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DB" sheetId="1" r:id="rId1"/>
    <sheet name="Sheet2" sheetId="3" r:id="rId2"/>
    <sheet name="Sheet3" sheetId="4" r:id="rId3"/>
    <sheet name="Sheet1" sheetId="5" r:id="rId4"/>
  </sheets>
  <externalReferences>
    <externalReference r:id="rId5"/>
    <externalReference r:id="rId6"/>
  </externalReferences>
  <definedNames>
    <definedName name="DIR">[1]VAR!$G$8</definedName>
  </definedNames>
  <calcPr calcId="152511" calcMode="manual"/>
  <pivotCaches>
    <pivotCache cacheId="0" r:id="rId7"/>
  </pivotCaches>
</workbook>
</file>

<file path=xl/calcChain.xml><?xml version="1.0" encoding="utf-8"?>
<calcChain xmlns="http://schemas.openxmlformats.org/spreadsheetml/2006/main">
  <c r="A3182" i="1" l="1"/>
  <c r="A3183" i="1"/>
  <c r="B3182" i="1"/>
  <c r="B3183" i="1"/>
  <c r="C3182" i="1"/>
  <c r="C3183" i="1"/>
  <c r="D3182" i="1"/>
  <c r="D3183" i="1"/>
  <c r="E3182" i="1"/>
  <c r="E3183" i="1"/>
  <c r="F3182" i="1"/>
  <c r="F3183" i="1"/>
  <c r="G3182" i="1"/>
  <c r="G3183" i="1"/>
  <c r="H3182" i="1"/>
  <c r="H3183" i="1"/>
  <c r="M3182" i="1"/>
  <c r="M3183" i="1"/>
  <c r="R3182" i="1"/>
  <c r="R3183" i="1"/>
  <c r="S3182" i="1"/>
  <c r="S3183" i="1"/>
  <c r="T3182" i="1"/>
  <c r="T3183" i="1"/>
  <c r="U3182" i="1"/>
  <c r="U3183" i="1"/>
  <c r="V3182" i="1"/>
  <c r="V3183" i="1"/>
  <c r="W3182" i="1"/>
  <c r="W3183" i="1"/>
  <c r="X3182" i="1"/>
  <c r="X3183" i="1"/>
  <c r="Z3182" i="1"/>
  <c r="Y3182" i="1" s="1"/>
  <c r="Z3183" i="1"/>
  <c r="Y3183" i="1" s="1"/>
  <c r="AB3182" i="1"/>
  <c r="AA3182" i="1" s="1"/>
  <c r="AB3183" i="1"/>
  <c r="AA3183" i="1" s="1"/>
  <c r="AD3182" i="1"/>
  <c r="AD3183" i="1"/>
  <c r="A3180" i="1"/>
  <c r="A3181" i="1"/>
  <c r="B3180" i="1"/>
  <c r="B3181" i="1"/>
  <c r="C3180" i="1"/>
  <c r="C3181" i="1"/>
  <c r="D3180" i="1"/>
  <c r="D3181" i="1"/>
  <c r="E3180" i="1"/>
  <c r="E3181" i="1"/>
  <c r="F3180" i="1"/>
  <c r="F3181" i="1"/>
  <c r="G3180" i="1"/>
  <c r="G3181" i="1"/>
  <c r="H3180" i="1"/>
  <c r="H3181" i="1"/>
  <c r="M3180" i="1"/>
  <c r="M3181" i="1"/>
  <c r="R3180" i="1"/>
  <c r="R3181" i="1"/>
  <c r="S3180" i="1"/>
  <c r="S3181" i="1"/>
  <c r="T3180" i="1"/>
  <c r="T3181" i="1"/>
  <c r="U3180" i="1"/>
  <c r="U3181" i="1"/>
  <c r="V3180" i="1"/>
  <c r="V3181" i="1"/>
  <c r="W3180" i="1"/>
  <c r="W3181" i="1"/>
  <c r="X3180" i="1"/>
  <c r="X3181" i="1"/>
  <c r="Z3180" i="1"/>
  <c r="Y3180" i="1" s="1"/>
  <c r="Z3181" i="1"/>
  <c r="Y3181" i="1" s="1"/>
  <c r="AB3180" i="1"/>
  <c r="AA3180" i="1" s="1"/>
  <c r="AB3181" i="1"/>
  <c r="AA3181" i="1" s="1"/>
  <c r="AD3180" i="1"/>
  <c r="AD3181" i="1"/>
  <c r="A3179" i="1"/>
  <c r="B3179" i="1"/>
  <c r="E3179" i="1" s="1"/>
  <c r="C3179" i="1"/>
  <c r="F3179" i="1" s="1"/>
  <c r="D3179" i="1"/>
  <c r="G3179" i="1"/>
  <c r="H3179" i="1"/>
  <c r="M3179" i="1"/>
  <c r="R3179" i="1"/>
  <c r="S3179" i="1" s="1"/>
  <c r="V3179" i="1" s="1"/>
  <c r="T3179" i="1"/>
  <c r="A3178" i="1"/>
  <c r="B3178" i="1"/>
  <c r="C3178" i="1"/>
  <c r="F3178" i="1" s="1"/>
  <c r="D3178" i="1"/>
  <c r="E3178" i="1"/>
  <c r="G3178" i="1"/>
  <c r="H3178" i="1"/>
  <c r="M3178" i="1"/>
  <c r="R3178" i="1"/>
  <c r="S3178" i="1"/>
  <c r="V3178" i="1" s="1"/>
  <c r="T3178" i="1"/>
  <c r="U3178" i="1"/>
  <c r="X3178" i="1" s="1"/>
  <c r="W3178" i="1"/>
  <c r="A3174" i="1"/>
  <c r="A3175" i="1"/>
  <c r="A3176" i="1"/>
  <c r="A3177" i="1"/>
  <c r="B3174" i="1"/>
  <c r="B3175" i="1"/>
  <c r="B3176" i="1"/>
  <c r="B3177" i="1"/>
  <c r="C3174" i="1"/>
  <c r="C3175" i="1"/>
  <c r="C3176" i="1"/>
  <c r="C3177" i="1"/>
  <c r="D3174" i="1"/>
  <c r="D3175" i="1"/>
  <c r="D3176" i="1"/>
  <c r="D3177" i="1"/>
  <c r="E3174" i="1"/>
  <c r="E3175" i="1"/>
  <c r="E3176" i="1"/>
  <c r="E3177" i="1"/>
  <c r="F3174" i="1"/>
  <c r="F3175" i="1"/>
  <c r="F3176" i="1"/>
  <c r="F3177" i="1"/>
  <c r="G3174" i="1"/>
  <c r="G3175" i="1"/>
  <c r="G3176" i="1"/>
  <c r="G3177" i="1"/>
  <c r="H3174" i="1"/>
  <c r="H3175" i="1"/>
  <c r="H3176" i="1"/>
  <c r="H3177" i="1"/>
  <c r="M3174" i="1"/>
  <c r="M3175" i="1"/>
  <c r="M3176" i="1"/>
  <c r="M3177" i="1"/>
  <c r="R3174" i="1"/>
  <c r="R3175" i="1"/>
  <c r="R3176" i="1"/>
  <c r="R3177" i="1"/>
  <c r="S3174" i="1"/>
  <c r="S3175" i="1"/>
  <c r="S3176" i="1"/>
  <c r="S3177" i="1"/>
  <c r="T3174" i="1"/>
  <c r="T3175" i="1"/>
  <c r="T3176" i="1"/>
  <c r="T3177" i="1"/>
  <c r="U3174" i="1"/>
  <c r="U3175" i="1"/>
  <c r="U3176" i="1"/>
  <c r="U3177" i="1"/>
  <c r="V3174" i="1"/>
  <c r="V3175" i="1"/>
  <c r="V3176" i="1"/>
  <c r="V3177" i="1"/>
  <c r="W3174" i="1"/>
  <c r="W3175" i="1"/>
  <c r="W3176" i="1"/>
  <c r="W3177" i="1"/>
  <c r="X3174" i="1"/>
  <c r="X3175" i="1"/>
  <c r="X3176" i="1"/>
  <c r="X3177" i="1"/>
  <c r="Z3174" i="1"/>
  <c r="Y3174" i="1" s="1"/>
  <c r="Z3175" i="1"/>
  <c r="Y3175" i="1" s="1"/>
  <c r="Z3176" i="1"/>
  <c r="Y3176" i="1" s="1"/>
  <c r="Z3177" i="1"/>
  <c r="Y3177" i="1" s="1"/>
  <c r="AB3174" i="1"/>
  <c r="AA3174" i="1" s="1"/>
  <c r="AB3175" i="1"/>
  <c r="AA3175" i="1" s="1"/>
  <c r="AB3176" i="1"/>
  <c r="AA3176" i="1" s="1"/>
  <c r="AB3177" i="1"/>
  <c r="AA3177" i="1" s="1"/>
  <c r="AD3174" i="1"/>
  <c r="AD3175" i="1"/>
  <c r="AD3176" i="1"/>
  <c r="AD3177" i="1"/>
  <c r="A3173" i="1"/>
  <c r="B3173" i="1"/>
  <c r="E3173" i="1" s="1"/>
  <c r="C3173" i="1"/>
  <c r="F3173" i="1" s="1"/>
  <c r="D3173" i="1"/>
  <c r="G3173" i="1"/>
  <c r="H3173" i="1"/>
  <c r="M3173" i="1"/>
  <c r="R3173" i="1"/>
  <c r="S3173" i="1"/>
  <c r="V3173" i="1" s="1"/>
  <c r="T3173" i="1"/>
  <c r="U3173" i="1"/>
  <c r="X3173" i="1" s="1"/>
  <c r="W3173" i="1"/>
  <c r="A3170" i="1"/>
  <c r="A3171" i="1"/>
  <c r="A3172" i="1"/>
  <c r="B3170" i="1"/>
  <c r="B3171" i="1"/>
  <c r="E3171" i="1" s="1"/>
  <c r="B3172" i="1"/>
  <c r="C3170" i="1"/>
  <c r="F3170" i="1" s="1"/>
  <c r="C3171" i="1"/>
  <c r="C3172" i="1"/>
  <c r="F3172" i="1" s="1"/>
  <c r="D3170" i="1"/>
  <c r="D3171" i="1"/>
  <c r="D3172" i="1"/>
  <c r="E3170" i="1"/>
  <c r="E3172" i="1"/>
  <c r="F3171" i="1"/>
  <c r="G3170" i="1"/>
  <c r="G3171" i="1"/>
  <c r="G3172" i="1"/>
  <c r="H3170" i="1"/>
  <c r="H3171" i="1"/>
  <c r="H3172" i="1"/>
  <c r="M3170" i="1"/>
  <c r="M3171" i="1"/>
  <c r="M3172" i="1"/>
  <c r="R3170" i="1"/>
  <c r="S3170" i="1" s="1"/>
  <c r="V3170" i="1" s="1"/>
  <c r="R3171" i="1"/>
  <c r="R3172" i="1"/>
  <c r="S3172" i="1" s="1"/>
  <c r="V3172" i="1" s="1"/>
  <c r="S3171" i="1"/>
  <c r="V3171" i="1" s="1"/>
  <c r="T3170" i="1"/>
  <c r="T3171" i="1"/>
  <c r="T3172" i="1"/>
  <c r="U3171" i="1"/>
  <c r="X3171" i="1" s="1"/>
  <c r="W3171" i="1"/>
  <c r="A3168" i="1"/>
  <c r="A3169" i="1"/>
  <c r="B3168" i="1"/>
  <c r="B3169" i="1"/>
  <c r="C3168" i="1"/>
  <c r="C3169" i="1"/>
  <c r="D3168" i="1"/>
  <c r="D3169" i="1"/>
  <c r="E3168" i="1"/>
  <c r="E3169" i="1"/>
  <c r="F3168" i="1"/>
  <c r="F3169" i="1"/>
  <c r="G3168" i="1"/>
  <c r="G3169" i="1"/>
  <c r="H3168" i="1"/>
  <c r="H3169" i="1"/>
  <c r="M3168" i="1"/>
  <c r="M3169" i="1"/>
  <c r="R3168" i="1"/>
  <c r="R3169" i="1"/>
  <c r="S3168" i="1"/>
  <c r="S3169" i="1"/>
  <c r="T3168" i="1"/>
  <c r="T3169" i="1"/>
  <c r="U3168" i="1"/>
  <c r="U3169" i="1"/>
  <c r="V3168" i="1"/>
  <c r="V3169" i="1"/>
  <c r="W3168" i="1"/>
  <c r="W3169" i="1"/>
  <c r="X3168" i="1"/>
  <c r="X3169" i="1"/>
  <c r="Z3168" i="1"/>
  <c r="Y3168" i="1" s="1"/>
  <c r="Z3169" i="1"/>
  <c r="Y3169" i="1" s="1"/>
  <c r="AC3169" i="1" s="1"/>
  <c r="AB3168" i="1"/>
  <c r="AA3168" i="1" s="1"/>
  <c r="AB3169" i="1"/>
  <c r="AA3169" i="1" s="1"/>
  <c r="AD3168" i="1"/>
  <c r="A3166" i="1"/>
  <c r="A3167" i="1"/>
  <c r="B3166" i="1"/>
  <c r="B3167" i="1"/>
  <c r="C3166" i="1"/>
  <c r="C3167" i="1"/>
  <c r="D3166" i="1"/>
  <c r="D3167" i="1"/>
  <c r="E3166" i="1"/>
  <c r="E3167" i="1"/>
  <c r="F3166" i="1"/>
  <c r="F3167" i="1"/>
  <c r="G3166" i="1"/>
  <c r="G3167" i="1"/>
  <c r="H3166" i="1"/>
  <c r="H3167" i="1"/>
  <c r="M3166" i="1"/>
  <c r="M3167" i="1"/>
  <c r="R3166" i="1"/>
  <c r="R3167" i="1"/>
  <c r="S3166" i="1"/>
  <c r="S3167" i="1"/>
  <c r="T3166" i="1"/>
  <c r="T3167" i="1"/>
  <c r="U3166" i="1"/>
  <c r="U3167" i="1"/>
  <c r="V3166" i="1"/>
  <c r="V3167" i="1"/>
  <c r="W3166" i="1"/>
  <c r="W3167" i="1"/>
  <c r="X3166" i="1"/>
  <c r="X3167" i="1"/>
  <c r="Z3166" i="1"/>
  <c r="Y3166" i="1" s="1"/>
  <c r="AC3166" i="1" s="1"/>
  <c r="AB3166" i="1"/>
  <c r="AA3166" i="1" s="1"/>
  <c r="AD3166" i="1"/>
  <c r="A3165" i="1"/>
  <c r="B3165" i="1"/>
  <c r="E3165" i="1" s="1"/>
  <c r="C3165" i="1"/>
  <c r="D3165" i="1"/>
  <c r="F3165" i="1"/>
  <c r="G3165" i="1"/>
  <c r="H3165" i="1"/>
  <c r="M3165" i="1"/>
  <c r="R3165" i="1"/>
  <c r="T3165" i="1" s="1"/>
  <c r="A3164" i="1"/>
  <c r="B3164" i="1"/>
  <c r="E3164" i="1" s="1"/>
  <c r="C3164" i="1"/>
  <c r="D3164" i="1"/>
  <c r="F3164" i="1"/>
  <c r="G3164" i="1"/>
  <c r="H3164" i="1"/>
  <c r="M3164" i="1"/>
  <c r="R3164" i="1"/>
  <c r="T3164" i="1"/>
  <c r="A3162" i="1"/>
  <c r="A3163" i="1"/>
  <c r="B3162" i="1"/>
  <c r="B3163" i="1"/>
  <c r="C3162" i="1"/>
  <c r="C3163" i="1"/>
  <c r="D3162" i="1"/>
  <c r="D3163" i="1"/>
  <c r="E3162" i="1"/>
  <c r="E3163" i="1"/>
  <c r="F3162" i="1"/>
  <c r="F3163" i="1"/>
  <c r="G3162" i="1"/>
  <c r="G3163" i="1"/>
  <c r="H3162" i="1"/>
  <c r="H3163" i="1"/>
  <c r="M3162" i="1"/>
  <c r="M3163" i="1"/>
  <c r="R3162" i="1"/>
  <c r="R3163" i="1"/>
  <c r="S3162" i="1"/>
  <c r="S3163" i="1"/>
  <c r="T3162" i="1"/>
  <c r="T3163" i="1"/>
  <c r="U3162" i="1"/>
  <c r="U3163" i="1"/>
  <c r="V3162" i="1"/>
  <c r="V3163" i="1"/>
  <c r="W3162" i="1"/>
  <c r="W3163" i="1"/>
  <c r="X3162" i="1"/>
  <c r="X3163" i="1"/>
  <c r="Z3162" i="1"/>
  <c r="Y3162" i="1" s="1"/>
  <c r="AC3162" i="1" s="1"/>
  <c r="AB3162" i="1"/>
  <c r="AA3162" i="1" s="1"/>
  <c r="AD3162" i="1"/>
  <c r="A3160" i="1"/>
  <c r="A3161" i="1"/>
  <c r="B3160" i="1"/>
  <c r="B3161" i="1"/>
  <c r="C3160" i="1"/>
  <c r="C3161" i="1"/>
  <c r="D3160" i="1"/>
  <c r="D3161" i="1"/>
  <c r="E3160" i="1"/>
  <c r="E3161" i="1"/>
  <c r="F3160" i="1"/>
  <c r="F3161" i="1"/>
  <c r="G3160" i="1"/>
  <c r="G3161" i="1"/>
  <c r="H3160" i="1"/>
  <c r="H3161" i="1"/>
  <c r="M3160" i="1"/>
  <c r="M3161" i="1"/>
  <c r="R3160" i="1"/>
  <c r="R3161" i="1"/>
  <c r="S3160" i="1"/>
  <c r="S3161" i="1"/>
  <c r="T3160" i="1"/>
  <c r="T3161" i="1"/>
  <c r="U3160" i="1"/>
  <c r="U3161" i="1"/>
  <c r="V3160" i="1"/>
  <c r="V3161" i="1"/>
  <c r="W3160" i="1"/>
  <c r="W3161" i="1"/>
  <c r="X3160" i="1"/>
  <c r="X3161" i="1"/>
  <c r="Z3160" i="1"/>
  <c r="Y3160" i="1" s="1"/>
  <c r="AC3160" i="1" s="1"/>
  <c r="AB3160" i="1"/>
  <c r="AA3160" i="1" s="1"/>
  <c r="AD3160" i="1"/>
  <c r="A3156" i="1"/>
  <c r="A3157" i="1"/>
  <c r="A3158" i="1"/>
  <c r="A3159" i="1"/>
  <c r="B3156" i="1"/>
  <c r="B3157" i="1"/>
  <c r="B3158" i="1"/>
  <c r="B3159" i="1"/>
  <c r="C3156" i="1"/>
  <c r="C3157" i="1"/>
  <c r="C3158" i="1"/>
  <c r="C3159" i="1"/>
  <c r="D3156" i="1"/>
  <c r="D3157" i="1"/>
  <c r="D3158" i="1"/>
  <c r="D3159" i="1"/>
  <c r="E3156" i="1"/>
  <c r="E3157" i="1"/>
  <c r="E3158" i="1"/>
  <c r="E3159" i="1"/>
  <c r="F3156" i="1"/>
  <c r="F3157" i="1"/>
  <c r="F3158" i="1"/>
  <c r="F3159" i="1"/>
  <c r="G3156" i="1"/>
  <c r="G3157" i="1"/>
  <c r="G3158" i="1"/>
  <c r="G3159" i="1"/>
  <c r="H3156" i="1"/>
  <c r="H3157" i="1"/>
  <c r="H3158" i="1"/>
  <c r="H3159" i="1"/>
  <c r="M3156" i="1"/>
  <c r="M3157" i="1"/>
  <c r="M3158" i="1"/>
  <c r="M3159" i="1"/>
  <c r="R3156" i="1"/>
  <c r="R3157" i="1"/>
  <c r="R3158" i="1"/>
  <c r="R3159" i="1"/>
  <c r="S3156" i="1"/>
  <c r="S3157" i="1"/>
  <c r="S3158" i="1"/>
  <c r="S3159" i="1"/>
  <c r="T3156" i="1"/>
  <c r="T3157" i="1"/>
  <c r="T3158" i="1"/>
  <c r="T3159" i="1"/>
  <c r="U3156" i="1"/>
  <c r="U3157" i="1"/>
  <c r="U3158" i="1"/>
  <c r="U3159" i="1"/>
  <c r="V3156" i="1"/>
  <c r="V3157" i="1"/>
  <c r="Y3157" i="1" s="1"/>
  <c r="V3158" i="1"/>
  <c r="V3159" i="1"/>
  <c r="W3156" i="1"/>
  <c r="W3157" i="1"/>
  <c r="W3158" i="1"/>
  <c r="W3159" i="1"/>
  <c r="X3156" i="1"/>
  <c r="X3157" i="1"/>
  <c r="X3158" i="1"/>
  <c r="X3159" i="1"/>
  <c r="Z3156" i="1"/>
  <c r="Y3156" i="1" s="1"/>
  <c r="Z3157" i="1"/>
  <c r="Z3158" i="1"/>
  <c r="Y3158" i="1" s="1"/>
  <c r="Z3159" i="1"/>
  <c r="Y3159" i="1" s="1"/>
  <c r="AB3156" i="1"/>
  <c r="AA3156" i="1" s="1"/>
  <c r="AB3157" i="1"/>
  <c r="AA3157" i="1" s="1"/>
  <c r="AB3158" i="1"/>
  <c r="AA3158" i="1" s="1"/>
  <c r="AB3159" i="1"/>
  <c r="AA3159" i="1" s="1"/>
  <c r="AD3156" i="1"/>
  <c r="AD3157" i="1"/>
  <c r="AD3158" i="1"/>
  <c r="AD3159" i="1"/>
  <c r="U3179" i="1" l="1"/>
  <c r="AC3157" i="1"/>
  <c r="AC3159" i="1"/>
  <c r="Z3161" i="1"/>
  <c r="AB3161" i="1" s="1"/>
  <c r="S3164" i="1"/>
  <c r="V3164" i="1" s="1"/>
  <c r="Z3167" i="1"/>
  <c r="AB3167" i="1" s="1"/>
  <c r="Z3173" i="1"/>
  <c r="AB3173" i="1" s="1"/>
  <c r="AC3177" i="1"/>
  <c r="AC3175" i="1"/>
  <c r="AC3181" i="1"/>
  <c r="AC3183" i="1"/>
  <c r="AC3158" i="1"/>
  <c r="AC3156" i="1"/>
  <c r="Z3163" i="1"/>
  <c r="AB3163" i="1" s="1"/>
  <c r="S3165" i="1"/>
  <c r="V3165" i="1" s="1"/>
  <c r="AD3169" i="1"/>
  <c r="AC3168" i="1"/>
  <c r="Z3171" i="1"/>
  <c r="AB3171" i="1" s="1"/>
  <c r="AC3176" i="1"/>
  <c r="AC3174" i="1"/>
  <c r="Y3178" i="1"/>
  <c r="Z3178" i="1"/>
  <c r="AB3178" i="1" s="1"/>
  <c r="AC3180" i="1"/>
  <c r="AC3182" i="1"/>
  <c r="U3172" i="1"/>
  <c r="U3170" i="1"/>
  <c r="R2978" i="1"/>
  <c r="T2978" i="1" s="1"/>
  <c r="H2978" i="1"/>
  <c r="E2978" i="1"/>
  <c r="D2978" i="1"/>
  <c r="C2978" i="1"/>
  <c r="F2978" i="1" s="1"/>
  <c r="B2978" i="1"/>
  <c r="A2978" i="1"/>
  <c r="R1793" i="1"/>
  <c r="T1793" i="1" s="1"/>
  <c r="H1793" i="1"/>
  <c r="D1793" i="1"/>
  <c r="C1793" i="1"/>
  <c r="F1793" i="1" s="1"/>
  <c r="B1793" i="1"/>
  <c r="E1793" i="1" s="1"/>
  <c r="A1793" i="1"/>
  <c r="R1792" i="1"/>
  <c r="T1792" i="1" s="1"/>
  <c r="H1792" i="1"/>
  <c r="E1792" i="1"/>
  <c r="D1792" i="1"/>
  <c r="C1792" i="1"/>
  <c r="F1792" i="1" s="1"/>
  <c r="B1792" i="1"/>
  <c r="A1792" i="1"/>
  <c r="R3095" i="1"/>
  <c r="T3095" i="1" s="1"/>
  <c r="H3095" i="1"/>
  <c r="D3095" i="1"/>
  <c r="C3095" i="1"/>
  <c r="F3095" i="1" s="1"/>
  <c r="B3095" i="1"/>
  <c r="E3095" i="1" s="1"/>
  <c r="A3095" i="1"/>
  <c r="R875" i="1"/>
  <c r="T875" i="1" s="1"/>
  <c r="H875" i="1"/>
  <c r="D875" i="1"/>
  <c r="C875" i="1"/>
  <c r="F875" i="1" s="1"/>
  <c r="B875" i="1"/>
  <c r="E875" i="1" s="1"/>
  <c r="A875" i="1"/>
  <c r="R874" i="1"/>
  <c r="T874" i="1" s="1"/>
  <c r="H874" i="1"/>
  <c r="D874" i="1"/>
  <c r="C874" i="1"/>
  <c r="F874" i="1" s="1"/>
  <c r="B874" i="1"/>
  <c r="E874" i="1" s="1"/>
  <c r="A874" i="1"/>
  <c r="R2977" i="1"/>
  <c r="T2977" i="1" s="1"/>
  <c r="H2977" i="1"/>
  <c r="D2977" i="1"/>
  <c r="C2977" i="1"/>
  <c r="F2977" i="1" s="1"/>
  <c r="B2977" i="1"/>
  <c r="E2977" i="1" s="1"/>
  <c r="A2977" i="1"/>
  <c r="R366" i="1"/>
  <c r="T366" i="1" s="1"/>
  <c r="H366" i="1"/>
  <c r="D366" i="1"/>
  <c r="C366" i="1"/>
  <c r="F366" i="1" s="1"/>
  <c r="B366" i="1"/>
  <c r="E366" i="1" s="1"/>
  <c r="A366" i="1"/>
  <c r="R365" i="1"/>
  <c r="T365" i="1" s="1"/>
  <c r="H365" i="1"/>
  <c r="D365" i="1"/>
  <c r="C365" i="1"/>
  <c r="F365" i="1" s="1"/>
  <c r="B365" i="1"/>
  <c r="E365" i="1" s="1"/>
  <c r="A365" i="1"/>
  <c r="X3179" i="1" l="1"/>
  <c r="Z3179" i="1" s="1"/>
  <c r="AB3179" i="1" s="1"/>
  <c r="AD3179" i="1" s="1"/>
  <c r="W3179" i="1"/>
  <c r="W3172" i="1"/>
  <c r="X3172" i="1"/>
  <c r="Z3172" i="1" s="1"/>
  <c r="AD3171" i="1"/>
  <c r="AA3171" i="1"/>
  <c r="AA3179" i="1"/>
  <c r="AA3173" i="1"/>
  <c r="AD3173" i="1"/>
  <c r="AA3167" i="1"/>
  <c r="AD3167" i="1"/>
  <c r="Y3167" i="1"/>
  <c r="AC3167" i="1" s="1"/>
  <c r="Y3163" i="1"/>
  <c r="S2978" i="1"/>
  <c r="W3170" i="1"/>
  <c r="X3170" i="1"/>
  <c r="Z3170" i="1" s="1"/>
  <c r="AA3178" i="1"/>
  <c r="AC3178" i="1" s="1"/>
  <c r="AD3178" i="1"/>
  <c r="Y3171" i="1"/>
  <c r="AC3171" i="1" s="1"/>
  <c r="U3165" i="1"/>
  <c r="AD3163" i="1"/>
  <c r="AA3163" i="1"/>
  <c r="Y3173" i="1"/>
  <c r="AC3173" i="1" s="1"/>
  <c r="U3164" i="1"/>
  <c r="AA3161" i="1"/>
  <c r="AD3161" i="1"/>
  <c r="Y3161" i="1"/>
  <c r="AC3161" i="1" s="1"/>
  <c r="V2978" i="1"/>
  <c r="G2978" i="1"/>
  <c r="M2978" i="1"/>
  <c r="U2978" i="1"/>
  <c r="S1792" i="1"/>
  <c r="V1792" i="1" s="1"/>
  <c r="S1793" i="1"/>
  <c r="V1793" i="1" s="1"/>
  <c r="G1792" i="1"/>
  <c r="M1792" i="1"/>
  <c r="U1792" i="1"/>
  <c r="G1793" i="1"/>
  <c r="M1793" i="1"/>
  <c r="U1793" i="1"/>
  <c r="S3095" i="1"/>
  <c r="V3095" i="1" s="1"/>
  <c r="G3095" i="1"/>
  <c r="M3095" i="1"/>
  <c r="S2977" i="1"/>
  <c r="V2977" i="1" s="1"/>
  <c r="S874" i="1"/>
  <c r="S875" i="1"/>
  <c r="V875" i="1" s="1"/>
  <c r="V874" i="1"/>
  <c r="G2977" i="1"/>
  <c r="M2977" i="1"/>
  <c r="U2977" i="1"/>
  <c r="G874" i="1"/>
  <c r="M874" i="1"/>
  <c r="U874" i="1"/>
  <c r="G875" i="1"/>
  <c r="M875" i="1"/>
  <c r="U875" i="1"/>
  <c r="S365" i="1"/>
  <c r="S366" i="1"/>
  <c r="V365" i="1"/>
  <c r="V366" i="1"/>
  <c r="G365" i="1"/>
  <c r="M365" i="1"/>
  <c r="U365" i="1"/>
  <c r="G366" i="1"/>
  <c r="M366" i="1"/>
  <c r="U366" i="1"/>
  <c r="Y3179" i="1" l="1"/>
  <c r="AC3179" i="1" s="1"/>
  <c r="U3095" i="1"/>
  <c r="W3165" i="1"/>
  <c r="X3165" i="1"/>
  <c r="Z3165" i="1" s="1"/>
  <c r="AB3170" i="1"/>
  <c r="Y3170" i="1"/>
  <c r="AB3172" i="1"/>
  <c r="Y3172" i="1"/>
  <c r="W3164" i="1"/>
  <c r="X3164" i="1"/>
  <c r="Z3164" i="1" s="1"/>
  <c r="AC3163" i="1"/>
  <c r="X2978" i="1"/>
  <c r="W2978" i="1"/>
  <c r="Z2978" i="1"/>
  <c r="AB2978" i="1" s="1"/>
  <c r="X1793" i="1"/>
  <c r="Z1793" i="1" s="1"/>
  <c r="W1793" i="1"/>
  <c r="X1792" i="1"/>
  <c r="Z1792" i="1" s="1"/>
  <c r="W1792" i="1"/>
  <c r="X3095" i="1"/>
  <c r="Z3095" i="1" s="1"/>
  <c r="W3095" i="1"/>
  <c r="X875" i="1"/>
  <c r="W875" i="1"/>
  <c r="X2977" i="1"/>
  <c r="W2977" i="1"/>
  <c r="X874" i="1"/>
  <c r="Z874" i="1" s="1"/>
  <c r="W874" i="1"/>
  <c r="Z875" i="1"/>
  <c r="AB875" i="1" s="1"/>
  <c r="Z2977" i="1"/>
  <c r="AB2977" i="1" s="1"/>
  <c r="X366" i="1"/>
  <c r="Z366" i="1" s="1"/>
  <c r="W366" i="1"/>
  <c r="X365" i="1"/>
  <c r="Z365" i="1" s="1"/>
  <c r="W365" i="1"/>
  <c r="AB365" i="1" l="1"/>
  <c r="Y365" i="1"/>
  <c r="AB366" i="1"/>
  <c r="Y366" i="1"/>
  <c r="Y2977" i="1"/>
  <c r="Y875" i="1"/>
  <c r="Y2978" i="1"/>
  <c r="AA3172" i="1"/>
  <c r="AC3172" i="1" s="1"/>
  <c r="AD3172" i="1"/>
  <c r="AA3170" i="1"/>
  <c r="AC3170" i="1" s="1"/>
  <c r="AD3170" i="1"/>
  <c r="AB3164" i="1"/>
  <c r="Y3164" i="1"/>
  <c r="AB3165" i="1"/>
  <c r="Y3165" i="1"/>
  <c r="AD2978" i="1"/>
  <c r="AA2978" i="1"/>
  <c r="AC2978" i="1" s="1"/>
  <c r="AB1792" i="1"/>
  <c r="Y1792" i="1"/>
  <c r="AB1793" i="1"/>
  <c r="Y1793" i="1"/>
  <c r="AB3095" i="1"/>
  <c r="Y3095" i="1"/>
  <c r="AB874" i="1"/>
  <c r="Y874" i="1"/>
  <c r="AD2977" i="1"/>
  <c r="AA2977" i="1"/>
  <c r="AC2977" i="1" s="1"/>
  <c r="AD875" i="1"/>
  <c r="AA875" i="1"/>
  <c r="AC875" i="1" s="1"/>
  <c r="AD365" i="1"/>
  <c r="AA365" i="1"/>
  <c r="AC365" i="1" s="1"/>
  <c r="AD366" i="1"/>
  <c r="AA366" i="1"/>
  <c r="AC366" i="1" s="1"/>
  <c r="AA3165" i="1" l="1"/>
  <c r="AC3165" i="1" s="1"/>
  <c r="AD3165" i="1"/>
  <c r="AA3164" i="1"/>
  <c r="AC3164" i="1" s="1"/>
  <c r="AD3164" i="1"/>
  <c r="AD1793" i="1"/>
  <c r="AA1793" i="1"/>
  <c r="AC1793" i="1" s="1"/>
  <c r="AD1792" i="1"/>
  <c r="AA1792" i="1"/>
  <c r="AC1792" i="1" s="1"/>
  <c r="AD3095" i="1"/>
  <c r="AA3095" i="1"/>
  <c r="AC3095" i="1" s="1"/>
  <c r="AD874" i="1"/>
  <c r="AA874" i="1"/>
  <c r="AC874" i="1" s="1"/>
  <c r="A3155" i="1" l="1"/>
  <c r="B3155" i="1"/>
  <c r="E3155" i="1" s="1"/>
  <c r="C3155" i="1"/>
  <c r="G3155" i="1" s="1"/>
  <c r="D3155" i="1"/>
  <c r="F3155" i="1"/>
  <c r="H3155" i="1"/>
  <c r="R3155" i="1"/>
  <c r="T3155" i="1" s="1"/>
  <c r="A3154" i="1"/>
  <c r="B3154" i="1"/>
  <c r="E3154" i="1" s="1"/>
  <c r="C3154" i="1"/>
  <c r="G3154" i="1" s="1"/>
  <c r="D3154" i="1"/>
  <c r="F3154" i="1"/>
  <c r="H3154" i="1"/>
  <c r="R3154" i="1"/>
  <c r="A3153" i="1"/>
  <c r="B3153" i="1"/>
  <c r="E3153" i="1" s="1"/>
  <c r="C3153" i="1"/>
  <c r="G3153" i="1" s="1"/>
  <c r="D3153" i="1"/>
  <c r="F3153" i="1"/>
  <c r="H3153" i="1"/>
  <c r="R3153" i="1"/>
  <c r="T3153" i="1" s="1"/>
  <c r="A3152" i="1"/>
  <c r="B3152" i="1"/>
  <c r="E3152" i="1" s="1"/>
  <c r="C3152" i="1"/>
  <c r="G3152" i="1" s="1"/>
  <c r="D3152" i="1"/>
  <c r="F3152" i="1"/>
  <c r="H3152" i="1"/>
  <c r="R3152" i="1"/>
  <c r="A3150" i="1"/>
  <c r="A3151" i="1"/>
  <c r="B3150" i="1"/>
  <c r="B3151" i="1"/>
  <c r="C3150" i="1"/>
  <c r="C3151" i="1"/>
  <c r="D3150" i="1"/>
  <c r="D3151" i="1"/>
  <c r="E3150" i="1"/>
  <c r="E3151" i="1"/>
  <c r="F3150" i="1"/>
  <c r="F3151" i="1"/>
  <c r="G3150" i="1"/>
  <c r="G3151" i="1"/>
  <c r="H3150" i="1"/>
  <c r="H3151" i="1"/>
  <c r="M3150" i="1"/>
  <c r="M3151" i="1"/>
  <c r="R3150" i="1"/>
  <c r="R3151" i="1"/>
  <c r="S3150" i="1"/>
  <c r="S3151" i="1"/>
  <c r="T3150" i="1"/>
  <c r="T3151" i="1"/>
  <c r="U3150" i="1"/>
  <c r="U3151" i="1"/>
  <c r="V3150" i="1"/>
  <c r="V3151" i="1"/>
  <c r="W3150" i="1"/>
  <c r="W3151" i="1"/>
  <c r="X3150" i="1"/>
  <c r="X3151" i="1"/>
  <c r="Z3150" i="1"/>
  <c r="Y3150" i="1" s="1"/>
  <c r="A3148" i="1"/>
  <c r="A3149" i="1"/>
  <c r="B3148" i="1"/>
  <c r="B3149" i="1"/>
  <c r="C3148" i="1"/>
  <c r="C3149" i="1"/>
  <c r="D3148" i="1"/>
  <c r="D3149" i="1"/>
  <c r="E3148" i="1"/>
  <c r="E3149" i="1"/>
  <c r="F3148" i="1"/>
  <c r="F3149" i="1"/>
  <c r="G3148" i="1"/>
  <c r="G3149" i="1"/>
  <c r="H3148" i="1"/>
  <c r="H3149" i="1"/>
  <c r="M3148" i="1"/>
  <c r="M3149" i="1"/>
  <c r="R3148" i="1"/>
  <c r="R3149" i="1"/>
  <c r="S3148" i="1"/>
  <c r="S3149" i="1"/>
  <c r="T3148" i="1"/>
  <c r="T3149" i="1"/>
  <c r="U3148" i="1"/>
  <c r="U3149" i="1"/>
  <c r="V3148" i="1"/>
  <c r="V3149" i="1"/>
  <c r="W3148" i="1"/>
  <c r="W3149" i="1"/>
  <c r="X3148" i="1"/>
  <c r="X3149" i="1"/>
  <c r="Z3148" i="1"/>
  <c r="Y3148" i="1" s="1"/>
  <c r="Z3149" i="1"/>
  <c r="AB3149" i="1" s="1"/>
  <c r="AA3149" i="1" s="1"/>
  <c r="AB3148" i="1"/>
  <c r="AA3148" i="1" s="1"/>
  <c r="A3147" i="1"/>
  <c r="B3147" i="1"/>
  <c r="E3147" i="1" s="1"/>
  <c r="C3147" i="1"/>
  <c r="G3147" i="1" s="1"/>
  <c r="D3147" i="1"/>
  <c r="F3147" i="1"/>
  <c r="H3147" i="1"/>
  <c r="R3147" i="1"/>
  <c r="T3147" i="1" s="1"/>
  <c r="A3146" i="1"/>
  <c r="B3146" i="1"/>
  <c r="E3146" i="1" s="1"/>
  <c r="C3146" i="1"/>
  <c r="G3146" i="1" s="1"/>
  <c r="D3146" i="1"/>
  <c r="F3146" i="1"/>
  <c r="H3146" i="1"/>
  <c r="R3146" i="1"/>
  <c r="A3145" i="1"/>
  <c r="B3145" i="1"/>
  <c r="E3145" i="1" s="1"/>
  <c r="C3145" i="1"/>
  <c r="G3145" i="1" s="1"/>
  <c r="D3145" i="1"/>
  <c r="F3145" i="1"/>
  <c r="H3145" i="1"/>
  <c r="R3145" i="1"/>
  <c r="T3145" i="1" s="1"/>
  <c r="A3144" i="1"/>
  <c r="B3144" i="1"/>
  <c r="E3144" i="1" s="1"/>
  <c r="C3144" i="1"/>
  <c r="G3144" i="1" s="1"/>
  <c r="D3144" i="1"/>
  <c r="F3144" i="1"/>
  <c r="H3144" i="1"/>
  <c r="R3144" i="1"/>
  <c r="A3143" i="1"/>
  <c r="B3143" i="1"/>
  <c r="E3143" i="1" s="1"/>
  <c r="C3143" i="1"/>
  <c r="G3143" i="1" s="1"/>
  <c r="D3143" i="1"/>
  <c r="F3143" i="1"/>
  <c r="H3143" i="1"/>
  <c r="R3143" i="1"/>
  <c r="T3143" i="1" s="1"/>
  <c r="A3133" i="1"/>
  <c r="A3134" i="1"/>
  <c r="A3135" i="1"/>
  <c r="A3136" i="1"/>
  <c r="A3137" i="1"/>
  <c r="A3138" i="1"/>
  <c r="A3139" i="1"/>
  <c r="A3140" i="1"/>
  <c r="A3141" i="1"/>
  <c r="A3142" i="1"/>
  <c r="B3133" i="1"/>
  <c r="B3134" i="1"/>
  <c r="B3135" i="1"/>
  <c r="B3136" i="1"/>
  <c r="B3137" i="1"/>
  <c r="B3138" i="1"/>
  <c r="B3139" i="1"/>
  <c r="B3140" i="1"/>
  <c r="B3141" i="1"/>
  <c r="B3142" i="1"/>
  <c r="C3133" i="1"/>
  <c r="C3134" i="1"/>
  <c r="C3135" i="1"/>
  <c r="C3136" i="1"/>
  <c r="C3137" i="1"/>
  <c r="C3138" i="1"/>
  <c r="C3139" i="1"/>
  <c r="C3140" i="1"/>
  <c r="C3141" i="1"/>
  <c r="C3142" i="1"/>
  <c r="D3133" i="1"/>
  <c r="D3134" i="1"/>
  <c r="D3135" i="1"/>
  <c r="D3136" i="1"/>
  <c r="D3137" i="1"/>
  <c r="D3138" i="1"/>
  <c r="D3139" i="1"/>
  <c r="D3140" i="1"/>
  <c r="D3141" i="1"/>
  <c r="D3142" i="1"/>
  <c r="E3133" i="1"/>
  <c r="E3134" i="1"/>
  <c r="E3135" i="1"/>
  <c r="E3136" i="1"/>
  <c r="E3137" i="1"/>
  <c r="E3138" i="1"/>
  <c r="E3139" i="1"/>
  <c r="E3140" i="1"/>
  <c r="E3141" i="1"/>
  <c r="E3142" i="1"/>
  <c r="F3133" i="1"/>
  <c r="F3134" i="1"/>
  <c r="F3135" i="1"/>
  <c r="F3136" i="1"/>
  <c r="F3137" i="1"/>
  <c r="F3138" i="1"/>
  <c r="F3139" i="1"/>
  <c r="F3140" i="1"/>
  <c r="F3141" i="1"/>
  <c r="F3142" i="1"/>
  <c r="G3133" i="1"/>
  <c r="G3134" i="1"/>
  <c r="G3135" i="1"/>
  <c r="G3136" i="1"/>
  <c r="G3137" i="1"/>
  <c r="G3138" i="1"/>
  <c r="G3139" i="1"/>
  <c r="G3140" i="1"/>
  <c r="G3141" i="1"/>
  <c r="G3142" i="1"/>
  <c r="H3133" i="1"/>
  <c r="H3134" i="1"/>
  <c r="H3135" i="1"/>
  <c r="H3136" i="1"/>
  <c r="H3137" i="1"/>
  <c r="H3138" i="1"/>
  <c r="H3139" i="1"/>
  <c r="H3140" i="1"/>
  <c r="H3141" i="1"/>
  <c r="H3142" i="1"/>
  <c r="M3133" i="1"/>
  <c r="M3134" i="1"/>
  <c r="M3135" i="1"/>
  <c r="M3136" i="1"/>
  <c r="M3137" i="1"/>
  <c r="M3138" i="1"/>
  <c r="M3139" i="1"/>
  <c r="M3140" i="1"/>
  <c r="M3141" i="1"/>
  <c r="M3142" i="1"/>
  <c r="R3133" i="1"/>
  <c r="R3134" i="1"/>
  <c r="R3135" i="1"/>
  <c r="R3136" i="1"/>
  <c r="R3137" i="1"/>
  <c r="R3138" i="1"/>
  <c r="R3139" i="1"/>
  <c r="R3140" i="1"/>
  <c r="R3141" i="1"/>
  <c r="R3142" i="1"/>
  <c r="S3133" i="1"/>
  <c r="S3134" i="1"/>
  <c r="S3135" i="1"/>
  <c r="S3136" i="1"/>
  <c r="S3137" i="1"/>
  <c r="S3138" i="1"/>
  <c r="S3139" i="1"/>
  <c r="S3140" i="1"/>
  <c r="S3141" i="1"/>
  <c r="S3142" i="1"/>
  <c r="T3133" i="1"/>
  <c r="T3134" i="1"/>
  <c r="T3135" i="1"/>
  <c r="T3136" i="1"/>
  <c r="T3137" i="1"/>
  <c r="T3138" i="1"/>
  <c r="T3139" i="1"/>
  <c r="T3140" i="1"/>
  <c r="T3141" i="1"/>
  <c r="T3142" i="1"/>
  <c r="U3133" i="1"/>
  <c r="U3134" i="1"/>
  <c r="U3135" i="1"/>
  <c r="U3136" i="1"/>
  <c r="U3137" i="1"/>
  <c r="U3138" i="1"/>
  <c r="U3139" i="1"/>
  <c r="U3140" i="1"/>
  <c r="U3141" i="1"/>
  <c r="U3142" i="1"/>
  <c r="V3133" i="1"/>
  <c r="V3134" i="1"/>
  <c r="V3135" i="1"/>
  <c r="V3136" i="1"/>
  <c r="V3137" i="1"/>
  <c r="V3138" i="1"/>
  <c r="V3139" i="1"/>
  <c r="V3140" i="1"/>
  <c r="V3141" i="1"/>
  <c r="V3142" i="1"/>
  <c r="W3133" i="1"/>
  <c r="W3134" i="1"/>
  <c r="W3135" i="1"/>
  <c r="W3136" i="1"/>
  <c r="W3137" i="1"/>
  <c r="W3138" i="1"/>
  <c r="W3139" i="1"/>
  <c r="W3140" i="1"/>
  <c r="W3141" i="1"/>
  <c r="W3142" i="1"/>
  <c r="X3133" i="1"/>
  <c r="X3134" i="1"/>
  <c r="X3135" i="1"/>
  <c r="X3136" i="1"/>
  <c r="Z3136" i="1" s="1"/>
  <c r="Y3136" i="1" s="1"/>
  <c r="X3137" i="1"/>
  <c r="X3138" i="1"/>
  <c r="Z3138" i="1" s="1"/>
  <c r="X3139" i="1"/>
  <c r="X3140" i="1"/>
  <c r="X3141" i="1"/>
  <c r="X3142" i="1"/>
  <c r="Z3142" i="1" s="1"/>
  <c r="A3132" i="1"/>
  <c r="B3132" i="1"/>
  <c r="E3132" i="1" s="1"/>
  <c r="C3132" i="1"/>
  <c r="G3132" i="1" s="1"/>
  <c r="D3132" i="1"/>
  <c r="H3132" i="1"/>
  <c r="R3132" i="1"/>
  <c r="A3130" i="1"/>
  <c r="A3131" i="1"/>
  <c r="B3130" i="1"/>
  <c r="B3131" i="1"/>
  <c r="C3130" i="1"/>
  <c r="C3131" i="1"/>
  <c r="D3130" i="1"/>
  <c r="D3131" i="1"/>
  <c r="E3130" i="1"/>
  <c r="E3131" i="1"/>
  <c r="F3130" i="1"/>
  <c r="F3131" i="1"/>
  <c r="G3130" i="1"/>
  <c r="G3131" i="1"/>
  <c r="H3130" i="1"/>
  <c r="H3131" i="1"/>
  <c r="M3130" i="1"/>
  <c r="M3131" i="1"/>
  <c r="R3130" i="1"/>
  <c r="R3131" i="1"/>
  <c r="S3130" i="1"/>
  <c r="S3131" i="1"/>
  <c r="T3130" i="1"/>
  <c r="T3131" i="1"/>
  <c r="U3130" i="1"/>
  <c r="U3131" i="1"/>
  <c r="V3130" i="1"/>
  <c r="V3131" i="1"/>
  <c r="W3130" i="1"/>
  <c r="W3131" i="1"/>
  <c r="X3130" i="1"/>
  <c r="X3131" i="1"/>
  <c r="Z3130" i="1"/>
  <c r="Y3130" i="1" s="1"/>
  <c r="A3128" i="1"/>
  <c r="A3129" i="1"/>
  <c r="B3128" i="1"/>
  <c r="B3129" i="1"/>
  <c r="C3128" i="1"/>
  <c r="C3129" i="1"/>
  <c r="D3128" i="1"/>
  <c r="D3129" i="1"/>
  <c r="E3128" i="1"/>
  <c r="E3129" i="1"/>
  <c r="F3128" i="1"/>
  <c r="F3129" i="1"/>
  <c r="G3128" i="1"/>
  <c r="G3129" i="1"/>
  <c r="H3128" i="1"/>
  <c r="H3129" i="1"/>
  <c r="M3128" i="1"/>
  <c r="M3129" i="1"/>
  <c r="R3128" i="1"/>
  <c r="T3128" i="1" s="1"/>
  <c r="R3129" i="1"/>
  <c r="S3129" i="1" s="1"/>
  <c r="A3126" i="1"/>
  <c r="A3127" i="1"/>
  <c r="B3126" i="1"/>
  <c r="B3127" i="1"/>
  <c r="C3126" i="1"/>
  <c r="C3127" i="1"/>
  <c r="D3126" i="1"/>
  <c r="D3127" i="1"/>
  <c r="E3126" i="1"/>
  <c r="E3127" i="1"/>
  <c r="F3126" i="1"/>
  <c r="F3127" i="1"/>
  <c r="G3126" i="1"/>
  <c r="G3127" i="1"/>
  <c r="H3126" i="1"/>
  <c r="H3127" i="1"/>
  <c r="M3126" i="1"/>
  <c r="M3127" i="1"/>
  <c r="R3126" i="1"/>
  <c r="R3127" i="1"/>
  <c r="S3126" i="1"/>
  <c r="S3127" i="1"/>
  <c r="T3126" i="1"/>
  <c r="T3127" i="1"/>
  <c r="U3126" i="1"/>
  <c r="U3127" i="1"/>
  <c r="V3126" i="1"/>
  <c r="V3127" i="1"/>
  <c r="W3126" i="1"/>
  <c r="W3127" i="1"/>
  <c r="X3126" i="1"/>
  <c r="X3127" i="1"/>
  <c r="Z3126" i="1"/>
  <c r="Y3126" i="1" s="1"/>
  <c r="Z3127" i="1"/>
  <c r="Y3127" i="1" s="1"/>
  <c r="AB3126" i="1"/>
  <c r="AA3126" i="1" s="1"/>
  <c r="A3125" i="1"/>
  <c r="B3125" i="1"/>
  <c r="E3125" i="1" s="1"/>
  <c r="C3125" i="1"/>
  <c r="G3125" i="1" s="1"/>
  <c r="D3125" i="1"/>
  <c r="F3125" i="1"/>
  <c r="H3125" i="1"/>
  <c r="R3125" i="1"/>
  <c r="T3125" i="1" s="1"/>
  <c r="A3123" i="1"/>
  <c r="A3124" i="1"/>
  <c r="B3123" i="1"/>
  <c r="B3124" i="1"/>
  <c r="C3123" i="1"/>
  <c r="C3124" i="1"/>
  <c r="D3123" i="1"/>
  <c r="D3124" i="1"/>
  <c r="E3123" i="1"/>
  <c r="E3124" i="1"/>
  <c r="F3123" i="1"/>
  <c r="F3124" i="1"/>
  <c r="G3123" i="1"/>
  <c r="G3124" i="1"/>
  <c r="H3123" i="1"/>
  <c r="H3124" i="1"/>
  <c r="M3123" i="1"/>
  <c r="M3124" i="1"/>
  <c r="R3123" i="1"/>
  <c r="S3123" i="1" s="1"/>
  <c r="R3124" i="1"/>
  <c r="S3124" i="1" s="1"/>
  <c r="V3124" i="1" s="1"/>
  <c r="T3124" i="1"/>
  <c r="A3121" i="1"/>
  <c r="A3122" i="1"/>
  <c r="B3121" i="1"/>
  <c r="B3122" i="1"/>
  <c r="C3121" i="1"/>
  <c r="C3122" i="1"/>
  <c r="D3121" i="1"/>
  <c r="D3122" i="1"/>
  <c r="E3121" i="1"/>
  <c r="E3122" i="1"/>
  <c r="F3121" i="1"/>
  <c r="F3122" i="1"/>
  <c r="G3121" i="1"/>
  <c r="G3122" i="1"/>
  <c r="H3121" i="1"/>
  <c r="H3122" i="1"/>
  <c r="M3121" i="1"/>
  <c r="M3122" i="1"/>
  <c r="R3121" i="1"/>
  <c r="T3121" i="1" s="1"/>
  <c r="R3122" i="1"/>
  <c r="S3122" i="1" s="1"/>
  <c r="S3121" i="1"/>
  <c r="A3120" i="1"/>
  <c r="B3120" i="1"/>
  <c r="E3120" i="1" s="1"/>
  <c r="C3120" i="1"/>
  <c r="F3120" i="1" s="1"/>
  <c r="D3120" i="1"/>
  <c r="H3120" i="1"/>
  <c r="R3120" i="1"/>
  <c r="S3120" i="1" s="1"/>
  <c r="A3119" i="1"/>
  <c r="B3119" i="1"/>
  <c r="E3119" i="1" s="1"/>
  <c r="C3119" i="1"/>
  <c r="G3119" i="1" s="1"/>
  <c r="D3119" i="1"/>
  <c r="F3119" i="1"/>
  <c r="H3119" i="1"/>
  <c r="R3119" i="1"/>
  <c r="T3119" i="1" s="1"/>
  <c r="M3125" i="1" l="1"/>
  <c r="AD3126" i="1"/>
  <c r="U3121" i="1"/>
  <c r="X3121" i="1" s="1"/>
  <c r="F3132" i="1"/>
  <c r="M3120" i="1"/>
  <c r="G3120" i="1"/>
  <c r="U3124" i="1"/>
  <c r="S3128" i="1"/>
  <c r="V3128" i="1" s="1"/>
  <c r="W3121" i="1"/>
  <c r="U3128" i="1"/>
  <c r="M3144" i="1"/>
  <c r="M3145" i="1"/>
  <c r="AD3148" i="1"/>
  <c r="M3132" i="1"/>
  <c r="Z3140" i="1"/>
  <c r="Y3140" i="1" s="1"/>
  <c r="Z3134" i="1"/>
  <c r="U3123" i="1"/>
  <c r="Y3134" i="1"/>
  <c r="AB3134" i="1"/>
  <c r="AA3134" i="1" s="1"/>
  <c r="T3123" i="1"/>
  <c r="V3123" i="1" s="1"/>
  <c r="T3120" i="1"/>
  <c r="V3121" i="1"/>
  <c r="Z3121" i="1" s="1"/>
  <c r="V3120" i="1"/>
  <c r="AB3127" i="1"/>
  <c r="U3129" i="1"/>
  <c r="T3129" i="1"/>
  <c r="V3129" i="1" s="1"/>
  <c r="Y3121" i="1"/>
  <c r="AB3121" i="1"/>
  <c r="AA3121" i="1" s="1"/>
  <c r="Y3142" i="1"/>
  <c r="AB3142" i="1"/>
  <c r="AD3142" i="1" s="1"/>
  <c r="Y3138" i="1"/>
  <c r="AB3138" i="1"/>
  <c r="AA3138" i="1" s="1"/>
  <c r="U3120" i="1"/>
  <c r="X3120" i="1" s="1"/>
  <c r="AB3136" i="1"/>
  <c r="AD3136" i="1" s="1"/>
  <c r="U3122" i="1"/>
  <c r="T3122" i="1"/>
  <c r="V3122" i="1" s="1"/>
  <c r="Z3122" i="1" s="1"/>
  <c r="AB3122" i="1" s="1"/>
  <c r="M3152" i="1"/>
  <c r="M3153" i="1"/>
  <c r="M3119" i="1"/>
  <c r="AC3138" i="1"/>
  <c r="Z3141" i="1"/>
  <c r="AB3141" i="1" s="1"/>
  <c r="Z3139" i="1"/>
  <c r="AB3139" i="1" s="1"/>
  <c r="Z3137" i="1"/>
  <c r="AB3137" i="1" s="1"/>
  <c r="Z3135" i="1"/>
  <c r="Y3135" i="1" s="1"/>
  <c r="Z3133" i="1"/>
  <c r="AB3133" i="1" s="1"/>
  <c r="Z3120" i="1"/>
  <c r="Y3141" i="1"/>
  <c r="Y3139" i="1"/>
  <c r="Y3137" i="1"/>
  <c r="AB3135" i="1"/>
  <c r="Y3133" i="1"/>
  <c r="AC3134" i="1"/>
  <c r="AD3121" i="1"/>
  <c r="AC3121" i="1"/>
  <c r="AB3130" i="1"/>
  <c r="M3143" i="1"/>
  <c r="M3146" i="1"/>
  <c r="M3147" i="1"/>
  <c r="AD3149" i="1"/>
  <c r="AB3150" i="1"/>
  <c r="M3154" i="1"/>
  <c r="M3155" i="1"/>
  <c r="S3132" i="1"/>
  <c r="U3132" i="1" s="1"/>
  <c r="AA3142" i="1"/>
  <c r="AC3142" i="1" s="1"/>
  <c r="AA3136" i="1"/>
  <c r="AC3136" i="1" s="1"/>
  <c r="Y3149" i="1"/>
  <c r="AC3149" i="1" s="1"/>
  <c r="Z3151" i="1"/>
  <c r="AB3151" i="1" s="1"/>
  <c r="S3119" i="1"/>
  <c r="V3119" i="1" s="1"/>
  <c r="S3125" i="1"/>
  <c r="V3125" i="1" s="1"/>
  <c r="AC3126" i="1"/>
  <c r="Z3131" i="1"/>
  <c r="AB3131" i="1" s="1"/>
  <c r="T3132" i="1"/>
  <c r="AD3138" i="1"/>
  <c r="AD3134" i="1"/>
  <c r="S3144" i="1"/>
  <c r="U3144" i="1" s="1"/>
  <c r="T3144" i="1"/>
  <c r="S3146" i="1"/>
  <c r="U3146" i="1" s="1"/>
  <c r="T3146" i="1"/>
  <c r="S3152" i="1"/>
  <c r="U3152" i="1" s="1"/>
  <c r="T3152" i="1"/>
  <c r="S3154" i="1"/>
  <c r="U3154" i="1" s="1"/>
  <c r="T3154" i="1"/>
  <c r="S3143" i="1"/>
  <c r="V3143" i="1" s="1"/>
  <c r="S3145" i="1"/>
  <c r="V3145" i="1" s="1"/>
  <c r="S3147" i="1"/>
  <c r="V3147" i="1" s="1"/>
  <c r="AC3148" i="1"/>
  <c r="S3153" i="1"/>
  <c r="V3153" i="1" s="1"/>
  <c r="S3155" i="1"/>
  <c r="V3155" i="1" s="1"/>
  <c r="AB3140" i="1" l="1"/>
  <c r="X3124" i="1"/>
  <c r="Z3124" i="1" s="1"/>
  <c r="W3124" i="1"/>
  <c r="X3128" i="1"/>
  <c r="W3128" i="1"/>
  <c r="Z3128" i="1"/>
  <c r="U3147" i="1"/>
  <c r="U3145" i="1"/>
  <c r="U3143" i="1"/>
  <c r="W3120" i="1"/>
  <c r="AA3127" i="1"/>
  <c r="AC3127" i="1" s="1"/>
  <c r="AD3127" i="1"/>
  <c r="W3123" i="1"/>
  <c r="X3123" i="1"/>
  <c r="Z3123" i="1" s="1"/>
  <c r="W3129" i="1"/>
  <c r="X3129" i="1"/>
  <c r="Z3129" i="1" s="1"/>
  <c r="U3125" i="1"/>
  <c r="W3122" i="1"/>
  <c r="X3122" i="1"/>
  <c r="AA3150" i="1"/>
  <c r="AC3150" i="1" s="1"/>
  <c r="AD3150" i="1"/>
  <c r="Y3120" i="1"/>
  <c r="AB3120" i="1"/>
  <c r="U3155" i="1"/>
  <c r="X3155" i="1" s="1"/>
  <c r="Z3155" i="1" s="1"/>
  <c r="U3153" i="1"/>
  <c r="U3119" i="1"/>
  <c r="W3119" i="1" s="1"/>
  <c r="AA3130" i="1"/>
  <c r="AC3130" i="1" s="1"/>
  <c r="AD3130" i="1"/>
  <c r="AA3133" i="1"/>
  <c r="AC3133" i="1" s="1"/>
  <c r="AD3133" i="1"/>
  <c r="AA3135" i="1"/>
  <c r="AC3135" i="1" s="1"/>
  <c r="AD3135" i="1"/>
  <c r="AA3137" i="1"/>
  <c r="AC3137" i="1" s="1"/>
  <c r="AD3137" i="1"/>
  <c r="AA3139" i="1"/>
  <c r="AC3139" i="1" s="1"/>
  <c r="AD3139" i="1"/>
  <c r="AA3141" i="1"/>
  <c r="AC3141" i="1" s="1"/>
  <c r="AD3141" i="1"/>
  <c r="W3147" i="1"/>
  <c r="X3147" i="1"/>
  <c r="W3145" i="1"/>
  <c r="X3145" i="1"/>
  <c r="Z3145" i="1" s="1"/>
  <c r="AB3145" i="1" s="1"/>
  <c r="W3143" i="1"/>
  <c r="X3143" i="1"/>
  <c r="W3154" i="1"/>
  <c r="X3154" i="1"/>
  <c r="V3152" i="1"/>
  <c r="W3146" i="1"/>
  <c r="X3146" i="1"/>
  <c r="V3144" i="1"/>
  <c r="AD3122" i="1"/>
  <c r="AA3122" i="1"/>
  <c r="X3119" i="1"/>
  <c r="Z3119" i="1" s="1"/>
  <c r="AB3119" i="1" s="1"/>
  <c r="AD3151" i="1"/>
  <c r="AA3151" i="1"/>
  <c r="W3132" i="1"/>
  <c r="X3132" i="1"/>
  <c r="Y3122" i="1"/>
  <c r="W3155" i="1"/>
  <c r="W3153" i="1"/>
  <c r="X3153" i="1"/>
  <c r="Z3153" i="1" s="1"/>
  <c r="Z3147" i="1"/>
  <c r="AB3147" i="1" s="1"/>
  <c r="Z3143" i="1"/>
  <c r="AB3143" i="1" s="1"/>
  <c r="V3154" i="1"/>
  <c r="W3152" i="1"/>
  <c r="X3152" i="1"/>
  <c r="V3146" i="1"/>
  <c r="W3144" i="1"/>
  <c r="X3144" i="1"/>
  <c r="AD3131" i="1"/>
  <c r="AA3131" i="1"/>
  <c r="W3125" i="1"/>
  <c r="X3125" i="1"/>
  <c r="Z3125" i="1" s="1"/>
  <c r="Y3151" i="1"/>
  <c r="V3132" i="1"/>
  <c r="Y3131" i="1"/>
  <c r="Y3128" i="1" l="1"/>
  <c r="AB3128" i="1"/>
  <c r="AB3124" i="1"/>
  <c r="Y3124" i="1"/>
  <c r="AA3140" i="1"/>
  <c r="AC3140" i="1" s="1"/>
  <c r="AD3140" i="1"/>
  <c r="AB3129" i="1"/>
  <c r="Y3129" i="1"/>
  <c r="Y3123" i="1"/>
  <c r="AB3123" i="1"/>
  <c r="AC3151" i="1"/>
  <c r="AC3122" i="1"/>
  <c r="AA3120" i="1"/>
  <c r="AC3120" i="1" s="1"/>
  <c r="AD3120" i="1"/>
  <c r="AB3155" i="1"/>
  <c r="Y3155" i="1"/>
  <c r="AB3153" i="1"/>
  <c r="Y3153" i="1"/>
  <c r="AB3125" i="1"/>
  <c r="Y3125" i="1"/>
  <c r="Z3132" i="1"/>
  <c r="AB3132" i="1" s="1"/>
  <c r="Z3146" i="1"/>
  <c r="AB3146" i="1" s="1"/>
  <c r="AA3143" i="1"/>
  <c r="AD3143" i="1"/>
  <c r="AA3145" i="1"/>
  <c r="AD3145" i="1"/>
  <c r="AA3147" i="1"/>
  <c r="AD3147" i="1"/>
  <c r="Z3152" i="1"/>
  <c r="AB3152" i="1" s="1"/>
  <c r="AD3119" i="1"/>
  <c r="AA3119" i="1"/>
  <c r="AC3131" i="1"/>
  <c r="Y3119" i="1"/>
  <c r="AC3119" i="1" s="1"/>
  <c r="Z3154" i="1"/>
  <c r="AB3154" i="1" s="1"/>
  <c r="Y3143" i="1"/>
  <c r="Y3145" i="1"/>
  <c r="Y3147" i="1"/>
  <c r="Z3144" i="1"/>
  <c r="AB3144" i="1" s="1"/>
  <c r="AC3143" i="1"/>
  <c r="AC3145" i="1"/>
  <c r="AC3147" i="1"/>
  <c r="AD3128" i="1" l="1"/>
  <c r="AA3128" i="1"/>
  <c r="AC3128" i="1" s="1"/>
  <c r="AD3124" i="1"/>
  <c r="AA3124" i="1"/>
  <c r="AC3124" i="1" s="1"/>
  <c r="AA3123" i="1"/>
  <c r="AC3123" i="1" s="1"/>
  <c r="AD3123" i="1"/>
  <c r="AD3129" i="1"/>
  <c r="AA3129" i="1"/>
  <c r="AC3129" i="1" s="1"/>
  <c r="AA3144" i="1"/>
  <c r="AD3144" i="1"/>
  <c r="AA3154" i="1"/>
  <c r="AD3154" i="1"/>
  <c r="AA3152" i="1"/>
  <c r="AD3152" i="1"/>
  <c r="AA3146" i="1"/>
  <c r="AD3146" i="1"/>
  <c r="AA3132" i="1"/>
  <c r="AD3132" i="1"/>
  <c r="Y3144" i="1"/>
  <c r="AC3144" i="1" s="1"/>
  <c r="Y3154" i="1"/>
  <c r="Y3152" i="1"/>
  <c r="AC3152" i="1" s="1"/>
  <c r="Y3146" i="1"/>
  <c r="Y3132" i="1"/>
  <c r="AC3132" i="1" s="1"/>
  <c r="AA3125" i="1"/>
  <c r="AC3125" i="1" s="1"/>
  <c r="AD3125" i="1"/>
  <c r="AA3153" i="1"/>
  <c r="AC3153" i="1" s="1"/>
  <c r="AD3153" i="1"/>
  <c r="AA3155" i="1"/>
  <c r="AC3155" i="1" s="1"/>
  <c r="AD3155" i="1"/>
  <c r="AC3146" i="1" l="1"/>
  <c r="AC3154" i="1"/>
  <c r="A1260" i="1"/>
  <c r="B1260" i="1"/>
  <c r="E1260" i="1" s="1"/>
  <c r="C1260" i="1"/>
  <c r="F1260" i="1" s="1"/>
  <c r="D1260" i="1"/>
  <c r="H1260" i="1"/>
  <c r="R1260" i="1"/>
  <c r="S1260" i="1" s="1"/>
  <c r="A1261" i="1"/>
  <c r="B1261" i="1"/>
  <c r="E1261" i="1" s="1"/>
  <c r="C1261" i="1"/>
  <c r="F1261" i="1" s="1"/>
  <c r="D1261" i="1"/>
  <c r="H1261" i="1"/>
  <c r="R1261" i="1"/>
  <c r="S1261" i="1" s="1"/>
  <c r="M1260" i="1" l="1"/>
  <c r="G1260" i="1"/>
  <c r="T1261" i="1"/>
  <c r="T1260" i="1"/>
  <c r="V1260" i="1" s="1"/>
  <c r="U1260" i="1"/>
  <c r="X1260" i="1" s="1"/>
  <c r="V1261" i="1"/>
  <c r="U1261" i="1"/>
  <c r="M1261" i="1"/>
  <c r="G1261" i="1"/>
  <c r="Z1260" i="1" l="1"/>
  <c r="AB1260" i="1" s="1"/>
  <c r="W1260" i="1"/>
  <c r="X1261" i="1"/>
  <c r="Z1261" i="1" s="1"/>
  <c r="AB1261" i="1" s="1"/>
  <c r="AA1261" i="1" s="1"/>
  <c r="W1261" i="1"/>
  <c r="AA1260" i="1"/>
  <c r="AD1260" i="1"/>
  <c r="Y1260" i="1"/>
  <c r="Y1261" i="1" l="1"/>
  <c r="AD1261" i="1"/>
  <c r="AC1260" i="1"/>
  <c r="AC1261" i="1"/>
  <c r="A3118" i="1"/>
  <c r="B3118" i="1"/>
  <c r="E3118" i="1" s="1"/>
  <c r="C3118" i="1"/>
  <c r="F3118" i="1" s="1"/>
  <c r="D3118" i="1"/>
  <c r="G3118" i="1"/>
  <c r="H3118" i="1"/>
  <c r="R3118" i="1"/>
  <c r="S3118" i="1" s="1"/>
  <c r="A3117" i="1"/>
  <c r="B3117" i="1"/>
  <c r="E3117" i="1" s="1"/>
  <c r="C3117" i="1"/>
  <c r="M3117" i="1" s="1"/>
  <c r="D3117" i="1"/>
  <c r="F3117" i="1"/>
  <c r="H3117" i="1"/>
  <c r="R3117" i="1"/>
  <c r="S3117" i="1" s="1"/>
  <c r="T3117" i="1" l="1"/>
  <c r="V3117" i="1" s="1"/>
  <c r="U3117" i="1"/>
  <c r="X3117" i="1" s="1"/>
  <c r="G3117" i="1"/>
  <c r="T3118" i="1"/>
  <c r="V3118" i="1" s="1"/>
  <c r="U3118" i="1"/>
  <c r="W3117" i="1" l="1"/>
  <c r="Z3117" i="1"/>
  <c r="AB3117" i="1" s="1"/>
  <c r="AD3117" i="1" s="1"/>
  <c r="W3118" i="1"/>
  <c r="X3118" i="1"/>
  <c r="Z3118" i="1" s="1"/>
  <c r="Y3117" i="1"/>
  <c r="AA3117" i="1" l="1"/>
  <c r="AC3117" i="1"/>
  <c r="AB3118" i="1"/>
  <c r="Y3118" i="1"/>
  <c r="AA3118" i="1" l="1"/>
  <c r="AC3118" i="1" s="1"/>
  <c r="AD3118" i="1"/>
  <c r="R573" i="1" l="1"/>
  <c r="T573" i="1" s="1"/>
  <c r="H573" i="1"/>
  <c r="D573" i="1"/>
  <c r="C573" i="1"/>
  <c r="F573" i="1" s="1"/>
  <c r="B573" i="1"/>
  <c r="E573" i="1" s="1"/>
  <c r="A573" i="1"/>
  <c r="S573" i="1" l="1"/>
  <c r="V573" i="1" s="1"/>
  <c r="G573" i="1"/>
  <c r="M573" i="1"/>
  <c r="U573" i="1"/>
  <c r="X573" i="1" l="1"/>
  <c r="W573" i="1"/>
  <c r="Z573" i="1"/>
  <c r="AB573" i="1" s="1"/>
  <c r="Y573" i="1"/>
  <c r="AD573" i="1" l="1"/>
  <c r="AA573" i="1"/>
  <c r="AC573" i="1" s="1"/>
  <c r="R870" i="1" l="1"/>
  <c r="T870" i="1" s="1"/>
  <c r="H870" i="1"/>
  <c r="D870" i="1"/>
  <c r="C870" i="1"/>
  <c r="F870" i="1" s="1"/>
  <c r="B870" i="1"/>
  <c r="E870" i="1" s="1"/>
  <c r="A870" i="1"/>
  <c r="A3116" i="1"/>
  <c r="B3116" i="1"/>
  <c r="E3116" i="1" s="1"/>
  <c r="C3116" i="1"/>
  <c r="G3116" i="1" s="1"/>
  <c r="D3116" i="1"/>
  <c r="F3116" i="1"/>
  <c r="H3116" i="1"/>
  <c r="R3116" i="1"/>
  <c r="S3116" i="1" s="1"/>
  <c r="A3115" i="1"/>
  <c r="B3115" i="1"/>
  <c r="E3115" i="1" s="1"/>
  <c r="C3115" i="1"/>
  <c r="G3115" i="1" s="1"/>
  <c r="D3115" i="1"/>
  <c r="F3115" i="1"/>
  <c r="H3115" i="1"/>
  <c r="R3115" i="1"/>
  <c r="S3115" i="1" s="1"/>
  <c r="A3114" i="1"/>
  <c r="B3114" i="1"/>
  <c r="E3114" i="1" s="1"/>
  <c r="C3114" i="1"/>
  <c r="G3114" i="1" s="1"/>
  <c r="D3114" i="1"/>
  <c r="F3114" i="1"/>
  <c r="H3114" i="1"/>
  <c r="R3114" i="1"/>
  <c r="S3114" i="1" s="1"/>
  <c r="A3113" i="1"/>
  <c r="B3113" i="1"/>
  <c r="E3113" i="1" s="1"/>
  <c r="C3113" i="1"/>
  <c r="G3113" i="1" s="1"/>
  <c r="D3113" i="1"/>
  <c r="F3113" i="1"/>
  <c r="H3113" i="1"/>
  <c r="R3113" i="1"/>
  <c r="S3113" i="1" s="1"/>
  <c r="A3110" i="1"/>
  <c r="A3111" i="1"/>
  <c r="A3112" i="1"/>
  <c r="B3110" i="1"/>
  <c r="E3110" i="1" s="1"/>
  <c r="B3111" i="1"/>
  <c r="B3112" i="1"/>
  <c r="E3112" i="1" s="1"/>
  <c r="C3110" i="1"/>
  <c r="C3111" i="1"/>
  <c r="C3112" i="1"/>
  <c r="M3112" i="1" s="1"/>
  <c r="D3110" i="1"/>
  <c r="D3111" i="1"/>
  <c r="D3112" i="1"/>
  <c r="E3111" i="1"/>
  <c r="H3110" i="1"/>
  <c r="H3111" i="1"/>
  <c r="H3112" i="1"/>
  <c r="R3110" i="1"/>
  <c r="S3110" i="1" s="1"/>
  <c r="R3111" i="1"/>
  <c r="R3112" i="1"/>
  <c r="S3112" i="1" s="1"/>
  <c r="S3111" i="1"/>
  <c r="T3110" i="1"/>
  <c r="T3111" i="1"/>
  <c r="T3112" i="1"/>
  <c r="U3111" i="1"/>
  <c r="X3111" i="1" s="1"/>
  <c r="A3109" i="1"/>
  <c r="B3109" i="1"/>
  <c r="E3109" i="1" s="1"/>
  <c r="C3109" i="1"/>
  <c r="G3109" i="1" s="1"/>
  <c r="D3109" i="1"/>
  <c r="F3109" i="1"/>
  <c r="H3109" i="1"/>
  <c r="R3109" i="1"/>
  <c r="S3109" i="1" s="1"/>
  <c r="A3106" i="1"/>
  <c r="A3107" i="1"/>
  <c r="A3108" i="1"/>
  <c r="B3106" i="1"/>
  <c r="E3106" i="1" s="1"/>
  <c r="B3107" i="1"/>
  <c r="B3108" i="1"/>
  <c r="E3108" i="1" s="1"/>
  <c r="C3106" i="1"/>
  <c r="F3106" i="1" s="1"/>
  <c r="C3107" i="1"/>
  <c r="C3108" i="1"/>
  <c r="M3108" i="1" s="1"/>
  <c r="D3106" i="1"/>
  <c r="D3107" i="1"/>
  <c r="D3108" i="1"/>
  <c r="E3107" i="1"/>
  <c r="H3106" i="1"/>
  <c r="H3107" i="1"/>
  <c r="H3108" i="1"/>
  <c r="R3106" i="1"/>
  <c r="S3106" i="1" s="1"/>
  <c r="R3107" i="1"/>
  <c r="R3108" i="1"/>
  <c r="S3108" i="1" s="1"/>
  <c r="S3107" i="1"/>
  <c r="T3106" i="1"/>
  <c r="T3107" i="1"/>
  <c r="T3108" i="1"/>
  <c r="U3107" i="1"/>
  <c r="A3105" i="1"/>
  <c r="B3105" i="1"/>
  <c r="E3105" i="1" s="1"/>
  <c r="C3105" i="1"/>
  <c r="D3105" i="1"/>
  <c r="F3105" i="1"/>
  <c r="H3105" i="1"/>
  <c r="R3105" i="1"/>
  <c r="A3104" i="1"/>
  <c r="B3104" i="1"/>
  <c r="E3104" i="1" s="1"/>
  <c r="C3104" i="1"/>
  <c r="D3104" i="1"/>
  <c r="F3104" i="1"/>
  <c r="H3104" i="1"/>
  <c r="R3104" i="1"/>
  <c r="R2729" i="1"/>
  <c r="T2729" i="1" s="1"/>
  <c r="H2729" i="1"/>
  <c r="D2729" i="1"/>
  <c r="C2729" i="1"/>
  <c r="F2729" i="1" s="1"/>
  <c r="B2729" i="1"/>
  <c r="E2729" i="1" s="1"/>
  <c r="A2729" i="1"/>
  <c r="A3103" i="1"/>
  <c r="B3103" i="1"/>
  <c r="E3103" i="1" s="1"/>
  <c r="C3103" i="1"/>
  <c r="D3103" i="1"/>
  <c r="F3103" i="1"/>
  <c r="H3103" i="1"/>
  <c r="R3103" i="1"/>
  <c r="A3102" i="1"/>
  <c r="B3102" i="1"/>
  <c r="E3102" i="1" s="1"/>
  <c r="C3102" i="1"/>
  <c r="D3102" i="1"/>
  <c r="F3102" i="1"/>
  <c r="H3102" i="1"/>
  <c r="R3102" i="1"/>
  <c r="R2204" i="1"/>
  <c r="T2204" i="1" s="1"/>
  <c r="H2204" i="1"/>
  <c r="D2204" i="1"/>
  <c r="C2204" i="1"/>
  <c r="F2204" i="1" s="1"/>
  <c r="B2204" i="1"/>
  <c r="E2204" i="1" s="1"/>
  <c r="A2204" i="1"/>
  <c r="R2775" i="1"/>
  <c r="T2775" i="1" s="1"/>
  <c r="H2775" i="1"/>
  <c r="D2775" i="1"/>
  <c r="C2775" i="1"/>
  <c r="F2775" i="1" s="1"/>
  <c r="B2775" i="1"/>
  <c r="E2775" i="1" s="1"/>
  <c r="A2775" i="1"/>
  <c r="R2774" i="1"/>
  <c r="T2774" i="1" s="1"/>
  <c r="H2774" i="1"/>
  <c r="D2774" i="1"/>
  <c r="C2774" i="1"/>
  <c r="F2774" i="1" s="1"/>
  <c r="B2774" i="1"/>
  <c r="E2774" i="1" s="1"/>
  <c r="A2774" i="1"/>
  <c r="A3101" i="1"/>
  <c r="B3101" i="1"/>
  <c r="E3101" i="1" s="1"/>
  <c r="C3101" i="1"/>
  <c r="G3101" i="1" s="1"/>
  <c r="D3101" i="1"/>
  <c r="H3101" i="1"/>
  <c r="R3101" i="1"/>
  <c r="S3101" i="1" s="1"/>
  <c r="A3096" i="1"/>
  <c r="A3097" i="1"/>
  <c r="A3098" i="1"/>
  <c r="A3099" i="1"/>
  <c r="A3100" i="1"/>
  <c r="B3096" i="1"/>
  <c r="E3096" i="1" s="1"/>
  <c r="B3097" i="1"/>
  <c r="B3098" i="1"/>
  <c r="E3098" i="1" s="1"/>
  <c r="B3099" i="1"/>
  <c r="E3099" i="1" s="1"/>
  <c r="B3100" i="1"/>
  <c r="E3100" i="1" s="1"/>
  <c r="C3096" i="1"/>
  <c r="G3096" i="1" s="1"/>
  <c r="C3097" i="1"/>
  <c r="M3097" i="1" s="1"/>
  <c r="C3098" i="1"/>
  <c r="M3098" i="1" s="1"/>
  <c r="C3099" i="1"/>
  <c r="M3099" i="1" s="1"/>
  <c r="C3100" i="1"/>
  <c r="M3100" i="1" s="1"/>
  <c r="D3096" i="1"/>
  <c r="D3097" i="1"/>
  <c r="D3098" i="1"/>
  <c r="D3099" i="1"/>
  <c r="D3100" i="1"/>
  <c r="E3097" i="1"/>
  <c r="H3096" i="1"/>
  <c r="H3097" i="1"/>
  <c r="H3098" i="1"/>
  <c r="H3099" i="1"/>
  <c r="H3100" i="1"/>
  <c r="R3096" i="1"/>
  <c r="S3096" i="1" s="1"/>
  <c r="R3097" i="1"/>
  <c r="T3097" i="1" s="1"/>
  <c r="R3098" i="1"/>
  <c r="S3098" i="1" s="1"/>
  <c r="R3099" i="1"/>
  <c r="S3099" i="1" s="1"/>
  <c r="R3100" i="1"/>
  <c r="S3100" i="1" s="1"/>
  <c r="S3097" i="1"/>
  <c r="M3106" i="1" l="1"/>
  <c r="G3108" i="1"/>
  <c r="G3112" i="1"/>
  <c r="F3111" i="1"/>
  <c r="M3111" i="1"/>
  <c r="M3116" i="1"/>
  <c r="F3110" i="1"/>
  <c r="M3110" i="1"/>
  <c r="F3108" i="1"/>
  <c r="F3112" i="1"/>
  <c r="G3110" i="1"/>
  <c r="T3113" i="1"/>
  <c r="M3113" i="1"/>
  <c r="T3114" i="1"/>
  <c r="V3114" i="1" s="1"/>
  <c r="M3114" i="1"/>
  <c r="T3115" i="1"/>
  <c r="M3115" i="1"/>
  <c r="T3116" i="1"/>
  <c r="V3116" i="1" s="1"/>
  <c r="S870" i="1"/>
  <c r="V870" i="1" s="1"/>
  <c r="V3111" i="1"/>
  <c r="Z3111" i="1" s="1"/>
  <c r="G870" i="1"/>
  <c r="M870" i="1"/>
  <c r="T3099" i="1"/>
  <c r="F3100" i="1"/>
  <c r="G3106" i="1"/>
  <c r="T3109" i="1"/>
  <c r="M3109" i="1"/>
  <c r="W3111" i="1"/>
  <c r="V3112" i="1"/>
  <c r="V3110" i="1"/>
  <c r="G3111" i="1"/>
  <c r="V3113" i="1"/>
  <c r="V3115" i="1"/>
  <c r="U3116" i="1"/>
  <c r="F3101" i="1"/>
  <c r="S3103" i="1"/>
  <c r="T3103" i="1"/>
  <c r="G3103" i="1"/>
  <c r="M3103" i="1"/>
  <c r="S3105" i="1"/>
  <c r="T3105" i="1"/>
  <c r="G3105" i="1"/>
  <c r="M3105" i="1"/>
  <c r="S3102" i="1"/>
  <c r="T3102" i="1"/>
  <c r="G3102" i="1"/>
  <c r="M3102" i="1"/>
  <c r="S3104" i="1"/>
  <c r="T3104" i="1"/>
  <c r="G3104" i="1"/>
  <c r="M3104" i="1"/>
  <c r="X3107" i="1"/>
  <c r="W3107" i="1"/>
  <c r="V3107" i="1"/>
  <c r="F3107" i="1"/>
  <c r="G3107" i="1"/>
  <c r="M3107" i="1"/>
  <c r="V3108" i="1"/>
  <c r="V3106" i="1"/>
  <c r="V3109" i="1"/>
  <c r="U3112" i="1"/>
  <c r="U3110" i="1"/>
  <c r="U3113" i="1"/>
  <c r="U3114" i="1"/>
  <c r="U3115" i="1"/>
  <c r="Z3107" i="1"/>
  <c r="AB3107" i="1" s="1"/>
  <c r="U3097" i="1"/>
  <c r="X3097" i="1" s="1"/>
  <c r="G3098" i="1"/>
  <c r="F3096" i="1"/>
  <c r="T3101" i="1"/>
  <c r="V3101" i="1" s="1"/>
  <c r="M3101" i="1"/>
  <c r="V3104" i="1"/>
  <c r="U3108" i="1"/>
  <c r="U3106" i="1"/>
  <c r="U3109" i="1"/>
  <c r="U3105" i="1"/>
  <c r="V3103" i="1"/>
  <c r="S2729" i="1"/>
  <c r="V2729" i="1" s="1"/>
  <c r="U3104" i="1"/>
  <c r="G2729" i="1"/>
  <c r="M2729" i="1"/>
  <c r="U2729" i="1"/>
  <c r="S2204" i="1"/>
  <c r="V2204" i="1" s="1"/>
  <c r="U3103" i="1"/>
  <c r="G2204" i="1"/>
  <c r="M2204" i="1"/>
  <c r="W3097" i="1"/>
  <c r="T3100" i="1"/>
  <c r="V3100" i="1" s="1"/>
  <c r="T3098" i="1"/>
  <c r="V3098" i="1" s="1"/>
  <c r="V3099" i="1"/>
  <c r="M3096" i="1"/>
  <c r="G3100" i="1"/>
  <c r="F3098" i="1"/>
  <c r="S2774" i="1"/>
  <c r="V2774" i="1" s="1"/>
  <c r="S2775" i="1"/>
  <c r="V2775" i="1" s="1"/>
  <c r="U3102" i="1"/>
  <c r="V3097" i="1"/>
  <c r="G2774" i="1"/>
  <c r="M2774" i="1"/>
  <c r="G2775" i="1"/>
  <c r="M2775" i="1"/>
  <c r="U3099" i="1"/>
  <c r="G3099" i="1"/>
  <c r="G3097" i="1"/>
  <c r="U3101" i="1"/>
  <c r="T3096" i="1"/>
  <c r="V3096" i="1" s="1"/>
  <c r="Z3097" i="1"/>
  <c r="AB3097" i="1" s="1"/>
  <c r="U3100" i="1"/>
  <c r="U3098" i="1"/>
  <c r="U3096" i="1"/>
  <c r="F3099" i="1"/>
  <c r="F3097" i="1"/>
  <c r="V3105" i="1" l="1"/>
  <c r="V3102" i="1"/>
  <c r="AB3111" i="1"/>
  <c r="U870" i="1"/>
  <c r="W870" i="1" s="1"/>
  <c r="Y3107" i="1"/>
  <c r="W3116" i="1"/>
  <c r="X3116" i="1"/>
  <c r="Z3116" i="1" s="1"/>
  <c r="X870" i="1"/>
  <c r="Z870" i="1"/>
  <c r="AB870" i="1" s="1"/>
  <c r="W3114" i="1"/>
  <c r="X3114" i="1"/>
  <c r="Z3114" i="1" s="1"/>
  <c r="W3110" i="1"/>
  <c r="X3110" i="1"/>
  <c r="AD3111" i="1"/>
  <c r="AA3111" i="1"/>
  <c r="W3115" i="1"/>
  <c r="X3115" i="1"/>
  <c r="Z3115" i="1" s="1"/>
  <c r="W3113" i="1"/>
  <c r="X3113" i="1"/>
  <c r="Z3113" i="1" s="1"/>
  <c r="W3112" i="1"/>
  <c r="X3112" i="1"/>
  <c r="Y3111" i="1"/>
  <c r="W3109" i="1"/>
  <c r="X3109" i="1"/>
  <c r="W3108" i="1"/>
  <c r="X3108" i="1"/>
  <c r="Z3108" i="1" s="1"/>
  <c r="U2774" i="1"/>
  <c r="U2204" i="1"/>
  <c r="W2204" i="1" s="1"/>
  <c r="W3106" i="1"/>
  <c r="X3106" i="1"/>
  <c r="Z3106" i="1" s="1"/>
  <c r="AD3107" i="1"/>
  <c r="AA3107" i="1"/>
  <c r="AC3107" i="1" s="1"/>
  <c r="W3105" i="1"/>
  <c r="X3105" i="1"/>
  <c r="Z3105" i="1" s="1"/>
  <c r="W3104" i="1"/>
  <c r="X3104" i="1"/>
  <c r="Z3104" i="1" s="1"/>
  <c r="W3103" i="1"/>
  <c r="X3103" i="1"/>
  <c r="Z3103" i="1" s="1"/>
  <c r="U2775" i="1"/>
  <c r="X2729" i="1"/>
  <c r="Z2729" i="1" s="1"/>
  <c r="W2729" i="1"/>
  <c r="X2204" i="1"/>
  <c r="Z2204" i="1" s="1"/>
  <c r="AB2204" i="1" s="1"/>
  <c r="W3102" i="1"/>
  <c r="X3102" i="1"/>
  <c r="Z3102" i="1" s="1"/>
  <c r="X3099" i="1"/>
  <c r="Z3099" i="1" s="1"/>
  <c r="W3099" i="1"/>
  <c r="X2774" i="1"/>
  <c r="Z2774" i="1" s="1"/>
  <c r="AB2774" i="1" s="1"/>
  <c r="W2774" i="1"/>
  <c r="Y3097" i="1"/>
  <c r="W3101" i="1"/>
  <c r="X3101" i="1"/>
  <c r="Z3101" i="1" s="1"/>
  <c r="X2775" i="1"/>
  <c r="Z2775" i="1" s="1"/>
  <c r="W2775" i="1"/>
  <c r="W3098" i="1"/>
  <c r="X3098" i="1"/>
  <c r="Z3098" i="1" s="1"/>
  <c r="W3096" i="1"/>
  <c r="X3096" i="1"/>
  <c r="Z3096" i="1" s="1"/>
  <c r="W3100" i="1"/>
  <c r="X3100" i="1"/>
  <c r="Z3100" i="1" s="1"/>
  <c r="AD3097" i="1"/>
  <c r="AA3097" i="1"/>
  <c r="Z3109" i="1" l="1"/>
  <c r="AC3111" i="1"/>
  <c r="Z3112" i="1"/>
  <c r="Z3110" i="1"/>
  <c r="AD870" i="1"/>
  <c r="AA870" i="1"/>
  <c r="Y870" i="1"/>
  <c r="AB3116" i="1"/>
  <c r="Y3116" i="1"/>
  <c r="AB3112" i="1"/>
  <c r="Y3112" i="1"/>
  <c r="AB3113" i="1"/>
  <c r="Y3113" i="1"/>
  <c r="AB3115" i="1"/>
  <c r="Y3115" i="1"/>
  <c r="AB3110" i="1"/>
  <c r="Y3110" i="1"/>
  <c r="AB3114" i="1"/>
  <c r="Y3114" i="1"/>
  <c r="AB3108" i="1"/>
  <c r="Y3108" i="1"/>
  <c r="AB3109" i="1"/>
  <c r="Y3109" i="1"/>
  <c r="AB3106" i="1"/>
  <c r="Y3106" i="1"/>
  <c r="AB3105" i="1"/>
  <c r="Y3105" i="1"/>
  <c r="AB3104" i="1"/>
  <c r="Y3104" i="1"/>
  <c r="AB2729" i="1"/>
  <c r="Y2729" i="1"/>
  <c r="AB3103" i="1"/>
  <c r="Y3103" i="1"/>
  <c r="AC3097" i="1"/>
  <c r="Y2204" i="1"/>
  <c r="AB3102" i="1"/>
  <c r="Y3102" i="1"/>
  <c r="AD2204" i="1"/>
  <c r="AA2204" i="1"/>
  <c r="AC2204" i="1" s="1"/>
  <c r="AB2775" i="1"/>
  <c r="Y2775" i="1"/>
  <c r="AD2774" i="1"/>
  <c r="AA2774" i="1"/>
  <c r="Y2774" i="1"/>
  <c r="AB3101" i="1"/>
  <c r="Y3101" i="1"/>
  <c r="AB3099" i="1"/>
  <c r="Y3099" i="1"/>
  <c r="AB3100" i="1"/>
  <c r="Y3100" i="1"/>
  <c r="AB3096" i="1"/>
  <c r="Y3096" i="1"/>
  <c r="AB3098" i="1"/>
  <c r="Y3098" i="1"/>
  <c r="AC870" i="1" l="1"/>
  <c r="AA3116" i="1"/>
  <c r="AC3116" i="1" s="1"/>
  <c r="AD3116" i="1"/>
  <c r="AA3114" i="1"/>
  <c r="AC3114" i="1" s="1"/>
  <c r="AD3114" i="1"/>
  <c r="AA3110" i="1"/>
  <c r="AD3110" i="1"/>
  <c r="AA3115" i="1"/>
  <c r="AC3115" i="1" s="1"/>
  <c r="AD3115" i="1"/>
  <c r="AA3113" i="1"/>
  <c r="AC3113" i="1" s="1"/>
  <c r="AD3113" i="1"/>
  <c r="AA3112" i="1"/>
  <c r="AD3112" i="1"/>
  <c r="AA3106" i="1"/>
  <c r="AC3106" i="1" s="1"/>
  <c r="AD3106" i="1"/>
  <c r="AA3109" i="1"/>
  <c r="AD3109" i="1"/>
  <c r="AA3108" i="1"/>
  <c r="AC3108" i="1" s="1"/>
  <c r="AD3108" i="1"/>
  <c r="AA3105" i="1"/>
  <c r="AC3105" i="1" s="1"/>
  <c r="AD3105" i="1"/>
  <c r="AA3104" i="1"/>
  <c r="AC3104" i="1" s="1"/>
  <c r="AD3104" i="1"/>
  <c r="AC2774" i="1"/>
  <c r="AA3103" i="1"/>
  <c r="AC3103" i="1" s="1"/>
  <c r="AD3103" i="1"/>
  <c r="AD2729" i="1"/>
  <c r="AA2729" i="1"/>
  <c r="AC2729" i="1" s="1"/>
  <c r="AA3102" i="1"/>
  <c r="AC3102" i="1" s="1"/>
  <c r="AD3102" i="1"/>
  <c r="AA3099" i="1"/>
  <c r="AC3099" i="1" s="1"/>
  <c r="AD3099" i="1"/>
  <c r="AA3101" i="1"/>
  <c r="AC3101" i="1" s="1"/>
  <c r="AD3101" i="1"/>
  <c r="AD2775" i="1"/>
  <c r="AA2775" i="1"/>
  <c r="AC2775" i="1" s="1"/>
  <c r="AA3098" i="1"/>
  <c r="AC3098" i="1" s="1"/>
  <c r="AD3098" i="1"/>
  <c r="AA3096" i="1"/>
  <c r="AC3096" i="1" s="1"/>
  <c r="AD3096" i="1"/>
  <c r="AA3100" i="1"/>
  <c r="AC3100" i="1" s="1"/>
  <c r="AD3100" i="1"/>
  <c r="AC3109" i="1" l="1"/>
  <c r="AC3112" i="1"/>
  <c r="AC3110" i="1"/>
  <c r="R2563" i="1"/>
  <c r="H2563" i="1"/>
  <c r="D2563" i="1"/>
  <c r="C2563" i="1"/>
  <c r="M2563" i="1" s="1"/>
  <c r="B2563" i="1"/>
  <c r="E2563" i="1" s="1"/>
  <c r="A2563" i="1"/>
  <c r="R2552" i="1"/>
  <c r="H2552" i="1"/>
  <c r="D2552" i="1"/>
  <c r="C2552" i="1"/>
  <c r="M2552" i="1" s="1"/>
  <c r="B2552" i="1"/>
  <c r="E2552" i="1" s="1"/>
  <c r="A2552" i="1"/>
  <c r="F2552" i="1" l="1"/>
  <c r="F2563" i="1"/>
  <c r="T2552" i="1"/>
  <c r="T2563" i="1"/>
  <c r="G2552" i="1"/>
  <c r="S2552" i="1"/>
  <c r="V2552" i="1" s="1"/>
  <c r="G2563" i="1"/>
  <c r="S2563" i="1"/>
  <c r="V2563" i="1" s="1"/>
  <c r="U2552" i="1" l="1"/>
  <c r="U2563" i="1"/>
  <c r="W2563" i="1" l="1"/>
  <c r="X2563" i="1"/>
  <c r="Z2563" i="1" s="1"/>
  <c r="W2552" i="1"/>
  <c r="X2552" i="1"/>
  <c r="Z2552" i="1" s="1"/>
  <c r="AB2552" i="1" l="1"/>
  <c r="Y2552" i="1"/>
  <c r="AB2563" i="1"/>
  <c r="Y2563" i="1"/>
  <c r="AA2563" i="1" l="1"/>
  <c r="AC2563" i="1" s="1"/>
  <c r="AD2563" i="1"/>
  <c r="AA2552" i="1"/>
  <c r="AC2552" i="1" s="1"/>
  <c r="AD2552" i="1"/>
  <c r="A1811" i="1" l="1"/>
  <c r="B1811" i="1"/>
  <c r="E1811" i="1" s="1"/>
  <c r="C1811" i="1"/>
  <c r="D1811" i="1"/>
  <c r="F1811" i="1"/>
  <c r="G1811" i="1"/>
  <c r="H1811" i="1"/>
  <c r="M1811" i="1"/>
  <c r="R1811" i="1"/>
  <c r="S1811" i="1" s="1"/>
  <c r="A3094" i="1"/>
  <c r="B3094" i="1"/>
  <c r="E3094" i="1" s="1"/>
  <c r="C3094" i="1"/>
  <c r="M3094" i="1" s="1"/>
  <c r="D3094" i="1"/>
  <c r="G3094" i="1"/>
  <c r="H3094" i="1"/>
  <c r="R3094" i="1"/>
  <c r="S3094" i="1" s="1"/>
  <c r="R823" i="1"/>
  <c r="T823" i="1" s="1"/>
  <c r="H823" i="1"/>
  <c r="D823" i="1"/>
  <c r="C823" i="1"/>
  <c r="F823" i="1" s="1"/>
  <c r="B823" i="1"/>
  <c r="E823" i="1" s="1"/>
  <c r="A823" i="1"/>
  <c r="R822" i="1"/>
  <c r="T822" i="1" s="1"/>
  <c r="H822" i="1"/>
  <c r="D822" i="1"/>
  <c r="C822" i="1"/>
  <c r="F822" i="1" s="1"/>
  <c r="B822" i="1"/>
  <c r="E822" i="1" s="1"/>
  <c r="A822" i="1"/>
  <c r="R2555" i="1"/>
  <c r="T2555" i="1" s="1"/>
  <c r="H2555" i="1"/>
  <c r="D2555" i="1"/>
  <c r="C2555" i="1"/>
  <c r="F2555" i="1" s="1"/>
  <c r="B2555" i="1"/>
  <c r="E2555" i="1" s="1"/>
  <c r="A2555" i="1"/>
  <c r="A2560" i="1"/>
  <c r="B2560" i="1"/>
  <c r="E2560" i="1" s="1"/>
  <c r="C2560" i="1"/>
  <c r="M2560" i="1" s="1"/>
  <c r="D2560" i="1"/>
  <c r="H2560" i="1"/>
  <c r="R2560" i="1"/>
  <c r="S2560" i="1" s="1"/>
  <c r="A2561" i="1"/>
  <c r="B2561" i="1"/>
  <c r="E2561" i="1" s="1"/>
  <c r="C2561" i="1"/>
  <c r="M2561" i="1" s="1"/>
  <c r="D2561" i="1"/>
  <c r="H2561" i="1"/>
  <c r="R2561" i="1"/>
  <c r="S2561" i="1" s="1"/>
  <c r="A3093" i="1"/>
  <c r="B3093" i="1"/>
  <c r="E3093" i="1" s="1"/>
  <c r="C3093" i="1"/>
  <c r="G3093" i="1" s="1"/>
  <c r="D3093" i="1"/>
  <c r="F3093" i="1"/>
  <c r="H3093" i="1"/>
  <c r="R3093" i="1"/>
  <c r="S3093" i="1" s="1"/>
  <c r="A2008" i="1"/>
  <c r="B2008" i="1"/>
  <c r="E2008" i="1" s="1"/>
  <c r="C2008" i="1"/>
  <c r="G2008" i="1" s="1"/>
  <c r="D2008" i="1"/>
  <c r="H2008" i="1"/>
  <c r="R2008" i="1"/>
  <c r="S2008" i="1" s="1"/>
  <c r="F2560" i="1" l="1"/>
  <c r="F2008" i="1"/>
  <c r="F2561" i="1"/>
  <c r="G2561" i="1"/>
  <c r="G2560" i="1"/>
  <c r="T1811" i="1"/>
  <c r="V1811" i="1" s="1"/>
  <c r="T3094" i="1"/>
  <c r="V3094" i="1" s="1"/>
  <c r="U1811" i="1"/>
  <c r="S822" i="1"/>
  <c r="S823" i="1"/>
  <c r="U3094" i="1"/>
  <c r="F3094" i="1"/>
  <c r="V822" i="1"/>
  <c r="V823" i="1"/>
  <c r="G822" i="1"/>
  <c r="M822" i="1"/>
  <c r="U822" i="1"/>
  <c r="G823" i="1"/>
  <c r="M823" i="1"/>
  <c r="U823" i="1"/>
  <c r="T2008" i="1"/>
  <c r="V2008" i="1" s="1"/>
  <c r="M2008" i="1"/>
  <c r="T3093" i="1"/>
  <c r="V3093" i="1" s="1"/>
  <c r="M3093" i="1"/>
  <c r="T2561" i="1"/>
  <c r="S2555" i="1"/>
  <c r="V2555" i="1" s="1"/>
  <c r="V2561" i="1"/>
  <c r="T2560" i="1"/>
  <c r="V2560" i="1" s="1"/>
  <c r="G2555" i="1"/>
  <c r="M2555" i="1"/>
  <c r="U2561" i="1"/>
  <c r="U2560" i="1"/>
  <c r="U2008" i="1"/>
  <c r="U3093" i="1"/>
  <c r="U2555" i="1" l="1"/>
  <c r="W1811" i="1"/>
  <c r="X1811" i="1"/>
  <c r="Z1811" i="1" s="1"/>
  <c r="W3094" i="1"/>
  <c r="X3094" i="1"/>
  <c r="Z3094" i="1" s="1"/>
  <c r="X822" i="1"/>
  <c r="W822" i="1"/>
  <c r="Z822" i="1"/>
  <c r="AB822" i="1" s="1"/>
  <c r="X823" i="1"/>
  <c r="W823" i="1"/>
  <c r="Z823" i="1"/>
  <c r="AB823" i="1" s="1"/>
  <c r="W2560" i="1"/>
  <c r="X2560" i="1"/>
  <c r="Z2560" i="1" s="1"/>
  <c r="X2555" i="1"/>
  <c r="W2555" i="1"/>
  <c r="W2561" i="1"/>
  <c r="X2561" i="1"/>
  <c r="Z2561" i="1" s="1"/>
  <c r="Z2555" i="1"/>
  <c r="AB2555" i="1" s="1"/>
  <c r="W3093" i="1"/>
  <c r="X3093" i="1"/>
  <c r="Z3093" i="1" s="1"/>
  <c r="W2008" i="1"/>
  <c r="X2008" i="1"/>
  <c r="Z2008" i="1" s="1"/>
  <c r="AB1811" i="1" l="1"/>
  <c r="Y1811" i="1"/>
  <c r="AB3094" i="1"/>
  <c r="Y3094" i="1"/>
  <c r="AD823" i="1"/>
  <c r="AA823" i="1"/>
  <c r="AD822" i="1"/>
  <c r="AA822" i="1"/>
  <c r="Y2555" i="1"/>
  <c r="Y823" i="1"/>
  <c r="AC823" i="1" s="1"/>
  <c r="Y822" i="1"/>
  <c r="AB2561" i="1"/>
  <c r="Y2561" i="1"/>
  <c r="AB2560" i="1"/>
  <c r="Y2560" i="1"/>
  <c r="AD2555" i="1"/>
  <c r="AA2555" i="1"/>
  <c r="AC2555" i="1" s="1"/>
  <c r="AB2008" i="1"/>
  <c r="Y2008" i="1"/>
  <c r="AB3093" i="1"/>
  <c r="Y3093" i="1"/>
  <c r="AA1811" i="1" l="1"/>
  <c r="AC1811" i="1" s="1"/>
  <c r="AD1811" i="1"/>
  <c r="AA3094" i="1"/>
  <c r="AC3094" i="1" s="1"/>
  <c r="AD3094" i="1"/>
  <c r="AC822" i="1"/>
  <c r="AA2560" i="1"/>
  <c r="AC2560" i="1" s="1"/>
  <c r="AD2560" i="1"/>
  <c r="AA2561" i="1"/>
  <c r="AC2561" i="1" s="1"/>
  <c r="AD2561" i="1"/>
  <c r="AA3093" i="1"/>
  <c r="AC3093" i="1" s="1"/>
  <c r="AD3093" i="1"/>
  <c r="AA2008" i="1"/>
  <c r="AC2008" i="1" s="1"/>
  <c r="AD2008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1" i="1"/>
  <c r="B872" i="1"/>
  <c r="B873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E2463" i="1" s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3" i="1"/>
  <c r="B2554" i="1"/>
  <c r="B2556" i="1"/>
  <c r="B2557" i="1"/>
  <c r="B2558" i="1"/>
  <c r="B2559" i="1"/>
  <c r="B2562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6" i="1"/>
  <c r="B2777" i="1"/>
  <c r="B2778" i="1"/>
  <c r="B2779" i="1"/>
  <c r="B2780" i="1"/>
  <c r="E2780" i="1" s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E215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1" i="1"/>
  <c r="E872" i="1"/>
  <c r="E873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3" i="1"/>
  <c r="E2554" i="1"/>
  <c r="E2556" i="1"/>
  <c r="E2557" i="1"/>
  <c r="E2558" i="1"/>
  <c r="E2559" i="1"/>
  <c r="E2562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6" i="1"/>
  <c r="E2777" i="1"/>
  <c r="E2778" i="1"/>
  <c r="E2779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B7" i="3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1" i="1"/>
  <c r="H872" i="1"/>
  <c r="H873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3" i="1"/>
  <c r="H2554" i="1"/>
  <c r="H2556" i="1"/>
  <c r="H2557" i="1"/>
  <c r="H2558" i="1"/>
  <c r="H2559" i="1"/>
  <c r="H2562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R1015" i="1" l="1"/>
  <c r="T1015" i="1" s="1"/>
  <c r="D1015" i="1"/>
  <c r="C1015" i="1"/>
  <c r="F1015" i="1" s="1"/>
  <c r="A1015" i="1"/>
  <c r="S1015" i="1" l="1"/>
  <c r="V1015" i="1" s="1"/>
  <c r="G1015" i="1"/>
  <c r="M1015" i="1"/>
  <c r="U1015" i="1" l="1"/>
  <c r="X1015" i="1" s="1"/>
  <c r="Z1015" i="1" s="1"/>
  <c r="AB1015" i="1" l="1"/>
  <c r="AD1015" i="1" s="1"/>
  <c r="Y1015" i="1"/>
  <c r="W1015" i="1"/>
  <c r="AA1015" i="1"/>
  <c r="AC1015" i="1" l="1"/>
  <c r="A2869" i="1"/>
  <c r="A2868" i="1"/>
  <c r="A2867" i="1"/>
  <c r="A2067" i="1"/>
  <c r="A2620" i="1"/>
  <c r="A2788" i="1"/>
  <c r="A2643" i="1"/>
  <c r="C2869" i="1"/>
  <c r="M2869" i="1" s="1"/>
  <c r="C2868" i="1"/>
  <c r="F2868" i="1" s="1"/>
  <c r="C2867" i="1"/>
  <c r="F2867" i="1" s="1"/>
  <c r="C2067" i="1"/>
  <c r="F2067" i="1" s="1"/>
  <c r="C2620" i="1"/>
  <c r="M2620" i="1" s="1"/>
  <c r="C2788" i="1"/>
  <c r="F2788" i="1" s="1"/>
  <c r="C2643" i="1"/>
  <c r="F2643" i="1" s="1"/>
  <c r="D2869" i="1"/>
  <c r="D2868" i="1"/>
  <c r="D2867" i="1"/>
  <c r="D2067" i="1"/>
  <c r="D2620" i="1"/>
  <c r="D2788" i="1"/>
  <c r="D2643" i="1"/>
  <c r="F2869" i="1"/>
  <c r="M2867" i="1"/>
  <c r="R2869" i="1"/>
  <c r="T2869" i="1" s="1"/>
  <c r="R2868" i="1"/>
  <c r="T2868" i="1" s="1"/>
  <c r="R2867" i="1"/>
  <c r="T2867" i="1" s="1"/>
  <c r="R2067" i="1"/>
  <c r="S2067" i="1" s="1"/>
  <c r="R2620" i="1"/>
  <c r="T2620" i="1" s="1"/>
  <c r="R2788" i="1"/>
  <c r="S2788" i="1" s="1"/>
  <c r="U2788" i="1" s="1"/>
  <c r="X2788" i="1" s="1"/>
  <c r="R2643" i="1"/>
  <c r="T2643" i="1" s="1"/>
  <c r="S2868" i="1"/>
  <c r="A1803" i="1"/>
  <c r="C1803" i="1"/>
  <c r="G1803" i="1" s="1"/>
  <c r="D1803" i="1"/>
  <c r="R1803" i="1"/>
  <c r="T1803" i="1" s="1"/>
  <c r="A2824" i="1"/>
  <c r="C2824" i="1"/>
  <c r="G2824" i="1" s="1"/>
  <c r="D2824" i="1"/>
  <c r="R2824" i="1"/>
  <c r="T2824" i="1" s="1"/>
  <c r="A282" i="1"/>
  <c r="C282" i="1"/>
  <c r="F282" i="1" s="1"/>
  <c r="D282" i="1"/>
  <c r="R282" i="1"/>
  <c r="A149" i="1"/>
  <c r="C149" i="1"/>
  <c r="G149" i="1" s="1"/>
  <c r="D149" i="1"/>
  <c r="F149" i="1"/>
  <c r="R149" i="1"/>
  <c r="A2976" i="1"/>
  <c r="C2976" i="1"/>
  <c r="F2976" i="1" s="1"/>
  <c r="D2976" i="1"/>
  <c r="R2976" i="1"/>
  <c r="S2976" i="1" s="1"/>
  <c r="A1661" i="1"/>
  <c r="C1661" i="1"/>
  <c r="F1661" i="1" s="1"/>
  <c r="D1661" i="1"/>
  <c r="G1661" i="1"/>
  <c r="R1661" i="1"/>
  <c r="S1661" i="1" s="1"/>
  <c r="A2709" i="1"/>
  <c r="A2873" i="1"/>
  <c r="C2709" i="1"/>
  <c r="C2873" i="1"/>
  <c r="D2709" i="1"/>
  <c r="D2873" i="1"/>
  <c r="F2709" i="1"/>
  <c r="F2873" i="1"/>
  <c r="G2709" i="1"/>
  <c r="G2873" i="1"/>
  <c r="M2709" i="1"/>
  <c r="M2873" i="1"/>
  <c r="R2709" i="1"/>
  <c r="S2709" i="1" s="1"/>
  <c r="R2873" i="1"/>
  <c r="S2873" i="1" s="1"/>
  <c r="A1654" i="1"/>
  <c r="A1655" i="1"/>
  <c r="A1656" i="1"/>
  <c r="A1657" i="1"/>
  <c r="C1654" i="1"/>
  <c r="C1655" i="1"/>
  <c r="C1656" i="1"/>
  <c r="C1657" i="1"/>
  <c r="D1654" i="1"/>
  <c r="D1655" i="1"/>
  <c r="D1656" i="1"/>
  <c r="D1657" i="1"/>
  <c r="F1654" i="1"/>
  <c r="F1655" i="1"/>
  <c r="F1656" i="1"/>
  <c r="F1657" i="1"/>
  <c r="G1654" i="1"/>
  <c r="G1655" i="1"/>
  <c r="G1656" i="1"/>
  <c r="G1657" i="1"/>
  <c r="M1654" i="1"/>
  <c r="M1655" i="1"/>
  <c r="M1656" i="1"/>
  <c r="M1657" i="1"/>
  <c r="R1654" i="1"/>
  <c r="R1655" i="1"/>
  <c r="R1656" i="1"/>
  <c r="R1657" i="1"/>
  <c r="S1654" i="1"/>
  <c r="S1655" i="1"/>
  <c r="S1656" i="1"/>
  <c r="S1657" i="1"/>
  <c r="T1654" i="1"/>
  <c r="T1655" i="1"/>
  <c r="T1656" i="1"/>
  <c r="T1657" i="1"/>
  <c r="U1654" i="1"/>
  <c r="U1655" i="1"/>
  <c r="U1656" i="1"/>
  <c r="U1657" i="1"/>
  <c r="V1654" i="1"/>
  <c r="V1655" i="1"/>
  <c r="V1656" i="1"/>
  <c r="V1657" i="1"/>
  <c r="W1654" i="1"/>
  <c r="W1655" i="1"/>
  <c r="W1656" i="1"/>
  <c r="W1657" i="1"/>
  <c r="X1654" i="1"/>
  <c r="X1655" i="1"/>
  <c r="X1656" i="1"/>
  <c r="X1657" i="1"/>
  <c r="Z1657" i="1" s="1"/>
  <c r="Z1654" i="1"/>
  <c r="Y1654" i="1" s="1"/>
  <c r="Z1655" i="1"/>
  <c r="Y1655" i="1" s="1"/>
  <c r="Z1656" i="1"/>
  <c r="Y1656" i="1" s="1"/>
  <c r="AB1656" i="1" l="1"/>
  <c r="AA1656" i="1" s="1"/>
  <c r="AD1656" i="1"/>
  <c r="AB1654" i="1"/>
  <c r="AA1654" i="1" s="1"/>
  <c r="AD1654" i="1"/>
  <c r="AB1655" i="1"/>
  <c r="AA1655" i="1" s="1"/>
  <c r="Y1657" i="1"/>
  <c r="AC1657" i="1" s="1"/>
  <c r="AB1657" i="1"/>
  <c r="AA1657" i="1" s="1"/>
  <c r="G2869" i="1"/>
  <c r="T2976" i="1"/>
  <c r="M2643" i="1"/>
  <c r="G2620" i="1"/>
  <c r="F2620" i="1"/>
  <c r="M1661" i="1"/>
  <c r="T2788" i="1"/>
  <c r="V2788" i="1" s="1"/>
  <c r="Z2788" i="1" s="1"/>
  <c r="T2873" i="1"/>
  <c r="V2873" i="1" s="1"/>
  <c r="G2643" i="1"/>
  <c r="G2867" i="1"/>
  <c r="U2873" i="1"/>
  <c r="X2873" i="1" s="1"/>
  <c r="AD1657" i="1"/>
  <c r="F2824" i="1"/>
  <c r="T1661" i="1"/>
  <c r="V1661" i="1" s="1"/>
  <c r="M2824" i="1"/>
  <c r="U2868" i="1"/>
  <c r="X2868" i="1" s="1"/>
  <c r="U2709" i="1"/>
  <c r="T2709" i="1"/>
  <c r="V2709" i="1" s="1"/>
  <c r="M2976" i="1"/>
  <c r="G2976" i="1"/>
  <c r="U1661" i="1"/>
  <c r="X1661" i="1" s="1"/>
  <c r="V2976" i="1"/>
  <c r="M282" i="1"/>
  <c r="G282" i="1"/>
  <c r="T2067" i="1"/>
  <c r="V2067" i="1" s="1"/>
  <c r="F1803" i="1"/>
  <c r="U2976" i="1"/>
  <c r="X2976" i="1" s="1"/>
  <c r="V2868" i="1"/>
  <c r="M149" i="1"/>
  <c r="M1803" i="1"/>
  <c r="U2067" i="1"/>
  <c r="AC1656" i="1"/>
  <c r="AC1654" i="1"/>
  <c r="AC1655" i="1"/>
  <c r="S149" i="1"/>
  <c r="U149" i="1" s="1"/>
  <c r="S282" i="1"/>
  <c r="U282" i="1" s="1"/>
  <c r="T149" i="1"/>
  <c r="T282" i="1"/>
  <c r="S2824" i="1"/>
  <c r="V2824" i="1" s="1"/>
  <c r="S1803" i="1"/>
  <c r="V1803" i="1" s="1"/>
  <c r="W2788" i="1"/>
  <c r="S2643" i="1"/>
  <c r="V2643" i="1" s="1"/>
  <c r="S2620" i="1"/>
  <c r="V2620" i="1" s="1"/>
  <c r="S2867" i="1"/>
  <c r="V2867" i="1" s="1"/>
  <c r="S2869" i="1"/>
  <c r="V2869" i="1" s="1"/>
  <c r="M2788" i="1"/>
  <c r="M2067" i="1"/>
  <c r="M2868" i="1"/>
  <c r="G2788" i="1"/>
  <c r="G2067" i="1"/>
  <c r="G2868" i="1"/>
  <c r="AD1655" i="1" l="1"/>
  <c r="W1661" i="1"/>
  <c r="Z2868" i="1"/>
  <c r="AB2868" i="1" s="1"/>
  <c r="W2868" i="1"/>
  <c r="Z2976" i="1"/>
  <c r="AB2976" i="1" s="1"/>
  <c r="AD2976" i="1" s="1"/>
  <c r="W2873" i="1"/>
  <c r="W2976" i="1"/>
  <c r="Z1661" i="1"/>
  <c r="AB1661" i="1" s="1"/>
  <c r="AA1661" i="1" s="1"/>
  <c r="Z2873" i="1"/>
  <c r="AB2873" i="1" s="1"/>
  <c r="AA2873" i="1" s="1"/>
  <c r="U2824" i="1"/>
  <c r="W2824" i="1" s="1"/>
  <c r="W2709" i="1"/>
  <c r="X2709" i="1"/>
  <c r="Z2709" i="1" s="1"/>
  <c r="U2869" i="1"/>
  <c r="W2869" i="1" s="1"/>
  <c r="U2867" i="1"/>
  <c r="X2867" i="1" s="1"/>
  <c r="Z2867" i="1" s="1"/>
  <c r="U2620" i="1"/>
  <c r="X2620" i="1" s="1"/>
  <c r="Z2620" i="1" s="1"/>
  <c r="U2643" i="1"/>
  <c r="X2643" i="1" s="1"/>
  <c r="Z2643" i="1" s="1"/>
  <c r="U1803" i="1"/>
  <c r="X1803" i="1" s="1"/>
  <c r="Z1803" i="1" s="1"/>
  <c r="AB1803" i="1" s="1"/>
  <c r="X2067" i="1"/>
  <c r="Z2067" i="1" s="1"/>
  <c r="Y2067" i="1" s="1"/>
  <c r="W2067" i="1"/>
  <c r="V282" i="1"/>
  <c r="AB2788" i="1"/>
  <c r="Y2788" i="1"/>
  <c r="V149" i="1"/>
  <c r="AD1661" i="1"/>
  <c r="Y2868" i="1"/>
  <c r="W282" i="1"/>
  <c r="X282" i="1"/>
  <c r="W149" i="1"/>
  <c r="X149" i="1"/>
  <c r="Y1661" i="1" l="1"/>
  <c r="X2824" i="1"/>
  <c r="Z2824" i="1" s="1"/>
  <c r="Y2824" i="1" s="1"/>
  <c r="W2867" i="1"/>
  <c r="Z282" i="1"/>
  <c r="AB282" i="1" s="1"/>
  <c r="AA282" i="1" s="1"/>
  <c r="W2643" i="1"/>
  <c r="AA2976" i="1"/>
  <c r="Y2976" i="1"/>
  <c r="AB2067" i="1"/>
  <c r="AD2067" i="1" s="1"/>
  <c r="W2620" i="1"/>
  <c r="X2869" i="1"/>
  <c r="Z2869" i="1" s="1"/>
  <c r="Y2869" i="1" s="1"/>
  <c r="W1803" i="1"/>
  <c r="AD2873" i="1"/>
  <c r="AC1661" i="1"/>
  <c r="Y2873" i="1"/>
  <c r="AC2873" i="1" s="1"/>
  <c r="Y1803" i="1"/>
  <c r="Y2709" i="1"/>
  <c r="AB2709" i="1"/>
  <c r="AB2824" i="1"/>
  <c r="AB2643" i="1"/>
  <c r="Y2643" i="1"/>
  <c r="AB2620" i="1"/>
  <c r="Y2620" i="1"/>
  <c r="AB2867" i="1"/>
  <c r="Y2867" i="1"/>
  <c r="AD2868" i="1"/>
  <c r="AA2868" i="1"/>
  <c r="AC2868" i="1" s="1"/>
  <c r="AD2788" i="1"/>
  <c r="AA2788" i="1"/>
  <c r="AC2788" i="1" s="1"/>
  <c r="AA1803" i="1"/>
  <c r="AD1803" i="1"/>
  <c r="Z149" i="1"/>
  <c r="AB149" i="1" s="1"/>
  <c r="AB2869" i="1" l="1"/>
  <c r="Y282" i="1"/>
  <c r="AC282" i="1" s="1"/>
  <c r="AA2067" i="1"/>
  <c r="AC2067" i="1" s="1"/>
  <c r="AD282" i="1"/>
  <c r="AC2976" i="1"/>
  <c r="AC1803" i="1"/>
  <c r="AA2709" i="1"/>
  <c r="AC2709" i="1" s="1"/>
  <c r="AD2709" i="1"/>
  <c r="AD149" i="1"/>
  <c r="AA149" i="1"/>
  <c r="AA2869" i="1"/>
  <c r="AC2869" i="1" s="1"/>
  <c r="AD2869" i="1"/>
  <c r="AA2867" i="1"/>
  <c r="AC2867" i="1" s="1"/>
  <c r="AD2867" i="1"/>
  <c r="AA2620" i="1"/>
  <c r="AC2620" i="1" s="1"/>
  <c r="AD2620" i="1"/>
  <c r="AA2643" i="1"/>
  <c r="AC2643" i="1" s="1"/>
  <c r="AD2643" i="1"/>
  <c r="AA2824" i="1"/>
  <c r="AC2824" i="1" s="1"/>
  <c r="AD2824" i="1"/>
  <c r="Y149" i="1"/>
  <c r="AC149" i="1" l="1"/>
  <c r="A386" i="1" l="1"/>
  <c r="A387" i="1"/>
  <c r="A388" i="1"/>
  <c r="C386" i="1"/>
  <c r="F386" i="1" s="1"/>
  <c r="C387" i="1"/>
  <c r="F387" i="1" s="1"/>
  <c r="C388" i="1"/>
  <c r="F388" i="1" s="1"/>
  <c r="D386" i="1"/>
  <c r="D387" i="1"/>
  <c r="D388" i="1"/>
  <c r="G386" i="1"/>
  <c r="R386" i="1"/>
  <c r="S386" i="1" s="1"/>
  <c r="R387" i="1"/>
  <c r="S387" i="1" s="1"/>
  <c r="R388" i="1"/>
  <c r="S388" i="1" s="1"/>
  <c r="A379" i="1"/>
  <c r="A380" i="1"/>
  <c r="A381" i="1"/>
  <c r="A382" i="1"/>
  <c r="A383" i="1"/>
  <c r="A384" i="1"/>
  <c r="A385" i="1"/>
  <c r="C379" i="1"/>
  <c r="F379" i="1" s="1"/>
  <c r="C380" i="1"/>
  <c r="F380" i="1" s="1"/>
  <c r="C381" i="1"/>
  <c r="M381" i="1" s="1"/>
  <c r="C382" i="1"/>
  <c r="F382" i="1" s="1"/>
  <c r="C383" i="1"/>
  <c r="F383" i="1" s="1"/>
  <c r="C384" i="1"/>
  <c r="F384" i="1" s="1"/>
  <c r="C385" i="1"/>
  <c r="M385" i="1" s="1"/>
  <c r="D379" i="1"/>
  <c r="D380" i="1"/>
  <c r="D381" i="1"/>
  <c r="D382" i="1"/>
  <c r="D383" i="1"/>
  <c r="D384" i="1"/>
  <c r="D385" i="1"/>
  <c r="G381" i="1"/>
  <c r="R379" i="1"/>
  <c r="T379" i="1" s="1"/>
  <c r="R380" i="1"/>
  <c r="T380" i="1" s="1"/>
  <c r="R381" i="1"/>
  <c r="T381" i="1" s="1"/>
  <c r="R382" i="1"/>
  <c r="R383" i="1"/>
  <c r="T383" i="1" s="1"/>
  <c r="R384" i="1"/>
  <c r="S384" i="1" s="1"/>
  <c r="R385" i="1"/>
  <c r="T385" i="1" s="1"/>
  <c r="A389" i="1"/>
  <c r="A390" i="1"/>
  <c r="A391" i="1"/>
  <c r="A392" i="1"/>
  <c r="A393" i="1"/>
  <c r="A394" i="1"/>
  <c r="A395" i="1"/>
  <c r="A396" i="1"/>
  <c r="A397" i="1"/>
  <c r="A398" i="1"/>
  <c r="C389" i="1"/>
  <c r="C390" i="1"/>
  <c r="C391" i="1"/>
  <c r="C392" i="1"/>
  <c r="C393" i="1"/>
  <c r="C394" i="1"/>
  <c r="C395" i="1"/>
  <c r="C396" i="1"/>
  <c r="C397" i="1"/>
  <c r="C398" i="1"/>
  <c r="D389" i="1"/>
  <c r="D390" i="1"/>
  <c r="D391" i="1"/>
  <c r="D392" i="1"/>
  <c r="D393" i="1"/>
  <c r="D394" i="1"/>
  <c r="D395" i="1"/>
  <c r="D396" i="1"/>
  <c r="D397" i="1"/>
  <c r="D398" i="1"/>
  <c r="F389" i="1"/>
  <c r="F390" i="1"/>
  <c r="F391" i="1"/>
  <c r="F392" i="1"/>
  <c r="F393" i="1"/>
  <c r="F394" i="1"/>
  <c r="F395" i="1"/>
  <c r="F396" i="1"/>
  <c r="F397" i="1"/>
  <c r="F398" i="1"/>
  <c r="G389" i="1"/>
  <c r="G390" i="1"/>
  <c r="G391" i="1"/>
  <c r="G392" i="1"/>
  <c r="G393" i="1"/>
  <c r="G394" i="1"/>
  <c r="G395" i="1"/>
  <c r="G396" i="1"/>
  <c r="G397" i="1"/>
  <c r="G398" i="1"/>
  <c r="M389" i="1"/>
  <c r="M390" i="1"/>
  <c r="M391" i="1"/>
  <c r="M392" i="1"/>
  <c r="M393" i="1"/>
  <c r="M394" i="1"/>
  <c r="M395" i="1"/>
  <c r="M396" i="1"/>
  <c r="M397" i="1"/>
  <c r="M398" i="1"/>
  <c r="R389" i="1"/>
  <c r="R390" i="1"/>
  <c r="R391" i="1"/>
  <c r="R392" i="1"/>
  <c r="R393" i="1"/>
  <c r="R394" i="1"/>
  <c r="R395" i="1"/>
  <c r="R396" i="1"/>
  <c r="R397" i="1"/>
  <c r="R398" i="1"/>
  <c r="S389" i="1"/>
  <c r="S390" i="1"/>
  <c r="S391" i="1"/>
  <c r="S392" i="1"/>
  <c r="S393" i="1"/>
  <c r="S394" i="1"/>
  <c r="S395" i="1"/>
  <c r="S396" i="1"/>
  <c r="S397" i="1"/>
  <c r="S398" i="1"/>
  <c r="T389" i="1"/>
  <c r="T390" i="1"/>
  <c r="T391" i="1"/>
  <c r="T392" i="1"/>
  <c r="T393" i="1"/>
  <c r="T394" i="1"/>
  <c r="T395" i="1"/>
  <c r="T396" i="1"/>
  <c r="T397" i="1"/>
  <c r="T398" i="1"/>
  <c r="U389" i="1"/>
  <c r="U390" i="1"/>
  <c r="U391" i="1"/>
  <c r="U392" i="1"/>
  <c r="U393" i="1"/>
  <c r="U394" i="1"/>
  <c r="U395" i="1"/>
  <c r="U396" i="1"/>
  <c r="U397" i="1"/>
  <c r="U398" i="1"/>
  <c r="V389" i="1"/>
  <c r="V390" i="1"/>
  <c r="V391" i="1"/>
  <c r="V392" i="1"/>
  <c r="V393" i="1"/>
  <c r="V394" i="1"/>
  <c r="V395" i="1"/>
  <c r="V396" i="1"/>
  <c r="V397" i="1"/>
  <c r="V398" i="1"/>
  <c r="W389" i="1"/>
  <c r="W390" i="1"/>
  <c r="W391" i="1"/>
  <c r="W392" i="1"/>
  <c r="W393" i="1"/>
  <c r="W394" i="1"/>
  <c r="W395" i="1"/>
  <c r="W396" i="1"/>
  <c r="W397" i="1"/>
  <c r="W398" i="1"/>
  <c r="X389" i="1"/>
  <c r="X390" i="1"/>
  <c r="X391" i="1"/>
  <c r="X392" i="1"/>
  <c r="X393" i="1"/>
  <c r="X394" i="1"/>
  <c r="X395" i="1"/>
  <c r="X396" i="1"/>
  <c r="X397" i="1"/>
  <c r="X398" i="1"/>
  <c r="Z389" i="1"/>
  <c r="A1966" i="1"/>
  <c r="C1966" i="1"/>
  <c r="G1966" i="1" s="1"/>
  <c r="D1966" i="1"/>
  <c r="R1966" i="1"/>
  <c r="A2241" i="1"/>
  <c r="C2241" i="1"/>
  <c r="F2241" i="1" s="1"/>
  <c r="D2241" i="1"/>
  <c r="R2241" i="1"/>
  <c r="T2241" i="1" s="1"/>
  <c r="A2425" i="1"/>
  <c r="C2425" i="1"/>
  <c r="F2425" i="1" s="1"/>
  <c r="D2425" i="1"/>
  <c r="R2425" i="1"/>
  <c r="A2248" i="1"/>
  <c r="A2249" i="1"/>
  <c r="C2248" i="1"/>
  <c r="F2248" i="1" s="1"/>
  <c r="C2249" i="1"/>
  <c r="F2249" i="1" s="1"/>
  <c r="D2248" i="1"/>
  <c r="D2249" i="1"/>
  <c r="G2248" i="1"/>
  <c r="R2248" i="1"/>
  <c r="S2248" i="1" s="1"/>
  <c r="R2249" i="1"/>
  <c r="S2249" i="1" s="1"/>
  <c r="A1965" i="1"/>
  <c r="A2122" i="1"/>
  <c r="C1965" i="1"/>
  <c r="G1965" i="1" s="1"/>
  <c r="C2122" i="1"/>
  <c r="F2122" i="1" s="1"/>
  <c r="D1965" i="1"/>
  <c r="D2122" i="1"/>
  <c r="F1965" i="1"/>
  <c r="R1965" i="1"/>
  <c r="T1965" i="1" s="1"/>
  <c r="R2122" i="1"/>
  <c r="S2122" i="1" s="1"/>
  <c r="A1871" i="1"/>
  <c r="A1868" i="1"/>
  <c r="A1869" i="1"/>
  <c r="A1870" i="1"/>
  <c r="C1871" i="1"/>
  <c r="C1868" i="1"/>
  <c r="C1869" i="1"/>
  <c r="C1870" i="1"/>
  <c r="D1871" i="1"/>
  <c r="D1868" i="1"/>
  <c r="D1869" i="1"/>
  <c r="D1870" i="1"/>
  <c r="F1871" i="1"/>
  <c r="F1868" i="1"/>
  <c r="F1869" i="1"/>
  <c r="F1870" i="1"/>
  <c r="G1871" i="1"/>
  <c r="G1868" i="1"/>
  <c r="G1869" i="1"/>
  <c r="G1870" i="1"/>
  <c r="M1871" i="1"/>
  <c r="M1868" i="1"/>
  <c r="M1869" i="1"/>
  <c r="M1870" i="1"/>
  <c r="R1871" i="1"/>
  <c r="R1868" i="1"/>
  <c r="R1869" i="1"/>
  <c r="R1870" i="1"/>
  <c r="S1871" i="1"/>
  <c r="S1868" i="1"/>
  <c r="S1869" i="1"/>
  <c r="S1870" i="1"/>
  <c r="T1871" i="1"/>
  <c r="T1868" i="1"/>
  <c r="T1869" i="1"/>
  <c r="T1870" i="1"/>
  <c r="U1871" i="1"/>
  <c r="U1868" i="1"/>
  <c r="U1869" i="1"/>
  <c r="U1870" i="1"/>
  <c r="V1871" i="1"/>
  <c r="V1868" i="1"/>
  <c r="V1869" i="1"/>
  <c r="V1870" i="1"/>
  <c r="W1871" i="1"/>
  <c r="W1868" i="1"/>
  <c r="W1869" i="1"/>
  <c r="W1870" i="1"/>
  <c r="X1871" i="1"/>
  <c r="X1868" i="1"/>
  <c r="X1869" i="1"/>
  <c r="X1870" i="1"/>
  <c r="Z1871" i="1"/>
  <c r="Y1871" i="1" s="1"/>
  <c r="Z1868" i="1"/>
  <c r="Y1868" i="1" s="1"/>
  <c r="Z1869" i="1"/>
  <c r="AB1869" i="1" s="1"/>
  <c r="Z1870" i="1"/>
  <c r="Y1870" i="1" s="1"/>
  <c r="AB1871" i="1"/>
  <c r="AA1871" i="1" s="1"/>
  <c r="AB1868" i="1"/>
  <c r="AA1868" i="1" s="1"/>
  <c r="AD1871" i="1"/>
  <c r="A933" i="1"/>
  <c r="A934" i="1"/>
  <c r="C933" i="1"/>
  <c r="F933" i="1" s="1"/>
  <c r="C934" i="1"/>
  <c r="F934" i="1" s="1"/>
  <c r="D933" i="1"/>
  <c r="D934" i="1"/>
  <c r="R933" i="1"/>
  <c r="S933" i="1" s="1"/>
  <c r="R934" i="1"/>
  <c r="S934" i="1" s="1"/>
  <c r="A2483" i="1"/>
  <c r="C2483" i="1"/>
  <c r="D2483" i="1"/>
  <c r="R2483" i="1"/>
  <c r="A2493" i="1"/>
  <c r="C2493" i="1"/>
  <c r="D2493" i="1"/>
  <c r="R2493" i="1"/>
  <c r="A2057" i="1"/>
  <c r="C2057" i="1"/>
  <c r="D2057" i="1"/>
  <c r="R2057" i="1"/>
  <c r="A99" i="1"/>
  <c r="A101" i="1"/>
  <c r="A105" i="1"/>
  <c r="A108" i="1"/>
  <c r="C99" i="1"/>
  <c r="F99" i="1" s="1"/>
  <c r="C101" i="1"/>
  <c r="G101" i="1" s="1"/>
  <c r="C105" i="1"/>
  <c r="F105" i="1" s="1"/>
  <c r="C108" i="1"/>
  <c r="F108" i="1" s="1"/>
  <c r="D99" i="1"/>
  <c r="D101" i="1"/>
  <c r="D105" i="1"/>
  <c r="D108" i="1"/>
  <c r="M99" i="1"/>
  <c r="R99" i="1"/>
  <c r="T99" i="1" s="1"/>
  <c r="R101" i="1"/>
  <c r="S101" i="1" s="1"/>
  <c r="R105" i="1"/>
  <c r="S105" i="1" s="1"/>
  <c r="R108" i="1"/>
  <c r="T108" i="1" s="1"/>
  <c r="S99" i="1"/>
  <c r="S108" i="1"/>
  <c r="A2270" i="1"/>
  <c r="C2270" i="1"/>
  <c r="F2270" i="1" s="1"/>
  <c r="D2270" i="1"/>
  <c r="R2270" i="1"/>
  <c r="S2270" i="1" s="1"/>
  <c r="A932" i="1"/>
  <c r="C932" i="1"/>
  <c r="F932" i="1" s="1"/>
  <c r="D932" i="1"/>
  <c r="R932" i="1"/>
  <c r="S932" i="1" s="1"/>
  <c r="A2250" i="1"/>
  <c r="C2250" i="1"/>
  <c r="F2250" i="1" s="1"/>
  <c r="D2250" i="1"/>
  <c r="R2250" i="1"/>
  <c r="S2250" i="1" s="1"/>
  <c r="A1952" i="1"/>
  <c r="C1952" i="1"/>
  <c r="F1952" i="1" s="1"/>
  <c r="D1952" i="1"/>
  <c r="R1952" i="1"/>
  <c r="S1952" i="1" s="1"/>
  <c r="A1774" i="1"/>
  <c r="C1774" i="1"/>
  <c r="D1774" i="1"/>
  <c r="R1774" i="1"/>
  <c r="A820" i="1"/>
  <c r="C820" i="1"/>
  <c r="D820" i="1"/>
  <c r="R820" i="1"/>
  <c r="S820" i="1" s="1"/>
  <c r="A2023" i="1"/>
  <c r="C2023" i="1"/>
  <c r="D2023" i="1"/>
  <c r="R2023" i="1"/>
  <c r="A2208" i="1"/>
  <c r="C2208" i="1"/>
  <c r="G2208" i="1" s="1"/>
  <c r="D2208" i="1"/>
  <c r="R2208" i="1"/>
  <c r="S2208" i="1" s="1"/>
  <c r="A962" i="1"/>
  <c r="C962" i="1"/>
  <c r="D962" i="1"/>
  <c r="R962" i="1"/>
  <c r="T962" i="1" s="1"/>
  <c r="A100" i="1"/>
  <c r="A102" i="1"/>
  <c r="A103" i="1"/>
  <c r="A104" i="1"/>
  <c r="A106" i="1"/>
  <c r="A107" i="1"/>
  <c r="A109" i="1"/>
  <c r="C100" i="1"/>
  <c r="F100" i="1" s="1"/>
  <c r="C102" i="1"/>
  <c r="F102" i="1" s="1"/>
  <c r="C103" i="1"/>
  <c r="F103" i="1" s="1"/>
  <c r="C104" i="1"/>
  <c r="F104" i="1" s="1"/>
  <c r="C106" i="1"/>
  <c r="F106" i="1" s="1"/>
  <c r="C107" i="1"/>
  <c r="F107" i="1" s="1"/>
  <c r="C109" i="1"/>
  <c r="F109" i="1" s="1"/>
  <c r="D100" i="1"/>
  <c r="D102" i="1"/>
  <c r="D103" i="1"/>
  <c r="D104" i="1"/>
  <c r="D106" i="1"/>
  <c r="D107" i="1"/>
  <c r="D109" i="1"/>
  <c r="R100" i="1"/>
  <c r="T100" i="1" s="1"/>
  <c r="R102" i="1"/>
  <c r="S102" i="1" s="1"/>
  <c r="R103" i="1"/>
  <c r="S103" i="1" s="1"/>
  <c r="U103" i="1" s="1"/>
  <c r="R104" i="1"/>
  <c r="S104" i="1" s="1"/>
  <c r="R106" i="1"/>
  <c r="S106" i="1" s="1"/>
  <c r="R107" i="1"/>
  <c r="S107" i="1" s="1"/>
  <c r="U107" i="1" s="1"/>
  <c r="R109" i="1"/>
  <c r="S109" i="1" s="1"/>
  <c r="A2020" i="1"/>
  <c r="C2020" i="1"/>
  <c r="F2020" i="1" s="1"/>
  <c r="D2020" i="1"/>
  <c r="R2020" i="1"/>
  <c r="S2020" i="1" s="1"/>
  <c r="A2692" i="1"/>
  <c r="C2692" i="1"/>
  <c r="F2692" i="1" s="1"/>
  <c r="D2692" i="1"/>
  <c r="R2692" i="1"/>
  <c r="S2692" i="1" s="1"/>
  <c r="A2209" i="1"/>
  <c r="A2207" i="1"/>
  <c r="C2209" i="1"/>
  <c r="G2209" i="1" s="1"/>
  <c r="C2207" i="1"/>
  <c r="F2207" i="1" s="1"/>
  <c r="D2209" i="1"/>
  <c r="D2207" i="1"/>
  <c r="R2209" i="1"/>
  <c r="T2209" i="1" s="1"/>
  <c r="R2207" i="1"/>
  <c r="S2207" i="1" s="1"/>
  <c r="U2207" i="1" s="1"/>
  <c r="S2209" i="1"/>
  <c r="A2201" i="1"/>
  <c r="C2201" i="1"/>
  <c r="F2201" i="1" s="1"/>
  <c r="D2201" i="1"/>
  <c r="R2201" i="1"/>
  <c r="S2201" i="1" s="1"/>
  <c r="A2781" i="1"/>
  <c r="A2780" i="1"/>
  <c r="A2782" i="1"/>
  <c r="A2783" i="1"/>
  <c r="A2784" i="1"/>
  <c r="C2781" i="1"/>
  <c r="C2780" i="1"/>
  <c r="M2780" i="1" s="1"/>
  <c r="C2782" i="1"/>
  <c r="C2783" i="1"/>
  <c r="C2784" i="1"/>
  <c r="D2781" i="1"/>
  <c r="D2780" i="1"/>
  <c r="D2782" i="1"/>
  <c r="D2783" i="1"/>
  <c r="D2784" i="1"/>
  <c r="R2781" i="1"/>
  <c r="T2781" i="1" s="1"/>
  <c r="R2780" i="1"/>
  <c r="R2782" i="1"/>
  <c r="S2782" i="1" s="1"/>
  <c r="R2783" i="1"/>
  <c r="R2784" i="1"/>
  <c r="T2784" i="1" s="1"/>
  <c r="A1323" i="1"/>
  <c r="C1323" i="1"/>
  <c r="G1323" i="1" s="1"/>
  <c r="D1323" i="1"/>
  <c r="R1323" i="1"/>
  <c r="S1323" i="1" s="1"/>
  <c r="M1965" i="1" l="1"/>
  <c r="T2249" i="1"/>
  <c r="V2249" i="1" s="1"/>
  <c r="G934" i="1"/>
  <c r="M934" i="1"/>
  <c r="M2122" i="1"/>
  <c r="G2122" i="1"/>
  <c r="M933" i="1"/>
  <c r="G933" i="1"/>
  <c r="T933" i="1"/>
  <c r="M104" i="1"/>
  <c r="M2248" i="1"/>
  <c r="U2249" i="1"/>
  <c r="M2249" i="1"/>
  <c r="G2249" i="1"/>
  <c r="U2248" i="1"/>
  <c r="T2248" i="1"/>
  <c r="V2248" i="1" s="1"/>
  <c r="S380" i="1"/>
  <c r="V380" i="1" s="1"/>
  <c r="M386" i="1"/>
  <c r="F2209" i="1"/>
  <c r="F101" i="1"/>
  <c r="M383" i="1"/>
  <c r="M388" i="1"/>
  <c r="G388" i="1"/>
  <c r="U2209" i="1"/>
  <c r="W2209" i="1" s="1"/>
  <c r="M2209" i="1"/>
  <c r="M105" i="1"/>
  <c r="F381" i="1"/>
  <c r="M106" i="1"/>
  <c r="M100" i="1"/>
  <c r="G100" i="1"/>
  <c r="M108" i="1"/>
  <c r="M101" i="1"/>
  <c r="G108" i="1"/>
  <c r="X2209" i="1"/>
  <c r="T2692" i="1"/>
  <c r="V2692" i="1" s="1"/>
  <c r="M2020" i="1"/>
  <c r="G2020" i="1"/>
  <c r="T2782" i="1"/>
  <c r="V2782" i="1" s="1"/>
  <c r="M379" i="1"/>
  <c r="G385" i="1"/>
  <c r="F385" i="1"/>
  <c r="M387" i="1"/>
  <c r="G387" i="1"/>
  <c r="T932" i="1"/>
  <c r="T103" i="1"/>
  <c r="Z397" i="1"/>
  <c r="Y397" i="1" s="1"/>
  <c r="T2207" i="1"/>
  <c r="V2207" i="1" s="1"/>
  <c r="T109" i="1"/>
  <c r="G104" i="1"/>
  <c r="T388" i="1"/>
  <c r="V388" i="1" s="1"/>
  <c r="Z393" i="1"/>
  <c r="Y393" i="1" s="1"/>
  <c r="T2201" i="1"/>
  <c r="T106" i="1"/>
  <c r="V106" i="1" s="1"/>
  <c r="G106" i="1"/>
  <c r="T1952" i="1"/>
  <c r="V1952" i="1" s="1"/>
  <c r="G105" i="1"/>
  <c r="G99" i="1"/>
  <c r="T386" i="1"/>
  <c r="V386" i="1" s="1"/>
  <c r="F2208" i="1"/>
  <c r="M1952" i="1"/>
  <c r="G1952" i="1"/>
  <c r="M932" i="1"/>
  <c r="G932" i="1"/>
  <c r="M1323" i="1"/>
  <c r="F1323" i="1"/>
  <c r="M2201" i="1"/>
  <c r="G2201" i="1"/>
  <c r="M2692" i="1"/>
  <c r="G2692" i="1"/>
  <c r="S1965" i="1"/>
  <c r="V1965" i="1" s="1"/>
  <c r="U387" i="1"/>
  <c r="T387" i="1"/>
  <c r="V387" i="1" s="1"/>
  <c r="F2780" i="1"/>
  <c r="V2201" i="1"/>
  <c r="T102" i="1"/>
  <c r="V102" i="1" s="1"/>
  <c r="M2208" i="1"/>
  <c r="T820" i="1"/>
  <c r="V820" i="1" s="1"/>
  <c r="T2250" i="1"/>
  <c r="V2250" i="1" s="1"/>
  <c r="T2270" i="1"/>
  <c r="V2270" i="1" s="1"/>
  <c r="T101" i="1"/>
  <c r="G383" i="1"/>
  <c r="G379" i="1"/>
  <c r="X103" i="1"/>
  <c r="W103" i="1"/>
  <c r="U934" i="1"/>
  <c r="U105" i="1"/>
  <c r="U386" i="1"/>
  <c r="U2201" i="1"/>
  <c r="W2201" i="1" s="1"/>
  <c r="U820" i="1"/>
  <c r="X820" i="1" s="1"/>
  <c r="V108" i="1"/>
  <c r="V99" i="1"/>
  <c r="U388" i="1"/>
  <c r="V2209" i="1"/>
  <c r="T2020" i="1"/>
  <c r="V2020" i="1" s="1"/>
  <c r="T107" i="1"/>
  <c r="V107" i="1" s="1"/>
  <c r="T104" i="1"/>
  <c r="V104" i="1" s="1"/>
  <c r="T2208" i="1"/>
  <c r="V2208" i="1" s="1"/>
  <c r="U2250" i="1"/>
  <c r="X2250" i="1" s="1"/>
  <c r="V932" i="1"/>
  <c r="U2270" i="1"/>
  <c r="X2270" i="1" s="1"/>
  <c r="U108" i="1"/>
  <c r="U99" i="1"/>
  <c r="T105" i="1"/>
  <c r="V105" i="1" s="1"/>
  <c r="V101" i="1"/>
  <c r="T934" i="1"/>
  <c r="V934" i="1" s="1"/>
  <c r="AD1868" i="1"/>
  <c r="AB1870" i="1"/>
  <c r="F2783" i="1"/>
  <c r="G2783" i="1"/>
  <c r="U2122" i="1"/>
  <c r="S2783" i="1"/>
  <c r="U2783" i="1" s="1"/>
  <c r="T2783" i="1"/>
  <c r="S2780" i="1"/>
  <c r="T2780" i="1"/>
  <c r="M2783" i="1"/>
  <c r="G2780" i="1"/>
  <c r="X107" i="1"/>
  <c r="W107" i="1"/>
  <c r="U933" i="1"/>
  <c r="V933" i="1"/>
  <c r="AA1869" i="1"/>
  <c r="AD1869" i="1"/>
  <c r="M2270" i="1"/>
  <c r="G2270" i="1"/>
  <c r="T2122" i="1"/>
  <c r="V2122" i="1" s="1"/>
  <c r="U2692" i="1"/>
  <c r="M2250" i="1"/>
  <c r="G2250" i="1"/>
  <c r="F1966" i="1"/>
  <c r="M2207" i="1"/>
  <c r="G2207" i="1"/>
  <c r="V109" i="1"/>
  <c r="M102" i="1"/>
  <c r="G102" i="1"/>
  <c r="U2208" i="1"/>
  <c r="U1952" i="1"/>
  <c r="X1952" i="1" s="1"/>
  <c r="U932" i="1"/>
  <c r="X932" i="1" s="1"/>
  <c r="U101" i="1"/>
  <c r="M1966" i="1"/>
  <c r="S2784" i="1"/>
  <c r="V2784" i="1" s="1"/>
  <c r="S2781" i="1"/>
  <c r="V2781" i="1" s="1"/>
  <c r="U2782" i="1"/>
  <c r="U384" i="1"/>
  <c r="X384" i="1" s="1"/>
  <c r="F2784" i="1"/>
  <c r="G2784" i="1"/>
  <c r="M2784" i="1"/>
  <c r="F2782" i="1"/>
  <c r="G2782" i="1"/>
  <c r="M2782" i="1"/>
  <c r="F2781" i="1"/>
  <c r="G2781" i="1"/>
  <c r="M2781" i="1"/>
  <c r="W2207" i="1"/>
  <c r="X2207" i="1"/>
  <c r="Z2207" i="1" s="1"/>
  <c r="U2020" i="1"/>
  <c r="S2023" i="1"/>
  <c r="U2023" i="1" s="1"/>
  <c r="S1774" i="1"/>
  <c r="U1774" i="1" s="1"/>
  <c r="U109" i="1"/>
  <c r="S100" i="1"/>
  <c r="V100" i="1" s="1"/>
  <c r="M109" i="1"/>
  <c r="M107" i="1"/>
  <c r="M103" i="1"/>
  <c r="G109" i="1"/>
  <c r="G107" i="1"/>
  <c r="G103" i="1"/>
  <c r="T2023" i="1"/>
  <c r="T1774" i="1"/>
  <c r="S2057" i="1"/>
  <c r="F2057" i="1"/>
  <c r="G2057" i="1"/>
  <c r="M2057" i="1"/>
  <c r="S2493" i="1"/>
  <c r="U2493" i="1" s="1"/>
  <c r="F2493" i="1"/>
  <c r="G2493" i="1"/>
  <c r="M2493" i="1"/>
  <c r="S2483" i="1"/>
  <c r="F2483" i="1"/>
  <c r="G2483" i="1"/>
  <c r="M2483" i="1"/>
  <c r="G2241" i="1"/>
  <c r="M2241" i="1"/>
  <c r="AB393" i="1"/>
  <c r="S382" i="1"/>
  <c r="U382" i="1" s="1"/>
  <c r="S962" i="1"/>
  <c r="V962" i="1" s="1"/>
  <c r="F962" i="1"/>
  <c r="G962" i="1"/>
  <c r="M962" i="1"/>
  <c r="T2057" i="1"/>
  <c r="T2493" i="1"/>
  <c r="T2483" i="1"/>
  <c r="G2425" i="1"/>
  <c r="M2425" i="1"/>
  <c r="Y389" i="1"/>
  <c r="AB389" i="1"/>
  <c r="Z395" i="1"/>
  <c r="Z391" i="1"/>
  <c r="T384" i="1"/>
  <c r="V384" i="1" s="1"/>
  <c r="T382" i="1"/>
  <c r="V103" i="1"/>
  <c r="Z103" i="1" s="1"/>
  <c r="AB103" i="1" s="1"/>
  <c r="Y1869" i="1"/>
  <c r="U106" i="1"/>
  <c r="U104" i="1"/>
  <c r="U102" i="1"/>
  <c r="U1323" i="1"/>
  <c r="T1323" i="1"/>
  <c r="V1323" i="1" s="1"/>
  <c r="F2023" i="1"/>
  <c r="G2023" i="1"/>
  <c r="M2023" i="1"/>
  <c r="F820" i="1"/>
  <c r="G820" i="1"/>
  <c r="M820" i="1"/>
  <c r="F1774" i="1"/>
  <c r="G1774" i="1"/>
  <c r="M1774" i="1"/>
  <c r="AC1871" i="1"/>
  <c r="AC1868" i="1"/>
  <c r="S2425" i="1"/>
  <c r="T2425" i="1"/>
  <c r="S1966" i="1"/>
  <c r="U1966" i="1" s="1"/>
  <c r="T1966" i="1"/>
  <c r="Z396" i="1"/>
  <c r="Z392" i="1"/>
  <c r="S2241" i="1"/>
  <c r="V2241" i="1" s="1"/>
  <c r="Z398" i="1"/>
  <c r="AB398" i="1" s="1"/>
  <c r="Z394" i="1"/>
  <c r="AB394" i="1" s="1"/>
  <c r="Z390" i="1"/>
  <c r="AB390" i="1" s="1"/>
  <c r="S385" i="1"/>
  <c r="V385" i="1" s="1"/>
  <c r="S383" i="1"/>
  <c r="V383" i="1" s="1"/>
  <c r="S381" i="1"/>
  <c r="V381" i="1" s="1"/>
  <c r="S379" i="1"/>
  <c r="V379" i="1" s="1"/>
  <c r="M384" i="1"/>
  <c r="M382" i="1"/>
  <c r="M380" i="1"/>
  <c r="G384" i="1"/>
  <c r="G382" i="1"/>
  <c r="G380" i="1"/>
  <c r="A632" i="1"/>
  <c r="A1873" i="1"/>
  <c r="A1874" i="1"/>
  <c r="A1878" i="1"/>
  <c r="A2160" i="1"/>
  <c r="A2161" i="1"/>
  <c r="A484" i="1"/>
  <c r="A948" i="1"/>
  <c r="A1375" i="1"/>
  <c r="A1376" i="1"/>
  <c r="A966" i="1"/>
  <c r="A2640" i="1"/>
  <c r="A2641" i="1"/>
  <c r="A75" i="1"/>
  <c r="A1008" i="1"/>
  <c r="A2197" i="1"/>
  <c r="A897" i="1"/>
  <c r="A882" i="1"/>
  <c r="A931" i="1"/>
  <c r="A2979" i="1"/>
  <c r="A155" i="1"/>
  <c r="A2413" i="1"/>
  <c r="A2416" i="1"/>
  <c r="A2778" i="1"/>
  <c r="A2442" i="1"/>
  <c r="A2443" i="1"/>
  <c r="A2444" i="1"/>
  <c r="A2445" i="1"/>
  <c r="A2446" i="1"/>
  <c r="A2527" i="1"/>
  <c r="A2021" i="1"/>
  <c r="A2022" i="1"/>
  <c r="A2698" i="1"/>
  <c r="A984" i="1"/>
  <c r="A993" i="1"/>
  <c r="A67" i="1"/>
  <c r="A68" i="1"/>
  <c r="C632" i="1"/>
  <c r="G632" i="1" s="1"/>
  <c r="C1873" i="1"/>
  <c r="C1874" i="1"/>
  <c r="F1874" i="1" s="1"/>
  <c r="C1878" i="1"/>
  <c r="C2160" i="1"/>
  <c r="G2160" i="1" s="1"/>
  <c r="C2161" i="1"/>
  <c r="C484" i="1"/>
  <c r="F484" i="1" s="1"/>
  <c r="C948" i="1"/>
  <c r="C1375" i="1"/>
  <c r="G1375" i="1" s="1"/>
  <c r="C1376" i="1"/>
  <c r="C966" i="1"/>
  <c r="F966" i="1" s="1"/>
  <c r="C2640" i="1"/>
  <c r="C2641" i="1"/>
  <c r="G2641" i="1" s="1"/>
  <c r="C75" i="1"/>
  <c r="C1008" i="1"/>
  <c r="C2197" i="1"/>
  <c r="M2197" i="1" s="1"/>
  <c r="C897" i="1"/>
  <c r="C882" i="1"/>
  <c r="F882" i="1" s="1"/>
  <c r="C931" i="1"/>
  <c r="C2979" i="1"/>
  <c r="M2979" i="1" s="1"/>
  <c r="C155" i="1"/>
  <c r="C2413" i="1"/>
  <c r="F2413" i="1" s="1"/>
  <c r="C2416" i="1"/>
  <c r="C2778" i="1"/>
  <c r="M2778" i="1" s="1"/>
  <c r="C2442" i="1"/>
  <c r="C2443" i="1"/>
  <c r="F2443" i="1" s="1"/>
  <c r="C2444" i="1"/>
  <c r="C2445" i="1"/>
  <c r="M2445" i="1" s="1"/>
  <c r="C2446" i="1"/>
  <c r="F2446" i="1" s="1"/>
  <c r="C2527" i="1"/>
  <c r="C2021" i="1"/>
  <c r="G2021" i="1" s="1"/>
  <c r="C2022" i="1"/>
  <c r="C2698" i="1"/>
  <c r="F2698" i="1" s="1"/>
  <c r="C984" i="1"/>
  <c r="C993" i="1"/>
  <c r="F993" i="1" s="1"/>
  <c r="C67" i="1"/>
  <c r="C68" i="1"/>
  <c r="M68" i="1" s="1"/>
  <c r="D632" i="1"/>
  <c r="D1873" i="1"/>
  <c r="D1874" i="1"/>
  <c r="D1878" i="1"/>
  <c r="D2160" i="1"/>
  <c r="D2161" i="1"/>
  <c r="D484" i="1"/>
  <c r="D948" i="1"/>
  <c r="D1375" i="1"/>
  <c r="D1376" i="1"/>
  <c r="D966" i="1"/>
  <c r="D2640" i="1"/>
  <c r="D2641" i="1"/>
  <c r="D75" i="1"/>
  <c r="D1008" i="1"/>
  <c r="D2197" i="1"/>
  <c r="D897" i="1"/>
  <c r="D882" i="1"/>
  <c r="D931" i="1"/>
  <c r="D2979" i="1"/>
  <c r="D155" i="1"/>
  <c r="D2413" i="1"/>
  <c r="D2416" i="1"/>
  <c r="D2778" i="1"/>
  <c r="D2442" i="1"/>
  <c r="D2443" i="1"/>
  <c r="D2444" i="1"/>
  <c r="D2445" i="1"/>
  <c r="D2446" i="1"/>
  <c r="D2527" i="1"/>
  <c r="D2021" i="1"/>
  <c r="D2022" i="1"/>
  <c r="D2698" i="1"/>
  <c r="D984" i="1"/>
  <c r="D993" i="1"/>
  <c r="D67" i="1"/>
  <c r="D68" i="1"/>
  <c r="F632" i="1"/>
  <c r="F2160" i="1"/>
  <c r="F1375" i="1"/>
  <c r="F2641" i="1"/>
  <c r="F2197" i="1"/>
  <c r="F2778" i="1"/>
  <c r="F2021" i="1"/>
  <c r="G1874" i="1"/>
  <c r="G484" i="1"/>
  <c r="G966" i="1"/>
  <c r="G2979" i="1"/>
  <c r="G2445" i="1"/>
  <c r="G2446" i="1"/>
  <c r="G2698" i="1"/>
  <c r="M1874" i="1"/>
  <c r="M484" i="1"/>
  <c r="M966" i="1"/>
  <c r="M2413" i="1"/>
  <c r="M2021" i="1"/>
  <c r="M993" i="1"/>
  <c r="R632" i="1"/>
  <c r="R1873" i="1"/>
  <c r="T1873" i="1" s="1"/>
  <c r="R1874" i="1"/>
  <c r="T1874" i="1" s="1"/>
  <c r="R1878" i="1"/>
  <c r="S1878" i="1" s="1"/>
  <c r="R2160" i="1"/>
  <c r="T2160" i="1" s="1"/>
  <c r="R2161" i="1"/>
  <c r="S2161" i="1" s="1"/>
  <c r="R484" i="1"/>
  <c r="T484" i="1" s="1"/>
  <c r="R948" i="1"/>
  <c r="S948" i="1" s="1"/>
  <c r="R1375" i="1"/>
  <c r="T1375" i="1" s="1"/>
  <c r="R1376" i="1"/>
  <c r="T1376" i="1" s="1"/>
  <c r="R966" i="1"/>
  <c r="T966" i="1" s="1"/>
  <c r="R2640" i="1"/>
  <c r="S2640" i="1" s="1"/>
  <c r="R2641" i="1"/>
  <c r="T2641" i="1" s="1"/>
  <c r="R75" i="1"/>
  <c r="S75" i="1" s="1"/>
  <c r="R1008" i="1"/>
  <c r="S1008" i="1" s="1"/>
  <c r="R2197" i="1"/>
  <c r="T2197" i="1" s="1"/>
  <c r="R897" i="1"/>
  <c r="T897" i="1" s="1"/>
  <c r="R882" i="1"/>
  <c r="T882" i="1" s="1"/>
  <c r="R931" i="1"/>
  <c r="S931" i="1" s="1"/>
  <c r="R2979" i="1"/>
  <c r="T2979" i="1" s="1"/>
  <c r="R155" i="1"/>
  <c r="S155" i="1" s="1"/>
  <c r="R2413" i="1"/>
  <c r="T2413" i="1" s="1"/>
  <c r="R2416" i="1"/>
  <c r="S2416" i="1" s="1"/>
  <c r="R2778" i="1"/>
  <c r="R2442" i="1"/>
  <c r="S2442" i="1" s="1"/>
  <c r="R2443" i="1"/>
  <c r="T2443" i="1" s="1"/>
  <c r="R2444" i="1"/>
  <c r="S2444" i="1" s="1"/>
  <c r="R2445" i="1"/>
  <c r="T2445" i="1" s="1"/>
  <c r="R2446" i="1"/>
  <c r="T2446" i="1" s="1"/>
  <c r="R2527" i="1"/>
  <c r="S2527" i="1" s="1"/>
  <c r="R2021" i="1"/>
  <c r="T2021" i="1" s="1"/>
  <c r="R2022" i="1"/>
  <c r="T2022" i="1" s="1"/>
  <c r="R2698" i="1"/>
  <c r="T2698" i="1" s="1"/>
  <c r="R984" i="1"/>
  <c r="S984" i="1" s="1"/>
  <c r="R993" i="1"/>
  <c r="T993" i="1" s="1"/>
  <c r="R67" i="1"/>
  <c r="R68" i="1"/>
  <c r="T68" i="1" s="1"/>
  <c r="S1873" i="1"/>
  <c r="T632" i="1"/>
  <c r="T2778" i="1"/>
  <c r="G68" i="1" l="1"/>
  <c r="F68" i="1"/>
  <c r="X2249" i="1"/>
  <c r="Z2249" i="1" s="1"/>
  <c r="AB2249" i="1" s="1"/>
  <c r="W2249" i="1"/>
  <c r="Z1952" i="1"/>
  <c r="Y1952" i="1" s="1"/>
  <c r="W2248" i="1"/>
  <c r="X2248" i="1"/>
  <c r="Z2248" i="1" s="1"/>
  <c r="M2698" i="1"/>
  <c r="M2446" i="1"/>
  <c r="M2641" i="1"/>
  <c r="M1375" i="1"/>
  <c r="M2160" i="1"/>
  <c r="M632" i="1"/>
  <c r="G993" i="1"/>
  <c r="W2270" i="1"/>
  <c r="U380" i="1"/>
  <c r="X380" i="1" s="1"/>
  <c r="S2022" i="1"/>
  <c r="V2022" i="1" s="1"/>
  <c r="M2443" i="1"/>
  <c r="M882" i="1"/>
  <c r="G2778" i="1"/>
  <c r="G2197" i="1"/>
  <c r="F2445" i="1"/>
  <c r="F2979" i="1"/>
  <c r="W2250" i="1"/>
  <c r="W820" i="1"/>
  <c r="Z107" i="1"/>
  <c r="AB107" i="1" s="1"/>
  <c r="V2780" i="1"/>
  <c r="S1376" i="1"/>
  <c r="G2443" i="1"/>
  <c r="G2413" i="1"/>
  <c r="G882" i="1"/>
  <c r="W384" i="1"/>
  <c r="W1952" i="1"/>
  <c r="Z384" i="1"/>
  <c r="AB397" i="1"/>
  <c r="AD397" i="1" s="1"/>
  <c r="X2201" i="1"/>
  <c r="Z2201" i="1" s="1"/>
  <c r="W932" i="1"/>
  <c r="U2780" i="1"/>
  <c r="V2783" i="1"/>
  <c r="Z2209" i="1"/>
  <c r="U962" i="1"/>
  <c r="W962" i="1" s="1"/>
  <c r="Z380" i="1"/>
  <c r="AC1869" i="1"/>
  <c r="Z932" i="1"/>
  <c r="Z2270" i="1"/>
  <c r="Z820" i="1"/>
  <c r="S897" i="1"/>
  <c r="V897" i="1" s="1"/>
  <c r="U379" i="1"/>
  <c r="U381" i="1"/>
  <c r="W381" i="1" s="1"/>
  <c r="U383" i="1"/>
  <c r="U385" i="1"/>
  <c r="W385" i="1" s="1"/>
  <c r="W380" i="1"/>
  <c r="Z2250" i="1"/>
  <c r="AB2250" i="1" s="1"/>
  <c r="X387" i="1"/>
  <c r="Z387" i="1" s="1"/>
  <c r="W387" i="1"/>
  <c r="U1965" i="1"/>
  <c r="U2781" i="1"/>
  <c r="W2781" i="1" s="1"/>
  <c r="U2784" i="1"/>
  <c r="X2784" i="1" s="1"/>
  <c r="Z2784" i="1" s="1"/>
  <c r="AA1870" i="1"/>
  <c r="AC1870" i="1" s="1"/>
  <c r="AD1870" i="1"/>
  <c r="X108" i="1"/>
  <c r="Z108" i="1" s="1"/>
  <c r="W108" i="1"/>
  <c r="X388" i="1"/>
  <c r="Z388" i="1" s="1"/>
  <c r="W388" i="1"/>
  <c r="X386" i="1"/>
  <c r="W386" i="1"/>
  <c r="X934" i="1"/>
  <c r="Z934" i="1" s="1"/>
  <c r="W934" i="1"/>
  <c r="X99" i="1"/>
  <c r="Z99" i="1" s="1"/>
  <c r="W99" i="1"/>
  <c r="Z386" i="1"/>
  <c r="X105" i="1"/>
  <c r="Z105" i="1" s="1"/>
  <c r="W105" i="1"/>
  <c r="X2493" i="1"/>
  <c r="W2493" i="1"/>
  <c r="U2241" i="1"/>
  <c r="X2241" i="1" s="1"/>
  <c r="Z2241" i="1" s="1"/>
  <c r="AB2241" i="1" s="1"/>
  <c r="W933" i="1"/>
  <c r="X933" i="1"/>
  <c r="Z933" i="1" s="1"/>
  <c r="W101" i="1"/>
  <c r="X101" i="1"/>
  <c r="Z101" i="1" s="1"/>
  <c r="AB101" i="1" s="1"/>
  <c r="AD101" i="1" s="1"/>
  <c r="W2208" i="1"/>
  <c r="X2208" i="1"/>
  <c r="Z2208" i="1" s="1"/>
  <c r="X2692" i="1"/>
  <c r="Z2692" i="1" s="1"/>
  <c r="W2692" i="1"/>
  <c r="W2122" i="1"/>
  <c r="X2122" i="1"/>
  <c r="Z2122" i="1" s="1"/>
  <c r="Y2207" i="1"/>
  <c r="AB2207" i="1"/>
  <c r="U2442" i="1"/>
  <c r="X2442" i="1" s="1"/>
  <c r="T67" i="1"/>
  <c r="T984" i="1"/>
  <c r="T2527" i="1"/>
  <c r="T2444" i="1"/>
  <c r="T2442" i="1"/>
  <c r="V2442" i="1" s="1"/>
  <c r="Y2442" i="1" s="1"/>
  <c r="T2416" i="1"/>
  <c r="T155" i="1"/>
  <c r="V155" i="1" s="1"/>
  <c r="T931" i="1"/>
  <c r="V931" i="1" s="1"/>
  <c r="T1008" i="1"/>
  <c r="V1008" i="1" s="1"/>
  <c r="T75" i="1"/>
  <c r="V75" i="1" s="1"/>
  <c r="T2640" i="1"/>
  <c r="V2640" i="1" s="1"/>
  <c r="T948" i="1"/>
  <c r="T2161" i="1"/>
  <c r="T1878" i="1"/>
  <c r="S67" i="1"/>
  <c r="V67" i="1" s="1"/>
  <c r="Y103" i="1"/>
  <c r="Y107" i="1"/>
  <c r="Y391" i="1"/>
  <c r="AB391" i="1"/>
  <c r="AA389" i="1"/>
  <c r="AC389" i="1" s="1"/>
  <c r="AD389" i="1"/>
  <c r="AA397" i="1"/>
  <c r="AC397" i="1" s="1"/>
  <c r="Y2249" i="1"/>
  <c r="X962" i="1"/>
  <c r="Z962" i="1" s="1"/>
  <c r="X382" i="1"/>
  <c r="W382" i="1"/>
  <c r="V2483" i="1"/>
  <c r="V2057" i="1"/>
  <c r="V1774" i="1"/>
  <c r="V2023" i="1"/>
  <c r="X2020" i="1"/>
  <c r="Z2020" i="1" s="1"/>
  <c r="W2020" i="1"/>
  <c r="X2781" i="1"/>
  <c r="Z2781" i="1" s="1"/>
  <c r="W2784" i="1"/>
  <c r="U155" i="1"/>
  <c r="X155" i="1" s="1"/>
  <c r="U75" i="1"/>
  <c r="X75" i="1" s="1"/>
  <c r="U1376" i="1"/>
  <c r="X1376" i="1" s="1"/>
  <c r="U2161" i="1"/>
  <c r="X2161" i="1" s="1"/>
  <c r="Y395" i="1"/>
  <c r="AB395" i="1"/>
  <c r="V382" i="1"/>
  <c r="AA393" i="1"/>
  <c r="AC393" i="1" s="1"/>
  <c r="AD393" i="1"/>
  <c r="U2483" i="1"/>
  <c r="V2493" i="1"/>
  <c r="U2057" i="1"/>
  <c r="U100" i="1"/>
  <c r="X109" i="1"/>
  <c r="Z109" i="1" s="1"/>
  <c r="W109" i="1"/>
  <c r="X1774" i="1"/>
  <c r="W1774" i="1"/>
  <c r="X2023" i="1"/>
  <c r="W2023" i="1"/>
  <c r="X2782" i="1"/>
  <c r="Z2782" i="1" s="1"/>
  <c r="AB2782" i="1" s="1"/>
  <c r="AA2782" i="1" s="1"/>
  <c r="W2782" i="1"/>
  <c r="V984" i="1"/>
  <c r="U984" i="1"/>
  <c r="V2527" i="1"/>
  <c r="U2527" i="1"/>
  <c r="W2442" i="1"/>
  <c r="U931" i="1"/>
  <c r="U1008" i="1"/>
  <c r="U2640" i="1"/>
  <c r="V2444" i="1"/>
  <c r="U2444" i="1"/>
  <c r="V2416" i="1"/>
  <c r="U2416" i="1"/>
  <c r="W1376" i="1"/>
  <c r="V948" i="1"/>
  <c r="U948" i="1"/>
  <c r="V1878" i="1"/>
  <c r="U1878" i="1"/>
  <c r="V1376" i="1"/>
  <c r="V1873" i="1"/>
  <c r="W379" i="1"/>
  <c r="X379" i="1"/>
  <c r="Z379" i="1" s="1"/>
  <c r="AB379" i="1" s="1"/>
  <c r="X381" i="1"/>
  <c r="Z381" i="1" s="1"/>
  <c r="AB381" i="1" s="1"/>
  <c r="W383" i="1"/>
  <c r="X383" i="1"/>
  <c r="Z383" i="1" s="1"/>
  <c r="AB383" i="1" s="1"/>
  <c r="X385" i="1"/>
  <c r="Z385" i="1" s="1"/>
  <c r="AB385" i="1" s="1"/>
  <c r="AD394" i="1"/>
  <c r="AA394" i="1"/>
  <c r="W2241" i="1"/>
  <c r="AB380" i="1"/>
  <c r="Y380" i="1"/>
  <c r="AB392" i="1"/>
  <c r="Y392" i="1"/>
  <c r="Y396" i="1"/>
  <c r="AB396" i="1"/>
  <c r="W1966" i="1"/>
  <c r="X1966" i="1"/>
  <c r="V2425" i="1"/>
  <c r="AB1952" i="1"/>
  <c r="X1323" i="1"/>
  <c r="Z1323" i="1" s="1"/>
  <c r="W1323" i="1"/>
  <c r="X2783" i="1"/>
  <c r="Z2783" i="1" s="1"/>
  <c r="W2783" i="1"/>
  <c r="V2161" i="1"/>
  <c r="AD390" i="1"/>
  <c r="AA390" i="1"/>
  <c r="AD398" i="1"/>
  <c r="AA398" i="1"/>
  <c r="AB384" i="1"/>
  <c r="Y384" i="1"/>
  <c r="Y390" i="1"/>
  <c r="Y394" i="1"/>
  <c r="Y398" i="1"/>
  <c r="V1966" i="1"/>
  <c r="U2425" i="1"/>
  <c r="AA101" i="1"/>
  <c r="AB932" i="1"/>
  <c r="Y932" i="1"/>
  <c r="Y2250" i="1"/>
  <c r="AB820" i="1"/>
  <c r="Y820" i="1"/>
  <c r="X2780" i="1"/>
  <c r="W2780" i="1"/>
  <c r="AA103" i="1"/>
  <c r="AD103" i="1"/>
  <c r="AA107" i="1"/>
  <c r="AC107" i="1" s="1"/>
  <c r="AD107" i="1"/>
  <c r="X102" i="1"/>
  <c r="Z102" i="1" s="1"/>
  <c r="W102" i="1"/>
  <c r="X104" i="1"/>
  <c r="Z104" i="1" s="1"/>
  <c r="W104" i="1"/>
  <c r="X106" i="1"/>
  <c r="Z106" i="1" s="1"/>
  <c r="W106" i="1"/>
  <c r="F984" i="1"/>
  <c r="G984" i="1"/>
  <c r="M984" i="1"/>
  <c r="F2527" i="1"/>
  <c r="G2527" i="1"/>
  <c r="M2527" i="1"/>
  <c r="F2442" i="1"/>
  <c r="G2442" i="1"/>
  <c r="M2442" i="1"/>
  <c r="F2416" i="1"/>
  <c r="G2416" i="1"/>
  <c r="M2416" i="1"/>
  <c r="F155" i="1"/>
  <c r="G155" i="1"/>
  <c r="M155" i="1"/>
  <c r="F931" i="1"/>
  <c r="G931" i="1"/>
  <c r="M931" i="1"/>
  <c r="F897" i="1"/>
  <c r="G897" i="1"/>
  <c r="M897" i="1"/>
  <c r="F1008" i="1"/>
  <c r="G1008" i="1"/>
  <c r="M1008" i="1"/>
  <c r="F75" i="1"/>
  <c r="G75" i="1"/>
  <c r="M75" i="1"/>
  <c r="F2640" i="1"/>
  <c r="G2640" i="1"/>
  <c r="M2640" i="1"/>
  <c r="F1376" i="1"/>
  <c r="G1376" i="1"/>
  <c r="M1376" i="1"/>
  <c r="F948" i="1"/>
  <c r="G948" i="1"/>
  <c r="M948" i="1"/>
  <c r="F2161" i="1"/>
  <c r="G2161" i="1"/>
  <c r="M2161" i="1"/>
  <c r="F1878" i="1"/>
  <c r="G1878" i="1"/>
  <c r="M1878" i="1"/>
  <c r="F1873" i="1"/>
  <c r="G1873" i="1"/>
  <c r="M1873" i="1"/>
  <c r="U1873" i="1"/>
  <c r="F67" i="1"/>
  <c r="G67" i="1"/>
  <c r="M67" i="1"/>
  <c r="F2022" i="1"/>
  <c r="G2022" i="1"/>
  <c r="M2022" i="1"/>
  <c r="F2444" i="1"/>
  <c r="G2444" i="1"/>
  <c r="M2444" i="1"/>
  <c r="Z2442" i="1"/>
  <c r="AB2442" i="1" s="1"/>
  <c r="S68" i="1"/>
  <c r="V68" i="1" s="1"/>
  <c r="S993" i="1"/>
  <c r="V993" i="1" s="1"/>
  <c r="S2698" i="1"/>
  <c r="V2698" i="1" s="1"/>
  <c r="S2021" i="1"/>
  <c r="V2021" i="1" s="1"/>
  <c r="S2446" i="1"/>
  <c r="V2446" i="1" s="1"/>
  <c r="S2445" i="1"/>
  <c r="V2445" i="1" s="1"/>
  <c r="S2443" i="1"/>
  <c r="V2443" i="1" s="1"/>
  <c r="S2778" i="1"/>
  <c r="V2778" i="1" s="1"/>
  <c r="S2413" i="1"/>
  <c r="V2413" i="1" s="1"/>
  <c r="S2979" i="1"/>
  <c r="V2979" i="1" s="1"/>
  <c r="S882" i="1"/>
  <c r="V882" i="1" s="1"/>
  <c r="S2197" i="1"/>
  <c r="V2197" i="1" s="1"/>
  <c r="S2641" i="1"/>
  <c r="V2641" i="1" s="1"/>
  <c r="S966" i="1"/>
  <c r="V966" i="1" s="1"/>
  <c r="S1375" i="1"/>
  <c r="V1375" i="1" s="1"/>
  <c r="S484" i="1"/>
  <c r="V484" i="1" s="1"/>
  <c r="S2160" i="1"/>
  <c r="V2160" i="1" s="1"/>
  <c r="S1874" i="1"/>
  <c r="V1874" i="1" s="1"/>
  <c r="S632" i="1"/>
  <c r="V632" i="1" s="1"/>
  <c r="AC103" i="1" l="1"/>
  <c r="Z2780" i="1"/>
  <c r="Y2270" i="1"/>
  <c r="W75" i="1"/>
  <c r="W155" i="1"/>
  <c r="Z382" i="1"/>
  <c r="AB382" i="1" s="1"/>
  <c r="U897" i="1"/>
  <c r="U2022" i="1"/>
  <c r="Y101" i="1"/>
  <c r="AC101" i="1" s="1"/>
  <c r="AB2270" i="1"/>
  <c r="AB2248" i="1"/>
  <c r="Y2248" i="1"/>
  <c r="AB2201" i="1"/>
  <c r="Y2201" i="1"/>
  <c r="Y2782" i="1"/>
  <c r="AC398" i="1"/>
  <c r="AC390" i="1"/>
  <c r="AC394" i="1"/>
  <c r="AD2782" i="1"/>
  <c r="W2161" i="1"/>
  <c r="Z2493" i="1"/>
  <c r="AB2209" i="1"/>
  <c r="Y2209" i="1"/>
  <c r="Y382" i="1"/>
  <c r="Z1376" i="1"/>
  <c r="AB1376" i="1" s="1"/>
  <c r="AA1376" i="1" s="1"/>
  <c r="Z2161" i="1"/>
  <c r="AB2161" i="1" s="1"/>
  <c r="AA2161" i="1" s="1"/>
  <c r="Y387" i="1"/>
  <c r="AB387" i="1"/>
  <c r="AD387" i="1" s="1"/>
  <c r="AC2782" i="1"/>
  <c r="X1965" i="1"/>
  <c r="Z1965" i="1" s="1"/>
  <c r="W1965" i="1"/>
  <c r="AB934" i="1"/>
  <c r="AD934" i="1" s="1"/>
  <c r="Y934" i="1"/>
  <c r="AB105" i="1"/>
  <c r="Y105" i="1"/>
  <c r="AA387" i="1"/>
  <c r="Y386" i="1"/>
  <c r="AB386" i="1"/>
  <c r="AB99" i="1"/>
  <c r="Y99" i="1"/>
  <c r="Y388" i="1"/>
  <c r="AB388" i="1"/>
  <c r="AB108" i="1"/>
  <c r="Y108" i="1"/>
  <c r="AB2122" i="1"/>
  <c r="Y2122" i="1"/>
  <c r="Y385" i="1"/>
  <c r="Y383" i="1"/>
  <c r="Y381" i="1"/>
  <c r="Y379" i="1"/>
  <c r="Z75" i="1"/>
  <c r="AB75" i="1" s="1"/>
  <c r="AD75" i="1" s="1"/>
  <c r="Y2692" i="1"/>
  <c r="AB2692" i="1"/>
  <c r="AB933" i="1"/>
  <c r="Y933" i="1"/>
  <c r="Z155" i="1"/>
  <c r="AB155" i="1" s="1"/>
  <c r="AA155" i="1" s="1"/>
  <c r="Y2208" i="1"/>
  <c r="AB2208" i="1"/>
  <c r="AB109" i="1"/>
  <c r="Y109" i="1"/>
  <c r="X2057" i="1"/>
  <c r="Z2057" i="1" s="1"/>
  <c r="W2057" i="1"/>
  <c r="X2483" i="1"/>
  <c r="Z2483" i="1" s="1"/>
  <c r="W2483" i="1"/>
  <c r="AA395" i="1"/>
  <c r="AC395" i="1" s="1"/>
  <c r="AD395" i="1"/>
  <c r="Z2023" i="1"/>
  <c r="AB962" i="1"/>
  <c r="Y962" i="1"/>
  <c r="AA2207" i="1"/>
  <c r="AD2207" i="1"/>
  <c r="W100" i="1"/>
  <c r="X100" i="1"/>
  <c r="Z100" i="1" s="1"/>
  <c r="AA934" i="1"/>
  <c r="AB2784" i="1"/>
  <c r="Y2784" i="1"/>
  <c r="AB2781" i="1"/>
  <c r="Y2781" i="1"/>
  <c r="AB2020" i="1"/>
  <c r="Y2020" i="1"/>
  <c r="Z1774" i="1"/>
  <c r="AA2249" i="1"/>
  <c r="AC2249" i="1" s="1"/>
  <c r="AD2249" i="1"/>
  <c r="AA391" i="1"/>
  <c r="AC391" i="1" s="1"/>
  <c r="AD391" i="1"/>
  <c r="U67" i="1"/>
  <c r="AC2207" i="1"/>
  <c r="AB106" i="1"/>
  <c r="Y106" i="1"/>
  <c r="AB104" i="1"/>
  <c r="Y104" i="1"/>
  <c r="AB102" i="1"/>
  <c r="Y102" i="1"/>
  <c r="AB1323" i="1"/>
  <c r="Y1323" i="1"/>
  <c r="U2021" i="1"/>
  <c r="U2698" i="1"/>
  <c r="X2698" i="1" s="1"/>
  <c r="Z2698" i="1" s="1"/>
  <c r="AB2698" i="1" s="1"/>
  <c r="U993" i="1"/>
  <c r="U68" i="1"/>
  <c r="X68" i="1" s="1"/>
  <c r="Z68" i="1" s="1"/>
  <c r="AB68" i="1" s="1"/>
  <c r="AD820" i="1"/>
  <c r="AA820" i="1"/>
  <c r="AC820" i="1" s="1"/>
  <c r="AD2250" i="1"/>
  <c r="AA2250" i="1"/>
  <c r="AC2250" i="1" s="1"/>
  <c r="AD932" i="1"/>
  <c r="AA932" i="1"/>
  <c r="AC932" i="1" s="1"/>
  <c r="W2425" i="1"/>
  <c r="X2425" i="1"/>
  <c r="Z2425" i="1" s="1"/>
  <c r="AB2425" i="1" s="1"/>
  <c r="AD384" i="1"/>
  <c r="AA384" i="1"/>
  <c r="AC384" i="1" s="1"/>
  <c r="Y2241" i="1"/>
  <c r="AA385" i="1"/>
  <c r="AD385" i="1"/>
  <c r="AA383" i="1"/>
  <c r="AD383" i="1"/>
  <c r="AA381" i="1"/>
  <c r="AC381" i="1" s="1"/>
  <c r="AD381" i="1"/>
  <c r="AA379" i="1"/>
  <c r="AD379" i="1"/>
  <c r="AB2783" i="1"/>
  <c r="Y2783" i="1"/>
  <c r="AD1952" i="1"/>
  <c r="AA1952" i="1"/>
  <c r="AC1952" i="1" s="1"/>
  <c r="AD2270" i="1"/>
  <c r="AA2270" i="1"/>
  <c r="AC2270" i="1" s="1"/>
  <c r="AA396" i="1"/>
  <c r="AC396" i="1" s="1"/>
  <c r="AD396" i="1"/>
  <c r="AD382" i="1"/>
  <c r="AA382" i="1"/>
  <c r="AC385" i="1"/>
  <c r="Y2444" i="1"/>
  <c r="Z2444" i="1"/>
  <c r="AB2444" i="1" s="1"/>
  <c r="W2640" i="1"/>
  <c r="X2640" i="1"/>
  <c r="Z2640" i="1" s="1"/>
  <c r="W1008" i="1"/>
  <c r="X1008" i="1"/>
  <c r="Z1008" i="1" s="1"/>
  <c r="W931" i="1"/>
  <c r="X931" i="1"/>
  <c r="Z931" i="1" s="1"/>
  <c r="W2527" i="1"/>
  <c r="X2527" i="1"/>
  <c r="Z2527" i="1" s="1"/>
  <c r="W984" i="1"/>
  <c r="X984" i="1"/>
  <c r="Z984" i="1" s="1"/>
  <c r="AB2780" i="1"/>
  <c r="Y2780" i="1"/>
  <c r="Z1966" i="1"/>
  <c r="AB1966" i="1" s="1"/>
  <c r="AA2241" i="1"/>
  <c r="AD2241" i="1"/>
  <c r="AA392" i="1"/>
  <c r="AC392" i="1" s="1"/>
  <c r="AD392" i="1"/>
  <c r="AD380" i="1"/>
  <c r="AA380" i="1"/>
  <c r="AC380" i="1" s="1"/>
  <c r="AC382" i="1"/>
  <c r="W1878" i="1"/>
  <c r="X1878" i="1"/>
  <c r="Z1878" i="1" s="1"/>
  <c r="X948" i="1"/>
  <c r="Z948" i="1" s="1"/>
  <c r="W948" i="1"/>
  <c r="X2416" i="1"/>
  <c r="Z2416" i="1" s="1"/>
  <c r="W2416" i="1"/>
  <c r="W2444" i="1"/>
  <c r="X2444" i="1"/>
  <c r="U632" i="1"/>
  <c r="U1874" i="1"/>
  <c r="U2160" i="1"/>
  <c r="U484" i="1"/>
  <c r="U1375" i="1"/>
  <c r="U966" i="1"/>
  <c r="U2641" i="1"/>
  <c r="U2197" i="1"/>
  <c r="U882" i="1"/>
  <c r="U2979" i="1"/>
  <c r="U2413" i="1"/>
  <c r="U2778" i="1"/>
  <c r="U2443" i="1"/>
  <c r="U2445" i="1"/>
  <c r="U2446" i="1"/>
  <c r="X2021" i="1"/>
  <c r="Z2021" i="1" s="1"/>
  <c r="AB2021" i="1" s="1"/>
  <c r="W2021" i="1"/>
  <c r="X993" i="1"/>
  <c r="Z993" i="1" s="1"/>
  <c r="AB993" i="1" s="1"/>
  <c r="W993" i="1"/>
  <c r="W68" i="1"/>
  <c r="AD2161" i="1"/>
  <c r="AA75" i="1"/>
  <c r="AD155" i="1"/>
  <c r="Y75" i="1"/>
  <c r="Z2443" i="1"/>
  <c r="AB2443" i="1" s="1"/>
  <c r="Y2443" i="1"/>
  <c r="Z2445" i="1"/>
  <c r="AB2445" i="1" s="1"/>
  <c r="Y2445" i="1"/>
  <c r="Z2446" i="1"/>
  <c r="AB2446" i="1" s="1"/>
  <c r="Y2446" i="1"/>
  <c r="AA2442" i="1"/>
  <c r="AC2442" i="1" s="1"/>
  <c r="AD2442" i="1"/>
  <c r="W1873" i="1"/>
  <c r="X1873" i="1"/>
  <c r="Z1873" i="1" s="1"/>
  <c r="Y155" i="1"/>
  <c r="W897" i="1" l="1"/>
  <c r="X897" i="1"/>
  <c r="Z897" i="1" s="1"/>
  <c r="W2022" i="1"/>
  <c r="X2022" i="1"/>
  <c r="Z2022" i="1" s="1"/>
  <c r="AD1376" i="1"/>
  <c r="AD2201" i="1"/>
  <c r="AA2201" i="1"/>
  <c r="AC2201" i="1" s="1"/>
  <c r="AA2248" i="1"/>
  <c r="AC2248" i="1" s="1"/>
  <c r="AD2248" i="1"/>
  <c r="Y1376" i="1"/>
  <c r="W2698" i="1"/>
  <c r="AC934" i="1"/>
  <c r="AC387" i="1"/>
  <c r="AC379" i="1"/>
  <c r="AC383" i="1"/>
  <c r="AB2493" i="1"/>
  <c r="Y2493" i="1"/>
  <c r="Y2161" i="1"/>
  <c r="AC2161" i="1" s="1"/>
  <c r="AC2241" i="1"/>
  <c r="AA2209" i="1"/>
  <c r="AC2209" i="1" s="1"/>
  <c r="AD2209" i="1"/>
  <c r="Y1966" i="1"/>
  <c r="AB1965" i="1"/>
  <c r="Y1965" i="1"/>
  <c r="AD108" i="1"/>
  <c r="AA108" i="1"/>
  <c r="AC108" i="1" s="1"/>
  <c r="AD99" i="1"/>
  <c r="AA99" i="1"/>
  <c r="AC99" i="1" s="1"/>
  <c r="AA388" i="1"/>
  <c r="AC388" i="1" s="1"/>
  <c r="AD388" i="1"/>
  <c r="AA386" i="1"/>
  <c r="AC386" i="1" s="1"/>
  <c r="AD386" i="1"/>
  <c r="AD105" i="1"/>
  <c r="AA105" i="1"/>
  <c r="AC105" i="1" s="1"/>
  <c r="AA2208" i="1"/>
  <c r="AC2208" i="1" s="1"/>
  <c r="AD2208" i="1"/>
  <c r="AD933" i="1"/>
  <c r="AA933" i="1"/>
  <c r="AC933" i="1" s="1"/>
  <c r="AA2692" i="1"/>
  <c r="AC2692" i="1" s="1"/>
  <c r="AD2692" i="1"/>
  <c r="AA2122" i="1"/>
  <c r="AC2122" i="1" s="1"/>
  <c r="AD2122" i="1"/>
  <c r="W67" i="1"/>
  <c r="X67" i="1"/>
  <c r="Z67" i="1" s="1"/>
  <c r="AB1774" i="1"/>
  <c r="Y1774" i="1"/>
  <c r="AD2020" i="1"/>
  <c r="AA2020" i="1"/>
  <c r="AC2020" i="1" s="1"/>
  <c r="AA2781" i="1"/>
  <c r="AC2781" i="1" s="1"/>
  <c r="AD2781" i="1"/>
  <c r="AD2784" i="1"/>
  <c r="AA2784" i="1"/>
  <c r="AC2784" i="1" s="1"/>
  <c r="AB100" i="1"/>
  <c r="Y100" i="1"/>
  <c r="AA962" i="1"/>
  <c r="AC962" i="1" s="1"/>
  <c r="AD962" i="1"/>
  <c r="AB2023" i="1"/>
  <c r="Y2023" i="1"/>
  <c r="Y2483" i="1"/>
  <c r="AB2483" i="1"/>
  <c r="Y2057" i="1"/>
  <c r="AB2057" i="1"/>
  <c r="AD109" i="1"/>
  <c r="AA109" i="1"/>
  <c r="AC109" i="1" s="1"/>
  <c r="Y1878" i="1"/>
  <c r="AB1878" i="1"/>
  <c r="AB2416" i="1"/>
  <c r="Y2416" i="1"/>
  <c r="Y948" i="1"/>
  <c r="AB948" i="1"/>
  <c r="AB2527" i="1"/>
  <c r="Y2527" i="1"/>
  <c r="AB1008" i="1"/>
  <c r="Y1008" i="1"/>
  <c r="Y2425" i="1"/>
  <c r="AA1966" i="1"/>
  <c r="AD1966" i="1"/>
  <c r="AD2444" i="1"/>
  <c r="AA2444" i="1"/>
  <c r="AC2444" i="1" s="1"/>
  <c r="AD2783" i="1"/>
  <c r="AA2783" i="1"/>
  <c r="AC2783" i="1" s="1"/>
  <c r="AA1323" i="1"/>
  <c r="AC1323" i="1" s="1"/>
  <c r="AD1323" i="1"/>
  <c r="AB984" i="1"/>
  <c r="Y984" i="1"/>
  <c r="AB931" i="1"/>
  <c r="Y931" i="1"/>
  <c r="Y2640" i="1"/>
  <c r="AB2640" i="1"/>
  <c r="AD2425" i="1"/>
  <c r="AA2425" i="1"/>
  <c r="AD2780" i="1"/>
  <c r="AA2780" i="1"/>
  <c r="AC2780" i="1" s="1"/>
  <c r="AD102" i="1"/>
  <c r="AA102" i="1"/>
  <c r="AC102" i="1" s="1"/>
  <c r="AD104" i="1"/>
  <c r="AA104" i="1"/>
  <c r="AC104" i="1" s="1"/>
  <c r="AD106" i="1"/>
  <c r="AA106" i="1"/>
  <c r="AC106" i="1" s="1"/>
  <c r="AC155" i="1"/>
  <c r="Y68" i="1"/>
  <c r="Y993" i="1"/>
  <c r="Y2698" i="1"/>
  <c r="Y2021" i="1"/>
  <c r="AC75" i="1"/>
  <c r="X2446" i="1"/>
  <c r="W2446" i="1"/>
  <c r="X2443" i="1"/>
  <c r="W2443" i="1"/>
  <c r="X2413" i="1"/>
  <c r="Z2413" i="1" s="1"/>
  <c r="W2413" i="1"/>
  <c r="X882" i="1"/>
  <c r="Z882" i="1" s="1"/>
  <c r="W882" i="1"/>
  <c r="X966" i="1"/>
  <c r="Z966" i="1" s="1"/>
  <c r="W966" i="1"/>
  <c r="X484" i="1"/>
  <c r="Z484" i="1" s="1"/>
  <c r="W484" i="1"/>
  <c r="X1874" i="1"/>
  <c r="Z1874" i="1" s="1"/>
  <c r="W1874" i="1"/>
  <c r="AB1873" i="1"/>
  <c r="Y1873" i="1"/>
  <c r="AA68" i="1"/>
  <c r="AC68" i="1" s="1"/>
  <c r="AD68" i="1"/>
  <c r="AD993" i="1"/>
  <c r="AA993" i="1"/>
  <c r="AC993" i="1" s="1"/>
  <c r="AA2698" i="1"/>
  <c r="AC2698" i="1" s="1"/>
  <c r="AD2698" i="1"/>
  <c r="AD2021" i="1"/>
  <c r="AA2021" i="1"/>
  <c r="AC2021" i="1" s="1"/>
  <c r="AA2446" i="1"/>
  <c r="AD2446" i="1"/>
  <c r="AD2445" i="1"/>
  <c r="AA2445" i="1"/>
  <c r="AA2443" i="1"/>
  <c r="AD2443" i="1"/>
  <c r="AC1376" i="1"/>
  <c r="X2445" i="1"/>
  <c r="W2445" i="1"/>
  <c r="AC2445" i="1" s="1"/>
  <c r="X2778" i="1"/>
  <c r="Z2778" i="1" s="1"/>
  <c r="W2778" i="1"/>
  <c r="X2979" i="1"/>
  <c r="Z2979" i="1" s="1"/>
  <c r="W2979" i="1"/>
  <c r="X2197" i="1"/>
  <c r="Z2197" i="1" s="1"/>
  <c r="W2197" i="1"/>
  <c r="X2641" i="1"/>
  <c r="Z2641" i="1" s="1"/>
  <c r="W2641" i="1"/>
  <c r="X1375" i="1"/>
  <c r="Z1375" i="1" s="1"/>
  <c r="W1375" i="1"/>
  <c r="X2160" i="1"/>
  <c r="Z2160" i="1" s="1"/>
  <c r="W2160" i="1"/>
  <c r="X632" i="1"/>
  <c r="Z632" i="1" s="1"/>
  <c r="W632" i="1"/>
  <c r="AB2022" i="1" l="1"/>
  <c r="Y2022" i="1"/>
  <c r="AB897" i="1"/>
  <c r="Y897" i="1"/>
  <c r="AC1966" i="1"/>
  <c r="AA2493" i="1"/>
  <c r="AC2493" i="1" s="1"/>
  <c r="AD2493" i="1"/>
  <c r="AC2425" i="1"/>
  <c r="AD1965" i="1"/>
  <c r="AA1965" i="1"/>
  <c r="AC1965" i="1" s="1"/>
  <c r="AA2057" i="1"/>
  <c r="AC2057" i="1" s="1"/>
  <c r="AD2057" i="1"/>
  <c r="AD2023" i="1"/>
  <c r="AA2023" i="1"/>
  <c r="AC2023" i="1" s="1"/>
  <c r="AA100" i="1"/>
  <c r="AC100" i="1" s="1"/>
  <c r="AD100" i="1"/>
  <c r="AD1774" i="1"/>
  <c r="AA1774" i="1"/>
  <c r="AC1774" i="1" s="1"/>
  <c r="AA2483" i="1"/>
  <c r="AC2483" i="1" s="1"/>
  <c r="AD2483" i="1"/>
  <c r="AB67" i="1"/>
  <c r="Y67" i="1"/>
  <c r="AA2640" i="1"/>
  <c r="AC2640" i="1" s="1"/>
  <c r="AD2640" i="1"/>
  <c r="AD1008" i="1"/>
  <c r="AA1008" i="1"/>
  <c r="AC1008" i="1" s="1"/>
  <c r="AD2527" i="1"/>
  <c r="AA2527" i="1"/>
  <c r="AC2527" i="1" s="1"/>
  <c r="AD2416" i="1"/>
  <c r="AA2416" i="1"/>
  <c r="AC2416" i="1" s="1"/>
  <c r="AA1878" i="1"/>
  <c r="AC1878" i="1" s="1"/>
  <c r="AD1878" i="1"/>
  <c r="AD931" i="1"/>
  <c r="AA931" i="1"/>
  <c r="AC931" i="1" s="1"/>
  <c r="AD984" i="1"/>
  <c r="AA984" i="1"/>
  <c r="AC984" i="1" s="1"/>
  <c r="AA948" i="1"/>
  <c r="AC948" i="1" s="1"/>
  <c r="AD948" i="1"/>
  <c r="AC2443" i="1"/>
  <c r="AC2446" i="1"/>
  <c r="AB632" i="1"/>
  <c r="Y632" i="1"/>
  <c r="AB2160" i="1"/>
  <c r="Y2160" i="1"/>
  <c r="AB1375" i="1"/>
  <c r="Y1375" i="1"/>
  <c r="AB2641" i="1"/>
  <c r="Y2641" i="1"/>
  <c r="AB2197" i="1"/>
  <c r="Y2197" i="1"/>
  <c r="AB2979" i="1"/>
  <c r="Y2979" i="1"/>
  <c r="AB2778" i="1"/>
  <c r="Y2778" i="1"/>
  <c r="AA1873" i="1"/>
  <c r="AC1873" i="1" s="1"/>
  <c r="AD1873" i="1"/>
  <c r="AB1874" i="1"/>
  <c r="Y1874" i="1"/>
  <c r="AB484" i="1"/>
  <c r="Y484" i="1"/>
  <c r="AB966" i="1"/>
  <c r="Y966" i="1"/>
  <c r="AB882" i="1"/>
  <c r="Y882" i="1"/>
  <c r="AB2413" i="1"/>
  <c r="Y2413" i="1"/>
  <c r="AA897" i="1" l="1"/>
  <c r="AC897" i="1" s="1"/>
  <c r="AD897" i="1"/>
  <c r="AD2022" i="1"/>
  <c r="AA2022" i="1"/>
  <c r="AC2022" i="1" s="1"/>
  <c r="AD67" i="1"/>
  <c r="AA67" i="1"/>
  <c r="AC67" i="1" s="1"/>
  <c r="AA2413" i="1"/>
  <c r="AC2413" i="1" s="1"/>
  <c r="AD2413" i="1"/>
  <c r="AA882" i="1"/>
  <c r="AC882" i="1" s="1"/>
  <c r="AD882" i="1"/>
  <c r="AA966" i="1"/>
  <c r="AC966" i="1" s="1"/>
  <c r="AD966" i="1"/>
  <c r="AA484" i="1"/>
  <c r="AC484" i="1" s="1"/>
  <c r="AD484" i="1"/>
  <c r="AA1874" i="1"/>
  <c r="AC1874" i="1" s="1"/>
  <c r="AD1874" i="1"/>
  <c r="AD2778" i="1"/>
  <c r="AA2778" i="1"/>
  <c r="AC2778" i="1" s="1"/>
  <c r="AD2979" i="1"/>
  <c r="AA2979" i="1"/>
  <c r="AC2979" i="1" s="1"/>
  <c r="AD2197" i="1"/>
  <c r="AA2197" i="1"/>
  <c r="AC2197" i="1" s="1"/>
  <c r="AD2641" i="1"/>
  <c r="AA2641" i="1"/>
  <c r="AC2641" i="1" s="1"/>
  <c r="AD1375" i="1"/>
  <c r="AA1375" i="1"/>
  <c r="AC1375" i="1" s="1"/>
  <c r="AD2160" i="1"/>
  <c r="AA2160" i="1"/>
  <c r="AC2160" i="1" s="1"/>
  <c r="AD632" i="1"/>
  <c r="AA632" i="1"/>
  <c r="AC632" i="1" s="1"/>
  <c r="A70" i="1" l="1"/>
  <c r="C70" i="1"/>
  <c r="G70" i="1" s="1"/>
  <c r="D70" i="1"/>
  <c r="F70" i="1"/>
  <c r="R70" i="1"/>
  <c r="S70" i="1" s="1"/>
  <c r="A2650" i="1"/>
  <c r="A2651" i="1"/>
  <c r="C2650" i="1"/>
  <c r="F2650" i="1" s="1"/>
  <c r="C2651" i="1"/>
  <c r="F2651" i="1" s="1"/>
  <c r="D2650" i="1"/>
  <c r="D2651" i="1"/>
  <c r="G2651" i="1"/>
  <c r="R2650" i="1"/>
  <c r="T2650" i="1" s="1"/>
  <c r="R2651" i="1"/>
  <c r="S2651" i="1" s="1"/>
  <c r="S2650" i="1"/>
  <c r="A2953" i="1"/>
  <c r="C2953" i="1"/>
  <c r="G2953" i="1" s="1"/>
  <c r="D2953" i="1"/>
  <c r="F2953" i="1"/>
  <c r="R2953" i="1"/>
  <c r="S2953" i="1" s="1"/>
  <c r="R58" i="1"/>
  <c r="T58" i="1" s="1"/>
  <c r="D58" i="1"/>
  <c r="C58" i="1"/>
  <c r="F58" i="1" s="1"/>
  <c r="A58" i="1"/>
  <c r="R56" i="1"/>
  <c r="T56" i="1" s="1"/>
  <c r="D56" i="1"/>
  <c r="C56" i="1"/>
  <c r="F56" i="1" s="1"/>
  <c r="A56" i="1"/>
  <c r="A2748" i="1"/>
  <c r="A2750" i="1"/>
  <c r="A2747" i="1"/>
  <c r="A2749" i="1"/>
  <c r="C2748" i="1"/>
  <c r="C2750" i="1"/>
  <c r="C2747" i="1"/>
  <c r="C2749" i="1"/>
  <c r="D2748" i="1"/>
  <c r="D2750" i="1"/>
  <c r="D2747" i="1"/>
  <c r="D2749" i="1"/>
  <c r="F2748" i="1"/>
  <c r="F2750" i="1"/>
  <c r="F2747" i="1"/>
  <c r="F2749" i="1"/>
  <c r="G2748" i="1"/>
  <c r="G2750" i="1"/>
  <c r="G2747" i="1"/>
  <c r="G2749" i="1"/>
  <c r="M2748" i="1"/>
  <c r="M2750" i="1"/>
  <c r="R2748" i="1"/>
  <c r="T2748" i="1" s="1"/>
  <c r="R2750" i="1"/>
  <c r="T2750" i="1" s="1"/>
  <c r="R2747" i="1"/>
  <c r="S2747" i="1" s="1"/>
  <c r="R2749" i="1"/>
  <c r="S2749" i="1" s="1"/>
  <c r="S2748" i="1"/>
  <c r="S2750" i="1"/>
  <c r="U2750" i="1"/>
  <c r="X2750" i="1" s="1"/>
  <c r="V2750" i="1" l="1"/>
  <c r="W2750" i="1"/>
  <c r="U2749" i="1"/>
  <c r="X2749" i="1" s="1"/>
  <c r="T2749" i="1"/>
  <c r="V2749" i="1" s="1"/>
  <c r="M2651" i="1"/>
  <c r="V2748" i="1"/>
  <c r="Z2750" i="1"/>
  <c r="W2749" i="1"/>
  <c r="U2748" i="1"/>
  <c r="T2747" i="1"/>
  <c r="U2747" i="1"/>
  <c r="V2747" i="1"/>
  <c r="M2650" i="1"/>
  <c r="G2650" i="1"/>
  <c r="U2650" i="1"/>
  <c r="X2650" i="1" s="1"/>
  <c r="M70" i="1"/>
  <c r="T70" i="1"/>
  <c r="V70" i="1" s="1"/>
  <c r="T2953" i="1"/>
  <c r="V2953" i="1" s="1"/>
  <c r="M2953" i="1"/>
  <c r="T2651" i="1"/>
  <c r="V2651" i="1" s="1"/>
  <c r="V2650" i="1"/>
  <c r="S56" i="1"/>
  <c r="V56" i="1" s="1"/>
  <c r="S58" i="1"/>
  <c r="V58" i="1" s="1"/>
  <c r="U2953" i="1"/>
  <c r="U2651" i="1"/>
  <c r="U70" i="1"/>
  <c r="G56" i="1"/>
  <c r="M56" i="1"/>
  <c r="G58" i="1"/>
  <c r="M58" i="1"/>
  <c r="Z2749" i="1" l="1"/>
  <c r="X2748" i="1"/>
  <c r="Z2748" i="1" s="1"/>
  <c r="W2748" i="1"/>
  <c r="Y2749" i="1"/>
  <c r="AB2749" i="1"/>
  <c r="Y2750" i="1"/>
  <c r="AB2750" i="1"/>
  <c r="W2747" i="1"/>
  <c r="X2747" i="1"/>
  <c r="Z2747" i="1" s="1"/>
  <c r="Z2650" i="1"/>
  <c r="AB2650" i="1" s="1"/>
  <c r="AA2650" i="1" s="1"/>
  <c r="W2650" i="1"/>
  <c r="U56" i="1"/>
  <c r="W56" i="1" s="1"/>
  <c r="W2651" i="1"/>
  <c r="X2651" i="1"/>
  <c r="Z2651" i="1" s="1"/>
  <c r="U58" i="1"/>
  <c r="X58" i="1" s="1"/>
  <c r="Z58" i="1" s="1"/>
  <c r="W70" i="1"/>
  <c r="X70" i="1"/>
  <c r="Z70" i="1" s="1"/>
  <c r="W2953" i="1"/>
  <c r="X2953" i="1"/>
  <c r="Z2953" i="1" s="1"/>
  <c r="AD2650" i="1"/>
  <c r="X56" i="1" l="1"/>
  <c r="Z56" i="1" s="1"/>
  <c r="AA2750" i="1"/>
  <c r="AD2750" i="1"/>
  <c r="AA2749" i="1"/>
  <c r="AC2749" i="1" s="1"/>
  <c r="AD2749" i="1"/>
  <c r="AC2750" i="1"/>
  <c r="AB2748" i="1"/>
  <c r="Y2748" i="1"/>
  <c r="Y2747" i="1"/>
  <c r="AB2747" i="1"/>
  <c r="Y2650" i="1"/>
  <c r="AC2650" i="1" s="1"/>
  <c r="W58" i="1"/>
  <c r="AB56" i="1"/>
  <c r="AA56" i="1" s="1"/>
  <c r="Y56" i="1"/>
  <c r="AB58" i="1"/>
  <c r="AA58" i="1" s="1"/>
  <c r="Y58" i="1"/>
  <c r="AB2651" i="1"/>
  <c r="Y2651" i="1"/>
  <c r="AB2953" i="1"/>
  <c r="Y2953" i="1"/>
  <c r="AB70" i="1"/>
  <c r="Y70" i="1"/>
  <c r="AD56" i="1"/>
  <c r="AD58" i="1" l="1"/>
  <c r="AA2748" i="1"/>
  <c r="AC2748" i="1" s="1"/>
  <c r="AD2748" i="1"/>
  <c r="AA2747" i="1"/>
  <c r="AC2747" i="1" s="1"/>
  <c r="AD2747" i="1"/>
  <c r="AC58" i="1"/>
  <c r="AC56" i="1"/>
  <c r="AA70" i="1"/>
  <c r="AC70" i="1" s="1"/>
  <c r="AD70" i="1"/>
  <c r="AA2953" i="1"/>
  <c r="AC2953" i="1" s="1"/>
  <c r="AD2953" i="1"/>
  <c r="AA2651" i="1"/>
  <c r="AC2651" i="1" s="1"/>
  <c r="AD2651" i="1"/>
  <c r="A1379" i="1" l="1"/>
  <c r="C1379" i="1"/>
  <c r="G1379" i="1" s="1"/>
  <c r="D1379" i="1"/>
  <c r="R1379" i="1"/>
  <c r="S1379" i="1" s="1"/>
  <c r="A1856" i="1"/>
  <c r="A1858" i="1"/>
  <c r="A1866" i="1"/>
  <c r="C1856" i="1"/>
  <c r="F1856" i="1" s="1"/>
  <c r="C1858" i="1"/>
  <c r="F1858" i="1" s="1"/>
  <c r="C1866" i="1"/>
  <c r="F1866" i="1" s="1"/>
  <c r="D1856" i="1"/>
  <c r="D1858" i="1"/>
  <c r="D1866" i="1"/>
  <c r="R1856" i="1"/>
  <c r="S1856" i="1" s="1"/>
  <c r="R1858" i="1"/>
  <c r="T1858" i="1" s="1"/>
  <c r="R1866" i="1"/>
  <c r="S1866" i="1" s="1"/>
  <c r="A1413" i="1"/>
  <c r="C1413" i="1"/>
  <c r="G1413" i="1" s="1"/>
  <c r="D1413" i="1"/>
  <c r="R1413" i="1"/>
  <c r="S1413" i="1" s="1"/>
  <c r="F1379" i="1" l="1"/>
  <c r="S1858" i="1"/>
  <c r="U1858" i="1" s="1"/>
  <c r="X1858" i="1" s="1"/>
  <c r="M1379" i="1"/>
  <c r="T1866" i="1"/>
  <c r="T1856" i="1"/>
  <c r="M1866" i="1"/>
  <c r="G1866" i="1"/>
  <c r="G1856" i="1"/>
  <c r="F1413" i="1"/>
  <c r="T1379" i="1"/>
  <c r="V1379" i="1" s="1"/>
  <c r="T1413" i="1"/>
  <c r="V1413" i="1" s="1"/>
  <c r="M1413" i="1"/>
  <c r="M1858" i="1"/>
  <c r="U1379" i="1"/>
  <c r="V1866" i="1"/>
  <c r="V1856" i="1"/>
  <c r="G1858" i="1"/>
  <c r="U1866" i="1"/>
  <c r="U1856" i="1"/>
  <c r="U1413" i="1"/>
  <c r="V1858" i="1" l="1"/>
  <c r="Z1858" i="1" s="1"/>
  <c r="AB1858" i="1" s="1"/>
  <c r="W1858" i="1"/>
  <c r="Y1858" i="1"/>
  <c r="W1379" i="1"/>
  <c r="X1379" i="1"/>
  <c r="Z1379" i="1" s="1"/>
  <c r="W1856" i="1"/>
  <c r="X1856" i="1"/>
  <c r="Z1856" i="1" s="1"/>
  <c r="W1866" i="1"/>
  <c r="X1866" i="1"/>
  <c r="Z1866" i="1" s="1"/>
  <c r="AD1858" i="1"/>
  <c r="AA1858" i="1"/>
  <c r="W1413" i="1"/>
  <c r="X1413" i="1"/>
  <c r="Z1413" i="1" s="1"/>
  <c r="AC1858" i="1" l="1"/>
  <c r="AB1379" i="1"/>
  <c r="Y1379" i="1"/>
  <c r="AB1856" i="1"/>
  <c r="Y1856" i="1"/>
  <c r="AB1866" i="1"/>
  <c r="Y1866" i="1"/>
  <c r="AB1413" i="1"/>
  <c r="Y1413" i="1"/>
  <c r="AA1379" i="1" l="1"/>
  <c r="AC1379" i="1" s="1"/>
  <c r="AD1379" i="1"/>
  <c r="AA1866" i="1"/>
  <c r="AC1866" i="1" s="1"/>
  <c r="AD1866" i="1"/>
  <c r="AA1856" i="1"/>
  <c r="AC1856" i="1" s="1"/>
  <c r="AD1856" i="1"/>
  <c r="AA1413" i="1"/>
  <c r="AC1413" i="1" s="1"/>
  <c r="AD1413" i="1"/>
  <c r="R1860" i="1" l="1"/>
  <c r="T1860" i="1" s="1"/>
  <c r="D1860" i="1"/>
  <c r="C1860" i="1"/>
  <c r="F1860" i="1" s="1"/>
  <c r="A1860" i="1"/>
  <c r="R1859" i="1"/>
  <c r="T1859" i="1" s="1"/>
  <c r="D1859" i="1"/>
  <c r="C1859" i="1"/>
  <c r="F1859" i="1" s="1"/>
  <c r="A1859" i="1"/>
  <c r="A2240" i="1"/>
  <c r="A2231" i="1"/>
  <c r="A2230" i="1"/>
  <c r="A2229" i="1"/>
  <c r="A2228" i="1"/>
  <c r="C2240" i="1"/>
  <c r="G2240" i="1" s="1"/>
  <c r="C2231" i="1"/>
  <c r="G2231" i="1" s="1"/>
  <c r="C2230" i="1"/>
  <c r="M2230" i="1" s="1"/>
  <c r="C2229" i="1"/>
  <c r="G2229" i="1" s="1"/>
  <c r="C2228" i="1"/>
  <c r="G2228" i="1" s="1"/>
  <c r="D2240" i="1"/>
  <c r="D2231" i="1"/>
  <c r="D2230" i="1"/>
  <c r="D2229" i="1"/>
  <c r="D2228" i="1"/>
  <c r="F2240" i="1"/>
  <c r="F2231" i="1"/>
  <c r="F2230" i="1"/>
  <c r="F2229" i="1"/>
  <c r="F2228" i="1"/>
  <c r="G2230" i="1"/>
  <c r="M2240" i="1"/>
  <c r="M2228" i="1"/>
  <c r="R2240" i="1"/>
  <c r="S2240" i="1" s="1"/>
  <c r="R2231" i="1"/>
  <c r="S2231" i="1" s="1"/>
  <c r="R2230" i="1"/>
  <c r="S2230" i="1" s="1"/>
  <c r="R2229" i="1"/>
  <c r="S2229" i="1" s="1"/>
  <c r="R2228" i="1"/>
  <c r="S2228" i="1" s="1"/>
  <c r="T2231" i="1"/>
  <c r="R1058" i="1"/>
  <c r="T1058" i="1" s="1"/>
  <c r="D1058" i="1"/>
  <c r="C1058" i="1"/>
  <c r="F1058" i="1" s="1"/>
  <c r="A1058" i="1"/>
  <c r="R2580" i="1"/>
  <c r="T2580" i="1" s="1"/>
  <c r="D2580" i="1"/>
  <c r="C2580" i="1"/>
  <c r="F2580" i="1" s="1"/>
  <c r="A2580" i="1"/>
  <c r="T2230" i="1" l="1"/>
  <c r="T2240" i="1"/>
  <c r="U2230" i="1"/>
  <c r="X2230" i="1" s="1"/>
  <c r="T2228" i="1"/>
  <c r="V2228" i="1" s="1"/>
  <c r="W2230" i="1"/>
  <c r="V2240" i="1"/>
  <c r="S1058" i="1"/>
  <c r="V1058" i="1" s="1"/>
  <c r="U2228" i="1"/>
  <c r="X2228" i="1" s="1"/>
  <c r="U2240" i="1"/>
  <c r="X2240" i="1" s="1"/>
  <c r="Z2240" i="1" s="1"/>
  <c r="AB2240" i="1" s="1"/>
  <c r="T2229" i="1"/>
  <c r="M2229" i="1"/>
  <c r="M2231" i="1"/>
  <c r="S2580" i="1"/>
  <c r="V2580" i="1" s="1"/>
  <c r="V2229" i="1"/>
  <c r="V2231" i="1"/>
  <c r="W2228" i="1"/>
  <c r="W2240" i="1"/>
  <c r="V2230" i="1"/>
  <c r="Z2230" i="1" s="1"/>
  <c r="AB2230" i="1" s="1"/>
  <c r="S1859" i="1"/>
  <c r="V1859" i="1" s="1"/>
  <c r="S1860" i="1"/>
  <c r="V1860" i="1" s="1"/>
  <c r="G1860" i="1"/>
  <c r="M1860" i="1"/>
  <c r="G1859" i="1"/>
  <c r="M1859" i="1"/>
  <c r="U2229" i="1"/>
  <c r="U2231" i="1"/>
  <c r="G1058" i="1"/>
  <c r="M1058" i="1"/>
  <c r="G2580" i="1"/>
  <c r="M2580" i="1"/>
  <c r="A137" i="1"/>
  <c r="C137" i="1"/>
  <c r="G137" i="1" s="1"/>
  <c r="D137" i="1"/>
  <c r="F137" i="1"/>
  <c r="R137" i="1"/>
  <c r="S137" i="1" s="1"/>
  <c r="A136" i="1"/>
  <c r="C136" i="1"/>
  <c r="G136" i="1" s="1"/>
  <c r="D136" i="1"/>
  <c r="F136" i="1"/>
  <c r="R136" i="1"/>
  <c r="S136" i="1" s="1"/>
  <c r="A2076" i="1"/>
  <c r="C2076" i="1"/>
  <c r="G2076" i="1" s="1"/>
  <c r="D2076" i="1"/>
  <c r="F2076" i="1"/>
  <c r="R2076" i="1"/>
  <c r="S2076" i="1" s="1"/>
  <c r="A2731" i="1"/>
  <c r="C2731" i="1"/>
  <c r="G2731" i="1" s="1"/>
  <c r="D2731" i="1"/>
  <c r="R2731" i="1"/>
  <c r="S2731" i="1" s="1"/>
  <c r="A2727" i="1"/>
  <c r="C2727" i="1"/>
  <c r="G2727" i="1" s="1"/>
  <c r="D2727" i="1"/>
  <c r="R2727" i="1"/>
  <c r="S2727" i="1" s="1"/>
  <c r="A362" i="1"/>
  <c r="C362" i="1"/>
  <c r="G362" i="1" s="1"/>
  <c r="D362" i="1"/>
  <c r="R362" i="1"/>
  <c r="S362" i="1" s="1"/>
  <c r="A1331" i="1"/>
  <c r="C1331" i="1"/>
  <c r="G1331" i="1" s="1"/>
  <c r="D1331" i="1"/>
  <c r="R1331" i="1"/>
  <c r="S1331" i="1" s="1"/>
  <c r="A1289" i="1"/>
  <c r="C1289" i="1"/>
  <c r="G1289" i="1" s="1"/>
  <c r="D1289" i="1"/>
  <c r="R1289" i="1"/>
  <c r="S1289" i="1" s="1"/>
  <c r="A2960" i="1"/>
  <c r="A2959" i="1"/>
  <c r="A2958" i="1"/>
  <c r="C2960" i="1"/>
  <c r="F2960" i="1" s="1"/>
  <c r="C2959" i="1"/>
  <c r="F2959" i="1" s="1"/>
  <c r="C2958" i="1"/>
  <c r="M2958" i="1" s="1"/>
  <c r="D2960" i="1"/>
  <c r="D2959" i="1"/>
  <c r="D2958" i="1"/>
  <c r="R2960" i="1"/>
  <c r="S2960" i="1" s="1"/>
  <c r="R2959" i="1"/>
  <c r="S2959" i="1" s="1"/>
  <c r="U2959" i="1" s="1"/>
  <c r="X2959" i="1" s="1"/>
  <c r="R2958" i="1"/>
  <c r="S2958" i="1" s="1"/>
  <c r="A2026" i="1"/>
  <c r="C2026" i="1"/>
  <c r="G2026" i="1" s="1"/>
  <c r="D2026" i="1"/>
  <c r="R2026" i="1"/>
  <c r="S2026" i="1" s="1"/>
  <c r="A633" i="1"/>
  <c r="A2200" i="1"/>
  <c r="C633" i="1"/>
  <c r="G633" i="1" s="1"/>
  <c r="C2200" i="1"/>
  <c r="F2200" i="1" s="1"/>
  <c r="D633" i="1"/>
  <c r="D2200" i="1"/>
  <c r="R633" i="1"/>
  <c r="T633" i="1" s="1"/>
  <c r="R2200" i="1"/>
  <c r="S2200" i="1" s="1"/>
  <c r="A1927" i="1"/>
  <c r="C1927" i="1"/>
  <c r="G1927" i="1" s="1"/>
  <c r="D1927" i="1"/>
  <c r="R1927" i="1"/>
  <c r="S1927" i="1" s="1"/>
  <c r="A1972" i="1"/>
  <c r="C1972" i="1"/>
  <c r="G1972" i="1" s="1"/>
  <c r="D1972" i="1"/>
  <c r="R1972" i="1"/>
  <c r="S1972" i="1" s="1"/>
  <c r="R2575" i="1"/>
  <c r="T2575" i="1" s="1"/>
  <c r="D2575" i="1"/>
  <c r="C2575" i="1"/>
  <c r="F2575" i="1" s="1"/>
  <c r="A2575" i="1"/>
  <c r="R2574" i="1"/>
  <c r="T2574" i="1" s="1"/>
  <c r="D2574" i="1"/>
  <c r="C2574" i="1"/>
  <c r="F2574" i="1" s="1"/>
  <c r="A2574" i="1"/>
  <c r="Z2228" i="1" l="1"/>
  <c r="AB2228" i="1" s="1"/>
  <c r="F633" i="1"/>
  <c r="M633" i="1"/>
  <c r="U1860" i="1"/>
  <c r="X1860" i="1" s="1"/>
  <c r="Z1860" i="1" s="1"/>
  <c r="AB1860" i="1" s="1"/>
  <c r="U2580" i="1"/>
  <c r="W2580" i="1" s="1"/>
  <c r="M2200" i="1"/>
  <c r="T2958" i="1"/>
  <c r="T2960" i="1"/>
  <c r="G2200" i="1"/>
  <c r="S633" i="1"/>
  <c r="V633" i="1" s="1"/>
  <c r="T2959" i="1"/>
  <c r="V2959" i="1" s="1"/>
  <c r="Z2959" i="1" s="1"/>
  <c r="AB2959" i="1" s="1"/>
  <c r="F2727" i="1"/>
  <c r="U1058" i="1"/>
  <c r="X1058" i="1" s="1"/>
  <c r="Z1058" i="1" s="1"/>
  <c r="AB1058" i="1" s="1"/>
  <c r="F2731" i="1"/>
  <c r="F1972" i="1"/>
  <c r="U1859" i="1"/>
  <c r="W1859" i="1" s="1"/>
  <c r="F1927" i="1"/>
  <c r="T2076" i="1"/>
  <c r="V2076" i="1" s="1"/>
  <c r="W1860" i="1"/>
  <c r="U633" i="1"/>
  <c r="X633" i="1" s="1"/>
  <c r="U2076" i="1"/>
  <c r="X2076" i="1" s="1"/>
  <c r="M2076" i="1"/>
  <c r="T136" i="1"/>
  <c r="V136" i="1" s="1"/>
  <c r="M136" i="1"/>
  <c r="T137" i="1"/>
  <c r="V137" i="1" s="1"/>
  <c r="M137" i="1"/>
  <c r="Y2230" i="1"/>
  <c r="Y2240" i="1"/>
  <c r="Y2228" i="1"/>
  <c r="W2231" i="1"/>
  <c r="X2231" i="1"/>
  <c r="Z2231" i="1" s="1"/>
  <c r="W2229" i="1"/>
  <c r="X2229" i="1"/>
  <c r="Z2229" i="1" s="1"/>
  <c r="AD2230" i="1"/>
  <c r="AA2230" i="1"/>
  <c r="AD2240" i="1"/>
  <c r="AA2240" i="1"/>
  <c r="AD2228" i="1"/>
  <c r="AA2228" i="1"/>
  <c r="Z633" i="1"/>
  <c r="AB633" i="1" s="1"/>
  <c r="M2727" i="1"/>
  <c r="W1058" i="1"/>
  <c r="T1927" i="1"/>
  <c r="M2960" i="1"/>
  <c r="G2958" i="1"/>
  <c r="U2200" i="1"/>
  <c r="T2200" i="1"/>
  <c r="V2200" i="1" s="1"/>
  <c r="F1289" i="1"/>
  <c r="F1331" i="1"/>
  <c r="T2731" i="1"/>
  <c r="V2731" i="1" s="1"/>
  <c r="X2580" i="1"/>
  <c r="Z2580" i="1" s="1"/>
  <c r="F2026" i="1"/>
  <c r="F362" i="1"/>
  <c r="M1289" i="1"/>
  <c r="T1331" i="1"/>
  <c r="M1331" i="1"/>
  <c r="T362" i="1"/>
  <c r="M362" i="1"/>
  <c r="U2731" i="1"/>
  <c r="M2731" i="1"/>
  <c r="U136" i="1"/>
  <c r="U137" i="1"/>
  <c r="T2727" i="1"/>
  <c r="V2727" i="1" s="1"/>
  <c r="U2727" i="1"/>
  <c r="V362" i="1"/>
  <c r="V1927" i="1"/>
  <c r="M2026" i="1"/>
  <c r="F2958" i="1"/>
  <c r="V1331" i="1"/>
  <c r="U362" i="1"/>
  <c r="M1927" i="1"/>
  <c r="G2960" i="1"/>
  <c r="U1331" i="1"/>
  <c r="T1289" i="1"/>
  <c r="V1289" i="1" s="1"/>
  <c r="T1972" i="1"/>
  <c r="U1927" i="1"/>
  <c r="X1927" i="1" s="1"/>
  <c r="T2026" i="1"/>
  <c r="V2026" i="1" s="1"/>
  <c r="W2959" i="1"/>
  <c r="V2958" i="1"/>
  <c r="V2960" i="1"/>
  <c r="M2959" i="1"/>
  <c r="G2959" i="1"/>
  <c r="U1289" i="1"/>
  <c r="U2958" i="1"/>
  <c r="U2960" i="1"/>
  <c r="V1972" i="1"/>
  <c r="U2026" i="1"/>
  <c r="S2574" i="1"/>
  <c r="V2574" i="1" s="1"/>
  <c r="S2575" i="1"/>
  <c r="V2575" i="1" s="1"/>
  <c r="U1972" i="1"/>
  <c r="M1972" i="1"/>
  <c r="G2575" i="1"/>
  <c r="M2575" i="1"/>
  <c r="G2574" i="1"/>
  <c r="M2574" i="1"/>
  <c r="X1859" i="1" l="1"/>
  <c r="Z1859" i="1" s="1"/>
  <c r="AB1859" i="1" s="1"/>
  <c r="AD1859" i="1" s="1"/>
  <c r="Z2076" i="1"/>
  <c r="AB2076" i="1" s="1"/>
  <c r="AD2076" i="1" s="1"/>
  <c r="W633" i="1"/>
  <c r="Y1860" i="1"/>
  <c r="AD1860" i="1"/>
  <c r="AA1860" i="1"/>
  <c r="Y633" i="1"/>
  <c r="AC2240" i="1"/>
  <c r="Y1859" i="1"/>
  <c r="AA1859" i="1"/>
  <c r="W2076" i="1"/>
  <c r="Y1058" i="1"/>
  <c r="AC2228" i="1"/>
  <c r="AC2230" i="1"/>
  <c r="AB2231" i="1"/>
  <c r="Y2231" i="1"/>
  <c r="AB2229" i="1"/>
  <c r="Y2229" i="1"/>
  <c r="Y2076" i="1"/>
  <c r="AD1058" i="1"/>
  <c r="AA1058" i="1"/>
  <c r="AA633" i="1"/>
  <c r="AC633" i="1" s="1"/>
  <c r="AD633" i="1"/>
  <c r="AB2580" i="1"/>
  <c r="Y2580" i="1"/>
  <c r="W137" i="1"/>
  <c r="X137" i="1"/>
  <c r="Z137" i="1" s="1"/>
  <c r="W136" i="1"/>
  <c r="X136" i="1"/>
  <c r="Z136" i="1" s="1"/>
  <c r="X2731" i="1"/>
  <c r="Z2731" i="1" s="1"/>
  <c r="W2731" i="1"/>
  <c r="W2200" i="1"/>
  <c r="X2200" i="1"/>
  <c r="Z2200" i="1" s="1"/>
  <c r="AA2076" i="1"/>
  <c r="Z1927" i="1"/>
  <c r="AB1927" i="1" s="1"/>
  <c r="AA1927" i="1" s="1"/>
  <c r="W2727" i="1"/>
  <c r="X2727" i="1"/>
  <c r="Z2727" i="1" s="1"/>
  <c r="U2575" i="1"/>
  <c r="W2575" i="1" s="1"/>
  <c r="W1927" i="1"/>
  <c r="W362" i="1"/>
  <c r="X362" i="1"/>
  <c r="Z362" i="1" s="1"/>
  <c r="W1331" i="1"/>
  <c r="X1331" i="1"/>
  <c r="Z1331" i="1" s="1"/>
  <c r="Y2959" i="1"/>
  <c r="W1289" i="1"/>
  <c r="X1289" i="1"/>
  <c r="Z1289" i="1" s="1"/>
  <c r="U2574" i="1"/>
  <c r="X2574" i="1" s="1"/>
  <c r="Z2574" i="1" s="1"/>
  <c r="AB2574" i="1" s="1"/>
  <c r="W2958" i="1"/>
  <c r="X2958" i="1"/>
  <c r="Z2958" i="1" s="1"/>
  <c r="W2960" i="1"/>
  <c r="X2960" i="1"/>
  <c r="Z2960" i="1" s="1"/>
  <c r="AD2959" i="1"/>
  <c r="AA2959" i="1"/>
  <c r="W2026" i="1"/>
  <c r="X2026" i="1"/>
  <c r="Z2026" i="1" s="1"/>
  <c r="X1972" i="1"/>
  <c r="Z1972" i="1" s="1"/>
  <c r="AB1972" i="1" s="1"/>
  <c r="AD1972" i="1" s="1"/>
  <c r="W1972" i="1"/>
  <c r="AC1860" i="1" l="1"/>
  <c r="AC1859" i="1"/>
  <c r="AC2076" i="1"/>
  <c r="AA1972" i="1"/>
  <c r="X2575" i="1"/>
  <c r="Z2575" i="1" s="1"/>
  <c r="AB2575" i="1" s="1"/>
  <c r="AD2575" i="1" s="1"/>
  <c r="AC1058" i="1"/>
  <c r="AA2229" i="1"/>
  <c r="AC2229" i="1" s="1"/>
  <c r="AD2229" i="1"/>
  <c r="AA2231" i="1"/>
  <c r="AC2231" i="1" s="1"/>
  <c r="AD2231" i="1"/>
  <c r="AD1927" i="1"/>
  <c r="Y1927" i="1"/>
  <c r="AC1927" i="1" s="1"/>
  <c r="Y2200" i="1"/>
  <c r="AB2200" i="1"/>
  <c r="AB2731" i="1"/>
  <c r="Y2731" i="1"/>
  <c r="AB137" i="1"/>
  <c r="Y137" i="1"/>
  <c r="AB136" i="1"/>
  <c r="Y136" i="1"/>
  <c r="AD2580" i="1"/>
  <c r="AA2580" i="1"/>
  <c r="AC2580" i="1" s="1"/>
  <c r="AC2959" i="1"/>
  <c r="AB2727" i="1"/>
  <c r="Y2727" i="1"/>
  <c r="W2574" i="1"/>
  <c r="AB362" i="1"/>
  <c r="Y362" i="1"/>
  <c r="AB1331" i="1"/>
  <c r="Y1331" i="1"/>
  <c r="Y1972" i="1"/>
  <c r="AB1289" i="1"/>
  <c r="Y1289" i="1"/>
  <c r="AB2958" i="1"/>
  <c r="Y2958" i="1"/>
  <c r="AB2960" i="1"/>
  <c r="Y2960" i="1"/>
  <c r="AB2026" i="1"/>
  <c r="Y2026" i="1"/>
  <c r="Y2574" i="1"/>
  <c r="Y2575" i="1"/>
  <c r="AD2574" i="1"/>
  <c r="AA2574" i="1"/>
  <c r="AC1972" i="1" l="1"/>
  <c r="AA2575" i="1"/>
  <c r="AA137" i="1"/>
  <c r="AC137" i="1" s="1"/>
  <c r="AD137" i="1"/>
  <c r="AA2200" i="1"/>
  <c r="AC2200" i="1" s="1"/>
  <c r="AD2200" i="1"/>
  <c r="AA136" i="1"/>
  <c r="AC136" i="1" s="1"/>
  <c r="AD136" i="1"/>
  <c r="AA2731" i="1"/>
  <c r="AC2731" i="1" s="1"/>
  <c r="AD2731" i="1"/>
  <c r="AC2574" i="1"/>
  <c r="AA2727" i="1"/>
  <c r="AC2727" i="1" s="1"/>
  <c r="AD2727" i="1"/>
  <c r="AA362" i="1"/>
  <c r="AC362" i="1" s="1"/>
  <c r="AD362" i="1"/>
  <c r="AA1331" i="1"/>
  <c r="AC1331" i="1" s="1"/>
  <c r="AD1331" i="1"/>
  <c r="AC2575" i="1"/>
  <c r="AA1289" i="1"/>
  <c r="AC1289" i="1" s="1"/>
  <c r="AD1289" i="1"/>
  <c r="AA2960" i="1"/>
  <c r="AC2960" i="1" s="1"/>
  <c r="AD2960" i="1"/>
  <c r="AA2958" i="1"/>
  <c r="AC2958" i="1" s="1"/>
  <c r="AD2958" i="1"/>
  <c r="AA2026" i="1"/>
  <c r="AC2026" i="1" s="1"/>
  <c r="AD2026" i="1"/>
  <c r="A5" i="1" l="1"/>
  <c r="A4" i="1"/>
  <c r="C5" i="1"/>
  <c r="G5" i="1" s="1"/>
  <c r="C4" i="1"/>
  <c r="F4" i="1" s="1"/>
  <c r="D5" i="1"/>
  <c r="D4" i="1"/>
  <c r="F5" i="1"/>
  <c r="M5" i="1"/>
  <c r="R5" i="1"/>
  <c r="T5" i="1" s="1"/>
  <c r="R4" i="1"/>
  <c r="S4" i="1" s="1"/>
  <c r="S5" i="1" l="1"/>
  <c r="U5" i="1" s="1"/>
  <c r="W5" i="1" s="1"/>
  <c r="M4" i="1"/>
  <c r="G4" i="1"/>
  <c r="U4" i="1"/>
  <c r="T4" i="1"/>
  <c r="V4" i="1" s="1"/>
  <c r="V5" i="1" l="1"/>
  <c r="X5" i="1"/>
  <c r="Z5" i="1" s="1"/>
  <c r="Y5" i="1" s="1"/>
  <c r="W4" i="1"/>
  <c r="X4" i="1"/>
  <c r="Z4" i="1" s="1"/>
  <c r="AB5" i="1" l="1"/>
  <c r="AB4" i="1"/>
  <c r="Y4" i="1"/>
  <c r="AA5" i="1" l="1"/>
  <c r="AC5" i="1" s="1"/>
  <c r="AD5" i="1"/>
  <c r="AA4" i="1"/>
  <c r="AC4" i="1" s="1"/>
  <c r="AD4" i="1"/>
  <c r="A1423" i="1" l="1"/>
  <c r="C1423" i="1"/>
  <c r="G1423" i="1" s="1"/>
  <c r="D1423" i="1"/>
  <c r="F1423" i="1"/>
  <c r="R1423" i="1"/>
  <c r="S1423" i="1" s="1"/>
  <c r="M1423" i="1" l="1"/>
  <c r="T1423" i="1"/>
  <c r="V1423" i="1" s="1"/>
  <c r="U1423" i="1"/>
  <c r="X1423" i="1" s="1"/>
  <c r="W1423" i="1" l="1"/>
  <c r="Z1423" i="1"/>
  <c r="AB1423" i="1" s="1"/>
  <c r="AD1423" i="1" s="1"/>
  <c r="AA1423" i="1" l="1"/>
  <c r="Y1423" i="1"/>
  <c r="AC1423" i="1" l="1"/>
  <c r="A1812" i="1"/>
  <c r="A1813" i="1"/>
  <c r="A1814" i="1"/>
  <c r="A1816" i="1"/>
  <c r="A1815" i="1"/>
  <c r="C1812" i="1"/>
  <c r="C1813" i="1"/>
  <c r="F1813" i="1" s="1"/>
  <c r="C1814" i="1"/>
  <c r="M1814" i="1" s="1"/>
  <c r="C1816" i="1"/>
  <c r="F1816" i="1" s="1"/>
  <c r="C1815" i="1"/>
  <c r="M1815" i="1" s="1"/>
  <c r="D1812" i="1"/>
  <c r="D1813" i="1"/>
  <c r="D1814" i="1"/>
  <c r="D1816" i="1"/>
  <c r="D1815" i="1"/>
  <c r="F1812" i="1"/>
  <c r="F1814" i="1"/>
  <c r="G1812" i="1"/>
  <c r="G1814" i="1"/>
  <c r="M1812" i="1"/>
  <c r="R1812" i="1"/>
  <c r="S1812" i="1" s="1"/>
  <c r="R1813" i="1"/>
  <c r="T1813" i="1" s="1"/>
  <c r="R1814" i="1"/>
  <c r="S1814" i="1" s="1"/>
  <c r="R1816" i="1"/>
  <c r="S1816" i="1" s="1"/>
  <c r="R1815" i="1"/>
  <c r="S1815" i="1" s="1"/>
  <c r="S1813" i="1"/>
  <c r="T1812" i="1"/>
  <c r="A445" i="1"/>
  <c r="A446" i="1"/>
  <c r="C445" i="1"/>
  <c r="M445" i="1" s="1"/>
  <c r="C446" i="1"/>
  <c r="M446" i="1" s="1"/>
  <c r="D445" i="1"/>
  <c r="D446" i="1"/>
  <c r="F445" i="1"/>
  <c r="F446" i="1"/>
  <c r="G445" i="1"/>
  <c r="G446" i="1"/>
  <c r="R445" i="1"/>
  <c r="R446" i="1"/>
  <c r="S445" i="1"/>
  <c r="S446" i="1"/>
  <c r="T445" i="1"/>
  <c r="T446" i="1"/>
  <c r="U445" i="1"/>
  <c r="U446" i="1"/>
  <c r="V445" i="1"/>
  <c r="V446" i="1"/>
  <c r="W445" i="1"/>
  <c r="W446" i="1"/>
  <c r="X445" i="1"/>
  <c r="X446" i="1"/>
  <c r="Z445" i="1"/>
  <c r="Y445" i="1" s="1"/>
  <c r="Z446" i="1"/>
  <c r="Y446" i="1" s="1"/>
  <c r="AB445" i="1"/>
  <c r="AA445" i="1" s="1"/>
  <c r="AB446" i="1"/>
  <c r="AA446" i="1" s="1"/>
  <c r="AD445" i="1"/>
  <c r="AD446" i="1"/>
  <c r="A829" i="1"/>
  <c r="A835" i="1"/>
  <c r="A824" i="1"/>
  <c r="C829" i="1"/>
  <c r="M829" i="1" s="1"/>
  <c r="C835" i="1"/>
  <c r="M835" i="1" s="1"/>
  <c r="C824" i="1"/>
  <c r="M824" i="1" s="1"/>
  <c r="D829" i="1"/>
  <c r="D835" i="1"/>
  <c r="D824" i="1"/>
  <c r="R829" i="1"/>
  <c r="S829" i="1" s="1"/>
  <c r="R835" i="1"/>
  <c r="R824" i="1"/>
  <c r="S824" i="1" s="1"/>
  <c r="S835" i="1"/>
  <c r="T829" i="1"/>
  <c r="T835" i="1"/>
  <c r="T824" i="1"/>
  <c r="U835" i="1"/>
  <c r="X835" i="1" s="1"/>
  <c r="A943" i="1"/>
  <c r="A944" i="1"/>
  <c r="A947" i="1"/>
  <c r="A946" i="1"/>
  <c r="A945" i="1"/>
  <c r="C943" i="1"/>
  <c r="M943" i="1" s="1"/>
  <c r="C944" i="1"/>
  <c r="M944" i="1" s="1"/>
  <c r="C947" i="1"/>
  <c r="F947" i="1" s="1"/>
  <c r="C946" i="1"/>
  <c r="M946" i="1" s="1"/>
  <c r="C945" i="1"/>
  <c r="M945" i="1" s="1"/>
  <c r="D943" i="1"/>
  <c r="D944" i="1"/>
  <c r="D947" i="1"/>
  <c r="D946" i="1"/>
  <c r="D945" i="1"/>
  <c r="R943" i="1"/>
  <c r="S943" i="1" s="1"/>
  <c r="R944" i="1"/>
  <c r="S944" i="1" s="1"/>
  <c r="R947" i="1"/>
  <c r="S947" i="1" s="1"/>
  <c r="R946" i="1"/>
  <c r="S946" i="1" s="1"/>
  <c r="R945" i="1"/>
  <c r="S945" i="1" s="1"/>
  <c r="T944" i="1"/>
  <c r="A1002" i="1"/>
  <c r="A1003" i="1"/>
  <c r="A1004" i="1"/>
  <c r="A1005" i="1"/>
  <c r="A1006" i="1"/>
  <c r="A1007" i="1"/>
  <c r="C1002" i="1"/>
  <c r="M1002" i="1" s="1"/>
  <c r="C1003" i="1"/>
  <c r="M1003" i="1" s="1"/>
  <c r="C1004" i="1"/>
  <c r="M1004" i="1" s="1"/>
  <c r="C1005" i="1"/>
  <c r="M1005" i="1" s="1"/>
  <c r="C1006" i="1"/>
  <c r="M1006" i="1" s="1"/>
  <c r="C1007" i="1"/>
  <c r="M1007" i="1" s="1"/>
  <c r="D1002" i="1"/>
  <c r="D1003" i="1"/>
  <c r="D1004" i="1"/>
  <c r="D1005" i="1"/>
  <c r="D1006" i="1"/>
  <c r="D1007" i="1"/>
  <c r="F1002" i="1"/>
  <c r="F1003" i="1"/>
  <c r="F1004" i="1"/>
  <c r="F1005" i="1"/>
  <c r="F1006" i="1"/>
  <c r="F1007" i="1"/>
  <c r="G1002" i="1"/>
  <c r="G1003" i="1"/>
  <c r="G1004" i="1"/>
  <c r="G1005" i="1"/>
  <c r="G1006" i="1"/>
  <c r="G1007" i="1"/>
  <c r="R1002" i="1"/>
  <c r="S1002" i="1" s="1"/>
  <c r="R1003" i="1"/>
  <c r="S1003" i="1" s="1"/>
  <c r="R1004" i="1"/>
  <c r="T1004" i="1" s="1"/>
  <c r="R1005" i="1"/>
  <c r="S1005" i="1" s="1"/>
  <c r="R1006" i="1"/>
  <c r="S1006" i="1" s="1"/>
  <c r="R1007" i="1"/>
  <c r="S1007" i="1" s="1"/>
  <c r="S1004" i="1"/>
  <c r="A1032" i="1"/>
  <c r="A1033" i="1"/>
  <c r="C1032" i="1"/>
  <c r="M1032" i="1" s="1"/>
  <c r="C1033" i="1"/>
  <c r="M1033" i="1" s="1"/>
  <c r="D1032" i="1"/>
  <c r="D1033" i="1"/>
  <c r="F1032" i="1"/>
  <c r="F1033" i="1"/>
  <c r="G1032" i="1"/>
  <c r="G1033" i="1"/>
  <c r="R1032" i="1"/>
  <c r="S1032" i="1" s="1"/>
  <c r="R1033" i="1"/>
  <c r="S1033" i="1" s="1"/>
  <c r="A1181" i="1"/>
  <c r="C1181" i="1"/>
  <c r="M1181" i="1" s="1"/>
  <c r="D1181" i="1"/>
  <c r="R1181" i="1"/>
  <c r="T1181" i="1" s="1"/>
  <c r="A1186" i="1"/>
  <c r="C1186" i="1"/>
  <c r="D1186" i="1"/>
  <c r="F1186" i="1"/>
  <c r="R1186" i="1"/>
  <c r="A2510" i="1"/>
  <c r="C2510" i="1"/>
  <c r="F2510" i="1" s="1"/>
  <c r="D2510" i="1"/>
  <c r="R2510" i="1"/>
  <c r="S2510" i="1" s="1"/>
  <c r="A2501" i="1"/>
  <c r="C2501" i="1"/>
  <c r="D2501" i="1"/>
  <c r="R2501" i="1"/>
  <c r="S2501" i="1" s="1"/>
  <c r="A2500" i="1"/>
  <c r="C2500" i="1"/>
  <c r="G2500" i="1" s="1"/>
  <c r="D2500" i="1"/>
  <c r="F2500" i="1"/>
  <c r="R2500" i="1"/>
  <c r="S2500" i="1" s="1"/>
  <c r="A112" i="1"/>
  <c r="A113" i="1"/>
  <c r="C112" i="1"/>
  <c r="M112" i="1" s="1"/>
  <c r="C113" i="1"/>
  <c r="M113" i="1" s="1"/>
  <c r="D112" i="1"/>
  <c r="D113" i="1"/>
  <c r="F112" i="1"/>
  <c r="F113" i="1"/>
  <c r="G112" i="1"/>
  <c r="G113" i="1"/>
  <c r="R112" i="1"/>
  <c r="S112" i="1" s="1"/>
  <c r="R113" i="1"/>
  <c r="S113" i="1" s="1"/>
  <c r="A2536" i="1"/>
  <c r="C2536" i="1"/>
  <c r="M2536" i="1" s="1"/>
  <c r="D2536" i="1"/>
  <c r="R2536" i="1"/>
  <c r="S2536" i="1" s="1"/>
  <c r="A408" i="1"/>
  <c r="A1310" i="1"/>
  <c r="A1326" i="1"/>
  <c r="A1327" i="1"/>
  <c r="A1921" i="1"/>
  <c r="A1979" i="1"/>
  <c r="C408" i="1"/>
  <c r="C1310" i="1"/>
  <c r="M1310" i="1" s="1"/>
  <c r="C1326" i="1"/>
  <c r="M1326" i="1" s="1"/>
  <c r="C1327" i="1"/>
  <c r="M1327" i="1" s="1"/>
  <c r="C1921" i="1"/>
  <c r="M1921" i="1" s="1"/>
  <c r="C1979" i="1"/>
  <c r="M1979" i="1" s="1"/>
  <c r="D408" i="1"/>
  <c r="D1310" i="1"/>
  <c r="D1326" i="1"/>
  <c r="D1327" i="1"/>
  <c r="D1921" i="1"/>
  <c r="D1979" i="1"/>
  <c r="F408" i="1"/>
  <c r="F1310" i="1"/>
  <c r="F1326" i="1"/>
  <c r="F1327" i="1"/>
  <c r="F1921" i="1"/>
  <c r="F1979" i="1"/>
  <c r="G408" i="1"/>
  <c r="G1310" i="1"/>
  <c r="G1326" i="1"/>
  <c r="G1327" i="1"/>
  <c r="G1921" i="1"/>
  <c r="G1979" i="1"/>
  <c r="M408" i="1"/>
  <c r="R408" i="1"/>
  <c r="T408" i="1" s="1"/>
  <c r="R1310" i="1"/>
  <c r="T1310" i="1" s="1"/>
  <c r="R1326" i="1"/>
  <c r="T1326" i="1" s="1"/>
  <c r="R1327" i="1"/>
  <c r="T1327" i="1" s="1"/>
  <c r="R1921" i="1"/>
  <c r="T1921" i="1" s="1"/>
  <c r="R1979" i="1"/>
  <c r="S1979" i="1" s="1"/>
  <c r="S408" i="1"/>
  <c r="V408" i="1" s="1"/>
  <c r="S1310" i="1"/>
  <c r="V1310" i="1" s="1"/>
  <c r="S1326" i="1"/>
  <c r="V1326" i="1" s="1"/>
  <c r="S1327" i="1"/>
  <c r="V1327" i="1" s="1"/>
  <c r="S1921" i="1"/>
  <c r="V1921" i="1" s="1"/>
  <c r="A60" i="1"/>
  <c r="A2815" i="1"/>
  <c r="A1951" i="1"/>
  <c r="C60" i="1"/>
  <c r="M60" i="1" s="1"/>
  <c r="C2815" i="1"/>
  <c r="F2815" i="1" s="1"/>
  <c r="C1951" i="1"/>
  <c r="M1951" i="1" s="1"/>
  <c r="D60" i="1"/>
  <c r="D2815" i="1"/>
  <c r="D1951" i="1"/>
  <c r="R60" i="1"/>
  <c r="S60" i="1" s="1"/>
  <c r="R2815" i="1"/>
  <c r="T2815" i="1" s="1"/>
  <c r="R1951" i="1"/>
  <c r="S1951" i="1" s="1"/>
  <c r="S2815" i="1"/>
  <c r="T1951" i="1"/>
  <c r="A629" i="1"/>
  <c r="A630" i="1"/>
  <c r="C629" i="1"/>
  <c r="F629" i="1" s="1"/>
  <c r="C630" i="1"/>
  <c r="F630" i="1" s="1"/>
  <c r="D629" i="1"/>
  <c r="D630" i="1"/>
  <c r="G630" i="1"/>
  <c r="R629" i="1"/>
  <c r="S629" i="1" s="1"/>
  <c r="R630" i="1"/>
  <c r="S630" i="1" s="1"/>
  <c r="A961" i="1"/>
  <c r="C961" i="1"/>
  <c r="G961" i="1" s="1"/>
  <c r="D961" i="1"/>
  <c r="R961" i="1"/>
  <c r="S961" i="1" s="1"/>
  <c r="A2699" i="1"/>
  <c r="A2700" i="1"/>
  <c r="C2699" i="1"/>
  <c r="F2699" i="1" s="1"/>
  <c r="C2700" i="1"/>
  <c r="F2700" i="1" s="1"/>
  <c r="D2699" i="1"/>
  <c r="D2700" i="1"/>
  <c r="M2699" i="1"/>
  <c r="R2699" i="1"/>
  <c r="T2699" i="1" s="1"/>
  <c r="R2700" i="1"/>
  <c r="S2700" i="1" s="1"/>
  <c r="A2974" i="1"/>
  <c r="A2975" i="1"/>
  <c r="C2974" i="1"/>
  <c r="F2974" i="1" s="1"/>
  <c r="C2975" i="1"/>
  <c r="M2975" i="1" s="1"/>
  <c r="D2974" i="1"/>
  <c r="D2975" i="1"/>
  <c r="M2974" i="1"/>
  <c r="R2974" i="1"/>
  <c r="S2974" i="1" s="1"/>
  <c r="R2975" i="1"/>
  <c r="S2975" i="1" s="1"/>
  <c r="A1312" i="1"/>
  <c r="A1313" i="1"/>
  <c r="A1314" i="1"/>
  <c r="A1315" i="1"/>
  <c r="C1312" i="1"/>
  <c r="C1313" i="1"/>
  <c r="M1313" i="1" s="1"/>
  <c r="C1314" i="1"/>
  <c r="M1314" i="1" s="1"/>
  <c r="C1315" i="1"/>
  <c r="M1315" i="1" s="1"/>
  <c r="D1312" i="1"/>
  <c r="D1313" i="1"/>
  <c r="D1314" i="1"/>
  <c r="D1315" i="1"/>
  <c r="F1312" i="1"/>
  <c r="F1313" i="1"/>
  <c r="F1314" i="1"/>
  <c r="F1315" i="1"/>
  <c r="G1312" i="1"/>
  <c r="G1313" i="1"/>
  <c r="G1314" i="1"/>
  <c r="G1315" i="1"/>
  <c r="M1312" i="1"/>
  <c r="R1312" i="1"/>
  <c r="T1312" i="1" s="1"/>
  <c r="R1313" i="1"/>
  <c r="T1313" i="1" s="1"/>
  <c r="R1314" i="1"/>
  <c r="T1314" i="1" s="1"/>
  <c r="R1315" i="1"/>
  <c r="S1315" i="1" s="1"/>
  <c r="S1312" i="1"/>
  <c r="S1313" i="1"/>
  <c r="U1313" i="1" s="1"/>
  <c r="T1033" i="1" l="1"/>
  <c r="M630" i="1"/>
  <c r="M2700" i="1"/>
  <c r="G2700" i="1"/>
  <c r="V1033" i="1"/>
  <c r="G2975" i="1"/>
  <c r="F2975" i="1"/>
  <c r="M629" i="1"/>
  <c r="G629" i="1"/>
  <c r="U2815" i="1"/>
  <c r="X2815" i="1" s="1"/>
  <c r="U1033" i="1"/>
  <c r="G2699" i="1"/>
  <c r="U1032" i="1"/>
  <c r="T1032" i="1"/>
  <c r="V1032" i="1" s="1"/>
  <c r="G2974" i="1"/>
  <c r="T60" i="1"/>
  <c r="G1186" i="1"/>
  <c r="M1186" i="1"/>
  <c r="F1815" i="1"/>
  <c r="G1815" i="1"/>
  <c r="G944" i="1"/>
  <c r="T630" i="1"/>
  <c r="V630" i="1" s="1"/>
  <c r="U1004" i="1"/>
  <c r="X1004" i="1" s="1"/>
  <c r="U630" i="1"/>
  <c r="W630" i="1" s="1"/>
  <c r="U1326" i="1"/>
  <c r="X1326" i="1" s="1"/>
  <c r="Z1326" i="1" s="1"/>
  <c r="Y1326" i="1" s="1"/>
  <c r="U629" i="1"/>
  <c r="W629" i="1" s="1"/>
  <c r="T629" i="1"/>
  <c r="V629" i="1" s="1"/>
  <c r="U1921" i="1"/>
  <c r="X1921" i="1" s="1"/>
  <c r="U408" i="1"/>
  <c r="X408" i="1" s="1"/>
  <c r="Z408" i="1" s="1"/>
  <c r="Y408" i="1" s="1"/>
  <c r="T1006" i="1"/>
  <c r="V1006" i="1" s="1"/>
  <c r="G835" i="1"/>
  <c r="W1921" i="1"/>
  <c r="W1326" i="1"/>
  <c r="U1327" i="1"/>
  <c r="U1310" i="1"/>
  <c r="U1006" i="1"/>
  <c r="T1007" i="1"/>
  <c r="V1007" i="1" s="1"/>
  <c r="T1005" i="1"/>
  <c r="V1005" i="1" s="1"/>
  <c r="T1003" i="1"/>
  <c r="V1003" i="1" s="1"/>
  <c r="V1004" i="1"/>
  <c r="U1007" i="1"/>
  <c r="U1005" i="1"/>
  <c r="U1003" i="1"/>
  <c r="U1002" i="1"/>
  <c r="T1002" i="1"/>
  <c r="V1002" i="1" s="1"/>
  <c r="Z1921" i="1"/>
  <c r="Y1921" i="1" s="1"/>
  <c r="U1979" i="1"/>
  <c r="T1979" i="1"/>
  <c r="V1979" i="1" s="1"/>
  <c r="T113" i="1"/>
  <c r="V113" i="1" s="1"/>
  <c r="X630" i="1"/>
  <c r="U113" i="1"/>
  <c r="S2699" i="1"/>
  <c r="V2699" i="1" s="1"/>
  <c r="F2536" i="1"/>
  <c r="U112" i="1"/>
  <c r="T112" i="1"/>
  <c r="V112" i="1" s="1"/>
  <c r="G1816" i="1"/>
  <c r="G1813" i="1"/>
  <c r="S1314" i="1"/>
  <c r="U1314" i="1" s="1"/>
  <c r="X1314" i="1" s="1"/>
  <c r="F961" i="1"/>
  <c r="T1815" i="1"/>
  <c r="V1815" i="1" s="1"/>
  <c r="U2700" i="1"/>
  <c r="T2700" i="1"/>
  <c r="V2700" i="1" s="1"/>
  <c r="T946" i="1"/>
  <c r="T1814" i="1"/>
  <c r="V1814" i="1" s="1"/>
  <c r="V1312" i="1"/>
  <c r="U1312" i="1"/>
  <c r="X1312" i="1" s="1"/>
  <c r="T2510" i="1"/>
  <c r="V2510" i="1" s="1"/>
  <c r="V1313" i="1"/>
  <c r="T945" i="1"/>
  <c r="V945" i="1" s="1"/>
  <c r="T947" i="1"/>
  <c r="V947" i="1" s="1"/>
  <c r="T943" i="1"/>
  <c r="V943" i="1" s="1"/>
  <c r="T1315" i="1"/>
  <c r="V1315" i="1" s="1"/>
  <c r="U947" i="1"/>
  <c r="X947" i="1" s="1"/>
  <c r="W1313" i="1"/>
  <c r="X1313" i="1"/>
  <c r="U1315" i="1"/>
  <c r="G946" i="1"/>
  <c r="M1816" i="1"/>
  <c r="M1813" i="1"/>
  <c r="U1816" i="1"/>
  <c r="V1813" i="1"/>
  <c r="Y1813" i="1" s="1"/>
  <c r="U1813" i="1"/>
  <c r="T1816" i="1"/>
  <c r="V1816" i="1" s="1"/>
  <c r="V1812" i="1"/>
  <c r="T2536" i="1"/>
  <c r="V2536" i="1" s="1"/>
  <c r="F945" i="1"/>
  <c r="F835" i="1"/>
  <c r="U1815" i="1"/>
  <c r="U1814" i="1"/>
  <c r="U1812" i="1"/>
  <c r="AC445" i="1"/>
  <c r="AC446" i="1"/>
  <c r="V835" i="1"/>
  <c r="Z835" i="1" s="1"/>
  <c r="AB835" i="1" s="1"/>
  <c r="G1951" i="1"/>
  <c r="U945" i="1"/>
  <c r="X945" i="1" s="1"/>
  <c r="U943" i="1"/>
  <c r="X943" i="1" s="1"/>
  <c r="F943" i="1"/>
  <c r="W835" i="1"/>
  <c r="V824" i="1"/>
  <c r="V829" i="1"/>
  <c r="G824" i="1"/>
  <c r="G829" i="1"/>
  <c r="V946" i="1"/>
  <c r="V944" i="1"/>
  <c r="M947" i="1"/>
  <c r="U2536" i="1"/>
  <c r="X2536" i="1" s="1"/>
  <c r="T2500" i="1"/>
  <c r="V2500" i="1" s="1"/>
  <c r="M2500" i="1"/>
  <c r="T2501" i="1"/>
  <c r="V2501" i="1" s="1"/>
  <c r="U2510" i="1"/>
  <c r="X2510" i="1" s="1"/>
  <c r="G945" i="1"/>
  <c r="G947" i="1"/>
  <c r="G943" i="1"/>
  <c r="U824" i="1"/>
  <c r="U829" i="1"/>
  <c r="F824" i="1"/>
  <c r="F829" i="1"/>
  <c r="F60" i="1"/>
  <c r="G60" i="1"/>
  <c r="S1186" i="1"/>
  <c r="F1181" i="1"/>
  <c r="F1951" i="1"/>
  <c r="M2501" i="1"/>
  <c r="G2501" i="1"/>
  <c r="M2510" i="1"/>
  <c r="G2510" i="1"/>
  <c r="T1186" i="1"/>
  <c r="S1181" i="1"/>
  <c r="V1181" i="1" s="1"/>
  <c r="G1181" i="1"/>
  <c r="Z1004" i="1"/>
  <c r="AB1004" i="1" s="1"/>
  <c r="U946" i="1"/>
  <c r="U944" i="1"/>
  <c r="F946" i="1"/>
  <c r="F944" i="1"/>
  <c r="T2975" i="1"/>
  <c r="V2975" i="1" s="1"/>
  <c r="G2536" i="1"/>
  <c r="U2500" i="1"/>
  <c r="U2501" i="1"/>
  <c r="F2501" i="1"/>
  <c r="V2815" i="1"/>
  <c r="Z2815" i="1" s="1"/>
  <c r="U2975" i="1"/>
  <c r="X2975" i="1" s="1"/>
  <c r="T961" i="1"/>
  <c r="V961" i="1" s="1"/>
  <c r="M961" i="1"/>
  <c r="W2815" i="1"/>
  <c r="V1951" i="1"/>
  <c r="V60" i="1"/>
  <c r="M2815" i="1"/>
  <c r="G2815" i="1"/>
  <c r="U1951" i="1"/>
  <c r="U60" i="1"/>
  <c r="W2975" i="1"/>
  <c r="U961" i="1"/>
  <c r="U2974" i="1"/>
  <c r="T2974" i="1"/>
  <c r="V2974" i="1" s="1"/>
  <c r="X1033" i="1" l="1"/>
  <c r="Z1033" i="1" s="1"/>
  <c r="W1033" i="1"/>
  <c r="X1032" i="1"/>
  <c r="Z1032" i="1" s="1"/>
  <c r="W1032" i="1"/>
  <c r="AB1921" i="1"/>
  <c r="W1004" i="1"/>
  <c r="Z945" i="1"/>
  <c r="AB945" i="1" s="1"/>
  <c r="AD945" i="1" s="1"/>
  <c r="V1314" i="1"/>
  <c r="Z630" i="1"/>
  <c r="Y630" i="1" s="1"/>
  <c r="X629" i="1"/>
  <c r="Z629" i="1" s="1"/>
  <c r="W408" i="1"/>
  <c r="X1327" i="1"/>
  <c r="Z1327" i="1" s="1"/>
  <c r="Y1327" i="1" s="1"/>
  <c r="W1327" i="1"/>
  <c r="AB1326" i="1"/>
  <c r="AA1326" i="1" s="1"/>
  <c r="AC1326" i="1" s="1"/>
  <c r="X1310" i="1"/>
  <c r="Z1310" i="1" s="1"/>
  <c r="W1310" i="1"/>
  <c r="X1006" i="1"/>
  <c r="Z1006" i="1" s="1"/>
  <c r="Y1006" i="1" s="1"/>
  <c r="W1006" i="1"/>
  <c r="W1005" i="1"/>
  <c r="X1005" i="1"/>
  <c r="Z1005" i="1" s="1"/>
  <c r="Y1005" i="1" s="1"/>
  <c r="W1003" i="1"/>
  <c r="X1003" i="1"/>
  <c r="Z1003" i="1" s="1"/>
  <c r="W1007" i="1"/>
  <c r="X1007" i="1"/>
  <c r="Z1007" i="1" s="1"/>
  <c r="Y1007" i="1" s="1"/>
  <c r="W1002" i="1"/>
  <c r="X1002" i="1"/>
  <c r="Z1002" i="1" s="1"/>
  <c r="Z1813" i="1"/>
  <c r="AB1813" i="1" s="1"/>
  <c r="AA1813" i="1" s="1"/>
  <c r="AB408" i="1"/>
  <c r="Z947" i="1"/>
  <c r="AB947" i="1" s="1"/>
  <c r="AA947" i="1" s="1"/>
  <c r="AD1326" i="1"/>
  <c r="W1979" i="1"/>
  <c r="X1979" i="1"/>
  <c r="Z1979" i="1" s="1"/>
  <c r="AA1921" i="1"/>
  <c r="AC1921" i="1" s="1"/>
  <c r="AD1921" i="1"/>
  <c r="U2699" i="1"/>
  <c r="X2699" i="1" s="1"/>
  <c r="Z2699" i="1" s="1"/>
  <c r="AB630" i="1"/>
  <c r="Z1314" i="1"/>
  <c r="AB1314" i="1" s="1"/>
  <c r="X113" i="1"/>
  <c r="Z113" i="1" s="1"/>
  <c r="W113" i="1"/>
  <c r="Z1312" i="1"/>
  <c r="Y1312" i="1" s="1"/>
  <c r="X112" i="1"/>
  <c r="Z112" i="1" s="1"/>
  <c r="W112" i="1"/>
  <c r="W2700" i="1"/>
  <c r="X2700" i="1"/>
  <c r="Z2700" i="1" s="1"/>
  <c r="Z943" i="1"/>
  <c r="AB943" i="1" s="1"/>
  <c r="AA943" i="1" s="1"/>
  <c r="AB1007" i="1"/>
  <c r="AD1007" i="1" s="1"/>
  <c r="Y1314" i="1"/>
  <c r="Z2510" i="1"/>
  <c r="AB2510" i="1" s="1"/>
  <c r="AD2510" i="1" s="1"/>
  <c r="Z2536" i="1"/>
  <c r="AB2536" i="1" s="1"/>
  <c r="AD2536" i="1" s="1"/>
  <c r="AB1005" i="1"/>
  <c r="Z1313" i="1"/>
  <c r="Y1313" i="1" s="1"/>
  <c r="W1312" i="1"/>
  <c r="W1314" i="1"/>
  <c r="W2510" i="1"/>
  <c r="W943" i="1"/>
  <c r="W945" i="1"/>
  <c r="W947" i="1"/>
  <c r="AB1312" i="1"/>
  <c r="W1315" i="1"/>
  <c r="X1315" i="1"/>
  <c r="Z1315" i="1" s="1"/>
  <c r="Z1816" i="1"/>
  <c r="AB1816" i="1" s="1"/>
  <c r="AA1816" i="1" s="1"/>
  <c r="Y1816" i="1"/>
  <c r="X1813" i="1"/>
  <c r="W1813" i="1"/>
  <c r="X1816" i="1"/>
  <c r="W1816" i="1"/>
  <c r="W1812" i="1"/>
  <c r="X1812" i="1"/>
  <c r="Z1812" i="1" s="1"/>
  <c r="W1815" i="1"/>
  <c r="X1815" i="1"/>
  <c r="Z1815" i="1" s="1"/>
  <c r="W2536" i="1"/>
  <c r="W1814" i="1"/>
  <c r="X1814" i="1"/>
  <c r="Z1814" i="1" s="1"/>
  <c r="AD1816" i="1"/>
  <c r="AD1813" i="1"/>
  <c r="W829" i="1"/>
  <c r="X829" i="1"/>
  <c r="Z829" i="1" s="1"/>
  <c r="AA1007" i="1"/>
  <c r="AC1007" i="1" s="1"/>
  <c r="AD835" i="1"/>
  <c r="AA835" i="1"/>
  <c r="V1186" i="1"/>
  <c r="W824" i="1"/>
  <c r="X824" i="1"/>
  <c r="Z824" i="1" s="1"/>
  <c r="Y835" i="1"/>
  <c r="AC835" i="1" s="1"/>
  <c r="W944" i="1"/>
  <c r="X944" i="1"/>
  <c r="Z944" i="1" s="1"/>
  <c r="AA945" i="1"/>
  <c r="Y2536" i="1"/>
  <c r="Z2975" i="1"/>
  <c r="AB2975" i="1" s="1"/>
  <c r="W946" i="1"/>
  <c r="X946" i="1"/>
  <c r="Z946" i="1" s="1"/>
  <c r="AD947" i="1"/>
  <c r="AD1004" i="1"/>
  <c r="AA1004" i="1"/>
  <c r="U1181" i="1"/>
  <c r="Y945" i="1"/>
  <c r="U1186" i="1"/>
  <c r="Y1004" i="1"/>
  <c r="W2501" i="1"/>
  <c r="X2501" i="1"/>
  <c r="Z2501" i="1" s="1"/>
  <c r="W2500" i="1"/>
  <c r="X2500" i="1"/>
  <c r="Z2500" i="1" s="1"/>
  <c r="AB2815" i="1"/>
  <c r="AD2815" i="1" s="1"/>
  <c r="Y2815" i="1"/>
  <c r="AA2536" i="1"/>
  <c r="W60" i="1"/>
  <c r="X60" i="1"/>
  <c r="Z60" i="1" s="1"/>
  <c r="W1951" i="1"/>
  <c r="X1951" i="1"/>
  <c r="Z1951" i="1" s="1"/>
  <c r="W961" i="1"/>
  <c r="X961" i="1"/>
  <c r="Z961" i="1" s="1"/>
  <c r="Y2975" i="1"/>
  <c r="W2974" i="1"/>
  <c r="X2974" i="1"/>
  <c r="Z2974" i="1" s="1"/>
  <c r="Y947" i="1" l="1"/>
  <c r="AB1327" i="1"/>
  <c r="AA1327" i="1" s="1"/>
  <c r="AC1327" i="1" s="1"/>
  <c r="Y1033" i="1"/>
  <c r="AB1033" i="1"/>
  <c r="Y1032" i="1"/>
  <c r="AB1032" i="1"/>
  <c r="Y2510" i="1"/>
  <c r="AD943" i="1"/>
  <c r="AB1006" i="1"/>
  <c r="W2699" i="1"/>
  <c r="Y629" i="1"/>
  <c r="AB629" i="1"/>
  <c r="AA1314" i="1"/>
  <c r="AC1314" i="1" s="1"/>
  <c r="AD1314" i="1"/>
  <c r="Y1310" i="1"/>
  <c r="AB1310" i="1"/>
  <c r="Y1003" i="1"/>
  <c r="AB1003" i="1"/>
  <c r="Y1002" i="1"/>
  <c r="AB1002" i="1"/>
  <c r="AD1327" i="1"/>
  <c r="AA408" i="1"/>
  <c r="AC408" i="1" s="1"/>
  <c r="AD408" i="1"/>
  <c r="AA2815" i="1"/>
  <c r="Y1979" i="1"/>
  <c r="AB1979" i="1"/>
  <c r="Y943" i="1"/>
  <c r="AC943" i="1" s="1"/>
  <c r="AC947" i="1"/>
  <c r="AC1813" i="1"/>
  <c r="AC1816" i="1"/>
  <c r="Y113" i="1"/>
  <c r="AB113" i="1"/>
  <c r="AA630" i="1"/>
  <c r="AC630" i="1" s="1"/>
  <c r="AD630" i="1"/>
  <c r="Y112" i="1"/>
  <c r="AB112" i="1"/>
  <c r="AB1313" i="1"/>
  <c r="AA1313" i="1" s="1"/>
  <c r="AC1313" i="1" s="1"/>
  <c r="Y2699" i="1"/>
  <c r="AB2699" i="1"/>
  <c r="Y2700" i="1"/>
  <c r="AB2700" i="1"/>
  <c r="AA1005" i="1"/>
  <c r="AC1005" i="1" s="1"/>
  <c r="AD1005" i="1"/>
  <c r="AC945" i="1"/>
  <c r="AD1313" i="1"/>
  <c r="AA1312" i="1"/>
  <c r="AD1312" i="1"/>
  <c r="AC1312" i="1"/>
  <c r="Y1315" i="1"/>
  <c r="AB1315" i="1"/>
  <c r="AC2536" i="1"/>
  <c r="AA2510" i="1"/>
  <c r="AC2510" i="1" s="1"/>
  <c r="AB1814" i="1"/>
  <c r="Y1814" i="1"/>
  <c r="AB1815" i="1"/>
  <c r="Y1815" i="1"/>
  <c r="AB1812" i="1"/>
  <c r="Y1812" i="1"/>
  <c r="AB824" i="1"/>
  <c r="Y824" i="1"/>
  <c r="AB829" i="1"/>
  <c r="Y829" i="1"/>
  <c r="W1186" i="1"/>
  <c r="X1186" i="1"/>
  <c r="Z1186" i="1" s="1"/>
  <c r="AB946" i="1"/>
  <c r="Y946" i="1"/>
  <c r="AB944" i="1"/>
  <c r="Y944" i="1"/>
  <c r="AC2815" i="1"/>
  <c r="AC1004" i="1"/>
  <c r="W1181" i="1"/>
  <c r="X1181" i="1"/>
  <c r="Z1181" i="1" s="1"/>
  <c r="AB2501" i="1"/>
  <c r="Y2501" i="1"/>
  <c r="AB2500" i="1"/>
  <c r="Y2500" i="1"/>
  <c r="AB60" i="1"/>
  <c r="Y60" i="1"/>
  <c r="AB1951" i="1"/>
  <c r="Y1951" i="1"/>
  <c r="AB961" i="1"/>
  <c r="Y961" i="1"/>
  <c r="AA2975" i="1"/>
  <c r="AC2975" i="1" s="1"/>
  <c r="AD2975" i="1"/>
  <c r="AB2974" i="1"/>
  <c r="Y2974" i="1"/>
  <c r="AA1033" i="1" l="1"/>
  <c r="AC1033" i="1" s="1"/>
  <c r="AD1033" i="1"/>
  <c r="AA1032" i="1"/>
  <c r="AC1032" i="1" s="1"/>
  <c r="AD1032" i="1"/>
  <c r="AD1006" i="1"/>
  <c r="AA1006" i="1"/>
  <c r="AC1006" i="1" s="1"/>
  <c r="AD629" i="1"/>
  <c r="AA629" i="1"/>
  <c r="AC629" i="1" s="1"/>
  <c r="AA1310" i="1"/>
  <c r="AC1310" i="1" s="1"/>
  <c r="AD1310" i="1"/>
  <c r="AD1003" i="1"/>
  <c r="AA1003" i="1"/>
  <c r="AC1003" i="1" s="1"/>
  <c r="AD1002" i="1"/>
  <c r="AA1002" i="1"/>
  <c r="AC1002" i="1" s="1"/>
  <c r="AA1979" i="1"/>
  <c r="AC1979" i="1" s="1"/>
  <c r="AD1979" i="1"/>
  <c r="AA113" i="1"/>
  <c r="AC113" i="1" s="1"/>
  <c r="AD113" i="1"/>
  <c r="AA112" i="1"/>
  <c r="AC112" i="1" s="1"/>
  <c r="AD112" i="1"/>
  <c r="AA2699" i="1"/>
  <c r="AC2699" i="1" s="1"/>
  <c r="AD2699" i="1"/>
  <c r="AA2700" i="1"/>
  <c r="AC2700" i="1" s="1"/>
  <c r="AD2700" i="1"/>
  <c r="AA1315" i="1"/>
  <c r="AC1315" i="1" s="1"/>
  <c r="AD1315" i="1"/>
  <c r="AA1812" i="1"/>
  <c r="AC1812" i="1" s="1"/>
  <c r="AD1812" i="1"/>
  <c r="AA1815" i="1"/>
  <c r="AC1815" i="1" s="1"/>
  <c r="AD1815" i="1"/>
  <c r="AA1814" i="1"/>
  <c r="AC1814" i="1" s="1"/>
  <c r="AD1814" i="1"/>
  <c r="AA829" i="1"/>
  <c r="AC829" i="1" s="1"/>
  <c r="AD829" i="1"/>
  <c r="AA824" i="1"/>
  <c r="AC824" i="1" s="1"/>
  <c r="AD824" i="1"/>
  <c r="AB1181" i="1"/>
  <c r="Y1181" i="1"/>
  <c r="AB1186" i="1"/>
  <c r="Y1186" i="1"/>
  <c r="AA944" i="1"/>
  <c r="AC944" i="1" s="1"/>
  <c r="AD944" i="1"/>
  <c r="AA946" i="1"/>
  <c r="AC946" i="1" s="1"/>
  <c r="AD946" i="1"/>
  <c r="AA2500" i="1"/>
  <c r="AC2500" i="1" s="1"/>
  <c r="AD2500" i="1"/>
  <c r="AA2501" i="1"/>
  <c r="AC2501" i="1" s="1"/>
  <c r="AD2501" i="1"/>
  <c r="AA1951" i="1"/>
  <c r="AC1951" i="1" s="1"/>
  <c r="AD1951" i="1"/>
  <c r="AA60" i="1"/>
  <c r="AC60" i="1" s="1"/>
  <c r="AD60" i="1"/>
  <c r="AA961" i="1"/>
  <c r="AC961" i="1" s="1"/>
  <c r="AD961" i="1"/>
  <c r="AA2974" i="1"/>
  <c r="AC2974" i="1" s="1"/>
  <c r="AD2974" i="1"/>
  <c r="AA1186" i="1" l="1"/>
  <c r="AC1186" i="1" s="1"/>
  <c r="AD1186" i="1"/>
  <c r="AA1181" i="1"/>
  <c r="AC1181" i="1" s="1"/>
  <c r="AD1181" i="1"/>
  <c r="R2573" i="1" l="1"/>
  <c r="T2573" i="1" s="1"/>
  <c r="D2573" i="1"/>
  <c r="C2573" i="1"/>
  <c r="F2573" i="1" s="1"/>
  <c r="A2573" i="1"/>
  <c r="A1277" i="1"/>
  <c r="C1277" i="1"/>
  <c r="F1277" i="1" s="1"/>
  <c r="D1277" i="1"/>
  <c r="R1277" i="1"/>
  <c r="S1277" i="1" s="1"/>
  <c r="M1277" i="1" l="1"/>
  <c r="G1277" i="1"/>
  <c r="T1277" i="1"/>
  <c r="S2573" i="1"/>
  <c r="V2573" i="1" s="1"/>
  <c r="G2573" i="1"/>
  <c r="M2573" i="1"/>
  <c r="V1277" i="1"/>
  <c r="U1277" i="1"/>
  <c r="U2573" i="1" l="1"/>
  <c r="X2573" i="1" s="1"/>
  <c r="Z2573" i="1" s="1"/>
  <c r="W1277" i="1"/>
  <c r="X1277" i="1"/>
  <c r="Z1277" i="1" s="1"/>
  <c r="W2573" i="1" l="1"/>
  <c r="AB2573" i="1"/>
  <c r="Y2573" i="1"/>
  <c r="AB1277" i="1"/>
  <c r="Y1277" i="1"/>
  <c r="AD2573" i="1" l="1"/>
  <c r="AA2573" i="1"/>
  <c r="AC2573" i="1" s="1"/>
  <c r="AA1277" i="1"/>
  <c r="AC1277" i="1" s="1"/>
  <c r="AD1277" i="1"/>
  <c r="R184" i="1" l="1"/>
  <c r="T184" i="1" s="1"/>
  <c r="D184" i="1"/>
  <c r="C184" i="1"/>
  <c r="F184" i="1" s="1"/>
  <c r="A184" i="1"/>
  <c r="S184" i="1" l="1"/>
  <c r="V184" i="1" s="1"/>
  <c r="G184" i="1"/>
  <c r="M184" i="1"/>
  <c r="U184" i="1" l="1"/>
  <c r="X184" i="1" s="1"/>
  <c r="Z184" i="1" s="1"/>
  <c r="AB184" i="1" s="1"/>
  <c r="W184" i="1" l="1"/>
  <c r="Y184" i="1"/>
  <c r="AD184" i="1"/>
  <c r="AA184" i="1"/>
  <c r="AC184" i="1" l="1"/>
  <c r="A1189" i="1"/>
  <c r="C1189" i="1"/>
  <c r="D1189" i="1"/>
  <c r="F1189" i="1"/>
  <c r="R1189" i="1"/>
  <c r="S1189" i="1" s="1"/>
  <c r="A1183" i="1"/>
  <c r="A1191" i="1"/>
  <c r="A1184" i="1"/>
  <c r="A1175" i="1"/>
  <c r="A1194" i="1"/>
  <c r="A1182" i="1"/>
  <c r="A1177" i="1"/>
  <c r="A1178" i="1"/>
  <c r="A1176" i="1"/>
  <c r="A1180" i="1"/>
  <c r="A1185" i="1"/>
  <c r="C1183" i="1"/>
  <c r="C1191" i="1"/>
  <c r="C1184" i="1"/>
  <c r="M1184" i="1" s="1"/>
  <c r="C1175" i="1"/>
  <c r="C1194" i="1"/>
  <c r="C1182" i="1"/>
  <c r="C1177" i="1"/>
  <c r="M1177" i="1" s="1"/>
  <c r="C1178" i="1"/>
  <c r="C1176" i="1"/>
  <c r="C1180" i="1"/>
  <c r="C1185" i="1"/>
  <c r="M1185" i="1" s="1"/>
  <c r="D1183" i="1"/>
  <c r="D1191" i="1"/>
  <c r="D1184" i="1"/>
  <c r="D1175" i="1"/>
  <c r="D1194" i="1"/>
  <c r="D1182" i="1"/>
  <c r="D1177" i="1"/>
  <c r="D1178" i="1"/>
  <c r="D1176" i="1"/>
  <c r="D1180" i="1"/>
  <c r="D1185" i="1"/>
  <c r="R1183" i="1"/>
  <c r="S1183" i="1" s="1"/>
  <c r="R1191" i="1"/>
  <c r="T1191" i="1" s="1"/>
  <c r="R1184" i="1"/>
  <c r="S1184" i="1" s="1"/>
  <c r="R1175" i="1"/>
  <c r="S1175" i="1" s="1"/>
  <c r="R1194" i="1"/>
  <c r="S1194" i="1" s="1"/>
  <c r="R1182" i="1"/>
  <c r="S1182" i="1" s="1"/>
  <c r="R1177" i="1"/>
  <c r="S1177" i="1" s="1"/>
  <c r="R1178" i="1"/>
  <c r="S1178" i="1" s="1"/>
  <c r="R1176" i="1"/>
  <c r="S1176" i="1" s="1"/>
  <c r="R1180" i="1"/>
  <c r="S1180" i="1" s="1"/>
  <c r="R1185" i="1"/>
  <c r="S1185" i="1" s="1"/>
  <c r="S1191" i="1"/>
  <c r="T1183" i="1"/>
  <c r="R733" i="1"/>
  <c r="D733" i="1"/>
  <c r="C733" i="1"/>
  <c r="F733" i="1" s="1"/>
  <c r="A733" i="1"/>
  <c r="F1176" i="1" l="1"/>
  <c r="M1176" i="1"/>
  <c r="F1194" i="1"/>
  <c r="M1194" i="1"/>
  <c r="F1183" i="1"/>
  <c r="M1183" i="1"/>
  <c r="F1180" i="1"/>
  <c r="M1180" i="1"/>
  <c r="F1178" i="1"/>
  <c r="M1178" i="1"/>
  <c r="F1182" i="1"/>
  <c r="M1182" i="1"/>
  <c r="F1175" i="1"/>
  <c r="M1175" i="1"/>
  <c r="F1191" i="1"/>
  <c r="M1191" i="1"/>
  <c r="G1189" i="1"/>
  <c r="M1189" i="1"/>
  <c r="F1177" i="1"/>
  <c r="T1176" i="1"/>
  <c r="V1176" i="1" s="1"/>
  <c r="G1185" i="1"/>
  <c r="T1194" i="1"/>
  <c r="V1194" i="1" s="1"/>
  <c r="G1184" i="1"/>
  <c r="G1177" i="1"/>
  <c r="F1185" i="1"/>
  <c r="F1184" i="1"/>
  <c r="T1185" i="1"/>
  <c r="V1185" i="1" s="1"/>
  <c r="T1177" i="1"/>
  <c r="V1177" i="1" s="1"/>
  <c r="T1184" i="1"/>
  <c r="V1184" i="1" s="1"/>
  <c r="G1176" i="1"/>
  <c r="G1194" i="1"/>
  <c r="G1183" i="1"/>
  <c r="T1189" i="1"/>
  <c r="U1180" i="1"/>
  <c r="X1180" i="1" s="1"/>
  <c r="U1191" i="1"/>
  <c r="X1191" i="1" s="1"/>
  <c r="T1180" i="1"/>
  <c r="T1178" i="1"/>
  <c r="V1178" i="1" s="1"/>
  <c r="T1182" i="1"/>
  <c r="V1182" i="1" s="1"/>
  <c r="T1175" i="1"/>
  <c r="V1175" i="1" s="1"/>
  <c r="U1182" i="1"/>
  <c r="X1182" i="1" s="1"/>
  <c r="V1189" i="1"/>
  <c r="V1180" i="1"/>
  <c r="Z1180" i="1" s="1"/>
  <c r="V1191" i="1"/>
  <c r="W1180" i="1"/>
  <c r="U1178" i="1"/>
  <c r="U1175" i="1"/>
  <c r="V1183" i="1"/>
  <c r="G1180" i="1"/>
  <c r="G1178" i="1"/>
  <c r="G1182" i="1"/>
  <c r="G1175" i="1"/>
  <c r="G1191" i="1"/>
  <c r="U1189" i="1"/>
  <c r="T733" i="1"/>
  <c r="S733" i="1"/>
  <c r="U733" i="1" s="1"/>
  <c r="U1185" i="1"/>
  <c r="U1176" i="1"/>
  <c r="U1177" i="1"/>
  <c r="U1194" i="1"/>
  <c r="U1184" i="1"/>
  <c r="U1183" i="1"/>
  <c r="G733" i="1"/>
  <c r="M733" i="1"/>
  <c r="A3005" i="1"/>
  <c r="A3006" i="1"/>
  <c r="A3008" i="1"/>
  <c r="A3009" i="1"/>
  <c r="A3007" i="1"/>
  <c r="C3005" i="1"/>
  <c r="G3005" i="1" s="1"/>
  <c r="C3006" i="1"/>
  <c r="G3006" i="1" s="1"/>
  <c r="C3008" i="1"/>
  <c r="M3008" i="1" s="1"/>
  <c r="C3009" i="1"/>
  <c r="G3009" i="1" s="1"/>
  <c r="C3007" i="1"/>
  <c r="M3007" i="1" s="1"/>
  <c r="D3005" i="1"/>
  <c r="D3006" i="1"/>
  <c r="D3008" i="1"/>
  <c r="D3009" i="1"/>
  <c r="D3007" i="1"/>
  <c r="R3005" i="1"/>
  <c r="S3005" i="1" s="1"/>
  <c r="R3006" i="1"/>
  <c r="T3006" i="1" s="1"/>
  <c r="R3008" i="1"/>
  <c r="S3008" i="1" s="1"/>
  <c r="R3009" i="1"/>
  <c r="S3009" i="1" s="1"/>
  <c r="R3007" i="1"/>
  <c r="S3007" i="1" s="1"/>
  <c r="Z1191" i="1" l="1"/>
  <c r="W1182" i="1"/>
  <c r="T3005" i="1"/>
  <c r="V3005" i="1" s="1"/>
  <c r="W1191" i="1"/>
  <c r="Z1182" i="1"/>
  <c r="AB1182" i="1" s="1"/>
  <c r="S3006" i="1"/>
  <c r="U3006" i="1" s="1"/>
  <c r="F3007" i="1"/>
  <c r="V733" i="1"/>
  <c r="X1175" i="1"/>
  <c r="Z1175" i="1" s="1"/>
  <c r="AB1175" i="1" s="1"/>
  <c r="W1175" i="1"/>
  <c r="W1189" i="1"/>
  <c r="X1189" i="1"/>
  <c r="Z1189" i="1" s="1"/>
  <c r="X1178" i="1"/>
  <c r="Z1178" i="1" s="1"/>
  <c r="Y1178" i="1" s="1"/>
  <c r="W1178" i="1"/>
  <c r="W1184" i="1"/>
  <c r="X1184" i="1"/>
  <c r="Z1184" i="1" s="1"/>
  <c r="W1177" i="1"/>
  <c r="X1177" i="1"/>
  <c r="Z1177" i="1" s="1"/>
  <c r="W1185" i="1"/>
  <c r="X1185" i="1"/>
  <c r="Z1185" i="1" s="1"/>
  <c r="AB1178" i="1"/>
  <c r="T3007" i="1"/>
  <c r="V3007" i="1" s="1"/>
  <c r="F3005" i="1"/>
  <c r="W1183" i="1"/>
  <c r="X1183" i="1"/>
  <c r="Z1183" i="1" s="1"/>
  <c r="W1194" i="1"/>
  <c r="X1194" i="1"/>
  <c r="Z1194" i="1" s="1"/>
  <c r="W1176" i="1"/>
  <c r="X1176" i="1"/>
  <c r="Z1176" i="1" s="1"/>
  <c r="AB1191" i="1"/>
  <c r="Y1191" i="1"/>
  <c r="AB1180" i="1"/>
  <c r="Y1180" i="1"/>
  <c r="T3008" i="1"/>
  <c r="V3008" i="1" s="1"/>
  <c r="M3005" i="1"/>
  <c r="G3007" i="1"/>
  <c r="G3008" i="1"/>
  <c r="F3008" i="1"/>
  <c r="F3009" i="1"/>
  <c r="M3009" i="1"/>
  <c r="F3006" i="1"/>
  <c r="M3006" i="1"/>
  <c r="X733" i="1"/>
  <c r="W733" i="1"/>
  <c r="U3009" i="1"/>
  <c r="T3009" i="1"/>
  <c r="V3009" i="1" s="1"/>
  <c r="U3007" i="1"/>
  <c r="U3008" i="1"/>
  <c r="U3005" i="1"/>
  <c r="Y1182" i="1" l="1"/>
  <c r="Y1175" i="1"/>
  <c r="V3006" i="1"/>
  <c r="Z733" i="1"/>
  <c r="AB733" i="1" s="1"/>
  <c r="AD733" i="1" s="1"/>
  <c r="AB1189" i="1"/>
  <c r="Y1189" i="1"/>
  <c r="AB1176" i="1"/>
  <c r="Y1176" i="1"/>
  <c r="AB1194" i="1"/>
  <c r="Y1194" i="1"/>
  <c r="AB1183" i="1"/>
  <c r="Y1183" i="1"/>
  <c r="AB1185" i="1"/>
  <c r="Y1185" i="1"/>
  <c r="AB1177" i="1"/>
  <c r="Y1177" i="1"/>
  <c r="AB1184" i="1"/>
  <c r="Y1184" i="1"/>
  <c r="AD1180" i="1"/>
  <c r="AA1180" i="1"/>
  <c r="AC1180" i="1" s="1"/>
  <c r="AD1191" i="1"/>
  <c r="AA1191" i="1"/>
  <c r="AC1191" i="1" s="1"/>
  <c r="AD1175" i="1"/>
  <c r="AA1175" i="1"/>
  <c r="AC1175" i="1" s="1"/>
  <c r="AD1182" i="1"/>
  <c r="AA1182" i="1"/>
  <c r="AC1182" i="1" s="1"/>
  <c r="AD1178" i="1"/>
  <c r="AA1178" i="1"/>
  <c r="AC1178" i="1" s="1"/>
  <c r="X3006" i="1"/>
  <c r="Z3006" i="1" s="1"/>
  <c r="W3006" i="1"/>
  <c r="X3009" i="1"/>
  <c r="Z3009" i="1" s="1"/>
  <c r="W3009" i="1"/>
  <c r="W3008" i="1"/>
  <c r="X3008" i="1"/>
  <c r="Z3008" i="1" s="1"/>
  <c r="W3005" i="1"/>
  <c r="X3005" i="1"/>
  <c r="Z3005" i="1" s="1"/>
  <c r="W3007" i="1"/>
  <c r="X3007" i="1"/>
  <c r="Z3007" i="1" s="1"/>
  <c r="AA733" i="1" l="1"/>
  <c r="Y733" i="1"/>
  <c r="AA1189" i="1"/>
  <c r="AC1189" i="1" s="1"/>
  <c r="AD1189" i="1"/>
  <c r="AA1184" i="1"/>
  <c r="AC1184" i="1" s="1"/>
  <c r="AD1184" i="1"/>
  <c r="AA1177" i="1"/>
  <c r="AC1177" i="1" s="1"/>
  <c r="AD1177" i="1"/>
  <c r="AA1185" i="1"/>
  <c r="AC1185" i="1" s="1"/>
  <c r="AD1185" i="1"/>
  <c r="AA1183" i="1"/>
  <c r="AC1183" i="1" s="1"/>
  <c r="AD1183" i="1"/>
  <c r="AA1194" i="1"/>
  <c r="AC1194" i="1" s="1"/>
  <c r="AD1194" i="1"/>
  <c r="AA1176" i="1"/>
  <c r="AC1176" i="1" s="1"/>
  <c r="AD1176" i="1"/>
  <c r="AB3009" i="1"/>
  <c r="Y3009" i="1"/>
  <c r="AB3006" i="1"/>
  <c r="Y3006" i="1"/>
  <c r="AB3007" i="1"/>
  <c r="Y3007" i="1"/>
  <c r="AB3005" i="1"/>
  <c r="Y3005" i="1"/>
  <c r="AB3008" i="1"/>
  <c r="Y3008" i="1"/>
  <c r="AC733" i="1" l="1"/>
  <c r="AA3006" i="1"/>
  <c r="AC3006" i="1" s="1"/>
  <c r="AD3006" i="1"/>
  <c r="AA3009" i="1"/>
  <c r="AC3009" i="1" s="1"/>
  <c r="AD3009" i="1"/>
  <c r="AA3008" i="1"/>
  <c r="AC3008" i="1" s="1"/>
  <c r="AD3008" i="1"/>
  <c r="AA3005" i="1"/>
  <c r="AC3005" i="1" s="1"/>
  <c r="AD3005" i="1"/>
  <c r="AA3007" i="1"/>
  <c r="AC3007" i="1" s="1"/>
  <c r="AD3007" i="1"/>
  <c r="R254" i="1" l="1"/>
  <c r="T254" i="1" s="1"/>
  <c r="D254" i="1"/>
  <c r="C254" i="1"/>
  <c r="F254" i="1" s="1"/>
  <c r="A254" i="1"/>
  <c r="R2382" i="1"/>
  <c r="T2382" i="1" s="1"/>
  <c r="D2382" i="1"/>
  <c r="C2382" i="1"/>
  <c r="F2382" i="1" s="1"/>
  <c r="A2382" i="1"/>
  <c r="S254" i="1" l="1"/>
  <c r="V254" i="1" s="1"/>
  <c r="G254" i="1"/>
  <c r="M254" i="1"/>
  <c r="S2382" i="1"/>
  <c r="V2382" i="1" s="1"/>
  <c r="G2382" i="1"/>
  <c r="M2382" i="1"/>
  <c r="U2382" i="1" l="1"/>
  <c r="W2382" i="1" s="1"/>
  <c r="U254" i="1"/>
  <c r="X254" i="1" s="1"/>
  <c r="Z254" i="1" s="1"/>
  <c r="X2382" i="1" l="1"/>
  <c r="Z2382" i="1" s="1"/>
  <c r="AB2382" i="1" s="1"/>
  <c r="AD2382" i="1" s="1"/>
  <c r="W254" i="1"/>
  <c r="Y2382" i="1"/>
  <c r="AB254" i="1"/>
  <c r="Y254" i="1"/>
  <c r="AA2382" i="1"/>
  <c r="AC2382" i="1" s="1"/>
  <c r="AD254" i="1" l="1"/>
  <c r="AA254" i="1"/>
  <c r="AC254" i="1" s="1"/>
  <c r="A154" i="1" l="1"/>
  <c r="C154" i="1"/>
  <c r="G154" i="1" s="1"/>
  <c r="D154" i="1"/>
  <c r="F154" i="1"/>
  <c r="R154" i="1"/>
  <c r="S154" i="1" s="1"/>
  <c r="R809" i="1"/>
  <c r="T809" i="1" s="1"/>
  <c r="D809" i="1"/>
  <c r="C809" i="1"/>
  <c r="F809" i="1" s="1"/>
  <c r="A809" i="1"/>
  <c r="A525" i="1"/>
  <c r="C525" i="1"/>
  <c r="G525" i="1" s="1"/>
  <c r="D525" i="1"/>
  <c r="F525" i="1"/>
  <c r="M525" i="1"/>
  <c r="R525" i="1"/>
  <c r="S525" i="1" s="1"/>
  <c r="A1978" i="1"/>
  <c r="C1978" i="1"/>
  <c r="G1978" i="1" s="1"/>
  <c r="D1978" i="1"/>
  <c r="R1978" i="1"/>
  <c r="S1978" i="1" s="1"/>
  <c r="A2694" i="1"/>
  <c r="C2694" i="1"/>
  <c r="G2694" i="1" s="1"/>
  <c r="D2694" i="1"/>
  <c r="R2694" i="1"/>
  <c r="S2694" i="1" s="1"/>
  <c r="A1346" i="1"/>
  <c r="C1346" i="1"/>
  <c r="G1346" i="1" s="1"/>
  <c r="D1346" i="1"/>
  <c r="R1346" i="1"/>
  <c r="S1346" i="1" s="1"/>
  <c r="A2684" i="1"/>
  <c r="C2684" i="1"/>
  <c r="G2684" i="1" s="1"/>
  <c r="D2684" i="1"/>
  <c r="R2684" i="1"/>
  <c r="S2684" i="1" s="1"/>
  <c r="F2694" i="1" l="1"/>
  <c r="M154" i="1"/>
  <c r="F1978" i="1"/>
  <c r="F2684" i="1"/>
  <c r="T154" i="1"/>
  <c r="V154" i="1" s="1"/>
  <c r="F1346" i="1"/>
  <c r="T2684" i="1"/>
  <c r="M2684" i="1"/>
  <c r="T1346" i="1"/>
  <c r="V1346" i="1" s="1"/>
  <c r="M1346" i="1"/>
  <c r="T2694" i="1"/>
  <c r="V2694" i="1" s="1"/>
  <c r="M2694" i="1"/>
  <c r="T1978" i="1"/>
  <c r="V1978" i="1" s="1"/>
  <c r="M1978" i="1"/>
  <c r="T525" i="1"/>
  <c r="V525" i="1" s="1"/>
  <c r="S809" i="1"/>
  <c r="U809" i="1" s="1"/>
  <c r="U154" i="1"/>
  <c r="V809" i="1"/>
  <c r="G809" i="1"/>
  <c r="M809" i="1"/>
  <c r="V2684" i="1"/>
  <c r="U2684" i="1"/>
  <c r="U1346" i="1"/>
  <c r="U2694" i="1"/>
  <c r="U1978" i="1"/>
  <c r="U525" i="1"/>
  <c r="W154" i="1" l="1"/>
  <c r="X154" i="1"/>
  <c r="Z154" i="1" s="1"/>
  <c r="X809" i="1"/>
  <c r="Z809" i="1" s="1"/>
  <c r="W809" i="1"/>
  <c r="W525" i="1"/>
  <c r="X525" i="1"/>
  <c r="Z525" i="1" s="1"/>
  <c r="W2694" i="1"/>
  <c r="X2694" i="1"/>
  <c r="Z2694" i="1" s="1"/>
  <c r="W2684" i="1"/>
  <c r="X2684" i="1"/>
  <c r="Z2684" i="1" s="1"/>
  <c r="W1978" i="1"/>
  <c r="X1978" i="1"/>
  <c r="Z1978" i="1" s="1"/>
  <c r="W1346" i="1"/>
  <c r="X1346" i="1"/>
  <c r="Z1346" i="1" s="1"/>
  <c r="AB154" i="1" l="1"/>
  <c r="Y154" i="1"/>
  <c r="AB809" i="1"/>
  <c r="Y809" i="1"/>
  <c r="AB1346" i="1"/>
  <c r="Y1346" i="1"/>
  <c r="AB1978" i="1"/>
  <c r="Y1978" i="1"/>
  <c r="AB2684" i="1"/>
  <c r="Y2684" i="1"/>
  <c r="AB2694" i="1"/>
  <c r="Y2694" i="1"/>
  <c r="AB525" i="1"/>
  <c r="Y525" i="1"/>
  <c r="AA154" i="1" l="1"/>
  <c r="AC154" i="1" s="1"/>
  <c r="AD154" i="1"/>
  <c r="AD809" i="1"/>
  <c r="AA809" i="1"/>
  <c r="AC809" i="1" s="1"/>
  <c r="AA525" i="1"/>
  <c r="AC525" i="1" s="1"/>
  <c r="AD525" i="1"/>
  <c r="AA2694" i="1"/>
  <c r="AC2694" i="1" s="1"/>
  <c r="AD2694" i="1"/>
  <c r="AA2684" i="1"/>
  <c r="AC2684" i="1" s="1"/>
  <c r="AD2684" i="1"/>
  <c r="AA1978" i="1"/>
  <c r="AC1978" i="1" s="1"/>
  <c r="AD1978" i="1"/>
  <c r="AA1346" i="1"/>
  <c r="AC1346" i="1" s="1"/>
  <c r="AD1346" i="1"/>
  <c r="A996" i="1" l="1"/>
  <c r="A997" i="1"/>
  <c r="A998" i="1"/>
  <c r="A995" i="1"/>
  <c r="C996" i="1"/>
  <c r="C997" i="1"/>
  <c r="M997" i="1" s="1"/>
  <c r="C998" i="1"/>
  <c r="M998" i="1" s="1"/>
  <c r="C995" i="1"/>
  <c r="M995" i="1" s="1"/>
  <c r="D996" i="1"/>
  <c r="D997" i="1"/>
  <c r="D998" i="1"/>
  <c r="D995" i="1"/>
  <c r="F996" i="1"/>
  <c r="F997" i="1"/>
  <c r="F998" i="1"/>
  <c r="F995" i="1"/>
  <c r="G996" i="1"/>
  <c r="G997" i="1"/>
  <c r="G998" i="1"/>
  <c r="G995" i="1"/>
  <c r="M996" i="1"/>
  <c r="R996" i="1"/>
  <c r="R997" i="1"/>
  <c r="R998" i="1"/>
  <c r="R995" i="1"/>
  <c r="S996" i="1"/>
  <c r="S997" i="1"/>
  <c r="S998" i="1"/>
  <c r="U998" i="1" s="1"/>
  <c r="S995" i="1"/>
  <c r="T996" i="1"/>
  <c r="V996" i="1" s="1"/>
  <c r="T997" i="1"/>
  <c r="T998" i="1"/>
  <c r="T995" i="1"/>
  <c r="U996" i="1"/>
  <c r="W996" i="1" s="1"/>
  <c r="U997" i="1"/>
  <c r="U995" i="1"/>
  <c r="W995" i="1" s="1"/>
  <c r="V997" i="1"/>
  <c r="V995" i="1"/>
  <c r="W997" i="1"/>
  <c r="X996" i="1"/>
  <c r="X997" i="1"/>
  <c r="Z997" i="1" s="1"/>
  <c r="X995" i="1"/>
  <c r="A2431" i="1"/>
  <c r="C2431" i="1"/>
  <c r="G2431" i="1" s="1"/>
  <c r="D2431" i="1"/>
  <c r="F2431" i="1"/>
  <c r="R2431" i="1"/>
  <c r="S2431" i="1" s="1"/>
  <c r="A1120" i="1"/>
  <c r="A1077" i="1"/>
  <c r="A1133" i="1"/>
  <c r="A1085" i="1"/>
  <c r="A1078" i="1"/>
  <c r="A1123" i="1"/>
  <c r="A1076" i="1"/>
  <c r="A1160" i="1"/>
  <c r="A1166" i="1"/>
  <c r="C1120" i="1"/>
  <c r="G1120" i="1" s="1"/>
  <c r="C1077" i="1"/>
  <c r="F1077" i="1" s="1"/>
  <c r="C1133" i="1"/>
  <c r="M1133" i="1" s="1"/>
  <c r="C1085" i="1"/>
  <c r="F1085" i="1" s="1"/>
  <c r="C1078" i="1"/>
  <c r="M1078" i="1" s="1"/>
  <c r="C1123" i="1"/>
  <c r="F1123" i="1" s="1"/>
  <c r="C1076" i="1"/>
  <c r="M1076" i="1" s="1"/>
  <c r="C1160" i="1"/>
  <c r="F1160" i="1" s="1"/>
  <c r="C1166" i="1"/>
  <c r="M1166" i="1" s="1"/>
  <c r="D1120" i="1"/>
  <c r="D1077" i="1"/>
  <c r="D1133" i="1"/>
  <c r="D1085" i="1"/>
  <c r="D1078" i="1"/>
  <c r="D1123" i="1"/>
  <c r="D1076" i="1"/>
  <c r="D1160" i="1"/>
  <c r="D1166" i="1"/>
  <c r="F1120" i="1"/>
  <c r="G1076" i="1"/>
  <c r="R1120" i="1"/>
  <c r="S1120" i="1" s="1"/>
  <c r="R1077" i="1"/>
  <c r="T1077" i="1" s="1"/>
  <c r="R1133" i="1"/>
  <c r="S1133" i="1" s="1"/>
  <c r="R1085" i="1"/>
  <c r="S1085" i="1" s="1"/>
  <c r="R1078" i="1"/>
  <c r="S1078" i="1" s="1"/>
  <c r="R1123" i="1"/>
  <c r="T1123" i="1" s="1"/>
  <c r="R1076" i="1"/>
  <c r="S1076" i="1" s="1"/>
  <c r="R1160" i="1"/>
  <c r="S1160" i="1" s="1"/>
  <c r="R1166" i="1"/>
  <c r="S1166" i="1" s="1"/>
  <c r="S1077" i="1"/>
  <c r="T1120" i="1"/>
  <c r="A2948" i="1"/>
  <c r="C2948" i="1"/>
  <c r="G2948" i="1" s="1"/>
  <c r="D2948" i="1"/>
  <c r="F2948" i="1"/>
  <c r="R2948" i="1"/>
  <c r="S2948" i="1" s="1"/>
  <c r="A98" i="1"/>
  <c r="C98" i="1"/>
  <c r="G98" i="1" s="1"/>
  <c r="D98" i="1"/>
  <c r="F98" i="1"/>
  <c r="R98" i="1"/>
  <c r="S98" i="1" s="1"/>
  <c r="A2459" i="1"/>
  <c r="A2462" i="1"/>
  <c r="A2464" i="1"/>
  <c r="C2459" i="1"/>
  <c r="M2459" i="1" s="1"/>
  <c r="C2462" i="1"/>
  <c r="F2462" i="1" s="1"/>
  <c r="C2464" i="1"/>
  <c r="M2464" i="1" s="1"/>
  <c r="D2459" i="1"/>
  <c r="D2462" i="1"/>
  <c r="D2464" i="1"/>
  <c r="R2459" i="1"/>
  <c r="S2459" i="1" s="1"/>
  <c r="R2462" i="1"/>
  <c r="S2462" i="1" s="1"/>
  <c r="R2464" i="1"/>
  <c r="S2464" i="1" s="1"/>
  <c r="A2449" i="1"/>
  <c r="C2449" i="1"/>
  <c r="G2449" i="1" s="1"/>
  <c r="D2449" i="1"/>
  <c r="R2449" i="1"/>
  <c r="S2449" i="1" s="1"/>
  <c r="A24" i="1"/>
  <c r="A25" i="1"/>
  <c r="A23" i="1"/>
  <c r="C24" i="1"/>
  <c r="F24" i="1" s="1"/>
  <c r="C25" i="1"/>
  <c r="F25" i="1" s="1"/>
  <c r="C23" i="1"/>
  <c r="M23" i="1" s="1"/>
  <c r="D24" i="1"/>
  <c r="D25" i="1"/>
  <c r="D23" i="1"/>
  <c r="R24" i="1"/>
  <c r="S24" i="1" s="1"/>
  <c r="R25" i="1"/>
  <c r="S25" i="1" s="1"/>
  <c r="U25" i="1" s="1"/>
  <c r="X25" i="1" s="1"/>
  <c r="R23" i="1"/>
  <c r="S23" i="1" s="1"/>
  <c r="A803" i="1"/>
  <c r="C803" i="1"/>
  <c r="G803" i="1" s="1"/>
  <c r="D803" i="1"/>
  <c r="R803" i="1"/>
  <c r="S803" i="1" s="1"/>
  <c r="A2738" i="1"/>
  <c r="C2738" i="1"/>
  <c r="G2738" i="1" s="1"/>
  <c r="D2738" i="1"/>
  <c r="R2738" i="1"/>
  <c r="S2738" i="1" s="1"/>
  <c r="A901" i="1"/>
  <c r="C901" i="1"/>
  <c r="G901" i="1" s="1"/>
  <c r="D901" i="1"/>
  <c r="R901" i="1"/>
  <c r="S901" i="1" s="1"/>
  <c r="T2464" i="1" l="1"/>
  <c r="T2459" i="1"/>
  <c r="Z995" i="1"/>
  <c r="Y995" i="1" s="1"/>
  <c r="Z996" i="1"/>
  <c r="Y996" i="1" s="1"/>
  <c r="Y997" i="1"/>
  <c r="AB997" i="1"/>
  <c r="AB995" i="1"/>
  <c r="W998" i="1"/>
  <c r="X998" i="1"/>
  <c r="F2449" i="1"/>
  <c r="U2462" i="1"/>
  <c r="X2462" i="1" s="1"/>
  <c r="T2462" i="1"/>
  <c r="V2462" i="1" s="1"/>
  <c r="Z2462" i="1" s="1"/>
  <c r="AB2462" i="1" s="1"/>
  <c r="V998" i="1"/>
  <c r="Z998" i="1" s="1"/>
  <c r="F1166" i="1"/>
  <c r="T23" i="1"/>
  <c r="T24" i="1"/>
  <c r="G2462" i="1"/>
  <c r="G1133" i="1"/>
  <c r="F1078" i="1"/>
  <c r="T25" i="1"/>
  <c r="T1166" i="1"/>
  <c r="T1078" i="1"/>
  <c r="M1120" i="1"/>
  <c r="G1166" i="1"/>
  <c r="G1078" i="1"/>
  <c r="F1076" i="1"/>
  <c r="F1133" i="1"/>
  <c r="M24" i="1"/>
  <c r="G23" i="1"/>
  <c r="T1076" i="1"/>
  <c r="V1076" i="1" s="1"/>
  <c r="T1133" i="1"/>
  <c r="T2431" i="1"/>
  <c r="V2431" i="1" s="1"/>
  <c r="M2431" i="1"/>
  <c r="F23" i="1"/>
  <c r="T98" i="1"/>
  <c r="V98" i="1" s="1"/>
  <c r="M98" i="1"/>
  <c r="T2948" i="1"/>
  <c r="V2948" i="1" s="1"/>
  <c r="M2948" i="1"/>
  <c r="S1123" i="1"/>
  <c r="G1160" i="1"/>
  <c r="G1123" i="1"/>
  <c r="G1085" i="1"/>
  <c r="G1077" i="1"/>
  <c r="M1160" i="1"/>
  <c r="M1123" i="1"/>
  <c r="M1085" i="1"/>
  <c r="M1077" i="1"/>
  <c r="U2431" i="1"/>
  <c r="U1160" i="1"/>
  <c r="U1085" i="1"/>
  <c r="V1123" i="1"/>
  <c r="V1077" i="1"/>
  <c r="U1123" i="1"/>
  <c r="U1077" i="1"/>
  <c r="T1160" i="1"/>
  <c r="V1160" i="1" s="1"/>
  <c r="T1085" i="1"/>
  <c r="V1085" i="1" s="1"/>
  <c r="V1166" i="1"/>
  <c r="V1078" i="1"/>
  <c r="V1133" i="1"/>
  <c r="V1120" i="1"/>
  <c r="M2449" i="1"/>
  <c r="F2464" i="1"/>
  <c r="M2462" i="1"/>
  <c r="U1166" i="1"/>
  <c r="U1076" i="1"/>
  <c r="U1078" i="1"/>
  <c r="U1133" i="1"/>
  <c r="U1120" i="1"/>
  <c r="U2948" i="1"/>
  <c r="G24" i="1"/>
  <c r="G2464" i="1"/>
  <c r="G2459" i="1"/>
  <c r="F2459" i="1"/>
  <c r="U98" i="1"/>
  <c r="T2449" i="1"/>
  <c r="V2449" i="1" s="1"/>
  <c r="W2462" i="1"/>
  <c r="V2464" i="1"/>
  <c r="V2459" i="1"/>
  <c r="M901" i="1"/>
  <c r="F901" i="1"/>
  <c r="M803" i="1"/>
  <c r="F803" i="1"/>
  <c r="V25" i="1"/>
  <c r="F2738" i="1"/>
  <c r="T2738" i="1"/>
  <c r="V2738" i="1" s="1"/>
  <c r="M2738" i="1"/>
  <c r="W25" i="1"/>
  <c r="V23" i="1"/>
  <c r="V24" i="1"/>
  <c r="M25" i="1"/>
  <c r="G25" i="1"/>
  <c r="U2449" i="1"/>
  <c r="U2464" i="1"/>
  <c r="U2459" i="1"/>
  <c r="Z25" i="1"/>
  <c r="AB25" i="1" s="1"/>
  <c r="T901" i="1"/>
  <c r="V901" i="1" s="1"/>
  <c r="T803" i="1"/>
  <c r="V803" i="1" s="1"/>
  <c r="U23" i="1"/>
  <c r="U24" i="1"/>
  <c r="U803" i="1"/>
  <c r="U2738" i="1"/>
  <c r="U901" i="1"/>
  <c r="A2401" i="1"/>
  <c r="C2401" i="1"/>
  <c r="G2401" i="1" s="1"/>
  <c r="D2401" i="1"/>
  <c r="R2401" i="1"/>
  <c r="S2401" i="1" s="1"/>
  <c r="AB996" i="1" l="1"/>
  <c r="AA997" i="1"/>
  <c r="AC997" i="1" s="1"/>
  <c r="AD997" i="1"/>
  <c r="AA996" i="1"/>
  <c r="AC996" i="1" s="1"/>
  <c r="AD996" i="1"/>
  <c r="AA995" i="1"/>
  <c r="AC995" i="1" s="1"/>
  <c r="AD995" i="1"/>
  <c r="Y998" i="1"/>
  <c r="AB998" i="1"/>
  <c r="F2401" i="1"/>
  <c r="Z98" i="1"/>
  <c r="AB98" i="1" s="1"/>
  <c r="AA98" i="1" s="1"/>
  <c r="Y98" i="1"/>
  <c r="W2431" i="1"/>
  <c r="X2431" i="1"/>
  <c r="Z2431" i="1" s="1"/>
  <c r="X1077" i="1"/>
  <c r="Z1077" i="1" s="1"/>
  <c r="AB1077" i="1" s="1"/>
  <c r="AA1077" i="1" s="1"/>
  <c r="W1077" i="1"/>
  <c r="X1085" i="1"/>
  <c r="Z1085" i="1" s="1"/>
  <c r="W1085" i="1"/>
  <c r="X1160" i="1"/>
  <c r="Z1160" i="1" s="1"/>
  <c r="W1160" i="1"/>
  <c r="X1123" i="1"/>
  <c r="Z1123" i="1" s="1"/>
  <c r="W1123" i="1"/>
  <c r="W1133" i="1"/>
  <c r="X1133" i="1"/>
  <c r="Z1133" i="1" s="1"/>
  <c r="W1076" i="1"/>
  <c r="X1076" i="1"/>
  <c r="Z1076" i="1" s="1"/>
  <c r="W1120" i="1"/>
  <c r="X1120" i="1"/>
  <c r="Z1120" i="1" s="1"/>
  <c r="W1078" i="1"/>
  <c r="X1078" i="1"/>
  <c r="Z1078" i="1" s="1"/>
  <c r="W1166" i="1"/>
  <c r="X1166" i="1"/>
  <c r="Z1166" i="1" s="1"/>
  <c r="AD1077" i="1"/>
  <c r="W2948" i="1"/>
  <c r="X2948" i="1"/>
  <c r="Z2948" i="1" s="1"/>
  <c r="T2401" i="1"/>
  <c r="M2401" i="1"/>
  <c r="Y2462" i="1"/>
  <c r="W98" i="1"/>
  <c r="X98" i="1"/>
  <c r="W2449" i="1"/>
  <c r="X2449" i="1"/>
  <c r="Z2449" i="1" s="1"/>
  <c r="W2459" i="1"/>
  <c r="X2459" i="1"/>
  <c r="Z2459" i="1" s="1"/>
  <c r="W2464" i="1"/>
  <c r="X2464" i="1"/>
  <c r="Z2464" i="1" s="1"/>
  <c r="AD2462" i="1"/>
  <c r="AA2462" i="1"/>
  <c r="AC2462" i="1" s="1"/>
  <c r="W24" i="1"/>
  <c r="X24" i="1"/>
  <c r="Z24" i="1" s="1"/>
  <c r="AD25" i="1"/>
  <c r="AA25" i="1"/>
  <c r="W23" i="1"/>
  <c r="X23" i="1"/>
  <c r="Z23" i="1" s="1"/>
  <c r="Y25" i="1"/>
  <c r="W803" i="1"/>
  <c r="X803" i="1"/>
  <c r="Z803" i="1" s="1"/>
  <c r="V2401" i="1"/>
  <c r="W2738" i="1"/>
  <c r="X2738" i="1"/>
  <c r="Z2738" i="1" s="1"/>
  <c r="W901" i="1"/>
  <c r="X901" i="1"/>
  <c r="Z901" i="1" s="1"/>
  <c r="U2401" i="1"/>
  <c r="AA998" i="1" l="1"/>
  <c r="AD998" i="1"/>
  <c r="AC998" i="1"/>
  <c r="AD98" i="1"/>
  <c r="AC98" i="1"/>
  <c r="AB2431" i="1"/>
  <c r="Y2431" i="1"/>
  <c r="AB1160" i="1"/>
  <c r="Y1160" i="1"/>
  <c r="AB1085" i="1"/>
  <c r="Y1085" i="1"/>
  <c r="AB1123" i="1"/>
  <c r="Y1123" i="1"/>
  <c r="Y1077" i="1"/>
  <c r="AC1077" i="1" s="1"/>
  <c r="AB1120" i="1"/>
  <c r="Y1120" i="1"/>
  <c r="AB1166" i="1"/>
  <c r="Y1166" i="1"/>
  <c r="AB1078" i="1"/>
  <c r="Y1078" i="1"/>
  <c r="AB1076" i="1"/>
  <c r="Y1076" i="1"/>
  <c r="AB1133" i="1"/>
  <c r="Y1133" i="1"/>
  <c r="AC25" i="1"/>
  <c r="AB2948" i="1"/>
  <c r="Y2948" i="1"/>
  <c r="AB2459" i="1"/>
  <c r="Y2459" i="1"/>
  <c r="AB2449" i="1"/>
  <c r="Y2449" i="1"/>
  <c r="AB2464" i="1"/>
  <c r="Y2464" i="1"/>
  <c r="AB23" i="1"/>
  <c r="Y23" i="1"/>
  <c r="AB24" i="1"/>
  <c r="Y24" i="1"/>
  <c r="AB803" i="1"/>
  <c r="Y803" i="1"/>
  <c r="AB2738" i="1"/>
  <c r="Y2738" i="1"/>
  <c r="AB901" i="1"/>
  <c r="Y901" i="1"/>
  <c r="W2401" i="1"/>
  <c r="X2401" i="1"/>
  <c r="Z2401" i="1" s="1"/>
  <c r="AA2431" i="1" l="1"/>
  <c r="AC2431" i="1" s="1"/>
  <c r="AD2431" i="1"/>
  <c r="AA1123" i="1"/>
  <c r="AC1123" i="1" s="1"/>
  <c r="AD1123" i="1"/>
  <c r="AA1085" i="1"/>
  <c r="AC1085" i="1" s="1"/>
  <c r="AD1085" i="1"/>
  <c r="AA1160" i="1"/>
  <c r="AC1160" i="1" s="1"/>
  <c r="AD1160" i="1"/>
  <c r="AA1133" i="1"/>
  <c r="AC1133" i="1" s="1"/>
  <c r="AD1133" i="1"/>
  <c r="AA1076" i="1"/>
  <c r="AC1076" i="1" s="1"/>
  <c r="AD1076" i="1"/>
  <c r="AA1078" i="1"/>
  <c r="AC1078" i="1" s="1"/>
  <c r="AD1078" i="1"/>
  <c r="AA1166" i="1"/>
  <c r="AC1166" i="1" s="1"/>
  <c r="AD1166" i="1"/>
  <c r="AA1120" i="1"/>
  <c r="AC1120" i="1" s="1"/>
  <c r="AD1120" i="1"/>
  <c r="AA2948" i="1"/>
  <c r="AC2948" i="1" s="1"/>
  <c r="AD2948" i="1"/>
  <c r="AA2464" i="1"/>
  <c r="AC2464" i="1" s="1"/>
  <c r="AD2464" i="1"/>
  <c r="AA2449" i="1"/>
  <c r="AC2449" i="1" s="1"/>
  <c r="AD2449" i="1"/>
  <c r="AA2459" i="1"/>
  <c r="AC2459" i="1" s="1"/>
  <c r="AD2459" i="1"/>
  <c r="AA24" i="1"/>
  <c r="AC24" i="1" s="1"/>
  <c r="AD24" i="1"/>
  <c r="AA23" i="1"/>
  <c r="AC23" i="1" s="1"/>
  <c r="AD23" i="1"/>
  <c r="AA803" i="1"/>
  <c r="AC803" i="1" s="1"/>
  <c r="AD803" i="1"/>
  <c r="AA2738" i="1"/>
  <c r="AC2738" i="1" s="1"/>
  <c r="AD2738" i="1"/>
  <c r="AA901" i="1"/>
  <c r="AC901" i="1" s="1"/>
  <c r="AD901" i="1"/>
  <c r="AB2401" i="1"/>
  <c r="Y2401" i="1"/>
  <c r="AA2401" i="1" l="1"/>
  <c r="AC2401" i="1" s="1"/>
  <c r="AD2401" i="1"/>
  <c r="A114" i="1" l="1"/>
  <c r="C114" i="1"/>
  <c r="G114" i="1" s="1"/>
  <c r="D114" i="1"/>
  <c r="F114" i="1"/>
  <c r="R114" i="1"/>
  <c r="S114" i="1" s="1"/>
  <c r="A2753" i="1"/>
  <c r="A2752" i="1"/>
  <c r="C2753" i="1"/>
  <c r="C2752" i="1"/>
  <c r="D2753" i="1"/>
  <c r="D2752" i="1"/>
  <c r="F2753" i="1"/>
  <c r="F2752" i="1"/>
  <c r="G2753" i="1"/>
  <c r="G2752" i="1"/>
  <c r="M2753" i="1"/>
  <c r="M2752" i="1"/>
  <c r="R2753" i="1"/>
  <c r="S2753" i="1" s="1"/>
  <c r="R2752" i="1"/>
  <c r="S2752" i="1"/>
  <c r="V2752" i="1" s="1"/>
  <c r="T2752" i="1"/>
  <c r="U2752" i="1"/>
  <c r="X2752" i="1" s="1"/>
  <c r="A2525" i="1"/>
  <c r="A1309" i="1"/>
  <c r="A409" i="1"/>
  <c r="C2525" i="1"/>
  <c r="F2525" i="1" s="1"/>
  <c r="C1309" i="1"/>
  <c r="F1309" i="1" s="1"/>
  <c r="C409" i="1"/>
  <c r="M409" i="1" s="1"/>
  <c r="D2525" i="1"/>
  <c r="D1309" i="1"/>
  <c r="D409" i="1"/>
  <c r="R2525" i="1"/>
  <c r="S2525" i="1" s="1"/>
  <c r="R1309" i="1"/>
  <c r="S1309" i="1" s="1"/>
  <c r="U1309" i="1" s="1"/>
  <c r="X1309" i="1" s="1"/>
  <c r="R409" i="1"/>
  <c r="S409" i="1" s="1"/>
  <c r="A2592" i="1"/>
  <c r="C2592" i="1"/>
  <c r="G2592" i="1" s="1"/>
  <c r="D2592" i="1"/>
  <c r="F2592" i="1"/>
  <c r="R2592" i="1"/>
  <c r="S2592" i="1" s="1"/>
  <c r="R1061" i="1"/>
  <c r="T1061" i="1" s="1"/>
  <c r="D1061" i="1"/>
  <c r="C1061" i="1"/>
  <c r="F1061" i="1" s="1"/>
  <c r="A1061" i="1"/>
  <c r="R1063" i="1"/>
  <c r="T1063" i="1" s="1"/>
  <c r="D1063" i="1"/>
  <c r="C1063" i="1"/>
  <c r="F1063" i="1" s="1"/>
  <c r="A1063" i="1"/>
  <c r="A1912" i="1"/>
  <c r="C1912" i="1"/>
  <c r="G1912" i="1" s="1"/>
  <c r="D1912" i="1"/>
  <c r="F1912" i="1"/>
  <c r="R1912" i="1"/>
  <c r="S1912" i="1" s="1"/>
  <c r="R1772" i="1"/>
  <c r="T1772" i="1" s="1"/>
  <c r="D1772" i="1"/>
  <c r="C1772" i="1"/>
  <c r="F1772" i="1" s="1"/>
  <c r="A1772" i="1"/>
  <c r="A2842" i="1"/>
  <c r="C2842" i="1"/>
  <c r="G2842" i="1" s="1"/>
  <c r="D2842" i="1"/>
  <c r="R2842" i="1"/>
  <c r="S2842" i="1" s="1"/>
  <c r="A2502" i="1"/>
  <c r="A2512" i="1"/>
  <c r="A2517" i="1"/>
  <c r="C2502" i="1"/>
  <c r="F2502" i="1" s="1"/>
  <c r="C2512" i="1"/>
  <c r="F2512" i="1" s="1"/>
  <c r="C2517" i="1"/>
  <c r="M2517" i="1" s="1"/>
  <c r="D2502" i="1"/>
  <c r="D2512" i="1"/>
  <c r="D2517" i="1"/>
  <c r="R2502" i="1"/>
  <c r="S2502" i="1" s="1"/>
  <c r="R2512" i="1"/>
  <c r="S2512" i="1" s="1"/>
  <c r="U2512" i="1" s="1"/>
  <c r="X2512" i="1" s="1"/>
  <c r="R2517" i="1"/>
  <c r="S2517" i="1" s="1"/>
  <c r="A2505" i="1"/>
  <c r="C2505" i="1"/>
  <c r="G2505" i="1" s="1"/>
  <c r="D2505" i="1"/>
  <c r="R2505" i="1"/>
  <c r="S2505" i="1" s="1"/>
  <c r="W2752" i="1" l="1"/>
  <c r="Z2752" i="1"/>
  <c r="U2753" i="1"/>
  <c r="T2753" i="1"/>
  <c r="V2753" i="1" s="1"/>
  <c r="F2842" i="1"/>
  <c r="T2502" i="1"/>
  <c r="V2502" i="1" s="1"/>
  <c r="T409" i="1"/>
  <c r="V409" i="1" s="1"/>
  <c r="G409" i="1"/>
  <c r="T2512" i="1"/>
  <c r="V2512" i="1" s="1"/>
  <c r="Z2512" i="1" s="1"/>
  <c r="AB2512" i="1" s="1"/>
  <c r="T2525" i="1"/>
  <c r="V2525" i="1" s="1"/>
  <c r="M2525" i="1"/>
  <c r="F409" i="1"/>
  <c r="T1309" i="1"/>
  <c r="T1912" i="1"/>
  <c r="V1912" i="1" s="1"/>
  <c r="T2517" i="1"/>
  <c r="V2517" i="1" s="1"/>
  <c r="G2525" i="1"/>
  <c r="F2505" i="1"/>
  <c r="T114" i="1"/>
  <c r="V114" i="1" s="1"/>
  <c r="M114" i="1"/>
  <c r="U114" i="1"/>
  <c r="V1309" i="1"/>
  <c r="Z1309" i="1" s="1"/>
  <c r="M2502" i="1"/>
  <c r="G2517" i="1"/>
  <c r="T2592" i="1"/>
  <c r="V2592" i="1" s="1"/>
  <c r="W1309" i="1"/>
  <c r="M1912" i="1"/>
  <c r="M2592" i="1"/>
  <c r="M1309" i="1"/>
  <c r="G1309" i="1"/>
  <c r="U409" i="1"/>
  <c r="U2525" i="1"/>
  <c r="F2517" i="1"/>
  <c r="S1063" i="1"/>
  <c r="V1063" i="1" s="1"/>
  <c r="S1061" i="1"/>
  <c r="U1061" i="1" s="1"/>
  <c r="U2592" i="1"/>
  <c r="V1061" i="1"/>
  <c r="G1063" i="1"/>
  <c r="M1063" i="1"/>
  <c r="G1061" i="1"/>
  <c r="M1061" i="1"/>
  <c r="T2505" i="1"/>
  <c r="V2505" i="1" s="1"/>
  <c r="G2502" i="1"/>
  <c r="T2842" i="1"/>
  <c r="V2842" i="1" s="1"/>
  <c r="M2842" i="1"/>
  <c r="S1772" i="1"/>
  <c r="U1772" i="1" s="1"/>
  <c r="U1912" i="1"/>
  <c r="G1772" i="1"/>
  <c r="M1772" i="1"/>
  <c r="M2505" i="1"/>
  <c r="W2512" i="1"/>
  <c r="M2512" i="1"/>
  <c r="G2512" i="1"/>
  <c r="U2842" i="1"/>
  <c r="U2505" i="1"/>
  <c r="U2517" i="1"/>
  <c r="U2502" i="1"/>
  <c r="A957" i="1"/>
  <c r="C957" i="1"/>
  <c r="F957" i="1" s="1"/>
  <c r="D957" i="1"/>
  <c r="R957" i="1"/>
  <c r="S957" i="1" s="1"/>
  <c r="A958" i="1"/>
  <c r="C958" i="1"/>
  <c r="F958" i="1" s="1"/>
  <c r="D958" i="1"/>
  <c r="R958" i="1"/>
  <c r="S958" i="1" s="1"/>
  <c r="A960" i="1"/>
  <c r="C960" i="1"/>
  <c r="F960" i="1" s="1"/>
  <c r="D960" i="1"/>
  <c r="R960" i="1"/>
  <c r="S960" i="1" s="1"/>
  <c r="Y2752" i="1" l="1"/>
  <c r="AB2752" i="1"/>
  <c r="W2753" i="1"/>
  <c r="X2753" i="1"/>
  <c r="Z2753" i="1" s="1"/>
  <c r="V1772" i="1"/>
  <c r="M960" i="1"/>
  <c r="G960" i="1"/>
  <c r="W114" i="1"/>
  <c r="X114" i="1"/>
  <c r="Z114" i="1" s="1"/>
  <c r="AB1309" i="1"/>
  <c r="AA1309" i="1" s="1"/>
  <c r="Y1309" i="1"/>
  <c r="W2525" i="1"/>
  <c r="X2525" i="1"/>
  <c r="Z2525" i="1" s="1"/>
  <c r="W409" i="1"/>
  <c r="X409" i="1"/>
  <c r="Z409" i="1" s="1"/>
  <c r="AD1309" i="1"/>
  <c r="W2592" i="1"/>
  <c r="X2592" i="1"/>
  <c r="Z2592" i="1" s="1"/>
  <c r="U1063" i="1"/>
  <c r="X1063" i="1" s="1"/>
  <c r="Z1063" i="1" s="1"/>
  <c r="AB1063" i="1" s="1"/>
  <c r="X1061" i="1"/>
  <c r="W1061" i="1"/>
  <c r="Z1061" i="1"/>
  <c r="AB1061" i="1" s="1"/>
  <c r="T958" i="1"/>
  <c r="V958" i="1" s="1"/>
  <c r="W1912" i="1"/>
  <c r="X1912" i="1"/>
  <c r="Z1912" i="1" s="1"/>
  <c r="X1772" i="1"/>
  <c r="Z1772" i="1" s="1"/>
  <c r="AB1772" i="1" s="1"/>
  <c r="W1772" i="1"/>
  <c r="T960" i="1"/>
  <c r="V960" i="1" s="1"/>
  <c r="W2842" i="1"/>
  <c r="X2842" i="1"/>
  <c r="Z2842" i="1" s="1"/>
  <c r="W2502" i="1"/>
  <c r="X2502" i="1"/>
  <c r="Z2502" i="1" s="1"/>
  <c r="W2505" i="1"/>
  <c r="X2505" i="1"/>
  <c r="Z2505" i="1" s="1"/>
  <c r="AD2512" i="1"/>
  <c r="AA2512" i="1"/>
  <c r="U960" i="1"/>
  <c r="U958" i="1"/>
  <c r="T957" i="1"/>
  <c r="V957" i="1" s="1"/>
  <c r="W2517" i="1"/>
  <c r="X2517" i="1"/>
  <c r="Z2517" i="1" s="1"/>
  <c r="Y2512" i="1"/>
  <c r="AC2512" i="1" s="1"/>
  <c r="U957" i="1"/>
  <c r="M958" i="1"/>
  <c r="G958" i="1"/>
  <c r="M957" i="1"/>
  <c r="G957" i="1"/>
  <c r="AA2752" i="1" l="1"/>
  <c r="AD2752" i="1"/>
  <c r="AC2752" i="1"/>
  <c r="Y2753" i="1"/>
  <c r="AB2753" i="1"/>
  <c r="W1063" i="1"/>
  <c r="AC1309" i="1"/>
  <c r="AB114" i="1"/>
  <c r="Y114" i="1"/>
  <c r="AB2525" i="1"/>
  <c r="Y2525" i="1"/>
  <c r="AB409" i="1"/>
  <c r="Y409" i="1"/>
  <c r="AB2592" i="1"/>
  <c r="Y2592" i="1"/>
  <c r="Y1061" i="1"/>
  <c r="AD1063" i="1"/>
  <c r="AA1063" i="1"/>
  <c r="Y1063" i="1"/>
  <c r="AD1061" i="1"/>
  <c r="AA1061" i="1"/>
  <c r="AB1912" i="1"/>
  <c r="Y1912" i="1"/>
  <c r="AD1772" i="1"/>
  <c r="AA1772" i="1"/>
  <c r="Y1772" i="1"/>
  <c r="AB2842" i="1"/>
  <c r="Y2842" i="1"/>
  <c r="X958" i="1"/>
  <c r="W958" i="1"/>
  <c r="AB2505" i="1"/>
  <c r="Y2505" i="1"/>
  <c r="AB2502" i="1"/>
  <c r="Y2502" i="1"/>
  <c r="AB2517" i="1"/>
  <c r="Y2517" i="1"/>
  <c r="X960" i="1"/>
  <c r="W960" i="1"/>
  <c r="X957" i="1"/>
  <c r="W957" i="1"/>
  <c r="Z957" i="1" l="1"/>
  <c r="Z960" i="1"/>
  <c r="Y960" i="1" s="1"/>
  <c r="Z958" i="1"/>
  <c r="AA2753" i="1"/>
  <c r="AC2753" i="1" s="1"/>
  <c r="AD2753" i="1"/>
  <c r="AC1772" i="1"/>
  <c r="AA114" i="1"/>
  <c r="AC114" i="1" s="1"/>
  <c r="AD114" i="1"/>
  <c r="AC1061" i="1"/>
  <c r="AA409" i="1"/>
  <c r="AC409" i="1" s="1"/>
  <c r="AD409" i="1"/>
  <c r="AA2525" i="1"/>
  <c r="AC2525" i="1" s="1"/>
  <c r="AD2525" i="1"/>
  <c r="AC1063" i="1"/>
  <c r="AA2592" i="1"/>
  <c r="AC2592" i="1" s="1"/>
  <c r="AD2592" i="1"/>
  <c r="AA1912" i="1"/>
  <c r="AC1912" i="1" s="1"/>
  <c r="AD1912" i="1"/>
  <c r="Y958" i="1"/>
  <c r="Y957" i="1"/>
  <c r="AA2842" i="1"/>
  <c r="AC2842" i="1" s="1"/>
  <c r="AD2842" i="1"/>
  <c r="AA2517" i="1"/>
  <c r="AC2517" i="1" s="1"/>
  <c r="AD2517" i="1"/>
  <c r="AA2502" i="1"/>
  <c r="AC2502" i="1" s="1"/>
  <c r="AD2502" i="1"/>
  <c r="AA2505" i="1"/>
  <c r="AC2505" i="1" s="1"/>
  <c r="AD2505" i="1"/>
  <c r="AB958" i="1" l="1"/>
  <c r="AB960" i="1"/>
  <c r="AB957" i="1"/>
  <c r="A1442" i="1"/>
  <c r="C1442" i="1"/>
  <c r="G1442" i="1" s="1"/>
  <c r="D1442" i="1"/>
  <c r="F1442" i="1"/>
  <c r="R1442" i="1"/>
  <c r="S1442" i="1" s="1"/>
  <c r="AA957" i="1" l="1"/>
  <c r="AD957" i="1"/>
  <c r="AD960" i="1"/>
  <c r="AA960" i="1"/>
  <c r="AD958" i="1"/>
  <c r="AA958" i="1"/>
  <c r="M1442" i="1"/>
  <c r="T1442" i="1"/>
  <c r="V1442" i="1" s="1"/>
  <c r="U1442" i="1"/>
  <c r="AC958" i="1" l="1"/>
  <c r="AC957" i="1"/>
  <c r="AC960" i="1"/>
  <c r="W1442" i="1"/>
  <c r="X1442" i="1"/>
  <c r="Z1442" i="1" s="1"/>
  <c r="AB1442" i="1" l="1"/>
  <c r="Y1442" i="1"/>
  <c r="AA1442" i="1" l="1"/>
  <c r="AC1442" i="1" s="1"/>
  <c r="AD1442" i="1"/>
  <c r="A183" i="1" l="1"/>
  <c r="C183" i="1"/>
  <c r="G183" i="1" s="1"/>
  <c r="D183" i="1"/>
  <c r="F183" i="1"/>
  <c r="R183" i="1"/>
  <c r="S183" i="1" s="1"/>
  <c r="M183" i="1" l="1"/>
  <c r="T183" i="1"/>
  <c r="V183" i="1" s="1"/>
  <c r="U183" i="1"/>
  <c r="W183" i="1" l="1"/>
  <c r="X183" i="1"/>
  <c r="Z183" i="1" s="1"/>
  <c r="AB183" i="1" l="1"/>
  <c r="Y183" i="1"/>
  <c r="AA183" i="1" l="1"/>
  <c r="AC183" i="1" s="1"/>
  <c r="AD183" i="1"/>
  <c r="A667" i="1" l="1"/>
  <c r="C667" i="1"/>
  <c r="G667" i="1" s="1"/>
  <c r="D667" i="1"/>
  <c r="R667" i="1"/>
  <c r="S667" i="1" s="1"/>
  <c r="F667" i="1" l="1"/>
  <c r="M667" i="1"/>
  <c r="T667" i="1"/>
  <c r="V667" i="1" s="1"/>
  <c r="U667" i="1"/>
  <c r="W667" i="1" l="1"/>
  <c r="X667" i="1"/>
  <c r="Z667" i="1" s="1"/>
  <c r="AB667" i="1" l="1"/>
  <c r="Y667" i="1"/>
  <c r="AA667" i="1" l="1"/>
  <c r="AC667" i="1" s="1"/>
  <c r="AD667" i="1"/>
  <c r="A182" i="1" l="1"/>
  <c r="C182" i="1"/>
  <c r="F182" i="1" s="1"/>
  <c r="D182" i="1"/>
  <c r="R182" i="1"/>
  <c r="S182" i="1" s="1"/>
  <c r="A528" i="1"/>
  <c r="A530" i="1"/>
  <c r="A1027" i="1"/>
  <c r="A2344" i="1"/>
  <c r="A1031" i="1"/>
  <c r="A364" i="1"/>
  <c r="A363" i="1"/>
  <c r="A529" i="1"/>
  <c r="C528" i="1"/>
  <c r="F528" i="1" s="1"/>
  <c r="C530" i="1"/>
  <c r="M530" i="1" s="1"/>
  <c r="C1027" i="1"/>
  <c r="M1027" i="1" s="1"/>
  <c r="C2344" i="1"/>
  <c r="M2344" i="1" s="1"/>
  <c r="C1031" i="1"/>
  <c r="M1031" i="1" s="1"/>
  <c r="C364" i="1"/>
  <c r="M364" i="1" s="1"/>
  <c r="C363" i="1"/>
  <c r="M363" i="1" s="1"/>
  <c r="C529" i="1"/>
  <c r="M529" i="1" s="1"/>
  <c r="D528" i="1"/>
  <c r="D530" i="1"/>
  <c r="D1027" i="1"/>
  <c r="D2344" i="1"/>
  <c r="D1031" i="1"/>
  <c r="D364" i="1"/>
  <c r="D363" i="1"/>
  <c r="D529" i="1"/>
  <c r="R528" i="1"/>
  <c r="S528" i="1" s="1"/>
  <c r="R530" i="1"/>
  <c r="S530" i="1" s="1"/>
  <c r="U530" i="1" s="1"/>
  <c r="W530" i="1" s="1"/>
  <c r="R1027" i="1"/>
  <c r="S1027" i="1" s="1"/>
  <c r="R2344" i="1"/>
  <c r="T2344" i="1" s="1"/>
  <c r="R1031" i="1"/>
  <c r="S1031" i="1" s="1"/>
  <c r="R364" i="1"/>
  <c r="S364" i="1" s="1"/>
  <c r="R363" i="1"/>
  <c r="S363" i="1" s="1"/>
  <c r="R529" i="1"/>
  <c r="T529" i="1" s="1"/>
  <c r="T1027" i="1"/>
  <c r="R1354" i="1"/>
  <c r="T1354" i="1" s="1"/>
  <c r="D1354" i="1"/>
  <c r="C1354" i="1"/>
  <c r="F1354" i="1" s="1"/>
  <c r="A1354" i="1"/>
  <c r="T363" i="1" l="1"/>
  <c r="T1031" i="1"/>
  <c r="V1031" i="1" s="1"/>
  <c r="G364" i="1"/>
  <c r="S529" i="1"/>
  <c r="V529" i="1" s="1"/>
  <c r="S2344" i="1"/>
  <c r="V2344" i="1" s="1"/>
  <c r="U364" i="1"/>
  <c r="T364" i="1"/>
  <c r="V364" i="1" s="1"/>
  <c r="T530" i="1"/>
  <c r="V530" i="1" s="1"/>
  <c r="F364" i="1"/>
  <c r="X530" i="1"/>
  <c r="G530" i="1"/>
  <c r="F530" i="1"/>
  <c r="U363" i="1"/>
  <c r="W363" i="1" s="1"/>
  <c r="U1031" i="1"/>
  <c r="W1031" i="1" s="1"/>
  <c r="U1027" i="1"/>
  <c r="W1027" i="1" s="1"/>
  <c r="U528" i="1"/>
  <c r="W528" i="1" s="1"/>
  <c r="T528" i="1"/>
  <c r="V528" i="1" s="1"/>
  <c r="V363" i="1"/>
  <c r="V1027" i="1"/>
  <c r="G529" i="1"/>
  <c r="G2344" i="1"/>
  <c r="F529" i="1"/>
  <c r="F2344" i="1"/>
  <c r="M528" i="1"/>
  <c r="G363" i="1"/>
  <c r="G1031" i="1"/>
  <c r="G1027" i="1"/>
  <c r="G528" i="1"/>
  <c r="F363" i="1"/>
  <c r="F1031" i="1"/>
  <c r="F1027" i="1"/>
  <c r="M182" i="1"/>
  <c r="G182" i="1"/>
  <c r="T182" i="1"/>
  <c r="V182" i="1" s="1"/>
  <c r="U182" i="1"/>
  <c r="S1354" i="1"/>
  <c r="V1354" i="1" s="1"/>
  <c r="G1354" i="1"/>
  <c r="M1354" i="1"/>
  <c r="U529" i="1" l="1"/>
  <c r="W529" i="1" s="1"/>
  <c r="Z530" i="1"/>
  <c r="AB530" i="1" s="1"/>
  <c r="X528" i="1"/>
  <c r="Z528" i="1" s="1"/>
  <c r="Y528" i="1" s="1"/>
  <c r="U2344" i="1"/>
  <c r="X1031" i="1"/>
  <c r="Z1031" i="1" s="1"/>
  <c r="W364" i="1"/>
  <c r="X364" i="1"/>
  <c r="Z364" i="1" s="1"/>
  <c r="X1027" i="1"/>
  <c r="Z1027" i="1" s="1"/>
  <c r="X363" i="1"/>
  <c r="Z363" i="1" s="1"/>
  <c r="Y363" i="1" s="1"/>
  <c r="U1354" i="1"/>
  <c r="X1354" i="1" s="1"/>
  <c r="Z1354" i="1" s="1"/>
  <c r="X182" i="1"/>
  <c r="Z182" i="1" s="1"/>
  <c r="W182" i="1"/>
  <c r="X529" i="1" l="1"/>
  <c r="Z529" i="1" s="1"/>
  <c r="AB529" i="1" s="1"/>
  <c r="Y530" i="1"/>
  <c r="AD530" i="1"/>
  <c r="AA530" i="1"/>
  <c r="W2344" i="1"/>
  <c r="X2344" i="1"/>
  <c r="Z2344" i="1" s="1"/>
  <c r="AB1031" i="1"/>
  <c r="Y1031" i="1"/>
  <c r="AB364" i="1"/>
  <c r="Y364" i="1"/>
  <c r="AB363" i="1"/>
  <c r="AA363" i="1" s="1"/>
  <c r="AC363" i="1" s="1"/>
  <c r="AB1027" i="1"/>
  <c r="AD1027" i="1" s="1"/>
  <c r="Y1027" i="1"/>
  <c r="AB528" i="1"/>
  <c r="AD528" i="1" s="1"/>
  <c r="W1354" i="1"/>
  <c r="AA1027" i="1"/>
  <c r="AA1031" i="1"/>
  <c r="AD1031" i="1"/>
  <c r="AB182" i="1"/>
  <c r="Y182" i="1"/>
  <c r="AB1354" i="1"/>
  <c r="Y1354" i="1"/>
  <c r="AC1027" i="1" l="1"/>
  <c r="AD363" i="1"/>
  <c r="Y529" i="1"/>
  <c r="AD529" i="1"/>
  <c r="AA529" i="1"/>
  <c r="AC530" i="1"/>
  <c r="AC1031" i="1"/>
  <c r="Y2344" i="1"/>
  <c r="AB2344" i="1"/>
  <c r="AD364" i="1"/>
  <c r="AA364" i="1"/>
  <c r="AC364" i="1" s="1"/>
  <c r="AA528" i="1"/>
  <c r="AC528" i="1" s="1"/>
  <c r="AD182" i="1"/>
  <c r="AA182" i="1"/>
  <c r="AC182" i="1" s="1"/>
  <c r="AD1354" i="1"/>
  <c r="AA1354" i="1"/>
  <c r="AC1354" i="1" s="1"/>
  <c r="AC529" i="1" l="1"/>
  <c r="AA2344" i="1"/>
  <c r="AC2344" i="1" s="1"/>
  <c r="AD2344" i="1"/>
  <c r="A2463" i="1"/>
  <c r="A2461" i="1"/>
  <c r="A2448" i="1"/>
  <c r="A2447" i="1"/>
  <c r="A1001" i="1"/>
  <c r="C2463" i="1"/>
  <c r="M2463" i="1" s="1"/>
  <c r="C2461" i="1"/>
  <c r="M2461" i="1" s="1"/>
  <c r="C2448" i="1"/>
  <c r="M2448" i="1" s="1"/>
  <c r="C2447" i="1"/>
  <c r="M2447" i="1" s="1"/>
  <c r="C1001" i="1"/>
  <c r="M1001" i="1" s="1"/>
  <c r="D2463" i="1"/>
  <c r="D2461" i="1"/>
  <c r="D2448" i="1"/>
  <c r="D2447" i="1"/>
  <c r="D1001" i="1"/>
  <c r="R2463" i="1"/>
  <c r="S2463" i="1" s="1"/>
  <c r="R2461" i="1"/>
  <c r="T2461" i="1" s="1"/>
  <c r="R2448" i="1"/>
  <c r="S2448" i="1" s="1"/>
  <c r="R2447" i="1"/>
  <c r="S2447" i="1" s="1"/>
  <c r="R1001" i="1"/>
  <c r="S1001" i="1" s="1"/>
  <c r="S2461" i="1"/>
  <c r="A748" i="1"/>
  <c r="C748" i="1"/>
  <c r="G748" i="1" s="1"/>
  <c r="D748" i="1"/>
  <c r="R748" i="1"/>
  <c r="S748" i="1" s="1"/>
  <c r="A1023" i="1"/>
  <c r="C1023" i="1"/>
  <c r="F1023" i="1" s="1"/>
  <c r="D1023" i="1"/>
  <c r="R1023" i="1"/>
  <c r="S1023" i="1" s="1"/>
  <c r="G2463" i="1" l="1"/>
  <c r="M1023" i="1"/>
  <c r="G1023" i="1"/>
  <c r="G1001" i="1"/>
  <c r="F2463" i="1"/>
  <c r="F748" i="1"/>
  <c r="G2448" i="1"/>
  <c r="F2448" i="1"/>
  <c r="U1023" i="1"/>
  <c r="W1023" i="1" s="1"/>
  <c r="T1023" i="1"/>
  <c r="V1023" i="1" s="1"/>
  <c r="U2461" i="1"/>
  <c r="X2461" i="1" s="1"/>
  <c r="T2447" i="1"/>
  <c r="T2448" i="1"/>
  <c r="V2448" i="1" s="1"/>
  <c r="T2463" i="1"/>
  <c r="V2463" i="1" s="1"/>
  <c r="G2447" i="1"/>
  <c r="G2461" i="1"/>
  <c r="F2447" i="1"/>
  <c r="F2461" i="1"/>
  <c r="W2461" i="1"/>
  <c r="V2447" i="1"/>
  <c r="X1023" i="1"/>
  <c r="T748" i="1"/>
  <c r="V748" i="1" s="1"/>
  <c r="M748" i="1"/>
  <c r="U2447" i="1"/>
  <c r="T1001" i="1"/>
  <c r="V1001" i="1" s="1"/>
  <c r="V2461" i="1"/>
  <c r="U1001" i="1"/>
  <c r="U2448" i="1"/>
  <c r="U2463" i="1"/>
  <c r="F1001" i="1"/>
  <c r="U748" i="1"/>
  <c r="R1566" i="1"/>
  <c r="D1566" i="1"/>
  <c r="C1566" i="1"/>
  <c r="M1566" i="1" s="1"/>
  <c r="A1566" i="1"/>
  <c r="R1492" i="1"/>
  <c r="T1492" i="1" s="1"/>
  <c r="D1492" i="1"/>
  <c r="C1492" i="1"/>
  <c r="F1492" i="1" s="1"/>
  <c r="A1492" i="1"/>
  <c r="R1585" i="1"/>
  <c r="T1585" i="1" s="1"/>
  <c r="D1585" i="1"/>
  <c r="C1585" i="1"/>
  <c r="F1585" i="1" s="1"/>
  <c r="A1585" i="1"/>
  <c r="Z2461" i="1" l="1"/>
  <c r="AB2461" i="1" s="1"/>
  <c r="AD2461" i="1" s="1"/>
  <c r="Z1023" i="1"/>
  <c r="Y1023" i="1" s="1"/>
  <c r="X2447" i="1"/>
  <c r="Z2447" i="1" s="1"/>
  <c r="AB2447" i="1" s="1"/>
  <c r="AD2447" i="1" s="1"/>
  <c r="W2447" i="1"/>
  <c r="X2463" i="1"/>
  <c r="Z2463" i="1" s="1"/>
  <c r="W2463" i="1"/>
  <c r="X1001" i="1"/>
  <c r="Z1001" i="1" s="1"/>
  <c r="W1001" i="1"/>
  <c r="X2448" i="1"/>
  <c r="Z2448" i="1" s="1"/>
  <c r="W2448" i="1"/>
  <c r="W748" i="1"/>
  <c r="X748" i="1"/>
  <c r="Z748" i="1" s="1"/>
  <c r="F1566" i="1"/>
  <c r="T1566" i="1"/>
  <c r="G1566" i="1"/>
  <c r="S1566" i="1"/>
  <c r="V1566" i="1" s="1"/>
  <c r="S1492" i="1"/>
  <c r="V1492" i="1" s="1"/>
  <c r="G1492" i="1"/>
  <c r="M1492" i="1"/>
  <c r="S1585" i="1"/>
  <c r="V1585" i="1" s="1"/>
  <c r="G1585" i="1"/>
  <c r="M1585" i="1"/>
  <c r="Y2461" i="1" l="1"/>
  <c r="AA2461" i="1"/>
  <c r="AC2461" i="1" s="1"/>
  <c r="AA2447" i="1"/>
  <c r="AB1023" i="1"/>
  <c r="AA1023" i="1" s="1"/>
  <c r="AC1023" i="1" s="1"/>
  <c r="Y2447" i="1"/>
  <c r="U1492" i="1"/>
  <c r="AB2448" i="1"/>
  <c r="Y2448" i="1"/>
  <c r="AB1001" i="1"/>
  <c r="Y1001" i="1"/>
  <c r="AB2463" i="1"/>
  <c r="Y2463" i="1"/>
  <c r="AB748" i="1"/>
  <c r="Y748" i="1"/>
  <c r="U1566" i="1"/>
  <c r="U1585" i="1"/>
  <c r="X1585" i="1" s="1"/>
  <c r="Z1585" i="1" s="1"/>
  <c r="AB1585" i="1" s="1"/>
  <c r="AC2447" i="1" l="1"/>
  <c r="X1492" i="1"/>
  <c r="AD1023" i="1"/>
  <c r="W1492" i="1"/>
  <c r="AD2463" i="1"/>
  <c r="AA2463" i="1"/>
  <c r="AC2463" i="1" s="1"/>
  <c r="AD1001" i="1"/>
  <c r="AA1001" i="1"/>
  <c r="AC1001" i="1" s="1"/>
  <c r="AD2448" i="1"/>
  <c r="AA2448" i="1"/>
  <c r="AC2448" i="1" s="1"/>
  <c r="AA748" i="1"/>
  <c r="AC748" i="1" s="1"/>
  <c r="AD748" i="1"/>
  <c r="W1585" i="1"/>
  <c r="W1566" i="1"/>
  <c r="X1566" i="1"/>
  <c r="Z1566" i="1" s="1"/>
  <c r="Y1585" i="1"/>
  <c r="AD1585" i="1"/>
  <c r="AA1585" i="1"/>
  <c r="Z1492" i="1" l="1"/>
  <c r="AB1566" i="1"/>
  <c r="Y1566" i="1"/>
  <c r="AC1585" i="1"/>
  <c r="Y1492" i="1" l="1"/>
  <c r="AB1492" i="1"/>
  <c r="AA1566" i="1"/>
  <c r="AC1566" i="1" s="1"/>
  <c r="AD1566" i="1"/>
  <c r="AA1492" i="1" l="1"/>
  <c r="AD1492" i="1"/>
  <c r="R1147" i="1"/>
  <c r="T1147" i="1" s="1"/>
  <c r="D1147" i="1"/>
  <c r="C1147" i="1"/>
  <c r="F1147" i="1" s="1"/>
  <c r="A1147" i="1"/>
  <c r="AC1492" i="1" l="1"/>
  <c r="S1147" i="1"/>
  <c r="V1147" i="1" s="1"/>
  <c r="G1147" i="1"/>
  <c r="M1147" i="1"/>
  <c r="U1147" i="1" l="1"/>
  <c r="X1147" i="1" s="1"/>
  <c r="Z1147" i="1" s="1"/>
  <c r="AB1147" i="1" s="1"/>
  <c r="W1147" i="1" l="1"/>
  <c r="Y1147" i="1"/>
  <c r="AD1147" i="1"/>
  <c r="AA1147" i="1"/>
  <c r="AC1147" i="1" l="1"/>
  <c r="A781" i="1"/>
  <c r="C781" i="1"/>
  <c r="G781" i="1" s="1"/>
  <c r="D781" i="1"/>
  <c r="R781" i="1"/>
  <c r="S781" i="1" s="1"/>
  <c r="A224" i="1"/>
  <c r="A225" i="1"/>
  <c r="A226" i="1"/>
  <c r="C224" i="1"/>
  <c r="G224" i="1" s="1"/>
  <c r="C225" i="1"/>
  <c r="M225" i="1" s="1"/>
  <c r="C226" i="1"/>
  <c r="M226" i="1" s="1"/>
  <c r="D224" i="1"/>
  <c r="D225" i="1"/>
  <c r="D226" i="1"/>
  <c r="F224" i="1"/>
  <c r="F225" i="1"/>
  <c r="F226" i="1"/>
  <c r="R224" i="1"/>
  <c r="S224" i="1" s="1"/>
  <c r="R225" i="1"/>
  <c r="S225" i="1" s="1"/>
  <c r="R226" i="1"/>
  <c r="S226" i="1" s="1"/>
  <c r="R198" i="1"/>
  <c r="T198" i="1" s="1"/>
  <c r="D198" i="1"/>
  <c r="C198" i="1"/>
  <c r="F198" i="1" s="1"/>
  <c r="A198" i="1"/>
  <c r="A1444" i="1"/>
  <c r="C1444" i="1"/>
  <c r="G1444" i="1" s="1"/>
  <c r="D1444" i="1"/>
  <c r="R1444" i="1"/>
  <c r="S1444" i="1" s="1"/>
  <c r="R148" i="1"/>
  <c r="T148" i="1" s="1"/>
  <c r="D148" i="1"/>
  <c r="C148" i="1"/>
  <c r="F148" i="1" s="1"/>
  <c r="A148" i="1"/>
  <c r="T226" i="1" l="1"/>
  <c r="V226" i="1" s="1"/>
  <c r="U226" i="1"/>
  <c r="W226" i="1" s="1"/>
  <c r="T224" i="1"/>
  <c r="V224" i="1" s="1"/>
  <c r="M224" i="1"/>
  <c r="G226" i="1"/>
  <c r="T781" i="1"/>
  <c r="V781" i="1" s="1"/>
  <c r="F1444" i="1"/>
  <c r="T1444" i="1"/>
  <c r="V1444" i="1" s="1"/>
  <c r="M1444" i="1"/>
  <c r="U224" i="1"/>
  <c r="T225" i="1"/>
  <c r="V225" i="1" s="1"/>
  <c r="F781" i="1"/>
  <c r="S148" i="1"/>
  <c r="V148" i="1" s="1"/>
  <c r="S198" i="1"/>
  <c r="V198" i="1" s="1"/>
  <c r="U225" i="1"/>
  <c r="G225" i="1"/>
  <c r="U781" i="1"/>
  <c r="M781" i="1"/>
  <c r="G198" i="1"/>
  <c r="M198" i="1"/>
  <c r="U1444" i="1"/>
  <c r="G148" i="1"/>
  <c r="M148" i="1"/>
  <c r="A1467" i="1"/>
  <c r="A1466" i="1"/>
  <c r="C1467" i="1"/>
  <c r="C1466" i="1"/>
  <c r="D1467" i="1"/>
  <c r="D1466" i="1"/>
  <c r="F1467" i="1"/>
  <c r="F1466" i="1"/>
  <c r="G1467" i="1"/>
  <c r="G1466" i="1"/>
  <c r="M1467" i="1"/>
  <c r="M1466" i="1"/>
  <c r="R1467" i="1"/>
  <c r="T1467" i="1" s="1"/>
  <c r="R1466" i="1"/>
  <c r="A1554" i="1"/>
  <c r="C1554" i="1"/>
  <c r="G1554" i="1" s="1"/>
  <c r="D1554" i="1"/>
  <c r="R1554" i="1"/>
  <c r="S1554" i="1" s="1"/>
  <c r="A2754" i="1"/>
  <c r="C2754" i="1"/>
  <c r="G2754" i="1" s="1"/>
  <c r="D2754" i="1"/>
  <c r="R2754" i="1"/>
  <c r="S2754" i="1" s="1"/>
  <c r="A1462" i="1"/>
  <c r="C1462" i="1"/>
  <c r="G1462" i="1" s="1"/>
  <c r="D1462" i="1"/>
  <c r="R1462" i="1"/>
  <c r="S1462" i="1" s="1"/>
  <c r="F2754" i="1" l="1"/>
  <c r="U148" i="1"/>
  <c r="X148" i="1" s="1"/>
  <c r="Z148" i="1" s="1"/>
  <c r="AB148" i="1" s="1"/>
  <c r="U198" i="1"/>
  <c r="W198" i="1" s="1"/>
  <c r="F1462" i="1"/>
  <c r="S1467" i="1"/>
  <c r="U1467" i="1" s="1"/>
  <c r="W1467" i="1" s="1"/>
  <c r="X226" i="1"/>
  <c r="Z226" i="1" s="1"/>
  <c r="F1554" i="1"/>
  <c r="T1466" i="1"/>
  <c r="S1466" i="1"/>
  <c r="X224" i="1"/>
  <c r="Z224" i="1" s="1"/>
  <c r="W224" i="1"/>
  <c r="X781" i="1"/>
  <c r="Z781" i="1" s="1"/>
  <c r="AB781" i="1" s="1"/>
  <c r="AD781" i="1" s="1"/>
  <c r="W781" i="1"/>
  <c r="W225" i="1"/>
  <c r="X225" i="1"/>
  <c r="Z225" i="1" s="1"/>
  <c r="AB225" i="1" s="1"/>
  <c r="AD225" i="1" s="1"/>
  <c r="T1462" i="1"/>
  <c r="V1462" i="1" s="1"/>
  <c r="M1462" i="1"/>
  <c r="T2754" i="1"/>
  <c r="V2754" i="1" s="1"/>
  <c r="M2754" i="1"/>
  <c r="T1554" i="1"/>
  <c r="V1554" i="1" s="1"/>
  <c r="W1444" i="1"/>
  <c r="X1444" i="1"/>
  <c r="Z1444" i="1" s="1"/>
  <c r="U1554" i="1"/>
  <c r="M1554" i="1"/>
  <c r="U2754" i="1"/>
  <c r="U1462" i="1"/>
  <c r="W148" i="1" l="1"/>
  <c r="AA781" i="1"/>
  <c r="V1467" i="1"/>
  <c r="X198" i="1"/>
  <c r="Z198" i="1" s="1"/>
  <c r="AB198" i="1" s="1"/>
  <c r="AA198" i="1" s="1"/>
  <c r="X1467" i="1"/>
  <c r="AA225" i="1"/>
  <c r="Y781" i="1"/>
  <c r="Y225" i="1"/>
  <c r="AC225" i="1" s="1"/>
  <c r="Y226" i="1"/>
  <c r="AB226" i="1"/>
  <c r="AD226" i="1" s="1"/>
  <c r="Z1467" i="1"/>
  <c r="V1466" i="1"/>
  <c r="U1466" i="1"/>
  <c r="Y198" i="1"/>
  <c r="Y224" i="1"/>
  <c r="AB224" i="1"/>
  <c r="AB1444" i="1"/>
  <c r="Y1444" i="1"/>
  <c r="Y148" i="1"/>
  <c r="AD148" i="1"/>
  <c r="AA148" i="1"/>
  <c r="X1554" i="1"/>
  <c r="Z1554" i="1" s="1"/>
  <c r="AB1554" i="1" s="1"/>
  <c r="AD1554" i="1" s="1"/>
  <c r="W1554" i="1"/>
  <c r="W2754" i="1"/>
  <c r="X2754" i="1"/>
  <c r="Z2754" i="1" s="1"/>
  <c r="W1462" i="1"/>
  <c r="X1462" i="1"/>
  <c r="Z1462" i="1" s="1"/>
  <c r="AD198" i="1" l="1"/>
  <c r="AA226" i="1"/>
  <c r="AC226" i="1" s="1"/>
  <c r="AC781" i="1"/>
  <c r="AA1554" i="1"/>
  <c r="AC198" i="1"/>
  <c r="Y1467" i="1"/>
  <c r="AB1467" i="1"/>
  <c r="X1466" i="1"/>
  <c r="Z1466" i="1" s="1"/>
  <c r="W1466" i="1"/>
  <c r="AD224" i="1"/>
  <c r="AA224" i="1"/>
  <c r="AC224" i="1" s="1"/>
  <c r="Y1554" i="1"/>
  <c r="AA1444" i="1"/>
  <c r="AC1444" i="1" s="1"/>
  <c r="AD1444" i="1"/>
  <c r="AC148" i="1"/>
  <c r="AC1554" i="1"/>
  <c r="AB2754" i="1"/>
  <c r="Y2754" i="1"/>
  <c r="AB1462" i="1"/>
  <c r="Y1462" i="1"/>
  <c r="AB1466" i="1" l="1"/>
  <c r="Y1466" i="1"/>
  <c r="AA1467" i="1"/>
  <c r="AC1467" i="1" s="1"/>
  <c r="AD1467" i="1"/>
  <c r="AA2754" i="1"/>
  <c r="AC2754" i="1" s="1"/>
  <c r="AD2754" i="1"/>
  <c r="AA1462" i="1"/>
  <c r="AC1462" i="1" s="1"/>
  <c r="AD1462" i="1"/>
  <c r="AD1466" i="1" l="1"/>
  <c r="AA1466" i="1"/>
  <c r="AC1466" i="1" s="1"/>
  <c r="R1344" i="1"/>
  <c r="T1344" i="1" s="1"/>
  <c r="D1344" i="1"/>
  <c r="C1344" i="1"/>
  <c r="F1344" i="1" s="1"/>
  <c r="A1344" i="1"/>
  <c r="S1344" i="1" l="1"/>
  <c r="U1344" i="1" s="1"/>
  <c r="G1344" i="1"/>
  <c r="M1344" i="1"/>
  <c r="V1344" i="1" l="1"/>
  <c r="Z1344" i="1" s="1"/>
  <c r="AB1344" i="1" s="1"/>
  <c r="X1344" i="1"/>
  <c r="W1344" i="1"/>
  <c r="Y1344" i="1" l="1"/>
  <c r="AD1344" i="1"/>
  <c r="AA1344" i="1"/>
  <c r="AC1344" i="1" s="1"/>
  <c r="A791" i="1" l="1"/>
  <c r="C791" i="1"/>
  <c r="G791" i="1" s="1"/>
  <c r="D791" i="1"/>
  <c r="R791" i="1"/>
  <c r="S791" i="1" s="1"/>
  <c r="A1041" i="1"/>
  <c r="A1039" i="1"/>
  <c r="A1040" i="1"/>
  <c r="A2624" i="1"/>
  <c r="A2625" i="1"/>
  <c r="A2628" i="1"/>
  <c r="A2629" i="1"/>
  <c r="A2630" i="1"/>
  <c r="A2631" i="1"/>
  <c r="A2626" i="1"/>
  <c r="A2627" i="1"/>
  <c r="C1041" i="1"/>
  <c r="F1041" i="1" s="1"/>
  <c r="C1039" i="1"/>
  <c r="F1039" i="1" s="1"/>
  <c r="C1040" i="1"/>
  <c r="F1040" i="1" s="1"/>
  <c r="C2624" i="1"/>
  <c r="F2624" i="1" s="1"/>
  <c r="C2625" i="1"/>
  <c r="F2625" i="1" s="1"/>
  <c r="C2628" i="1"/>
  <c r="F2628" i="1" s="1"/>
  <c r="C2629" i="1"/>
  <c r="G2629" i="1" s="1"/>
  <c r="C2630" i="1"/>
  <c r="F2630" i="1" s="1"/>
  <c r="C2631" i="1"/>
  <c r="F2631" i="1" s="1"/>
  <c r="C2626" i="1"/>
  <c r="F2626" i="1" s="1"/>
  <c r="C2627" i="1"/>
  <c r="F2627" i="1" s="1"/>
  <c r="D1041" i="1"/>
  <c r="D1039" i="1"/>
  <c r="D1040" i="1"/>
  <c r="D2624" i="1"/>
  <c r="D2625" i="1"/>
  <c r="D2628" i="1"/>
  <c r="D2629" i="1"/>
  <c r="D2630" i="1"/>
  <c r="D2631" i="1"/>
  <c r="D2626" i="1"/>
  <c r="D2627" i="1"/>
  <c r="R1041" i="1"/>
  <c r="T1041" i="1" s="1"/>
  <c r="R1039" i="1"/>
  <c r="S1039" i="1" s="1"/>
  <c r="R1040" i="1"/>
  <c r="S1040" i="1" s="1"/>
  <c r="R2624" i="1"/>
  <c r="S2624" i="1" s="1"/>
  <c r="R2625" i="1"/>
  <c r="S2625" i="1" s="1"/>
  <c r="R2628" i="1"/>
  <c r="S2628" i="1" s="1"/>
  <c r="R2629" i="1"/>
  <c r="S2629" i="1" s="1"/>
  <c r="R2630" i="1"/>
  <c r="T2630" i="1" s="1"/>
  <c r="R2631" i="1"/>
  <c r="S2631" i="1" s="1"/>
  <c r="R2626" i="1"/>
  <c r="S2626" i="1" s="1"/>
  <c r="R2627" i="1"/>
  <c r="S2627" i="1" s="1"/>
  <c r="A1311" i="1"/>
  <c r="A978" i="1"/>
  <c r="A2615" i="1"/>
  <c r="A2616" i="1"/>
  <c r="A2617" i="1"/>
  <c r="A2025" i="1"/>
  <c r="A2027" i="1"/>
  <c r="A2586" i="1"/>
  <c r="A2593" i="1"/>
  <c r="A2585" i="1"/>
  <c r="A2086" i="1"/>
  <c r="A1997" i="1"/>
  <c r="A783" i="1"/>
  <c r="A784" i="1"/>
  <c r="A785" i="1"/>
  <c r="A786" i="1"/>
  <c r="A787" i="1"/>
  <c r="A788" i="1"/>
  <c r="A789" i="1"/>
  <c r="A790" i="1"/>
  <c r="C1311" i="1"/>
  <c r="G1311" i="1" s="1"/>
  <c r="C978" i="1"/>
  <c r="F978" i="1" s="1"/>
  <c r="C2615" i="1"/>
  <c r="F2615" i="1" s="1"/>
  <c r="C2616" i="1"/>
  <c r="F2616" i="1" s="1"/>
  <c r="C2617" i="1"/>
  <c r="G2617" i="1" s="1"/>
  <c r="C2025" i="1"/>
  <c r="F2025" i="1" s="1"/>
  <c r="C2027" i="1"/>
  <c r="F2027" i="1" s="1"/>
  <c r="C2586" i="1"/>
  <c r="G2586" i="1" s="1"/>
  <c r="C2593" i="1"/>
  <c r="F2593" i="1" s="1"/>
  <c r="C2585" i="1"/>
  <c r="F2585" i="1" s="1"/>
  <c r="C2086" i="1"/>
  <c r="F2086" i="1" s="1"/>
  <c r="C1997" i="1"/>
  <c r="F1997" i="1" s="1"/>
  <c r="C783" i="1"/>
  <c r="F783" i="1" s="1"/>
  <c r="C784" i="1"/>
  <c r="G784" i="1" s="1"/>
  <c r="C785" i="1"/>
  <c r="F785" i="1" s="1"/>
  <c r="C786" i="1"/>
  <c r="F786" i="1" s="1"/>
  <c r="C787" i="1"/>
  <c r="F787" i="1" s="1"/>
  <c r="C788" i="1"/>
  <c r="G788" i="1" s="1"/>
  <c r="C789" i="1"/>
  <c r="F789" i="1" s="1"/>
  <c r="C790" i="1"/>
  <c r="F790" i="1" s="1"/>
  <c r="D1311" i="1"/>
  <c r="D978" i="1"/>
  <c r="D2615" i="1"/>
  <c r="D2616" i="1"/>
  <c r="D2617" i="1"/>
  <c r="D2025" i="1"/>
  <c r="D2027" i="1"/>
  <c r="D2586" i="1"/>
  <c r="D2593" i="1"/>
  <c r="D2585" i="1"/>
  <c r="D2086" i="1"/>
  <c r="D1997" i="1"/>
  <c r="D783" i="1"/>
  <c r="D784" i="1"/>
  <c r="D785" i="1"/>
  <c r="D786" i="1"/>
  <c r="D787" i="1"/>
  <c r="D788" i="1"/>
  <c r="D789" i="1"/>
  <c r="D790" i="1"/>
  <c r="R1311" i="1"/>
  <c r="T1311" i="1" s="1"/>
  <c r="R978" i="1"/>
  <c r="S978" i="1" s="1"/>
  <c r="R2615" i="1"/>
  <c r="T2615" i="1" s="1"/>
  <c r="R2616" i="1"/>
  <c r="R2617" i="1"/>
  <c r="T2617" i="1" s="1"/>
  <c r="R2025" i="1"/>
  <c r="S2025" i="1" s="1"/>
  <c r="R2027" i="1"/>
  <c r="T2027" i="1" s="1"/>
  <c r="R2586" i="1"/>
  <c r="T2586" i="1" s="1"/>
  <c r="R2593" i="1"/>
  <c r="R2585" i="1"/>
  <c r="R2086" i="1"/>
  <c r="S2086" i="1" s="1"/>
  <c r="R1997" i="1"/>
  <c r="R783" i="1"/>
  <c r="R784" i="1"/>
  <c r="T784" i="1" s="1"/>
  <c r="R785" i="1"/>
  <c r="S785" i="1" s="1"/>
  <c r="R786" i="1"/>
  <c r="T786" i="1" s="1"/>
  <c r="R787" i="1"/>
  <c r="R788" i="1"/>
  <c r="T788" i="1" s="1"/>
  <c r="R789" i="1"/>
  <c r="S789" i="1" s="1"/>
  <c r="R790" i="1"/>
  <c r="T790" i="1" s="1"/>
  <c r="S2593" i="1"/>
  <c r="T1997" i="1"/>
  <c r="A2618" i="1"/>
  <c r="A2613" i="1"/>
  <c r="C2618" i="1"/>
  <c r="F2618" i="1" s="1"/>
  <c r="C2613" i="1"/>
  <c r="F2613" i="1" s="1"/>
  <c r="D2618" i="1"/>
  <c r="D2613" i="1"/>
  <c r="R2618" i="1"/>
  <c r="S2618" i="1" s="1"/>
  <c r="R2613" i="1"/>
  <c r="S2613" i="1" s="1"/>
  <c r="U2613" i="1" s="1"/>
  <c r="A1163" i="1"/>
  <c r="C1163" i="1"/>
  <c r="F1163" i="1" s="1"/>
  <c r="D1163" i="1"/>
  <c r="R1163" i="1"/>
  <c r="A992" i="1"/>
  <c r="C992" i="1"/>
  <c r="F992" i="1" s="1"/>
  <c r="D992" i="1"/>
  <c r="R992" i="1"/>
  <c r="A2053" i="1"/>
  <c r="A2054" i="1"/>
  <c r="A2055" i="1"/>
  <c r="A2056" i="1"/>
  <c r="C2053" i="1"/>
  <c r="F2053" i="1" s="1"/>
  <c r="C2054" i="1"/>
  <c r="F2054" i="1" s="1"/>
  <c r="C2055" i="1"/>
  <c r="F2055" i="1" s="1"/>
  <c r="C2056" i="1"/>
  <c r="F2056" i="1" s="1"/>
  <c r="D2053" i="1"/>
  <c r="D2054" i="1"/>
  <c r="D2055" i="1"/>
  <c r="D2056" i="1"/>
  <c r="R2053" i="1"/>
  <c r="S2053" i="1" s="1"/>
  <c r="R2054" i="1"/>
  <c r="S2054" i="1" s="1"/>
  <c r="R2055" i="1"/>
  <c r="R2056" i="1"/>
  <c r="T2056" i="1" s="1"/>
  <c r="A2712" i="1"/>
  <c r="C2712" i="1"/>
  <c r="G2712" i="1" s="1"/>
  <c r="D2712" i="1"/>
  <c r="R2712" i="1"/>
  <c r="S2712" i="1" s="1"/>
  <c r="R279" i="1"/>
  <c r="T279" i="1" s="1"/>
  <c r="D279" i="1"/>
  <c r="C279" i="1"/>
  <c r="F279" i="1" s="1"/>
  <c r="A279" i="1"/>
  <c r="T2618" i="1" l="1"/>
  <c r="S1041" i="1"/>
  <c r="U1041" i="1" s="1"/>
  <c r="M791" i="1"/>
  <c r="F791" i="1"/>
  <c r="M2626" i="1"/>
  <c r="G2628" i="1"/>
  <c r="G2027" i="1"/>
  <c r="M2628" i="1"/>
  <c r="G2626" i="1"/>
  <c r="M2055" i="1"/>
  <c r="F1311" i="1"/>
  <c r="M2630" i="1"/>
  <c r="M2624" i="1"/>
  <c r="M1041" i="1"/>
  <c r="G2630" i="1"/>
  <c r="G2624" i="1"/>
  <c r="G1041" i="1"/>
  <c r="S2056" i="1"/>
  <c r="U2056" i="1" s="1"/>
  <c r="W2056" i="1" s="1"/>
  <c r="G2055" i="1"/>
  <c r="M2053" i="1"/>
  <c r="G2053" i="1"/>
  <c r="M2056" i="1"/>
  <c r="M2054" i="1"/>
  <c r="G2056" i="1"/>
  <c r="G2054" i="1"/>
  <c r="F2712" i="1"/>
  <c r="U2624" i="1"/>
  <c r="X2624" i="1" s="1"/>
  <c r="S2630" i="1"/>
  <c r="V2630" i="1" s="1"/>
  <c r="T791" i="1"/>
  <c r="V791" i="1" s="1"/>
  <c r="T2629" i="1"/>
  <c r="V2629" i="1" s="1"/>
  <c r="M1997" i="1"/>
  <c r="T2627" i="1"/>
  <c r="V2627" i="1" s="1"/>
  <c r="T1040" i="1"/>
  <c r="V1040" i="1" s="1"/>
  <c r="M2027" i="1"/>
  <c r="G790" i="1"/>
  <c r="F2586" i="1"/>
  <c r="T2631" i="1"/>
  <c r="V2631" i="1" s="1"/>
  <c r="T2625" i="1"/>
  <c r="V2625" i="1" s="1"/>
  <c r="T1039" i="1"/>
  <c r="V1039" i="1" s="1"/>
  <c r="G2613" i="1"/>
  <c r="M790" i="1"/>
  <c r="G1997" i="1"/>
  <c r="F784" i="1"/>
  <c r="U2630" i="1"/>
  <c r="T2626" i="1"/>
  <c r="V2626" i="1" s="1"/>
  <c r="T2628" i="1"/>
  <c r="V2628" i="1" s="1"/>
  <c r="T2624" i="1"/>
  <c r="V2624" i="1" s="1"/>
  <c r="F2629" i="1"/>
  <c r="M2613" i="1"/>
  <c r="M786" i="1"/>
  <c r="M2615" i="1"/>
  <c r="G786" i="1"/>
  <c r="G2615" i="1"/>
  <c r="F788" i="1"/>
  <c r="F2617" i="1"/>
  <c r="U2626" i="1"/>
  <c r="U2628" i="1"/>
  <c r="M2627" i="1"/>
  <c r="M2631" i="1"/>
  <c r="M2629" i="1"/>
  <c r="M2625" i="1"/>
  <c r="M1040" i="1"/>
  <c r="M1039" i="1"/>
  <c r="G2627" i="1"/>
  <c r="G2631" i="1"/>
  <c r="G2625" i="1"/>
  <c r="G1040" i="1"/>
  <c r="G1039" i="1"/>
  <c r="U791" i="1"/>
  <c r="T2712" i="1"/>
  <c r="V2712" i="1" s="1"/>
  <c r="U2712" i="1"/>
  <c r="X2712" i="1" s="1"/>
  <c r="M2712" i="1"/>
  <c r="T2054" i="1"/>
  <c r="V2054" i="1" s="1"/>
  <c r="T2613" i="1"/>
  <c r="V2613" i="1" s="1"/>
  <c r="M788" i="1"/>
  <c r="M784" i="1"/>
  <c r="M2586" i="1"/>
  <c r="M2617" i="1"/>
  <c r="M1311" i="1"/>
  <c r="U2627" i="1"/>
  <c r="U2631" i="1"/>
  <c r="U2629" i="1"/>
  <c r="U2625" i="1"/>
  <c r="U1040" i="1"/>
  <c r="U1039" i="1"/>
  <c r="S2055" i="1"/>
  <c r="T2055" i="1"/>
  <c r="T2053" i="1"/>
  <c r="V2053" i="1" s="1"/>
  <c r="U2053" i="1"/>
  <c r="S1163" i="1"/>
  <c r="U1163" i="1" s="1"/>
  <c r="T1163" i="1"/>
  <c r="G1163" i="1"/>
  <c r="M1163" i="1"/>
  <c r="S992" i="1"/>
  <c r="U992" i="1" s="1"/>
  <c r="T992" i="1"/>
  <c r="G992" i="1"/>
  <c r="M992" i="1"/>
  <c r="X2613" i="1"/>
  <c r="W2613" i="1"/>
  <c r="T789" i="1"/>
  <c r="V789" i="1" s="1"/>
  <c r="U789" i="1"/>
  <c r="S787" i="1"/>
  <c r="U787" i="1" s="1"/>
  <c r="T787" i="1"/>
  <c r="T785" i="1"/>
  <c r="V785" i="1" s="1"/>
  <c r="U785" i="1"/>
  <c r="S783" i="1"/>
  <c r="U783" i="1" s="1"/>
  <c r="T783" i="1"/>
  <c r="T2086" i="1"/>
  <c r="V2086" i="1" s="1"/>
  <c r="U2086" i="1"/>
  <c r="S2585" i="1"/>
  <c r="U2585" i="1" s="1"/>
  <c r="T2585" i="1"/>
  <c r="T2593" i="1"/>
  <c r="V2593" i="1" s="1"/>
  <c r="U2593" i="1"/>
  <c r="T2025" i="1"/>
  <c r="V2025" i="1" s="1"/>
  <c r="U2025" i="1"/>
  <c r="S2616" i="1"/>
  <c r="U2616" i="1" s="1"/>
  <c r="T2616" i="1"/>
  <c r="T978" i="1"/>
  <c r="V978" i="1" s="1"/>
  <c r="U978" i="1"/>
  <c r="U2054" i="1"/>
  <c r="V2618" i="1"/>
  <c r="M2618" i="1"/>
  <c r="G2618" i="1"/>
  <c r="S790" i="1"/>
  <c r="V790" i="1" s="1"/>
  <c r="S788" i="1"/>
  <c r="V788" i="1" s="1"/>
  <c r="S786" i="1"/>
  <c r="V786" i="1" s="1"/>
  <c r="S784" i="1"/>
  <c r="V784" i="1" s="1"/>
  <c r="S1997" i="1"/>
  <c r="V1997" i="1" s="1"/>
  <c r="S2586" i="1"/>
  <c r="V2586" i="1" s="1"/>
  <c r="S2027" i="1"/>
  <c r="V2027" i="1" s="1"/>
  <c r="S2617" i="1"/>
  <c r="V2617" i="1" s="1"/>
  <c r="S2615" i="1"/>
  <c r="V2615" i="1" s="1"/>
  <c r="S1311" i="1"/>
  <c r="V1311" i="1" s="1"/>
  <c r="M789" i="1"/>
  <c r="M787" i="1"/>
  <c r="M785" i="1"/>
  <c r="M783" i="1"/>
  <c r="M2086" i="1"/>
  <c r="M2585" i="1"/>
  <c r="M2593" i="1"/>
  <c r="M2025" i="1"/>
  <c r="M2616" i="1"/>
  <c r="M978" i="1"/>
  <c r="G789" i="1"/>
  <c r="G787" i="1"/>
  <c r="G785" i="1"/>
  <c r="G783" i="1"/>
  <c r="G2086" i="1"/>
  <c r="G2585" i="1"/>
  <c r="G2593" i="1"/>
  <c r="G2025" i="1"/>
  <c r="G2616" i="1"/>
  <c r="G978" i="1"/>
  <c r="U2618" i="1"/>
  <c r="S279" i="1"/>
  <c r="V279" i="1" s="1"/>
  <c r="G279" i="1"/>
  <c r="M279" i="1"/>
  <c r="A2415" i="1"/>
  <c r="A2414" i="1"/>
  <c r="C2415" i="1"/>
  <c r="F2415" i="1" s="1"/>
  <c r="C2414" i="1"/>
  <c r="F2414" i="1" s="1"/>
  <c r="D2415" i="1"/>
  <c r="D2414" i="1"/>
  <c r="R2415" i="1"/>
  <c r="T2415" i="1" s="1"/>
  <c r="R2414" i="1"/>
  <c r="S2414" i="1" s="1"/>
  <c r="R2420" i="1"/>
  <c r="T2420" i="1" s="1"/>
  <c r="D2420" i="1"/>
  <c r="C2420" i="1"/>
  <c r="F2420" i="1" s="1"/>
  <c r="A2420" i="1"/>
  <c r="V1041" i="1" l="1"/>
  <c r="Z2624" i="1"/>
  <c r="Y2624" i="1" s="1"/>
  <c r="X2056" i="1"/>
  <c r="V2056" i="1"/>
  <c r="S2415" i="1"/>
  <c r="V2415" i="1" s="1"/>
  <c r="AB2624" i="1"/>
  <c r="AA2624" i="1" s="1"/>
  <c r="G2415" i="1"/>
  <c r="W2624" i="1"/>
  <c r="M2415" i="1"/>
  <c r="X783" i="1"/>
  <c r="W783" i="1"/>
  <c r="W787" i="1"/>
  <c r="X787" i="1"/>
  <c r="U1997" i="1"/>
  <c r="X1997" i="1" s="1"/>
  <c r="U784" i="1"/>
  <c r="X784" i="1" s="1"/>
  <c r="Z784" i="1" s="1"/>
  <c r="AB784" i="1" s="1"/>
  <c r="U786" i="1"/>
  <c r="W786" i="1" s="1"/>
  <c r="U788" i="1"/>
  <c r="X788" i="1" s="1"/>
  <c r="Z788" i="1" s="1"/>
  <c r="AB788" i="1" s="1"/>
  <c r="U790" i="1"/>
  <c r="X790" i="1" s="1"/>
  <c r="Z790" i="1" s="1"/>
  <c r="AB790" i="1" s="1"/>
  <c r="X2585" i="1"/>
  <c r="W2585" i="1"/>
  <c r="U2586" i="1"/>
  <c r="X2586" i="1" s="1"/>
  <c r="Z2586" i="1" s="1"/>
  <c r="AB2586" i="1" s="1"/>
  <c r="X2616" i="1"/>
  <c r="W2616" i="1"/>
  <c r="U1311" i="1"/>
  <c r="X1311" i="1" s="1"/>
  <c r="Z1311" i="1" s="1"/>
  <c r="AB1311" i="1" s="1"/>
  <c r="U2615" i="1"/>
  <c r="W2615" i="1" s="1"/>
  <c r="U2617" i="1"/>
  <c r="W2617" i="1" s="1"/>
  <c r="U2027" i="1"/>
  <c r="W2027" i="1" s="1"/>
  <c r="M2414" i="1"/>
  <c r="G2414" i="1"/>
  <c r="U2414" i="1"/>
  <c r="T2414" i="1"/>
  <c r="V2414" i="1" s="1"/>
  <c r="X1041" i="1"/>
  <c r="W1041" i="1"/>
  <c r="W2712" i="1"/>
  <c r="X2630" i="1"/>
  <c r="Z2630" i="1" s="1"/>
  <c r="W2630" i="1"/>
  <c r="Z2613" i="1"/>
  <c r="AB2613" i="1" s="1"/>
  <c r="AA2613" i="1" s="1"/>
  <c r="Z2712" i="1"/>
  <c r="AB2712" i="1" s="1"/>
  <c r="AD2712" i="1" s="1"/>
  <c r="X2628" i="1"/>
  <c r="Z2628" i="1" s="1"/>
  <c r="AB2628" i="1" s="1"/>
  <c r="W2628" i="1"/>
  <c r="W791" i="1"/>
  <c r="X791" i="1"/>
  <c r="Z791" i="1" s="1"/>
  <c r="X2626" i="1"/>
  <c r="W2626" i="1"/>
  <c r="V992" i="1"/>
  <c r="V1163" i="1"/>
  <c r="W1039" i="1"/>
  <c r="X1039" i="1"/>
  <c r="Z1039" i="1" s="1"/>
  <c r="W2625" i="1"/>
  <c r="X2625" i="1"/>
  <c r="W2631" i="1"/>
  <c r="X2631" i="1"/>
  <c r="Z2631" i="1" s="1"/>
  <c r="W1040" i="1"/>
  <c r="X1040" i="1"/>
  <c r="Z1040" i="1" s="1"/>
  <c r="W2629" i="1"/>
  <c r="X2629" i="1"/>
  <c r="Z2629" i="1" s="1"/>
  <c r="AB2629" i="1" s="1"/>
  <c r="AA2629" i="1" s="1"/>
  <c r="W2627" i="1"/>
  <c r="X2627" i="1"/>
  <c r="Z2627" i="1" s="1"/>
  <c r="AB2627" i="1" s="1"/>
  <c r="AD2627" i="1" s="1"/>
  <c r="V2616" i="1"/>
  <c r="V2585" i="1"/>
  <c r="V783" i="1"/>
  <c r="V787" i="1"/>
  <c r="V2055" i="1"/>
  <c r="U2055" i="1"/>
  <c r="X978" i="1"/>
  <c r="Z978" i="1" s="1"/>
  <c r="W978" i="1"/>
  <c r="X2025" i="1"/>
  <c r="Z2025" i="1" s="1"/>
  <c r="W2025" i="1"/>
  <c r="X2593" i="1"/>
  <c r="Z2593" i="1" s="1"/>
  <c r="W2593" i="1"/>
  <c r="X2086" i="1"/>
  <c r="Z2086" i="1" s="1"/>
  <c r="W2086" i="1"/>
  <c r="X785" i="1"/>
  <c r="Z785" i="1" s="1"/>
  <c r="W785" i="1"/>
  <c r="X789" i="1"/>
  <c r="Z789" i="1" s="1"/>
  <c r="W789" i="1"/>
  <c r="W2053" i="1"/>
  <c r="X2053" i="1"/>
  <c r="Z2053" i="1" s="1"/>
  <c r="W2054" i="1"/>
  <c r="X2054" i="1"/>
  <c r="Z2054" i="1" s="1"/>
  <c r="AB2054" i="1" s="1"/>
  <c r="AD2054" i="1" s="1"/>
  <c r="W2618" i="1"/>
  <c r="X2618" i="1"/>
  <c r="Z2618" i="1" s="1"/>
  <c r="W1163" i="1"/>
  <c r="X1163" i="1"/>
  <c r="W992" i="1"/>
  <c r="X992" i="1"/>
  <c r="S2420" i="1"/>
  <c r="V2420" i="1" s="1"/>
  <c r="U279" i="1"/>
  <c r="X279" i="1" s="1"/>
  <c r="Z279" i="1"/>
  <c r="AB279" i="1" s="1"/>
  <c r="Y279" i="1"/>
  <c r="G2420" i="1"/>
  <c r="M2420" i="1"/>
  <c r="Z1041" i="1" l="1"/>
  <c r="AB1041" i="1" s="1"/>
  <c r="AD1041" i="1" s="1"/>
  <c r="AD2624" i="1"/>
  <c r="W1997" i="1"/>
  <c r="Y2712" i="1"/>
  <c r="W790" i="1"/>
  <c r="W1311" i="1"/>
  <c r="X786" i="1"/>
  <c r="Z786" i="1" s="1"/>
  <c r="AB786" i="1" s="1"/>
  <c r="AD786" i="1" s="1"/>
  <c r="X2617" i="1"/>
  <c r="Z2617" i="1" s="1"/>
  <c r="AB2617" i="1" s="1"/>
  <c r="AA2617" i="1" s="1"/>
  <c r="Y1041" i="1"/>
  <c r="Z2056" i="1"/>
  <c r="AB2056" i="1" s="1"/>
  <c r="AA2056" i="1" s="1"/>
  <c r="AC2624" i="1"/>
  <c r="Y2628" i="1"/>
  <c r="AD2613" i="1"/>
  <c r="W788" i="1"/>
  <c r="W784" i="1"/>
  <c r="W2586" i="1"/>
  <c r="X2615" i="1"/>
  <c r="Z2615" i="1" s="1"/>
  <c r="AB2615" i="1" s="1"/>
  <c r="AD2615" i="1" s="1"/>
  <c r="U2415" i="1"/>
  <c r="Z1997" i="1"/>
  <c r="Y1997" i="1" s="1"/>
  <c r="Z2626" i="1"/>
  <c r="Z992" i="1"/>
  <c r="AB992" i="1" s="1"/>
  <c r="Y2613" i="1"/>
  <c r="AC2613" i="1" s="1"/>
  <c r="Z783" i="1"/>
  <c r="AB783" i="1" s="1"/>
  <c r="AD783" i="1" s="1"/>
  <c r="Z2616" i="1"/>
  <c r="Z2625" i="1"/>
  <c r="Y2625" i="1" s="1"/>
  <c r="U2420" i="1"/>
  <c r="X2420" i="1" s="1"/>
  <c r="Z2420" i="1" s="1"/>
  <c r="AB2420" i="1" s="1"/>
  <c r="AA2054" i="1"/>
  <c r="Y2054" i="1"/>
  <c r="X2027" i="1"/>
  <c r="Z2027" i="1" s="1"/>
  <c r="AB2027" i="1" s="1"/>
  <c r="AA2027" i="1" s="1"/>
  <c r="Z787" i="1"/>
  <c r="Z2585" i="1"/>
  <c r="AD2629" i="1"/>
  <c r="AA2712" i="1"/>
  <c r="AB2630" i="1"/>
  <c r="Y2630" i="1"/>
  <c r="W2414" i="1"/>
  <c r="X2414" i="1"/>
  <c r="Z2414" i="1" s="1"/>
  <c r="AB791" i="1"/>
  <c r="Y791" i="1"/>
  <c r="Z1163" i="1"/>
  <c r="Y1163" i="1" s="1"/>
  <c r="Y2627" i="1"/>
  <c r="AA2627" i="1"/>
  <c r="Y1040" i="1"/>
  <c r="AB1040" i="1"/>
  <c r="AA2628" i="1"/>
  <c r="AD2628" i="1"/>
  <c r="AB2631" i="1"/>
  <c r="Y2631" i="1"/>
  <c r="AB2625" i="1"/>
  <c r="Y1039" i="1"/>
  <c r="AB1039" i="1"/>
  <c r="Y2629" i="1"/>
  <c r="AC2629" i="1" s="1"/>
  <c r="Y2053" i="1"/>
  <c r="AB2053" i="1"/>
  <c r="AB789" i="1"/>
  <c r="Y789" i="1"/>
  <c r="AB785" i="1"/>
  <c r="Y785" i="1"/>
  <c r="AB2086" i="1"/>
  <c r="Y2086" i="1"/>
  <c r="AB2593" i="1"/>
  <c r="Y2593" i="1"/>
  <c r="AB2025" i="1"/>
  <c r="Y2025" i="1"/>
  <c r="AB978" i="1"/>
  <c r="Y978" i="1"/>
  <c r="W2055" i="1"/>
  <c r="X2055" i="1"/>
  <c r="Z2055" i="1" s="1"/>
  <c r="AB2055" i="1" s="1"/>
  <c r="AA783" i="1"/>
  <c r="AD790" i="1"/>
  <c r="AA790" i="1"/>
  <c r="AD788" i="1"/>
  <c r="AA788" i="1"/>
  <c r="AA786" i="1"/>
  <c r="AD784" i="1"/>
  <c r="AA784" i="1"/>
  <c r="AD2586" i="1"/>
  <c r="AA2586" i="1"/>
  <c r="AA2615" i="1"/>
  <c r="AD1311" i="1"/>
  <c r="AA1311" i="1"/>
  <c r="Y790" i="1"/>
  <c r="Y788" i="1"/>
  <c r="Y784" i="1"/>
  <c r="Y2586" i="1"/>
  <c r="Y1311" i="1"/>
  <c r="AB2618" i="1"/>
  <c r="Y2618" i="1"/>
  <c r="W279" i="1"/>
  <c r="AD279" i="1"/>
  <c r="AA279" i="1"/>
  <c r="AD2617" i="1" l="1"/>
  <c r="AC2628" i="1"/>
  <c r="Y2056" i="1"/>
  <c r="AC2056" i="1" s="1"/>
  <c r="AD2056" i="1"/>
  <c r="AA1041" i="1"/>
  <c r="Y992" i="1"/>
  <c r="Y2617" i="1"/>
  <c r="AC2617" i="1" s="1"/>
  <c r="AC2712" i="1"/>
  <c r="Y783" i="1"/>
  <c r="AC783" i="1" s="1"/>
  <c r="AC2054" i="1"/>
  <c r="AC1041" i="1"/>
  <c r="W2420" i="1"/>
  <c r="AB1163" i="1"/>
  <c r="AA1163" i="1" s="1"/>
  <c r="AC1163" i="1" s="1"/>
  <c r="Y2615" i="1"/>
  <c r="AC2615" i="1" s="1"/>
  <c r="Y2027" i="1"/>
  <c r="AC2027" i="1" s="1"/>
  <c r="Y786" i="1"/>
  <c r="AC786" i="1" s="1"/>
  <c r="X2415" i="1"/>
  <c r="Z2415" i="1" s="1"/>
  <c r="W2415" i="1"/>
  <c r="AD2027" i="1"/>
  <c r="AB2616" i="1"/>
  <c r="Y2616" i="1"/>
  <c r="AB1997" i="1"/>
  <c r="AB2626" i="1"/>
  <c r="Y2626" i="1"/>
  <c r="AB2585" i="1"/>
  <c r="Y2585" i="1"/>
  <c r="AB787" i="1"/>
  <c r="Y787" i="1"/>
  <c r="AC790" i="1"/>
  <c r="AB2414" i="1"/>
  <c r="Y2414" i="1"/>
  <c r="AD2630" i="1"/>
  <c r="AA2630" i="1"/>
  <c r="AC2630" i="1" s="1"/>
  <c r="AA791" i="1"/>
  <c r="AC791" i="1" s="1"/>
  <c r="AD791" i="1"/>
  <c r="AC1311" i="1"/>
  <c r="AC2586" i="1"/>
  <c r="AC784" i="1"/>
  <c r="AC788" i="1"/>
  <c r="AC2627" i="1"/>
  <c r="AA1039" i="1"/>
  <c r="AD1039" i="1"/>
  <c r="AA1040" i="1"/>
  <c r="AC1040" i="1" s="1"/>
  <c r="AD1040" i="1"/>
  <c r="AC1039" i="1"/>
  <c r="AD2625" i="1"/>
  <c r="AA2625" i="1"/>
  <c r="AC2625" i="1" s="1"/>
  <c r="AD2631" i="1"/>
  <c r="AA2631" i="1"/>
  <c r="AC2631" i="1" s="1"/>
  <c r="AA2055" i="1"/>
  <c r="AD2055" i="1"/>
  <c r="AA2053" i="1"/>
  <c r="AC2053" i="1" s="1"/>
  <c r="AD2053" i="1"/>
  <c r="Y2055" i="1"/>
  <c r="AC2055" i="1" s="1"/>
  <c r="AA978" i="1"/>
  <c r="AC978" i="1" s="1"/>
  <c r="AD978" i="1"/>
  <c r="AA2025" i="1"/>
  <c r="AC2025" i="1" s="1"/>
  <c r="AD2025" i="1"/>
  <c r="AA2593" i="1"/>
  <c r="AC2593" i="1" s="1"/>
  <c r="AD2593" i="1"/>
  <c r="AA2086" i="1"/>
  <c r="AC2086" i="1" s="1"/>
  <c r="AD2086" i="1"/>
  <c r="AA785" i="1"/>
  <c r="AC785" i="1" s="1"/>
  <c r="AD785" i="1"/>
  <c r="AA789" i="1"/>
  <c r="AC789" i="1" s="1"/>
  <c r="AD789" i="1"/>
  <c r="AA2618" i="1"/>
  <c r="AC2618" i="1" s="1"/>
  <c r="AD2618" i="1"/>
  <c r="AD1163" i="1"/>
  <c r="AA992" i="1"/>
  <c r="AD992" i="1"/>
  <c r="AC279" i="1"/>
  <c r="Y2420" i="1"/>
  <c r="AD2420" i="1"/>
  <c r="AA2420" i="1"/>
  <c r="AC992" i="1" l="1"/>
  <c r="AC2420" i="1"/>
  <c r="Y2415" i="1"/>
  <c r="AB2415" i="1"/>
  <c r="AA1997" i="1"/>
  <c r="AC1997" i="1" s="1"/>
  <c r="AD1997" i="1"/>
  <c r="AD2616" i="1"/>
  <c r="AA2616" i="1"/>
  <c r="AC2616" i="1" s="1"/>
  <c r="AA2626" i="1"/>
  <c r="AC2626" i="1" s="1"/>
  <c r="AD2626" i="1"/>
  <c r="AA787" i="1"/>
  <c r="AC787" i="1" s="1"/>
  <c r="AD787" i="1"/>
  <c r="AA2585" i="1"/>
  <c r="AC2585" i="1" s="1"/>
  <c r="AD2585" i="1"/>
  <c r="AA2414" i="1"/>
  <c r="AC2414" i="1" s="1"/>
  <c r="AD2414" i="1"/>
  <c r="AD2415" i="1" l="1"/>
  <c r="AA2415" i="1"/>
  <c r="AC2415" i="1" s="1"/>
  <c r="A374" i="1"/>
  <c r="A375" i="1"/>
  <c r="A376" i="1"/>
  <c r="A377" i="1"/>
  <c r="A378" i="1"/>
  <c r="C374" i="1"/>
  <c r="M374" i="1" s="1"/>
  <c r="C375" i="1"/>
  <c r="C376" i="1"/>
  <c r="C377" i="1"/>
  <c r="C378" i="1"/>
  <c r="D374" i="1"/>
  <c r="D375" i="1"/>
  <c r="D376" i="1"/>
  <c r="D377" i="1"/>
  <c r="D378" i="1"/>
  <c r="R374" i="1"/>
  <c r="S374" i="1" s="1"/>
  <c r="R375" i="1"/>
  <c r="T375" i="1" s="1"/>
  <c r="R376" i="1"/>
  <c r="T376" i="1" s="1"/>
  <c r="R377" i="1"/>
  <c r="S377" i="1" s="1"/>
  <c r="R378" i="1"/>
  <c r="T378" i="1" s="1"/>
  <c r="S378" i="1" l="1"/>
  <c r="T374" i="1"/>
  <c r="V374" i="1" s="1"/>
  <c r="S376" i="1"/>
  <c r="V376" i="1" s="1"/>
  <c r="S375" i="1"/>
  <c r="V375" i="1" s="1"/>
  <c r="U377" i="1"/>
  <c r="T377" i="1"/>
  <c r="V377" i="1" s="1"/>
  <c r="F377" i="1"/>
  <c r="G377" i="1"/>
  <c r="F375" i="1"/>
  <c r="G375" i="1"/>
  <c r="F378" i="1"/>
  <c r="G378" i="1"/>
  <c r="F376" i="1"/>
  <c r="G376" i="1"/>
  <c r="F374" i="1"/>
  <c r="G374" i="1"/>
  <c r="M378" i="1"/>
  <c r="M376" i="1"/>
  <c r="M377" i="1"/>
  <c r="M375" i="1"/>
  <c r="V378" i="1"/>
  <c r="U378" i="1"/>
  <c r="U374" i="1"/>
  <c r="R564" i="1"/>
  <c r="T564" i="1" s="1"/>
  <c r="D564" i="1"/>
  <c r="C564" i="1"/>
  <c r="G564" i="1" s="1"/>
  <c r="A564" i="1"/>
  <c r="U376" i="1" l="1"/>
  <c r="X376" i="1" s="1"/>
  <c r="Z376" i="1" s="1"/>
  <c r="U375" i="1"/>
  <c r="X377" i="1"/>
  <c r="Z377" i="1" s="1"/>
  <c r="AB377" i="1" s="1"/>
  <c r="AD377" i="1" s="1"/>
  <c r="W377" i="1"/>
  <c r="M564" i="1"/>
  <c r="F564" i="1"/>
  <c r="W376" i="1"/>
  <c r="W378" i="1"/>
  <c r="X378" i="1"/>
  <c r="Z378" i="1" s="1"/>
  <c r="AB378" i="1" s="1"/>
  <c r="AA378" i="1" s="1"/>
  <c r="X374" i="1"/>
  <c r="Z374" i="1" s="1"/>
  <c r="AB374" i="1" s="1"/>
  <c r="AA374" i="1" s="1"/>
  <c r="W374" i="1"/>
  <c r="S564" i="1"/>
  <c r="V564" i="1" s="1"/>
  <c r="AA377" i="1" l="1"/>
  <c r="Y377" i="1"/>
  <c r="W375" i="1"/>
  <c r="X375" i="1"/>
  <c r="Z375" i="1" s="1"/>
  <c r="AD374" i="1"/>
  <c r="AD378" i="1"/>
  <c r="Y374" i="1"/>
  <c r="AC374" i="1" s="1"/>
  <c r="Y378" i="1"/>
  <c r="AC378" i="1" s="1"/>
  <c r="AB376" i="1"/>
  <c r="Y376" i="1"/>
  <c r="U564" i="1"/>
  <c r="X564" i="1" s="1"/>
  <c r="Z564" i="1" s="1"/>
  <c r="AB564" i="1" s="1"/>
  <c r="AC377" i="1" l="1"/>
  <c r="AB375" i="1"/>
  <c r="Y375" i="1"/>
  <c r="W564" i="1"/>
  <c r="AD376" i="1"/>
  <c r="AA376" i="1"/>
  <c r="AC376" i="1" s="1"/>
  <c r="Y564" i="1"/>
  <c r="AD564" i="1"/>
  <c r="AA564" i="1"/>
  <c r="AA375" i="1" l="1"/>
  <c r="AC375" i="1" s="1"/>
  <c r="AD375" i="1"/>
  <c r="AC564" i="1"/>
  <c r="R582" i="1"/>
  <c r="T582" i="1" s="1"/>
  <c r="D582" i="1"/>
  <c r="C582" i="1"/>
  <c r="G582" i="1" s="1"/>
  <c r="A582" i="1"/>
  <c r="M582" i="1" l="1"/>
  <c r="F582" i="1"/>
  <c r="S582" i="1"/>
  <c r="V582" i="1" s="1"/>
  <c r="U582" i="1" l="1"/>
  <c r="X582" i="1" s="1"/>
  <c r="Z582" i="1" s="1"/>
  <c r="AB582" i="1" s="1"/>
  <c r="W582" i="1" l="1"/>
  <c r="Y582" i="1"/>
  <c r="AD582" i="1"/>
  <c r="AA582" i="1"/>
  <c r="AC582" i="1" l="1"/>
  <c r="A2590" i="1"/>
  <c r="C2590" i="1"/>
  <c r="D2590" i="1"/>
  <c r="R2590" i="1"/>
  <c r="R2589" i="1"/>
  <c r="S2589" i="1" s="1"/>
  <c r="D2589" i="1"/>
  <c r="C2589" i="1"/>
  <c r="G2589" i="1" s="1"/>
  <c r="A2589" i="1"/>
  <c r="R2587" i="1"/>
  <c r="D2587" i="1"/>
  <c r="C2587" i="1"/>
  <c r="G2587" i="1" s="1"/>
  <c r="A2587" i="1"/>
  <c r="A911" i="1"/>
  <c r="C911" i="1"/>
  <c r="G911" i="1" s="1"/>
  <c r="D911" i="1"/>
  <c r="R911" i="1"/>
  <c r="S911" i="1" s="1"/>
  <c r="A2059" i="1"/>
  <c r="A2060" i="1"/>
  <c r="A2061" i="1"/>
  <c r="A2062" i="1"/>
  <c r="A2063" i="1"/>
  <c r="A2065" i="1"/>
  <c r="A2066" i="1"/>
  <c r="A2064" i="1"/>
  <c r="C2059" i="1"/>
  <c r="G2059" i="1" s="1"/>
  <c r="C2060" i="1"/>
  <c r="M2060" i="1" s="1"/>
  <c r="C2061" i="1"/>
  <c r="G2061" i="1" s="1"/>
  <c r="C2062" i="1"/>
  <c r="G2062" i="1" s="1"/>
  <c r="C2063" i="1"/>
  <c r="G2063" i="1" s="1"/>
  <c r="C2065" i="1"/>
  <c r="G2065" i="1" s="1"/>
  <c r="C2066" i="1"/>
  <c r="G2066" i="1" s="1"/>
  <c r="C2064" i="1"/>
  <c r="G2064" i="1" s="1"/>
  <c r="D2059" i="1"/>
  <c r="D2060" i="1"/>
  <c r="D2061" i="1"/>
  <c r="D2062" i="1"/>
  <c r="D2063" i="1"/>
  <c r="D2065" i="1"/>
  <c r="D2066" i="1"/>
  <c r="D2064" i="1"/>
  <c r="R2059" i="1"/>
  <c r="R2060" i="1"/>
  <c r="R2061" i="1"/>
  <c r="R2062" i="1"/>
  <c r="R2063" i="1"/>
  <c r="R2065" i="1"/>
  <c r="R2066" i="1"/>
  <c r="R2064" i="1"/>
  <c r="A799" i="1"/>
  <c r="C799" i="1"/>
  <c r="D799" i="1"/>
  <c r="R799" i="1"/>
  <c r="F799" i="1" l="1"/>
  <c r="G799" i="1"/>
  <c r="F2590" i="1"/>
  <c r="G2590" i="1"/>
  <c r="F2060" i="1"/>
  <c r="G2060" i="1"/>
  <c r="M799" i="1"/>
  <c r="T911" i="1"/>
  <c r="V911" i="1" s="1"/>
  <c r="M2590" i="1"/>
  <c r="M2064" i="1"/>
  <c r="F2064" i="1"/>
  <c r="M2066" i="1"/>
  <c r="F2066" i="1"/>
  <c r="M2065" i="1"/>
  <c r="F2065" i="1"/>
  <c r="M2063" i="1"/>
  <c r="F2063" i="1"/>
  <c r="M2062" i="1"/>
  <c r="F2062" i="1"/>
  <c r="M2061" i="1"/>
  <c r="F2061" i="1"/>
  <c r="M2059" i="1"/>
  <c r="F2059" i="1"/>
  <c r="M911" i="1"/>
  <c r="F911" i="1"/>
  <c r="M2587" i="1"/>
  <c r="F2587" i="1"/>
  <c r="M2589" i="1"/>
  <c r="F2589" i="1"/>
  <c r="S2590" i="1"/>
  <c r="U2590" i="1" s="1"/>
  <c r="T2587" i="1"/>
  <c r="S799" i="1"/>
  <c r="U799" i="1" s="1"/>
  <c r="U911" i="1"/>
  <c r="T2589" i="1"/>
  <c r="V2589" i="1" s="1"/>
  <c r="U2589" i="1"/>
  <c r="T2590" i="1"/>
  <c r="T2066" i="1"/>
  <c r="T2063" i="1"/>
  <c r="T2061" i="1"/>
  <c r="S2064" i="1"/>
  <c r="U2064" i="1" s="1"/>
  <c r="X2064" i="1" s="1"/>
  <c r="T2065" i="1"/>
  <c r="S2062" i="1"/>
  <c r="U2062" i="1" s="1"/>
  <c r="X2062" i="1" s="1"/>
  <c r="S2060" i="1"/>
  <c r="U2060" i="1" s="1"/>
  <c r="X2060" i="1" s="1"/>
  <c r="T2059" i="1"/>
  <c r="S2587" i="1"/>
  <c r="U2587" i="1" s="1"/>
  <c r="T2064" i="1"/>
  <c r="T2060" i="1"/>
  <c r="T2062" i="1"/>
  <c r="S2063" i="1"/>
  <c r="T799" i="1"/>
  <c r="S2066" i="1"/>
  <c r="S2065" i="1"/>
  <c r="S2061" i="1"/>
  <c r="S2059" i="1"/>
  <c r="V2063" i="1" l="1"/>
  <c r="V2065" i="1"/>
  <c r="V2059" i="1"/>
  <c r="V799" i="1"/>
  <c r="V2061" i="1"/>
  <c r="V2066" i="1"/>
  <c r="V2060" i="1"/>
  <c r="V2587" i="1"/>
  <c r="W911" i="1"/>
  <c r="X911" i="1"/>
  <c r="Z911" i="1" s="1"/>
  <c r="AB911" i="1" s="1"/>
  <c r="AA911" i="1" s="1"/>
  <c r="V2590" i="1"/>
  <c r="V2064" i="1"/>
  <c r="Z2064" i="1" s="1"/>
  <c r="V2062" i="1"/>
  <c r="Z2062" i="1" s="1"/>
  <c r="U2065" i="1"/>
  <c r="X2065" i="1" s="1"/>
  <c r="Z2065" i="1" s="1"/>
  <c r="AB2065" i="1" s="1"/>
  <c r="Z2060" i="1"/>
  <c r="AB2060" i="1" s="1"/>
  <c r="U2061" i="1"/>
  <c r="X2061" i="1" s="1"/>
  <c r="U2063" i="1"/>
  <c r="W2063" i="1" s="1"/>
  <c r="U2066" i="1"/>
  <c r="X2066" i="1" s="1"/>
  <c r="Z2066" i="1" s="1"/>
  <c r="AB2066" i="1" s="1"/>
  <c r="W2064" i="1"/>
  <c r="U2059" i="1"/>
  <c r="W2059" i="1" s="1"/>
  <c r="W2590" i="1"/>
  <c r="X2590" i="1"/>
  <c r="X2589" i="1"/>
  <c r="Z2589" i="1" s="1"/>
  <c r="AB2589" i="1" s="1"/>
  <c r="W2589" i="1"/>
  <c r="X2587" i="1"/>
  <c r="W2587" i="1"/>
  <c r="W2060" i="1"/>
  <c r="W2062" i="1"/>
  <c r="Y2060" i="1"/>
  <c r="X799" i="1"/>
  <c r="Z799" i="1" s="1"/>
  <c r="W799" i="1"/>
  <c r="X2063" i="1" l="1"/>
  <c r="Z2063" i="1" s="1"/>
  <c r="AB2063" i="1" s="1"/>
  <c r="AD2063" i="1" s="1"/>
  <c r="Y2589" i="1"/>
  <c r="Z2590" i="1"/>
  <c r="AB2590" i="1" s="1"/>
  <c r="Z2061" i="1"/>
  <c r="AB2061" i="1" s="1"/>
  <c r="AA2061" i="1" s="1"/>
  <c r="Y911" i="1"/>
  <c r="AC911" i="1" s="1"/>
  <c r="AD911" i="1"/>
  <c r="Z2587" i="1"/>
  <c r="AB2587" i="1" s="1"/>
  <c r="AA2587" i="1" s="1"/>
  <c r="Y2064" i="1"/>
  <c r="AB2064" i="1"/>
  <c r="AA2064" i="1" s="1"/>
  <c r="Y2062" i="1"/>
  <c r="AB2062" i="1"/>
  <c r="AA2062" i="1" s="1"/>
  <c r="W2061" i="1"/>
  <c r="W2065" i="1"/>
  <c r="X2059" i="1"/>
  <c r="Z2059" i="1" s="1"/>
  <c r="Y2059" i="1" s="1"/>
  <c r="AD2589" i="1"/>
  <c r="AA2589" i="1"/>
  <c r="W2066" i="1"/>
  <c r="AD2060" i="1"/>
  <c r="AA2060" i="1"/>
  <c r="AC2060" i="1" s="1"/>
  <c r="AA2066" i="1"/>
  <c r="AD2066" i="1"/>
  <c r="AA2065" i="1"/>
  <c r="AD2065" i="1"/>
  <c r="Y2066" i="1"/>
  <c r="Y2065" i="1"/>
  <c r="AB799" i="1"/>
  <c r="Y799" i="1"/>
  <c r="AA2063" i="1" l="1"/>
  <c r="AD2062" i="1"/>
  <c r="AD2061" i="1"/>
  <c r="AB2059" i="1"/>
  <c r="AA2059" i="1" s="1"/>
  <c r="AC2059" i="1" s="1"/>
  <c r="Y2061" i="1"/>
  <c r="AC2061" i="1" s="1"/>
  <c r="Y2590" i="1"/>
  <c r="Y2063" i="1"/>
  <c r="AC2063" i="1" s="1"/>
  <c r="AD2587" i="1"/>
  <c r="AC2062" i="1"/>
  <c r="AC2064" i="1"/>
  <c r="AD2064" i="1"/>
  <c r="AC2589" i="1"/>
  <c r="Y2587" i="1"/>
  <c r="AC2587" i="1" s="1"/>
  <c r="AC2066" i="1"/>
  <c r="AA2590" i="1"/>
  <c r="AD2590" i="1"/>
  <c r="AC2065" i="1"/>
  <c r="AD2059" i="1"/>
  <c r="AA799" i="1"/>
  <c r="AC799" i="1" s="1"/>
  <c r="AD799" i="1"/>
  <c r="AC2590" i="1" l="1"/>
  <c r="A1666" i="1"/>
  <c r="A1673" i="1"/>
  <c r="C1666" i="1"/>
  <c r="G1666" i="1" s="1"/>
  <c r="C1673" i="1"/>
  <c r="G1673" i="1" s="1"/>
  <c r="D1666" i="1"/>
  <c r="D1673" i="1"/>
  <c r="R1666" i="1"/>
  <c r="R1673" i="1"/>
  <c r="M1673" i="1" l="1"/>
  <c r="F1673" i="1"/>
  <c r="M1666" i="1"/>
  <c r="F1666" i="1"/>
  <c r="S1673" i="1"/>
  <c r="U1673" i="1" s="1"/>
  <c r="S1666" i="1"/>
  <c r="U1666" i="1" s="1"/>
  <c r="T1673" i="1"/>
  <c r="V1673" i="1" s="1"/>
  <c r="T1666" i="1"/>
  <c r="V1666" i="1" l="1"/>
  <c r="X1673" i="1"/>
  <c r="Z1673" i="1" s="1"/>
  <c r="W1673" i="1"/>
  <c r="W1666" i="1"/>
  <c r="X1666" i="1"/>
  <c r="Z1666" i="1" s="1"/>
  <c r="AB1673" i="1" l="1"/>
  <c r="AD1673" i="1" s="1"/>
  <c r="Y1673" i="1"/>
  <c r="Y1666" i="1"/>
  <c r="AB1666" i="1"/>
  <c r="AA1673" i="1" l="1"/>
  <c r="AC1673" i="1" s="1"/>
  <c r="AA1666" i="1"/>
  <c r="AC1666" i="1" s="1"/>
  <c r="AD1666" i="1"/>
  <c r="A348" i="1" l="1"/>
  <c r="C348" i="1"/>
  <c r="M348" i="1" s="1"/>
  <c r="D348" i="1"/>
  <c r="R348" i="1"/>
  <c r="A347" i="1"/>
  <c r="C347" i="1"/>
  <c r="G347" i="1" s="1"/>
  <c r="D347" i="1"/>
  <c r="R347" i="1"/>
  <c r="A342" i="1"/>
  <c r="A343" i="1"/>
  <c r="A344" i="1"/>
  <c r="C342" i="1"/>
  <c r="G342" i="1" s="1"/>
  <c r="C343" i="1"/>
  <c r="G343" i="1" s="1"/>
  <c r="C344" i="1"/>
  <c r="G344" i="1" s="1"/>
  <c r="D342" i="1"/>
  <c r="D343" i="1"/>
  <c r="D344" i="1"/>
  <c r="R342" i="1"/>
  <c r="R343" i="1"/>
  <c r="R344" i="1"/>
  <c r="A349" i="1"/>
  <c r="A350" i="1"/>
  <c r="A306" i="1"/>
  <c r="A351" i="1"/>
  <c r="A336" i="1"/>
  <c r="A337" i="1"/>
  <c r="C349" i="1"/>
  <c r="C350" i="1"/>
  <c r="C306" i="1"/>
  <c r="C351" i="1"/>
  <c r="C336" i="1"/>
  <c r="C337" i="1"/>
  <c r="G337" i="1" s="1"/>
  <c r="D349" i="1"/>
  <c r="D350" i="1"/>
  <c r="D306" i="1"/>
  <c r="D351" i="1"/>
  <c r="D336" i="1"/>
  <c r="D337" i="1"/>
  <c r="M349" i="1"/>
  <c r="M350" i="1"/>
  <c r="M306" i="1"/>
  <c r="M351" i="1"/>
  <c r="M336" i="1"/>
  <c r="R349" i="1"/>
  <c r="T349" i="1" s="1"/>
  <c r="R350" i="1"/>
  <c r="T350" i="1" s="1"/>
  <c r="R306" i="1"/>
  <c r="T306" i="1" s="1"/>
  <c r="R351" i="1"/>
  <c r="S351" i="1" s="1"/>
  <c r="R336" i="1"/>
  <c r="S336" i="1" s="1"/>
  <c r="R337" i="1"/>
  <c r="S337" i="1" s="1"/>
  <c r="S349" i="1"/>
  <c r="S350" i="1"/>
  <c r="S306" i="1"/>
  <c r="A352" i="1"/>
  <c r="C352" i="1"/>
  <c r="G352" i="1" s="1"/>
  <c r="D352" i="1"/>
  <c r="R352" i="1"/>
  <c r="A354" i="1"/>
  <c r="A357" i="1"/>
  <c r="C354" i="1"/>
  <c r="C357" i="1"/>
  <c r="G357" i="1" s="1"/>
  <c r="D354" i="1"/>
  <c r="D357" i="1"/>
  <c r="M354" i="1"/>
  <c r="R354" i="1"/>
  <c r="R357" i="1"/>
  <c r="A340" i="1"/>
  <c r="A341" i="1"/>
  <c r="C340" i="1"/>
  <c r="G340" i="1" s="1"/>
  <c r="C341" i="1"/>
  <c r="M341" i="1" s="1"/>
  <c r="D340" i="1"/>
  <c r="D341" i="1"/>
  <c r="R340" i="1"/>
  <c r="S340" i="1" s="1"/>
  <c r="R341" i="1"/>
  <c r="R2269" i="1"/>
  <c r="D2269" i="1"/>
  <c r="C2269" i="1"/>
  <c r="G2269" i="1" s="1"/>
  <c r="A2269" i="1"/>
  <c r="R866" i="1"/>
  <c r="D866" i="1"/>
  <c r="C866" i="1"/>
  <c r="G866" i="1" s="1"/>
  <c r="A866" i="1"/>
  <c r="A131" i="1"/>
  <c r="C131" i="1"/>
  <c r="M131" i="1" s="1"/>
  <c r="D131" i="1"/>
  <c r="R131" i="1"/>
  <c r="V349" i="1" l="1"/>
  <c r="T336" i="1"/>
  <c r="V336" i="1" s="1"/>
  <c r="V350" i="1"/>
  <c r="T337" i="1"/>
  <c r="T351" i="1"/>
  <c r="V351" i="1" s="1"/>
  <c r="V337" i="1"/>
  <c r="V306" i="1"/>
  <c r="F341" i="1"/>
  <c r="G341" i="1"/>
  <c r="F336" i="1"/>
  <c r="G336" i="1"/>
  <c r="F306" i="1"/>
  <c r="G306" i="1"/>
  <c r="F349" i="1"/>
  <c r="G349" i="1"/>
  <c r="F131" i="1"/>
  <c r="G131" i="1"/>
  <c r="F354" i="1"/>
  <c r="G354" i="1"/>
  <c r="F351" i="1"/>
  <c r="G351" i="1"/>
  <c r="F350" i="1"/>
  <c r="G350" i="1"/>
  <c r="F348" i="1"/>
  <c r="G348" i="1"/>
  <c r="M866" i="1"/>
  <c r="F866" i="1"/>
  <c r="M2269" i="1"/>
  <c r="F2269" i="1"/>
  <c r="M340" i="1"/>
  <c r="F340" i="1"/>
  <c r="M357" i="1"/>
  <c r="F357" i="1"/>
  <c r="M352" i="1"/>
  <c r="F352" i="1"/>
  <c r="M337" i="1"/>
  <c r="F337" i="1"/>
  <c r="M344" i="1"/>
  <c r="F344" i="1"/>
  <c r="M343" i="1"/>
  <c r="F343" i="1"/>
  <c r="M342" i="1"/>
  <c r="F342" i="1"/>
  <c r="M347" i="1"/>
  <c r="F347" i="1"/>
  <c r="S2269" i="1"/>
  <c r="U2269" i="1" s="1"/>
  <c r="W2269" i="1" s="1"/>
  <c r="S354" i="1"/>
  <c r="U354" i="1" s="1"/>
  <c r="S352" i="1"/>
  <c r="U352" i="1" s="1"/>
  <c r="U337" i="1"/>
  <c r="U351" i="1"/>
  <c r="U350" i="1"/>
  <c r="S343" i="1"/>
  <c r="U343" i="1" s="1"/>
  <c r="S348" i="1"/>
  <c r="U348" i="1" s="1"/>
  <c r="S341" i="1"/>
  <c r="U341" i="1" s="1"/>
  <c r="S131" i="1"/>
  <c r="U131" i="1" s="1"/>
  <c r="T866" i="1"/>
  <c r="T340" i="1"/>
  <c r="V340" i="1" s="1"/>
  <c r="U340" i="1"/>
  <c r="S357" i="1"/>
  <c r="U357" i="1" s="1"/>
  <c r="U336" i="1"/>
  <c r="U306" i="1"/>
  <c r="U349" i="1"/>
  <c r="T344" i="1"/>
  <c r="S342" i="1"/>
  <c r="U342" i="1" s="1"/>
  <c r="S347" i="1"/>
  <c r="U347" i="1" s="1"/>
  <c r="T357" i="1"/>
  <c r="S344" i="1"/>
  <c r="U344" i="1" s="1"/>
  <c r="T342" i="1"/>
  <c r="T354" i="1"/>
  <c r="V354" i="1" s="1"/>
  <c r="T341" i="1"/>
  <c r="V341" i="1" s="1"/>
  <c r="T352" i="1"/>
  <c r="V342" i="1"/>
  <c r="T343" i="1"/>
  <c r="T347" i="1"/>
  <c r="T348" i="1"/>
  <c r="T2269" i="1"/>
  <c r="V2269" i="1" s="1"/>
  <c r="T131" i="1"/>
  <c r="S866" i="1"/>
  <c r="V352" i="1" l="1"/>
  <c r="V347" i="1"/>
  <c r="V131" i="1"/>
  <c r="V348" i="1"/>
  <c r="V344" i="1"/>
  <c r="V357" i="1"/>
  <c r="V866" i="1"/>
  <c r="V343" i="1"/>
  <c r="W306" i="1"/>
  <c r="X306" i="1"/>
  <c r="Z306" i="1" s="1"/>
  <c r="W351" i="1"/>
  <c r="X351" i="1"/>
  <c r="Z351" i="1" s="1"/>
  <c r="W349" i="1"/>
  <c r="X349" i="1"/>
  <c r="Z349" i="1" s="1"/>
  <c r="W336" i="1"/>
  <c r="X336" i="1"/>
  <c r="Z336" i="1" s="1"/>
  <c r="U866" i="1"/>
  <c r="X866" i="1" s="1"/>
  <c r="W350" i="1"/>
  <c r="X350" i="1"/>
  <c r="Z350" i="1" s="1"/>
  <c r="W337" i="1"/>
  <c r="X337" i="1"/>
  <c r="Z337" i="1" s="1"/>
  <c r="X2269" i="1"/>
  <c r="Z2269" i="1" s="1"/>
  <c r="X344" i="1"/>
  <c r="W344" i="1"/>
  <c r="Z344" i="1"/>
  <c r="X340" i="1"/>
  <c r="W340" i="1"/>
  <c r="W357" i="1"/>
  <c r="X357" i="1"/>
  <c r="W354" i="1"/>
  <c r="X354" i="1"/>
  <c r="W341" i="1"/>
  <c r="X341" i="1"/>
  <c r="X352" i="1"/>
  <c r="W352" i="1"/>
  <c r="X342" i="1"/>
  <c r="W342" i="1"/>
  <c r="W343" i="1"/>
  <c r="X343" i="1"/>
  <c r="W348" i="1"/>
  <c r="X348" i="1"/>
  <c r="W347" i="1"/>
  <c r="X347" i="1"/>
  <c r="W131" i="1"/>
  <c r="X131" i="1"/>
  <c r="Y344" i="1" l="1"/>
  <c r="W866" i="1"/>
  <c r="AB2269" i="1"/>
  <c r="AA2269" i="1" s="1"/>
  <c r="Y2269" i="1"/>
  <c r="AB337" i="1"/>
  <c r="Y337" i="1"/>
  <c r="AB350" i="1"/>
  <c r="Y350" i="1"/>
  <c r="AB336" i="1"/>
  <c r="Y336" i="1"/>
  <c r="AB349" i="1"/>
  <c r="Y349" i="1"/>
  <c r="AB351" i="1"/>
  <c r="Y351" i="1"/>
  <c r="AB306" i="1"/>
  <c r="Y306" i="1"/>
  <c r="Z347" i="1"/>
  <c r="AB347" i="1" s="1"/>
  <c r="Z343" i="1"/>
  <c r="Y343" i="1" s="1"/>
  <c r="Z866" i="1"/>
  <c r="Y866" i="1" s="1"/>
  <c r="Z357" i="1"/>
  <c r="AB357" i="1" s="1"/>
  <c r="AB344" i="1"/>
  <c r="Z131" i="1"/>
  <c r="AB131" i="1" s="1"/>
  <c r="Z348" i="1"/>
  <c r="Y348" i="1" s="1"/>
  <c r="Z342" i="1"/>
  <c r="Y342" i="1" s="1"/>
  <c r="Z352" i="1"/>
  <c r="Z341" i="1"/>
  <c r="AB341" i="1" s="1"/>
  <c r="Z354" i="1"/>
  <c r="AB354" i="1" s="1"/>
  <c r="Z340" i="1"/>
  <c r="Y352" i="1"/>
  <c r="Y357" i="1"/>
  <c r="Y354" i="1"/>
  <c r="AD2269" i="1" l="1"/>
  <c r="Y347" i="1"/>
  <c r="AB348" i="1"/>
  <c r="AD348" i="1" s="1"/>
  <c r="AB343" i="1"/>
  <c r="AA343" i="1" s="1"/>
  <c r="Y131" i="1"/>
  <c r="AB342" i="1"/>
  <c r="AA342" i="1" s="1"/>
  <c r="Y341" i="1"/>
  <c r="AD306" i="1"/>
  <c r="AA306" i="1"/>
  <c r="AC306" i="1" s="1"/>
  <c r="AD351" i="1"/>
  <c r="AA351" i="1"/>
  <c r="AC351" i="1" s="1"/>
  <c r="AD349" i="1"/>
  <c r="AA349" i="1"/>
  <c r="AC349" i="1" s="1"/>
  <c r="AD336" i="1"/>
  <c r="AA336" i="1"/>
  <c r="AC336" i="1" s="1"/>
  <c r="AD350" i="1"/>
  <c r="AA350" i="1"/>
  <c r="AC350" i="1" s="1"/>
  <c r="AD337" i="1"/>
  <c r="AA337" i="1"/>
  <c r="AC337" i="1" s="1"/>
  <c r="AC2269" i="1"/>
  <c r="AB340" i="1"/>
  <c r="Y340" i="1"/>
  <c r="AB352" i="1"/>
  <c r="AA344" i="1"/>
  <c r="AD344" i="1"/>
  <c r="AB866" i="1"/>
  <c r="AA357" i="1"/>
  <c r="AD357" i="1"/>
  <c r="AA354" i="1"/>
  <c r="AD354" i="1"/>
  <c r="AA341" i="1"/>
  <c r="AD341" i="1"/>
  <c r="AA348" i="1"/>
  <c r="AA347" i="1"/>
  <c r="AD347" i="1"/>
  <c r="AA131" i="1"/>
  <c r="AD131" i="1"/>
  <c r="AD343" i="1" l="1"/>
  <c r="AD342" i="1"/>
  <c r="AA352" i="1"/>
  <c r="AD352" i="1"/>
  <c r="AD340" i="1"/>
  <c r="AA340" i="1"/>
  <c r="AC131" i="1"/>
  <c r="AC347" i="1"/>
  <c r="AC348" i="1"/>
  <c r="AC343" i="1"/>
  <c r="AC342" i="1"/>
  <c r="AC341" i="1"/>
  <c r="AC354" i="1"/>
  <c r="AC357" i="1"/>
  <c r="AA866" i="1"/>
  <c r="AD866" i="1"/>
  <c r="AC344" i="1"/>
  <c r="AC340" i="1"/>
  <c r="A2734" i="1"/>
  <c r="C2734" i="1"/>
  <c r="G2734" i="1" s="1"/>
  <c r="D2734" i="1"/>
  <c r="R2734" i="1"/>
  <c r="A1411" i="1"/>
  <c r="C1411" i="1"/>
  <c r="D1411" i="1"/>
  <c r="R1411" i="1"/>
  <c r="A1417" i="1"/>
  <c r="C1417" i="1"/>
  <c r="M1417" i="1" s="1"/>
  <c r="D1417" i="1"/>
  <c r="R1417" i="1"/>
  <c r="A1416" i="1"/>
  <c r="C1416" i="1"/>
  <c r="D1416" i="1"/>
  <c r="R1416" i="1"/>
  <c r="F1416" i="1" l="1"/>
  <c r="G1416" i="1"/>
  <c r="F1417" i="1"/>
  <c r="G1417" i="1"/>
  <c r="F1411" i="1"/>
  <c r="G1411" i="1"/>
  <c r="M1416" i="1"/>
  <c r="M1411" i="1"/>
  <c r="M2734" i="1"/>
  <c r="F2734" i="1"/>
  <c r="S1417" i="1"/>
  <c r="U1417" i="1" s="1"/>
  <c r="S1416" i="1"/>
  <c r="U1416" i="1" s="1"/>
  <c r="S1411" i="1"/>
  <c r="U1411" i="1" s="1"/>
  <c r="S2734" i="1"/>
  <c r="U2734" i="1" s="1"/>
  <c r="AC352" i="1"/>
  <c r="AC866" i="1"/>
  <c r="T2734" i="1"/>
  <c r="T1411" i="1"/>
  <c r="T1417" i="1"/>
  <c r="V1417" i="1" s="1"/>
  <c r="T1416" i="1"/>
  <c r="V2734" i="1" l="1"/>
  <c r="V1416" i="1"/>
  <c r="V1411" i="1"/>
  <c r="X2734" i="1"/>
  <c r="W2734" i="1"/>
  <c r="X1411" i="1"/>
  <c r="W1411" i="1"/>
  <c r="X1417" i="1"/>
  <c r="W1417" i="1"/>
  <c r="W1416" i="1"/>
  <c r="X1416" i="1"/>
  <c r="Z1416" i="1" l="1"/>
  <c r="Y1416" i="1" s="1"/>
  <c r="Z1417" i="1"/>
  <c r="AB1417" i="1" s="1"/>
  <c r="Z1411" i="1"/>
  <c r="Y1411" i="1" s="1"/>
  <c r="Z2734" i="1"/>
  <c r="Y2734" i="1" s="1"/>
  <c r="AB1411" i="1"/>
  <c r="AB1416" i="1" l="1"/>
  <c r="AA1416" i="1" s="1"/>
  <c r="Y1417" i="1"/>
  <c r="AB2734" i="1"/>
  <c r="AD2734" i="1" s="1"/>
  <c r="AA1411" i="1"/>
  <c r="AD1411" i="1"/>
  <c r="AD1417" i="1"/>
  <c r="AA1417" i="1"/>
  <c r="AD1416" i="1" l="1"/>
  <c r="AA2734" i="1"/>
  <c r="AC1411" i="1"/>
  <c r="AC1416" i="1"/>
  <c r="AC1417" i="1"/>
  <c r="AC2734" i="1"/>
  <c r="R2770" i="1"/>
  <c r="D2770" i="1"/>
  <c r="C2770" i="1"/>
  <c r="G2770" i="1" s="1"/>
  <c r="A2770" i="1"/>
  <c r="M2770" i="1" l="1"/>
  <c r="F2770" i="1"/>
  <c r="T2770" i="1"/>
  <c r="S2770" i="1"/>
  <c r="V2770" i="1" l="1"/>
  <c r="U2770" i="1"/>
  <c r="X2770" i="1" s="1"/>
  <c r="Z2770" i="1" l="1"/>
  <c r="Y2770" i="1" s="1"/>
  <c r="W2770" i="1"/>
  <c r="AB2770" i="1" l="1"/>
  <c r="AA2770" i="1" s="1"/>
  <c r="AC2770" i="1"/>
  <c r="AD2770" i="1"/>
  <c r="R2398" i="1" l="1"/>
  <c r="D2398" i="1"/>
  <c r="C2398" i="1"/>
  <c r="G2398" i="1" s="1"/>
  <c r="A2398" i="1"/>
  <c r="M2398" i="1" l="1"/>
  <c r="F2398" i="1"/>
  <c r="T2398" i="1"/>
  <c r="S2398" i="1"/>
  <c r="V2398" i="1" l="1"/>
  <c r="U2398" i="1"/>
  <c r="X2398" i="1" s="1"/>
  <c r="Z2398" i="1" l="1"/>
  <c r="Y2398" i="1" s="1"/>
  <c r="W2398" i="1"/>
  <c r="AB2398" i="1" l="1"/>
  <c r="AA2398" i="1" s="1"/>
  <c r="AC2398" i="1" s="1"/>
  <c r="R556" i="1"/>
  <c r="R558" i="1"/>
  <c r="R557" i="1"/>
  <c r="R593" i="1"/>
  <c r="R559" i="1"/>
  <c r="R560" i="1"/>
  <c r="R561" i="1"/>
  <c r="R562" i="1"/>
  <c r="R563" i="1"/>
  <c r="R565" i="1"/>
  <c r="R566" i="1"/>
  <c r="R567" i="1"/>
  <c r="R568" i="1"/>
  <c r="R569" i="1"/>
  <c r="R570" i="1"/>
  <c r="R571" i="1"/>
  <c r="R572" i="1"/>
  <c r="R574" i="1"/>
  <c r="R575" i="1"/>
  <c r="R576" i="1"/>
  <c r="R577" i="1"/>
  <c r="R578" i="1"/>
  <c r="R579" i="1"/>
  <c r="R580" i="1"/>
  <c r="R581" i="1"/>
  <c r="R590" i="1"/>
  <c r="R591" i="1"/>
  <c r="R583" i="1"/>
  <c r="R592" i="1"/>
  <c r="R584" i="1"/>
  <c r="R585" i="1"/>
  <c r="R586" i="1"/>
  <c r="R587" i="1"/>
  <c r="R588" i="1"/>
  <c r="R1403" i="1"/>
  <c r="R589" i="1"/>
  <c r="R594" i="1"/>
  <c r="AD2398" i="1" l="1"/>
  <c r="R1170" i="1"/>
  <c r="D1170" i="1"/>
  <c r="C1170" i="1"/>
  <c r="G1170" i="1" s="1"/>
  <c r="A1170" i="1"/>
  <c r="A2007" i="1"/>
  <c r="C2007" i="1"/>
  <c r="M2007" i="1" s="1"/>
  <c r="D2007" i="1"/>
  <c r="R2007" i="1"/>
  <c r="A115" i="1"/>
  <c r="C115" i="1"/>
  <c r="M115" i="1" s="1"/>
  <c r="D115" i="1"/>
  <c r="R115" i="1"/>
  <c r="A1349" i="1"/>
  <c r="C1349" i="1"/>
  <c r="M1349" i="1" s="1"/>
  <c r="D1349" i="1"/>
  <c r="R1349" i="1"/>
  <c r="A1144" i="1"/>
  <c r="A1153" i="1"/>
  <c r="A1150" i="1"/>
  <c r="A1119" i="1"/>
  <c r="A1098" i="1"/>
  <c r="A1090" i="1"/>
  <c r="A1084" i="1"/>
  <c r="A1115" i="1"/>
  <c r="A1132" i="1"/>
  <c r="A1136" i="1"/>
  <c r="A1127" i="1"/>
  <c r="A1106" i="1"/>
  <c r="A1110" i="1"/>
  <c r="C1144" i="1"/>
  <c r="M1144" i="1" s="1"/>
  <c r="C1153" i="1"/>
  <c r="G1153" i="1" s="1"/>
  <c r="C1150" i="1"/>
  <c r="G1150" i="1" s="1"/>
  <c r="C1119" i="1"/>
  <c r="G1119" i="1" s="1"/>
  <c r="C1098" i="1"/>
  <c r="G1098" i="1" s="1"/>
  <c r="C1090" i="1"/>
  <c r="G1090" i="1" s="1"/>
  <c r="C1084" i="1"/>
  <c r="G1084" i="1" s="1"/>
  <c r="C1115" i="1"/>
  <c r="G1115" i="1" s="1"/>
  <c r="C1132" i="1"/>
  <c r="G1132" i="1" s="1"/>
  <c r="C1136" i="1"/>
  <c r="G1136" i="1" s="1"/>
  <c r="C1127" i="1"/>
  <c r="G1127" i="1" s="1"/>
  <c r="C1106" i="1"/>
  <c r="G1106" i="1" s="1"/>
  <c r="C1110" i="1"/>
  <c r="G1110" i="1" s="1"/>
  <c r="D1144" i="1"/>
  <c r="D1153" i="1"/>
  <c r="D1150" i="1"/>
  <c r="D1119" i="1"/>
  <c r="D1098" i="1"/>
  <c r="D1090" i="1"/>
  <c r="D1084" i="1"/>
  <c r="D1115" i="1"/>
  <c r="D1132" i="1"/>
  <c r="D1136" i="1"/>
  <c r="D1127" i="1"/>
  <c r="D1106" i="1"/>
  <c r="D1110" i="1"/>
  <c r="R1144" i="1"/>
  <c r="R1153" i="1"/>
  <c r="T1153" i="1" s="1"/>
  <c r="R1150" i="1"/>
  <c r="S1150" i="1" s="1"/>
  <c r="R1119" i="1"/>
  <c r="S1119" i="1" s="1"/>
  <c r="R1098" i="1"/>
  <c r="R1090" i="1"/>
  <c r="S1090" i="1" s="1"/>
  <c r="R1084" i="1"/>
  <c r="S1084" i="1" s="1"/>
  <c r="R1115" i="1"/>
  <c r="S1115" i="1" s="1"/>
  <c r="R1132" i="1"/>
  <c r="S1132" i="1" s="1"/>
  <c r="R1136" i="1"/>
  <c r="S1136" i="1" s="1"/>
  <c r="R1127" i="1"/>
  <c r="S1127" i="1" s="1"/>
  <c r="R1106" i="1"/>
  <c r="S1106" i="1" s="1"/>
  <c r="R1110" i="1"/>
  <c r="S1110" i="1" s="1"/>
  <c r="S1153" i="1"/>
  <c r="S1098" i="1"/>
  <c r="A1179" i="1"/>
  <c r="C1179" i="1"/>
  <c r="D1179" i="1"/>
  <c r="R1179" i="1"/>
  <c r="A1187" i="1"/>
  <c r="C1187" i="1"/>
  <c r="D1187" i="1"/>
  <c r="R1187" i="1"/>
  <c r="A1188" i="1"/>
  <c r="C1188" i="1"/>
  <c r="D1188" i="1"/>
  <c r="R1188" i="1"/>
  <c r="A1193" i="1"/>
  <c r="C1193" i="1"/>
  <c r="D1193" i="1"/>
  <c r="R1193" i="1"/>
  <c r="A2841" i="1"/>
  <c r="C2841" i="1"/>
  <c r="D2841" i="1"/>
  <c r="R2841" i="1"/>
  <c r="A2524" i="1"/>
  <c r="C2524" i="1"/>
  <c r="D2524" i="1"/>
  <c r="R2524" i="1"/>
  <c r="R2513" i="1"/>
  <c r="D2513" i="1"/>
  <c r="C2513" i="1"/>
  <c r="G2513" i="1" s="1"/>
  <c r="A2513" i="1"/>
  <c r="R2496" i="1"/>
  <c r="D2496" i="1"/>
  <c r="C2496" i="1"/>
  <c r="G2496" i="1" s="1"/>
  <c r="A2496" i="1"/>
  <c r="R2490" i="1"/>
  <c r="D2490" i="1"/>
  <c r="C2490" i="1"/>
  <c r="G2490" i="1" s="1"/>
  <c r="A2490" i="1"/>
  <c r="R2486" i="1"/>
  <c r="D2486" i="1"/>
  <c r="C2486" i="1"/>
  <c r="G2486" i="1" s="1"/>
  <c r="A2486" i="1"/>
  <c r="R2522" i="1"/>
  <c r="D2522" i="1"/>
  <c r="C2522" i="1"/>
  <c r="G2522" i="1" s="1"/>
  <c r="A2522" i="1"/>
  <c r="G1193" i="1" l="1"/>
  <c r="M1193" i="1"/>
  <c r="G1188" i="1"/>
  <c r="M1188" i="1"/>
  <c r="G1187" i="1"/>
  <c r="M1187" i="1"/>
  <c r="G1179" i="1"/>
  <c r="M1179" i="1"/>
  <c r="F2524" i="1"/>
  <c r="G2524" i="1"/>
  <c r="F2841" i="1"/>
  <c r="G2841" i="1"/>
  <c r="F1144" i="1"/>
  <c r="G1144" i="1"/>
  <c r="F115" i="1"/>
  <c r="G115" i="1"/>
  <c r="M2524" i="1"/>
  <c r="F1349" i="1"/>
  <c r="G1349" i="1"/>
  <c r="F2007" i="1"/>
  <c r="G2007" i="1"/>
  <c r="M2841" i="1"/>
  <c r="M2522" i="1"/>
  <c r="F2522" i="1"/>
  <c r="M2486" i="1"/>
  <c r="F2486" i="1"/>
  <c r="M2490" i="1"/>
  <c r="F2490" i="1"/>
  <c r="M2496" i="1"/>
  <c r="F2496" i="1"/>
  <c r="M2513" i="1"/>
  <c r="F2513" i="1"/>
  <c r="F1193" i="1"/>
  <c r="F1188" i="1"/>
  <c r="F1187" i="1"/>
  <c r="F1179" i="1"/>
  <c r="M1110" i="1"/>
  <c r="F1110" i="1"/>
  <c r="M1106" i="1"/>
  <c r="F1106" i="1"/>
  <c r="M1127" i="1"/>
  <c r="F1127" i="1"/>
  <c r="M1136" i="1"/>
  <c r="F1136" i="1"/>
  <c r="M1132" i="1"/>
  <c r="F1132" i="1"/>
  <c r="M1115" i="1"/>
  <c r="F1115" i="1"/>
  <c r="M1084" i="1"/>
  <c r="F1084" i="1"/>
  <c r="M1090" i="1"/>
  <c r="F1090" i="1"/>
  <c r="M1098" i="1"/>
  <c r="F1098" i="1"/>
  <c r="M1119" i="1"/>
  <c r="F1119" i="1"/>
  <c r="M1150" i="1"/>
  <c r="F1150" i="1"/>
  <c r="M1153" i="1"/>
  <c r="F1153" i="1"/>
  <c r="M1170" i="1"/>
  <c r="F1170" i="1"/>
  <c r="T2486" i="1"/>
  <c r="T2496" i="1"/>
  <c r="S2524" i="1"/>
  <c r="U2524" i="1" s="1"/>
  <c r="S2841" i="1"/>
  <c r="U2841" i="1" s="1"/>
  <c r="S1193" i="1"/>
  <c r="U1193" i="1" s="1"/>
  <c r="S1187" i="1"/>
  <c r="U1187" i="1" s="1"/>
  <c r="T1106" i="1"/>
  <c r="V1106" i="1" s="1"/>
  <c r="U1106" i="1"/>
  <c r="T1136" i="1"/>
  <c r="V1136" i="1" s="1"/>
  <c r="U1136" i="1"/>
  <c r="W1136" i="1" s="1"/>
  <c r="T1115" i="1"/>
  <c r="V1115" i="1" s="1"/>
  <c r="U1115" i="1"/>
  <c r="T1090" i="1"/>
  <c r="V1090" i="1" s="1"/>
  <c r="U1090" i="1"/>
  <c r="T1119" i="1"/>
  <c r="V1119" i="1" s="1"/>
  <c r="U1119" i="1"/>
  <c r="U1153" i="1"/>
  <c r="X1153" i="1" s="1"/>
  <c r="T2522" i="1"/>
  <c r="T2490" i="1"/>
  <c r="T2513" i="1"/>
  <c r="S1188" i="1"/>
  <c r="U1188" i="1" s="1"/>
  <c r="S1179" i="1"/>
  <c r="U1179" i="1" s="1"/>
  <c r="T1110" i="1"/>
  <c r="V1110" i="1" s="1"/>
  <c r="U1110" i="1"/>
  <c r="T1127" i="1"/>
  <c r="V1127" i="1" s="1"/>
  <c r="U1127" i="1"/>
  <c r="T1132" i="1"/>
  <c r="V1132" i="1" s="1"/>
  <c r="U1132" i="1"/>
  <c r="T1084" i="1"/>
  <c r="V1084" i="1" s="1"/>
  <c r="U1084" i="1"/>
  <c r="T1098" i="1"/>
  <c r="V1098" i="1" s="1"/>
  <c r="U1098" i="1"/>
  <c r="T1150" i="1"/>
  <c r="V1150" i="1" s="1"/>
  <c r="U1150" i="1"/>
  <c r="S1144" i="1"/>
  <c r="U1144" i="1" s="1"/>
  <c r="S1349" i="1"/>
  <c r="U1349" i="1" s="1"/>
  <c r="S115" i="1"/>
  <c r="U115" i="1" s="1"/>
  <c r="S2007" i="1"/>
  <c r="U2007" i="1" s="1"/>
  <c r="T1170" i="1"/>
  <c r="X1090" i="1"/>
  <c r="V1153" i="1"/>
  <c r="S2522" i="1"/>
  <c r="U2522" i="1" s="1"/>
  <c r="S2486" i="1"/>
  <c r="U2486" i="1" s="1"/>
  <c r="S2490" i="1"/>
  <c r="U2490" i="1" s="1"/>
  <c r="S2496" i="1"/>
  <c r="U2496" i="1" s="1"/>
  <c r="S2513" i="1"/>
  <c r="U2513" i="1" s="1"/>
  <c r="T2007" i="1"/>
  <c r="T1349" i="1"/>
  <c r="T1144" i="1"/>
  <c r="T115" i="1"/>
  <c r="S1170" i="1"/>
  <c r="T2841" i="1"/>
  <c r="T1193" i="1"/>
  <c r="V1193" i="1" s="1"/>
  <c r="T1188" i="1"/>
  <c r="T1187" i="1"/>
  <c r="T1179" i="1"/>
  <c r="T2524" i="1"/>
  <c r="V2524" i="1" s="1"/>
  <c r="V1187" i="1" l="1"/>
  <c r="V1170" i="1"/>
  <c r="V1144" i="1"/>
  <c r="V1349" i="1"/>
  <c r="Y1349" i="1" s="1"/>
  <c r="V2486" i="1"/>
  <c r="V1188" i="1"/>
  <c r="V2841" i="1"/>
  <c r="V115" i="1"/>
  <c r="V2496" i="1"/>
  <c r="V1179" i="1"/>
  <c r="V2007" i="1"/>
  <c r="X1136" i="1"/>
  <c r="U1170" i="1"/>
  <c r="X1170" i="1" s="1"/>
  <c r="Z1090" i="1"/>
  <c r="AB1090" i="1" s="1"/>
  <c r="Z1153" i="1"/>
  <c r="Y1153" i="1" s="1"/>
  <c r="Z1136" i="1"/>
  <c r="W1090" i="1"/>
  <c r="V2490" i="1"/>
  <c r="V2522" i="1"/>
  <c r="V2513" i="1"/>
  <c r="W1153" i="1"/>
  <c r="Z1349" i="1"/>
  <c r="AB1349" i="1" s="1"/>
  <c r="AA1349" i="1" s="1"/>
  <c r="W1119" i="1"/>
  <c r="X1119" i="1"/>
  <c r="W1106" i="1"/>
  <c r="X1106" i="1"/>
  <c r="W1115" i="1"/>
  <c r="X1115" i="1"/>
  <c r="W2007" i="1"/>
  <c r="X2007" i="1"/>
  <c r="W115" i="1"/>
  <c r="X115" i="1"/>
  <c r="W1349" i="1"/>
  <c r="X1349" i="1"/>
  <c r="W1150" i="1"/>
  <c r="X1150" i="1"/>
  <c r="W1084" i="1"/>
  <c r="X1084" i="1"/>
  <c r="W1127" i="1"/>
  <c r="X1127" i="1"/>
  <c r="W1098" i="1"/>
  <c r="X1098" i="1"/>
  <c r="W1132" i="1"/>
  <c r="X1132" i="1"/>
  <c r="W1110" i="1"/>
  <c r="X1110" i="1"/>
  <c r="W1144" i="1"/>
  <c r="X1144" i="1"/>
  <c r="W1187" i="1"/>
  <c r="X1187" i="1"/>
  <c r="W1193" i="1"/>
  <c r="X1193" i="1"/>
  <c r="W1179" i="1"/>
  <c r="X1179" i="1"/>
  <c r="W1188" i="1"/>
  <c r="X1188" i="1"/>
  <c r="W2841" i="1"/>
  <c r="X2841" i="1"/>
  <c r="W2524" i="1"/>
  <c r="X2524" i="1"/>
  <c r="X2513" i="1"/>
  <c r="W2513" i="1"/>
  <c r="X2496" i="1"/>
  <c r="W2496" i="1"/>
  <c r="X2490" i="1"/>
  <c r="W2490" i="1"/>
  <c r="X2486" i="1"/>
  <c r="W2486" i="1"/>
  <c r="X2522" i="1"/>
  <c r="W2522" i="1"/>
  <c r="Z1170" i="1" l="1"/>
  <c r="AB1170" i="1" s="1"/>
  <c r="AA1170" i="1" s="1"/>
  <c r="Z2841" i="1"/>
  <c r="AB2841" i="1" s="1"/>
  <c r="Z2513" i="1"/>
  <c r="Y2513" i="1" s="1"/>
  <c r="AB1153" i="1"/>
  <c r="AA1153" i="1" s="1"/>
  <c r="AC1153" i="1" s="1"/>
  <c r="Y1090" i="1"/>
  <c r="Z2486" i="1"/>
  <c r="Y2486" i="1" s="1"/>
  <c r="Z2496" i="1"/>
  <c r="Y2496" i="1" s="1"/>
  <c r="Z2524" i="1"/>
  <c r="Y2524" i="1" s="1"/>
  <c r="Z1188" i="1"/>
  <c r="Y1188" i="1" s="1"/>
  <c r="Z1179" i="1"/>
  <c r="AB1179" i="1" s="1"/>
  <c r="Z1193" i="1"/>
  <c r="Y1193" i="1" s="1"/>
  <c r="Z1187" i="1"/>
  <c r="Z1144" i="1"/>
  <c r="Y1144" i="1" s="1"/>
  <c r="Z1110" i="1"/>
  <c r="AB1110" i="1" s="1"/>
  <c r="Z1132" i="1"/>
  <c r="Y1132" i="1" s="1"/>
  <c r="Z1098" i="1"/>
  <c r="AB1098" i="1" s="1"/>
  <c r="Z1127" i="1"/>
  <c r="Y1127" i="1" s="1"/>
  <c r="Z1084" i="1"/>
  <c r="AB1084" i="1" s="1"/>
  <c r="Z1150" i="1"/>
  <c r="Y1150" i="1" s="1"/>
  <c r="Z115" i="1"/>
  <c r="Z2007" i="1"/>
  <c r="Y2007" i="1" s="1"/>
  <c r="Z1115" i="1"/>
  <c r="AB1115" i="1" s="1"/>
  <c r="AA1090" i="1"/>
  <c r="AC1090" i="1" s="1"/>
  <c r="Z2490" i="1"/>
  <c r="Y2490" i="1" s="1"/>
  <c r="AB2513" i="1"/>
  <c r="AA2513" i="1" s="1"/>
  <c r="Z1106" i="1"/>
  <c r="AB1106" i="1" s="1"/>
  <c r="Z1119" i="1"/>
  <c r="Y1119" i="1" s="1"/>
  <c r="AB1136" i="1"/>
  <c r="Y1136" i="1"/>
  <c r="AD1090" i="1"/>
  <c r="Z2522" i="1"/>
  <c r="AD1349" i="1"/>
  <c r="AC1349" i="1"/>
  <c r="W1170" i="1"/>
  <c r="Y1170" i="1"/>
  <c r="Y1115" i="1"/>
  <c r="AD1170" i="1"/>
  <c r="Y2841" i="1"/>
  <c r="AB2007" i="1" l="1"/>
  <c r="AD2007" i="1" s="1"/>
  <c r="AB1144" i="1"/>
  <c r="AD1144" i="1" s="1"/>
  <c r="AB1193" i="1"/>
  <c r="AD1193" i="1" s="1"/>
  <c r="AB1127" i="1"/>
  <c r="AD1127" i="1" s="1"/>
  <c r="AB1188" i="1"/>
  <c r="AD1188" i="1" s="1"/>
  <c r="AB1150" i="1"/>
  <c r="AD1150" i="1" s="1"/>
  <c r="AB1132" i="1"/>
  <c r="AA1132" i="1" s="1"/>
  <c r="AD2513" i="1"/>
  <c r="Y1084" i="1"/>
  <c r="AB115" i="1"/>
  <c r="AD115" i="1" s="1"/>
  <c r="AB1187" i="1"/>
  <c r="AA1187" i="1" s="1"/>
  <c r="AB2524" i="1"/>
  <c r="AD2524" i="1" s="1"/>
  <c r="Y1187" i="1"/>
  <c r="Y1110" i="1"/>
  <c r="Y1179" i="1"/>
  <c r="Y1098" i="1"/>
  <c r="Y115" i="1"/>
  <c r="AB1119" i="1"/>
  <c r="AA1119" i="1" s="1"/>
  <c r="AC1119" i="1" s="1"/>
  <c r="AD1153" i="1"/>
  <c r="Y1106" i="1"/>
  <c r="AC2513" i="1"/>
  <c r="AB2522" i="1"/>
  <c r="AA1136" i="1"/>
  <c r="AD1136" i="1"/>
  <c r="AB2490" i="1"/>
  <c r="AB2496" i="1"/>
  <c r="AC1136" i="1"/>
  <c r="AB2486" i="1"/>
  <c r="Y2522" i="1"/>
  <c r="AC1170" i="1"/>
  <c r="AA1106" i="1"/>
  <c r="AD1106" i="1"/>
  <c r="AA1115" i="1"/>
  <c r="AD1115" i="1"/>
  <c r="AA2007" i="1"/>
  <c r="AA1084" i="1"/>
  <c r="AD1084" i="1"/>
  <c r="AA1098" i="1"/>
  <c r="AD1098" i="1"/>
  <c r="AA1110" i="1"/>
  <c r="AD1110" i="1"/>
  <c r="AA1179" i="1"/>
  <c r="AD1179" i="1"/>
  <c r="AA2841" i="1"/>
  <c r="AC2841" i="1" s="1"/>
  <c r="AD2841" i="1"/>
  <c r="AA1144" i="1" l="1"/>
  <c r="AA1127" i="1"/>
  <c r="AC1127" i="1" s="1"/>
  <c r="AA1193" i="1"/>
  <c r="AC1193" i="1" s="1"/>
  <c r="AA1188" i="1"/>
  <c r="AC1188" i="1" s="1"/>
  <c r="AD1132" i="1"/>
  <c r="AD1187" i="1"/>
  <c r="AA1150" i="1"/>
  <c r="AC1150" i="1" s="1"/>
  <c r="AA2524" i="1"/>
  <c r="AC2524" i="1" s="1"/>
  <c r="AA115" i="1"/>
  <c r="AC115" i="1" s="1"/>
  <c r="AD1119" i="1"/>
  <c r="AC1144" i="1"/>
  <c r="AC1110" i="1"/>
  <c r="AC1132" i="1"/>
  <c r="AC1098" i="1"/>
  <c r="AC1084" i="1"/>
  <c r="AC2007" i="1"/>
  <c r="AA2486" i="1"/>
  <c r="AD2486" i="1"/>
  <c r="AA2496" i="1"/>
  <c r="AD2496" i="1"/>
  <c r="AD2522" i="1"/>
  <c r="AA2522" i="1"/>
  <c r="AC2522" i="1" s="1"/>
  <c r="AC1179" i="1"/>
  <c r="AC1187" i="1"/>
  <c r="AC1115" i="1"/>
  <c r="AC1106" i="1"/>
  <c r="AA2490" i="1"/>
  <c r="AD2490" i="1"/>
  <c r="A166" i="1"/>
  <c r="C166" i="1"/>
  <c r="D166" i="1"/>
  <c r="R166" i="1"/>
  <c r="A321" i="1"/>
  <c r="C321" i="1"/>
  <c r="M321" i="1" s="1"/>
  <c r="D321" i="1"/>
  <c r="R321" i="1"/>
  <c r="A2730" i="1"/>
  <c r="C2730" i="1"/>
  <c r="D2730" i="1"/>
  <c r="R2730" i="1"/>
  <c r="F2730" i="1" l="1"/>
  <c r="G2730" i="1"/>
  <c r="F166" i="1"/>
  <c r="G166" i="1"/>
  <c r="F321" i="1"/>
  <c r="G321" i="1"/>
  <c r="M166" i="1"/>
  <c r="M2730" i="1"/>
  <c r="S2730" i="1"/>
  <c r="U2730" i="1" s="1"/>
  <c r="S321" i="1"/>
  <c r="U321" i="1" s="1"/>
  <c r="S166" i="1"/>
  <c r="U166" i="1" s="1"/>
  <c r="AC2490" i="1"/>
  <c r="AC2496" i="1"/>
  <c r="AC2486" i="1"/>
  <c r="T321" i="1"/>
  <c r="T166" i="1"/>
  <c r="T2730" i="1"/>
  <c r="V2730" i="1" s="1"/>
  <c r="A2376" i="1"/>
  <c r="A2377" i="1"/>
  <c r="A2378" i="1"/>
  <c r="A2379" i="1"/>
  <c r="C2376" i="1"/>
  <c r="C2377" i="1"/>
  <c r="G2377" i="1" s="1"/>
  <c r="C2378" i="1"/>
  <c r="G2378" i="1" s="1"/>
  <c r="C2379" i="1"/>
  <c r="G2379" i="1" s="1"/>
  <c r="D2376" i="1"/>
  <c r="D2377" i="1"/>
  <c r="D2378" i="1"/>
  <c r="D2379" i="1"/>
  <c r="M2376" i="1"/>
  <c r="R2376" i="1"/>
  <c r="R2377" i="1"/>
  <c r="R2378" i="1"/>
  <c r="R2379" i="1"/>
  <c r="R2714" i="1"/>
  <c r="D2714" i="1"/>
  <c r="C2714" i="1"/>
  <c r="G2714" i="1" s="1"/>
  <c r="A2714" i="1"/>
  <c r="R2657" i="1"/>
  <c r="D2657" i="1"/>
  <c r="C2657" i="1"/>
  <c r="G2657" i="1" s="1"/>
  <c r="A2657" i="1"/>
  <c r="A2728" i="1"/>
  <c r="C2728" i="1"/>
  <c r="M2728" i="1" s="1"/>
  <c r="D2728" i="1"/>
  <c r="R2728" i="1"/>
  <c r="V166" i="1" l="1"/>
  <c r="F2376" i="1"/>
  <c r="G2376" i="1"/>
  <c r="F2728" i="1"/>
  <c r="G2728" i="1"/>
  <c r="M2657" i="1"/>
  <c r="F2657" i="1"/>
  <c r="M2714" i="1"/>
  <c r="F2714" i="1"/>
  <c r="M2379" i="1"/>
  <c r="F2379" i="1"/>
  <c r="M2378" i="1"/>
  <c r="F2378" i="1"/>
  <c r="M2377" i="1"/>
  <c r="F2377" i="1"/>
  <c r="V321" i="1"/>
  <c r="T2657" i="1"/>
  <c r="S2379" i="1"/>
  <c r="U2379" i="1" s="1"/>
  <c r="S2377" i="1"/>
  <c r="U2377" i="1" s="1"/>
  <c r="S2728" i="1"/>
  <c r="U2728" i="1" s="1"/>
  <c r="T2714" i="1"/>
  <c r="S2378" i="1"/>
  <c r="U2378" i="1" s="1"/>
  <c r="S2376" i="1"/>
  <c r="U2376" i="1" s="1"/>
  <c r="T2379" i="1"/>
  <c r="V2379" i="1" s="1"/>
  <c r="T2377" i="1"/>
  <c r="T2378" i="1"/>
  <c r="T2376" i="1"/>
  <c r="W166" i="1"/>
  <c r="X166" i="1"/>
  <c r="W321" i="1"/>
  <c r="X321" i="1"/>
  <c r="W2730" i="1"/>
  <c r="X2730" i="1"/>
  <c r="S2714" i="1"/>
  <c r="T2728" i="1"/>
  <c r="S2657" i="1"/>
  <c r="U2657" i="1" s="1"/>
  <c r="V2728" i="1" l="1"/>
  <c r="V2714" i="1"/>
  <c r="V2376" i="1"/>
  <c r="V2377" i="1"/>
  <c r="V2378" i="1"/>
  <c r="X2379" i="1"/>
  <c r="Z2379" i="1" s="1"/>
  <c r="AB2379" i="1" s="1"/>
  <c r="AA2379" i="1" s="1"/>
  <c r="W2379" i="1"/>
  <c r="U2714" i="1"/>
  <c r="X2714" i="1" s="1"/>
  <c r="Z2730" i="1"/>
  <c r="Y2730" i="1" s="1"/>
  <c r="Z321" i="1"/>
  <c r="AB321" i="1" s="1"/>
  <c r="Z166" i="1"/>
  <c r="AB166" i="1" s="1"/>
  <c r="X2377" i="1"/>
  <c r="W2377" i="1"/>
  <c r="W2378" i="1"/>
  <c r="X2378" i="1"/>
  <c r="W2376" i="1"/>
  <c r="X2376" i="1"/>
  <c r="V2657" i="1"/>
  <c r="X2657" i="1"/>
  <c r="W2657" i="1"/>
  <c r="W2728" i="1"/>
  <c r="X2728" i="1"/>
  <c r="W2714" i="1" l="1"/>
  <c r="AB2730" i="1"/>
  <c r="AD2730" i="1" s="1"/>
  <c r="Y166" i="1"/>
  <c r="Y321" i="1"/>
  <c r="Z2376" i="1"/>
  <c r="Y2376" i="1" s="1"/>
  <c r="Z2378" i="1"/>
  <c r="AB2378" i="1" s="1"/>
  <c r="AD2378" i="1" s="1"/>
  <c r="Z2377" i="1"/>
  <c r="Y2377" i="1" s="1"/>
  <c r="Z2728" i="1"/>
  <c r="Y2728" i="1" s="1"/>
  <c r="Z2714" i="1"/>
  <c r="AB2714" i="1" s="1"/>
  <c r="AD2379" i="1"/>
  <c r="Z2657" i="1"/>
  <c r="Y2379" i="1"/>
  <c r="AC2379" i="1" s="1"/>
  <c r="AB2376" i="1"/>
  <c r="AD2376" i="1" s="1"/>
  <c r="AA166" i="1"/>
  <c r="AD166" i="1"/>
  <c r="AA321" i="1"/>
  <c r="AD321" i="1"/>
  <c r="AA2730" i="1"/>
  <c r="AB2728" i="1" l="1"/>
  <c r="AB2377" i="1"/>
  <c r="AD2377" i="1" s="1"/>
  <c r="AA2378" i="1"/>
  <c r="Y2378" i="1"/>
  <c r="Y2714" i="1"/>
  <c r="AA2714" i="1"/>
  <c r="AC2730" i="1"/>
  <c r="AC321" i="1"/>
  <c r="AC166" i="1"/>
  <c r="Y2657" i="1"/>
  <c r="AB2657" i="1"/>
  <c r="AD2657" i="1" s="1"/>
  <c r="AA2376" i="1"/>
  <c r="AC2376" i="1" s="1"/>
  <c r="AD2714" i="1"/>
  <c r="AA2728" i="1"/>
  <c r="AD2728" i="1"/>
  <c r="AA2377" i="1" l="1"/>
  <c r="AC2377" i="1" s="1"/>
  <c r="AC2378" i="1"/>
  <c r="AC2714" i="1"/>
  <c r="AC2728" i="1"/>
  <c r="AA2657" i="1"/>
  <c r="A2203" i="1"/>
  <c r="A2733" i="1"/>
  <c r="C2203" i="1"/>
  <c r="G2203" i="1" s="1"/>
  <c r="C2733" i="1"/>
  <c r="G2733" i="1" s="1"/>
  <c r="D2203" i="1"/>
  <c r="D2733" i="1"/>
  <c r="R2203" i="1"/>
  <c r="S2203" i="1" s="1"/>
  <c r="R2733" i="1"/>
  <c r="A71" i="1"/>
  <c r="A523" i="1"/>
  <c r="A635" i="1"/>
  <c r="C71" i="1"/>
  <c r="C523" i="1"/>
  <c r="G523" i="1" s="1"/>
  <c r="C635" i="1"/>
  <c r="G635" i="1" s="1"/>
  <c r="D71" i="1"/>
  <c r="D523" i="1"/>
  <c r="D635" i="1"/>
  <c r="M71" i="1"/>
  <c r="R71" i="1"/>
  <c r="R523" i="1"/>
  <c r="R635" i="1"/>
  <c r="R57" i="1"/>
  <c r="D57" i="1"/>
  <c r="C57" i="1"/>
  <c r="G57" i="1" s="1"/>
  <c r="A57" i="1"/>
  <c r="R42" i="1"/>
  <c r="D42" i="1"/>
  <c r="C42" i="1"/>
  <c r="G42" i="1" s="1"/>
  <c r="A42" i="1"/>
  <c r="A2674" i="1"/>
  <c r="C2674" i="1"/>
  <c r="M2674" i="1" s="1"/>
  <c r="D2674" i="1"/>
  <c r="R2674" i="1"/>
  <c r="R767" i="1"/>
  <c r="D767" i="1"/>
  <c r="C767" i="1"/>
  <c r="G767" i="1" s="1"/>
  <c r="A767" i="1"/>
  <c r="F2674" i="1" l="1"/>
  <c r="G2674" i="1"/>
  <c r="F71" i="1"/>
  <c r="G71" i="1"/>
  <c r="M767" i="1"/>
  <c r="F767" i="1"/>
  <c r="M42" i="1"/>
  <c r="F42" i="1"/>
  <c r="M57" i="1"/>
  <c r="F57" i="1"/>
  <c r="M635" i="1"/>
  <c r="F635" i="1"/>
  <c r="M523" i="1"/>
  <c r="F523" i="1"/>
  <c r="M2733" i="1"/>
  <c r="F2733" i="1"/>
  <c r="M2203" i="1"/>
  <c r="F2203" i="1"/>
  <c r="S2674" i="1"/>
  <c r="U2674" i="1" s="1"/>
  <c r="T42" i="1"/>
  <c r="S635" i="1"/>
  <c r="U635" i="1" s="1"/>
  <c r="S71" i="1"/>
  <c r="U71" i="1" s="1"/>
  <c r="T2203" i="1"/>
  <c r="U2203" i="1"/>
  <c r="X2203" i="1" s="1"/>
  <c r="T767" i="1"/>
  <c r="T57" i="1"/>
  <c r="S523" i="1"/>
  <c r="U523" i="1" s="1"/>
  <c r="X523" i="1" s="1"/>
  <c r="S2733" i="1"/>
  <c r="U2733" i="1" s="1"/>
  <c r="AC2657" i="1"/>
  <c r="T71" i="1"/>
  <c r="V71" i="1" s="1"/>
  <c r="T523" i="1"/>
  <c r="T2733" i="1"/>
  <c r="V2733" i="1" s="1"/>
  <c r="V2203" i="1"/>
  <c r="T635" i="1"/>
  <c r="S57" i="1"/>
  <c r="U57" i="1" s="1"/>
  <c r="S767" i="1"/>
  <c r="U767" i="1" s="1"/>
  <c r="T2674" i="1"/>
  <c r="V2674" i="1" s="1"/>
  <c r="S42" i="1"/>
  <c r="V42" i="1" s="1"/>
  <c r="V635" i="1" l="1"/>
  <c r="W2733" i="1"/>
  <c r="X2733" i="1"/>
  <c r="Z2733" i="1" s="1"/>
  <c r="Y2733" i="1" s="1"/>
  <c r="U42" i="1"/>
  <c r="X42" i="1" s="1"/>
  <c r="W2203" i="1"/>
  <c r="V523" i="1"/>
  <c r="Z523" i="1" s="1"/>
  <c r="Z2203" i="1"/>
  <c r="Y2203" i="1" s="1"/>
  <c r="W523" i="1"/>
  <c r="V767" i="1"/>
  <c r="V57" i="1"/>
  <c r="W71" i="1"/>
  <c r="X71" i="1"/>
  <c r="W635" i="1"/>
  <c r="X635" i="1"/>
  <c r="X57" i="1"/>
  <c r="W57" i="1"/>
  <c r="W2674" i="1"/>
  <c r="X2674" i="1"/>
  <c r="X767" i="1"/>
  <c r="W767" i="1"/>
  <c r="Z2674" i="1" l="1"/>
  <c r="Z71" i="1"/>
  <c r="Y71" i="1" s="1"/>
  <c r="AB2733" i="1"/>
  <c r="AA2733" i="1" s="1"/>
  <c r="AC2733" i="1" s="1"/>
  <c r="Z635" i="1"/>
  <c r="Y635" i="1" s="1"/>
  <c r="Z42" i="1"/>
  <c r="Y42" i="1" s="1"/>
  <c r="AB523" i="1"/>
  <c r="AD523" i="1" s="1"/>
  <c r="AB2203" i="1"/>
  <c r="Z767" i="1"/>
  <c r="Y523" i="1"/>
  <c r="Z57" i="1"/>
  <c r="W42" i="1"/>
  <c r="AB635" i="1"/>
  <c r="AB71" i="1" l="1"/>
  <c r="AD71" i="1" s="1"/>
  <c r="AB2674" i="1"/>
  <c r="Y2674" i="1"/>
  <c r="AD2733" i="1"/>
  <c r="AD2203" i="1"/>
  <c r="AA2203" i="1"/>
  <c r="AB42" i="1"/>
  <c r="AB57" i="1"/>
  <c r="AB767" i="1"/>
  <c r="AA523" i="1"/>
  <c r="AA767" i="1"/>
  <c r="AD57" i="1"/>
  <c r="Y767" i="1"/>
  <c r="AC767" i="1" s="1"/>
  <c r="Y57" i="1"/>
  <c r="AA71" i="1"/>
  <c r="AA635" i="1"/>
  <c r="AD635" i="1"/>
  <c r="AD2674" i="1" l="1"/>
  <c r="AA2674" i="1"/>
  <c r="AC2674" i="1" s="1"/>
  <c r="AC635" i="1"/>
  <c r="AC71" i="1"/>
  <c r="AD767" i="1"/>
  <c r="AC2203" i="1"/>
  <c r="AC523" i="1"/>
  <c r="AA57" i="1"/>
  <c r="AD42" i="1"/>
  <c r="AA42" i="1"/>
  <c r="AC42" i="1" l="1"/>
  <c r="AC57" i="1"/>
  <c r="A953" i="1"/>
  <c r="C953" i="1"/>
  <c r="G953" i="1" s="1"/>
  <c r="D953" i="1"/>
  <c r="R953" i="1"/>
  <c r="A956" i="1"/>
  <c r="C956" i="1"/>
  <c r="G956" i="1" s="1"/>
  <c r="D956" i="1"/>
  <c r="R956" i="1"/>
  <c r="A940" i="1"/>
  <c r="C940" i="1"/>
  <c r="G940" i="1" s="1"/>
  <c r="D940" i="1"/>
  <c r="R940" i="1"/>
  <c r="A959" i="1"/>
  <c r="C959" i="1"/>
  <c r="G959" i="1" s="1"/>
  <c r="D959" i="1"/>
  <c r="R959" i="1"/>
  <c r="M959" i="1" l="1"/>
  <c r="F959" i="1"/>
  <c r="M940" i="1"/>
  <c r="F940" i="1"/>
  <c r="M956" i="1"/>
  <c r="F956" i="1"/>
  <c r="M953" i="1"/>
  <c r="F953" i="1"/>
  <c r="S959" i="1"/>
  <c r="U959" i="1" s="1"/>
  <c r="S940" i="1"/>
  <c r="U940" i="1" s="1"/>
  <c r="S956" i="1"/>
  <c r="U956" i="1" s="1"/>
  <c r="S953" i="1"/>
  <c r="U953" i="1" s="1"/>
  <c r="T940" i="1"/>
  <c r="T956" i="1"/>
  <c r="T953" i="1"/>
  <c r="T959" i="1"/>
  <c r="V959" i="1" l="1"/>
  <c r="V956" i="1"/>
  <c r="V940" i="1"/>
  <c r="X953" i="1"/>
  <c r="W953" i="1"/>
  <c r="X940" i="1"/>
  <c r="W940" i="1"/>
  <c r="V953" i="1"/>
  <c r="W956" i="1"/>
  <c r="X956" i="1"/>
  <c r="W959" i="1"/>
  <c r="X959" i="1"/>
  <c r="Z953" i="1" l="1"/>
  <c r="AB953" i="1" s="1"/>
  <c r="AD953" i="1" s="1"/>
  <c r="Z940" i="1"/>
  <c r="Y940" i="1" s="1"/>
  <c r="Z959" i="1"/>
  <c r="Y959" i="1" s="1"/>
  <c r="Z956" i="1"/>
  <c r="AB956" i="1" s="1"/>
  <c r="AB940" i="1"/>
  <c r="AA940" i="1" s="1"/>
  <c r="Y953" i="1" l="1"/>
  <c r="AB959" i="1"/>
  <c r="AD959" i="1" s="1"/>
  <c r="AA953" i="1"/>
  <c r="Y956" i="1"/>
  <c r="AD940" i="1"/>
  <c r="AC940" i="1"/>
  <c r="AC953" i="1"/>
  <c r="AA956" i="1"/>
  <c r="AD956" i="1"/>
  <c r="AA959" i="1"/>
  <c r="AC959" i="1" l="1"/>
  <c r="AC956" i="1"/>
  <c r="R2042" i="1"/>
  <c r="D2042" i="1"/>
  <c r="C2042" i="1"/>
  <c r="G2042" i="1" s="1"/>
  <c r="A2042" i="1"/>
  <c r="M2042" i="1" l="1"/>
  <c r="F2042" i="1"/>
  <c r="T2042" i="1"/>
  <c r="S2042" i="1"/>
  <c r="V2042" i="1" l="1"/>
  <c r="U2042" i="1"/>
  <c r="X2042" i="1" s="1"/>
  <c r="W2042" i="1" l="1"/>
  <c r="Z2042" i="1"/>
  <c r="Y2042" i="1" l="1"/>
  <c r="AB2042" i="1"/>
  <c r="A2568" i="1"/>
  <c r="C2568" i="1"/>
  <c r="G2568" i="1" s="1"/>
  <c r="D2568" i="1"/>
  <c r="R2568" i="1"/>
  <c r="A2793" i="1"/>
  <c r="C2793" i="1"/>
  <c r="G2793" i="1" s="1"/>
  <c r="D2793" i="1"/>
  <c r="R2793" i="1"/>
  <c r="A2644" i="1"/>
  <c r="C2644" i="1"/>
  <c r="M2644" i="1" s="1"/>
  <c r="D2644" i="1"/>
  <c r="R2644" i="1"/>
  <c r="A180" i="1"/>
  <c r="A181" i="1"/>
  <c r="C180" i="1"/>
  <c r="G180" i="1" s="1"/>
  <c r="C181" i="1"/>
  <c r="G181" i="1" s="1"/>
  <c r="D180" i="1"/>
  <c r="D181" i="1"/>
  <c r="R180" i="1"/>
  <c r="R181" i="1"/>
  <c r="A190" i="1"/>
  <c r="A174" i="1"/>
  <c r="C190" i="1"/>
  <c r="M190" i="1" s="1"/>
  <c r="C174" i="1"/>
  <c r="G174" i="1" s="1"/>
  <c r="D190" i="1"/>
  <c r="D174" i="1"/>
  <c r="R190" i="1"/>
  <c r="R174" i="1"/>
  <c r="A488" i="1"/>
  <c r="A2565" i="1"/>
  <c r="C488" i="1"/>
  <c r="G488" i="1" s="1"/>
  <c r="C2565" i="1"/>
  <c r="G2565" i="1" s="1"/>
  <c r="D488" i="1"/>
  <c r="D2565" i="1"/>
  <c r="R488" i="1"/>
  <c r="R2565" i="1"/>
  <c r="A2744" i="1"/>
  <c r="C2744" i="1"/>
  <c r="G2744" i="1" s="1"/>
  <c r="D2744" i="1"/>
  <c r="R2744" i="1"/>
  <c r="A876" i="1"/>
  <c r="C876" i="1"/>
  <c r="G876" i="1" s="1"/>
  <c r="D876" i="1"/>
  <c r="R876" i="1"/>
  <c r="A527" i="1"/>
  <c r="C527" i="1"/>
  <c r="G527" i="1" s="1"/>
  <c r="D527" i="1"/>
  <c r="R527" i="1"/>
  <c r="A808" i="1"/>
  <c r="C808" i="1"/>
  <c r="G808" i="1" s="1"/>
  <c r="D808" i="1"/>
  <c r="R808" i="1"/>
  <c r="A2278" i="1"/>
  <c r="C2278" i="1"/>
  <c r="G2278" i="1" s="1"/>
  <c r="D2278" i="1"/>
  <c r="R2278" i="1"/>
  <c r="R626" i="1"/>
  <c r="D626" i="1"/>
  <c r="C626" i="1"/>
  <c r="G626" i="1" s="1"/>
  <c r="A626" i="1"/>
  <c r="R2786" i="1"/>
  <c r="D2786" i="1"/>
  <c r="C2786" i="1"/>
  <c r="G2786" i="1" s="1"/>
  <c r="A2786" i="1"/>
  <c r="R2655" i="1"/>
  <c r="D2655" i="1"/>
  <c r="C2655" i="1"/>
  <c r="G2655" i="1" s="1"/>
  <c r="A2655" i="1"/>
  <c r="F190" i="1" l="1"/>
  <c r="G190" i="1"/>
  <c r="F2644" i="1"/>
  <c r="G2644" i="1"/>
  <c r="M2655" i="1"/>
  <c r="F2655" i="1"/>
  <c r="M2786" i="1"/>
  <c r="F2786" i="1"/>
  <c r="M626" i="1"/>
  <c r="F626" i="1"/>
  <c r="M2278" i="1"/>
  <c r="F2278" i="1"/>
  <c r="M808" i="1"/>
  <c r="F808" i="1"/>
  <c r="M527" i="1"/>
  <c r="F527" i="1"/>
  <c r="M876" i="1"/>
  <c r="F876" i="1"/>
  <c r="M2744" i="1"/>
  <c r="F2744" i="1"/>
  <c r="M2565" i="1"/>
  <c r="F2565" i="1"/>
  <c r="M488" i="1"/>
  <c r="F488" i="1"/>
  <c r="M174" i="1"/>
  <c r="F174" i="1"/>
  <c r="M181" i="1"/>
  <c r="F181" i="1"/>
  <c r="M180" i="1"/>
  <c r="F180" i="1"/>
  <c r="M2793" i="1"/>
  <c r="F2793" i="1"/>
  <c r="M2568" i="1"/>
  <c r="F2568" i="1"/>
  <c r="T2786" i="1"/>
  <c r="S2278" i="1"/>
  <c r="U2278" i="1" s="1"/>
  <c r="X2278" i="1" s="1"/>
  <c r="S527" i="1"/>
  <c r="U527" i="1" s="1"/>
  <c r="S2744" i="1"/>
  <c r="U2744" i="1" s="1"/>
  <c r="T488" i="1"/>
  <c r="T190" i="1"/>
  <c r="S181" i="1"/>
  <c r="U181" i="1" s="1"/>
  <c r="S2644" i="1"/>
  <c r="U2644" i="1" s="1"/>
  <c r="X2644" i="1" s="1"/>
  <c r="S2793" i="1"/>
  <c r="U2793" i="1" s="1"/>
  <c r="T2655" i="1"/>
  <c r="T626" i="1"/>
  <c r="S808" i="1"/>
  <c r="U808" i="1" s="1"/>
  <c r="X808" i="1" s="1"/>
  <c r="S876" i="1"/>
  <c r="U876" i="1" s="1"/>
  <c r="S2565" i="1"/>
  <c r="U2565" i="1" s="1"/>
  <c r="S174" i="1"/>
  <c r="U174" i="1" s="1"/>
  <c r="T180" i="1"/>
  <c r="S2568" i="1"/>
  <c r="U2568" i="1" s="1"/>
  <c r="AD2042" i="1"/>
  <c r="AA2042" i="1"/>
  <c r="AC2042" i="1" s="1"/>
  <c r="S190" i="1"/>
  <c r="U190" i="1" s="1"/>
  <c r="S488" i="1"/>
  <c r="S180" i="1"/>
  <c r="T2565" i="1"/>
  <c r="T174" i="1"/>
  <c r="T181" i="1"/>
  <c r="T2568" i="1"/>
  <c r="T808" i="1"/>
  <c r="S626" i="1"/>
  <c r="U626" i="1" s="1"/>
  <c r="T2744" i="1"/>
  <c r="T2644" i="1"/>
  <c r="V2644" i="1" s="1"/>
  <c r="T2278" i="1"/>
  <c r="T876" i="1"/>
  <c r="T527" i="1"/>
  <c r="T2793" i="1"/>
  <c r="S2786" i="1"/>
  <c r="S2655" i="1"/>
  <c r="V2655" i="1" s="1"/>
  <c r="V2793" i="1" l="1"/>
  <c r="V876" i="1"/>
  <c r="V2568" i="1"/>
  <c r="V174" i="1"/>
  <c r="V2278" i="1"/>
  <c r="Z2278" i="1" s="1"/>
  <c r="V2744" i="1"/>
  <c r="V808" i="1"/>
  <c r="Z808" i="1" s="1"/>
  <c r="V2565" i="1"/>
  <c r="V2786" i="1"/>
  <c r="V527" i="1"/>
  <c r="V181" i="1"/>
  <c r="V488" i="1"/>
  <c r="V626" i="1"/>
  <c r="V180" i="1"/>
  <c r="U180" i="1"/>
  <c r="X180" i="1" s="1"/>
  <c r="U2655" i="1"/>
  <c r="W2655" i="1" s="1"/>
  <c r="U488" i="1"/>
  <c r="W488" i="1" s="1"/>
  <c r="U2786" i="1"/>
  <c r="W2786" i="1" s="1"/>
  <c r="W190" i="1"/>
  <c r="X190" i="1"/>
  <c r="V190" i="1"/>
  <c r="W181" i="1"/>
  <c r="X181" i="1"/>
  <c r="W174" i="1"/>
  <c r="X174" i="1"/>
  <c r="W2565" i="1"/>
  <c r="X2565" i="1"/>
  <c r="W2644" i="1"/>
  <c r="W2278" i="1"/>
  <c r="Z2644" i="1"/>
  <c r="W808" i="1"/>
  <c r="X2568" i="1"/>
  <c r="W2568" i="1"/>
  <c r="X876" i="1"/>
  <c r="W876" i="1"/>
  <c r="W2744" i="1"/>
  <c r="X2744" i="1"/>
  <c r="W2793" i="1"/>
  <c r="X2793" i="1"/>
  <c r="X527" i="1"/>
  <c r="W527" i="1"/>
  <c r="X626" i="1"/>
  <c r="W626" i="1"/>
  <c r="X488" i="1" l="1"/>
  <c r="Z488" i="1" s="1"/>
  <c r="AB808" i="1"/>
  <c r="AA808" i="1" s="1"/>
  <c r="Y2644" i="1"/>
  <c r="Y2278" i="1"/>
  <c r="Y808" i="1"/>
  <c r="AB2644" i="1"/>
  <c r="X2786" i="1"/>
  <c r="W180" i="1"/>
  <c r="Z190" i="1"/>
  <c r="Z180" i="1"/>
  <c r="Z2565" i="1"/>
  <c r="Z174" i="1"/>
  <c r="Z181" i="1"/>
  <c r="AB2278" i="1"/>
  <c r="X2655" i="1"/>
  <c r="Z2793" i="1"/>
  <c r="Z2744" i="1"/>
  <c r="Z876" i="1"/>
  <c r="Z2568" i="1"/>
  <c r="Z626" i="1"/>
  <c r="Z527" i="1"/>
  <c r="AD808" i="1" l="1"/>
  <c r="AC808" i="1"/>
  <c r="AA2644" i="1"/>
  <c r="AC2644" i="1" s="1"/>
  <c r="Z2655" i="1"/>
  <c r="AB190" i="1"/>
  <c r="Z2786" i="1"/>
  <c r="AA2278" i="1"/>
  <c r="AC2278" i="1" s="1"/>
  <c r="AD2644" i="1"/>
  <c r="Y190" i="1"/>
  <c r="Y488" i="1"/>
  <c r="AB488" i="1"/>
  <c r="AB180" i="1"/>
  <c r="Y180" i="1"/>
  <c r="AB181" i="1"/>
  <c r="Y181" i="1"/>
  <c r="AB174" i="1"/>
  <c r="Y174" i="1"/>
  <c r="AB2565" i="1"/>
  <c r="Y2565" i="1"/>
  <c r="AB2793" i="1"/>
  <c r="Y626" i="1"/>
  <c r="Y2744" i="1"/>
  <c r="AD2278" i="1"/>
  <c r="AB2744" i="1"/>
  <c r="Y2793" i="1"/>
  <c r="AB626" i="1"/>
  <c r="AB876" i="1"/>
  <c r="Y876" i="1"/>
  <c r="AB527" i="1"/>
  <c r="Y527" i="1"/>
  <c r="AB2568" i="1"/>
  <c r="Y2568" i="1"/>
  <c r="AB2786" i="1" l="1"/>
  <c r="AB2655" i="1"/>
  <c r="AA2655" i="1" s="1"/>
  <c r="AA190" i="1"/>
  <c r="AC190" i="1" s="1"/>
  <c r="Y2786" i="1"/>
  <c r="AD2744" i="1"/>
  <c r="AD190" i="1"/>
  <c r="Y2655" i="1"/>
  <c r="AD180" i="1"/>
  <c r="AA180" i="1"/>
  <c r="AA488" i="1"/>
  <c r="AD488" i="1"/>
  <c r="AA2565" i="1"/>
  <c r="AD2565" i="1"/>
  <c r="AD174" i="1"/>
  <c r="AA174" i="1"/>
  <c r="AC174" i="1" s="1"/>
  <c r="AD181" i="1"/>
  <c r="AA181" i="1"/>
  <c r="AA2744" i="1"/>
  <c r="AA2793" i="1"/>
  <c r="AC2793" i="1" s="1"/>
  <c r="AD2793" i="1"/>
  <c r="AD2568" i="1"/>
  <c r="AA2568" i="1"/>
  <c r="AD527" i="1"/>
  <c r="AA527" i="1"/>
  <c r="AA876" i="1"/>
  <c r="AD876" i="1"/>
  <c r="AD626" i="1"/>
  <c r="AA626" i="1"/>
  <c r="A128" i="1"/>
  <c r="C128" i="1"/>
  <c r="M128" i="1" s="1"/>
  <c r="D128" i="1"/>
  <c r="R128" i="1"/>
  <c r="A50" i="1"/>
  <c r="C50" i="1"/>
  <c r="G50" i="1" s="1"/>
  <c r="D50" i="1"/>
  <c r="R50" i="1"/>
  <c r="A49" i="1"/>
  <c r="C49" i="1"/>
  <c r="D49" i="1"/>
  <c r="R49" i="1"/>
  <c r="A1441" i="1"/>
  <c r="C1441" i="1"/>
  <c r="G1441" i="1" s="1"/>
  <c r="D1441" i="1"/>
  <c r="R1441" i="1"/>
  <c r="A1611" i="1"/>
  <c r="C1611" i="1"/>
  <c r="G1611" i="1" s="1"/>
  <c r="D1611" i="1"/>
  <c r="R1611" i="1"/>
  <c r="A2785" i="1"/>
  <c r="C2785" i="1"/>
  <c r="G2785" i="1" s="1"/>
  <c r="D2785" i="1"/>
  <c r="R2785" i="1"/>
  <c r="AA2786" i="1" l="1"/>
  <c r="AC2786" i="1" s="1"/>
  <c r="AD2786" i="1"/>
  <c r="AD2655" i="1"/>
  <c r="F128" i="1"/>
  <c r="G128" i="1"/>
  <c r="F49" i="1"/>
  <c r="G49" i="1"/>
  <c r="M2785" i="1"/>
  <c r="F2785" i="1"/>
  <c r="M1611" i="1"/>
  <c r="F1611" i="1"/>
  <c r="M1441" i="1"/>
  <c r="F1441" i="1"/>
  <c r="M50" i="1"/>
  <c r="F50" i="1"/>
  <c r="S2785" i="1"/>
  <c r="U2785" i="1" s="1"/>
  <c r="S1441" i="1"/>
  <c r="U1441" i="1" s="1"/>
  <c r="X1441" i="1" s="1"/>
  <c r="S50" i="1"/>
  <c r="U50" i="1" s="1"/>
  <c r="S1611" i="1"/>
  <c r="U1611" i="1" s="1"/>
  <c r="X1611" i="1" s="1"/>
  <c r="S49" i="1"/>
  <c r="U49" i="1" s="1"/>
  <c r="X49" i="1" s="1"/>
  <c r="S128" i="1"/>
  <c r="U128" i="1" s="1"/>
  <c r="AC2565" i="1"/>
  <c r="AC2655" i="1"/>
  <c r="M49" i="1"/>
  <c r="AC488" i="1"/>
  <c r="AC180" i="1"/>
  <c r="AC2744" i="1"/>
  <c r="AC181" i="1"/>
  <c r="AC2568" i="1"/>
  <c r="AC626" i="1"/>
  <c r="AC876" i="1"/>
  <c r="AC527" i="1"/>
  <c r="T2785" i="1"/>
  <c r="T1611" i="1"/>
  <c r="T1441" i="1"/>
  <c r="T49" i="1"/>
  <c r="T50" i="1"/>
  <c r="T128" i="1"/>
  <c r="A402" i="1"/>
  <c r="A403" i="1"/>
  <c r="A404" i="1"/>
  <c r="A405" i="1"/>
  <c r="A406" i="1"/>
  <c r="A407" i="1"/>
  <c r="C402" i="1"/>
  <c r="M402" i="1" s="1"/>
  <c r="C403" i="1"/>
  <c r="M403" i="1" s="1"/>
  <c r="C404" i="1"/>
  <c r="M404" i="1" s="1"/>
  <c r="C405" i="1"/>
  <c r="M405" i="1" s="1"/>
  <c r="C406" i="1"/>
  <c r="M406" i="1" s="1"/>
  <c r="C407" i="1"/>
  <c r="M407" i="1" s="1"/>
  <c r="D402" i="1"/>
  <c r="D403" i="1"/>
  <c r="D404" i="1"/>
  <c r="D405" i="1"/>
  <c r="D406" i="1"/>
  <c r="D407" i="1"/>
  <c r="R402" i="1"/>
  <c r="R403" i="1"/>
  <c r="R404" i="1"/>
  <c r="R405" i="1"/>
  <c r="R406" i="1"/>
  <c r="R407" i="1"/>
  <c r="S402" i="1"/>
  <c r="S403" i="1"/>
  <c r="S404" i="1"/>
  <c r="S405" i="1"/>
  <c r="S406" i="1"/>
  <c r="S407" i="1"/>
  <c r="T402" i="1"/>
  <c r="T403" i="1"/>
  <c r="T404" i="1"/>
  <c r="T405" i="1"/>
  <c r="T406" i="1"/>
  <c r="T407" i="1"/>
  <c r="V402" i="1"/>
  <c r="V403" i="1"/>
  <c r="V404" i="1"/>
  <c r="V405" i="1"/>
  <c r="V406" i="1"/>
  <c r="V407" i="1"/>
  <c r="A399" i="1"/>
  <c r="A400" i="1"/>
  <c r="A401" i="1"/>
  <c r="C399" i="1"/>
  <c r="C400" i="1"/>
  <c r="G400" i="1" s="1"/>
  <c r="C401" i="1"/>
  <c r="G401" i="1" s="1"/>
  <c r="D399" i="1"/>
  <c r="D400" i="1"/>
  <c r="D401" i="1"/>
  <c r="M399" i="1"/>
  <c r="R399" i="1"/>
  <c r="R400" i="1"/>
  <c r="R401" i="1"/>
  <c r="A2361" i="1"/>
  <c r="C2361" i="1"/>
  <c r="G2361" i="1" s="1"/>
  <c r="D2361" i="1"/>
  <c r="R2361" i="1"/>
  <c r="V2785" i="1" l="1"/>
  <c r="V1441" i="1"/>
  <c r="Z1441" i="1" s="1"/>
  <c r="AB1441" i="1" s="1"/>
  <c r="AD1441" i="1" s="1"/>
  <c r="V50" i="1"/>
  <c r="Y50" i="1" s="1"/>
  <c r="V128" i="1"/>
  <c r="V49" i="1"/>
  <c r="Z49" i="1" s="1"/>
  <c r="AB49" i="1" s="1"/>
  <c r="AA49" i="1" s="1"/>
  <c r="V1611" i="1"/>
  <c r="W1611" i="1"/>
  <c r="F407" i="1"/>
  <c r="G407" i="1"/>
  <c r="F405" i="1"/>
  <c r="G405" i="1"/>
  <c r="F403" i="1"/>
  <c r="G403" i="1"/>
  <c r="F399" i="1"/>
  <c r="G399" i="1"/>
  <c r="F406" i="1"/>
  <c r="G406" i="1"/>
  <c r="F404" i="1"/>
  <c r="G404" i="1"/>
  <c r="F402" i="1"/>
  <c r="G402" i="1"/>
  <c r="M2361" i="1"/>
  <c r="F2361" i="1"/>
  <c r="M401" i="1"/>
  <c r="F401" i="1"/>
  <c r="M400" i="1"/>
  <c r="F400" i="1"/>
  <c r="S401" i="1"/>
  <c r="U401" i="1" s="1"/>
  <c r="S399" i="1"/>
  <c r="U399" i="1" s="1"/>
  <c r="U406" i="1"/>
  <c r="U404" i="1"/>
  <c r="U402" i="1"/>
  <c r="S2361" i="1"/>
  <c r="U2361" i="1" s="1"/>
  <c r="S400" i="1"/>
  <c r="U400" i="1" s="1"/>
  <c r="X400" i="1" s="1"/>
  <c r="U407" i="1"/>
  <c r="U405" i="1"/>
  <c r="U403" i="1"/>
  <c r="Z1611" i="1"/>
  <c r="Z50" i="1"/>
  <c r="AB50" i="1" s="1"/>
  <c r="AD50" i="1" s="1"/>
  <c r="W1441" i="1"/>
  <c r="W49" i="1"/>
  <c r="Y49" i="1"/>
  <c r="T401" i="1"/>
  <c r="X128" i="1"/>
  <c r="W128" i="1"/>
  <c r="X50" i="1"/>
  <c r="W50" i="1"/>
  <c r="T399" i="1"/>
  <c r="V399" i="1" s="1"/>
  <c r="X2785" i="1"/>
  <c r="W2785" i="1"/>
  <c r="T400" i="1"/>
  <c r="T2361" i="1"/>
  <c r="Z128" i="1" l="1"/>
  <c r="AB128" i="1" s="1"/>
  <c r="AD128" i="1" s="1"/>
  <c r="AB1611" i="1"/>
  <c r="V400" i="1"/>
  <c r="V401" i="1"/>
  <c r="V2361" i="1"/>
  <c r="W403" i="1"/>
  <c r="X403" i="1"/>
  <c r="Z403" i="1" s="1"/>
  <c r="W407" i="1"/>
  <c r="X407" i="1"/>
  <c r="Z407" i="1" s="1"/>
  <c r="Y407" i="1" s="1"/>
  <c r="W404" i="1"/>
  <c r="X404" i="1"/>
  <c r="Z404" i="1" s="1"/>
  <c r="W405" i="1"/>
  <c r="X405" i="1"/>
  <c r="Z405" i="1" s="1"/>
  <c r="W402" i="1"/>
  <c r="X402" i="1"/>
  <c r="Z402" i="1" s="1"/>
  <c r="W406" i="1"/>
  <c r="X406" i="1"/>
  <c r="Z406" i="1" s="1"/>
  <c r="AD49" i="1"/>
  <c r="Y1441" i="1"/>
  <c r="AA1441" i="1"/>
  <c r="AA50" i="1"/>
  <c r="AC50" i="1" s="1"/>
  <c r="Y1611" i="1"/>
  <c r="W400" i="1"/>
  <c r="Z2785" i="1"/>
  <c r="Z400" i="1"/>
  <c r="AC49" i="1"/>
  <c r="AA128" i="1"/>
  <c r="AB2785" i="1"/>
  <c r="W399" i="1"/>
  <c r="X399" i="1"/>
  <c r="W401" i="1"/>
  <c r="X401" i="1"/>
  <c r="W2361" i="1"/>
  <c r="X2361" i="1"/>
  <c r="Y128" i="1" l="1"/>
  <c r="AC128" i="1" s="1"/>
  <c r="AD1611" i="1"/>
  <c r="AA1611" i="1"/>
  <c r="AC1611" i="1" s="1"/>
  <c r="AB407" i="1"/>
  <c r="AD407" i="1" s="1"/>
  <c r="AB406" i="1"/>
  <c r="Y406" i="1"/>
  <c r="AB402" i="1"/>
  <c r="Y402" i="1"/>
  <c r="AB405" i="1"/>
  <c r="Y405" i="1"/>
  <c r="AB404" i="1"/>
  <c r="Y404" i="1"/>
  <c r="AB403" i="1"/>
  <c r="Y403" i="1"/>
  <c r="Y400" i="1"/>
  <c r="AC1441" i="1"/>
  <c r="Y2785" i="1"/>
  <c r="Z2361" i="1"/>
  <c r="AB400" i="1"/>
  <c r="Z401" i="1"/>
  <c r="AB401" i="1" s="1"/>
  <c r="Z399" i="1"/>
  <c r="AD2785" i="1"/>
  <c r="AA2785" i="1"/>
  <c r="AA407" i="1" l="1"/>
  <c r="AC407" i="1" s="1"/>
  <c r="AD403" i="1"/>
  <c r="AA403" i="1"/>
  <c r="AC403" i="1" s="1"/>
  <c r="AA404" i="1"/>
  <c r="AC404" i="1" s="1"/>
  <c r="AD404" i="1"/>
  <c r="AD405" i="1"/>
  <c r="AA405" i="1"/>
  <c r="AC405" i="1" s="1"/>
  <c r="AA402" i="1"/>
  <c r="AC402" i="1" s="1"/>
  <c r="AD402" i="1"/>
  <c r="AD406" i="1"/>
  <c r="AA406" i="1"/>
  <c r="AC406" i="1" s="1"/>
  <c r="Y2361" i="1"/>
  <c r="Y401" i="1"/>
  <c r="AB2361" i="1"/>
  <c r="Y399" i="1"/>
  <c r="AB399" i="1"/>
  <c r="AC2785" i="1"/>
  <c r="AD400" i="1"/>
  <c r="AA400" i="1"/>
  <c r="AA401" i="1"/>
  <c r="AD401" i="1"/>
  <c r="AA399" i="1"/>
  <c r="AD399" i="1" l="1"/>
  <c r="AD2361" i="1"/>
  <c r="AA2361" i="1"/>
  <c r="AC399" i="1"/>
  <c r="AC401" i="1"/>
  <c r="AC400" i="1"/>
  <c r="A3012" i="1"/>
  <c r="C3012" i="1"/>
  <c r="D3012" i="1"/>
  <c r="M3012" i="1"/>
  <c r="R3012" i="1"/>
  <c r="A2182" i="1"/>
  <c r="C2182" i="1"/>
  <c r="M2182" i="1" s="1"/>
  <c r="D2182" i="1"/>
  <c r="R2182" i="1"/>
  <c r="A2169" i="1"/>
  <c r="C2169" i="1"/>
  <c r="M2169" i="1" s="1"/>
  <c r="D2169" i="1"/>
  <c r="R2169" i="1"/>
  <c r="A2180" i="1"/>
  <c r="C2180" i="1"/>
  <c r="D2180" i="1"/>
  <c r="M2180" i="1"/>
  <c r="R2180" i="1"/>
  <c r="A124" i="1"/>
  <c r="A1013" i="1"/>
  <c r="C124" i="1"/>
  <c r="G124" i="1" s="1"/>
  <c r="C1013" i="1"/>
  <c r="G1013" i="1" s="1"/>
  <c r="D124" i="1"/>
  <c r="D1013" i="1"/>
  <c r="R124" i="1"/>
  <c r="S124" i="1" s="1"/>
  <c r="R1013" i="1"/>
  <c r="F2180" i="1" l="1"/>
  <c r="G2180" i="1"/>
  <c r="F2169" i="1"/>
  <c r="G2169" i="1"/>
  <c r="F2182" i="1"/>
  <c r="G2182" i="1"/>
  <c r="F3012" i="1"/>
  <c r="G3012" i="1"/>
  <c r="M1013" i="1"/>
  <c r="F1013" i="1"/>
  <c r="M124" i="1"/>
  <c r="F124" i="1"/>
  <c r="S2180" i="1"/>
  <c r="U2180" i="1" s="1"/>
  <c r="S2169" i="1"/>
  <c r="U2169" i="1" s="1"/>
  <c r="S2182" i="1"/>
  <c r="U2182" i="1" s="1"/>
  <c r="X2182" i="1" s="1"/>
  <c r="S3012" i="1"/>
  <c r="U3012" i="1" s="1"/>
  <c r="S1013" i="1"/>
  <c r="U1013" i="1" s="1"/>
  <c r="W1013" i="1" s="1"/>
  <c r="T124" i="1"/>
  <c r="V124" i="1" s="1"/>
  <c r="U124" i="1"/>
  <c r="X124" i="1" s="1"/>
  <c r="AC2361" i="1"/>
  <c r="T1013" i="1"/>
  <c r="T2182" i="1"/>
  <c r="T3012" i="1"/>
  <c r="T2169" i="1"/>
  <c r="T2180" i="1"/>
  <c r="V2180" i="1" s="1"/>
  <c r="V3012" i="1" l="1"/>
  <c r="V2182" i="1"/>
  <c r="Z2182" i="1" s="1"/>
  <c r="V2169" i="1"/>
  <c r="V1013" i="1"/>
  <c r="Z124" i="1"/>
  <c r="Y124" i="1" s="1"/>
  <c r="W124" i="1"/>
  <c r="X1013" i="1"/>
  <c r="W2182" i="1"/>
  <c r="W3012" i="1"/>
  <c r="X3012" i="1"/>
  <c r="W2169" i="1"/>
  <c r="X2169" i="1"/>
  <c r="W2180" i="1"/>
  <c r="X2180" i="1"/>
  <c r="Z1013" i="1" l="1"/>
  <c r="Y1013" i="1" s="1"/>
  <c r="AB124" i="1"/>
  <c r="AD124" i="1" s="1"/>
  <c r="Z2180" i="1"/>
  <c r="Z2169" i="1"/>
  <c r="Z3012" i="1"/>
  <c r="AB2182" i="1"/>
  <c r="AB1013" i="1"/>
  <c r="AA1013" i="1" s="1"/>
  <c r="AC1013" i="1" s="1"/>
  <c r="Y2182" i="1"/>
  <c r="AD2182" i="1" l="1"/>
  <c r="Y2169" i="1"/>
  <c r="AB2169" i="1"/>
  <c r="AD2169" i="1" s="1"/>
  <c r="AB3012" i="1"/>
  <c r="AA124" i="1"/>
  <c r="AC124" i="1" s="1"/>
  <c r="AB2180" i="1"/>
  <c r="Y3012" i="1"/>
  <c r="Y2180" i="1"/>
  <c r="AD1013" i="1"/>
  <c r="AA2182" i="1"/>
  <c r="AA2169" i="1" l="1"/>
  <c r="AA3012" i="1"/>
  <c r="AD3012" i="1"/>
  <c r="AA2180" i="1"/>
  <c r="AD2180" i="1"/>
  <c r="AC2180" i="1"/>
  <c r="AC2169" i="1"/>
  <c r="AC3012" i="1"/>
  <c r="AC2182" i="1"/>
  <c r="A2921" i="1"/>
  <c r="A2794" i="1"/>
  <c r="A2899" i="1"/>
  <c r="A2900" i="1"/>
  <c r="A2920" i="1"/>
  <c r="A2922" i="1"/>
  <c r="A2796" i="1"/>
  <c r="C2921" i="1"/>
  <c r="G2921" i="1" s="1"/>
  <c r="C2794" i="1"/>
  <c r="G2794" i="1" s="1"/>
  <c r="C2899" i="1"/>
  <c r="G2899" i="1" s="1"/>
  <c r="C2900" i="1"/>
  <c r="G2900" i="1" s="1"/>
  <c r="C2920" i="1"/>
  <c r="G2920" i="1" s="1"/>
  <c r="C2922" i="1"/>
  <c r="G2922" i="1" s="1"/>
  <c r="C2796" i="1"/>
  <c r="G2796" i="1" s="1"/>
  <c r="D2921" i="1"/>
  <c r="D2794" i="1"/>
  <c r="D2899" i="1"/>
  <c r="D2900" i="1"/>
  <c r="D2920" i="1"/>
  <c r="D2922" i="1"/>
  <c r="D2796" i="1"/>
  <c r="R2921" i="1"/>
  <c r="R2794" i="1"/>
  <c r="R2899" i="1"/>
  <c r="R2900" i="1"/>
  <c r="R2920" i="1"/>
  <c r="R2922" i="1"/>
  <c r="R2796" i="1"/>
  <c r="S2794" i="1"/>
  <c r="T2921" i="1"/>
  <c r="A2913" i="1"/>
  <c r="C2913" i="1"/>
  <c r="D2913" i="1"/>
  <c r="M2913" i="1"/>
  <c r="R2913" i="1"/>
  <c r="A2242" i="1"/>
  <c r="A2243" i="1"/>
  <c r="C2242" i="1"/>
  <c r="C2243" i="1"/>
  <c r="G2243" i="1" s="1"/>
  <c r="D2242" i="1"/>
  <c r="D2243" i="1"/>
  <c r="M2242" i="1"/>
  <c r="R2242" i="1"/>
  <c r="R2243" i="1"/>
  <c r="A2309" i="1"/>
  <c r="C2309" i="1"/>
  <c r="G2309" i="1" s="1"/>
  <c r="D2309" i="1"/>
  <c r="R2309" i="1"/>
  <c r="A2916" i="1"/>
  <c r="A2917" i="1"/>
  <c r="A2919" i="1"/>
  <c r="C2916" i="1"/>
  <c r="C2917" i="1"/>
  <c r="G2917" i="1" s="1"/>
  <c r="C2919" i="1"/>
  <c r="G2919" i="1" s="1"/>
  <c r="D2916" i="1"/>
  <c r="D2917" i="1"/>
  <c r="D2919" i="1"/>
  <c r="M2916" i="1"/>
  <c r="R2916" i="1"/>
  <c r="R2917" i="1"/>
  <c r="R2919" i="1"/>
  <c r="A2137" i="1"/>
  <c r="A2138" i="1"/>
  <c r="A2140" i="1"/>
  <c r="A2139" i="1"/>
  <c r="A2141" i="1"/>
  <c r="C2137" i="1"/>
  <c r="C2138" i="1"/>
  <c r="G2138" i="1" s="1"/>
  <c r="C2140" i="1"/>
  <c r="G2140" i="1" s="1"/>
  <c r="C2139" i="1"/>
  <c r="G2139" i="1" s="1"/>
  <c r="C2141" i="1"/>
  <c r="G2141" i="1" s="1"/>
  <c r="D2137" i="1"/>
  <c r="D2138" i="1"/>
  <c r="D2140" i="1"/>
  <c r="D2139" i="1"/>
  <c r="D2141" i="1"/>
  <c r="M2137" i="1"/>
  <c r="R2137" i="1"/>
  <c r="R2138" i="1"/>
  <c r="R2140" i="1"/>
  <c r="R2139" i="1"/>
  <c r="R2141" i="1"/>
  <c r="S2138" i="1"/>
  <c r="A2893" i="1"/>
  <c r="C2893" i="1"/>
  <c r="G2893" i="1" s="1"/>
  <c r="D2893" i="1"/>
  <c r="R2893" i="1"/>
  <c r="A2910" i="1"/>
  <c r="A2911" i="1"/>
  <c r="A2915" i="1"/>
  <c r="C2910" i="1"/>
  <c r="C2911" i="1"/>
  <c r="G2911" i="1" s="1"/>
  <c r="C2915" i="1"/>
  <c r="G2915" i="1" s="1"/>
  <c r="D2910" i="1"/>
  <c r="D2911" i="1"/>
  <c r="D2915" i="1"/>
  <c r="M2910" i="1"/>
  <c r="R2910" i="1"/>
  <c r="R2911" i="1"/>
  <c r="R2915" i="1"/>
  <c r="A1785" i="1"/>
  <c r="C1785" i="1"/>
  <c r="G1785" i="1" s="1"/>
  <c r="D1785" i="1"/>
  <c r="R1785" i="1"/>
  <c r="A1784" i="1"/>
  <c r="C1784" i="1"/>
  <c r="G1784" i="1" s="1"/>
  <c r="D1784" i="1"/>
  <c r="R1784" i="1"/>
  <c r="A2336" i="1"/>
  <c r="C2336" i="1"/>
  <c r="G2336" i="1" s="1"/>
  <c r="D2336" i="1"/>
  <c r="R2336" i="1"/>
  <c r="A2371" i="1"/>
  <c r="C2371" i="1"/>
  <c r="G2371" i="1" s="1"/>
  <c r="D2371" i="1"/>
  <c r="R2371" i="1"/>
  <c r="A2362" i="1"/>
  <c r="C2362" i="1"/>
  <c r="G2362" i="1" s="1"/>
  <c r="D2362" i="1"/>
  <c r="R2362" i="1"/>
  <c r="A2797" i="1"/>
  <c r="A2924" i="1"/>
  <c r="A2925" i="1"/>
  <c r="A2926" i="1"/>
  <c r="C2797" i="1"/>
  <c r="C2924" i="1"/>
  <c r="C2925" i="1"/>
  <c r="C2926" i="1"/>
  <c r="G2926" i="1" s="1"/>
  <c r="D2797" i="1"/>
  <c r="D2924" i="1"/>
  <c r="D2925" i="1"/>
  <c r="D2926" i="1"/>
  <c r="M2797" i="1"/>
  <c r="M2924" i="1"/>
  <c r="M2925" i="1"/>
  <c r="R2797" i="1"/>
  <c r="T2797" i="1" s="1"/>
  <c r="R2924" i="1"/>
  <c r="T2924" i="1" s="1"/>
  <c r="R2925" i="1"/>
  <c r="T2925" i="1" s="1"/>
  <c r="R2926" i="1"/>
  <c r="S2926" i="1" s="1"/>
  <c r="S2797" i="1"/>
  <c r="S2924" i="1"/>
  <c r="S2925" i="1"/>
  <c r="A2795" i="1"/>
  <c r="A2901" i="1"/>
  <c r="A2927" i="1"/>
  <c r="C2795" i="1"/>
  <c r="G2795" i="1" s="1"/>
  <c r="C2901" i="1"/>
  <c r="G2901" i="1" s="1"/>
  <c r="C2927" i="1"/>
  <c r="G2927" i="1" s="1"/>
  <c r="D2795" i="1"/>
  <c r="D2901" i="1"/>
  <c r="D2927" i="1"/>
  <c r="R2795" i="1"/>
  <c r="R2901" i="1"/>
  <c r="R2927" i="1"/>
  <c r="A2895" i="1"/>
  <c r="A2892" i="1"/>
  <c r="A2896" i="1"/>
  <c r="A2897" i="1"/>
  <c r="A2904" i="1"/>
  <c r="C2895" i="1"/>
  <c r="C2892" i="1"/>
  <c r="G2892" i="1" s="1"/>
  <c r="C2896" i="1"/>
  <c r="G2896" i="1" s="1"/>
  <c r="C2897" i="1"/>
  <c r="G2897" i="1" s="1"/>
  <c r="C2904" i="1"/>
  <c r="G2904" i="1" s="1"/>
  <c r="D2895" i="1"/>
  <c r="D2892" i="1"/>
  <c r="D2896" i="1"/>
  <c r="D2897" i="1"/>
  <c r="D2904" i="1"/>
  <c r="M2895" i="1"/>
  <c r="R2895" i="1"/>
  <c r="R2892" i="1"/>
  <c r="R2896" i="1"/>
  <c r="R2897" i="1"/>
  <c r="R2904" i="1"/>
  <c r="A2372" i="1"/>
  <c r="C2372" i="1"/>
  <c r="G2372" i="1" s="1"/>
  <c r="D2372" i="1"/>
  <c r="R2372" i="1"/>
  <c r="A2360" i="1"/>
  <c r="C2360" i="1"/>
  <c r="G2360" i="1" s="1"/>
  <c r="D2360" i="1"/>
  <c r="R2360" i="1"/>
  <c r="A2370" i="1"/>
  <c r="C2370" i="1"/>
  <c r="G2370" i="1" s="1"/>
  <c r="D2370" i="1"/>
  <c r="R2370" i="1"/>
  <c r="A2799" i="1"/>
  <c r="A2798" i="1"/>
  <c r="A2918" i="1"/>
  <c r="A2914" i="1"/>
  <c r="A2929" i="1"/>
  <c r="A2912" i="1"/>
  <c r="A2905" i="1"/>
  <c r="C2799" i="1"/>
  <c r="C2798" i="1"/>
  <c r="G2798" i="1" s="1"/>
  <c r="C2918" i="1"/>
  <c r="G2918" i="1" s="1"/>
  <c r="C2914" i="1"/>
  <c r="G2914" i="1" s="1"/>
  <c r="C2929" i="1"/>
  <c r="G2929" i="1" s="1"/>
  <c r="C2912" i="1"/>
  <c r="G2912" i="1" s="1"/>
  <c r="C2905" i="1"/>
  <c r="G2905" i="1" s="1"/>
  <c r="D2799" i="1"/>
  <c r="D2798" i="1"/>
  <c r="D2918" i="1"/>
  <c r="D2914" i="1"/>
  <c r="D2929" i="1"/>
  <c r="D2912" i="1"/>
  <c r="D2905" i="1"/>
  <c r="M2799" i="1"/>
  <c r="R2799" i="1"/>
  <c r="R2798" i="1"/>
  <c r="R2918" i="1"/>
  <c r="R2914" i="1"/>
  <c r="R2929" i="1"/>
  <c r="R2912" i="1"/>
  <c r="R2905" i="1"/>
  <c r="S2798" i="1"/>
  <c r="T2799" i="1"/>
  <c r="A2311" i="1"/>
  <c r="C2311" i="1"/>
  <c r="G2311" i="1" s="1"/>
  <c r="D2311" i="1"/>
  <c r="R2311" i="1"/>
  <c r="A2316" i="1"/>
  <c r="A2317" i="1"/>
  <c r="A2318" i="1"/>
  <c r="A2323" i="1"/>
  <c r="C2316" i="1"/>
  <c r="G2316" i="1" s="1"/>
  <c r="C2317" i="1"/>
  <c r="G2317" i="1" s="1"/>
  <c r="C2318" i="1"/>
  <c r="G2318" i="1" s="1"/>
  <c r="C2323" i="1"/>
  <c r="G2323" i="1" s="1"/>
  <c r="D2316" i="1"/>
  <c r="D2317" i="1"/>
  <c r="D2318" i="1"/>
  <c r="D2323" i="1"/>
  <c r="R2316" i="1"/>
  <c r="R2317" i="1"/>
  <c r="R2318" i="1"/>
  <c r="R2323" i="1"/>
  <c r="S2316" i="1"/>
  <c r="S2317" i="1"/>
  <c r="A2306" i="1"/>
  <c r="A2307" i="1"/>
  <c r="A2308" i="1"/>
  <c r="C2306" i="1"/>
  <c r="M2306" i="1" s="1"/>
  <c r="C2307" i="1"/>
  <c r="G2307" i="1" s="1"/>
  <c r="C2308" i="1"/>
  <c r="G2308" i="1" s="1"/>
  <c r="D2306" i="1"/>
  <c r="D2307" i="1"/>
  <c r="D2308" i="1"/>
  <c r="R2306" i="1"/>
  <c r="R2307" i="1"/>
  <c r="R2308" i="1"/>
  <c r="V2797" i="1" l="1"/>
  <c r="V2924" i="1"/>
  <c r="T2926" i="1"/>
  <c r="V2926" i="1" s="1"/>
  <c r="V2925" i="1"/>
  <c r="F2306" i="1"/>
  <c r="G2306" i="1"/>
  <c r="F2895" i="1"/>
  <c r="G2895" i="1"/>
  <c r="F2925" i="1"/>
  <c r="G2925" i="1"/>
  <c r="F2797" i="1"/>
  <c r="G2797" i="1"/>
  <c r="F2799" i="1"/>
  <c r="G2799" i="1"/>
  <c r="F2924" i="1"/>
  <c r="G2924" i="1"/>
  <c r="F2910" i="1"/>
  <c r="G2910" i="1"/>
  <c r="F2137" i="1"/>
  <c r="G2137" i="1"/>
  <c r="F2916" i="1"/>
  <c r="G2916" i="1"/>
  <c r="F2242" i="1"/>
  <c r="G2242" i="1"/>
  <c r="F2913" i="1"/>
  <c r="G2913" i="1"/>
  <c r="M2308" i="1"/>
  <c r="F2308" i="1"/>
  <c r="M2307" i="1"/>
  <c r="F2307" i="1"/>
  <c r="M2323" i="1"/>
  <c r="F2323" i="1"/>
  <c r="M2318" i="1"/>
  <c r="F2318" i="1"/>
  <c r="M2317" i="1"/>
  <c r="F2317" i="1"/>
  <c r="M2316" i="1"/>
  <c r="F2316" i="1"/>
  <c r="M2311" i="1"/>
  <c r="F2311" i="1"/>
  <c r="M2905" i="1"/>
  <c r="F2905" i="1"/>
  <c r="M2912" i="1"/>
  <c r="F2912" i="1"/>
  <c r="M2929" i="1"/>
  <c r="F2929" i="1"/>
  <c r="M2914" i="1"/>
  <c r="F2914" i="1"/>
  <c r="M2918" i="1"/>
  <c r="F2918" i="1"/>
  <c r="M2798" i="1"/>
  <c r="F2798" i="1"/>
  <c r="M2370" i="1"/>
  <c r="F2370" i="1"/>
  <c r="M2360" i="1"/>
  <c r="F2360" i="1"/>
  <c r="M2372" i="1"/>
  <c r="F2372" i="1"/>
  <c r="M2904" i="1"/>
  <c r="F2904" i="1"/>
  <c r="M2897" i="1"/>
  <c r="F2897" i="1"/>
  <c r="M2896" i="1"/>
  <c r="F2896" i="1"/>
  <c r="M2892" i="1"/>
  <c r="F2892" i="1"/>
  <c r="M2927" i="1"/>
  <c r="F2927" i="1"/>
  <c r="M2901" i="1"/>
  <c r="F2901" i="1"/>
  <c r="M2795" i="1"/>
  <c r="F2795" i="1"/>
  <c r="M2926" i="1"/>
  <c r="F2926" i="1"/>
  <c r="M2362" i="1"/>
  <c r="F2362" i="1"/>
  <c r="M2371" i="1"/>
  <c r="F2371" i="1"/>
  <c r="M2336" i="1"/>
  <c r="F2336" i="1"/>
  <c r="M1784" i="1"/>
  <c r="F1784" i="1"/>
  <c r="M1785" i="1"/>
  <c r="F1785" i="1"/>
  <c r="M2915" i="1"/>
  <c r="F2915" i="1"/>
  <c r="M2911" i="1"/>
  <c r="F2911" i="1"/>
  <c r="M2893" i="1"/>
  <c r="F2893" i="1"/>
  <c r="M2141" i="1"/>
  <c r="F2141" i="1"/>
  <c r="M2139" i="1"/>
  <c r="F2139" i="1"/>
  <c r="M2140" i="1"/>
  <c r="F2140" i="1"/>
  <c r="M2138" i="1"/>
  <c r="F2138" i="1"/>
  <c r="M2919" i="1"/>
  <c r="F2919" i="1"/>
  <c r="M2917" i="1"/>
  <c r="F2917" i="1"/>
  <c r="M2309" i="1"/>
  <c r="F2309" i="1"/>
  <c r="M2243" i="1"/>
  <c r="F2243" i="1"/>
  <c r="M2796" i="1"/>
  <c r="F2796" i="1"/>
  <c r="M2922" i="1"/>
  <c r="F2922" i="1"/>
  <c r="M2920" i="1"/>
  <c r="F2920" i="1"/>
  <c r="M2900" i="1"/>
  <c r="F2900" i="1"/>
  <c r="M2899" i="1"/>
  <c r="F2899" i="1"/>
  <c r="M2794" i="1"/>
  <c r="F2794" i="1"/>
  <c r="M2921" i="1"/>
  <c r="F2921" i="1"/>
  <c r="S2318" i="1"/>
  <c r="U2318" i="1" s="1"/>
  <c r="T2316" i="1"/>
  <c r="V2316" i="1" s="1"/>
  <c r="U2316" i="1"/>
  <c r="S2905" i="1"/>
  <c r="U2905" i="1" s="1"/>
  <c r="S2929" i="1"/>
  <c r="U2929" i="1" s="1"/>
  <c r="S2918" i="1"/>
  <c r="U2918" i="1" s="1"/>
  <c r="S2799" i="1"/>
  <c r="U2799" i="1" s="1"/>
  <c r="S2372" i="1"/>
  <c r="U2372" i="1" s="1"/>
  <c r="S2897" i="1"/>
  <c r="U2897" i="1" s="1"/>
  <c r="S2892" i="1"/>
  <c r="U2892" i="1" s="1"/>
  <c r="S2901" i="1"/>
  <c r="U2901" i="1" s="1"/>
  <c r="U2926" i="1"/>
  <c r="U2924" i="1"/>
  <c r="S2371" i="1"/>
  <c r="U2371" i="1" s="1"/>
  <c r="X2371" i="1" s="1"/>
  <c r="S1784" i="1"/>
  <c r="U1784" i="1" s="1"/>
  <c r="W1784" i="1" s="1"/>
  <c r="T2915" i="1"/>
  <c r="T2910" i="1"/>
  <c r="T2919" i="1"/>
  <c r="T2916" i="1"/>
  <c r="S2242" i="1"/>
  <c r="U2242" i="1" s="1"/>
  <c r="T2913" i="1"/>
  <c r="S2796" i="1"/>
  <c r="U2796" i="1" s="1"/>
  <c r="S2920" i="1"/>
  <c r="U2920" i="1" s="1"/>
  <c r="S2899" i="1"/>
  <c r="U2899" i="1" s="1"/>
  <c r="S2921" i="1"/>
  <c r="U2921" i="1" s="1"/>
  <c r="S2307" i="1"/>
  <c r="U2307" i="1" s="1"/>
  <c r="X2307" i="1" s="1"/>
  <c r="S2308" i="1"/>
  <c r="U2308" i="1" s="1"/>
  <c r="S2306" i="1"/>
  <c r="U2306" i="1" s="1"/>
  <c r="S2323" i="1"/>
  <c r="U2323" i="1" s="1"/>
  <c r="T2317" i="1"/>
  <c r="V2317" i="1" s="1"/>
  <c r="U2317" i="1"/>
  <c r="X2317" i="1" s="1"/>
  <c r="S2311" i="1"/>
  <c r="U2311" i="1" s="1"/>
  <c r="S2912" i="1"/>
  <c r="U2912" i="1" s="1"/>
  <c r="T2914" i="1"/>
  <c r="T2798" i="1"/>
  <c r="V2798" i="1" s="1"/>
  <c r="U2798" i="1"/>
  <c r="X2798" i="1" s="1"/>
  <c r="S2904" i="1"/>
  <c r="U2904" i="1" s="1"/>
  <c r="X2904" i="1" s="1"/>
  <c r="S2896" i="1"/>
  <c r="U2896" i="1" s="1"/>
  <c r="S2895" i="1"/>
  <c r="U2895" i="1" s="1"/>
  <c r="W2895" i="1" s="1"/>
  <c r="S2927" i="1"/>
  <c r="U2927" i="1" s="1"/>
  <c r="U2925" i="1"/>
  <c r="U2797" i="1"/>
  <c r="S2362" i="1"/>
  <c r="U2362" i="1" s="1"/>
  <c r="X2362" i="1" s="1"/>
  <c r="S2336" i="1"/>
  <c r="U2336" i="1" s="1"/>
  <c r="X2336" i="1" s="1"/>
  <c r="T1785" i="1"/>
  <c r="S2911" i="1"/>
  <c r="U2911" i="1" s="1"/>
  <c r="T2138" i="1"/>
  <c r="V2138" i="1" s="1"/>
  <c r="U2138" i="1"/>
  <c r="X2138" i="1" s="1"/>
  <c r="T2917" i="1"/>
  <c r="S2243" i="1"/>
  <c r="U2243" i="1" s="1"/>
  <c r="X2243" i="1" s="1"/>
  <c r="S2922" i="1"/>
  <c r="S2900" i="1"/>
  <c r="U2900" i="1" s="1"/>
  <c r="T2794" i="1"/>
  <c r="V2794" i="1" s="1"/>
  <c r="U2794" i="1"/>
  <c r="X2794" i="1" s="1"/>
  <c r="S2917" i="1"/>
  <c r="V2917" i="1" s="1"/>
  <c r="T2243" i="1"/>
  <c r="T2920" i="1"/>
  <c r="T2899" i="1"/>
  <c r="T2323" i="1"/>
  <c r="T2796" i="1"/>
  <c r="T2242" i="1"/>
  <c r="T2308" i="1"/>
  <c r="T2306" i="1"/>
  <c r="T2318" i="1"/>
  <c r="T2901" i="1"/>
  <c r="T2911" i="1"/>
  <c r="T2307" i="1"/>
  <c r="T2896" i="1"/>
  <c r="T2371" i="1"/>
  <c r="T2904" i="1"/>
  <c r="T2895" i="1"/>
  <c r="V2895" i="1" s="1"/>
  <c r="T1784" i="1"/>
  <c r="T2929" i="1"/>
  <c r="T2897" i="1"/>
  <c r="T2892" i="1"/>
  <c r="T2362" i="1"/>
  <c r="T2336" i="1"/>
  <c r="T2905" i="1"/>
  <c r="T2918" i="1"/>
  <c r="T2922" i="1"/>
  <c r="T2900" i="1"/>
  <c r="T2912" i="1"/>
  <c r="T2372" i="1"/>
  <c r="S2370" i="1"/>
  <c r="U2370" i="1" s="1"/>
  <c r="T2370" i="1"/>
  <c r="S2914" i="1"/>
  <c r="T2927" i="1"/>
  <c r="S2795" i="1"/>
  <c r="U2795" i="1" s="1"/>
  <c r="T2795" i="1"/>
  <c r="S2139" i="1"/>
  <c r="U2139" i="1" s="1"/>
  <c r="T2139" i="1"/>
  <c r="S2913" i="1"/>
  <c r="S2360" i="1"/>
  <c r="U2360" i="1" s="1"/>
  <c r="T2360" i="1"/>
  <c r="S2915" i="1"/>
  <c r="S2910" i="1"/>
  <c r="S2893" i="1"/>
  <c r="U2893" i="1" s="1"/>
  <c r="S2141" i="1"/>
  <c r="U2141" i="1" s="1"/>
  <c r="S2140" i="1"/>
  <c r="U2140" i="1" s="1"/>
  <c r="S2137" i="1"/>
  <c r="U2137" i="1" s="1"/>
  <c r="S2309" i="1"/>
  <c r="U2309" i="1" s="1"/>
  <c r="S1785" i="1"/>
  <c r="T2893" i="1"/>
  <c r="T2141" i="1"/>
  <c r="T2140" i="1"/>
  <c r="T2137" i="1"/>
  <c r="S2919" i="1"/>
  <c r="S2916" i="1"/>
  <c r="T2309" i="1"/>
  <c r="T2311" i="1"/>
  <c r="V2913" i="1" l="1"/>
  <c r="V2921" i="1"/>
  <c r="V2912" i="1"/>
  <c r="V2308" i="1"/>
  <c r="V2896" i="1"/>
  <c r="V2242" i="1"/>
  <c r="V2799" i="1"/>
  <c r="V1785" i="1"/>
  <c r="V2910" i="1"/>
  <c r="V2922" i="1"/>
  <c r="V2362" i="1"/>
  <c r="Z2362" i="1" s="1"/>
  <c r="Y2362" i="1" s="1"/>
  <c r="V2897" i="1"/>
  <c r="V1784" i="1"/>
  <c r="V2904" i="1"/>
  <c r="Z2904" i="1" s="1"/>
  <c r="V2318" i="1"/>
  <c r="V2323" i="1"/>
  <c r="V2920" i="1"/>
  <c r="V2914" i="1"/>
  <c r="V2372" i="1"/>
  <c r="V2918" i="1"/>
  <c r="V2336" i="1"/>
  <c r="V2311" i="1"/>
  <c r="V2919" i="1"/>
  <c r="V2915" i="1"/>
  <c r="V2905" i="1"/>
  <c r="V2371" i="1"/>
  <c r="V2892" i="1"/>
  <c r="V2929" i="1"/>
  <c r="V2306" i="1"/>
  <c r="V2796" i="1"/>
  <c r="V2899" i="1"/>
  <c r="V2900" i="1"/>
  <c r="V2911" i="1"/>
  <c r="V2916" i="1"/>
  <c r="V2927" i="1"/>
  <c r="V2307" i="1"/>
  <c r="V2901" i="1"/>
  <c r="X2911" i="1"/>
  <c r="W2911" i="1"/>
  <c r="W2912" i="1"/>
  <c r="X2912" i="1"/>
  <c r="W2323" i="1"/>
  <c r="X2323" i="1"/>
  <c r="Z2371" i="1"/>
  <c r="AB2371" i="1" s="1"/>
  <c r="U1785" i="1"/>
  <c r="W1785" i="1" s="1"/>
  <c r="W2797" i="1"/>
  <c r="X2797" i="1"/>
  <c r="U2914" i="1"/>
  <c r="U2913" i="1"/>
  <c r="W2913" i="1" s="1"/>
  <c r="W2926" i="1"/>
  <c r="X2926" i="1"/>
  <c r="V2243" i="1"/>
  <c r="Z2243" i="1" s="1"/>
  <c r="AB2243" i="1" s="1"/>
  <c r="U2922" i="1"/>
  <c r="W2922" i="1" s="1"/>
  <c r="U2917" i="1"/>
  <c r="X2917" i="1" s="1"/>
  <c r="Z2917" i="1" s="1"/>
  <c r="W2925" i="1"/>
  <c r="X2925" i="1"/>
  <c r="U2916" i="1"/>
  <c r="W2916" i="1" s="1"/>
  <c r="U2919" i="1"/>
  <c r="W2919" i="1" s="1"/>
  <c r="U2910" i="1"/>
  <c r="X2910" i="1" s="1"/>
  <c r="Z2910" i="1" s="1"/>
  <c r="U2915" i="1"/>
  <c r="X2915" i="1" s="1"/>
  <c r="Z2915" i="1" s="1"/>
  <c r="W2924" i="1"/>
  <c r="X2924" i="1"/>
  <c r="Z2924" i="1" s="1"/>
  <c r="W2317" i="1"/>
  <c r="W2917" i="1"/>
  <c r="X1784" i="1"/>
  <c r="Z1784" i="1" s="1"/>
  <c r="W2371" i="1"/>
  <c r="Z2317" i="1"/>
  <c r="AB2317" i="1" s="1"/>
  <c r="W2307" i="1"/>
  <c r="W2904" i="1"/>
  <c r="Z2307" i="1"/>
  <c r="AB2307" i="1" s="1"/>
  <c r="AA2307" i="1" s="1"/>
  <c r="W2794" i="1"/>
  <c r="X2895" i="1"/>
  <c r="Z2895" i="1" s="1"/>
  <c r="W2798" i="1"/>
  <c r="W2243" i="1"/>
  <c r="W2336" i="1"/>
  <c r="W2242" i="1"/>
  <c r="X2242" i="1"/>
  <c r="W2316" i="1"/>
  <c r="X2316" i="1"/>
  <c r="Z2316" i="1" s="1"/>
  <c r="Z2798" i="1"/>
  <c r="AB2798" i="1" s="1"/>
  <c r="AA2798" i="1" s="1"/>
  <c r="W2318" i="1"/>
  <c r="X2318" i="1"/>
  <c r="Z2336" i="1"/>
  <c r="Y2336" i="1" s="1"/>
  <c r="Z2794" i="1"/>
  <c r="AB2794" i="1" s="1"/>
  <c r="AA2794" i="1" s="1"/>
  <c r="W2138" i="1"/>
  <c r="Z2138" i="1"/>
  <c r="Y2138" i="1" s="1"/>
  <c r="W2362" i="1"/>
  <c r="X2896" i="1"/>
  <c r="W2896" i="1"/>
  <c r="V2370" i="1"/>
  <c r="X2900" i="1"/>
  <c r="W2900" i="1"/>
  <c r="X2370" i="1"/>
  <c r="V2140" i="1"/>
  <c r="W2899" i="1"/>
  <c r="X2899" i="1"/>
  <c r="W2796" i="1"/>
  <c r="X2796" i="1"/>
  <c r="V2139" i="1"/>
  <c r="X2927" i="1"/>
  <c r="W2927" i="1"/>
  <c r="W2921" i="1"/>
  <c r="X2921" i="1"/>
  <c r="W2920" i="1"/>
  <c r="X2920" i="1"/>
  <c r="V2795" i="1"/>
  <c r="W2901" i="1"/>
  <c r="X2901" i="1"/>
  <c r="W2897" i="1"/>
  <c r="X2897" i="1"/>
  <c r="W2309" i="1"/>
  <c r="X2309" i="1"/>
  <c r="V2137" i="1"/>
  <c r="V2141" i="1"/>
  <c r="W2893" i="1"/>
  <c r="X2893" i="1"/>
  <c r="X2139" i="1"/>
  <c r="W2139" i="1"/>
  <c r="W2892" i="1"/>
  <c r="X2892" i="1"/>
  <c r="V2309" i="1"/>
  <c r="V2893" i="1"/>
  <c r="V2360" i="1"/>
  <c r="W2372" i="1"/>
  <c r="X2372" i="1"/>
  <c r="W2360" i="1"/>
  <c r="X2360" i="1"/>
  <c r="W2799" i="1"/>
  <c r="X2799" i="1"/>
  <c r="W2929" i="1"/>
  <c r="X2929" i="1"/>
  <c r="W2918" i="1"/>
  <c r="X2918" i="1"/>
  <c r="W2905" i="1"/>
  <c r="X2905" i="1"/>
  <c r="X2311" i="1"/>
  <c r="W2311" i="1"/>
  <c r="W2306" i="1"/>
  <c r="X2306" i="1"/>
  <c r="W2308" i="1"/>
  <c r="X2308" i="1"/>
  <c r="Y2371" i="1" l="1"/>
  <c r="Z2308" i="1"/>
  <c r="AB2308" i="1" s="1"/>
  <c r="Z2918" i="1"/>
  <c r="Y2918" i="1" s="1"/>
  <c r="Z2929" i="1"/>
  <c r="Y2929" i="1" s="1"/>
  <c r="Z2897" i="1"/>
  <c r="Y2897" i="1" s="1"/>
  <c r="Z2796" i="1"/>
  <c r="Y2796" i="1" s="1"/>
  <c r="W2915" i="1"/>
  <c r="Z2920" i="1"/>
  <c r="AB2920" i="1" s="1"/>
  <c r="Z2912" i="1"/>
  <c r="Y2912" i="1" s="1"/>
  <c r="Z2306" i="1"/>
  <c r="Y2306" i="1" s="1"/>
  <c r="Z2905" i="1"/>
  <c r="AB2905" i="1" s="1"/>
  <c r="Z2799" i="1"/>
  <c r="Y2799" i="1" s="1"/>
  <c r="Z2372" i="1"/>
  <c r="AB2372" i="1" s="1"/>
  <c r="Z2901" i="1"/>
  <c r="AB2901" i="1" s="1"/>
  <c r="Z2899" i="1"/>
  <c r="Y2899" i="1" s="1"/>
  <c r="Z2896" i="1"/>
  <c r="AB2896" i="1" s="1"/>
  <c r="AA2896" i="1" s="1"/>
  <c r="Z2318" i="1"/>
  <c r="AB2318" i="1" s="1"/>
  <c r="Z2892" i="1"/>
  <c r="AB2892" i="1" s="1"/>
  <c r="Z2927" i="1"/>
  <c r="Y2927" i="1" s="1"/>
  <c r="AB2904" i="1"/>
  <c r="AD2904" i="1" s="1"/>
  <c r="Z2925" i="1"/>
  <c r="Y2925" i="1" s="1"/>
  <c r="Z2921" i="1"/>
  <c r="AB2921" i="1" s="1"/>
  <c r="Z2926" i="1"/>
  <c r="Y2926" i="1" s="1"/>
  <c r="Z2797" i="1"/>
  <c r="AB2797" i="1" s="1"/>
  <c r="Z2242" i="1"/>
  <c r="Y2242" i="1" s="1"/>
  <c r="Z2323" i="1"/>
  <c r="Y2323" i="1" s="1"/>
  <c r="Z2911" i="1"/>
  <c r="Y2911" i="1" s="1"/>
  <c r="AA2371" i="1"/>
  <c r="AD2371" i="1"/>
  <c r="AD2307" i="1"/>
  <c r="Z2311" i="1"/>
  <c r="AB2311" i="1" s="1"/>
  <c r="Z2900" i="1"/>
  <c r="Y2317" i="1"/>
  <c r="AD2794" i="1"/>
  <c r="Y2794" i="1"/>
  <c r="AC2794" i="1" s="1"/>
  <c r="AB2336" i="1"/>
  <c r="AA2336" i="1" s="1"/>
  <c r="AC2336" i="1" s="1"/>
  <c r="Y2917" i="1"/>
  <c r="AB2917" i="1"/>
  <c r="AD2917" i="1" s="1"/>
  <c r="X2922" i="1"/>
  <c r="Y2924" i="1"/>
  <c r="AB2924" i="1"/>
  <c r="Y2797" i="1"/>
  <c r="AB1784" i="1"/>
  <c r="AD1784" i="1" s="1"/>
  <c r="Y1784" i="1"/>
  <c r="AB2895" i="1"/>
  <c r="AD2895" i="1" s="1"/>
  <c r="Y2895" i="1"/>
  <c r="Y2307" i="1"/>
  <c r="AC2307" i="1" s="1"/>
  <c r="X2913" i="1"/>
  <c r="Z2913" i="1" s="1"/>
  <c r="AB2913" i="1" s="1"/>
  <c r="Z2139" i="1"/>
  <c r="AB2139" i="1" s="1"/>
  <c r="X2916" i="1"/>
  <c r="Z2916" i="1" s="1"/>
  <c r="AB2916" i="1" s="1"/>
  <c r="AD2916" i="1" s="1"/>
  <c r="Y2798" i="1"/>
  <c r="AC2798" i="1" s="1"/>
  <c r="Z2370" i="1"/>
  <c r="Y2370" i="1" s="1"/>
  <c r="AB2362" i="1"/>
  <c r="Y2243" i="1"/>
  <c r="AD2798" i="1"/>
  <c r="AB2138" i="1"/>
  <c r="AA2138" i="1" s="1"/>
  <c r="AC2138" i="1" s="1"/>
  <c r="Y2904" i="1"/>
  <c r="AA2243" i="1"/>
  <c r="AD2243" i="1"/>
  <c r="AA2317" i="1"/>
  <c r="AD2317" i="1"/>
  <c r="Y2316" i="1"/>
  <c r="AB2316" i="1"/>
  <c r="Z2360" i="1"/>
  <c r="Y2360" i="1" s="1"/>
  <c r="W2910" i="1"/>
  <c r="AA2904" i="1"/>
  <c r="X2919" i="1"/>
  <c r="Z2919" i="1" s="1"/>
  <c r="AB2919" i="1" s="1"/>
  <c r="AA2919" i="1" s="1"/>
  <c r="W2370" i="1"/>
  <c r="X1785" i="1"/>
  <c r="Z1785" i="1" s="1"/>
  <c r="AB1785" i="1" s="1"/>
  <c r="AD1785" i="1" s="1"/>
  <c r="AB2796" i="1"/>
  <c r="X2795" i="1"/>
  <c r="Z2795" i="1" s="1"/>
  <c r="W2795" i="1"/>
  <c r="X2914" i="1"/>
  <c r="Z2914" i="1" s="1"/>
  <c r="W2914" i="1"/>
  <c r="AB2915" i="1"/>
  <c r="Y2915" i="1"/>
  <c r="AB2910" i="1"/>
  <c r="Y2910" i="1"/>
  <c r="W2141" i="1"/>
  <c r="X2141" i="1"/>
  <c r="Z2141" i="1" s="1"/>
  <c r="AB2141" i="1" s="1"/>
  <c r="W2137" i="1"/>
  <c r="X2137" i="1"/>
  <c r="Z2137" i="1" s="1"/>
  <c r="AB2137" i="1" s="1"/>
  <c r="AB2897" i="1"/>
  <c r="Z2893" i="1"/>
  <c r="AB2893" i="1" s="1"/>
  <c r="W2140" i="1"/>
  <c r="X2140" i="1"/>
  <c r="Z2140" i="1" s="1"/>
  <c r="Z2309" i="1"/>
  <c r="AB2309" i="1" s="1"/>
  <c r="AB2918" i="1"/>
  <c r="AC2371" i="1" l="1"/>
  <c r="AB2799" i="1"/>
  <c r="AA2799" i="1" s="1"/>
  <c r="AC2799" i="1" s="1"/>
  <c r="Y2308" i="1"/>
  <c r="AB2929" i="1"/>
  <c r="AA2929" i="1" s="1"/>
  <c r="AC2929" i="1" s="1"/>
  <c r="Y2921" i="1"/>
  <c r="Y2901" i="1"/>
  <c r="AB2899" i="1"/>
  <c r="AA2899" i="1" s="1"/>
  <c r="AC2899" i="1" s="1"/>
  <c r="Y2905" i="1"/>
  <c r="Y2318" i="1"/>
  <c r="AB2306" i="1"/>
  <c r="AA2306" i="1" s="1"/>
  <c r="AC2306" i="1" s="1"/>
  <c r="Y2892" i="1"/>
  <c r="Y2920" i="1"/>
  <c r="AD2336" i="1"/>
  <c r="Y2372" i="1"/>
  <c r="AA2917" i="1"/>
  <c r="AC2917" i="1" s="1"/>
  <c r="AB2323" i="1"/>
  <c r="AD2323" i="1" s="1"/>
  <c r="AD2896" i="1"/>
  <c r="Y2896" i="1"/>
  <c r="AC2896" i="1" s="1"/>
  <c r="AB2912" i="1"/>
  <c r="AA2916" i="1"/>
  <c r="Y2311" i="1"/>
  <c r="AB2242" i="1"/>
  <c r="AA2242" i="1" s="1"/>
  <c r="AC2242" i="1" s="1"/>
  <c r="AB2926" i="1"/>
  <c r="AA2926" i="1" s="1"/>
  <c r="AC2926" i="1" s="1"/>
  <c r="AB2925" i="1"/>
  <c r="AD2925" i="1" s="1"/>
  <c r="AD2138" i="1"/>
  <c r="AC2317" i="1"/>
  <c r="AB2911" i="1"/>
  <c r="AA2911" i="1" s="1"/>
  <c r="AC2911" i="1" s="1"/>
  <c r="Z2922" i="1"/>
  <c r="Y2922" i="1" s="1"/>
  <c r="AB2927" i="1"/>
  <c r="AB2900" i="1"/>
  <c r="AD2900" i="1" s="1"/>
  <c r="AB2370" i="1"/>
  <c r="AD2370" i="1" s="1"/>
  <c r="Y2913" i="1"/>
  <c r="Y2900" i="1"/>
  <c r="AA1784" i="1"/>
  <c r="AC1784" i="1" s="1"/>
  <c r="Y2139" i="1"/>
  <c r="AA2323" i="1"/>
  <c r="AC2323" i="1" s="1"/>
  <c r="AA2797" i="1"/>
  <c r="AC2797" i="1" s="1"/>
  <c r="AD2797" i="1"/>
  <c r="AD2926" i="1"/>
  <c r="AA2924" i="1"/>
  <c r="AC2924" i="1" s="1"/>
  <c r="AD2924" i="1"/>
  <c r="AB2922" i="1"/>
  <c r="AC2243" i="1"/>
  <c r="AA2895" i="1"/>
  <c r="AC2895" i="1" s="1"/>
  <c r="Y2916" i="1"/>
  <c r="AB2360" i="1"/>
  <c r="AA2360" i="1" s="1"/>
  <c r="AC2360" i="1" s="1"/>
  <c r="Y2919" i="1"/>
  <c r="AC2919" i="1" s="1"/>
  <c r="AA2362" i="1"/>
  <c r="AC2362" i="1" s="1"/>
  <c r="AD2362" i="1"/>
  <c r="AC2904" i="1"/>
  <c r="AD2919" i="1"/>
  <c r="AD2316" i="1"/>
  <c r="AA2316" i="1"/>
  <c r="AC2316" i="1" s="1"/>
  <c r="AA2318" i="1"/>
  <c r="AD2318" i="1"/>
  <c r="AA1785" i="1"/>
  <c r="Y2893" i="1"/>
  <c r="Y1785" i="1"/>
  <c r="AC1785" i="1" s="1"/>
  <c r="AB2795" i="1"/>
  <c r="Y2795" i="1"/>
  <c r="AB2914" i="1"/>
  <c r="Y2914" i="1"/>
  <c r="AA2921" i="1"/>
  <c r="AC2921" i="1" s="1"/>
  <c r="AD2921" i="1"/>
  <c r="AA2920" i="1"/>
  <c r="AD2920" i="1"/>
  <c r="AD2899" i="1"/>
  <c r="AA2796" i="1"/>
  <c r="AC2796" i="1" s="1"/>
  <c r="AD2796" i="1"/>
  <c r="AA2913" i="1"/>
  <c r="AD2913" i="1"/>
  <c r="AA2137" i="1"/>
  <c r="AD2137" i="1"/>
  <c r="AD2139" i="1"/>
  <c r="AA2139" i="1"/>
  <c r="AA2309" i="1"/>
  <c r="AD2309" i="1"/>
  <c r="AB2140" i="1"/>
  <c r="Y2140" i="1"/>
  <c r="AA2893" i="1"/>
  <c r="AD2893" i="1"/>
  <c r="AA2901" i="1"/>
  <c r="AC2901" i="1" s="1"/>
  <c r="AD2901" i="1"/>
  <c r="AA2897" i="1"/>
  <c r="AC2897" i="1" s="1"/>
  <c r="AD2897" i="1"/>
  <c r="Y2141" i="1"/>
  <c r="AA2892" i="1"/>
  <c r="AD2892" i="1"/>
  <c r="AA2910" i="1"/>
  <c r="AC2910" i="1" s="1"/>
  <c r="AD2910" i="1"/>
  <c r="AA2915" i="1"/>
  <c r="AC2915" i="1" s="1"/>
  <c r="AD2915" i="1"/>
  <c r="Y2137" i="1"/>
  <c r="Y2309" i="1"/>
  <c r="AC2309" i="1" s="1"/>
  <c r="AA2141" i="1"/>
  <c r="AD2141" i="1"/>
  <c r="AA2372" i="1"/>
  <c r="AD2372" i="1"/>
  <c r="AA2918" i="1"/>
  <c r="AC2918" i="1" s="1"/>
  <c r="AD2918" i="1"/>
  <c r="AA2905" i="1"/>
  <c r="AD2905" i="1"/>
  <c r="AA2311" i="1"/>
  <c r="AD2311" i="1"/>
  <c r="AA2308" i="1"/>
  <c r="AD2308" i="1"/>
  <c r="AD2799" i="1" l="1"/>
  <c r="AD2929" i="1"/>
  <c r="AC2308" i="1"/>
  <c r="AD2306" i="1"/>
  <c r="AC2893" i="1"/>
  <c r="AC2920" i="1"/>
  <c r="AC2916" i="1"/>
  <c r="AC2318" i="1"/>
  <c r="AC2905" i="1"/>
  <c r="AC2372" i="1"/>
  <c r="AC2892" i="1"/>
  <c r="AD2911" i="1"/>
  <c r="AC2913" i="1"/>
  <c r="AC2311" i="1"/>
  <c r="AA2925" i="1"/>
  <c r="AC2925" i="1" s="1"/>
  <c r="AD2912" i="1"/>
  <c r="AA2912" i="1"/>
  <c r="AC2912" i="1" s="1"/>
  <c r="AA2370" i="1"/>
  <c r="AC2370" i="1" s="1"/>
  <c r="AD2242" i="1"/>
  <c r="AA2927" i="1"/>
  <c r="AC2927" i="1" s="1"/>
  <c r="AD2927" i="1"/>
  <c r="AA2900" i="1"/>
  <c r="AC2900" i="1" s="1"/>
  <c r="AD2360" i="1"/>
  <c r="AC2139" i="1"/>
  <c r="AA2922" i="1"/>
  <c r="AC2922" i="1" s="1"/>
  <c r="AD2922" i="1"/>
  <c r="AC2141" i="1"/>
  <c r="AC2137" i="1"/>
  <c r="AA2914" i="1"/>
  <c r="AC2914" i="1" s="1"/>
  <c r="AD2914" i="1"/>
  <c r="AD2795" i="1"/>
  <c r="AA2795" i="1"/>
  <c r="AC2795" i="1" s="1"/>
  <c r="AA2140" i="1"/>
  <c r="AC2140" i="1" s="1"/>
  <c r="AD2140" i="1"/>
  <c r="R1454" i="1" l="1"/>
  <c r="D1454" i="1"/>
  <c r="C1454" i="1"/>
  <c r="G1454" i="1" s="1"/>
  <c r="A1454" i="1"/>
  <c r="M1454" i="1" l="1"/>
  <c r="F1454" i="1"/>
  <c r="T1454" i="1"/>
  <c r="S1454" i="1"/>
  <c r="V1454" i="1" l="1"/>
  <c r="Y1454" i="1" s="1"/>
  <c r="U1454" i="1"/>
  <c r="X1454" i="1" s="1"/>
  <c r="Z1454" i="1"/>
  <c r="AB1454" i="1" l="1"/>
  <c r="W1454" i="1"/>
  <c r="AD1454" i="1"/>
  <c r="AA1454" i="1" l="1"/>
  <c r="AC1454" i="1" s="1"/>
  <c r="R2882" i="1"/>
  <c r="D2882" i="1"/>
  <c r="C2882" i="1"/>
  <c r="G2882" i="1" s="1"/>
  <c r="A2882" i="1"/>
  <c r="M2882" i="1" l="1"/>
  <c r="F2882" i="1"/>
  <c r="T2882" i="1"/>
  <c r="S2882" i="1"/>
  <c r="V2882" i="1" l="1"/>
  <c r="U2882" i="1"/>
  <c r="X2882" i="1" s="1"/>
  <c r="Z2882" i="1" l="1"/>
  <c r="AB2882" i="1" s="1"/>
  <c r="AD2882" i="1" s="1"/>
  <c r="W2882" i="1"/>
  <c r="Y2882" i="1"/>
  <c r="AA2882" i="1" l="1"/>
  <c r="AC2882" i="1" s="1"/>
  <c r="D578" i="1"/>
  <c r="C578" i="1"/>
  <c r="G578" i="1" s="1"/>
  <c r="A578" i="1"/>
  <c r="M578" i="1" l="1"/>
  <c r="F578" i="1"/>
  <c r="T578" i="1"/>
  <c r="S578" i="1"/>
  <c r="U578" i="1" s="1"/>
  <c r="V578" i="1" l="1"/>
  <c r="A928" i="1"/>
  <c r="C928" i="1"/>
  <c r="D928" i="1"/>
  <c r="M928" i="1"/>
  <c r="R928" i="1"/>
  <c r="A929" i="1"/>
  <c r="C929" i="1"/>
  <c r="G929" i="1" s="1"/>
  <c r="D929" i="1"/>
  <c r="R929" i="1"/>
  <c r="R752" i="1"/>
  <c r="D752" i="1"/>
  <c r="C752" i="1"/>
  <c r="G752" i="1" s="1"/>
  <c r="A752" i="1"/>
  <c r="F928" i="1" l="1"/>
  <c r="G928" i="1"/>
  <c r="M752" i="1"/>
  <c r="F752" i="1"/>
  <c r="M929" i="1"/>
  <c r="F929" i="1"/>
  <c r="S929" i="1"/>
  <c r="U929" i="1" s="1"/>
  <c r="X929" i="1" s="1"/>
  <c r="T752" i="1"/>
  <c r="S928" i="1"/>
  <c r="U928" i="1" s="1"/>
  <c r="T929" i="1"/>
  <c r="W578" i="1"/>
  <c r="X578" i="1"/>
  <c r="Z578" i="1" s="1"/>
  <c r="T928" i="1"/>
  <c r="V928" i="1" s="1"/>
  <c r="S752" i="1"/>
  <c r="V752" i="1" s="1"/>
  <c r="V929" i="1" l="1"/>
  <c r="Y929" i="1" s="1"/>
  <c r="U752" i="1"/>
  <c r="AB578" i="1"/>
  <c r="Y578" i="1"/>
  <c r="W929" i="1"/>
  <c r="Z928" i="1"/>
  <c r="AB928" i="1" s="1"/>
  <c r="AA928" i="1" s="1"/>
  <c r="Y928" i="1"/>
  <c r="W928" i="1"/>
  <c r="X928" i="1"/>
  <c r="A2455" i="1"/>
  <c r="A2460" i="1"/>
  <c r="C2455" i="1"/>
  <c r="C2460" i="1"/>
  <c r="G2460" i="1" s="1"/>
  <c r="D2455" i="1"/>
  <c r="D2460" i="1"/>
  <c r="M2455" i="1"/>
  <c r="R2455" i="1"/>
  <c r="R2460" i="1"/>
  <c r="A2176" i="1"/>
  <c r="A2184" i="1"/>
  <c r="A2170" i="1"/>
  <c r="A2181" i="1"/>
  <c r="A1052" i="1"/>
  <c r="A2175" i="1"/>
  <c r="A2166" i="1"/>
  <c r="C2176" i="1"/>
  <c r="C2184" i="1"/>
  <c r="C2170" i="1"/>
  <c r="C2181" i="1"/>
  <c r="C1052" i="1"/>
  <c r="C2175" i="1"/>
  <c r="C2166" i="1"/>
  <c r="D2176" i="1"/>
  <c r="D2184" i="1"/>
  <c r="D2170" i="1"/>
  <c r="D2181" i="1"/>
  <c r="D1052" i="1"/>
  <c r="D2175" i="1"/>
  <c r="D2166" i="1"/>
  <c r="M2176" i="1"/>
  <c r="M2184" i="1"/>
  <c r="M2170" i="1"/>
  <c r="M2181" i="1"/>
  <c r="M1052" i="1"/>
  <c r="M2175" i="1"/>
  <c r="M2166" i="1"/>
  <c r="R2176" i="1"/>
  <c r="R2184" i="1"/>
  <c r="R2170" i="1"/>
  <c r="R2181" i="1"/>
  <c r="R1052" i="1"/>
  <c r="R2175" i="1"/>
  <c r="R2166" i="1"/>
  <c r="S2184" i="1"/>
  <c r="T2176" i="1"/>
  <c r="A2177" i="1"/>
  <c r="C2177" i="1"/>
  <c r="G2177" i="1" s="1"/>
  <c r="D2177" i="1"/>
  <c r="R2177" i="1"/>
  <c r="A2158" i="1"/>
  <c r="A2157" i="1"/>
  <c r="C2158" i="1"/>
  <c r="G2158" i="1" s="1"/>
  <c r="C2157" i="1"/>
  <c r="G2157" i="1" s="1"/>
  <c r="D2158" i="1"/>
  <c r="D2157" i="1"/>
  <c r="R2158" i="1"/>
  <c r="R2157" i="1"/>
  <c r="A2167" i="1"/>
  <c r="C2167" i="1"/>
  <c r="G2167" i="1" s="1"/>
  <c r="D2167" i="1"/>
  <c r="R2167" i="1"/>
  <c r="A2526" i="1"/>
  <c r="A2165" i="1"/>
  <c r="C2526" i="1"/>
  <c r="G2526" i="1" s="1"/>
  <c r="C2165" i="1"/>
  <c r="G2165" i="1" s="1"/>
  <c r="D2526" i="1"/>
  <c r="D2165" i="1"/>
  <c r="R2526" i="1"/>
  <c r="R2165" i="1"/>
  <c r="Z929" i="1" l="1"/>
  <c r="AB929" i="1" s="1"/>
  <c r="AA929" i="1" s="1"/>
  <c r="AC929" i="1" s="1"/>
  <c r="M2158" i="1"/>
  <c r="F2166" i="1"/>
  <c r="G2166" i="1"/>
  <c r="F1052" i="1"/>
  <c r="G1052" i="1"/>
  <c r="F2170" i="1"/>
  <c r="G2170" i="1"/>
  <c r="F2176" i="1"/>
  <c r="G2176" i="1"/>
  <c r="F2158" i="1"/>
  <c r="F2175" i="1"/>
  <c r="G2175" i="1"/>
  <c r="F2181" i="1"/>
  <c r="G2181" i="1"/>
  <c r="F2184" i="1"/>
  <c r="G2184" i="1"/>
  <c r="F2455" i="1"/>
  <c r="G2455" i="1"/>
  <c r="M2165" i="1"/>
  <c r="F2165" i="1"/>
  <c r="M2526" i="1"/>
  <c r="F2526" i="1"/>
  <c r="M2167" i="1"/>
  <c r="F2167" i="1"/>
  <c r="M2157" i="1"/>
  <c r="F2157" i="1"/>
  <c r="M2177" i="1"/>
  <c r="F2177" i="1"/>
  <c r="M2460" i="1"/>
  <c r="F2460" i="1"/>
  <c r="S2165" i="1"/>
  <c r="U2165" i="1" s="1"/>
  <c r="S2167" i="1"/>
  <c r="U2167" i="1" s="1"/>
  <c r="T2158" i="1"/>
  <c r="S2177" i="1"/>
  <c r="U2177" i="1" s="1"/>
  <c r="S2175" i="1"/>
  <c r="U2175" i="1" s="1"/>
  <c r="W2175" i="1" s="1"/>
  <c r="S2181" i="1"/>
  <c r="U2181" i="1" s="1"/>
  <c r="X2181" i="1" s="1"/>
  <c r="T2184" i="1"/>
  <c r="V2184" i="1" s="1"/>
  <c r="U2184" i="1"/>
  <c r="X2184" i="1" s="1"/>
  <c r="T2455" i="1"/>
  <c r="T2526" i="1"/>
  <c r="S2157" i="1"/>
  <c r="U2157" i="1" s="1"/>
  <c r="S2166" i="1"/>
  <c r="U2166" i="1" s="1"/>
  <c r="S1052" i="1"/>
  <c r="U1052" i="1" s="1"/>
  <c r="S2170" i="1"/>
  <c r="U2170" i="1" s="1"/>
  <c r="S2176" i="1"/>
  <c r="U2176" i="1" s="1"/>
  <c r="S2460" i="1"/>
  <c r="U2460" i="1" s="1"/>
  <c r="S2455" i="1"/>
  <c r="U2455" i="1" s="1"/>
  <c r="AD578" i="1"/>
  <c r="AA578" i="1"/>
  <c r="AC578" i="1" s="1"/>
  <c r="T2157" i="1"/>
  <c r="T2460" i="1"/>
  <c r="S2158" i="1"/>
  <c r="T1052" i="1"/>
  <c r="V1052" i="1" s="1"/>
  <c r="T2170" i="1"/>
  <c r="V2170" i="1" s="1"/>
  <c r="S2526" i="1"/>
  <c r="AD928" i="1"/>
  <c r="T2166" i="1"/>
  <c r="AC928" i="1"/>
  <c r="X752" i="1"/>
  <c r="Z752" i="1" s="1"/>
  <c r="W752" i="1"/>
  <c r="T2175" i="1"/>
  <c r="V2175" i="1" s="1"/>
  <c r="T2181" i="1"/>
  <c r="T2165" i="1"/>
  <c r="V2165" i="1" s="1"/>
  <c r="T2177" i="1"/>
  <c r="T2167" i="1"/>
  <c r="V2526" i="1" l="1"/>
  <c r="AD929" i="1"/>
  <c r="V2176" i="1"/>
  <c r="V2158" i="1"/>
  <c r="V2157" i="1"/>
  <c r="V2167" i="1"/>
  <c r="V2177" i="1"/>
  <c r="V2181" i="1"/>
  <c r="Z2181" i="1" s="1"/>
  <c r="AB2181" i="1" s="1"/>
  <c r="AA2181" i="1" s="1"/>
  <c r="V2166" i="1"/>
  <c r="V2460" i="1"/>
  <c r="V2455" i="1"/>
  <c r="U2526" i="1"/>
  <c r="U2158" i="1"/>
  <c r="W2158" i="1" s="1"/>
  <c r="X2455" i="1"/>
  <c r="X2175" i="1"/>
  <c r="Z2175" i="1" s="1"/>
  <c r="W2455" i="1"/>
  <c r="Z2184" i="1"/>
  <c r="AB2184" i="1" s="1"/>
  <c r="AD2184" i="1" s="1"/>
  <c r="W2460" i="1"/>
  <c r="X2460" i="1"/>
  <c r="W2157" i="1"/>
  <c r="X2157" i="1"/>
  <c r="Z2157" i="1" s="1"/>
  <c r="W2181" i="1"/>
  <c r="W2184" i="1"/>
  <c r="AB752" i="1"/>
  <c r="Y752" i="1"/>
  <c r="W2165" i="1"/>
  <c r="X2165" i="1"/>
  <c r="W2176" i="1"/>
  <c r="X2176" i="1"/>
  <c r="Z2176" i="1" s="1"/>
  <c r="W1052" i="1"/>
  <c r="X1052" i="1"/>
  <c r="Z1052" i="1" s="1"/>
  <c r="W2170" i="1"/>
  <c r="X2170" i="1"/>
  <c r="Z2170" i="1" s="1"/>
  <c r="W2166" i="1"/>
  <c r="X2166" i="1"/>
  <c r="W2177" i="1"/>
  <c r="X2177" i="1"/>
  <c r="W2167" i="1"/>
  <c r="X2167" i="1"/>
  <c r="Z2167" i="1" l="1"/>
  <c r="AB2167" i="1" s="1"/>
  <c r="Z2460" i="1"/>
  <c r="AB2460" i="1" s="1"/>
  <c r="Z2166" i="1"/>
  <c r="AB2166" i="1" s="1"/>
  <c r="Z2455" i="1"/>
  <c r="Y2455" i="1" s="1"/>
  <c r="AB2175" i="1"/>
  <c r="Y2175" i="1"/>
  <c r="Y2184" i="1"/>
  <c r="AA2184" i="1"/>
  <c r="X2158" i="1"/>
  <c r="Z2158" i="1" s="1"/>
  <c r="Y2158" i="1" s="1"/>
  <c r="Y2460" i="1"/>
  <c r="Z2177" i="1"/>
  <c r="Z2165" i="1"/>
  <c r="Y2157" i="1"/>
  <c r="AB2157" i="1"/>
  <c r="AD2181" i="1"/>
  <c r="X2526" i="1"/>
  <c r="Z2526" i="1" s="1"/>
  <c r="W2526" i="1"/>
  <c r="Y2181" i="1"/>
  <c r="AC2181" i="1" s="1"/>
  <c r="AD752" i="1"/>
  <c r="AA752" i="1"/>
  <c r="AC752" i="1" s="1"/>
  <c r="Y2166" i="1"/>
  <c r="AB2170" i="1"/>
  <c r="Y2170" i="1"/>
  <c r="AB1052" i="1"/>
  <c r="Y1052" i="1"/>
  <c r="AB2176" i="1"/>
  <c r="Y2176" i="1"/>
  <c r="Y2167" i="1"/>
  <c r="AB2455" i="1" l="1"/>
  <c r="AA2455" i="1" s="1"/>
  <c r="AC2455" i="1" s="1"/>
  <c r="AC2184" i="1"/>
  <c r="AA2175" i="1"/>
  <c r="AC2175" i="1" s="1"/>
  <c r="AD2175" i="1"/>
  <c r="AD2455" i="1"/>
  <c r="AB2177" i="1"/>
  <c r="AB2165" i="1"/>
  <c r="Y2177" i="1"/>
  <c r="Y2165" i="1"/>
  <c r="AB2158" i="1"/>
  <c r="AA2158" i="1" s="1"/>
  <c r="AC2158" i="1" s="1"/>
  <c r="AA2460" i="1"/>
  <c r="AC2460" i="1" s="1"/>
  <c r="AD2460" i="1"/>
  <c r="AD2157" i="1"/>
  <c r="AA2157" i="1"/>
  <c r="AC2157" i="1" s="1"/>
  <c r="Y2526" i="1"/>
  <c r="AB2526" i="1"/>
  <c r="AA2165" i="1"/>
  <c r="AA2176" i="1"/>
  <c r="AC2176" i="1" s="1"/>
  <c r="AD2176" i="1"/>
  <c r="AA1052" i="1"/>
  <c r="AC1052" i="1" s="1"/>
  <c r="AD1052" i="1"/>
  <c r="AA2170" i="1"/>
  <c r="AC2170" i="1" s="1"/>
  <c r="AD2170" i="1"/>
  <c r="AA2166" i="1"/>
  <c r="AC2166" i="1" s="1"/>
  <c r="AD2166" i="1"/>
  <c r="AD2177" i="1"/>
  <c r="AA2167" i="1"/>
  <c r="AC2167" i="1" s="1"/>
  <c r="AD2167" i="1"/>
  <c r="AD2165" i="1" l="1"/>
  <c r="AA2177" i="1"/>
  <c r="AD2158" i="1"/>
  <c r="AC2177" i="1"/>
  <c r="AC2165" i="1"/>
  <c r="AD2526" i="1"/>
  <c r="AA2526" i="1"/>
  <c r="AC2526" i="1" s="1"/>
  <c r="R2765" i="1"/>
  <c r="D2765" i="1"/>
  <c r="C2765" i="1"/>
  <c r="G2765" i="1" s="1"/>
  <c r="A2765" i="1"/>
  <c r="M2765" i="1" l="1"/>
  <c r="F2765" i="1"/>
  <c r="T2765" i="1"/>
  <c r="S2765" i="1"/>
  <c r="V2765" i="1" l="1"/>
  <c r="U2765" i="1"/>
  <c r="X2765" i="1" s="1"/>
  <c r="Z2765" i="1" l="1"/>
  <c r="AB2765" i="1" s="1"/>
  <c r="AD2765" i="1" s="1"/>
  <c r="W2765" i="1"/>
  <c r="Y2765" i="1"/>
  <c r="AA2765" i="1"/>
  <c r="AC2765" i="1" l="1"/>
  <c r="T563" i="1" l="1"/>
  <c r="D563" i="1"/>
  <c r="C563" i="1"/>
  <c r="G563" i="1" s="1"/>
  <c r="A563" i="1"/>
  <c r="A1627" i="1"/>
  <c r="C1627" i="1"/>
  <c r="D1627" i="1"/>
  <c r="M1627" i="1"/>
  <c r="R1627" i="1"/>
  <c r="A308" i="1"/>
  <c r="C308" i="1"/>
  <c r="D308" i="1"/>
  <c r="M308" i="1"/>
  <c r="R308" i="1"/>
  <c r="R238" i="1"/>
  <c r="D238" i="1"/>
  <c r="C238" i="1"/>
  <c r="G238" i="1" s="1"/>
  <c r="A238" i="1"/>
  <c r="R241" i="1"/>
  <c r="D241" i="1"/>
  <c r="C241" i="1"/>
  <c r="G241" i="1" s="1"/>
  <c r="A241" i="1"/>
  <c r="R240" i="1"/>
  <c r="D240" i="1"/>
  <c r="C240" i="1"/>
  <c r="G240" i="1" s="1"/>
  <c r="A240" i="1"/>
  <c r="R239" i="1"/>
  <c r="D239" i="1"/>
  <c r="C239" i="1"/>
  <c r="G239" i="1" s="1"/>
  <c r="A239" i="1"/>
  <c r="R2715" i="1"/>
  <c r="D2715" i="1"/>
  <c r="C2715" i="1"/>
  <c r="G2715" i="1" s="1"/>
  <c r="A2715" i="1"/>
  <c r="R2409" i="1"/>
  <c r="D2409" i="1"/>
  <c r="C2409" i="1"/>
  <c r="G2409" i="1" s="1"/>
  <c r="A2409" i="1"/>
  <c r="R756" i="1"/>
  <c r="D756" i="1"/>
  <c r="C756" i="1"/>
  <c r="G756" i="1" s="1"/>
  <c r="A756" i="1"/>
  <c r="R123" i="1"/>
  <c r="D123" i="1"/>
  <c r="C123" i="1"/>
  <c r="G123" i="1" s="1"/>
  <c r="A123" i="1"/>
  <c r="R1271" i="1"/>
  <c r="D1271" i="1"/>
  <c r="C1271" i="1"/>
  <c r="G1271" i="1" s="1"/>
  <c r="A1271" i="1"/>
  <c r="R2817" i="1"/>
  <c r="D2817" i="1"/>
  <c r="C2817" i="1"/>
  <c r="G2817" i="1" s="1"/>
  <c r="A2817" i="1"/>
  <c r="R691" i="1"/>
  <c r="D691" i="1"/>
  <c r="C691" i="1"/>
  <c r="G691" i="1" s="1"/>
  <c r="A691" i="1"/>
  <c r="A690" i="1"/>
  <c r="A678" i="1"/>
  <c r="C690" i="1"/>
  <c r="C678" i="1"/>
  <c r="D690" i="1"/>
  <c r="D678" i="1"/>
  <c r="M690" i="1"/>
  <c r="M678" i="1"/>
  <c r="R690" i="1"/>
  <c r="R678" i="1"/>
  <c r="R2345" i="1"/>
  <c r="D2345" i="1"/>
  <c r="C2345" i="1"/>
  <c r="G2345" i="1" s="1"/>
  <c r="A2345" i="1"/>
  <c r="R2671" i="1"/>
  <c r="D2671" i="1"/>
  <c r="C2671" i="1"/>
  <c r="G2671" i="1" s="1"/>
  <c r="A2671" i="1"/>
  <c r="F678" i="1" l="1"/>
  <c r="G678" i="1"/>
  <c r="F308" i="1"/>
  <c r="G308" i="1"/>
  <c r="F1627" i="1"/>
  <c r="G1627" i="1"/>
  <c r="F690" i="1"/>
  <c r="G690" i="1"/>
  <c r="M2671" i="1"/>
  <c r="F2671" i="1"/>
  <c r="M2345" i="1"/>
  <c r="F2345" i="1"/>
  <c r="M691" i="1"/>
  <c r="F691" i="1"/>
  <c r="M2817" i="1"/>
  <c r="F2817" i="1"/>
  <c r="M1271" i="1"/>
  <c r="F1271" i="1"/>
  <c r="M123" i="1"/>
  <c r="F123" i="1"/>
  <c r="M756" i="1"/>
  <c r="F756" i="1"/>
  <c r="M2409" i="1"/>
  <c r="F2409" i="1"/>
  <c r="M2715" i="1"/>
  <c r="F2715" i="1"/>
  <c r="M239" i="1"/>
  <c r="F239" i="1"/>
  <c r="M240" i="1"/>
  <c r="F240" i="1"/>
  <c r="M241" i="1"/>
  <c r="F241" i="1"/>
  <c r="M238" i="1"/>
  <c r="F238" i="1"/>
  <c r="M563" i="1"/>
  <c r="F563" i="1"/>
  <c r="T2671" i="1"/>
  <c r="T691" i="1"/>
  <c r="T756" i="1"/>
  <c r="S678" i="1"/>
  <c r="U678" i="1" s="1"/>
  <c r="T1271" i="1"/>
  <c r="T2715" i="1"/>
  <c r="T240" i="1"/>
  <c r="T238" i="1"/>
  <c r="T2345" i="1"/>
  <c r="S690" i="1"/>
  <c r="U690" i="1" s="1"/>
  <c r="T2817" i="1"/>
  <c r="T123" i="1"/>
  <c r="T2409" i="1"/>
  <c r="T239" i="1"/>
  <c r="T241" i="1"/>
  <c r="S308" i="1"/>
  <c r="U308" i="1" s="1"/>
  <c r="S1627" i="1"/>
  <c r="U1627" i="1" s="1"/>
  <c r="S123" i="1"/>
  <c r="U123" i="1" s="1"/>
  <c r="T678" i="1"/>
  <c r="S2671" i="1"/>
  <c r="S239" i="1"/>
  <c r="S240" i="1"/>
  <c r="U240" i="1" s="1"/>
  <c r="S241" i="1"/>
  <c r="V241" i="1" s="1"/>
  <c r="S238" i="1"/>
  <c r="U238" i="1" s="1"/>
  <c r="T690" i="1"/>
  <c r="T1627" i="1"/>
  <c r="S2817" i="1"/>
  <c r="V2817" i="1" s="1"/>
  <c r="S2409" i="1"/>
  <c r="U2409" i="1" s="1"/>
  <c r="T308" i="1"/>
  <c r="S563" i="1"/>
  <c r="S2715" i="1"/>
  <c r="S756" i="1"/>
  <c r="S1271" i="1"/>
  <c r="V1271" i="1" s="1"/>
  <c r="S691" i="1"/>
  <c r="S2345" i="1"/>
  <c r="V2345" i="1" s="1"/>
  <c r="V756" i="1" l="1"/>
  <c r="V691" i="1"/>
  <c r="V123" i="1"/>
  <c r="V2715" i="1"/>
  <c r="V1627" i="1"/>
  <c r="Y1627" i="1" s="1"/>
  <c r="V2671" i="1"/>
  <c r="V308" i="1"/>
  <c r="V690" i="1"/>
  <c r="V678" i="1"/>
  <c r="V2409" i="1"/>
  <c r="V239" i="1"/>
  <c r="U241" i="1"/>
  <c r="X241" i="1" s="1"/>
  <c r="U239" i="1"/>
  <c r="X239" i="1" s="1"/>
  <c r="U2817" i="1"/>
  <c r="W2817" i="1" s="1"/>
  <c r="U2345" i="1"/>
  <c r="W2345" i="1" s="1"/>
  <c r="U2715" i="1"/>
  <c r="X2715" i="1" s="1"/>
  <c r="Z2715" i="1" s="1"/>
  <c r="AB2715" i="1" s="1"/>
  <c r="U1271" i="1"/>
  <c r="W1271" i="1" s="1"/>
  <c r="U756" i="1"/>
  <c r="U691" i="1"/>
  <c r="W691" i="1" s="1"/>
  <c r="U2671" i="1"/>
  <c r="W2671" i="1" s="1"/>
  <c r="V563" i="1"/>
  <c r="U563" i="1"/>
  <c r="X563" i="1" s="1"/>
  <c r="V240" i="1"/>
  <c r="V238" i="1"/>
  <c r="Z1627" i="1"/>
  <c r="AB1627" i="1" s="1"/>
  <c r="AD1627" i="1" s="1"/>
  <c r="X678" i="1"/>
  <c r="W678" i="1"/>
  <c r="X690" i="1"/>
  <c r="Z690" i="1" s="1"/>
  <c r="W690" i="1"/>
  <c r="W1627" i="1"/>
  <c r="X1627" i="1"/>
  <c r="X308" i="1"/>
  <c r="W308" i="1"/>
  <c r="X238" i="1"/>
  <c r="W238" i="1"/>
  <c r="X240" i="1"/>
  <c r="W240" i="1"/>
  <c r="X2409" i="1"/>
  <c r="W2409" i="1"/>
  <c r="X123" i="1"/>
  <c r="W123" i="1"/>
  <c r="Z123" i="1" l="1"/>
  <c r="AB123" i="1" s="1"/>
  <c r="AD123" i="1" s="1"/>
  <c r="W239" i="1"/>
  <c r="Z678" i="1"/>
  <c r="Y678" i="1" s="1"/>
  <c r="Z563" i="1"/>
  <c r="AB563" i="1" s="1"/>
  <c r="AD563" i="1" s="1"/>
  <c r="AA1627" i="1"/>
  <c r="AC1627" i="1" s="1"/>
  <c r="Z2409" i="1"/>
  <c r="AB2409" i="1" s="1"/>
  <c r="AD2409" i="1" s="1"/>
  <c r="X2817" i="1"/>
  <c r="Z2817" i="1" s="1"/>
  <c r="AB2817" i="1" s="1"/>
  <c r="AA2817" i="1" s="1"/>
  <c r="X2671" i="1"/>
  <c r="Z2671" i="1" s="1"/>
  <c r="AB2671" i="1" s="1"/>
  <c r="AA2671" i="1" s="1"/>
  <c r="Z238" i="1"/>
  <c r="AB238" i="1" s="1"/>
  <c r="AA238" i="1" s="1"/>
  <c r="W241" i="1"/>
  <c r="Z239" i="1"/>
  <c r="Y239" i="1" s="1"/>
  <c r="Z241" i="1"/>
  <c r="Y241" i="1" s="1"/>
  <c r="Z308" i="1"/>
  <c r="Y308" i="1" s="1"/>
  <c r="Z240" i="1"/>
  <c r="Y240" i="1" s="1"/>
  <c r="W563" i="1"/>
  <c r="AB690" i="1"/>
  <c r="Y690" i="1"/>
  <c r="W2715" i="1"/>
  <c r="X691" i="1"/>
  <c r="Z691" i="1" s="1"/>
  <c r="AB691" i="1" s="1"/>
  <c r="AD691" i="1" s="1"/>
  <c r="X1271" i="1"/>
  <c r="AD2715" i="1"/>
  <c r="AA2715" i="1"/>
  <c r="Y2715" i="1"/>
  <c r="X2345" i="1"/>
  <c r="Y123" i="1"/>
  <c r="X756" i="1"/>
  <c r="Z756" i="1" s="1"/>
  <c r="W756" i="1"/>
  <c r="AA123" i="1" l="1"/>
  <c r="AC123" i="1" s="1"/>
  <c r="AA2409" i="1"/>
  <c r="Y563" i="1"/>
  <c r="AD2817" i="1"/>
  <c r="AB678" i="1"/>
  <c r="AD678" i="1" s="1"/>
  <c r="Y2817" i="1"/>
  <c r="AD238" i="1"/>
  <c r="Z2345" i="1"/>
  <c r="Y2345" i="1" s="1"/>
  <c r="AD2671" i="1"/>
  <c r="Y2409" i="1"/>
  <c r="AC2409" i="1" s="1"/>
  <c r="AA563" i="1"/>
  <c r="AC563" i="1" s="1"/>
  <c r="Y238" i="1"/>
  <c r="AC238" i="1" s="1"/>
  <c r="Y2671" i="1"/>
  <c r="AC2671" i="1" s="1"/>
  <c r="AA691" i="1"/>
  <c r="AB240" i="1"/>
  <c r="AB241" i="1"/>
  <c r="AB308" i="1"/>
  <c r="AB239" i="1"/>
  <c r="Z1271" i="1"/>
  <c r="AA690" i="1"/>
  <c r="AC690" i="1" s="1"/>
  <c r="AD690" i="1"/>
  <c r="AC2715" i="1"/>
  <c r="Y691" i="1"/>
  <c r="AB756" i="1"/>
  <c r="Y756" i="1"/>
  <c r="AC2817" i="1"/>
  <c r="AC691" i="1" l="1"/>
  <c r="AA678" i="1"/>
  <c r="AC678" i="1" s="1"/>
  <c r="AB2345" i="1"/>
  <c r="AD239" i="1"/>
  <c r="AA239" i="1"/>
  <c r="AD241" i="1"/>
  <c r="AA241" i="1"/>
  <c r="AD308" i="1"/>
  <c r="AA308" i="1"/>
  <c r="AD240" i="1"/>
  <c r="AA240" i="1"/>
  <c r="AB1271" i="1"/>
  <c r="Y1271" i="1"/>
  <c r="AD756" i="1"/>
  <c r="AA756" i="1"/>
  <c r="AC756" i="1" s="1"/>
  <c r="AD2345" i="1" l="1"/>
  <c r="AA2345" i="1"/>
  <c r="AC2345" i="1" s="1"/>
  <c r="AC240" i="1"/>
  <c r="AC308" i="1"/>
  <c r="AC241" i="1"/>
  <c r="AC239" i="1"/>
  <c r="AD1271" i="1"/>
  <c r="AA1271" i="1"/>
  <c r="AC1271" i="1" s="1"/>
  <c r="R888" i="1"/>
  <c r="D888" i="1"/>
  <c r="C888" i="1"/>
  <c r="G888" i="1" s="1"/>
  <c r="A888" i="1"/>
  <c r="R627" i="1"/>
  <c r="D627" i="1"/>
  <c r="C627" i="1"/>
  <c r="G627" i="1" s="1"/>
  <c r="A627" i="1"/>
  <c r="R625" i="1"/>
  <c r="D625" i="1"/>
  <c r="C625" i="1"/>
  <c r="G625" i="1" s="1"/>
  <c r="A625" i="1"/>
  <c r="R628" i="1"/>
  <c r="D628" i="1"/>
  <c r="C628" i="1"/>
  <c r="G628" i="1" s="1"/>
  <c r="A628" i="1"/>
  <c r="A736" i="1"/>
  <c r="C736" i="1"/>
  <c r="G736" i="1" s="1"/>
  <c r="D736" i="1"/>
  <c r="R736" i="1"/>
  <c r="A1773" i="1"/>
  <c r="C1773" i="1"/>
  <c r="G1773" i="1" s="1"/>
  <c r="D1773" i="1"/>
  <c r="R1773" i="1"/>
  <c r="A878" i="1"/>
  <c r="C878" i="1"/>
  <c r="G878" i="1" s="1"/>
  <c r="D878" i="1"/>
  <c r="R878" i="1"/>
  <c r="R889" i="1"/>
  <c r="D889" i="1"/>
  <c r="C889" i="1"/>
  <c r="G889" i="1" s="1"/>
  <c r="A889" i="1"/>
  <c r="M889" i="1" l="1"/>
  <c r="F889" i="1"/>
  <c r="M878" i="1"/>
  <c r="F878" i="1"/>
  <c r="M1773" i="1"/>
  <c r="F1773" i="1"/>
  <c r="M736" i="1"/>
  <c r="F736" i="1"/>
  <c r="M628" i="1"/>
  <c r="F628" i="1"/>
  <c r="M625" i="1"/>
  <c r="F625" i="1"/>
  <c r="M627" i="1"/>
  <c r="F627" i="1"/>
  <c r="M888" i="1"/>
  <c r="F888" i="1"/>
  <c r="T889" i="1"/>
  <c r="S1773" i="1"/>
  <c r="U1773" i="1" s="1"/>
  <c r="T628" i="1"/>
  <c r="T627" i="1"/>
  <c r="S878" i="1"/>
  <c r="U878" i="1" s="1"/>
  <c r="S736" i="1"/>
  <c r="U736" i="1" s="1"/>
  <c r="T625" i="1"/>
  <c r="T888" i="1"/>
  <c r="S889" i="1"/>
  <c r="V889" i="1" s="1"/>
  <c r="S625" i="1"/>
  <c r="T1773" i="1"/>
  <c r="S628" i="1"/>
  <c r="S627" i="1"/>
  <c r="S888" i="1"/>
  <c r="V888" i="1" s="1"/>
  <c r="T878" i="1"/>
  <c r="V878" i="1" s="1"/>
  <c r="T736" i="1"/>
  <c r="V736" i="1" s="1"/>
  <c r="V627" i="1" l="1"/>
  <c r="V1773" i="1"/>
  <c r="U888" i="1"/>
  <c r="U625" i="1"/>
  <c r="X625" i="1" s="1"/>
  <c r="U627" i="1"/>
  <c r="X627" i="1" s="1"/>
  <c r="U628" i="1"/>
  <c r="X628" i="1" s="1"/>
  <c r="U889" i="1"/>
  <c r="W889" i="1" s="1"/>
  <c r="W625" i="1"/>
  <c r="W888" i="1"/>
  <c r="V625" i="1"/>
  <c r="V628" i="1"/>
  <c r="X736" i="1"/>
  <c r="Z736" i="1" s="1"/>
  <c r="AB736" i="1" s="1"/>
  <c r="AD736" i="1" s="1"/>
  <c r="W736" i="1"/>
  <c r="W1773" i="1"/>
  <c r="X1773" i="1"/>
  <c r="W878" i="1"/>
  <c r="X878" i="1"/>
  <c r="X889" i="1" l="1"/>
  <c r="Z889" i="1" s="1"/>
  <c r="AB889" i="1" s="1"/>
  <c r="AA889" i="1" s="1"/>
  <c r="Z1773" i="1"/>
  <c r="AB1773" i="1" s="1"/>
  <c r="Z878" i="1"/>
  <c r="AB878" i="1" s="1"/>
  <c r="Z625" i="1"/>
  <c r="AB625" i="1" s="1"/>
  <c r="AD625" i="1" s="1"/>
  <c r="Z628" i="1"/>
  <c r="Y628" i="1" s="1"/>
  <c r="W628" i="1"/>
  <c r="X888" i="1"/>
  <c r="Z888" i="1" s="1"/>
  <c r="Y888" i="1" s="1"/>
  <c r="Z627" i="1"/>
  <c r="AA736" i="1"/>
  <c r="W627" i="1"/>
  <c r="Y736" i="1"/>
  <c r="Y1773" i="1"/>
  <c r="Y878" i="1"/>
  <c r="AD889" i="1" l="1"/>
  <c r="Y889" i="1"/>
  <c r="AA625" i="1"/>
  <c r="AB628" i="1"/>
  <c r="AA628" i="1" s="1"/>
  <c r="AC628" i="1" s="1"/>
  <c r="Y625" i="1"/>
  <c r="AC625" i="1" s="1"/>
  <c r="AB888" i="1"/>
  <c r="AD888" i="1" s="1"/>
  <c r="AC736" i="1"/>
  <c r="Y627" i="1"/>
  <c r="AB627" i="1"/>
  <c r="AD628" i="1"/>
  <c r="AA1773" i="1"/>
  <c r="AC1773" i="1" s="1"/>
  <c r="AD1773" i="1"/>
  <c r="AA878" i="1"/>
  <c r="AC878" i="1" s="1"/>
  <c r="AD878" i="1"/>
  <c r="AC889" i="1"/>
  <c r="AA888" i="1" l="1"/>
  <c r="AC888" i="1" s="1"/>
  <c r="AA627" i="1"/>
  <c r="AD627" i="1"/>
  <c r="A2742" i="1"/>
  <c r="C2742" i="1"/>
  <c r="D2742" i="1"/>
  <c r="M2742" i="1"/>
  <c r="R2742" i="1"/>
  <c r="A1864" i="1"/>
  <c r="A1861" i="1"/>
  <c r="A1862" i="1"/>
  <c r="A1863" i="1"/>
  <c r="A671" i="1"/>
  <c r="C1864" i="1"/>
  <c r="C1861" i="1"/>
  <c r="C1862" i="1"/>
  <c r="G1862" i="1" s="1"/>
  <c r="C1863" i="1"/>
  <c r="G1863" i="1" s="1"/>
  <c r="C671" i="1"/>
  <c r="G671" i="1" s="1"/>
  <c r="D1864" i="1"/>
  <c r="D1861" i="1"/>
  <c r="D1862" i="1"/>
  <c r="D1863" i="1"/>
  <c r="D671" i="1"/>
  <c r="M1864" i="1"/>
  <c r="R1864" i="1"/>
  <c r="R1861" i="1"/>
  <c r="R1862" i="1"/>
  <c r="R1863" i="1"/>
  <c r="R671" i="1"/>
  <c r="S1861" i="1"/>
  <c r="S1862" i="1"/>
  <c r="S1863" i="1"/>
  <c r="A2328" i="1"/>
  <c r="A2329" i="1"/>
  <c r="A2330" i="1"/>
  <c r="A2331" i="1"/>
  <c r="C2328" i="1"/>
  <c r="G2328" i="1" s="1"/>
  <c r="C2329" i="1"/>
  <c r="G2329" i="1" s="1"/>
  <c r="C2330" i="1"/>
  <c r="G2330" i="1" s="1"/>
  <c r="C2331" i="1"/>
  <c r="G2331" i="1" s="1"/>
  <c r="D2328" i="1"/>
  <c r="D2329" i="1"/>
  <c r="D2330" i="1"/>
  <c r="D2331" i="1"/>
  <c r="R2328" i="1"/>
  <c r="R2329" i="1"/>
  <c r="R2330" i="1"/>
  <c r="R2331" i="1"/>
  <c r="R1949" i="1"/>
  <c r="D1949" i="1"/>
  <c r="C1949" i="1"/>
  <c r="G1949" i="1" s="1"/>
  <c r="A1949" i="1"/>
  <c r="R1947" i="1"/>
  <c r="D1947" i="1"/>
  <c r="C1947" i="1"/>
  <c r="G1947" i="1" s="1"/>
  <c r="A1947" i="1"/>
  <c r="R1945" i="1"/>
  <c r="D1945" i="1"/>
  <c r="C1945" i="1"/>
  <c r="G1945" i="1" s="1"/>
  <c r="A1945" i="1"/>
  <c r="R1943" i="1"/>
  <c r="D1943" i="1"/>
  <c r="C1943" i="1"/>
  <c r="G1943" i="1" s="1"/>
  <c r="A1943" i="1"/>
  <c r="R1941" i="1"/>
  <c r="D1941" i="1"/>
  <c r="C1941" i="1"/>
  <c r="G1941" i="1" s="1"/>
  <c r="A1941" i="1"/>
  <c r="R536" i="1"/>
  <c r="D536" i="1"/>
  <c r="C536" i="1"/>
  <c r="G536" i="1" s="1"/>
  <c r="A536" i="1"/>
  <c r="R1778" i="1"/>
  <c r="D1778" i="1"/>
  <c r="C1778" i="1"/>
  <c r="G1778" i="1" s="1"/>
  <c r="A1778" i="1"/>
  <c r="A1190" i="1"/>
  <c r="A1192" i="1"/>
  <c r="A1174" i="1"/>
  <c r="C1190" i="1"/>
  <c r="M1190" i="1" s="1"/>
  <c r="C1192" i="1"/>
  <c r="C1174" i="1"/>
  <c r="G1174" i="1" s="1"/>
  <c r="D1190" i="1"/>
  <c r="D1192" i="1"/>
  <c r="D1174" i="1"/>
  <c r="R1190" i="1"/>
  <c r="R1192" i="1"/>
  <c r="S1192" i="1" s="1"/>
  <c r="R1174" i="1"/>
  <c r="R1961" i="1"/>
  <c r="D1961" i="1"/>
  <c r="C1961" i="1"/>
  <c r="G1961" i="1" s="1"/>
  <c r="A1961" i="1"/>
  <c r="R1963" i="1"/>
  <c r="D1963" i="1"/>
  <c r="C1963" i="1"/>
  <c r="G1963" i="1" s="1"/>
  <c r="A1963" i="1"/>
  <c r="R1964" i="1"/>
  <c r="D1964" i="1"/>
  <c r="C1964" i="1"/>
  <c r="G1964" i="1" s="1"/>
  <c r="A1964" i="1"/>
  <c r="G1192" i="1" l="1"/>
  <c r="M1192" i="1"/>
  <c r="G1861" i="1"/>
  <c r="F1190" i="1"/>
  <c r="G1190" i="1"/>
  <c r="F1864" i="1"/>
  <c r="G1864" i="1"/>
  <c r="F2742" i="1"/>
  <c r="G2742" i="1"/>
  <c r="M1964" i="1"/>
  <c r="F1964" i="1"/>
  <c r="M1963" i="1"/>
  <c r="F1963" i="1"/>
  <c r="M1961" i="1"/>
  <c r="F1961" i="1"/>
  <c r="M1174" i="1"/>
  <c r="F1174" i="1"/>
  <c r="F1192" i="1"/>
  <c r="M1778" i="1"/>
  <c r="F1778" i="1"/>
  <c r="M536" i="1"/>
  <c r="F536" i="1"/>
  <c r="M1941" i="1"/>
  <c r="F1941" i="1"/>
  <c r="M1943" i="1"/>
  <c r="F1943" i="1"/>
  <c r="M1945" i="1"/>
  <c r="F1945" i="1"/>
  <c r="M1947" i="1"/>
  <c r="F1947" i="1"/>
  <c r="M1949" i="1"/>
  <c r="F1949" i="1"/>
  <c r="M2331" i="1"/>
  <c r="F2331" i="1"/>
  <c r="M2330" i="1"/>
  <c r="F2330" i="1"/>
  <c r="M2329" i="1"/>
  <c r="F2329" i="1"/>
  <c r="M2328" i="1"/>
  <c r="F2328" i="1"/>
  <c r="M671" i="1"/>
  <c r="F671" i="1"/>
  <c r="M1863" i="1"/>
  <c r="F1863" i="1"/>
  <c r="M1862" i="1"/>
  <c r="F1862" i="1"/>
  <c r="M1861" i="1"/>
  <c r="F1861" i="1"/>
  <c r="T1961" i="1"/>
  <c r="S1174" i="1"/>
  <c r="U1174" i="1" s="1"/>
  <c r="W1174" i="1" s="1"/>
  <c r="S1190" i="1"/>
  <c r="U1190" i="1" s="1"/>
  <c r="T1778" i="1"/>
  <c r="T1941" i="1"/>
  <c r="T1945" i="1"/>
  <c r="T1949" i="1"/>
  <c r="S2330" i="1"/>
  <c r="U2330" i="1" s="1"/>
  <c r="W2330" i="1" s="1"/>
  <c r="S2328" i="1"/>
  <c r="U2328" i="1" s="1"/>
  <c r="T671" i="1"/>
  <c r="T1862" i="1"/>
  <c r="V1862" i="1" s="1"/>
  <c r="U1862" i="1"/>
  <c r="S1864" i="1"/>
  <c r="U1864" i="1" s="1"/>
  <c r="S2742" i="1"/>
  <c r="U2742" i="1" s="1"/>
  <c r="T1964" i="1"/>
  <c r="T1963" i="1"/>
  <c r="T1192" i="1"/>
  <c r="V1192" i="1" s="1"/>
  <c r="U1192" i="1"/>
  <c r="X1192" i="1" s="1"/>
  <c r="T1943" i="1"/>
  <c r="T1947" i="1"/>
  <c r="S2331" i="1"/>
  <c r="U2331" i="1" s="1"/>
  <c r="W2331" i="1" s="1"/>
  <c r="S2329" i="1"/>
  <c r="U2329" i="1" s="1"/>
  <c r="T1863" i="1"/>
  <c r="U1863" i="1"/>
  <c r="T1861" i="1"/>
  <c r="U1861" i="1"/>
  <c r="W1861" i="1" s="1"/>
  <c r="V1861" i="1"/>
  <c r="T2331" i="1"/>
  <c r="S671" i="1"/>
  <c r="T2329" i="1"/>
  <c r="T2330" i="1"/>
  <c r="AC627" i="1"/>
  <c r="T2328" i="1"/>
  <c r="V2328" i="1" s="1"/>
  <c r="T1174" i="1"/>
  <c r="V1174" i="1" s="1"/>
  <c r="V1863" i="1"/>
  <c r="W1863" i="1"/>
  <c r="S1963" i="1"/>
  <c r="S1961" i="1"/>
  <c r="U1961" i="1" s="1"/>
  <c r="T1864" i="1"/>
  <c r="V1864" i="1" s="1"/>
  <c r="S1964" i="1"/>
  <c r="U1964" i="1" s="1"/>
  <c r="T2742" i="1"/>
  <c r="T536" i="1"/>
  <c r="S536" i="1"/>
  <c r="U536" i="1" s="1"/>
  <c r="S1941" i="1"/>
  <c r="S1943" i="1"/>
  <c r="U1943" i="1" s="1"/>
  <c r="S1945" i="1"/>
  <c r="V1945" i="1" s="1"/>
  <c r="S1947" i="1"/>
  <c r="S1949" i="1"/>
  <c r="V1943" i="1"/>
  <c r="S1778" i="1"/>
  <c r="T1190" i="1"/>
  <c r="V1190" i="1" s="1"/>
  <c r="V1778" i="1" l="1"/>
  <c r="V1961" i="1"/>
  <c r="V1949" i="1"/>
  <c r="V1941" i="1"/>
  <c r="V2331" i="1"/>
  <c r="V1947" i="1"/>
  <c r="V2742" i="1"/>
  <c r="V1963" i="1"/>
  <c r="V2330" i="1"/>
  <c r="V671" i="1"/>
  <c r="V2329" i="1"/>
  <c r="Z1192" i="1"/>
  <c r="U1949" i="1"/>
  <c r="W1949" i="1" s="1"/>
  <c r="U1945" i="1"/>
  <c r="W1945" i="1" s="1"/>
  <c r="U1941" i="1"/>
  <c r="W1941" i="1" s="1"/>
  <c r="U1778" i="1"/>
  <c r="X1778" i="1" s="1"/>
  <c r="Z1778" i="1" s="1"/>
  <c r="AB1778" i="1" s="1"/>
  <c r="U1947" i="1"/>
  <c r="X1947" i="1" s="1"/>
  <c r="U1963" i="1"/>
  <c r="W1963" i="1" s="1"/>
  <c r="U671" i="1"/>
  <c r="W671" i="1" s="1"/>
  <c r="X2330" i="1"/>
  <c r="X2331" i="1"/>
  <c r="Z2331" i="1" s="1"/>
  <c r="AB2331" i="1" s="1"/>
  <c r="AA2331" i="1" s="1"/>
  <c r="W1192" i="1"/>
  <c r="X2329" i="1"/>
  <c r="W2329" i="1"/>
  <c r="W2328" i="1"/>
  <c r="X2328" i="1"/>
  <c r="Z2328" i="1" s="1"/>
  <c r="AB2328" i="1" s="1"/>
  <c r="AD2328" i="1" s="1"/>
  <c r="X1174" i="1"/>
  <c r="V1964" i="1"/>
  <c r="X1861" i="1"/>
  <c r="Z1861" i="1" s="1"/>
  <c r="Y1861" i="1" s="1"/>
  <c r="X1963" i="1"/>
  <c r="Z1963" i="1" s="1"/>
  <c r="AB1963" i="1" s="1"/>
  <c r="X1863" i="1"/>
  <c r="Z1863" i="1" s="1"/>
  <c r="AB1863" i="1" s="1"/>
  <c r="AA1863" i="1" s="1"/>
  <c r="X2742" i="1"/>
  <c r="W2742" i="1"/>
  <c r="W1862" i="1"/>
  <c r="X1862" i="1"/>
  <c r="W1864" i="1"/>
  <c r="X1864" i="1"/>
  <c r="Z1864" i="1" s="1"/>
  <c r="V536" i="1"/>
  <c r="X536" i="1"/>
  <c r="W536" i="1"/>
  <c r="X1943" i="1"/>
  <c r="Z1943" i="1" s="1"/>
  <c r="W1943" i="1"/>
  <c r="W1190" i="1"/>
  <c r="X1190" i="1"/>
  <c r="X1961" i="1"/>
  <c r="W1961" i="1"/>
  <c r="X1964" i="1"/>
  <c r="W1964" i="1"/>
  <c r="Z1961" i="1" l="1"/>
  <c r="AB1961" i="1" s="1"/>
  <c r="Y1192" i="1"/>
  <c r="AB1192" i="1"/>
  <c r="AD1192" i="1" s="1"/>
  <c r="Y2331" i="1"/>
  <c r="AC2331" i="1" s="1"/>
  <c r="Z1862" i="1"/>
  <c r="Y1862" i="1" s="1"/>
  <c r="Y1863" i="1"/>
  <c r="AC1863" i="1" s="1"/>
  <c r="AB1861" i="1"/>
  <c r="AA1861" i="1" s="1"/>
  <c r="AC1861" i="1" s="1"/>
  <c r="Z1947" i="1"/>
  <c r="Y1947" i="1" s="1"/>
  <c r="X1941" i="1"/>
  <c r="Z1941" i="1" s="1"/>
  <c r="AB1941" i="1" s="1"/>
  <c r="AD1941" i="1" s="1"/>
  <c r="Z2742" i="1"/>
  <c r="AB2742" i="1" s="1"/>
  <c r="AA2328" i="1"/>
  <c r="Z2329" i="1"/>
  <c r="Z2330" i="1"/>
  <c r="Y2330" i="1" s="1"/>
  <c r="X671" i="1"/>
  <c r="Z671" i="1" s="1"/>
  <c r="Y671" i="1" s="1"/>
  <c r="AD1861" i="1"/>
  <c r="AD2331" i="1"/>
  <c r="Z1174" i="1"/>
  <c r="AB1174" i="1" s="1"/>
  <c r="Z1190" i="1"/>
  <c r="AA1192" i="1"/>
  <c r="Z1964" i="1"/>
  <c r="AB1964" i="1" s="1"/>
  <c r="AA1964" i="1" s="1"/>
  <c r="Y2328" i="1"/>
  <c r="AC2328" i="1" s="1"/>
  <c r="X1949" i="1"/>
  <c r="Z1949" i="1" s="1"/>
  <c r="AB1949" i="1" s="1"/>
  <c r="AA1949" i="1" s="1"/>
  <c r="AD1863" i="1"/>
  <c r="X1945" i="1"/>
  <c r="Z1945" i="1" s="1"/>
  <c r="AB1945" i="1" s="1"/>
  <c r="AA1945" i="1" s="1"/>
  <c r="W1947" i="1"/>
  <c r="Z536" i="1"/>
  <c r="AB536" i="1" s="1"/>
  <c r="W1778" i="1"/>
  <c r="AB1864" i="1"/>
  <c r="Y1864" i="1"/>
  <c r="AB1943" i="1"/>
  <c r="Y1943" i="1"/>
  <c r="Y1963" i="1"/>
  <c r="Y1778" i="1"/>
  <c r="AD1778" i="1"/>
  <c r="AA1778" i="1"/>
  <c r="Y1961" i="1"/>
  <c r="AD1961" i="1"/>
  <c r="AA1961" i="1"/>
  <c r="AD1963" i="1"/>
  <c r="AA1963" i="1"/>
  <c r="Y1941" i="1" l="1"/>
  <c r="AC1192" i="1"/>
  <c r="AA1941" i="1"/>
  <c r="AB1862" i="1"/>
  <c r="AD1862" i="1" s="1"/>
  <c r="AB1947" i="1"/>
  <c r="AA1947" i="1" s="1"/>
  <c r="AC1947" i="1" s="1"/>
  <c r="Y2742" i="1"/>
  <c r="AB671" i="1"/>
  <c r="AA671" i="1" s="1"/>
  <c r="AC671" i="1" s="1"/>
  <c r="AD1949" i="1"/>
  <c r="Y1945" i="1"/>
  <c r="AC1945" i="1" s="1"/>
  <c r="Y2329" i="1"/>
  <c r="AB2329" i="1"/>
  <c r="AB2330" i="1"/>
  <c r="AA1174" i="1"/>
  <c r="Y1174" i="1"/>
  <c r="AD1964" i="1"/>
  <c r="Y1964" i="1"/>
  <c r="AC1964" i="1" s="1"/>
  <c r="AD1945" i="1"/>
  <c r="AB1190" i="1"/>
  <c r="AD1190" i="1" s="1"/>
  <c r="Y1190" i="1"/>
  <c r="AD1174" i="1"/>
  <c r="Y536" i="1"/>
  <c r="AC1941" i="1"/>
  <c r="Y1949" i="1"/>
  <c r="AC1949" i="1" s="1"/>
  <c r="AD2742" i="1"/>
  <c r="AA2742" i="1"/>
  <c r="AA1862" i="1"/>
  <c r="AC1862" i="1" s="1"/>
  <c r="AA1864" i="1"/>
  <c r="AC1864" i="1" s="1"/>
  <c r="AD1864" i="1"/>
  <c r="AD536" i="1"/>
  <c r="AA536" i="1"/>
  <c r="AC1963" i="1"/>
  <c r="AD1943" i="1"/>
  <c r="AA1943" i="1"/>
  <c r="AC1943" i="1" s="1"/>
  <c r="AC1778" i="1"/>
  <c r="AC1961" i="1"/>
  <c r="AD1947" i="1" l="1"/>
  <c r="AC2742" i="1"/>
  <c r="AD671" i="1"/>
  <c r="AC1174" i="1"/>
  <c r="AA2329" i="1"/>
  <c r="AC2329" i="1" s="1"/>
  <c r="AD2329" i="1"/>
  <c r="AD2330" i="1"/>
  <c r="AA2330" i="1"/>
  <c r="AC2330" i="1" s="1"/>
  <c r="AA1190" i="1"/>
  <c r="AC536" i="1"/>
  <c r="AC1190" i="1"/>
  <c r="A1521" i="1"/>
  <c r="C1521" i="1"/>
  <c r="G1521" i="1" s="1"/>
  <c r="D1521" i="1"/>
  <c r="R1521" i="1"/>
  <c r="M1521" i="1" l="1"/>
  <c r="F1521" i="1"/>
  <c r="S1521" i="1"/>
  <c r="U1521" i="1" s="1"/>
  <c r="T1521" i="1"/>
  <c r="V1521" i="1" l="1"/>
  <c r="W1521" i="1"/>
  <c r="X1521" i="1"/>
  <c r="Z1521" i="1" s="1"/>
  <c r="AB1521" i="1" l="1"/>
  <c r="Y1521" i="1"/>
  <c r="AA1521" i="1" l="1"/>
  <c r="AC1521" i="1" s="1"/>
  <c r="AD1521" i="1"/>
  <c r="R1669" i="1" l="1"/>
  <c r="D1669" i="1"/>
  <c r="C1669" i="1"/>
  <c r="G1669" i="1" s="1"/>
  <c r="A1669" i="1"/>
  <c r="R2047" i="1"/>
  <c r="D2047" i="1"/>
  <c r="C2047" i="1"/>
  <c r="G2047" i="1" s="1"/>
  <c r="A2047" i="1"/>
  <c r="M2047" i="1" l="1"/>
  <c r="F2047" i="1"/>
  <c r="M1669" i="1"/>
  <c r="F1669" i="1"/>
  <c r="T2047" i="1"/>
  <c r="T1669" i="1"/>
  <c r="S2047" i="1"/>
  <c r="U2047" i="1" s="1"/>
  <c r="S1669" i="1"/>
  <c r="V1669" i="1" s="1"/>
  <c r="V2047" i="1"/>
  <c r="U1669" i="1" l="1"/>
  <c r="X1669" i="1" s="1"/>
  <c r="X2047" i="1"/>
  <c r="Z2047" i="1" s="1"/>
  <c r="AB2047" i="1" s="1"/>
  <c r="W2047" i="1"/>
  <c r="Z1669" i="1" l="1"/>
  <c r="Y1669" i="1" s="1"/>
  <c r="W1669" i="1"/>
  <c r="Y2047" i="1"/>
  <c r="AD2047" i="1"/>
  <c r="AA2047" i="1"/>
  <c r="AB1669" i="1" l="1"/>
  <c r="AD1669" i="1" s="1"/>
  <c r="AC2047" i="1"/>
  <c r="AA1669" i="1"/>
  <c r="AC1669" i="1" s="1"/>
  <c r="R1693" i="1"/>
  <c r="D1693" i="1"/>
  <c r="C1693" i="1"/>
  <c r="G1693" i="1" s="1"/>
  <c r="A1693" i="1"/>
  <c r="M1693" i="1" l="1"/>
  <c r="F1693" i="1"/>
  <c r="T1693" i="1"/>
  <c r="S1693" i="1"/>
  <c r="V1693" i="1" l="1"/>
  <c r="U1693" i="1"/>
  <c r="X1693" i="1" s="1"/>
  <c r="Z1693" i="1" l="1"/>
  <c r="Y1693" i="1" s="1"/>
  <c r="W1693" i="1"/>
  <c r="AB1693" i="1"/>
  <c r="AA1693" i="1" s="1"/>
  <c r="AC1693" i="1" l="1"/>
  <c r="AD1693" i="1"/>
  <c r="R1099" i="1"/>
  <c r="D1099" i="1"/>
  <c r="C1099" i="1"/>
  <c r="G1099" i="1" s="1"/>
  <c r="A1099" i="1"/>
  <c r="M1099" i="1" l="1"/>
  <c r="F1099" i="1"/>
  <c r="T1099" i="1"/>
  <c r="S1099" i="1"/>
  <c r="V1099" i="1" l="1"/>
  <c r="U1099" i="1"/>
  <c r="X1099" i="1" s="1"/>
  <c r="Z1099" i="1" l="1"/>
  <c r="AB1099" i="1" s="1"/>
  <c r="AD1099" i="1" s="1"/>
  <c r="W1099" i="1"/>
  <c r="Y1099" i="1" l="1"/>
  <c r="AA1099" i="1"/>
  <c r="A2173" i="1"/>
  <c r="A2174" i="1"/>
  <c r="A2178" i="1"/>
  <c r="A2179" i="1"/>
  <c r="C2173" i="1"/>
  <c r="G2173" i="1" s="1"/>
  <c r="C2174" i="1"/>
  <c r="G2174" i="1" s="1"/>
  <c r="C2178" i="1"/>
  <c r="G2178" i="1" s="1"/>
  <c r="C2179" i="1"/>
  <c r="G2179" i="1" s="1"/>
  <c r="D2173" i="1"/>
  <c r="D2174" i="1"/>
  <c r="D2178" i="1"/>
  <c r="D2179" i="1"/>
  <c r="R2173" i="1"/>
  <c r="T2173" i="1" s="1"/>
  <c r="R2174" i="1"/>
  <c r="S2174" i="1" s="1"/>
  <c r="R2178" i="1"/>
  <c r="R2179" i="1"/>
  <c r="T2179" i="1" s="1"/>
  <c r="AC1099" i="1" l="1"/>
  <c r="T2174" i="1"/>
  <c r="V2174" i="1" s="1"/>
  <c r="S2179" i="1"/>
  <c r="V2179" i="1" s="1"/>
  <c r="M2179" i="1"/>
  <c r="F2179" i="1"/>
  <c r="M2178" i="1"/>
  <c r="F2178" i="1"/>
  <c r="M2174" i="1"/>
  <c r="F2174" i="1"/>
  <c r="M2173" i="1"/>
  <c r="F2173" i="1"/>
  <c r="S2178" i="1"/>
  <c r="U2178" i="1" s="1"/>
  <c r="S2173" i="1"/>
  <c r="U2173" i="1" s="1"/>
  <c r="U2174" i="1"/>
  <c r="X2174" i="1" s="1"/>
  <c r="T2178" i="1"/>
  <c r="V2178" i="1" l="1"/>
  <c r="U2179" i="1"/>
  <c r="V2173" i="1"/>
  <c r="W2174" i="1"/>
  <c r="Z2174" i="1"/>
  <c r="Y2174" i="1" s="1"/>
  <c r="X2178" i="1"/>
  <c r="W2178" i="1"/>
  <c r="W2173" i="1"/>
  <c r="X2173" i="1"/>
  <c r="R1453" i="1"/>
  <c r="D1453" i="1"/>
  <c r="C1453" i="1"/>
  <c r="G1453" i="1" s="1"/>
  <c r="A1453" i="1"/>
  <c r="Z2173" i="1" l="1"/>
  <c r="Y2173" i="1" s="1"/>
  <c r="Z2178" i="1"/>
  <c r="AB2178" i="1" s="1"/>
  <c r="X2179" i="1"/>
  <c r="Z2179" i="1" s="1"/>
  <c r="W2179" i="1"/>
  <c r="M1453" i="1"/>
  <c r="F1453" i="1"/>
  <c r="T1453" i="1"/>
  <c r="AB2174" i="1"/>
  <c r="AA2174" i="1" s="1"/>
  <c r="AC2174" i="1" s="1"/>
  <c r="AB2173" i="1"/>
  <c r="S1453" i="1"/>
  <c r="Y2178" i="1" l="1"/>
  <c r="V1453" i="1"/>
  <c r="AD2178" i="1"/>
  <c r="AA2178" i="1"/>
  <c r="AC2178" i="1" s="1"/>
  <c r="AB2179" i="1"/>
  <c r="Y2179" i="1"/>
  <c r="AD2174" i="1"/>
  <c r="U1453" i="1"/>
  <c r="X1453" i="1" s="1"/>
  <c r="Z1453" i="1" s="1"/>
  <c r="AA2173" i="1"/>
  <c r="AC2173" i="1" s="1"/>
  <c r="AD2173" i="1"/>
  <c r="AB1453" i="1" l="1"/>
  <c r="Y1453" i="1"/>
  <c r="AA2179" i="1"/>
  <c r="AC2179" i="1" s="1"/>
  <c r="AD2179" i="1"/>
  <c r="W1453" i="1"/>
  <c r="AD1453" i="1"/>
  <c r="AA1453" i="1"/>
  <c r="AC1453" i="1" l="1"/>
  <c r="A666" i="1"/>
  <c r="C666" i="1"/>
  <c r="M666" i="1" s="1"/>
  <c r="D666" i="1"/>
  <c r="R666" i="1"/>
  <c r="R686" i="1"/>
  <c r="D686" i="1"/>
  <c r="C686" i="1"/>
  <c r="G686" i="1" s="1"/>
  <c r="A686" i="1"/>
  <c r="A1020" i="1"/>
  <c r="C1020" i="1"/>
  <c r="G1020" i="1" s="1"/>
  <c r="D1020" i="1"/>
  <c r="R1020" i="1"/>
  <c r="A1010" i="1"/>
  <c r="C1010" i="1"/>
  <c r="G1010" i="1" s="1"/>
  <c r="D1010" i="1"/>
  <c r="R1010" i="1"/>
  <c r="A1988" i="1"/>
  <c r="C1988" i="1"/>
  <c r="G1988" i="1" s="1"/>
  <c r="D1988" i="1"/>
  <c r="R1988" i="1"/>
  <c r="A1995" i="1"/>
  <c r="A1996" i="1"/>
  <c r="C1995" i="1"/>
  <c r="G1995" i="1" s="1"/>
  <c r="C1996" i="1"/>
  <c r="G1996" i="1" s="1"/>
  <c r="D1995" i="1"/>
  <c r="D1996" i="1"/>
  <c r="R1995" i="1"/>
  <c r="R1996" i="1"/>
  <c r="F666" i="1" l="1"/>
  <c r="G666" i="1"/>
  <c r="M1996" i="1"/>
  <c r="F1996" i="1"/>
  <c r="M1995" i="1"/>
  <c r="F1995" i="1"/>
  <c r="M1988" i="1"/>
  <c r="F1988" i="1"/>
  <c r="M1010" i="1"/>
  <c r="F1010" i="1"/>
  <c r="M1020" i="1"/>
  <c r="F1020" i="1"/>
  <c r="M686" i="1"/>
  <c r="F686" i="1"/>
  <c r="S1988" i="1"/>
  <c r="U1988" i="1" s="1"/>
  <c r="S1020" i="1"/>
  <c r="U1020" i="1" s="1"/>
  <c r="S666" i="1"/>
  <c r="U666" i="1" s="1"/>
  <c r="S1996" i="1"/>
  <c r="U1996" i="1" s="1"/>
  <c r="T1995" i="1"/>
  <c r="S1010" i="1"/>
  <c r="U1010" i="1" s="1"/>
  <c r="T686" i="1"/>
  <c r="S1995" i="1"/>
  <c r="T1996" i="1"/>
  <c r="V1996" i="1" s="1"/>
  <c r="T666" i="1"/>
  <c r="S686" i="1"/>
  <c r="V686" i="1" s="1"/>
  <c r="T1020" i="1"/>
  <c r="T1010" i="1"/>
  <c r="T1988" i="1"/>
  <c r="A2818" i="1"/>
  <c r="C2818" i="1"/>
  <c r="G2818" i="1" s="1"/>
  <c r="D2818" i="1"/>
  <c r="R2818" i="1"/>
  <c r="R741" i="1"/>
  <c r="D741" i="1"/>
  <c r="C741" i="1"/>
  <c r="G741" i="1" s="1"/>
  <c r="A741" i="1"/>
  <c r="V1988" i="1" l="1"/>
  <c r="V1020" i="1"/>
  <c r="V666" i="1"/>
  <c r="V1995" i="1"/>
  <c r="M741" i="1"/>
  <c r="F741" i="1"/>
  <c r="M2818" i="1"/>
  <c r="F2818" i="1"/>
  <c r="V1010" i="1"/>
  <c r="U1995" i="1"/>
  <c r="T741" i="1"/>
  <c r="U686" i="1"/>
  <c r="X686" i="1" s="1"/>
  <c r="Z686" i="1" s="1"/>
  <c r="AB686" i="1" s="1"/>
  <c r="T2818" i="1"/>
  <c r="X1995" i="1"/>
  <c r="Z1995" i="1" s="1"/>
  <c r="W1996" i="1"/>
  <c r="X1996" i="1"/>
  <c r="Z1996" i="1" s="1"/>
  <c r="AB1996" i="1" s="1"/>
  <c r="AA1996" i="1" s="1"/>
  <c r="W666" i="1"/>
  <c r="X666" i="1"/>
  <c r="Z666" i="1" s="1"/>
  <c r="W1020" i="1"/>
  <c r="X1020" i="1"/>
  <c r="Z1020" i="1" s="1"/>
  <c r="W1010" i="1"/>
  <c r="X1010" i="1"/>
  <c r="S2818" i="1"/>
  <c r="W1988" i="1"/>
  <c r="X1988" i="1"/>
  <c r="Z1988" i="1" s="1"/>
  <c r="S741" i="1"/>
  <c r="U741" i="1" s="1"/>
  <c r="Z1010" i="1" l="1"/>
  <c r="AB1010" i="1" s="1"/>
  <c r="W686" i="1"/>
  <c r="U2818" i="1"/>
  <c r="X2818" i="1" s="1"/>
  <c r="W1995" i="1"/>
  <c r="Y1995" i="1"/>
  <c r="AB1995" i="1"/>
  <c r="V2818" i="1"/>
  <c r="AD1996" i="1"/>
  <c r="W2818" i="1"/>
  <c r="Y686" i="1"/>
  <c r="Y1996" i="1"/>
  <c r="AC1996" i="1" s="1"/>
  <c r="AB666" i="1"/>
  <c r="Y666" i="1"/>
  <c r="AD686" i="1"/>
  <c r="AA686" i="1"/>
  <c r="AB1020" i="1"/>
  <c r="Y1020" i="1"/>
  <c r="Y1010" i="1"/>
  <c r="V741" i="1"/>
  <c r="AB1988" i="1"/>
  <c r="Y1988" i="1"/>
  <c r="X741" i="1"/>
  <c r="W741" i="1"/>
  <c r="Z741" i="1" l="1"/>
  <c r="AB741" i="1" s="1"/>
  <c r="AD741" i="1" s="1"/>
  <c r="Z2818" i="1"/>
  <c r="AB2818" i="1" s="1"/>
  <c r="AA2818" i="1" s="1"/>
  <c r="AA1995" i="1"/>
  <c r="AD1995" i="1"/>
  <c r="AC1995" i="1"/>
  <c r="AC686" i="1"/>
  <c r="AA666" i="1"/>
  <c r="AC666" i="1" s="1"/>
  <c r="AD666" i="1"/>
  <c r="AA1020" i="1"/>
  <c r="AC1020" i="1" s="1"/>
  <c r="AD1020" i="1"/>
  <c r="AA1010" i="1"/>
  <c r="AC1010" i="1" s="1"/>
  <c r="AD1010" i="1"/>
  <c r="AA1988" i="1"/>
  <c r="AC1988" i="1" s="1"/>
  <c r="AD1988" i="1"/>
  <c r="Y741" i="1"/>
  <c r="AA741" i="1"/>
  <c r="AC741" i="1" l="1"/>
  <c r="Y2818" i="1"/>
  <c r="AC2818" i="1" s="1"/>
  <c r="AD2818" i="1"/>
  <c r="A2874" i="1"/>
  <c r="C2874" i="1"/>
  <c r="M2874" i="1" s="1"/>
  <c r="D2874" i="1"/>
  <c r="R2874" i="1"/>
  <c r="A2530" i="1"/>
  <c r="C2530" i="1"/>
  <c r="G2530" i="1" s="1"/>
  <c r="D2530" i="1"/>
  <c r="R2530" i="1"/>
  <c r="F2874" i="1" l="1"/>
  <c r="G2874" i="1"/>
  <c r="M2530" i="1"/>
  <c r="F2530" i="1"/>
  <c r="S2530" i="1"/>
  <c r="U2530" i="1" s="1"/>
  <c r="S2874" i="1"/>
  <c r="U2874" i="1" s="1"/>
  <c r="T2874" i="1"/>
  <c r="T2530" i="1"/>
  <c r="V2530" i="1" l="1"/>
  <c r="V2874" i="1"/>
  <c r="W2874" i="1"/>
  <c r="X2874" i="1"/>
  <c r="Z2874" i="1" s="1"/>
  <c r="W2530" i="1"/>
  <c r="X2530" i="1"/>
  <c r="Z2530" i="1" s="1"/>
  <c r="AB2874" i="1" l="1"/>
  <c r="Y2874" i="1"/>
  <c r="AB2530" i="1"/>
  <c r="Y2530" i="1"/>
  <c r="AA2874" i="1" l="1"/>
  <c r="AC2874" i="1" s="1"/>
  <c r="AD2874" i="1"/>
  <c r="AA2530" i="1"/>
  <c r="AC2530" i="1" s="1"/>
  <c r="AD2530" i="1"/>
  <c r="A2602" i="1" l="1"/>
  <c r="C2602" i="1"/>
  <c r="G2602" i="1" s="1"/>
  <c r="D2602" i="1"/>
  <c r="R2602" i="1"/>
  <c r="M2602" i="1" l="1"/>
  <c r="F2602" i="1"/>
  <c r="S2602" i="1"/>
  <c r="U2602" i="1" s="1"/>
  <c r="T2602" i="1"/>
  <c r="V2602" i="1" l="1"/>
  <c r="W2602" i="1"/>
  <c r="X2602" i="1"/>
  <c r="Z2602" i="1" s="1"/>
  <c r="AB2602" i="1" l="1"/>
  <c r="AA2602" i="1" s="1"/>
  <c r="Y2602" i="1"/>
  <c r="AD2602" i="1"/>
  <c r="R1537" i="1"/>
  <c r="D1537" i="1"/>
  <c r="C1537" i="1"/>
  <c r="G1537" i="1" s="1"/>
  <c r="A1537" i="1"/>
  <c r="R1526" i="1"/>
  <c r="D1526" i="1"/>
  <c r="C1526" i="1"/>
  <c r="G1526" i="1" s="1"/>
  <c r="A1526" i="1"/>
  <c r="M1526" i="1" l="1"/>
  <c r="F1526" i="1"/>
  <c r="M1537" i="1"/>
  <c r="F1537" i="1"/>
  <c r="T1537" i="1"/>
  <c r="T1526" i="1"/>
  <c r="AC2602" i="1"/>
  <c r="S1537" i="1"/>
  <c r="V1537" i="1" s="1"/>
  <c r="S1526" i="1"/>
  <c r="V1526" i="1" l="1"/>
  <c r="U1526" i="1"/>
  <c r="W1526" i="1" s="1"/>
  <c r="U1537" i="1"/>
  <c r="W1537" i="1" s="1"/>
  <c r="X1537" i="1" l="1"/>
  <c r="Z1537" i="1" s="1"/>
  <c r="AB1537" i="1" s="1"/>
  <c r="AD1537" i="1" s="1"/>
  <c r="X1526" i="1"/>
  <c r="Z1526" i="1" s="1"/>
  <c r="AB1526" i="1" s="1"/>
  <c r="AD1526" i="1" s="1"/>
  <c r="Y1537" i="1"/>
  <c r="AA1537" i="1"/>
  <c r="Y1526" i="1" l="1"/>
  <c r="AA1526" i="1"/>
  <c r="AC1537" i="1"/>
  <c r="A1584" i="1"/>
  <c r="C1584" i="1"/>
  <c r="G1584" i="1" s="1"/>
  <c r="D1584" i="1"/>
  <c r="R1584" i="1"/>
  <c r="M1584" i="1" l="1"/>
  <c r="F1584" i="1"/>
  <c r="S1584" i="1"/>
  <c r="U1584" i="1" s="1"/>
  <c r="AC1526" i="1"/>
  <c r="T1584" i="1"/>
  <c r="V1584" i="1" s="1"/>
  <c r="A2346" i="1"/>
  <c r="C2346" i="1"/>
  <c r="M2346" i="1" s="1"/>
  <c r="D2346" i="1"/>
  <c r="R2346" i="1"/>
  <c r="R1762" i="1"/>
  <c r="D1762" i="1"/>
  <c r="C1762" i="1"/>
  <c r="G1762" i="1" s="1"/>
  <c r="A1762" i="1"/>
  <c r="R467" i="1"/>
  <c r="D467" i="1"/>
  <c r="C467" i="1"/>
  <c r="G467" i="1" s="1"/>
  <c r="A467" i="1"/>
  <c r="R460" i="1"/>
  <c r="D460" i="1"/>
  <c r="C460" i="1"/>
  <c r="G460" i="1" s="1"/>
  <c r="A460" i="1"/>
  <c r="R2669" i="1"/>
  <c r="D2669" i="1"/>
  <c r="C2669" i="1"/>
  <c r="G2669" i="1" s="1"/>
  <c r="A2669" i="1"/>
  <c r="F2346" i="1" l="1"/>
  <c r="G2346" i="1"/>
  <c r="M2669" i="1"/>
  <c r="F2669" i="1"/>
  <c r="M460" i="1"/>
  <c r="F460" i="1"/>
  <c r="M467" i="1"/>
  <c r="F467" i="1"/>
  <c r="M1762" i="1"/>
  <c r="F1762" i="1"/>
  <c r="T467" i="1"/>
  <c r="S2346" i="1"/>
  <c r="U2346" i="1" s="1"/>
  <c r="T2669" i="1"/>
  <c r="T460" i="1"/>
  <c r="T1762" i="1"/>
  <c r="S2669" i="1"/>
  <c r="U2669" i="1" s="1"/>
  <c r="S460" i="1"/>
  <c r="U460" i="1" s="1"/>
  <c r="S467" i="1"/>
  <c r="U467" i="1" s="1"/>
  <c r="W1584" i="1"/>
  <c r="X1584" i="1"/>
  <c r="Z1584" i="1" s="1"/>
  <c r="T2346" i="1"/>
  <c r="S1762" i="1"/>
  <c r="A1286" i="1"/>
  <c r="C1286" i="1"/>
  <c r="D1286" i="1"/>
  <c r="M1286" i="1"/>
  <c r="R1286" i="1"/>
  <c r="A291" i="1"/>
  <c r="A292" i="1"/>
  <c r="A293" i="1"/>
  <c r="C291" i="1"/>
  <c r="C292" i="1"/>
  <c r="G292" i="1" s="1"/>
  <c r="C293" i="1"/>
  <c r="G293" i="1" s="1"/>
  <c r="D291" i="1"/>
  <c r="D292" i="1"/>
  <c r="D293" i="1"/>
  <c r="M291" i="1"/>
  <c r="R291" i="1"/>
  <c r="R292" i="1"/>
  <c r="R293" i="1"/>
  <c r="V1762" i="1" l="1"/>
  <c r="F291" i="1"/>
  <c r="G291" i="1"/>
  <c r="F1286" i="1"/>
  <c r="G1286" i="1"/>
  <c r="M293" i="1"/>
  <c r="F293" i="1"/>
  <c r="M292" i="1"/>
  <c r="F292" i="1"/>
  <c r="V467" i="1"/>
  <c r="Y467" i="1" s="1"/>
  <c r="V2346" i="1"/>
  <c r="T293" i="1"/>
  <c r="S1286" i="1"/>
  <c r="U1286" i="1" s="1"/>
  <c r="X1286" i="1" s="1"/>
  <c r="U1762" i="1"/>
  <c r="S291" i="1"/>
  <c r="U291" i="1" s="1"/>
  <c r="T292" i="1"/>
  <c r="V2669" i="1"/>
  <c r="S292" i="1"/>
  <c r="V292" i="1" s="1"/>
  <c r="V460" i="1"/>
  <c r="Z460" i="1" s="1"/>
  <c r="AB460" i="1" s="1"/>
  <c r="S293" i="1"/>
  <c r="V293" i="1" s="1"/>
  <c r="T1286" i="1"/>
  <c r="V1286" i="1" s="1"/>
  <c r="AB1584" i="1"/>
  <c r="Y1584" i="1"/>
  <c r="X1762" i="1"/>
  <c r="Z1762" i="1" s="1"/>
  <c r="AB1762" i="1" s="1"/>
  <c r="W2346" i="1"/>
  <c r="X2346" i="1"/>
  <c r="X467" i="1"/>
  <c r="W467" i="1"/>
  <c r="T291" i="1"/>
  <c r="V291" i="1" s="1"/>
  <c r="X460" i="1"/>
  <c r="W460" i="1"/>
  <c r="X2669" i="1"/>
  <c r="W2669" i="1"/>
  <c r="A234" i="1"/>
  <c r="A235" i="1"/>
  <c r="A236" i="1"/>
  <c r="A237" i="1"/>
  <c r="C234" i="1"/>
  <c r="C235" i="1"/>
  <c r="G235" i="1" s="1"/>
  <c r="C236" i="1"/>
  <c r="G236" i="1" s="1"/>
  <c r="C237" i="1"/>
  <c r="M237" i="1" s="1"/>
  <c r="D234" i="1"/>
  <c r="D235" i="1"/>
  <c r="D236" i="1"/>
  <c r="D237" i="1"/>
  <c r="M234" i="1"/>
  <c r="R234" i="1"/>
  <c r="T234" i="1" s="1"/>
  <c r="R235" i="1"/>
  <c r="S235" i="1" s="1"/>
  <c r="R236" i="1"/>
  <c r="R237" i="1"/>
  <c r="S234" i="1" l="1"/>
  <c r="V234" i="1" s="1"/>
  <c r="Z467" i="1"/>
  <c r="AB467" i="1" s="1"/>
  <c r="AA467" i="1" s="1"/>
  <c r="AC467" i="1" s="1"/>
  <c r="F237" i="1"/>
  <c r="G237" i="1"/>
  <c r="F234" i="1"/>
  <c r="G234" i="1"/>
  <c r="M236" i="1"/>
  <c r="F236" i="1"/>
  <c r="M235" i="1"/>
  <c r="F235" i="1"/>
  <c r="Y460" i="1"/>
  <c r="Z2346" i="1"/>
  <c r="AB2346" i="1" s="1"/>
  <c r="T235" i="1"/>
  <c r="V235" i="1" s="1"/>
  <c r="U235" i="1"/>
  <c r="W235" i="1" s="1"/>
  <c r="U293" i="1"/>
  <c r="X293" i="1" s="1"/>
  <c r="S237" i="1"/>
  <c r="U237" i="1" s="1"/>
  <c r="X237" i="1" s="1"/>
  <c r="U234" i="1"/>
  <c r="X234" i="1" s="1"/>
  <c r="U292" i="1"/>
  <c r="W292" i="1" s="1"/>
  <c r="Y1762" i="1"/>
  <c r="T237" i="1"/>
  <c r="Z2669" i="1"/>
  <c r="Y1286" i="1"/>
  <c r="Z1286" i="1"/>
  <c r="AB1286" i="1" s="1"/>
  <c r="AA1286" i="1" s="1"/>
  <c r="W1286" i="1"/>
  <c r="T236" i="1"/>
  <c r="S236" i="1"/>
  <c r="U236" i="1" s="1"/>
  <c r="W1762" i="1"/>
  <c r="AA1584" i="1"/>
  <c r="AC1584" i="1" s="1"/>
  <c r="AD1584" i="1"/>
  <c r="AD1762" i="1"/>
  <c r="AA1762" i="1"/>
  <c r="AD460" i="1"/>
  <c r="AA460" i="1"/>
  <c r="W291" i="1"/>
  <c r="X291" i="1"/>
  <c r="A197" i="1"/>
  <c r="A199" i="1"/>
  <c r="A200" i="1"/>
  <c r="C197" i="1"/>
  <c r="C199" i="1"/>
  <c r="G199" i="1" s="1"/>
  <c r="C200" i="1"/>
  <c r="G200" i="1" s="1"/>
  <c r="D197" i="1"/>
  <c r="D199" i="1"/>
  <c r="D200" i="1"/>
  <c r="M197" i="1"/>
  <c r="R197" i="1"/>
  <c r="R199" i="1"/>
  <c r="R200" i="1"/>
  <c r="AD467" i="1" l="1"/>
  <c r="X235" i="1"/>
  <c r="AB2669" i="1"/>
  <c r="AD2669" i="1" s="1"/>
  <c r="AC460" i="1"/>
  <c r="W234" i="1"/>
  <c r="X292" i="1"/>
  <c r="Y2346" i="1"/>
  <c r="F197" i="1"/>
  <c r="G197" i="1"/>
  <c r="M200" i="1"/>
  <c r="F200" i="1"/>
  <c r="M199" i="1"/>
  <c r="F199" i="1"/>
  <c r="V237" i="1"/>
  <c r="Z234" i="1"/>
  <c r="T200" i="1"/>
  <c r="S197" i="1"/>
  <c r="U197" i="1" s="1"/>
  <c r="T199" i="1"/>
  <c r="AC1762" i="1"/>
  <c r="Y2669" i="1"/>
  <c r="Z291" i="1"/>
  <c r="Y291" i="1" s="1"/>
  <c r="Z292" i="1"/>
  <c r="Y234" i="1"/>
  <c r="Z293" i="1"/>
  <c r="Y293" i="1" s="1"/>
  <c r="AC1286" i="1"/>
  <c r="W293" i="1"/>
  <c r="AD1286" i="1"/>
  <c r="Z237" i="1"/>
  <c r="AB237" i="1" s="1"/>
  <c r="AA237" i="1" s="1"/>
  <c r="AB234" i="1"/>
  <c r="W237" i="1"/>
  <c r="V236" i="1"/>
  <c r="Z235" i="1"/>
  <c r="S200" i="1"/>
  <c r="S199" i="1"/>
  <c r="V199" i="1" s="1"/>
  <c r="AA234" i="1"/>
  <c r="AA2346" i="1"/>
  <c r="AD2346" i="1"/>
  <c r="T197" i="1"/>
  <c r="AA2669" i="1" l="1"/>
  <c r="AC2669" i="1" s="1"/>
  <c r="V200" i="1"/>
  <c r="V197" i="1"/>
  <c r="AC2346" i="1"/>
  <c r="AB291" i="1"/>
  <c r="AD291" i="1" s="1"/>
  <c r="U199" i="1"/>
  <c r="U200" i="1"/>
  <c r="W200" i="1" s="1"/>
  <c r="AB293" i="1"/>
  <c r="AD293" i="1" s="1"/>
  <c r="AD237" i="1"/>
  <c r="Y237" i="1"/>
  <c r="Y292" i="1"/>
  <c r="AB292" i="1"/>
  <c r="AC234" i="1"/>
  <c r="AB235" i="1"/>
  <c r="AA235" i="1" s="1"/>
  <c r="AD234" i="1"/>
  <c r="Y235" i="1"/>
  <c r="X200" i="1"/>
  <c r="W236" i="1"/>
  <c r="X236" i="1"/>
  <c r="AA293" i="1"/>
  <c r="AA291" i="1"/>
  <c r="W197" i="1"/>
  <c r="X197" i="1"/>
  <c r="Z197" i="1" l="1"/>
  <c r="AB197" i="1" s="1"/>
  <c r="AD235" i="1"/>
  <c r="AC291" i="1"/>
  <c r="AC293" i="1"/>
  <c r="Z200" i="1"/>
  <c r="AB200" i="1" s="1"/>
  <c r="Z236" i="1"/>
  <c r="Y236" i="1" s="1"/>
  <c r="AA292" i="1"/>
  <c r="AD292" i="1"/>
  <c r="AC237" i="1"/>
  <c r="AC235" i="1"/>
  <c r="X199" i="1"/>
  <c r="W199" i="1"/>
  <c r="Y200" i="1"/>
  <c r="Y197" i="1" l="1"/>
  <c r="AC292" i="1"/>
  <c r="Z199" i="1"/>
  <c r="AB199" i="1" s="1"/>
  <c r="AB236" i="1"/>
  <c r="AA200" i="1"/>
  <c r="AD200" i="1"/>
  <c r="AA197" i="1"/>
  <c r="AC197" i="1" s="1"/>
  <c r="AD197" i="1"/>
  <c r="AC200" i="1" l="1"/>
  <c r="Y199" i="1"/>
  <c r="AA236" i="1"/>
  <c r="AD236" i="1"/>
  <c r="AA199" i="1"/>
  <c r="AD199" i="1"/>
  <c r="AC199" i="1" l="1"/>
  <c r="AC236" i="1"/>
  <c r="R2672" i="1" l="1"/>
  <c r="D2672" i="1"/>
  <c r="C2672" i="1"/>
  <c r="G2672" i="1" s="1"/>
  <c r="A2672" i="1"/>
  <c r="M2672" i="1" l="1"/>
  <c r="F2672" i="1"/>
  <c r="T2672" i="1"/>
  <c r="S2672" i="1"/>
  <c r="V2672" i="1" l="1"/>
  <c r="U2672" i="1"/>
  <c r="X2672" i="1" s="1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A2" i="1"/>
  <c r="A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34" i="1"/>
  <c r="A22" i="1"/>
  <c r="A1980" i="1"/>
  <c r="A26" i="1"/>
  <c r="A27" i="1"/>
  <c r="A28" i="1"/>
  <c r="A30" i="1"/>
  <c r="A29" i="1"/>
  <c r="A31" i="1"/>
  <c r="A32" i="1"/>
  <c r="A33" i="1"/>
  <c r="A35" i="1"/>
  <c r="A36" i="1"/>
  <c r="A37" i="1"/>
  <c r="A38" i="1"/>
  <c r="A39" i="1"/>
  <c r="A40" i="1"/>
  <c r="A41" i="1"/>
  <c r="A43" i="1"/>
  <c r="A44" i="1"/>
  <c r="A45" i="1"/>
  <c r="A46" i="1"/>
  <c r="A47" i="1"/>
  <c r="A48" i="1"/>
  <c r="A51" i="1"/>
  <c r="A52" i="1"/>
  <c r="A53" i="1"/>
  <c r="A54" i="1"/>
  <c r="A55" i="1"/>
  <c r="A59" i="1"/>
  <c r="A61" i="1"/>
  <c r="A62" i="1"/>
  <c r="A64" i="1"/>
  <c r="A65" i="1"/>
  <c r="A66" i="1"/>
  <c r="A69" i="1"/>
  <c r="A72" i="1"/>
  <c r="A73" i="1"/>
  <c r="A74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110" i="1"/>
  <c r="A111" i="1"/>
  <c r="A130" i="1"/>
  <c r="A116" i="1"/>
  <c r="A117" i="1"/>
  <c r="A118" i="1"/>
  <c r="A119" i="1"/>
  <c r="A120" i="1"/>
  <c r="A121" i="1"/>
  <c r="A122" i="1"/>
  <c r="A125" i="1"/>
  <c r="A126" i="1"/>
  <c r="A127" i="1"/>
  <c r="A129" i="1"/>
  <c r="A132" i="1"/>
  <c r="A133" i="1"/>
  <c r="A134" i="1"/>
  <c r="A135" i="1"/>
  <c r="A138" i="1"/>
  <c r="A139" i="1"/>
  <c r="A140" i="1"/>
  <c r="A141" i="1"/>
  <c r="A142" i="1"/>
  <c r="A143" i="1"/>
  <c r="A144" i="1"/>
  <c r="A145" i="1"/>
  <c r="A146" i="1"/>
  <c r="A147" i="1"/>
  <c r="A150" i="1"/>
  <c r="A151" i="1"/>
  <c r="A152" i="1"/>
  <c r="A153" i="1"/>
  <c r="A156" i="1"/>
  <c r="A157" i="1"/>
  <c r="A158" i="1"/>
  <c r="A159" i="1"/>
  <c r="A160" i="1"/>
  <c r="A161" i="1"/>
  <c r="A162" i="1"/>
  <c r="A163" i="1"/>
  <c r="A164" i="1"/>
  <c r="A165" i="1"/>
  <c r="A167" i="1"/>
  <c r="A168" i="1"/>
  <c r="A169" i="1"/>
  <c r="A170" i="1"/>
  <c r="A171" i="1"/>
  <c r="A172" i="1"/>
  <c r="A173" i="1"/>
  <c r="A175" i="1"/>
  <c r="A176" i="1"/>
  <c r="A177" i="1"/>
  <c r="A178" i="1"/>
  <c r="A179" i="1"/>
  <c r="A185" i="1"/>
  <c r="A186" i="1"/>
  <c r="A187" i="1"/>
  <c r="A188" i="1"/>
  <c r="A189" i="1"/>
  <c r="A191" i="1"/>
  <c r="A192" i="1"/>
  <c r="A193" i="1"/>
  <c r="A194" i="1"/>
  <c r="A195" i="1"/>
  <c r="A196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7" i="1"/>
  <c r="A228" i="1"/>
  <c r="A229" i="1"/>
  <c r="A230" i="1"/>
  <c r="A231" i="1"/>
  <c r="A232" i="1"/>
  <c r="A233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80" i="1"/>
  <c r="A281" i="1"/>
  <c r="A283" i="1"/>
  <c r="A284" i="1"/>
  <c r="A285" i="1"/>
  <c r="A286" i="1"/>
  <c r="A287" i="1"/>
  <c r="A288" i="1"/>
  <c r="A289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7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8" i="1"/>
  <c r="A339" i="1"/>
  <c r="A345" i="1"/>
  <c r="A346" i="1"/>
  <c r="A353" i="1"/>
  <c r="A355" i="1"/>
  <c r="A356" i="1"/>
  <c r="A358" i="1"/>
  <c r="A359" i="1"/>
  <c r="A360" i="1"/>
  <c r="A361" i="1"/>
  <c r="A367" i="1"/>
  <c r="A368" i="1"/>
  <c r="A369" i="1"/>
  <c r="A370" i="1"/>
  <c r="A371" i="1"/>
  <c r="A372" i="1"/>
  <c r="A373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1" i="1"/>
  <c r="A462" i="1"/>
  <c r="A463" i="1"/>
  <c r="A464" i="1"/>
  <c r="A465" i="1"/>
  <c r="A466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4" i="1"/>
  <c r="A526" i="1"/>
  <c r="A531" i="1"/>
  <c r="A532" i="1"/>
  <c r="A533" i="1"/>
  <c r="A534" i="1"/>
  <c r="A535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93" i="1"/>
  <c r="A559" i="1"/>
  <c r="A560" i="1"/>
  <c r="A937" i="1"/>
  <c r="A561" i="1"/>
  <c r="A562" i="1"/>
  <c r="A565" i="1"/>
  <c r="A566" i="1"/>
  <c r="A567" i="1"/>
  <c r="A568" i="1"/>
  <c r="A569" i="1"/>
  <c r="A570" i="1"/>
  <c r="A571" i="1"/>
  <c r="A572" i="1"/>
  <c r="A574" i="1"/>
  <c r="A575" i="1"/>
  <c r="A576" i="1"/>
  <c r="A577" i="1"/>
  <c r="A579" i="1"/>
  <c r="A580" i="1"/>
  <c r="A581" i="1"/>
  <c r="A583" i="1"/>
  <c r="A584" i="1"/>
  <c r="A585" i="1"/>
  <c r="A586" i="1"/>
  <c r="A587" i="1"/>
  <c r="A588" i="1"/>
  <c r="A589" i="1"/>
  <c r="A590" i="1"/>
  <c r="A591" i="1"/>
  <c r="A592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2369" i="1"/>
  <c r="A615" i="1"/>
  <c r="A616" i="1"/>
  <c r="A617" i="1"/>
  <c r="A618" i="1"/>
  <c r="A619" i="1"/>
  <c r="A620" i="1"/>
  <c r="A621" i="1"/>
  <c r="A622" i="1"/>
  <c r="A1756" i="1"/>
  <c r="A623" i="1"/>
  <c r="A624" i="1"/>
  <c r="A631" i="1"/>
  <c r="A634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8" i="1"/>
  <c r="A669" i="1"/>
  <c r="A670" i="1"/>
  <c r="A672" i="1"/>
  <c r="A673" i="1"/>
  <c r="A674" i="1"/>
  <c r="A675" i="1"/>
  <c r="A676" i="1"/>
  <c r="A677" i="1"/>
  <c r="A679" i="1"/>
  <c r="A680" i="1"/>
  <c r="A681" i="1"/>
  <c r="A682" i="1"/>
  <c r="A683" i="1"/>
  <c r="A684" i="1"/>
  <c r="A685" i="1"/>
  <c r="A687" i="1"/>
  <c r="A688" i="1"/>
  <c r="A689" i="1"/>
  <c r="A692" i="1"/>
  <c r="A693" i="1"/>
  <c r="A694" i="1"/>
  <c r="A695" i="1"/>
  <c r="A696" i="1"/>
  <c r="A697" i="1"/>
  <c r="A698" i="1"/>
  <c r="A699" i="1"/>
  <c r="A700" i="1"/>
  <c r="A701" i="1"/>
  <c r="A703" i="1"/>
  <c r="A702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3" i="1"/>
  <c r="A724" i="1"/>
  <c r="A726" i="1"/>
  <c r="A727" i="1"/>
  <c r="A728" i="1"/>
  <c r="A729" i="1"/>
  <c r="A730" i="1"/>
  <c r="A731" i="1"/>
  <c r="A732" i="1"/>
  <c r="A734" i="1"/>
  <c r="A735" i="1"/>
  <c r="A737" i="1"/>
  <c r="A738" i="1"/>
  <c r="A739" i="1"/>
  <c r="A740" i="1"/>
  <c r="A742" i="1"/>
  <c r="A743" i="1"/>
  <c r="A744" i="1"/>
  <c r="A745" i="1"/>
  <c r="A746" i="1"/>
  <c r="A747" i="1"/>
  <c r="A749" i="1"/>
  <c r="A750" i="1"/>
  <c r="A751" i="1"/>
  <c r="A753" i="1"/>
  <c r="A754" i="1"/>
  <c r="A755" i="1"/>
  <c r="A757" i="1"/>
  <c r="A758" i="1"/>
  <c r="A759" i="1"/>
  <c r="A760" i="1"/>
  <c r="A761" i="1"/>
  <c r="A762" i="1"/>
  <c r="A763" i="1"/>
  <c r="A764" i="1"/>
  <c r="A765" i="1"/>
  <c r="A766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2" i="1"/>
  <c r="A792" i="1"/>
  <c r="A793" i="1"/>
  <c r="A794" i="1"/>
  <c r="A795" i="1"/>
  <c r="A796" i="1"/>
  <c r="A797" i="1"/>
  <c r="A798" i="1"/>
  <c r="A800" i="1"/>
  <c r="A801" i="1"/>
  <c r="A802" i="1"/>
  <c r="A804" i="1"/>
  <c r="A805" i="1"/>
  <c r="A806" i="1"/>
  <c r="A807" i="1"/>
  <c r="A810" i="1"/>
  <c r="A811" i="1"/>
  <c r="A812" i="1"/>
  <c r="A813" i="1"/>
  <c r="A814" i="1"/>
  <c r="A815" i="1"/>
  <c r="A816" i="1"/>
  <c r="A817" i="1"/>
  <c r="A818" i="1"/>
  <c r="A819" i="1"/>
  <c r="A821" i="1"/>
  <c r="A825" i="1"/>
  <c r="A826" i="1"/>
  <c r="A827" i="1"/>
  <c r="A828" i="1"/>
  <c r="A830" i="1"/>
  <c r="A831" i="1"/>
  <c r="A832" i="1"/>
  <c r="A833" i="1"/>
  <c r="A834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7" i="1"/>
  <c r="A868" i="1"/>
  <c r="A869" i="1"/>
  <c r="A871" i="1"/>
  <c r="A873" i="1"/>
  <c r="A872" i="1"/>
  <c r="A877" i="1"/>
  <c r="A879" i="1"/>
  <c r="A880" i="1"/>
  <c r="A881" i="1"/>
  <c r="A883" i="1"/>
  <c r="A884" i="1"/>
  <c r="A885" i="1"/>
  <c r="A886" i="1"/>
  <c r="A887" i="1"/>
  <c r="A890" i="1"/>
  <c r="A891" i="1"/>
  <c r="A892" i="1"/>
  <c r="A893" i="1"/>
  <c r="A894" i="1"/>
  <c r="A896" i="1"/>
  <c r="A898" i="1"/>
  <c r="A899" i="1"/>
  <c r="A900" i="1"/>
  <c r="A902" i="1"/>
  <c r="A903" i="1"/>
  <c r="A904" i="1"/>
  <c r="A905" i="1"/>
  <c r="A906" i="1"/>
  <c r="A907" i="1"/>
  <c r="A908" i="1"/>
  <c r="A909" i="1"/>
  <c r="A910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30" i="1"/>
  <c r="A935" i="1"/>
  <c r="A936" i="1"/>
  <c r="A938" i="1"/>
  <c r="A939" i="1"/>
  <c r="A941" i="1"/>
  <c r="A942" i="1"/>
  <c r="A949" i="1"/>
  <c r="A950" i="1"/>
  <c r="A951" i="1"/>
  <c r="A952" i="1"/>
  <c r="A954" i="1"/>
  <c r="A955" i="1"/>
  <c r="A963" i="1"/>
  <c r="A964" i="1"/>
  <c r="A965" i="1"/>
  <c r="A967" i="1"/>
  <c r="A968" i="1"/>
  <c r="A969" i="1"/>
  <c r="A970" i="1"/>
  <c r="A971" i="1"/>
  <c r="A972" i="1"/>
  <c r="A973" i="1"/>
  <c r="A974" i="1"/>
  <c r="A975" i="1"/>
  <c r="A976" i="1"/>
  <c r="A977" i="1"/>
  <c r="A979" i="1"/>
  <c r="A980" i="1"/>
  <c r="A981" i="1"/>
  <c r="A982" i="1"/>
  <c r="A983" i="1"/>
  <c r="A985" i="1"/>
  <c r="A986" i="1"/>
  <c r="A987" i="1"/>
  <c r="A988" i="1"/>
  <c r="A989" i="1"/>
  <c r="A990" i="1"/>
  <c r="A991" i="1"/>
  <c r="A994" i="1"/>
  <c r="A999" i="1"/>
  <c r="A1000" i="1"/>
  <c r="A1009" i="1"/>
  <c r="A1011" i="1"/>
  <c r="A1012" i="1"/>
  <c r="A1014" i="1"/>
  <c r="A1016" i="1"/>
  <c r="A1017" i="1"/>
  <c r="A1018" i="1"/>
  <c r="A1019" i="1"/>
  <c r="A1021" i="1"/>
  <c r="A1022" i="1"/>
  <c r="A1024" i="1"/>
  <c r="A1025" i="1"/>
  <c r="A1026" i="1"/>
  <c r="A1028" i="1"/>
  <c r="A1029" i="1"/>
  <c r="A1030" i="1"/>
  <c r="A1034" i="1"/>
  <c r="A1035" i="1"/>
  <c r="A1036" i="1"/>
  <c r="A1037" i="1"/>
  <c r="A1038" i="1"/>
  <c r="A1042" i="1"/>
  <c r="A1043" i="1"/>
  <c r="A1044" i="1"/>
  <c r="A1045" i="1"/>
  <c r="A1046" i="1"/>
  <c r="A1047" i="1"/>
  <c r="A1048" i="1"/>
  <c r="A1049" i="1"/>
  <c r="A1050" i="1"/>
  <c r="A1051" i="1"/>
  <c r="A1053" i="1"/>
  <c r="A1054" i="1"/>
  <c r="A1055" i="1"/>
  <c r="A1056" i="1"/>
  <c r="A1057" i="1"/>
  <c r="A1059" i="1"/>
  <c r="A1060" i="1"/>
  <c r="A1062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9" i="1"/>
  <c r="A1080" i="1"/>
  <c r="A1081" i="1"/>
  <c r="A1082" i="1"/>
  <c r="A1083" i="1"/>
  <c r="A1086" i="1"/>
  <c r="A1087" i="1"/>
  <c r="A1088" i="1"/>
  <c r="A1089" i="1"/>
  <c r="A1091" i="1"/>
  <c r="A1092" i="1"/>
  <c r="A1093" i="1"/>
  <c r="A1094" i="1"/>
  <c r="A1095" i="1"/>
  <c r="A1096" i="1"/>
  <c r="A1097" i="1"/>
  <c r="A1100" i="1"/>
  <c r="A1101" i="1"/>
  <c r="A1102" i="1"/>
  <c r="A1103" i="1"/>
  <c r="A1104" i="1"/>
  <c r="A1105" i="1"/>
  <c r="A1107" i="1"/>
  <c r="A1108" i="1"/>
  <c r="A1109" i="1"/>
  <c r="A1111" i="1"/>
  <c r="A1112" i="1"/>
  <c r="A1113" i="1"/>
  <c r="A1114" i="1"/>
  <c r="A1116" i="1"/>
  <c r="A1117" i="1"/>
  <c r="A1118" i="1"/>
  <c r="A1121" i="1"/>
  <c r="A1122" i="1"/>
  <c r="A1124" i="1"/>
  <c r="A1125" i="1"/>
  <c r="A1126" i="1"/>
  <c r="A1128" i="1"/>
  <c r="A1129" i="1"/>
  <c r="A1130" i="1"/>
  <c r="A1131" i="1"/>
  <c r="A1134" i="1"/>
  <c r="A1135" i="1"/>
  <c r="A1137" i="1"/>
  <c r="A1138" i="1"/>
  <c r="A1139" i="1"/>
  <c r="A1140" i="1"/>
  <c r="A1141" i="1"/>
  <c r="A1142" i="1"/>
  <c r="A1143" i="1"/>
  <c r="A1145" i="1"/>
  <c r="A1146" i="1"/>
  <c r="A1148" i="1"/>
  <c r="A1149" i="1"/>
  <c r="A1151" i="1"/>
  <c r="A1152" i="1"/>
  <c r="A1154" i="1"/>
  <c r="A1155" i="1"/>
  <c r="A1156" i="1"/>
  <c r="A1157" i="1"/>
  <c r="A1158" i="1"/>
  <c r="A1159" i="1"/>
  <c r="A1161" i="1"/>
  <c r="A1162" i="1"/>
  <c r="A1164" i="1"/>
  <c r="A1165" i="1"/>
  <c r="A1167" i="1"/>
  <c r="A1168" i="1"/>
  <c r="A1169" i="1"/>
  <c r="A1171" i="1"/>
  <c r="A1172" i="1"/>
  <c r="A1173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2" i="1"/>
  <c r="A1263" i="1"/>
  <c r="A1264" i="1"/>
  <c r="A1265" i="1"/>
  <c r="A1266" i="1"/>
  <c r="A1267" i="1"/>
  <c r="A1268" i="1"/>
  <c r="A1269" i="1"/>
  <c r="A1270" i="1"/>
  <c r="A1272" i="1"/>
  <c r="A1273" i="1"/>
  <c r="A1274" i="1"/>
  <c r="A1275" i="1"/>
  <c r="A1276" i="1"/>
  <c r="A1278" i="1"/>
  <c r="A1279" i="1"/>
  <c r="A1280" i="1"/>
  <c r="A1281" i="1"/>
  <c r="A1282" i="1"/>
  <c r="A1283" i="1"/>
  <c r="A1284" i="1"/>
  <c r="A1285" i="1"/>
  <c r="A1287" i="1"/>
  <c r="A1288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16" i="1"/>
  <c r="A1317" i="1"/>
  <c r="A1318" i="1"/>
  <c r="A1319" i="1"/>
  <c r="A1320" i="1"/>
  <c r="A1321" i="1"/>
  <c r="A1322" i="1"/>
  <c r="A1324" i="1"/>
  <c r="A1325" i="1"/>
  <c r="A1328" i="1"/>
  <c r="A1329" i="1"/>
  <c r="A1330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5" i="1"/>
  <c r="A1347" i="1"/>
  <c r="A1348" i="1"/>
  <c r="A1350" i="1"/>
  <c r="A1351" i="1"/>
  <c r="A1352" i="1"/>
  <c r="A1353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7" i="1"/>
  <c r="A1378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3" i="1"/>
  <c r="A1394" i="1"/>
  <c r="A1395" i="1"/>
  <c r="A1396" i="1"/>
  <c r="A1397" i="1"/>
  <c r="A1398" i="1"/>
  <c r="A1399" i="1"/>
  <c r="A1400" i="1"/>
  <c r="A1401" i="1"/>
  <c r="A1402" i="1"/>
  <c r="A1403" i="1"/>
  <c r="A1405" i="1"/>
  <c r="A1406" i="1"/>
  <c r="A1407" i="1"/>
  <c r="A1408" i="1"/>
  <c r="A1409" i="1"/>
  <c r="A1410" i="1"/>
  <c r="A1412" i="1"/>
  <c r="A1414" i="1"/>
  <c r="A1415" i="1"/>
  <c r="A1418" i="1"/>
  <c r="A1419" i="1"/>
  <c r="A1420" i="1"/>
  <c r="A1421" i="1"/>
  <c r="A1422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3" i="1"/>
  <c r="A1445" i="1"/>
  <c r="A1446" i="1"/>
  <c r="A1447" i="1"/>
  <c r="A1448" i="1"/>
  <c r="A1449" i="1"/>
  <c r="A1450" i="1"/>
  <c r="A1451" i="1"/>
  <c r="A1452" i="1"/>
  <c r="A1455" i="1"/>
  <c r="A1456" i="1"/>
  <c r="A1457" i="1"/>
  <c r="A1458" i="1"/>
  <c r="A1459" i="1"/>
  <c r="A1460" i="1"/>
  <c r="A1461" i="1"/>
  <c r="A1463" i="1"/>
  <c r="A1464" i="1"/>
  <c r="A1465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2" i="1"/>
  <c r="A1523" i="1"/>
  <c r="A1524" i="1"/>
  <c r="A1525" i="1"/>
  <c r="A1527" i="1"/>
  <c r="A1528" i="1"/>
  <c r="A1529" i="1"/>
  <c r="A1530" i="1"/>
  <c r="A1531" i="1"/>
  <c r="A1532" i="1"/>
  <c r="A1533" i="1"/>
  <c r="A1534" i="1"/>
  <c r="A1535" i="1"/>
  <c r="A1536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5" i="1"/>
  <c r="A1556" i="1"/>
  <c r="A1557" i="1"/>
  <c r="A1558" i="1"/>
  <c r="A1559" i="1"/>
  <c r="A1560" i="1"/>
  <c r="A1561" i="1"/>
  <c r="A1562" i="1"/>
  <c r="A1563" i="1"/>
  <c r="A1564" i="1"/>
  <c r="A1565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8" i="1"/>
  <c r="A1659" i="1"/>
  <c r="A1660" i="1"/>
  <c r="A1662" i="1"/>
  <c r="A1663" i="1"/>
  <c r="A1664" i="1"/>
  <c r="A1665" i="1"/>
  <c r="A1667" i="1"/>
  <c r="A1668" i="1"/>
  <c r="A1670" i="1"/>
  <c r="A1671" i="1"/>
  <c r="A1672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7" i="1"/>
  <c r="A1758" i="1"/>
  <c r="A1759" i="1"/>
  <c r="A1760" i="1"/>
  <c r="A1761" i="1"/>
  <c r="A1763" i="1"/>
  <c r="A1764" i="1"/>
  <c r="A1765" i="1"/>
  <c r="A1766" i="1"/>
  <c r="A1767" i="1"/>
  <c r="A1768" i="1"/>
  <c r="A1769" i="1"/>
  <c r="A1770" i="1"/>
  <c r="A1771" i="1"/>
  <c r="A1775" i="1"/>
  <c r="A1776" i="1"/>
  <c r="A1777" i="1"/>
  <c r="A1779" i="1"/>
  <c r="A1780" i="1"/>
  <c r="A1781" i="1"/>
  <c r="A1782" i="1"/>
  <c r="A1783" i="1"/>
  <c r="A1786" i="1"/>
  <c r="A1787" i="1"/>
  <c r="A1788" i="1"/>
  <c r="A1789" i="1"/>
  <c r="A1790" i="1"/>
  <c r="A1791" i="1"/>
  <c r="A1794" i="1"/>
  <c r="A1795" i="1"/>
  <c r="A1796" i="1"/>
  <c r="A1797" i="1"/>
  <c r="A1798" i="1"/>
  <c r="A1799" i="1"/>
  <c r="A1800" i="1"/>
  <c r="A1801" i="1"/>
  <c r="A1802" i="1"/>
  <c r="A1804" i="1"/>
  <c r="A1805" i="1"/>
  <c r="A1806" i="1"/>
  <c r="A1807" i="1"/>
  <c r="A1808" i="1"/>
  <c r="A1809" i="1"/>
  <c r="A1810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7" i="1"/>
  <c r="A1865" i="1"/>
  <c r="A1867" i="1"/>
  <c r="A1872" i="1"/>
  <c r="A1875" i="1"/>
  <c r="A1876" i="1"/>
  <c r="A1877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3" i="1"/>
  <c r="A1914" i="1"/>
  <c r="A1915" i="1"/>
  <c r="A1916" i="1"/>
  <c r="A1917" i="1"/>
  <c r="A1918" i="1"/>
  <c r="A1919" i="1"/>
  <c r="A1920" i="1"/>
  <c r="A1922" i="1"/>
  <c r="A1923" i="1"/>
  <c r="A1924" i="1"/>
  <c r="A1925" i="1"/>
  <c r="A1926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2" i="1"/>
  <c r="A1944" i="1"/>
  <c r="A1946" i="1"/>
  <c r="A1948" i="1"/>
  <c r="A1950" i="1"/>
  <c r="A1953" i="1"/>
  <c r="A1954" i="1"/>
  <c r="A1955" i="1"/>
  <c r="A1956" i="1"/>
  <c r="A1957" i="1"/>
  <c r="A1958" i="1"/>
  <c r="A1959" i="1"/>
  <c r="A1960" i="1"/>
  <c r="A1962" i="1"/>
  <c r="A1967" i="1"/>
  <c r="A1968" i="1"/>
  <c r="A1969" i="1"/>
  <c r="A1970" i="1"/>
  <c r="A1971" i="1"/>
  <c r="A1973" i="1"/>
  <c r="A1974" i="1"/>
  <c r="A1975" i="1"/>
  <c r="A1976" i="1"/>
  <c r="A1977" i="1"/>
  <c r="A1981" i="1"/>
  <c r="A1982" i="1"/>
  <c r="A1983" i="1"/>
  <c r="A1984" i="1"/>
  <c r="A1985" i="1"/>
  <c r="A1986" i="1"/>
  <c r="A1987" i="1"/>
  <c r="A1989" i="1"/>
  <c r="A1990" i="1"/>
  <c r="A1991" i="1"/>
  <c r="A1992" i="1"/>
  <c r="A1993" i="1"/>
  <c r="A1994" i="1"/>
  <c r="A1998" i="1"/>
  <c r="A1999" i="1"/>
  <c r="A2000" i="1"/>
  <c r="A2001" i="1"/>
  <c r="A2002" i="1"/>
  <c r="A2003" i="1"/>
  <c r="A2004" i="1"/>
  <c r="A2005" i="1"/>
  <c r="A2006" i="1"/>
  <c r="A2009" i="1"/>
  <c r="A2010" i="1"/>
  <c r="A2011" i="1"/>
  <c r="A2012" i="1"/>
  <c r="A2013" i="1"/>
  <c r="A2014" i="1"/>
  <c r="A2015" i="1"/>
  <c r="A2016" i="1"/>
  <c r="A2017" i="1"/>
  <c r="A2018" i="1"/>
  <c r="A2019" i="1"/>
  <c r="A2024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3" i="1"/>
  <c r="A2044" i="1"/>
  <c r="A2045" i="1"/>
  <c r="A2046" i="1"/>
  <c r="A2048" i="1"/>
  <c r="A2049" i="1"/>
  <c r="A2050" i="1"/>
  <c r="A2051" i="1"/>
  <c r="A2052" i="1"/>
  <c r="A2058" i="1"/>
  <c r="A2068" i="1"/>
  <c r="A2069" i="1"/>
  <c r="A2070" i="1"/>
  <c r="A2071" i="1"/>
  <c r="A2072" i="1"/>
  <c r="A2073" i="1"/>
  <c r="A2074" i="1"/>
  <c r="A2075" i="1"/>
  <c r="A2077" i="1"/>
  <c r="A2078" i="1"/>
  <c r="A2079" i="1"/>
  <c r="A2080" i="1"/>
  <c r="A2081" i="1"/>
  <c r="A2082" i="1"/>
  <c r="A2083" i="1"/>
  <c r="A2084" i="1"/>
  <c r="A2085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9" i="1"/>
  <c r="A2162" i="1"/>
  <c r="A2163" i="1"/>
  <c r="A2164" i="1"/>
  <c r="A2168" i="1"/>
  <c r="A2171" i="1"/>
  <c r="A2172" i="1"/>
  <c r="A2183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8" i="1"/>
  <c r="A2199" i="1"/>
  <c r="A2202" i="1"/>
  <c r="A2205" i="1"/>
  <c r="A2206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32" i="1"/>
  <c r="A2233" i="1"/>
  <c r="A2234" i="1"/>
  <c r="A2235" i="1"/>
  <c r="A2236" i="1"/>
  <c r="A2237" i="1"/>
  <c r="A2238" i="1"/>
  <c r="A2239" i="1"/>
  <c r="A2244" i="1"/>
  <c r="A2245" i="1"/>
  <c r="A2246" i="1"/>
  <c r="A2247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71" i="1"/>
  <c r="A2272" i="1"/>
  <c r="A2273" i="1"/>
  <c r="A2274" i="1"/>
  <c r="A2275" i="1"/>
  <c r="A2276" i="1"/>
  <c r="A2277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10" i="1"/>
  <c r="A2312" i="1"/>
  <c r="A2313" i="1"/>
  <c r="A2314" i="1"/>
  <c r="A2315" i="1"/>
  <c r="A2319" i="1"/>
  <c r="A2320" i="1"/>
  <c r="A2321" i="1"/>
  <c r="A2322" i="1"/>
  <c r="A2324" i="1"/>
  <c r="A2325" i="1"/>
  <c r="A2326" i="1"/>
  <c r="A2327" i="1"/>
  <c r="A2332" i="1"/>
  <c r="A2333" i="1"/>
  <c r="A2334" i="1"/>
  <c r="A2335" i="1"/>
  <c r="A2337" i="1"/>
  <c r="A2339" i="1"/>
  <c r="A2343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3" i="1"/>
  <c r="A2364" i="1"/>
  <c r="A2365" i="1"/>
  <c r="A2366" i="1"/>
  <c r="A2367" i="1"/>
  <c r="A2368" i="1"/>
  <c r="A2373" i="1"/>
  <c r="A2374" i="1"/>
  <c r="A2375" i="1"/>
  <c r="A2380" i="1"/>
  <c r="A2381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9" i="1"/>
  <c r="A2400" i="1"/>
  <c r="A2402" i="1"/>
  <c r="A2403" i="1"/>
  <c r="A2404" i="1"/>
  <c r="A2405" i="1"/>
  <c r="A2406" i="1"/>
  <c r="A2407" i="1"/>
  <c r="A2408" i="1"/>
  <c r="A2410" i="1"/>
  <c r="A2411" i="1"/>
  <c r="A2412" i="1"/>
  <c r="A2417" i="1"/>
  <c r="A2418" i="1"/>
  <c r="A2419" i="1"/>
  <c r="A2421" i="1"/>
  <c r="A2422" i="1"/>
  <c r="A2423" i="1"/>
  <c r="A2424" i="1"/>
  <c r="A2426" i="1"/>
  <c r="A2427" i="1"/>
  <c r="A2428" i="1"/>
  <c r="A2429" i="1"/>
  <c r="A2430" i="1"/>
  <c r="A2432" i="1"/>
  <c r="A2433" i="1"/>
  <c r="A2434" i="1"/>
  <c r="A2435" i="1"/>
  <c r="A2436" i="1"/>
  <c r="A2437" i="1"/>
  <c r="A2438" i="1"/>
  <c r="A2439" i="1"/>
  <c r="A2440" i="1"/>
  <c r="A2441" i="1"/>
  <c r="A2450" i="1"/>
  <c r="A2451" i="1"/>
  <c r="A2452" i="1"/>
  <c r="A2453" i="1"/>
  <c r="A2454" i="1"/>
  <c r="A2456" i="1"/>
  <c r="A2457" i="1"/>
  <c r="A2458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4" i="1"/>
  <c r="A2485" i="1"/>
  <c r="A2487" i="1"/>
  <c r="A2488" i="1"/>
  <c r="A2489" i="1"/>
  <c r="A2491" i="1"/>
  <c r="A2492" i="1"/>
  <c r="A2494" i="1"/>
  <c r="A2495" i="1"/>
  <c r="A2497" i="1"/>
  <c r="A2498" i="1"/>
  <c r="A2499" i="1"/>
  <c r="A2503" i="1"/>
  <c r="A2504" i="1"/>
  <c r="A2506" i="1"/>
  <c r="A2507" i="1"/>
  <c r="A2508" i="1"/>
  <c r="A2509" i="1"/>
  <c r="A2511" i="1"/>
  <c r="A2514" i="1"/>
  <c r="A2515" i="1"/>
  <c r="A2516" i="1"/>
  <c r="A2518" i="1"/>
  <c r="A2519" i="1"/>
  <c r="A2520" i="1"/>
  <c r="A2521" i="1"/>
  <c r="A2523" i="1"/>
  <c r="A2528" i="1"/>
  <c r="A2529" i="1"/>
  <c r="A2531" i="1"/>
  <c r="A2532" i="1"/>
  <c r="A2533" i="1"/>
  <c r="A2534" i="1"/>
  <c r="A2535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3" i="1"/>
  <c r="A2554" i="1"/>
  <c r="A2556" i="1"/>
  <c r="A2557" i="1"/>
  <c r="A2558" i="1"/>
  <c r="A2559" i="1"/>
  <c r="A2562" i="1"/>
  <c r="A2564" i="1"/>
  <c r="A2567" i="1"/>
  <c r="A2566" i="1"/>
  <c r="A2569" i="1"/>
  <c r="A2570" i="1"/>
  <c r="A2571" i="1"/>
  <c r="A2572" i="1"/>
  <c r="A2577" i="1"/>
  <c r="A2576" i="1"/>
  <c r="A2578" i="1"/>
  <c r="A2579" i="1"/>
  <c r="A2581" i="1"/>
  <c r="A2582" i="1"/>
  <c r="A2583" i="1"/>
  <c r="A2584" i="1"/>
  <c r="A2588" i="1"/>
  <c r="A2591" i="1"/>
  <c r="A2594" i="1"/>
  <c r="A2595" i="1"/>
  <c r="A2596" i="1"/>
  <c r="A2597" i="1"/>
  <c r="A2598" i="1"/>
  <c r="A2599" i="1"/>
  <c r="A2600" i="1"/>
  <c r="A2601" i="1"/>
  <c r="A2603" i="1"/>
  <c r="A2604" i="1"/>
  <c r="A2605" i="1"/>
  <c r="A2606" i="1"/>
  <c r="A2607" i="1"/>
  <c r="A2608" i="1"/>
  <c r="A2609" i="1"/>
  <c r="A2610" i="1"/>
  <c r="A2611" i="1"/>
  <c r="A2612" i="1"/>
  <c r="A2614" i="1"/>
  <c r="A2619" i="1"/>
  <c r="A2621" i="1"/>
  <c r="A2622" i="1"/>
  <c r="A2623" i="1"/>
  <c r="A2632" i="1"/>
  <c r="A2633" i="1"/>
  <c r="A2634" i="1"/>
  <c r="A2635" i="1"/>
  <c r="A2636" i="1"/>
  <c r="A2637" i="1"/>
  <c r="A2638" i="1"/>
  <c r="A2639" i="1"/>
  <c r="A2642" i="1"/>
  <c r="A2645" i="1"/>
  <c r="A2646" i="1"/>
  <c r="A2647" i="1"/>
  <c r="A2648" i="1"/>
  <c r="A2649" i="1"/>
  <c r="A2652" i="1"/>
  <c r="A2653" i="1"/>
  <c r="A2654" i="1"/>
  <c r="A2656" i="1"/>
  <c r="A2658" i="1"/>
  <c r="A2659" i="1"/>
  <c r="A2660" i="1"/>
  <c r="A2661" i="1"/>
  <c r="A2662" i="1"/>
  <c r="A2663" i="1"/>
  <c r="A2667" i="1"/>
  <c r="A2664" i="1"/>
  <c r="A2668" i="1"/>
  <c r="A2670" i="1"/>
  <c r="A2665" i="1"/>
  <c r="A2666" i="1"/>
  <c r="A2673" i="1"/>
  <c r="A2675" i="1"/>
  <c r="A2676" i="1"/>
  <c r="A2677" i="1"/>
  <c r="A2678" i="1"/>
  <c r="A2679" i="1"/>
  <c r="A2680" i="1"/>
  <c r="A2681" i="1"/>
  <c r="A2682" i="1"/>
  <c r="A2683" i="1"/>
  <c r="A2685" i="1"/>
  <c r="A2686" i="1"/>
  <c r="A2687" i="1"/>
  <c r="A2688" i="1"/>
  <c r="A2689" i="1"/>
  <c r="A2690" i="1"/>
  <c r="A2691" i="1"/>
  <c r="A2693" i="1"/>
  <c r="A2695" i="1"/>
  <c r="A2696" i="1"/>
  <c r="A2697" i="1"/>
  <c r="A2701" i="1"/>
  <c r="A2702" i="1"/>
  <c r="A2703" i="1"/>
  <c r="A2704" i="1"/>
  <c r="A2705" i="1"/>
  <c r="A2706" i="1"/>
  <c r="A2707" i="1"/>
  <c r="A2708" i="1"/>
  <c r="A2710" i="1"/>
  <c r="A2711" i="1"/>
  <c r="A2713" i="1"/>
  <c r="A2716" i="1"/>
  <c r="A2717" i="1"/>
  <c r="A2718" i="1"/>
  <c r="A2719" i="1"/>
  <c r="A2720" i="1"/>
  <c r="A2721" i="1"/>
  <c r="A2722" i="1"/>
  <c r="A2723" i="1"/>
  <c r="A2724" i="1"/>
  <c r="A2725" i="1"/>
  <c r="A2726" i="1"/>
  <c r="A2732" i="1"/>
  <c r="A2735" i="1"/>
  <c r="A2736" i="1"/>
  <c r="A2737" i="1"/>
  <c r="A2739" i="1"/>
  <c r="A2740" i="1"/>
  <c r="A2741" i="1"/>
  <c r="A2743" i="1"/>
  <c r="A2745" i="1"/>
  <c r="A2746" i="1"/>
  <c r="A2751" i="1"/>
  <c r="A2755" i="1"/>
  <c r="A2756" i="1"/>
  <c r="A2757" i="1"/>
  <c r="A2758" i="1"/>
  <c r="A2759" i="1"/>
  <c r="A2760" i="1"/>
  <c r="A2761" i="1"/>
  <c r="A2762" i="1"/>
  <c r="A2763" i="1"/>
  <c r="A2764" i="1"/>
  <c r="A2766" i="1"/>
  <c r="A2767" i="1"/>
  <c r="A2768" i="1"/>
  <c r="A2769" i="1"/>
  <c r="A2771" i="1"/>
  <c r="A2772" i="1"/>
  <c r="A2773" i="1"/>
  <c r="A2776" i="1"/>
  <c r="A2777" i="1"/>
  <c r="A2779" i="1"/>
  <c r="A2787" i="1"/>
  <c r="A2789" i="1"/>
  <c r="A2790" i="1"/>
  <c r="A2791" i="1"/>
  <c r="A2792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6" i="1"/>
  <c r="A2819" i="1"/>
  <c r="A2820" i="1"/>
  <c r="A2821" i="1"/>
  <c r="A2822" i="1"/>
  <c r="A2823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70" i="1"/>
  <c r="A2871" i="1"/>
  <c r="A2872" i="1"/>
  <c r="A2875" i="1"/>
  <c r="A2876" i="1"/>
  <c r="A2877" i="1"/>
  <c r="A2878" i="1"/>
  <c r="A2879" i="1"/>
  <c r="A2880" i="1"/>
  <c r="A2881" i="1"/>
  <c r="A2883" i="1"/>
  <c r="A2884" i="1"/>
  <c r="A2885" i="1"/>
  <c r="A2886" i="1"/>
  <c r="A2887" i="1"/>
  <c r="A2888" i="1"/>
  <c r="A2889" i="1"/>
  <c r="A2890" i="1"/>
  <c r="A2891" i="1"/>
  <c r="A2894" i="1"/>
  <c r="A2898" i="1"/>
  <c r="A2902" i="1"/>
  <c r="A2903" i="1"/>
  <c r="A2906" i="1"/>
  <c r="A2907" i="1"/>
  <c r="A2908" i="1"/>
  <c r="A2909" i="1"/>
  <c r="A2923" i="1"/>
  <c r="A2928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9" i="1"/>
  <c r="A2950" i="1"/>
  <c r="A2951" i="1"/>
  <c r="A2952" i="1"/>
  <c r="A2954" i="1"/>
  <c r="A2955" i="1"/>
  <c r="A2956" i="1"/>
  <c r="A2957" i="1"/>
  <c r="A2961" i="1"/>
  <c r="A2962" i="1"/>
  <c r="A2963" i="1"/>
  <c r="A2964" i="1"/>
  <c r="A2965" i="1"/>
  <c r="A2966" i="1"/>
  <c r="A2969" i="1"/>
  <c r="A2970" i="1"/>
  <c r="A2971" i="1"/>
  <c r="A2972" i="1"/>
  <c r="A2973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10" i="1"/>
  <c r="A3011" i="1"/>
  <c r="A3013" i="1"/>
  <c r="A3014" i="1"/>
  <c r="A3015" i="1"/>
  <c r="A3090" i="1"/>
  <c r="A3084" i="1"/>
  <c r="A3082" i="1"/>
  <c r="A3083" i="1"/>
  <c r="A3085" i="1"/>
  <c r="A3091" i="1"/>
  <c r="A3086" i="1"/>
  <c r="A3092" i="1"/>
  <c r="A3088" i="1"/>
  <c r="A3087" i="1"/>
  <c r="A3089" i="1"/>
  <c r="A3031" i="1"/>
  <c r="A3033" i="1"/>
  <c r="A3062" i="1"/>
  <c r="A3018" i="1"/>
  <c r="A3019" i="1"/>
  <c r="A3035" i="1"/>
  <c r="A3052" i="1"/>
  <c r="A3063" i="1"/>
  <c r="A3016" i="1"/>
  <c r="A3017" i="1"/>
  <c r="A3032" i="1"/>
  <c r="A3044" i="1"/>
  <c r="A3064" i="1"/>
  <c r="A3034" i="1"/>
  <c r="A3056" i="1"/>
  <c r="A3057" i="1"/>
  <c r="A3058" i="1"/>
  <c r="A3059" i="1"/>
  <c r="A3060" i="1"/>
  <c r="A3061" i="1"/>
  <c r="A3025" i="1"/>
  <c r="A3036" i="1"/>
  <c r="A3037" i="1"/>
  <c r="A3038" i="1"/>
  <c r="A3039" i="1"/>
  <c r="A3040" i="1"/>
  <c r="A3041" i="1"/>
  <c r="A3042" i="1"/>
  <c r="A3029" i="1"/>
  <c r="A3026" i="1"/>
  <c r="A3021" i="1"/>
  <c r="A3020" i="1"/>
  <c r="A3024" i="1"/>
  <c r="A3027" i="1"/>
  <c r="A3045" i="1"/>
  <c r="A3068" i="1"/>
  <c r="A3070" i="1"/>
  <c r="A3071" i="1"/>
  <c r="A3072" i="1"/>
  <c r="A3073" i="1"/>
  <c r="A3074" i="1"/>
  <c r="A3075" i="1"/>
  <c r="A3076" i="1"/>
  <c r="A3078" i="1"/>
  <c r="A3080" i="1"/>
  <c r="A3081" i="1"/>
  <c r="A3030" i="1"/>
  <c r="A3022" i="1"/>
  <c r="A3023" i="1"/>
  <c r="A3048" i="1"/>
  <c r="A3049" i="1"/>
  <c r="A3050" i="1"/>
  <c r="A3051" i="1"/>
  <c r="A3053" i="1"/>
  <c r="A3054" i="1"/>
  <c r="A3055" i="1"/>
  <c r="A3079" i="1"/>
  <c r="A3077" i="1"/>
  <c r="A3043" i="1"/>
  <c r="A3028" i="1"/>
  <c r="A3046" i="1"/>
  <c r="A3047" i="1"/>
  <c r="A3065" i="1"/>
  <c r="A3066" i="1"/>
  <c r="A3067" i="1"/>
  <c r="A3069" i="1"/>
  <c r="A1356" i="1"/>
  <c r="A1355" i="1"/>
  <c r="A1358" i="1"/>
  <c r="A1357" i="1"/>
  <c r="A2340" i="1"/>
  <c r="A2341" i="1"/>
  <c r="A2342" i="1"/>
  <c r="A2338" i="1"/>
  <c r="A63" i="1"/>
  <c r="A1392" i="1"/>
  <c r="A895" i="1"/>
  <c r="A721" i="1"/>
  <c r="A722" i="1"/>
  <c r="A725" i="1"/>
  <c r="A290" i="1"/>
  <c r="A1404" i="1"/>
  <c r="A2967" i="1"/>
  <c r="A2968" i="1"/>
  <c r="Z2672" i="1" l="1"/>
  <c r="W2672" i="1"/>
  <c r="Y2672" i="1"/>
  <c r="R1558" i="1"/>
  <c r="D1558" i="1"/>
  <c r="C1558" i="1"/>
  <c r="G1558" i="1" s="1"/>
  <c r="AB2672" i="1" l="1"/>
  <c r="M1558" i="1"/>
  <c r="F1558" i="1"/>
  <c r="T1558" i="1"/>
  <c r="S1558" i="1"/>
  <c r="AA2672" i="1" l="1"/>
  <c r="AC2672" i="1" s="1"/>
  <c r="AD2672" i="1"/>
  <c r="V1558" i="1"/>
  <c r="Y1558" i="1" s="1"/>
  <c r="U1558" i="1"/>
  <c r="X1558" i="1" s="1"/>
  <c r="Z1558" i="1" l="1"/>
  <c r="AB1558" i="1" s="1"/>
  <c r="AA1558" i="1" s="1"/>
  <c r="W1558" i="1"/>
  <c r="AD1558" i="1" l="1"/>
  <c r="AC1558" i="1"/>
  <c r="C2967" i="1"/>
  <c r="G2967" i="1" s="1"/>
  <c r="C2968" i="1"/>
  <c r="G2968" i="1" s="1"/>
  <c r="D2967" i="1"/>
  <c r="D2968" i="1"/>
  <c r="R2967" i="1"/>
  <c r="R2968" i="1"/>
  <c r="R702" i="1"/>
  <c r="D702" i="1"/>
  <c r="C702" i="1"/>
  <c r="G702" i="1" s="1"/>
  <c r="R2670" i="1"/>
  <c r="D2670" i="1"/>
  <c r="C2670" i="1"/>
  <c r="G2670" i="1" s="1"/>
  <c r="R2668" i="1"/>
  <c r="D2668" i="1"/>
  <c r="C2668" i="1"/>
  <c r="G2668" i="1" s="1"/>
  <c r="R2667" i="1"/>
  <c r="D2667" i="1"/>
  <c r="C2667" i="1"/>
  <c r="G2667" i="1" s="1"/>
  <c r="M2667" i="1" l="1"/>
  <c r="F2667" i="1"/>
  <c r="M2668" i="1"/>
  <c r="F2668" i="1"/>
  <c r="M2670" i="1"/>
  <c r="F2670" i="1"/>
  <c r="M702" i="1"/>
  <c r="F702" i="1"/>
  <c r="M2968" i="1"/>
  <c r="F2968" i="1"/>
  <c r="M2967" i="1"/>
  <c r="F2967" i="1"/>
  <c r="T2667" i="1"/>
  <c r="T2668" i="1"/>
  <c r="T2670" i="1"/>
  <c r="T702" i="1"/>
  <c r="S2967" i="1"/>
  <c r="U2967" i="1" s="1"/>
  <c r="S2968" i="1"/>
  <c r="U2968" i="1" s="1"/>
  <c r="T2968" i="1"/>
  <c r="T2967" i="1"/>
  <c r="S2670" i="1"/>
  <c r="V2670" i="1" s="1"/>
  <c r="S702" i="1"/>
  <c r="V702" i="1" s="1"/>
  <c r="S2668" i="1"/>
  <c r="S2667" i="1"/>
  <c r="V2968" i="1" l="1"/>
  <c r="V2667" i="1"/>
  <c r="V2967" i="1"/>
  <c r="V2668" i="1"/>
  <c r="U702" i="1"/>
  <c r="X702" i="1" s="1"/>
  <c r="U2670" i="1"/>
  <c r="W2670" i="1" s="1"/>
  <c r="U2668" i="1"/>
  <c r="X2668" i="1" s="1"/>
  <c r="U2667" i="1"/>
  <c r="X2667" i="1" s="1"/>
  <c r="W2668" i="1"/>
  <c r="W2968" i="1"/>
  <c r="X2968" i="1"/>
  <c r="Z2968" i="1" s="1"/>
  <c r="W2967" i="1"/>
  <c r="X2967" i="1"/>
  <c r="Z2967" i="1" s="1"/>
  <c r="X2670" i="1"/>
  <c r="Z2668" i="1" l="1"/>
  <c r="Z2667" i="1"/>
  <c r="Z2670" i="1"/>
  <c r="Z702" i="1"/>
  <c r="W702" i="1"/>
  <c r="Y2968" i="1"/>
  <c r="AB2968" i="1"/>
  <c r="W2667" i="1"/>
  <c r="Y2967" i="1"/>
  <c r="AB2967" i="1"/>
  <c r="Y2670" i="1"/>
  <c r="Y2668" i="1" l="1"/>
  <c r="Y702" i="1"/>
  <c r="Y2667" i="1"/>
  <c r="AB2670" i="1"/>
  <c r="AB2668" i="1"/>
  <c r="AB702" i="1"/>
  <c r="AB2667" i="1"/>
  <c r="AA2968" i="1"/>
  <c r="AC2968" i="1" s="1"/>
  <c r="AD2968" i="1"/>
  <c r="AA2967" i="1"/>
  <c r="AC2967" i="1" s="1"/>
  <c r="AD2967" i="1"/>
  <c r="AD2667" i="1" l="1"/>
  <c r="AA2667" i="1"/>
  <c r="AD2668" i="1"/>
  <c r="AA2668" i="1"/>
  <c r="AD702" i="1"/>
  <c r="AA702" i="1"/>
  <c r="AD2670" i="1"/>
  <c r="AA2670" i="1"/>
  <c r="C560" i="1"/>
  <c r="M560" i="1" s="1"/>
  <c r="D560" i="1"/>
  <c r="T560" i="1"/>
  <c r="C937" i="1"/>
  <c r="D937" i="1"/>
  <c r="M937" i="1"/>
  <c r="R937" i="1"/>
  <c r="C1404" i="1"/>
  <c r="G1404" i="1" s="1"/>
  <c r="D1404" i="1"/>
  <c r="R1404" i="1"/>
  <c r="C290" i="1"/>
  <c r="G290" i="1" s="1"/>
  <c r="D290" i="1"/>
  <c r="R290" i="1"/>
  <c r="C558" i="1"/>
  <c r="G558" i="1" s="1"/>
  <c r="C593" i="1"/>
  <c r="G593" i="1" s="1"/>
  <c r="D558" i="1"/>
  <c r="D593" i="1"/>
  <c r="T558" i="1"/>
  <c r="S593" i="1"/>
  <c r="U593" i="1" s="1"/>
  <c r="F560" i="1" l="1"/>
  <c r="G560" i="1"/>
  <c r="F937" i="1"/>
  <c r="G937" i="1"/>
  <c r="M593" i="1"/>
  <c r="F593" i="1"/>
  <c r="M558" i="1"/>
  <c r="F558" i="1"/>
  <c r="M290" i="1"/>
  <c r="F290" i="1"/>
  <c r="M1404" i="1"/>
  <c r="F1404" i="1"/>
  <c r="S290" i="1"/>
  <c r="U290" i="1" s="1"/>
  <c r="S1404" i="1"/>
  <c r="U1404" i="1" s="1"/>
  <c r="X1404" i="1" s="1"/>
  <c r="S937" i="1"/>
  <c r="U937" i="1" s="1"/>
  <c r="AC2670" i="1"/>
  <c r="AC702" i="1"/>
  <c r="AC2668" i="1"/>
  <c r="AC2667" i="1"/>
  <c r="T1404" i="1"/>
  <c r="V1404" i="1" s="1"/>
  <c r="S558" i="1"/>
  <c r="S560" i="1"/>
  <c r="T937" i="1"/>
  <c r="T593" i="1"/>
  <c r="V593" i="1" s="1"/>
  <c r="T290" i="1"/>
  <c r="V290" i="1" l="1"/>
  <c r="V937" i="1"/>
  <c r="Z937" i="1" s="1"/>
  <c r="V560" i="1"/>
  <c r="U560" i="1"/>
  <c r="X560" i="1" s="1"/>
  <c r="V558" i="1"/>
  <c r="U558" i="1"/>
  <c r="Z1404" i="1"/>
  <c r="AB1404" i="1" s="1"/>
  <c r="AA1404" i="1" s="1"/>
  <c r="W1404" i="1"/>
  <c r="X593" i="1"/>
  <c r="W593" i="1"/>
  <c r="W937" i="1"/>
  <c r="X937" i="1"/>
  <c r="W290" i="1"/>
  <c r="X290" i="1"/>
  <c r="Z560" i="1" l="1"/>
  <c r="AB560" i="1" s="1"/>
  <c r="Y937" i="1"/>
  <c r="Z593" i="1"/>
  <c r="AB593" i="1" s="1"/>
  <c r="AB937" i="1"/>
  <c r="AD1404" i="1"/>
  <c r="Z290" i="1"/>
  <c r="Y290" i="1" s="1"/>
  <c r="Y1404" i="1"/>
  <c r="AC1404" i="1" s="1"/>
  <c r="W560" i="1"/>
  <c r="X558" i="1"/>
  <c r="W558" i="1"/>
  <c r="Y593" i="1" l="1"/>
  <c r="Y560" i="1"/>
  <c r="AD937" i="1"/>
  <c r="AA937" i="1"/>
  <c r="AC937" i="1" s="1"/>
  <c r="AA593" i="1"/>
  <c r="Z558" i="1"/>
  <c r="Y558" i="1" s="1"/>
  <c r="AC593" i="1"/>
  <c r="AB290" i="1"/>
  <c r="AD290" i="1" s="1"/>
  <c r="AD593" i="1"/>
  <c r="AD560" i="1"/>
  <c r="AA560" i="1"/>
  <c r="AB558" i="1"/>
  <c r="AC560" i="1" l="1"/>
  <c r="AA290" i="1"/>
  <c r="AC290" i="1" s="1"/>
  <c r="AD558" i="1"/>
  <c r="AA558" i="1"/>
  <c r="AC558" i="1" s="1"/>
  <c r="C1195" i="1"/>
  <c r="G1195" i="1" s="1"/>
  <c r="D1195" i="1"/>
  <c r="R1195" i="1"/>
  <c r="C132" i="1"/>
  <c r="G132" i="1" s="1"/>
  <c r="D132" i="1"/>
  <c r="R132" i="1"/>
  <c r="M132" i="1" l="1"/>
  <c r="F132" i="1"/>
  <c r="M1195" i="1"/>
  <c r="F1195" i="1"/>
  <c r="S132" i="1"/>
  <c r="U132" i="1" s="1"/>
  <c r="X132" i="1" s="1"/>
  <c r="S1195" i="1"/>
  <c r="U1195" i="1" s="1"/>
  <c r="X1195" i="1" s="1"/>
  <c r="T1195" i="1"/>
  <c r="T132" i="1"/>
  <c r="V1195" i="1" l="1"/>
  <c r="Z1195" i="1" s="1"/>
  <c r="AB1195" i="1" s="1"/>
  <c r="V132" i="1"/>
  <c r="Z132" i="1" s="1"/>
  <c r="AB132" i="1" s="1"/>
  <c r="AD132" i="1" s="1"/>
  <c r="W1195" i="1"/>
  <c r="W132" i="1"/>
  <c r="Y132" i="1" l="1"/>
  <c r="AA132" i="1"/>
  <c r="Y1195" i="1"/>
  <c r="AD1195" i="1"/>
  <c r="AA1195" i="1"/>
  <c r="AC1195" i="1" s="1"/>
  <c r="C1577" i="1"/>
  <c r="G1577" i="1" s="1"/>
  <c r="D1577" i="1"/>
  <c r="R1577" i="1"/>
  <c r="M1577" i="1" l="1"/>
  <c r="F1577" i="1"/>
  <c r="S1577" i="1"/>
  <c r="U1577" i="1" s="1"/>
  <c r="AC132" i="1"/>
  <c r="T1577" i="1"/>
  <c r="V1577" i="1" s="1"/>
  <c r="X1577" i="1" l="1"/>
  <c r="Z1577" i="1" s="1"/>
  <c r="W1577" i="1"/>
  <c r="AB1577" i="1" l="1"/>
  <c r="Y1577" i="1"/>
  <c r="C1960" i="1"/>
  <c r="G1960" i="1" s="1"/>
  <c r="D1960" i="1"/>
  <c r="R1960" i="1"/>
  <c r="C1980" i="1"/>
  <c r="G1980" i="1" s="1"/>
  <c r="D1980" i="1"/>
  <c r="R1980" i="1"/>
  <c r="M1980" i="1" l="1"/>
  <c r="F1980" i="1"/>
  <c r="M1960" i="1"/>
  <c r="F1960" i="1"/>
  <c r="S1960" i="1"/>
  <c r="U1960" i="1" s="1"/>
  <c r="X1960" i="1" s="1"/>
  <c r="S1980" i="1"/>
  <c r="U1980" i="1" s="1"/>
  <c r="X1980" i="1" s="1"/>
  <c r="T1980" i="1"/>
  <c r="T1960" i="1"/>
  <c r="AD1577" i="1"/>
  <c r="AA1577" i="1"/>
  <c r="AC1577" i="1" s="1"/>
  <c r="C721" i="1"/>
  <c r="C722" i="1"/>
  <c r="C725" i="1"/>
  <c r="G725" i="1" s="1"/>
  <c r="D721" i="1"/>
  <c r="D722" i="1"/>
  <c r="D725" i="1"/>
  <c r="M721" i="1"/>
  <c r="M722" i="1"/>
  <c r="R721" i="1"/>
  <c r="R722" i="1"/>
  <c r="R725" i="1"/>
  <c r="C895" i="1"/>
  <c r="G895" i="1" s="1"/>
  <c r="D895" i="1"/>
  <c r="R895" i="1"/>
  <c r="V1960" i="1" l="1"/>
  <c r="F721" i="1"/>
  <c r="G721" i="1"/>
  <c r="F722" i="1"/>
  <c r="G722" i="1"/>
  <c r="V1980" i="1"/>
  <c r="M895" i="1"/>
  <c r="F895" i="1"/>
  <c r="M725" i="1"/>
  <c r="F725" i="1"/>
  <c r="T725" i="1"/>
  <c r="S721" i="1"/>
  <c r="U721" i="1" s="1"/>
  <c r="X721" i="1" s="1"/>
  <c r="S895" i="1"/>
  <c r="U895" i="1" s="1"/>
  <c r="S722" i="1"/>
  <c r="U722" i="1" s="1"/>
  <c r="W1960" i="1"/>
  <c r="Z1980" i="1"/>
  <c r="AB1980" i="1" s="1"/>
  <c r="AA1980" i="1" s="1"/>
  <c r="Z1960" i="1"/>
  <c r="AB1960" i="1" s="1"/>
  <c r="AA1960" i="1" s="1"/>
  <c r="W1980" i="1"/>
  <c r="S725" i="1"/>
  <c r="V725" i="1" s="1"/>
  <c r="T722" i="1"/>
  <c r="T895" i="1"/>
  <c r="T721" i="1"/>
  <c r="C872" i="1"/>
  <c r="G872" i="1" s="1"/>
  <c r="D872" i="1"/>
  <c r="R872" i="1"/>
  <c r="C1392" i="1"/>
  <c r="G1392" i="1" s="1"/>
  <c r="D1392" i="1"/>
  <c r="R1392" i="1"/>
  <c r="C63" i="1"/>
  <c r="G63" i="1" s="1"/>
  <c r="D63" i="1"/>
  <c r="R63" i="1"/>
  <c r="C2340" i="1"/>
  <c r="C2341" i="1"/>
  <c r="C2342" i="1"/>
  <c r="C2338" i="1"/>
  <c r="D2340" i="1"/>
  <c r="D2341" i="1"/>
  <c r="D2342" i="1"/>
  <c r="D2338" i="1"/>
  <c r="M2340" i="1"/>
  <c r="M2341" i="1"/>
  <c r="M2342" i="1"/>
  <c r="M2338" i="1"/>
  <c r="R2340" i="1"/>
  <c r="R2341" i="1"/>
  <c r="R2342" i="1"/>
  <c r="R2338" i="1"/>
  <c r="C1356" i="1"/>
  <c r="C1355" i="1"/>
  <c r="G1355" i="1" s="1"/>
  <c r="C1358" i="1"/>
  <c r="G1358" i="1" s="1"/>
  <c r="C1357" i="1"/>
  <c r="G1357" i="1" s="1"/>
  <c r="D1356" i="1"/>
  <c r="D1355" i="1"/>
  <c r="D1358" i="1"/>
  <c r="D1357" i="1"/>
  <c r="M1356" i="1"/>
  <c r="R1356" i="1"/>
  <c r="R1355" i="1"/>
  <c r="R1358" i="1"/>
  <c r="R1357" i="1"/>
  <c r="V895" i="1" l="1"/>
  <c r="AD1960" i="1"/>
  <c r="F2338" i="1"/>
  <c r="G2338" i="1"/>
  <c r="F2341" i="1"/>
  <c r="G2341" i="1"/>
  <c r="F1356" i="1"/>
  <c r="G1356" i="1"/>
  <c r="F2342" i="1"/>
  <c r="G2342" i="1"/>
  <c r="F2340" i="1"/>
  <c r="G2340" i="1"/>
  <c r="M1357" i="1"/>
  <c r="F1357" i="1"/>
  <c r="M1358" i="1"/>
  <c r="F1358" i="1"/>
  <c r="M1355" i="1"/>
  <c r="F1355" i="1"/>
  <c r="M63" i="1"/>
  <c r="F63" i="1"/>
  <c r="M1392" i="1"/>
  <c r="F1392" i="1"/>
  <c r="M872" i="1"/>
  <c r="F872" i="1"/>
  <c r="V721" i="1"/>
  <c r="V722" i="1"/>
  <c r="S1358" i="1"/>
  <c r="U1358" i="1" s="1"/>
  <c r="S2338" i="1"/>
  <c r="U2338" i="1" s="1"/>
  <c r="W2338" i="1" s="1"/>
  <c r="T2341" i="1"/>
  <c r="S63" i="1"/>
  <c r="U63" i="1" s="1"/>
  <c r="S1392" i="1"/>
  <c r="U1392" i="1" s="1"/>
  <c r="S872" i="1"/>
  <c r="U872" i="1" s="1"/>
  <c r="X872" i="1" s="1"/>
  <c r="U725" i="1"/>
  <c r="T1356" i="1"/>
  <c r="S1357" i="1"/>
  <c r="U1357" i="1" s="1"/>
  <c r="T1355" i="1"/>
  <c r="S2342" i="1"/>
  <c r="U2342" i="1" s="1"/>
  <c r="X2342" i="1" s="1"/>
  <c r="T2340" i="1"/>
  <c r="S2341" i="1"/>
  <c r="U2341" i="1" s="1"/>
  <c r="S2340" i="1"/>
  <c r="S1355" i="1"/>
  <c r="S1356" i="1"/>
  <c r="T2342" i="1"/>
  <c r="AD1980" i="1"/>
  <c r="Y1980" i="1"/>
  <c r="AC1980" i="1" s="1"/>
  <c r="T2338" i="1"/>
  <c r="X725" i="1"/>
  <c r="W721" i="1"/>
  <c r="Y1960" i="1"/>
  <c r="AC1960" i="1" s="1"/>
  <c r="T1357" i="1"/>
  <c r="T1358" i="1"/>
  <c r="V1358" i="1" s="1"/>
  <c r="T872" i="1"/>
  <c r="Z721" i="1"/>
  <c r="X895" i="1"/>
  <c r="W895" i="1"/>
  <c r="T63" i="1"/>
  <c r="T1392" i="1"/>
  <c r="V1392" i="1" s="1"/>
  <c r="W722" i="1"/>
  <c r="X722" i="1"/>
  <c r="Z895" i="1" l="1"/>
  <c r="AB895" i="1" s="1"/>
  <c r="V1357" i="1"/>
  <c r="V2338" i="1"/>
  <c r="V1355" i="1"/>
  <c r="V63" i="1"/>
  <c r="V872" i="1"/>
  <c r="Z872" i="1" s="1"/>
  <c r="AB872" i="1" s="1"/>
  <c r="V2341" i="1"/>
  <c r="W1357" i="1"/>
  <c r="X1357" i="1"/>
  <c r="V2342" i="1"/>
  <c r="Z2342" i="1" s="1"/>
  <c r="Y2342" i="1" s="1"/>
  <c r="V2340" i="1"/>
  <c r="U2340" i="1"/>
  <c r="X2340" i="1" s="1"/>
  <c r="U1355" i="1"/>
  <c r="X1355" i="1" s="1"/>
  <c r="U1356" i="1"/>
  <c r="W1356" i="1" s="1"/>
  <c r="V1356" i="1"/>
  <c r="W725" i="1"/>
  <c r="W2342" i="1"/>
  <c r="X2338" i="1"/>
  <c r="W2341" i="1"/>
  <c r="X2341" i="1"/>
  <c r="W1355" i="1"/>
  <c r="X1358" i="1"/>
  <c r="Z1358" i="1" s="1"/>
  <c r="W1358" i="1"/>
  <c r="Z722" i="1"/>
  <c r="AB722" i="1" s="1"/>
  <c r="Z725" i="1"/>
  <c r="AB725" i="1" s="1"/>
  <c r="AB721" i="1"/>
  <c r="Y721" i="1"/>
  <c r="W872" i="1"/>
  <c r="X1392" i="1"/>
  <c r="Z1392" i="1" s="1"/>
  <c r="W1392" i="1"/>
  <c r="W63" i="1"/>
  <c r="X63" i="1"/>
  <c r="Z63" i="1" s="1"/>
  <c r="Y895" i="1" l="1"/>
  <c r="Z1357" i="1"/>
  <c r="AB1357" i="1" s="1"/>
  <c r="AA1357" i="1" s="1"/>
  <c r="Z2341" i="1"/>
  <c r="Y2341" i="1" s="1"/>
  <c r="Z2338" i="1"/>
  <c r="AB2338" i="1" s="1"/>
  <c r="AA2338" i="1" s="1"/>
  <c r="Z2340" i="1"/>
  <c r="Y2340" i="1" s="1"/>
  <c r="W2340" i="1"/>
  <c r="Z1355" i="1"/>
  <c r="AB1355" i="1" s="1"/>
  <c r="AA1355" i="1" s="1"/>
  <c r="AD872" i="1"/>
  <c r="AA872" i="1"/>
  <c r="X1356" i="1"/>
  <c r="Z1356" i="1" s="1"/>
  <c r="Y872" i="1"/>
  <c r="AB2342" i="1"/>
  <c r="AD2342" i="1" s="1"/>
  <c r="Y722" i="1"/>
  <c r="AB1358" i="1"/>
  <c r="Y1358" i="1"/>
  <c r="Y725" i="1"/>
  <c r="AA721" i="1"/>
  <c r="AD721" i="1"/>
  <c r="AD725" i="1"/>
  <c r="AA725" i="1"/>
  <c r="AA895" i="1"/>
  <c r="AC895" i="1" s="1"/>
  <c r="AD895" i="1"/>
  <c r="AA722" i="1"/>
  <c r="AD722" i="1"/>
  <c r="AB1392" i="1"/>
  <c r="Y1392" i="1"/>
  <c r="AB63" i="1"/>
  <c r="Y63" i="1"/>
  <c r="AD2338" i="1" l="1"/>
  <c r="AD1357" i="1"/>
  <c r="Y2338" i="1"/>
  <c r="Y1357" i="1"/>
  <c r="AC1357" i="1" s="1"/>
  <c r="AB2340" i="1"/>
  <c r="AA2340" i="1" s="1"/>
  <c r="AC2340" i="1" s="1"/>
  <c r="Y1355" i="1"/>
  <c r="AC1355" i="1" s="1"/>
  <c r="AB2341" i="1"/>
  <c r="AA2341" i="1" s="1"/>
  <c r="AC2341" i="1" s="1"/>
  <c r="AA2342" i="1"/>
  <c r="AC2342" i="1" s="1"/>
  <c r="AC2338" i="1"/>
  <c r="AD1355" i="1"/>
  <c r="AC872" i="1"/>
  <c r="AB1356" i="1"/>
  <c r="AD1356" i="1" s="1"/>
  <c r="Y1356" i="1"/>
  <c r="AD1358" i="1"/>
  <c r="AA1358" i="1"/>
  <c r="AC1358" i="1" s="1"/>
  <c r="AC725" i="1"/>
  <c r="AC722" i="1"/>
  <c r="AC721" i="1"/>
  <c r="AA1392" i="1"/>
  <c r="AC1392" i="1" s="1"/>
  <c r="AD1392" i="1"/>
  <c r="AA63" i="1"/>
  <c r="AC63" i="1" s="1"/>
  <c r="AD63" i="1"/>
  <c r="AD2340" i="1" l="1"/>
  <c r="AA1356" i="1"/>
  <c r="AD2341" i="1"/>
  <c r="AC1356" i="1"/>
  <c r="C130" i="1"/>
  <c r="G130" i="1" s="1"/>
  <c r="D130" i="1"/>
  <c r="R130" i="1"/>
  <c r="M130" i="1" l="1"/>
  <c r="F130" i="1"/>
  <c r="S130" i="1"/>
  <c r="U130" i="1" s="1"/>
  <c r="T130" i="1"/>
  <c r="V130" i="1" l="1"/>
  <c r="X130" i="1"/>
  <c r="W130" i="1"/>
  <c r="Z130" i="1" l="1"/>
  <c r="AB130" i="1" s="1"/>
  <c r="C129" i="1"/>
  <c r="G129" i="1" s="1"/>
  <c r="D129" i="1"/>
  <c r="R129" i="1"/>
  <c r="Y130" i="1" l="1"/>
  <c r="M129" i="1"/>
  <c r="F129" i="1"/>
  <c r="T129" i="1"/>
  <c r="AD130" i="1"/>
  <c r="AA130" i="1"/>
  <c r="S129" i="1"/>
  <c r="C921" i="1"/>
  <c r="D921" i="1"/>
  <c r="M921" i="1"/>
  <c r="R921" i="1"/>
  <c r="C711" i="1"/>
  <c r="G711" i="1" s="1"/>
  <c r="D711" i="1"/>
  <c r="R711" i="1"/>
  <c r="C1734" i="1"/>
  <c r="G1734" i="1" s="1"/>
  <c r="D1734" i="1"/>
  <c r="R1734" i="1"/>
  <c r="C1530" i="1"/>
  <c r="G1530" i="1" s="1"/>
  <c r="D1530" i="1"/>
  <c r="R1530" i="1"/>
  <c r="C1523" i="1"/>
  <c r="C1524" i="1"/>
  <c r="G1524" i="1" s="1"/>
  <c r="D1523" i="1"/>
  <c r="D1524" i="1"/>
  <c r="M1523" i="1"/>
  <c r="R1523" i="1"/>
  <c r="R1524" i="1"/>
  <c r="C1612" i="1"/>
  <c r="G1612" i="1" s="1"/>
  <c r="C1614" i="1"/>
  <c r="G1614" i="1" s="1"/>
  <c r="D1612" i="1"/>
  <c r="D1614" i="1"/>
  <c r="R1612" i="1"/>
  <c r="R1614" i="1"/>
  <c r="AC130" i="1" l="1"/>
  <c r="V129" i="1"/>
  <c r="F1523" i="1"/>
  <c r="G1523" i="1"/>
  <c r="F921" i="1"/>
  <c r="G921" i="1"/>
  <c r="M1614" i="1"/>
  <c r="F1614" i="1"/>
  <c r="M1612" i="1"/>
  <c r="F1612" i="1"/>
  <c r="M1524" i="1"/>
  <c r="F1524" i="1"/>
  <c r="M1530" i="1"/>
  <c r="F1530" i="1"/>
  <c r="M1734" i="1"/>
  <c r="F1734" i="1"/>
  <c r="M711" i="1"/>
  <c r="F711" i="1"/>
  <c r="S1523" i="1"/>
  <c r="U1523" i="1" s="1"/>
  <c r="S1530" i="1"/>
  <c r="U1530" i="1" s="1"/>
  <c r="S1734" i="1"/>
  <c r="U1734" i="1" s="1"/>
  <c r="W1734" i="1" s="1"/>
  <c r="S711" i="1"/>
  <c r="U711" i="1" s="1"/>
  <c r="S921" i="1"/>
  <c r="U921" i="1" s="1"/>
  <c r="W921" i="1" s="1"/>
  <c r="U129" i="1"/>
  <c r="T1612" i="1"/>
  <c r="S1614" i="1"/>
  <c r="U1614" i="1" s="1"/>
  <c r="S1524" i="1"/>
  <c r="U1524" i="1" s="1"/>
  <c r="T1524" i="1"/>
  <c r="T1523" i="1"/>
  <c r="S1612" i="1"/>
  <c r="T1614" i="1"/>
  <c r="T1734" i="1"/>
  <c r="T921" i="1"/>
  <c r="T711" i="1"/>
  <c r="V711" i="1" s="1"/>
  <c r="T1530" i="1"/>
  <c r="V1734" i="1" l="1"/>
  <c r="V1530" i="1"/>
  <c r="V921" i="1"/>
  <c r="Y921" i="1" s="1"/>
  <c r="V1614" i="1"/>
  <c r="V1523" i="1"/>
  <c r="V1612" i="1"/>
  <c r="Z1612" i="1" s="1"/>
  <c r="AB1612" i="1" s="1"/>
  <c r="AD1612" i="1" s="1"/>
  <c r="V1524" i="1"/>
  <c r="U1612" i="1"/>
  <c r="W1524" i="1"/>
  <c r="X1524" i="1"/>
  <c r="W1523" i="1"/>
  <c r="X1523" i="1"/>
  <c r="W1614" i="1"/>
  <c r="X1614" i="1"/>
  <c r="Z1614" i="1" s="1"/>
  <c r="Z921" i="1"/>
  <c r="AB921" i="1" s="1"/>
  <c r="X129" i="1"/>
  <c r="W129" i="1"/>
  <c r="X921" i="1"/>
  <c r="X1734" i="1"/>
  <c r="X711" i="1"/>
  <c r="W711" i="1"/>
  <c r="W1530" i="1"/>
  <c r="X1530" i="1"/>
  <c r="Z1523" i="1" l="1"/>
  <c r="Y1523" i="1" s="1"/>
  <c r="AA1612" i="1"/>
  <c r="Y1612" i="1"/>
  <c r="Z1524" i="1"/>
  <c r="AB1524" i="1" s="1"/>
  <c r="AB1523" i="1"/>
  <c r="X1612" i="1"/>
  <c r="W1612" i="1"/>
  <c r="AB1614" i="1"/>
  <c r="Y1614" i="1"/>
  <c r="AA921" i="1"/>
  <c r="AC921" i="1" s="1"/>
  <c r="AD921" i="1"/>
  <c r="Z711" i="1"/>
  <c r="AB711" i="1" s="1"/>
  <c r="Z1530" i="1"/>
  <c r="AB1530" i="1" s="1"/>
  <c r="Z1734" i="1"/>
  <c r="Z129" i="1"/>
  <c r="Y1524" i="1" l="1"/>
  <c r="Y711" i="1"/>
  <c r="AC1612" i="1"/>
  <c r="AD1524" i="1"/>
  <c r="AA1524" i="1"/>
  <c r="AC1524" i="1" s="1"/>
  <c r="AD1523" i="1"/>
  <c r="AA1523" i="1"/>
  <c r="AC1523" i="1" s="1"/>
  <c r="Y1530" i="1"/>
  <c r="AD1614" i="1"/>
  <c r="AA1614" i="1"/>
  <c r="AC1614" i="1" s="1"/>
  <c r="AB129" i="1"/>
  <c r="Y129" i="1"/>
  <c r="AB1734" i="1"/>
  <c r="Y1734" i="1"/>
  <c r="AA711" i="1"/>
  <c r="AD711" i="1"/>
  <c r="AA1530" i="1"/>
  <c r="AD1530" i="1"/>
  <c r="AC711" i="1" l="1"/>
  <c r="AC1530" i="1"/>
  <c r="AA1734" i="1"/>
  <c r="AC1734" i="1" s="1"/>
  <c r="AD1734" i="1"/>
  <c r="AA129" i="1"/>
  <c r="AC129" i="1" s="1"/>
  <c r="AD129" i="1"/>
  <c r="C2373" i="1"/>
  <c r="M2373" i="1" s="1"/>
  <c r="D2373" i="1"/>
  <c r="R2373" i="1"/>
  <c r="C2074" i="1"/>
  <c r="G2074" i="1" s="1"/>
  <c r="C2075" i="1"/>
  <c r="G2075" i="1" s="1"/>
  <c r="D2074" i="1"/>
  <c r="D2075" i="1"/>
  <c r="R2074" i="1"/>
  <c r="R2075" i="1"/>
  <c r="F2373" i="1" l="1"/>
  <c r="G2373" i="1"/>
  <c r="M2075" i="1"/>
  <c r="F2075" i="1"/>
  <c r="M2074" i="1"/>
  <c r="F2074" i="1"/>
  <c r="S2075" i="1"/>
  <c r="U2075" i="1" s="1"/>
  <c r="W2075" i="1" s="1"/>
  <c r="S2373" i="1"/>
  <c r="U2373" i="1" s="1"/>
  <c r="X2373" i="1" s="1"/>
  <c r="S2074" i="1"/>
  <c r="U2074" i="1" s="1"/>
  <c r="X2074" i="1" s="1"/>
  <c r="T2074" i="1"/>
  <c r="T2075" i="1"/>
  <c r="V2075" i="1" s="1"/>
  <c r="T2373" i="1"/>
  <c r="V2373" i="1" l="1"/>
  <c r="Z2373" i="1" s="1"/>
  <c r="V2074" i="1"/>
  <c r="W2074" i="1"/>
  <c r="Z2074" i="1"/>
  <c r="Y2074" i="1" s="1"/>
  <c r="X2075" i="1"/>
  <c r="Z2075" i="1" s="1"/>
  <c r="Y2075" i="1" s="1"/>
  <c r="W2373" i="1"/>
  <c r="AB2373" i="1" l="1"/>
  <c r="AB2074" i="1"/>
  <c r="AA2074" i="1" s="1"/>
  <c r="AC2074" i="1" s="1"/>
  <c r="AA2373" i="1"/>
  <c r="Y2373" i="1"/>
  <c r="AB2075" i="1"/>
  <c r="C547" i="1"/>
  <c r="G547" i="1" s="1"/>
  <c r="D547" i="1"/>
  <c r="R547" i="1"/>
  <c r="AD2074" i="1" l="1"/>
  <c r="AD2373" i="1"/>
  <c r="M547" i="1"/>
  <c r="F547" i="1"/>
  <c r="S547" i="1"/>
  <c r="U547" i="1" s="1"/>
  <c r="X547" i="1" s="1"/>
  <c r="AC2373" i="1"/>
  <c r="AA2075" i="1"/>
  <c r="AC2075" i="1" s="1"/>
  <c r="AD2075" i="1"/>
  <c r="T547" i="1"/>
  <c r="V547" i="1" s="1"/>
  <c r="W547" i="1" l="1"/>
  <c r="Z547" i="1"/>
  <c r="AB547" i="1" s="1"/>
  <c r="AA547" i="1" s="1"/>
  <c r="Y547" i="1" l="1"/>
  <c r="AC547" i="1" s="1"/>
  <c r="AD547" i="1"/>
  <c r="C2172" i="1"/>
  <c r="G2172" i="1" s="1"/>
  <c r="D2172" i="1"/>
  <c r="R2172" i="1"/>
  <c r="M2172" i="1" l="1"/>
  <c r="F2172" i="1"/>
  <c r="S2172" i="1"/>
  <c r="U2172" i="1" s="1"/>
  <c r="X2172" i="1" s="1"/>
  <c r="T2172" i="1"/>
  <c r="V2172" i="1" l="1"/>
  <c r="Z2172" i="1" s="1"/>
  <c r="AB2172" i="1" s="1"/>
  <c r="AD2172" i="1" s="1"/>
  <c r="W2172" i="1"/>
  <c r="Y2172" i="1" l="1"/>
  <c r="AA2172" i="1"/>
  <c r="C2423" i="1"/>
  <c r="G2423" i="1" s="1"/>
  <c r="D2423" i="1"/>
  <c r="R2423" i="1"/>
  <c r="C195" i="1"/>
  <c r="M195" i="1" s="1"/>
  <c r="C2468" i="1"/>
  <c r="M2468" i="1" s="1"/>
  <c r="C2467" i="1"/>
  <c r="G2467" i="1" s="1"/>
  <c r="D195" i="1"/>
  <c r="D2468" i="1"/>
  <c r="D2467" i="1"/>
  <c r="R195" i="1"/>
  <c r="R2468" i="1"/>
  <c r="R2467" i="1"/>
  <c r="C66" i="1"/>
  <c r="C64" i="1"/>
  <c r="M64" i="1" s="1"/>
  <c r="C65" i="1"/>
  <c r="M65" i="1" s="1"/>
  <c r="C62" i="1"/>
  <c r="M62" i="1" s="1"/>
  <c r="C73" i="1"/>
  <c r="M73" i="1" s="1"/>
  <c r="C61" i="1"/>
  <c r="M61" i="1" s="1"/>
  <c r="D66" i="1"/>
  <c r="D64" i="1"/>
  <c r="D65" i="1"/>
  <c r="D62" i="1"/>
  <c r="D73" i="1"/>
  <c r="D61" i="1"/>
  <c r="M66" i="1"/>
  <c r="R66" i="1"/>
  <c r="R64" i="1"/>
  <c r="T64" i="1" s="1"/>
  <c r="R65" i="1"/>
  <c r="S65" i="1" s="1"/>
  <c r="R62" i="1"/>
  <c r="S62" i="1" s="1"/>
  <c r="R73" i="1"/>
  <c r="S73" i="1" s="1"/>
  <c r="R61" i="1"/>
  <c r="S66" i="1"/>
  <c r="S64" i="1"/>
  <c r="C952" i="1"/>
  <c r="G952" i="1" s="1"/>
  <c r="D952" i="1"/>
  <c r="R952" i="1"/>
  <c r="C802" i="1"/>
  <c r="G802" i="1" s="1"/>
  <c r="D802" i="1"/>
  <c r="R802" i="1"/>
  <c r="C894" i="1"/>
  <c r="G894" i="1" s="1"/>
  <c r="D894" i="1"/>
  <c r="R894" i="1"/>
  <c r="C2206" i="1"/>
  <c r="G2206" i="1" s="1"/>
  <c r="D2206" i="1"/>
  <c r="R2206" i="1"/>
  <c r="C2908" i="1"/>
  <c r="G2908" i="1" s="1"/>
  <c r="D2908" i="1"/>
  <c r="R2908" i="1"/>
  <c r="C2211" i="1"/>
  <c r="G2211" i="1" s="1"/>
  <c r="C2212" i="1"/>
  <c r="G2212" i="1" s="1"/>
  <c r="D2211" i="1"/>
  <c r="D2212" i="1"/>
  <c r="R2211" i="1"/>
  <c r="R2212" i="1"/>
  <c r="C2016" i="1"/>
  <c r="G2016" i="1" s="1"/>
  <c r="D2016" i="1"/>
  <c r="R2016" i="1"/>
  <c r="C2017" i="1"/>
  <c r="G2017" i="1" s="1"/>
  <c r="D2017" i="1"/>
  <c r="R2017" i="1"/>
  <c r="C2469" i="1"/>
  <c r="G2469" i="1" s="1"/>
  <c r="C2471" i="1"/>
  <c r="G2471" i="1" s="1"/>
  <c r="D2469" i="1"/>
  <c r="D2471" i="1"/>
  <c r="R2469" i="1"/>
  <c r="R2471" i="1"/>
  <c r="C1332" i="1"/>
  <c r="G1332" i="1" s="1"/>
  <c r="D1332" i="1"/>
  <c r="R1332" i="1"/>
  <c r="C2259" i="1"/>
  <c r="G2259" i="1" s="1"/>
  <c r="D2259" i="1"/>
  <c r="R2259" i="1"/>
  <c r="C2520" i="1"/>
  <c r="G2520" i="1" s="1"/>
  <c r="D2520" i="1"/>
  <c r="R2520" i="1"/>
  <c r="C1389" i="1"/>
  <c r="G1389" i="1" s="1"/>
  <c r="D1389" i="1"/>
  <c r="R1389" i="1"/>
  <c r="C2" i="1"/>
  <c r="C1889" i="1"/>
  <c r="C1888" i="1"/>
  <c r="C1890" i="1"/>
  <c r="M1890" i="1" s="1"/>
  <c r="D2" i="1"/>
  <c r="D1889" i="1"/>
  <c r="D1888" i="1"/>
  <c r="D1890" i="1"/>
  <c r="M2" i="1"/>
  <c r="M1889" i="1"/>
  <c r="M1888" i="1"/>
  <c r="R2" i="1"/>
  <c r="R1889" i="1"/>
  <c r="R1888" i="1"/>
  <c r="R1890" i="1"/>
  <c r="C1919" i="1"/>
  <c r="G1919" i="1" s="1"/>
  <c r="D1919" i="1"/>
  <c r="R1919" i="1"/>
  <c r="U1919" i="1" s="1"/>
  <c r="C801" i="1"/>
  <c r="G801" i="1" s="1"/>
  <c r="D801" i="1"/>
  <c r="R801" i="1"/>
  <c r="C2846" i="1"/>
  <c r="C2845" i="1"/>
  <c r="C2844" i="1"/>
  <c r="C2843" i="1"/>
  <c r="M2843" i="1" s="1"/>
  <c r="C2848" i="1"/>
  <c r="M2848" i="1" s="1"/>
  <c r="C2847" i="1"/>
  <c r="M2847" i="1" s="1"/>
  <c r="D2846" i="1"/>
  <c r="D2845" i="1"/>
  <c r="D2844" i="1"/>
  <c r="D2843" i="1"/>
  <c r="D2848" i="1"/>
  <c r="D2847" i="1"/>
  <c r="M2846" i="1"/>
  <c r="M2845" i="1"/>
  <c r="M2844" i="1"/>
  <c r="R2846" i="1"/>
  <c r="R2845" i="1"/>
  <c r="R2844" i="1"/>
  <c r="R2843" i="1"/>
  <c r="R2848" i="1"/>
  <c r="R2847" i="1"/>
  <c r="S2846" i="1"/>
  <c r="S2845" i="1"/>
  <c r="S2844" i="1"/>
  <c r="C2142" i="1"/>
  <c r="G2142" i="1" s="1"/>
  <c r="C2149" i="1"/>
  <c r="G2149" i="1" s="1"/>
  <c r="D2142" i="1"/>
  <c r="D2149" i="1"/>
  <c r="R2142" i="1"/>
  <c r="R2149" i="1"/>
  <c r="C2902" i="1"/>
  <c r="C2923" i="1"/>
  <c r="G2923" i="1" s="1"/>
  <c r="C2903" i="1"/>
  <c r="G2903" i="1" s="1"/>
  <c r="D2902" i="1"/>
  <c r="D2923" i="1"/>
  <c r="D2903" i="1"/>
  <c r="M2902" i="1"/>
  <c r="R2902" i="1"/>
  <c r="R2923" i="1"/>
  <c r="R2903" i="1"/>
  <c r="C2906" i="1"/>
  <c r="C2909" i="1"/>
  <c r="G2909" i="1" s="1"/>
  <c r="C2894" i="1"/>
  <c r="G2894" i="1" s="1"/>
  <c r="D2906" i="1"/>
  <c r="D2909" i="1"/>
  <c r="D2894" i="1"/>
  <c r="M2906" i="1"/>
  <c r="R2906" i="1"/>
  <c r="R2909" i="1"/>
  <c r="R2894" i="1"/>
  <c r="C2069" i="1"/>
  <c r="G2069" i="1" s="1"/>
  <c r="D2069" i="1"/>
  <c r="R2069" i="1"/>
  <c r="C2079" i="1"/>
  <c r="G2079" i="1" s="1"/>
  <c r="D2079" i="1"/>
  <c r="R2079" i="1"/>
  <c r="C977" i="1"/>
  <c r="G977" i="1" s="1"/>
  <c r="C2077" i="1"/>
  <c r="G2077" i="1" s="1"/>
  <c r="D977" i="1"/>
  <c r="D2077" i="1"/>
  <c r="R977" i="1"/>
  <c r="R2077" i="1"/>
  <c r="C893" i="1"/>
  <c r="G893" i="1" s="1"/>
  <c r="D893" i="1"/>
  <c r="R893" i="1"/>
  <c r="C797" i="1"/>
  <c r="G797" i="1" s="1"/>
  <c r="D797" i="1"/>
  <c r="R797" i="1"/>
  <c r="R1968" i="1"/>
  <c r="D1968" i="1"/>
  <c r="C1968" i="1"/>
  <c r="G1968" i="1" s="1"/>
  <c r="R1970" i="1"/>
  <c r="D1970" i="1"/>
  <c r="C1970" i="1"/>
  <c r="G1970" i="1" s="1"/>
  <c r="R1973" i="1"/>
  <c r="D1973" i="1"/>
  <c r="C1973" i="1"/>
  <c r="G1973" i="1" s="1"/>
  <c r="R1975" i="1"/>
  <c r="D1975" i="1"/>
  <c r="C1975" i="1"/>
  <c r="G1975" i="1" s="1"/>
  <c r="AC2172" i="1" l="1"/>
  <c r="G2" i="1"/>
  <c r="F2902" i="1"/>
  <c r="G2902" i="1"/>
  <c r="F2848" i="1"/>
  <c r="G2848" i="1"/>
  <c r="F2844" i="1"/>
  <c r="G2844" i="1"/>
  <c r="F2846" i="1"/>
  <c r="G2846" i="1"/>
  <c r="F1888" i="1"/>
  <c r="G1888" i="1"/>
  <c r="F73" i="1"/>
  <c r="G73" i="1"/>
  <c r="F65" i="1"/>
  <c r="G65" i="1"/>
  <c r="F66" i="1"/>
  <c r="G66" i="1"/>
  <c r="F195" i="1"/>
  <c r="G195" i="1"/>
  <c r="F2906" i="1"/>
  <c r="G2906" i="1"/>
  <c r="F2847" i="1"/>
  <c r="G2847" i="1"/>
  <c r="F2843" i="1"/>
  <c r="G2843" i="1"/>
  <c r="F2845" i="1"/>
  <c r="G2845" i="1"/>
  <c r="F1890" i="1"/>
  <c r="G1890" i="1"/>
  <c r="F1889" i="1"/>
  <c r="G1889" i="1"/>
  <c r="F61" i="1"/>
  <c r="G61" i="1"/>
  <c r="F62" i="1"/>
  <c r="G62" i="1"/>
  <c r="F64" i="1"/>
  <c r="G64" i="1"/>
  <c r="F2468" i="1"/>
  <c r="G2468" i="1"/>
  <c r="F2" i="1"/>
  <c r="M1975" i="1"/>
  <c r="F1975" i="1"/>
  <c r="M1973" i="1"/>
  <c r="F1973" i="1"/>
  <c r="M1970" i="1"/>
  <c r="F1970" i="1"/>
  <c r="M1968" i="1"/>
  <c r="F1968" i="1"/>
  <c r="M797" i="1"/>
  <c r="F797" i="1"/>
  <c r="M893" i="1"/>
  <c r="F893" i="1"/>
  <c r="M2077" i="1"/>
  <c r="F2077" i="1"/>
  <c r="M977" i="1"/>
  <c r="F977" i="1"/>
  <c r="M2079" i="1"/>
  <c r="F2079" i="1"/>
  <c r="M2069" i="1"/>
  <c r="F2069" i="1"/>
  <c r="M2894" i="1"/>
  <c r="F2894" i="1"/>
  <c r="M2909" i="1"/>
  <c r="F2909" i="1"/>
  <c r="M2903" i="1"/>
  <c r="F2903" i="1"/>
  <c r="M2923" i="1"/>
  <c r="F2923" i="1"/>
  <c r="M2149" i="1"/>
  <c r="F2149" i="1"/>
  <c r="M2142" i="1"/>
  <c r="F2142" i="1"/>
  <c r="M801" i="1"/>
  <c r="F801" i="1"/>
  <c r="M1919" i="1"/>
  <c r="F1919" i="1"/>
  <c r="M1389" i="1"/>
  <c r="F1389" i="1"/>
  <c r="M2520" i="1"/>
  <c r="F2520" i="1"/>
  <c r="M2259" i="1"/>
  <c r="F2259" i="1"/>
  <c r="M1332" i="1"/>
  <c r="F1332" i="1"/>
  <c r="M2471" i="1"/>
  <c r="F2471" i="1"/>
  <c r="M2469" i="1"/>
  <c r="F2469" i="1"/>
  <c r="M2017" i="1"/>
  <c r="F2017" i="1"/>
  <c r="M2016" i="1"/>
  <c r="F2016" i="1"/>
  <c r="M2212" i="1"/>
  <c r="F2212" i="1"/>
  <c r="M2211" i="1"/>
  <c r="F2211" i="1"/>
  <c r="M2908" i="1"/>
  <c r="F2908" i="1"/>
  <c r="M2206" i="1"/>
  <c r="F2206" i="1"/>
  <c r="M894" i="1"/>
  <c r="F894" i="1"/>
  <c r="M802" i="1"/>
  <c r="F802" i="1"/>
  <c r="M952" i="1"/>
  <c r="F952" i="1"/>
  <c r="M2467" i="1"/>
  <c r="F2467" i="1"/>
  <c r="M2423" i="1"/>
  <c r="F2423" i="1"/>
  <c r="S797" i="1"/>
  <c r="U797" i="1" s="1"/>
  <c r="X797" i="1" s="1"/>
  <c r="S893" i="1"/>
  <c r="U893" i="1" s="1"/>
  <c r="X893" i="1" s="1"/>
  <c r="S2077" i="1"/>
  <c r="U2077" i="1" s="1"/>
  <c r="W2077" i="1" s="1"/>
  <c r="S2079" i="1"/>
  <c r="U2079" i="1" s="1"/>
  <c r="S2894" i="1"/>
  <c r="U2894" i="1" s="1"/>
  <c r="S2906" i="1"/>
  <c r="U2906" i="1" s="1"/>
  <c r="S2923" i="1"/>
  <c r="U2923" i="1" s="1"/>
  <c r="S2149" i="1"/>
  <c r="U2149" i="1" s="1"/>
  <c r="S2848" i="1"/>
  <c r="U2848" i="1" s="1"/>
  <c r="T2844" i="1"/>
  <c r="V2844" i="1" s="1"/>
  <c r="U2844" i="1"/>
  <c r="X2844" i="1" s="1"/>
  <c r="T2846" i="1"/>
  <c r="V2846" i="1" s="1"/>
  <c r="U2846" i="1"/>
  <c r="W2846" i="1" s="1"/>
  <c r="S1888" i="1"/>
  <c r="U1888" i="1" s="1"/>
  <c r="S2" i="1"/>
  <c r="U2" i="1" s="1"/>
  <c r="S2469" i="1"/>
  <c r="U2469" i="1" s="1"/>
  <c r="S2211" i="1"/>
  <c r="U2211" i="1" s="1"/>
  <c r="W2211" i="1" s="1"/>
  <c r="T73" i="1"/>
  <c r="V73" i="1" s="1"/>
  <c r="U73" i="1"/>
  <c r="T65" i="1"/>
  <c r="V65" i="1" s="1"/>
  <c r="U65" i="1"/>
  <c r="T66" i="1"/>
  <c r="V66" i="1" s="1"/>
  <c r="U66" i="1"/>
  <c r="T2467" i="1"/>
  <c r="T195" i="1"/>
  <c r="S2423" i="1"/>
  <c r="U2423" i="1" s="1"/>
  <c r="X2423" i="1" s="1"/>
  <c r="T1973" i="1"/>
  <c r="T1968" i="1"/>
  <c r="S977" i="1"/>
  <c r="U977" i="1" s="1"/>
  <c r="W977" i="1" s="1"/>
  <c r="S2909" i="1"/>
  <c r="U2909" i="1" s="1"/>
  <c r="X2909" i="1" s="1"/>
  <c r="S2902" i="1"/>
  <c r="U2902" i="1" s="1"/>
  <c r="X2902" i="1" s="1"/>
  <c r="S2142" i="1"/>
  <c r="U2142" i="1" s="1"/>
  <c r="S2847" i="1"/>
  <c r="U2847" i="1" s="1"/>
  <c r="T2843" i="1"/>
  <c r="T2845" i="1"/>
  <c r="V2845" i="1" s="1"/>
  <c r="U2845" i="1"/>
  <c r="S801" i="1"/>
  <c r="U801" i="1" s="1"/>
  <c r="T1890" i="1"/>
  <c r="S1889" i="1"/>
  <c r="U1889" i="1" s="1"/>
  <c r="T1389" i="1"/>
  <c r="S2520" i="1"/>
  <c r="U2520" i="1" s="1"/>
  <c r="X2520" i="1" s="1"/>
  <c r="T2259" i="1"/>
  <c r="S1332" i="1"/>
  <c r="U1332" i="1" s="1"/>
  <c r="X1332" i="1" s="1"/>
  <c r="S2471" i="1"/>
  <c r="U2471" i="1" s="1"/>
  <c r="X2471" i="1" s="1"/>
  <c r="T2017" i="1"/>
  <c r="T2016" i="1"/>
  <c r="S2212" i="1"/>
  <c r="U2212" i="1" s="1"/>
  <c r="W2212" i="1" s="1"/>
  <c r="S2908" i="1"/>
  <c r="U2908" i="1" s="1"/>
  <c r="X2908" i="1" s="1"/>
  <c r="T894" i="1"/>
  <c r="T802" i="1"/>
  <c r="U802" i="1"/>
  <c r="S61" i="1"/>
  <c r="U61" i="1" s="1"/>
  <c r="T62" i="1"/>
  <c r="V62" i="1" s="1"/>
  <c r="U62" i="1"/>
  <c r="U64" i="1"/>
  <c r="X64" i="1" s="1"/>
  <c r="S2468" i="1"/>
  <c r="U2468" i="1" s="1"/>
  <c r="X2468" i="1" s="1"/>
  <c r="S2843" i="1"/>
  <c r="V64" i="1"/>
  <c r="W64" i="1"/>
  <c r="W62" i="1"/>
  <c r="T2" i="1"/>
  <c r="V2" i="1" s="1"/>
  <c r="X62" i="1"/>
  <c r="T2468" i="1"/>
  <c r="T61" i="1"/>
  <c r="T2471" i="1"/>
  <c r="T2077" i="1"/>
  <c r="X2846" i="1"/>
  <c r="T977" i="1"/>
  <c r="T2212" i="1"/>
  <c r="T2894" i="1"/>
  <c r="T2469" i="1"/>
  <c r="T2211" i="1"/>
  <c r="T2847" i="1"/>
  <c r="T2906" i="1"/>
  <c r="T2909" i="1"/>
  <c r="T2848" i="1"/>
  <c r="T2423" i="1"/>
  <c r="T1889" i="1"/>
  <c r="S1890" i="1"/>
  <c r="U1890" i="1" s="1"/>
  <c r="T1888" i="1"/>
  <c r="T2908" i="1"/>
  <c r="T2520" i="1"/>
  <c r="S1919" i="1"/>
  <c r="T1919" i="1"/>
  <c r="X1919" i="1"/>
  <c r="T1332" i="1"/>
  <c r="T801" i="1"/>
  <c r="T2903" i="1"/>
  <c r="S2903" i="1"/>
  <c r="U2903" i="1" s="1"/>
  <c r="S952" i="1"/>
  <c r="S2069" i="1"/>
  <c r="T2069" i="1"/>
  <c r="S2017" i="1"/>
  <c r="S894" i="1"/>
  <c r="T952" i="1"/>
  <c r="S1389" i="1"/>
  <c r="S2206" i="1"/>
  <c r="U2206" i="1" s="1"/>
  <c r="T2142" i="1"/>
  <c r="S2259" i="1"/>
  <c r="S2016" i="1"/>
  <c r="T2206" i="1"/>
  <c r="S802" i="1"/>
  <c r="S2467" i="1"/>
  <c r="S195" i="1"/>
  <c r="T2923" i="1"/>
  <c r="T2149" i="1"/>
  <c r="T2902" i="1"/>
  <c r="T893" i="1"/>
  <c r="T2079" i="1"/>
  <c r="T797" i="1"/>
  <c r="S1973" i="1"/>
  <c r="S1968" i="1"/>
  <c r="T1975" i="1"/>
  <c r="T1970" i="1"/>
  <c r="S1975" i="1"/>
  <c r="V1975" i="1" s="1"/>
  <c r="S1970" i="1"/>
  <c r="U1970" i="1" s="1"/>
  <c r="V1973" i="1" l="1"/>
  <c r="V2923" i="1"/>
  <c r="V2017" i="1"/>
  <c r="V801" i="1"/>
  <c r="V2847" i="1"/>
  <c r="V2212" i="1"/>
  <c r="V893" i="1"/>
  <c r="Z893" i="1" s="1"/>
  <c r="AB893" i="1" s="1"/>
  <c r="AD893" i="1" s="1"/>
  <c r="V802" i="1"/>
  <c r="V2016" i="1"/>
  <c r="V1389" i="1"/>
  <c r="V797" i="1"/>
  <c r="Z797" i="1" s="1"/>
  <c r="AB797" i="1" s="1"/>
  <c r="AD797" i="1" s="1"/>
  <c r="V195" i="1"/>
  <c r="V2848" i="1"/>
  <c r="V2211" i="1"/>
  <c r="V2894" i="1"/>
  <c r="V977" i="1"/>
  <c r="V2077" i="1"/>
  <c r="V2079" i="1"/>
  <c r="V2908" i="1"/>
  <c r="Z2908" i="1" s="1"/>
  <c r="AB2908" i="1" s="1"/>
  <c r="V2469" i="1"/>
  <c r="V2471" i="1"/>
  <c r="V2843" i="1"/>
  <c r="V1968" i="1"/>
  <c r="V2149" i="1"/>
  <c r="V2142" i="1"/>
  <c r="V894" i="1"/>
  <c r="V1332" i="1"/>
  <c r="Z1332" i="1" s="1"/>
  <c r="AB1332" i="1" s="1"/>
  <c r="V2520" i="1"/>
  <c r="Z2520" i="1" s="1"/>
  <c r="Y2520" i="1" s="1"/>
  <c r="V1888" i="1"/>
  <c r="V1889" i="1"/>
  <c r="X1889" i="1"/>
  <c r="W1889" i="1"/>
  <c r="Z2844" i="1"/>
  <c r="Y2844" i="1" s="1"/>
  <c r="V2468" i="1"/>
  <c r="Z2468" i="1" s="1"/>
  <c r="AB2468" i="1" s="1"/>
  <c r="V2902" i="1"/>
  <c r="Z2902" i="1" s="1"/>
  <c r="AB2902" i="1" s="1"/>
  <c r="V2467" i="1"/>
  <c r="V2259" i="1"/>
  <c r="V2423" i="1"/>
  <c r="V2909" i="1"/>
  <c r="Z2909" i="1" s="1"/>
  <c r="Y2909" i="1" s="1"/>
  <c r="V2906" i="1"/>
  <c r="V61" i="1"/>
  <c r="U952" i="1"/>
  <c r="X952" i="1" s="1"/>
  <c r="U2016" i="1"/>
  <c r="U2017" i="1"/>
  <c r="W2017" i="1" s="1"/>
  <c r="U2259" i="1"/>
  <c r="X2259" i="1" s="1"/>
  <c r="Z2259" i="1" s="1"/>
  <c r="AB2259" i="1" s="1"/>
  <c r="U1389" i="1"/>
  <c r="W1389" i="1" s="1"/>
  <c r="U2843" i="1"/>
  <c r="W2843" i="1" s="1"/>
  <c r="U1968" i="1"/>
  <c r="X1968" i="1" s="1"/>
  <c r="U195" i="1"/>
  <c r="U2467" i="1"/>
  <c r="X2467" i="1" s="1"/>
  <c r="Z2467" i="1" s="1"/>
  <c r="AB2467" i="1" s="1"/>
  <c r="U894" i="1"/>
  <c r="U1973" i="1"/>
  <c r="X1973" i="1" s="1"/>
  <c r="U1975" i="1"/>
  <c r="U2069" i="1"/>
  <c r="X2069" i="1" s="1"/>
  <c r="X2843" i="1"/>
  <c r="Z64" i="1"/>
  <c r="Y64" i="1" s="1"/>
  <c r="Z62" i="1"/>
  <c r="AB62" i="1" s="1"/>
  <c r="X65" i="1"/>
  <c r="Z65" i="1" s="1"/>
  <c r="AB65" i="1" s="1"/>
  <c r="W65" i="1"/>
  <c r="X66" i="1"/>
  <c r="Z66" i="1" s="1"/>
  <c r="W66" i="1"/>
  <c r="X73" i="1"/>
  <c r="Z73" i="1" s="1"/>
  <c r="W73" i="1"/>
  <c r="W2468" i="1"/>
  <c r="W61" i="1"/>
  <c r="X61" i="1"/>
  <c r="Z2846" i="1"/>
  <c r="Y2846" i="1" s="1"/>
  <c r="X2211" i="1"/>
  <c r="Z2211" i="1" s="1"/>
  <c r="AB2211" i="1" s="1"/>
  <c r="AA2211" i="1" s="1"/>
  <c r="X2077" i="1"/>
  <c r="Z2077" i="1" s="1"/>
  <c r="W2471" i="1"/>
  <c r="Z2471" i="1"/>
  <c r="Y2471" i="1" s="1"/>
  <c r="W2909" i="1"/>
  <c r="X2212" i="1"/>
  <c r="W2844" i="1"/>
  <c r="AB2844" i="1"/>
  <c r="AD2844" i="1" s="1"/>
  <c r="Z2423" i="1"/>
  <c r="W2423" i="1"/>
  <c r="X977" i="1"/>
  <c r="Z977" i="1" s="1"/>
  <c r="AB977" i="1" s="1"/>
  <c r="X2845" i="1"/>
  <c r="Z2845" i="1" s="1"/>
  <c r="Y2845" i="1" s="1"/>
  <c r="W2845" i="1"/>
  <c r="W2469" i="1"/>
  <c r="X2469" i="1"/>
  <c r="Z2469" i="1" s="1"/>
  <c r="W2847" i="1"/>
  <c r="X2847" i="1"/>
  <c r="X2848" i="1"/>
  <c r="Z2848" i="1" s="1"/>
  <c r="W2848" i="1"/>
  <c r="W2016" i="1"/>
  <c r="W1919" i="1"/>
  <c r="W1890" i="1"/>
  <c r="X1890" i="1"/>
  <c r="V1890" i="1"/>
  <c r="W797" i="1"/>
  <c r="W2520" i="1"/>
  <c r="W2" i="1"/>
  <c r="X2" i="1"/>
  <c r="Z2" i="1" s="1"/>
  <c r="AB2" i="1" s="1"/>
  <c r="W1888" i="1"/>
  <c r="X1888" i="1"/>
  <c r="W2906" i="1"/>
  <c r="X2906" i="1"/>
  <c r="W2902" i="1"/>
  <c r="W1332" i="1"/>
  <c r="W2908" i="1"/>
  <c r="W2894" i="1"/>
  <c r="X2894" i="1"/>
  <c r="V2069" i="1"/>
  <c r="V2903" i="1"/>
  <c r="V1919" i="1"/>
  <c r="Z1919" i="1" s="1"/>
  <c r="X801" i="1"/>
  <c r="Z801" i="1" s="1"/>
  <c r="AB801" i="1" s="1"/>
  <c r="W801" i="1"/>
  <c r="V2206" i="1"/>
  <c r="V952" i="1"/>
  <c r="W802" i="1"/>
  <c r="X802" i="1"/>
  <c r="X2142" i="1"/>
  <c r="W2142" i="1"/>
  <c r="W2206" i="1"/>
  <c r="X2206" i="1"/>
  <c r="X2903" i="1"/>
  <c r="W2903" i="1"/>
  <c r="W2149" i="1"/>
  <c r="X2149" i="1"/>
  <c r="W2923" i="1"/>
  <c r="X2923" i="1"/>
  <c r="X2079" i="1"/>
  <c r="W2079" i="1"/>
  <c r="W893" i="1"/>
  <c r="V1970" i="1"/>
  <c r="Z2923" i="1" l="1"/>
  <c r="AB2923" i="1" s="1"/>
  <c r="Z2212" i="1"/>
  <c r="AB2212" i="1" s="1"/>
  <c r="AA2212" i="1" s="1"/>
  <c r="Z2847" i="1"/>
  <c r="Y2847" i="1" s="1"/>
  <c r="Z1973" i="1"/>
  <c r="Y1973" i="1" s="1"/>
  <c r="Z2894" i="1"/>
  <c r="AB2894" i="1" s="1"/>
  <c r="AB2423" i="1"/>
  <c r="AA2423" i="1" s="1"/>
  <c r="Z2079" i="1"/>
  <c r="Y2079" i="1" s="1"/>
  <c r="Z2149" i="1"/>
  <c r="AB2149" i="1" s="1"/>
  <c r="W2069" i="1"/>
  <c r="Z802" i="1"/>
  <c r="Y802" i="1" s="1"/>
  <c r="W952" i="1"/>
  <c r="Z2843" i="1"/>
  <c r="AB2843" i="1" s="1"/>
  <c r="AD2843" i="1" s="1"/>
  <c r="Z1968" i="1"/>
  <c r="AB1968" i="1" s="1"/>
  <c r="AA1968" i="1" s="1"/>
  <c r="Z1888" i="1"/>
  <c r="AB1888" i="1" s="1"/>
  <c r="AD1888" i="1" s="1"/>
  <c r="Z2903" i="1"/>
  <c r="AB2903" i="1" s="1"/>
  <c r="AA2903" i="1" s="1"/>
  <c r="Z2142" i="1"/>
  <c r="Y62" i="1"/>
  <c r="Z2906" i="1"/>
  <c r="AB2906" i="1" s="1"/>
  <c r="Z1889" i="1"/>
  <c r="AB1889" i="1" s="1"/>
  <c r="AA1889" i="1" s="1"/>
  <c r="Z61" i="1"/>
  <c r="AB61" i="1" s="1"/>
  <c r="AD61" i="1" s="1"/>
  <c r="Z952" i="1"/>
  <c r="AB952" i="1" s="1"/>
  <c r="AD952" i="1" s="1"/>
  <c r="Z2069" i="1"/>
  <c r="AB2069" i="1" s="1"/>
  <c r="AA2069" i="1" s="1"/>
  <c r="AB64" i="1"/>
  <c r="AD64" i="1" s="1"/>
  <c r="Y2468" i="1"/>
  <c r="AB2845" i="1"/>
  <c r="AD2845" i="1" s="1"/>
  <c r="Y65" i="1"/>
  <c r="Y73" i="1"/>
  <c r="AB73" i="1"/>
  <c r="Y66" i="1"/>
  <c r="AB66" i="1"/>
  <c r="AD65" i="1"/>
  <c r="AA65" i="1"/>
  <c r="AC65" i="1" s="1"/>
  <c r="AB2520" i="1"/>
  <c r="AA2520" i="1" s="1"/>
  <c r="AC2520" i="1" s="1"/>
  <c r="W2467" i="1"/>
  <c r="X2016" i="1"/>
  <c r="Z2016" i="1" s="1"/>
  <c r="AB2016" i="1" s="1"/>
  <c r="AD2016" i="1" s="1"/>
  <c r="Y2" i="1"/>
  <c r="Y977" i="1"/>
  <c r="Y2423" i="1"/>
  <c r="W2259" i="1"/>
  <c r="AD2212" i="1"/>
  <c r="AA2844" i="1"/>
  <c r="AC2844" i="1" s="1"/>
  <c r="X1389" i="1"/>
  <c r="Z1389" i="1" s="1"/>
  <c r="Y1389" i="1" s="1"/>
  <c r="AB2909" i="1"/>
  <c r="AA2909" i="1" s="1"/>
  <c r="AC2909" i="1" s="1"/>
  <c r="AB2846" i="1"/>
  <c r="AD2846" i="1" s="1"/>
  <c r="X2017" i="1"/>
  <c r="Z2017" i="1" s="1"/>
  <c r="AB2017" i="1" s="1"/>
  <c r="AA2017" i="1" s="1"/>
  <c r="AB2471" i="1"/>
  <c r="Y2077" i="1"/>
  <c r="AB2077" i="1"/>
  <c r="AD2077" i="1" s="1"/>
  <c r="Y2211" i="1"/>
  <c r="AC2211" i="1" s="1"/>
  <c r="X894" i="1"/>
  <c r="Z894" i="1" s="1"/>
  <c r="Y894" i="1" s="1"/>
  <c r="W894" i="1"/>
  <c r="X195" i="1"/>
  <c r="W195" i="1"/>
  <c r="AA2902" i="1"/>
  <c r="AD2902" i="1"/>
  <c r="AA977" i="1"/>
  <c r="AD977" i="1"/>
  <c r="Y801" i="1"/>
  <c r="Y1332" i="1"/>
  <c r="Y2469" i="1"/>
  <c r="AB2469" i="1"/>
  <c r="AD2469" i="1" s="1"/>
  <c r="AD2211" i="1"/>
  <c r="Y2848" i="1"/>
  <c r="AB2848" i="1"/>
  <c r="Y797" i="1"/>
  <c r="Z1890" i="1"/>
  <c r="AB1890" i="1" s="1"/>
  <c r="AA893" i="1"/>
  <c r="Y2908" i="1"/>
  <c r="AA2908" i="1"/>
  <c r="AD2908" i="1"/>
  <c r="AB1919" i="1"/>
  <c r="Y1919" i="1"/>
  <c r="Y893" i="1"/>
  <c r="Y2902" i="1"/>
  <c r="Z2206" i="1"/>
  <c r="Y2206" i="1" s="1"/>
  <c r="AA801" i="1"/>
  <c r="AD801" i="1"/>
  <c r="W1968" i="1"/>
  <c r="AA2" i="1"/>
  <c r="AD2" i="1"/>
  <c r="AA62" i="1"/>
  <c r="AD62" i="1"/>
  <c r="AA2259" i="1"/>
  <c r="AD2259" i="1"/>
  <c r="AA2467" i="1"/>
  <c r="AD2467" i="1"/>
  <c r="AD1332" i="1"/>
  <c r="AA1332" i="1"/>
  <c r="AA797" i="1"/>
  <c r="AD2468" i="1"/>
  <c r="AA2468" i="1"/>
  <c r="Y2259" i="1"/>
  <c r="Y2467" i="1"/>
  <c r="W1973" i="1"/>
  <c r="W1970" i="1"/>
  <c r="X1970" i="1"/>
  <c r="Z1970" i="1" s="1"/>
  <c r="W1975" i="1"/>
  <c r="X1975" i="1"/>
  <c r="Z1975" i="1" s="1"/>
  <c r="AB2079" i="1" l="1"/>
  <c r="Y2923" i="1"/>
  <c r="Y2894" i="1"/>
  <c r="AB2847" i="1"/>
  <c r="AD2847" i="1" s="1"/>
  <c r="AB1973" i="1"/>
  <c r="AD1968" i="1"/>
  <c r="AD2423" i="1"/>
  <c r="AB802" i="1"/>
  <c r="AA802" i="1" s="1"/>
  <c r="AC802" i="1" s="1"/>
  <c r="Y2212" i="1"/>
  <c r="AC2212" i="1" s="1"/>
  <c r="Y2903" i="1"/>
  <c r="AC2903" i="1" s="1"/>
  <c r="AC62" i="1"/>
  <c r="AA64" i="1"/>
  <c r="AC64" i="1" s="1"/>
  <c r="AD2903" i="1"/>
  <c r="AA952" i="1"/>
  <c r="Y952" i="1"/>
  <c r="AB2142" i="1"/>
  <c r="AD2142" i="1" s="1"/>
  <c r="Y2149" i="1"/>
  <c r="Y2906" i="1"/>
  <c r="Y2843" i="1"/>
  <c r="AD2069" i="1"/>
  <c r="Y1888" i="1"/>
  <c r="Y61" i="1"/>
  <c r="Y1968" i="1"/>
  <c r="AC1968" i="1" s="1"/>
  <c r="AA2845" i="1"/>
  <c r="AC2845" i="1" s="1"/>
  <c r="Y1889" i="1"/>
  <c r="AC1889" i="1" s="1"/>
  <c r="AD1889" i="1"/>
  <c r="Y2142" i="1"/>
  <c r="Y2069" i="1"/>
  <c r="AC2069" i="1" s="1"/>
  <c r="Y2017" i="1"/>
  <c r="AC2017" i="1" s="1"/>
  <c r="AC2468" i="1"/>
  <c r="Y2016" i="1"/>
  <c r="AD2017" i="1"/>
  <c r="AA61" i="1"/>
  <c r="AD2909" i="1"/>
  <c r="AA2843" i="1"/>
  <c r="Z195" i="1"/>
  <c r="Y195" i="1" s="1"/>
  <c r="AB894" i="1"/>
  <c r="AA894" i="1" s="1"/>
  <c r="AC894" i="1" s="1"/>
  <c r="AC797" i="1"/>
  <c r="AD2520" i="1"/>
  <c r="AA2016" i="1"/>
  <c r="AC2423" i="1"/>
  <c r="AB1389" i="1"/>
  <c r="AD1389" i="1" s="1"/>
  <c r="AA66" i="1"/>
  <c r="AC66" i="1" s="1"/>
  <c r="AD66" i="1"/>
  <c r="AD73" i="1"/>
  <c r="AA73" i="1"/>
  <c r="AC73" i="1" s="1"/>
  <c r="AC977" i="1"/>
  <c r="AC1332" i="1"/>
  <c r="AA2846" i="1"/>
  <c r="AC2846" i="1" s="1"/>
  <c r="AA2077" i="1"/>
  <c r="AC2077" i="1" s="1"/>
  <c r="AA2469" i="1"/>
  <c r="AC2469" i="1" s="1"/>
  <c r="AD2471" i="1"/>
  <c r="AA2471" i="1"/>
  <c r="AC2471" i="1" s="1"/>
  <c r="AC2902" i="1"/>
  <c r="AC2908" i="1"/>
  <c r="AA1888" i="1"/>
  <c r="AC1888" i="1" s="1"/>
  <c r="AC2" i="1"/>
  <c r="AC801" i="1"/>
  <c r="AC893" i="1"/>
  <c r="AA2847" i="1"/>
  <c r="AC2847" i="1" s="1"/>
  <c r="AA2848" i="1"/>
  <c r="AC2848" i="1" s="1"/>
  <c r="AD2848" i="1"/>
  <c r="Y1890" i="1"/>
  <c r="AD1890" i="1"/>
  <c r="AA1890" i="1"/>
  <c r="AC1890" i="1" s="1"/>
  <c r="AB2206" i="1"/>
  <c r="AD2206" i="1" s="1"/>
  <c r="AA2906" i="1"/>
  <c r="AD2906" i="1"/>
  <c r="AA2894" i="1"/>
  <c r="AC2894" i="1" s="1"/>
  <c r="AD2894" i="1"/>
  <c r="AD1919" i="1"/>
  <c r="AA1919" i="1"/>
  <c r="AC1919" i="1" s="1"/>
  <c r="AC2259" i="1"/>
  <c r="AC2467" i="1"/>
  <c r="AA2149" i="1"/>
  <c r="AD2149" i="1"/>
  <c r="AA2923" i="1"/>
  <c r="AD2923" i="1"/>
  <c r="AD2079" i="1"/>
  <c r="AA2079" i="1"/>
  <c r="AC2079" i="1" s="1"/>
  <c r="AB1975" i="1"/>
  <c r="Y1975" i="1"/>
  <c r="AB1970" i="1"/>
  <c r="Y1970" i="1"/>
  <c r="AD1973" i="1"/>
  <c r="AA1973" i="1"/>
  <c r="AC1973" i="1" s="1"/>
  <c r="AC2923" i="1" l="1"/>
  <c r="AD802" i="1"/>
  <c r="AC2906" i="1"/>
  <c r="AC952" i="1"/>
  <c r="AC61" i="1"/>
  <c r="AC2149" i="1"/>
  <c r="AC2843" i="1"/>
  <c r="AA2142" i="1"/>
  <c r="AC2142" i="1" s="1"/>
  <c r="AD894" i="1"/>
  <c r="AC2016" i="1"/>
  <c r="AA1389" i="1"/>
  <c r="AC1389" i="1" s="1"/>
  <c r="AB195" i="1"/>
  <c r="AA2206" i="1"/>
  <c r="AC2206" i="1" s="1"/>
  <c r="AA1970" i="1"/>
  <c r="AC1970" i="1" s="1"/>
  <c r="AD1970" i="1"/>
  <c r="AA1975" i="1"/>
  <c r="AC1975" i="1" s="1"/>
  <c r="AD1975" i="1"/>
  <c r="AA195" i="1" l="1"/>
  <c r="AD195" i="1"/>
  <c r="C1682" i="1"/>
  <c r="G1682" i="1" s="1"/>
  <c r="D1682" i="1"/>
  <c r="R1682" i="1"/>
  <c r="M1682" i="1" l="1"/>
  <c r="F1682" i="1"/>
  <c r="S1682" i="1"/>
  <c r="U1682" i="1" s="1"/>
  <c r="AC195" i="1"/>
  <c r="T1682" i="1"/>
  <c r="V1682" i="1" l="1"/>
  <c r="X1682" i="1"/>
  <c r="W1682" i="1"/>
  <c r="Z1682" i="1" l="1"/>
  <c r="AB1682" i="1" s="1"/>
  <c r="C1268" i="1"/>
  <c r="G1268" i="1" s="1"/>
  <c r="D1268" i="1"/>
  <c r="R1268" i="1"/>
  <c r="C1235" i="1"/>
  <c r="G1235" i="1" s="1"/>
  <c r="D1235" i="1"/>
  <c r="R1235" i="1"/>
  <c r="Y1682" i="1" l="1"/>
  <c r="M1235" i="1"/>
  <c r="F1235" i="1"/>
  <c r="M1268" i="1"/>
  <c r="F1268" i="1"/>
  <c r="S1235" i="1"/>
  <c r="U1235" i="1" s="1"/>
  <c r="X1235" i="1" s="1"/>
  <c r="S1268" i="1"/>
  <c r="U1268" i="1" s="1"/>
  <c r="T1235" i="1"/>
  <c r="V1235" i="1" s="1"/>
  <c r="AD1682" i="1"/>
  <c r="AA1682" i="1"/>
  <c r="T1268" i="1"/>
  <c r="AC1682" i="1" l="1"/>
  <c r="V1268" i="1"/>
  <c r="Z1235" i="1"/>
  <c r="AB1235" i="1" s="1"/>
  <c r="AD1235" i="1" s="1"/>
  <c r="W1268" i="1"/>
  <c r="X1268" i="1"/>
  <c r="W1235" i="1"/>
  <c r="Z1268" i="1" l="1"/>
  <c r="Y1268" i="1" s="1"/>
  <c r="Y1235" i="1"/>
  <c r="AA1235" i="1"/>
  <c r="C1677" i="1"/>
  <c r="G1677" i="1" s="1"/>
  <c r="D1677" i="1"/>
  <c r="R1677" i="1"/>
  <c r="AB1268" i="1" l="1"/>
  <c r="AA1268" i="1" s="1"/>
  <c r="AC1268" i="1" s="1"/>
  <c r="M1677" i="1"/>
  <c r="F1677" i="1"/>
  <c r="T1677" i="1"/>
  <c r="AC1235" i="1"/>
  <c r="AD1268" i="1"/>
  <c r="S1677" i="1"/>
  <c r="V1677" i="1" l="1"/>
  <c r="U1677" i="1"/>
  <c r="X1677" i="1" s="1"/>
  <c r="Z1677" i="1" s="1"/>
  <c r="C2171" i="1"/>
  <c r="G2171" i="1" s="1"/>
  <c r="D2171" i="1"/>
  <c r="R2171" i="1"/>
  <c r="C1137" i="1"/>
  <c r="G1137" i="1" s="1"/>
  <c r="D1137" i="1"/>
  <c r="R1137" i="1"/>
  <c r="C1463" i="1"/>
  <c r="G1463" i="1" s="1"/>
  <c r="D1463" i="1"/>
  <c r="R1463" i="1"/>
  <c r="C1459" i="1"/>
  <c r="G1459" i="1" s="1"/>
  <c r="D1459" i="1"/>
  <c r="R1459" i="1"/>
  <c r="C1531" i="1"/>
  <c r="G1531" i="1" s="1"/>
  <c r="C1542" i="1"/>
  <c r="G1542" i="1" s="1"/>
  <c r="D1531" i="1"/>
  <c r="D1542" i="1"/>
  <c r="R1531" i="1"/>
  <c r="R1542" i="1"/>
  <c r="M1542" i="1" l="1"/>
  <c r="F1542" i="1"/>
  <c r="M1531" i="1"/>
  <c r="F1531" i="1"/>
  <c r="M1459" i="1"/>
  <c r="F1459" i="1"/>
  <c r="M1463" i="1"/>
  <c r="F1463" i="1"/>
  <c r="M1137" i="1"/>
  <c r="F1137" i="1"/>
  <c r="M2171" i="1"/>
  <c r="F2171" i="1"/>
  <c r="W1677" i="1"/>
  <c r="S1459" i="1"/>
  <c r="U1459" i="1" s="1"/>
  <c r="X1459" i="1" s="1"/>
  <c r="S1463" i="1"/>
  <c r="U1463" i="1" s="1"/>
  <c r="X1463" i="1" s="1"/>
  <c r="S1137" i="1"/>
  <c r="U1137" i="1" s="1"/>
  <c r="X1137" i="1" s="1"/>
  <c r="S1542" i="1"/>
  <c r="U1542" i="1" s="1"/>
  <c r="S1531" i="1"/>
  <c r="U1531" i="1" s="1"/>
  <c r="S2171" i="1"/>
  <c r="U2171" i="1" s="1"/>
  <c r="X2171" i="1" s="1"/>
  <c r="T1542" i="1"/>
  <c r="T1531" i="1"/>
  <c r="AB1677" i="1"/>
  <c r="Y1677" i="1"/>
  <c r="T2171" i="1"/>
  <c r="T1137" i="1"/>
  <c r="T1463" i="1"/>
  <c r="T1459" i="1"/>
  <c r="V1463" i="1" l="1"/>
  <c r="V2171" i="1"/>
  <c r="V1542" i="1"/>
  <c r="V1459" i="1"/>
  <c r="Z1459" i="1" s="1"/>
  <c r="AB1459" i="1" s="1"/>
  <c r="AD1459" i="1" s="1"/>
  <c r="V1137" i="1"/>
  <c r="V1531" i="1"/>
  <c r="W2171" i="1"/>
  <c r="W1463" i="1"/>
  <c r="Z1137" i="1"/>
  <c r="AB1137" i="1" s="1"/>
  <c r="AA1137" i="1" s="1"/>
  <c r="X1531" i="1"/>
  <c r="Z1531" i="1" s="1"/>
  <c r="W1531" i="1"/>
  <c r="AD1677" i="1"/>
  <c r="AA1677" i="1"/>
  <c r="AC1677" i="1" s="1"/>
  <c r="W1542" i="1"/>
  <c r="X1542" i="1"/>
  <c r="Z1542" i="1" s="1"/>
  <c r="Z2171" i="1"/>
  <c r="Z1463" i="1"/>
  <c r="AB1463" i="1" s="1"/>
  <c r="AD1463" i="1" s="1"/>
  <c r="W1137" i="1"/>
  <c r="W1459" i="1"/>
  <c r="AB2171" i="1" l="1"/>
  <c r="Y1463" i="1"/>
  <c r="AD1137" i="1"/>
  <c r="Y1137" i="1"/>
  <c r="AD2171" i="1"/>
  <c r="Y1459" i="1"/>
  <c r="Y2171" i="1"/>
  <c r="Y1531" i="1"/>
  <c r="AB1531" i="1"/>
  <c r="AB1542" i="1"/>
  <c r="Y1542" i="1"/>
  <c r="AA1463" i="1"/>
  <c r="AC1463" i="1" s="1"/>
  <c r="AA1459" i="1"/>
  <c r="AC1137" i="1"/>
  <c r="AA2171" i="1" l="1"/>
  <c r="AC1459" i="1"/>
  <c r="AA1531" i="1"/>
  <c r="AC1531" i="1" s="1"/>
  <c r="AD1531" i="1"/>
  <c r="AA1542" i="1"/>
  <c r="AC1542" i="1" s="1"/>
  <c r="AD1542" i="1"/>
  <c r="C2150" i="1"/>
  <c r="G2150" i="1" s="1"/>
  <c r="C2481" i="1"/>
  <c r="G2481" i="1" s="1"/>
  <c r="D2150" i="1"/>
  <c r="D2481" i="1"/>
  <c r="R2150" i="1"/>
  <c r="R2481" i="1"/>
  <c r="M2481" i="1" l="1"/>
  <c r="F2481" i="1"/>
  <c r="M2150" i="1"/>
  <c r="F2150" i="1"/>
  <c r="S2481" i="1"/>
  <c r="U2481" i="1" s="1"/>
  <c r="X2481" i="1" s="1"/>
  <c r="S2150" i="1"/>
  <c r="U2150" i="1" s="1"/>
  <c r="AC2171" i="1"/>
  <c r="T2481" i="1"/>
  <c r="T2150" i="1"/>
  <c r="V2150" i="1" l="1"/>
  <c r="V2481" i="1"/>
  <c r="Z2481" i="1" s="1"/>
  <c r="Y2481" i="1" s="1"/>
  <c r="W2481" i="1"/>
  <c r="W2150" i="1"/>
  <c r="X2150" i="1"/>
  <c r="C1799" i="1"/>
  <c r="G1799" i="1" s="1"/>
  <c r="D1799" i="1"/>
  <c r="R1799" i="1"/>
  <c r="C2822" i="1"/>
  <c r="G2822" i="1" s="1"/>
  <c r="D2822" i="1"/>
  <c r="R2822" i="1"/>
  <c r="Z2150" i="1" l="1"/>
  <c r="AB2150" i="1" s="1"/>
  <c r="M2822" i="1"/>
  <c r="F2822" i="1"/>
  <c r="M1799" i="1"/>
  <c r="F1799" i="1"/>
  <c r="S1799" i="1"/>
  <c r="U1799" i="1" s="1"/>
  <c r="X1799" i="1" s="1"/>
  <c r="S2822" i="1"/>
  <c r="U2822" i="1" s="1"/>
  <c r="X2822" i="1" s="1"/>
  <c r="AB2481" i="1"/>
  <c r="AA2481" i="1" s="1"/>
  <c r="AC2481" i="1" s="1"/>
  <c r="Y2150" i="1"/>
  <c r="T1799" i="1"/>
  <c r="T2822" i="1"/>
  <c r="V2822" i="1" l="1"/>
  <c r="V1799" i="1"/>
  <c r="Y1799" i="1" s="1"/>
  <c r="AD2481" i="1"/>
  <c r="Z1799" i="1"/>
  <c r="AB1799" i="1" s="1"/>
  <c r="AD1799" i="1" s="1"/>
  <c r="AA2150" i="1"/>
  <c r="AC2150" i="1" s="1"/>
  <c r="AD2150" i="1"/>
  <c r="W2822" i="1"/>
  <c r="W1799" i="1"/>
  <c r="Z2822" i="1"/>
  <c r="AB2822" i="1" s="1"/>
  <c r="AA2822" i="1" s="1"/>
  <c r="AA1799" i="1" l="1"/>
  <c r="AC1799" i="1" s="1"/>
  <c r="AD2822" i="1"/>
  <c r="Y2822" i="1"/>
  <c r="AC2822" i="1" s="1"/>
  <c r="R127" i="1"/>
  <c r="D127" i="1"/>
  <c r="C127" i="1"/>
  <c r="G127" i="1" s="1"/>
  <c r="C126" i="1"/>
  <c r="G126" i="1" s="1"/>
  <c r="D126" i="1"/>
  <c r="R126" i="1"/>
  <c r="M126" i="1" l="1"/>
  <c r="F126" i="1"/>
  <c r="M127" i="1"/>
  <c r="F127" i="1"/>
  <c r="T127" i="1"/>
  <c r="S126" i="1"/>
  <c r="U126" i="1" s="1"/>
  <c r="T126" i="1"/>
  <c r="S127" i="1"/>
  <c r="V127" i="1" l="1"/>
  <c r="V126" i="1"/>
  <c r="U127" i="1"/>
  <c r="X126" i="1"/>
  <c r="Z126" i="1" s="1"/>
  <c r="W126" i="1"/>
  <c r="X127" i="1" l="1"/>
  <c r="W127" i="1"/>
  <c r="AB126" i="1"/>
  <c r="Y126" i="1"/>
  <c r="Z127" i="1" l="1"/>
  <c r="AD126" i="1"/>
  <c r="AA126" i="1"/>
  <c r="AC126" i="1" s="1"/>
  <c r="C584" i="1"/>
  <c r="G584" i="1" s="1"/>
  <c r="D584" i="1"/>
  <c r="S584" i="1"/>
  <c r="U584" i="1" s="1"/>
  <c r="M584" i="1" l="1"/>
  <c r="F584" i="1"/>
  <c r="Y127" i="1"/>
  <c r="AB127" i="1"/>
  <c r="T584" i="1"/>
  <c r="V584" i="1" s="1"/>
  <c r="AD127" i="1" l="1"/>
  <c r="AA127" i="1"/>
  <c r="AC127" i="1" s="1"/>
  <c r="X584" i="1"/>
  <c r="Z584" i="1" s="1"/>
  <c r="W584" i="1"/>
  <c r="AB584" i="1" l="1"/>
  <c r="AA584" i="1" s="1"/>
  <c r="Y584" i="1"/>
  <c r="R295" i="1"/>
  <c r="AD584" i="1" l="1"/>
  <c r="AC584" i="1"/>
  <c r="C771" i="1"/>
  <c r="G771" i="1" s="1"/>
  <c r="D771" i="1"/>
  <c r="R771" i="1"/>
  <c r="C918" i="1"/>
  <c r="G918" i="1" s="1"/>
  <c r="D918" i="1"/>
  <c r="R918" i="1"/>
  <c r="M918" i="1" l="1"/>
  <c r="F918" i="1"/>
  <c r="M771" i="1"/>
  <c r="F771" i="1"/>
  <c r="S918" i="1"/>
  <c r="U918" i="1" s="1"/>
  <c r="S771" i="1"/>
  <c r="U771" i="1" s="1"/>
  <c r="T918" i="1"/>
  <c r="T771" i="1"/>
  <c r="V918" i="1" l="1"/>
  <c r="Y918" i="1" s="1"/>
  <c r="V771" i="1"/>
  <c r="X918" i="1"/>
  <c r="W918" i="1"/>
  <c r="X771" i="1"/>
  <c r="W771" i="1"/>
  <c r="Z918" i="1" l="1"/>
  <c r="AB918" i="1" s="1"/>
  <c r="AD918" i="1" s="1"/>
  <c r="Z771" i="1"/>
  <c r="Y771" i="1" s="1"/>
  <c r="AA918" i="1" l="1"/>
  <c r="AC918" i="1" s="1"/>
  <c r="AB771" i="1"/>
  <c r="AD771" i="1" s="1"/>
  <c r="AA771" i="1" l="1"/>
  <c r="AC771" i="1" s="1"/>
  <c r="C2933" i="1"/>
  <c r="G2933" i="1" s="1"/>
  <c r="D2933" i="1"/>
  <c r="R2933" i="1"/>
  <c r="C1124" i="1"/>
  <c r="G1124" i="1" s="1"/>
  <c r="D1124" i="1"/>
  <c r="R1124" i="1"/>
  <c r="C807" i="1"/>
  <c r="C811" i="1"/>
  <c r="G811" i="1" s="1"/>
  <c r="D807" i="1"/>
  <c r="D811" i="1"/>
  <c r="M807" i="1"/>
  <c r="R807" i="1"/>
  <c r="R811" i="1"/>
  <c r="S807" i="1"/>
  <c r="C31" i="1"/>
  <c r="C33" i="1"/>
  <c r="C32" i="1"/>
  <c r="C156" i="1"/>
  <c r="G156" i="1" s="1"/>
  <c r="D31" i="1"/>
  <c r="D33" i="1"/>
  <c r="D32" i="1"/>
  <c r="D156" i="1"/>
  <c r="M31" i="1"/>
  <c r="M33" i="1"/>
  <c r="R31" i="1"/>
  <c r="S31" i="1" s="1"/>
  <c r="R33" i="1"/>
  <c r="R32" i="1"/>
  <c r="R156" i="1"/>
  <c r="C26" i="1"/>
  <c r="G26" i="1" s="1"/>
  <c r="C29" i="1"/>
  <c r="G29" i="1" s="1"/>
  <c r="D26" i="1"/>
  <c r="D29" i="1"/>
  <c r="R26" i="1"/>
  <c r="R29" i="1"/>
  <c r="C47" i="1"/>
  <c r="G47" i="1" s="1"/>
  <c r="D47" i="1"/>
  <c r="R47" i="1"/>
  <c r="C411" i="1"/>
  <c r="G411" i="1" s="1"/>
  <c r="D411" i="1"/>
  <c r="R411" i="1"/>
  <c r="C372" i="1"/>
  <c r="G372" i="1" s="1"/>
  <c r="C369" i="1"/>
  <c r="G369" i="1" s="1"/>
  <c r="D372" i="1"/>
  <c r="D369" i="1"/>
  <c r="R372" i="1"/>
  <c r="R369" i="1"/>
  <c r="C821" i="1"/>
  <c r="G821" i="1" s="1"/>
  <c r="D821" i="1"/>
  <c r="R821" i="1"/>
  <c r="C879" i="1"/>
  <c r="G879" i="1" s="1"/>
  <c r="D879" i="1"/>
  <c r="R879" i="1"/>
  <c r="C177" i="1"/>
  <c r="G177" i="1" s="1"/>
  <c r="D177" i="1"/>
  <c r="R177" i="1"/>
  <c r="C1768" i="1"/>
  <c r="G1768" i="1" s="1"/>
  <c r="D1768" i="1"/>
  <c r="R1768" i="1"/>
  <c r="C1875" i="1"/>
  <c r="G1875" i="1" s="1"/>
  <c r="C1880" i="1"/>
  <c r="G1880" i="1" s="1"/>
  <c r="D1875" i="1"/>
  <c r="D1880" i="1"/>
  <c r="R1875" i="1"/>
  <c r="R1880" i="1"/>
  <c r="C2860" i="1"/>
  <c r="G2860" i="1" s="1"/>
  <c r="C2857" i="1"/>
  <c r="G2857" i="1" s="1"/>
  <c r="D2860" i="1"/>
  <c r="D2857" i="1"/>
  <c r="R2860" i="1"/>
  <c r="R2857" i="1"/>
  <c r="C1297" i="1"/>
  <c r="G1297" i="1" s="1"/>
  <c r="C1298" i="1"/>
  <c r="G1298" i="1" s="1"/>
  <c r="D1297" i="1"/>
  <c r="D1298" i="1"/>
  <c r="R1297" i="1"/>
  <c r="R1298" i="1"/>
  <c r="C899" i="1"/>
  <c r="G899" i="1" s="1"/>
  <c r="D899" i="1"/>
  <c r="R899" i="1"/>
  <c r="C2723" i="1"/>
  <c r="C2724" i="1"/>
  <c r="G2724" i="1" s="1"/>
  <c r="C2725" i="1"/>
  <c r="G2725" i="1" s="1"/>
  <c r="D2723" i="1"/>
  <c r="D2724" i="1"/>
  <c r="D2725" i="1"/>
  <c r="M2723" i="1"/>
  <c r="R2723" i="1"/>
  <c r="R2724" i="1"/>
  <c r="R2725" i="1"/>
  <c r="C489" i="1"/>
  <c r="C490" i="1"/>
  <c r="C491" i="1"/>
  <c r="C492" i="1"/>
  <c r="C493" i="1"/>
  <c r="M493" i="1" s="1"/>
  <c r="D489" i="1"/>
  <c r="D490" i="1"/>
  <c r="D491" i="1"/>
  <c r="D492" i="1"/>
  <c r="D493" i="1"/>
  <c r="M489" i="1"/>
  <c r="M490" i="1"/>
  <c r="M491" i="1"/>
  <c r="M492" i="1"/>
  <c r="R489" i="1"/>
  <c r="R490" i="1"/>
  <c r="R491" i="1"/>
  <c r="R492" i="1"/>
  <c r="R493" i="1"/>
  <c r="S490" i="1"/>
  <c r="C1823" i="1"/>
  <c r="G1823" i="1" s="1"/>
  <c r="D1823" i="1"/>
  <c r="R1823" i="1"/>
  <c r="C1820" i="1"/>
  <c r="G1820" i="1" s="1"/>
  <c r="D1820" i="1"/>
  <c r="R1820" i="1"/>
  <c r="C2430" i="1"/>
  <c r="G2430" i="1" s="1"/>
  <c r="D2430" i="1"/>
  <c r="R2430" i="1"/>
  <c r="C499" i="1"/>
  <c r="G499" i="1" s="1"/>
  <c r="D499" i="1"/>
  <c r="R499" i="1"/>
  <c r="C500" i="1"/>
  <c r="G500" i="1" s="1"/>
  <c r="D500" i="1"/>
  <c r="R500" i="1"/>
  <c r="C2058" i="1"/>
  <c r="G2058" i="1" s="1"/>
  <c r="C1421" i="1"/>
  <c r="G1421" i="1" s="1"/>
  <c r="C1367" i="1"/>
  <c r="G1367" i="1" s="1"/>
  <c r="D2058" i="1"/>
  <c r="D1421" i="1"/>
  <c r="D1367" i="1"/>
  <c r="R2058" i="1"/>
  <c r="R1421" i="1"/>
  <c r="R1367" i="1"/>
  <c r="C1415" i="1"/>
  <c r="G1415" i="1" s="1"/>
  <c r="D1415" i="1"/>
  <c r="R1415" i="1"/>
  <c r="C2579" i="1"/>
  <c r="G2579" i="1" s="1"/>
  <c r="D2579" i="1"/>
  <c r="R2579" i="1"/>
  <c r="C903" i="1"/>
  <c r="G903" i="1" s="1"/>
  <c r="D903" i="1"/>
  <c r="R903" i="1"/>
  <c r="R1159" i="1"/>
  <c r="D1159" i="1"/>
  <c r="C1159" i="1"/>
  <c r="G1159" i="1" s="1"/>
  <c r="C1161" i="1"/>
  <c r="G1161" i="1" s="1"/>
  <c r="D1161" i="1"/>
  <c r="R1161" i="1"/>
  <c r="R2112" i="1"/>
  <c r="D2112" i="1"/>
  <c r="C2112" i="1"/>
  <c r="G2112" i="1" s="1"/>
  <c r="F492" i="1" l="1"/>
  <c r="G492" i="1"/>
  <c r="F490" i="1"/>
  <c r="G490" i="1"/>
  <c r="F2723" i="1"/>
  <c r="G2723" i="1"/>
  <c r="F32" i="1"/>
  <c r="G32" i="1"/>
  <c r="F31" i="1"/>
  <c r="G31" i="1"/>
  <c r="F807" i="1"/>
  <c r="G807" i="1"/>
  <c r="F493" i="1"/>
  <c r="G493" i="1"/>
  <c r="F491" i="1"/>
  <c r="G491" i="1"/>
  <c r="F489" i="1"/>
  <c r="G489" i="1"/>
  <c r="F33" i="1"/>
  <c r="G33" i="1"/>
  <c r="M2112" i="1"/>
  <c r="F2112" i="1"/>
  <c r="M1161" i="1"/>
  <c r="F1161" i="1"/>
  <c r="M1159" i="1"/>
  <c r="F1159" i="1"/>
  <c r="M903" i="1"/>
  <c r="F903" i="1"/>
  <c r="M2579" i="1"/>
  <c r="F2579" i="1"/>
  <c r="M1415" i="1"/>
  <c r="F1415" i="1"/>
  <c r="M1367" i="1"/>
  <c r="F1367" i="1"/>
  <c r="M1421" i="1"/>
  <c r="F1421" i="1"/>
  <c r="M2058" i="1"/>
  <c r="F2058" i="1"/>
  <c r="M500" i="1"/>
  <c r="F500" i="1"/>
  <c r="M499" i="1"/>
  <c r="F499" i="1"/>
  <c r="M2430" i="1"/>
  <c r="F2430" i="1"/>
  <c r="M1820" i="1"/>
  <c r="F1820" i="1"/>
  <c r="M1823" i="1"/>
  <c r="F1823" i="1"/>
  <c r="M2725" i="1"/>
  <c r="F2725" i="1"/>
  <c r="M2724" i="1"/>
  <c r="F2724" i="1"/>
  <c r="M899" i="1"/>
  <c r="F899" i="1"/>
  <c r="M1298" i="1"/>
  <c r="F1298" i="1"/>
  <c r="M1297" i="1"/>
  <c r="F1297" i="1"/>
  <c r="M2857" i="1"/>
  <c r="F2857" i="1"/>
  <c r="M2860" i="1"/>
  <c r="F2860" i="1"/>
  <c r="M1880" i="1"/>
  <c r="F1880" i="1"/>
  <c r="M1875" i="1"/>
  <c r="F1875" i="1"/>
  <c r="M1768" i="1"/>
  <c r="F1768" i="1"/>
  <c r="M177" i="1"/>
  <c r="F177" i="1"/>
  <c r="M879" i="1"/>
  <c r="F879" i="1"/>
  <c r="M821" i="1"/>
  <c r="F821" i="1"/>
  <c r="M369" i="1"/>
  <c r="F369" i="1"/>
  <c r="M372" i="1"/>
  <c r="F372" i="1"/>
  <c r="M411" i="1"/>
  <c r="F411" i="1"/>
  <c r="M47" i="1"/>
  <c r="F47" i="1"/>
  <c r="M29" i="1"/>
  <c r="F29" i="1"/>
  <c r="M26" i="1"/>
  <c r="F26" i="1"/>
  <c r="M156" i="1"/>
  <c r="F156" i="1"/>
  <c r="M811" i="1"/>
  <c r="F811" i="1"/>
  <c r="M1124" i="1"/>
  <c r="F1124" i="1"/>
  <c r="M2933" i="1"/>
  <c r="F2933" i="1"/>
  <c r="T2112" i="1"/>
  <c r="T1159" i="1"/>
  <c r="S1421" i="1"/>
  <c r="U1421" i="1" s="1"/>
  <c r="S493" i="1"/>
  <c r="U493" i="1" s="1"/>
  <c r="S491" i="1"/>
  <c r="U491" i="1" s="1"/>
  <c r="S489" i="1"/>
  <c r="U489" i="1" s="1"/>
  <c r="S2724" i="1"/>
  <c r="U2724" i="1" s="1"/>
  <c r="X2724" i="1" s="1"/>
  <c r="S899" i="1"/>
  <c r="U899" i="1" s="1"/>
  <c r="X899" i="1" s="1"/>
  <c r="S1298" i="1"/>
  <c r="U1298" i="1" s="1"/>
  <c r="S2857" i="1"/>
  <c r="U2857" i="1" s="1"/>
  <c r="T1880" i="1"/>
  <c r="T1768" i="1"/>
  <c r="S177" i="1"/>
  <c r="U177" i="1" s="1"/>
  <c r="X177" i="1" s="1"/>
  <c r="S821" i="1"/>
  <c r="U821" i="1" s="1"/>
  <c r="X821" i="1" s="1"/>
  <c r="S369" i="1"/>
  <c r="U369" i="1" s="1"/>
  <c r="S47" i="1"/>
  <c r="U47" i="1" s="1"/>
  <c r="S29" i="1"/>
  <c r="U29" i="1" s="1"/>
  <c r="S32" i="1"/>
  <c r="U32" i="1" s="1"/>
  <c r="T31" i="1"/>
  <c r="V31" i="1" s="1"/>
  <c r="U31" i="1"/>
  <c r="W31" i="1" s="1"/>
  <c r="S811" i="1"/>
  <c r="U811" i="1" s="1"/>
  <c r="S1161" i="1"/>
  <c r="U1161" i="1" s="1"/>
  <c r="S903" i="1"/>
  <c r="U903" i="1" s="1"/>
  <c r="T2579" i="1"/>
  <c r="S1367" i="1"/>
  <c r="U1367" i="1" s="1"/>
  <c r="X1367" i="1" s="1"/>
  <c r="S2058" i="1"/>
  <c r="U2058" i="1" s="1"/>
  <c r="S500" i="1"/>
  <c r="U500" i="1" s="1"/>
  <c r="T499" i="1"/>
  <c r="S2430" i="1"/>
  <c r="U2430" i="1" s="1"/>
  <c r="X2430" i="1" s="1"/>
  <c r="S1823" i="1"/>
  <c r="U1823" i="1" s="1"/>
  <c r="S492" i="1"/>
  <c r="U492" i="1" s="1"/>
  <c r="T490" i="1"/>
  <c r="V490" i="1" s="1"/>
  <c r="U490" i="1"/>
  <c r="X490" i="1" s="1"/>
  <c r="T2725" i="1"/>
  <c r="T2723" i="1"/>
  <c r="S1297" i="1"/>
  <c r="U1297" i="1" s="1"/>
  <c r="S2860" i="1"/>
  <c r="U2860" i="1" s="1"/>
  <c r="S1875" i="1"/>
  <c r="U1875" i="1" s="1"/>
  <c r="S372" i="1"/>
  <c r="U372" i="1" s="1"/>
  <c r="T26" i="1"/>
  <c r="S156" i="1"/>
  <c r="U156" i="1" s="1"/>
  <c r="S33" i="1"/>
  <c r="U33" i="1" s="1"/>
  <c r="T807" i="1"/>
  <c r="V807" i="1" s="1"/>
  <c r="U807" i="1"/>
  <c r="T1124" i="1"/>
  <c r="U1124" i="1"/>
  <c r="S2933" i="1"/>
  <c r="U2933" i="1" s="1"/>
  <c r="X2933" i="1" s="1"/>
  <c r="M32" i="1"/>
  <c r="S26" i="1"/>
  <c r="U26" i="1" s="1"/>
  <c r="T369" i="1"/>
  <c r="T32" i="1"/>
  <c r="T2933" i="1"/>
  <c r="T1367" i="1"/>
  <c r="T2430" i="1"/>
  <c r="T156" i="1"/>
  <c r="T1298" i="1"/>
  <c r="T2857" i="1"/>
  <c r="T47" i="1"/>
  <c r="T821" i="1"/>
  <c r="T33" i="1"/>
  <c r="T899" i="1"/>
  <c r="S1880" i="1"/>
  <c r="T29" i="1"/>
  <c r="T811" i="1"/>
  <c r="T2724" i="1"/>
  <c r="T372" i="1"/>
  <c r="T1823" i="1"/>
  <c r="T492" i="1"/>
  <c r="T177" i="1"/>
  <c r="T1297" i="1"/>
  <c r="T2860" i="1"/>
  <c r="T1875" i="1"/>
  <c r="T2058" i="1"/>
  <c r="T500" i="1"/>
  <c r="T493" i="1"/>
  <c r="T491" i="1"/>
  <c r="T489" i="1"/>
  <c r="S1415" i="1"/>
  <c r="U1415" i="1" s="1"/>
  <c r="T1415" i="1"/>
  <c r="S1820" i="1"/>
  <c r="U1820" i="1" s="1"/>
  <c r="S2579" i="1"/>
  <c r="S499" i="1"/>
  <c r="T1820" i="1"/>
  <c r="S879" i="1"/>
  <c r="U879" i="1" s="1"/>
  <c r="S411" i="1"/>
  <c r="U411" i="1" s="1"/>
  <c r="S2725" i="1"/>
  <c r="S2723" i="1"/>
  <c r="S1768" i="1"/>
  <c r="T879" i="1"/>
  <c r="T411" i="1"/>
  <c r="S1124" i="1"/>
  <c r="T903" i="1"/>
  <c r="T1421" i="1"/>
  <c r="T1161" i="1"/>
  <c r="S1159" i="1"/>
  <c r="U1159" i="1" s="1"/>
  <c r="S2112" i="1"/>
  <c r="V369" i="1" l="1"/>
  <c r="V2112" i="1"/>
  <c r="V903" i="1"/>
  <c r="V491" i="1"/>
  <c r="V500" i="1"/>
  <c r="V492" i="1"/>
  <c r="W490" i="1"/>
  <c r="V29" i="1"/>
  <c r="V1367" i="1"/>
  <c r="Z1367" i="1" s="1"/>
  <c r="AB1367" i="1" s="1"/>
  <c r="AA1367" i="1" s="1"/>
  <c r="V2058" i="1"/>
  <c r="V1823" i="1"/>
  <c r="V1421" i="1"/>
  <c r="V2723" i="1"/>
  <c r="V177" i="1"/>
  <c r="Z177" i="1" s="1"/>
  <c r="V2724" i="1"/>
  <c r="Z2724" i="1" s="1"/>
  <c r="Y2724" i="1" s="1"/>
  <c r="V811" i="1"/>
  <c r="V1880" i="1"/>
  <c r="V1298" i="1"/>
  <c r="V2430" i="1"/>
  <c r="Z2430" i="1" s="1"/>
  <c r="Y2430" i="1" s="1"/>
  <c r="V2725" i="1"/>
  <c r="V499" i="1"/>
  <c r="V821" i="1"/>
  <c r="Z821" i="1" s="1"/>
  <c r="V2857" i="1"/>
  <c r="V1124" i="1"/>
  <c r="V2579" i="1"/>
  <c r="V1875" i="1"/>
  <c r="V1297" i="1"/>
  <c r="V32" i="1"/>
  <c r="V156" i="1"/>
  <c r="V1161" i="1"/>
  <c r="V1768" i="1"/>
  <c r="V489" i="1"/>
  <c r="V493" i="1"/>
  <c r="V2860" i="1"/>
  <c r="V372" i="1"/>
  <c r="V899" i="1"/>
  <c r="Z899" i="1" s="1"/>
  <c r="Y899" i="1" s="1"/>
  <c r="V33" i="1"/>
  <c r="V47" i="1"/>
  <c r="X31" i="1"/>
  <c r="Z31" i="1" s="1"/>
  <c r="AB31" i="1" s="1"/>
  <c r="V2933" i="1"/>
  <c r="Z2933" i="1" s="1"/>
  <c r="AB2933" i="1" s="1"/>
  <c r="V26" i="1"/>
  <c r="X369" i="1"/>
  <c r="Z369" i="1" s="1"/>
  <c r="AB369" i="1" s="1"/>
  <c r="AA369" i="1" s="1"/>
  <c r="W369" i="1"/>
  <c r="U499" i="1"/>
  <c r="W499" i="1" s="1"/>
  <c r="U1768" i="1"/>
  <c r="U1880" i="1"/>
  <c r="X1880" i="1" s="1"/>
  <c r="U2112" i="1"/>
  <c r="W2112" i="1" s="1"/>
  <c r="U2723" i="1"/>
  <c r="U2725" i="1"/>
  <c r="U2579" i="1"/>
  <c r="X2579" i="1" s="1"/>
  <c r="X26" i="1"/>
  <c r="Z26" i="1" s="1"/>
  <c r="AB26" i="1" s="1"/>
  <c r="W26" i="1"/>
  <c r="W1367" i="1"/>
  <c r="W2933" i="1"/>
  <c r="W2430" i="1"/>
  <c r="W2724" i="1"/>
  <c r="W821" i="1"/>
  <c r="Z490" i="1"/>
  <c r="AB490" i="1" s="1"/>
  <c r="AD490" i="1" s="1"/>
  <c r="V1415" i="1"/>
  <c r="W177" i="1"/>
  <c r="W899" i="1"/>
  <c r="X807" i="1"/>
  <c r="Z807" i="1" s="1"/>
  <c r="Y807" i="1" s="1"/>
  <c r="W807" i="1"/>
  <c r="X32" i="1"/>
  <c r="W32" i="1"/>
  <c r="X2857" i="1"/>
  <c r="W2857" i="1"/>
  <c r="W156" i="1"/>
  <c r="X156" i="1"/>
  <c r="X1298" i="1"/>
  <c r="W1298" i="1"/>
  <c r="W811" i="1"/>
  <c r="X811" i="1"/>
  <c r="W33" i="1"/>
  <c r="X33" i="1"/>
  <c r="V1159" i="1"/>
  <c r="X1875" i="1"/>
  <c r="W1875" i="1"/>
  <c r="W2860" i="1"/>
  <c r="X2860" i="1"/>
  <c r="W1297" i="1"/>
  <c r="X1297" i="1"/>
  <c r="W372" i="1"/>
  <c r="X372" i="1"/>
  <c r="X29" i="1"/>
  <c r="W29" i="1"/>
  <c r="X1823" i="1"/>
  <c r="W1823" i="1"/>
  <c r="X47" i="1"/>
  <c r="W47" i="1"/>
  <c r="X492" i="1"/>
  <c r="W492" i="1"/>
  <c r="W489" i="1"/>
  <c r="X489" i="1"/>
  <c r="Z489" i="1" s="1"/>
  <c r="W493" i="1"/>
  <c r="X493" i="1"/>
  <c r="W411" i="1"/>
  <c r="X411" i="1"/>
  <c r="W879" i="1"/>
  <c r="X879" i="1"/>
  <c r="V1820" i="1"/>
  <c r="W1124" i="1"/>
  <c r="X1124" i="1"/>
  <c r="W491" i="1"/>
  <c r="X491" i="1"/>
  <c r="V411" i="1"/>
  <c r="V879" i="1"/>
  <c r="W500" i="1"/>
  <c r="X500" i="1"/>
  <c r="X2058" i="1"/>
  <c r="W2058" i="1"/>
  <c r="W1415" i="1"/>
  <c r="X1415" i="1"/>
  <c r="W1421" i="1"/>
  <c r="X1421" i="1"/>
  <c r="W903" i="1"/>
  <c r="X903" i="1"/>
  <c r="W1161" i="1"/>
  <c r="X1161" i="1"/>
  <c r="X1159" i="1"/>
  <c r="W1159" i="1"/>
  <c r="Z2058" i="1" l="1"/>
  <c r="Z1421" i="1"/>
  <c r="Y1421" i="1" s="1"/>
  <c r="Z2860" i="1"/>
  <c r="Y2860" i="1" s="1"/>
  <c r="Z811" i="1"/>
  <c r="AB811" i="1" s="1"/>
  <c r="AA811" i="1" s="1"/>
  <c r="Z903" i="1"/>
  <c r="AB903" i="1" s="1"/>
  <c r="Z500" i="1"/>
  <c r="Y500" i="1" s="1"/>
  <c r="Z491" i="1"/>
  <c r="AB491" i="1" s="1"/>
  <c r="Z1124" i="1"/>
  <c r="Y1124" i="1" s="1"/>
  <c r="Z492" i="1"/>
  <c r="AB492" i="1" s="1"/>
  <c r="AA492" i="1" s="1"/>
  <c r="Z47" i="1"/>
  <c r="AB47" i="1" s="1"/>
  <c r="AD47" i="1" s="1"/>
  <c r="Z1875" i="1"/>
  <c r="Y1875" i="1" s="1"/>
  <c r="Z1298" i="1"/>
  <c r="AB1298" i="1" s="1"/>
  <c r="Z1823" i="1"/>
  <c r="AB1823" i="1" s="1"/>
  <c r="AA1823" i="1" s="1"/>
  <c r="Z2857" i="1"/>
  <c r="AB2857" i="1" s="1"/>
  <c r="Z1880" i="1"/>
  <c r="Y1880" i="1" s="1"/>
  <c r="Z493" i="1"/>
  <c r="AB493" i="1" s="1"/>
  <c r="Z2579" i="1"/>
  <c r="AB2579" i="1" s="1"/>
  <c r="AD2579" i="1" s="1"/>
  <c r="Z1297" i="1"/>
  <c r="AB1297" i="1" s="1"/>
  <c r="Z1161" i="1"/>
  <c r="AB821" i="1"/>
  <c r="Z29" i="1"/>
  <c r="Y29" i="1" s="1"/>
  <c r="Z33" i="1"/>
  <c r="AB33" i="1" s="1"/>
  <c r="Y26" i="1"/>
  <c r="Z156" i="1"/>
  <c r="AB156" i="1" s="1"/>
  <c r="Z32" i="1"/>
  <c r="AB32" i="1" s="1"/>
  <c r="AB177" i="1"/>
  <c r="AD177" i="1" s="1"/>
  <c r="AA490" i="1"/>
  <c r="AB2430" i="1"/>
  <c r="AA2430" i="1" s="1"/>
  <c r="AC2430" i="1" s="1"/>
  <c r="Y490" i="1"/>
  <c r="AC490" i="1" s="1"/>
  <c r="Y821" i="1"/>
  <c r="Y492" i="1"/>
  <c r="AC492" i="1" s="1"/>
  <c r="AB2724" i="1"/>
  <c r="AD2724" i="1" s="1"/>
  <c r="AB899" i="1"/>
  <c r="AA899" i="1" s="1"/>
  <c r="AC899" i="1" s="1"/>
  <c r="AD369" i="1"/>
  <c r="Y2933" i="1"/>
  <c r="AD1367" i="1"/>
  <c r="W2579" i="1"/>
  <c r="Y177" i="1"/>
  <c r="X2112" i="1"/>
  <c r="Z1415" i="1"/>
  <c r="Y1823" i="1"/>
  <c r="Y31" i="1"/>
  <c r="X499" i="1"/>
  <c r="Z499" i="1" s="1"/>
  <c r="Y499" i="1" s="1"/>
  <c r="Z1159" i="1"/>
  <c r="Y1159" i="1" s="1"/>
  <c r="Y1367" i="1"/>
  <c r="AC1367" i="1" s="1"/>
  <c r="AD492" i="1"/>
  <c r="Y369" i="1"/>
  <c r="AC369" i="1" s="1"/>
  <c r="W1880" i="1"/>
  <c r="AB807" i="1"/>
  <c r="AA807" i="1" s="1"/>
  <c r="AC807" i="1" s="1"/>
  <c r="Z372" i="1"/>
  <c r="AB372" i="1" s="1"/>
  <c r="AA31" i="1"/>
  <c r="AD31" i="1"/>
  <c r="Y1298" i="1"/>
  <c r="AA26" i="1"/>
  <c r="AD26" i="1"/>
  <c r="AB1880" i="1"/>
  <c r="AD811" i="1"/>
  <c r="AB1875" i="1"/>
  <c r="Z879" i="1"/>
  <c r="AB879" i="1" s="1"/>
  <c r="W2725" i="1"/>
  <c r="X2725" i="1"/>
  <c r="W1768" i="1"/>
  <c r="X1768" i="1"/>
  <c r="AB489" i="1"/>
  <c r="Y489" i="1"/>
  <c r="W1820" i="1"/>
  <c r="X1820" i="1"/>
  <c r="Z411" i="1"/>
  <c r="W2723" i="1"/>
  <c r="X2723" i="1"/>
  <c r="Z2723" i="1" s="1"/>
  <c r="AD2933" i="1"/>
  <c r="AA2933" i="1"/>
  <c r="Y2058" i="1"/>
  <c r="AB1421" i="1"/>
  <c r="AB2058" i="1" l="1"/>
  <c r="Y903" i="1"/>
  <c r="Y491" i="1"/>
  <c r="AD1823" i="1"/>
  <c r="AB2860" i="1"/>
  <c r="AD2860" i="1" s="1"/>
  <c r="AB500" i="1"/>
  <c r="AD500" i="1" s="1"/>
  <c r="AA47" i="1"/>
  <c r="AB1124" i="1"/>
  <c r="AD1124" i="1" s="1"/>
  <c r="Y811" i="1"/>
  <c r="AC811" i="1" s="1"/>
  <c r="Y47" i="1"/>
  <c r="Y493" i="1"/>
  <c r="Y1297" i="1"/>
  <c r="Y2857" i="1"/>
  <c r="Z1820" i="1"/>
  <c r="Y1820" i="1" s="1"/>
  <c r="Z1768" i="1"/>
  <c r="AB1768" i="1" s="1"/>
  <c r="Z2725" i="1"/>
  <c r="Y2725" i="1" s="1"/>
  <c r="AB1415" i="1"/>
  <c r="AD1415" i="1" s="1"/>
  <c r="Y2579" i="1"/>
  <c r="AA2579" i="1"/>
  <c r="Y1161" i="1"/>
  <c r="AD2430" i="1"/>
  <c r="Y33" i="1"/>
  <c r="AD821" i="1"/>
  <c r="AA821" i="1"/>
  <c r="Z2112" i="1"/>
  <c r="Y2112" i="1" s="1"/>
  <c r="AB1161" i="1"/>
  <c r="AA2724" i="1"/>
  <c r="AC2724" i="1" s="1"/>
  <c r="Y1415" i="1"/>
  <c r="AC2933" i="1"/>
  <c r="AA177" i="1"/>
  <c r="AC177" i="1" s="1"/>
  <c r="Y156" i="1"/>
  <c r="AC821" i="1"/>
  <c r="AC26" i="1"/>
  <c r="AA32" i="1"/>
  <c r="Y32" i="1"/>
  <c r="AB29" i="1"/>
  <c r="AD899" i="1"/>
  <c r="AB499" i="1"/>
  <c r="AA499" i="1" s="1"/>
  <c r="AC499" i="1" s="1"/>
  <c r="AC1823" i="1"/>
  <c r="AD32" i="1"/>
  <c r="AC31" i="1"/>
  <c r="AB1159" i="1"/>
  <c r="AA1159" i="1" s="1"/>
  <c r="AC1159" i="1" s="1"/>
  <c r="Y372" i="1"/>
  <c r="AD807" i="1"/>
  <c r="AB411" i="1"/>
  <c r="AA411" i="1" s="1"/>
  <c r="AD156" i="1"/>
  <c r="AA156" i="1"/>
  <c r="AD2857" i="1"/>
  <c r="AA2857" i="1"/>
  <c r="AA1298" i="1"/>
  <c r="AC1298" i="1" s="1"/>
  <c r="AD1298" i="1"/>
  <c r="AD1880" i="1"/>
  <c r="AA1880" i="1"/>
  <c r="AC1880" i="1" s="1"/>
  <c r="AA33" i="1"/>
  <c r="AD33" i="1"/>
  <c r="AA1297" i="1"/>
  <c r="AD1297" i="1"/>
  <c r="AA372" i="1"/>
  <c r="AD372" i="1"/>
  <c r="AA1875" i="1"/>
  <c r="AC1875" i="1" s="1"/>
  <c r="AD1875" i="1"/>
  <c r="Y411" i="1"/>
  <c r="AA491" i="1"/>
  <c r="AD491" i="1"/>
  <c r="AA879" i="1"/>
  <c r="AD879" i="1"/>
  <c r="AB2723" i="1"/>
  <c r="Y2723" i="1"/>
  <c r="AA489" i="1"/>
  <c r="AC489" i="1" s="1"/>
  <c r="AD489" i="1"/>
  <c r="AA493" i="1"/>
  <c r="AD493" i="1"/>
  <c r="AB2725" i="1"/>
  <c r="Y879" i="1"/>
  <c r="AA1124" i="1"/>
  <c r="AC1124" i="1" s="1"/>
  <c r="AA500" i="1"/>
  <c r="AC500" i="1" s="1"/>
  <c r="AA1421" i="1"/>
  <c r="AC1421" i="1" s="1"/>
  <c r="AD1421" i="1"/>
  <c r="AA903" i="1"/>
  <c r="AC903" i="1" s="1"/>
  <c r="AD903" i="1"/>
  <c r="AA2058" i="1" l="1"/>
  <c r="AD2058" i="1"/>
  <c r="AA2860" i="1"/>
  <c r="AC2860" i="1" s="1"/>
  <c r="AC491" i="1"/>
  <c r="AC47" i="1"/>
  <c r="AC1297" i="1"/>
  <c r="AC493" i="1"/>
  <c r="AC2579" i="1"/>
  <c r="AA1415" i="1"/>
  <c r="Y1768" i="1"/>
  <c r="AC2857" i="1"/>
  <c r="AB1820" i="1"/>
  <c r="AA1161" i="1"/>
  <c r="AD1161" i="1"/>
  <c r="AC1415" i="1"/>
  <c r="AB2112" i="1"/>
  <c r="AC1161" i="1"/>
  <c r="AC33" i="1"/>
  <c r="AC156" i="1"/>
  <c r="AD29" i="1"/>
  <c r="AA29" i="1"/>
  <c r="AC32" i="1"/>
  <c r="AD499" i="1"/>
  <c r="AD1159" i="1"/>
  <c r="AD411" i="1"/>
  <c r="AC372" i="1"/>
  <c r="AC411" i="1"/>
  <c r="AA2723" i="1"/>
  <c r="AC2723" i="1" s="1"/>
  <c r="AD2723" i="1"/>
  <c r="AC879" i="1"/>
  <c r="AD2725" i="1"/>
  <c r="AA2725" i="1"/>
  <c r="AC2725" i="1" s="1"/>
  <c r="AA1768" i="1"/>
  <c r="AD1768" i="1"/>
  <c r="AC2058" i="1" l="1"/>
  <c r="AC1768" i="1"/>
  <c r="AA1820" i="1"/>
  <c r="AC1820" i="1" s="1"/>
  <c r="AD1820" i="1"/>
  <c r="AA2112" i="1"/>
  <c r="AD2112" i="1"/>
  <c r="AC29" i="1"/>
  <c r="C712" i="1"/>
  <c r="G712" i="1" s="1"/>
  <c r="D712" i="1"/>
  <c r="R712" i="1"/>
  <c r="M712" i="1" l="1"/>
  <c r="F712" i="1"/>
  <c r="S712" i="1"/>
  <c r="U712" i="1" s="1"/>
  <c r="X712" i="1" s="1"/>
  <c r="AC2112" i="1"/>
  <c r="T712" i="1"/>
  <c r="V712" i="1" l="1"/>
  <c r="Z712" i="1" s="1"/>
  <c r="AB712" i="1" s="1"/>
  <c r="AD712" i="1" s="1"/>
  <c r="W712" i="1"/>
  <c r="Y712" i="1" l="1"/>
  <c r="AA712" i="1"/>
  <c r="C1557" i="1"/>
  <c r="G1557" i="1" s="1"/>
  <c r="D1557" i="1"/>
  <c r="R1557" i="1"/>
  <c r="D1395" i="1"/>
  <c r="M1557" i="1" l="1"/>
  <c r="F1557" i="1"/>
  <c r="S1557" i="1"/>
  <c r="U1557" i="1" s="1"/>
  <c r="W1557" i="1" s="1"/>
  <c r="AC712" i="1"/>
  <c r="T1557" i="1"/>
  <c r="V1557" i="1" l="1"/>
  <c r="Z1557" i="1" s="1"/>
  <c r="AB1557" i="1" s="1"/>
  <c r="X1557" i="1"/>
  <c r="Y1557" i="1" l="1"/>
  <c r="AD1557" i="1"/>
  <c r="AA1557" i="1"/>
  <c r="AC1557" i="1" l="1"/>
  <c r="C1909" i="1"/>
  <c r="G1909" i="1" s="1"/>
  <c r="D1909" i="1"/>
  <c r="R1909" i="1"/>
  <c r="M1909" i="1" l="1"/>
  <c r="F1909" i="1"/>
  <c r="T1909" i="1"/>
  <c r="S1909" i="1"/>
  <c r="V1909" i="1" l="1"/>
  <c r="U1909" i="1"/>
  <c r="X1909" i="1" s="1"/>
  <c r="C1881" i="1"/>
  <c r="G1881" i="1" s="1"/>
  <c r="D1881" i="1"/>
  <c r="R1881" i="1"/>
  <c r="W1909" i="1" l="1"/>
  <c r="M1881" i="1"/>
  <c r="F1881" i="1"/>
  <c r="S1881" i="1"/>
  <c r="U1881" i="1" s="1"/>
  <c r="Z1909" i="1"/>
  <c r="Y1909" i="1" s="1"/>
  <c r="T1881" i="1"/>
  <c r="V1881" i="1" l="1"/>
  <c r="AB1909" i="1"/>
  <c r="AD1909" i="1" s="1"/>
  <c r="X1881" i="1"/>
  <c r="Z1881" i="1" s="1"/>
  <c r="Y1881" i="1" s="1"/>
  <c r="W1881" i="1"/>
  <c r="AA1909" i="1" l="1"/>
  <c r="AC1909" i="1" s="1"/>
  <c r="AB1881" i="1"/>
  <c r="C1579" i="1"/>
  <c r="G1579" i="1" s="1"/>
  <c r="D1579" i="1"/>
  <c r="R1579" i="1"/>
  <c r="M1579" i="1" l="1"/>
  <c r="F1579" i="1"/>
  <c r="S1579" i="1"/>
  <c r="U1579" i="1" s="1"/>
  <c r="AA1881" i="1"/>
  <c r="AC1881" i="1" s="1"/>
  <c r="AD1881" i="1"/>
  <c r="T1579" i="1"/>
  <c r="V1579" i="1" l="1"/>
  <c r="X1579" i="1"/>
  <c r="W1579" i="1"/>
  <c r="Z1579" i="1" l="1"/>
  <c r="AB1579" i="1" s="1"/>
  <c r="Y1579" i="1" l="1"/>
  <c r="AD1579" i="1"/>
  <c r="AA1579" i="1"/>
  <c r="AC1579" i="1" l="1"/>
  <c r="C2721" i="1"/>
  <c r="G2721" i="1" s="1"/>
  <c r="D2721" i="1"/>
  <c r="R2721" i="1"/>
  <c r="C776" i="1"/>
  <c r="G776" i="1" s="1"/>
  <c r="D776" i="1"/>
  <c r="R776" i="1"/>
  <c r="C2759" i="1"/>
  <c r="G2759" i="1" s="1"/>
  <c r="D2759" i="1"/>
  <c r="R2759" i="1"/>
  <c r="C2664" i="1"/>
  <c r="G2664" i="1" s="1"/>
  <c r="D2664" i="1"/>
  <c r="R2664" i="1"/>
  <c r="M2664" i="1" l="1"/>
  <c r="F2664" i="1"/>
  <c r="M2759" i="1"/>
  <c r="F2759" i="1"/>
  <c r="M776" i="1"/>
  <c r="F776" i="1"/>
  <c r="M2721" i="1"/>
  <c r="F2721" i="1"/>
  <c r="S2664" i="1"/>
  <c r="U2664" i="1" s="1"/>
  <c r="S2759" i="1"/>
  <c r="U2759" i="1" s="1"/>
  <c r="X2759" i="1" s="1"/>
  <c r="S776" i="1"/>
  <c r="U776" i="1" s="1"/>
  <c r="X776" i="1" s="1"/>
  <c r="S2721" i="1"/>
  <c r="U2721" i="1" s="1"/>
  <c r="T776" i="1"/>
  <c r="T2721" i="1"/>
  <c r="V776" i="1"/>
  <c r="T2759" i="1"/>
  <c r="T2664" i="1"/>
  <c r="V2664" i="1" s="1"/>
  <c r="V2759" i="1" l="1"/>
  <c r="Z2759" i="1" s="1"/>
  <c r="AB2759" i="1" s="1"/>
  <c r="AD2759" i="1" s="1"/>
  <c r="Z776" i="1"/>
  <c r="AB776" i="1" s="1"/>
  <c r="AA776" i="1" s="1"/>
  <c r="V2721" i="1"/>
  <c r="Y2721" i="1" s="1"/>
  <c r="X2721" i="1"/>
  <c r="W2721" i="1"/>
  <c r="W776" i="1"/>
  <c r="W2759" i="1"/>
  <c r="X2664" i="1"/>
  <c r="W2664" i="1"/>
  <c r="AD776" i="1" l="1"/>
  <c r="Y776" i="1"/>
  <c r="AC776" i="1" s="1"/>
  <c r="Z2664" i="1"/>
  <c r="Y2664" i="1" s="1"/>
  <c r="Z2721" i="1"/>
  <c r="AB2721" i="1" s="1"/>
  <c r="AD2721" i="1" s="1"/>
  <c r="Y2759" i="1"/>
  <c r="AA2759" i="1"/>
  <c r="AB2664" i="1"/>
  <c r="AA2721" i="1" l="1"/>
  <c r="AC2721" i="1" s="1"/>
  <c r="AC2759" i="1"/>
  <c r="AD2664" i="1"/>
  <c r="AA2664" i="1"/>
  <c r="AC2664" i="1" s="1"/>
  <c r="C2890" i="1" l="1"/>
  <c r="M2890" i="1" s="1"/>
  <c r="D2890" i="1"/>
  <c r="R2890" i="1"/>
  <c r="C2450" i="1"/>
  <c r="C2451" i="1"/>
  <c r="G2451" i="1" s="1"/>
  <c r="C2452" i="1"/>
  <c r="G2452" i="1" s="1"/>
  <c r="C2453" i="1"/>
  <c r="G2453" i="1" s="1"/>
  <c r="C2454" i="1"/>
  <c r="G2454" i="1" s="1"/>
  <c r="C2456" i="1"/>
  <c r="G2456" i="1" s="1"/>
  <c r="C2457" i="1"/>
  <c r="G2457" i="1" s="1"/>
  <c r="C2458" i="1"/>
  <c r="G2458" i="1" s="1"/>
  <c r="D2450" i="1"/>
  <c r="D2451" i="1"/>
  <c r="D2452" i="1"/>
  <c r="D2453" i="1"/>
  <c r="D2454" i="1"/>
  <c r="D2456" i="1"/>
  <c r="D2457" i="1"/>
  <c r="D2458" i="1"/>
  <c r="M2450" i="1"/>
  <c r="R2450" i="1"/>
  <c r="R2451" i="1"/>
  <c r="R2452" i="1"/>
  <c r="R2453" i="1"/>
  <c r="R2454" i="1"/>
  <c r="R2456" i="1"/>
  <c r="R2457" i="1"/>
  <c r="S2457" i="1" s="1"/>
  <c r="R2458" i="1"/>
  <c r="S2450" i="1"/>
  <c r="S2451" i="1"/>
  <c r="S2452" i="1"/>
  <c r="S2453" i="1"/>
  <c r="S2454" i="1"/>
  <c r="S2456" i="1"/>
  <c r="C1393" i="1"/>
  <c r="G1393" i="1" s="1"/>
  <c r="D1393" i="1"/>
  <c r="R1393" i="1"/>
  <c r="C2707" i="1"/>
  <c r="G2707" i="1" s="1"/>
  <c r="D2707" i="1"/>
  <c r="R2707" i="1"/>
  <c r="C1386" i="1"/>
  <c r="G1386" i="1" s="1"/>
  <c r="D1386" i="1"/>
  <c r="R1386" i="1"/>
  <c r="C2159" i="1"/>
  <c r="G2159" i="1" s="1"/>
  <c r="D2159" i="1"/>
  <c r="R2159" i="1"/>
  <c r="C1290" i="1"/>
  <c r="G1290" i="1" s="1"/>
  <c r="D1290" i="1"/>
  <c r="R1290" i="1"/>
  <c r="C2019" i="1"/>
  <c r="G2019" i="1" s="1"/>
  <c r="C2018" i="1"/>
  <c r="G2018" i="1" s="1"/>
  <c r="D2019" i="1"/>
  <c r="D2018" i="1"/>
  <c r="R2019" i="1"/>
  <c r="R2018" i="1"/>
  <c r="C1265" i="1"/>
  <c r="G1265" i="1" s="1"/>
  <c r="D1265" i="1"/>
  <c r="R1265" i="1"/>
  <c r="C1414" i="1"/>
  <c r="G1414" i="1" s="1"/>
  <c r="D1414" i="1"/>
  <c r="R1414" i="1"/>
  <c r="C2696" i="1"/>
  <c r="G2696" i="1" s="1"/>
  <c r="D2696" i="1"/>
  <c r="R2696" i="1"/>
  <c r="C2891" i="1"/>
  <c r="G2891" i="1" s="1"/>
  <c r="D2891" i="1"/>
  <c r="R2891" i="1"/>
  <c r="C896" i="1"/>
  <c r="G896" i="1" s="1"/>
  <c r="D896" i="1"/>
  <c r="R896" i="1"/>
  <c r="C2594" i="1"/>
  <c r="G2594" i="1" s="1"/>
  <c r="D2594" i="1"/>
  <c r="R2594" i="1"/>
  <c r="C2591" i="1"/>
  <c r="G2591" i="1" s="1"/>
  <c r="D2591" i="1"/>
  <c r="R2591" i="1"/>
  <c r="C2519" i="1"/>
  <c r="G2519" i="1" s="1"/>
  <c r="D2519" i="1"/>
  <c r="R2519" i="1"/>
  <c r="C2529" i="1"/>
  <c r="G2529" i="1" s="1"/>
  <c r="D2529" i="1"/>
  <c r="R2529" i="1"/>
  <c r="F2450" i="1" l="1"/>
  <c r="G2450" i="1"/>
  <c r="F2890" i="1"/>
  <c r="G2890" i="1"/>
  <c r="M2529" i="1"/>
  <c r="F2529" i="1"/>
  <c r="M2519" i="1"/>
  <c r="F2519" i="1"/>
  <c r="M2591" i="1"/>
  <c r="F2591" i="1"/>
  <c r="M2594" i="1"/>
  <c r="F2594" i="1"/>
  <c r="M896" i="1"/>
  <c r="F896" i="1"/>
  <c r="M2891" i="1"/>
  <c r="F2891" i="1"/>
  <c r="M2696" i="1"/>
  <c r="F2696" i="1"/>
  <c r="M1414" i="1"/>
  <c r="F1414" i="1"/>
  <c r="M1265" i="1"/>
  <c r="F1265" i="1"/>
  <c r="M2018" i="1"/>
  <c r="F2018" i="1"/>
  <c r="M2019" i="1"/>
  <c r="F2019" i="1"/>
  <c r="M1290" i="1"/>
  <c r="F1290" i="1"/>
  <c r="M2159" i="1"/>
  <c r="F2159" i="1"/>
  <c r="M1386" i="1"/>
  <c r="F1386" i="1"/>
  <c r="M2707" i="1"/>
  <c r="F2707" i="1"/>
  <c r="M1393" i="1"/>
  <c r="F1393" i="1"/>
  <c r="M2458" i="1"/>
  <c r="F2458" i="1"/>
  <c r="M2457" i="1"/>
  <c r="F2457" i="1"/>
  <c r="M2456" i="1"/>
  <c r="F2456" i="1"/>
  <c r="M2454" i="1"/>
  <c r="F2454" i="1"/>
  <c r="M2453" i="1"/>
  <c r="F2453" i="1"/>
  <c r="M2452" i="1"/>
  <c r="F2452" i="1"/>
  <c r="M2451" i="1"/>
  <c r="F2451" i="1"/>
  <c r="S2519" i="1"/>
  <c r="U2519" i="1" s="1"/>
  <c r="X2519" i="1" s="1"/>
  <c r="S2594" i="1"/>
  <c r="U2594" i="1" s="1"/>
  <c r="X2594" i="1" s="1"/>
  <c r="S2019" i="1"/>
  <c r="U2019" i="1" s="1"/>
  <c r="S2458" i="1"/>
  <c r="U2458" i="1" s="1"/>
  <c r="T2456" i="1"/>
  <c r="V2456" i="1" s="1"/>
  <c r="Z2456" i="1" s="1"/>
  <c r="Y2456" i="1" s="1"/>
  <c r="U2456" i="1"/>
  <c r="W2456" i="1" s="1"/>
  <c r="T2453" i="1"/>
  <c r="V2453" i="1" s="1"/>
  <c r="Z2453" i="1" s="1"/>
  <c r="AB2453" i="1" s="1"/>
  <c r="U2453" i="1"/>
  <c r="W2453" i="1" s="1"/>
  <c r="T2451" i="1"/>
  <c r="V2451" i="1" s="1"/>
  <c r="Z2451" i="1" s="1"/>
  <c r="Y2451" i="1" s="1"/>
  <c r="U2451" i="1"/>
  <c r="X2451" i="1" s="1"/>
  <c r="S2529" i="1"/>
  <c r="U2529" i="1" s="1"/>
  <c r="S896" i="1"/>
  <c r="U896" i="1" s="1"/>
  <c r="S2891" i="1"/>
  <c r="U2891" i="1" s="1"/>
  <c r="S2696" i="1"/>
  <c r="U2696" i="1" s="1"/>
  <c r="S1414" i="1"/>
  <c r="U1414" i="1" s="1"/>
  <c r="X1414" i="1" s="1"/>
  <c r="S1265" i="1"/>
  <c r="U1265" i="1" s="1"/>
  <c r="S2018" i="1"/>
  <c r="U2018" i="1" s="1"/>
  <c r="S1290" i="1"/>
  <c r="U1290" i="1" s="1"/>
  <c r="S2159" i="1"/>
  <c r="U2159" i="1" s="1"/>
  <c r="X2159" i="1" s="1"/>
  <c r="S1386" i="1"/>
  <c r="U1386" i="1" s="1"/>
  <c r="S2707" i="1"/>
  <c r="U2707" i="1" s="1"/>
  <c r="X2707" i="1" s="1"/>
  <c r="S1393" i="1"/>
  <c r="U1393" i="1" s="1"/>
  <c r="T2457" i="1"/>
  <c r="U2457" i="1"/>
  <c r="W2457" i="1" s="1"/>
  <c r="T2454" i="1"/>
  <c r="U2454" i="1"/>
  <c r="W2454" i="1" s="1"/>
  <c r="T2452" i="1"/>
  <c r="V2452" i="1" s="1"/>
  <c r="Z2452" i="1" s="1"/>
  <c r="Y2452" i="1" s="1"/>
  <c r="U2452" i="1"/>
  <c r="W2452" i="1" s="1"/>
  <c r="T2450" i="1"/>
  <c r="V2450" i="1" s="1"/>
  <c r="Z2450" i="1" s="1"/>
  <c r="Y2450" i="1" s="1"/>
  <c r="U2450" i="1"/>
  <c r="W2450" i="1" s="1"/>
  <c r="S2890" i="1"/>
  <c r="U2890" i="1" s="1"/>
  <c r="S2591" i="1"/>
  <c r="U2591" i="1" s="1"/>
  <c r="V2454" i="1"/>
  <c r="Z2454" i="1" s="1"/>
  <c r="AB2454" i="1" s="1"/>
  <c r="AA2454" i="1" s="1"/>
  <c r="V2457" i="1"/>
  <c r="Z2457" i="1" s="1"/>
  <c r="AB2457" i="1" s="1"/>
  <c r="AA2457" i="1" s="1"/>
  <c r="T2458" i="1"/>
  <c r="T2018" i="1"/>
  <c r="T2019" i="1"/>
  <c r="T1414" i="1"/>
  <c r="T2159" i="1"/>
  <c r="T2707" i="1"/>
  <c r="T2890" i="1"/>
  <c r="T1265" i="1"/>
  <c r="T1290" i="1"/>
  <c r="T1386" i="1"/>
  <c r="T1393" i="1"/>
  <c r="T2594" i="1"/>
  <c r="T896" i="1"/>
  <c r="T2891" i="1"/>
  <c r="T2696" i="1"/>
  <c r="T2519" i="1"/>
  <c r="T2591" i="1"/>
  <c r="T2529" i="1"/>
  <c r="V2890" i="1" l="1"/>
  <c r="X2454" i="1"/>
  <c r="X2456" i="1"/>
  <c r="V2529" i="1"/>
  <c r="V1414" i="1"/>
  <c r="Z1414" i="1" s="1"/>
  <c r="AB1414" i="1" s="1"/>
  <c r="AA1414" i="1" s="1"/>
  <c r="V2018" i="1"/>
  <c r="V896" i="1"/>
  <c r="V2696" i="1"/>
  <c r="V1393" i="1"/>
  <c r="V1290" i="1"/>
  <c r="V2458" i="1"/>
  <c r="Z2458" i="1" s="1"/>
  <c r="AB2458" i="1" s="1"/>
  <c r="AD2458" i="1" s="1"/>
  <c r="V2591" i="1"/>
  <c r="V2519" i="1"/>
  <c r="Z2519" i="1" s="1"/>
  <c r="AB2519" i="1" s="1"/>
  <c r="AD2519" i="1" s="1"/>
  <c r="V2891" i="1"/>
  <c r="V2594" i="1"/>
  <c r="Z2594" i="1" s="1"/>
  <c r="AB2594" i="1" s="1"/>
  <c r="AD2594" i="1" s="1"/>
  <c r="V1386" i="1"/>
  <c r="V1265" i="1"/>
  <c r="V2707" i="1"/>
  <c r="Z2707" i="1" s="1"/>
  <c r="AB2707" i="1" s="1"/>
  <c r="AA2707" i="1" s="1"/>
  <c r="V2159" i="1"/>
  <c r="Z2159" i="1" s="1"/>
  <c r="AB2159" i="1" s="1"/>
  <c r="AD2159" i="1" s="1"/>
  <c r="V2019" i="1"/>
  <c r="Y2457" i="1"/>
  <c r="AC2457" i="1" s="1"/>
  <c r="X2452" i="1"/>
  <c r="AB2452" i="1"/>
  <c r="AD2452" i="1" s="1"/>
  <c r="X2457" i="1"/>
  <c r="X2450" i="1"/>
  <c r="Y2453" i="1"/>
  <c r="X2453" i="1"/>
  <c r="AB2451" i="1"/>
  <c r="AA2451" i="1" s="1"/>
  <c r="AB2450" i="1"/>
  <c r="AA2450" i="1" s="1"/>
  <c r="AC2450" i="1" s="1"/>
  <c r="AB2456" i="1"/>
  <c r="AD2456" i="1" s="1"/>
  <c r="Y2454" i="1"/>
  <c r="AC2454" i="1" s="1"/>
  <c r="W2451" i="1"/>
  <c r="AC2451" i="1" s="1"/>
  <c r="Y2458" i="1"/>
  <c r="W2458" i="1"/>
  <c r="X2458" i="1"/>
  <c r="W1414" i="1"/>
  <c r="AD2457" i="1"/>
  <c r="AD2451" i="1"/>
  <c r="AD2454" i="1"/>
  <c r="AA2453" i="1"/>
  <c r="AD2453" i="1"/>
  <c r="X2018" i="1"/>
  <c r="W2018" i="1"/>
  <c r="W2019" i="1"/>
  <c r="X2019" i="1"/>
  <c r="W2707" i="1"/>
  <c r="W2159" i="1"/>
  <c r="X2890" i="1"/>
  <c r="W2890" i="1"/>
  <c r="X1393" i="1"/>
  <c r="W1393" i="1"/>
  <c r="X1386" i="1"/>
  <c r="W1386" i="1"/>
  <c r="X1290" i="1"/>
  <c r="Z1290" i="1" s="1"/>
  <c r="AB1290" i="1" s="1"/>
  <c r="AA1290" i="1" s="1"/>
  <c r="W1290" i="1"/>
  <c r="W2594" i="1"/>
  <c r="W1265" i="1"/>
  <c r="X1265" i="1"/>
  <c r="X2696" i="1"/>
  <c r="W2696" i="1"/>
  <c r="W2519" i="1"/>
  <c r="X2891" i="1"/>
  <c r="W2891" i="1"/>
  <c r="W896" i="1"/>
  <c r="X896" i="1"/>
  <c r="W2591" i="1"/>
  <c r="X2591" i="1"/>
  <c r="W2529" i="1"/>
  <c r="X2529" i="1"/>
  <c r="Z2529" i="1" l="1"/>
  <c r="Z2890" i="1"/>
  <c r="AB2890" i="1" s="1"/>
  <c r="Z896" i="1"/>
  <c r="Z1265" i="1"/>
  <c r="Y1265" i="1" s="1"/>
  <c r="Z1393" i="1"/>
  <c r="AB1393" i="1" s="1"/>
  <c r="AA1393" i="1" s="1"/>
  <c r="Z2018" i="1"/>
  <c r="AB2018" i="1" s="1"/>
  <c r="Z2891" i="1"/>
  <c r="AB2891" i="1" s="1"/>
  <c r="AD2891" i="1" s="1"/>
  <c r="AC2453" i="1"/>
  <c r="Z2019" i="1"/>
  <c r="AB2019" i="1" s="1"/>
  <c r="Z1386" i="1"/>
  <c r="Y1386" i="1" s="1"/>
  <c r="Z2696" i="1"/>
  <c r="AB2696" i="1" s="1"/>
  <c r="AA2452" i="1"/>
  <c r="AC2452" i="1" s="1"/>
  <c r="AD2450" i="1"/>
  <c r="Z2591" i="1"/>
  <c r="Y2591" i="1" s="1"/>
  <c r="AA2456" i="1"/>
  <c r="AC2456" i="1" s="1"/>
  <c r="AA2458" i="1"/>
  <c r="Y2159" i="1"/>
  <c r="AD1414" i="1"/>
  <c r="Y1414" i="1"/>
  <c r="AC1414" i="1" s="1"/>
  <c r="AC2458" i="1"/>
  <c r="AD2707" i="1"/>
  <c r="AA2159" i="1"/>
  <c r="Y2519" i="1"/>
  <c r="Y2594" i="1"/>
  <c r="Y2707" i="1"/>
  <c r="AC2707" i="1" s="1"/>
  <c r="AA2519" i="1"/>
  <c r="Y2019" i="1"/>
  <c r="Y1290" i="1"/>
  <c r="AC1290" i="1" s="1"/>
  <c r="AA2594" i="1"/>
  <c r="AD1290" i="1"/>
  <c r="Y1393" i="1"/>
  <c r="AC1393" i="1" s="1"/>
  <c r="AD1393" i="1"/>
  <c r="AA2891" i="1"/>
  <c r="Y2696" i="1"/>
  <c r="AB896" i="1"/>
  <c r="Y896" i="1"/>
  <c r="AB2529" i="1"/>
  <c r="Y2529" i="1"/>
  <c r="Y2890" i="1" l="1"/>
  <c r="AB1265" i="1"/>
  <c r="AD1265" i="1" s="1"/>
  <c r="Y2018" i="1"/>
  <c r="Y2891" i="1"/>
  <c r="AB1386" i="1"/>
  <c r="AB2591" i="1"/>
  <c r="AC2159" i="1"/>
  <c r="AC2594" i="1"/>
  <c r="AC2519" i="1"/>
  <c r="AA2018" i="1"/>
  <c r="AD2018" i="1"/>
  <c r="AA2019" i="1"/>
  <c r="AC2019" i="1" s="1"/>
  <c r="AD2019" i="1"/>
  <c r="AD2890" i="1"/>
  <c r="AA2890" i="1"/>
  <c r="AC2891" i="1"/>
  <c r="AC2890" i="1"/>
  <c r="AA1265" i="1"/>
  <c r="AC1265" i="1" s="1"/>
  <c r="AD2696" i="1"/>
  <c r="AA2696" i="1"/>
  <c r="AC2696" i="1" s="1"/>
  <c r="AA896" i="1"/>
  <c r="AC896" i="1" s="1"/>
  <c r="AD896" i="1"/>
  <c r="AA2529" i="1"/>
  <c r="AC2529" i="1" s="1"/>
  <c r="AD2529" i="1"/>
  <c r="AC2018" i="1" l="1"/>
  <c r="AD1386" i="1"/>
  <c r="AA1386" i="1"/>
  <c r="AC1386" i="1" s="1"/>
  <c r="AD2591" i="1"/>
  <c r="AA2591" i="1"/>
  <c r="C2600" i="1"/>
  <c r="G2600" i="1" s="1"/>
  <c r="D2600" i="1"/>
  <c r="R2600" i="1"/>
  <c r="M2600" i="1" l="1"/>
  <c r="F2600" i="1"/>
  <c r="T2600" i="1"/>
  <c r="AC2591" i="1"/>
  <c r="S2600" i="1"/>
  <c r="V2600" i="1" s="1"/>
  <c r="U2600" i="1" l="1"/>
  <c r="X2600" i="1" s="1"/>
  <c r="Z2600" i="1" s="1"/>
  <c r="C1819" i="1"/>
  <c r="G1819" i="1" s="1"/>
  <c r="C2743" i="1"/>
  <c r="G2743" i="1" s="1"/>
  <c r="C2168" i="1"/>
  <c r="G2168" i="1" s="1"/>
  <c r="D1819" i="1"/>
  <c r="D2743" i="1"/>
  <c r="D2168" i="1"/>
  <c r="R1819" i="1"/>
  <c r="R2743" i="1"/>
  <c r="R2168" i="1"/>
  <c r="M2168" i="1" l="1"/>
  <c r="F2168" i="1"/>
  <c r="M2743" i="1"/>
  <c r="F2743" i="1"/>
  <c r="M1819" i="1"/>
  <c r="F1819" i="1"/>
  <c r="W2600" i="1"/>
  <c r="S2743" i="1"/>
  <c r="U2743" i="1" s="1"/>
  <c r="T2168" i="1"/>
  <c r="S1819" i="1"/>
  <c r="U1819" i="1" s="1"/>
  <c r="X1819" i="1" s="1"/>
  <c r="AB2600" i="1"/>
  <c r="Y2600" i="1"/>
  <c r="T2743" i="1"/>
  <c r="T1819" i="1"/>
  <c r="S2168" i="1"/>
  <c r="U2168" i="1" s="1"/>
  <c r="V1819" i="1" l="1"/>
  <c r="Z1819" i="1" s="1"/>
  <c r="AB1819" i="1" s="1"/>
  <c r="AD1819" i="1" s="1"/>
  <c r="V2743" i="1"/>
  <c r="AA2600" i="1"/>
  <c r="AC2600" i="1" s="1"/>
  <c r="AD2600" i="1"/>
  <c r="V2168" i="1"/>
  <c r="W1819" i="1"/>
  <c r="X2168" i="1"/>
  <c r="W2168" i="1"/>
  <c r="W2743" i="1"/>
  <c r="X2743" i="1"/>
  <c r="Z2743" i="1" l="1"/>
  <c r="Y2743" i="1" s="1"/>
  <c r="Z2168" i="1"/>
  <c r="AB2168" i="1" s="1"/>
  <c r="Y1819" i="1"/>
  <c r="AA1819" i="1"/>
  <c r="AB2743" i="1"/>
  <c r="Y2168" i="1" l="1"/>
  <c r="AC1819" i="1"/>
  <c r="AD2168" i="1"/>
  <c r="AA2168" i="1"/>
  <c r="AA2743" i="1"/>
  <c r="AC2743" i="1" s="1"/>
  <c r="AD2743" i="1"/>
  <c r="AC2168" i="1" l="1"/>
  <c r="C2859" i="1"/>
  <c r="G2859" i="1" s="1"/>
  <c r="C2858" i="1"/>
  <c r="G2858" i="1" s="1"/>
  <c r="C2856" i="1"/>
  <c r="G2856" i="1" s="1"/>
  <c r="C2855" i="1"/>
  <c r="G2855" i="1" s="1"/>
  <c r="C2854" i="1"/>
  <c r="G2854" i="1" s="1"/>
  <c r="D2859" i="1"/>
  <c r="D2858" i="1"/>
  <c r="D2856" i="1"/>
  <c r="D2855" i="1"/>
  <c r="D2854" i="1"/>
  <c r="R2859" i="1"/>
  <c r="R2858" i="1"/>
  <c r="R2856" i="1"/>
  <c r="R2855" i="1"/>
  <c r="R2854" i="1"/>
  <c r="T2855" i="1"/>
  <c r="C1279" i="1"/>
  <c r="C1278" i="1"/>
  <c r="G1278" i="1" s="1"/>
  <c r="C731" i="1"/>
  <c r="G731" i="1" s="1"/>
  <c r="D1279" i="1"/>
  <c r="D1278" i="1"/>
  <c r="D731" i="1"/>
  <c r="M1279" i="1"/>
  <c r="R1279" i="1"/>
  <c r="R1278" i="1"/>
  <c r="R731" i="1"/>
  <c r="D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4" i="1"/>
  <c r="D22" i="1"/>
  <c r="D27" i="1"/>
  <c r="D28" i="1"/>
  <c r="D30" i="1"/>
  <c r="D35" i="1"/>
  <c r="D36" i="1"/>
  <c r="D37" i="1"/>
  <c r="D38" i="1"/>
  <c r="D39" i="1"/>
  <c r="D40" i="1"/>
  <c r="D41" i="1"/>
  <c r="D43" i="1"/>
  <c r="D44" i="1"/>
  <c r="D45" i="1"/>
  <c r="D46" i="1"/>
  <c r="D48" i="1"/>
  <c r="D51" i="1"/>
  <c r="D52" i="1"/>
  <c r="D53" i="1"/>
  <c r="D54" i="1"/>
  <c r="D55" i="1"/>
  <c r="D59" i="1"/>
  <c r="D69" i="1"/>
  <c r="D72" i="1"/>
  <c r="D74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3090" i="1"/>
  <c r="D95" i="1"/>
  <c r="D96" i="1"/>
  <c r="D97" i="1"/>
  <c r="D110" i="1"/>
  <c r="D111" i="1"/>
  <c r="D116" i="1"/>
  <c r="D117" i="1"/>
  <c r="D118" i="1"/>
  <c r="D119" i="1"/>
  <c r="D120" i="1"/>
  <c r="D121" i="1"/>
  <c r="D122" i="1"/>
  <c r="D125" i="1"/>
  <c r="D133" i="1"/>
  <c r="D134" i="1"/>
  <c r="D135" i="1"/>
  <c r="D138" i="1"/>
  <c r="D139" i="1"/>
  <c r="D140" i="1"/>
  <c r="D141" i="1"/>
  <c r="D142" i="1"/>
  <c r="D143" i="1"/>
  <c r="D144" i="1"/>
  <c r="D145" i="1"/>
  <c r="D146" i="1"/>
  <c r="D147" i="1"/>
  <c r="D150" i="1"/>
  <c r="D151" i="1"/>
  <c r="D152" i="1"/>
  <c r="D153" i="1"/>
  <c r="D157" i="1"/>
  <c r="D158" i="1"/>
  <c r="D159" i="1"/>
  <c r="D160" i="1"/>
  <c r="D161" i="1"/>
  <c r="D162" i="1"/>
  <c r="D163" i="1"/>
  <c r="D164" i="1"/>
  <c r="D165" i="1"/>
  <c r="D167" i="1"/>
  <c r="D168" i="1"/>
  <c r="D169" i="1"/>
  <c r="D170" i="1"/>
  <c r="D171" i="1"/>
  <c r="D172" i="1"/>
  <c r="D173" i="1"/>
  <c r="D175" i="1"/>
  <c r="D176" i="1"/>
  <c r="D178" i="1"/>
  <c r="D179" i="1"/>
  <c r="D185" i="1"/>
  <c r="D186" i="1"/>
  <c r="D187" i="1"/>
  <c r="D188" i="1"/>
  <c r="D189" i="1"/>
  <c r="D191" i="1"/>
  <c r="D192" i="1"/>
  <c r="D193" i="1"/>
  <c r="D194" i="1"/>
  <c r="D196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7" i="1"/>
  <c r="D228" i="1"/>
  <c r="D229" i="1"/>
  <c r="D230" i="1"/>
  <c r="D231" i="1"/>
  <c r="D232" i="1"/>
  <c r="D233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80" i="1"/>
  <c r="D281" i="1"/>
  <c r="D283" i="1"/>
  <c r="D284" i="1"/>
  <c r="D285" i="1"/>
  <c r="D286" i="1"/>
  <c r="D287" i="1"/>
  <c r="D288" i="1"/>
  <c r="D289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7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8" i="1"/>
  <c r="D339" i="1"/>
  <c r="D345" i="1"/>
  <c r="D346" i="1"/>
  <c r="D353" i="1"/>
  <c r="D355" i="1"/>
  <c r="D356" i="1"/>
  <c r="D358" i="1"/>
  <c r="D359" i="1"/>
  <c r="D360" i="1"/>
  <c r="D361" i="1"/>
  <c r="D367" i="1"/>
  <c r="D368" i="1"/>
  <c r="D370" i="1"/>
  <c r="D371" i="1"/>
  <c r="D373" i="1"/>
  <c r="D410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1" i="1"/>
  <c r="D462" i="1"/>
  <c r="D463" i="1"/>
  <c r="D464" i="1"/>
  <c r="D465" i="1"/>
  <c r="D466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5" i="1"/>
  <c r="D486" i="1"/>
  <c r="D487" i="1"/>
  <c r="D494" i="1"/>
  <c r="D495" i="1"/>
  <c r="D496" i="1"/>
  <c r="D497" i="1"/>
  <c r="D498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4" i="1"/>
  <c r="D526" i="1"/>
  <c r="D531" i="1"/>
  <c r="D532" i="1"/>
  <c r="D533" i="1"/>
  <c r="D534" i="1"/>
  <c r="D535" i="1"/>
  <c r="D537" i="1"/>
  <c r="D538" i="1"/>
  <c r="D539" i="1"/>
  <c r="D540" i="1"/>
  <c r="D541" i="1"/>
  <c r="D542" i="1"/>
  <c r="D543" i="1"/>
  <c r="D544" i="1"/>
  <c r="D545" i="1"/>
  <c r="D546" i="1"/>
  <c r="D548" i="1"/>
  <c r="D549" i="1"/>
  <c r="D550" i="1"/>
  <c r="D551" i="1"/>
  <c r="D552" i="1"/>
  <c r="D553" i="1"/>
  <c r="D554" i="1"/>
  <c r="D555" i="1"/>
  <c r="D556" i="1"/>
  <c r="D557" i="1"/>
  <c r="D559" i="1"/>
  <c r="D561" i="1"/>
  <c r="D562" i="1"/>
  <c r="D565" i="1"/>
  <c r="D566" i="1"/>
  <c r="D567" i="1"/>
  <c r="D568" i="1"/>
  <c r="D569" i="1"/>
  <c r="D570" i="1"/>
  <c r="D571" i="1"/>
  <c r="D572" i="1"/>
  <c r="D574" i="1"/>
  <c r="D575" i="1"/>
  <c r="D576" i="1"/>
  <c r="D577" i="1"/>
  <c r="D579" i="1"/>
  <c r="D580" i="1"/>
  <c r="D581" i="1"/>
  <c r="D583" i="1"/>
  <c r="D585" i="1"/>
  <c r="D586" i="1"/>
  <c r="D587" i="1"/>
  <c r="D588" i="1"/>
  <c r="D589" i="1"/>
  <c r="D590" i="1"/>
  <c r="D591" i="1"/>
  <c r="D592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10" i="1"/>
  <c r="D611" i="1"/>
  <c r="D612" i="1"/>
  <c r="D613" i="1"/>
  <c r="D614" i="1"/>
  <c r="D2369" i="1"/>
  <c r="D615" i="1"/>
  <c r="D616" i="1"/>
  <c r="D617" i="1"/>
  <c r="D618" i="1"/>
  <c r="D619" i="1"/>
  <c r="D620" i="1"/>
  <c r="D621" i="1"/>
  <c r="D622" i="1"/>
  <c r="D1756" i="1"/>
  <c r="D623" i="1"/>
  <c r="D624" i="1"/>
  <c r="D631" i="1"/>
  <c r="D634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8" i="1"/>
  <c r="D669" i="1"/>
  <c r="D670" i="1"/>
  <c r="D672" i="1"/>
  <c r="D673" i="1"/>
  <c r="D674" i="1"/>
  <c r="D675" i="1"/>
  <c r="D676" i="1"/>
  <c r="D677" i="1"/>
  <c r="D679" i="1"/>
  <c r="D680" i="1"/>
  <c r="D681" i="1"/>
  <c r="D682" i="1"/>
  <c r="D683" i="1"/>
  <c r="D684" i="1"/>
  <c r="D685" i="1"/>
  <c r="D687" i="1"/>
  <c r="D688" i="1"/>
  <c r="D689" i="1"/>
  <c r="D692" i="1"/>
  <c r="D693" i="1"/>
  <c r="D694" i="1"/>
  <c r="D695" i="1"/>
  <c r="D696" i="1"/>
  <c r="D697" i="1"/>
  <c r="D698" i="1"/>
  <c r="D699" i="1"/>
  <c r="D700" i="1"/>
  <c r="D701" i="1"/>
  <c r="D703" i="1"/>
  <c r="D704" i="1"/>
  <c r="D705" i="1"/>
  <c r="D706" i="1"/>
  <c r="D707" i="1"/>
  <c r="D708" i="1"/>
  <c r="D709" i="1"/>
  <c r="D710" i="1"/>
  <c r="D713" i="1"/>
  <c r="D714" i="1"/>
  <c r="D715" i="1"/>
  <c r="D716" i="1"/>
  <c r="D717" i="1"/>
  <c r="D718" i="1"/>
  <c r="D719" i="1"/>
  <c r="D720" i="1"/>
  <c r="D723" i="1"/>
  <c r="D724" i="1"/>
  <c r="D726" i="1"/>
  <c r="D727" i="1"/>
  <c r="D728" i="1"/>
  <c r="D729" i="1"/>
  <c r="D730" i="1"/>
  <c r="D732" i="1"/>
  <c r="D734" i="1"/>
  <c r="D735" i="1"/>
  <c r="D737" i="1"/>
  <c r="D738" i="1"/>
  <c r="D739" i="1"/>
  <c r="D740" i="1"/>
  <c r="D742" i="1"/>
  <c r="D743" i="1"/>
  <c r="D744" i="1"/>
  <c r="D745" i="1"/>
  <c r="D747" i="1"/>
  <c r="D746" i="1"/>
  <c r="D749" i="1"/>
  <c r="D750" i="1"/>
  <c r="D751" i="1"/>
  <c r="D753" i="1"/>
  <c r="D754" i="1"/>
  <c r="D755" i="1"/>
  <c r="D757" i="1"/>
  <c r="D758" i="1"/>
  <c r="D759" i="1"/>
  <c r="D760" i="1"/>
  <c r="D761" i="1"/>
  <c r="D762" i="1"/>
  <c r="D763" i="1"/>
  <c r="D764" i="1"/>
  <c r="D765" i="1"/>
  <c r="D766" i="1"/>
  <c r="D770" i="1"/>
  <c r="D772" i="1"/>
  <c r="D773" i="1"/>
  <c r="D774" i="1"/>
  <c r="D775" i="1"/>
  <c r="D777" i="1"/>
  <c r="D778" i="1"/>
  <c r="D779" i="1"/>
  <c r="D780" i="1"/>
  <c r="D782" i="1"/>
  <c r="D792" i="1"/>
  <c r="D793" i="1"/>
  <c r="D794" i="1"/>
  <c r="D795" i="1"/>
  <c r="D796" i="1"/>
  <c r="D798" i="1"/>
  <c r="D800" i="1"/>
  <c r="D804" i="1"/>
  <c r="D805" i="1"/>
  <c r="D806" i="1"/>
  <c r="D810" i="1"/>
  <c r="D812" i="1"/>
  <c r="D813" i="1"/>
  <c r="D814" i="1"/>
  <c r="D815" i="1"/>
  <c r="D816" i="1"/>
  <c r="D817" i="1"/>
  <c r="D818" i="1"/>
  <c r="D819" i="1"/>
  <c r="D825" i="1"/>
  <c r="D826" i="1"/>
  <c r="D827" i="1"/>
  <c r="D828" i="1"/>
  <c r="D830" i="1"/>
  <c r="D831" i="1"/>
  <c r="D832" i="1"/>
  <c r="D833" i="1"/>
  <c r="D834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7" i="1"/>
  <c r="D868" i="1"/>
  <c r="D869" i="1"/>
  <c r="D871" i="1"/>
  <c r="D873" i="1"/>
  <c r="D877" i="1"/>
  <c r="D880" i="1"/>
  <c r="D881" i="1"/>
  <c r="D883" i="1"/>
  <c r="D884" i="1"/>
  <c r="D885" i="1"/>
  <c r="D886" i="1"/>
  <c r="D887" i="1"/>
  <c r="D890" i="1"/>
  <c r="D891" i="1"/>
  <c r="D892" i="1"/>
  <c r="D898" i="1"/>
  <c r="D900" i="1"/>
  <c r="D902" i="1"/>
  <c r="D904" i="1"/>
  <c r="D905" i="1"/>
  <c r="D906" i="1"/>
  <c r="D907" i="1"/>
  <c r="D908" i="1"/>
  <c r="D909" i="1"/>
  <c r="D910" i="1"/>
  <c r="D912" i="1"/>
  <c r="D913" i="1"/>
  <c r="D914" i="1"/>
  <c r="D915" i="1"/>
  <c r="D916" i="1"/>
  <c r="D917" i="1"/>
  <c r="D919" i="1"/>
  <c r="D920" i="1"/>
  <c r="D922" i="1"/>
  <c r="D923" i="1"/>
  <c r="D924" i="1"/>
  <c r="D925" i="1"/>
  <c r="D926" i="1"/>
  <c r="D927" i="1"/>
  <c r="D930" i="1"/>
  <c r="D935" i="1"/>
  <c r="D936" i="1"/>
  <c r="D938" i="1"/>
  <c r="D939" i="1"/>
  <c r="D941" i="1"/>
  <c r="D942" i="1"/>
  <c r="D949" i="1"/>
  <c r="D950" i="1"/>
  <c r="D951" i="1"/>
  <c r="D954" i="1"/>
  <c r="D955" i="1"/>
  <c r="D963" i="1"/>
  <c r="D964" i="1"/>
  <c r="D965" i="1"/>
  <c r="D967" i="1"/>
  <c r="D968" i="1"/>
  <c r="D969" i="1"/>
  <c r="D970" i="1"/>
  <c r="D971" i="1"/>
  <c r="D972" i="1"/>
  <c r="D973" i="1"/>
  <c r="D974" i="1"/>
  <c r="D975" i="1"/>
  <c r="D976" i="1"/>
  <c r="D979" i="1"/>
  <c r="D980" i="1"/>
  <c r="D981" i="1"/>
  <c r="D982" i="1"/>
  <c r="D983" i="1"/>
  <c r="D985" i="1"/>
  <c r="D986" i="1"/>
  <c r="D987" i="1"/>
  <c r="D988" i="1"/>
  <c r="D989" i="1"/>
  <c r="D990" i="1"/>
  <c r="D991" i="1"/>
  <c r="D994" i="1"/>
  <c r="D999" i="1"/>
  <c r="D1000" i="1"/>
  <c r="D1009" i="1"/>
  <c r="D1011" i="1"/>
  <c r="D1012" i="1"/>
  <c r="D1014" i="1"/>
  <c r="D1016" i="1"/>
  <c r="D1017" i="1"/>
  <c r="D1018" i="1"/>
  <c r="D1019" i="1"/>
  <c r="D1021" i="1"/>
  <c r="D1022" i="1"/>
  <c r="D1024" i="1"/>
  <c r="D1025" i="1"/>
  <c r="D1026" i="1"/>
  <c r="D1028" i="1"/>
  <c r="D1029" i="1"/>
  <c r="D1030" i="1"/>
  <c r="D1034" i="1"/>
  <c r="D1035" i="1"/>
  <c r="D1036" i="1"/>
  <c r="D1037" i="1"/>
  <c r="D1038" i="1"/>
  <c r="D1042" i="1"/>
  <c r="D1043" i="1"/>
  <c r="D1044" i="1"/>
  <c r="D1045" i="1"/>
  <c r="D1046" i="1"/>
  <c r="D1047" i="1"/>
  <c r="D1048" i="1"/>
  <c r="D1049" i="1"/>
  <c r="D1050" i="1"/>
  <c r="D1051" i="1"/>
  <c r="D1053" i="1"/>
  <c r="D1054" i="1"/>
  <c r="D1055" i="1"/>
  <c r="D1056" i="1"/>
  <c r="D1057" i="1"/>
  <c r="D1059" i="1"/>
  <c r="D1060" i="1"/>
  <c r="D1062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9" i="1"/>
  <c r="D1080" i="1"/>
  <c r="D1081" i="1"/>
  <c r="D1082" i="1"/>
  <c r="D1083" i="1"/>
  <c r="D1086" i="1"/>
  <c r="D1087" i="1"/>
  <c r="D1088" i="1"/>
  <c r="D1089" i="1"/>
  <c r="D1091" i="1"/>
  <c r="D1092" i="1"/>
  <c r="D1093" i="1"/>
  <c r="D1094" i="1"/>
  <c r="D1095" i="1"/>
  <c r="D1096" i="1"/>
  <c r="D1097" i="1"/>
  <c r="D1100" i="1"/>
  <c r="D1101" i="1"/>
  <c r="D1102" i="1"/>
  <c r="D1103" i="1"/>
  <c r="D1104" i="1"/>
  <c r="D1105" i="1"/>
  <c r="D1107" i="1"/>
  <c r="D1108" i="1"/>
  <c r="D1109" i="1"/>
  <c r="D1111" i="1"/>
  <c r="D1112" i="1"/>
  <c r="D1113" i="1"/>
  <c r="D1114" i="1"/>
  <c r="D1116" i="1"/>
  <c r="D1117" i="1"/>
  <c r="D1118" i="1"/>
  <c r="D1121" i="1"/>
  <c r="D1122" i="1"/>
  <c r="D1125" i="1"/>
  <c r="D1126" i="1"/>
  <c r="D1128" i="1"/>
  <c r="D1129" i="1"/>
  <c r="D1130" i="1"/>
  <c r="D1131" i="1"/>
  <c r="D1134" i="1"/>
  <c r="D1135" i="1"/>
  <c r="D1138" i="1"/>
  <c r="D1139" i="1"/>
  <c r="D1140" i="1"/>
  <c r="D1141" i="1"/>
  <c r="D1142" i="1"/>
  <c r="D1143" i="1"/>
  <c r="D1145" i="1"/>
  <c r="D1146" i="1"/>
  <c r="D1148" i="1"/>
  <c r="D1149" i="1"/>
  <c r="D1151" i="1"/>
  <c r="D1152" i="1"/>
  <c r="D1154" i="1"/>
  <c r="D1155" i="1"/>
  <c r="D1156" i="1"/>
  <c r="D1157" i="1"/>
  <c r="D1158" i="1"/>
  <c r="D1162" i="1"/>
  <c r="D1164" i="1"/>
  <c r="D1165" i="1"/>
  <c r="D1167" i="1"/>
  <c r="D1168" i="1"/>
  <c r="D1169" i="1"/>
  <c r="D1171" i="1"/>
  <c r="D1172" i="1"/>
  <c r="D1173" i="1"/>
  <c r="D1224" i="1"/>
  <c r="D1225" i="1"/>
  <c r="D1226" i="1"/>
  <c r="D1227" i="1"/>
  <c r="D1229" i="1"/>
  <c r="D1234" i="1"/>
  <c r="D1238" i="1"/>
  <c r="D1244" i="1"/>
  <c r="D1248" i="1"/>
  <c r="D1250" i="1"/>
  <c r="D1251" i="1"/>
  <c r="D1253" i="1"/>
  <c r="D1254" i="1"/>
  <c r="D1255" i="1"/>
  <c r="D1256" i="1"/>
  <c r="D1257" i="1"/>
  <c r="D1258" i="1"/>
  <c r="D1259" i="1"/>
  <c r="D1263" i="1"/>
  <c r="D1264" i="1"/>
  <c r="D1266" i="1"/>
  <c r="D1267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8" i="1"/>
  <c r="D1230" i="1"/>
  <c r="D1231" i="1"/>
  <c r="D1232" i="1"/>
  <c r="D1233" i="1"/>
  <c r="D1236" i="1"/>
  <c r="D1237" i="1"/>
  <c r="D1239" i="1"/>
  <c r="D1240" i="1"/>
  <c r="D1241" i="1"/>
  <c r="D1242" i="1"/>
  <c r="D1243" i="1"/>
  <c r="D1245" i="1"/>
  <c r="D1246" i="1"/>
  <c r="D1247" i="1"/>
  <c r="D1249" i="1"/>
  <c r="D1252" i="1"/>
  <c r="D1262" i="1"/>
  <c r="D1269" i="1"/>
  <c r="D1270" i="1"/>
  <c r="D1272" i="1"/>
  <c r="D1273" i="1"/>
  <c r="D1274" i="1"/>
  <c r="D1275" i="1"/>
  <c r="D1276" i="1"/>
  <c r="D1280" i="1"/>
  <c r="D1281" i="1"/>
  <c r="D1282" i="1"/>
  <c r="D1283" i="1"/>
  <c r="D1284" i="1"/>
  <c r="D1285" i="1"/>
  <c r="D1287" i="1"/>
  <c r="D1288" i="1"/>
  <c r="D1291" i="1"/>
  <c r="D1292" i="1"/>
  <c r="D1293" i="1"/>
  <c r="D1294" i="1"/>
  <c r="D1295" i="1"/>
  <c r="D1296" i="1"/>
  <c r="D1299" i="1"/>
  <c r="D1300" i="1"/>
  <c r="D1301" i="1"/>
  <c r="D1302" i="1"/>
  <c r="D1303" i="1"/>
  <c r="D1304" i="1"/>
  <c r="D1305" i="1"/>
  <c r="D1306" i="1"/>
  <c r="D1307" i="1"/>
  <c r="D1308" i="1"/>
  <c r="D1318" i="1"/>
  <c r="D1319" i="1"/>
  <c r="D1320" i="1"/>
  <c r="D1321" i="1"/>
  <c r="D1322" i="1"/>
  <c r="D1325" i="1"/>
  <c r="D1328" i="1"/>
  <c r="D1329" i="1"/>
  <c r="D1330" i="1"/>
  <c r="D1333" i="1"/>
  <c r="D1334" i="1"/>
  <c r="D1335" i="1"/>
  <c r="D1336" i="1"/>
  <c r="D1337" i="1"/>
  <c r="D1338" i="1"/>
  <c r="D1340" i="1"/>
  <c r="D1341" i="1"/>
  <c r="D1342" i="1"/>
  <c r="D1343" i="1"/>
  <c r="D1345" i="1"/>
  <c r="D1347" i="1"/>
  <c r="D1348" i="1"/>
  <c r="D1350" i="1"/>
  <c r="D1351" i="1"/>
  <c r="D1352" i="1"/>
  <c r="D1353" i="1"/>
  <c r="D1359" i="1"/>
  <c r="D1360" i="1"/>
  <c r="D1361" i="1"/>
  <c r="D1362" i="1"/>
  <c r="D1363" i="1"/>
  <c r="D1364" i="1"/>
  <c r="D1365" i="1"/>
  <c r="D1366" i="1"/>
  <c r="D1368" i="1"/>
  <c r="D1369" i="1"/>
  <c r="D1370" i="1"/>
  <c r="D1371" i="1"/>
  <c r="D1372" i="1"/>
  <c r="D1373" i="1"/>
  <c r="D1374" i="1"/>
  <c r="D1377" i="1"/>
  <c r="D1378" i="1"/>
  <c r="D1380" i="1"/>
  <c r="D1381" i="1"/>
  <c r="D1382" i="1"/>
  <c r="D1383" i="1"/>
  <c r="D1384" i="1"/>
  <c r="D1385" i="1"/>
  <c r="D1387" i="1"/>
  <c r="D1388" i="1"/>
  <c r="D1390" i="1"/>
  <c r="D1391" i="1"/>
  <c r="D1394" i="1"/>
  <c r="D1396" i="1"/>
  <c r="D1397" i="1"/>
  <c r="D1398" i="1"/>
  <c r="D1399" i="1"/>
  <c r="D1400" i="1"/>
  <c r="D1401" i="1"/>
  <c r="D1402" i="1"/>
  <c r="D1403" i="1"/>
  <c r="D1405" i="1"/>
  <c r="D1406" i="1"/>
  <c r="D1407" i="1"/>
  <c r="D1408" i="1"/>
  <c r="D1409" i="1"/>
  <c r="D1410" i="1"/>
  <c r="D1412" i="1"/>
  <c r="D1418" i="1"/>
  <c r="D1419" i="1"/>
  <c r="D1420" i="1"/>
  <c r="D1422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3" i="1"/>
  <c r="D1445" i="1"/>
  <c r="D1446" i="1"/>
  <c r="D1447" i="1"/>
  <c r="D1448" i="1"/>
  <c r="D1449" i="1"/>
  <c r="D1450" i="1"/>
  <c r="D1451" i="1"/>
  <c r="D1452" i="1"/>
  <c r="D1455" i="1"/>
  <c r="D1456" i="1"/>
  <c r="D1457" i="1"/>
  <c r="D1458" i="1"/>
  <c r="D1460" i="1"/>
  <c r="D1461" i="1"/>
  <c r="D1464" i="1"/>
  <c r="D1465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2" i="1"/>
  <c r="D1525" i="1"/>
  <c r="D1527" i="1"/>
  <c r="D1528" i="1"/>
  <c r="D1529" i="1"/>
  <c r="D1532" i="1"/>
  <c r="D1533" i="1"/>
  <c r="D1534" i="1"/>
  <c r="D1535" i="1"/>
  <c r="D1536" i="1"/>
  <c r="D1538" i="1"/>
  <c r="D1539" i="1"/>
  <c r="D1540" i="1"/>
  <c r="D1541" i="1"/>
  <c r="D1543" i="1"/>
  <c r="D1544" i="1"/>
  <c r="D1545" i="1"/>
  <c r="D1546" i="1"/>
  <c r="D1547" i="1"/>
  <c r="D1548" i="1"/>
  <c r="D1549" i="1"/>
  <c r="D1550" i="1"/>
  <c r="D1551" i="1"/>
  <c r="D1552" i="1"/>
  <c r="D1553" i="1"/>
  <c r="D1555" i="1"/>
  <c r="D1556" i="1"/>
  <c r="D1559" i="1"/>
  <c r="D1560" i="1"/>
  <c r="D1561" i="1"/>
  <c r="D1562" i="1"/>
  <c r="D1563" i="1"/>
  <c r="D1564" i="1"/>
  <c r="D1565" i="1"/>
  <c r="D1567" i="1"/>
  <c r="D1568" i="1"/>
  <c r="D1569" i="1"/>
  <c r="D1570" i="1"/>
  <c r="D1571" i="1"/>
  <c r="D1572" i="1"/>
  <c r="D1573" i="1"/>
  <c r="D1574" i="1"/>
  <c r="D1575" i="1"/>
  <c r="D1576" i="1"/>
  <c r="D1578" i="1"/>
  <c r="D1580" i="1"/>
  <c r="D1581" i="1"/>
  <c r="D1582" i="1"/>
  <c r="D1583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3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8" i="1"/>
  <c r="D1659" i="1"/>
  <c r="D1660" i="1"/>
  <c r="D1662" i="1"/>
  <c r="D1663" i="1"/>
  <c r="D1664" i="1"/>
  <c r="D1665" i="1"/>
  <c r="D1667" i="1"/>
  <c r="D1668" i="1"/>
  <c r="D1670" i="1"/>
  <c r="D1671" i="1"/>
  <c r="D1672" i="1"/>
  <c r="D1674" i="1"/>
  <c r="D1675" i="1"/>
  <c r="D1676" i="1"/>
  <c r="D1678" i="1"/>
  <c r="D1679" i="1"/>
  <c r="D1680" i="1"/>
  <c r="D1681" i="1"/>
  <c r="D1683" i="1"/>
  <c r="D1684" i="1"/>
  <c r="D1685" i="1"/>
  <c r="D1686" i="1"/>
  <c r="D1687" i="1"/>
  <c r="D1688" i="1"/>
  <c r="D1689" i="1"/>
  <c r="D1690" i="1"/>
  <c r="D1691" i="1"/>
  <c r="D1692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7" i="1"/>
  <c r="D1758" i="1"/>
  <c r="D1759" i="1"/>
  <c r="D1760" i="1"/>
  <c r="D1761" i="1"/>
  <c r="D1763" i="1"/>
  <c r="D1764" i="1"/>
  <c r="D1765" i="1"/>
  <c r="D1766" i="1"/>
  <c r="D1767" i="1"/>
  <c r="D1769" i="1"/>
  <c r="D1770" i="1"/>
  <c r="D1771" i="1"/>
  <c r="D1775" i="1"/>
  <c r="D1776" i="1"/>
  <c r="D1777" i="1"/>
  <c r="D1779" i="1"/>
  <c r="D1780" i="1"/>
  <c r="D1781" i="1"/>
  <c r="D1782" i="1"/>
  <c r="D1783" i="1"/>
  <c r="D1786" i="1"/>
  <c r="D1787" i="1"/>
  <c r="D1788" i="1"/>
  <c r="D1789" i="1"/>
  <c r="D1790" i="1"/>
  <c r="D1791" i="1"/>
  <c r="D1794" i="1"/>
  <c r="D1795" i="1"/>
  <c r="D1796" i="1"/>
  <c r="D1797" i="1"/>
  <c r="D1798" i="1"/>
  <c r="D1800" i="1"/>
  <c r="D1801" i="1"/>
  <c r="D1802" i="1"/>
  <c r="D1804" i="1"/>
  <c r="D1805" i="1"/>
  <c r="D1806" i="1"/>
  <c r="D1807" i="1"/>
  <c r="D1808" i="1"/>
  <c r="D1809" i="1"/>
  <c r="D1810" i="1"/>
  <c r="D1817" i="1"/>
  <c r="D1818" i="1"/>
  <c r="D1821" i="1"/>
  <c r="D1822" i="1"/>
  <c r="D1824" i="1"/>
  <c r="D1825" i="1"/>
  <c r="D1826" i="1"/>
  <c r="D1827" i="1"/>
  <c r="D1828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7" i="1"/>
  <c r="D1865" i="1"/>
  <c r="D1867" i="1"/>
  <c r="D1872" i="1"/>
  <c r="D1876" i="1"/>
  <c r="D1877" i="1"/>
  <c r="D1879" i="1"/>
  <c r="D1882" i="1"/>
  <c r="D1883" i="1"/>
  <c r="D1884" i="1"/>
  <c r="D1885" i="1"/>
  <c r="D1886" i="1"/>
  <c r="D1887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10" i="1"/>
  <c r="D1911" i="1"/>
  <c r="D1913" i="1"/>
  <c r="D1914" i="1"/>
  <c r="D1915" i="1"/>
  <c r="D1916" i="1"/>
  <c r="D1917" i="1"/>
  <c r="D1918" i="1"/>
  <c r="D1920" i="1"/>
  <c r="D1922" i="1"/>
  <c r="D1923" i="1"/>
  <c r="D1924" i="1"/>
  <c r="D1925" i="1"/>
  <c r="D1926" i="1"/>
  <c r="D1928" i="1"/>
  <c r="D1929" i="1"/>
  <c r="D1930" i="1"/>
  <c r="D1931" i="1"/>
  <c r="D1932" i="1"/>
  <c r="D1933" i="1"/>
  <c r="D1934" i="1"/>
  <c r="D1935" i="1"/>
  <c r="D1936" i="1"/>
  <c r="D1937" i="1"/>
  <c r="D1942" i="1"/>
  <c r="D1944" i="1"/>
  <c r="D1946" i="1"/>
  <c r="D1948" i="1"/>
  <c r="D1950" i="1"/>
  <c r="D1954" i="1"/>
  <c r="D1955" i="1"/>
  <c r="D1956" i="1"/>
  <c r="D1957" i="1"/>
  <c r="D1958" i="1"/>
  <c r="D1959" i="1"/>
  <c r="D1962" i="1"/>
  <c r="D1967" i="1"/>
  <c r="D1969" i="1"/>
  <c r="D1971" i="1"/>
  <c r="D1974" i="1"/>
  <c r="D1976" i="1"/>
  <c r="D1977" i="1"/>
  <c r="D1981" i="1"/>
  <c r="D1982" i="1"/>
  <c r="D1983" i="1"/>
  <c r="D1984" i="1"/>
  <c r="D1985" i="1"/>
  <c r="D1986" i="1"/>
  <c r="D1987" i="1"/>
  <c r="D1989" i="1"/>
  <c r="D1990" i="1"/>
  <c r="D1991" i="1"/>
  <c r="D1992" i="1"/>
  <c r="D1993" i="1"/>
  <c r="D1994" i="1"/>
  <c r="D1998" i="1"/>
  <c r="D1999" i="1"/>
  <c r="D2000" i="1"/>
  <c r="D2001" i="1"/>
  <c r="D2002" i="1"/>
  <c r="D2003" i="1"/>
  <c r="D2004" i="1"/>
  <c r="D2005" i="1"/>
  <c r="D2006" i="1"/>
  <c r="D2009" i="1"/>
  <c r="D2010" i="1"/>
  <c r="D2011" i="1"/>
  <c r="D2012" i="1"/>
  <c r="D2013" i="1"/>
  <c r="D2014" i="1"/>
  <c r="D2015" i="1"/>
  <c r="D2024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3" i="1"/>
  <c r="D2044" i="1"/>
  <c r="D2045" i="1"/>
  <c r="D2046" i="1"/>
  <c r="D2048" i="1"/>
  <c r="D2049" i="1"/>
  <c r="D2050" i="1"/>
  <c r="D2051" i="1"/>
  <c r="D2052" i="1"/>
  <c r="D2068" i="1"/>
  <c r="D2070" i="1"/>
  <c r="D2071" i="1"/>
  <c r="D2072" i="1"/>
  <c r="D2073" i="1"/>
  <c r="D2078" i="1"/>
  <c r="D2080" i="1"/>
  <c r="D2081" i="1"/>
  <c r="D2082" i="1"/>
  <c r="D2083" i="1"/>
  <c r="D2084" i="1"/>
  <c r="D2085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3" i="1"/>
  <c r="D2114" i="1"/>
  <c r="D2115" i="1"/>
  <c r="D2116" i="1"/>
  <c r="D2117" i="1"/>
  <c r="D2118" i="1"/>
  <c r="D2119" i="1"/>
  <c r="D2120" i="1"/>
  <c r="D2121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43" i="1"/>
  <c r="D2144" i="1"/>
  <c r="D2145" i="1"/>
  <c r="D2151" i="1"/>
  <c r="D2152" i="1"/>
  <c r="D2153" i="1"/>
  <c r="D2155" i="1"/>
  <c r="D2156" i="1"/>
  <c r="D2162" i="1"/>
  <c r="D2163" i="1"/>
  <c r="D2164" i="1"/>
  <c r="D2183" i="1"/>
  <c r="D2185" i="1"/>
  <c r="D2186" i="1"/>
  <c r="D2187" i="1"/>
  <c r="D2188" i="1"/>
  <c r="D2189" i="1"/>
  <c r="D2154" i="1"/>
  <c r="D2190" i="1"/>
  <c r="D2191" i="1"/>
  <c r="D2192" i="1"/>
  <c r="D2193" i="1"/>
  <c r="D2194" i="1"/>
  <c r="D2195" i="1"/>
  <c r="D2196" i="1"/>
  <c r="D2198" i="1"/>
  <c r="D2199" i="1"/>
  <c r="D2202" i="1"/>
  <c r="D2205" i="1"/>
  <c r="D2210" i="1"/>
  <c r="D2213" i="1"/>
  <c r="D2214" i="1"/>
  <c r="D2215" i="1"/>
  <c r="D2216" i="1"/>
  <c r="D2217" i="1"/>
  <c r="D2218" i="1"/>
  <c r="D2219" i="1"/>
  <c r="D2220" i="1"/>
  <c r="D2221" i="1"/>
  <c r="D2222" i="1"/>
  <c r="D2225" i="1"/>
  <c r="D2226" i="1"/>
  <c r="D2232" i="1"/>
  <c r="D2148" i="1"/>
  <c r="D2235" i="1"/>
  <c r="D2236" i="1"/>
  <c r="D2237" i="1"/>
  <c r="D2239" i="1"/>
  <c r="D2244" i="1"/>
  <c r="D2245" i="1"/>
  <c r="D2246" i="1"/>
  <c r="D2247" i="1"/>
  <c r="D2251" i="1"/>
  <c r="D2252" i="1"/>
  <c r="D2253" i="1"/>
  <c r="D2254" i="1"/>
  <c r="D2256" i="1"/>
  <c r="D2257" i="1"/>
  <c r="D2258" i="1"/>
  <c r="D2260" i="1"/>
  <c r="D2261" i="1"/>
  <c r="D2262" i="1"/>
  <c r="D2263" i="1"/>
  <c r="D2264" i="1"/>
  <c r="D2265" i="1"/>
  <c r="D2266" i="1"/>
  <c r="D2267" i="1"/>
  <c r="D2268" i="1"/>
  <c r="D2271" i="1"/>
  <c r="D2272" i="1"/>
  <c r="D2273" i="1"/>
  <c r="D2274" i="1"/>
  <c r="D2275" i="1"/>
  <c r="D2276" i="1"/>
  <c r="D2277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10" i="1"/>
  <c r="D2312" i="1"/>
  <c r="D2313" i="1"/>
  <c r="D2314" i="1"/>
  <c r="D2319" i="1"/>
  <c r="D2320" i="1"/>
  <c r="D2322" i="1"/>
  <c r="D2325" i="1"/>
  <c r="D2326" i="1"/>
  <c r="D2327" i="1"/>
  <c r="D2332" i="1"/>
  <c r="D2333" i="1"/>
  <c r="D2334" i="1"/>
  <c r="D2337" i="1"/>
  <c r="D2339" i="1"/>
  <c r="D2343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3" i="1"/>
  <c r="D2364" i="1"/>
  <c r="D2365" i="1"/>
  <c r="D2366" i="1"/>
  <c r="D2367" i="1"/>
  <c r="D2368" i="1"/>
  <c r="D2374" i="1"/>
  <c r="D2375" i="1"/>
  <c r="D2380" i="1"/>
  <c r="D2381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9" i="1"/>
  <c r="D2400" i="1"/>
  <c r="D2402" i="1"/>
  <c r="D2403" i="1"/>
  <c r="D2404" i="1"/>
  <c r="D2405" i="1"/>
  <c r="D2406" i="1"/>
  <c r="D2407" i="1"/>
  <c r="D2408" i="1"/>
  <c r="D2410" i="1"/>
  <c r="D2411" i="1"/>
  <c r="D2412" i="1"/>
  <c r="D2417" i="1"/>
  <c r="D2418" i="1"/>
  <c r="D2419" i="1"/>
  <c r="D2421" i="1"/>
  <c r="D2422" i="1"/>
  <c r="D2424" i="1"/>
  <c r="D2426" i="1"/>
  <c r="D2427" i="1"/>
  <c r="D2428" i="1"/>
  <c r="D2429" i="1"/>
  <c r="D2432" i="1"/>
  <c r="D2433" i="1"/>
  <c r="D2434" i="1"/>
  <c r="D2435" i="1"/>
  <c r="D2436" i="1"/>
  <c r="D2437" i="1"/>
  <c r="D2438" i="1"/>
  <c r="D2440" i="1"/>
  <c r="D2441" i="1"/>
  <c r="D2465" i="1"/>
  <c r="D2470" i="1"/>
  <c r="D2472" i="1"/>
  <c r="D2473" i="1"/>
  <c r="D2474" i="1"/>
  <c r="D2475" i="1"/>
  <c r="D2476" i="1"/>
  <c r="D2477" i="1"/>
  <c r="D2478" i="1"/>
  <c r="D2479" i="1"/>
  <c r="D2480" i="1"/>
  <c r="D2482" i="1"/>
  <c r="D2484" i="1"/>
  <c r="D2485" i="1"/>
  <c r="D2487" i="1"/>
  <c r="D2488" i="1"/>
  <c r="D2489" i="1"/>
  <c r="D2491" i="1"/>
  <c r="D2492" i="1"/>
  <c r="D2494" i="1"/>
  <c r="D2495" i="1"/>
  <c r="D2497" i="1"/>
  <c r="D2498" i="1"/>
  <c r="D2499" i="1"/>
  <c r="D2503" i="1"/>
  <c r="D2504" i="1"/>
  <c r="D2506" i="1"/>
  <c r="D2507" i="1"/>
  <c r="D2508" i="1"/>
  <c r="D2509" i="1"/>
  <c r="D2511" i="1"/>
  <c r="D2514" i="1"/>
  <c r="D2515" i="1"/>
  <c r="D2516" i="1"/>
  <c r="D2518" i="1"/>
  <c r="D2521" i="1"/>
  <c r="D2523" i="1"/>
  <c r="D2528" i="1"/>
  <c r="D2531" i="1"/>
  <c r="D2532" i="1"/>
  <c r="D2533" i="1"/>
  <c r="D2534" i="1"/>
  <c r="D2535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3" i="1"/>
  <c r="D2554" i="1"/>
  <c r="D2556" i="1"/>
  <c r="D2557" i="1"/>
  <c r="D2558" i="1"/>
  <c r="D2559" i="1"/>
  <c r="D2562" i="1"/>
  <c r="D2564" i="1"/>
  <c r="D2567" i="1"/>
  <c r="D2566" i="1"/>
  <c r="D2570" i="1"/>
  <c r="D2571" i="1"/>
  <c r="D2572" i="1"/>
  <c r="D2577" i="1"/>
  <c r="D2576" i="1"/>
  <c r="D2578" i="1"/>
  <c r="D2581" i="1"/>
  <c r="D2582" i="1"/>
  <c r="D2583" i="1"/>
  <c r="D2584" i="1"/>
  <c r="D2588" i="1"/>
  <c r="D2595" i="1"/>
  <c r="D2596" i="1"/>
  <c r="D2597" i="1"/>
  <c r="D2598" i="1"/>
  <c r="D2599" i="1"/>
  <c r="D2601" i="1"/>
  <c r="D2603" i="1"/>
  <c r="D2604" i="1"/>
  <c r="D2605" i="1"/>
  <c r="D2606" i="1"/>
  <c r="D2607" i="1"/>
  <c r="D2608" i="1"/>
  <c r="D2609" i="1"/>
  <c r="D2610" i="1"/>
  <c r="D2611" i="1"/>
  <c r="D2612" i="1"/>
  <c r="D2614" i="1"/>
  <c r="D2619" i="1"/>
  <c r="D2621" i="1"/>
  <c r="D2622" i="1"/>
  <c r="D2623" i="1"/>
  <c r="D2632" i="1"/>
  <c r="D2633" i="1"/>
  <c r="D2634" i="1"/>
  <c r="D2635" i="1"/>
  <c r="D2636" i="1"/>
  <c r="D2637" i="1"/>
  <c r="D2638" i="1"/>
  <c r="D2639" i="1"/>
  <c r="D2642" i="1"/>
  <c r="D2645" i="1"/>
  <c r="D2646" i="1"/>
  <c r="D2647" i="1"/>
  <c r="D2648" i="1"/>
  <c r="D2649" i="1"/>
  <c r="D2652" i="1"/>
  <c r="D2653" i="1"/>
  <c r="D2654" i="1"/>
  <c r="D2656" i="1"/>
  <c r="D2658" i="1"/>
  <c r="D2659" i="1"/>
  <c r="D2660" i="1"/>
  <c r="D2661" i="1"/>
  <c r="D2662" i="1"/>
  <c r="D2663" i="1"/>
  <c r="D2665" i="1"/>
  <c r="D2666" i="1"/>
  <c r="D2673" i="1"/>
  <c r="D2675" i="1"/>
  <c r="D2676" i="1"/>
  <c r="D2677" i="1"/>
  <c r="D2678" i="1"/>
  <c r="D2679" i="1"/>
  <c r="D2680" i="1"/>
  <c r="D2681" i="1"/>
  <c r="D2682" i="1"/>
  <c r="D2683" i="1"/>
  <c r="D2685" i="1"/>
  <c r="D2686" i="1"/>
  <c r="D2687" i="1"/>
  <c r="D2688" i="1"/>
  <c r="D2689" i="1"/>
  <c r="D2690" i="1"/>
  <c r="D2691" i="1"/>
  <c r="D2693" i="1"/>
  <c r="D2695" i="1"/>
  <c r="D2697" i="1"/>
  <c r="D2701" i="1"/>
  <c r="D2702" i="1"/>
  <c r="D2703" i="1"/>
  <c r="D2704" i="1"/>
  <c r="D2705" i="1"/>
  <c r="D2706" i="1"/>
  <c r="D2708" i="1"/>
  <c r="D2710" i="1"/>
  <c r="D2711" i="1"/>
  <c r="D2713" i="1"/>
  <c r="D2716" i="1"/>
  <c r="D2717" i="1"/>
  <c r="D2718" i="1"/>
  <c r="D2719" i="1"/>
  <c r="D2720" i="1"/>
  <c r="D2722" i="1"/>
  <c r="D2726" i="1"/>
  <c r="D2732" i="1"/>
  <c r="D2735" i="1"/>
  <c r="D2736" i="1"/>
  <c r="D2737" i="1"/>
  <c r="D2739" i="1"/>
  <c r="D2740" i="1"/>
  <c r="D2741" i="1"/>
  <c r="D2746" i="1"/>
  <c r="D2745" i="1"/>
  <c r="D2751" i="1"/>
  <c r="D2755" i="1"/>
  <c r="D2756" i="1"/>
  <c r="D2757" i="1"/>
  <c r="D2758" i="1"/>
  <c r="D2760" i="1"/>
  <c r="D2761" i="1"/>
  <c r="D2762" i="1"/>
  <c r="D2763" i="1"/>
  <c r="D2764" i="1"/>
  <c r="D2766" i="1"/>
  <c r="D2767" i="1"/>
  <c r="D2768" i="1"/>
  <c r="D2769" i="1"/>
  <c r="D2771" i="1"/>
  <c r="D2772" i="1"/>
  <c r="D2773" i="1"/>
  <c r="D2776" i="1"/>
  <c r="D2777" i="1"/>
  <c r="D2779" i="1"/>
  <c r="D2787" i="1"/>
  <c r="D2790" i="1"/>
  <c r="D2791" i="1"/>
  <c r="D2792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6" i="1"/>
  <c r="D2819" i="1"/>
  <c r="D2820" i="1"/>
  <c r="D2821" i="1"/>
  <c r="D2823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9" i="1"/>
  <c r="D2850" i="1"/>
  <c r="D2851" i="1"/>
  <c r="D2852" i="1"/>
  <c r="D2853" i="1"/>
  <c r="D2861" i="1"/>
  <c r="D2862" i="1"/>
  <c r="D2863" i="1"/>
  <c r="D2864" i="1"/>
  <c r="D2865" i="1"/>
  <c r="D2866" i="1"/>
  <c r="D2870" i="1"/>
  <c r="D2871" i="1"/>
  <c r="D2872" i="1"/>
  <c r="D2875" i="1"/>
  <c r="D2876" i="1"/>
  <c r="D2877" i="1"/>
  <c r="D2878" i="1"/>
  <c r="D2879" i="1"/>
  <c r="D2880" i="1"/>
  <c r="D2881" i="1"/>
  <c r="D2883" i="1"/>
  <c r="D2884" i="1"/>
  <c r="D2885" i="1"/>
  <c r="D2886" i="1"/>
  <c r="D2887" i="1"/>
  <c r="D2888" i="1"/>
  <c r="D2889" i="1"/>
  <c r="D2898" i="1"/>
  <c r="D2907" i="1"/>
  <c r="D2928" i="1"/>
  <c r="D2930" i="1"/>
  <c r="D2931" i="1"/>
  <c r="D2932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9" i="1"/>
  <c r="D2950" i="1"/>
  <c r="D2951" i="1"/>
  <c r="D2952" i="1"/>
  <c r="D2954" i="1"/>
  <c r="D2955" i="1"/>
  <c r="D2956" i="1"/>
  <c r="D2957" i="1"/>
  <c r="D2961" i="1"/>
  <c r="D2962" i="1"/>
  <c r="D2963" i="1"/>
  <c r="D2964" i="1"/>
  <c r="D2965" i="1"/>
  <c r="D2966" i="1"/>
  <c r="D2969" i="1"/>
  <c r="D2970" i="1"/>
  <c r="D2971" i="1"/>
  <c r="D2972" i="1"/>
  <c r="D2973" i="1"/>
  <c r="D2980" i="1"/>
  <c r="D2981" i="1"/>
  <c r="D2982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10" i="1"/>
  <c r="D3011" i="1"/>
  <c r="D3013" i="1"/>
  <c r="D3014" i="1"/>
  <c r="D3015" i="1"/>
  <c r="D3084" i="1"/>
  <c r="D3082" i="1"/>
  <c r="D3083" i="1"/>
  <c r="D3085" i="1"/>
  <c r="D3091" i="1"/>
  <c r="D3086" i="1"/>
  <c r="D3092" i="1"/>
  <c r="D3088" i="1"/>
  <c r="D3087" i="1"/>
  <c r="D3089" i="1"/>
  <c r="D3031" i="1"/>
  <c r="D3033" i="1"/>
  <c r="D3062" i="1"/>
  <c r="D3018" i="1"/>
  <c r="D3019" i="1"/>
  <c r="D3035" i="1"/>
  <c r="D3052" i="1"/>
  <c r="D3063" i="1"/>
  <c r="D3016" i="1"/>
  <c r="D3017" i="1"/>
  <c r="D3032" i="1"/>
  <c r="D3044" i="1"/>
  <c r="D3064" i="1"/>
  <c r="D3034" i="1"/>
  <c r="D3056" i="1"/>
  <c r="D3057" i="1"/>
  <c r="D3058" i="1"/>
  <c r="D3059" i="1"/>
  <c r="D3060" i="1"/>
  <c r="D3061" i="1"/>
  <c r="D3025" i="1"/>
  <c r="D3036" i="1"/>
  <c r="D3037" i="1"/>
  <c r="D3038" i="1"/>
  <c r="D3039" i="1"/>
  <c r="D3040" i="1"/>
  <c r="D3041" i="1"/>
  <c r="D3042" i="1"/>
  <c r="D3029" i="1"/>
  <c r="D3026" i="1"/>
  <c r="D3021" i="1"/>
  <c r="D3020" i="1"/>
  <c r="D3024" i="1"/>
  <c r="D3027" i="1"/>
  <c r="D3045" i="1"/>
  <c r="D3068" i="1"/>
  <c r="D3070" i="1"/>
  <c r="D3071" i="1"/>
  <c r="D3072" i="1"/>
  <c r="D3073" i="1"/>
  <c r="D3074" i="1"/>
  <c r="D3075" i="1"/>
  <c r="D3076" i="1"/>
  <c r="D3078" i="1"/>
  <c r="D3080" i="1"/>
  <c r="D3081" i="1"/>
  <c r="D3030" i="1"/>
  <c r="D3022" i="1"/>
  <c r="D3023" i="1"/>
  <c r="D3048" i="1"/>
  <c r="D3049" i="1"/>
  <c r="D3050" i="1"/>
  <c r="D3051" i="1"/>
  <c r="D3053" i="1"/>
  <c r="D3054" i="1"/>
  <c r="D3055" i="1"/>
  <c r="D3079" i="1"/>
  <c r="D3077" i="1"/>
  <c r="D3043" i="1"/>
  <c r="D3028" i="1"/>
  <c r="D3046" i="1"/>
  <c r="D3047" i="1"/>
  <c r="D3065" i="1"/>
  <c r="D3066" i="1"/>
  <c r="D3067" i="1"/>
  <c r="D3069" i="1"/>
  <c r="D608" i="1"/>
  <c r="D609" i="1"/>
  <c r="D1317" i="1"/>
  <c r="D1316" i="1"/>
  <c r="D1324" i="1"/>
  <c r="D769" i="1"/>
  <c r="D768" i="1"/>
  <c r="D1938" i="1"/>
  <c r="D1939" i="1"/>
  <c r="D1940" i="1"/>
  <c r="D2146" i="1"/>
  <c r="D2147" i="1"/>
  <c r="D2983" i="1"/>
  <c r="D2984" i="1"/>
  <c r="D2987" i="1"/>
  <c r="D2988" i="1"/>
  <c r="D2986" i="1"/>
  <c r="D2985" i="1"/>
  <c r="D2233" i="1"/>
  <c r="D2789" i="1"/>
  <c r="D2569" i="1"/>
  <c r="D2227" i="1"/>
  <c r="D2224" i="1"/>
  <c r="D2238" i="1"/>
  <c r="D2234" i="1"/>
  <c r="D2223" i="1"/>
  <c r="D2305" i="1"/>
  <c r="D2315" i="1"/>
  <c r="D2321" i="1"/>
  <c r="D2324" i="1"/>
  <c r="D2335" i="1"/>
  <c r="D1339" i="1"/>
  <c r="D1953" i="1"/>
  <c r="D2439" i="1"/>
  <c r="D2466" i="1"/>
  <c r="D1829" i="1"/>
  <c r="D2255" i="1"/>
  <c r="C2466" i="1"/>
  <c r="G2466" i="1" s="1"/>
  <c r="C1829" i="1"/>
  <c r="G1829" i="1" s="1"/>
  <c r="C2255" i="1"/>
  <c r="G2255" i="1" s="1"/>
  <c r="R2466" i="1"/>
  <c r="R1829" i="1"/>
  <c r="R2255" i="1"/>
  <c r="C2439" i="1"/>
  <c r="G2439" i="1" s="1"/>
  <c r="R2439" i="1"/>
  <c r="C1953" i="1"/>
  <c r="G1953" i="1" s="1"/>
  <c r="R1953" i="1"/>
  <c r="C1339" i="1"/>
  <c r="G1339" i="1" s="1"/>
  <c r="R1339" i="1"/>
  <c r="C2335" i="1"/>
  <c r="G2335" i="1" s="1"/>
  <c r="R2335" i="1"/>
  <c r="C2324" i="1"/>
  <c r="G2324" i="1" s="1"/>
  <c r="R2324" i="1"/>
  <c r="C2321" i="1"/>
  <c r="G2321" i="1" s="1"/>
  <c r="R2321" i="1"/>
  <c r="C2315" i="1"/>
  <c r="G2315" i="1" s="1"/>
  <c r="R2315" i="1"/>
  <c r="C2305" i="1"/>
  <c r="G2305" i="1" s="1"/>
  <c r="R2305" i="1"/>
  <c r="C2227" i="1"/>
  <c r="G2227" i="1" s="1"/>
  <c r="C2224" i="1"/>
  <c r="G2224" i="1" s="1"/>
  <c r="C2238" i="1"/>
  <c r="G2238" i="1" s="1"/>
  <c r="C2234" i="1"/>
  <c r="G2234" i="1" s="1"/>
  <c r="C2223" i="1"/>
  <c r="G2223" i="1" s="1"/>
  <c r="R2227" i="1"/>
  <c r="R2224" i="1"/>
  <c r="R2238" i="1"/>
  <c r="R2234" i="1"/>
  <c r="R2223" i="1"/>
  <c r="C2569" i="1"/>
  <c r="G2569" i="1" s="1"/>
  <c r="R2569" i="1"/>
  <c r="C2789" i="1"/>
  <c r="G2789" i="1" s="1"/>
  <c r="R2789" i="1"/>
  <c r="C746" i="1"/>
  <c r="G746" i="1" s="1"/>
  <c r="R746" i="1"/>
  <c r="C2233" i="1"/>
  <c r="G2233" i="1" s="1"/>
  <c r="R2233" i="1"/>
  <c r="C2983" i="1"/>
  <c r="G2983" i="1" s="1"/>
  <c r="C2984" i="1"/>
  <c r="G2984" i="1" s="1"/>
  <c r="C2987" i="1"/>
  <c r="C2988" i="1"/>
  <c r="G2988" i="1" s="1"/>
  <c r="C2986" i="1"/>
  <c r="G2986" i="1" s="1"/>
  <c r="C2985" i="1"/>
  <c r="G2985" i="1" s="1"/>
  <c r="M2987" i="1"/>
  <c r="R2983" i="1"/>
  <c r="R2984" i="1"/>
  <c r="R2987" i="1"/>
  <c r="R2988" i="1"/>
  <c r="R2986" i="1"/>
  <c r="R2985" i="1"/>
  <c r="S2983" i="1"/>
  <c r="C2146" i="1"/>
  <c r="G2146" i="1" s="1"/>
  <c r="C2147" i="1"/>
  <c r="G2147" i="1" s="1"/>
  <c r="R2146" i="1"/>
  <c r="R2147" i="1"/>
  <c r="C1938" i="1"/>
  <c r="G1938" i="1" s="1"/>
  <c r="C1939" i="1"/>
  <c r="G1939" i="1" s="1"/>
  <c r="C1940" i="1"/>
  <c r="G1940" i="1" s="1"/>
  <c r="R1938" i="1"/>
  <c r="R1939" i="1"/>
  <c r="R1940" i="1"/>
  <c r="C2148" i="1"/>
  <c r="G2148" i="1" s="1"/>
  <c r="R2148" i="1"/>
  <c r="C1317" i="1"/>
  <c r="G1317" i="1" s="1"/>
  <c r="C1316" i="1"/>
  <c r="C1324" i="1"/>
  <c r="G1324" i="1" s="1"/>
  <c r="C769" i="1"/>
  <c r="G769" i="1" s="1"/>
  <c r="C768" i="1"/>
  <c r="G768" i="1" s="1"/>
  <c r="M1316" i="1"/>
  <c r="R1317" i="1"/>
  <c r="R1316" i="1"/>
  <c r="R1324" i="1"/>
  <c r="R769" i="1"/>
  <c r="R768" i="1"/>
  <c r="F1316" i="1" l="1"/>
  <c r="G1316" i="1"/>
  <c r="F2987" i="1"/>
  <c r="G2987" i="1"/>
  <c r="F1279" i="1"/>
  <c r="G1279" i="1"/>
  <c r="M768" i="1"/>
  <c r="F768" i="1"/>
  <c r="M769" i="1"/>
  <c r="F769" i="1"/>
  <c r="M1324" i="1"/>
  <c r="F1324" i="1"/>
  <c r="M1317" i="1"/>
  <c r="F1317" i="1"/>
  <c r="M2148" i="1"/>
  <c r="F2148" i="1"/>
  <c r="M1940" i="1"/>
  <c r="F1940" i="1"/>
  <c r="M1939" i="1"/>
  <c r="F1939" i="1"/>
  <c r="M1938" i="1"/>
  <c r="F1938" i="1"/>
  <c r="M2147" i="1"/>
  <c r="F2147" i="1"/>
  <c r="M2146" i="1"/>
  <c r="F2146" i="1"/>
  <c r="M2985" i="1"/>
  <c r="F2985" i="1"/>
  <c r="M2986" i="1"/>
  <c r="F2986" i="1"/>
  <c r="M2988" i="1"/>
  <c r="F2988" i="1"/>
  <c r="M2984" i="1"/>
  <c r="F2984" i="1"/>
  <c r="M2983" i="1"/>
  <c r="F2983" i="1"/>
  <c r="M2233" i="1"/>
  <c r="F2233" i="1"/>
  <c r="M746" i="1"/>
  <c r="F746" i="1"/>
  <c r="M2789" i="1"/>
  <c r="F2789" i="1"/>
  <c r="M2569" i="1"/>
  <c r="F2569" i="1"/>
  <c r="M2223" i="1"/>
  <c r="F2223" i="1"/>
  <c r="M2234" i="1"/>
  <c r="F2234" i="1"/>
  <c r="M2238" i="1"/>
  <c r="F2238" i="1"/>
  <c r="M2224" i="1"/>
  <c r="F2224" i="1"/>
  <c r="M2227" i="1"/>
  <c r="F2227" i="1"/>
  <c r="M2305" i="1"/>
  <c r="F2305" i="1"/>
  <c r="M2315" i="1"/>
  <c r="F2315" i="1"/>
  <c r="M2321" i="1"/>
  <c r="F2321" i="1"/>
  <c r="M2324" i="1"/>
  <c r="F2324" i="1"/>
  <c r="M2335" i="1"/>
  <c r="F2335" i="1"/>
  <c r="M1339" i="1"/>
  <c r="F1339" i="1"/>
  <c r="M1953" i="1"/>
  <c r="F1953" i="1"/>
  <c r="M2439" i="1"/>
  <c r="F2439" i="1"/>
  <c r="M2255" i="1"/>
  <c r="F2255" i="1"/>
  <c r="M1829" i="1"/>
  <c r="F1829" i="1"/>
  <c r="M2466" i="1"/>
  <c r="F2466" i="1"/>
  <c r="M731" i="1"/>
  <c r="F731" i="1"/>
  <c r="M1278" i="1"/>
  <c r="F1278" i="1"/>
  <c r="M2854" i="1"/>
  <c r="F2854" i="1"/>
  <c r="M2855" i="1"/>
  <c r="F2855" i="1"/>
  <c r="M2856" i="1"/>
  <c r="F2856" i="1"/>
  <c r="M2858" i="1"/>
  <c r="F2858" i="1"/>
  <c r="M2859" i="1"/>
  <c r="F2859" i="1"/>
  <c r="S1324" i="1"/>
  <c r="U1324" i="1" s="1"/>
  <c r="S2987" i="1"/>
  <c r="U2987" i="1" s="1"/>
  <c r="S2233" i="1"/>
  <c r="U2233" i="1" s="1"/>
  <c r="S2789" i="1"/>
  <c r="U2789" i="1" s="1"/>
  <c r="S2238" i="1"/>
  <c r="U2238" i="1" s="1"/>
  <c r="S2315" i="1"/>
  <c r="U2315" i="1" s="1"/>
  <c r="S2324" i="1"/>
  <c r="U2324" i="1" s="1"/>
  <c r="X2324" i="1" s="1"/>
  <c r="S1829" i="1"/>
  <c r="U1829" i="1" s="1"/>
  <c r="T769" i="1"/>
  <c r="S1316" i="1"/>
  <c r="U1316" i="1" s="1"/>
  <c r="S1940" i="1"/>
  <c r="U1940" i="1" s="1"/>
  <c r="S1938" i="1"/>
  <c r="U1938" i="1" s="1"/>
  <c r="T2146" i="1"/>
  <c r="S2985" i="1"/>
  <c r="U2985" i="1" s="1"/>
  <c r="S2988" i="1"/>
  <c r="U2988" i="1" s="1"/>
  <c r="S2984" i="1"/>
  <c r="U2984" i="1" s="1"/>
  <c r="S746" i="1"/>
  <c r="U746" i="1" s="1"/>
  <c r="X746" i="1" s="1"/>
  <c r="S2569" i="1"/>
  <c r="U2569" i="1" s="1"/>
  <c r="X2569" i="1" s="1"/>
  <c r="S2234" i="1"/>
  <c r="U2234" i="1" s="1"/>
  <c r="S2224" i="1"/>
  <c r="U2224" i="1" s="1"/>
  <c r="S2305" i="1"/>
  <c r="U2305" i="1" s="1"/>
  <c r="S2321" i="1"/>
  <c r="U2321" i="1" s="1"/>
  <c r="S2335" i="1"/>
  <c r="U2335" i="1" s="1"/>
  <c r="S1953" i="1"/>
  <c r="U1953" i="1" s="1"/>
  <c r="T2255" i="1"/>
  <c r="S2466" i="1"/>
  <c r="U2466" i="1" s="1"/>
  <c r="S1278" i="1"/>
  <c r="U1278" i="1" s="1"/>
  <c r="S2855" i="1"/>
  <c r="U2855" i="1" s="1"/>
  <c r="S2858" i="1"/>
  <c r="U2858" i="1" s="1"/>
  <c r="S768" i="1"/>
  <c r="U768" i="1" s="1"/>
  <c r="X768" i="1" s="1"/>
  <c r="S1317" i="1"/>
  <c r="U1317" i="1" s="1"/>
  <c r="X1317" i="1" s="1"/>
  <c r="S2148" i="1"/>
  <c r="U2148" i="1" s="1"/>
  <c r="X2148" i="1" s="1"/>
  <c r="S1939" i="1"/>
  <c r="U1939" i="1" s="1"/>
  <c r="S2147" i="1"/>
  <c r="U2147" i="1" s="1"/>
  <c r="T2983" i="1"/>
  <c r="V2983" i="1" s="1"/>
  <c r="U2983" i="1"/>
  <c r="X2983" i="1" s="1"/>
  <c r="S2223" i="1"/>
  <c r="U2223" i="1" s="1"/>
  <c r="S2227" i="1"/>
  <c r="U2227" i="1" s="1"/>
  <c r="X2227" i="1" s="1"/>
  <c r="S1339" i="1"/>
  <c r="U1339" i="1" s="1"/>
  <c r="S2439" i="1"/>
  <c r="U2439" i="1" s="1"/>
  <c r="X2439" i="1" s="1"/>
  <c r="S731" i="1"/>
  <c r="U731" i="1" s="1"/>
  <c r="X731" i="1" s="1"/>
  <c r="S1279" i="1"/>
  <c r="U1279" i="1" s="1"/>
  <c r="S2854" i="1"/>
  <c r="U2854" i="1" s="1"/>
  <c r="S2856" i="1"/>
  <c r="U2856" i="1" s="1"/>
  <c r="X2856" i="1" s="1"/>
  <c r="S2859" i="1"/>
  <c r="U2859" i="1" s="1"/>
  <c r="T2238" i="1"/>
  <c r="S2146" i="1"/>
  <c r="T2854" i="1"/>
  <c r="T2856" i="1"/>
  <c r="T2859" i="1"/>
  <c r="T2223" i="1"/>
  <c r="V2223" i="1" s="1"/>
  <c r="T2227" i="1"/>
  <c r="V2227" i="1" s="1"/>
  <c r="T2305" i="1"/>
  <c r="V2305" i="1" s="1"/>
  <c r="T2315" i="1"/>
  <c r="V2315" i="1" s="1"/>
  <c r="T2321" i="1"/>
  <c r="T2324" i="1"/>
  <c r="T731" i="1"/>
  <c r="V731" i="1" s="1"/>
  <c r="T2335" i="1"/>
  <c r="T2858" i="1"/>
  <c r="S2255" i="1"/>
  <c r="U2255" i="1" s="1"/>
  <c r="T1279" i="1"/>
  <c r="T2234" i="1"/>
  <c r="T2224" i="1"/>
  <c r="T2147" i="1"/>
  <c r="T2569" i="1"/>
  <c r="T2466" i="1"/>
  <c r="T1278" i="1"/>
  <c r="T2439" i="1"/>
  <c r="T1829" i="1"/>
  <c r="T1953" i="1"/>
  <c r="T1339" i="1"/>
  <c r="T746" i="1"/>
  <c r="T1324" i="1"/>
  <c r="T2148" i="1"/>
  <c r="T1940" i="1"/>
  <c r="T2233" i="1"/>
  <c r="T2789" i="1"/>
  <c r="T2986" i="1"/>
  <c r="S2986" i="1"/>
  <c r="U2986" i="1" s="1"/>
  <c r="T2987" i="1"/>
  <c r="T2985" i="1"/>
  <c r="T2988" i="1"/>
  <c r="T2984" i="1"/>
  <c r="T1938" i="1"/>
  <c r="T1939" i="1"/>
  <c r="T1317" i="1"/>
  <c r="S769" i="1"/>
  <c r="T768" i="1"/>
  <c r="T1316" i="1"/>
  <c r="V769" i="1" l="1"/>
  <c r="V1939" i="1"/>
  <c r="V2988" i="1"/>
  <c r="V2233" i="1"/>
  <c r="V746" i="1"/>
  <c r="Z746" i="1" s="1"/>
  <c r="V2234" i="1"/>
  <c r="V2335" i="1"/>
  <c r="V2224" i="1"/>
  <c r="V1317" i="1"/>
  <c r="Z1317" i="1" s="1"/>
  <c r="AB1317" i="1" s="1"/>
  <c r="V1940" i="1"/>
  <c r="V1324" i="1"/>
  <c r="V1339" i="1"/>
  <c r="V1278" i="1"/>
  <c r="V2858" i="1"/>
  <c r="V2324" i="1"/>
  <c r="V2859" i="1"/>
  <c r="V2854" i="1"/>
  <c r="V2238" i="1"/>
  <c r="V1316" i="1"/>
  <c r="V1938" i="1"/>
  <c r="V2984" i="1"/>
  <c r="V2985" i="1"/>
  <c r="V2789" i="1"/>
  <c r="V2148" i="1"/>
  <c r="Z2148" i="1" s="1"/>
  <c r="AB2148" i="1" s="1"/>
  <c r="AD2148" i="1" s="1"/>
  <c r="V1953" i="1"/>
  <c r="V2439" i="1"/>
  <c r="Z2439" i="1" s="1"/>
  <c r="AB2439" i="1" s="1"/>
  <c r="AD2439" i="1" s="1"/>
  <c r="V2466" i="1"/>
  <c r="V2147" i="1"/>
  <c r="V768" i="1"/>
  <c r="Z768" i="1" s="1"/>
  <c r="Y768" i="1" s="1"/>
  <c r="V2987" i="1"/>
  <c r="V1829" i="1"/>
  <c r="V2569" i="1"/>
  <c r="Z2569" i="1" s="1"/>
  <c r="AB2569" i="1" s="1"/>
  <c r="AA2569" i="1" s="1"/>
  <c r="V2855" i="1"/>
  <c r="V2321" i="1"/>
  <c r="V1279" i="1"/>
  <c r="W2238" i="1"/>
  <c r="X2238" i="1"/>
  <c r="X2987" i="1"/>
  <c r="Z2987" i="1" s="1"/>
  <c r="AB2987" i="1" s="1"/>
  <c r="AD2987" i="1" s="1"/>
  <c r="W2987" i="1"/>
  <c r="V2856" i="1"/>
  <c r="Z2856" i="1" s="1"/>
  <c r="Y2856" i="1" s="1"/>
  <c r="U2146" i="1"/>
  <c r="W2146" i="1" s="1"/>
  <c r="U769" i="1"/>
  <c r="X769" i="1" s="1"/>
  <c r="W2227" i="1"/>
  <c r="W1317" i="1"/>
  <c r="Z2324" i="1"/>
  <c r="AB2324" i="1" s="1"/>
  <c r="AA2324" i="1" s="1"/>
  <c r="W2324" i="1"/>
  <c r="V2146" i="1"/>
  <c r="Z731" i="1"/>
  <c r="AB731" i="1" s="1"/>
  <c r="V2255" i="1"/>
  <c r="W731" i="1"/>
  <c r="Z2227" i="1"/>
  <c r="X2255" i="1"/>
  <c r="W2255" i="1"/>
  <c r="W2856" i="1"/>
  <c r="X1279" i="1"/>
  <c r="W1279" i="1"/>
  <c r="X2854" i="1"/>
  <c r="W2854" i="1"/>
  <c r="W2148" i="1"/>
  <c r="X2859" i="1"/>
  <c r="W2859" i="1"/>
  <c r="W2855" i="1"/>
  <c r="X2855" i="1"/>
  <c r="X2223" i="1"/>
  <c r="W2223" i="1"/>
  <c r="W2858" i="1"/>
  <c r="X2858" i="1"/>
  <c r="W2147" i="1"/>
  <c r="X2147" i="1"/>
  <c r="Z2983" i="1"/>
  <c r="W2983" i="1"/>
  <c r="W746" i="1"/>
  <c r="W1278" i="1"/>
  <c r="X1278" i="1"/>
  <c r="X2466" i="1"/>
  <c r="W2466" i="1"/>
  <c r="W2439" i="1"/>
  <c r="X2335" i="1"/>
  <c r="W2335" i="1"/>
  <c r="X2305" i="1"/>
  <c r="Z2305" i="1" s="1"/>
  <c r="AB2305" i="1" s="1"/>
  <c r="AD2305" i="1" s="1"/>
  <c r="W2305" i="1"/>
  <c r="W1829" i="1"/>
  <c r="X1829" i="1"/>
  <c r="X1339" i="1"/>
  <c r="Z1339" i="1" s="1"/>
  <c r="W1339" i="1"/>
  <c r="W2321" i="1"/>
  <c r="X2321" i="1"/>
  <c r="W1953" i="1"/>
  <c r="X1953" i="1"/>
  <c r="X2315" i="1"/>
  <c r="Z2315" i="1" s="1"/>
  <c r="AB2315" i="1" s="1"/>
  <c r="AA2315" i="1" s="1"/>
  <c r="W2315" i="1"/>
  <c r="W2569" i="1"/>
  <c r="W2234" i="1"/>
  <c r="X2234" i="1"/>
  <c r="Z2234" i="1" s="1"/>
  <c r="W2224" i="1"/>
  <c r="X2224" i="1"/>
  <c r="X2789" i="1"/>
  <c r="W2789" i="1"/>
  <c r="V2986" i="1"/>
  <c r="X2233" i="1"/>
  <c r="Z2233" i="1" s="1"/>
  <c r="W2233" i="1"/>
  <c r="X2986" i="1"/>
  <c r="W2986" i="1"/>
  <c r="X1940" i="1"/>
  <c r="Z1940" i="1" s="1"/>
  <c r="AB1940" i="1" s="1"/>
  <c r="AA1940" i="1" s="1"/>
  <c r="W1940" i="1"/>
  <c r="W2988" i="1"/>
  <c r="X2988" i="1"/>
  <c r="W2984" i="1"/>
  <c r="X2984" i="1"/>
  <c r="W2985" i="1"/>
  <c r="X2985" i="1"/>
  <c r="X1938" i="1"/>
  <c r="W1938" i="1"/>
  <c r="W768" i="1"/>
  <c r="W1939" i="1"/>
  <c r="X1939" i="1"/>
  <c r="Z1939" i="1" s="1"/>
  <c r="X1324" i="1"/>
  <c r="W1324" i="1"/>
  <c r="W1316" i="1"/>
  <c r="X1316" i="1"/>
  <c r="X2146" i="1" l="1"/>
  <c r="Z2985" i="1"/>
  <c r="AB2985" i="1" s="1"/>
  <c r="Z769" i="1"/>
  <c r="AB769" i="1" s="1"/>
  <c r="AD769" i="1" s="1"/>
  <c r="Z2988" i="1"/>
  <c r="AB2988" i="1" s="1"/>
  <c r="Z2789" i="1"/>
  <c r="AB2789" i="1" s="1"/>
  <c r="AD2789" i="1" s="1"/>
  <c r="Z1953" i="1"/>
  <c r="AB1953" i="1" s="1"/>
  <c r="Z2335" i="1"/>
  <c r="AB2335" i="1" s="1"/>
  <c r="Z1278" i="1"/>
  <c r="AB1278" i="1" s="1"/>
  <c r="AD1940" i="1"/>
  <c r="Z2859" i="1"/>
  <c r="Y2859" i="1" s="1"/>
  <c r="Z2238" i="1"/>
  <c r="AB2238" i="1" s="1"/>
  <c r="AD2238" i="1" s="1"/>
  <c r="Z2223" i="1"/>
  <c r="Z2224" i="1"/>
  <c r="Y2224" i="1" s="1"/>
  <c r="AB2227" i="1"/>
  <c r="Z1324" i="1"/>
  <c r="AB1324" i="1" s="1"/>
  <c r="AD1324" i="1" s="1"/>
  <c r="Z1316" i="1"/>
  <c r="Y1316" i="1" s="1"/>
  <c r="Z1829" i="1"/>
  <c r="AB1829" i="1" s="1"/>
  <c r="Z2466" i="1"/>
  <c r="Z2854" i="1"/>
  <c r="Y2854" i="1" s="1"/>
  <c r="Z1279" i="1"/>
  <c r="Z1938" i="1"/>
  <c r="AB1938" i="1" s="1"/>
  <c r="AA1938" i="1" s="1"/>
  <c r="Z2321" i="1"/>
  <c r="AB2321" i="1" s="1"/>
  <c r="Z2147" i="1"/>
  <c r="AB2147" i="1" s="1"/>
  <c r="Z2255" i="1"/>
  <c r="AB2255" i="1" s="1"/>
  <c r="AA2255" i="1" s="1"/>
  <c r="Z2858" i="1"/>
  <c r="Z2855" i="1"/>
  <c r="Y2855" i="1" s="1"/>
  <c r="AB746" i="1"/>
  <c r="Z2984" i="1"/>
  <c r="Y2984" i="1" s="1"/>
  <c r="AB2983" i="1"/>
  <c r="AA2983" i="1" s="1"/>
  <c r="AA2148" i="1"/>
  <c r="Y2987" i="1"/>
  <c r="AD2227" i="1"/>
  <c r="Y2324" i="1"/>
  <c r="AC2324" i="1" s="1"/>
  <c r="AD2569" i="1"/>
  <c r="Y2569" i="1"/>
  <c r="AC2569" i="1" s="1"/>
  <c r="AD2324" i="1"/>
  <c r="Y731" i="1"/>
  <c r="AA731" i="1"/>
  <c r="AD731" i="1"/>
  <c r="Y2227" i="1"/>
  <c r="Z2146" i="1"/>
  <c r="AB2856" i="1"/>
  <c r="AD2856" i="1" s="1"/>
  <c r="Y2148" i="1"/>
  <c r="AA2439" i="1"/>
  <c r="Y2439" i="1"/>
  <c r="AD2315" i="1"/>
  <c r="Y746" i="1"/>
  <c r="Y2223" i="1"/>
  <c r="Y2305" i="1"/>
  <c r="AB2859" i="1"/>
  <c r="AD2859" i="1" s="1"/>
  <c r="AA2305" i="1"/>
  <c r="Y2983" i="1"/>
  <c r="Y2315" i="1"/>
  <c r="AC2315" i="1" s="1"/>
  <c r="AB1339" i="1"/>
  <c r="Y1339" i="1"/>
  <c r="Z2986" i="1"/>
  <c r="AB2234" i="1"/>
  <c r="Y2234" i="1"/>
  <c r="Y1940" i="1"/>
  <c r="AC1940" i="1" s="1"/>
  <c r="AB2233" i="1"/>
  <c r="Y2233" i="1"/>
  <c r="Y1317" i="1"/>
  <c r="AA2987" i="1"/>
  <c r="Y2985" i="1"/>
  <c r="W769" i="1"/>
  <c r="AB768" i="1"/>
  <c r="AA768" i="1" s="1"/>
  <c r="AC768" i="1" s="1"/>
  <c r="AB1939" i="1"/>
  <c r="Y1939" i="1"/>
  <c r="AA1317" i="1"/>
  <c r="AD1317" i="1"/>
  <c r="Y2988" i="1" l="1"/>
  <c r="Y1953" i="1"/>
  <c r="Y1278" i="1"/>
  <c r="Y2321" i="1"/>
  <c r="AC2148" i="1"/>
  <c r="Y1324" i="1"/>
  <c r="AB2224" i="1"/>
  <c r="AD2224" i="1" s="1"/>
  <c r="Y2789" i="1"/>
  <c r="AA2789" i="1"/>
  <c r="Y1829" i="1"/>
  <c r="AB2854" i="1"/>
  <c r="AA2854" i="1" s="1"/>
  <c r="AC2854" i="1" s="1"/>
  <c r="Y769" i="1"/>
  <c r="AA2238" i="1"/>
  <c r="AD2335" i="1"/>
  <c r="AA2335" i="1"/>
  <c r="Y2238" i="1"/>
  <c r="Y2335" i="1"/>
  <c r="AC2335" i="1" s="1"/>
  <c r="Y1938" i="1"/>
  <c r="AC1938" i="1" s="1"/>
  <c r="AD1938" i="1"/>
  <c r="Y2147" i="1"/>
  <c r="AA2859" i="1"/>
  <c r="AC2859" i="1" s="1"/>
  <c r="AB2986" i="1"/>
  <c r="AA2986" i="1" s="1"/>
  <c r="AB1279" i="1"/>
  <c r="AB2466" i="1"/>
  <c r="AA2466" i="1" s="1"/>
  <c r="AA2227" i="1"/>
  <c r="AC2227" i="1" s="1"/>
  <c r="AB2223" i="1"/>
  <c r="AB1316" i="1"/>
  <c r="AD1316" i="1" s="1"/>
  <c r="Y2466" i="1"/>
  <c r="AD1279" i="1"/>
  <c r="Y1279" i="1"/>
  <c r="Y2255" i="1"/>
  <c r="AD2255" i="1"/>
  <c r="AC2255" i="1"/>
  <c r="AA2856" i="1"/>
  <c r="AC2856" i="1" s="1"/>
  <c r="AD746" i="1"/>
  <c r="AB2858" i="1"/>
  <c r="AA2858" i="1" s="1"/>
  <c r="Y2858" i="1"/>
  <c r="AB2855" i="1"/>
  <c r="AB2984" i="1"/>
  <c r="AA2984" i="1" s="1"/>
  <c r="AA746" i="1"/>
  <c r="AD2983" i="1"/>
  <c r="AC2987" i="1"/>
  <c r="AC2305" i="1"/>
  <c r="AC2439" i="1"/>
  <c r="AC731" i="1"/>
  <c r="Y2146" i="1"/>
  <c r="AB2146" i="1"/>
  <c r="AA1324" i="1"/>
  <c r="AC1324" i="1" s="1"/>
  <c r="AC1317" i="1"/>
  <c r="AC2983" i="1"/>
  <c r="AD2147" i="1"/>
  <c r="AA2147" i="1"/>
  <c r="AA1278" i="1"/>
  <c r="AC1278" i="1" s="1"/>
  <c r="AD1278" i="1"/>
  <c r="AA1953" i="1"/>
  <c r="AD1953" i="1"/>
  <c r="AA2321" i="1"/>
  <c r="AD2321" i="1"/>
  <c r="AD1339" i="1"/>
  <c r="AA1339" i="1"/>
  <c r="AC1339" i="1" s="1"/>
  <c r="AA1829" i="1"/>
  <c r="AD1829" i="1"/>
  <c r="Y2986" i="1"/>
  <c r="AA2234" i="1"/>
  <c r="AC2234" i="1" s="1"/>
  <c r="AD2234" i="1"/>
  <c r="AA769" i="1"/>
  <c r="AC769" i="1" s="1"/>
  <c r="AA2233" i="1"/>
  <c r="AC2233" i="1" s="1"/>
  <c r="AD2233" i="1"/>
  <c r="AD768" i="1"/>
  <c r="AA2988" i="1"/>
  <c r="AD2988" i="1"/>
  <c r="AA2985" i="1"/>
  <c r="AD2985" i="1"/>
  <c r="AA1939" i="1"/>
  <c r="AC1939" i="1" s="1"/>
  <c r="AD1939" i="1"/>
  <c r="AC2988" i="1" l="1"/>
  <c r="AC1953" i="1"/>
  <c r="AC1829" i="1"/>
  <c r="AC2321" i="1"/>
  <c r="AA2224" i="1"/>
  <c r="AC2224" i="1" s="1"/>
  <c r="AD2854" i="1"/>
  <c r="AD2466" i="1"/>
  <c r="AC2789" i="1"/>
  <c r="AC2986" i="1"/>
  <c r="AC2466" i="1"/>
  <c r="AC2238" i="1"/>
  <c r="AC2147" i="1"/>
  <c r="AA1316" i="1"/>
  <c r="AC1316" i="1" s="1"/>
  <c r="AD2858" i="1"/>
  <c r="AA1279" i="1"/>
  <c r="AC1279" i="1" s="1"/>
  <c r="AD2986" i="1"/>
  <c r="AA2223" i="1"/>
  <c r="AC2223" i="1" s="1"/>
  <c r="AD2223" i="1"/>
  <c r="AA2855" i="1"/>
  <c r="AC2855" i="1" s="1"/>
  <c r="AD2855" i="1"/>
  <c r="AD2984" i="1"/>
  <c r="AC2858" i="1"/>
  <c r="AC746" i="1"/>
  <c r="AC2985" i="1"/>
  <c r="AC2984" i="1"/>
  <c r="AD2146" i="1"/>
  <c r="AA2146" i="1"/>
  <c r="AC2146" i="1" s="1"/>
  <c r="C2154" i="1"/>
  <c r="G2154" i="1" s="1"/>
  <c r="R2154" i="1"/>
  <c r="M2154" i="1" l="1"/>
  <c r="F2154" i="1"/>
  <c r="T2154" i="1"/>
  <c r="S2154" i="1"/>
  <c r="V2154" i="1" l="1"/>
  <c r="U2154" i="1"/>
  <c r="X2154" i="1" s="1"/>
  <c r="Z2154" i="1" l="1"/>
  <c r="Y2154" i="1" s="1"/>
  <c r="W2154" i="1"/>
  <c r="AB2154" i="1" l="1"/>
  <c r="AD2154" i="1" s="1"/>
  <c r="AA2154" i="1" l="1"/>
  <c r="AC2154" i="1" s="1"/>
  <c r="C3090" i="1"/>
  <c r="G3090" i="1" s="1"/>
  <c r="R3090" i="1"/>
  <c r="M3090" i="1" l="1"/>
  <c r="F3090" i="1"/>
  <c r="S3090" i="1"/>
  <c r="U3090" i="1" s="1"/>
  <c r="X3090" i="1" s="1"/>
  <c r="T3090" i="1"/>
  <c r="V3090" i="1" l="1"/>
  <c r="Z3090" i="1" s="1"/>
  <c r="AB3090" i="1" s="1"/>
  <c r="AD3090" i="1" s="1"/>
  <c r="W3090" i="1"/>
  <c r="C2638" i="1"/>
  <c r="G2638" i="1" s="1"/>
  <c r="R2638" i="1"/>
  <c r="C2639" i="1"/>
  <c r="G2639" i="1" s="1"/>
  <c r="R2639" i="1"/>
  <c r="M2639" i="1" l="1"/>
  <c r="F2639" i="1"/>
  <c r="M2638" i="1"/>
  <c r="F2638" i="1"/>
  <c r="S2639" i="1"/>
  <c r="U2639" i="1" s="1"/>
  <c r="S2638" i="1"/>
  <c r="U2638" i="1" s="1"/>
  <c r="AA3090" i="1"/>
  <c r="Y3090" i="1"/>
  <c r="T2639" i="1"/>
  <c r="V2639" i="1" s="1"/>
  <c r="T2638" i="1"/>
  <c r="V2638" i="1" s="1"/>
  <c r="AC3090" i="1" l="1"/>
  <c r="X2638" i="1"/>
  <c r="Z2638" i="1" s="1"/>
  <c r="W2638" i="1"/>
  <c r="W2639" i="1"/>
  <c r="X2639" i="1"/>
  <c r="Z2639" i="1" s="1"/>
  <c r="AB2638" i="1" l="1"/>
  <c r="Y2638" i="1"/>
  <c r="AB2639" i="1"/>
  <c r="Y2639" i="1"/>
  <c r="AD2638" i="1" l="1"/>
  <c r="AA2638" i="1"/>
  <c r="AC2638" i="1" s="1"/>
  <c r="AA2639" i="1"/>
  <c r="AC2639" i="1" s="1"/>
  <c r="AD2639" i="1"/>
  <c r="C608" i="1" l="1"/>
  <c r="G608" i="1" s="1"/>
  <c r="C609" i="1"/>
  <c r="G609" i="1" s="1"/>
  <c r="R608" i="1"/>
  <c r="R609" i="1"/>
  <c r="M609" i="1" l="1"/>
  <c r="F609" i="1"/>
  <c r="M608" i="1"/>
  <c r="F608" i="1"/>
  <c r="S608" i="1"/>
  <c r="U608" i="1" s="1"/>
  <c r="S609" i="1"/>
  <c r="U609" i="1" s="1"/>
  <c r="X609" i="1" s="1"/>
  <c r="T609" i="1"/>
  <c r="T608" i="1"/>
  <c r="V608" i="1" l="1"/>
  <c r="V609" i="1"/>
  <c r="Z609" i="1" s="1"/>
  <c r="Y609" i="1" s="1"/>
  <c r="W609" i="1"/>
  <c r="W608" i="1"/>
  <c r="X608" i="1"/>
  <c r="C1275" i="1"/>
  <c r="G1275" i="1" s="1"/>
  <c r="R1275" i="1"/>
  <c r="C533" i="1"/>
  <c r="G533" i="1" s="1"/>
  <c r="C2820" i="1"/>
  <c r="G2820" i="1" s="1"/>
  <c r="R533" i="1"/>
  <c r="R2820" i="1"/>
  <c r="C2718" i="1"/>
  <c r="G2718" i="1" s="1"/>
  <c r="R2718" i="1"/>
  <c r="C2661" i="1"/>
  <c r="G2661" i="1" s="1"/>
  <c r="R2661" i="1"/>
  <c r="Z608" i="1" l="1"/>
  <c r="Y608" i="1" s="1"/>
  <c r="M2661" i="1"/>
  <c r="F2661" i="1"/>
  <c r="M2718" i="1"/>
  <c r="F2718" i="1"/>
  <c r="M2820" i="1"/>
  <c r="F2820" i="1"/>
  <c r="M533" i="1"/>
  <c r="F533" i="1"/>
  <c r="M1275" i="1"/>
  <c r="F1275" i="1"/>
  <c r="S2718" i="1"/>
  <c r="U2718" i="1" s="1"/>
  <c r="X2718" i="1" s="1"/>
  <c r="S533" i="1"/>
  <c r="U533" i="1" s="1"/>
  <c r="S2661" i="1"/>
  <c r="U2661" i="1" s="1"/>
  <c r="S2820" i="1"/>
  <c r="U2820" i="1" s="1"/>
  <c r="S1275" i="1"/>
  <c r="U1275" i="1" s="1"/>
  <c r="X1275" i="1" s="1"/>
  <c r="AB609" i="1"/>
  <c r="T2820" i="1"/>
  <c r="T533" i="1"/>
  <c r="V533" i="1" s="1"/>
  <c r="T1275" i="1"/>
  <c r="T2718" i="1"/>
  <c r="T2661" i="1"/>
  <c r="V2661" i="1" s="1"/>
  <c r="V2718" i="1" l="1"/>
  <c r="V1275" i="1"/>
  <c r="Z1275" i="1" s="1"/>
  <c r="Y1275" i="1" s="1"/>
  <c r="V2820" i="1"/>
  <c r="AB608" i="1"/>
  <c r="W1275" i="1"/>
  <c r="AD609" i="1"/>
  <c r="AA609" i="1"/>
  <c r="AC609" i="1" s="1"/>
  <c r="X2820" i="1"/>
  <c r="W2820" i="1"/>
  <c r="W533" i="1"/>
  <c r="X533" i="1"/>
  <c r="Z533" i="1" s="1"/>
  <c r="AB533" i="1" s="1"/>
  <c r="AD533" i="1" s="1"/>
  <c r="Z2718" i="1"/>
  <c r="W2718" i="1"/>
  <c r="X2661" i="1"/>
  <c r="W2661" i="1"/>
  <c r="Z2820" i="1" l="1"/>
  <c r="Y2820" i="1" s="1"/>
  <c r="AD608" i="1"/>
  <c r="AA608" i="1"/>
  <c r="AC608" i="1" s="1"/>
  <c r="Y2718" i="1"/>
  <c r="AA533" i="1"/>
  <c r="Y533" i="1"/>
  <c r="Z2661" i="1"/>
  <c r="AB1275" i="1"/>
  <c r="AB2718" i="1"/>
  <c r="AB2820" i="1" l="1"/>
  <c r="AA2820" i="1" s="1"/>
  <c r="AC2820" i="1" s="1"/>
  <c r="Y2661" i="1"/>
  <c r="AC533" i="1"/>
  <c r="AD2820" i="1"/>
  <c r="AA2718" i="1"/>
  <c r="AD2718" i="1"/>
  <c r="AB2661" i="1"/>
  <c r="AA1275" i="1"/>
  <c r="AC1275" i="1" s="1"/>
  <c r="AD1275" i="1"/>
  <c r="AA2661" i="1" l="1"/>
  <c r="AC2661" i="1" s="1"/>
  <c r="AC2718" i="1"/>
  <c r="AD2661" i="1"/>
  <c r="C3087" i="1"/>
  <c r="G3087" i="1" s="1"/>
  <c r="R3087" i="1"/>
  <c r="M3087" i="1" l="1"/>
  <c r="F3087" i="1"/>
  <c r="T3087" i="1"/>
  <c r="S3087" i="1"/>
  <c r="V3087" i="1" l="1"/>
  <c r="Z3087" i="1" s="1"/>
  <c r="AB3087" i="1" s="1"/>
  <c r="AD3087" i="1" s="1"/>
  <c r="U3087" i="1"/>
  <c r="Y3087" i="1" l="1"/>
  <c r="AA3087" i="1"/>
  <c r="X3087" i="1"/>
  <c r="W3087" i="1"/>
  <c r="C1541" i="1"/>
  <c r="G1541" i="1" s="1"/>
  <c r="C1514" i="1"/>
  <c r="G1514" i="1" s="1"/>
  <c r="R1541" i="1"/>
  <c r="R1514" i="1"/>
  <c r="M1514" i="1" l="1"/>
  <c r="F1514" i="1"/>
  <c r="M1541" i="1"/>
  <c r="F1541" i="1"/>
  <c r="S1514" i="1"/>
  <c r="U1514" i="1" s="1"/>
  <c r="T1541" i="1"/>
  <c r="AC3087" i="1"/>
  <c r="S1541" i="1"/>
  <c r="V1541" i="1" s="1"/>
  <c r="T1514" i="1"/>
  <c r="V1514" i="1" l="1"/>
  <c r="U1541" i="1"/>
  <c r="W1514" i="1"/>
  <c r="X1514" i="1"/>
  <c r="C3084" i="1"/>
  <c r="G3084" i="1" s="1"/>
  <c r="R3084" i="1"/>
  <c r="M3084" i="1" l="1"/>
  <c r="F3084" i="1"/>
  <c r="S3084" i="1"/>
  <c r="U3084" i="1" s="1"/>
  <c r="X3084" i="1" s="1"/>
  <c r="X1541" i="1"/>
  <c r="Z1514" i="1"/>
  <c r="AB1514" i="1" s="1"/>
  <c r="W1541" i="1"/>
  <c r="T3084" i="1"/>
  <c r="V3084" i="1" l="1"/>
  <c r="Y1514" i="1"/>
  <c r="Z1541" i="1"/>
  <c r="AA1514" i="1"/>
  <c r="AD1514" i="1"/>
  <c r="W3084" i="1"/>
  <c r="Z3084" i="1"/>
  <c r="AB3084" i="1" s="1"/>
  <c r="AC1514" i="1" l="1"/>
  <c r="Y1541" i="1"/>
  <c r="AB1541" i="1"/>
  <c r="Y3084" i="1"/>
  <c r="AD3084" i="1"/>
  <c r="AA3084" i="1"/>
  <c r="AD1541" i="1" l="1"/>
  <c r="AA1541" i="1"/>
  <c r="AC1541" i="1" s="1"/>
  <c r="AC3084" i="1"/>
  <c r="C1229" i="1"/>
  <c r="G1229" i="1" s="1"/>
  <c r="C1224" i="1"/>
  <c r="R1229" i="1"/>
  <c r="R1224" i="1"/>
  <c r="F1224" i="1" l="1"/>
  <c r="G1224" i="1"/>
  <c r="M1229" i="1"/>
  <c r="F1229" i="1"/>
  <c r="T1229" i="1"/>
  <c r="S1224" i="1"/>
  <c r="U1224" i="1" s="1"/>
  <c r="S1229" i="1"/>
  <c r="V1229" i="1" s="1"/>
  <c r="M1224" i="1"/>
  <c r="T1224" i="1"/>
  <c r="V1224" i="1" l="1"/>
  <c r="U1229" i="1"/>
  <c r="W1229" i="1" s="1"/>
  <c r="W1224" i="1"/>
  <c r="X1224" i="1"/>
  <c r="C1596" i="1"/>
  <c r="G1596" i="1" s="1"/>
  <c r="R1596" i="1"/>
  <c r="Z1224" i="1" l="1"/>
  <c r="AB1224" i="1" s="1"/>
  <c r="M1596" i="1"/>
  <c r="F1596" i="1"/>
  <c r="S1596" i="1"/>
  <c r="U1596" i="1" s="1"/>
  <c r="X1596" i="1" s="1"/>
  <c r="X1229" i="1"/>
  <c r="Z1229" i="1" s="1"/>
  <c r="AB1229" i="1" s="1"/>
  <c r="T1596" i="1"/>
  <c r="Y1224" i="1" l="1"/>
  <c r="V1596" i="1"/>
  <c r="Z1596" i="1" s="1"/>
  <c r="AB1596" i="1" s="1"/>
  <c r="AA1596" i="1" s="1"/>
  <c r="Y1229" i="1"/>
  <c r="AA1229" i="1"/>
  <c r="AD1229" i="1"/>
  <c r="AA1224" i="1"/>
  <c r="AD1224" i="1"/>
  <c r="W1596" i="1"/>
  <c r="AC1224" i="1" l="1"/>
  <c r="AC1229" i="1"/>
  <c r="AD1596" i="1"/>
  <c r="Y1596" i="1"/>
  <c r="AC1596" i="1" s="1"/>
  <c r="C1555" i="1"/>
  <c r="G1555" i="1" s="1"/>
  <c r="R1555" i="1"/>
  <c r="C1481" i="1"/>
  <c r="G1481" i="1" s="1"/>
  <c r="C1485" i="1"/>
  <c r="G1485" i="1" s="1"/>
  <c r="C1489" i="1"/>
  <c r="G1489" i="1" s="1"/>
  <c r="R1481" i="1"/>
  <c r="R1485" i="1"/>
  <c r="R1489" i="1"/>
  <c r="M1489" i="1" l="1"/>
  <c r="F1489" i="1"/>
  <c r="M1485" i="1"/>
  <c r="F1485" i="1"/>
  <c r="M1481" i="1"/>
  <c r="F1481" i="1"/>
  <c r="M1555" i="1"/>
  <c r="F1555" i="1"/>
  <c r="S1485" i="1"/>
  <c r="U1485" i="1" s="1"/>
  <c r="S1555" i="1"/>
  <c r="U1555" i="1" s="1"/>
  <c r="X1555" i="1" s="1"/>
  <c r="T1489" i="1"/>
  <c r="S1481" i="1"/>
  <c r="U1481" i="1" s="1"/>
  <c r="W1481" i="1" s="1"/>
  <c r="T1555" i="1"/>
  <c r="S1489" i="1"/>
  <c r="U1489" i="1" s="1"/>
  <c r="T1485" i="1"/>
  <c r="V1485" i="1" s="1"/>
  <c r="T1481" i="1"/>
  <c r="V1555" i="1" l="1"/>
  <c r="V1481" i="1"/>
  <c r="X1481" i="1"/>
  <c r="V1489" i="1"/>
  <c r="Z1555" i="1"/>
  <c r="Y1555" i="1" s="1"/>
  <c r="W1555" i="1"/>
  <c r="X1489" i="1"/>
  <c r="W1489" i="1"/>
  <c r="W1485" i="1"/>
  <c r="X1485" i="1"/>
  <c r="Z1481" i="1" l="1"/>
  <c r="AB1481" i="1" s="1"/>
  <c r="AA1481" i="1" s="1"/>
  <c r="Z1485" i="1"/>
  <c r="Y1485" i="1" s="1"/>
  <c r="Z1489" i="1"/>
  <c r="AB1555" i="1"/>
  <c r="AA1555" i="1" s="1"/>
  <c r="AC1555" i="1" s="1"/>
  <c r="Y1481" i="1" l="1"/>
  <c r="Y1489" i="1"/>
  <c r="AB1485" i="1"/>
  <c r="AA1485" i="1" s="1"/>
  <c r="AC1485" i="1" s="1"/>
  <c r="AD1555" i="1"/>
  <c r="AB1489" i="1"/>
  <c r="AD1481" i="1"/>
  <c r="AC1481" i="1"/>
  <c r="AD1485" i="1" l="1"/>
  <c r="AD1489" i="1"/>
  <c r="AA1489" i="1"/>
  <c r="AC1489" i="1" s="1"/>
  <c r="C552" i="1"/>
  <c r="G552" i="1" s="1"/>
  <c r="C579" i="1"/>
  <c r="G579" i="1" s="1"/>
  <c r="C580" i="1"/>
  <c r="G580" i="1" s="1"/>
  <c r="R552" i="1"/>
  <c r="S579" i="1"/>
  <c r="U579" i="1" s="1"/>
  <c r="S580" i="1"/>
  <c r="U580" i="1" s="1"/>
  <c r="M580" i="1" l="1"/>
  <c r="F580" i="1"/>
  <c r="M579" i="1"/>
  <c r="F579" i="1"/>
  <c r="M552" i="1"/>
  <c r="F552" i="1"/>
  <c r="S552" i="1"/>
  <c r="U552" i="1" s="1"/>
  <c r="T580" i="1"/>
  <c r="V580" i="1" s="1"/>
  <c r="X580" i="1"/>
  <c r="T552" i="1"/>
  <c r="T579" i="1"/>
  <c r="V579" i="1" s="1"/>
  <c r="C3085" i="1"/>
  <c r="G3085" i="1" s="1"/>
  <c r="R3085" i="1"/>
  <c r="M3085" i="1" l="1"/>
  <c r="F3085" i="1"/>
  <c r="V552" i="1"/>
  <c r="S3085" i="1"/>
  <c r="U3085" i="1" s="1"/>
  <c r="Z580" i="1"/>
  <c r="Y580" i="1" s="1"/>
  <c r="W580" i="1"/>
  <c r="X552" i="1"/>
  <c r="Z552" i="1" s="1"/>
  <c r="Y552" i="1" s="1"/>
  <c r="W552" i="1"/>
  <c r="AB580" i="1"/>
  <c r="AD580" i="1" s="1"/>
  <c r="T3085" i="1"/>
  <c r="V3085" i="1" s="1"/>
  <c r="W579" i="1"/>
  <c r="X579" i="1"/>
  <c r="AA580" i="1" l="1"/>
  <c r="AC580" i="1" s="1"/>
  <c r="AB552" i="1"/>
  <c r="AD552" i="1" s="1"/>
  <c r="Z579" i="1"/>
  <c r="AB579" i="1" s="1"/>
  <c r="X3085" i="1"/>
  <c r="Z3085" i="1" s="1"/>
  <c r="W3085" i="1"/>
  <c r="Y579" i="1" l="1"/>
  <c r="AA552" i="1"/>
  <c r="AC552" i="1" s="1"/>
  <c r="AB3085" i="1"/>
  <c r="Y3085" i="1"/>
  <c r="AA579" i="1"/>
  <c r="AD579" i="1"/>
  <c r="AC579" i="1" l="1"/>
  <c r="AA3085" i="1"/>
  <c r="AC3085" i="1" s="1"/>
  <c r="AD3085" i="1"/>
  <c r="C3091" i="1" l="1"/>
  <c r="G3091" i="1" s="1"/>
  <c r="R3091" i="1"/>
  <c r="M3091" i="1" l="1"/>
  <c r="F3091" i="1"/>
  <c r="T3091" i="1"/>
  <c r="S3091" i="1"/>
  <c r="V3091" i="1" l="1"/>
  <c r="U3091" i="1"/>
  <c r="X3091" i="1" s="1"/>
  <c r="C3082" i="1"/>
  <c r="G3082" i="1" s="1"/>
  <c r="R3082" i="1"/>
  <c r="C3083" i="1"/>
  <c r="G3083" i="1" s="1"/>
  <c r="R3083" i="1"/>
  <c r="Z3091" i="1" l="1"/>
  <c r="Y3091" i="1" s="1"/>
  <c r="M3083" i="1"/>
  <c r="F3083" i="1"/>
  <c r="M3082" i="1"/>
  <c r="F3082" i="1"/>
  <c r="W3091" i="1"/>
  <c r="S3083" i="1"/>
  <c r="U3083" i="1" s="1"/>
  <c r="X3083" i="1" s="1"/>
  <c r="S3082" i="1"/>
  <c r="U3082" i="1" s="1"/>
  <c r="X3082" i="1" s="1"/>
  <c r="T3082" i="1"/>
  <c r="T3083" i="1"/>
  <c r="AB3091" i="1"/>
  <c r="V3083" i="1" l="1"/>
  <c r="Y3083" i="1" s="1"/>
  <c r="V3082" i="1"/>
  <c r="Y3082" i="1" s="1"/>
  <c r="W3082" i="1"/>
  <c r="W3083" i="1"/>
  <c r="AA3091" i="1"/>
  <c r="AC3091" i="1" s="1"/>
  <c r="AD3091" i="1"/>
  <c r="Z3082" i="1" l="1"/>
  <c r="AB3082" i="1" s="1"/>
  <c r="AA3082" i="1" s="1"/>
  <c r="AC3082" i="1" s="1"/>
  <c r="Z3083" i="1"/>
  <c r="AB3083" i="1" s="1"/>
  <c r="AD3083" i="1" s="1"/>
  <c r="C710" i="1"/>
  <c r="G710" i="1" s="1"/>
  <c r="R710" i="1"/>
  <c r="C531" i="1"/>
  <c r="G531" i="1" s="1"/>
  <c r="R531" i="1"/>
  <c r="AA3083" i="1" l="1"/>
  <c r="AC3083" i="1" s="1"/>
  <c r="AD3082" i="1"/>
  <c r="M531" i="1"/>
  <c r="F531" i="1"/>
  <c r="M710" i="1"/>
  <c r="F710" i="1"/>
  <c r="S710" i="1"/>
  <c r="U710" i="1" s="1"/>
  <c r="X710" i="1" s="1"/>
  <c r="S531" i="1"/>
  <c r="U531" i="1" s="1"/>
  <c r="X531" i="1" s="1"/>
  <c r="T710" i="1"/>
  <c r="V710" i="1" s="1"/>
  <c r="T531" i="1"/>
  <c r="V531" i="1" l="1"/>
  <c r="Z710" i="1"/>
  <c r="Y710" i="1" s="1"/>
  <c r="Z531" i="1"/>
  <c r="W710" i="1"/>
  <c r="W531" i="1"/>
  <c r="AB710" i="1" l="1"/>
  <c r="AB531" i="1"/>
  <c r="AD531" i="1" s="1"/>
  <c r="Y531" i="1"/>
  <c r="C1435" i="1"/>
  <c r="G1435" i="1" s="1"/>
  <c r="R1435" i="1"/>
  <c r="C1439" i="1"/>
  <c r="G1439" i="1" s="1"/>
  <c r="R1439" i="1"/>
  <c r="C1665" i="1"/>
  <c r="G1665" i="1" s="1"/>
  <c r="R1665" i="1"/>
  <c r="M1665" i="1" l="1"/>
  <c r="F1665" i="1"/>
  <c r="M1439" i="1"/>
  <c r="F1439" i="1"/>
  <c r="M1435" i="1"/>
  <c r="F1435" i="1"/>
  <c r="S1665" i="1"/>
  <c r="U1665" i="1" s="1"/>
  <c r="X1665" i="1" s="1"/>
  <c r="S1435" i="1"/>
  <c r="U1435" i="1" s="1"/>
  <c r="X1435" i="1" s="1"/>
  <c r="S1439" i="1"/>
  <c r="U1439" i="1" s="1"/>
  <c r="AA531" i="1"/>
  <c r="AC531" i="1" s="1"/>
  <c r="AD710" i="1"/>
  <c r="AA710" i="1"/>
  <c r="AC710" i="1" s="1"/>
  <c r="T1435" i="1"/>
  <c r="T1665" i="1"/>
  <c r="T1439" i="1"/>
  <c r="V1435" i="1" l="1"/>
  <c r="Y1435" i="1" s="1"/>
  <c r="V1439" i="1"/>
  <c r="V1665" i="1"/>
  <c r="Z1665" i="1" s="1"/>
  <c r="W1665" i="1"/>
  <c r="W1435" i="1"/>
  <c r="W1439" i="1"/>
  <c r="X1439" i="1"/>
  <c r="Z1435" i="1" l="1"/>
  <c r="Z1439" i="1"/>
  <c r="AB1439" i="1" s="1"/>
  <c r="AB1665" i="1"/>
  <c r="AB1435" i="1"/>
  <c r="Y1665" i="1"/>
  <c r="Y1439" i="1"/>
  <c r="AA1435" i="1" l="1"/>
  <c r="AC1435" i="1" s="1"/>
  <c r="AD1435" i="1"/>
  <c r="AA1665" i="1"/>
  <c r="AD1665" i="1"/>
  <c r="AC1665" i="1"/>
  <c r="AA1439" i="1"/>
  <c r="AC1439" i="1" s="1"/>
  <c r="AD1439" i="1"/>
  <c r="R3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4" i="1"/>
  <c r="R22" i="1"/>
  <c r="R27" i="1"/>
  <c r="R28" i="1"/>
  <c r="R30" i="1"/>
  <c r="R35" i="1"/>
  <c r="R36" i="1"/>
  <c r="R37" i="1"/>
  <c r="R38" i="1"/>
  <c r="R39" i="1"/>
  <c r="R40" i="1"/>
  <c r="R41" i="1"/>
  <c r="R43" i="1"/>
  <c r="R44" i="1"/>
  <c r="R45" i="1"/>
  <c r="R46" i="1"/>
  <c r="R48" i="1"/>
  <c r="R51" i="1"/>
  <c r="R52" i="1"/>
  <c r="R53" i="1"/>
  <c r="R54" i="1"/>
  <c r="R55" i="1"/>
  <c r="R59" i="1"/>
  <c r="R69" i="1"/>
  <c r="R72" i="1"/>
  <c r="R74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110" i="1"/>
  <c r="R111" i="1"/>
  <c r="R116" i="1"/>
  <c r="R117" i="1"/>
  <c r="R118" i="1"/>
  <c r="R119" i="1"/>
  <c r="R120" i="1"/>
  <c r="R121" i="1"/>
  <c r="R122" i="1"/>
  <c r="R125" i="1"/>
  <c r="R133" i="1"/>
  <c r="R134" i="1"/>
  <c r="R135" i="1"/>
  <c r="R138" i="1"/>
  <c r="R139" i="1"/>
  <c r="R140" i="1"/>
  <c r="R141" i="1"/>
  <c r="R142" i="1"/>
  <c r="R143" i="1"/>
  <c r="R144" i="1"/>
  <c r="R145" i="1"/>
  <c r="R146" i="1"/>
  <c r="R147" i="1"/>
  <c r="R150" i="1"/>
  <c r="R151" i="1"/>
  <c r="R152" i="1"/>
  <c r="R153" i="1"/>
  <c r="R157" i="1"/>
  <c r="R158" i="1"/>
  <c r="R159" i="1"/>
  <c r="R160" i="1"/>
  <c r="R161" i="1"/>
  <c r="R162" i="1"/>
  <c r="R163" i="1"/>
  <c r="R164" i="1"/>
  <c r="R165" i="1"/>
  <c r="R167" i="1"/>
  <c r="R168" i="1"/>
  <c r="R169" i="1"/>
  <c r="R170" i="1"/>
  <c r="R171" i="1"/>
  <c r="R172" i="1"/>
  <c r="R173" i="1"/>
  <c r="R175" i="1"/>
  <c r="R176" i="1"/>
  <c r="R178" i="1"/>
  <c r="R179" i="1"/>
  <c r="R185" i="1"/>
  <c r="R186" i="1"/>
  <c r="R187" i="1"/>
  <c r="R188" i="1"/>
  <c r="R189" i="1"/>
  <c r="R191" i="1"/>
  <c r="R192" i="1"/>
  <c r="R193" i="1"/>
  <c r="R194" i="1"/>
  <c r="R196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7" i="1"/>
  <c r="R228" i="1"/>
  <c r="R229" i="1"/>
  <c r="R230" i="1"/>
  <c r="R231" i="1"/>
  <c r="R232" i="1"/>
  <c r="R233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80" i="1"/>
  <c r="R281" i="1"/>
  <c r="R283" i="1"/>
  <c r="R284" i="1"/>
  <c r="R285" i="1"/>
  <c r="R286" i="1"/>
  <c r="R287" i="1"/>
  <c r="R288" i="1"/>
  <c r="R289" i="1"/>
  <c r="R294" i="1"/>
  <c r="R296" i="1"/>
  <c r="R297" i="1"/>
  <c r="R298" i="1"/>
  <c r="R299" i="1"/>
  <c r="R300" i="1"/>
  <c r="R301" i="1"/>
  <c r="R302" i="1"/>
  <c r="R303" i="1"/>
  <c r="R304" i="1"/>
  <c r="R305" i="1"/>
  <c r="R307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8" i="1"/>
  <c r="R339" i="1"/>
  <c r="R345" i="1"/>
  <c r="R346" i="1"/>
  <c r="R353" i="1"/>
  <c r="R355" i="1"/>
  <c r="R356" i="1"/>
  <c r="R358" i="1"/>
  <c r="R359" i="1"/>
  <c r="R360" i="1"/>
  <c r="R361" i="1"/>
  <c r="R367" i="1"/>
  <c r="R368" i="1"/>
  <c r="R370" i="1"/>
  <c r="R371" i="1"/>
  <c r="R373" i="1"/>
  <c r="R410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1" i="1"/>
  <c r="R462" i="1"/>
  <c r="R463" i="1"/>
  <c r="R464" i="1"/>
  <c r="R465" i="1"/>
  <c r="R466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5" i="1"/>
  <c r="R486" i="1"/>
  <c r="R487" i="1"/>
  <c r="R494" i="1"/>
  <c r="U494" i="1" s="1"/>
  <c r="R495" i="1"/>
  <c r="R496" i="1"/>
  <c r="R497" i="1"/>
  <c r="R498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U517" i="1" s="1"/>
  <c r="R518" i="1"/>
  <c r="R519" i="1"/>
  <c r="R520" i="1"/>
  <c r="R521" i="1"/>
  <c r="U521" i="1" s="1"/>
  <c r="R522" i="1"/>
  <c r="R524" i="1"/>
  <c r="R526" i="1"/>
  <c r="R532" i="1"/>
  <c r="R534" i="1"/>
  <c r="R535" i="1"/>
  <c r="R537" i="1"/>
  <c r="R538" i="1"/>
  <c r="R539" i="1"/>
  <c r="R540" i="1"/>
  <c r="R541" i="1"/>
  <c r="R542" i="1"/>
  <c r="R543" i="1"/>
  <c r="R544" i="1"/>
  <c r="R545" i="1"/>
  <c r="R546" i="1"/>
  <c r="R548" i="1"/>
  <c r="R549" i="1"/>
  <c r="R550" i="1"/>
  <c r="R551" i="1"/>
  <c r="R553" i="1"/>
  <c r="R554" i="1"/>
  <c r="R555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10" i="1"/>
  <c r="R611" i="1"/>
  <c r="R612" i="1"/>
  <c r="R613" i="1"/>
  <c r="R614" i="1"/>
  <c r="R2369" i="1"/>
  <c r="R615" i="1"/>
  <c r="R616" i="1"/>
  <c r="R617" i="1"/>
  <c r="R618" i="1"/>
  <c r="R619" i="1"/>
  <c r="R620" i="1"/>
  <c r="R621" i="1"/>
  <c r="R622" i="1"/>
  <c r="R1756" i="1"/>
  <c r="R623" i="1"/>
  <c r="R624" i="1"/>
  <c r="R631" i="1"/>
  <c r="R634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8" i="1"/>
  <c r="R669" i="1"/>
  <c r="R670" i="1"/>
  <c r="R672" i="1"/>
  <c r="R673" i="1"/>
  <c r="R674" i="1"/>
  <c r="R675" i="1"/>
  <c r="R676" i="1"/>
  <c r="R677" i="1"/>
  <c r="R679" i="1"/>
  <c r="R680" i="1"/>
  <c r="R681" i="1"/>
  <c r="R682" i="1"/>
  <c r="R683" i="1"/>
  <c r="R684" i="1"/>
  <c r="R685" i="1"/>
  <c r="R687" i="1"/>
  <c r="R688" i="1"/>
  <c r="R689" i="1"/>
  <c r="R692" i="1"/>
  <c r="R693" i="1"/>
  <c r="R694" i="1"/>
  <c r="R695" i="1"/>
  <c r="R696" i="1"/>
  <c r="R697" i="1"/>
  <c r="R698" i="1"/>
  <c r="R699" i="1"/>
  <c r="R700" i="1"/>
  <c r="R701" i="1"/>
  <c r="R703" i="1"/>
  <c r="R704" i="1"/>
  <c r="R705" i="1"/>
  <c r="R706" i="1"/>
  <c r="R707" i="1"/>
  <c r="R708" i="1"/>
  <c r="R709" i="1"/>
  <c r="R713" i="1"/>
  <c r="R714" i="1"/>
  <c r="R715" i="1"/>
  <c r="R716" i="1"/>
  <c r="R717" i="1"/>
  <c r="R718" i="1"/>
  <c r="R719" i="1"/>
  <c r="R720" i="1"/>
  <c r="R723" i="1"/>
  <c r="R724" i="1"/>
  <c r="R726" i="1"/>
  <c r="R727" i="1"/>
  <c r="R728" i="1"/>
  <c r="R729" i="1"/>
  <c r="R730" i="1"/>
  <c r="R732" i="1"/>
  <c r="R734" i="1"/>
  <c r="R735" i="1"/>
  <c r="R737" i="1"/>
  <c r="R738" i="1"/>
  <c r="R739" i="1"/>
  <c r="R740" i="1"/>
  <c r="R742" i="1"/>
  <c r="R743" i="1"/>
  <c r="R744" i="1"/>
  <c r="R745" i="1"/>
  <c r="R747" i="1"/>
  <c r="R749" i="1"/>
  <c r="R750" i="1"/>
  <c r="R751" i="1"/>
  <c r="R753" i="1"/>
  <c r="R754" i="1"/>
  <c r="R755" i="1"/>
  <c r="R757" i="1"/>
  <c r="R758" i="1"/>
  <c r="R759" i="1"/>
  <c r="R760" i="1"/>
  <c r="R761" i="1"/>
  <c r="R762" i="1"/>
  <c r="R763" i="1"/>
  <c r="R765" i="1"/>
  <c r="R764" i="1"/>
  <c r="R766" i="1"/>
  <c r="R770" i="1"/>
  <c r="R772" i="1"/>
  <c r="R773" i="1"/>
  <c r="R774" i="1"/>
  <c r="R775" i="1"/>
  <c r="R777" i="1"/>
  <c r="R778" i="1"/>
  <c r="R779" i="1"/>
  <c r="R780" i="1"/>
  <c r="R782" i="1"/>
  <c r="R792" i="1"/>
  <c r="R793" i="1"/>
  <c r="R794" i="1"/>
  <c r="R795" i="1"/>
  <c r="R796" i="1"/>
  <c r="R798" i="1"/>
  <c r="R800" i="1"/>
  <c r="R804" i="1"/>
  <c r="R805" i="1"/>
  <c r="R806" i="1"/>
  <c r="R810" i="1"/>
  <c r="R812" i="1"/>
  <c r="R813" i="1"/>
  <c r="R814" i="1"/>
  <c r="R815" i="1"/>
  <c r="R816" i="1"/>
  <c r="R817" i="1"/>
  <c r="R818" i="1"/>
  <c r="R819" i="1"/>
  <c r="R825" i="1"/>
  <c r="R826" i="1"/>
  <c r="R827" i="1"/>
  <c r="R828" i="1"/>
  <c r="R830" i="1"/>
  <c r="R831" i="1"/>
  <c r="R832" i="1"/>
  <c r="R833" i="1"/>
  <c r="R834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7" i="1"/>
  <c r="R868" i="1"/>
  <c r="R869" i="1"/>
  <c r="R871" i="1"/>
  <c r="R873" i="1"/>
  <c r="R877" i="1"/>
  <c r="R884" i="1"/>
  <c r="R885" i="1"/>
  <c r="R886" i="1"/>
  <c r="R887" i="1"/>
  <c r="R890" i="1"/>
  <c r="R898" i="1"/>
  <c r="R900" i="1"/>
  <c r="R902" i="1"/>
  <c r="R904" i="1"/>
  <c r="R905" i="1"/>
  <c r="R906" i="1"/>
  <c r="R907" i="1"/>
  <c r="R908" i="1"/>
  <c r="R909" i="1"/>
  <c r="R910" i="1"/>
  <c r="R912" i="1"/>
  <c r="R913" i="1"/>
  <c r="R914" i="1"/>
  <c r="R915" i="1"/>
  <c r="R916" i="1"/>
  <c r="R917" i="1"/>
  <c r="R919" i="1"/>
  <c r="R920" i="1"/>
  <c r="R922" i="1"/>
  <c r="R923" i="1"/>
  <c r="R924" i="1"/>
  <c r="R925" i="1"/>
  <c r="R926" i="1"/>
  <c r="R927" i="1"/>
  <c r="R930" i="1"/>
  <c r="R935" i="1"/>
  <c r="R936" i="1"/>
  <c r="R938" i="1"/>
  <c r="R939" i="1"/>
  <c r="R941" i="1"/>
  <c r="R942" i="1"/>
  <c r="R949" i="1"/>
  <c r="R950" i="1"/>
  <c r="R951" i="1"/>
  <c r="R954" i="1"/>
  <c r="R955" i="1"/>
  <c r="R963" i="1"/>
  <c r="R964" i="1"/>
  <c r="R965" i="1"/>
  <c r="R967" i="1"/>
  <c r="R968" i="1"/>
  <c r="R969" i="1"/>
  <c r="R970" i="1"/>
  <c r="R971" i="1"/>
  <c r="R972" i="1"/>
  <c r="R973" i="1"/>
  <c r="R974" i="1"/>
  <c r="R975" i="1"/>
  <c r="R976" i="1"/>
  <c r="R979" i="1"/>
  <c r="R980" i="1"/>
  <c r="R981" i="1"/>
  <c r="R982" i="1"/>
  <c r="R983" i="1"/>
  <c r="R985" i="1"/>
  <c r="R986" i="1"/>
  <c r="R987" i="1"/>
  <c r="R988" i="1"/>
  <c r="R989" i="1"/>
  <c r="R990" i="1"/>
  <c r="R991" i="1"/>
  <c r="R994" i="1"/>
  <c r="R999" i="1"/>
  <c r="R1000" i="1"/>
  <c r="R1009" i="1"/>
  <c r="R1011" i="1"/>
  <c r="R1012" i="1"/>
  <c r="R1014" i="1"/>
  <c r="R1016" i="1"/>
  <c r="R1017" i="1"/>
  <c r="R1018" i="1"/>
  <c r="R1019" i="1"/>
  <c r="R1021" i="1"/>
  <c r="R1022" i="1"/>
  <c r="R1024" i="1"/>
  <c r="R1025" i="1"/>
  <c r="R1026" i="1"/>
  <c r="R1028" i="1"/>
  <c r="R1029" i="1"/>
  <c r="R1030" i="1"/>
  <c r="R1034" i="1"/>
  <c r="R1035" i="1"/>
  <c r="R1036" i="1"/>
  <c r="R1037" i="1"/>
  <c r="R1038" i="1"/>
  <c r="R1042" i="1"/>
  <c r="R1043" i="1"/>
  <c r="R1044" i="1"/>
  <c r="R1045" i="1"/>
  <c r="R1046" i="1"/>
  <c r="R1047" i="1"/>
  <c r="R1048" i="1"/>
  <c r="R1049" i="1"/>
  <c r="R1050" i="1"/>
  <c r="R1051" i="1"/>
  <c r="R1053" i="1"/>
  <c r="R1054" i="1"/>
  <c r="R1055" i="1"/>
  <c r="R1056" i="1"/>
  <c r="R1057" i="1"/>
  <c r="R1059" i="1"/>
  <c r="R1060" i="1"/>
  <c r="R1062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9" i="1"/>
  <c r="R1080" i="1"/>
  <c r="R1081" i="1"/>
  <c r="R1082" i="1"/>
  <c r="R1083" i="1"/>
  <c r="R1086" i="1"/>
  <c r="R1087" i="1"/>
  <c r="R1088" i="1"/>
  <c r="R1089" i="1"/>
  <c r="R1091" i="1"/>
  <c r="R1092" i="1"/>
  <c r="R1093" i="1"/>
  <c r="R1094" i="1"/>
  <c r="R1095" i="1"/>
  <c r="R1096" i="1"/>
  <c r="R1097" i="1"/>
  <c r="R1100" i="1"/>
  <c r="R1101" i="1"/>
  <c r="R1102" i="1"/>
  <c r="R1103" i="1"/>
  <c r="R1104" i="1"/>
  <c r="R1105" i="1"/>
  <c r="R1107" i="1"/>
  <c r="R1108" i="1"/>
  <c r="R1109" i="1"/>
  <c r="R1111" i="1"/>
  <c r="R1112" i="1"/>
  <c r="R1113" i="1"/>
  <c r="R1114" i="1"/>
  <c r="R1116" i="1"/>
  <c r="R1117" i="1"/>
  <c r="R1118" i="1"/>
  <c r="R1121" i="1"/>
  <c r="R1122" i="1"/>
  <c r="R1125" i="1"/>
  <c r="R1126" i="1"/>
  <c r="R1128" i="1"/>
  <c r="R1129" i="1"/>
  <c r="R1130" i="1"/>
  <c r="R1131" i="1"/>
  <c r="R1134" i="1"/>
  <c r="R1135" i="1"/>
  <c r="R1138" i="1"/>
  <c r="R1139" i="1"/>
  <c r="R1140" i="1"/>
  <c r="R1141" i="1"/>
  <c r="R1142" i="1"/>
  <c r="R1143" i="1"/>
  <c r="R1145" i="1"/>
  <c r="R1146" i="1"/>
  <c r="R1148" i="1"/>
  <c r="R1149" i="1"/>
  <c r="R1151" i="1"/>
  <c r="R1152" i="1"/>
  <c r="R1154" i="1"/>
  <c r="R1155" i="1"/>
  <c r="R1156" i="1"/>
  <c r="R1157" i="1"/>
  <c r="R1158" i="1"/>
  <c r="R1162" i="1"/>
  <c r="R1164" i="1"/>
  <c r="R1165" i="1"/>
  <c r="R1167" i="1"/>
  <c r="R1168" i="1"/>
  <c r="R1169" i="1"/>
  <c r="R1171" i="1"/>
  <c r="R1172" i="1"/>
  <c r="R1173" i="1"/>
  <c r="R1225" i="1"/>
  <c r="R1226" i="1"/>
  <c r="R1227" i="1"/>
  <c r="R1234" i="1"/>
  <c r="R1238" i="1"/>
  <c r="R1244" i="1"/>
  <c r="R1248" i="1"/>
  <c r="R1250" i="1"/>
  <c r="R1251" i="1"/>
  <c r="R1253" i="1"/>
  <c r="R1254" i="1"/>
  <c r="R1255" i="1"/>
  <c r="R1256" i="1"/>
  <c r="R1257" i="1"/>
  <c r="R1258" i="1"/>
  <c r="R1259" i="1"/>
  <c r="R1263" i="1"/>
  <c r="R1264" i="1"/>
  <c r="R1266" i="1"/>
  <c r="R1267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8" i="1"/>
  <c r="R1230" i="1"/>
  <c r="R1231" i="1"/>
  <c r="R1232" i="1"/>
  <c r="R1233" i="1"/>
  <c r="R1236" i="1"/>
  <c r="R1237" i="1"/>
  <c r="R1239" i="1"/>
  <c r="R1240" i="1"/>
  <c r="R1241" i="1"/>
  <c r="R1242" i="1"/>
  <c r="R1243" i="1"/>
  <c r="R1245" i="1"/>
  <c r="R1246" i="1"/>
  <c r="R1247" i="1"/>
  <c r="R1249" i="1"/>
  <c r="R1252" i="1"/>
  <c r="R1262" i="1"/>
  <c r="R1269" i="1"/>
  <c r="R1270" i="1"/>
  <c r="R1272" i="1"/>
  <c r="R1273" i="1"/>
  <c r="R1274" i="1"/>
  <c r="R1276" i="1"/>
  <c r="R1280" i="1"/>
  <c r="R1281" i="1"/>
  <c r="R1282" i="1"/>
  <c r="R1283" i="1"/>
  <c r="R1284" i="1"/>
  <c r="R1285" i="1"/>
  <c r="R1287" i="1"/>
  <c r="R1288" i="1"/>
  <c r="R1291" i="1"/>
  <c r="R1292" i="1"/>
  <c r="R1293" i="1"/>
  <c r="R1294" i="1"/>
  <c r="R1295" i="1"/>
  <c r="R1296" i="1"/>
  <c r="R1299" i="1"/>
  <c r="R1300" i="1"/>
  <c r="R1302" i="1"/>
  <c r="R1303" i="1"/>
  <c r="R1306" i="1"/>
  <c r="R1301" i="1"/>
  <c r="R1304" i="1"/>
  <c r="R1305" i="1"/>
  <c r="R1307" i="1"/>
  <c r="R1308" i="1"/>
  <c r="R1318" i="1"/>
  <c r="R1319" i="1"/>
  <c r="R1320" i="1"/>
  <c r="R1321" i="1"/>
  <c r="R1322" i="1"/>
  <c r="R1325" i="1"/>
  <c r="R1328" i="1"/>
  <c r="R1329" i="1"/>
  <c r="R1330" i="1"/>
  <c r="R1333" i="1"/>
  <c r="R1334" i="1"/>
  <c r="R1335" i="1"/>
  <c r="R1336" i="1"/>
  <c r="R1337" i="1"/>
  <c r="R1338" i="1"/>
  <c r="R1340" i="1"/>
  <c r="R1341" i="1"/>
  <c r="R1342" i="1"/>
  <c r="R1343" i="1"/>
  <c r="R1345" i="1"/>
  <c r="R1347" i="1"/>
  <c r="R1348" i="1"/>
  <c r="R1350" i="1"/>
  <c r="R1351" i="1"/>
  <c r="R1352" i="1"/>
  <c r="R1353" i="1"/>
  <c r="R1359" i="1"/>
  <c r="R1360" i="1"/>
  <c r="R1361" i="1"/>
  <c r="R1362" i="1"/>
  <c r="R1363" i="1"/>
  <c r="R1364" i="1"/>
  <c r="R1365" i="1"/>
  <c r="R1366" i="1"/>
  <c r="R1368" i="1"/>
  <c r="R1369" i="1"/>
  <c r="R1370" i="1"/>
  <c r="R1371" i="1"/>
  <c r="R1372" i="1"/>
  <c r="R1373" i="1"/>
  <c r="R1374" i="1"/>
  <c r="R1377" i="1"/>
  <c r="R1378" i="1"/>
  <c r="R1380" i="1"/>
  <c r="R1381" i="1"/>
  <c r="R1382" i="1"/>
  <c r="R1383" i="1"/>
  <c r="R1384" i="1"/>
  <c r="R1385" i="1"/>
  <c r="R1387" i="1"/>
  <c r="R1388" i="1"/>
  <c r="R1390" i="1"/>
  <c r="R1391" i="1"/>
  <c r="R1394" i="1"/>
  <c r="R1395" i="1"/>
  <c r="R1396" i="1"/>
  <c r="R1397" i="1"/>
  <c r="R1398" i="1"/>
  <c r="R1399" i="1"/>
  <c r="R1400" i="1"/>
  <c r="R1401" i="1"/>
  <c r="R1402" i="1"/>
  <c r="R1405" i="1"/>
  <c r="R1406" i="1"/>
  <c r="R1407" i="1"/>
  <c r="R1408" i="1"/>
  <c r="R1409" i="1"/>
  <c r="R1410" i="1"/>
  <c r="R1412" i="1"/>
  <c r="R1418" i="1"/>
  <c r="R1422" i="1"/>
  <c r="R1424" i="1"/>
  <c r="R1425" i="1"/>
  <c r="R1426" i="1"/>
  <c r="R1427" i="1"/>
  <c r="R1428" i="1"/>
  <c r="R1429" i="1"/>
  <c r="R1430" i="1"/>
  <c r="R1431" i="1"/>
  <c r="R1432" i="1"/>
  <c r="R1433" i="1"/>
  <c r="R1434" i="1"/>
  <c r="R1436" i="1"/>
  <c r="R1437" i="1"/>
  <c r="R1438" i="1"/>
  <c r="R1440" i="1"/>
  <c r="R1443" i="1"/>
  <c r="R1445" i="1"/>
  <c r="R1446" i="1"/>
  <c r="R1447" i="1"/>
  <c r="R1448" i="1"/>
  <c r="R1449" i="1"/>
  <c r="R1450" i="1"/>
  <c r="R1451" i="1"/>
  <c r="R1452" i="1"/>
  <c r="R1455" i="1"/>
  <c r="R1456" i="1"/>
  <c r="R1457" i="1"/>
  <c r="R1458" i="1"/>
  <c r="R1460" i="1"/>
  <c r="R1461" i="1"/>
  <c r="R1464" i="1"/>
  <c r="R1465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U1480" i="1" s="1"/>
  <c r="R1482" i="1"/>
  <c r="R1483" i="1"/>
  <c r="R1484" i="1"/>
  <c r="R1486" i="1"/>
  <c r="R1487" i="1"/>
  <c r="R1488" i="1"/>
  <c r="R1490" i="1"/>
  <c r="R1491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5" i="1"/>
  <c r="R1516" i="1"/>
  <c r="R1517" i="1"/>
  <c r="R1518" i="1"/>
  <c r="R1519" i="1"/>
  <c r="R1520" i="1"/>
  <c r="R1522" i="1"/>
  <c r="R1525" i="1"/>
  <c r="R1527" i="1"/>
  <c r="R1528" i="1"/>
  <c r="R1529" i="1"/>
  <c r="R1532" i="1"/>
  <c r="R1533" i="1"/>
  <c r="R1534" i="1"/>
  <c r="R1535" i="1"/>
  <c r="R1536" i="1"/>
  <c r="R1538" i="1"/>
  <c r="R1539" i="1"/>
  <c r="R1540" i="1"/>
  <c r="R1543" i="1"/>
  <c r="R1544" i="1"/>
  <c r="R1545" i="1"/>
  <c r="R1546" i="1"/>
  <c r="R1547" i="1"/>
  <c r="R1548" i="1"/>
  <c r="R1549" i="1"/>
  <c r="R1550" i="1"/>
  <c r="R1551" i="1"/>
  <c r="R1552" i="1"/>
  <c r="R1553" i="1"/>
  <c r="R1556" i="1"/>
  <c r="R1559" i="1"/>
  <c r="R1560" i="1"/>
  <c r="R1561" i="1"/>
  <c r="R1562" i="1"/>
  <c r="R1563" i="1"/>
  <c r="R1564" i="1"/>
  <c r="R1565" i="1"/>
  <c r="R1567" i="1"/>
  <c r="R1568" i="1"/>
  <c r="R1569" i="1"/>
  <c r="R1570" i="1"/>
  <c r="R1571" i="1"/>
  <c r="R1572" i="1"/>
  <c r="R1573" i="1"/>
  <c r="R1574" i="1"/>
  <c r="R1575" i="1"/>
  <c r="R1576" i="1"/>
  <c r="R1578" i="1"/>
  <c r="R1580" i="1"/>
  <c r="R1581" i="1"/>
  <c r="R1582" i="1"/>
  <c r="R1583" i="1"/>
  <c r="R1586" i="1"/>
  <c r="R1587" i="1"/>
  <c r="R1588" i="1"/>
  <c r="R1589" i="1"/>
  <c r="R1590" i="1"/>
  <c r="R1591" i="1"/>
  <c r="R1592" i="1"/>
  <c r="R1593" i="1"/>
  <c r="R1594" i="1"/>
  <c r="R1595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3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8" i="1"/>
  <c r="R1659" i="1"/>
  <c r="R1660" i="1"/>
  <c r="R1662" i="1"/>
  <c r="R1663" i="1"/>
  <c r="R1664" i="1"/>
  <c r="R1667" i="1"/>
  <c r="R1668" i="1"/>
  <c r="R1670" i="1"/>
  <c r="R1671" i="1"/>
  <c r="R1672" i="1"/>
  <c r="R1674" i="1"/>
  <c r="R1675" i="1"/>
  <c r="R1676" i="1"/>
  <c r="R1678" i="1"/>
  <c r="R1679" i="1"/>
  <c r="R1680" i="1"/>
  <c r="R1681" i="1"/>
  <c r="R1683" i="1"/>
  <c r="R1684" i="1"/>
  <c r="R1685" i="1"/>
  <c r="R1686" i="1"/>
  <c r="R1687" i="1"/>
  <c r="R1688" i="1"/>
  <c r="R1689" i="1"/>
  <c r="R1690" i="1"/>
  <c r="R1691" i="1"/>
  <c r="R1692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7" i="1"/>
  <c r="R1758" i="1"/>
  <c r="R1759" i="1"/>
  <c r="R1760" i="1"/>
  <c r="R1761" i="1"/>
  <c r="R1763" i="1"/>
  <c r="R1764" i="1"/>
  <c r="R1765" i="1"/>
  <c r="R1766" i="1"/>
  <c r="R1767" i="1"/>
  <c r="R1769" i="1"/>
  <c r="R1770" i="1"/>
  <c r="R1771" i="1"/>
  <c r="R1775" i="1"/>
  <c r="R1776" i="1"/>
  <c r="R1777" i="1"/>
  <c r="R1779" i="1"/>
  <c r="R1780" i="1"/>
  <c r="R1781" i="1"/>
  <c r="R1782" i="1"/>
  <c r="R1783" i="1"/>
  <c r="R1786" i="1"/>
  <c r="R1787" i="1"/>
  <c r="R1788" i="1"/>
  <c r="R1789" i="1"/>
  <c r="R1790" i="1"/>
  <c r="R1791" i="1"/>
  <c r="R1794" i="1"/>
  <c r="R1795" i="1"/>
  <c r="R1796" i="1"/>
  <c r="R1797" i="1"/>
  <c r="R1798" i="1"/>
  <c r="R1800" i="1"/>
  <c r="R1801" i="1"/>
  <c r="R1802" i="1"/>
  <c r="R1804" i="1"/>
  <c r="R1805" i="1"/>
  <c r="R1806" i="1"/>
  <c r="R1807" i="1"/>
  <c r="R1808" i="1"/>
  <c r="R1809" i="1"/>
  <c r="R1810" i="1"/>
  <c r="R1817" i="1"/>
  <c r="R1818" i="1"/>
  <c r="R1821" i="1"/>
  <c r="R1822" i="1"/>
  <c r="R1824" i="1"/>
  <c r="R1825" i="1"/>
  <c r="R1826" i="1"/>
  <c r="R1827" i="1"/>
  <c r="R1828" i="1"/>
  <c r="R1830" i="1"/>
  <c r="R1831" i="1"/>
  <c r="R1832" i="1"/>
  <c r="R1833" i="1"/>
  <c r="R1834" i="1"/>
  <c r="R1835" i="1"/>
  <c r="R1836" i="1"/>
  <c r="R1837" i="1"/>
  <c r="U1837" i="1" s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7" i="1"/>
  <c r="R1865" i="1"/>
  <c r="R1867" i="1"/>
  <c r="R1872" i="1"/>
  <c r="R1876" i="1"/>
  <c r="R1877" i="1"/>
  <c r="R1879" i="1"/>
  <c r="R1882" i="1"/>
  <c r="R1883" i="1"/>
  <c r="R1884" i="1"/>
  <c r="R1885" i="1"/>
  <c r="R1886" i="1"/>
  <c r="R1887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10" i="1"/>
  <c r="R1911" i="1"/>
  <c r="R1913" i="1"/>
  <c r="R1914" i="1"/>
  <c r="R1915" i="1"/>
  <c r="R1916" i="1"/>
  <c r="R1917" i="1"/>
  <c r="R1918" i="1"/>
  <c r="R1920" i="1"/>
  <c r="R1922" i="1"/>
  <c r="R1923" i="1"/>
  <c r="R1924" i="1"/>
  <c r="R1925" i="1"/>
  <c r="R1926" i="1"/>
  <c r="R1928" i="1"/>
  <c r="R1929" i="1"/>
  <c r="R1930" i="1"/>
  <c r="R1931" i="1"/>
  <c r="R1932" i="1"/>
  <c r="R1933" i="1"/>
  <c r="R1934" i="1"/>
  <c r="R1935" i="1"/>
  <c r="R1936" i="1"/>
  <c r="R1937" i="1"/>
  <c r="R1942" i="1"/>
  <c r="R1944" i="1"/>
  <c r="R1946" i="1"/>
  <c r="R1948" i="1"/>
  <c r="R1950" i="1"/>
  <c r="R1954" i="1"/>
  <c r="R1955" i="1"/>
  <c r="R1956" i="1"/>
  <c r="R1957" i="1"/>
  <c r="R1958" i="1"/>
  <c r="R1959" i="1"/>
  <c r="R1962" i="1"/>
  <c r="R1967" i="1"/>
  <c r="R1969" i="1"/>
  <c r="R1971" i="1"/>
  <c r="R1974" i="1"/>
  <c r="R1976" i="1"/>
  <c r="R1977" i="1"/>
  <c r="R1981" i="1"/>
  <c r="R1982" i="1"/>
  <c r="R1983" i="1"/>
  <c r="R1984" i="1"/>
  <c r="R1985" i="1"/>
  <c r="R1986" i="1"/>
  <c r="R1987" i="1"/>
  <c r="R1989" i="1"/>
  <c r="R1990" i="1"/>
  <c r="R1991" i="1"/>
  <c r="R1992" i="1"/>
  <c r="R1993" i="1"/>
  <c r="R1994" i="1"/>
  <c r="R1998" i="1"/>
  <c r="R1999" i="1"/>
  <c r="R2000" i="1"/>
  <c r="R2001" i="1"/>
  <c r="R2002" i="1"/>
  <c r="R2003" i="1"/>
  <c r="R2004" i="1"/>
  <c r="R2005" i="1"/>
  <c r="R2009" i="1"/>
  <c r="R2010" i="1"/>
  <c r="R2011" i="1"/>
  <c r="R2012" i="1"/>
  <c r="R2013" i="1"/>
  <c r="R2014" i="1"/>
  <c r="R2015" i="1"/>
  <c r="R2024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3" i="1"/>
  <c r="R2044" i="1"/>
  <c r="R2045" i="1"/>
  <c r="R2046" i="1"/>
  <c r="R2048" i="1"/>
  <c r="R2049" i="1"/>
  <c r="R2050" i="1"/>
  <c r="R2051" i="1"/>
  <c r="R2052" i="1"/>
  <c r="R2068" i="1"/>
  <c r="R2070" i="1"/>
  <c r="R2071" i="1"/>
  <c r="R2072" i="1"/>
  <c r="R2073" i="1"/>
  <c r="R2078" i="1"/>
  <c r="R2080" i="1"/>
  <c r="R2081" i="1"/>
  <c r="R2082" i="1"/>
  <c r="R2083" i="1"/>
  <c r="R2084" i="1"/>
  <c r="R2085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3" i="1"/>
  <c r="R2114" i="1"/>
  <c r="R2116" i="1"/>
  <c r="R2115" i="1"/>
  <c r="R2117" i="1"/>
  <c r="R2118" i="1"/>
  <c r="R2119" i="1"/>
  <c r="R2120" i="1"/>
  <c r="R2121" i="1"/>
  <c r="R2123" i="1"/>
  <c r="R2124" i="1"/>
  <c r="R2125" i="1"/>
  <c r="R2126" i="1"/>
  <c r="R2128" i="1"/>
  <c r="R2127" i="1"/>
  <c r="R2129" i="1"/>
  <c r="R2130" i="1"/>
  <c r="R2131" i="1"/>
  <c r="R2132" i="1"/>
  <c r="R2133" i="1"/>
  <c r="R2134" i="1"/>
  <c r="R2135" i="1"/>
  <c r="R2136" i="1"/>
  <c r="R2143" i="1"/>
  <c r="R2144" i="1"/>
  <c r="R2145" i="1"/>
  <c r="R2151" i="1"/>
  <c r="R2152" i="1"/>
  <c r="R2153" i="1"/>
  <c r="R2155" i="1"/>
  <c r="R2156" i="1"/>
  <c r="R2162" i="1"/>
  <c r="R2163" i="1"/>
  <c r="R2164" i="1"/>
  <c r="R2183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202" i="1"/>
  <c r="R2205" i="1"/>
  <c r="R2210" i="1"/>
  <c r="R2213" i="1"/>
  <c r="R2214" i="1"/>
  <c r="R2215" i="1"/>
  <c r="R2216" i="1"/>
  <c r="R2217" i="1"/>
  <c r="R2218" i="1"/>
  <c r="R2219" i="1"/>
  <c r="R2220" i="1"/>
  <c r="R2221" i="1"/>
  <c r="R2222" i="1"/>
  <c r="R2225" i="1"/>
  <c r="R2226" i="1"/>
  <c r="R2232" i="1"/>
  <c r="R2235" i="1"/>
  <c r="R2236" i="1"/>
  <c r="R2237" i="1"/>
  <c r="R2239" i="1"/>
  <c r="R2244" i="1"/>
  <c r="R2245" i="1"/>
  <c r="R2246" i="1"/>
  <c r="R2247" i="1"/>
  <c r="R2251" i="1"/>
  <c r="R2252" i="1"/>
  <c r="R2253" i="1"/>
  <c r="R2254" i="1"/>
  <c r="R2256" i="1"/>
  <c r="R2257" i="1"/>
  <c r="R2258" i="1"/>
  <c r="R2260" i="1"/>
  <c r="R2261" i="1"/>
  <c r="R2262" i="1"/>
  <c r="R2263" i="1"/>
  <c r="R2264" i="1"/>
  <c r="R2265" i="1"/>
  <c r="R2266" i="1"/>
  <c r="R2267" i="1"/>
  <c r="R2268" i="1"/>
  <c r="R2271" i="1"/>
  <c r="R2272" i="1"/>
  <c r="R2273" i="1"/>
  <c r="R2274" i="1"/>
  <c r="R2275" i="1"/>
  <c r="R2276" i="1"/>
  <c r="R2277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10" i="1"/>
  <c r="R2312" i="1"/>
  <c r="R2313" i="1"/>
  <c r="R2314" i="1"/>
  <c r="R2319" i="1"/>
  <c r="R2320" i="1"/>
  <c r="R2322" i="1"/>
  <c r="R2325" i="1"/>
  <c r="R2326" i="1"/>
  <c r="R2327" i="1"/>
  <c r="R2332" i="1"/>
  <c r="R2333" i="1"/>
  <c r="R2334" i="1"/>
  <c r="R2337" i="1"/>
  <c r="R2339" i="1"/>
  <c r="R2343" i="1"/>
  <c r="R2347" i="1"/>
  <c r="U2347" i="1" s="1"/>
  <c r="R2348" i="1"/>
  <c r="U2348" i="1" s="1"/>
  <c r="R2349" i="1"/>
  <c r="U2349" i="1" s="1"/>
  <c r="R2350" i="1"/>
  <c r="U2350" i="1" s="1"/>
  <c r="R2351" i="1"/>
  <c r="U2351" i="1" s="1"/>
  <c r="R2352" i="1"/>
  <c r="U2352" i="1" s="1"/>
  <c r="R2353" i="1"/>
  <c r="U2353" i="1" s="1"/>
  <c r="R2354" i="1"/>
  <c r="R2355" i="1"/>
  <c r="R2356" i="1"/>
  <c r="R2357" i="1"/>
  <c r="R2358" i="1"/>
  <c r="R2359" i="1"/>
  <c r="R2363" i="1"/>
  <c r="R2364" i="1"/>
  <c r="R2365" i="1"/>
  <c r="R2366" i="1"/>
  <c r="R2367" i="1"/>
  <c r="R2368" i="1"/>
  <c r="R2374" i="1"/>
  <c r="R2375" i="1"/>
  <c r="R2380" i="1"/>
  <c r="R2381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9" i="1"/>
  <c r="R2400" i="1"/>
  <c r="R2402" i="1"/>
  <c r="R2403" i="1"/>
  <c r="R2404" i="1"/>
  <c r="R2405" i="1"/>
  <c r="R2406" i="1"/>
  <c r="R2407" i="1"/>
  <c r="R2408" i="1"/>
  <c r="R2410" i="1"/>
  <c r="R2411" i="1"/>
  <c r="R2412" i="1"/>
  <c r="R2417" i="1"/>
  <c r="R2418" i="1"/>
  <c r="R2419" i="1"/>
  <c r="R2421" i="1"/>
  <c r="R2422" i="1"/>
  <c r="R2424" i="1"/>
  <c r="R2426" i="1"/>
  <c r="R2427" i="1"/>
  <c r="R2428" i="1"/>
  <c r="R2429" i="1"/>
  <c r="R2432" i="1"/>
  <c r="R2433" i="1"/>
  <c r="R2434" i="1"/>
  <c r="R2435" i="1"/>
  <c r="R2436" i="1"/>
  <c r="R2437" i="1"/>
  <c r="R2438" i="1"/>
  <c r="R2440" i="1"/>
  <c r="R2441" i="1"/>
  <c r="R2465" i="1"/>
  <c r="R2470" i="1"/>
  <c r="R2472" i="1"/>
  <c r="R2473" i="1"/>
  <c r="R2474" i="1"/>
  <c r="R2475" i="1"/>
  <c r="R2476" i="1"/>
  <c r="R2477" i="1"/>
  <c r="R2478" i="1"/>
  <c r="R2479" i="1"/>
  <c r="R2480" i="1"/>
  <c r="R2482" i="1"/>
  <c r="R2484" i="1"/>
  <c r="R2485" i="1"/>
  <c r="R2487" i="1"/>
  <c r="R2488" i="1"/>
  <c r="R2489" i="1"/>
  <c r="R2491" i="1"/>
  <c r="R2492" i="1"/>
  <c r="R2494" i="1"/>
  <c r="R2495" i="1"/>
  <c r="R2497" i="1"/>
  <c r="R2498" i="1"/>
  <c r="R2499" i="1"/>
  <c r="R2503" i="1"/>
  <c r="R2504" i="1"/>
  <c r="R2506" i="1"/>
  <c r="R2507" i="1"/>
  <c r="R2508" i="1"/>
  <c r="R2509" i="1"/>
  <c r="R2511" i="1"/>
  <c r="R2514" i="1"/>
  <c r="R2515" i="1"/>
  <c r="R2516" i="1"/>
  <c r="R2518" i="1"/>
  <c r="R2521" i="1"/>
  <c r="R2523" i="1"/>
  <c r="R2528" i="1"/>
  <c r="R2531" i="1"/>
  <c r="R2532" i="1"/>
  <c r="R2533" i="1"/>
  <c r="R2534" i="1"/>
  <c r="R2535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3" i="1"/>
  <c r="R2554" i="1"/>
  <c r="R2556" i="1"/>
  <c r="R2557" i="1"/>
  <c r="R2558" i="1"/>
  <c r="R2559" i="1"/>
  <c r="R2562" i="1"/>
  <c r="R2564" i="1"/>
  <c r="R2567" i="1"/>
  <c r="R2566" i="1"/>
  <c r="R2570" i="1"/>
  <c r="R2571" i="1"/>
  <c r="R2572" i="1"/>
  <c r="R2577" i="1"/>
  <c r="R2576" i="1"/>
  <c r="R2578" i="1"/>
  <c r="R2581" i="1"/>
  <c r="R2582" i="1"/>
  <c r="R2583" i="1"/>
  <c r="R2584" i="1"/>
  <c r="R2588" i="1"/>
  <c r="R2595" i="1"/>
  <c r="R2596" i="1"/>
  <c r="R2597" i="1"/>
  <c r="R2598" i="1"/>
  <c r="R2599" i="1"/>
  <c r="R2601" i="1"/>
  <c r="R2603" i="1"/>
  <c r="R2604" i="1"/>
  <c r="R2605" i="1"/>
  <c r="R2606" i="1"/>
  <c r="R2607" i="1"/>
  <c r="R2608" i="1"/>
  <c r="R2609" i="1"/>
  <c r="R2610" i="1"/>
  <c r="R2611" i="1"/>
  <c r="R2612" i="1"/>
  <c r="R2614" i="1"/>
  <c r="R2619" i="1"/>
  <c r="R2621" i="1"/>
  <c r="R2622" i="1"/>
  <c r="R2623" i="1"/>
  <c r="R2632" i="1"/>
  <c r="R2633" i="1"/>
  <c r="R2634" i="1"/>
  <c r="R2635" i="1"/>
  <c r="R2636" i="1"/>
  <c r="R2637" i="1"/>
  <c r="R2642" i="1"/>
  <c r="R2645" i="1"/>
  <c r="R2646" i="1"/>
  <c r="R2647" i="1"/>
  <c r="R2648" i="1"/>
  <c r="R2649" i="1"/>
  <c r="R2652" i="1"/>
  <c r="R2653" i="1"/>
  <c r="R2654" i="1"/>
  <c r="R2656" i="1"/>
  <c r="R2658" i="1"/>
  <c r="R2659" i="1"/>
  <c r="R2660" i="1"/>
  <c r="R2662" i="1"/>
  <c r="R2663" i="1"/>
  <c r="R2665" i="1"/>
  <c r="R2666" i="1"/>
  <c r="R2673" i="1"/>
  <c r="R2675" i="1"/>
  <c r="R2676" i="1"/>
  <c r="R2677" i="1"/>
  <c r="R2678" i="1"/>
  <c r="R2679" i="1"/>
  <c r="R2680" i="1"/>
  <c r="R2681" i="1"/>
  <c r="R2682" i="1"/>
  <c r="R2683" i="1"/>
  <c r="R2685" i="1"/>
  <c r="R2686" i="1"/>
  <c r="R2687" i="1"/>
  <c r="R2688" i="1"/>
  <c r="R2689" i="1"/>
  <c r="R2690" i="1"/>
  <c r="R2691" i="1"/>
  <c r="R2693" i="1"/>
  <c r="R2695" i="1"/>
  <c r="R2697" i="1"/>
  <c r="R2701" i="1"/>
  <c r="R2702" i="1"/>
  <c r="R2703" i="1"/>
  <c r="R2704" i="1"/>
  <c r="R2705" i="1"/>
  <c r="R2706" i="1"/>
  <c r="R2708" i="1"/>
  <c r="R2710" i="1"/>
  <c r="R2711" i="1"/>
  <c r="R2713" i="1"/>
  <c r="R2716" i="1"/>
  <c r="R2717" i="1"/>
  <c r="R2719" i="1"/>
  <c r="R2720" i="1"/>
  <c r="R2722" i="1"/>
  <c r="R2726" i="1"/>
  <c r="R2732" i="1"/>
  <c r="R2735" i="1"/>
  <c r="R2736" i="1"/>
  <c r="R2737" i="1"/>
  <c r="R2739" i="1"/>
  <c r="R2740" i="1"/>
  <c r="R2741" i="1"/>
  <c r="R2746" i="1"/>
  <c r="R2745" i="1"/>
  <c r="R2751" i="1"/>
  <c r="R2755" i="1"/>
  <c r="R2756" i="1"/>
  <c r="R2757" i="1"/>
  <c r="R2758" i="1"/>
  <c r="R2760" i="1"/>
  <c r="R2761" i="1"/>
  <c r="R2762" i="1"/>
  <c r="R2763" i="1"/>
  <c r="R2764" i="1"/>
  <c r="R2766" i="1"/>
  <c r="R2767" i="1"/>
  <c r="R2768" i="1"/>
  <c r="R2769" i="1"/>
  <c r="R2771" i="1"/>
  <c r="R2772" i="1"/>
  <c r="R2773" i="1"/>
  <c r="R2776" i="1"/>
  <c r="R2777" i="1"/>
  <c r="R2779" i="1"/>
  <c r="R2787" i="1"/>
  <c r="R2790" i="1"/>
  <c r="R2791" i="1"/>
  <c r="R2792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6" i="1"/>
  <c r="R2819" i="1"/>
  <c r="R2821" i="1"/>
  <c r="R2823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9" i="1"/>
  <c r="R2850" i="1"/>
  <c r="R2851" i="1"/>
  <c r="R2852" i="1"/>
  <c r="R2853" i="1"/>
  <c r="R2861" i="1"/>
  <c r="R2862" i="1"/>
  <c r="R2863" i="1"/>
  <c r="R2864" i="1"/>
  <c r="R2865" i="1"/>
  <c r="R2866" i="1"/>
  <c r="R2870" i="1"/>
  <c r="R2871" i="1"/>
  <c r="R2872" i="1"/>
  <c r="R2875" i="1"/>
  <c r="R2876" i="1"/>
  <c r="R2877" i="1"/>
  <c r="R2878" i="1"/>
  <c r="R2879" i="1"/>
  <c r="R2880" i="1"/>
  <c r="R2881" i="1"/>
  <c r="R2883" i="1"/>
  <c r="R2884" i="1"/>
  <c r="R2885" i="1"/>
  <c r="R2886" i="1"/>
  <c r="R2887" i="1"/>
  <c r="R2888" i="1"/>
  <c r="R2889" i="1"/>
  <c r="R2898" i="1"/>
  <c r="R2907" i="1"/>
  <c r="R2928" i="1"/>
  <c r="R2930" i="1"/>
  <c r="R2931" i="1"/>
  <c r="R2932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9" i="1"/>
  <c r="R2950" i="1"/>
  <c r="R2951" i="1"/>
  <c r="R2952" i="1"/>
  <c r="R2954" i="1"/>
  <c r="R2955" i="1"/>
  <c r="R2956" i="1"/>
  <c r="R2957" i="1"/>
  <c r="R2961" i="1"/>
  <c r="R2962" i="1"/>
  <c r="R2963" i="1"/>
  <c r="R2964" i="1"/>
  <c r="R2965" i="1"/>
  <c r="R2966" i="1"/>
  <c r="R2969" i="1"/>
  <c r="R2970" i="1"/>
  <c r="R2971" i="1"/>
  <c r="R2972" i="1"/>
  <c r="R2973" i="1"/>
  <c r="R2980" i="1"/>
  <c r="R2981" i="1"/>
  <c r="R2982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10" i="1"/>
  <c r="R3011" i="1"/>
  <c r="R3013" i="1"/>
  <c r="R3014" i="1"/>
  <c r="R3015" i="1"/>
  <c r="R3086" i="1"/>
  <c r="R3092" i="1"/>
  <c r="R3088" i="1"/>
  <c r="R3089" i="1"/>
  <c r="R3031" i="1"/>
  <c r="R3033" i="1"/>
  <c r="R3062" i="1"/>
  <c r="R3018" i="1"/>
  <c r="R3019" i="1"/>
  <c r="R3035" i="1"/>
  <c r="R3052" i="1"/>
  <c r="R3063" i="1"/>
  <c r="R3016" i="1"/>
  <c r="R3017" i="1"/>
  <c r="R3032" i="1"/>
  <c r="R3044" i="1"/>
  <c r="R3064" i="1"/>
  <c r="R3034" i="1"/>
  <c r="R3056" i="1"/>
  <c r="R3057" i="1"/>
  <c r="R3058" i="1"/>
  <c r="R3059" i="1"/>
  <c r="R3060" i="1"/>
  <c r="R3061" i="1"/>
  <c r="R3025" i="1"/>
  <c r="R3036" i="1"/>
  <c r="R3037" i="1"/>
  <c r="R3038" i="1"/>
  <c r="R3039" i="1"/>
  <c r="R3040" i="1"/>
  <c r="R3041" i="1"/>
  <c r="R3042" i="1"/>
  <c r="R3029" i="1"/>
  <c r="R3026" i="1"/>
  <c r="R3021" i="1"/>
  <c r="R3020" i="1"/>
  <c r="R3024" i="1"/>
  <c r="R3027" i="1"/>
  <c r="R3045" i="1"/>
  <c r="R3068" i="1"/>
  <c r="U3068" i="1" s="1"/>
  <c r="R3070" i="1"/>
  <c r="R3071" i="1"/>
  <c r="R3072" i="1"/>
  <c r="R3073" i="1"/>
  <c r="R3074" i="1"/>
  <c r="R3075" i="1"/>
  <c r="R3076" i="1"/>
  <c r="R3078" i="1"/>
  <c r="R3080" i="1"/>
  <c r="R3081" i="1"/>
  <c r="R3030" i="1"/>
  <c r="R3022" i="1"/>
  <c r="R3023" i="1"/>
  <c r="R3048" i="1"/>
  <c r="R3049" i="1"/>
  <c r="R3050" i="1"/>
  <c r="R3051" i="1"/>
  <c r="R3053" i="1"/>
  <c r="R3054" i="1"/>
  <c r="R3055" i="1"/>
  <c r="R3079" i="1"/>
  <c r="R3077" i="1"/>
  <c r="R3043" i="1"/>
  <c r="R3028" i="1"/>
  <c r="R3046" i="1"/>
  <c r="R3047" i="1"/>
  <c r="R3065" i="1"/>
  <c r="R3066" i="1"/>
  <c r="R3067" i="1"/>
  <c r="R3069" i="1"/>
  <c r="R1419" i="1"/>
  <c r="R1420" i="1"/>
  <c r="R883" i="1"/>
  <c r="R2199" i="1"/>
  <c r="R2198" i="1"/>
  <c r="R891" i="1"/>
  <c r="R892" i="1"/>
  <c r="R881" i="1"/>
  <c r="R880" i="1"/>
  <c r="R2006" i="1"/>
  <c r="S3031" i="1" l="1"/>
  <c r="U3031" i="1" s="1"/>
  <c r="S3086" i="1"/>
  <c r="U3086" i="1" s="1"/>
  <c r="S3011" i="1"/>
  <c r="U3011" i="1" s="1"/>
  <c r="S3002" i="1"/>
  <c r="U3002" i="1" s="1"/>
  <c r="S2998" i="1"/>
  <c r="U2998" i="1" s="1"/>
  <c r="S2994" i="1"/>
  <c r="U2994" i="1" s="1"/>
  <c r="S2990" i="1"/>
  <c r="U2990" i="1" s="1"/>
  <c r="S2980" i="1"/>
  <c r="U2980" i="1" s="1"/>
  <c r="S2970" i="1"/>
  <c r="U2970" i="1" s="1"/>
  <c r="S2964" i="1"/>
  <c r="U2964" i="1" s="1"/>
  <c r="S2957" i="1"/>
  <c r="U2957" i="1" s="1"/>
  <c r="S2952" i="1"/>
  <c r="U2952" i="1" s="1"/>
  <c r="S2947" i="1"/>
  <c r="U2947" i="1" s="1"/>
  <c r="S2943" i="1"/>
  <c r="U2943" i="1" s="1"/>
  <c r="S2939" i="1"/>
  <c r="U2939" i="1" s="1"/>
  <c r="S2935" i="1"/>
  <c r="U2935" i="1" s="1"/>
  <c r="S2930" i="1"/>
  <c r="U2930" i="1" s="1"/>
  <c r="S2889" i="1"/>
  <c r="U2889" i="1" s="1"/>
  <c r="S2885" i="1"/>
  <c r="U2885" i="1" s="1"/>
  <c r="S2880" i="1"/>
  <c r="U2880" i="1" s="1"/>
  <c r="S2876" i="1"/>
  <c r="U2876" i="1" s="1"/>
  <c r="S2870" i="1"/>
  <c r="U2870" i="1" s="1"/>
  <c r="S2863" i="1"/>
  <c r="U2863" i="1" s="1"/>
  <c r="S2852" i="1"/>
  <c r="U2852" i="1" s="1"/>
  <c r="S2840" i="1"/>
  <c r="U2840" i="1" s="1"/>
  <c r="S2681" i="1"/>
  <c r="U2681" i="1" s="1"/>
  <c r="S2677" i="1"/>
  <c r="U2677" i="1" s="1"/>
  <c r="S2666" i="1"/>
  <c r="U2666" i="1" s="1"/>
  <c r="S881" i="1"/>
  <c r="U881" i="1" s="1"/>
  <c r="S2199" i="1"/>
  <c r="U2199" i="1" s="1"/>
  <c r="S3069" i="1"/>
  <c r="U3069" i="1" s="1"/>
  <c r="S3047" i="1"/>
  <c r="U3047" i="1" s="1"/>
  <c r="S3077" i="1"/>
  <c r="U3077" i="1" s="1"/>
  <c r="S3053" i="1"/>
  <c r="U3053" i="1" s="1"/>
  <c r="S3048" i="1"/>
  <c r="U3048" i="1" s="1"/>
  <c r="S2662" i="1"/>
  <c r="U2662" i="1" s="1"/>
  <c r="S2656" i="1"/>
  <c r="U2656" i="1" s="1"/>
  <c r="T2006" i="1"/>
  <c r="T891" i="1"/>
  <c r="T1420" i="1"/>
  <c r="T3066" i="1"/>
  <c r="T3028" i="1"/>
  <c r="T3055" i="1"/>
  <c r="T3050" i="1"/>
  <c r="T3022" i="1"/>
  <c r="T3080" i="1"/>
  <c r="T3074" i="1"/>
  <c r="T3070" i="1"/>
  <c r="T3024" i="1"/>
  <c r="T3029" i="1"/>
  <c r="T3039" i="1"/>
  <c r="T3025" i="1"/>
  <c r="T3058" i="1"/>
  <c r="T3064" i="1"/>
  <c r="T3016" i="1"/>
  <c r="T3019" i="1"/>
  <c r="T3088" i="1"/>
  <c r="T3014" i="1"/>
  <c r="T3004" i="1"/>
  <c r="T3000" i="1"/>
  <c r="T2996" i="1"/>
  <c r="T2992" i="1"/>
  <c r="T2982" i="1"/>
  <c r="T2972" i="1"/>
  <c r="T2966" i="1"/>
  <c r="T2962" i="1"/>
  <c r="T2955" i="1"/>
  <c r="T2950" i="1"/>
  <c r="T2945" i="1"/>
  <c r="T2941" i="1"/>
  <c r="T2937" i="1"/>
  <c r="T2932" i="1"/>
  <c r="T2907" i="1"/>
  <c r="T2887" i="1"/>
  <c r="T2883" i="1"/>
  <c r="T2878" i="1"/>
  <c r="T2872" i="1"/>
  <c r="T2865" i="1"/>
  <c r="T2861" i="1"/>
  <c r="T2850" i="1"/>
  <c r="T2836" i="1"/>
  <c r="T2832" i="1"/>
  <c r="T2828" i="1"/>
  <c r="T2823" i="1"/>
  <c r="T2814" i="1"/>
  <c r="T2810" i="1"/>
  <c r="T2806" i="1"/>
  <c r="T2802" i="1"/>
  <c r="T2791" i="1"/>
  <c r="T2777" i="1"/>
  <c r="T2771" i="1"/>
  <c r="T2766" i="1"/>
  <c r="T2761" i="1"/>
  <c r="T2756" i="1"/>
  <c r="T2746" i="1"/>
  <c r="T2737" i="1"/>
  <c r="T2726" i="1"/>
  <c r="T2717" i="1"/>
  <c r="T2710" i="1"/>
  <c r="T2704" i="1"/>
  <c r="T2697" i="1"/>
  <c r="T2690" i="1"/>
  <c r="T2686" i="1"/>
  <c r="T2683" i="1"/>
  <c r="T2679" i="1"/>
  <c r="T2675" i="1"/>
  <c r="T2659" i="1"/>
  <c r="T2653" i="1"/>
  <c r="T2649" i="1"/>
  <c r="T2645" i="1"/>
  <c r="T2635" i="1"/>
  <c r="T2623" i="1"/>
  <c r="T2614" i="1"/>
  <c r="T2611" i="1"/>
  <c r="T2609" i="1"/>
  <c r="T2605" i="1"/>
  <c r="T2603" i="1"/>
  <c r="T2599" i="1"/>
  <c r="T2597" i="1"/>
  <c r="T2595" i="1"/>
  <c r="T2584" i="1"/>
  <c r="T2582" i="1"/>
  <c r="T2578" i="1"/>
  <c r="T2577" i="1"/>
  <c r="T2571" i="1"/>
  <c r="T2566" i="1"/>
  <c r="T2564" i="1"/>
  <c r="T2559" i="1"/>
  <c r="T2557" i="1"/>
  <c r="T2554" i="1"/>
  <c r="T2551" i="1"/>
  <c r="T2549" i="1"/>
  <c r="T2547" i="1"/>
  <c r="T2545" i="1"/>
  <c r="T2543" i="1"/>
  <c r="T2541" i="1"/>
  <c r="T2539" i="1"/>
  <c r="T2537" i="1"/>
  <c r="T2534" i="1"/>
  <c r="T2532" i="1"/>
  <c r="T2528" i="1"/>
  <c r="T2521" i="1"/>
  <c r="T2516" i="1"/>
  <c r="T2514" i="1"/>
  <c r="T2509" i="1"/>
  <c r="T2507" i="1"/>
  <c r="T2504" i="1"/>
  <c r="T2499" i="1"/>
  <c r="T2497" i="1"/>
  <c r="T2494" i="1"/>
  <c r="T2491" i="1"/>
  <c r="T2488" i="1"/>
  <c r="T2485" i="1"/>
  <c r="T2482" i="1"/>
  <c r="T2479" i="1"/>
  <c r="T2477" i="1"/>
  <c r="T2475" i="1"/>
  <c r="T2473" i="1"/>
  <c r="T2470" i="1"/>
  <c r="T2441" i="1"/>
  <c r="T2438" i="1"/>
  <c r="T2436" i="1"/>
  <c r="T2434" i="1"/>
  <c r="T2432" i="1"/>
  <c r="T2428" i="1"/>
  <c r="T2426" i="1"/>
  <c r="T2422" i="1"/>
  <c r="T2419" i="1"/>
  <c r="T2417" i="1"/>
  <c r="T2411" i="1"/>
  <c r="T2408" i="1"/>
  <c r="T2406" i="1"/>
  <c r="T2404" i="1"/>
  <c r="T2402" i="1"/>
  <c r="T2399" i="1"/>
  <c r="T2396" i="1"/>
  <c r="T2394" i="1"/>
  <c r="T2392" i="1"/>
  <c r="T2390" i="1"/>
  <c r="T2388" i="1"/>
  <c r="T2386" i="1"/>
  <c r="T2384" i="1"/>
  <c r="T2381" i="1"/>
  <c r="T2375" i="1"/>
  <c r="T2368" i="1"/>
  <c r="T2366" i="1"/>
  <c r="T2364" i="1"/>
  <c r="T2359" i="1"/>
  <c r="T2357" i="1"/>
  <c r="T2355" i="1"/>
  <c r="T2353" i="1"/>
  <c r="T2351" i="1"/>
  <c r="T2349" i="1"/>
  <c r="T2347" i="1"/>
  <c r="T2339" i="1"/>
  <c r="T2334" i="1"/>
  <c r="T2332" i="1"/>
  <c r="T2326" i="1"/>
  <c r="T2322" i="1"/>
  <c r="T2319" i="1"/>
  <c r="T2313" i="1"/>
  <c r="T2310" i="1"/>
  <c r="T2303" i="1"/>
  <c r="T2301" i="1"/>
  <c r="T2299" i="1"/>
  <c r="T2297" i="1"/>
  <c r="T2295" i="1"/>
  <c r="T2293" i="1"/>
  <c r="T2291" i="1"/>
  <c r="T2289" i="1"/>
  <c r="T2287" i="1"/>
  <c r="T2285" i="1"/>
  <c r="T2283" i="1"/>
  <c r="T2281" i="1"/>
  <c r="T2279" i="1"/>
  <c r="T2276" i="1"/>
  <c r="T2274" i="1"/>
  <c r="T2272" i="1"/>
  <c r="T2268" i="1"/>
  <c r="T2266" i="1"/>
  <c r="T2264" i="1"/>
  <c r="T2262" i="1"/>
  <c r="T2260" i="1"/>
  <c r="T2257" i="1"/>
  <c r="T2254" i="1"/>
  <c r="T2252" i="1"/>
  <c r="T2247" i="1"/>
  <c r="T2245" i="1"/>
  <c r="T2239" i="1"/>
  <c r="T2236" i="1"/>
  <c r="T2232" i="1"/>
  <c r="T2225" i="1"/>
  <c r="T2221" i="1"/>
  <c r="T2219" i="1"/>
  <c r="T2217" i="1"/>
  <c r="T2215" i="1"/>
  <c r="T2213" i="1"/>
  <c r="T2205" i="1"/>
  <c r="T2196" i="1"/>
  <c r="T2194" i="1"/>
  <c r="T2192" i="1"/>
  <c r="T2190" i="1"/>
  <c r="T2188" i="1"/>
  <c r="T2186" i="1"/>
  <c r="T2183" i="1"/>
  <c r="T2163" i="1"/>
  <c r="T2156" i="1"/>
  <c r="T2153" i="1"/>
  <c r="T2151" i="1"/>
  <c r="T2144" i="1"/>
  <c r="T2136" i="1"/>
  <c r="T2134" i="1"/>
  <c r="T2132" i="1"/>
  <c r="T2130" i="1"/>
  <c r="T2127" i="1"/>
  <c r="T2126" i="1"/>
  <c r="T2124" i="1"/>
  <c r="T2121" i="1"/>
  <c r="T2119" i="1"/>
  <c r="T2117" i="1"/>
  <c r="T2116" i="1"/>
  <c r="T2113" i="1"/>
  <c r="T2110" i="1"/>
  <c r="T2108" i="1"/>
  <c r="T2106" i="1"/>
  <c r="T2104" i="1"/>
  <c r="T2102" i="1"/>
  <c r="T2100" i="1"/>
  <c r="T2098" i="1"/>
  <c r="T2096" i="1"/>
  <c r="T2094" i="1"/>
  <c r="T2092" i="1"/>
  <c r="T2090" i="1"/>
  <c r="T2088" i="1"/>
  <c r="T2085" i="1"/>
  <c r="T2083" i="1"/>
  <c r="T2081" i="1"/>
  <c r="T2078" i="1"/>
  <c r="T2072" i="1"/>
  <c r="T2070" i="1"/>
  <c r="T2052" i="1"/>
  <c r="T2050" i="1"/>
  <c r="T2048" i="1"/>
  <c r="T2045" i="1"/>
  <c r="T2043" i="1"/>
  <c r="T2040" i="1"/>
  <c r="T2038" i="1"/>
  <c r="T2036" i="1"/>
  <c r="T2034" i="1"/>
  <c r="T2032" i="1"/>
  <c r="T2030" i="1"/>
  <c r="T2028" i="1"/>
  <c r="T2015" i="1"/>
  <c r="T2013" i="1"/>
  <c r="T2011" i="1"/>
  <c r="T2009" i="1"/>
  <c r="T2004" i="1"/>
  <c r="T2002" i="1"/>
  <c r="T2000" i="1"/>
  <c r="T1998" i="1"/>
  <c r="T1993" i="1"/>
  <c r="T1991" i="1"/>
  <c r="T1989" i="1"/>
  <c r="T1986" i="1"/>
  <c r="T1984" i="1"/>
  <c r="T1982" i="1"/>
  <c r="T1977" i="1"/>
  <c r="T1974" i="1"/>
  <c r="T1969" i="1"/>
  <c r="T1962" i="1"/>
  <c r="T1958" i="1"/>
  <c r="T1956" i="1"/>
  <c r="T1954" i="1"/>
  <c r="T1948" i="1"/>
  <c r="T1944" i="1"/>
  <c r="T1937" i="1"/>
  <c r="T1935" i="1"/>
  <c r="T1933" i="1"/>
  <c r="T1931" i="1"/>
  <c r="T1929" i="1"/>
  <c r="T1926" i="1"/>
  <c r="T1924" i="1"/>
  <c r="T1922" i="1"/>
  <c r="T1918" i="1"/>
  <c r="T1916" i="1"/>
  <c r="T1914" i="1"/>
  <c r="T1911" i="1"/>
  <c r="T1908" i="1"/>
  <c r="T1906" i="1"/>
  <c r="T1904" i="1"/>
  <c r="T1902" i="1"/>
  <c r="T1900" i="1"/>
  <c r="T1898" i="1"/>
  <c r="T1896" i="1"/>
  <c r="T1894" i="1"/>
  <c r="T1892" i="1"/>
  <c r="T1887" i="1"/>
  <c r="T1885" i="1"/>
  <c r="T1883" i="1"/>
  <c r="T1879" i="1"/>
  <c r="T1876" i="1"/>
  <c r="T1867" i="1"/>
  <c r="T1857" i="1"/>
  <c r="T1854" i="1"/>
  <c r="T1852" i="1"/>
  <c r="T1850" i="1"/>
  <c r="T1848" i="1"/>
  <c r="T1846" i="1"/>
  <c r="T1844" i="1"/>
  <c r="T1842" i="1"/>
  <c r="T1840" i="1"/>
  <c r="T1838" i="1"/>
  <c r="T1836" i="1"/>
  <c r="T1834" i="1"/>
  <c r="T1832" i="1"/>
  <c r="T1830" i="1"/>
  <c r="T1827" i="1"/>
  <c r="T1825" i="1"/>
  <c r="T1822" i="1"/>
  <c r="S1818" i="1"/>
  <c r="U1818" i="1" s="1"/>
  <c r="T1818" i="1"/>
  <c r="T1810" i="1"/>
  <c r="S1808" i="1"/>
  <c r="U1808" i="1" s="1"/>
  <c r="T1808" i="1"/>
  <c r="T1806" i="1"/>
  <c r="S1804" i="1"/>
  <c r="U1804" i="1" s="1"/>
  <c r="T1804" i="1"/>
  <c r="T1801" i="1"/>
  <c r="S1798" i="1"/>
  <c r="U1798" i="1" s="1"/>
  <c r="T1798" i="1"/>
  <c r="T1796" i="1"/>
  <c r="S1794" i="1"/>
  <c r="U1794" i="1" s="1"/>
  <c r="T1794" i="1"/>
  <c r="T1790" i="1"/>
  <c r="S1788" i="1"/>
  <c r="U1788" i="1" s="1"/>
  <c r="T1788" i="1"/>
  <c r="T1786" i="1"/>
  <c r="S1782" i="1"/>
  <c r="U1782" i="1" s="1"/>
  <c r="T1782" i="1"/>
  <c r="T1780" i="1"/>
  <c r="S1777" i="1"/>
  <c r="U1777" i="1" s="1"/>
  <c r="T1777" i="1"/>
  <c r="T1775" i="1"/>
  <c r="S1770" i="1"/>
  <c r="U1770" i="1" s="1"/>
  <c r="T1770" i="1"/>
  <c r="T1767" i="1"/>
  <c r="S1765" i="1"/>
  <c r="U1765" i="1" s="1"/>
  <c r="T1765" i="1"/>
  <c r="T1763" i="1"/>
  <c r="S1760" i="1"/>
  <c r="U1760" i="1" s="1"/>
  <c r="T1760" i="1"/>
  <c r="T1758" i="1"/>
  <c r="S1755" i="1"/>
  <c r="U1755" i="1" s="1"/>
  <c r="T1755" i="1"/>
  <c r="T1753" i="1"/>
  <c r="S1751" i="1"/>
  <c r="U1751" i="1" s="1"/>
  <c r="T1751" i="1"/>
  <c r="T1749" i="1"/>
  <c r="S1747" i="1"/>
  <c r="U1747" i="1" s="1"/>
  <c r="T1747" i="1"/>
  <c r="T1745" i="1"/>
  <c r="S1743" i="1"/>
  <c r="U1743" i="1" s="1"/>
  <c r="T1743" i="1"/>
  <c r="T1741" i="1"/>
  <c r="S1739" i="1"/>
  <c r="U1739" i="1" s="1"/>
  <c r="T1739" i="1"/>
  <c r="T1737" i="1"/>
  <c r="S1735" i="1"/>
  <c r="U1735" i="1" s="1"/>
  <c r="T1735" i="1"/>
  <c r="T1732" i="1"/>
  <c r="S1730" i="1"/>
  <c r="U1730" i="1" s="1"/>
  <c r="T1730" i="1"/>
  <c r="T1728" i="1"/>
  <c r="S1726" i="1"/>
  <c r="U1726" i="1" s="1"/>
  <c r="T1726" i="1"/>
  <c r="T1724" i="1"/>
  <c r="S1722" i="1"/>
  <c r="U1722" i="1" s="1"/>
  <c r="T1722" i="1"/>
  <c r="T1720" i="1"/>
  <c r="S1718" i="1"/>
  <c r="U1718" i="1" s="1"/>
  <c r="T1718" i="1"/>
  <c r="T1716" i="1"/>
  <c r="S1714" i="1"/>
  <c r="U1714" i="1" s="1"/>
  <c r="T1714" i="1"/>
  <c r="T1712" i="1"/>
  <c r="S1710" i="1"/>
  <c r="U1710" i="1" s="1"/>
  <c r="T1710" i="1"/>
  <c r="T1708" i="1"/>
  <c r="S1706" i="1"/>
  <c r="U1706" i="1" s="1"/>
  <c r="T1706" i="1"/>
  <c r="T1704" i="1"/>
  <c r="S1702" i="1"/>
  <c r="U1702" i="1" s="1"/>
  <c r="T1702" i="1"/>
  <c r="T1700" i="1"/>
  <c r="S1698" i="1"/>
  <c r="U1698" i="1" s="1"/>
  <c r="T1698" i="1"/>
  <c r="T1696" i="1"/>
  <c r="S1694" i="1"/>
  <c r="U1694" i="1" s="1"/>
  <c r="T1694" i="1"/>
  <c r="T1691" i="1"/>
  <c r="S1689" i="1"/>
  <c r="U1689" i="1" s="1"/>
  <c r="T1689" i="1"/>
  <c r="T1687" i="1"/>
  <c r="S1685" i="1"/>
  <c r="U1685" i="1" s="1"/>
  <c r="T1685" i="1"/>
  <c r="T1683" i="1"/>
  <c r="S1680" i="1"/>
  <c r="U1680" i="1" s="1"/>
  <c r="T1680" i="1"/>
  <c r="T1678" i="1"/>
  <c r="S1675" i="1"/>
  <c r="U1675" i="1" s="1"/>
  <c r="T1675" i="1"/>
  <c r="T1672" i="1"/>
  <c r="S1670" i="1"/>
  <c r="U1670" i="1" s="1"/>
  <c r="T1670" i="1"/>
  <c r="T1667" i="1"/>
  <c r="S1663" i="1"/>
  <c r="U1663" i="1" s="1"/>
  <c r="T1663" i="1"/>
  <c r="T1660" i="1"/>
  <c r="S1658" i="1"/>
  <c r="U1658" i="1" s="1"/>
  <c r="T1658" i="1"/>
  <c r="T1652" i="1"/>
  <c r="S1650" i="1"/>
  <c r="U1650" i="1" s="1"/>
  <c r="T1650" i="1"/>
  <c r="T1648" i="1"/>
  <c r="S1646" i="1"/>
  <c r="U1646" i="1" s="1"/>
  <c r="T1646" i="1"/>
  <c r="T1644" i="1"/>
  <c r="S1642" i="1"/>
  <c r="U1642" i="1" s="1"/>
  <c r="T1642" i="1"/>
  <c r="T1640" i="1"/>
  <c r="S1638" i="1"/>
  <c r="U1638" i="1" s="1"/>
  <c r="T1638" i="1"/>
  <c r="T1636" i="1"/>
  <c r="S1634" i="1"/>
  <c r="U1634" i="1" s="1"/>
  <c r="T1634" i="1"/>
  <c r="T1632" i="1"/>
  <c r="S1630" i="1"/>
  <c r="U1630" i="1" s="1"/>
  <c r="T1630" i="1"/>
  <c r="T1628" i="1"/>
  <c r="S1625" i="1"/>
  <c r="U1625" i="1" s="1"/>
  <c r="T1625" i="1"/>
  <c r="T1623" i="1"/>
  <c r="S1621" i="1"/>
  <c r="U1621" i="1" s="1"/>
  <c r="T1621" i="1"/>
  <c r="T1619" i="1"/>
  <c r="S1617" i="1"/>
  <c r="U1617" i="1" s="1"/>
  <c r="T1617" i="1"/>
  <c r="T1615" i="1"/>
  <c r="S1610" i="1"/>
  <c r="U1610" i="1" s="1"/>
  <c r="T1610" i="1"/>
  <c r="T1608" i="1"/>
  <c r="S1606" i="1"/>
  <c r="U1606" i="1" s="1"/>
  <c r="T1606" i="1"/>
  <c r="T1604" i="1"/>
  <c r="S1602" i="1"/>
  <c r="U1602" i="1" s="1"/>
  <c r="T1602" i="1"/>
  <c r="T1600" i="1"/>
  <c r="S1598" i="1"/>
  <c r="U1598" i="1" s="1"/>
  <c r="T1598" i="1"/>
  <c r="T1595" i="1"/>
  <c r="S1593" i="1"/>
  <c r="U1593" i="1" s="1"/>
  <c r="T1593" i="1"/>
  <c r="T1591" i="1"/>
  <c r="S1589" i="1"/>
  <c r="U1589" i="1" s="1"/>
  <c r="T1589" i="1"/>
  <c r="T1587" i="1"/>
  <c r="S1583" i="1"/>
  <c r="U1583" i="1" s="1"/>
  <c r="T1583" i="1"/>
  <c r="T1581" i="1"/>
  <c r="S1578" i="1"/>
  <c r="U1578" i="1" s="1"/>
  <c r="T1578" i="1"/>
  <c r="T1575" i="1"/>
  <c r="S1573" i="1"/>
  <c r="U1573" i="1" s="1"/>
  <c r="T1573" i="1"/>
  <c r="T1571" i="1"/>
  <c r="S1569" i="1"/>
  <c r="U1569" i="1" s="1"/>
  <c r="T1569" i="1"/>
  <c r="T1567" i="1"/>
  <c r="S1564" i="1"/>
  <c r="U1564" i="1" s="1"/>
  <c r="T1564" i="1"/>
  <c r="T1562" i="1"/>
  <c r="S1560" i="1"/>
  <c r="U1560" i="1" s="1"/>
  <c r="T1560" i="1"/>
  <c r="T1556" i="1"/>
  <c r="S1552" i="1"/>
  <c r="U1552" i="1" s="1"/>
  <c r="T1552" i="1"/>
  <c r="T1550" i="1"/>
  <c r="S1548" i="1"/>
  <c r="U1548" i="1" s="1"/>
  <c r="T1548" i="1"/>
  <c r="T1546" i="1"/>
  <c r="S1544" i="1"/>
  <c r="U1544" i="1" s="1"/>
  <c r="T1544" i="1"/>
  <c r="T1540" i="1"/>
  <c r="S1538" i="1"/>
  <c r="U1538" i="1" s="1"/>
  <c r="T1538" i="1"/>
  <c r="T1535" i="1"/>
  <c r="S1533" i="1"/>
  <c r="U1533" i="1" s="1"/>
  <c r="T1533" i="1"/>
  <c r="T1529" i="1"/>
  <c r="S1527" i="1"/>
  <c r="U1527" i="1" s="1"/>
  <c r="T1527" i="1"/>
  <c r="T1522" i="1"/>
  <c r="S1519" i="1"/>
  <c r="U1519" i="1" s="1"/>
  <c r="T1519" i="1"/>
  <c r="T1517" i="1"/>
  <c r="S1515" i="1"/>
  <c r="U1515" i="1" s="1"/>
  <c r="T1515" i="1"/>
  <c r="T1512" i="1"/>
  <c r="S1510" i="1"/>
  <c r="U1510" i="1" s="1"/>
  <c r="T1510" i="1"/>
  <c r="T1508" i="1"/>
  <c r="S1506" i="1"/>
  <c r="U1506" i="1" s="1"/>
  <c r="T1506" i="1"/>
  <c r="T1504" i="1"/>
  <c r="S1502" i="1"/>
  <c r="U1502" i="1" s="1"/>
  <c r="T1502" i="1"/>
  <c r="T1500" i="1"/>
  <c r="S1498" i="1"/>
  <c r="U1498" i="1" s="1"/>
  <c r="T1498" i="1"/>
  <c r="T1496" i="1"/>
  <c r="S1494" i="1"/>
  <c r="U1494" i="1" s="1"/>
  <c r="T1494" i="1"/>
  <c r="T1491" i="1"/>
  <c r="S1488" i="1"/>
  <c r="U1488" i="1" s="1"/>
  <c r="T1488" i="1"/>
  <c r="T1486" i="1"/>
  <c r="S1483" i="1"/>
  <c r="U1483" i="1" s="1"/>
  <c r="T1483" i="1"/>
  <c r="T1480" i="1"/>
  <c r="S1478" i="1"/>
  <c r="U1478" i="1" s="1"/>
  <c r="T1478" i="1"/>
  <c r="T1476" i="1"/>
  <c r="S1474" i="1"/>
  <c r="U1474" i="1" s="1"/>
  <c r="T1474" i="1"/>
  <c r="T1472" i="1"/>
  <c r="S1470" i="1"/>
  <c r="U1470" i="1" s="1"/>
  <c r="T1470" i="1"/>
  <c r="T1468" i="1"/>
  <c r="S1464" i="1"/>
  <c r="U1464" i="1" s="1"/>
  <c r="T1464" i="1"/>
  <c r="T1460" i="1"/>
  <c r="S1457" i="1"/>
  <c r="U1457" i="1" s="1"/>
  <c r="T1457" i="1"/>
  <c r="T1455" i="1"/>
  <c r="S1451" i="1"/>
  <c r="U1451" i="1" s="1"/>
  <c r="T1451" i="1"/>
  <c r="T1449" i="1"/>
  <c r="S1447" i="1"/>
  <c r="U1447" i="1" s="1"/>
  <c r="T1447" i="1"/>
  <c r="T1445" i="1"/>
  <c r="S1440" i="1"/>
  <c r="U1440" i="1" s="1"/>
  <c r="T1440" i="1"/>
  <c r="T1437" i="1"/>
  <c r="S1434" i="1"/>
  <c r="U1434" i="1" s="1"/>
  <c r="T1434" i="1"/>
  <c r="T1432" i="1"/>
  <c r="S1430" i="1"/>
  <c r="U1430" i="1" s="1"/>
  <c r="T1430" i="1"/>
  <c r="T1428" i="1"/>
  <c r="S1426" i="1"/>
  <c r="U1426" i="1" s="1"/>
  <c r="T1426" i="1"/>
  <c r="T1424" i="1"/>
  <c r="S1418" i="1"/>
  <c r="U1418" i="1" s="1"/>
  <c r="T1418" i="1"/>
  <c r="S1412" i="1"/>
  <c r="U1412" i="1" s="1"/>
  <c r="T1412" i="1"/>
  <c r="T1409" i="1"/>
  <c r="S1407" i="1"/>
  <c r="U1407" i="1" s="1"/>
  <c r="T1407" i="1"/>
  <c r="T1405" i="1"/>
  <c r="S1402" i="1"/>
  <c r="U1402" i="1" s="1"/>
  <c r="T1402" i="1"/>
  <c r="T1400" i="1"/>
  <c r="S1398" i="1"/>
  <c r="U1398" i="1" s="1"/>
  <c r="T1398" i="1"/>
  <c r="T1396" i="1"/>
  <c r="S1394" i="1"/>
  <c r="U1394" i="1" s="1"/>
  <c r="T1394" i="1"/>
  <c r="T1390" i="1"/>
  <c r="S1387" i="1"/>
  <c r="U1387" i="1" s="1"/>
  <c r="T1387" i="1"/>
  <c r="T1384" i="1"/>
  <c r="S1382" i="1"/>
  <c r="U1382" i="1" s="1"/>
  <c r="T1382" i="1"/>
  <c r="T1380" i="1"/>
  <c r="S1377" i="1"/>
  <c r="U1377" i="1" s="1"/>
  <c r="T1377" i="1"/>
  <c r="T1373" i="1"/>
  <c r="S1371" i="1"/>
  <c r="U1371" i="1" s="1"/>
  <c r="T1371" i="1"/>
  <c r="T1369" i="1"/>
  <c r="S1366" i="1"/>
  <c r="U1366" i="1" s="1"/>
  <c r="T1366" i="1"/>
  <c r="T1364" i="1"/>
  <c r="S1362" i="1"/>
  <c r="U1362" i="1" s="1"/>
  <c r="T1362" i="1"/>
  <c r="T1360" i="1"/>
  <c r="S1353" i="1"/>
  <c r="U1353" i="1" s="1"/>
  <c r="T1353" i="1"/>
  <c r="T1351" i="1"/>
  <c r="S1348" i="1"/>
  <c r="U1348" i="1" s="1"/>
  <c r="T1348" i="1"/>
  <c r="T1345" i="1"/>
  <c r="S1342" i="1"/>
  <c r="U1342" i="1" s="1"/>
  <c r="T1342" i="1"/>
  <c r="T1340" i="1"/>
  <c r="S1337" i="1"/>
  <c r="U1337" i="1" s="1"/>
  <c r="T1337" i="1"/>
  <c r="T1335" i="1"/>
  <c r="S1333" i="1"/>
  <c r="U1333" i="1" s="1"/>
  <c r="T1333" i="1"/>
  <c r="T1329" i="1"/>
  <c r="S1325" i="1"/>
  <c r="U1325" i="1" s="1"/>
  <c r="T1325" i="1"/>
  <c r="T1321" i="1"/>
  <c r="S1319" i="1"/>
  <c r="U1319" i="1" s="1"/>
  <c r="T1319" i="1"/>
  <c r="T1308" i="1"/>
  <c r="S1305" i="1"/>
  <c r="U1305" i="1" s="1"/>
  <c r="T1305" i="1"/>
  <c r="T1301" i="1"/>
  <c r="S1303" i="1"/>
  <c r="U1303" i="1" s="1"/>
  <c r="T1303" i="1"/>
  <c r="T1300" i="1"/>
  <c r="S1296" i="1"/>
  <c r="U1296" i="1" s="1"/>
  <c r="T1296" i="1"/>
  <c r="T1294" i="1"/>
  <c r="S1292" i="1"/>
  <c r="U1292" i="1" s="1"/>
  <c r="T1292" i="1"/>
  <c r="T1288" i="1"/>
  <c r="S1285" i="1"/>
  <c r="U1285" i="1" s="1"/>
  <c r="T1285" i="1"/>
  <c r="T1283" i="1"/>
  <c r="S1281" i="1"/>
  <c r="U1281" i="1" s="1"/>
  <c r="T1281" i="1"/>
  <c r="T1276" i="1"/>
  <c r="S1273" i="1"/>
  <c r="U1273" i="1" s="1"/>
  <c r="T1273" i="1"/>
  <c r="T1270" i="1"/>
  <c r="S1262" i="1"/>
  <c r="U1262" i="1" s="1"/>
  <c r="T1262" i="1"/>
  <c r="T1249" i="1"/>
  <c r="S1246" i="1"/>
  <c r="U1246" i="1" s="1"/>
  <c r="T1246" i="1"/>
  <c r="T1243" i="1"/>
  <c r="S1241" i="1"/>
  <c r="U1241" i="1" s="1"/>
  <c r="T1241" i="1"/>
  <c r="T1239" i="1"/>
  <c r="S1236" i="1"/>
  <c r="U1236" i="1" s="1"/>
  <c r="T1236" i="1"/>
  <c r="T1232" i="1"/>
  <c r="S1230" i="1"/>
  <c r="U1230" i="1" s="1"/>
  <c r="T1230" i="1"/>
  <c r="T1223" i="1"/>
  <c r="S1221" i="1"/>
  <c r="U1221" i="1" s="1"/>
  <c r="T1221" i="1"/>
  <c r="T1219" i="1"/>
  <c r="S1217" i="1"/>
  <c r="U1217" i="1" s="1"/>
  <c r="T1217" i="1"/>
  <c r="T1215" i="1"/>
  <c r="S1213" i="1"/>
  <c r="U1213" i="1" s="1"/>
  <c r="T1213" i="1"/>
  <c r="T1211" i="1"/>
  <c r="S1209" i="1"/>
  <c r="U1209" i="1" s="1"/>
  <c r="T1209" i="1"/>
  <c r="T1207" i="1"/>
  <c r="S1205" i="1"/>
  <c r="U1205" i="1" s="1"/>
  <c r="T1205" i="1"/>
  <c r="T1203" i="1"/>
  <c r="S1201" i="1"/>
  <c r="U1201" i="1" s="1"/>
  <c r="T1201" i="1"/>
  <c r="T1199" i="1"/>
  <c r="S1197" i="1"/>
  <c r="U1197" i="1" s="1"/>
  <c r="T1197" i="1"/>
  <c r="T1267" i="1"/>
  <c r="S1264" i="1"/>
  <c r="U1264" i="1" s="1"/>
  <c r="T1264" i="1"/>
  <c r="T1259" i="1"/>
  <c r="S1257" i="1"/>
  <c r="U1257" i="1" s="1"/>
  <c r="T1257" i="1"/>
  <c r="T1255" i="1"/>
  <c r="S1253" i="1"/>
  <c r="U1253" i="1" s="1"/>
  <c r="T1253" i="1"/>
  <c r="T1250" i="1"/>
  <c r="S1244" i="1"/>
  <c r="U1244" i="1" s="1"/>
  <c r="T1244" i="1"/>
  <c r="T1234" i="1"/>
  <c r="S1226" i="1"/>
  <c r="U1226" i="1" s="1"/>
  <c r="T1226" i="1"/>
  <c r="T1173" i="1"/>
  <c r="S1171" i="1"/>
  <c r="U1171" i="1" s="1"/>
  <c r="T1171" i="1"/>
  <c r="T1168" i="1"/>
  <c r="S1165" i="1"/>
  <c r="U1165" i="1" s="1"/>
  <c r="T1165" i="1"/>
  <c r="T1162" i="1"/>
  <c r="S1158" i="1"/>
  <c r="U1158" i="1" s="1"/>
  <c r="T1158" i="1"/>
  <c r="T1156" i="1"/>
  <c r="S1154" i="1"/>
  <c r="U1154" i="1" s="1"/>
  <c r="T1154" i="1"/>
  <c r="T1151" i="1"/>
  <c r="S1148" i="1"/>
  <c r="U1148" i="1" s="1"/>
  <c r="T1148" i="1"/>
  <c r="T1146" i="1"/>
  <c r="S1143" i="1"/>
  <c r="U1143" i="1" s="1"/>
  <c r="T1143" i="1"/>
  <c r="T1141" i="1"/>
  <c r="S1139" i="1"/>
  <c r="U1139" i="1" s="1"/>
  <c r="T1139" i="1"/>
  <c r="T1135" i="1"/>
  <c r="S1131" i="1"/>
  <c r="U1131" i="1" s="1"/>
  <c r="T1131" i="1"/>
  <c r="T1129" i="1"/>
  <c r="S1126" i="1"/>
  <c r="U1126" i="1" s="1"/>
  <c r="T1126" i="1"/>
  <c r="T1122" i="1"/>
  <c r="S1118" i="1"/>
  <c r="U1118" i="1" s="1"/>
  <c r="T1118" i="1"/>
  <c r="T1116" i="1"/>
  <c r="S1113" i="1"/>
  <c r="U1113" i="1" s="1"/>
  <c r="T1113" i="1"/>
  <c r="T1111" i="1"/>
  <c r="S1108" i="1"/>
  <c r="U1108" i="1" s="1"/>
  <c r="T1108" i="1"/>
  <c r="T1105" i="1"/>
  <c r="S1103" i="1"/>
  <c r="U1103" i="1" s="1"/>
  <c r="T1103" i="1"/>
  <c r="T1101" i="1"/>
  <c r="S1097" i="1"/>
  <c r="U1097" i="1" s="1"/>
  <c r="T1097" i="1"/>
  <c r="T1095" i="1"/>
  <c r="S1093" i="1"/>
  <c r="U1093" i="1" s="1"/>
  <c r="T1093" i="1"/>
  <c r="T1091" i="1"/>
  <c r="S1088" i="1"/>
  <c r="U1088" i="1" s="1"/>
  <c r="T1088" i="1"/>
  <c r="T1086" i="1"/>
  <c r="S1082" i="1"/>
  <c r="U1082" i="1" s="1"/>
  <c r="T1082" i="1"/>
  <c r="T1080" i="1"/>
  <c r="S1075" i="1"/>
  <c r="U1075" i="1" s="1"/>
  <c r="T1075" i="1"/>
  <c r="T1073" i="1"/>
  <c r="S1071" i="1"/>
  <c r="U1071" i="1" s="1"/>
  <c r="T1071" i="1"/>
  <c r="T1069" i="1"/>
  <c r="S1067" i="1"/>
  <c r="U1067" i="1" s="1"/>
  <c r="T1067" i="1"/>
  <c r="T1065" i="1"/>
  <c r="S1062" i="1"/>
  <c r="U1062" i="1" s="1"/>
  <c r="T1062" i="1"/>
  <c r="T1059" i="1"/>
  <c r="S1056" i="1"/>
  <c r="U1056" i="1" s="1"/>
  <c r="T1056" i="1"/>
  <c r="T1054" i="1"/>
  <c r="S1051" i="1"/>
  <c r="U1051" i="1" s="1"/>
  <c r="T1051" i="1"/>
  <c r="T1049" i="1"/>
  <c r="S1047" i="1"/>
  <c r="U1047" i="1" s="1"/>
  <c r="T1047" i="1"/>
  <c r="T1045" i="1"/>
  <c r="S1043" i="1"/>
  <c r="U1043" i="1" s="1"/>
  <c r="T1043" i="1"/>
  <c r="T1038" i="1"/>
  <c r="S1036" i="1"/>
  <c r="U1036" i="1" s="1"/>
  <c r="T1036" i="1"/>
  <c r="T1034" i="1"/>
  <c r="S1029" i="1"/>
  <c r="U1029" i="1" s="1"/>
  <c r="T1029" i="1"/>
  <c r="T1026" i="1"/>
  <c r="S1024" i="1"/>
  <c r="U1024" i="1" s="1"/>
  <c r="T1024" i="1"/>
  <c r="T1021" i="1"/>
  <c r="S1018" i="1"/>
  <c r="U1018" i="1" s="1"/>
  <c r="T1018" i="1"/>
  <c r="T1016" i="1"/>
  <c r="S1012" i="1"/>
  <c r="U1012" i="1" s="1"/>
  <c r="T1012" i="1"/>
  <c r="T1009" i="1"/>
  <c r="S999" i="1"/>
  <c r="U999" i="1" s="1"/>
  <c r="T999" i="1"/>
  <c r="T991" i="1"/>
  <c r="S989" i="1"/>
  <c r="U989" i="1" s="1"/>
  <c r="T989" i="1"/>
  <c r="T987" i="1"/>
  <c r="S985" i="1"/>
  <c r="U985" i="1" s="1"/>
  <c r="T985" i="1"/>
  <c r="T982" i="1"/>
  <c r="S980" i="1"/>
  <c r="U980" i="1" s="1"/>
  <c r="T980" i="1"/>
  <c r="T976" i="1"/>
  <c r="S974" i="1"/>
  <c r="U974" i="1" s="1"/>
  <c r="T974" i="1"/>
  <c r="T972" i="1"/>
  <c r="S970" i="1"/>
  <c r="U970" i="1" s="1"/>
  <c r="T970" i="1"/>
  <c r="T968" i="1"/>
  <c r="S965" i="1"/>
  <c r="U965" i="1" s="1"/>
  <c r="T965" i="1"/>
  <c r="T963" i="1"/>
  <c r="S954" i="1"/>
  <c r="U954" i="1" s="1"/>
  <c r="T954" i="1"/>
  <c r="T950" i="1"/>
  <c r="S942" i="1"/>
  <c r="U942" i="1" s="1"/>
  <c r="T942" i="1"/>
  <c r="T939" i="1"/>
  <c r="S936" i="1"/>
  <c r="U936" i="1" s="1"/>
  <c r="T936" i="1"/>
  <c r="T930" i="1"/>
  <c r="S926" i="1"/>
  <c r="U926" i="1" s="1"/>
  <c r="T926" i="1"/>
  <c r="T924" i="1"/>
  <c r="S922" i="1"/>
  <c r="U922" i="1" s="1"/>
  <c r="T922" i="1"/>
  <c r="T919" i="1"/>
  <c r="S916" i="1"/>
  <c r="U916" i="1" s="1"/>
  <c r="T916" i="1"/>
  <c r="T914" i="1"/>
  <c r="S912" i="1"/>
  <c r="U912" i="1" s="1"/>
  <c r="T912" i="1"/>
  <c r="T909" i="1"/>
  <c r="S907" i="1"/>
  <c r="U907" i="1" s="1"/>
  <c r="T907" i="1"/>
  <c r="T905" i="1"/>
  <c r="S902" i="1"/>
  <c r="U902" i="1" s="1"/>
  <c r="T902" i="1"/>
  <c r="T898" i="1"/>
  <c r="S887" i="1"/>
  <c r="U887" i="1" s="1"/>
  <c r="T887" i="1"/>
  <c r="T885" i="1"/>
  <c r="S877" i="1"/>
  <c r="U877" i="1" s="1"/>
  <c r="T877" i="1"/>
  <c r="T871" i="1"/>
  <c r="S868" i="1"/>
  <c r="U868" i="1" s="1"/>
  <c r="T868" i="1"/>
  <c r="T865" i="1"/>
  <c r="S863" i="1"/>
  <c r="U863" i="1" s="1"/>
  <c r="T863" i="1"/>
  <c r="T861" i="1"/>
  <c r="S859" i="1"/>
  <c r="U859" i="1" s="1"/>
  <c r="T859" i="1"/>
  <c r="T857" i="1"/>
  <c r="S855" i="1"/>
  <c r="U855" i="1" s="1"/>
  <c r="T855" i="1"/>
  <c r="T853" i="1"/>
  <c r="S851" i="1"/>
  <c r="U851" i="1" s="1"/>
  <c r="T851" i="1"/>
  <c r="T849" i="1"/>
  <c r="S847" i="1"/>
  <c r="U847" i="1" s="1"/>
  <c r="T847" i="1"/>
  <c r="T845" i="1"/>
  <c r="S843" i="1"/>
  <c r="U843" i="1" s="1"/>
  <c r="T843" i="1"/>
  <c r="T841" i="1"/>
  <c r="S839" i="1"/>
  <c r="U839" i="1" s="1"/>
  <c r="T839" i="1"/>
  <c r="T837" i="1"/>
  <c r="S834" i="1"/>
  <c r="U834" i="1" s="1"/>
  <c r="T834" i="1"/>
  <c r="T832" i="1"/>
  <c r="S830" i="1"/>
  <c r="U830" i="1" s="1"/>
  <c r="T830" i="1"/>
  <c r="T827" i="1"/>
  <c r="S825" i="1"/>
  <c r="U825" i="1" s="1"/>
  <c r="T825" i="1"/>
  <c r="T818" i="1"/>
  <c r="S816" i="1"/>
  <c r="U816" i="1" s="1"/>
  <c r="T816" i="1"/>
  <c r="T814" i="1"/>
  <c r="S812" i="1"/>
  <c r="U812" i="1" s="1"/>
  <c r="T812" i="1"/>
  <c r="T806" i="1"/>
  <c r="S804" i="1"/>
  <c r="U804" i="1" s="1"/>
  <c r="T804" i="1"/>
  <c r="T798" i="1"/>
  <c r="S795" i="1"/>
  <c r="U795" i="1" s="1"/>
  <c r="T795" i="1"/>
  <c r="T793" i="1"/>
  <c r="S782" i="1"/>
  <c r="U782" i="1" s="1"/>
  <c r="T782" i="1"/>
  <c r="T779" i="1"/>
  <c r="S777" i="1"/>
  <c r="U777" i="1" s="1"/>
  <c r="T777" i="1"/>
  <c r="T774" i="1"/>
  <c r="S772" i="1"/>
  <c r="U772" i="1" s="1"/>
  <c r="T772" i="1"/>
  <c r="T766" i="1"/>
  <c r="S765" i="1"/>
  <c r="U765" i="1" s="1"/>
  <c r="T765" i="1"/>
  <c r="T762" i="1"/>
  <c r="S760" i="1"/>
  <c r="U760" i="1" s="1"/>
  <c r="T760" i="1"/>
  <c r="T758" i="1"/>
  <c r="S755" i="1"/>
  <c r="U755" i="1" s="1"/>
  <c r="T755" i="1"/>
  <c r="T753" i="1"/>
  <c r="S750" i="1"/>
  <c r="U750" i="1" s="1"/>
  <c r="T750" i="1"/>
  <c r="T747" i="1"/>
  <c r="S744" i="1"/>
  <c r="U744" i="1" s="1"/>
  <c r="T744" i="1"/>
  <c r="T742" i="1"/>
  <c r="S739" i="1"/>
  <c r="U739" i="1" s="1"/>
  <c r="T739" i="1"/>
  <c r="T737" i="1"/>
  <c r="S734" i="1"/>
  <c r="U734" i="1" s="1"/>
  <c r="T734" i="1"/>
  <c r="T730" i="1"/>
  <c r="S730" i="1"/>
  <c r="U730" i="1" s="1"/>
  <c r="S728" i="1"/>
  <c r="U728" i="1" s="1"/>
  <c r="T728" i="1"/>
  <c r="T726" i="1"/>
  <c r="S723" i="1"/>
  <c r="U723" i="1" s="1"/>
  <c r="T723" i="1"/>
  <c r="T719" i="1"/>
  <c r="S719" i="1"/>
  <c r="U719" i="1" s="1"/>
  <c r="S717" i="1"/>
  <c r="U717" i="1" s="1"/>
  <c r="T717" i="1"/>
  <c r="T715" i="1"/>
  <c r="S713" i="1"/>
  <c r="U713" i="1" s="1"/>
  <c r="T713" i="1"/>
  <c r="T708" i="1"/>
  <c r="S708" i="1"/>
  <c r="U708" i="1" s="1"/>
  <c r="S706" i="1"/>
  <c r="U706" i="1" s="1"/>
  <c r="T706" i="1"/>
  <c r="T704" i="1"/>
  <c r="S701" i="1"/>
  <c r="U701" i="1" s="1"/>
  <c r="T701" i="1"/>
  <c r="T699" i="1"/>
  <c r="S699" i="1"/>
  <c r="U699" i="1" s="1"/>
  <c r="S697" i="1"/>
  <c r="U697" i="1" s="1"/>
  <c r="T697" i="1"/>
  <c r="T695" i="1"/>
  <c r="S693" i="1"/>
  <c r="U693" i="1" s="1"/>
  <c r="T693" i="1"/>
  <c r="T689" i="1"/>
  <c r="S689" i="1"/>
  <c r="U689" i="1" s="1"/>
  <c r="S687" i="1"/>
  <c r="U687" i="1" s="1"/>
  <c r="T687" i="1"/>
  <c r="T684" i="1"/>
  <c r="S683" i="1"/>
  <c r="U683" i="1" s="1"/>
  <c r="T683" i="1"/>
  <c r="T681" i="1"/>
  <c r="S681" i="1"/>
  <c r="U681" i="1" s="1"/>
  <c r="S679" i="1"/>
  <c r="U679" i="1" s="1"/>
  <c r="T679" i="1"/>
  <c r="T676" i="1"/>
  <c r="S674" i="1"/>
  <c r="U674" i="1" s="1"/>
  <c r="T674" i="1"/>
  <c r="T672" i="1"/>
  <c r="S672" i="1"/>
  <c r="U672" i="1" s="1"/>
  <c r="S669" i="1"/>
  <c r="U669" i="1" s="1"/>
  <c r="T669" i="1"/>
  <c r="T665" i="1"/>
  <c r="S663" i="1"/>
  <c r="U663" i="1" s="1"/>
  <c r="T663" i="1"/>
  <c r="T661" i="1"/>
  <c r="S661" i="1"/>
  <c r="U661" i="1" s="1"/>
  <c r="S659" i="1"/>
  <c r="U659" i="1" s="1"/>
  <c r="T659" i="1"/>
  <c r="T657" i="1"/>
  <c r="S655" i="1"/>
  <c r="U655" i="1" s="1"/>
  <c r="T655" i="1"/>
  <c r="T653" i="1"/>
  <c r="S653" i="1"/>
  <c r="U653" i="1" s="1"/>
  <c r="S651" i="1"/>
  <c r="U651" i="1" s="1"/>
  <c r="T651" i="1"/>
  <c r="T649" i="1"/>
  <c r="S647" i="1"/>
  <c r="U647" i="1" s="1"/>
  <c r="T647" i="1"/>
  <c r="T645" i="1"/>
  <c r="S645" i="1"/>
  <c r="U645" i="1" s="1"/>
  <c r="S643" i="1"/>
  <c r="U643" i="1" s="1"/>
  <c r="T643" i="1"/>
  <c r="S640" i="1"/>
  <c r="U640" i="1" s="1"/>
  <c r="T640" i="1"/>
  <c r="T638" i="1"/>
  <c r="S638" i="1"/>
  <c r="U638" i="1" s="1"/>
  <c r="S636" i="1"/>
  <c r="U636" i="1" s="1"/>
  <c r="T636" i="1"/>
  <c r="T631" i="1"/>
  <c r="S623" i="1"/>
  <c r="U623" i="1" s="1"/>
  <c r="T623" i="1"/>
  <c r="T622" i="1"/>
  <c r="S622" i="1"/>
  <c r="U622" i="1" s="1"/>
  <c r="S620" i="1"/>
  <c r="U620" i="1" s="1"/>
  <c r="T620" i="1"/>
  <c r="T618" i="1"/>
  <c r="S616" i="1"/>
  <c r="U616" i="1" s="1"/>
  <c r="T616" i="1"/>
  <c r="T2369" i="1"/>
  <c r="S2369" i="1"/>
  <c r="U2369" i="1" s="1"/>
  <c r="S613" i="1"/>
  <c r="U613" i="1" s="1"/>
  <c r="T613" i="1"/>
  <c r="T611" i="1"/>
  <c r="S607" i="1"/>
  <c r="U607" i="1" s="1"/>
  <c r="T607" i="1"/>
  <c r="T605" i="1"/>
  <c r="S605" i="1"/>
  <c r="U605" i="1" s="1"/>
  <c r="S603" i="1"/>
  <c r="U603" i="1" s="1"/>
  <c r="T603" i="1"/>
  <c r="T601" i="1"/>
  <c r="S599" i="1"/>
  <c r="U599" i="1" s="1"/>
  <c r="T599" i="1"/>
  <c r="T597" i="1"/>
  <c r="S597" i="1"/>
  <c r="U597" i="1" s="1"/>
  <c r="S595" i="1"/>
  <c r="U595" i="1" s="1"/>
  <c r="T595" i="1"/>
  <c r="T592" i="1"/>
  <c r="S590" i="1"/>
  <c r="U590" i="1" s="1"/>
  <c r="T590" i="1"/>
  <c r="T588" i="1"/>
  <c r="S588" i="1"/>
  <c r="U588" i="1" s="1"/>
  <c r="S586" i="1"/>
  <c r="U586" i="1" s="1"/>
  <c r="T586" i="1"/>
  <c r="T583" i="1"/>
  <c r="S574" i="1"/>
  <c r="U574" i="1" s="1"/>
  <c r="T574" i="1"/>
  <c r="T576" i="1"/>
  <c r="S576" i="1"/>
  <c r="U576" i="1" s="1"/>
  <c r="S572" i="1"/>
  <c r="U572" i="1" s="1"/>
  <c r="T572" i="1"/>
  <c r="T570" i="1"/>
  <c r="S568" i="1"/>
  <c r="U568" i="1" s="1"/>
  <c r="T568" i="1"/>
  <c r="T566" i="1"/>
  <c r="S566" i="1"/>
  <c r="U566" i="1" s="1"/>
  <c r="S565" i="1"/>
  <c r="U565" i="1" s="1"/>
  <c r="T565" i="1"/>
  <c r="T561" i="1"/>
  <c r="S557" i="1"/>
  <c r="U557" i="1" s="1"/>
  <c r="T557" i="1"/>
  <c r="T555" i="1"/>
  <c r="S555" i="1"/>
  <c r="U555" i="1" s="1"/>
  <c r="S553" i="1"/>
  <c r="U553" i="1" s="1"/>
  <c r="T553" i="1"/>
  <c r="T550" i="1"/>
  <c r="S548" i="1"/>
  <c r="U548" i="1" s="1"/>
  <c r="T548" i="1"/>
  <c r="T545" i="1"/>
  <c r="S545" i="1"/>
  <c r="U545" i="1" s="1"/>
  <c r="S543" i="1"/>
  <c r="U543" i="1" s="1"/>
  <c r="T543" i="1"/>
  <c r="T541" i="1"/>
  <c r="S539" i="1"/>
  <c r="U539" i="1" s="1"/>
  <c r="T539" i="1"/>
  <c r="T537" i="1"/>
  <c r="S537" i="1"/>
  <c r="U537" i="1" s="1"/>
  <c r="S534" i="1"/>
  <c r="U534" i="1" s="1"/>
  <c r="T534" i="1"/>
  <c r="T526" i="1"/>
  <c r="S522" i="1"/>
  <c r="U522" i="1" s="1"/>
  <c r="T522" i="1"/>
  <c r="T520" i="1"/>
  <c r="S520" i="1"/>
  <c r="U520" i="1" s="1"/>
  <c r="S518" i="1"/>
  <c r="U518" i="1" s="1"/>
  <c r="T518" i="1"/>
  <c r="T516" i="1"/>
  <c r="S514" i="1"/>
  <c r="U514" i="1" s="1"/>
  <c r="T514" i="1"/>
  <c r="T512" i="1"/>
  <c r="S512" i="1"/>
  <c r="U512" i="1" s="1"/>
  <c r="S510" i="1"/>
  <c r="U510" i="1" s="1"/>
  <c r="T510" i="1"/>
  <c r="T508" i="1"/>
  <c r="S506" i="1"/>
  <c r="U506" i="1" s="1"/>
  <c r="T506" i="1"/>
  <c r="T504" i="1"/>
  <c r="S504" i="1"/>
  <c r="U504" i="1" s="1"/>
  <c r="S502" i="1"/>
  <c r="U502" i="1" s="1"/>
  <c r="T502" i="1"/>
  <c r="T498" i="1"/>
  <c r="S496" i="1"/>
  <c r="U496" i="1" s="1"/>
  <c r="T496" i="1"/>
  <c r="T494" i="1"/>
  <c r="S494" i="1"/>
  <c r="S486" i="1"/>
  <c r="U486" i="1" s="1"/>
  <c r="T486" i="1"/>
  <c r="T483" i="1"/>
  <c r="S481" i="1"/>
  <c r="U481" i="1" s="1"/>
  <c r="T481" i="1"/>
  <c r="T479" i="1"/>
  <c r="S479" i="1"/>
  <c r="U479" i="1" s="1"/>
  <c r="S477" i="1"/>
  <c r="U477" i="1" s="1"/>
  <c r="T477" i="1"/>
  <c r="T475" i="1"/>
  <c r="S473" i="1"/>
  <c r="U473" i="1" s="1"/>
  <c r="T473" i="1"/>
  <c r="T471" i="1"/>
  <c r="S471" i="1"/>
  <c r="U471" i="1" s="1"/>
  <c r="S469" i="1"/>
  <c r="U469" i="1" s="1"/>
  <c r="T469" i="1"/>
  <c r="T466" i="1"/>
  <c r="S464" i="1"/>
  <c r="U464" i="1" s="1"/>
  <c r="T464" i="1"/>
  <c r="T462" i="1"/>
  <c r="S462" i="1"/>
  <c r="U462" i="1" s="1"/>
  <c r="S459" i="1"/>
  <c r="U459" i="1" s="1"/>
  <c r="T459" i="1"/>
  <c r="T457" i="1"/>
  <c r="S455" i="1"/>
  <c r="U455" i="1" s="1"/>
  <c r="T455" i="1"/>
  <c r="T453" i="1"/>
  <c r="S453" i="1"/>
  <c r="U453" i="1" s="1"/>
  <c r="S451" i="1"/>
  <c r="U451" i="1" s="1"/>
  <c r="T451" i="1"/>
  <c r="T449" i="1"/>
  <c r="S447" i="1"/>
  <c r="U447" i="1" s="1"/>
  <c r="T447" i="1"/>
  <c r="T443" i="1"/>
  <c r="S443" i="1"/>
  <c r="U443" i="1" s="1"/>
  <c r="S441" i="1"/>
  <c r="U441" i="1" s="1"/>
  <c r="T441" i="1"/>
  <c r="T439" i="1"/>
  <c r="S437" i="1"/>
  <c r="U437" i="1" s="1"/>
  <c r="T437" i="1"/>
  <c r="T435" i="1"/>
  <c r="S435" i="1"/>
  <c r="U435" i="1" s="1"/>
  <c r="S433" i="1"/>
  <c r="U433" i="1" s="1"/>
  <c r="T433" i="1"/>
  <c r="T431" i="1"/>
  <c r="T428" i="1"/>
  <c r="S428" i="1"/>
  <c r="U428" i="1" s="1"/>
  <c r="S426" i="1"/>
  <c r="U426" i="1" s="1"/>
  <c r="T426" i="1"/>
  <c r="T424" i="1"/>
  <c r="S422" i="1"/>
  <c r="U422" i="1" s="1"/>
  <c r="T422" i="1"/>
  <c r="T420" i="1"/>
  <c r="S420" i="1"/>
  <c r="U420" i="1" s="1"/>
  <c r="S418" i="1"/>
  <c r="U418" i="1" s="1"/>
  <c r="T418" i="1"/>
  <c r="T416" i="1"/>
  <c r="S414" i="1"/>
  <c r="U414" i="1" s="1"/>
  <c r="T414" i="1"/>
  <c r="T412" i="1"/>
  <c r="S412" i="1"/>
  <c r="U412" i="1" s="1"/>
  <c r="S373" i="1"/>
  <c r="U373" i="1" s="1"/>
  <c r="T373" i="1"/>
  <c r="T370" i="1"/>
  <c r="S367" i="1"/>
  <c r="U367" i="1" s="1"/>
  <c r="T367" i="1"/>
  <c r="T360" i="1"/>
  <c r="S360" i="1"/>
  <c r="U360" i="1" s="1"/>
  <c r="S358" i="1"/>
  <c r="U358" i="1" s="1"/>
  <c r="T358" i="1"/>
  <c r="T355" i="1"/>
  <c r="T346" i="1"/>
  <c r="S346" i="1"/>
  <c r="U346" i="1" s="1"/>
  <c r="S339" i="1"/>
  <c r="U339" i="1" s="1"/>
  <c r="T339" i="1"/>
  <c r="T335" i="1"/>
  <c r="S334" i="1"/>
  <c r="U334" i="1" s="1"/>
  <c r="T334" i="1"/>
  <c r="T332" i="1"/>
  <c r="S332" i="1"/>
  <c r="U332" i="1" s="1"/>
  <c r="S330" i="1"/>
  <c r="U330" i="1" s="1"/>
  <c r="T330" i="1"/>
  <c r="T328" i="1"/>
  <c r="S326" i="1"/>
  <c r="U326" i="1" s="1"/>
  <c r="T326" i="1"/>
  <c r="T324" i="1"/>
  <c r="S324" i="1"/>
  <c r="U324" i="1" s="1"/>
  <c r="S322" i="1"/>
  <c r="U322" i="1" s="1"/>
  <c r="T322" i="1"/>
  <c r="T319" i="1"/>
  <c r="S317" i="1"/>
  <c r="U317" i="1" s="1"/>
  <c r="T317" i="1"/>
  <c r="T315" i="1"/>
  <c r="S315" i="1"/>
  <c r="U315" i="1" s="1"/>
  <c r="S313" i="1"/>
  <c r="U313" i="1" s="1"/>
  <c r="T313" i="1"/>
  <c r="T311" i="1"/>
  <c r="S309" i="1"/>
  <c r="U309" i="1" s="1"/>
  <c r="T309" i="1"/>
  <c r="T305" i="1"/>
  <c r="S305" i="1"/>
  <c r="U305" i="1" s="1"/>
  <c r="S303" i="1"/>
  <c r="U303" i="1" s="1"/>
  <c r="T303" i="1"/>
  <c r="T301" i="1"/>
  <c r="S300" i="1"/>
  <c r="U300" i="1" s="1"/>
  <c r="T300" i="1"/>
  <c r="T298" i="1"/>
  <c r="S298" i="1"/>
  <c r="U298" i="1" s="1"/>
  <c r="S296" i="1"/>
  <c r="U296" i="1" s="1"/>
  <c r="T296" i="1"/>
  <c r="T294" i="1"/>
  <c r="S288" i="1"/>
  <c r="U288" i="1" s="1"/>
  <c r="T288" i="1"/>
  <c r="T286" i="1"/>
  <c r="S286" i="1"/>
  <c r="U286" i="1" s="1"/>
  <c r="S284" i="1"/>
  <c r="U284" i="1" s="1"/>
  <c r="T284" i="1"/>
  <c r="T281" i="1"/>
  <c r="S278" i="1"/>
  <c r="U278" i="1" s="1"/>
  <c r="T278" i="1"/>
  <c r="T276" i="1"/>
  <c r="S276" i="1"/>
  <c r="U276" i="1" s="1"/>
  <c r="S274" i="1"/>
  <c r="U274" i="1" s="1"/>
  <c r="T274" i="1"/>
  <c r="T272" i="1"/>
  <c r="S270" i="1"/>
  <c r="U270" i="1" s="1"/>
  <c r="T270" i="1"/>
  <c r="T268" i="1"/>
  <c r="S268" i="1"/>
  <c r="U268" i="1" s="1"/>
  <c r="S266" i="1"/>
  <c r="U266" i="1" s="1"/>
  <c r="T266" i="1"/>
  <c r="T264" i="1"/>
  <c r="S264" i="1"/>
  <c r="U264" i="1" s="1"/>
  <c r="S262" i="1"/>
  <c r="U262" i="1" s="1"/>
  <c r="T262" i="1"/>
  <c r="T260" i="1"/>
  <c r="S260" i="1"/>
  <c r="U260" i="1" s="1"/>
  <c r="S258" i="1"/>
  <c r="U258" i="1" s="1"/>
  <c r="T258" i="1"/>
  <c r="T256" i="1"/>
  <c r="S256" i="1"/>
  <c r="U256" i="1" s="1"/>
  <c r="S253" i="1"/>
  <c r="U253" i="1" s="1"/>
  <c r="T253" i="1"/>
  <c r="T251" i="1"/>
  <c r="S251" i="1"/>
  <c r="U251" i="1" s="1"/>
  <c r="S249" i="1"/>
  <c r="U249" i="1" s="1"/>
  <c r="T249" i="1"/>
  <c r="S246" i="1"/>
  <c r="U246" i="1" s="1"/>
  <c r="T246" i="1"/>
  <c r="T244" i="1"/>
  <c r="S244" i="1"/>
  <c r="U244" i="1" s="1"/>
  <c r="S242" i="1"/>
  <c r="U242" i="1" s="1"/>
  <c r="T242" i="1"/>
  <c r="T232" i="1"/>
  <c r="S232" i="1"/>
  <c r="U232" i="1" s="1"/>
  <c r="S230" i="1"/>
  <c r="U230" i="1" s="1"/>
  <c r="T230" i="1"/>
  <c r="T229" i="1"/>
  <c r="S229" i="1"/>
  <c r="U229" i="1" s="1"/>
  <c r="S227" i="1"/>
  <c r="U227" i="1" s="1"/>
  <c r="T227" i="1"/>
  <c r="T222" i="1"/>
  <c r="S222" i="1"/>
  <c r="U222" i="1" s="1"/>
  <c r="S220" i="1"/>
  <c r="U220" i="1" s="1"/>
  <c r="T220" i="1"/>
  <c r="T218" i="1"/>
  <c r="S218" i="1"/>
  <c r="U218" i="1" s="1"/>
  <c r="S216" i="1"/>
  <c r="U216" i="1" s="1"/>
  <c r="T216" i="1"/>
  <c r="T214" i="1"/>
  <c r="S214" i="1"/>
  <c r="U214" i="1" s="1"/>
  <c r="S212" i="1"/>
  <c r="U212" i="1" s="1"/>
  <c r="T212" i="1"/>
  <c r="T210" i="1"/>
  <c r="S210" i="1"/>
  <c r="U210" i="1" s="1"/>
  <c r="S208" i="1"/>
  <c r="U208" i="1" s="1"/>
  <c r="T208" i="1"/>
  <c r="T206" i="1"/>
  <c r="S206" i="1"/>
  <c r="U206" i="1" s="1"/>
  <c r="S204" i="1"/>
  <c r="U204" i="1" s="1"/>
  <c r="T204" i="1"/>
  <c r="T202" i="1"/>
  <c r="S202" i="1"/>
  <c r="U202" i="1" s="1"/>
  <c r="S196" i="1"/>
  <c r="U196" i="1" s="1"/>
  <c r="T196" i="1"/>
  <c r="T193" i="1"/>
  <c r="S193" i="1"/>
  <c r="U193" i="1" s="1"/>
  <c r="S191" i="1"/>
  <c r="U191" i="1" s="1"/>
  <c r="T191" i="1"/>
  <c r="T188" i="1"/>
  <c r="S188" i="1"/>
  <c r="U188" i="1" s="1"/>
  <c r="S186" i="1"/>
  <c r="U186" i="1" s="1"/>
  <c r="T186" i="1"/>
  <c r="T178" i="1"/>
  <c r="S178" i="1"/>
  <c r="U178" i="1" s="1"/>
  <c r="S175" i="1"/>
  <c r="U175" i="1" s="1"/>
  <c r="T175" i="1"/>
  <c r="T172" i="1"/>
  <c r="S172" i="1"/>
  <c r="U172" i="1" s="1"/>
  <c r="S170" i="1"/>
  <c r="U170" i="1" s="1"/>
  <c r="T170" i="1"/>
  <c r="T168" i="1"/>
  <c r="S168" i="1"/>
  <c r="U168" i="1" s="1"/>
  <c r="S165" i="1"/>
  <c r="U165" i="1" s="1"/>
  <c r="T165" i="1"/>
  <c r="T163" i="1"/>
  <c r="S163" i="1"/>
  <c r="U163" i="1" s="1"/>
  <c r="S161" i="1"/>
  <c r="U161" i="1" s="1"/>
  <c r="T161" i="1"/>
  <c r="T159" i="1"/>
  <c r="S159" i="1"/>
  <c r="U159" i="1" s="1"/>
  <c r="S157" i="1"/>
  <c r="U157" i="1" s="1"/>
  <c r="T157" i="1"/>
  <c r="T152" i="1"/>
  <c r="S152" i="1"/>
  <c r="U152" i="1" s="1"/>
  <c r="S150" i="1"/>
  <c r="U150" i="1" s="1"/>
  <c r="T150" i="1"/>
  <c r="T146" i="1"/>
  <c r="S146" i="1"/>
  <c r="U146" i="1" s="1"/>
  <c r="S144" i="1"/>
  <c r="U144" i="1" s="1"/>
  <c r="T144" i="1"/>
  <c r="T142" i="1"/>
  <c r="S142" i="1"/>
  <c r="U142" i="1" s="1"/>
  <c r="S140" i="1"/>
  <c r="U140" i="1" s="1"/>
  <c r="T140" i="1"/>
  <c r="T138" i="1"/>
  <c r="S138" i="1"/>
  <c r="U138" i="1" s="1"/>
  <c r="S134" i="1"/>
  <c r="U134" i="1" s="1"/>
  <c r="T134" i="1"/>
  <c r="S122" i="1"/>
  <c r="U122" i="1" s="1"/>
  <c r="T122" i="1"/>
  <c r="T120" i="1"/>
  <c r="S120" i="1"/>
  <c r="U120" i="1" s="1"/>
  <c r="S118" i="1"/>
  <c r="U118" i="1" s="1"/>
  <c r="T118" i="1"/>
  <c r="T116" i="1"/>
  <c r="S116" i="1"/>
  <c r="U116" i="1" s="1"/>
  <c r="S110" i="1"/>
  <c r="U110" i="1" s="1"/>
  <c r="T110" i="1"/>
  <c r="T96" i="1"/>
  <c r="S96" i="1"/>
  <c r="U96" i="1" s="1"/>
  <c r="S94" i="1"/>
  <c r="U94" i="1" s="1"/>
  <c r="T94" i="1"/>
  <c r="T92" i="1"/>
  <c r="S92" i="1"/>
  <c r="U92" i="1" s="1"/>
  <c r="S90" i="1"/>
  <c r="U90" i="1" s="1"/>
  <c r="T90" i="1"/>
  <c r="T88" i="1"/>
  <c r="S88" i="1"/>
  <c r="U88" i="1" s="1"/>
  <c r="S86" i="1"/>
  <c r="U86" i="1" s="1"/>
  <c r="T86" i="1"/>
  <c r="T84" i="1"/>
  <c r="S84" i="1"/>
  <c r="U84" i="1" s="1"/>
  <c r="S82" i="1"/>
  <c r="U82" i="1" s="1"/>
  <c r="T82" i="1"/>
  <c r="T80" i="1"/>
  <c r="S80" i="1"/>
  <c r="U80" i="1" s="1"/>
  <c r="S78" i="1"/>
  <c r="U78" i="1" s="1"/>
  <c r="T78" i="1"/>
  <c r="T76" i="1"/>
  <c r="S76" i="1"/>
  <c r="U76" i="1" s="1"/>
  <c r="S72" i="1"/>
  <c r="U72" i="1" s="1"/>
  <c r="T72" i="1"/>
  <c r="T59" i="1"/>
  <c r="S59" i="1"/>
  <c r="U59" i="1" s="1"/>
  <c r="S54" i="1"/>
  <c r="U54" i="1" s="1"/>
  <c r="T54" i="1"/>
  <c r="T52" i="1"/>
  <c r="S52" i="1"/>
  <c r="U52" i="1" s="1"/>
  <c r="S48" i="1"/>
  <c r="U48" i="1" s="1"/>
  <c r="T48" i="1"/>
  <c r="T45" i="1"/>
  <c r="S45" i="1"/>
  <c r="U45" i="1" s="1"/>
  <c r="S43" i="1"/>
  <c r="U43" i="1" s="1"/>
  <c r="T43" i="1"/>
  <c r="T40" i="1"/>
  <c r="S40" i="1"/>
  <c r="U40" i="1" s="1"/>
  <c r="S38" i="1"/>
  <c r="U38" i="1" s="1"/>
  <c r="T38" i="1"/>
  <c r="T36" i="1"/>
  <c r="S36" i="1"/>
  <c r="U36" i="1" s="1"/>
  <c r="S30" i="1"/>
  <c r="U30" i="1" s="1"/>
  <c r="T30" i="1"/>
  <c r="T27" i="1"/>
  <c r="S27" i="1"/>
  <c r="U27" i="1" s="1"/>
  <c r="S34" i="1"/>
  <c r="U34" i="1" s="1"/>
  <c r="T34" i="1"/>
  <c r="T20" i="1"/>
  <c r="S20" i="1"/>
  <c r="U20" i="1" s="1"/>
  <c r="S18" i="1"/>
  <c r="U18" i="1" s="1"/>
  <c r="T18" i="1"/>
  <c r="T16" i="1"/>
  <c r="S16" i="1"/>
  <c r="U16" i="1" s="1"/>
  <c r="S14" i="1"/>
  <c r="U14" i="1" s="1"/>
  <c r="T14" i="1"/>
  <c r="T12" i="1"/>
  <c r="S12" i="1"/>
  <c r="U12" i="1" s="1"/>
  <c r="S10" i="1"/>
  <c r="U10" i="1" s="1"/>
  <c r="T10" i="1"/>
  <c r="T8" i="1"/>
  <c r="S8" i="1"/>
  <c r="U8" i="1" s="1"/>
  <c r="S6" i="1"/>
  <c r="U6" i="1" s="1"/>
  <c r="T6" i="1"/>
  <c r="S3080" i="1"/>
  <c r="U3080" i="1" s="1"/>
  <c r="S3074" i="1"/>
  <c r="S3070" i="1"/>
  <c r="U3070" i="1" s="1"/>
  <c r="S3024" i="1"/>
  <c r="S3029" i="1"/>
  <c r="U3029" i="1" s="1"/>
  <c r="S3039" i="1"/>
  <c r="S3025" i="1"/>
  <c r="U3025" i="1" s="1"/>
  <c r="S3058" i="1"/>
  <c r="S3064" i="1"/>
  <c r="U3064" i="1" s="1"/>
  <c r="S3016" i="1"/>
  <c r="S3019" i="1"/>
  <c r="U3019" i="1" s="1"/>
  <c r="S2836" i="1"/>
  <c r="U2836" i="1" s="1"/>
  <c r="S2832" i="1"/>
  <c r="U2832" i="1" s="1"/>
  <c r="S2828" i="1"/>
  <c r="U2828" i="1" s="1"/>
  <c r="S2823" i="1"/>
  <c r="U2823" i="1" s="1"/>
  <c r="S2814" i="1"/>
  <c r="U2814" i="1" s="1"/>
  <c r="S2810" i="1"/>
  <c r="U2810" i="1" s="1"/>
  <c r="S2806" i="1"/>
  <c r="U2806" i="1" s="1"/>
  <c r="S2802" i="1"/>
  <c r="U2802" i="1" s="1"/>
  <c r="S2791" i="1"/>
  <c r="U2791" i="1" s="1"/>
  <c r="S2777" i="1"/>
  <c r="U2777" i="1" s="1"/>
  <c r="S2771" i="1"/>
  <c r="U2771" i="1" s="1"/>
  <c r="S2766" i="1"/>
  <c r="U2766" i="1" s="1"/>
  <c r="S2761" i="1"/>
  <c r="U2761" i="1" s="1"/>
  <c r="S2756" i="1"/>
  <c r="U2756" i="1" s="1"/>
  <c r="S2746" i="1"/>
  <c r="U2746" i="1" s="1"/>
  <c r="S2737" i="1"/>
  <c r="U2737" i="1" s="1"/>
  <c r="S2726" i="1"/>
  <c r="U2726" i="1" s="1"/>
  <c r="S2717" i="1"/>
  <c r="U2717" i="1" s="1"/>
  <c r="S2710" i="1"/>
  <c r="U2710" i="1" s="1"/>
  <c r="S2704" i="1"/>
  <c r="U2704" i="1" s="1"/>
  <c r="S2697" i="1"/>
  <c r="U2697" i="1" s="1"/>
  <c r="S2690" i="1"/>
  <c r="U2690" i="1" s="1"/>
  <c r="S2686" i="1"/>
  <c r="U2686" i="1" s="1"/>
  <c r="S2649" i="1"/>
  <c r="U2649" i="1" s="1"/>
  <c r="S2645" i="1"/>
  <c r="U2645" i="1" s="1"/>
  <c r="S2635" i="1"/>
  <c r="U2635" i="1" s="1"/>
  <c r="S2623" i="1"/>
  <c r="U2623" i="1" s="1"/>
  <c r="S2614" i="1"/>
  <c r="U2614" i="1" s="1"/>
  <c r="S2609" i="1"/>
  <c r="U2609" i="1" s="1"/>
  <c r="S2605" i="1"/>
  <c r="U2605" i="1" s="1"/>
  <c r="S2599" i="1"/>
  <c r="U2599" i="1" s="1"/>
  <c r="S2595" i="1"/>
  <c r="U2595" i="1" s="1"/>
  <c r="S2582" i="1"/>
  <c r="U2582" i="1" s="1"/>
  <c r="S2577" i="1"/>
  <c r="U2577" i="1" s="1"/>
  <c r="S2566" i="1"/>
  <c r="U2566" i="1" s="1"/>
  <c r="S2559" i="1"/>
  <c r="U2559" i="1" s="1"/>
  <c r="S2554" i="1"/>
  <c r="U2554" i="1" s="1"/>
  <c r="S2549" i="1"/>
  <c r="U2549" i="1" s="1"/>
  <c r="S2545" i="1"/>
  <c r="U2545" i="1" s="1"/>
  <c r="S2541" i="1"/>
  <c r="U2541" i="1" s="1"/>
  <c r="S2537" i="1"/>
  <c r="U2537" i="1" s="1"/>
  <c r="S2532" i="1"/>
  <c r="U2532" i="1" s="1"/>
  <c r="S2521" i="1"/>
  <c r="U2521" i="1" s="1"/>
  <c r="S2514" i="1"/>
  <c r="U2514" i="1" s="1"/>
  <c r="S2507" i="1"/>
  <c r="U2507" i="1" s="1"/>
  <c r="S2499" i="1"/>
  <c r="U2499" i="1" s="1"/>
  <c r="S2494" i="1"/>
  <c r="U2494" i="1" s="1"/>
  <c r="S2488" i="1"/>
  <c r="U2488" i="1" s="1"/>
  <c r="S2482" i="1"/>
  <c r="U2482" i="1" s="1"/>
  <c r="S2477" i="1"/>
  <c r="U2477" i="1" s="1"/>
  <c r="S2473" i="1"/>
  <c r="U2473" i="1" s="1"/>
  <c r="S2441" i="1"/>
  <c r="U2441" i="1" s="1"/>
  <c r="S2436" i="1"/>
  <c r="U2436" i="1" s="1"/>
  <c r="S2432" i="1"/>
  <c r="U2432" i="1" s="1"/>
  <c r="S2426" i="1"/>
  <c r="U2426" i="1" s="1"/>
  <c r="S2419" i="1"/>
  <c r="U2419" i="1" s="1"/>
  <c r="S2411" i="1"/>
  <c r="U2411" i="1" s="1"/>
  <c r="S2406" i="1"/>
  <c r="U2406" i="1" s="1"/>
  <c r="S2402" i="1"/>
  <c r="U2402" i="1" s="1"/>
  <c r="S2396" i="1"/>
  <c r="U2396" i="1" s="1"/>
  <c r="S2392" i="1"/>
  <c r="U2392" i="1" s="1"/>
  <c r="S2388" i="1"/>
  <c r="U2388" i="1" s="1"/>
  <c r="S2384" i="1"/>
  <c r="U2384" i="1" s="1"/>
  <c r="S2375" i="1"/>
  <c r="U2375" i="1" s="1"/>
  <c r="S2366" i="1"/>
  <c r="U2366" i="1" s="1"/>
  <c r="S2359" i="1"/>
  <c r="U2359" i="1" s="1"/>
  <c r="S2355" i="1"/>
  <c r="U2355" i="1" s="1"/>
  <c r="S2351" i="1"/>
  <c r="S2347" i="1"/>
  <c r="S2334" i="1"/>
  <c r="U2334" i="1" s="1"/>
  <c r="S2326" i="1"/>
  <c r="U2326" i="1" s="1"/>
  <c r="S2319" i="1"/>
  <c r="U2319" i="1" s="1"/>
  <c r="S2310" i="1"/>
  <c r="U2310" i="1" s="1"/>
  <c r="S2301" i="1"/>
  <c r="U2301" i="1" s="1"/>
  <c r="S2297" i="1"/>
  <c r="U2297" i="1" s="1"/>
  <c r="S2293" i="1"/>
  <c r="U2293" i="1" s="1"/>
  <c r="S2289" i="1"/>
  <c r="U2289" i="1" s="1"/>
  <c r="S2285" i="1"/>
  <c r="U2285" i="1" s="1"/>
  <c r="S2281" i="1"/>
  <c r="U2281" i="1" s="1"/>
  <c r="S2276" i="1"/>
  <c r="U2276" i="1" s="1"/>
  <c r="S2272" i="1"/>
  <c r="U2272" i="1" s="1"/>
  <c r="S2266" i="1"/>
  <c r="U2266" i="1" s="1"/>
  <c r="S2262" i="1"/>
  <c r="U2262" i="1" s="1"/>
  <c r="S2257" i="1"/>
  <c r="U2257" i="1" s="1"/>
  <c r="S2252" i="1"/>
  <c r="U2252" i="1" s="1"/>
  <c r="S2245" i="1"/>
  <c r="U2245" i="1" s="1"/>
  <c r="S2236" i="1"/>
  <c r="U2236" i="1" s="1"/>
  <c r="S2225" i="1"/>
  <c r="U2225" i="1" s="1"/>
  <c r="S2219" i="1"/>
  <c r="U2219" i="1" s="1"/>
  <c r="S2215" i="1"/>
  <c r="U2215" i="1" s="1"/>
  <c r="S2205" i="1"/>
  <c r="U2205" i="1" s="1"/>
  <c r="S2194" i="1"/>
  <c r="U2194" i="1" s="1"/>
  <c r="S2190" i="1"/>
  <c r="U2190" i="1" s="1"/>
  <c r="S2186" i="1"/>
  <c r="U2186" i="1" s="1"/>
  <c r="S2163" i="1"/>
  <c r="U2163" i="1" s="1"/>
  <c r="S2153" i="1"/>
  <c r="U2153" i="1" s="1"/>
  <c r="S2144" i="1"/>
  <c r="U2144" i="1" s="1"/>
  <c r="S2134" i="1"/>
  <c r="U2134" i="1" s="1"/>
  <c r="S2130" i="1"/>
  <c r="U2130" i="1" s="1"/>
  <c r="S2126" i="1"/>
  <c r="U2126" i="1" s="1"/>
  <c r="S2121" i="1"/>
  <c r="U2121" i="1" s="1"/>
  <c r="S2117" i="1"/>
  <c r="U2117" i="1" s="1"/>
  <c r="S2113" i="1"/>
  <c r="U2113" i="1" s="1"/>
  <c r="S2108" i="1"/>
  <c r="U2108" i="1" s="1"/>
  <c r="S2104" i="1"/>
  <c r="U2104" i="1" s="1"/>
  <c r="S2100" i="1"/>
  <c r="U2100" i="1" s="1"/>
  <c r="S2096" i="1"/>
  <c r="U2096" i="1" s="1"/>
  <c r="S2092" i="1"/>
  <c r="U2092" i="1" s="1"/>
  <c r="S2088" i="1"/>
  <c r="U2088" i="1" s="1"/>
  <c r="S2083" i="1"/>
  <c r="U2083" i="1" s="1"/>
  <c r="S2078" i="1"/>
  <c r="U2078" i="1" s="1"/>
  <c r="S2070" i="1"/>
  <c r="U2070" i="1" s="1"/>
  <c r="S2050" i="1"/>
  <c r="U2050" i="1" s="1"/>
  <c r="S2045" i="1"/>
  <c r="U2045" i="1" s="1"/>
  <c r="S2040" i="1"/>
  <c r="U2040" i="1" s="1"/>
  <c r="S2036" i="1"/>
  <c r="U2036" i="1" s="1"/>
  <c r="S2032" i="1"/>
  <c r="U2032" i="1" s="1"/>
  <c r="S2028" i="1"/>
  <c r="U2028" i="1" s="1"/>
  <c r="S2013" i="1"/>
  <c r="U2013" i="1" s="1"/>
  <c r="S2009" i="1"/>
  <c r="U2009" i="1" s="1"/>
  <c r="S2002" i="1"/>
  <c r="U2002" i="1" s="1"/>
  <c r="S1998" i="1"/>
  <c r="U1998" i="1" s="1"/>
  <c r="S1991" i="1"/>
  <c r="U1991" i="1" s="1"/>
  <c r="S1986" i="1"/>
  <c r="U1986" i="1" s="1"/>
  <c r="S1982" i="1"/>
  <c r="U1982" i="1" s="1"/>
  <c r="S1974" i="1"/>
  <c r="U1974" i="1" s="1"/>
  <c r="S1962" i="1"/>
  <c r="U1962" i="1" s="1"/>
  <c r="S1956" i="1"/>
  <c r="U1956" i="1" s="1"/>
  <c r="S1948" i="1"/>
  <c r="U1948" i="1" s="1"/>
  <c r="S1937" i="1"/>
  <c r="U1937" i="1" s="1"/>
  <c r="S1933" i="1"/>
  <c r="U1933" i="1" s="1"/>
  <c r="S1929" i="1"/>
  <c r="U1929" i="1" s="1"/>
  <c r="S1924" i="1"/>
  <c r="U1924" i="1" s="1"/>
  <c r="S1918" i="1"/>
  <c r="U1918" i="1" s="1"/>
  <c r="S1914" i="1"/>
  <c r="U1914" i="1" s="1"/>
  <c r="S1908" i="1"/>
  <c r="U1908" i="1" s="1"/>
  <c r="S1904" i="1"/>
  <c r="U1904" i="1" s="1"/>
  <c r="S1900" i="1"/>
  <c r="U1900" i="1" s="1"/>
  <c r="S1896" i="1"/>
  <c r="U1896" i="1" s="1"/>
  <c r="S1892" i="1"/>
  <c r="U1892" i="1" s="1"/>
  <c r="S1885" i="1"/>
  <c r="U1885" i="1" s="1"/>
  <c r="S1879" i="1"/>
  <c r="U1879" i="1" s="1"/>
  <c r="S1867" i="1"/>
  <c r="U1867" i="1" s="1"/>
  <c r="S1854" i="1"/>
  <c r="U1854" i="1" s="1"/>
  <c r="S1850" i="1"/>
  <c r="U1850" i="1" s="1"/>
  <c r="S1846" i="1"/>
  <c r="U1846" i="1" s="1"/>
  <c r="S1842" i="1"/>
  <c r="U1842" i="1" s="1"/>
  <c r="S1838" i="1"/>
  <c r="U1838" i="1" s="1"/>
  <c r="S1834" i="1"/>
  <c r="U1834" i="1" s="1"/>
  <c r="S1830" i="1"/>
  <c r="U1830" i="1" s="1"/>
  <c r="S1825" i="1"/>
  <c r="U1825" i="1" s="1"/>
  <c r="S1810" i="1"/>
  <c r="U1810" i="1" s="1"/>
  <c r="S1801" i="1"/>
  <c r="U1801" i="1" s="1"/>
  <c r="S1790" i="1"/>
  <c r="U1790" i="1" s="1"/>
  <c r="S1780" i="1"/>
  <c r="U1780" i="1" s="1"/>
  <c r="S1767" i="1"/>
  <c r="U1767" i="1" s="1"/>
  <c r="S1758" i="1"/>
  <c r="U1758" i="1" s="1"/>
  <c r="S1749" i="1"/>
  <c r="U1749" i="1" s="1"/>
  <c r="S1741" i="1"/>
  <c r="U1741" i="1" s="1"/>
  <c r="S1732" i="1"/>
  <c r="U1732" i="1" s="1"/>
  <c r="S1724" i="1"/>
  <c r="U1724" i="1" s="1"/>
  <c r="S1716" i="1"/>
  <c r="U1716" i="1" s="1"/>
  <c r="S1708" i="1"/>
  <c r="U1708" i="1" s="1"/>
  <c r="S1700" i="1"/>
  <c r="U1700" i="1" s="1"/>
  <c r="S1691" i="1"/>
  <c r="U1691" i="1" s="1"/>
  <c r="S1683" i="1"/>
  <c r="U1683" i="1" s="1"/>
  <c r="S1672" i="1"/>
  <c r="U1672" i="1" s="1"/>
  <c r="S1660" i="1"/>
  <c r="U1660" i="1" s="1"/>
  <c r="S1648" i="1"/>
  <c r="U1648" i="1" s="1"/>
  <c r="S1640" i="1"/>
  <c r="U1640" i="1" s="1"/>
  <c r="S1632" i="1"/>
  <c r="U1632" i="1" s="1"/>
  <c r="S1623" i="1"/>
  <c r="U1623" i="1" s="1"/>
  <c r="S1615" i="1"/>
  <c r="U1615" i="1" s="1"/>
  <c r="S1604" i="1"/>
  <c r="U1604" i="1" s="1"/>
  <c r="S1595" i="1"/>
  <c r="U1595" i="1" s="1"/>
  <c r="S1587" i="1"/>
  <c r="U1587" i="1" s="1"/>
  <c r="S1575" i="1"/>
  <c r="U1575" i="1" s="1"/>
  <c r="S1567" i="1"/>
  <c r="U1567" i="1" s="1"/>
  <c r="S1556" i="1"/>
  <c r="U1556" i="1" s="1"/>
  <c r="S1546" i="1"/>
  <c r="U1546" i="1" s="1"/>
  <c r="S1535" i="1"/>
  <c r="U1535" i="1" s="1"/>
  <c r="S1522" i="1"/>
  <c r="U1522" i="1" s="1"/>
  <c r="S1512" i="1"/>
  <c r="U1512" i="1" s="1"/>
  <c r="S1504" i="1"/>
  <c r="U1504" i="1" s="1"/>
  <c r="S1496" i="1"/>
  <c r="U1496" i="1" s="1"/>
  <c r="S1486" i="1"/>
  <c r="U1486" i="1" s="1"/>
  <c r="S1476" i="1"/>
  <c r="U1476" i="1" s="1"/>
  <c r="S1468" i="1"/>
  <c r="U1468" i="1" s="1"/>
  <c r="S1455" i="1"/>
  <c r="U1455" i="1" s="1"/>
  <c r="S1445" i="1"/>
  <c r="U1445" i="1" s="1"/>
  <c r="S1432" i="1"/>
  <c r="U1432" i="1" s="1"/>
  <c r="S1424" i="1"/>
  <c r="U1424" i="1" s="1"/>
  <c r="S1409" i="1"/>
  <c r="U1409" i="1" s="1"/>
  <c r="S1400" i="1"/>
  <c r="U1400" i="1" s="1"/>
  <c r="S1390" i="1"/>
  <c r="U1390" i="1" s="1"/>
  <c r="S1380" i="1"/>
  <c r="U1380" i="1" s="1"/>
  <c r="S1369" i="1"/>
  <c r="U1369" i="1" s="1"/>
  <c r="S1360" i="1"/>
  <c r="U1360" i="1" s="1"/>
  <c r="S1345" i="1"/>
  <c r="U1345" i="1" s="1"/>
  <c r="S1335" i="1"/>
  <c r="U1335" i="1" s="1"/>
  <c r="S1321" i="1"/>
  <c r="U1321" i="1" s="1"/>
  <c r="S1301" i="1"/>
  <c r="U1301" i="1" s="1"/>
  <c r="S1294" i="1"/>
  <c r="U1294" i="1" s="1"/>
  <c r="S1283" i="1"/>
  <c r="U1283" i="1" s="1"/>
  <c r="S1270" i="1"/>
  <c r="U1270" i="1" s="1"/>
  <c r="S1243" i="1"/>
  <c r="U1243" i="1" s="1"/>
  <c r="S1232" i="1"/>
  <c r="U1232" i="1" s="1"/>
  <c r="S1219" i="1"/>
  <c r="S1211" i="1"/>
  <c r="U1211" i="1" s="1"/>
  <c r="S1203" i="1"/>
  <c r="S1267" i="1"/>
  <c r="U1267" i="1" s="1"/>
  <c r="S1255" i="1"/>
  <c r="S1234" i="1"/>
  <c r="U1234" i="1" s="1"/>
  <c r="S1168" i="1"/>
  <c r="S1156" i="1"/>
  <c r="U1156" i="1" s="1"/>
  <c r="S1146" i="1"/>
  <c r="S1135" i="1"/>
  <c r="U1135" i="1" s="1"/>
  <c r="S1122" i="1"/>
  <c r="S1111" i="1"/>
  <c r="U1111" i="1" s="1"/>
  <c r="S1101" i="1"/>
  <c r="S1091" i="1"/>
  <c r="U1091" i="1" s="1"/>
  <c r="S1080" i="1"/>
  <c r="S1069" i="1"/>
  <c r="U1069" i="1" s="1"/>
  <c r="S1059" i="1"/>
  <c r="U1059" i="1" s="1"/>
  <c r="S1049" i="1"/>
  <c r="U1049" i="1" s="1"/>
  <c r="S1038" i="1"/>
  <c r="U1038" i="1" s="1"/>
  <c r="S1026" i="1"/>
  <c r="U1026" i="1" s="1"/>
  <c r="S1016" i="1"/>
  <c r="U1016" i="1" s="1"/>
  <c r="S991" i="1"/>
  <c r="U991" i="1" s="1"/>
  <c r="S982" i="1"/>
  <c r="U982" i="1" s="1"/>
  <c r="S972" i="1"/>
  <c r="U972" i="1" s="1"/>
  <c r="S963" i="1"/>
  <c r="U963" i="1" s="1"/>
  <c r="S939" i="1"/>
  <c r="U939" i="1" s="1"/>
  <c r="S924" i="1"/>
  <c r="U924" i="1" s="1"/>
  <c r="S914" i="1"/>
  <c r="U914" i="1" s="1"/>
  <c r="S905" i="1"/>
  <c r="U905" i="1" s="1"/>
  <c r="S885" i="1"/>
  <c r="U885" i="1" s="1"/>
  <c r="S865" i="1"/>
  <c r="U865" i="1" s="1"/>
  <c r="S857" i="1"/>
  <c r="U857" i="1" s="1"/>
  <c r="S849" i="1"/>
  <c r="S841" i="1"/>
  <c r="U841" i="1" s="1"/>
  <c r="S832" i="1"/>
  <c r="S818" i="1"/>
  <c r="U818" i="1" s="1"/>
  <c r="S806" i="1"/>
  <c r="S793" i="1"/>
  <c r="U793" i="1" s="1"/>
  <c r="S774" i="1"/>
  <c r="S762" i="1"/>
  <c r="U762" i="1" s="1"/>
  <c r="S753" i="1"/>
  <c r="S742" i="1"/>
  <c r="U742" i="1" s="1"/>
  <c r="S726" i="1"/>
  <c r="S704" i="1"/>
  <c r="U704" i="1" s="1"/>
  <c r="S684" i="1"/>
  <c r="S665" i="1"/>
  <c r="U665" i="1" s="1"/>
  <c r="S649" i="1"/>
  <c r="U649" i="1" s="1"/>
  <c r="S631" i="1"/>
  <c r="U631" i="1" s="1"/>
  <c r="S611" i="1"/>
  <c r="U611" i="1" s="1"/>
  <c r="S592" i="1"/>
  <c r="U592" i="1" s="1"/>
  <c r="S570" i="1"/>
  <c r="U570" i="1" s="1"/>
  <c r="S550" i="1"/>
  <c r="U550" i="1" s="1"/>
  <c r="S526" i="1"/>
  <c r="U526" i="1" s="1"/>
  <c r="S516" i="1"/>
  <c r="U516" i="1" s="1"/>
  <c r="S498" i="1"/>
  <c r="U498" i="1" s="1"/>
  <c r="S475" i="1"/>
  <c r="U475" i="1" s="1"/>
  <c r="S457" i="1"/>
  <c r="U457" i="1" s="1"/>
  <c r="S439" i="1"/>
  <c r="U439" i="1" s="1"/>
  <c r="S424" i="1"/>
  <c r="U424" i="1" s="1"/>
  <c r="S370" i="1"/>
  <c r="U370" i="1" s="1"/>
  <c r="S335" i="1"/>
  <c r="U335" i="1" s="1"/>
  <c r="S319" i="1"/>
  <c r="U319" i="1" s="1"/>
  <c r="S301" i="1"/>
  <c r="U301" i="1" s="1"/>
  <c r="S281" i="1"/>
  <c r="U281" i="1" s="1"/>
  <c r="T881" i="1"/>
  <c r="T2199" i="1"/>
  <c r="T3069" i="1"/>
  <c r="T3047" i="1"/>
  <c r="T3077" i="1"/>
  <c r="T3053" i="1"/>
  <c r="T3048" i="1"/>
  <c r="T3076" i="1"/>
  <c r="T3072" i="1"/>
  <c r="T3045" i="1"/>
  <c r="T3021" i="1"/>
  <c r="T3041" i="1"/>
  <c r="T3037" i="1"/>
  <c r="T3060" i="1"/>
  <c r="T3056" i="1"/>
  <c r="T3032" i="1"/>
  <c r="T3052" i="1"/>
  <c r="T3062" i="1"/>
  <c r="T3031" i="1"/>
  <c r="T3086" i="1"/>
  <c r="T3011" i="1"/>
  <c r="T3002" i="1"/>
  <c r="T2998" i="1"/>
  <c r="T2994" i="1"/>
  <c r="T2990" i="1"/>
  <c r="T2980" i="1"/>
  <c r="T2970" i="1"/>
  <c r="T2964" i="1"/>
  <c r="T2957" i="1"/>
  <c r="T2952" i="1"/>
  <c r="T2947" i="1"/>
  <c r="T2943" i="1"/>
  <c r="T2939" i="1"/>
  <c r="T2935" i="1"/>
  <c r="T2930" i="1"/>
  <c r="T2889" i="1"/>
  <c r="T2885" i="1"/>
  <c r="T2880" i="1"/>
  <c r="T2876" i="1"/>
  <c r="T2870" i="1"/>
  <c r="T2863" i="1"/>
  <c r="T2852" i="1"/>
  <c r="T2840" i="1"/>
  <c r="T2838" i="1"/>
  <c r="T2834" i="1"/>
  <c r="T2830" i="1"/>
  <c r="T2826" i="1"/>
  <c r="T2819" i="1"/>
  <c r="T2812" i="1"/>
  <c r="T2808" i="1"/>
  <c r="T2804" i="1"/>
  <c r="T2800" i="1"/>
  <c r="T2787" i="1"/>
  <c r="T2773" i="1"/>
  <c r="T2768" i="1"/>
  <c r="T2763" i="1"/>
  <c r="T2758" i="1"/>
  <c r="T2751" i="1"/>
  <c r="T2740" i="1"/>
  <c r="T2735" i="1"/>
  <c r="T2720" i="1"/>
  <c r="T2713" i="1"/>
  <c r="T2706" i="1"/>
  <c r="T2702" i="1"/>
  <c r="T2693" i="1"/>
  <c r="T2688" i="1"/>
  <c r="T2681" i="1"/>
  <c r="T2677" i="1"/>
  <c r="T2666" i="1"/>
  <c r="T2662" i="1"/>
  <c r="T2656" i="1"/>
  <c r="T2647" i="1"/>
  <c r="T2637" i="1"/>
  <c r="T2633" i="1"/>
  <c r="T2621" i="1"/>
  <c r="T2607" i="1"/>
  <c r="T880" i="1"/>
  <c r="S880" i="1"/>
  <c r="U880" i="1" s="1"/>
  <c r="T892" i="1"/>
  <c r="S892" i="1"/>
  <c r="U892" i="1" s="1"/>
  <c r="T2198" i="1"/>
  <c r="S2198" i="1"/>
  <c r="U2198" i="1" s="1"/>
  <c r="T883" i="1"/>
  <c r="S883" i="1"/>
  <c r="U883" i="1" s="1"/>
  <c r="T1419" i="1"/>
  <c r="S1419" i="1"/>
  <c r="U1419" i="1" s="1"/>
  <c r="T3067" i="1"/>
  <c r="S3067" i="1"/>
  <c r="U3067" i="1" s="1"/>
  <c r="T3065" i="1"/>
  <c r="S3065" i="1"/>
  <c r="U3065" i="1" s="1"/>
  <c r="T3046" i="1"/>
  <c r="S3046" i="1"/>
  <c r="U3046" i="1" s="1"/>
  <c r="T3043" i="1"/>
  <c r="S3043" i="1"/>
  <c r="U3043" i="1" s="1"/>
  <c r="T3079" i="1"/>
  <c r="S3079" i="1"/>
  <c r="U3079" i="1" s="1"/>
  <c r="T3054" i="1"/>
  <c r="S3054" i="1"/>
  <c r="U3054" i="1" s="1"/>
  <c r="T3051" i="1"/>
  <c r="S3051" i="1"/>
  <c r="U3051" i="1" s="1"/>
  <c r="T3049" i="1"/>
  <c r="S3049" i="1"/>
  <c r="U3049" i="1" s="1"/>
  <c r="T3023" i="1"/>
  <c r="S3023" i="1"/>
  <c r="U3023" i="1" s="1"/>
  <c r="T3030" i="1"/>
  <c r="S3030" i="1"/>
  <c r="U3030" i="1" s="1"/>
  <c r="T3081" i="1"/>
  <c r="S3081" i="1"/>
  <c r="U3081" i="1" s="1"/>
  <c r="T3078" i="1"/>
  <c r="S3078" i="1"/>
  <c r="U3078" i="1" s="1"/>
  <c r="T3075" i="1"/>
  <c r="S3075" i="1"/>
  <c r="U3075" i="1" s="1"/>
  <c r="T3073" i="1"/>
  <c r="S3073" i="1"/>
  <c r="U3073" i="1" s="1"/>
  <c r="T3071" i="1"/>
  <c r="S3071" i="1"/>
  <c r="U3071" i="1" s="1"/>
  <c r="T3068" i="1"/>
  <c r="S3068" i="1"/>
  <c r="T3027" i="1"/>
  <c r="S3027" i="1"/>
  <c r="U3027" i="1" s="1"/>
  <c r="T3020" i="1"/>
  <c r="S3020" i="1"/>
  <c r="U3020" i="1" s="1"/>
  <c r="T3026" i="1"/>
  <c r="S3026" i="1"/>
  <c r="U3026" i="1" s="1"/>
  <c r="T3042" i="1"/>
  <c r="S3042" i="1"/>
  <c r="U3042" i="1" s="1"/>
  <c r="T3040" i="1"/>
  <c r="S3040" i="1"/>
  <c r="U3040" i="1" s="1"/>
  <c r="T3038" i="1"/>
  <c r="S3038" i="1"/>
  <c r="U3038" i="1" s="1"/>
  <c r="T3036" i="1"/>
  <c r="S3036" i="1"/>
  <c r="U3036" i="1" s="1"/>
  <c r="T3061" i="1"/>
  <c r="S3061" i="1"/>
  <c r="U3061" i="1" s="1"/>
  <c r="T3059" i="1"/>
  <c r="S3059" i="1"/>
  <c r="U3059" i="1" s="1"/>
  <c r="T3057" i="1"/>
  <c r="S3057" i="1"/>
  <c r="U3057" i="1" s="1"/>
  <c r="T3034" i="1"/>
  <c r="S3034" i="1"/>
  <c r="U3034" i="1" s="1"/>
  <c r="T3044" i="1"/>
  <c r="S3044" i="1"/>
  <c r="U3044" i="1" s="1"/>
  <c r="T3017" i="1"/>
  <c r="S3017" i="1"/>
  <c r="U3017" i="1" s="1"/>
  <c r="T3063" i="1"/>
  <c r="S3063" i="1"/>
  <c r="U3063" i="1" s="1"/>
  <c r="T3035" i="1"/>
  <c r="S3035" i="1"/>
  <c r="U3035" i="1" s="1"/>
  <c r="T3018" i="1"/>
  <c r="S3018" i="1"/>
  <c r="U3018" i="1" s="1"/>
  <c r="T3033" i="1"/>
  <c r="S3033" i="1"/>
  <c r="U3033" i="1" s="1"/>
  <c r="T3089" i="1"/>
  <c r="S3089" i="1"/>
  <c r="U3089" i="1" s="1"/>
  <c r="T3092" i="1"/>
  <c r="S3092" i="1"/>
  <c r="U3092" i="1" s="1"/>
  <c r="T3015" i="1"/>
  <c r="S3015" i="1"/>
  <c r="U3015" i="1" s="1"/>
  <c r="T3013" i="1"/>
  <c r="S3013" i="1"/>
  <c r="U3013" i="1" s="1"/>
  <c r="T3010" i="1"/>
  <c r="S3010" i="1"/>
  <c r="U3010" i="1" s="1"/>
  <c r="T3003" i="1"/>
  <c r="S3003" i="1"/>
  <c r="U3003" i="1" s="1"/>
  <c r="T3001" i="1"/>
  <c r="S3001" i="1"/>
  <c r="U3001" i="1" s="1"/>
  <c r="T2999" i="1"/>
  <c r="S2999" i="1"/>
  <c r="U2999" i="1" s="1"/>
  <c r="T2997" i="1"/>
  <c r="S2997" i="1"/>
  <c r="U2997" i="1" s="1"/>
  <c r="T2995" i="1"/>
  <c r="S2995" i="1"/>
  <c r="U2995" i="1" s="1"/>
  <c r="T2993" i="1"/>
  <c r="S2993" i="1"/>
  <c r="U2993" i="1" s="1"/>
  <c r="T2991" i="1"/>
  <c r="S2991" i="1"/>
  <c r="U2991" i="1" s="1"/>
  <c r="T2989" i="1"/>
  <c r="S2989" i="1"/>
  <c r="U2989" i="1" s="1"/>
  <c r="T2981" i="1"/>
  <c r="S2981" i="1"/>
  <c r="U2981" i="1" s="1"/>
  <c r="T2973" i="1"/>
  <c r="S2973" i="1"/>
  <c r="U2973" i="1" s="1"/>
  <c r="T2971" i="1"/>
  <c r="S2971" i="1"/>
  <c r="U2971" i="1" s="1"/>
  <c r="T2969" i="1"/>
  <c r="S2969" i="1"/>
  <c r="U2969" i="1" s="1"/>
  <c r="T2965" i="1"/>
  <c r="S2965" i="1"/>
  <c r="U2965" i="1" s="1"/>
  <c r="T2963" i="1"/>
  <c r="S2963" i="1"/>
  <c r="U2963" i="1" s="1"/>
  <c r="T2961" i="1"/>
  <c r="S2961" i="1"/>
  <c r="U2961" i="1" s="1"/>
  <c r="T2956" i="1"/>
  <c r="S2956" i="1"/>
  <c r="U2956" i="1" s="1"/>
  <c r="T2954" i="1"/>
  <c r="S2954" i="1"/>
  <c r="U2954" i="1" s="1"/>
  <c r="T2951" i="1"/>
  <c r="S2951" i="1"/>
  <c r="U2951" i="1" s="1"/>
  <c r="T2949" i="1"/>
  <c r="S2949" i="1"/>
  <c r="U2949" i="1" s="1"/>
  <c r="T2946" i="1"/>
  <c r="S2946" i="1"/>
  <c r="U2946" i="1" s="1"/>
  <c r="T2944" i="1"/>
  <c r="S2944" i="1"/>
  <c r="U2944" i="1" s="1"/>
  <c r="T2942" i="1"/>
  <c r="S2942" i="1"/>
  <c r="U2942" i="1" s="1"/>
  <c r="T2940" i="1"/>
  <c r="S2940" i="1"/>
  <c r="U2940" i="1" s="1"/>
  <c r="T2938" i="1"/>
  <c r="S2938" i="1"/>
  <c r="U2938" i="1" s="1"/>
  <c r="T2936" i="1"/>
  <c r="S2936" i="1"/>
  <c r="U2936" i="1" s="1"/>
  <c r="T2934" i="1"/>
  <c r="S2934" i="1"/>
  <c r="U2934" i="1" s="1"/>
  <c r="T2931" i="1"/>
  <c r="S2931" i="1"/>
  <c r="U2931" i="1" s="1"/>
  <c r="T2928" i="1"/>
  <c r="S2928" i="1"/>
  <c r="U2928" i="1" s="1"/>
  <c r="T2898" i="1"/>
  <c r="S2898" i="1"/>
  <c r="U2898" i="1" s="1"/>
  <c r="T2888" i="1"/>
  <c r="S2888" i="1"/>
  <c r="U2888" i="1" s="1"/>
  <c r="T2886" i="1"/>
  <c r="S2886" i="1"/>
  <c r="U2886" i="1" s="1"/>
  <c r="T2884" i="1"/>
  <c r="S2884" i="1"/>
  <c r="U2884" i="1" s="1"/>
  <c r="T2881" i="1"/>
  <c r="S2881" i="1"/>
  <c r="U2881" i="1" s="1"/>
  <c r="T2879" i="1"/>
  <c r="S2879" i="1"/>
  <c r="U2879" i="1" s="1"/>
  <c r="T2877" i="1"/>
  <c r="S2877" i="1"/>
  <c r="U2877" i="1" s="1"/>
  <c r="T2875" i="1"/>
  <c r="S2875" i="1"/>
  <c r="U2875" i="1" s="1"/>
  <c r="T2871" i="1"/>
  <c r="S2871" i="1"/>
  <c r="U2871" i="1" s="1"/>
  <c r="T2866" i="1"/>
  <c r="S2866" i="1"/>
  <c r="U2866" i="1" s="1"/>
  <c r="T2864" i="1"/>
  <c r="S2864" i="1"/>
  <c r="U2864" i="1" s="1"/>
  <c r="T2862" i="1"/>
  <c r="S2862" i="1"/>
  <c r="U2862" i="1" s="1"/>
  <c r="T2853" i="1"/>
  <c r="S2853" i="1"/>
  <c r="U2853" i="1" s="1"/>
  <c r="T2851" i="1"/>
  <c r="S2851" i="1"/>
  <c r="U2851" i="1" s="1"/>
  <c r="T2849" i="1"/>
  <c r="S2849" i="1"/>
  <c r="U2849" i="1" s="1"/>
  <c r="T2839" i="1"/>
  <c r="S2839" i="1"/>
  <c r="U2839" i="1" s="1"/>
  <c r="T2837" i="1"/>
  <c r="S2837" i="1"/>
  <c r="U2837" i="1" s="1"/>
  <c r="T2835" i="1"/>
  <c r="S2835" i="1"/>
  <c r="U2835" i="1" s="1"/>
  <c r="T2833" i="1"/>
  <c r="S2833" i="1"/>
  <c r="U2833" i="1" s="1"/>
  <c r="T2831" i="1"/>
  <c r="S2831" i="1"/>
  <c r="U2831" i="1" s="1"/>
  <c r="T2829" i="1"/>
  <c r="S2829" i="1"/>
  <c r="U2829" i="1" s="1"/>
  <c r="T2827" i="1"/>
  <c r="S2827" i="1"/>
  <c r="U2827" i="1" s="1"/>
  <c r="T2825" i="1"/>
  <c r="S2825" i="1"/>
  <c r="U2825" i="1" s="1"/>
  <c r="T2821" i="1"/>
  <c r="S2821" i="1"/>
  <c r="U2821" i="1" s="1"/>
  <c r="T2816" i="1"/>
  <c r="S2816" i="1"/>
  <c r="U2816" i="1" s="1"/>
  <c r="T2813" i="1"/>
  <c r="S2813" i="1"/>
  <c r="U2813" i="1" s="1"/>
  <c r="T2811" i="1"/>
  <c r="S2811" i="1"/>
  <c r="U2811" i="1" s="1"/>
  <c r="T2809" i="1"/>
  <c r="S2809" i="1"/>
  <c r="U2809" i="1" s="1"/>
  <c r="T2807" i="1"/>
  <c r="S2807" i="1"/>
  <c r="U2807" i="1" s="1"/>
  <c r="T2805" i="1"/>
  <c r="S2805" i="1"/>
  <c r="U2805" i="1" s="1"/>
  <c r="T2803" i="1"/>
  <c r="S2803" i="1"/>
  <c r="U2803" i="1" s="1"/>
  <c r="T2801" i="1"/>
  <c r="S2801" i="1"/>
  <c r="U2801" i="1" s="1"/>
  <c r="T2792" i="1"/>
  <c r="S2792" i="1"/>
  <c r="U2792" i="1" s="1"/>
  <c r="T2790" i="1"/>
  <c r="S2790" i="1"/>
  <c r="U2790" i="1" s="1"/>
  <c r="T2779" i="1"/>
  <c r="S2779" i="1"/>
  <c r="U2779" i="1" s="1"/>
  <c r="T2776" i="1"/>
  <c r="S2776" i="1"/>
  <c r="U2776" i="1" s="1"/>
  <c r="T2772" i="1"/>
  <c r="S2772" i="1"/>
  <c r="U2772" i="1" s="1"/>
  <c r="T2769" i="1"/>
  <c r="S2769" i="1"/>
  <c r="U2769" i="1" s="1"/>
  <c r="T2767" i="1"/>
  <c r="S2767" i="1"/>
  <c r="U2767" i="1" s="1"/>
  <c r="T2764" i="1"/>
  <c r="S2764" i="1"/>
  <c r="U2764" i="1" s="1"/>
  <c r="T2762" i="1"/>
  <c r="S2762" i="1"/>
  <c r="U2762" i="1" s="1"/>
  <c r="T2760" i="1"/>
  <c r="S2760" i="1"/>
  <c r="U2760" i="1" s="1"/>
  <c r="T2757" i="1"/>
  <c r="S2757" i="1"/>
  <c r="U2757" i="1" s="1"/>
  <c r="T2755" i="1"/>
  <c r="S2755" i="1"/>
  <c r="U2755" i="1" s="1"/>
  <c r="T2745" i="1"/>
  <c r="S2745" i="1"/>
  <c r="U2745" i="1" s="1"/>
  <c r="T2741" i="1"/>
  <c r="S2741" i="1"/>
  <c r="U2741" i="1" s="1"/>
  <c r="T2739" i="1"/>
  <c r="S2739" i="1"/>
  <c r="U2739" i="1" s="1"/>
  <c r="T2736" i="1"/>
  <c r="S2736" i="1"/>
  <c r="U2736" i="1" s="1"/>
  <c r="T2732" i="1"/>
  <c r="S2732" i="1"/>
  <c r="U2732" i="1" s="1"/>
  <c r="T2722" i="1"/>
  <c r="S2722" i="1"/>
  <c r="U2722" i="1" s="1"/>
  <c r="T2719" i="1"/>
  <c r="S2719" i="1"/>
  <c r="U2719" i="1" s="1"/>
  <c r="T2716" i="1"/>
  <c r="S2716" i="1"/>
  <c r="U2716" i="1" s="1"/>
  <c r="T2711" i="1"/>
  <c r="S2711" i="1"/>
  <c r="U2711" i="1" s="1"/>
  <c r="T2708" i="1"/>
  <c r="S2708" i="1"/>
  <c r="U2708" i="1" s="1"/>
  <c r="T2705" i="1"/>
  <c r="S2705" i="1"/>
  <c r="U2705" i="1" s="1"/>
  <c r="T2703" i="1"/>
  <c r="S2703" i="1"/>
  <c r="U2703" i="1" s="1"/>
  <c r="T2701" i="1"/>
  <c r="S2701" i="1"/>
  <c r="U2701" i="1" s="1"/>
  <c r="T2695" i="1"/>
  <c r="S2695" i="1"/>
  <c r="U2695" i="1" s="1"/>
  <c r="T2691" i="1"/>
  <c r="S2691" i="1"/>
  <c r="U2691" i="1" s="1"/>
  <c r="T2689" i="1"/>
  <c r="S2689" i="1"/>
  <c r="U2689" i="1" s="1"/>
  <c r="T2687" i="1"/>
  <c r="S2687" i="1"/>
  <c r="U2687" i="1" s="1"/>
  <c r="T2685" i="1"/>
  <c r="S2685" i="1"/>
  <c r="U2685" i="1" s="1"/>
  <c r="T2682" i="1"/>
  <c r="S2682" i="1"/>
  <c r="U2682" i="1" s="1"/>
  <c r="T2680" i="1"/>
  <c r="S2680" i="1"/>
  <c r="U2680" i="1" s="1"/>
  <c r="T2678" i="1"/>
  <c r="S2678" i="1"/>
  <c r="U2678" i="1" s="1"/>
  <c r="T2676" i="1"/>
  <c r="S2676" i="1"/>
  <c r="U2676" i="1" s="1"/>
  <c r="T2673" i="1"/>
  <c r="S2673" i="1"/>
  <c r="U2673" i="1" s="1"/>
  <c r="T2665" i="1"/>
  <c r="S2665" i="1"/>
  <c r="U2665" i="1" s="1"/>
  <c r="T2663" i="1"/>
  <c r="S2663" i="1"/>
  <c r="U2663" i="1" s="1"/>
  <c r="T2660" i="1"/>
  <c r="S2660" i="1"/>
  <c r="U2660" i="1" s="1"/>
  <c r="T2658" i="1"/>
  <c r="S2658" i="1"/>
  <c r="U2658" i="1" s="1"/>
  <c r="T2654" i="1"/>
  <c r="S2654" i="1"/>
  <c r="U2654" i="1" s="1"/>
  <c r="T2652" i="1"/>
  <c r="S2652" i="1"/>
  <c r="U2652" i="1" s="1"/>
  <c r="T2648" i="1"/>
  <c r="S2648" i="1"/>
  <c r="U2648" i="1" s="1"/>
  <c r="T2646" i="1"/>
  <c r="S2646" i="1"/>
  <c r="U2646" i="1" s="1"/>
  <c r="T2642" i="1"/>
  <c r="S2642" i="1"/>
  <c r="U2642" i="1" s="1"/>
  <c r="T2636" i="1"/>
  <c r="S2636" i="1"/>
  <c r="U2636" i="1" s="1"/>
  <c r="T2634" i="1"/>
  <c r="S2634" i="1"/>
  <c r="U2634" i="1" s="1"/>
  <c r="T2632" i="1"/>
  <c r="S2632" i="1"/>
  <c r="U2632" i="1" s="1"/>
  <c r="T2622" i="1"/>
  <c r="S2622" i="1"/>
  <c r="U2622" i="1" s="1"/>
  <c r="T2619" i="1"/>
  <c r="S2619" i="1"/>
  <c r="U2619" i="1" s="1"/>
  <c r="T2612" i="1"/>
  <c r="S2612" i="1"/>
  <c r="U2612" i="1" s="1"/>
  <c r="T2610" i="1"/>
  <c r="S2610" i="1"/>
  <c r="U2610" i="1" s="1"/>
  <c r="T2608" i="1"/>
  <c r="S2608" i="1"/>
  <c r="U2608" i="1" s="1"/>
  <c r="T2606" i="1"/>
  <c r="S2606" i="1"/>
  <c r="U2606" i="1" s="1"/>
  <c r="T2604" i="1"/>
  <c r="S2604" i="1"/>
  <c r="U2604" i="1" s="1"/>
  <c r="T2601" i="1"/>
  <c r="S2601" i="1"/>
  <c r="U2601" i="1" s="1"/>
  <c r="T2598" i="1"/>
  <c r="S2598" i="1"/>
  <c r="U2598" i="1" s="1"/>
  <c r="T2596" i="1"/>
  <c r="S2596" i="1"/>
  <c r="U2596" i="1" s="1"/>
  <c r="T2588" i="1"/>
  <c r="S2588" i="1"/>
  <c r="U2588" i="1" s="1"/>
  <c r="T2583" i="1"/>
  <c r="S2583" i="1"/>
  <c r="U2583" i="1" s="1"/>
  <c r="T2581" i="1"/>
  <c r="S2581" i="1"/>
  <c r="U2581" i="1" s="1"/>
  <c r="T2576" i="1"/>
  <c r="S2576" i="1"/>
  <c r="U2576" i="1" s="1"/>
  <c r="T2572" i="1"/>
  <c r="S2572" i="1"/>
  <c r="U2572" i="1" s="1"/>
  <c r="T2570" i="1"/>
  <c r="S2570" i="1"/>
  <c r="U2570" i="1" s="1"/>
  <c r="T2567" i="1"/>
  <c r="S2567" i="1"/>
  <c r="U2567" i="1" s="1"/>
  <c r="T2562" i="1"/>
  <c r="S2562" i="1"/>
  <c r="U2562" i="1" s="1"/>
  <c r="T2558" i="1"/>
  <c r="S2558" i="1"/>
  <c r="U2558" i="1" s="1"/>
  <c r="T2556" i="1"/>
  <c r="S2556" i="1"/>
  <c r="U2556" i="1" s="1"/>
  <c r="T2553" i="1"/>
  <c r="S2553" i="1"/>
  <c r="U2553" i="1" s="1"/>
  <c r="T2550" i="1"/>
  <c r="S2550" i="1"/>
  <c r="U2550" i="1" s="1"/>
  <c r="T2548" i="1"/>
  <c r="S2548" i="1"/>
  <c r="U2548" i="1" s="1"/>
  <c r="T2546" i="1"/>
  <c r="S2546" i="1"/>
  <c r="U2546" i="1" s="1"/>
  <c r="T2544" i="1"/>
  <c r="S2544" i="1"/>
  <c r="U2544" i="1" s="1"/>
  <c r="T2542" i="1"/>
  <c r="S2542" i="1"/>
  <c r="U2542" i="1" s="1"/>
  <c r="T2540" i="1"/>
  <c r="S2540" i="1"/>
  <c r="U2540" i="1" s="1"/>
  <c r="T2538" i="1"/>
  <c r="S2538" i="1"/>
  <c r="U2538" i="1" s="1"/>
  <c r="T2535" i="1"/>
  <c r="S2535" i="1"/>
  <c r="U2535" i="1" s="1"/>
  <c r="T2533" i="1"/>
  <c r="S2533" i="1"/>
  <c r="U2533" i="1" s="1"/>
  <c r="T2531" i="1"/>
  <c r="S2531" i="1"/>
  <c r="U2531" i="1" s="1"/>
  <c r="T2523" i="1"/>
  <c r="S2523" i="1"/>
  <c r="U2523" i="1" s="1"/>
  <c r="T2518" i="1"/>
  <c r="S2518" i="1"/>
  <c r="U2518" i="1" s="1"/>
  <c r="T2515" i="1"/>
  <c r="S2515" i="1"/>
  <c r="U2515" i="1" s="1"/>
  <c r="T2511" i="1"/>
  <c r="S2511" i="1"/>
  <c r="U2511" i="1" s="1"/>
  <c r="T2508" i="1"/>
  <c r="S2508" i="1"/>
  <c r="U2508" i="1" s="1"/>
  <c r="T2506" i="1"/>
  <c r="S2506" i="1"/>
  <c r="U2506" i="1" s="1"/>
  <c r="T2503" i="1"/>
  <c r="S2503" i="1"/>
  <c r="U2503" i="1" s="1"/>
  <c r="T2498" i="1"/>
  <c r="S2498" i="1"/>
  <c r="U2498" i="1" s="1"/>
  <c r="T2495" i="1"/>
  <c r="S2495" i="1"/>
  <c r="U2495" i="1" s="1"/>
  <c r="T2492" i="1"/>
  <c r="S2492" i="1"/>
  <c r="U2492" i="1" s="1"/>
  <c r="T2489" i="1"/>
  <c r="S2489" i="1"/>
  <c r="U2489" i="1" s="1"/>
  <c r="T2487" i="1"/>
  <c r="S2487" i="1"/>
  <c r="U2487" i="1" s="1"/>
  <c r="T2484" i="1"/>
  <c r="S2484" i="1"/>
  <c r="U2484" i="1" s="1"/>
  <c r="T2480" i="1"/>
  <c r="S2480" i="1"/>
  <c r="U2480" i="1" s="1"/>
  <c r="T2478" i="1"/>
  <c r="S2478" i="1"/>
  <c r="U2478" i="1" s="1"/>
  <c r="T2476" i="1"/>
  <c r="S2476" i="1"/>
  <c r="U2476" i="1" s="1"/>
  <c r="T2474" i="1"/>
  <c r="S2474" i="1"/>
  <c r="U2474" i="1" s="1"/>
  <c r="T2472" i="1"/>
  <c r="S2472" i="1"/>
  <c r="U2472" i="1" s="1"/>
  <c r="T2465" i="1"/>
  <c r="S2465" i="1"/>
  <c r="U2465" i="1" s="1"/>
  <c r="T2440" i="1"/>
  <c r="S2440" i="1"/>
  <c r="U2440" i="1" s="1"/>
  <c r="T2437" i="1"/>
  <c r="S2437" i="1"/>
  <c r="U2437" i="1" s="1"/>
  <c r="T2435" i="1"/>
  <c r="S2435" i="1"/>
  <c r="U2435" i="1" s="1"/>
  <c r="T2433" i="1"/>
  <c r="S2433" i="1"/>
  <c r="U2433" i="1" s="1"/>
  <c r="T2429" i="1"/>
  <c r="S2429" i="1"/>
  <c r="U2429" i="1" s="1"/>
  <c r="T2427" i="1"/>
  <c r="S2427" i="1"/>
  <c r="U2427" i="1" s="1"/>
  <c r="T2424" i="1"/>
  <c r="S2424" i="1"/>
  <c r="U2424" i="1" s="1"/>
  <c r="T2421" i="1"/>
  <c r="S2421" i="1"/>
  <c r="U2421" i="1" s="1"/>
  <c r="T2418" i="1"/>
  <c r="S2418" i="1"/>
  <c r="U2418" i="1" s="1"/>
  <c r="T2412" i="1"/>
  <c r="S2412" i="1"/>
  <c r="U2412" i="1" s="1"/>
  <c r="T2410" i="1"/>
  <c r="S2410" i="1"/>
  <c r="U2410" i="1" s="1"/>
  <c r="T2407" i="1"/>
  <c r="S2407" i="1"/>
  <c r="U2407" i="1" s="1"/>
  <c r="T2405" i="1"/>
  <c r="S2405" i="1"/>
  <c r="U2405" i="1" s="1"/>
  <c r="T2403" i="1"/>
  <c r="S2403" i="1"/>
  <c r="U2403" i="1" s="1"/>
  <c r="T2400" i="1"/>
  <c r="S2400" i="1"/>
  <c r="U2400" i="1" s="1"/>
  <c r="T2397" i="1"/>
  <c r="S2397" i="1"/>
  <c r="U2397" i="1" s="1"/>
  <c r="T2395" i="1"/>
  <c r="S2395" i="1"/>
  <c r="U2395" i="1" s="1"/>
  <c r="T2393" i="1"/>
  <c r="S2393" i="1"/>
  <c r="U2393" i="1" s="1"/>
  <c r="T2391" i="1"/>
  <c r="S2391" i="1"/>
  <c r="U2391" i="1" s="1"/>
  <c r="T2389" i="1"/>
  <c r="S2389" i="1"/>
  <c r="U2389" i="1" s="1"/>
  <c r="T2387" i="1"/>
  <c r="S2387" i="1"/>
  <c r="U2387" i="1" s="1"/>
  <c r="T2385" i="1"/>
  <c r="S2385" i="1"/>
  <c r="U2385" i="1" s="1"/>
  <c r="T2383" i="1"/>
  <c r="S2383" i="1"/>
  <c r="U2383" i="1" s="1"/>
  <c r="T2380" i="1"/>
  <c r="S2380" i="1"/>
  <c r="U2380" i="1" s="1"/>
  <c r="T2374" i="1"/>
  <c r="S2374" i="1"/>
  <c r="U2374" i="1" s="1"/>
  <c r="T2367" i="1"/>
  <c r="S2367" i="1"/>
  <c r="U2367" i="1" s="1"/>
  <c r="T2365" i="1"/>
  <c r="S2365" i="1"/>
  <c r="U2365" i="1" s="1"/>
  <c r="T2363" i="1"/>
  <c r="S2363" i="1"/>
  <c r="U2363" i="1" s="1"/>
  <c r="T2358" i="1"/>
  <c r="S2358" i="1"/>
  <c r="U2358" i="1" s="1"/>
  <c r="T2356" i="1"/>
  <c r="S2356" i="1"/>
  <c r="U2356" i="1" s="1"/>
  <c r="T2354" i="1"/>
  <c r="S2354" i="1"/>
  <c r="U2354" i="1" s="1"/>
  <c r="T2352" i="1"/>
  <c r="S2352" i="1"/>
  <c r="T2350" i="1"/>
  <c r="S2350" i="1"/>
  <c r="T2348" i="1"/>
  <c r="S2348" i="1"/>
  <c r="T2343" i="1"/>
  <c r="S2343" i="1"/>
  <c r="U2343" i="1" s="1"/>
  <c r="T2337" i="1"/>
  <c r="S2337" i="1"/>
  <c r="U2337" i="1" s="1"/>
  <c r="T2333" i="1"/>
  <c r="S2333" i="1"/>
  <c r="U2333" i="1" s="1"/>
  <c r="T2327" i="1"/>
  <c r="S2327" i="1"/>
  <c r="U2327" i="1" s="1"/>
  <c r="T2325" i="1"/>
  <c r="S2325" i="1"/>
  <c r="U2325" i="1" s="1"/>
  <c r="T2320" i="1"/>
  <c r="S2320" i="1"/>
  <c r="U2320" i="1" s="1"/>
  <c r="T2314" i="1"/>
  <c r="S2314" i="1"/>
  <c r="U2314" i="1" s="1"/>
  <c r="T2312" i="1"/>
  <c r="S2312" i="1"/>
  <c r="U2312" i="1" s="1"/>
  <c r="T2304" i="1"/>
  <c r="S2304" i="1"/>
  <c r="U2304" i="1" s="1"/>
  <c r="T2302" i="1"/>
  <c r="S2302" i="1"/>
  <c r="U2302" i="1" s="1"/>
  <c r="T2300" i="1"/>
  <c r="S2300" i="1"/>
  <c r="U2300" i="1" s="1"/>
  <c r="T2298" i="1"/>
  <c r="S2298" i="1"/>
  <c r="U2298" i="1" s="1"/>
  <c r="T2296" i="1"/>
  <c r="S2296" i="1"/>
  <c r="U2296" i="1" s="1"/>
  <c r="T2294" i="1"/>
  <c r="S2294" i="1"/>
  <c r="U2294" i="1" s="1"/>
  <c r="T2292" i="1"/>
  <c r="S2292" i="1"/>
  <c r="U2292" i="1" s="1"/>
  <c r="T2290" i="1"/>
  <c r="S2290" i="1"/>
  <c r="U2290" i="1" s="1"/>
  <c r="T2288" i="1"/>
  <c r="S2288" i="1"/>
  <c r="U2288" i="1" s="1"/>
  <c r="T2286" i="1"/>
  <c r="S2286" i="1"/>
  <c r="U2286" i="1" s="1"/>
  <c r="T2284" i="1"/>
  <c r="S2284" i="1"/>
  <c r="U2284" i="1" s="1"/>
  <c r="T2282" i="1"/>
  <c r="S2282" i="1"/>
  <c r="U2282" i="1" s="1"/>
  <c r="T2280" i="1"/>
  <c r="S2280" i="1"/>
  <c r="U2280" i="1" s="1"/>
  <c r="T2277" i="1"/>
  <c r="S2277" i="1"/>
  <c r="U2277" i="1" s="1"/>
  <c r="T2275" i="1"/>
  <c r="S2275" i="1"/>
  <c r="U2275" i="1" s="1"/>
  <c r="T2273" i="1"/>
  <c r="S2273" i="1"/>
  <c r="U2273" i="1" s="1"/>
  <c r="T2271" i="1"/>
  <c r="S2271" i="1"/>
  <c r="U2271" i="1" s="1"/>
  <c r="T2267" i="1"/>
  <c r="S2267" i="1"/>
  <c r="U2267" i="1" s="1"/>
  <c r="T2265" i="1"/>
  <c r="S2265" i="1"/>
  <c r="U2265" i="1" s="1"/>
  <c r="T2263" i="1"/>
  <c r="S2263" i="1"/>
  <c r="U2263" i="1" s="1"/>
  <c r="T2261" i="1"/>
  <c r="S2261" i="1"/>
  <c r="U2261" i="1" s="1"/>
  <c r="T2258" i="1"/>
  <c r="S2258" i="1"/>
  <c r="U2258" i="1" s="1"/>
  <c r="T2256" i="1"/>
  <c r="S2256" i="1"/>
  <c r="U2256" i="1" s="1"/>
  <c r="T2253" i="1"/>
  <c r="S2253" i="1"/>
  <c r="U2253" i="1" s="1"/>
  <c r="T2251" i="1"/>
  <c r="S2251" i="1"/>
  <c r="U2251" i="1" s="1"/>
  <c r="T2246" i="1"/>
  <c r="S2246" i="1"/>
  <c r="U2246" i="1" s="1"/>
  <c r="T2244" i="1"/>
  <c r="S2244" i="1"/>
  <c r="U2244" i="1" s="1"/>
  <c r="T2237" i="1"/>
  <c r="S2237" i="1"/>
  <c r="U2237" i="1" s="1"/>
  <c r="T2235" i="1"/>
  <c r="S2235" i="1"/>
  <c r="U2235" i="1" s="1"/>
  <c r="T2226" i="1"/>
  <c r="S2226" i="1"/>
  <c r="U2226" i="1" s="1"/>
  <c r="T2222" i="1"/>
  <c r="S2222" i="1"/>
  <c r="U2222" i="1" s="1"/>
  <c r="T2220" i="1"/>
  <c r="S2220" i="1"/>
  <c r="U2220" i="1" s="1"/>
  <c r="T2218" i="1"/>
  <c r="S2218" i="1"/>
  <c r="U2218" i="1" s="1"/>
  <c r="T2216" i="1"/>
  <c r="S2216" i="1"/>
  <c r="U2216" i="1" s="1"/>
  <c r="T2214" i="1"/>
  <c r="S2214" i="1"/>
  <c r="U2214" i="1" s="1"/>
  <c r="T2210" i="1"/>
  <c r="S2210" i="1"/>
  <c r="U2210" i="1" s="1"/>
  <c r="T2202" i="1"/>
  <c r="S2202" i="1"/>
  <c r="U2202" i="1" s="1"/>
  <c r="T2195" i="1"/>
  <c r="S2195" i="1"/>
  <c r="U2195" i="1" s="1"/>
  <c r="T2193" i="1"/>
  <c r="S2193" i="1"/>
  <c r="U2193" i="1" s="1"/>
  <c r="T2191" i="1"/>
  <c r="S2191" i="1"/>
  <c r="U2191" i="1" s="1"/>
  <c r="T2189" i="1"/>
  <c r="S2189" i="1"/>
  <c r="U2189" i="1" s="1"/>
  <c r="T2187" i="1"/>
  <c r="S2187" i="1"/>
  <c r="U2187" i="1" s="1"/>
  <c r="T2185" i="1"/>
  <c r="S2185" i="1"/>
  <c r="U2185" i="1" s="1"/>
  <c r="T2164" i="1"/>
  <c r="S2164" i="1"/>
  <c r="U2164" i="1" s="1"/>
  <c r="T2162" i="1"/>
  <c r="S2162" i="1"/>
  <c r="U2162" i="1" s="1"/>
  <c r="T2155" i="1"/>
  <c r="S2155" i="1"/>
  <c r="U2155" i="1" s="1"/>
  <c r="T2152" i="1"/>
  <c r="S2152" i="1"/>
  <c r="U2152" i="1" s="1"/>
  <c r="T2145" i="1"/>
  <c r="S2145" i="1"/>
  <c r="U2145" i="1" s="1"/>
  <c r="T2143" i="1"/>
  <c r="S2143" i="1"/>
  <c r="U2143" i="1" s="1"/>
  <c r="T2135" i="1"/>
  <c r="S2135" i="1"/>
  <c r="U2135" i="1" s="1"/>
  <c r="T2133" i="1"/>
  <c r="S2133" i="1"/>
  <c r="U2133" i="1" s="1"/>
  <c r="T2131" i="1"/>
  <c r="S2131" i="1"/>
  <c r="U2131" i="1" s="1"/>
  <c r="T2129" i="1"/>
  <c r="S2129" i="1"/>
  <c r="U2129" i="1" s="1"/>
  <c r="T2128" i="1"/>
  <c r="S2128" i="1"/>
  <c r="U2128" i="1" s="1"/>
  <c r="T2125" i="1"/>
  <c r="S2125" i="1"/>
  <c r="U2125" i="1" s="1"/>
  <c r="T2123" i="1"/>
  <c r="S2123" i="1"/>
  <c r="U2123" i="1" s="1"/>
  <c r="T2120" i="1"/>
  <c r="S2120" i="1"/>
  <c r="U2120" i="1" s="1"/>
  <c r="T2118" i="1"/>
  <c r="S2118" i="1"/>
  <c r="U2118" i="1" s="1"/>
  <c r="T2115" i="1"/>
  <c r="S2115" i="1"/>
  <c r="U2115" i="1" s="1"/>
  <c r="T2114" i="1"/>
  <c r="S2114" i="1"/>
  <c r="U2114" i="1" s="1"/>
  <c r="T2111" i="1"/>
  <c r="S2111" i="1"/>
  <c r="U2111" i="1" s="1"/>
  <c r="T2109" i="1"/>
  <c r="S2109" i="1"/>
  <c r="U2109" i="1" s="1"/>
  <c r="T2107" i="1"/>
  <c r="S2107" i="1"/>
  <c r="U2107" i="1" s="1"/>
  <c r="T2105" i="1"/>
  <c r="S2105" i="1"/>
  <c r="U2105" i="1" s="1"/>
  <c r="T2103" i="1"/>
  <c r="S2103" i="1"/>
  <c r="U2103" i="1" s="1"/>
  <c r="T2101" i="1"/>
  <c r="S2101" i="1"/>
  <c r="U2101" i="1" s="1"/>
  <c r="T2099" i="1"/>
  <c r="S2099" i="1"/>
  <c r="U2099" i="1" s="1"/>
  <c r="T2097" i="1"/>
  <c r="S2097" i="1"/>
  <c r="U2097" i="1" s="1"/>
  <c r="T2095" i="1"/>
  <c r="S2095" i="1"/>
  <c r="U2095" i="1" s="1"/>
  <c r="T2093" i="1"/>
  <c r="S2093" i="1"/>
  <c r="U2093" i="1" s="1"/>
  <c r="T2091" i="1"/>
  <c r="S2091" i="1"/>
  <c r="U2091" i="1" s="1"/>
  <c r="T2089" i="1"/>
  <c r="S2089" i="1"/>
  <c r="U2089" i="1" s="1"/>
  <c r="T2087" i="1"/>
  <c r="S2087" i="1"/>
  <c r="U2087" i="1" s="1"/>
  <c r="T2084" i="1"/>
  <c r="S2084" i="1"/>
  <c r="U2084" i="1" s="1"/>
  <c r="T2082" i="1"/>
  <c r="S2082" i="1"/>
  <c r="U2082" i="1" s="1"/>
  <c r="T2080" i="1"/>
  <c r="S2080" i="1"/>
  <c r="U2080" i="1" s="1"/>
  <c r="T2073" i="1"/>
  <c r="S2073" i="1"/>
  <c r="U2073" i="1" s="1"/>
  <c r="T2071" i="1"/>
  <c r="S2071" i="1"/>
  <c r="U2071" i="1" s="1"/>
  <c r="T2068" i="1"/>
  <c r="S2068" i="1"/>
  <c r="U2068" i="1" s="1"/>
  <c r="T2051" i="1"/>
  <c r="S2051" i="1"/>
  <c r="U2051" i="1" s="1"/>
  <c r="T2049" i="1"/>
  <c r="S2049" i="1"/>
  <c r="U2049" i="1" s="1"/>
  <c r="T2046" i="1"/>
  <c r="S2046" i="1"/>
  <c r="U2046" i="1" s="1"/>
  <c r="T2044" i="1"/>
  <c r="S2044" i="1"/>
  <c r="U2044" i="1" s="1"/>
  <c r="T2041" i="1"/>
  <c r="S2041" i="1"/>
  <c r="U2041" i="1" s="1"/>
  <c r="T2039" i="1"/>
  <c r="S2039" i="1"/>
  <c r="U2039" i="1" s="1"/>
  <c r="T2037" i="1"/>
  <c r="S2037" i="1"/>
  <c r="U2037" i="1" s="1"/>
  <c r="T2035" i="1"/>
  <c r="S2035" i="1"/>
  <c r="U2035" i="1" s="1"/>
  <c r="T2033" i="1"/>
  <c r="S2033" i="1"/>
  <c r="U2033" i="1" s="1"/>
  <c r="T2031" i="1"/>
  <c r="S2031" i="1"/>
  <c r="U2031" i="1" s="1"/>
  <c r="T2029" i="1"/>
  <c r="S2029" i="1"/>
  <c r="U2029" i="1" s="1"/>
  <c r="T2024" i="1"/>
  <c r="S2024" i="1"/>
  <c r="U2024" i="1" s="1"/>
  <c r="T2014" i="1"/>
  <c r="S2014" i="1"/>
  <c r="U2014" i="1" s="1"/>
  <c r="T2012" i="1"/>
  <c r="S2012" i="1"/>
  <c r="U2012" i="1" s="1"/>
  <c r="T2010" i="1"/>
  <c r="S2010" i="1"/>
  <c r="U2010" i="1" s="1"/>
  <c r="T2005" i="1"/>
  <c r="S2005" i="1"/>
  <c r="U2005" i="1" s="1"/>
  <c r="T2003" i="1"/>
  <c r="S2003" i="1"/>
  <c r="U2003" i="1" s="1"/>
  <c r="T2001" i="1"/>
  <c r="S2001" i="1"/>
  <c r="U2001" i="1" s="1"/>
  <c r="T1999" i="1"/>
  <c r="S1999" i="1"/>
  <c r="U1999" i="1" s="1"/>
  <c r="T1994" i="1"/>
  <c r="S1994" i="1"/>
  <c r="U1994" i="1" s="1"/>
  <c r="T1992" i="1"/>
  <c r="S1992" i="1"/>
  <c r="U1992" i="1" s="1"/>
  <c r="T1990" i="1"/>
  <c r="S1990" i="1"/>
  <c r="U1990" i="1" s="1"/>
  <c r="T1987" i="1"/>
  <c r="S1987" i="1"/>
  <c r="U1987" i="1" s="1"/>
  <c r="T1985" i="1"/>
  <c r="S1985" i="1"/>
  <c r="U1985" i="1" s="1"/>
  <c r="T1983" i="1"/>
  <c r="S1983" i="1"/>
  <c r="U1983" i="1" s="1"/>
  <c r="T1981" i="1"/>
  <c r="S1981" i="1"/>
  <c r="U1981" i="1" s="1"/>
  <c r="T1976" i="1"/>
  <c r="S1976" i="1"/>
  <c r="U1976" i="1" s="1"/>
  <c r="T1971" i="1"/>
  <c r="S1971" i="1"/>
  <c r="U1971" i="1" s="1"/>
  <c r="T1967" i="1"/>
  <c r="S1967" i="1"/>
  <c r="U1967" i="1" s="1"/>
  <c r="T1959" i="1"/>
  <c r="S1959" i="1"/>
  <c r="U1959" i="1" s="1"/>
  <c r="T1957" i="1"/>
  <c r="S1957" i="1"/>
  <c r="U1957" i="1" s="1"/>
  <c r="T1955" i="1"/>
  <c r="S1955" i="1"/>
  <c r="U1955" i="1" s="1"/>
  <c r="T1950" i="1"/>
  <c r="S1950" i="1"/>
  <c r="U1950" i="1" s="1"/>
  <c r="T1946" i="1"/>
  <c r="S1946" i="1"/>
  <c r="U1946" i="1" s="1"/>
  <c r="T1942" i="1"/>
  <c r="S1942" i="1"/>
  <c r="U1942" i="1" s="1"/>
  <c r="T1936" i="1"/>
  <c r="S1936" i="1"/>
  <c r="U1936" i="1" s="1"/>
  <c r="T1934" i="1"/>
  <c r="S1934" i="1"/>
  <c r="U1934" i="1" s="1"/>
  <c r="T1932" i="1"/>
  <c r="S1932" i="1"/>
  <c r="U1932" i="1" s="1"/>
  <c r="T1930" i="1"/>
  <c r="S1930" i="1"/>
  <c r="U1930" i="1" s="1"/>
  <c r="T1928" i="1"/>
  <c r="S1928" i="1"/>
  <c r="U1928" i="1" s="1"/>
  <c r="T1925" i="1"/>
  <c r="S1925" i="1"/>
  <c r="U1925" i="1" s="1"/>
  <c r="T1923" i="1"/>
  <c r="S1923" i="1"/>
  <c r="U1923" i="1" s="1"/>
  <c r="T1920" i="1"/>
  <c r="S1920" i="1"/>
  <c r="U1920" i="1" s="1"/>
  <c r="T1917" i="1"/>
  <c r="S1917" i="1"/>
  <c r="U1917" i="1" s="1"/>
  <c r="T1915" i="1"/>
  <c r="S1915" i="1"/>
  <c r="U1915" i="1" s="1"/>
  <c r="T1913" i="1"/>
  <c r="S1913" i="1"/>
  <c r="U1913" i="1" s="1"/>
  <c r="T1910" i="1"/>
  <c r="S1910" i="1"/>
  <c r="U1910" i="1" s="1"/>
  <c r="T1907" i="1"/>
  <c r="S1907" i="1"/>
  <c r="U1907" i="1" s="1"/>
  <c r="T1905" i="1"/>
  <c r="S1905" i="1"/>
  <c r="U1905" i="1" s="1"/>
  <c r="T1903" i="1"/>
  <c r="S1903" i="1"/>
  <c r="U1903" i="1" s="1"/>
  <c r="T1901" i="1"/>
  <c r="S1901" i="1"/>
  <c r="U1901" i="1" s="1"/>
  <c r="T1899" i="1"/>
  <c r="S1899" i="1"/>
  <c r="U1899" i="1" s="1"/>
  <c r="T1897" i="1"/>
  <c r="S1897" i="1"/>
  <c r="U1897" i="1" s="1"/>
  <c r="T1895" i="1"/>
  <c r="S1895" i="1"/>
  <c r="U1895" i="1" s="1"/>
  <c r="T1893" i="1"/>
  <c r="S1893" i="1"/>
  <c r="U1893" i="1" s="1"/>
  <c r="T1891" i="1"/>
  <c r="S1891" i="1"/>
  <c r="U1891" i="1" s="1"/>
  <c r="T1886" i="1"/>
  <c r="S1886" i="1"/>
  <c r="U1886" i="1" s="1"/>
  <c r="T1884" i="1"/>
  <c r="S1884" i="1"/>
  <c r="U1884" i="1" s="1"/>
  <c r="T1882" i="1"/>
  <c r="S1882" i="1"/>
  <c r="U1882" i="1" s="1"/>
  <c r="T1877" i="1"/>
  <c r="S1877" i="1"/>
  <c r="U1877" i="1" s="1"/>
  <c r="T1872" i="1"/>
  <c r="S1872" i="1"/>
  <c r="U1872" i="1" s="1"/>
  <c r="T1865" i="1"/>
  <c r="S1865" i="1"/>
  <c r="U1865" i="1" s="1"/>
  <c r="T1855" i="1"/>
  <c r="S1855" i="1"/>
  <c r="U1855" i="1" s="1"/>
  <c r="T1853" i="1"/>
  <c r="S1853" i="1"/>
  <c r="U1853" i="1" s="1"/>
  <c r="T1851" i="1"/>
  <c r="S1851" i="1"/>
  <c r="U1851" i="1" s="1"/>
  <c r="T1849" i="1"/>
  <c r="S1849" i="1"/>
  <c r="U1849" i="1" s="1"/>
  <c r="T1847" i="1"/>
  <c r="S1847" i="1"/>
  <c r="U1847" i="1" s="1"/>
  <c r="T1845" i="1"/>
  <c r="S1845" i="1"/>
  <c r="U1845" i="1" s="1"/>
  <c r="T1843" i="1"/>
  <c r="S1843" i="1"/>
  <c r="U1843" i="1" s="1"/>
  <c r="T1841" i="1"/>
  <c r="S1841" i="1"/>
  <c r="U1841" i="1" s="1"/>
  <c r="T1839" i="1"/>
  <c r="S1839" i="1"/>
  <c r="U1839" i="1" s="1"/>
  <c r="T1837" i="1"/>
  <c r="S1837" i="1"/>
  <c r="T1835" i="1"/>
  <c r="S1835" i="1"/>
  <c r="U1835" i="1" s="1"/>
  <c r="T1833" i="1"/>
  <c r="S1833" i="1"/>
  <c r="U1833" i="1" s="1"/>
  <c r="T1831" i="1"/>
  <c r="S1831" i="1"/>
  <c r="U1831" i="1" s="1"/>
  <c r="T1828" i="1"/>
  <c r="S1828" i="1"/>
  <c r="U1828" i="1" s="1"/>
  <c r="T1826" i="1"/>
  <c r="S1826" i="1"/>
  <c r="U1826" i="1" s="1"/>
  <c r="T1824" i="1"/>
  <c r="S1824" i="1"/>
  <c r="U1824" i="1" s="1"/>
  <c r="T1821" i="1"/>
  <c r="S1821" i="1"/>
  <c r="U1821" i="1" s="1"/>
  <c r="T1817" i="1"/>
  <c r="S1817" i="1"/>
  <c r="U1817" i="1" s="1"/>
  <c r="T1809" i="1"/>
  <c r="S1809" i="1"/>
  <c r="U1809" i="1" s="1"/>
  <c r="T1807" i="1"/>
  <c r="S1807" i="1"/>
  <c r="U1807" i="1" s="1"/>
  <c r="T1805" i="1"/>
  <c r="S1805" i="1"/>
  <c r="U1805" i="1" s="1"/>
  <c r="T1802" i="1"/>
  <c r="S1802" i="1"/>
  <c r="U1802" i="1" s="1"/>
  <c r="T1800" i="1"/>
  <c r="S1800" i="1"/>
  <c r="U1800" i="1" s="1"/>
  <c r="T1797" i="1"/>
  <c r="S1797" i="1"/>
  <c r="U1797" i="1" s="1"/>
  <c r="T1795" i="1"/>
  <c r="S1795" i="1"/>
  <c r="U1795" i="1" s="1"/>
  <c r="T1791" i="1"/>
  <c r="S1791" i="1"/>
  <c r="U1791" i="1" s="1"/>
  <c r="T1789" i="1"/>
  <c r="S1789" i="1"/>
  <c r="U1789" i="1" s="1"/>
  <c r="T1787" i="1"/>
  <c r="S1787" i="1"/>
  <c r="U1787" i="1" s="1"/>
  <c r="T1783" i="1"/>
  <c r="S1783" i="1"/>
  <c r="U1783" i="1" s="1"/>
  <c r="T1781" i="1"/>
  <c r="S1781" i="1"/>
  <c r="U1781" i="1" s="1"/>
  <c r="T1779" i="1"/>
  <c r="S1779" i="1"/>
  <c r="U1779" i="1" s="1"/>
  <c r="T1776" i="1"/>
  <c r="S1776" i="1"/>
  <c r="U1776" i="1" s="1"/>
  <c r="T1771" i="1"/>
  <c r="S1771" i="1"/>
  <c r="U1771" i="1" s="1"/>
  <c r="T1769" i="1"/>
  <c r="S1769" i="1"/>
  <c r="U1769" i="1" s="1"/>
  <c r="T1766" i="1"/>
  <c r="S1766" i="1"/>
  <c r="U1766" i="1" s="1"/>
  <c r="T1764" i="1"/>
  <c r="S1764" i="1"/>
  <c r="U1764" i="1" s="1"/>
  <c r="T1761" i="1"/>
  <c r="S1761" i="1"/>
  <c r="U1761" i="1" s="1"/>
  <c r="T1759" i="1"/>
  <c r="S1759" i="1"/>
  <c r="U1759" i="1" s="1"/>
  <c r="T1757" i="1"/>
  <c r="S1757" i="1"/>
  <c r="U1757" i="1" s="1"/>
  <c r="T1754" i="1"/>
  <c r="S1754" i="1"/>
  <c r="U1754" i="1" s="1"/>
  <c r="T1752" i="1"/>
  <c r="S1752" i="1"/>
  <c r="U1752" i="1" s="1"/>
  <c r="T1750" i="1"/>
  <c r="S1750" i="1"/>
  <c r="U1750" i="1" s="1"/>
  <c r="T1748" i="1"/>
  <c r="S1748" i="1"/>
  <c r="U1748" i="1" s="1"/>
  <c r="T1746" i="1"/>
  <c r="S1746" i="1"/>
  <c r="U1746" i="1" s="1"/>
  <c r="T1744" i="1"/>
  <c r="S1744" i="1"/>
  <c r="U1744" i="1" s="1"/>
  <c r="T1742" i="1"/>
  <c r="S1742" i="1"/>
  <c r="U1742" i="1" s="1"/>
  <c r="T1740" i="1"/>
  <c r="S1740" i="1"/>
  <c r="U1740" i="1" s="1"/>
  <c r="T1738" i="1"/>
  <c r="S1738" i="1"/>
  <c r="U1738" i="1" s="1"/>
  <c r="T1736" i="1"/>
  <c r="S1736" i="1"/>
  <c r="U1736" i="1" s="1"/>
  <c r="T1733" i="1"/>
  <c r="S1733" i="1"/>
  <c r="U1733" i="1" s="1"/>
  <c r="T1731" i="1"/>
  <c r="S1731" i="1"/>
  <c r="U1731" i="1" s="1"/>
  <c r="T1729" i="1"/>
  <c r="S1729" i="1"/>
  <c r="U1729" i="1" s="1"/>
  <c r="T1727" i="1"/>
  <c r="S1727" i="1"/>
  <c r="U1727" i="1" s="1"/>
  <c r="T1725" i="1"/>
  <c r="S1725" i="1"/>
  <c r="U1725" i="1" s="1"/>
  <c r="T1723" i="1"/>
  <c r="S1723" i="1"/>
  <c r="U1723" i="1" s="1"/>
  <c r="T1721" i="1"/>
  <c r="S1721" i="1"/>
  <c r="U1721" i="1" s="1"/>
  <c r="T1719" i="1"/>
  <c r="S1719" i="1"/>
  <c r="U1719" i="1" s="1"/>
  <c r="T1717" i="1"/>
  <c r="S1717" i="1"/>
  <c r="U1717" i="1" s="1"/>
  <c r="T1715" i="1"/>
  <c r="S1715" i="1"/>
  <c r="U1715" i="1" s="1"/>
  <c r="T1713" i="1"/>
  <c r="S1713" i="1"/>
  <c r="U1713" i="1" s="1"/>
  <c r="T1711" i="1"/>
  <c r="S1711" i="1"/>
  <c r="U1711" i="1" s="1"/>
  <c r="T1709" i="1"/>
  <c r="S1709" i="1"/>
  <c r="U1709" i="1" s="1"/>
  <c r="T1707" i="1"/>
  <c r="S1707" i="1"/>
  <c r="U1707" i="1" s="1"/>
  <c r="T1705" i="1"/>
  <c r="S1705" i="1"/>
  <c r="U1705" i="1" s="1"/>
  <c r="T1703" i="1"/>
  <c r="S1703" i="1"/>
  <c r="U1703" i="1" s="1"/>
  <c r="T1701" i="1"/>
  <c r="S1701" i="1"/>
  <c r="U1701" i="1" s="1"/>
  <c r="T1699" i="1"/>
  <c r="S1699" i="1"/>
  <c r="U1699" i="1" s="1"/>
  <c r="T1697" i="1"/>
  <c r="S1697" i="1"/>
  <c r="U1697" i="1" s="1"/>
  <c r="T1695" i="1"/>
  <c r="S1695" i="1"/>
  <c r="U1695" i="1" s="1"/>
  <c r="T1692" i="1"/>
  <c r="S1692" i="1"/>
  <c r="U1692" i="1" s="1"/>
  <c r="T1690" i="1"/>
  <c r="S1690" i="1"/>
  <c r="U1690" i="1" s="1"/>
  <c r="T1688" i="1"/>
  <c r="S1688" i="1"/>
  <c r="U1688" i="1" s="1"/>
  <c r="T1686" i="1"/>
  <c r="S1686" i="1"/>
  <c r="U1686" i="1" s="1"/>
  <c r="T1684" i="1"/>
  <c r="S1684" i="1"/>
  <c r="U1684" i="1" s="1"/>
  <c r="T1681" i="1"/>
  <c r="S1681" i="1"/>
  <c r="U1681" i="1" s="1"/>
  <c r="T1679" i="1"/>
  <c r="S1679" i="1"/>
  <c r="U1679" i="1" s="1"/>
  <c r="T1676" i="1"/>
  <c r="S1676" i="1"/>
  <c r="U1676" i="1" s="1"/>
  <c r="T1674" i="1"/>
  <c r="S1674" i="1"/>
  <c r="U1674" i="1" s="1"/>
  <c r="T1671" i="1"/>
  <c r="S1671" i="1"/>
  <c r="U1671" i="1" s="1"/>
  <c r="T1668" i="1"/>
  <c r="S1668" i="1"/>
  <c r="U1668" i="1" s="1"/>
  <c r="T1664" i="1"/>
  <c r="S1664" i="1"/>
  <c r="U1664" i="1" s="1"/>
  <c r="T1662" i="1"/>
  <c r="S1662" i="1"/>
  <c r="U1662" i="1" s="1"/>
  <c r="T1659" i="1"/>
  <c r="S1659" i="1"/>
  <c r="U1659" i="1" s="1"/>
  <c r="T1653" i="1"/>
  <c r="S1653" i="1"/>
  <c r="U1653" i="1" s="1"/>
  <c r="T1651" i="1"/>
  <c r="S1651" i="1"/>
  <c r="U1651" i="1" s="1"/>
  <c r="T1649" i="1"/>
  <c r="S1649" i="1"/>
  <c r="U1649" i="1" s="1"/>
  <c r="T1647" i="1"/>
  <c r="S1647" i="1"/>
  <c r="U1647" i="1" s="1"/>
  <c r="T1645" i="1"/>
  <c r="S1645" i="1"/>
  <c r="U1645" i="1" s="1"/>
  <c r="T1643" i="1"/>
  <c r="S1643" i="1"/>
  <c r="U1643" i="1" s="1"/>
  <c r="T1641" i="1"/>
  <c r="S1641" i="1"/>
  <c r="U1641" i="1" s="1"/>
  <c r="T1639" i="1"/>
  <c r="S1639" i="1"/>
  <c r="U1639" i="1" s="1"/>
  <c r="T1637" i="1"/>
  <c r="S1637" i="1"/>
  <c r="U1637" i="1" s="1"/>
  <c r="T1635" i="1"/>
  <c r="S1635" i="1"/>
  <c r="U1635" i="1" s="1"/>
  <c r="T1633" i="1"/>
  <c r="S1633" i="1"/>
  <c r="U1633" i="1" s="1"/>
  <c r="T1631" i="1"/>
  <c r="S1631" i="1"/>
  <c r="U1631" i="1" s="1"/>
  <c r="T1629" i="1"/>
  <c r="S1629" i="1"/>
  <c r="U1629" i="1" s="1"/>
  <c r="T1626" i="1"/>
  <c r="S1626" i="1"/>
  <c r="U1626" i="1" s="1"/>
  <c r="T1624" i="1"/>
  <c r="S1624" i="1"/>
  <c r="U1624" i="1" s="1"/>
  <c r="T1622" i="1"/>
  <c r="S1622" i="1"/>
  <c r="U1622" i="1" s="1"/>
  <c r="T1620" i="1"/>
  <c r="S1620" i="1"/>
  <c r="U1620" i="1" s="1"/>
  <c r="T1618" i="1"/>
  <c r="S1618" i="1"/>
  <c r="U1618" i="1" s="1"/>
  <c r="T1616" i="1"/>
  <c r="S1616" i="1"/>
  <c r="U1616" i="1" s="1"/>
  <c r="T1613" i="1"/>
  <c r="S1613" i="1"/>
  <c r="U1613" i="1" s="1"/>
  <c r="T1609" i="1"/>
  <c r="S1609" i="1"/>
  <c r="U1609" i="1" s="1"/>
  <c r="T1607" i="1"/>
  <c r="S1607" i="1"/>
  <c r="U1607" i="1" s="1"/>
  <c r="T1605" i="1"/>
  <c r="S1605" i="1"/>
  <c r="U1605" i="1" s="1"/>
  <c r="T1603" i="1"/>
  <c r="S1603" i="1"/>
  <c r="U1603" i="1" s="1"/>
  <c r="T1601" i="1"/>
  <c r="S1601" i="1"/>
  <c r="U1601" i="1" s="1"/>
  <c r="T1599" i="1"/>
  <c r="S1599" i="1"/>
  <c r="U1599" i="1" s="1"/>
  <c r="T1597" i="1"/>
  <c r="S1597" i="1"/>
  <c r="U1597" i="1" s="1"/>
  <c r="T1594" i="1"/>
  <c r="S1594" i="1"/>
  <c r="U1594" i="1" s="1"/>
  <c r="T1592" i="1"/>
  <c r="S1592" i="1"/>
  <c r="U1592" i="1" s="1"/>
  <c r="T1590" i="1"/>
  <c r="S1590" i="1"/>
  <c r="U1590" i="1" s="1"/>
  <c r="T1588" i="1"/>
  <c r="S1588" i="1"/>
  <c r="U1588" i="1" s="1"/>
  <c r="T1586" i="1"/>
  <c r="S1586" i="1"/>
  <c r="U1586" i="1" s="1"/>
  <c r="T1582" i="1"/>
  <c r="S1582" i="1"/>
  <c r="U1582" i="1" s="1"/>
  <c r="T1580" i="1"/>
  <c r="S1580" i="1"/>
  <c r="U1580" i="1" s="1"/>
  <c r="T1576" i="1"/>
  <c r="S1576" i="1"/>
  <c r="U1576" i="1" s="1"/>
  <c r="T1574" i="1"/>
  <c r="S1574" i="1"/>
  <c r="U1574" i="1" s="1"/>
  <c r="T1572" i="1"/>
  <c r="S1572" i="1"/>
  <c r="U1572" i="1" s="1"/>
  <c r="T1570" i="1"/>
  <c r="S1570" i="1"/>
  <c r="U1570" i="1" s="1"/>
  <c r="T1568" i="1"/>
  <c r="S1568" i="1"/>
  <c r="U1568" i="1" s="1"/>
  <c r="T1565" i="1"/>
  <c r="S1565" i="1"/>
  <c r="U1565" i="1" s="1"/>
  <c r="T1563" i="1"/>
  <c r="S1563" i="1"/>
  <c r="U1563" i="1" s="1"/>
  <c r="T1561" i="1"/>
  <c r="S1561" i="1"/>
  <c r="U1561" i="1" s="1"/>
  <c r="T1559" i="1"/>
  <c r="S1559" i="1"/>
  <c r="U1559" i="1" s="1"/>
  <c r="T1553" i="1"/>
  <c r="S1553" i="1"/>
  <c r="U1553" i="1" s="1"/>
  <c r="T1551" i="1"/>
  <c r="S1551" i="1"/>
  <c r="U1551" i="1" s="1"/>
  <c r="T1549" i="1"/>
  <c r="S1549" i="1"/>
  <c r="U1549" i="1" s="1"/>
  <c r="T1547" i="1"/>
  <c r="S1547" i="1"/>
  <c r="U1547" i="1" s="1"/>
  <c r="T1545" i="1"/>
  <c r="S1545" i="1"/>
  <c r="U1545" i="1" s="1"/>
  <c r="T1543" i="1"/>
  <c r="S1543" i="1"/>
  <c r="U1543" i="1" s="1"/>
  <c r="T1539" i="1"/>
  <c r="S1539" i="1"/>
  <c r="U1539" i="1" s="1"/>
  <c r="T1536" i="1"/>
  <c r="S1536" i="1"/>
  <c r="U1536" i="1" s="1"/>
  <c r="T1534" i="1"/>
  <c r="S1534" i="1"/>
  <c r="U1534" i="1" s="1"/>
  <c r="T1532" i="1"/>
  <c r="S1532" i="1"/>
  <c r="U1532" i="1" s="1"/>
  <c r="T1528" i="1"/>
  <c r="S1528" i="1"/>
  <c r="U1528" i="1" s="1"/>
  <c r="T1525" i="1"/>
  <c r="S1525" i="1"/>
  <c r="U1525" i="1" s="1"/>
  <c r="T1520" i="1"/>
  <c r="S1520" i="1"/>
  <c r="U1520" i="1" s="1"/>
  <c r="T1518" i="1"/>
  <c r="S1518" i="1"/>
  <c r="U1518" i="1" s="1"/>
  <c r="T1516" i="1"/>
  <c r="S1516" i="1"/>
  <c r="U1516" i="1" s="1"/>
  <c r="T1513" i="1"/>
  <c r="S1513" i="1"/>
  <c r="U1513" i="1" s="1"/>
  <c r="T1511" i="1"/>
  <c r="S1511" i="1"/>
  <c r="U1511" i="1" s="1"/>
  <c r="T1509" i="1"/>
  <c r="S1509" i="1"/>
  <c r="U1509" i="1" s="1"/>
  <c r="T1507" i="1"/>
  <c r="S1507" i="1"/>
  <c r="U1507" i="1" s="1"/>
  <c r="T1505" i="1"/>
  <c r="S1505" i="1"/>
  <c r="U1505" i="1" s="1"/>
  <c r="T1503" i="1"/>
  <c r="S1503" i="1"/>
  <c r="U1503" i="1" s="1"/>
  <c r="T1501" i="1"/>
  <c r="S1501" i="1"/>
  <c r="U1501" i="1" s="1"/>
  <c r="T1499" i="1"/>
  <c r="S1499" i="1"/>
  <c r="U1499" i="1" s="1"/>
  <c r="T1497" i="1"/>
  <c r="S1497" i="1"/>
  <c r="U1497" i="1" s="1"/>
  <c r="T1495" i="1"/>
  <c r="S1495" i="1"/>
  <c r="U1495" i="1" s="1"/>
  <c r="T1493" i="1"/>
  <c r="S1493" i="1"/>
  <c r="U1493" i="1" s="1"/>
  <c r="T1490" i="1"/>
  <c r="S1490" i="1"/>
  <c r="U1490" i="1" s="1"/>
  <c r="T1487" i="1"/>
  <c r="S1487" i="1"/>
  <c r="U1487" i="1" s="1"/>
  <c r="T1484" i="1"/>
  <c r="S1484" i="1"/>
  <c r="U1484" i="1" s="1"/>
  <c r="T1482" i="1"/>
  <c r="S1482" i="1"/>
  <c r="U1482" i="1" s="1"/>
  <c r="T1479" i="1"/>
  <c r="S1479" i="1"/>
  <c r="U1479" i="1" s="1"/>
  <c r="T1477" i="1"/>
  <c r="S1477" i="1"/>
  <c r="U1477" i="1" s="1"/>
  <c r="T1475" i="1"/>
  <c r="S1475" i="1"/>
  <c r="U1475" i="1" s="1"/>
  <c r="T1473" i="1"/>
  <c r="S1473" i="1"/>
  <c r="U1473" i="1" s="1"/>
  <c r="T1471" i="1"/>
  <c r="S1471" i="1"/>
  <c r="U1471" i="1" s="1"/>
  <c r="T1469" i="1"/>
  <c r="S1469" i="1"/>
  <c r="U1469" i="1" s="1"/>
  <c r="T1465" i="1"/>
  <c r="S1465" i="1"/>
  <c r="U1465" i="1" s="1"/>
  <c r="T1461" i="1"/>
  <c r="S1461" i="1"/>
  <c r="U1461" i="1" s="1"/>
  <c r="T1458" i="1"/>
  <c r="S1458" i="1"/>
  <c r="U1458" i="1" s="1"/>
  <c r="T1456" i="1"/>
  <c r="S1456" i="1"/>
  <c r="U1456" i="1" s="1"/>
  <c r="T1452" i="1"/>
  <c r="S1452" i="1"/>
  <c r="U1452" i="1" s="1"/>
  <c r="T1450" i="1"/>
  <c r="S1450" i="1"/>
  <c r="U1450" i="1" s="1"/>
  <c r="T1448" i="1"/>
  <c r="S1448" i="1"/>
  <c r="U1448" i="1" s="1"/>
  <c r="T1446" i="1"/>
  <c r="S1446" i="1"/>
  <c r="U1446" i="1" s="1"/>
  <c r="T1443" i="1"/>
  <c r="S1443" i="1"/>
  <c r="U1443" i="1" s="1"/>
  <c r="T1438" i="1"/>
  <c r="S1438" i="1"/>
  <c r="U1438" i="1" s="1"/>
  <c r="T1436" i="1"/>
  <c r="S1436" i="1"/>
  <c r="U1436" i="1" s="1"/>
  <c r="T1433" i="1"/>
  <c r="S1433" i="1"/>
  <c r="U1433" i="1" s="1"/>
  <c r="T1431" i="1"/>
  <c r="S1431" i="1"/>
  <c r="U1431" i="1" s="1"/>
  <c r="T1429" i="1"/>
  <c r="S1429" i="1"/>
  <c r="U1429" i="1" s="1"/>
  <c r="T1427" i="1"/>
  <c r="S1427" i="1"/>
  <c r="U1427" i="1" s="1"/>
  <c r="T1425" i="1"/>
  <c r="S1425" i="1"/>
  <c r="U1425" i="1" s="1"/>
  <c r="T1422" i="1"/>
  <c r="S1422" i="1"/>
  <c r="U1422" i="1" s="1"/>
  <c r="T1410" i="1"/>
  <c r="S1410" i="1"/>
  <c r="U1410" i="1" s="1"/>
  <c r="T1408" i="1"/>
  <c r="S1408" i="1"/>
  <c r="U1408" i="1" s="1"/>
  <c r="T1406" i="1"/>
  <c r="S1406" i="1"/>
  <c r="U1406" i="1" s="1"/>
  <c r="T1403" i="1"/>
  <c r="S1403" i="1"/>
  <c r="U1403" i="1" s="1"/>
  <c r="T1401" i="1"/>
  <c r="S1401" i="1"/>
  <c r="U1401" i="1" s="1"/>
  <c r="T1399" i="1"/>
  <c r="S1399" i="1"/>
  <c r="U1399" i="1" s="1"/>
  <c r="T1397" i="1"/>
  <c r="S1397" i="1"/>
  <c r="U1397" i="1" s="1"/>
  <c r="T1395" i="1"/>
  <c r="S1395" i="1"/>
  <c r="U1395" i="1" s="1"/>
  <c r="T1391" i="1"/>
  <c r="S1391" i="1"/>
  <c r="U1391" i="1" s="1"/>
  <c r="T1388" i="1"/>
  <c r="S1388" i="1"/>
  <c r="U1388" i="1" s="1"/>
  <c r="T1385" i="1"/>
  <c r="S1385" i="1"/>
  <c r="U1385" i="1" s="1"/>
  <c r="T1383" i="1"/>
  <c r="S1383" i="1"/>
  <c r="U1383" i="1" s="1"/>
  <c r="T1381" i="1"/>
  <c r="S1381" i="1"/>
  <c r="U1381" i="1" s="1"/>
  <c r="T1378" i="1"/>
  <c r="S1378" i="1"/>
  <c r="U1378" i="1" s="1"/>
  <c r="T1374" i="1"/>
  <c r="S1374" i="1"/>
  <c r="U1374" i="1" s="1"/>
  <c r="T1372" i="1"/>
  <c r="S1372" i="1"/>
  <c r="U1372" i="1" s="1"/>
  <c r="T1370" i="1"/>
  <c r="S1370" i="1"/>
  <c r="U1370" i="1" s="1"/>
  <c r="T1368" i="1"/>
  <c r="S1368" i="1"/>
  <c r="U1368" i="1" s="1"/>
  <c r="T1365" i="1"/>
  <c r="S1365" i="1"/>
  <c r="U1365" i="1" s="1"/>
  <c r="T1363" i="1"/>
  <c r="S1363" i="1"/>
  <c r="U1363" i="1" s="1"/>
  <c r="T1361" i="1"/>
  <c r="S1361" i="1"/>
  <c r="U1361" i="1" s="1"/>
  <c r="T1359" i="1"/>
  <c r="S1359" i="1"/>
  <c r="U1359" i="1" s="1"/>
  <c r="T1352" i="1"/>
  <c r="S1352" i="1"/>
  <c r="U1352" i="1" s="1"/>
  <c r="T1350" i="1"/>
  <c r="S1350" i="1"/>
  <c r="U1350" i="1" s="1"/>
  <c r="T1347" i="1"/>
  <c r="S1347" i="1"/>
  <c r="U1347" i="1" s="1"/>
  <c r="T1343" i="1"/>
  <c r="S1343" i="1"/>
  <c r="U1343" i="1" s="1"/>
  <c r="T1341" i="1"/>
  <c r="S1341" i="1"/>
  <c r="U1341" i="1" s="1"/>
  <c r="T1338" i="1"/>
  <c r="S1338" i="1"/>
  <c r="U1338" i="1" s="1"/>
  <c r="T1336" i="1"/>
  <c r="S1336" i="1"/>
  <c r="U1336" i="1" s="1"/>
  <c r="T1334" i="1"/>
  <c r="S1334" i="1"/>
  <c r="U1334" i="1" s="1"/>
  <c r="T1330" i="1"/>
  <c r="S1330" i="1"/>
  <c r="U1330" i="1" s="1"/>
  <c r="T1328" i="1"/>
  <c r="S1328" i="1"/>
  <c r="U1328" i="1" s="1"/>
  <c r="T1322" i="1"/>
  <c r="S1322" i="1"/>
  <c r="U1322" i="1" s="1"/>
  <c r="T1320" i="1"/>
  <c r="S1320" i="1"/>
  <c r="U1320" i="1" s="1"/>
  <c r="T1318" i="1"/>
  <c r="S1318" i="1"/>
  <c r="U1318" i="1" s="1"/>
  <c r="T1307" i="1"/>
  <c r="S1307" i="1"/>
  <c r="U1307" i="1" s="1"/>
  <c r="T1304" i="1"/>
  <c r="S1304" i="1"/>
  <c r="U1304" i="1" s="1"/>
  <c r="T1306" i="1"/>
  <c r="S1306" i="1"/>
  <c r="U1306" i="1" s="1"/>
  <c r="T1302" i="1"/>
  <c r="S1302" i="1"/>
  <c r="U1302" i="1" s="1"/>
  <c r="T1299" i="1"/>
  <c r="S1299" i="1"/>
  <c r="U1299" i="1" s="1"/>
  <c r="T1295" i="1"/>
  <c r="S1295" i="1"/>
  <c r="U1295" i="1" s="1"/>
  <c r="T1293" i="1"/>
  <c r="S1293" i="1"/>
  <c r="U1293" i="1" s="1"/>
  <c r="T1291" i="1"/>
  <c r="S1291" i="1"/>
  <c r="U1291" i="1" s="1"/>
  <c r="T1287" i="1"/>
  <c r="S1287" i="1"/>
  <c r="U1287" i="1" s="1"/>
  <c r="T1284" i="1"/>
  <c r="S1284" i="1"/>
  <c r="U1284" i="1" s="1"/>
  <c r="T1282" i="1"/>
  <c r="S1282" i="1"/>
  <c r="U1282" i="1" s="1"/>
  <c r="T1280" i="1"/>
  <c r="S1280" i="1"/>
  <c r="U1280" i="1" s="1"/>
  <c r="T1274" i="1"/>
  <c r="S1274" i="1"/>
  <c r="U1274" i="1" s="1"/>
  <c r="T1272" i="1"/>
  <c r="S1272" i="1"/>
  <c r="U1272" i="1" s="1"/>
  <c r="T1269" i="1"/>
  <c r="S1269" i="1"/>
  <c r="U1269" i="1" s="1"/>
  <c r="T1252" i="1"/>
  <c r="S1252" i="1"/>
  <c r="U1252" i="1" s="1"/>
  <c r="T1247" i="1"/>
  <c r="S1247" i="1"/>
  <c r="U1247" i="1" s="1"/>
  <c r="T1245" i="1"/>
  <c r="S1245" i="1"/>
  <c r="U1245" i="1" s="1"/>
  <c r="T1242" i="1"/>
  <c r="S1242" i="1"/>
  <c r="U1242" i="1" s="1"/>
  <c r="T1240" i="1"/>
  <c r="S1240" i="1"/>
  <c r="U1240" i="1" s="1"/>
  <c r="T1237" i="1"/>
  <c r="S1237" i="1"/>
  <c r="U1237" i="1" s="1"/>
  <c r="T1233" i="1"/>
  <c r="S1233" i="1"/>
  <c r="U1233" i="1" s="1"/>
  <c r="T1231" i="1"/>
  <c r="S1231" i="1"/>
  <c r="U1231" i="1" s="1"/>
  <c r="T1228" i="1"/>
  <c r="S1228" i="1"/>
  <c r="U1228" i="1" s="1"/>
  <c r="T1222" i="1"/>
  <c r="S1222" i="1"/>
  <c r="U1222" i="1" s="1"/>
  <c r="T1220" i="1"/>
  <c r="S1220" i="1"/>
  <c r="U1220" i="1" s="1"/>
  <c r="T1218" i="1"/>
  <c r="S1218" i="1"/>
  <c r="U1218" i="1" s="1"/>
  <c r="T1216" i="1"/>
  <c r="S1216" i="1"/>
  <c r="U1216" i="1" s="1"/>
  <c r="T1214" i="1"/>
  <c r="S1214" i="1"/>
  <c r="U1214" i="1" s="1"/>
  <c r="T1212" i="1"/>
  <c r="S1212" i="1"/>
  <c r="U1212" i="1" s="1"/>
  <c r="T1210" i="1"/>
  <c r="S1210" i="1"/>
  <c r="U1210" i="1" s="1"/>
  <c r="T1208" i="1"/>
  <c r="S1208" i="1"/>
  <c r="U1208" i="1" s="1"/>
  <c r="T1206" i="1"/>
  <c r="S1206" i="1"/>
  <c r="U1206" i="1" s="1"/>
  <c r="T1204" i="1"/>
  <c r="S1204" i="1"/>
  <c r="U1204" i="1" s="1"/>
  <c r="T1202" i="1"/>
  <c r="S1202" i="1"/>
  <c r="U1202" i="1" s="1"/>
  <c r="T1200" i="1"/>
  <c r="S1200" i="1"/>
  <c r="U1200" i="1" s="1"/>
  <c r="T1198" i="1"/>
  <c r="S1198" i="1"/>
  <c r="U1198" i="1" s="1"/>
  <c r="T1196" i="1"/>
  <c r="S1196" i="1"/>
  <c r="U1196" i="1" s="1"/>
  <c r="T1266" i="1"/>
  <c r="S1266" i="1"/>
  <c r="U1266" i="1" s="1"/>
  <c r="T1263" i="1"/>
  <c r="S1263" i="1"/>
  <c r="U1263" i="1" s="1"/>
  <c r="T1258" i="1"/>
  <c r="S1258" i="1"/>
  <c r="U1258" i="1" s="1"/>
  <c r="T1256" i="1"/>
  <c r="S1256" i="1"/>
  <c r="U1256" i="1" s="1"/>
  <c r="T1254" i="1"/>
  <c r="S1254" i="1"/>
  <c r="U1254" i="1" s="1"/>
  <c r="T1251" i="1"/>
  <c r="S1251" i="1"/>
  <c r="U1251" i="1" s="1"/>
  <c r="T1248" i="1"/>
  <c r="S1248" i="1"/>
  <c r="U1248" i="1" s="1"/>
  <c r="T1238" i="1"/>
  <c r="S1238" i="1"/>
  <c r="U1238" i="1" s="1"/>
  <c r="T1227" i="1"/>
  <c r="S1227" i="1"/>
  <c r="U1227" i="1" s="1"/>
  <c r="T1225" i="1"/>
  <c r="S1225" i="1"/>
  <c r="U1225" i="1" s="1"/>
  <c r="T1172" i="1"/>
  <c r="S1172" i="1"/>
  <c r="U1172" i="1" s="1"/>
  <c r="T1169" i="1"/>
  <c r="S1169" i="1"/>
  <c r="U1169" i="1" s="1"/>
  <c r="T1167" i="1"/>
  <c r="S1167" i="1"/>
  <c r="U1167" i="1" s="1"/>
  <c r="T1164" i="1"/>
  <c r="S1164" i="1"/>
  <c r="U1164" i="1" s="1"/>
  <c r="T1157" i="1"/>
  <c r="S1157" i="1"/>
  <c r="U1157" i="1" s="1"/>
  <c r="T1155" i="1"/>
  <c r="S1155" i="1"/>
  <c r="U1155" i="1" s="1"/>
  <c r="T1152" i="1"/>
  <c r="S1152" i="1"/>
  <c r="U1152" i="1" s="1"/>
  <c r="T1149" i="1"/>
  <c r="S1149" i="1"/>
  <c r="U1149" i="1" s="1"/>
  <c r="T1145" i="1"/>
  <c r="S1145" i="1"/>
  <c r="U1145" i="1" s="1"/>
  <c r="T1142" i="1"/>
  <c r="S1142" i="1"/>
  <c r="U1142" i="1" s="1"/>
  <c r="T1140" i="1"/>
  <c r="S1140" i="1"/>
  <c r="U1140" i="1" s="1"/>
  <c r="T1138" i="1"/>
  <c r="S1138" i="1"/>
  <c r="U1138" i="1" s="1"/>
  <c r="T1134" i="1"/>
  <c r="S1134" i="1"/>
  <c r="U1134" i="1" s="1"/>
  <c r="T1130" i="1"/>
  <c r="S1130" i="1"/>
  <c r="U1130" i="1" s="1"/>
  <c r="T1128" i="1"/>
  <c r="S1128" i="1"/>
  <c r="U1128" i="1" s="1"/>
  <c r="T1125" i="1"/>
  <c r="S1125" i="1"/>
  <c r="U1125" i="1" s="1"/>
  <c r="T1121" i="1"/>
  <c r="S1121" i="1"/>
  <c r="U1121" i="1" s="1"/>
  <c r="T1117" i="1"/>
  <c r="S1117" i="1"/>
  <c r="U1117" i="1" s="1"/>
  <c r="T1114" i="1"/>
  <c r="S1114" i="1"/>
  <c r="U1114" i="1" s="1"/>
  <c r="T1112" i="1"/>
  <c r="S1112" i="1"/>
  <c r="U1112" i="1" s="1"/>
  <c r="T1109" i="1"/>
  <c r="S1109" i="1"/>
  <c r="U1109" i="1" s="1"/>
  <c r="T1107" i="1"/>
  <c r="S1107" i="1"/>
  <c r="U1107" i="1" s="1"/>
  <c r="T1104" i="1"/>
  <c r="S1104" i="1"/>
  <c r="U1104" i="1" s="1"/>
  <c r="T1102" i="1"/>
  <c r="S1102" i="1"/>
  <c r="U1102" i="1" s="1"/>
  <c r="T1100" i="1"/>
  <c r="S1100" i="1"/>
  <c r="U1100" i="1" s="1"/>
  <c r="T1096" i="1"/>
  <c r="S1096" i="1"/>
  <c r="U1096" i="1" s="1"/>
  <c r="T1094" i="1"/>
  <c r="S1094" i="1"/>
  <c r="U1094" i="1" s="1"/>
  <c r="T1092" i="1"/>
  <c r="S1092" i="1"/>
  <c r="U1092" i="1" s="1"/>
  <c r="T1089" i="1"/>
  <c r="S1089" i="1"/>
  <c r="U1089" i="1" s="1"/>
  <c r="T1087" i="1"/>
  <c r="S1087" i="1"/>
  <c r="U1087" i="1" s="1"/>
  <c r="T1083" i="1"/>
  <c r="S1083" i="1"/>
  <c r="U1083" i="1" s="1"/>
  <c r="T1081" i="1"/>
  <c r="S1081" i="1"/>
  <c r="U1081" i="1" s="1"/>
  <c r="T1079" i="1"/>
  <c r="S1079" i="1"/>
  <c r="U1079" i="1" s="1"/>
  <c r="T1074" i="1"/>
  <c r="S1074" i="1"/>
  <c r="U1074" i="1" s="1"/>
  <c r="T1072" i="1"/>
  <c r="S1072" i="1"/>
  <c r="U1072" i="1" s="1"/>
  <c r="T1070" i="1"/>
  <c r="S1070" i="1"/>
  <c r="U1070" i="1" s="1"/>
  <c r="T1068" i="1"/>
  <c r="S1068" i="1"/>
  <c r="U1068" i="1" s="1"/>
  <c r="T1066" i="1"/>
  <c r="S1066" i="1"/>
  <c r="U1066" i="1" s="1"/>
  <c r="T1064" i="1"/>
  <c r="S1064" i="1"/>
  <c r="U1064" i="1" s="1"/>
  <c r="T1060" i="1"/>
  <c r="S1060" i="1"/>
  <c r="U1060" i="1" s="1"/>
  <c r="T1057" i="1"/>
  <c r="S1057" i="1"/>
  <c r="U1057" i="1" s="1"/>
  <c r="T1055" i="1"/>
  <c r="S1055" i="1"/>
  <c r="U1055" i="1" s="1"/>
  <c r="T1053" i="1"/>
  <c r="S1053" i="1"/>
  <c r="U1053" i="1" s="1"/>
  <c r="T1050" i="1"/>
  <c r="S1050" i="1"/>
  <c r="U1050" i="1" s="1"/>
  <c r="T1048" i="1"/>
  <c r="S1048" i="1"/>
  <c r="U1048" i="1" s="1"/>
  <c r="T1046" i="1"/>
  <c r="S1046" i="1"/>
  <c r="U1046" i="1" s="1"/>
  <c r="T1044" i="1"/>
  <c r="S1044" i="1"/>
  <c r="U1044" i="1" s="1"/>
  <c r="T1042" i="1"/>
  <c r="S1042" i="1"/>
  <c r="U1042" i="1" s="1"/>
  <c r="T1037" i="1"/>
  <c r="S1037" i="1"/>
  <c r="U1037" i="1" s="1"/>
  <c r="T1035" i="1"/>
  <c r="S1035" i="1"/>
  <c r="U1035" i="1" s="1"/>
  <c r="T1030" i="1"/>
  <c r="S1030" i="1"/>
  <c r="U1030" i="1" s="1"/>
  <c r="T1028" i="1"/>
  <c r="S1028" i="1"/>
  <c r="U1028" i="1" s="1"/>
  <c r="T1025" i="1"/>
  <c r="S1025" i="1"/>
  <c r="U1025" i="1" s="1"/>
  <c r="T1022" i="1"/>
  <c r="S1022" i="1"/>
  <c r="U1022" i="1" s="1"/>
  <c r="T1019" i="1"/>
  <c r="S1019" i="1"/>
  <c r="U1019" i="1" s="1"/>
  <c r="T1017" i="1"/>
  <c r="S1017" i="1"/>
  <c r="U1017" i="1" s="1"/>
  <c r="T1014" i="1"/>
  <c r="S1014" i="1"/>
  <c r="U1014" i="1" s="1"/>
  <c r="T1011" i="1"/>
  <c r="S1011" i="1"/>
  <c r="U1011" i="1" s="1"/>
  <c r="T1000" i="1"/>
  <c r="S1000" i="1"/>
  <c r="U1000" i="1" s="1"/>
  <c r="T994" i="1"/>
  <c r="S994" i="1"/>
  <c r="U994" i="1" s="1"/>
  <c r="T990" i="1"/>
  <c r="S990" i="1"/>
  <c r="U990" i="1" s="1"/>
  <c r="T988" i="1"/>
  <c r="S988" i="1"/>
  <c r="U988" i="1" s="1"/>
  <c r="T986" i="1"/>
  <c r="S986" i="1"/>
  <c r="U986" i="1" s="1"/>
  <c r="T983" i="1"/>
  <c r="S983" i="1"/>
  <c r="U983" i="1" s="1"/>
  <c r="T981" i="1"/>
  <c r="S981" i="1"/>
  <c r="U981" i="1" s="1"/>
  <c r="T979" i="1"/>
  <c r="S979" i="1"/>
  <c r="U979" i="1" s="1"/>
  <c r="T975" i="1"/>
  <c r="S975" i="1"/>
  <c r="U975" i="1" s="1"/>
  <c r="T973" i="1"/>
  <c r="S973" i="1"/>
  <c r="U973" i="1" s="1"/>
  <c r="T971" i="1"/>
  <c r="S971" i="1"/>
  <c r="U971" i="1" s="1"/>
  <c r="T969" i="1"/>
  <c r="S969" i="1"/>
  <c r="U969" i="1" s="1"/>
  <c r="T967" i="1"/>
  <c r="S967" i="1"/>
  <c r="U967" i="1" s="1"/>
  <c r="T964" i="1"/>
  <c r="S964" i="1"/>
  <c r="U964" i="1" s="1"/>
  <c r="T955" i="1"/>
  <c r="S955" i="1"/>
  <c r="U955" i="1" s="1"/>
  <c r="T951" i="1"/>
  <c r="S951" i="1"/>
  <c r="U951" i="1" s="1"/>
  <c r="T949" i="1"/>
  <c r="S949" i="1"/>
  <c r="U949" i="1" s="1"/>
  <c r="T941" i="1"/>
  <c r="S941" i="1"/>
  <c r="U941" i="1" s="1"/>
  <c r="T938" i="1"/>
  <c r="S938" i="1"/>
  <c r="U938" i="1" s="1"/>
  <c r="T935" i="1"/>
  <c r="S935" i="1"/>
  <c r="U935" i="1" s="1"/>
  <c r="T927" i="1"/>
  <c r="S927" i="1"/>
  <c r="U927" i="1" s="1"/>
  <c r="T925" i="1"/>
  <c r="S925" i="1"/>
  <c r="U925" i="1" s="1"/>
  <c r="T923" i="1"/>
  <c r="S923" i="1"/>
  <c r="U923" i="1" s="1"/>
  <c r="T920" i="1"/>
  <c r="S920" i="1"/>
  <c r="U920" i="1" s="1"/>
  <c r="T917" i="1"/>
  <c r="S917" i="1"/>
  <c r="U917" i="1" s="1"/>
  <c r="T915" i="1"/>
  <c r="S915" i="1"/>
  <c r="U915" i="1" s="1"/>
  <c r="T913" i="1"/>
  <c r="S913" i="1"/>
  <c r="U913" i="1" s="1"/>
  <c r="T910" i="1"/>
  <c r="S910" i="1"/>
  <c r="U910" i="1" s="1"/>
  <c r="T908" i="1"/>
  <c r="S908" i="1"/>
  <c r="U908" i="1" s="1"/>
  <c r="T906" i="1"/>
  <c r="S906" i="1"/>
  <c r="U906" i="1" s="1"/>
  <c r="T904" i="1"/>
  <c r="S904" i="1"/>
  <c r="U904" i="1" s="1"/>
  <c r="T900" i="1"/>
  <c r="S900" i="1"/>
  <c r="U900" i="1" s="1"/>
  <c r="T890" i="1"/>
  <c r="S890" i="1"/>
  <c r="U890" i="1" s="1"/>
  <c r="T886" i="1"/>
  <c r="S886" i="1"/>
  <c r="U886" i="1" s="1"/>
  <c r="T884" i="1"/>
  <c r="S884" i="1"/>
  <c r="U884" i="1" s="1"/>
  <c r="T873" i="1"/>
  <c r="S873" i="1"/>
  <c r="U873" i="1" s="1"/>
  <c r="T869" i="1"/>
  <c r="S869" i="1"/>
  <c r="U869" i="1" s="1"/>
  <c r="T867" i="1"/>
  <c r="S867" i="1"/>
  <c r="U867" i="1" s="1"/>
  <c r="T864" i="1"/>
  <c r="S864" i="1"/>
  <c r="U864" i="1" s="1"/>
  <c r="T862" i="1"/>
  <c r="S862" i="1"/>
  <c r="U862" i="1" s="1"/>
  <c r="T860" i="1"/>
  <c r="S860" i="1"/>
  <c r="U860" i="1" s="1"/>
  <c r="T858" i="1"/>
  <c r="S858" i="1"/>
  <c r="U858" i="1" s="1"/>
  <c r="T856" i="1"/>
  <c r="S856" i="1"/>
  <c r="U856" i="1" s="1"/>
  <c r="T854" i="1"/>
  <c r="S854" i="1"/>
  <c r="U854" i="1" s="1"/>
  <c r="T852" i="1"/>
  <c r="S852" i="1"/>
  <c r="U852" i="1" s="1"/>
  <c r="T850" i="1"/>
  <c r="S850" i="1"/>
  <c r="U850" i="1" s="1"/>
  <c r="T848" i="1"/>
  <c r="S848" i="1"/>
  <c r="U848" i="1" s="1"/>
  <c r="T846" i="1"/>
  <c r="S846" i="1"/>
  <c r="U846" i="1" s="1"/>
  <c r="T844" i="1"/>
  <c r="S844" i="1"/>
  <c r="U844" i="1" s="1"/>
  <c r="T842" i="1"/>
  <c r="S842" i="1"/>
  <c r="U842" i="1" s="1"/>
  <c r="T840" i="1"/>
  <c r="S840" i="1"/>
  <c r="U840" i="1" s="1"/>
  <c r="T838" i="1"/>
  <c r="S838" i="1"/>
  <c r="U838" i="1" s="1"/>
  <c r="T836" i="1"/>
  <c r="S836" i="1"/>
  <c r="U836" i="1" s="1"/>
  <c r="T833" i="1"/>
  <c r="S833" i="1"/>
  <c r="U833" i="1" s="1"/>
  <c r="T831" i="1"/>
  <c r="S831" i="1"/>
  <c r="U831" i="1" s="1"/>
  <c r="T828" i="1"/>
  <c r="S828" i="1"/>
  <c r="U828" i="1" s="1"/>
  <c r="T826" i="1"/>
  <c r="S826" i="1"/>
  <c r="U826" i="1" s="1"/>
  <c r="T819" i="1"/>
  <c r="S819" i="1"/>
  <c r="U819" i="1" s="1"/>
  <c r="T817" i="1"/>
  <c r="S817" i="1"/>
  <c r="U817" i="1" s="1"/>
  <c r="T815" i="1"/>
  <c r="S815" i="1"/>
  <c r="U815" i="1" s="1"/>
  <c r="T813" i="1"/>
  <c r="S813" i="1"/>
  <c r="U813" i="1" s="1"/>
  <c r="T810" i="1"/>
  <c r="S810" i="1"/>
  <c r="U810" i="1" s="1"/>
  <c r="T805" i="1"/>
  <c r="S805" i="1"/>
  <c r="U805" i="1" s="1"/>
  <c r="T800" i="1"/>
  <c r="S800" i="1"/>
  <c r="U800" i="1" s="1"/>
  <c r="T796" i="1"/>
  <c r="S796" i="1"/>
  <c r="U796" i="1" s="1"/>
  <c r="T794" i="1"/>
  <c r="S794" i="1"/>
  <c r="U794" i="1" s="1"/>
  <c r="T792" i="1"/>
  <c r="S792" i="1"/>
  <c r="U792" i="1" s="1"/>
  <c r="T780" i="1"/>
  <c r="S780" i="1"/>
  <c r="U780" i="1" s="1"/>
  <c r="T778" i="1"/>
  <c r="S778" i="1"/>
  <c r="U778" i="1" s="1"/>
  <c r="T775" i="1"/>
  <c r="S775" i="1"/>
  <c r="U775" i="1" s="1"/>
  <c r="T773" i="1"/>
  <c r="S773" i="1"/>
  <c r="U773" i="1" s="1"/>
  <c r="T770" i="1"/>
  <c r="S770" i="1"/>
  <c r="U770" i="1" s="1"/>
  <c r="T764" i="1"/>
  <c r="S764" i="1"/>
  <c r="U764" i="1" s="1"/>
  <c r="T763" i="1"/>
  <c r="S763" i="1"/>
  <c r="U763" i="1" s="1"/>
  <c r="T761" i="1"/>
  <c r="S761" i="1"/>
  <c r="U761" i="1" s="1"/>
  <c r="T759" i="1"/>
  <c r="S759" i="1"/>
  <c r="U759" i="1" s="1"/>
  <c r="T757" i="1"/>
  <c r="S757" i="1"/>
  <c r="U757" i="1" s="1"/>
  <c r="T754" i="1"/>
  <c r="S754" i="1"/>
  <c r="U754" i="1" s="1"/>
  <c r="T751" i="1"/>
  <c r="S751" i="1"/>
  <c r="U751" i="1" s="1"/>
  <c r="T749" i="1"/>
  <c r="S749" i="1"/>
  <c r="U749" i="1" s="1"/>
  <c r="T745" i="1"/>
  <c r="S745" i="1"/>
  <c r="U745" i="1" s="1"/>
  <c r="T743" i="1"/>
  <c r="S743" i="1"/>
  <c r="U743" i="1" s="1"/>
  <c r="T740" i="1"/>
  <c r="S740" i="1"/>
  <c r="U740" i="1" s="1"/>
  <c r="T738" i="1"/>
  <c r="S738" i="1"/>
  <c r="U738" i="1" s="1"/>
  <c r="T735" i="1"/>
  <c r="S735" i="1"/>
  <c r="U735" i="1" s="1"/>
  <c r="T732" i="1"/>
  <c r="S732" i="1"/>
  <c r="U732" i="1" s="1"/>
  <c r="T729" i="1"/>
  <c r="S729" i="1"/>
  <c r="U729" i="1" s="1"/>
  <c r="T727" i="1"/>
  <c r="S727" i="1"/>
  <c r="U727" i="1" s="1"/>
  <c r="T724" i="1"/>
  <c r="S724" i="1"/>
  <c r="U724" i="1" s="1"/>
  <c r="T720" i="1"/>
  <c r="S720" i="1"/>
  <c r="U720" i="1" s="1"/>
  <c r="T718" i="1"/>
  <c r="S718" i="1"/>
  <c r="U718" i="1" s="1"/>
  <c r="T716" i="1"/>
  <c r="S716" i="1"/>
  <c r="U716" i="1" s="1"/>
  <c r="T714" i="1"/>
  <c r="S714" i="1"/>
  <c r="U714" i="1" s="1"/>
  <c r="T709" i="1"/>
  <c r="S709" i="1"/>
  <c r="U709" i="1" s="1"/>
  <c r="T707" i="1"/>
  <c r="S707" i="1"/>
  <c r="U707" i="1" s="1"/>
  <c r="T705" i="1"/>
  <c r="S705" i="1"/>
  <c r="U705" i="1" s="1"/>
  <c r="T703" i="1"/>
  <c r="S703" i="1"/>
  <c r="U703" i="1" s="1"/>
  <c r="T700" i="1"/>
  <c r="S700" i="1"/>
  <c r="U700" i="1" s="1"/>
  <c r="T698" i="1"/>
  <c r="S698" i="1"/>
  <c r="U698" i="1" s="1"/>
  <c r="T696" i="1"/>
  <c r="S696" i="1"/>
  <c r="U696" i="1" s="1"/>
  <c r="T694" i="1"/>
  <c r="S694" i="1"/>
  <c r="U694" i="1" s="1"/>
  <c r="T692" i="1"/>
  <c r="S692" i="1"/>
  <c r="U692" i="1" s="1"/>
  <c r="T688" i="1"/>
  <c r="S688" i="1"/>
  <c r="U688" i="1" s="1"/>
  <c r="T685" i="1"/>
  <c r="S685" i="1"/>
  <c r="U685" i="1" s="1"/>
  <c r="T682" i="1"/>
  <c r="S682" i="1"/>
  <c r="U682" i="1" s="1"/>
  <c r="T680" i="1"/>
  <c r="S680" i="1"/>
  <c r="U680" i="1" s="1"/>
  <c r="T677" i="1"/>
  <c r="S677" i="1"/>
  <c r="U677" i="1" s="1"/>
  <c r="T675" i="1"/>
  <c r="S675" i="1"/>
  <c r="U675" i="1" s="1"/>
  <c r="T673" i="1"/>
  <c r="S673" i="1"/>
  <c r="U673" i="1" s="1"/>
  <c r="T670" i="1"/>
  <c r="S670" i="1"/>
  <c r="U670" i="1" s="1"/>
  <c r="T668" i="1"/>
  <c r="S668" i="1"/>
  <c r="U668" i="1" s="1"/>
  <c r="T664" i="1"/>
  <c r="S664" i="1"/>
  <c r="U664" i="1" s="1"/>
  <c r="T662" i="1"/>
  <c r="S662" i="1"/>
  <c r="U662" i="1" s="1"/>
  <c r="T660" i="1"/>
  <c r="S660" i="1"/>
  <c r="U660" i="1" s="1"/>
  <c r="T658" i="1"/>
  <c r="S658" i="1"/>
  <c r="U658" i="1" s="1"/>
  <c r="T656" i="1"/>
  <c r="S656" i="1"/>
  <c r="U656" i="1" s="1"/>
  <c r="T654" i="1"/>
  <c r="S654" i="1"/>
  <c r="U654" i="1" s="1"/>
  <c r="T652" i="1"/>
  <c r="S652" i="1"/>
  <c r="U652" i="1" s="1"/>
  <c r="T650" i="1"/>
  <c r="S650" i="1"/>
  <c r="U650" i="1" s="1"/>
  <c r="T648" i="1"/>
  <c r="S648" i="1"/>
  <c r="U648" i="1" s="1"/>
  <c r="T646" i="1"/>
  <c r="S646" i="1"/>
  <c r="U646" i="1" s="1"/>
  <c r="T644" i="1"/>
  <c r="S644" i="1"/>
  <c r="U644" i="1" s="1"/>
  <c r="T642" i="1"/>
  <c r="S642" i="1"/>
  <c r="U642" i="1" s="1"/>
  <c r="T641" i="1"/>
  <c r="S641" i="1"/>
  <c r="U641" i="1" s="1"/>
  <c r="T639" i="1"/>
  <c r="S639" i="1"/>
  <c r="U639" i="1" s="1"/>
  <c r="T637" i="1"/>
  <c r="S637" i="1"/>
  <c r="U637" i="1" s="1"/>
  <c r="T634" i="1"/>
  <c r="S634" i="1"/>
  <c r="U634" i="1" s="1"/>
  <c r="T624" i="1"/>
  <c r="S624" i="1"/>
  <c r="U624" i="1" s="1"/>
  <c r="T1756" i="1"/>
  <c r="S1756" i="1"/>
  <c r="U1756" i="1" s="1"/>
  <c r="T621" i="1"/>
  <c r="S621" i="1"/>
  <c r="U621" i="1" s="1"/>
  <c r="T619" i="1"/>
  <c r="S619" i="1"/>
  <c r="U619" i="1" s="1"/>
  <c r="T617" i="1"/>
  <c r="S617" i="1"/>
  <c r="U617" i="1" s="1"/>
  <c r="T615" i="1"/>
  <c r="S615" i="1"/>
  <c r="U615" i="1" s="1"/>
  <c r="T614" i="1"/>
  <c r="S614" i="1"/>
  <c r="U614" i="1" s="1"/>
  <c r="T612" i="1"/>
  <c r="S612" i="1"/>
  <c r="U612" i="1" s="1"/>
  <c r="T610" i="1"/>
  <c r="S610" i="1"/>
  <c r="U610" i="1" s="1"/>
  <c r="T606" i="1"/>
  <c r="S606" i="1"/>
  <c r="U606" i="1" s="1"/>
  <c r="T604" i="1"/>
  <c r="S604" i="1"/>
  <c r="U604" i="1" s="1"/>
  <c r="T602" i="1"/>
  <c r="S602" i="1"/>
  <c r="U602" i="1" s="1"/>
  <c r="T600" i="1"/>
  <c r="S600" i="1"/>
  <c r="U600" i="1" s="1"/>
  <c r="T598" i="1"/>
  <c r="S598" i="1"/>
  <c r="U598" i="1" s="1"/>
  <c r="T596" i="1"/>
  <c r="S596" i="1"/>
  <c r="U596" i="1" s="1"/>
  <c r="T594" i="1"/>
  <c r="S594" i="1"/>
  <c r="U594" i="1" s="1"/>
  <c r="T591" i="1"/>
  <c r="S591" i="1"/>
  <c r="U591" i="1" s="1"/>
  <c r="T589" i="1"/>
  <c r="S589" i="1"/>
  <c r="U589" i="1" s="1"/>
  <c r="T587" i="1"/>
  <c r="S587" i="1"/>
  <c r="U587" i="1" s="1"/>
  <c r="T585" i="1"/>
  <c r="S585" i="1"/>
  <c r="U585" i="1" s="1"/>
  <c r="T581" i="1"/>
  <c r="S581" i="1"/>
  <c r="U581" i="1" s="1"/>
  <c r="T577" i="1"/>
  <c r="S577" i="1"/>
  <c r="U577" i="1" s="1"/>
  <c r="T575" i="1"/>
  <c r="S575" i="1"/>
  <c r="U575" i="1" s="1"/>
  <c r="T571" i="1"/>
  <c r="S571" i="1"/>
  <c r="U571" i="1" s="1"/>
  <c r="T569" i="1"/>
  <c r="S569" i="1"/>
  <c r="U569" i="1" s="1"/>
  <c r="T567" i="1"/>
  <c r="S567" i="1"/>
  <c r="U567" i="1" s="1"/>
  <c r="T562" i="1"/>
  <c r="S562" i="1"/>
  <c r="U562" i="1" s="1"/>
  <c r="T559" i="1"/>
  <c r="S559" i="1"/>
  <c r="U559" i="1" s="1"/>
  <c r="T556" i="1"/>
  <c r="S556" i="1"/>
  <c r="U556" i="1" s="1"/>
  <c r="T554" i="1"/>
  <c r="S554" i="1"/>
  <c r="U554" i="1" s="1"/>
  <c r="T551" i="1"/>
  <c r="S551" i="1"/>
  <c r="U551" i="1" s="1"/>
  <c r="T549" i="1"/>
  <c r="S549" i="1"/>
  <c r="U549" i="1" s="1"/>
  <c r="S2006" i="1"/>
  <c r="S891" i="1"/>
  <c r="U891" i="1" s="1"/>
  <c r="S1420" i="1"/>
  <c r="S3066" i="1"/>
  <c r="U3066" i="1" s="1"/>
  <c r="S3028" i="1"/>
  <c r="S3055" i="1"/>
  <c r="U3055" i="1" s="1"/>
  <c r="S3050" i="1"/>
  <c r="S3022" i="1"/>
  <c r="U3022" i="1" s="1"/>
  <c r="S3076" i="1"/>
  <c r="U3076" i="1" s="1"/>
  <c r="S3072" i="1"/>
  <c r="U3072" i="1" s="1"/>
  <c r="S3045" i="1"/>
  <c r="U3045" i="1" s="1"/>
  <c r="S3021" i="1"/>
  <c r="U3021" i="1" s="1"/>
  <c r="S3041" i="1"/>
  <c r="U3041" i="1" s="1"/>
  <c r="S3037" i="1"/>
  <c r="U3037" i="1" s="1"/>
  <c r="S3060" i="1"/>
  <c r="U3060" i="1" s="1"/>
  <c r="S3056" i="1"/>
  <c r="U3056" i="1" s="1"/>
  <c r="S3032" i="1"/>
  <c r="U3032" i="1" s="1"/>
  <c r="S3052" i="1"/>
  <c r="U3052" i="1" s="1"/>
  <c r="S3062" i="1"/>
  <c r="U3062" i="1" s="1"/>
  <c r="S3088" i="1"/>
  <c r="S3014" i="1"/>
  <c r="U3014" i="1" s="1"/>
  <c r="S3004" i="1"/>
  <c r="S3000" i="1"/>
  <c r="U3000" i="1" s="1"/>
  <c r="S2996" i="1"/>
  <c r="S2992" i="1"/>
  <c r="U2992" i="1" s="1"/>
  <c r="S2982" i="1"/>
  <c r="S2972" i="1"/>
  <c r="U2972" i="1" s="1"/>
  <c r="S2966" i="1"/>
  <c r="S2962" i="1"/>
  <c r="U2962" i="1" s="1"/>
  <c r="S2955" i="1"/>
  <c r="S2950" i="1"/>
  <c r="U2950" i="1" s="1"/>
  <c r="S2945" i="1"/>
  <c r="S2941" i="1"/>
  <c r="U2941" i="1" s="1"/>
  <c r="S2937" i="1"/>
  <c r="S2932" i="1"/>
  <c r="U2932" i="1" s="1"/>
  <c r="S2907" i="1"/>
  <c r="S2887" i="1"/>
  <c r="U2887" i="1" s="1"/>
  <c r="S2883" i="1"/>
  <c r="U2883" i="1" s="1"/>
  <c r="S2878" i="1"/>
  <c r="U2878" i="1" s="1"/>
  <c r="S2872" i="1"/>
  <c r="U2872" i="1" s="1"/>
  <c r="S2865" i="1"/>
  <c r="U2865" i="1" s="1"/>
  <c r="S2861" i="1"/>
  <c r="U2861" i="1" s="1"/>
  <c r="S2850" i="1"/>
  <c r="U2850" i="1" s="1"/>
  <c r="S2838" i="1"/>
  <c r="U2838" i="1" s="1"/>
  <c r="S2834" i="1"/>
  <c r="U2834" i="1" s="1"/>
  <c r="S2830" i="1"/>
  <c r="U2830" i="1" s="1"/>
  <c r="S2826" i="1"/>
  <c r="U2826" i="1" s="1"/>
  <c r="S2819" i="1"/>
  <c r="U2819" i="1" s="1"/>
  <c r="S2812" i="1"/>
  <c r="U2812" i="1" s="1"/>
  <c r="S2808" i="1"/>
  <c r="U2808" i="1" s="1"/>
  <c r="S2804" i="1"/>
  <c r="U2804" i="1" s="1"/>
  <c r="S2800" i="1"/>
  <c r="U2800" i="1" s="1"/>
  <c r="S2787" i="1"/>
  <c r="U2787" i="1" s="1"/>
  <c r="S2773" i="1"/>
  <c r="U2773" i="1" s="1"/>
  <c r="S2768" i="1"/>
  <c r="U2768" i="1" s="1"/>
  <c r="S2763" i="1"/>
  <c r="U2763" i="1" s="1"/>
  <c r="S2758" i="1"/>
  <c r="U2758" i="1" s="1"/>
  <c r="S2751" i="1"/>
  <c r="U2751" i="1" s="1"/>
  <c r="S2740" i="1"/>
  <c r="U2740" i="1" s="1"/>
  <c r="S2735" i="1"/>
  <c r="U2735" i="1" s="1"/>
  <c r="S2720" i="1"/>
  <c r="U2720" i="1" s="1"/>
  <c r="S2713" i="1"/>
  <c r="U2713" i="1" s="1"/>
  <c r="S2706" i="1"/>
  <c r="U2706" i="1" s="1"/>
  <c r="S2702" i="1"/>
  <c r="U2702" i="1" s="1"/>
  <c r="S2693" i="1"/>
  <c r="U2693" i="1" s="1"/>
  <c r="S2688" i="1"/>
  <c r="U2688" i="1" s="1"/>
  <c r="S2683" i="1"/>
  <c r="U2683" i="1" s="1"/>
  <c r="S2679" i="1"/>
  <c r="U2679" i="1" s="1"/>
  <c r="S2675" i="1"/>
  <c r="U2675" i="1" s="1"/>
  <c r="S2659" i="1"/>
  <c r="U2659" i="1" s="1"/>
  <c r="S2653" i="1"/>
  <c r="U2653" i="1" s="1"/>
  <c r="S2647" i="1"/>
  <c r="U2647" i="1" s="1"/>
  <c r="S2637" i="1"/>
  <c r="U2637" i="1" s="1"/>
  <c r="S2633" i="1"/>
  <c r="U2633" i="1" s="1"/>
  <c r="S2621" i="1"/>
  <c r="U2621" i="1" s="1"/>
  <c r="S2611" i="1"/>
  <c r="U2611" i="1" s="1"/>
  <c r="S2607" i="1"/>
  <c r="U2607" i="1" s="1"/>
  <c r="S2603" i="1"/>
  <c r="U2603" i="1" s="1"/>
  <c r="S2597" i="1"/>
  <c r="U2597" i="1" s="1"/>
  <c r="S2584" i="1"/>
  <c r="U2584" i="1" s="1"/>
  <c r="S2578" i="1"/>
  <c r="U2578" i="1" s="1"/>
  <c r="S2571" i="1"/>
  <c r="U2571" i="1" s="1"/>
  <c r="S2564" i="1"/>
  <c r="U2564" i="1" s="1"/>
  <c r="S2557" i="1"/>
  <c r="U2557" i="1" s="1"/>
  <c r="S2551" i="1"/>
  <c r="U2551" i="1" s="1"/>
  <c r="S2547" i="1"/>
  <c r="U2547" i="1" s="1"/>
  <c r="S2543" i="1"/>
  <c r="U2543" i="1" s="1"/>
  <c r="S2539" i="1"/>
  <c r="U2539" i="1" s="1"/>
  <c r="S2534" i="1"/>
  <c r="U2534" i="1" s="1"/>
  <c r="S2528" i="1"/>
  <c r="U2528" i="1" s="1"/>
  <c r="S2516" i="1"/>
  <c r="U2516" i="1" s="1"/>
  <c r="S2509" i="1"/>
  <c r="U2509" i="1" s="1"/>
  <c r="S2504" i="1"/>
  <c r="U2504" i="1" s="1"/>
  <c r="S2497" i="1"/>
  <c r="U2497" i="1" s="1"/>
  <c r="S2491" i="1"/>
  <c r="U2491" i="1" s="1"/>
  <c r="S2485" i="1"/>
  <c r="U2485" i="1" s="1"/>
  <c r="S2479" i="1"/>
  <c r="U2479" i="1" s="1"/>
  <c r="S2475" i="1"/>
  <c r="U2475" i="1" s="1"/>
  <c r="S2470" i="1"/>
  <c r="U2470" i="1" s="1"/>
  <c r="S2438" i="1"/>
  <c r="U2438" i="1" s="1"/>
  <c r="S2434" i="1"/>
  <c r="U2434" i="1" s="1"/>
  <c r="S2428" i="1"/>
  <c r="U2428" i="1" s="1"/>
  <c r="S2422" i="1"/>
  <c r="U2422" i="1" s="1"/>
  <c r="S2417" i="1"/>
  <c r="U2417" i="1" s="1"/>
  <c r="S2408" i="1"/>
  <c r="U2408" i="1" s="1"/>
  <c r="S2404" i="1"/>
  <c r="U2404" i="1" s="1"/>
  <c r="S2399" i="1"/>
  <c r="U2399" i="1" s="1"/>
  <c r="S2394" i="1"/>
  <c r="U2394" i="1" s="1"/>
  <c r="S2390" i="1"/>
  <c r="U2390" i="1" s="1"/>
  <c r="S2386" i="1"/>
  <c r="U2386" i="1" s="1"/>
  <c r="S2381" i="1"/>
  <c r="U2381" i="1" s="1"/>
  <c r="S2368" i="1"/>
  <c r="U2368" i="1" s="1"/>
  <c r="S2364" i="1"/>
  <c r="U2364" i="1" s="1"/>
  <c r="S2357" i="1"/>
  <c r="U2357" i="1" s="1"/>
  <c r="S2353" i="1"/>
  <c r="S2349" i="1"/>
  <c r="S2339" i="1"/>
  <c r="U2339" i="1" s="1"/>
  <c r="S2332" i="1"/>
  <c r="U2332" i="1" s="1"/>
  <c r="S2322" i="1"/>
  <c r="U2322" i="1" s="1"/>
  <c r="S2313" i="1"/>
  <c r="U2313" i="1" s="1"/>
  <c r="S2303" i="1"/>
  <c r="U2303" i="1" s="1"/>
  <c r="S2299" i="1"/>
  <c r="U2299" i="1" s="1"/>
  <c r="S2295" i="1"/>
  <c r="U2295" i="1" s="1"/>
  <c r="S2291" i="1"/>
  <c r="U2291" i="1" s="1"/>
  <c r="S2287" i="1"/>
  <c r="U2287" i="1" s="1"/>
  <c r="S2283" i="1"/>
  <c r="U2283" i="1" s="1"/>
  <c r="S2279" i="1"/>
  <c r="U2279" i="1" s="1"/>
  <c r="S2274" i="1"/>
  <c r="U2274" i="1" s="1"/>
  <c r="S2268" i="1"/>
  <c r="U2268" i="1" s="1"/>
  <c r="S2264" i="1"/>
  <c r="U2264" i="1" s="1"/>
  <c r="S2260" i="1"/>
  <c r="U2260" i="1" s="1"/>
  <c r="S2254" i="1"/>
  <c r="U2254" i="1" s="1"/>
  <c r="S2247" i="1"/>
  <c r="U2247" i="1" s="1"/>
  <c r="S2239" i="1"/>
  <c r="U2239" i="1" s="1"/>
  <c r="S2232" i="1"/>
  <c r="U2232" i="1" s="1"/>
  <c r="S2221" i="1"/>
  <c r="U2221" i="1" s="1"/>
  <c r="S2217" i="1"/>
  <c r="U2217" i="1" s="1"/>
  <c r="S2213" i="1"/>
  <c r="U2213" i="1" s="1"/>
  <c r="S2196" i="1"/>
  <c r="U2196" i="1" s="1"/>
  <c r="S2192" i="1"/>
  <c r="U2192" i="1" s="1"/>
  <c r="S2188" i="1"/>
  <c r="U2188" i="1" s="1"/>
  <c r="S2183" i="1"/>
  <c r="U2183" i="1" s="1"/>
  <c r="S2156" i="1"/>
  <c r="U2156" i="1" s="1"/>
  <c r="S2151" i="1"/>
  <c r="U2151" i="1" s="1"/>
  <c r="S2136" i="1"/>
  <c r="U2136" i="1" s="1"/>
  <c r="S2132" i="1"/>
  <c r="U2132" i="1" s="1"/>
  <c r="S2127" i="1"/>
  <c r="U2127" i="1" s="1"/>
  <c r="S2124" i="1"/>
  <c r="U2124" i="1" s="1"/>
  <c r="S2119" i="1"/>
  <c r="U2119" i="1" s="1"/>
  <c r="S2116" i="1"/>
  <c r="U2116" i="1" s="1"/>
  <c r="S2110" i="1"/>
  <c r="U2110" i="1" s="1"/>
  <c r="S2106" i="1"/>
  <c r="U2106" i="1" s="1"/>
  <c r="S2102" i="1"/>
  <c r="U2102" i="1" s="1"/>
  <c r="S2098" i="1"/>
  <c r="U2098" i="1" s="1"/>
  <c r="S2094" i="1"/>
  <c r="U2094" i="1" s="1"/>
  <c r="S2090" i="1"/>
  <c r="U2090" i="1" s="1"/>
  <c r="S2085" i="1"/>
  <c r="U2085" i="1" s="1"/>
  <c r="S2081" i="1"/>
  <c r="U2081" i="1" s="1"/>
  <c r="S2072" i="1"/>
  <c r="U2072" i="1" s="1"/>
  <c r="S2052" i="1"/>
  <c r="U2052" i="1" s="1"/>
  <c r="S2048" i="1"/>
  <c r="U2048" i="1" s="1"/>
  <c r="S2043" i="1"/>
  <c r="U2043" i="1" s="1"/>
  <c r="S2038" i="1"/>
  <c r="U2038" i="1" s="1"/>
  <c r="S2034" i="1"/>
  <c r="U2034" i="1" s="1"/>
  <c r="S2030" i="1"/>
  <c r="U2030" i="1" s="1"/>
  <c r="S2015" i="1"/>
  <c r="U2015" i="1" s="1"/>
  <c r="S2011" i="1"/>
  <c r="U2011" i="1" s="1"/>
  <c r="S2004" i="1"/>
  <c r="U2004" i="1" s="1"/>
  <c r="S2000" i="1"/>
  <c r="U2000" i="1" s="1"/>
  <c r="S1993" i="1"/>
  <c r="U1993" i="1" s="1"/>
  <c r="S1989" i="1"/>
  <c r="U1989" i="1" s="1"/>
  <c r="S1984" i="1"/>
  <c r="U1984" i="1" s="1"/>
  <c r="S1977" i="1"/>
  <c r="U1977" i="1" s="1"/>
  <c r="S1969" i="1"/>
  <c r="U1969" i="1" s="1"/>
  <c r="S1958" i="1"/>
  <c r="U1958" i="1" s="1"/>
  <c r="S1954" i="1"/>
  <c r="U1954" i="1" s="1"/>
  <c r="S1944" i="1"/>
  <c r="U1944" i="1" s="1"/>
  <c r="S1935" i="1"/>
  <c r="U1935" i="1" s="1"/>
  <c r="S1931" i="1"/>
  <c r="U1931" i="1" s="1"/>
  <c r="S1926" i="1"/>
  <c r="U1926" i="1" s="1"/>
  <c r="S1922" i="1"/>
  <c r="U1922" i="1" s="1"/>
  <c r="S1916" i="1"/>
  <c r="U1916" i="1" s="1"/>
  <c r="S1911" i="1"/>
  <c r="U1911" i="1" s="1"/>
  <c r="S1906" i="1"/>
  <c r="U1906" i="1" s="1"/>
  <c r="S1902" i="1"/>
  <c r="U1902" i="1" s="1"/>
  <c r="S1898" i="1"/>
  <c r="U1898" i="1" s="1"/>
  <c r="S1894" i="1"/>
  <c r="U1894" i="1" s="1"/>
  <c r="S1887" i="1"/>
  <c r="U1887" i="1" s="1"/>
  <c r="S1883" i="1"/>
  <c r="U1883" i="1" s="1"/>
  <c r="S1876" i="1"/>
  <c r="U1876" i="1" s="1"/>
  <c r="S1857" i="1"/>
  <c r="U1857" i="1" s="1"/>
  <c r="S1852" i="1"/>
  <c r="U1852" i="1" s="1"/>
  <c r="S1848" i="1"/>
  <c r="U1848" i="1" s="1"/>
  <c r="S1844" i="1"/>
  <c r="U1844" i="1" s="1"/>
  <c r="S1840" i="1"/>
  <c r="U1840" i="1" s="1"/>
  <c r="S1836" i="1"/>
  <c r="U1836" i="1" s="1"/>
  <c r="S1832" i="1"/>
  <c r="U1832" i="1" s="1"/>
  <c r="S1827" i="1"/>
  <c r="U1827" i="1" s="1"/>
  <c r="S1822" i="1"/>
  <c r="U1822" i="1" s="1"/>
  <c r="S1806" i="1"/>
  <c r="U1806" i="1" s="1"/>
  <c r="S1796" i="1"/>
  <c r="U1796" i="1" s="1"/>
  <c r="S1786" i="1"/>
  <c r="U1786" i="1" s="1"/>
  <c r="S1775" i="1"/>
  <c r="U1775" i="1" s="1"/>
  <c r="S1763" i="1"/>
  <c r="U1763" i="1" s="1"/>
  <c r="S1753" i="1"/>
  <c r="U1753" i="1" s="1"/>
  <c r="S1745" i="1"/>
  <c r="U1745" i="1" s="1"/>
  <c r="S1737" i="1"/>
  <c r="U1737" i="1" s="1"/>
  <c r="S1728" i="1"/>
  <c r="U1728" i="1" s="1"/>
  <c r="S1720" i="1"/>
  <c r="U1720" i="1" s="1"/>
  <c r="S1712" i="1"/>
  <c r="U1712" i="1" s="1"/>
  <c r="S1704" i="1"/>
  <c r="U1704" i="1" s="1"/>
  <c r="S1696" i="1"/>
  <c r="U1696" i="1" s="1"/>
  <c r="S1687" i="1"/>
  <c r="U1687" i="1" s="1"/>
  <c r="S1678" i="1"/>
  <c r="U1678" i="1" s="1"/>
  <c r="S1667" i="1"/>
  <c r="U1667" i="1" s="1"/>
  <c r="S1652" i="1"/>
  <c r="U1652" i="1" s="1"/>
  <c r="S1644" i="1"/>
  <c r="U1644" i="1" s="1"/>
  <c r="S1636" i="1"/>
  <c r="U1636" i="1" s="1"/>
  <c r="S1628" i="1"/>
  <c r="U1628" i="1" s="1"/>
  <c r="S1619" i="1"/>
  <c r="U1619" i="1" s="1"/>
  <c r="S1608" i="1"/>
  <c r="U1608" i="1" s="1"/>
  <c r="S1600" i="1"/>
  <c r="U1600" i="1" s="1"/>
  <c r="S1591" i="1"/>
  <c r="U1591" i="1" s="1"/>
  <c r="S1581" i="1"/>
  <c r="U1581" i="1" s="1"/>
  <c r="S1571" i="1"/>
  <c r="U1571" i="1" s="1"/>
  <c r="S1562" i="1"/>
  <c r="U1562" i="1" s="1"/>
  <c r="S1550" i="1"/>
  <c r="U1550" i="1" s="1"/>
  <c r="S1540" i="1"/>
  <c r="U1540" i="1" s="1"/>
  <c r="S1529" i="1"/>
  <c r="U1529" i="1" s="1"/>
  <c r="S1517" i="1"/>
  <c r="U1517" i="1" s="1"/>
  <c r="S1508" i="1"/>
  <c r="U1508" i="1" s="1"/>
  <c r="S1500" i="1"/>
  <c r="U1500" i="1" s="1"/>
  <c r="S1491" i="1"/>
  <c r="U1491" i="1" s="1"/>
  <c r="S1480" i="1"/>
  <c r="S1472" i="1"/>
  <c r="U1472" i="1" s="1"/>
  <c r="S1460" i="1"/>
  <c r="U1460" i="1" s="1"/>
  <c r="S1449" i="1"/>
  <c r="U1449" i="1" s="1"/>
  <c r="S1437" i="1"/>
  <c r="U1437" i="1" s="1"/>
  <c r="S1428" i="1"/>
  <c r="U1428" i="1" s="1"/>
  <c r="S1405" i="1"/>
  <c r="U1405" i="1" s="1"/>
  <c r="S1396" i="1"/>
  <c r="U1396" i="1" s="1"/>
  <c r="S1384" i="1"/>
  <c r="U1384" i="1" s="1"/>
  <c r="S1373" i="1"/>
  <c r="U1373" i="1" s="1"/>
  <c r="S1364" i="1"/>
  <c r="U1364" i="1" s="1"/>
  <c r="S1351" i="1"/>
  <c r="U1351" i="1" s="1"/>
  <c r="S1340" i="1"/>
  <c r="U1340" i="1" s="1"/>
  <c r="S1329" i="1"/>
  <c r="U1329" i="1" s="1"/>
  <c r="S1308" i="1"/>
  <c r="U1308" i="1" s="1"/>
  <c r="S1300" i="1"/>
  <c r="U1300" i="1" s="1"/>
  <c r="S1288" i="1"/>
  <c r="U1288" i="1" s="1"/>
  <c r="S1276" i="1"/>
  <c r="U1276" i="1" s="1"/>
  <c r="S1249" i="1"/>
  <c r="U1249" i="1" s="1"/>
  <c r="S1239" i="1"/>
  <c r="U1239" i="1" s="1"/>
  <c r="S1223" i="1"/>
  <c r="U1223" i="1" s="1"/>
  <c r="S1215" i="1"/>
  <c r="U1215" i="1" s="1"/>
  <c r="S1207" i="1"/>
  <c r="U1207" i="1" s="1"/>
  <c r="S1199" i="1"/>
  <c r="U1199" i="1" s="1"/>
  <c r="S1259" i="1"/>
  <c r="U1259" i="1" s="1"/>
  <c r="S1250" i="1"/>
  <c r="U1250" i="1" s="1"/>
  <c r="S1173" i="1"/>
  <c r="U1173" i="1" s="1"/>
  <c r="S1162" i="1"/>
  <c r="U1162" i="1" s="1"/>
  <c r="S1151" i="1"/>
  <c r="U1151" i="1" s="1"/>
  <c r="S1141" i="1"/>
  <c r="U1141" i="1" s="1"/>
  <c r="S1129" i="1"/>
  <c r="U1129" i="1" s="1"/>
  <c r="S1116" i="1"/>
  <c r="U1116" i="1" s="1"/>
  <c r="S1105" i="1"/>
  <c r="U1105" i="1" s="1"/>
  <c r="S1095" i="1"/>
  <c r="U1095" i="1" s="1"/>
  <c r="S1086" i="1"/>
  <c r="U1086" i="1" s="1"/>
  <c r="S1073" i="1"/>
  <c r="U1073" i="1" s="1"/>
  <c r="S1065" i="1"/>
  <c r="U1065" i="1" s="1"/>
  <c r="S1054" i="1"/>
  <c r="U1054" i="1" s="1"/>
  <c r="S1045" i="1"/>
  <c r="U1045" i="1" s="1"/>
  <c r="S1034" i="1"/>
  <c r="U1034" i="1" s="1"/>
  <c r="S1021" i="1"/>
  <c r="U1021" i="1" s="1"/>
  <c r="S1009" i="1"/>
  <c r="U1009" i="1" s="1"/>
  <c r="S987" i="1"/>
  <c r="U987" i="1" s="1"/>
  <c r="S976" i="1"/>
  <c r="U976" i="1" s="1"/>
  <c r="S968" i="1"/>
  <c r="U968" i="1" s="1"/>
  <c r="S950" i="1"/>
  <c r="U950" i="1" s="1"/>
  <c r="S930" i="1"/>
  <c r="U930" i="1" s="1"/>
  <c r="S919" i="1"/>
  <c r="U919" i="1" s="1"/>
  <c r="S909" i="1"/>
  <c r="U909" i="1" s="1"/>
  <c r="S898" i="1"/>
  <c r="U898" i="1" s="1"/>
  <c r="S871" i="1"/>
  <c r="U871" i="1" s="1"/>
  <c r="S861" i="1"/>
  <c r="U861" i="1" s="1"/>
  <c r="S853" i="1"/>
  <c r="U853" i="1" s="1"/>
  <c r="S845" i="1"/>
  <c r="U845" i="1" s="1"/>
  <c r="S837" i="1"/>
  <c r="U837" i="1" s="1"/>
  <c r="S827" i="1"/>
  <c r="U827" i="1" s="1"/>
  <c r="S814" i="1"/>
  <c r="U814" i="1" s="1"/>
  <c r="S798" i="1"/>
  <c r="U798" i="1" s="1"/>
  <c r="S779" i="1"/>
  <c r="U779" i="1" s="1"/>
  <c r="S766" i="1"/>
  <c r="U766" i="1" s="1"/>
  <c r="S758" i="1"/>
  <c r="U758" i="1" s="1"/>
  <c r="S747" i="1"/>
  <c r="U747" i="1" s="1"/>
  <c r="S737" i="1"/>
  <c r="U737" i="1" s="1"/>
  <c r="S715" i="1"/>
  <c r="U715" i="1" s="1"/>
  <c r="S695" i="1"/>
  <c r="U695" i="1" s="1"/>
  <c r="S676" i="1"/>
  <c r="U676" i="1" s="1"/>
  <c r="S657" i="1"/>
  <c r="U657" i="1" s="1"/>
  <c r="S618" i="1"/>
  <c r="U618" i="1" s="1"/>
  <c r="S601" i="1"/>
  <c r="U601" i="1" s="1"/>
  <c r="S583" i="1"/>
  <c r="U583" i="1" s="1"/>
  <c r="S561" i="1"/>
  <c r="U561" i="1" s="1"/>
  <c r="S541" i="1"/>
  <c r="U541" i="1" s="1"/>
  <c r="S508" i="1"/>
  <c r="U508" i="1" s="1"/>
  <c r="S483" i="1"/>
  <c r="U483" i="1" s="1"/>
  <c r="S466" i="1"/>
  <c r="U466" i="1" s="1"/>
  <c r="S449" i="1"/>
  <c r="U449" i="1" s="1"/>
  <c r="S431" i="1"/>
  <c r="U431" i="1" s="1"/>
  <c r="S416" i="1"/>
  <c r="U416" i="1" s="1"/>
  <c r="S355" i="1"/>
  <c r="U355" i="1" s="1"/>
  <c r="S328" i="1"/>
  <c r="U328" i="1" s="1"/>
  <c r="S311" i="1"/>
  <c r="U311" i="1" s="1"/>
  <c r="S294" i="1"/>
  <c r="U294" i="1" s="1"/>
  <c r="S272" i="1"/>
  <c r="U272" i="1" s="1"/>
  <c r="T546" i="1"/>
  <c r="S546" i="1"/>
  <c r="U546" i="1" s="1"/>
  <c r="T544" i="1"/>
  <c r="S544" i="1"/>
  <c r="U544" i="1" s="1"/>
  <c r="T542" i="1"/>
  <c r="S542" i="1"/>
  <c r="U542" i="1" s="1"/>
  <c r="T540" i="1"/>
  <c r="S540" i="1"/>
  <c r="U540" i="1" s="1"/>
  <c r="T538" i="1"/>
  <c r="S538" i="1"/>
  <c r="U538" i="1" s="1"/>
  <c r="T535" i="1"/>
  <c r="S535" i="1"/>
  <c r="U535" i="1" s="1"/>
  <c r="T532" i="1"/>
  <c r="S532" i="1"/>
  <c r="U532" i="1" s="1"/>
  <c r="T524" i="1"/>
  <c r="S524" i="1"/>
  <c r="U524" i="1" s="1"/>
  <c r="T521" i="1"/>
  <c r="S521" i="1"/>
  <c r="T519" i="1"/>
  <c r="S519" i="1"/>
  <c r="U519" i="1" s="1"/>
  <c r="T517" i="1"/>
  <c r="S517" i="1"/>
  <c r="T515" i="1"/>
  <c r="S515" i="1"/>
  <c r="U515" i="1" s="1"/>
  <c r="T513" i="1"/>
  <c r="S513" i="1"/>
  <c r="U513" i="1" s="1"/>
  <c r="T511" i="1"/>
  <c r="S511" i="1"/>
  <c r="U511" i="1" s="1"/>
  <c r="T509" i="1"/>
  <c r="S509" i="1"/>
  <c r="U509" i="1" s="1"/>
  <c r="T507" i="1"/>
  <c r="S507" i="1"/>
  <c r="U507" i="1" s="1"/>
  <c r="T505" i="1"/>
  <c r="S505" i="1"/>
  <c r="U505" i="1" s="1"/>
  <c r="T503" i="1"/>
  <c r="S503" i="1"/>
  <c r="U503" i="1" s="1"/>
  <c r="T501" i="1"/>
  <c r="S501" i="1"/>
  <c r="U501" i="1" s="1"/>
  <c r="T497" i="1"/>
  <c r="S497" i="1"/>
  <c r="U497" i="1" s="1"/>
  <c r="T495" i="1"/>
  <c r="S495" i="1"/>
  <c r="U495" i="1" s="1"/>
  <c r="T487" i="1"/>
  <c r="S487" i="1"/>
  <c r="U487" i="1" s="1"/>
  <c r="T485" i="1"/>
  <c r="S485" i="1"/>
  <c r="U485" i="1" s="1"/>
  <c r="T482" i="1"/>
  <c r="S482" i="1"/>
  <c r="U482" i="1" s="1"/>
  <c r="T480" i="1"/>
  <c r="S480" i="1"/>
  <c r="U480" i="1" s="1"/>
  <c r="T478" i="1"/>
  <c r="S478" i="1"/>
  <c r="U478" i="1" s="1"/>
  <c r="T476" i="1"/>
  <c r="S476" i="1"/>
  <c r="U476" i="1" s="1"/>
  <c r="T474" i="1"/>
  <c r="S474" i="1"/>
  <c r="U474" i="1" s="1"/>
  <c r="T472" i="1"/>
  <c r="S472" i="1"/>
  <c r="U472" i="1" s="1"/>
  <c r="T470" i="1"/>
  <c r="S470" i="1"/>
  <c r="U470" i="1" s="1"/>
  <c r="T468" i="1"/>
  <c r="S468" i="1"/>
  <c r="U468" i="1" s="1"/>
  <c r="T465" i="1"/>
  <c r="S465" i="1"/>
  <c r="U465" i="1" s="1"/>
  <c r="T463" i="1"/>
  <c r="S463" i="1"/>
  <c r="U463" i="1" s="1"/>
  <c r="T461" i="1"/>
  <c r="S461" i="1"/>
  <c r="U461" i="1" s="1"/>
  <c r="T458" i="1"/>
  <c r="S458" i="1"/>
  <c r="U458" i="1" s="1"/>
  <c r="T456" i="1"/>
  <c r="S456" i="1"/>
  <c r="U456" i="1" s="1"/>
  <c r="T454" i="1"/>
  <c r="S454" i="1"/>
  <c r="U454" i="1" s="1"/>
  <c r="T452" i="1"/>
  <c r="S452" i="1"/>
  <c r="U452" i="1" s="1"/>
  <c r="T450" i="1"/>
  <c r="S450" i="1"/>
  <c r="U450" i="1" s="1"/>
  <c r="T448" i="1"/>
  <c r="S448" i="1"/>
  <c r="U448" i="1" s="1"/>
  <c r="T444" i="1"/>
  <c r="S444" i="1"/>
  <c r="U444" i="1" s="1"/>
  <c r="T442" i="1"/>
  <c r="S442" i="1"/>
  <c r="U442" i="1" s="1"/>
  <c r="T440" i="1"/>
  <c r="S440" i="1"/>
  <c r="U440" i="1" s="1"/>
  <c r="T438" i="1"/>
  <c r="S438" i="1"/>
  <c r="U438" i="1" s="1"/>
  <c r="T436" i="1"/>
  <c r="S436" i="1"/>
  <c r="U436" i="1" s="1"/>
  <c r="T434" i="1"/>
  <c r="S434" i="1"/>
  <c r="U434" i="1" s="1"/>
  <c r="T432" i="1"/>
  <c r="S432" i="1"/>
  <c r="U432" i="1" s="1"/>
  <c r="T430" i="1"/>
  <c r="S430" i="1"/>
  <c r="U430" i="1" s="1"/>
  <c r="T429" i="1"/>
  <c r="S429" i="1"/>
  <c r="U429" i="1" s="1"/>
  <c r="T427" i="1"/>
  <c r="S427" i="1"/>
  <c r="U427" i="1" s="1"/>
  <c r="T425" i="1"/>
  <c r="S425" i="1"/>
  <c r="U425" i="1" s="1"/>
  <c r="T423" i="1"/>
  <c r="S423" i="1"/>
  <c r="U423" i="1" s="1"/>
  <c r="T421" i="1"/>
  <c r="S421" i="1"/>
  <c r="U421" i="1" s="1"/>
  <c r="T419" i="1"/>
  <c r="S419" i="1"/>
  <c r="U419" i="1" s="1"/>
  <c r="T417" i="1"/>
  <c r="S417" i="1"/>
  <c r="U417" i="1" s="1"/>
  <c r="T415" i="1"/>
  <c r="S415" i="1"/>
  <c r="U415" i="1" s="1"/>
  <c r="T413" i="1"/>
  <c r="S413" i="1"/>
  <c r="U413" i="1" s="1"/>
  <c r="T410" i="1"/>
  <c r="S410" i="1"/>
  <c r="U410" i="1" s="1"/>
  <c r="T371" i="1"/>
  <c r="S371" i="1"/>
  <c r="U371" i="1" s="1"/>
  <c r="T368" i="1"/>
  <c r="S368" i="1"/>
  <c r="U368" i="1" s="1"/>
  <c r="T361" i="1"/>
  <c r="S361" i="1"/>
  <c r="U361" i="1" s="1"/>
  <c r="T359" i="1"/>
  <c r="S359" i="1"/>
  <c r="U359" i="1" s="1"/>
  <c r="T356" i="1"/>
  <c r="S356" i="1"/>
  <c r="U356" i="1" s="1"/>
  <c r="T353" i="1"/>
  <c r="S353" i="1"/>
  <c r="U353" i="1" s="1"/>
  <c r="T345" i="1"/>
  <c r="S345" i="1"/>
  <c r="U345" i="1" s="1"/>
  <c r="T338" i="1"/>
  <c r="S338" i="1"/>
  <c r="U338" i="1" s="1"/>
  <c r="T333" i="1"/>
  <c r="S333" i="1"/>
  <c r="U333" i="1" s="1"/>
  <c r="T331" i="1"/>
  <c r="S331" i="1"/>
  <c r="U331" i="1" s="1"/>
  <c r="T329" i="1"/>
  <c r="S329" i="1"/>
  <c r="U329" i="1" s="1"/>
  <c r="T327" i="1"/>
  <c r="S327" i="1"/>
  <c r="U327" i="1" s="1"/>
  <c r="T325" i="1"/>
  <c r="S325" i="1"/>
  <c r="U325" i="1" s="1"/>
  <c r="T323" i="1"/>
  <c r="S323" i="1"/>
  <c r="U323" i="1" s="1"/>
  <c r="T320" i="1"/>
  <c r="S320" i="1"/>
  <c r="U320" i="1" s="1"/>
  <c r="T318" i="1"/>
  <c r="S318" i="1"/>
  <c r="U318" i="1" s="1"/>
  <c r="T316" i="1"/>
  <c r="S316" i="1"/>
  <c r="U316" i="1" s="1"/>
  <c r="T314" i="1"/>
  <c r="S314" i="1"/>
  <c r="U314" i="1" s="1"/>
  <c r="T312" i="1"/>
  <c r="S312" i="1"/>
  <c r="U312" i="1" s="1"/>
  <c r="T310" i="1"/>
  <c r="S310" i="1"/>
  <c r="U310" i="1" s="1"/>
  <c r="T307" i="1"/>
  <c r="S307" i="1"/>
  <c r="U307" i="1" s="1"/>
  <c r="T304" i="1"/>
  <c r="S304" i="1"/>
  <c r="U304" i="1" s="1"/>
  <c r="T302" i="1"/>
  <c r="S302" i="1"/>
  <c r="U302" i="1" s="1"/>
  <c r="T299" i="1"/>
  <c r="S299" i="1"/>
  <c r="U299" i="1" s="1"/>
  <c r="T297" i="1"/>
  <c r="S297" i="1"/>
  <c r="U297" i="1" s="1"/>
  <c r="T295" i="1"/>
  <c r="S295" i="1"/>
  <c r="U295" i="1" s="1"/>
  <c r="T289" i="1"/>
  <c r="S289" i="1"/>
  <c r="U289" i="1" s="1"/>
  <c r="T287" i="1"/>
  <c r="S287" i="1"/>
  <c r="U287" i="1" s="1"/>
  <c r="T285" i="1"/>
  <c r="S285" i="1"/>
  <c r="U285" i="1" s="1"/>
  <c r="T283" i="1"/>
  <c r="S283" i="1"/>
  <c r="U283" i="1" s="1"/>
  <c r="T280" i="1"/>
  <c r="S280" i="1"/>
  <c r="U280" i="1" s="1"/>
  <c r="T277" i="1"/>
  <c r="S277" i="1"/>
  <c r="U277" i="1" s="1"/>
  <c r="T275" i="1"/>
  <c r="S275" i="1"/>
  <c r="U275" i="1" s="1"/>
  <c r="T273" i="1"/>
  <c r="S273" i="1"/>
  <c r="U273" i="1" s="1"/>
  <c r="T271" i="1"/>
  <c r="S271" i="1"/>
  <c r="U271" i="1" s="1"/>
  <c r="T269" i="1"/>
  <c r="S269" i="1"/>
  <c r="U269" i="1" s="1"/>
  <c r="T267" i="1"/>
  <c r="S267" i="1"/>
  <c r="U267" i="1" s="1"/>
  <c r="T265" i="1"/>
  <c r="S265" i="1"/>
  <c r="U265" i="1" s="1"/>
  <c r="T263" i="1"/>
  <c r="S263" i="1"/>
  <c r="U263" i="1" s="1"/>
  <c r="T261" i="1"/>
  <c r="S261" i="1"/>
  <c r="U261" i="1" s="1"/>
  <c r="T259" i="1"/>
  <c r="S259" i="1"/>
  <c r="U259" i="1" s="1"/>
  <c r="T257" i="1"/>
  <c r="S257" i="1"/>
  <c r="U257" i="1" s="1"/>
  <c r="T255" i="1"/>
  <c r="S255" i="1"/>
  <c r="U255" i="1" s="1"/>
  <c r="T252" i="1"/>
  <c r="S252" i="1"/>
  <c r="U252" i="1" s="1"/>
  <c r="T250" i="1"/>
  <c r="S250" i="1"/>
  <c r="U250" i="1" s="1"/>
  <c r="T248" i="1"/>
  <c r="S248" i="1"/>
  <c r="U248" i="1" s="1"/>
  <c r="T247" i="1"/>
  <c r="S247" i="1"/>
  <c r="U247" i="1" s="1"/>
  <c r="T245" i="1"/>
  <c r="S245" i="1"/>
  <c r="U245" i="1" s="1"/>
  <c r="T243" i="1"/>
  <c r="S243" i="1"/>
  <c r="U243" i="1" s="1"/>
  <c r="T233" i="1"/>
  <c r="S233" i="1"/>
  <c r="U233" i="1" s="1"/>
  <c r="T231" i="1"/>
  <c r="S231" i="1"/>
  <c r="U231" i="1" s="1"/>
  <c r="T228" i="1"/>
  <c r="S228" i="1"/>
  <c r="U228" i="1" s="1"/>
  <c r="T223" i="1"/>
  <c r="S223" i="1"/>
  <c r="U223" i="1" s="1"/>
  <c r="T221" i="1"/>
  <c r="S221" i="1"/>
  <c r="U221" i="1" s="1"/>
  <c r="T219" i="1"/>
  <c r="S219" i="1"/>
  <c r="U219" i="1" s="1"/>
  <c r="T217" i="1"/>
  <c r="S217" i="1"/>
  <c r="U217" i="1" s="1"/>
  <c r="T215" i="1"/>
  <c r="S215" i="1"/>
  <c r="U215" i="1" s="1"/>
  <c r="T213" i="1"/>
  <c r="S213" i="1"/>
  <c r="U213" i="1" s="1"/>
  <c r="T211" i="1"/>
  <c r="S211" i="1"/>
  <c r="U211" i="1" s="1"/>
  <c r="T209" i="1"/>
  <c r="S209" i="1"/>
  <c r="U209" i="1" s="1"/>
  <c r="T207" i="1"/>
  <c r="S207" i="1"/>
  <c r="U207" i="1" s="1"/>
  <c r="T205" i="1"/>
  <c r="S205" i="1"/>
  <c r="U205" i="1" s="1"/>
  <c r="T203" i="1"/>
  <c r="S203" i="1"/>
  <c r="U203" i="1" s="1"/>
  <c r="T201" i="1"/>
  <c r="S201" i="1"/>
  <c r="U201" i="1" s="1"/>
  <c r="T194" i="1"/>
  <c r="S194" i="1"/>
  <c r="U194" i="1" s="1"/>
  <c r="T192" i="1"/>
  <c r="S192" i="1"/>
  <c r="U192" i="1" s="1"/>
  <c r="T189" i="1"/>
  <c r="S189" i="1"/>
  <c r="U189" i="1" s="1"/>
  <c r="T187" i="1"/>
  <c r="S187" i="1"/>
  <c r="U187" i="1" s="1"/>
  <c r="T185" i="1"/>
  <c r="S185" i="1"/>
  <c r="U185" i="1" s="1"/>
  <c r="T179" i="1"/>
  <c r="S179" i="1"/>
  <c r="U179" i="1" s="1"/>
  <c r="T176" i="1"/>
  <c r="S176" i="1"/>
  <c r="U176" i="1" s="1"/>
  <c r="T173" i="1"/>
  <c r="S173" i="1"/>
  <c r="U173" i="1" s="1"/>
  <c r="T171" i="1"/>
  <c r="S171" i="1"/>
  <c r="U171" i="1" s="1"/>
  <c r="T169" i="1"/>
  <c r="S169" i="1"/>
  <c r="U169" i="1" s="1"/>
  <c r="T167" i="1"/>
  <c r="S167" i="1"/>
  <c r="U167" i="1" s="1"/>
  <c r="T164" i="1"/>
  <c r="S164" i="1"/>
  <c r="U164" i="1" s="1"/>
  <c r="T162" i="1"/>
  <c r="S162" i="1"/>
  <c r="U162" i="1" s="1"/>
  <c r="T160" i="1"/>
  <c r="S160" i="1"/>
  <c r="U160" i="1" s="1"/>
  <c r="T158" i="1"/>
  <c r="S158" i="1"/>
  <c r="U158" i="1" s="1"/>
  <c r="T153" i="1"/>
  <c r="S153" i="1"/>
  <c r="U153" i="1" s="1"/>
  <c r="T151" i="1"/>
  <c r="S151" i="1"/>
  <c r="U151" i="1" s="1"/>
  <c r="T147" i="1"/>
  <c r="S147" i="1"/>
  <c r="U147" i="1" s="1"/>
  <c r="T145" i="1"/>
  <c r="S145" i="1"/>
  <c r="U145" i="1" s="1"/>
  <c r="T143" i="1"/>
  <c r="S143" i="1"/>
  <c r="U143" i="1" s="1"/>
  <c r="T141" i="1"/>
  <c r="S141" i="1"/>
  <c r="U141" i="1" s="1"/>
  <c r="T139" i="1"/>
  <c r="S139" i="1"/>
  <c r="U139" i="1" s="1"/>
  <c r="T135" i="1"/>
  <c r="S135" i="1"/>
  <c r="U135" i="1" s="1"/>
  <c r="T133" i="1"/>
  <c r="S133" i="1"/>
  <c r="U133" i="1" s="1"/>
  <c r="T125" i="1"/>
  <c r="S125" i="1"/>
  <c r="U125" i="1" s="1"/>
  <c r="T121" i="1"/>
  <c r="S121" i="1"/>
  <c r="U121" i="1" s="1"/>
  <c r="T119" i="1"/>
  <c r="S119" i="1"/>
  <c r="U119" i="1" s="1"/>
  <c r="T117" i="1"/>
  <c r="S117" i="1"/>
  <c r="U117" i="1" s="1"/>
  <c r="T111" i="1"/>
  <c r="S111" i="1"/>
  <c r="U111" i="1" s="1"/>
  <c r="T97" i="1"/>
  <c r="S97" i="1"/>
  <c r="U97" i="1" s="1"/>
  <c r="T95" i="1"/>
  <c r="S95" i="1"/>
  <c r="U95" i="1" s="1"/>
  <c r="T93" i="1"/>
  <c r="S93" i="1"/>
  <c r="U93" i="1" s="1"/>
  <c r="T91" i="1"/>
  <c r="S91" i="1"/>
  <c r="U91" i="1" s="1"/>
  <c r="T89" i="1"/>
  <c r="S89" i="1"/>
  <c r="U89" i="1" s="1"/>
  <c r="T87" i="1"/>
  <c r="S87" i="1"/>
  <c r="U87" i="1" s="1"/>
  <c r="T85" i="1"/>
  <c r="S85" i="1"/>
  <c r="U85" i="1" s="1"/>
  <c r="T83" i="1"/>
  <c r="S83" i="1"/>
  <c r="U83" i="1" s="1"/>
  <c r="T81" i="1"/>
  <c r="S81" i="1"/>
  <c r="U81" i="1" s="1"/>
  <c r="T79" i="1"/>
  <c r="S79" i="1"/>
  <c r="U79" i="1" s="1"/>
  <c r="T77" i="1"/>
  <c r="S77" i="1"/>
  <c r="U77" i="1" s="1"/>
  <c r="T74" i="1"/>
  <c r="S74" i="1"/>
  <c r="U74" i="1" s="1"/>
  <c r="T69" i="1"/>
  <c r="S69" i="1"/>
  <c r="U69" i="1" s="1"/>
  <c r="T55" i="1"/>
  <c r="S55" i="1"/>
  <c r="U55" i="1" s="1"/>
  <c r="T53" i="1"/>
  <c r="S53" i="1"/>
  <c r="U53" i="1" s="1"/>
  <c r="T51" i="1"/>
  <c r="S51" i="1"/>
  <c r="U51" i="1" s="1"/>
  <c r="T46" i="1"/>
  <c r="S46" i="1"/>
  <c r="U46" i="1" s="1"/>
  <c r="T44" i="1"/>
  <c r="S44" i="1"/>
  <c r="U44" i="1" s="1"/>
  <c r="T41" i="1"/>
  <c r="S41" i="1"/>
  <c r="U41" i="1" s="1"/>
  <c r="T39" i="1"/>
  <c r="S39" i="1"/>
  <c r="U39" i="1" s="1"/>
  <c r="T37" i="1"/>
  <c r="S37" i="1"/>
  <c r="U37" i="1" s="1"/>
  <c r="T35" i="1"/>
  <c r="S35" i="1"/>
  <c r="U35" i="1" s="1"/>
  <c r="T28" i="1"/>
  <c r="S28" i="1"/>
  <c r="U28" i="1" s="1"/>
  <c r="T22" i="1"/>
  <c r="S22" i="1"/>
  <c r="U22" i="1" s="1"/>
  <c r="T21" i="1"/>
  <c r="S21" i="1"/>
  <c r="U21" i="1" s="1"/>
  <c r="T19" i="1"/>
  <c r="S19" i="1"/>
  <c r="U19" i="1" s="1"/>
  <c r="T17" i="1"/>
  <c r="S17" i="1"/>
  <c r="U17" i="1" s="1"/>
  <c r="T15" i="1"/>
  <c r="S15" i="1"/>
  <c r="U15" i="1" s="1"/>
  <c r="T13" i="1"/>
  <c r="S13" i="1"/>
  <c r="U13" i="1" s="1"/>
  <c r="T11" i="1"/>
  <c r="S11" i="1"/>
  <c r="U11" i="1" s="1"/>
  <c r="T9" i="1"/>
  <c r="S9" i="1"/>
  <c r="U9" i="1" s="1"/>
  <c r="T7" i="1"/>
  <c r="S7" i="1"/>
  <c r="U7" i="1" s="1"/>
  <c r="T3" i="1"/>
  <c r="S3" i="1"/>
  <c r="U3" i="1" s="1"/>
  <c r="V2666" i="1" l="1"/>
  <c r="Z2666" i="1" s="1"/>
  <c r="V2681" i="1"/>
  <c r="V2677" i="1"/>
  <c r="V2662" i="1"/>
  <c r="V2852" i="1"/>
  <c r="V2870" i="1"/>
  <c r="V2880" i="1"/>
  <c r="V2889" i="1"/>
  <c r="V2935" i="1"/>
  <c r="V2943" i="1"/>
  <c r="V2952" i="1"/>
  <c r="V2964" i="1"/>
  <c r="V2980" i="1"/>
  <c r="V2994" i="1"/>
  <c r="V3002" i="1"/>
  <c r="V3086" i="1"/>
  <c r="V3053" i="1"/>
  <c r="V3047" i="1"/>
  <c r="V2199" i="1"/>
  <c r="V2656" i="1"/>
  <c r="V2840" i="1"/>
  <c r="V2863" i="1"/>
  <c r="V2876" i="1"/>
  <c r="V2885" i="1"/>
  <c r="Z2885" i="1" s="1"/>
  <c r="V2930" i="1"/>
  <c r="V2939" i="1"/>
  <c r="V2947" i="1"/>
  <c r="V2957" i="1"/>
  <c r="V2970" i="1"/>
  <c r="V2990" i="1"/>
  <c r="V2998" i="1"/>
  <c r="V3011" i="1"/>
  <c r="V3031" i="1"/>
  <c r="V3048" i="1"/>
  <c r="V3077" i="1"/>
  <c r="V3069" i="1"/>
  <c r="V881" i="1"/>
  <c r="V684" i="1"/>
  <c r="V726" i="1"/>
  <c r="Z726" i="1" s="1"/>
  <c r="AB726" i="1" s="1"/>
  <c r="V753" i="1"/>
  <c r="V774" i="1"/>
  <c r="V806" i="1"/>
  <c r="V832" i="1"/>
  <c r="V849" i="1"/>
  <c r="V1168" i="1"/>
  <c r="V1255" i="1"/>
  <c r="V1203" i="1"/>
  <c r="V1219" i="1"/>
  <c r="V2907" i="1"/>
  <c r="U2907" i="1"/>
  <c r="V2945" i="1"/>
  <c r="U2945" i="1"/>
  <c r="V2966" i="1"/>
  <c r="Y2966" i="1" s="1"/>
  <c r="U2966" i="1"/>
  <c r="V2982" i="1"/>
  <c r="U2982" i="1"/>
  <c r="V3004" i="1"/>
  <c r="U3004" i="1"/>
  <c r="V3088" i="1"/>
  <c r="Y3088" i="1" s="1"/>
  <c r="U3088" i="1"/>
  <c r="V3050" i="1"/>
  <c r="U3050" i="1"/>
  <c r="V3028" i="1"/>
  <c r="U3028" i="1"/>
  <c r="V1420" i="1"/>
  <c r="U1420" i="1"/>
  <c r="V2006" i="1"/>
  <c r="U2006" i="1"/>
  <c r="V1080" i="1"/>
  <c r="U1080" i="1"/>
  <c r="V1101" i="1"/>
  <c r="U1101" i="1"/>
  <c r="V1122" i="1"/>
  <c r="U1122" i="1"/>
  <c r="V1146" i="1"/>
  <c r="U1146" i="1"/>
  <c r="U1168" i="1"/>
  <c r="U1255" i="1"/>
  <c r="U1203" i="1"/>
  <c r="U1219" i="1"/>
  <c r="U753" i="1"/>
  <c r="U774" i="1"/>
  <c r="U806" i="1"/>
  <c r="U832" i="1"/>
  <c r="U849" i="1"/>
  <c r="V2937" i="1"/>
  <c r="U2937" i="1"/>
  <c r="V2955" i="1"/>
  <c r="U2955" i="1"/>
  <c r="V2996" i="1"/>
  <c r="U2996" i="1"/>
  <c r="V3016" i="1"/>
  <c r="U3016" i="1"/>
  <c r="V3058" i="1"/>
  <c r="U3058" i="1"/>
  <c r="V3039" i="1"/>
  <c r="U3039" i="1"/>
  <c r="V3024" i="1"/>
  <c r="U3024" i="1"/>
  <c r="V3074" i="1"/>
  <c r="U3074" i="1"/>
  <c r="U684" i="1"/>
  <c r="U726" i="1"/>
  <c r="V1437" i="1"/>
  <c r="V561" i="1"/>
  <c r="V601" i="1"/>
  <c r="V676" i="1"/>
  <c r="Y676" i="1" s="1"/>
  <c r="V898" i="1"/>
  <c r="V919" i="1"/>
  <c r="Y919" i="1" s="1"/>
  <c r="V950" i="1"/>
  <c r="V976" i="1"/>
  <c r="V1009" i="1"/>
  <c r="V1034" i="1"/>
  <c r="V1054" i="1"/>
  <c r="V1073" i="1"/>
  <c r="V1276" i="1"/>
  <c r="V1300" i="1"/>
  <c r="V1329" i="1"/>
  <c r="V1351" i="1"/>
  <c r="Y1351" i="1" s="1"/>
  <c r="V1373" i="1"/>
  <c r="V1396" i="1"/>
  <c r="Y1396" i="1" s="1"/>
  <c r="V2359" i="1"/>
  <c r="V2375" i="1"/>
  <c r="V2388" i="1"/>
  <c r="V2396" i="1"/>
  <c r="V2406" i="1"/>
  <c r="V2419" i="1"/>
  <c r="V2432" i="1"/>
  <c r="V2441" i="1"/>
  <c r="V2614" i="1"/>
  <c r="V2635" i="1"/>
  <c r="V2649" i="1"/>
  <c r="V1445" i="1"/>
  <c r="V1468" i="1"/>
  <c r="V281" i="1"/>
  <c r="V319" i="1"/>
  <c r="V370" i="1"/>
  <c r="V439" i="1"/>
  <c r="V475" i="1"/>
  <c r="V1522" i="1"/>
  <c r="V1546" i="1"/>
  <c r="V1567" i="1"/>
  <c r="V1587" i="1"/>
  <c r="V1604" i="1"/>
  <c r="V1623" i="1"/>
  <c r="Z1623" i="1" s="1"/>
  <c r="AB1623" i="1" s="1"/>
  <c r="V1640" i="1"/>
  <c r="V1660" i="1"/>
  <c r="V294" i="1"/>
  <c r="Z294" i="1" s="1"/>
  <c r="AB294" i="1" s="1"/>
  <c r="V1500" i="1"/>
  <c r="V1678" i="1"/>
  <c r="V1696" i="1"/>
  <c r="V1712" i="1"/>
  <c r="Z1712" i="1" s="1"/>
  <c r="AB1712" i="1" s="1"/>
  <c r="V1728" i="1"/>
  <c r="V1745" i="1"/>
  <c r="V1763" i="1"/>
  <c r="Z1763" i="1" s="1"/>
  <c r="AB1763" i="1" s="1"/>
  <c r="V1786" i="1"/>
  <c r="V1806" i="1"/>
  <c r="V1827" i="1"/>
  <c r="V1836" i="1"/>
  <c r="V1844" i="1"/>
  <c r="V1852" i="1"/>
  <c r="V1876" i="1"/>
  <c r="V1887" i="1"/>
  <c r="V1898" i="1"/>
  <c r="V1906" i="1"/>
  <c r="V1916" i="1"/>
  <c r="V1926" i="1"/>
  <c r="Z1926" i="1" s="1"/>
  <c r="AB1926" i="1" s="1"/>
  <c r="V1935" i="1"/>
  <c r="V1954" i="1"/>
  <c r="V1969" i="1"/>
  <c r="V1984" i="1"/>
  <c r="V1993" i="1"/>
  <c r="V2004" i="1"/>
  <c r="V2015" i="1"/>
  <c r="V2034" i="1"/>
  <c r="V2043" i="1"/>
  <c r="V2052" i="1"/>
  <c r="V2081" i="1"/>
  <c r="V2090" i="1"/>
  <c r="Z2090" i="1" s="1"/>
  <c r="AB2090" i="1" s="1"/>
  <c r="V2098" i="1"/>
  <c r="V2106" i="1"/>
  <c r="V2116" i="1"/>
  <c r="V2124" i="1"/>
  <c r="V2132" i="1"/>
  <c r="V2151" i="1"/>
  <c r="V2183" i="1"/>
  <c r="V2192" i="1"/>
  <c r="V2213" i="1"/>
  <c r="V2221" i="1"/>
  <c r="V2239" i="1"/>
  <c r="V2254" i="1"/>
  <c r="V2264" i="1"/>
  <c r="V2274" i="1"/>
  <c r="V2283" i="1"/>
  <c r="V2291" i="1"/>
  <c r="V2299" i="1"/>
  <c r="V2313" i="1"/>
  <c r="V2332" i="1"/>
  <c r="V2475" i="1"/>
  <c r="Z2475" i="1" s="1"/>
  <c r="AB2475" i="1" s="1"/>
  <c r="V2485" i="1"/>
  <c r="V2497" i="1"/>
  <c r="V2509" i="1"/>
  <c r="V2528" i="1"/>
  <c r="V2539" i="1"/>
  <c r="V2547" i="1"/>
  <c r="V2557" i="1"/>
  <c r="V2571" i="1"/>
  <c r="V2584" i="1"/>
  <c r="V2603" i="1"/>
  <c r="V2659" i="1"/>
  <c r="V2679" i="1"/>
  <c r="V2861" i="1"/>
  <c r="V2872" i="1"/>
  <c r="V2883" i="1"/>
  <c r="Z2883" i="1" s="1"/>
  <c r="V841" i="1"/>
  <c r="V857" i="1"/>
  <c r="V885" i="1"/>
  <c r="V914" i="1"/>
  <c r="V939" i="1"/>
  <c r="V972" i="1"/>
  <c r="V991" i="1"/>
  <c r="V1026" i="1"/>
  <c r="Z1026" i="1" s="1"/>
  <c r="AB1026" i="1" s="1"/>
  <c r="V1049" i="1"/>
  <c r="V1069" i="1"/>
  <c r="V1091" i="1"/>
  <c r="V1111" i="1"/>
  <c r="V1135" i="1"/>
  <c r="V1156" i="1"/>
  <c r="V1234" i="1"/>
  <c r="V1267" i="1"/>
  <c r="V1211" i="1"/>
  <c r="V1232" i="1"/>
  <c r="V1270" i="1"/>
  <c r="Y1270" i="1" s="1"/>
  <c r="V1294" i="1"/>
  <c r="V1321" i="1"/>
  <c r="V1345" i="1"/>
  <c r="Y1345" i="1" s="1"/>
  <c r="V1369" i="1"/>
  <c r="V1390" i="1"/>
  <c r="V1409" i="1"/>
  <c r="V1432" i="1"/>
  <c r="V1455" i="1"/>
  <c r="V1476" i="1"/>
  <c r="V2355" i="1"/>
  <c r="V2366" i="1"/>
  <c r="V2384" i="1"/>
  <c r="V2392" i="1"/>
  <c r="V2402" i="1"/>
  <c r="V2411" i="1"/>
  <c r="V2426" i="1"/>
  <c r="V2436" i="1"/>
  <c r="V2473" i="1"/>
  <c r="V2609" i="1"/>
  <c r="V2686" i="1"/>
  <c r="V2697" i="1"/>
  <c r="V2710" i="1"/>
  <c r="V2726" i="1"/>
  <c r="V2746" i="1"/>
  <c r="V2761" i="1"/>
  <c r="V2771" i="1"/>
  <c r="V2791" i="1"/>
  <c r="V2806" i="1"/>
  <c r="V2814" i="1"/>
  <c r="Z2814" i="1" s="1"/>
  <c r="AB2814" i="1" s="1"/>
  <c r="V2828" i="1"/>
  <c r="V2836" i="1"/>
  <c r="V516" i="1"/>
  <c r="V550" i="1"/>
  <c r="V592" i="1"/>
  <c r="V631" i="1"/>
  <c r="V665" i="1"/>
  <c r="Y665" i="1" s="1"/>
  <c r="V704" i="1"/>
  <c r="V742" i="1"/>
  <c r="Y742" i="1" s="1"/>
  <c r="V762" i="1"/>
  <c r="V793" i="1"/>
  <c r="V818" i="1"/>
  <c r="V2688" i="1"/>
  <c r="V2702" i="1"/>
  <c r="V2713" i="1"/>
  <c r="V2735" i="1"/>
  <c r="V2751" i="1"/>
  <c r="V2763" i="1"/>
  <c r="V2773" i="1"/>
  <c r="V2800" i="1"/>
  <c r="V2808" i="1"/>
  <c r="V2819" i="1"/>
  <c r="V2830" i="1"/>
  <c r="V2838" i="1"/>
  <c r="V3052" i="1"/>
  <c r="V3056" i="1"/>
  <c r="V3037" i="1"/>
  <c r="V3021" i="1"/>
  <c r="V3072" i="1"/>
  <c r="W478" i="1"/>
  <c r="X478" i="1"/>
  <c r="W503" i="1"/>
  <c r="X503" i="1"/>
  <c r="V335" i="1"/>
  <c r="V424" i="1"/>
  <c r="V457" i="1"/>
  <c r="V1496" i="1"/>
  <c r="V1512" i="1"/>
  <c r="V1535" i="1"/>
  <c r="V1556" i="1"/>
  <c r="V1575" i="1"/>
  <c r="V1595" i="1"/>
  <c r="V1615" i="1"/>
  <c r="V1632" i="1"/>
  <c r="Y1632" i="1" s="1"/>
  <c r="V1648" i="1"/>
  <c r="V1672" i="1"/>
  <c r="V1691" i="1"/>
  <c r="V1708" i="1"/>
  <c r="Y1708" i="1" s="1"/>
  <c r="V1724" i="1"/>
  <c r="Z1724" i="1" s="1"/>
  <c r="AB1724" i="1" s="1"/>
  <c r="V1741" i="1"/>
  <c r="V1758" i="1"/>
  <c r="V1780" i="1"/>
  <c r="V1801" i="1"/>
  <c r="V1825" i="1"/>
  <c r="V1834" i="1"/>
  <c r="V1842" i="1"/>
  <c r="V1850" i="1"/>
  <c r="Z1850" i="1" s="1"/>
  <c r="AB1850" i="1" s="1"/>
  <c r="V1867" i="1"/>
  <c r="V1885" i="1"/>
  <c r="V1896" i="1"/>
  <c r="V1904" i="1"/>
  <c r="V1914" i="1"/>
  <c r="V1924" i="1"/>
  <c r="V1933" i="1"/>
  <c r="V1948" i="1"/>
  <c r="V1962" i="1"/>
  <c r="V1982" i="1"/>
  <c r="V1991" i="1"/>
  <c r="V2002" i="1"/>
  <c r="V2013" i="1"/>
  <c r="V2032" i="1"/>
  <c r="V2040" i="1"/>
  <c r="V2050" i="1"/>
  <c r="V2078" i="1"/>
  <c r="V2088" i="1"/>
  <c r="Y2088" i="1" s="1"/>
  <c r="V2096" i="1"/>
  <c r="V2104" i="1"/>
  <c r="V2113" i="1"/>
  <c r="V2121" i="1"/>
  <c r="V2130" i="1"/>
  <c r="V2144" i="1"/>
  <c r="V2163" i="1"/>
  <c r="V2190" i="1"/>
  <c r="V2205" i="1"/>
  <c r="V2219" i="1"/>
  <c r="V2236" i="1"/>
  <c r="V2252" i="1"/>
  <c r="V2262" i="1"/>
  <c r="V2272" i="1"/>
  <c r="V2281" i="1"/>
  <c r="V2289" i="1"/>
  <c r="V2297" i="1"/>
  <c r="V2310" i="1"/>
  <c r="V2326" i="1"/>
  <c r="V2347" i="1"/>
  <c r="V2482" i="1"/>
  <c r="Y2482" i="1" s="1"/>
  <c r="V2494" i="1"/>
  <c r="V2507" i="1"/>
  <c r="V2521" i="1"/>
  <c r="Z2521" i="1" s="1"/>
  <c r="AB2521" i="1" s="1"/>
  <c r="V2537" i="1"/>
  <c r="V2545" i="1"/>
  <c r="V2554" i="1"/>
  <c r="V2566" i="1"/>
  <c r="V2582" i="1"/>
  <c r="V2599" i="1"/>
  <c r="V2623" i="1"/>
  <c r="V2645" i="1"/>
  <c r="V1434" i="1"/>
  <c r="V1506" i="1"/>
  <c r="V2155" i="1"/>
  <c r="W2155" i="1"/>
  <c r="V2162" i="1"/>
  <c r="V2164" i="1"/>
  <c r="V2185" i="1"/>
  <c r="V2187" i="1"/>
  <c r="V2195" i="1"/>
  <c r="V2226" i="1"/>
  <c r="V2277" i="1"/>
  <c r="V689" i="1"/>
  <c r="V324" i="1"/>
  <c r="V1071" i="1"/>
  <c r="V1818" i="1"/>
  <c r="V1855" i="1"/>
  <c r="V2352" i="1"/>
  <c r="V1957" i="1"/>
  <c r="W1957" i="1"/>
  <c r="V328" i="1"/>
  <c r="V416" i="1"/>
  <c r="V449" i="1"/>
  <c r="V483" i="1"/>
  <c r="V715" i="1"/>
  <c r="V747" i="1"/>
  <c r="V766" i="1"/>
  <c r="V798" i="1"/>
  <c r="V827" i="1"/>
  <c r="V845" i="1"/>
  <c r="V861" i="1"/>
  <c r="V1095" i="1"/>
  <c r="V1116" i="1"/>
  <c r="V1141" i="1"/>
  <c r="V1162" i="1"/>
  <c r="V1250" i="1"/>
  <c r="V1199" i="1"/>
  <c r="V1215" i="1"/>
  <c r="V1239" i="1"/>
  <c r="V1460" i="1"/>
  <c r="V1480" i="1"/>
  <c r="V1517" i="1"/>
  <c r="V1540" i="1"/>
  <c r="V1562" i="1"/>
  <c r="V1581" i="1"/>
  <c r="V1600" i="1"/>
  <c r="V1619" i="1"/>
  <c r="V1636" i="1"/>
  <c r="V1652" i="1"/>
  <c r="V2349" i="1"/>
  <c r="V2357" i="1"/>
  <c r="V2368" i="1"/>
  <c r="V2386" i="1"/>
  <c r="V2394" i="1"/>
  <c r="V2404" i="1"/>
  <c r="V2417" i="1"/>
  <c r="V2428" i="1"/>
  <c r="V2438" i="1"/>
  <c r="V2611" i="1"/>
  <c r="V1959" i="1"/>
  <c r="V1967" i="1"/>
  <c r="V1971" i="1"/>
  <c r="V1976" i="1"/>
  <c r="V1987" i="1"/>
  <c r="V2010" i="1"/>
  <c r="V2071" i="1"/>
  <c r="V2380" i="1"/>
  <c r="V2421" i="1"/>
  <c r="V498" i="1"/>
  <c r="V526" i="1"/>
  <c r="V570" i="1"/>
  <c r="V865" i="1"/>
  <c r="V905" i="1"/>
  <c r="V924" i="1"/>
  <c r="V963" i="1"/>
  <c r="V1243" i="1"/>
  <c r="V1283" i="1"/>
  <c r="V1301" i="1"/>
  <c r="V1335" i="1"/>
  <c r="V1683" i="1"/>
  <c r="V1700" i="1"/>
  <c r="V1716" i="1"/>
  <c r="V1732" i="1"/>
  <c r="V537" i="1"/>
  <c r="V859" i="1"/>
  <c r="V1236" i="1"/>
  <c r="V1663" i="1"/>
  <c r="V2633" i="1"/>
  <c r="V2647" i="1"/>
  <c r="V1831" i="1"/>
  <c r="V1865" i="1"/>
  <c r="V1872" i="1"/>
  <c r="V1877" i="1"/>
  <c r="V1882" i="1"/>
  <c r="V1893" i="1"/>
  <c r="V1910" i="1"/>
  <c r="X2071" i="1"/>
  <c r="V2073" i="1"/>
  <c r="V2080" i="1"/>
  <c r="V2082" i="1"/>
  <c r="V2084" i="1"/>
  <c r="V2093" i="1"/>
  <c r="V2109" i="1"/>
  <c r="W2277" i="1"/>
  <c r="V2280" i="1"/>
  <c r="V2282" i="1"/>
  <c r="V2284" i="1"/>
  <c r="V2286" i="1"/>
  <c r="V2294" i="1"/>
  <c r="V2320" i="1"/>
  <c r="W2421" i="1"/>
  <c r="V2424" i="1"/>
  <c r="V2427" i="1"/>
  <c r="V2429" i="1"/>
  <c r="V2433" i="1"/>
  <c r="V301" i="1"/>
  <c r="V611" i="1"/>
  <c r="V649" i="1"/>
  <c r="V982" i="1"/>
  <c r="V1016" i="1"/>
  <c r="V1038" i="1"/>
  <c r="V1059" i="1"/>
  <c r="V1360" i="1"/>
  <c r="V1380" i="1"/>
  <c r="V1400" i="1"/>
  <c r="V1424" i="1"/>
  <c r="V1486" i="1"/>
  <c r="V1504" i="1"/>
  <c r="V1749" i="1"/>
  <c r="V1767" i="1"/>
  <c r="V1790" i="1"/>
  <c r="V1810" i="1"/>
  <c r="V1830" i="1"/>
  <c r="V1838" i="1"/>
  <c r="V1846" i="1"/>
  <c r="V1854" i="1"/>
  <c r="V1879" i="1"/>
  <c r="V1892" i="1"/>
  <c r="V1900" i="1"/>
  <c r="V1908" i="1"/>
  <c r="V1918" i="1"/>
  <c r="V1929" i="1"/>
  <c r="V1937" i="1"/>
  <c r="V1956" i="1"/>
  <c r="V1974" i="1"/>
  <c r="V1986" i="1"/>
  <c r="V1998" i="1"/>
  <c r="V2009" i="1"/>
  <c r="V2028" i="1"/>
  <c r="V2036" i="1"/>
  <c r="V2045" i="1"/>
  <c r="V2070" i="1"/>
  <c r="V2083" i="1"/>
  <c r="V2092" i="1"/>
  <c r="V2100" i="1"/>
  <c r="V2108" i="1"/>
  <c r="V2117" i="1"/>
  <c r="V2126" i="1"/>
  <c r="V2134" i="1"/>
  <c r="V2153" i="1"/>
  <c r="V2186" i="1"/>
  <c r="V2194" i="1"/>
  <c r="V2215" i="1"/>
  <c r="V2225" i="1"/>
  <c r="V2245" i="1"/>
  <c r="V2257" i="1"/>
  <c r="V2266" i="1"/>
  <c r="V2276" i="1"/>
  <c r="V2285" i="1"/>
  <c r="V2293" i="1"/>
  <c r="V2301" i="1"/>
  <c r="V2319" i="1"/>
  <c r="V2334" i="1"/>
  <c r="V2351" i="1"/>
  <c r="V2477" i="1"/>
  <c r="V2488" i="1"/>
  <c r="V2499" i="1"/>
  <c r="V2514" i="1"/>
  <c r="V2532" i="1"/>
  <c r="V2541" i="1"/>
  <c r="V2549" i="1"/>
  <c r="V2559" i="1"/>
  <c r="V2577" i="1"/>
  <c r="V2595" i="1"/>
  <c r="V2605" i="1"/>
  <c r="V2690" i="1"/>
  <c r="V2704" i="1"/>
  <c r="V2717" i="1"/>
  <c r="V2737" i="1"/>
  <c r="V2756" i="1"/>
  <c r="V2766" i="1"/>
  <c r="V2777" i="1"/>
  <c r="V2802" i="1"/>
  <c r="V2810" i="1"/>
  <c r="V2823" i="1"/>
  <c r="V2832" i="1"/>
  <c r="V3019" i="1"/>
  <c r="V3064" i="1"/>
  <c r="V3025" i="1"/>
  <c r="V3029" i="1"/>
  <c r="V3070" i="1"/>
  <c r="V3080" i="1"/>
  <c r="V443" i="1"/>
  <c r="V2369" i="1"/>
  <c r="V765" i="1"/>
  <c r="V974" i="1"/>
  <c r="V1158" i="1"/>
  <c r="V1348" i="1"/>
  <c r="V1589" i="1"/>
  <c r="V1735" i="1"/>
  <c r="V551" i="1"/>
  <c r="V556" i="1"/>
  <c r="V562" i="1"/>
  <c r="V567" i="1"/>
  <c r="V571" i="1"/>
  <c r="V577" i="1"/>
  <c r="V585" i="1"/>
  <c r="V1839" i="1"/>
  <c r="X1910" i="1"/>
  <c r="V1913" i="1"/>
  <c r="V1915" i="1"/>
  <c r="V1917" i="1"/>
  <c r="V1920" i="1"/>
  <c r="V1930" i="1"/>
  <c r="W2010" i="1"/>
  <c r="V2012" i="1"/>
  <c r="V2014" i="1"/>
  <c r="V2024" i="1"/>
  <c r="V2029" i="1"/>
  <c r="V2037" i="1"/>
  <c r="V2111" i="1"/>
  <c r="V2114" i="1"/>
  <c r="V2115" i="1"/>
  <c r="V2118" i="1"/>
  <c r="V2128" i="1"/>
  <c r="W2226" i="1"/>
  <c r="V2235" i="1"/>
  <c r="V2237" i="1"/>
  <c r="V2244" i="1"/>
  <c r="V2246" i="1"/>
  <c r="V2258" i="1"/>
  <c r="X2320" i="1"/>
  <c r="V2325" i="1"/>
  <c r="V2327" i="1"/>
  <c r="V2333" i="1"/>
  <c r="V2337" i="1"/>
  <c r="X2380" i="1"/>
  <c r="V2383" i="1"/>
  <c r="V2385" i="1"/>
  <c r="V2387" i="1"/>
  <c r="V2389" i="1"/>
  <c r="V2397" i="1"/>
  <c r="V286" i="1"/>
  <c r="V412" i="1"/>
  <c r="V479" i="1"/>
  <c r="V502" i="1"/>
  <c r="V504" i="1"/>
  <c r="V506" i="1"/>
  <c r="V576" i="1"/>
  <c r="V653" i="1"/>
  <c r="V730" i="1"/>
  <c r="V825" i="1"/>
  <c r="V916" i="1"/>
  <c r="V1029" i="1"/>
  <c r="V1113" i="1"/>
  <c r="V1197" i="1"/>
  <c r="V1296" i="1"/>
  <c r="V1394" i="1"/>
  <c r="V1478" i="1"/>
  <c r="V1548" i="1"/>
  <c r="V1625" i="1"/>
  <c r="V1702" i="1"/>
  <c r="V1770" i="1"/>
  <c r="V589" i="1"/>
  <c r="V594" i="1"/>
  <c r="V598" i="1"/>
  <c r="V602" i="1"/>
  <c r="V606" i="1"/>
  <c r="V612" i="1"/>
  <c r="V615" i="1"/>
  <c r="V619" i="1"/>
  <c r="V1756" i="1"/>
  <c r="V634" i="1"/>
  <c r="V639" i="1"/>
  <c r="V642" i="1"/>
  <c r="V646" i="1"/>
  <c r="V650" i="1"/>
  <c r="V654" i="1"/>
  <c r="V658" i="1"/>
  <c r="V662" i="1"/>
  <c r="V668" i="1"/>
  <c r="V673" i="1"/>
  <c r="V677" i="1"/>
  <c r="V682" i="1"/>
  <c r="V685" i="1"/>
  <c r="V692" i="1"/>
  <c r="V696" i="1"/>
  <c r="V700" i="1"/>
  <c r="V705" i="1"/>
  <c r="V709" i="1"/>
  <c r="V716" i="1"/>
  <c r="V720" i="1"/>
  <c r="V727" i="1"/>
  <c r="V732" i="1"/>
  <c r="V738" i="1"/>
  <c r="V743" i="1"/>
  <c r="V749" i="1"/>
  <c r="V754" i="1"/>
  <c r="V759" i="1"/>
  <c r="V763" i="1"/>
  <c r="V770" i="1"/>
  <c r="V775" i="1"/>
  <c r="V780" i="1"/>
  <c r="V794" i="1"/>
  <c r="V800" i="1"/>
  <c r="V810" i="1"/>
  <c r="V815" i="1"/>
  <c r="V819" i="1"/>
  <c r="V828" i="1"/>
  <c r="V833" i="1"/>
  <c r="V838" i="1"/>
  <c r="V842" i="1"/>
  <c r="V846" i="1"/>
  <c r="V850" i="1"/>
  <c r="V854" i="1"/>
  <c r="V858" i="1"/>
  <c r="V862" i="1"/>
  <c r="V867" i="1"/>
  <c r="V873" i="1"/>
  <c r="V886" i="1"/>
  <c r="V900" i="1"/>
  <c r="V906" i="1"/>
  <c r="V910" i="1"/>
  <c r="V915" i="1"/>
  <c r="V920" i="1"/>
  <c r="V925" i="1"/>
  <c r="V935" i="1"/>
  <c r="V941" i="1"/>
  <c r="V951" i="1"/>
  <c r="V964" i="1"/>
  <c r="V969" i="1"/>
  <c r="V973" i="1"/>
  <c r="V979" i="1"/>
  <c r="V983" i="1"/>
  <c r="V988" i="1"/>
  <c r="V994" i="1"/>
  <c r="V1011" i="1"/>
  <c r="V1017" i="1"/>
  <c r="V1022" i="1"/>
  <c r="V1028" i="1"/>
  <c r="V1035" i="1"/>
  <c r="V1042" i="1"/>
  <c r="V1046" i="1"/>
  <c r="V1050" i="1"/>
  <c r="V1055" i="1"/>
  <c r="V1060" i="1"/>
  <c r="V1066" i="1"/>
  <c r="V1070" i="1"/>
  <c r="V8" i="1"/>
  <c r="V12" i="1"/>
  <c r="V16" i="1"/>
  <c r="V20" i="1"/>
  <c r="V27" i="1"/>
  <c r="V36" i="1"/>
  <c r="V40" i="1"/>
  <c r="V45" i="1"/>
  <c r="V52" i="1"/>
  <c r="V59" i="1"/>
  <c r="V76" i="1"/>
  <c r="V80" i="1"/>
  <c r="V84" i="1"/>
  <c r="V88" i="1"/>
  <c r="V92" i="1"/>
  <c r="V96" i="1"/>
  <c r="V116" i="1"/>
  <c r="V120" i="1"/>
  <c r="V138" i="1"/>
  <c r="V142" i="1"/>
  <c r="V146" i="1"/>
  <c r="V152" i="1"/>
  <c r="V159" i="1"/>
  <c r="V163" i="1"/>
  <c r="V168" i="1"/>
  <c r="V172" i="1"/>
  <c r="V178" i="1"/>
  <c r="V188" i="1"/>
  <c r="V193" i="1"/>
  <c r="V202" i="1"/>
  <c r="V1074" i="1"/>
  <c r="V1081" i="1"/>
  <c r="V1087" i="1"/>
  <c r="V1092" i="1"/>
  <c r="V1096" i="1"/>
  <c r="V1102" i="1"/>
  <c r="V1107" i="1"/>
  <c r="V1112" i="1"/>
  <c r="V1117" i="1"/>
  <c r="V1125" i="1"/>
  <c r="V1130" i="1"/>
  <c r="V1138" i="1"/>
  <c r="V1142" i="1"/>
  <c r="V1152" i="1"/>
  <c r="V1157" i="1"/>
  <c r="V1164" i="1"/>
  <c r="V1169" i="1"/>
  <c r="V1225" i="1"/>
  <c r="V1238" i="1"/>
  <c r="V1251" i="1"/>
  <c r="V1256" i="1"/>
  <c r="V1263" i="1"/>
  <c r="V1196" i="1"/>
  <c r="V1200" i="1"/>
  <c r="V1204" i="1"/>
  <c r="V1208" i="1"/>
  <c r="V1212" i="1"/>
  <c r="V1216" i="1"/>
  <c r="V1220" i="1"/>
  <c r="V1228" i="1"/>
  <c r="V1233" i="1"/>
  <c r="V1240" i="1"/>
  <c r="V1245" i="1"/>
  <c r="V1252" i="1"/>
  <c r="V1272" i="1"/>
  <c r="V1280" i="1"/>
  <c r="V1284" i="1"/>
  <c r="V1291" i="1"/>
  <c r="V1295" i="1"/>
  <c r="V1302" i="1"/>
  <c r="V1304" i="1"/>
  <c r="V1318" i="1"/>
  <c r="V1322" i="1"/>
  <c r="V1330" i="1"/>
  <c r="V1336" i="1"/>
  <c r="V1341" i="1"/>
  <c r="V1347" i="1"/>
  <c r="V1352" i="1"/>
  <c r="V1361" i="1"/>
  <c r="V1365" i="1"/>
  <c r="V1370" i="1"/>
  <c r="V1374" i="1"/>
  <c r="V1381" i="1"/>
  <c r="V1385" i="1"/>
  <c r="V1391" i="1"/>
  <c r="V1397" i="1"/>
  <c r="V1401" i="1"/>
  <c r="V1406" i="1"/>
  <c r="V1410" i="1"/>
  <c r="V1425" i="1"/>
  <c r="V1429" i="1"/>
  <c r="V1433" i="1"/>
  <c r="V1438" i="1"/>
  <c r="W1831" i="1"/>
  <c r="V1833" i="1"/>
  <c r="V1835" i="1"/>
  <c r="V1837" i="1"/>
  <c r="W1839" i="1"/>
  <c r="V1841" i="1"/>
  <c r="V1843" i="1"/>
  <c r="V1845" i="1"/>
  <c r="V1847" i="1"/>
  <c r="X1893" i="1"/>
  <c r="V1895" i="1"/>
  <c r="V1897" i="1"/>
  <c r="V1899" i="1"/>
  <c r="V1901" i="1"/>
  <c r="W1930" i="1"/>
  <c r="V1932" i="1"/>
  <c r="V1934" i="1"/>
  <c r="V1936" i="1"/>
  <c r="V1942" i="1"/>
  <c r="X1987" i="1"/>
  <c r="V1990" i="1"/>
  <c r="V1992" i="1"/>
  <c r="V1994" i="1"/>
  <c r="V1999" i="1"/>
  <c r="W2037" i="1"/>
  <c r="V2039" i="1"/>
  <c r="V2041" i="1"/>
  <c r="V2044" i="1"/>
  <c r="V2046" i="1"/>
  <c r="X2093" i="1"/>
  <c r="V2095" i="1"/>
  <c r="V2097" i="1"/>
  <c r="V2099" i="1"/>
  <c r="V2101" i="1"/>
  <c r="W2128" i="1"/>
  <c r="V2129" i="1"/>
  <c r="V2131" i="1"/>
  <c r="V2133" i="1"/>
  <c r="V2135" i="1"/>
  <c r="W2195" i="1"/>
  <c r="V2202" i="1"/>
  <c r="V2210" i="1"/>
  <c r="V2214" i="1"/>
  <c r="V2216" i="1"/>
  <c r="W2258" i="1"/>
  <c r="V2261" i="1"/>
  <c r="V2263" i="1"/>
  <c r="V2265" i="1"/>
  <c r="V2267" i="1"/>
  <c r="X2294" i="1"/>
  <c r="V2296" i="1"/>
  <c r="V2298" i="1"/>
  <c r="V2300" i="1"/>
  <c r="V2302" i="1"/>
  <c r="V2348" i="1"/>
  <c r="V2350" i="1"/>
  <c r="V2354" i="1"/>
  <c r="V2356" i="1"/>
  <c r="V2358" i="1"/>
  <c r="V2363" i="1"/>
  <c r="W2397" i="1"/>
  <c r="V2400" i="1"/>
  <c r="V2403" i="1"/>
  <c r="V2405" i="1"/>
  <c r="V2407" i="1"/>
  <c r="V3073" i="1"/>
  <c r="V3078" i="1"/>
  <c r="V3023" i="1"/>
  <c r="V3051" i="1"/>
  <c r="V3079" i="1"/>
  <c r="V3046" i="1"/>
  <c r="V3067" i="1"/>
  <c r="V883" i="1"/>
  <c r="V892" i="1"/>
  <c r="V206" i="1"/>
  <c r="V210" i="1"/>
  <c r="V214" i="1"/>
  <c r="V218" i="1"/>
  <c r="V222" i="1"/>
  <c r="V229" i="1"/>
  <c r="V232" i="1"/>
  <c r="V244" i="1"/>
  <c r="V251" i="1"/>
  <c r="V256" i="1"/>
  <c r="V260" i="1"/>
  <c r="V264" i="1"/>
  <c r="V268" i="1"/>
  <c r="V305" i="1"/>
  <c r="V346" i="1"/>
  <c r="V428" i="1"/>
  <c r="V462" i="1"/>
  <c r="V520" i="1"/>
  <c r="V555" i="1"/>
  <c r="V597" i="1"/>
  <c r="V638" i="1"/>
  <c r="V672" i="1"/>
  <c r="V708" i="1"/>
  <c r="V744" i="1"/>
  <c r="V795" i="1"/>
  <c r="V843" i="1"/>
  <c r="V887" i="1"/>
  <c r="V942" i="1"/>
  <c r="V999" i="1"/>
  <c r="V1051" i="1"/>
  <c r="V1093" i="1"/>
  <c r="V1139" i="1"/>
  <c r="V1244" i="1"/>
  <c r="V1213" i="1"/>
  <c r="V1273" i="1"/>
  <c r="V1325" i="1"/>
  <c r="V1371" i="1"/>
  <c r="V1412" i="1"/>
  <c r="V1457" i="1"/>
  <c r="V1488" i="1"/>
  <c r="V1527" i="1"/>
  <c r="V1569" i="1"/>
  <c r="V1606" i="1"/>
  <c r="V1642" i="1"/>
  <c r="V1685" i="1"/>
  <c r="V1718" i="1"/>
  <c r="V1751" i="1"/>
  <c r="V1794" i="1"/>
  <c r="X296" i="1"/>
  <c r="W296" i="1"/>
  <c r="X330" i="1"/>
  <c r="W330" i="1"/>
  <c r="X418" i="1"/>
  <c r="W418" i="1"/>
  <c r="X451" i="1"/>
  <c r="W451" i="1"/>
  <c r="X486" i="1"/>
  <c r="W486" i="1"/>
  <c r="X510" i="1"/>
  <c r="W510" i="1"/>
  <c r="X543" i="1"/>
  <c r="W543" i="1"/>
  <c r="X586" i="1"/>
  <c r="W586" i="1"/>
  <c r="X620" i="1"/>
  <c r="W620" i="1"/>
  <c r="X659" i="1"/>
  <c r="W659" i="1"/>
  <c r="X697" i="1"/>
  <c r="W697" i="1"/>
  <c r="X739" i="1"/>
  <c r="W739" i="1"/>
  <c r="X782" i="1"/>
  <c r="W782" i="1"/>
  <c r="X839" i="1"/>
  <c r="W839" i="1"/>
  <c r="X877" i="1"/>
  <c r="W877" i="1"/>
  <c r="X936" i="1"/>
  <c r="W936" i="1"/>
  <c r="X989" i="1"/>
  <c r="W989" i="1"/>
  <c r="X1047" i="1"/>
  <c r="W1047" i="1"/>
  <c r="X1088" i="1"/>
  <c r="W1088" i="1"/>
  <c r="X1131" i="1"/>
  <c r="W1131" i="1"/>
  <c r="X1226" i="1"/>
  <c r="W1226" i="1"/>
  <c r="X1209" i="1"/>
  <c r="W1209" i="1"/>
  <c r="X1262" i="1"/>
  <c r="W1262" i="1"/>
  <c r="X1319" i="1"/>
  <c r="W1319" i="1"/>
  <c r="X1366" i="1"/>
  <c r="W1366" i="1"/>
  <c r="X1407" i="1"/>
  <c r="W1407" i="1"/>
  <c r="X1451" i="1"/>
  <c r="W1451" i="1"/>
  <c r="X1483" i="1"/>
  <c r="W1483" i="1"/>
  <c r="X1519" i="1"/>
  <c r="W1519" i="1"/>
  <c r="X1564" i="1"/>
  <c r="W1564" i="1"/>
  <c r="X1602" i="1"/>
  <c r="W1602" i="1"/>
  <c r="X1638" i="1"/>
  <c r="W1638" i="1"/>
  <c r="X1680" i="1"/>
  <c r="W1680" i="1"/>
  <c r="X1714" i="1"/>
  <c r="W1714" i="1"/>
  <c r="X1747" i="1"/>
  <c r="W1747" i="1"/>
  <c r="X1788" i="1"/>
  <c r="W1788" i="1"/>
  <c r="X274" i="1"/>
  <c r="W274" i="1"/>
  <c r="X313" i="1"/>
  <c r="W313" i="1"/>
  <c r="X358" i="1"/>
  <c r="W358" i="1"/>
  <c r="X433" i="1"/>
  <c r="W433" i="1"/>
  <c r="X469" i="1"/>
  <c r="W469" i="1"/>
  <c r="X496" i="1"/>
  <c r="W496" i="1"/>
  <c r="X565" i="1"/>
  <c r="W565" i="1"/>
  <c r="X603" i="1"/>
  <c r="W603" i="1"/>
  <c r="X643" i="1"/>
  <c r="W643" i="1"/>
  <c r="X679" i="1"/>
  <c r="W679" i="1"/>
  <c r="X717" i="1"/>
  <c r="W717" i="1"/>
  <c r="X760" i="1"/>
  <c r="W760" i="1"/>
  <c r="X816" i="1"/>
  <c r="W816" i="1"/>
  <c r="X855" i="1"/>
  <c r="W855" i="1"/>
  <c r="X912" i="1"/>
  <c r="W912" i="1"/>
  <c r="X970" i="1"/>
  <c r="W970" i="1"/>
  <c r="X1024" i="1"/>
  <c r="W1024" i="1"/>
  <c r="X1067" i="1"/>
  <c r="W1067" i="1"/>
  <c r="X1108" i="1"/>
  <c r="W1108" i="1"/>
  <c r="X1154" i="1"/>
  <c r="W1154" i="1"/>
  <c r="X1264" i="1"/>
  <c r="W1264" i="1"/>
  <c r="X1230" i="1"/>
  <c r="W1230" i="1"/>
  <c r="X1292" i="1"/>
  <c r="W1292" i="1"/>
  <c r="X1342" i="1"/>
  <c r="W1342" i="1"/>
  <c r="X1387" i="1"/>
  <c r="W1387" i="1"/>
  <c r="X1430" i="1"/>
  <c r="W1430" i="1"/>
  <c r="X1474" i="1"/>
  <c r="W1474" i="1"/>
  <c r="X1502" i="1"/>
  <c r="W1502" i="1"/>
  <c r="X1544" i="1"/>
  <c r="W1544" i="1"/>
  <c r="X1583" i="1"/>
  <c r="W1583" i="1"/>
  <c r="X1621" i="1"/>
  <c r="W1621" i="1"/>
  <c r="X1658" i="1"/>
  <c r="W1658" i="1"/>
  <c r="X1698" i="1"/>
  <c r="W1698" i="1"/>
  <c r="X1730" i="1"/>
  <c r="W1730" i="1"/>
  <c r="X1765" i="1"/>
  <c r="W1765" i="1"/>
  <c r="X1808" i="1"/>
  <c r="W1808" i="1"/>
  <c r="X15" i="1"/>
  <c r="W15" i="1"/>
  <c r="X74" i="1"/>
  <c r="W74" i="1"/>
  <c r="X125" i="1"/>
  <c r="W125" i="1"/>
  <c r="X171" i="1"/>
  <c r="W171" i="1"/>
  <c r="X192" i="1"/>
  <c r="W192" i="1"/>
  <c r="X231" i="1"/>
  <c r="W231" i="1"/>
  <c r="X271" i="1"/>
  <c r="W271" i="1"/>
  <c r="X310" i="1"/>
  <c r="W310" i="1"/>
  <c r="X353" i="1"/>
  <c r="W353" i="1"/>
  <c r="X430" i="1"/>
  <c r="W430" i="1"/>
  <c r="X448" i="1"/>
  <c r="W448" i="1"/>
  <c r="X524" i="1"/>
  <c r="W524" i="1"/>
  <c r="X7" i="1"/>
  <c r="W7" i="1"/>
  <c r="X22" i="1"/>
  <c r="W22" i="1"/>
  <c r="X51" i="1"/>
  <c r="W51" i="1"/>
  <c r="X83" i="1"/>
  <c r="W83" i="1"/>
  <c r="X111" i="1"/>
  <c r="W111" i="1"/>
  <c r="X141" i="1"/>
  <c r="W141" i="1"/>
  <c r="X162" i="1"/>
  <c r="W162" i="1"/>
  <c r="X205" i="1"/>
  <c r="W205" i="1"/>
  <c r="X221" i="1"/>
  <c r="W221" i="1"/>
  <c r="X247" i="1"/>
  <c r="W247" i="1"/>
  <c r="X263" i="1"/>
  <c r="W263" i="1"/>
  <c r="X280" i="1"/>
  <c r="W280" i="1"/>
  <c r="X318" i="1"/>
  <c r="W318" i="1"/>
  <c r="X368" i="1"/>
  <c r="W368" i="1"/>
  <c r="X423" i="1"/>
  <c r="W423" i="1"/>
  <c r="X438" i="1"/>
  <c r="W438" i="1"/>
  <c r="X456" i="1"/>
  <c r="W456" i="1"/>
  <c r="X497" i="1"/>
  <c r="W497" i="1"/>
  <c r="X515" i="1"/>
  <c r="W515" i="1"/>
  <c r="V3" i="1"/>
  <c r="V13" i="1"/>
  <c r="V21" i="1"/>
  <c r="V37" i="1"/>
  <c r="V46" i="1"/>
  <c r="V69" i="1"/>
  <c r="V81" i="1"/>
  <c r="V89" i="1"/>
  <c r="V97" i="1"/>
  <c r="V121" i="1"/>
  <c r="V139" i="1"/>
  <c r="V147" i="1"/>
  <c r="V160" i="1"/>
  <c r="V169" i="1"/>
  <c r="V179" i="1"/>
  <c r="V189" i="1"/>
  <c r="V203" i="1"/>
  <c r="V211" i="1"/>
  <c r="V219" i="1"/>
  <c r="V245" i="1"/>
  <c r="V252" i="1"/>
  <c r="V261" i="1"/>
  <c r="V269" i="1"/>
  <c r="V277" i="1"/>
  <c r="V287" i="1"/>
  <c r="V299" i="1"/>
  <c r="V307" i="1"/>
  <c r="V316" i="1"/>
  <c r="V325" i="1"/>
  <c r="V333" i="1"/>
  <c r="V361" i="1"/>
  <c r="V413" i="1"/>
  <c r="V421" i="1"/>
  <c r="V429" i="1"/>
  <c r="V436" i="1"/>
  <c r="V444" i="1"/>
  <c r="V454" i="1"/>
  <c r="V465" i="1"/>
  <c r="V468" i="1"/>
  <c r="V474" i="1"/>
  <c r="V476" i="1"/>
  <c r="V482" i="1"/>
  <c r="V485" i="1"/>
  <c r="V497" i="1"/>
  <c r="V501" i="1"/>
  <c r="X501" i="1"/>
  <c r="W501" i="1"/>
  <c r="V507" i="1"/>
  <c r="V509" i="1"/>
  <c r="V515" i="1"/>
  <c r="V517" i="1"/>
  <c r="X517" i="1"/>
  <c r="W517" i="1"/>
  <c r="V524" i="1"/>
  <c r="V532" i="1"/>
  <c r="V540" i="1"/>
  <c r="V542" i="1"/>
  <c r="V1443" i="1"/>
  <c r="V1446" i="1"/>
  <c r="V1450" i="1"/>
  <c r="V1456" i="1"/>
  <c r="V1461" i="1"/>
  <c r="V1469" i="1"/>
  <c r="V1473" i="1"/>
  <c r="V1477" i="1"/>
  <c r="V1482" i="1"/>
  <c r="V1487" i="1"/>
  <c r="V1493" i="1"/>
  <c r="V1497" i="1"/>
  <c r="V1501" i="1"/>
  <c r="V1505" i="1"/>
  <c r="V1509" i="1"/>
  <c r="V1513" i="1"/>
  <c r="V1518" i="1"/>
  <c r="V1525" i="1"/>
  <c r="V1532" i="1"/>
  <c r="V1536" i="1"/>
  <c r="V1543" i="1"/>
  <c r="V1547" i="1"/>
  <c r="V1551" i="1"/>
  <c r="V1559" i="1"/>
  <c r="V1563" i="1"/>
  <c r="V1568" i="1"/>
  <c r="V1572" i="1"/>
  <c r="V1576" i="1"/>
  <c r="V1582" i="1"/>
  <c r="V1588" i="1"/>
  <c r="V1592" i="1"/>
  <c r="V1597" i="1"/>
  <c r="V1601" i="1"/>
  <c r="V1605" i="1"/>
  <c r="V1609" i="1"/>
  <c r="V1616" i="1"/>
  <c r="V1620" i="1"/>
  <c r="V1624" i="1"/>
  <c r="V1629" i="1"/>
  <c r="V1633" i="1"/>
  <c r="V1637" i="1"/>
  <c r="V1641" i="1"/>
  <c r="V1645" i="1"/>
  <c r="V1649" i="1"/>
  <c r="V1653" i="1"/>
  <c r="V1662" i="1"/>
  <c r="V1668" i="1"/>
  <c r="V1674" i="1"/>
  <c r="V1679" i="1"/>
  <c r="V1684" i="1"/>
  <c r="V1688" i="1"/>
  <c r="V1692" i="1"/>
  <c r="V1697" i="1"/>
  <c r="V1701" i="1"/>
  <c r="V1705" i="1"/>
  <c r="V1709" i="1"/>
  <c r="V1713" i="1"/>
  <c r="V1717" i="1"/>
  <c r="V1721" i="1"/>
  <c r="V1725" i="1"/>
  <c r="V1729" i="1"/>
  <c r="V1733" i="1"/>
  <c r="V1738" i="1"/>
  <c r="V1742" i="1"/>
  <c r="V1746" i="1"/>
  <c r="V1750" i="1"/>
  <c r="V1754" i="1"/>
  <c r="V1759" i="1"/>
  <c r="V1764" i="1"/>
  <c r="V1769" i="1"/>
  <c r="V1776" i="1"/>
  <c r="V1781" i="1"/>
  <c r="V1787" i="1"/>
  <c r="V1791" i="1"/>
  <c r="V1797" i="1"/>
  <c r="V1802" i="1"/>
  <c r="V1807" i="1"/>
  <c r="V1817" i="1"/>
  <c r="V1824" i="1"/>
  <c r="V1849" i="1"/>
  <c r="V1851" i="1"/>
  <c r="V1853" i="1"/>
  <c r="V1884" i="1"/>
  <c r="V1886" i="1"/>
  <c r="V1891" i="1"/>
  <c r="V1903" i="1"/>
  <c r="V1905" i="1"/>
  <c r="V1907" i="1"/>
  <c r="V1923" i="1"/>
  <c r="V1925" i="1"/>
  <c r="V1928" i="1"/>
  <c r="V1946" i="1"/>
  <c r="V1950" i="1"/>
  <c r="V1955" i="1"/>
  <c r="V1981" i="1"/>
  <c r="V1983" i="1"/>
  <c r="V1985" i="1"/>
  <c r="V2001" i="1"/>
  <c r="V2003" i="1"/>
  <c r="V2005" i="1"/>
  <c r="V2031" i="1"/>
  <c r="V2033" i="1"/>
  <c r="V2035" i="1"/>
  <c r="V2049" i="1"/>
  <c r="V2051" i="1"/>
  <c r="V2068" i="1"/>
  <c r="V2087" i="1"/>
  <c r="V2089" i="1"/>
  <c r="V2091" i="1"/>
  <c r="V2103" i="1"/>
  <c r="V2105" i="1"/>
  <c r="V2107" i="1"/>
  <c r="V2120" i="1"/>
  <c r="V2123" i="1"/>
  <c r="V2125" i="1"/>
  <c r="V2143" i="1"/>
  <c r="V2145" i="1"/>
  <c r="V2152" i="1"/>
  <c r="V2189" i="1"/>
  <c r="V2191" i="1"/>
  <c r="V2193" i="1"/>
  <c r="V2218" i="1"/>
  <c r="V2220" i="1"/>
  <c r="V2222" i="1"/>
  <c r="V2251" i="1"/>
  <c r="V2253" i="1"/>
  <c r="V2256" i="1"/>
  <c r="V2271" i="1"/>
  <c r="V2273" i="1"/>
  <c r="V2275" i="1"/>
  <c r="V2288" i="1"/>
  <c r="V2290" i="1"/>
  <c r="V2292" i="1"/>
  <c r="V2304" i="1"/>
  <c r="V2312" i="1"/>
  <c r="V2314" i="1"/>
  <c r="V2343" i="1"/>
  <c r="X2348" i="1"/>
  <c r="W2348" i="1"/>
  <c r="V2365" i="1"/>
  <c r="V2367" i="1"/>
  <c r="V2374" i="1"/>
  <c r="V2391" i="1"/>
  <c r="V2393" i="1"/>
  <c r="V2395" i="1"/>
  <c r="V2410" i="1"/>
  <c r="V2412" i="1"/>
  <c r="V2418" i="1"/>
  <c r="V2435" i="1"/>
  <c r="V2437" i="1"/>
  <c r="V2440" i="1"/>
  <c r="V2472" i="1"/>
  <c r="V2476" i="1"/>
  <c r="V2480" i="1"/>
  <c r="V2487" i="1"/>
  <c r="V2492" i="1"/>
  <c r="V2498" i="1"/>
  <c r="V2506" i="1"/>
  <c r="V2511" i="1"/>
  <c r="V2518" i="1"/>
  <c r="V2531" i="1"/>
  <c r="V2535" i="1"/>
  <c r="V2540" i="1"/>
  <c r="V2544" i="1"/>
  <c r="V2548" i="1"/>
  <c r="V2553" i="1"/>
  <c r="V2558" i="1"/>
  <c r="V2567" i="1"/>
  <c r="V2572" i="1"/>
  <c r="V2581" i="1"/>
  <c r="V2588" i="1"/>
  <c r="V2598" i="1"/>
  <c r="V2604" i="1"/>
  <c r="V2608" i="1"/>
  <c r="V2612" i="1"/>
  <c r="V2622" i="1"/>
  <c r="V2634" i="1"/>
  <c r="V2642" i="1"/>
  <c r="V2648" i="1"/>
  <c r="V2654" i="1"/>
  <c r="V2660" i="1"/>
  <c r="V2665" i="1"/>
  <c r="V2676" i="1"/>
  <c r="V2680" i="1"/>
  <c r="V2685" i="1"/>
  <c r="V2689" i="1"/>
  <c r="V2695" i="1"/>
  <c r="V2703" i="1"/>
  <c r="V2708" i="1"/>
  <c r="V2716" i="1"/>
  <c r="V2722" i="1"/>
  <c r="V2736" i="1"/>
  <c r="V2741" i="1"/>
  <c r="V2755" i="1"/>
  <c r="V2760" i="1"/>
  <c r="V2764" i="1"/>
  <c r="V2769" i="1"/>
  <c r="V2776" i="1"/>
  <c r="V2790" i="1"/>
  <c r="V2801" i="1"/>
  <c r="V2805" i="1"/>
  <c r="V2809" i="1"/>
  <c r="V2813" i="1"/>
  <c r="V2821" i="1"/>
  <c r="V2827" i="1"/>
  <c r="V2831" i="1"/>
  <c r="V2835" i="1"/>
  <c r="V2839" i="1"/>
  <c r="V2851" i="1"/>
  <c r="V2862" i="1"/>
  <c r="V2866" i="1"/>
  <c r="V2875" i="1"/>
  <c r="V2879" i="1"/>
  <c r="V2884" i="1"/>
  <c r="V2888" i="1"/>
  <c r="V2928" i="1"/>
  <c r="V2934" i="1"/>
  <c r="V2938" i="1"/>
  <c r="V2942" i="1"/>
  <c r="V2946" i="1"/>
  <c r="V2951" i="1"/>
  <c r="V2956" i="1"/>
  <c r="V2963" i="1"/>
  <c r="V2969" i="1"/>
  <c r="V2973" i="1"/>
  <c r="V2989" i="1"/>
  <c r="V2993" i="1"/>
  <c r="V2997" i="1"/>
  <c r="V3001" i="1"/>
  <c r="V3010" i="1"/>
  <c r="V3015" i="1"/>
  <c r="V3089" i="1"/>
  <c r="V3018" i="1"/>
  <c r="V3063" i="1"/>
  <c r="V3044" i="1"/>
  <c r="V3057" i="1"/>
  <c r="V3061" i="1"/>
  <c r="V3038" i="1"/>
  <c r="V3042" i="1"/>
  <c r="V3020" i="1"/>
  <c r="V3068" i="1"/>
  <c r="X3068" i="1"/>
  <c r="W3068" i="1"/>
  <c r="X2656" i="1"/>
  <c r="W2656" i="1"/>
  <c r="X2662" i="1"/>
  <c r="W2662" i="1"/>
  <c r="X2666" i="1"/>
  <c r="W2666" i="1"/>
  <c r="X2677" i="1"/>
  <c r="W2677" i="1"/>
  <c r="X2681" i="1"/>
  <c r="W2681" i="1"/>
  <c r="X278" i="1"/>
  <c r="W278" i="1"/>
  <c r="X300" i="1"/>
  <c r="W300" i="1"/>
  <c r="X317" i="1"/>
  <c r="W317" i="1"/>
  <c r="X334" i="1"/>
  <c r="W334" i="1"/>
  <c r="X367" i="1"/>
  <c r="W367" i="1"/>
  <c r="X422" i="1"/>
  <c r="W422" i="1"/>
  <c r="X437" i="1"/>
  <c r="W437" i="1"/>
  <c r="X455" i="1"/>
  <c r="W455" i="1"/>
  <c r="X473" i="1"/>
  <c r="W473" i="1"/>
  <c r="X494" i="1"/>
  <c r="W494" i="1"/>
  <c r="X504" i="1"/>
  <c r="W504" i="1"/>
  <c r="X514" i="1"/>
  <c r="W514" i="1"/>
  <c r="X522" i="1"/>
  <c r="W522" i="1"/>
  <c r="X548" i="1"/>
  <c r="W548" i="1"/>
  <c r="X568" i="1"/>
  <c r="W568" i="1"/>
  <c r="X590" i="1"/>
  <c r="W590" i="1"/>
  <c r="X607" i="1"/>
  <c r="W607" i="1"/>
  <c r="X623" i="1"/>
  <c r="W623" i="1"/>
  <c r="X647" i="1"/>
  <c r="W647" i="1"/>
  <c r="X663" i="1"/>
  <c r="W663" i="1"/>
  <c r="X683" i="1"/>
  <c r="W683" i="1"/>
  <c r="X701" i="1"/>
  <c r="W701" i="1"/>
  <c r="X723" i="1"/>
  <c r="W723" i="1"/>
  <c r="X750" i="1"/>
  <c r="W750" i="1"/>
  <c r="X772" i="1"/>
  <c r="W772" i="1"/>
  <c r="X804" i="1"/>
  <c r="W804" i="1"/>
  <c r="X830" i="1"/>
  <c r="W830" i="1"/>
  <c r="X847" i="1"/>
  <c r="W847" i="1"/>
  <c r="X863" i="1"/>
  <c r="W863" i="1"/>
  <c r="X902" i="1"/>
  <c r="W902" i="1"/>
  <c r="X922" i="1"/>
  <c r="W922" i="1"/>
  <c r="X954" i="1"/>
  <c r="W954" i="1"/>
  <c r="X980" i="1"/>
  <c r="W980" i="1"/>
  <c r="X1012" i="1"/>
  <c r="W1012" i="1"/>
  <c r="X1036" i="1"/>
  <c r="W1036" i="1"/>
  <c r="X1056" i="1"/>
  <c r="W1056" i="1"/>
  <c r="X1075" i="1"/>
  <c r="W1075" i="1"/>
  <c r="X1097" i="1"/>
  <c r="W1097" i="1"/>
  <c r="X1118" i="1"/>
  <c r="W1118" i="1"/>
  <c r="X1143" i="1"/>
  <c r="W1143" i="1"/>
  <c r="X1165" i="1"/>
  <c r="W1165" i="1"/>
  <c r="X1253" i="1"/>
  <c r="W1253" i="1"/>
  <c r="X1201" i="1"/>
  <c r="W1201" i="1"/>
  <c r="X1217" i="1"/>
  <c r="W1217" i="1"/>
  <c r="X1241" i="1"/>
  <c r="W1241" i="1"/>
  <c r="X1281" i="1"/>
  <c r="W1281" i="1"/>
  <c r="X1303" i="1"/>
  <c r="W1303" i="1"/>
  <c r="X1333" i="1"/>
  <c r="W1333" i="1"/>
  <c r="X1353" i="1"/>
  <c r="W1353" i="1"/>
  <c r="X1377" i="1"/>
  <c r="W1377" i="1"/>
  <c r="X1398" i="1"/>
  <c r="W1398" i="1"/>
  <c r="X1418" i="1"/>
  <c r="W1418" i="1"/>
  <c r="X1440" i="1"/>
  <c r="W1440" i="1"/>
  <c r="X1464" i="1"/>
  <c r="W1464" i="1"/>
  <c r="X1480" i="1"/>
  <c r="W1480" i="1"/>
  <c r="X1494" i="1"/>
  <c r="W1494" i="1"/>
  <c r="X1510" i="1"/>
  <c r="W1510" i="1"/>
  <c r="X1533" i="1"/>
  <c r="W1533" i="1"/>
  <c r="X1552" i="1"/>
  <c r="W1552" i="1"/>
  <c r="X1573" i="1"/>
  <c r="W1573" i="1"/>
  <c r="X1593" i="1"/>
  <c r="W1593" i="1"/>
  <c r="X1610" i="1"/>
  <c r="W1610" i="1"/>
  <c r="X1630" i="1"/>
  <c r="W1630" i="1"/>
  <c r="X1646" i="1"/>
  <c r="W1646" i="1"/>
  <c r="X1670" i="1"/>
  <c r="W1670" i="1"/>
  <c r="X1689" i="1"/>
  <c r="W1689" i="1"/>
  <c r="X1706" i="1"/>
  <c r="W1706" i="1"/>
  <c r="X1722" i="1"/>
  <c r="W1722" i="1"/>
  <c r="X1739" i="1"/>
  <c r="W1739" i="1"/>
  <c r="X1755" i="1"/>
  <c r="W1755" i="1"/>
  <c r="X1777" i="1"/>
  <c r="W1777" i="1"/>
  <c r="X1798" i="1"/>
  <c r="W1798" i="1"/>
  <c r="X2473" i="1"/>
  <c r="W2473" i="1"/>
  <c r="X39" i="1"/>
  <c r="W39" i="1"/>
  <c r="X91" i="1"/>
  <c r="W91" i="1"/>
  <c r="X151" i="1"/>
  <c r="W151" i="1"/>
  <c r="X213" i="1"/>
  <c r="W213" i="1"/>
  <c r="X255" i="1"/>
  <c r="W255" i="1"/>
  <c r="X289" i="1"/>
  <c r="W289" i="1"/>
  <c r="X327" i="1"/>
  <c r="W327" i="1"/>
  <c r="X415" i="1"/>
  <c r="W415" i="1"/>
  <c r="X474" i="1"/>
  <c r="W474" i="1"/>
  <c r="X507" i="1"/>
  <c r="W507" i="1"/>
  <c r="X505" i="1"/>
  <c r="W505" i="1"/>
  <c r="X521" i="1"/>
  <c r="W521" i="1"/>
  <c r="X1443" i="1"/>
  <c r="W1443" i="1"/>
  <c r="X1837" i="1"/>
  <c r="W1837" i="1"/>
  <c r="X2350" i="1"/>
  <c r="W2350" i="1"/>
  <c r="X2352" i="1"/>
  <c r="W2352" i="1"/>
  <c r="X2840" i="1"/>
  <c r="W2840" i="1"/>
  <c r="X2852" i="1"/>
  <c r="W2852" i="1"/>
  <c r="X2863" i="1"/>
  <c r="W2863" i="1"/>
  <c r="X2870" i="1"/>
  <c r="W2870" i="1"/>
  <c r="X2876" i="1"/>
  <c r="W2876" i="1"/>
  <c r="X2880" i="1"/>
  <c r="W2880" i="1"/>
  <c r="X2885" i="1"/>
  <c r="W2885" i="1"/>
  <c r="X2889" i="1"/>
  <c r="W2889" i="1"/>
  <c r="X2930" i="1"/>
  <c r="W2930" i="1"/>
  <c r="X2935" i="1"/>
  <c r="W2935" i="1"/>
  <c r="X2939" i="1"/>
  <c r="W2939" i="1"/>
  <c r="X2943" i="1"/>
  <c r="W2943" i="1"/>
  <c r="X2947" i="1"/>
  <c r="W2947" i="1"/>
  <c r="X2952" i="1"/>
  <c r="W2952" i="1"/>
  <c r="X2957" i="1"/>
  <c r="W2957" i="1"/>
  <c r="X2964" i="1"/>
  <c r="W2964" i="1"/>
  <c r="X2970" i="1"/>
  <c r="W2970" i="1"/>
  <c r="X2980" i="1"/>
  <c r="W2980" i="1"/>
  <c r="X2990" i="1"/>
  <c r="W2990" i="1"/>
  <c r="X2994" i="1"/>
  <c r="W2994" i="1"/>
  <c r="X2998" i="1"/>
  <c r="W2998" i="1"/>
  <c r="X3002" i="1"/>
  <c r="W3002" i="1"/>
  <c r="X3011" i="1"/>
  <c r="W3011" i="1"/>
  <c r="X3086" i="1"/>
  <c r="W3086" i="1"/>
  <c r="X3031" i="1"/>
  <c r="W3031" i="1"/>
  <c r="X3048" i="1"/>
  <c r="W3048" i="1"/>
  <c r="X3053" i="1"/>
  <c r="W3053" i="1"/>
  <c r="X3077" i="1"/>
  <c r="W3077" i="1"/>
  <c r="X3047" i="1"/>
  <c r="W3047" i="1"/>
  <c r="X3069" i="1"/>
  <c r="W3069" i="1"/>
  <c r="X2199" i="1"/>
  <c r="W2199" i="1"/>
  <c r="X881" i="1"/>
  <c r="W881" i="1"/>
  <c r="V6" i="1"/>
  <c r="V10" i="1"/>
  <c r="V14" i="1"/>
  <c r="V18" i="1"/>
  <c r="V34" i="1"/>
  <c r="V30" i="1"/>
  <c r="V38" i="1"/>
  <c r="V43" i="1"/>
  <c r="V48" i="1"/>
  <c r="V54" i="1"/>
  <c r="V72" i="1"/>
  <c r="V78" i="1"/>
  <c r="V82" i="1"/>
  <c r="V86" i="1"/>
  <c r="V90" i="1"/>
  <c r="V94" i="1"/>
  <c r="V110" i="1"/>
  <c r="V118" i="1"/>
  <c r="V122" i="1"/>
  <c r="V134" i="1"/>
  <c r="V140" i="1"/>
  <c r="V144" i="1"/>
  <c r="V150" i="1"/>
  <c r="V157" i="1"/>
  <c r="V161" i="1"/>
  <c r="V165" i="1"/>
  <c r="V170" i="1"/>
  <c r="V175" i="1"/>
  <c r="V186" i="1"/>
  <c r="V191" i="1"/>
  <c r="V196" i="1"/>
  <c r="V204" i="1"/>
  <c r="V208" i="1"/>
  <c r="V212" i="1"/>
  <c r="V216" i="1"/>
  <c r="V220" i="1"/>
  <c r="V227" i="1"/>
  <c r="V230" i="1"/>
  <c r="V242" i="1"/>
  <c r="V246" i="1"/>
  <c r="V249" i="1"/>
  <c r="V253" i="1"/>
  <c r="V258" i="1"/>
  <c r="V262" i="1"/>
  <c r="V266" i="1"/>
  <c r="V270" i="1"/>
  <c r="V284" i="1"/>
  <c r="V288" i="1"/>
  <c r="V303" i="1"/>
  <c r="V309" i="1"/>
  <c r="V322" i="1"/>
  <c r="V326" i="1"/>
  <c r="V339" i="1"/>
  <c r="V373" i="1"/>
  <c r="V414" i="1"/>
  <c r="V426" i="1"/>
  <c r="V441" i="1"/>
  <c r="V447" i="1"/>
  <c r="V459" i="1"/>
  <c r="V464" i="1"/>
  <c r="V477" i="1"/>
  <c r="V481" i="1"/>
  <c r="X502" i="1"/>
  <c r="W502" i="1"/>
  <c r="X506" i="1"/>
  <c r="W506" i="1"/>
  <c r="V518" i="1"/>
  <c r="V534" i="1"/>
  <c r="V539" i="1"/>
  <c r="V553" i="1"/>
  <c r="V557" i="1"/>
  <c r="V572" i="1"/>
  <c r="V574" i="1"/>
  <c r="V595" i="1"/>
  <c r="V599" i="1"/>
  <c r="V613" i="1"/>
  <c r="V616" i="1"/>
  <c r="V636" i="1"/>
  <c r="V640" i="1"/>
  <c r="V651" i="1"/>
  <c r="V655" i="1"/>
  <c r="V669" i="1"/>
  <c r="V674" i="1"/>
  <c r="V687" i="1"/>
  <c r="V693" i="1"/>
  <c r="V706" i="1"/>
  <c r="V713" i="1"/>
  <c r="V728" i="1"/>
  <c r="V734" i="1"/>
  <c r="V755" i="1"/>
  <c r="V777" i="1"/>
  <c r="V812" i="1"/>
  <c r="V834" i="1"/>
  <c r="V851" i="1"/>
  <c r="V868" i="1"/>
  <c r="V907" i="1"/>
  <c r="V926" i="1"/>
  <c r="V965" i="1"/>
  <c r="V985" i="1"/>
  <c r="V1018" i="1"/>
  <c r="V1043" i="1"/>
  <c r="V1062" i="1"/>
  <c r="V1082" i="1"/>
  <c r="V1103" i="1"/>
  <c r="V1126" i="1"/>
  <c r="V1148" i="1"/>
  <c r="V1171" i="1"/>
  <c r="V1257" i="1"/>
  <c r="V1205" i="1"/>
  <c r="V1221" i="1"/>
  <c r="V1246" i="1"/>
  <c r="V1285" i="1"/>
  <c r="V1305" i="1"/>
  <c r="V1337" i="1"/>
  <c r="V1362" i="1"/>
  <c r="V1382" i="1"/>
  <c r="V1402" i="1"/>
  <c r="V1426" i="1"/>
  <c r="V1447" i="1"/>
  <c r="V1470" i="1"/>
  <c r="V1498" i="1"/>
  <c r="V1515" i="1"/>
  <c r="V1538" i="1"/>
  <c r="V1560" i="1"/>
  <c r="V1578" i="1"/>
  <c r="V1598" i="1"/>
  <c r="V1617" i="1"/>
  <c r="V1634" i="1"/>
  <c r="V1650" i="1"/>
  <c r="V1675" i="1"/>
  <c r="V1694" i="1"/>
  <c r="V1710" i="1"/>
  <c r="V1726" i="1"/>
  <c r="V1743" i="1"/>
  <c r="V1760" i="1"/>
  <c r="V1782" i="1"/>
  <c r="V1804" i="1"/>
  <c r="X2347" i="1"/>
  <c r="W2347" i="1"/>
  <c r="X2349" i="1"/>
  <c r="W2349" i="1"/>
  <c r="X2351" i="1"/>
  <c r="W2351" i="1"/>
  <c r="V11" i="1"/>
  <c r="V35" i="1"/>
  <c r="V44" i="1"/>
  <c r="V79" i="1"/>
  <c r="V87" i="1"/>
  <c r="V95" i="1"/>
  <c r="V119" i="1"/>
  <c r="V135" i="1"/>
  <c r="V145" i="1"/>
  <c r="V158" i="1"/>
  <c r="V167" i="1"/>
  <c r="V176" i="1"/>
  <c r="V187" i="1"/>
  <c r="V201" i="1"/>
  <c r="V217" i="1"/>
  <c r="V243" i="1"/>
  <c r="V259" i="1"/>
  <c r="V275" i="1"/>
  <c r="V285" i="1"/>
  <c r="V297" i="1"/>
  <c r="V304" i="1"/>
  <c r="V314" i="1"/>
  <c r="V323" i="1"/>
  <c r="V345" i="1"/>
  <c r="V359" i="1"/>
  <c r="V410" i="1"/>
  <c r="V419" i="1"/>
  <c r="V427" i="1"/>
  <c r="V434" i="1"/>
  <c r="V442" i="1"/>
  <c r="V452" i="1"/>
  <c r="V549" i="1"/>
  <c r="V569" i="1"/>
  <c r="V591" i="1"/>
  <c r="V600" i="1"/>
  <c r="V610" i="1"/>
  <c r="V617" i="1"/>
  <c r="V624" i="1"/>
  <c r="V641" i="1"/>
  <c r="V656" i="1"/>
  <c r="V664" i="1"/>
  <c r="V694" i="1"/>
  <c r="V703" i="1"/>
  <c r="V714" i="1"/>
  <c r="V724" i="1"/>
  <c r="V735" i="1"/>
  <c r="V745" i="1"/>
  <c r="V757" i="1"/>
  <c r="V764" i="1"/>
  <c r="V778" i="1"/>
  <c r="V796" i="1"/>
  <c r="V813" i="1"/>
  <c r="V826" i="1"/>
  <c r="V836" i="1"/>
  <c r="V844" i="1"/>
  <c r="V852" i="1"/>
  <c r="V860" i="1"/>
  <c r="V869" i="1"/>
  <c r="V890" i="1"/>
  <c r="V908" i="1"/>
  <c r="V917" i="1"/>
  <c r="V927" i="1"/>
  <c r="V949" i="1"/>
  <c r="V967" i="1"/>
  <c r="V975" i="1"/>
  <c r="V986" i="1"/>
  <c r="V1000" i="1"/>
  <c r="V1019" i="1"/>
  <c r="V1030" i="1"/>
  <c r="V1044" i="1"/>
  <c r="V1053" i="1"/>
  <c r="V1064" i="1"/>
  <c r="V1072" i="1"/>
  <c r="V1083" i="1"/>
  <c r="V1094" i="1"/>
  <c r="V1104" i="1"/>
  <c r="V1114" i="1"/>
  <c r="V1128" i="1"/>
  <c r="V1140" i="1"/>
  <c r="V1149" i="1"/>
  <c r="V1172" i="1"/>
  <c r="V1248" i="1"/>
  <c r="V1258" i="1"/>
  <c r="V1198" i="1"/>
  <c r="V1206" i="1"/>
  <c r="V1214" i="1"/>
  <c r="V1222" i="1"/>
  <c r="V1237" i="1"/>
  <c r="V1247" i="1"/>
  <c r="V1274" i="1"/>
  <c r="V1287" i="1"/>
  <c r="V1299" i="1"/>
  <c r="V1307" i="1"/>
  <c r="V1328" i="1"/>
  <c r="V1338" i="1"/>
  <c r="V1350" i="1"/>
  <c r="V1363" i="1"/>
  <c r="V1372" i="1"/>
  <c r="V1383" i="1"/>
  <c r="V1395" i="1"/>
  <c r="V1403" i="1"/>
  <c r="V1427" i="1"/>
  <c r="V1436" i="1"/>
  <c r="V1452" i="1"/>
  <c r="V1465" i="1"/>
  <c r="V1475" i="1"/>
  <c r="V1484" i="1"/>
  <c r="V1495" i="1"/>
  <c r="V1503" i="1"/>
  <c r="V1511" i="1"/>
  <c r="V1520" i="1"/>
  <c r="V1534" i="1"/>
  <c r="V1545" i="1"/>
  <c r="V1553" i="1"/>
  <c r="V1565" i="1"/>
  <c r="V1574" i="1"/>
  <c r="V1586" i="1"/>
  <c r="V1594" i="1"/>
  <c r="V1603" i="1"/>
  <c r="V1613" i="1"/>
  <c r="V1622" i="1"/>
  <c r="V1631" i="1"/>
  <c r="V1639" i="1"/>
  <c r="V1647" i="1"/>
  <c r="V1659" i="1"/>
  <c r="V1671" i="1"/>
  <c r="V1681" i="1"/>
  <c r="V1690" i="1"/>
  <c r="V1699" i="1"/>
  <c r="V1707" i="1"/>
  <c r="V1715" i="1"/>
  <c r="V1723" i="1"/>
  <c r="V1731" i="1"/>
  <c r="V1740" i="1"/>
  <c r="V1748" i="1"/>
  <c r="V1757" i="1"/>
  <c r="V1766" i="1"/>
  <c r="V1779" i="1"/>
  <c r="V1789" i="1"/>
  <c r="V1800" i="1"/>
  <c r="V1809" i="1"/>
  <c r="V1826" i="1"/>
  <c r="V1828" i="1"/>
  <c r="V19" i="1"/>
  <c r="V55" i="1"/>
  <c r="V209" i="1"/>
  <c r="V228" i="1"/>
  <c r="V250" i="1"/>
  <c r="V267" i="1"/>
  <c r="V331" i="1"/>
  <c r="V559" i="1"/>
  <c r="V581" i="1"/>
  <c r="V648" i="1"/>
  <c r="V675" i="1"/>
  <c r="V7" i="1"/>
  <c r="V9" i="1"/>
  <c r="V15" i="1"/>
  <c r="V17" i="1"/>
  <c r="V22" i="1"/>
  <c r="V28" i="1"/>
  <c r="V39" i="1"/>
  <c r="V41" i="1"/>
  <c r="V51" i="1"/>
  <c r="V53" i="1"/>
  <c r="V74" i="1"/>
  <c r="V77" i="1"/>
  <c r="V83" i="1"/>
  <c r="V85" i="1"/>
  <c r="V91" i="1"/>
  <c r="V93" i="1"/>
  <c r="V111" i="1"/>
  <c r="V117" i="1"/>
  <c r="V125" i="1"/>
  <c r="V133" i="1"/>
  <c r="V141" i="1"/>
  <c r="V143" i="1"/>
  <c r="V151" i="1"/>
  <c r="V153" i="1"/>
  <c r="V162" i="1"/>
  <c r="V164" i="1"/>
  <c r="V171" i="1"/>
  <c r="V173" i="1"/>
  <c r="V185" i="1"/>
  <c r="V192" i="1"/>
  <c r="V194" i="1"/>
  <c r="V205" i="1"/>
  <c r="V207" i="1"/>
  <c r="V213" i="1"/>
  <c r="V215" i="1"/>
  <c r="V221" i="1"/>
  <c r="V223" i="1"/>
  <c r="V231" i="1"/>
  <c r="V233" i="1"/>
  <c r="V247" i="1"/>
  <c r="V248" i="1"/>
  <c r="V255" i="1"/>
  <c r="V257" i="1"/>
  <c r="V263" i="1"/>
  <c r="V265" i="1"/>
  <c r="V271" i="1"/>
  <c r="V273" i="1"/>
  <c r="V280" i="1"/>
  <c r="V283" i="1"/>
  <c r="V289" i="1"/>
  <c r="V295" i="1"/>
  <c r="V302" i="1"/>
  <c r="V310" i="1"/>
  <c r="V312" i="1"/>
  <c r="V318" i="1"/>
  <c r="V320" i="1"/>
  <c r="V327" i="1"/>
  <c r="V329" i="1"/>
  <c r="V338" i="1"/>
  <c r="V353" i="1"/>
  <c r="V356" i="1"/>
  <c r="V368" i="1"/>
  <c r="V371" i="1"/>
  <c r="V415" i="1"/>
  <c r="V417" i="1"/>
  <c r="V423" i="1"/>
  <c r="V425" i="1"/>
  <c r="V430" i="1"/>
  <c r="V432" i="1"/>
  <c r="V438" i="1"/>
  <c r="V440" i="1"/>
  <c r="V448" i="1"/>
  <c r="V450" i="1"/>
  <c r="V456" i="1"/>
  <c r="V458" i="1"/>
  <c r="V272" i="1"/>
  <c r="V311" i="1"/>
  <c r="V355" i="1"/>
  <c r="V431" i="1"/>
  <c r="V466" i="1"/>
  <c r="V508" i="1"/>
  <c r="V541" i="1"/>
  <c r="V583" i="1"/>
  <c r="V618" i="1"/>
  <c r="V657" i="1"/>
  <c r="V695" i="1"/>
  <c r="V737" i="1"/>
  <c r="V758" i="1"/>
  <c r="V779" i="1"/>
  <c r="V814" i="1"/>
  <c r="V837" i="1"/>
  <c r="V853" i="1"/>
  <c r="V871" i="1"/>
  <c r="V909" i="1"/>
  <c r="V930" i="1"/>
  <c r="V968" i="1"/>
  <c r="V987" i="1"/>
  <c r="V1021" i="1"/>
  <c r="V1045" i="1"/>
  <c r="V1065" i="1"/>
  <c r="V1086" i="1"/>
  <c r="V1105" i="1"/>
  <c r="V1129" i="1"/>
  <c r="V1151" i="1"/>
  <c r="V1173" i="1"/>
  <c r="V1259" i="1"/>
  <c r="V1207" i="1"/>
  <c r="V1223" i="1"/>
  <c r="V1249" i="1"/>
  <c r="V1288" i="1"/>
  <c r="V1308" i="1"/>
  <c r="V1340" i="1"/>
  <c r="V1364" i="1"/>
  <c r="V1384" i="1"/>
  <c r="V1405" i="1"/>
  <c r="V1428" i="1"/>
  <c r="V1449" i="1"/>
  <c r="V1472" i="1"/>
  <c r="V1491" i="1"/>
  <c r="V1508" i="1"/>
  <c r="V1529" i="1"/>
  <c r="V1550" i="1"/>
  <c r="V1571" i="1"/>
  <c r="V1591" i="1"/>
  <c r="V1608" i="1"/>
  <c r="V1628" i="1"/>
  <c r="V1644" i="1"/>
  <c r="V1667" i="1"/>
  <c r="V1687" i="1"/>
  <c r="V1704" i="1"/>
  <c r="V1720" i="1"/>
  <c r="V1737" i="1"/>
  <c r="V1753" i="1"/>
  <c r="V1775" i="1"/>
  <c r="V1796" i="1"/>
  <c r="V1822" i="1"/>
  <c r="V1832" i="1"/>
  <c r="V1840" i="1"/>
  <c r="V1848" i="1"/>
  <c r="V1857" i="1"/>
  <c r="V1883" i="1"/>
  <c r="V1894" i="1"/>
  <c r="V1902" i="1"/>
  <c r="V1911" i="1"/>
  <c r="V1922" i="1"/>
  <c r="V1931" i="1"/>
  <c r="V1944" i="1"/>
  <c r="V1958" i="1"/>
  <c r="V1977" i="1"/>
  <c r="V1989" i="1"/>
  <c r="V2000" i="1"/>
  <c r="V2011" i="1"/>
  <c r="V2030" i="1"/>
  <c r="V2038" i="1"/>
  <c r="V2048" i="1"/>
  <c r="V2072" i="1"/>
  <c r="V2085" i="1"/>
  <c r="V2094" i="1"/>
  <c r="V2102" i="1"/>
  <c r="V2110" i="1"/>
  <c r="V2119" i="1"/>
  <c r="V2127" i="1"/>
  <c r="V2136" i="1"/>
  <c r="V2156" i="1"/>
  <c r="V2188" i="1"/>
  <c r="V2196" i="1"/>
  <c r="V2217" i="1"/>
  <c r="V2232" i="1"/>
  <c r="V2247" i="1"/>
  <c r="V2260" i="1"/>
  <c r="V2268" i="1"/>
  <c r="V2279" i="1"/>
  <c r="V2287" i="1"/>
  <c r="V2295" i="1"/>
  <c r="V2303" i="1"/>
  <c r="V2322" i="1"/>
  <c r="V2339" i="1"/>
  <c r="V2353" i="1"/>
  <c r="V2364" i="1"/>
  <c r="V2381" i="1"/>
  <c r="V2390" i="1"/>
  <c r="V2399" i="1"/>
  <c r="V2408" i="1"/>
  <c r="V2422" i="1"/>
  <c r="V2434" i="1"/>
  <c r="V2470" i="1"/>
  <c r="V2479" i="1"/>
  <c r="V2491" i="1"/>
  <c r="V2504" i="1"/>
  <c r="V2516" i="1"/>
  <c r="V2534" i="1"/>
  <c r="V2543" i="1"/>
  <c r="V2551" i="1"/>
  <c r="V2564" i="1"/>
  <c r="V2578" i="1"/>
  <c r="V2597" i="1"/>
  <c r="V2607" i="1"/>
  <c r="V2621" i="1"/>
  <c r="V2637" i="1"/>
  <c r="V2653" i="1"/>
  <c r="V2675" i="1"/>
  <c r="V2683" i="1"/>
  <c r="V2693" i="1"/>
  <c r="V2706" i="1"/>
  <c r="V2720" i="1"/>
  <c r="V2740" i="1"/>
  <c r="V2758" i="1"/>
  <c r="V2768" i="1"/>
  <c r="V2787" i="1"/>
  <c r="V2804" i="1"/>
  <c r="V2812" i="1"/>
  <c r="V2826" i="1"/>
  <c r="V2834" i="1"/>
  <c r="V2850" i="1"/>
  <c r="V2865" i="1"/>
  <c r="V2878" i="1"/>
  <c r="V2887" i="1"/>
  <c r="V2932" i="1"/>
  <c r="V2941" i="1"/>
  <c r="V2950" i="1"/>
  <c r="V2962" i="1"/>
  <c r="V2972" i="1"/>
  <c r="V2992" i="1"/>
  <c r="V3000" i="1"/>
  <c r="V3014" i="1"/>
  <c r="V3062" i="1"/>
  <c r="V3032" i="1"/>
  <c r="V3060" i="1"/>
  <c r="V3041" i="1"/>
  <c r="V3045" i="1"/>
  <c r="V3076" i="1"/>
  <c r="V3022" i="1"/>
  <c r="V3055" i="1"/>
  <c r="V3066" i="1"/>
  <c r="V891" i="1"/>
  <c r="V554" i="1"/>
  <c r="V575" i="1"/>
  <c r="V587" i="1"/>
  <c r="V596" i="1"/>
  <c r="V604" i="1"/>
  <c r="V614" i="1"/>
  <c r="V621" i="1"/>
  <c r="V637" i="1"/>
  <c r="V644" i="1"/>
  <c r="V652" i="1"/>
  <c r="V660" i="1"/>
  <c r="V670" i="1"/>
  <c r="V680" i="1"/>
  <c r="V688" i="1"/>
  <c r="V698" i="1"/>
  <c r="V707" i="1"/>
  <c r="V718" i="1"/>
  <c r="V729" i="1"/>
  <c r="V740" i="1"/>
  <c r="V751" i="1"/>
  <c r="V761" i="1"/>
  <c r="V773" i="1"/>
  <c r="V792" i="1"/>
  <c r="V805" i="1"/>
  <c r="V817" i="1"/>
  <c r="V831" i="1"/>
  <c r="V840" i="1"/>
  <c r="V848" i="1"/>
  <c r="V856" i="1"/>
  <c r="V864" i="1"/>
  <c r="V884" i="1"/>
  <c r="V904" i="1"/>
  <c r="V913" i="1"/>
  <c r="V923" i="1"/>
  <c r="V938" i="1"/>
  <c r="V955" i="1"/>
  <c r="V971" i="1"/>
  <c r="V981" i="1"/>
  <c r="V990" i="1"/>
  <c r="V1014" i="1"/>
  <c r="V1025" i="1"/>
  <c r="V1037" i="1"/>
  <c r="V1048" i="1"/>
  <c r="V1057" i="1"/>
  <c r="V1068" i="1"/>
  <c r="V1079" i="1"/>
  <c r="V1089" i="1"/>
  <c r="V1100" i="1"/>
  <c r="V1109" i="1"/>
  <c r="V1121" i="1"/>
  <c r="V1134" i="1"/>
  <c r="V1145" i="1"/>
  <c r="V1155" i="1"/>
  <c r="V1167" i="1"/>
  <c r="V1227" i="1"/>
  <c r="V1254" i="1"/>
  <c r="V1266" i="1"/>
  <c r="V1202" i="1"/>
  <c r="V1210" i="1"/>
  <c r="V1218" i="1"/>
  <c r="V1231" i="1"/>
  <c r="V1242" i="1"/>
  <c r="V1269" i="1"/>
  <c r="V1282" i="1"/>
  <c r="V1293" i="1"/>
  <c r="V1306" i="1"/>
  <c r="V1320" i="1"/>
  <c r="V1334" i="1"/>
  <c r="V1343" i="1"/>
  <c r="V1359" i="1"/>
  <c r="V1368" i="1"/>
  <c r="V1378" i="1"/>
  <c r="V1388" i="1"/>
  <c r="V1399" i="1"/>
  <c r="V1408" i="1"/>
  <c r="V1422" i="1"/>
  <c r="V1431" i="1"/>
  <c r="V1448" i="1"/>
  <c r="V1458" i="1"/>
  <c r="V1471" i="1"/>
  <c r="V1479" i="1"/>
  <c r="V1490" i="1"/>
  <c r="V1499" i="1"/>
  <c r="V1507" i="1"/>
  <c r="V1516" i="1"/>
  <c r="V1528" i="1"/>
  <c r="V1539" i="1"/>
  <c r="V1549" i="1"/>
  <c r="V1561" i="1"/>
  <c r="V1570" i="1"/>
  <c r="V1580" i="1"/>
  <c r="V1590" i="1"/>
  <c r="V1599" i="1"/>
  <c r="V1607" i="1"/>
  <c r="V1618" i="1"/>
  <c r="V1626" i="1"/>
  <c r="V1635" i="1"/>
  <c r="V1643" i="1"/>
  <c r="V1651" i="1"/>
  <c r="V1664" i="1"/>
  <c r="V1676" i="1"/>
  <c r="V1686" i="1"/>
  <c r="V1695" i="1"/>
  <c r="V1703" i="1"/>
  <c r="V1711" i="1"/>
  <c r="V1719" i="1"/>
  <c r="V1727" i="1"/>
  <c r="V1736" i="1"/>
  <c r="V1744" i="1"/>
  <c r="V1752" i="1"/>
  <c r="V1761" i="1"/>
  <c r="V1771" i="1"/>
  <c r="V1783" i="1"/>
  <c r="V1795" i="1"/>
  <c r="V1805" i="1"/>
  <c r="V1821" i="1"/>
  <c r="V461" i="1"/>
  <c r="V463" i="1"/>
  <c r="V470" i="1"/>
  <c r="V472" i="1"/>
  <c r="V478" i="1"/>
  <c r="V480" i="1"/>
  <c r="V487" i="1"/>
  <c r="V495" i="1"/>
  <c r="V503" i="1"/>
  <c r="V505" i="1"/>
  <c r="V511" i="1"/>
  <c r="V513" i="1"/>
  <c r="V519" i="1"/>
  <c r="V521" i="1"/>
  <c r="V535" i="1"/>
  <c r="V538" i="1"/>
  <c r="V544" i="1"/>
  <c r="V546" i="1"/>
  <c r="V2465" i="1"/>
  <c r="V2474" i="1"/>
  <c r="V2478" i="1"/>
  <c r="V2484" i="1"/>
  <c r="V2489" i="1"/>
  <c r="V2495" i="1"/>
  <c r="V2503" i="1"/>
  <c r="V2508" i="1"/>
  <c r="V2515" i="1"/>
  <c r="V2523" i="1"/>
  <c r="V2533" i="1"/>
  <c r="V2538" i="1"/>
  <c r="V2542" i="1"/>
  <c r="V2546" i="1"/>
  <c r="V2550" i="1"/>
  <c r="V2556" i="1"/>
  <c r="V2562" i="1"/>
  <c r="V2570" i="1"/>
  <c r="V2576" i="1"/>
  <c r="V2583" i="1"/>
  <c r="V2596" i="1"/>
  <c r="V2601" i="1"/>
  <c r="V2606" i="1"/>
  <c r="V2610" i="1"/>
  <c r="V2619" i="1"/>
  <c r="V2632" i="1"/>
  <c r="V2636" i="1"/>
  <c r="V2646" i="1"/>
  <c r="V2652" i="1"/>
  <c r="V2658" i="1"/>
  <c r="V2663" i="1"/>
  <c r="V2673" i="1"/>
  <c r="V2678" i="1"/>
  <c r="V2682" i="1"/>
  <c r="V2687" i="1"/>
  <c r="V2691" i="1"/>
  <c r="V2701" i="1"/>
  <c r="V2705" i="1"/>
  <c r="V2711" i="1"/>
  <c r="V2719" i="1"/>
  <c r="V2732" i="1"/>
  <c r="V2739" i="1"/>
  <c r="V2745" i="1"/>
  <c r="V2757" i="1"/>
  <c r="V2762" i="1"/>
  <c r="V2767" i="1"/>
  <c r="V2772" i="1"/>
  <c r="V2779" i="1"/>
  <c r="V2792" i="1"/>
  <c r="V2803" i="1"/>
  <c r="V2807" i="1"/>
  <c r="V2811" i="1"/>
  <c r="V2816" i="1"/>
  <c r="V2825" i="1"/>
  <c r="V2829" i="1"/>
  <c r="V2833" i="1"/>
  <c r="V2837" i="1"/>
  <c r="V2849" i="1"/>
  <c r="V2853" i="1"/>
  <c r="V2864" i="1"/>
  <c r="V2871" i="1"/>
  <c r="V2877" i="1"/>
  <c r="V2881" i="1"/>
  <c r="V2886" i="1"/>
  <c r="V2898" i="1"/>
  <c r="V2931" i="1"/>
  <c r="V2936" i="1"/>
  <c r="V2940" i="1"/>
  <c r="V2944" i="1"/>
  <c r="V2949" i="1"/>
  <c r="V2954" i="1"/>
  <c r="V2961" i="1"/>
  <c r="V2965" i="1"/>
  <c r="V2971" i="1"/>
  <c r="V2981" i="1"/>
  <c r="V2991" i="1"/>
  <c r="V2995" i="1"/>
  <c r="V2999" i="1"/>
  <c r="V3003" i="1"/>
  <c r="V3013" i="1"/>
  <c r="V3092" i="1"/>
  <c r="V3033" i="1"/>
  <c r="V3035" i="1"/>
  <c r="V3017" i="1"/>
  <c r="V3034" i="1"/>
  <c r="V3059" i="1"/>
  <c r="V3036" i="1"/>
  <c r="V3040" i="1"/>
  <c r="V3026" i="1"/>
  <c r="V3027" i="1"/>
  <c r="V3071" i="1"/>
  <c r="V3075" i="1"/>
  <c r="V3081" i="1"/>
  <c r="V3030" i="1"/>
  <c r="V3049" i="1"/>
  <c r="V3054" i="1"/>
  <c r="V3043" i="1"/>
  <c r="V3065" i="1"/>
  <c r="V1419" i="1"/>
  <c r="V2198" i="1"/>
  <c r="V880" i="1"/>
  <c r="X118" i="1"/>
  <c r="V274" i="1"/>
  <c r="V276" i="1"/>
  <c r="V278" i="1"/>
  <c r="V296" i="1"/>
  <c r="V298" i="1"/>
  <c r="V300" i="1"/>
  <c r="V313" i="1"/>
  <c r="V315" i="1"/>
  <c r="V317" i="1"/>
  <c r="V330" i="1"/>
  <c r="V332" i="1"/>
  <c r="V334" i="1"/>
  <c r="V358" i="1"/>
  <c r="V360" i="1"/>
  <c r="V367" i="1"/>
  <c r="V418" i="1"/>
  <c r="V420" i="1"/>
  <c r="V422" i="1"/>
  <c r="V433" i="1"/>
  <c r="V435" i="1"/>
  <c r="V437" i="1"/>
  <c r="V451" i="1"/>
  <c r="V453" i="1"/>
  <c r="V455" i="1"/>
  <c r="V469" i="1"/>
  <c r="V471" i="1"/>
  <c r="V473" i="1"/>
  <c r="V486" i="1"/>
  <c r="V494" i="1"/>
  <c r="V496" i="1"/>
  <c r="V510" i="1"/>
  <c r="V512" i="1"/>
  <c r="V514" i="1"/>
  <c r="V522" i="1"/>
  <c r="V543" i="1"/>
  <c r="V545" i="1"/>
  <c r="V548" i="1"/>
  <c r="V565" i="1"/>
  <c r="V566" i="1"/>
  <c r="V568" i="1"/>
  <c r="V586" i="1"/>
  <c r="V588" i="1"/>
  <c r="V590" i="1"/>
  <c r="V603" i="1"/>
  <c r="V605" i="1"/>
  <c r="V607" i="1"/>
  <c r="V620" i="1"/>
  <c r="V622" i="1"/>
  <c r="V623" i="1"/>
  <c r="V643" i="1"/>
  <c r="V645" i="1"/>
  <c r="V647" i="1"/>
  <c r="V659" i="1"/>
  <c r="V661" i="1"/>
  <c r="V663" i="1"/>
  <c r="V679" i="1"/>
  <c r="V681" i="1"/>
  <c r="V683" i="1"/>
  <c r="V697" i="1"/>
  <c r="V699" i="1"/>
  <c r="V701" i="1"/>
  <c r="V717" i="1"/>
  <c r="V719" i="1"/>
  <c r="V723" i="1"/>
  <c r="V739" i="1"/>
  <c r="V750" i="1"/>
  <c r="V760" i="1"/>
  <c r="V772" i="1"/>
  <c r="V782" i="1"/>
  <c r="V804" i="1"/>
  <c r="V816" i="1"/>
  <c r="V830" i="1"/>
  <c r="V839" i="1"/>
  <c r="V847" i="1"/>
  <c r="V855" i="1"/>
  <c r="V863" i="1"/>
  <c r="V877" i="1"/>
  <c r="V902" i="1"/>
  <c r="V912" i="1"/>
  <c r="V922" i="1"/>
  <c r="V936" i="1"/>
  <c r="V954" i="1"/>
  <c r="V970" i="1"/>
  <c r="V980" i="1"/>
  <c r="V989" i="1"/>
  <c r="V1012" i="1"/>
  <c r="V1024" i="1"/>
  <c r="V1036" i="1"/>
  <c r="V1047" i="1"/>
  <c r="V1056" i="1"/>
  <c r="V1067" i="1"/>
  <c r="V1075" i="1"/>
  <c r="V1088" i="1"/>
  <c r="V1097" i="1"/>
  <c r="V1108" i="1"/>
  <c r="V1118" i="1"/>
  <c r="V1131" i="1"/>
  <c r="V1143" i="1"/>
  <c r="V1154" i="1"/>
  <c r="V1165" i="1"/>
  <c r="V1226" i="1"/>
  <c r="V1253" i="1"/>
  <c r="V1264" i="1"/>
  <c r="V1201" i="1"/>
  <c r="V1209" i="1"/>
  <c r="V1217" i="1"/>
  <c r="V1230" i="1"/>
  <c r="V1241" i="1"/>
  <c r="V1262" i="1"/>
  <c r="V1281" i="1"/>
  <c r="V1292" i="1"/>
  <c r="V1303" i="1"/>
  <c r="V1319" i="1"/>
  <c r="V1333" i="1"/>
  <c r="V1342" i="1"/>
  <c r="V1353" i="1"/>
  <c r="V1366" i="1"/>
  <c r="V1377" i="1"/>
  <c r="V1387" i="1"/>
  <c r="V1398" i="1"/>
  <c r="V1407" i="1"/>
  <c r="V1418" i="1"/>
  <c r="V1430" i="1"/>
  <c r="V1440" i="1"/>
  <c r="V1451" i="1"/>
  <c r="V1464" i="1"/>
  <c r="V1474" i="1"/>
  <c r="V1483" i="1"/>
  <c r="V1494" i="1"/>
  <c r="V1502" i="1"/>
  <c r="V1510" i="1"/>
  <c r="V1519" i="1"/>
  <c r="V1533" i="1"/>
  <c r="V1544" i="1"/>
  <c r="V1552" i="1"/>
  <c r="V1564" i="1"/>
  <c r="V1573" i="1"/>
  <c r="V1583" i="1"/>
  <c r="V1593" i="1"/>
  <c r="V1602" i="1"/>
  <c r="V1610" i="1"/>
  <c r="V1621" i="1"/>
  <c r="V1630" i="1"/>
  <c r="V1638" i="1"/>
  <c r="V1646" i="1"/>
  <c r="V1658" i="1"/>
  <c r="V1670" i="1"/>
  <c r="V1680" i="1"/>
  <c r="V1689" i="1"/>
  <c r="V1698" i="1"/>
  <c r="V1706" i="1"/>
  <c r="V1714" i="1"/>
  <c r="V1722" i="1"/>
  <c r="V1730" i="1"/>
  <c r="V1739" i="1"/>
  <c r="V1747" i="1"/>
  <c r="V1755" i="1"/>
  <c r="V1765" i="1"/>
  <c r="V1777" i="1"/>
  <c r="V1788" i="1"/>
  <c r="V1798" i="1"/>
  <c r="V1808" i="1"/>
  <c r="Y2666" i="1" l="1"/>
  <c r="Z2677" i="1"/>
  <c r="Y2677" i="1" s="1"/>
  <c r="Z2966" i="1"/>
  <c r="Y2885" i="1"/>
  <c r="AB2666" i="1"/>
  <c r="AD2666" i="1" s="1"/>
  <c r="Z2662" i="1"/>
  <c r="Y2662" i="1" s="1"/>
  <c r="Y726" i="1"/>
  <c r="Z3088" i="1"/>
  <c r="AB3088" i="1" s="1"/>
  <c r="AA3088" i="1" s="1"/>
  <c r="Z919" i="1"/>
  <c r="Z676" i="1"/>
  <c r="AB676" i="1" s="1"/>
  <c r="AA676" i="1" s="1"/>
  <c r="Y1623" i="1"/>
  <c r="Y1926" i="1"/>
  <c r="Z1396" i="1"/>
  <c r="AB1396" i="1" s="1"/>
  <c r="AA1396" i="1" s="1"/>
  <c r="Y1026" i="1"/>
  <c r="Z1351" i="1"/>
  <c r="AB1351" i="1" s="1"/>
  <c r="AD1351" i="1" s="1"/>
  <c r="Z1345" i="1"/>
  <c r="Y2883" i="1"/>
  <c r="Z1270" i="1"/>
  <c r="Z742" i="1"/>
  <c r="AB742" i="1" s="1"/>
  <c r="AA742" i="1" s="1"/>
  <c r="Y1712" i="1"/>
  <c r="Z665" i="1"/>
  <c r="AB665" i="1" s="1"/>
  <c r="AD665" i="1" s="1"/>
  <c r="Y294" i="1"/>
  <c r="Y2090" i="1"/>
  <c r="Y2475" i="1"/>
  <c r="Y1763" i="1"/>
  <c r="Y2814" i="1"/>
  <c r="W1910" i="1"/>
  <c r="Z1801" i="1"/>
  <c r="W2109" i="1"/>
  <c r="AB1345" i="1"/>
  <c r="AD1345" i="1" s="1"/>
  <c r="Y2104" i="1"/>
  <c r="Z1496" i="1"/>
  <c r="W1855" i="1"/>
  <c r="AB2885" i="1"/>
  <c r="AA2885" i="1" s="1"/>
  <c r="AC2885" i="1" s="1"/>
  <c r="AB2966" i="1"/>
  <c r="AA2966" i="1" s="1"/>
  <c r="AB2883" i="1"/>
  <c r="X2155" i="1"/>
  <c r="Z2155" i="1" s="1"/>
  <c r="AB2155" i="1" s="1"/>
  <c r="W2071" i="1"/>
  <c r="W1987" i="1"/>
  <c r="Y1850" i="1"/>
  <c r="Y1724" i="1"/>
  <c r="Z2104" i="1"/>
  <c r="Y1801" i="1"/>
  <c r="Y1496" i="1"/>
  <c r="Z2088" i="1"/>
  <c r="AB2088" i="1" s="1"/>
  <c r="AA2088" i="1" s="1"/>
  <c r="W2320" i="1"/>
  <c r="X2109" i="1"/>
  <c r="Z1708" i="1"/>
  <c r="AB1708" i="1" s="1"/>
  <c r="AA1708" i="1" s="1"/>
  <c r="Y2521" i="1"/>
  <c r="Z2482" i="1"/>
  <c r="AB2482" i="1" s="1"/>
  <c r="AA2482" i="1" s="1"/>
  <c r="Z1632" i="1"/>
  <c r="AB1632" i="1" s="1"/>
  <c r="AA1632" i="1" s="1"/>
  <c r="X2421" i="1"/>
  <c r="Z2421" i="1" s="1"/>
  <c r="AB2421" i="1" s="1"/>
  <c r="W2380" i="1"/>
  <c r="W2294" i="1"/>
  <c r="X2195" i="1"/>
  <c r="Z2195" i="1" s="1"/>
  <c r="W2093" i="1"/>
  <c r="W1893" i="1"/>
  <c r="AB2677" i="1"/>
  <c r="Z1798" i="1"/>
  <c r="Y1798" i="1"/>
  <c r="Z1788" i="1"/>
  <c r="Z1755" i="1"/>
  <c r="AB1755" i="1" s="1"/>
  <c r="Z1747" i="1"/>
  <c r="AB1747" i="1" s="1"/>
  <c r="Z1722" i="1"/>
  <c r="Z1714" i="1"/>
  <c r="AB1714" i="1" s="1"/>
  <c r="Z1689" i="1"/>
  <c r="Z1680" i="1"/>
  <c r="AB1680" i="1" s="1"/>
  <c r="Z1646" i="1"/>
  <c r="Z1638" i="1"/>
  <c r="Z1610" i="1"/>
  <c r="Y1610" i="1"/>
  <c r="Z1602" i="1"/>
  <c r="Z1573" i="1"/>
  <c r="AB1573" i="1" s="1"/>
  <c r="Z1564" i="1"/>
  <c r="AB1564" i="1" s="1"/>
  <c r="Z1533" i="1"/>
  <c r="AB1533" i="1" s="1"/>
  <c r="Z1519" i="1"/>
  <c r="AB1519" i="1" s="1"/>
  <c r="Z1494" i="1"/>
  <c r="Z1483" i="1"/>
  <c r="AB1483" i="1" s="1"/>
  <c r="Z1474" i="1"/>
  <c r="AB1474" i="1" s="1"/>
  <c r="Z1464" i="1"/>
  <c r="AB1464" i="1" s="1"/>
  <c r="Z1430" i="1"/>
  <c r="AB1430" i="1" s="1"/>
  <c r="Z1418" i="1"/>
  <c r="AB1418" i="1" s="1"/>
  <c r="Z1387" i="1"/>
  <c r="AB1387" i="1" s="1"/>
  <c r="Z1377" i="1"/>
  <c r="Z1342" i="1"/>
  <c r="AB1342" i="1" s="1"/>
  <c r="Z1333" i="1"/>
  <c r="AB1333" i="1" s="1"/>
  <c r="Z1292" i="1"/>
  <c r="AB1292" i="1" s="1"/>
  <c r="Z1281" i="1"/>
  <c r="Z1230" i="1"/>
  <c r="AB1230" i="1" s="1"/>
  <c r="Z1217" i="1"/>
  <c r="AB1217" i="1" s="1"/>
  <c r="Z1264" i="1"/>
  <c r="AB1264" i="1" s="1"/>
  <c r="Z1253" i="1"/>
  <c r="AB1253" i="1" s="1"/>
  <c r="Z1154" i="1"/>
  <c r="AB1154" i="1" s="1"/>
  <c r="Z1143" i="1"/>
  <c r="AB1143" i="1" s="1"/>
  <c r="Z1108" i="1"/>
  <c r="AB1108" i="1" s="1"/>
  <c r="Z1097" i="1"/>
  <c r="AB1097" i="1" s="1"/>
  <c r="Z1067" i="1"/>
  <c r="AB1067" i="1" s="1"/>
  <c r="Z1056" i="1"/>
  <c r="AB1056" i="1" s="1"/>
  <c r="Z1024" i="1"/>
  <c r="AB1024" i="1" s="1"/>
  <c r="Z1012" i="1"/>
  <c r="AB1012" i="1" s="1"/>
  <c r="Z970" i="1"/>
  <c r="AB970" i="1" s="1"/>
  <c r="Z954" i="1"/>
  <c r="AB954" i="1" s="1"/>
  <c r="Z912" i="1"/>
  <c r="AB912" i="1" s="1"/>
  <c r="Z902" i="1"/>
  <c r="AB902" i="1" s="1"/>
  <c r="Z855" i="1"/>
  <c r="AB855" i="1" s="1"/>
  <c r="Z847" i="1"/>
  <c r="AB847" i="1" s="1"/>
  <c r="Z816" i="1"/>
  <c r="AB816" i="1" s="1"/>
  <c r="Z804" i="1"/>
  <c r="AB804" i="1" s="1"/>
  <c r="Z760" i="1"/>
  <c r="AB760" i="1" s="1"/>
  <c r="Z750" i="1"/>
  <c r="AB750" i="1" s="1"/>
  <c r="Z723" i="1"/>
  <c r="AB723" i="1" s="1"/>
  <c r="Y723" i="1"/>
  <c r="Z719" i="1"/>
  <c r="AB719" i="1" s="1"/>
  <c r="Y719" i="1"/>
  <c r="Z697" i="1"/>
  <c r="Z679" i="1"/>
  <c r="AB679" i="1" s="1"/>
  <c r="Z663" i="1"/>
  <c r="Y663" i="1"/>
  <c r="Z647" i="1"/>
  <c r="AB647" i="1" s="1"/>
  <c r="Z620" i="1"/>
  <c r="Z603" i="1"/>
  <c r="AB603" i="1" s="1"/>
  <c r="Z590" i="1"/>
  <c r="Y590" i="1" s="1"/>
  <c r="Z568" i="1"/>
  <c r="Y568" i="1" s="1"/>
  <c r="Z543" i="1"/>
  <c r="Z514" i="1"/>
  <c r="AB514" i="1" s="1"/>
  <c r="Z496" i="1"/>
  <c r="AB496" i="1" s="1"/>
  <c r="Z486" i="1"/>
  <c r="AB486" i="1" s="1"/>
  <c r="Z473" i="1"/>
  <c r="AB473" i="1" s="1"/>
  <c r="Y473" i="1"/>
  <c r="Z471" i="1"/>
  <c r="Y471" i="1"/>
  <c r="Z455" i="1"/>
  <c r="Y455" i="1"/>
  <c r="Z433" i="1"/>
  <c r="AB433" i="1" s="1"/>
  <c r="Z418" i="1"/>
  <c r="AB418" i="1" s="1"/>
  <c r="Z367" i="1"/>
  <c r="Z334" i="1"/>
  <c r="Z313" i="1"/>
  <c r="Z296" i="1"/>
  <c r="Z278" i="1"/>
  <c r="Z276" i="1"/>
  <c r="Y276" i="1"/>
  <c r="Z521" i="1"/>
  <c r="AB521" i="1" s="1"/>
  <c r="Z503" i="1"/>
  <c r="AB503" i="1" s="1"/>
  <c r="Z1795" i="1"/>
  <c r="Y1795" i="1"/>
  <c r="Z1626" i="1"/>
  <c r="AB1626" i="1" s="1"/>
  <c r="Y1626" i="1"/>
  <c r="Z1607" i="1"/>
  <c r="AB1607" i="1" s="1"/>
  <c r="Y1607" i="1"/>
  <c r="Z1359" i="1"/>
  <c r="AB1359" i="1" s="1"/>
  <c r="Y1359" i="1"/>
  <c r="Z1282" i="1"/>
  <c r="Y1282" i="1"/>
  <c r="Z923" i="1"/>
  <c r="AB923" i="1" s="1"/>
  <c r="Y923" i="1"/>
  <c r="Z688" i="1"/>
  <c r="Y688" i="1"/>
  <c r="Z652" i="1"/>
  <c r="AB652" i="1" s="1"/>
  <c r="Y652" i="1"/>
  <c r="Z3076" i="1"/>
  <c r="AB3076" i="1" s="1"/>
  <c r="Y3076" i="1"/>
  <c r="Z2812" i="1"/>
  <c r="AB2812" i="1" s="1"/>
  <c r="Y2812" i="1"/>
  <c r="Z2720" i="1"/>
  <c r="AB2720" i="1" s="1"/>
  <c r="Y2720" i="1"/>
  <c r="Z2564" i="1"/>
  <c r="AB2564" i="1" s="1"/>
  <c r="Y2564" i="1"/>
  <c r="Z2479" i="1"/>
  <c r="AB2479" i="1" s="1"/>
  <c r="Y2479" i="1"/>
  <c r="Z2110" i="1"/>
  <c r="Y2110" i="1"/>
  <c r="Z1796" i="1"/>
  <c r="Y1796" i="1"/>
  <c r="Z1737" i="1"/>
  <c r="Y1737" i="1"/>
  <c r="Z1628" i="1"/>
  <c r="AB1628" i="1" s="1"/>
  <c r="Y1628" i="1"/>
  <c r="Z1608" i="1"/>
  <c r="Y1608" i="1"/>
  <c r="Z1364" i="1"/>
  <c r="AB1364" i="1" s="1"/>
  <c r="Y1364" i="1"/>
  <c r="Z779" i="1"/>
  <c r="AB779" i="1" s="1"/>
  <c r="Y779" i="1"/>
  <c r="Z657" i="1"/>
  <c r="AB657" i="1" s="1"/>
  <c r="Y657" i="1"/>
  <c r="Z466" i="1"/>
  <c r="AB466" i="1" s="1"/>
  <c r="Y466" i="1"/>
  <c r="Z295" i="1"/>
  <c r="Y295" i="1"/>
  <c r="Z675" i="1"/>
  <c r="AB675" i="1" s="1"/>
  <c r="Y675" i="1"/>
  <c r="Z648" i="1"/>
  <c r="AB648" i="1" s="1"/>
  <c r="Y648" i="1"/>
  <c r="Z1800" i="1"/>
  <c r="Y1800" i="1"/>
  <c r="Z1631" i="1"/>
  <c r="AB1631" i="1" s="1"/>
  <c r="Y1631" i="1"/>
  <c r="Z1613" i="1"/>
  <c r="AB1613" i="1" s="1"/>
  <c r="Y1613" i="1"/>
  <c r="Z1452" i="1"/>
  <c r="Y1452" i="1"/>
  <c r="Z1436" i="1"/>
  <c r="Y1436" i="1"/>
  <c r="Z1350" i="1"/>
  <c r="Y1350" i="1"/>
  <c r="Z917" i="1"/>
  <c r="Y917" i="1"/>
  <c r="Z724" i="1"/>
  <c r="AB724" i="1" s="1"/>
  <c r="Y724" i="1"/>
  <c r="Z703" i="1"/>
  <c r="Y703" i="1"/>
  <c r="Z664" i="1"/>
  <c r="AB664" i="1" s="1"/>
  <c r="Y664" i="1"/>
  <c r="Z285" i="1"/>
  <c r="Y285" i="1"/>
  <c r="Z1760" i="1"/>
  <c r="AB1760" i="1" s="1"/>
  <c r="Y1760" i="1"/>
  <c r="Z1726" i="1"/>
  <c r="AB1726" i="1" s="1"/>
  <c r="Y1726" i="1"/>
  <c r="Z1362" i="1"/>
  <c r="AB1362" i="1" s="1"/>
  <c r="Y1362" i="1"/>
  <c r="Z926" i="1"/>
  <c r="Y926" i="1"/>
  <c r="Z713" i="1"/>
  <c r="AB713" i="1" s="1"/>
  <c r="Y713" i="1"/>
  <c r="Z674" i="1"/>
  <c r="AB674" i="1" s="1"/>
  <c r="Y674" i="1"/>
  <c r="Z464" i="1"/>
  <c r="AB464" i="1" s="1"/>
  <c r="Y464" i="1"/>
  <c r="Z161" i="1"/>
  <c r="Y161" i="1"/>
  <c r="Z2884" i="1"/>
  <c r="Y2884" i="1"/>
  <c r="Z2648" i="1"/>
  <c r="AB2648" i="1" s="1"/>
  <c r="Y2648" i="1"/>
  <c r="Z2476" i="1"/>
  <c r="AB2476" i="1" s="1"/>
  <c r="Y2476" i="1"/>
  <c r="Z2091" i="1"/>
  <c r="AB2091" i="1" s="1"/>
  <c r="Y2091" i="1"/>
  <c r="Z2087" i="1"/>
  <c r="AB2087" i="1" s="1"/>
  <c r="Y2087" i="1"/>
  <c r="Z1797" i="1"/>
  <c r="Y1797" i="1"/>
  <c r="Z1764" i="1"/>
  <c r="Y1764" i="1"/>
  <c r="Z1738" i="1"/>
  <c r="Y1738" i="1"/>
  <c r="Z1629" i="1"/>
  <c r="AB1629" i="1" s="1"/>
  <c r="Y1629" i="1"/>
  <c r="Z465" i="1"/>
  <c r="AB465" i="1" s="1"/>
  <c r="Y465" i="1"/>
  <c r="Z287" i="1"/>
  <c r="Y287" i="1"/>
  <c r="Z942" i="1"/>
  <c r="AB942" i="1" s="1"/>
  <c r="Y942" i="1"/>
  <c r="Z1438" i="1"/>
  <c r="Y1438" i="1"/>
  <c r="Z1352" i="1"/>
  <c r="Y1352" i="1"/>
  <c r="Z920" i="1"/>
  <c r="Y920" i="1"/>
  <c r="Z780" i="1"/>
  <c r="AB780" i="1" s="1"/>
  <c r="Y780" i="1"/>
  <c r="Z727" i="1"/>
  <c r="AB727" i="1" s="1"/>
  <c r="Y727" i="1"/>
  <c r="Z677" i="1"/>
  <c r="AB677" i="1" s="1"/>
  <c r="Y677" i="1"/>
  <c r="Z668" i="1"/>
  <c r="Y668" i="1"/>
  <c r="Z650" i="1"/>
  <c r="AB650" i="1" s="1"/>
  <c r="Y650" i="1"/>
  <c r="Z1625" i="1"/>
  <c r="AB1625" i="1" s="1"/>
  <c r="Y1625" i="1"/>
  <c r="Z916" i="1"/>
  <c r="Y916" i="1"/>
  <c r="Z2111" i="1"/>
  <c r="Y2111" i="1"/>
  <c r="Z1348" i="1"/>
  <c r="Y1348" i="1"/>
  <c r="Z2823" i="1"/>
  <c r="AB2823" i="1" s="1"/>
  <c r="Y2823" i="1"/>
  <c r="Z2766" i="1"/>
  <c r="Y2766" i="1"/>
  <c r="Z2477" i="1"/>
  <c r="AB2477" i="1" s="1"/>
  <c r="Y2477" i="1"/>
  <c r="Z1360" i="1"/>
  <c r="AB1360" i="1" s="1"/>
  <c r="Y1360" i="1"/>
  <c r="Z2109" i="1"/>
  <c r="Y2109" i="1"/>
  <c r="Z924" i="1"/>
  <c r="AB924" i="1" s="1"/>
  <c r="Y924" i="1"/>
  <c r="Z526" i="1"/>
  <c r="AB526" i="1" s="1"/>
  <c r="Y526" i="1"/>
  <c r="Z1987" i="1"/>
  <c r="AB1987" i="1" s="1"/>
  <c r="Y1987" i="1"/>
  <c r="AD1850" i="1"/>
  <c r="AA1850" i="1"/>
  <c r="AD1724" i="1"/>
  <c r="AA1724" i="1"/>
  <c r="AD1763" i="1"/>
  <c r="AA1763" i="1"/>
  <c r="Z1808" i="1"/>
  <c r="AB1808" i="1" s="1"/>
  <c r="Y1808" i="1"/>
  <c r="Z1777" i="1"/>
  <c r="AB1777" i="1" s="1"/>
  <c r="Z1765" i="1"/>
  <c r="AB1765" i="1" s="1"/>
  <c r="Z1739" i="1"/>
  <c r="AB1739" i="1" s="1"/>
  <c r="Y1739" i="1"/>
  <c r="Z1730" i="1"/>
  <c r="AB1730" i="1" s="1"/>
  <c r="Z1706" i="1"/>
  <c r="Z1698" i="1"/>
  <c r="AB1698" i="1" s="1"/>
  <c r="Z1670" i="1"/>
  <c r="AB1670" i="1" s="1"/>
  <c r="Z1658" i="1"/>
  <c r="AB1658" i="1" s="1"/>
  <c r="Z1630" i="1"/>
  <c r="AB1630" i="1" s="1"/>
  <c r="Y1630" i="1"/>
  <c r="Z1621" i="1"/>
  <c r="AB1621" i="1" s="1"/>
  <c r="Y1621" i="1"/>
  <c r="Z1593" i="1"/>
  <c r="AB1593" i="1" s="1"/>
  <c r="Z1583" i="1"/>
  <c r="AB1583" i="1" s="1"/>
  <c r="Z1552" i="1"/>
  <c r="AB1552" i="1" s="1"/>
  <c r="Z1544" i="1"/>
  <c r="Z1510" i="1"/>
  <c r="Z1502" i="1"/>
  <c r="AB1502" i="1" s="1"/>
  <c r="Z1451" i="1"/>
  <c r="AB1451" i="1" s="1"/>
  <c r="Z1440" i="1"/>
  <c r="AB1440" i="1" s="1"/>
  <c r="Y1440" i="1"/>
  <c r="Z1407" i="1"/>
  <c r="AB1407" i="1" s="1"/>
  <c r="Z1398" i="1"/>
  <c r="AB1398" i="1" s="1"/>
  <c r="Z1366" i="1"/>
  <c r="AB1366" i="1" s="1"/>
  <c r="Z1353" i="1"/>
  <c r="Y1353" i="1"/>
  <c r="Z1319" i="1"/>
  <c r="AB1319" i="1" s="1"/>
  <c r="Z1303" i="1"/>
  <c r="Z1262" i="1"/>
  <c r="AB1262" i="1" s="1"/>
  <c r="Z1241" i="1"/>
  <c r="Z1209" i="1"/>
  <c r="AB1209" i="1" s="1"/>
  <c r="Z1201" i="1"/>
  <c r="AB1201" i="1" s="1"/>
  <c r="Z1226" i="1"/>
  <c r="AB1226" i="1" s="1"/>
  <c r="Z1165" i="1"/>
  <c r="AB1165" i="1" s="1"/>
  <c r="Z1131" i="1"/>
  <c r="AB1131" i="1" s="1"/>
  <c r="Z1118" i="1"/>
  <c r="AB1118" i="1" s="1"/>
  <c r="Z1088" i="1"/>
  <c r="AB1088" i="1" s="1"/>
  <c r="Z1075" i="1"/>
  <c r="AB1075" i="1" s="1"/>
  <c r="Z1047" i="1"/>
  <c r="AB1047" i="1" s="1"/>
  <c r="Z1036" i="1"/>
  <c r="AB1036" i="1" s="1"/>
  <c r="Z989" i="1"/>
  <c r="AB989" i="1" s="1"/>
  <c r="Z980" i="1"/>
  <c r="AB980" i="1" s="1"/>
  <c r="Z936" i="1"/>
  <c r="AB936" i="1" s="1"/>
  <c r="Z922" i="1"/>
  <c r="AB922" i="1" s="1"/>
  <c r="Y922" i="1"/>
  <c r="Z877" i="1"/>
  <c r="AB877" i="1" s="1"/>
  <c r="Z863" i="1"/>
  <c r="AB863" i="1" s="1"/>
  <c r="Z839" i="1"/>
  <c r="AB839" i="1" s="1"/>
  <c r="Z830" i="1"/>
  <c r="AB830" i="1" s="1"/>
  <c r="Z782" i="1"/>
  <c r="AB782" i="1" s="1"/>
  <c r="Z772" i="1"/>
  <c r="Z739" i="1"/>
  <c r="Z717" i="1"/>
  <c r="AB717" i="1" s="1"/>
  <c r="Y717" i="1"/>
  <c r="Z701" i="1"/>
  <c r="Z683" i="1"/>
  <c r="Z659" i="1"/>
  <c r="AB659" i="1" s="1"/>
  <c r="Y659" i="1"/>
  <c r="Z643" i="1"/>
  <c r="AB643" i="1" s="1"/>
  <c r="Y643" i="1"/>
  <c r="Z623" i="1"/>
  <c r="AB623" i="1" s="1"/>
  <c r="Z607" i="1"/>
  <c r="Z586" i="1"/>
  <c r="Y586" i="1" s="1"/>
  <c r="Z565" i="1"/>
  <c r="Z548" i="1"/>
  <c r="Y548" i="1" s="1"/>
  <c r="Z522" i="1"/>
  <c r="AB522" i="1" s="1"/>
  <c r="Z510" i="1"/>
  <c r="AB510" i="1" s="1"/>
  <c r="Z494" i="1"/>
  <c r="AB494" i="1" s="1"/>
  <c r="Z469" i="1"/>
  <c r="Y469" i="1"/>
  <c r="Z451" i="1"/>
  <c r="AB451" i="1" s="1"/>
  <c r="Z437" i="1"/>
  <c r="AB437" i="1" s="1"/>
  <c r="Z422" i="1"/>
  <c r="AB422" i="1" s="1"/>
  <c r="Z358" i="1"/>
  <c r="Z330" i="1"/>
  <c r="Z317" i="1"/>
  <c r="Z300" i="1"/>
  <c r="Z274" i="1"/>
  <c r="Z3075" i="1"/>
  <c r="AB3075" i="1" s="1"/>
  <c r="Y3075" i="1"/>
  <c r="Z2881" i="1"/>
  <c r="Y2881" i="1"/>
  <c r="Z2767" i="1"/>
  <c r="Y2767" i="1"/>
  <c r="Z2719" i="1"/>
  <c r="AB2719" i="1" s="1"/>
  <c r="Y2719" i="1"/>
  <c r="Z2682" i="1"/>
  <c r="AB2682" i="1" s="1"/>
  <c r="Y2682" i="1"/>
  <c r="Z2478" i="1"/>
  <c r="AB2478" i="1" s="1"/>
  <c r="Y2478" i="1"/>
  <c r="Z2474" i="1"/>
  <c r="AB2474" i="1" s="1"/>
  <c r="Y2474" i="1"/>
  <c r="Z505" i="1"/>
  <c r="AB505" i="1" s="1"/>
  <c r="Z478" i="1"/>
  <c r="Z470" i="1"/>
  <c r="Y470" i="1"/>
  <c r="Z463" i="1"/>
  <c r="AB463" i="1" s="1"/>
  <c r="Y463" i="1"/>
  <c r="Z461" i="1"/>
  <c r="AB461" i="1" s="1"/>
  <c r="Y461" i="1"/>
  <c r="Z1761" i="1"/>
  <c r="Y1761" i="1"/>
  <c r="Z1695" i="1"/>
  <c r="AB1695" i="1" s="1"/>
  <c r="Y1695" i="1"/>
  <c r="Z1599" i="1"/>
  <c r="AB1599" i="1" s="1"/>
  <c r="Y1599" i="1"/>
  <c r="Z1025" i="1"/>
  <c r="Y1025" i="1"/>
  <c r="Z792" i="1"/>
  <c r="AB792" i="1" s="1"/>
  <c r="Y792" i="1"/>
  <c r="Z718" i="1"/>
  <c r="AB718" i="1" s="1"/>
  <c r="Y718" i="1"/>
  <c r="Z660" i="1"/>
  <c r="Y660" i="1"/>
  <c r="Z458" i="1"/>
  <c r="AB458" i="1" s="1"/>
  <c r="Y458" i="1"/>
  <c r="Z448" i="1"/>
  <c r="AB448" i="1" s="1"/>
  <c r="Z430" i="1"/>
  <c r="AB430" i="1" s="1"/>
  <c r="Z415" i="1"/>
  <c r="AB415" i="1" s="1"/>
  <c r="Z353" i="1"/>
  <c r="Z327" i="1"/>
  <c r="Z310" i="1"/>
  <c r="Z289" i="1"/>
  <c r="Z271" i="1"/>
  <c r="AB271" i="1" s="1"/>
  <c r="Z255" i="1"/>
  <c r="Z231" i="1"/>
  <c r="Z213" i="1"/>
  <c r="Z192" i="1"/>
  <c r="AB192" i="1" s="1"/>
  <c r="Z171" i="1"/>
  <c r="AB171" i="1" s="1"/>
  <c r="Z151" i="1"/>
  <c r="Z125" i="1"/>
  <c r="Z91" i="1"/>
  <c r="AB91" i="1" s="1"/>
  <c r="Z74" i="1"/>
  <c r="AB74" i="1" s="1"/>
  <c r="Y74" i="1"/>
  <c r="Z39" i="1"/>
  <c r="AB39" i="1" s="1"/>
  <c r="Z15" i="1"/>
  <c r="Z1809" i="1"/>
  <c r="Y1809" i="1"/>
  <c r="Z1622" i="1"/>
  <c r="Y1622" i="1"/>
  <c r="Z1603" i="1"/>
  <c r="Y1603" i="1"/>
  <c r="Z1363" i="1"/>
  <c r="AB1363" i="1" s="1"/>
  <c r="Y1363" i="1"/>
  <c r="Z927" i="1"/>
  <c r="Y927" i="1"/>
  <c r="Z778" i="1"/>
  <c r="AB778" i="1" s="1"/>
  <c r="Y778" i="1"/>
  <c r="Z714" i="1"/>
  <c r="AB714" i="1" s="1"/>
  <c r="Y714" i="1"/>
  <c r="Z1598" i="1"/>
  <c r="Y1598" i="1"/>
  <c r="Z1285" i="1"/>
  <c r="Y1285" i="1"/>
  <c r="Z728" i="1"/>
  <c r="AB728" i="1" s="1"/>
  <c r="Y728" i="1"/>
  <c r="Z687" i="1"/>
  <c r="Y687" i="1"/>
  <c r="Z459" i="1"/>
  <c r="AB459" i="1" s="1"/>
  <c r="Y459" i="1"/>
  <c r="Z3068" i="1"/>
  <c r="AB3068" i="1" s="1"/>
  <c r="Z2813" i="1"/>
  <c r="AB2813" i="1" s="1"/>
  <c r="Y2813" i="1"/>
  <c r="Z2760" i="1"/>
  <c r="AB2760" i="1" s="1"/>
  <c r="Y2760" i="1"/>
  <c r="Z2722" i="1"/>
  <c r="AB2722" i="1" s="1"/>
  <c r="Y2722" i="1"/>
  <c r="Z2642" i="1"/>
  <c r="AB2642" i="1" s="1"/>
  <c r="Y2642" i="1"/>
  <c r="Z2480" i="1"/>
  <c r="AB2480" i="1" s="1"/>
  <c r="Y2480" i="1"/>
  <c r="Z2437" i="1"/>
  <c r="AB2437" i="1" s="1"/>
  <c r="Y2437" i="1"/>
  <c r="Z2089" i="1"/>
  <c r="AB2089" i="1" s="1"/>
  <c r="Y2089" i="1"/>
  <c r="Z1725" i="1"/>
  <c r="AB1725" i="1" s="1"/>
  <c r="Y1725" i="1"/>
  <c r="Z1709" i="1"/>
  <c r="AB1709" i="1" s="1"/>
  <c r="Y1709" i="1"/>
  <c r="Z1633" i="1"/>
  <c r="AB1633" i="1" s="1"/>
  <c r="Y1633" i="1"/>
  <c r="Z1624" i="1"/>
  <c r="Y1624" i="1"/>
  <c r="Z1497" i="1"/>
  <c r="AB1497" i="1" s="1"/>
  <c r="Y1497" i="1"/>
  <c r="Z517" i="1"/>
  <c r="AB517" i="1" s="1"/>
  <c r="Z501" i="1"/>
  <c r="AB501" i="1" s="1"/>
  <c r="Z468" i="1"/>
  <c r="Y468" i="1"/>
  <c r="Z462" i="1"/>
  <c r="AB462" i="1" s="1"/>
  <c r="Y462" i="1"/>
  <c r="Z3078" i="1"/>
  <c r="AB3078" i="1" s="1"/>
  <c r="Y3078" i="1"/>
  <c r="Z2403" i="1"/>
  <c r="Y2403" i="1"/>
  <c r="Z1370" i="1"/>
  <c r="AB1370" i="1" s="1"/>
  <c r="Y1370" i="1"/>
  <c r="Z1361" i="1"/>
  <c r="AB1361" i="1" s="1"/>
  <c r="Y1361" i="1"/>
  <c r="Z1284" i="1"/>
  <c r="AB1284" i="1" s="1"/>
  <c r="Y1284" i="1"/>
  <c r="Z1028" i="1"/>
  <c r="AB1028" i="1" s="1"/>
  <c r="Y1028" i="1"/>
  <c r="Z925" i="1"/>
  <c r="Y925" i="1"/>
  <c r="Z720" i="1"/>
  <c r="AB720" i="1" s="1"/>
  <c r="Y720" i="1"/>
  <c r="Z673" i="1"/>
  <c r="AB673" i="1" s="1"/>
  <c r="Y673" i="1"/>
  <c r="Z662" i="1"/>
  <c r="Y662" i="1"/>
  <c r="Z654" i="1"/>
  <c r="AB654" i="1" s="1"/>
  <c r="Y654" i="1"/>
  <c r="Z646" i="1"/>
  <c r="Y646" i="1"/>
  <c r="Z2756" i="1"/>
  <c r="Y2756" i="1"/>
  <c r="Z2108" i="1"/>
  <c r="Y2108" i="1"/>
  <c r="Z2320" i="1"/>
  <c r="AB2320" i="1" s="1"/>
  <c r="Z2093" i="1"/>
  <c r="Z1910" i="1"/>
  <c r="AB1910" i="1" s="1"/>
  <c r="Z2647" i="1"/>
  <c r="AB2647" i="1" s="1"/>
  <c r="Y2647" i="1"/>
  <c r="Z1283" i="1"/>
  <c r="AB1283" i="1" s="1"/>
  <c r="Y1283" i="1"/>
  <c r="Z963" i="1"/>
  <c r="AB963" i="1" s="1"/>
  <c r="Y963" i="1"/>
  <c r="Z2380" i="1"/>
  <c r="AB2380" i="1" s="1"/>
  <c r="Z1480" i="1"/>
  <c r="AB1480" i="1" s="1"/>
  <c r="Z2352" i="1"/>
  <c r="AB2352" i="1" s="1"/>
  <c r="AD1623" i="1"/>
  <c r="AA1623" i="1"/>
  <c r="AD726" i="1"/>
  <c r="AA726" i="1"/>
  <c r="AA2666" i="1"/>
  <c r="AC2666" i="1" s="1"/>
  <c r="AD2090" i="1"/>
  <c r="AA2090" i="1"/>
  <c r="AD1712" i="1"/>
  <c r="AA1712" i="1"/>
  <c r="AD2814" i="1"/>
  <c r="AA2814" i="1"/>
  <c r="AD2521" i="1"/>
  <c r="AA2521" i="1"/>
  <c r="AD1026" i="1"/>
  <c r="AA1026" i="1"/>
  <c r="AD2475" i="1"/>
  <c r="AA2475" i="1"/>
  <c r="AD1926" i="1"/>
  <c r="AA1926" i="1"/>
  <c r="AD294" i="1"/>
  <c r="AA294" i="1"/>
  <c r="Z2347" i="1"/>
  <c r="Z2348" i="1"/>
  <c r="AB2348" i="1" s="1"/>
  <c r="Z506" i="1"/>
  <c r="AB506" i="1" s="1"/>
  <c r="Z502" i="1"/>
  <c r="AB502" i="1" s="1"/>
  <c r="Z2351" i="1"/>
  <c r="AB2351" i="1" s="1"/>
  <c r="Z2199" i="1"/>
  <c r="Z3047" i="1"/>
  <c r="Z3053" i="1"/>
  <c r="Z3031" i="1"/>
  <c r="Z3011" i="1"/>
  <c r="Z2998" i="1"/>
  <c r="Z2990" i="1"/>
  <c r="Z2970" i="1"/>
  <c r="Z2957" i="1"/>
  <c r="Z2947" i="1"/>
  <c r="Z2939" i="1"/>
  <c r="Z2930" i="1"/>
  <c r="Z2880" i="1"/>
  <c r="Z2870" i="1"/>
  <c r="Z2852" i="1"/>
  <c r="Z456" i="1"/>
  <c r="AB456" i="1" s="1"/>
  <c r="Z438" i="1"/>
  <c r="AB438" i="1" s="1"/>
  <c r="Z423" i="1"/>
  <c r="AB423" i="1" s="1"/>
  <c r="Z368" i="1"/>
  <c r="Z318" i="1"/>
  <c r="AB318" i="1" s="1"/>
  <c r="Z280" i="1"/>
  <c r="Z263" i="1"/>
  <c r="AB263" i="1" s="1"/>
  <c r="Z247" i="1"/>
  <c r="Z221" i="1"/>
  <c r="Z205" i="1"/>
  <c r="Z162" i="1"/>
  <c r="Z141" i="1"/>
  <c r="AB141" i="1" s="1"/>
  <c r="Z111" i="1"/>
  <c r="AB111" i="1" s="1"/>
  <c r="Z83" i="1"/>
  <c r="AB83" i="1" s="1"/>
  <c r="Z51" i="1"/>
  <c r="AB51" i="1" s="1"/>
  <c r="Z22" i="1"/>
  <c r="Z7" i="1"/>
  <c r="X2397" i="1"/>
  <c r="X2277" i="1"/>
  <c r="X2258" i="1"/>
  <c r="X2226" i="1"/>
  <c r="X2128" i="1"/>
  <c r="X2037" i="1"/>
  <c r="X2010" i="1"/>
  <c r="X1957" i="1"/>
  <c r="Z1957" i="1" s="1"/>
  <c r="AB1957" i="1" s="1"/>
  <c r="X1930" i="1"/>
  <c r="X1855" i="1"/>
  <c r="X1839" i="1"/>
  <c r="X1831" i="1"/>
  <c r="Z1831" i="1" s="1"/>
  <c r="AB1831" i="1" s="1"/>
  <c r="Z1443" i="1"/>
  <c r="Z524" i="1"/>
  <c r="AB524" i="1" s="1"/>
  <c r="Z515" i="1"/>
  <c r="AB515" i="1" s="1"/>
  <c r="Z507" i="1"/>
  <c r="AB507" i="1" s="1"/>
  <c r="Z497" i="1"/>
  <c r="AB497" i="1" s="1"/>
  <c r="Z474" i="1"/>
  <c r="AB474" i="1" s="1"/>
  <c r="Z2350" i="1"/>
  <c r="AB2350" i="1" s="1"/>
  <c r="Z1837" i="1"/>
  <c r="Z504" i="1"/>
  <c r="AB504" i="1" s="1"/>
  <c r="Z2037" i="1"/>
  <c r="AB2037" i="1" s="1"/>
  <c r="Z2294" i="1"/>
  <c r="AB2294" i="1" s="1"/>
  <c r="Z1893" i="1"/>
  <c r="AB1893" i="1" s="1"/>
  <c r="Z2071" i="1"/>
  <c r="AB2071" i="1" s="1"/>
  <c r="Z2349" i="1"/>
  <c r="AB2349" i="1" s="1"/>
  <c r="Z2681" i="1"/>
  <c r="Z2656" i="1"/>
  <c r="Z2473" i="1"/>
  <c r="Z881" i="1"/>
  <c r="Z3069" i="1"/>
  <c r="Z3077" i="1"/>
  <c r="Z3048" i="1"/>
  <c r="Z3086" i="1"/>
  <c r="Z3002" i="1"/>
  <c r="Z2994" i="1"/>
  <c r="Z2980" i="1"/>
  <c r="Z2964" i="1"/>
  <c r="Z2952" i="1"/>
  <c r="Z2943" i="1"/>
  <c r="Z2935" i="1"/>
  <c r="Z2889" i="1"/>
  <c r="Z2876" i="1"/>
  <c r="Z2863" i="1"/>
  <c r="Z2840" i="1"/>
  <c r="X2006" i="1"/>
  <c r="W2006" i="1"/>
  <c r="X3088" i="1"/>
  <c r="W3088" i="1"/>
  <c r="X2966" i="1"/>
  <c r="W2966" i="1"/>
  <c r="X2907" i="1"/>
  <c r="W2907" i="1"/>
  <c r="X2679" i="1"/>
  <c r="W2679" i="1"/>
  <c r="X2603" i="1"/>
  <c r="W2603" i="1"/>
  <c r="X2547" i="1"/>
  <c r="W2547" i="1"/>
  <c r="X2497" i="1"/>
  <c r="W2497" i="1"/>
  <c r="X1801" i="1"/>
  <c r="W1801" i="1"/>
  <c r="X1758" i="1"/>
  <c r="W1758" i="1"/>
  <c r="X1724" i="1"/>
  <c r="W1724" i="1"/>
  <c r="X1691" i="1"/>
  <c r="W1691" i="1"/>
  <c r="X1648" i="1"/>
  <c r="W1648" i="1"/>
  <c r="X1632" i="1"/>
  <c r="W1632" i="1"/>
  <c r="X1595" i="1"/>
  <c r="W1595" i="1"/>
  <c r="X1556" i="1"/>
  <c r="W1556" i="1"/>
  <c r="X1512" i="1"/>
  <c r="W1512" i="1"/>
  <c r="X1476" i="1"/>
  <c r="W1476" i="1"/>
  <c r="X1455" i="1"/>
  <c r="W1455" i="1"/>
  <c r="X1409" i="1"/>
  <c r="W1409" i="1"/>
  <c r="X1390" i="1"/>
  <c r="W1390" i="1"/>
  <c r="X1345" i="1"/>
  <c r="W1345" i="1"/>
  <c r="X1294" i="1"/>
  <c r="W1294" i="1"/>
  <c r="X1232" i="1"/>
  <c r="W1232" i="1"/>
  <c r="X1211" i="1"/>
  <c r="W1211" i="1"/>
  <c r="X1234" i="1"/>
  <c r="W1234" i="1"/>
  <c r="X1135" i="1"/>
  <c r="W1135" i="1"/>
  <c r="X1091" i="1"/>
  <c r="W1091" i="1"/>
  <c r="X1049" i="1"/>
  <c r="W1049" i="1"/>
  <c r="X1026" i="1"/>
  <c r="W1026" i="1"/>
  <c r="X991" i="1"/>
  <c r="W991" i="1"/>
  <c r="X939" i="1"/>
  <c r="W939" i="1"/>
  <c r="X885" i="1"/>
  <c r="W885" i="1"/>
  <c r="X841" i="1"/>
  <c r="W841" i="1"/>
  <c r="X793" i="1"/>
  <c r="W793" i="1"/>
  <c r="X742" i="1"/>
  <c r="W742" i="1"/>
  <c r="X726" i="1"/>
  <c r="W726" i="1"/>
  <c r="X684" i="1"/>
  <c r="W684" i="1"/>
  <c r="X631" i="1"/>
  <c r="W631" i="1"/>
  <c r="X1420" i="1"/>
  <c r="W1420" i="1"/>
  <c r="X3050" i="1"/>
  <c r="W3050" i="1"/>
  <c r="X3004" i="1"/>
  <c r="W3004" i="1"/>
  <c r="X2982" i="1"/>
  <c r="W2982" i="1"/>
  <c r="X2955" i="1"/>
  <c r="W2955" i="1"/>
  <c r="X2937" i="1"/>
  <c r="W2937" i="1"/>
  <c r="X2883" i="1"/>
  <c r="W2883" i="1"/>
  <c r="X2861" i="1"/>
  <c r="W2861" i="1"/>
  <c r="X2611" i="1"/>
  <c r="W2611" i="1"/>
  <c r="X2584" i="1"/>
  <c r="W2584" i="1"/>
  <c r="X2557" i="1"/>
  <c r="W2557" i="1"/>
  <c r="X2539" i="1"/>
  <c r="W2539" i="1"/>
  <c r="X2509" i="1"/>
  <c r="W2509" i="1"/>
  <c r="X2485" i="1"/>
  <c r="W2485" i="1"/>
  <c r="X1810" i="1"/>
  <c r="W1810" i="1"/>
  <c r="X1790" i="1"/>
  <c r="W1790" i="1"/>
  <c r="X1767" i="1"/>
  <c r="W1767" i="1"/>
  <c r="X1749" i="1"/>
  <c r="Z1749" i="1" s="1"/>
  <c r="Y1749" i="1" s="1"/>
  <c r="W1749" i="1"/>
  <c r="X1732" i="1"/>
  <c r="W1732" i="1"/>
  <c r="X1716" i="1"/>
  <c r="W1716" i="1"/>
  <c r="X1700" i="1"/>
  <c r="W1700" i="1"/>
  <c r="X1683" i="1"/>
  <c r="W1683" i="1"/>
  <c r="X1660" i="1"/>
  <c r="W1660" i="1"/>
  <c r="X1640" i="1"/>
  <c r="W1640" i="1"/>
  <c r="X1623" i="1"/>
  <c r="W1623" i="1"/>
  <c r="X1604" i="1"/>
  <c r="W1604" i="1"/>
  <c r="X1587" i="1"/>
  <c r="W1587" i="1"/>
  <c r="X1567" i="1"/>
  <c r="W1567" i="1"/>
  <c r="X1546" i="1"/>
  <c r="W1546" i="1"/>
  <c r="X1522" i="1"/>
  <c r="W1522" i="1"/>
  <c r="X1504" i="1"/>
  <c r="W1504" i="1"/>
  <c r="X1486" i="1"/>
  <c r="W1486" i="1"/>
  <c r="X1468" i="1"/>
  <c r="W1468" i="1"/>
  <c r="X1445" i="1"/>
  <c r="W1445" i="1"/>
  <c r="X1424" i="1"/>
  <c r="W1424" i="1"/>
  <c r="X1400" i="1"/>
  <c r="Z1400" i="1" s="1"/>
  <c r="AB1400" i="1" s="1"/>
  <c r="W1400" i="1"/>
  <c r="X1380" i="1"/>
  <c r="W1380" i="1"/>
  <c r="X1360" i="1"/>
  <c r="W1360" i="1"/>
  <c r="X1335" i="1"/>
  <c r="W1335" i="1"/>
  <c r="X1301" i="1"/>
  <c r="W1301" i="1"/>
  <c r="X1283" i="1"/>
  <c r="W1283" i="1"/>
  <c r="X1243" i="1"/>
  <c r="W1243" i="1"/>
  <c r="X1219" i="1"/>
  <c r="W1219" i="1"/>
  <c r="X1203" i="1"/>
  <c r="W1203" i="1"/>
  <c r="X1255" i="1"/>
  <c r="W1255" i="1"/>
  <c r="X1168" i="1"/>
  <c r="W1168" i="1"/>
  <c r="X1146" i="1"/>
  <c r="W1146" i="1"/>
  <c r="X1122" i="1"/>
  <c r="W1122" i="1"/>
  <c r="X1101" i="1"/>
  <c r="W1101" i="1"/>
  <c r="X1080" i="1"/>
  <c r="W1080" i="1"/>
  <c r="X1059" i="1"/>
  <c r="W1059" i="1"/>
  <c r="X1038" i="1"/>
  <c r="W1038" i="1"/>
  <c r="X1016" i="1"/>
  <c r="W1016" i="1"/>
  <c r="X982" i="1"/>
  <c r="W982" i="1"/>
  <c r="X963" i="1"/>
  <c r="W963" i="1"/>
  <c r="X924" i="1"/>
  <c r="W924" i="1"/>
  <c r="X905" i="1"/>
  <c r="W905" i="1"/>
  <c r="X865" i="1"/>
  <c r="Z865" i="1" s="1"/>
  <c r="AB865" i="1" s="1"/>
  <c r="W865" i="1"/>
  <c r="X849" i="1"/>
  <c r="W849" i="1"/>
  <c r="X832" i="1"/>
  <c r="W832" i="1"/>
  <c r="X806" i="1"/>
  <c r="W806" i="1"/>
  <c r="X774" i="1"/>
  <c r="W774" i="1"/>
  <c r="X753" i="1"/>
  <c r="W753" i="1"/>
  <c r="X730" i="1"/>
  <c r="Z730" i="1" s="1"/>
  <c r="AB730" i="1" s="1"/>
  <c r="W730" i="1"/>
  <c r="X708" i="1"/>
  <c r="Z708" i="1" s="1"/>
  <c r="Y708" i="1" s="1"/>
  <c r="W708" i="1"/>
  <c r="X689" i="1"/>
  <c r="W689" i="1"/>
  <c r="X672" i="1"/>
  <c r="W672" i="1"/>
  <c r="X653" i="1"/>
  <c r="W653" i="1"/>
  <c r="X638" i="1"/>
  <c r="W638" i="1"/>
  <c r="X2369" i="1"/>
  <c r="Z2369" i="1" s="1"/>
  <c r="AB2369" i="1" s="1"/>
  <c r="W2369" i="1"/>
  <c r="X597" i="1"/>
  <c r="Z597" i="1" s="1"/>
  <c r="AB597" i="1" s="1"/>
  <c r="W597" i="1"/>
  <c r="X576" i="1"/>
  <c r="Z576" i="1" s="1"/>
  <c r="Y576" i="1" s="1"/>
  <c r="W576" i="1"/>
  <c r="X555" i="1"/>
  <c r="Z555" i="1" s="1"/>
  <c r="W555" i="1"/>
  <c r="X537" i="1"/>
  <c r="W537" i="1"/>
  <c r="X520" i="1"/>
  <c r="W520" i="1"/>
  <c r="X498" i="1"/>
  <c r="W498" i="1"/>
  <c r="X475" i="1"/>
  <c r="W475" i="1"/>
  <c r="X457" i="1"/>
  <c r="W457" i="1"/>
  <c r="X439" i="1"/>
  <c r="W439" i="1"/>
  <c r="X424" i="1"/>
  <c r="W424" i="1"/>
  <c r="X370" i="1"/>
  <c r="W370" i="1"/>
  <c r="X335" i="1"/>
  <c r="W335" i="1"/>
  <c r="X319" i="1"/>
  <c r="W319" i="1"/>
  <c r="X301" i="1"/>
  <c r="W301" i="1"/>
  <c r="X281" i="1"/>
  <c r="W281" i="1"/>
  <c r="X264" i="1"/>
  <c r="W264" i="1"/>
  <c r="X256" i="1"/>
  <c r="W256" i="1"/>
  <c r="X232" i="1"/>
  <c r="W232" i="1"/>
  <c r="X222" i="1"/>
  <c r="W222" i="1"/>
  <c r="X214" i="1"/>
  <c r="W214" i="1"/>
  <c r="X206" i="1"/>
  <c r="W206" i="1"/>
  <c r="X193" i="1"/>
  <c r="W193" i="1"/>
  <c r="X172" i="1"/>
  <c r="W172" i="1"/>
  <c r="X163" i="1"/>
  <c r="W163" i="1"/>
  <c r="X152" i="1"/>
  <c r="W152" i="1"/>
  <c r="X142" i="1"/>
  <c r="W142" i="1"/>
  <c r="X116" i="1"/>
  <c r="W116" i="1"/>
  <c r="X92" i="1"/>
  <c r="Z92" i="1" s="1"/>
  <c r="AB92" i="1" s="1"/>
  <c r="W92" i="1"/>
  <c r="X84" i="1"/>
  <c r="W84" i="1"/>
  <c r="X76" i="1"/>
  <c r="W76" i="1"/>
  <c r="X52" i="1"/>
  <c r="W52" i="1"/>
  <c r="X40" i="1"/>
  <c r="Z40" i="1" s="1"/>
  <c r="AB40" i="1" s="1"/>
  <c r="W40" i="1"/>
  <c r="X27" i="1"/>
  <c r="W27" i="1"/>
  <c r="X16" i="1"/>
  <c r="W16" i="1"/>
  <c r="X8" i="1"/>
  <c r="W8" i="1"/>
  <c r="X883" i="1"/>
  <c r="W883" i="1"/>
  <c r="X3046" i="1"/>
  <c r="Z3046" i="1" s="1"/>
  <c r="AB3046" i="1" s="1"/>
  <c r="W3046" i="1"/>
  <c r="X3051" i="1"/>
  <c r="W3051" i="1"/>
  <c r="X3073" i="1"/>
  <c r="Z3073" i="1" s="1"/>
  <c r="AB3073" i="1" s="1"/>
  <c r="W3073" i="1"/>
  <c r="X3042" i="1"/>
  <c r="W3042" i="1"/>
  <c r="X3061" i="1"/>
  <c r="W3061" i="1"/>
  <c r="X3044" i="1"/>
  <c r="W3044" i="1"/>
  <c r="X3018" i="1"/>
  <c r="W3018" i="1"/>
  <c r="X3015" i="1"/>
  <c r="W3015" i="1"/>
  <c r="X3001" i="1"/>
  <c r="W3001" i="1"/>
  <c r="X2993" i="1"/>
  <c r="W2993" i="1"/>
  <c r="X2973" i="1"/>
  <c r="W2973" i="1"/>
  <c r="X2963" i="1"/>
  <c r="W2963" i="1"/>
  <c r="X2951" i="1"/>
  <c r="W2951" i="1"/>
  <c r="X2942" i="1"/>
  <c r="W2942" i="1"/>
  <c r="X2934" i="1"/>
  <c r="W2934" i="1"/>
  <c r="X2888" i="1"/>
  <c r="W2888" i="1"/>
  <c r="X2879" i="1"/>
  <c r="W2879" i="1"/>
  <c r="X2866" i="1"/>
  <c r="W2866" i="1"/>
  <c r="X2851" i="1"/>
  <c r="W2851" i="1"/>
  <c r="X2835" i="1"/>
  <c r="W2835" i="1"/>
  <c r="X2827" i="1"/>
  <c r="W2827" i="1"/>
  <c r="X2813" i="1"/>
  <c r="W2813" i="1"/>
  <c r="X2805" i="1"/>
  <c r="W2805" i="1"/>
  <c r="X2790" i="1"/>
  <c r="W2790" i="1"/>
  <c r="X2769" i="1"/>
  <c r="W2769" i="1"/>
  <c r="X2760" i="1"/>
  <c r="W2760" i="1"/>
  <c r="X2741" i="1"/>
  <c r="W2741" i="1"/>
  <c r="X2722" i="1"/>
  <c r="W2722" i="1"/>
  <c r="X2708" i="1"/>
  <c r="W2708" i="1"/>
  <c r="X2695" i="1"/>
  <c r="W2695" i="1"/>
  <c r="X2685" i="1"/>
  <c r="W2685" i="1"/>
  <c r="X2676" i="1"/>
  <c r="W2676" i="1"/>
  <c r="X2654" i="1"/>
  <c r="W2654" i="1"/>
  <c r="X2642" i="1"/>
  <c r="W2642" i="1"/>
  <c r="X2622" i="1"/>
  <c r="W2622" i="1"/>
  <c r="X2608" i="1"/>
  <c r="W2608" i="1"/>
  <c r="X2598" i="1"/>
  <c r="W2598" i="1"/>
  <c r="X2581" i="1"/>
  <c r="W2581" i="1"/>
  <c r="X2567" i="1"/>
  <c r="W2567" i="1"/>
  <c r="X2553" i="1"/>
  <c r="W2553" i="1"/>
  <c r="X2544" i="1"/>
  <c r="W2544" i="1"/>
  <c r="X2535" i="1"/>
  <c r="W2535" i="1"/>
  <c r="X2518" i="1"/>
  <c r="W2518" i="1"/>
  <c r="X2506" i="1"/>
  <c r="W2506" i="1"/>
  <c r="X2492" i="1"/>
  <c r="W2492" i="1"/>
  <c r="X2480" i="1"/>
  <c r="W2480" i="1"/>
  <c r="X2472" i="1"/>
  <c r="W2472" i="1"/>
  <c r="X2435" i="1"/>
  <c r="W2435" i="1"/>
  <c r="X2424" i="1"/>
  <c r="W2424" i="1"/>
  <c r="X2410" i="1"/>
  <c r="W2410" i="1"/>
  <c r="X2400" i="1"/>
  <c r="W2400" i="1"/>
  <c r="X2391" i="1"/>
  <c r="W2391" i="1"/>
  <c r="X2383" i="1"/>
  <c r="W2383" i="1"/>
  <c r="X2365" i="1"/>
  <c r="Z2365" i="1" s="1"/>
  <c r="AB2365" i="1" s="1"/>
  <c r="W2365" i="1"/>
  <c r="X2354" i="1"/>
  <c r="W2354" i="1"/>
  <c r="X2333" i="1"/>
  <c r="W2333" i="1"/>
  <c r="X2314" i="1"/>
  <c r="Z2314" i="1" s="1"/>
  <c r="AB2314" i="1" s="1"/>
  <c r="W2314" i="1"/>
  <c r="X2300" i="1"/>
  <c r="W2300" i="1"/>
  <c r="X2292" i="1"/>
  <c r="Z2292" i="1" s="1"/>
  <c r="AB2292" i="1" s="1"/>
  <c r="W2292" i="1"/>
  <c r="X2284" i="1"/>
  <c r="Z2284" i="1" s="1"/>
  <c r="AB2284" i="1" s="1"/>
  <c r="W2284" i="1"/>
  <c r="X2275" i="1"/>
  <c r="Z2275" i="1" s="1"/>
  <c r="AB2275" i="1" s="1"/>
  <c r="W2275" i="1"/>
  <c r="X2265" i="1"/>
  <c r="W2265" i="1"/>
  <c r="X2256" i="1"/>
  <c r="Z2256" i="1" s="1"/>
  <c r="AB2256" i="1" s="1"/>
  <c r="W2256" i="1"/>
  <c r="X2244" i="1"/>
  <c r="W2244" i="1"/>
  <c r="X2222" i="1"/>
  <c r="W2222" i="1"/>
  <c r="X2214" i="1"/>
  <c r="W2214" i="1"/>
  <c r="X2193" i="1"/>
  <c r="Z2193" i="1" s="1"/>
  <c r="AB2193" i="1" s="1"/>
  <c r="W2193" i="1"/>
  <c r="X2185" i="1"/>
  <c r="W2185" i="1"/>
  <c r="X2152" i="1"/>
  <c r="Z2152" i="1" s="1"/>
  <c r="AB2152" i="1" s="1"/>
  <c r="W2152" i="1"/>
  <c r="X2133" i="1"/>
  <c r="Z2133" i="1" s="1"/>
  <c r="AB2133" i="1" s="1"/>
  <c r="W2133" i="1"/>
  <c r="X2125" i="1"/>
  <c r="Z2125" i="1" s="1"/>
  <c r="AB2125" i="1" s="1"/>
  <c r="W2125" i="1"/>
  <c r="X2115" i="1"/>
  <c r="W2115" i="1"/>
  <c r="X2107" i="1"/>
  <c r="Z2107" i="1" s="1"/>
  <c r="Y2107" i="1" s="1"/>
  <c r="W2107" i="1"/>
  <c r="X2099" i="1"/>
  <c r="W2099" i="1"/>
  <c r="X2091" i="1"/>
  <c r="W2091" i="1"/>
  <c r="X2082" i="1"/>
  <c r="W2082" i="1"/>
  <c r="X2068" i="1"/>
  <c r="W2068" i="1"/>
  <c r="X2044" i="1"/>
  <c r="W2044" i="1"/>
  <c r="X2035" i="1"/>
  <c r="W2035" i="1"/>
  <c r="X2024" i="1"/>
  <c r="Z2024" i="1" s="1"/>
  <c r="AB2024" i="1" s="1"/>
  <c r="W2024" i="1"/>
  <c r="X2005" i="1"/>
  <c r="W2005" i="1"/>
  <c r="X1994" i="1"/>
  <c r="W1994" i="1"/>
  <c r="X1985" i="1"/>
  <c r="W1985" i="1"/>
  <c r="X1971" i="1"/>
  <c r="W1971" i="1"/>
  <c r="X1955" i="1"/>
  <c r="W1955" i="1"/>
  <c r="X1936" i="1"/>
  <c r="Z1936" i="1" s="1"/>
  <c r="AB1936" i="1" s="1"/>
  <c r="W1936" i="1"/>
  <c r="X1928" i="1"/>
  <c r="W1928" i="1"/>
  <c r="X1917" i="1"/>
  <c r="W1917" i="1"/>
  <c r="X1907" i="1"/>
  <c r="W1907" i="1"/>
  <c r="X1899" i="1"/>
  <c r="W1899" i="1"/>
  <c r="X1891" i="1"/>
  <c r="W1891" i="1"/>
  <c r="X1877" i="1"/>
  <c r="Z1877" i="1" s="1"/>
  <c r="AB1877" i="1" s="1"/>
  <c r="W1877" i="1"/>
  <c r="X1853" i="1"/>
  <c r="W1853" i="1"/>
  <c r="X1845" i="1"/>
  <c r="W1845" i="1"/>
  <c r="X1833" i="1"/>
  <c r="Z1833" i="1" s="1"/>
  <c r="AB1833" i="1" s="1"/>
  <c r="W1833" i="1"/>
  <c r="X3074" i="1"/>
  <c r="W3074" i="1"/>
  <c r="X3024" i="1"/>
  <c r="W3024" i="1"/>
  <c r="X3039" i="1"/>
  <c r="W3039" i="1"/>
  <c r="X3058" i="1"/>
  <c r="W3058" i="1"/>
  <c r="X3016" i="1"/>
  <c r="W3016" i="1"/>
  <c r="X2836" i="1"/>
  <c r="W2836" i="1"/>
  <c r="X2828" i="1"/>
  <c r="W2828" i="1"/>
  <c r="X2814" i="1"/>
  <c r="W2814" i="1"/>
  <c r="X2806" i="1"/>
  <c r="W2806" i="1"/>
  <c r="X2791" i="1"/>
  <c r="W2791" i="1"/>
  <c r="X2771" i="1"/>
  <c r="W2771" i="1"/>
  <c r="X2761" i="1"/>
  <c r="W2761" i="1"/>
  <c r="X2746" i="1"/>
  <c r="W2746" i="1"/>
  <c r="X2726" i="1"/>
  <c r="W2726" i="1"/>
  <c r="X2710" i="1"/>
  <c r="W2710" i="1"/>
  <c r="X2697" i="1"/>
  <c r="W2697" i="1"/>
  <c r="X2686" i="1"/>
  <c r="W2686" i="1"/>
  <c r="X2645" i="1"/>
  <c r="W2645" i="1"/>
  <c r="X2623" i="1"/>
  <c r="W2623" i="1"/>
  <c r="X2609" i="1"/>
  <c r="W2609" i="1"/>
  <c r="X2599" i="1"/>
  <c r="W2599" i="1"/>
  <c r="X2582" i="1"/>
  <c r="W2582" i="1"/>
  <c r="X2566" i="1"/>
  <c r="W2566" i="1"/>
  <c r="X2554" i="1"/>
  <c r="W2554" i="1"/>
  <c r="X2545" i="1"/>
  <c r="W2545" i="1"/>
  <c r="X2537" i="1"/>
  <c r="W2537" i="1"/>
  <c r="X2521" i="1"/>
  <c r="W2521" i="1"/>
  <c r="X2507" i="1"/>
  <c r="W2507" i="1"/>
  <c r="X2494" i="1"/>
  <c r="W2494" i="1"/>
  <c r="X2482" i="1"/>
  <c r="W2482" i="1"/>
  <c r="X2441" i="1"/>
  <c r="W2441" i="1"/>
  <c r="X2436" i="1"/>
  <c r="W2436" i="1"/>
  <c r="X2428" i="1"/>
  <c r="W2428" i="1"/>
  <c r="X2419" i="1"/>
  <c r="W2419" i="1"/>
  <c r="X2411" i="1"/>
  <c r="W2411" i="1"/>
  <c r="X2404" i="1"/>
  <c r="W2404" i="1"/>
  <c r="X2396" i="1"/>
  <c r="W2396" i="1"/>
  <c r="X2392" i="1"/>
  <c r="W2392" i="1"/>
  <c r="X2386" i="1"/>
  <c r="Z2386" i="1" s="1"/>
  <c r="W2386" i="1"/>
  <c r="X2375" i="1"/>
  <c r="Z2375" i="1" s="1"/>
  <c r="W2375" i="1"/>
  <c r="X2366" i="1"/>
  <c r="W2366" i="1"/>
  <c r="X2357" i="1"/>
  <c r="W2357" i="1"/>
  <c r="X2334" i="1"/>
  <c r="W2334" i="1"/>
  <c r="X2326" i="1"/>
  <c r="W2326" i="1"/>
  <c r="X2313" i="1"/>
  <c r="W2313" i="1"/>
  <c r="X2301" i="1"/>
  <c r="Z2301" i="1" s="1"/>
  <c r="AB2301" i="1" s="1"/>
  <c r="W2301" i="1"/>
  <c r="X2297" i="1"/>
  <c r="W2297" i="1"/>
  <c r="X2291" i="1"/>
  <c r="W2291" i="1"/>
  <c r="X2285" i="1"/>
  <c r="W2285" i="1"/>
  <c r="X2281" i="1"/>
  <c r="W2281" i="1"/>
  <c r="X2274" i="1"/>
  <c r="W2274" i="1"/>
  <c r="X2266" i="1"/>
  <c r="Z2266" i="1" s="1"/>
  <c r="AB2266" i="1" s="1"/>
  <c r="W2266" i="1"/>
  <c r="X2262" i="1"/>
  <c r="W2262" i="1"/>
  <c r="X2254" i="1"/>
  <c r="W2254" i="1"/>
  <c r="X2245" i="1"/>
  <c r="W2245" i="1"/>
  <c r="X2236" i="1"/>
  <c r="W2236" i="1"/>
  <c r="X2221" i="1"/>
  <c r="W2221" i="1"/>
  <c r="X2215" i="1"/>
  <c r="W2215" i="1"/>
  <c r="X2205" i="1"/>
  <c r="W2205" i="1"/>
  <c r="X2192" i="1"/>
  <c r="W2192" i="1"/>
  <c r="X2186" i="1"/>
  <c r="W2186" i="1"/>
  <c r="X2163" i="1"/>
  <c r="W2163" i="1"/>
  <c r="X2151" i="1"/>
  <c r="W2151" i="1"/>
  <c r="X2134" i="1"/>
  <c r="Z2134" i="1" s="1"/>
  <c r="AB2134" i="1" s="1"/>
  <c r="W2134" i="1"/>
  <c r="X2130" i="1"/>
  <c r="W2130" i="1"/>
  <c r="X2124" i="1"/>
  <c r="W2124" i="1"/>
  <c r="X2117" i="1"/>
  <c r="W2117" i="1"/>
  <c r="X2113" i="1"/>
  <c r="W2113" i="1"/>
  <c r="X2106" i="1"/>
  <c r="W2106" i="1"/>
  <c r="X2100" i="1"/>
  <c r="Z2100" i="1" s="1"/>
  <c r="AB2100" i="1" s="1"/>
  <c r="W2100" i="1"/>
  <c r="X2096" i="1"/>
  <c r="W2096" i="1"/>
  <c r="X2090" i="1"/>
  <c r="W2090" i="1"/>
  <c r="X2083" i="1"/>
  <c r="W2083" i="1"/>
  <c r="X2078" i="1"/>
  <c r="W2078" i="1"/>
  <c r="X2052" i="1"/>
  <c r="W2052" i="1"/>
  <c r="X2045" i="1"/>
  <c r="Z2045" i="1" s="1"/>
  <c r="AB2045" i="1" s="1"/>
  <c r="W2045" i="1"/>
  <c r="X2040" i="1"/>
  <c r="W2040" i="1"/>
  <c r="X2034" i="1"/>
  <c r="W2034" i="1"/>
  <c r="X2028" i="1"/>
  <c r="W2028" i="1"/>
  <c r="X2013" i="1"/>
  <c r="W2013" i="1"/>
  <c r="X2004" i="1"/>
  <c r="W2004" i="1"/>
  <c r="X1998" i="1"/>
  <c r="Z1998" i="1" s="1"/>
  <c r="AB1998" i="1" s="1"/>
  <c r="W1998" i="1"/>
  <c r="X1991" i="1"/>
  <c r="Z1991" i="1" s="1"/>
  <c r="Y1991" i="1" s="1"/>
  <c r="W1991" i="1"/>
  <c r="X1984" i="1"/>
  <c r="W1984" i="1"/>
  <c r="X1974" i="1"/>
  <c r="W1974" i="1"/>
  <c r="X1962" i="1"/>
  <c r="W1962" i="1"/>
  <c r="X1954" i="1"/>
  <c r="W1954" i="1"/>
  <c r="X1937" i="1"/>
  <c r="Z1937" i="1" s="1"/>
  <c r="AB1937" i="1" s="1"/>
  <c r="W1937" i="1"/>
  <c r="X1933" i="1"/>
  <c r="W1933" i="1"/>
  <c r="X1926" i="1"/>
  <c r="W1926" i="1"/>
  <c r="X1918" i="1"/>
  <c r="W1918" i="1"/>
  <c r="X1914" i="1"/>
  <c r="W1914" i="1"/>
  <c r="X1906" i="1"/>
  <c r="W1906" i="1"/>
  <c r="X1900" i="1"/>
  <c r="Z1900" i="1" s="1"/>
  <c r="W1900" i="1"/>
  <c r="X1896" i="1"/>
  <c r="W1896" i="1"/>
  <c r="X1887" i="1"/>
  <c r="W1887" i="1"/>
  <c r="X1879" i="1"/>
  <c r="W1879" i="1"/>
  <c r="X1867" i="1"/>
  <c r="W1867" i="1"/>
  <c r="X1852" i="1"/>
  <c r="W1852" i="1"/>
  <c r="X1846" i="1"/>
  <c r="W1846" i="1"/>
  <c r="X1842" i="1"/>
  <c r="W1842" i="1"/>
  <c r="X1836" i="1"/>
  <c r="W1836" i="1"/>
  <c r="X1830" i="1"/>
  <c r="W1830" i="1"/>
  <c r="X1825" i="1"/>
  <c r="W1825" i="1"/>
  <c r="X1804" i="1"/>
  <c r="W1804" i="1"/>
  <c r="X1794" i="1"/>
  <c r="W1794" i="1"/>
  <c r="X1786" i="1"/>
  <c r="W1786" i="1"/>
  <c r="X1760" i="1"/>
  <c r="W1760" i="1"/>
  <c r="X1751" i="1"/>
  <c r="W1751" i="1"/>
  <c r="X1745" i="1"/>
  <c r="W1745" i="1"/>
  <c r="X1726" i="1"/>
  <c r="W1726" i="1"/>
  <c r="X1718" i="1"/>
  <c r="Z1718" i="1" s="1"/>
  <c r="W1718" i="1"/>
  <c r="X1712" i="1"/>
  <c r="W1712" i="1"/>
  <c r="X1694" i="1"/>
  <c r="W1694" i="1"/>
  <c r="X1685" i="1"/>
  <c r="W1685" i="1"/>
  <c r="X1678" i="1"/>
  <c r="W1678" i="1"/>
  <c r="X1650" i="1"/>
  <c r="W1650" i="1"/>
  <c r="X1642" i="1"/>
  <c r="W1642" i="1"/>
  <c r="X1636" i="1"/>
  <c r="W1636" i="1"/>
  <c r="X1617" i="1"/>
  <c r="Z1617" i="1" s="1"/>
  <c r="W1617" i="1"/>
  <c r="X1606" i="1"/>
  <c r="W1606" i="1"/>
  <c r="X1600" i="1"/>
  <c r="W1600" i="1"/>
  <c r="X1578" i="1"/>
  <c r="W1578" i="1"/>
  <c r="X1569" i="1"/>
  <c r="W1569" i="1"/>
  <c r="X1562" i="1"/>
  <c r="W1562" i="1"/>
  <c r="X1538" i="1"/>
  <c r="W1538" i="1"/>
  <c r="X1527" i="1"/>
  <c r="W1527" i="1"/>
  <c r="X1517" i="1"/>
  <c r="Z1517" i="1" s="1"/>
  <c r="W1517" i="1"/>
  <c r="X1498" i="1"/>
  <c r="W1498" i="1"/>
  <c r="X1488" i="1"/>
  <c r="W1488" i="1"/>
  <c r="X1478" i="1"/>
  <c r="W1478" i="1"/>
  <c r="X1470" i="1"/>
  <c r="W1470" i="1"/>
  <c r="X1460" i="1"/>
  <c r="W1460" i="1"/>
  <c r="X1434" i="1"/>
  <c r="W1434" i="1"/>
  <c r="X1426" i="1"/>
  <c r="W1426" i="1"/>
  <c r="X1394" i="1"/>
  <c r="W1394" i="1"/>
  <c r="X1382" i="1"/>
  <c r="W1382" i="1"/>
  <c r="X1373" i="1"/>
  <c r="W1373" i="1"/>
  <c r="X1348" i="1"/>
  <c r="W1348" i="1"/>
  <c r="X1337" i="1"/>
  <c r="W1337" i="1"/>
  <c r="X1329" i="1"/>
  <c r="W1329" i="1"/>
  <c r="X1296" i="1"/>
  <c r="Z1296" i="1" s="1"/>
  <c r="W1296" i="1"/>
  <c r="X1285" i="1"/>
  <c r="W1285" i="1"/>
  <c r="X1276" i="1"/>
  <c r="W1276" i="1"/>
  <c r="X1236" i="1"/>
  <c r="W1236" i="1"/>
  <c r="X1221" i="1"/>
  <c r="W1221" i="1"/>
  <c r="X1215" i="1"/>
  <c r="Z1215" i="1" s="1"/>
  <c r="W1215" i="1"/>
  <c r="X1197" i="1"/>
  <c r="W1197" i="1"/>
  <c r="X1257" i="1"/>
  <c r="W1257" i="1"/>
  <c r="X1250" i="1"/>
  <c r="W1250" i="1"/>
  <c r="X1158" i="1"/>
  <c r="W1158" i="1"/>
  <c r="X1148" i="1"/>
  <c r="W1148" i="1"/>
  <c r="X1141" i="1"/>
  <c r="Z1141" i="1" s="1"/>
  <c r="W1141" i="1"/>
  <c r="X1113" i="1"/>
  <c r="W1113" i="1"/>
  <c r="X1103" i="1"/>
  <c r="W1103" i="1"/>
  <c r="X1095" i="1"/>
  <c r="W1095" i="1"/>
  <c r="X1071" i="1"/>
  <c r="W1071" i="1"/>
  <c r="X1062" i="1"/>
  <c r="W1062" i="1"/>
  <c r="X1054" i="1"/>
  <c r="W1054" i="1"/>
  <c r="X1029" i="1"/>
  <c r="W1029" i="1"/>
  <c r="X1018" i="1"/>
  <c r="W1018" i="1"/>
  <c r="X1009" i="1"/>
  <c r="W1009" i="1"/>
  <c r="X974" i="1"/>
  <c r="W974" i="1"/>
  <c r="X965" i="1"/>
  <c r="W965" i="1"/>
  <c r="X950" i="1"/>
  <c r="W950" i="1"/>
  <c r="X916" i="1"/>
  <c r="W916" i="1"/>
  <c r="X907" i="1"/>
  <c r="W907" i="1"/>
  <c r="X898" i="1"/>
  <c r="W898" i="1"/>
  <c r="X859" i="1"/>
  <c r="W859" i="1"/>
  <c r="X851" i="1"/>
  <c r="W851" i="1"/>
  <c r="X845" i="1"/>
  <c r="Z845" i="1" s="1"/>
  <c r="W845" i="1"/>
  <c r="X825" i="1"/>
  <c r="W825" i="1"/>
  <c r="X812" i="1"/>
  <c r="W812" i="1"/>
  <c r="X798" i="1"/>
  <c r="W798" i="1"/>
  <c r="X765" i="1"/>
  <c r="W765" i="1"/>
  <c r="X755" i="1"/>
  <c r="W755" i="1"/>
  <c r="X747" i="1"/>
  <c r="Z747" i="1" s="1"/>
  <c r="W747" i="1"/>
  <c r="X728" i="1"/>
  <c r="W728" i="1"/>
  <c r="X719" i="1"/>
  <c r="W719" i="1"/>
  <c r="X713" i="1"/>
  <c r="W713" i="1"/>
  <c r="X693" i="1"/>
  <c r="W693" i="1"/>
  <c r="X676" i="1"/>
  <c r="W676" i="1"/>
  <c r="X669" i="1"/>
  <c r="Z669" i="1" s="1"/>
  <c r="Y669" i="1" s="1"/>
  <c r="W669" i="1"/>
  <c r="X661" i="1"/>
  <c r="W661" i="1"/>
  <c r="X651" i="1"/>
  <c r="W651" i="1"/>
  <c r="X645" i="1"/>
  <c r="W645" i="1"/>
  <c r="X640" i="1"/>
  <c r="Z640" i="1" s="1"/>
  <c r="W640" i="1"/>
  <c r="X616" i="1"/>
  <c r="W616" i="1"/>
  <c r="X601" i="1"/>
  <c r="W601" i="1"/>
  <c r="X595" i="1"/>
  <c r="W595" i="1"/>
  <c r="X588" i="1"/>
  <c r="Z588" i="1" s="1"/>
  <c r="W588" i="1"/>
  <c r="X572" i="1"/>
  <c r="Z572" i="1" s="1"/>
  <c r="Y572" i="1" s="1"/>
  <c r="W572" i="1"/>
  <c r="X566" i="1"/>
  <c r="W566" i="1"/>
  <c r="X557" i="1"/>
  <c r="Z557" i="1" s="1"/>
  <c r="W557" i="1"/>
  <c r="X539" i="1"/>
  <c r="W539" i="1"/>
  <c r="X518" i="1"/>
  <c r="W518" i="1"/>
  <c r="X512" i="1"/>
  <c r="W512" i="1"/>
  <c r="X483" i="1"/>
  <c r="W483" i="1"/>
  <c r="X477" i="1"/>
  <c r="W477" i="1"/>
  <c r="X471" i="1"/>
  <c r="W471" i="1"/>
  <c r="X459" i="1"/>
  <c r="W459" i="1"/>
  <c r="X453" i="1"/>
  <c r="W453" i="1"/>
  <c r="X447" i="1"/>
  <c r="Z447" i="1" s="1"/>
  <c r="W447" i="1"/>
  <c r="X416" i="1"/>
  <c r="W416" i="1"/>
  <c r="X373" i="1"/>
  <c r="W373" i="1"/>
  <c r="X360" i="1"/>
  <c r="W360" i="1"/>
  <c r="X339" i="1"/>
  <c r="W339" i="1"/>
  <c r="X332" i="1"/>
  <c r="W332" i="1"/>
  <c r="X326" i="1"/>
  <c r="W326" i="1"/>
  <c r="X309" i="1"/>
  <c r="W309" i="1"/>
  <c r="X294" i="1"/>
  <c r="W294" i="1"/>
  <c r="X284" i="1"/>
  <c r="W284" i="1"/>
  <c r="X276" i="1"/>
  <c r="W276" i="1"/>
  <c r="X266" i="1"/>
  <c r="W266" i="1"/>
  <c r="X258" i="1"/>
  <c r="W258" i="1"/>
  <c r="X249" i="1"/>
  <c r="W249" i="1"/>
  <c r="X242" i="1"/>
  <c r="W242" i="1"/>
  <c r="X227" i="1"/>
  <c r="W227" i="1"/>
  <c r="X216" i="1"/>
  <c r="W216" i="1"/>
  <c r="X208" i="1"/>
  <c r="W208" i="1"/>
  <c r="X196" i="1"/>
  <c r="W196" i="1"/>
  <c r="X186" i="1"/>
  <c r="W186" i="1"/>
  <c r="X175" i="1"/>
  <c r="W175" i="1"/>
  <c r="X165" i="1"/>
  <c r="W165" i="1"/>
  <c r="X157" i="1"/>
  <c r="W157" i="1"/>
  <c r="X144" i="1"/>
  <c r="W144" i="1"/>
  <c r="X134" i="1"/>
  <c r="W134" i="1"/>
  <c r="W118" i="1"/>
  <c r="X94" i="1"/>
  <c r="W94" i="1"/>
  <c r="X86" i="1"/>
  <c r="W86" i="1"/>
  <c r="X78" i="1"/>
  <c r="W78" i="1"/>
  <c r="X54" i="1"/>
  <c r="W54" i="1"/>
  <c r="X43" i="1"/>
  <c r="W43" i="1"/>
  <c r="X30" i="1"/>
  <c r="W30" i="1"/>
  <c r="X18" i="1"/>
  <c r="W18" i="1"/>
  <c r="X10" i="1"/>
  <c r="W10" i="1"/>
  <c r="X3072" i="1"/>
  <c r="W3072" i="1"/>
  <c r="X3037" i="1"/>
  <c r="W3037" i="1"/>
  <c r="X3052" i="1"/>
  <c r="W3052" i="1"/>
  <c r="X2830" i="1"/>
  <c r="W2830" i="1"/>
  <c r="X2808" i="1"/>
  <c r="W2808" i="1"/>
  <c r="X2773" i="1"/>
  <c r="W2773" i="1"/>
  <c r="X2751" i="1"/>
  <c r="W2751" i="1"/>
  <c r="X2713" i="1"/>
  <c r="W2713" i="1"/>
  <c r="X2688" i="1"/>
  <c r="W2688" i="1"/>
  <c r="X2633" i="1"/>
  <c r="W2633" i="1"/>
  <c r="X880" i="1"/>
  <c r="W880" i="1"/>
  <c r="X2198" i="1"/>
  <c r="W2198" i="1"/>
  <c r="X1419" i="1"/>
  <c r="W1419" i="1"/>
  <c r="X3065" i="1"/>
  <c r="W3065" i="1"/>
  <c r="X3043" i="1"/>
  <c r="W3043" i="1"/>
  <c r="X3054" i="1"/>
  <c r="W3054" i="1"/>
  <c r="X3049" i="1"/>
  <c r="W3049" i="1"/>
  <c r="X3030" i="1"/>
  <c r="W3030" i="1"/>
  <c r="X3081" i="1"/>
  <c r="Z3081" i="1" s="1"/>
  <c r="W3081" i="1"/>
  <c r="X3075" i="1"/>
  <c r="W3075" i="1"/>
  <c r="X3071" i="1"/>
  <c r="W3071" i="1"/>
  <c r="X3027" i="1"/>
  <c r="W3027" i="1"/>
  <c r="X3026" i="1"/>
  <c r="W3026" i="1"/>
  <c r="X3040" i="1"/>
  <c r="W3040" i="1"/>
  <c r="X3036" i="1"/>
  <c r="W3036" i="1"/>
  <c r="X3059" i="1"/>
  <c r="W3059" i="1"/>
  <c r="X3034" i="1"/>
  <c r="W3034" i="1"/>
  <c r="X3017" i="1"/>
  <c r="W3017" i="1"/>
  <c r="X3035" i="1"/>
  <c r="W3035" i="1"/>
  <c r="X3033" i="1"/>
  <c r="W3033" i="1"/>
  <c r="X3092" i="1"/>
  <c r="W3092" i="1"/>
  <c r="X3013" i="1"/>
  <c r="W3013" i="1"/>
  <c r="X3003" i="1"/>
  <c r="W3003" i="1"/>
  <c r="X2999" i="1"/>
  <c r="W2999" i="1"/>
  <c r="X2995" i="1"/>
  <c r="W2995" i="1"/>
  <c r="X2991" i="1"/>
  <c r="W2991" i="1"/>
  <c r="X2981" i="1"/>
  <c r="W2981" i="1"/>
  <c r="X2971" i="1"/>
  <c r="W2971" i="1"/>
  <c r="X2965" i="1"/>
  <c r="W2965" i="1"/>
  <c r="X2961" i="1"/>
  <c r="W2961" i="1"/>
  <c r="X2954" i="1"/>
  <c r="W2954" i="1"/>
  <c r="X2949" i="1"/>
  <c r="W2949" i="1"/>
  <c r="X2944" i="1"/>
  <c r="W2944" i="1"/>
  <c r="X2940" i="1"/>
  <c r="W2940" i="1"/>
  <c r="X2936" i="1"/>
  <c r="W2936" i="1"/>
  <c r="X2931" i="1"/>
  <c r="W2931" i="1"/>
  <c r="X2898" i="1"/>
  <c r="W2898" i="1"/>
  <c r="X2886" i="1"/>
  <c r="W2886" i="1"/>
  <c r="X2881" i="1"/>
  <c r="W2881" i="1"/>
  <c r="X2877" i="1"/>
  <c r="W2877" i="1"/>
  <c r="X2871" i="1"/>
  <c r="W2871" i="1"/>
  <c r="X2864" i="1"/>
  <c r="W2864" i="1"/>
  <c r="X2853" i="1"/>
  <c r="W2853" i="1"/>
  <c r="X2849" i="1"/>
  <c r="W2849" i="1"/>
  <c r="X2837" i="1"/>
  <c r="W2837" i="1"/>
  <c r="X2833" i="1"/>
  <c r="W2833" i="1"/>
  <c r="X2829" i="1"/>
  <c r="W2829" i="1"/>
  <c r="X2825" i="1"/>
  <c r="W2825" i="1"/>
  <c r="X2816" i="1"/>
  <c r="W2816" i="1"/>
  <c r="X2811" i="1"/>
  <c r="W2811" i="1"/>
  <c r="X2807" i="1"/>
  <c r="W2807" i="1"/>
  <c r="X2803" i="1"/>
  <c r="W2803" i="1"/>
  <c r="X2792" i="1"/>
  <c r="W2792" i="1"/>
  <c r="X2779" i="1"/>
  <c r="W2779" i="1"/>
  <c r="X2772" i="1"/>
  <c r="W2772" i="1"/>
  <c r="X2767" i="1"/>
  <c r="W2767" i="1"/>
  <c r="X2762" i="1"/>
  <c r="W2762" i="1"/>
  <c r="X2757" i="1"/>
  <c r="W2757" i="1"/>
  <c r="X2745" i="1"/>
  <c r="W2745" i="1"/>
  <c r="X2739" i="1"/>
  <c r="W2739" i="1"/>
  <c r="X2732" i="1"/>
  <c r="W2732" i="1"/>
  <c r="X2719" i="1"/>
  <c r="W2719" i="1"/>
  <c r="X2711" i="1"/>
  <c r="W2711" i="1"/>
  <c r="X2705" i="1"/>
  <c r="W2705" i="1"/>
  <c r="X2701" i="1"/>
  <c r="W2701" i="1"/>
  <c r="X2691" i="1"/>
  <c r="W2691" i="1"/>
  <c r="X2687" i="1"/>
  <c r="W2687" i="1"/>
  <c r="X2682" i="1"/>
  <c r="W2682" i="1"/>
  <c r="X2678" i="1"/>
  <c r="W2678" i="1"/>
  <c r="X2673" i="1"/>
  <c r="W2673" i="1"/>
  <c r="X2663" i="1"/>
  <c r="W2663" i="1"/>
  <c r="X2658" i="1"/>
  <c r="W2658" i="1"/>
  <c r="X2652" i="1"/>
  <c r="W2652" i="1"/>
  <c r="X2646" i="1"/>
  <c r="W2646" i="1"/>
  <c r="X2636" i="1"/>
  <c r="W2636" i="1"/>
  <c r="X2632" i="1"/>
  <c r="W2632" i="1"/>
  <c r="X2619" i="1"/>
  <c r="W2619" i="1"/>
  <c r="X2610" i="1"/>
  <c r="W2610" i="1"/>
  <c r="X2606" i="1"/>
  <c r="W2606" i="1"/>
  <c r="X2601" i="1"/>
  <c r="W2601" i="1"/>
  <c r="X2596" i="1"/>
  <c r="W2596" i="1"/>
  <c r="X2583" i="1"/>
  <c r="W2583" i="1"/>
  <c r="X2576" i="1"/>
  <c r="W2576" i="1"/>
  <c r="X2570" i="1"/>
  <c r="W2570" i="1"/>
  <c r="X2562" i="1"/>
  <c r="W2562" i="1"/>
  <c r="X2556" i="1"/>
  <c r="W2556" i="1"/>
  <c r="X2550" i="1"/>
  <c r="W2550" i="1"/>
  <c r="X2546" i="1"/>
  <c r="W2546" i="1"/>
  <c r="X2542" i="1"/>
  <c r="W2542" i="1"/>
  <c r="X2538" i="1"/>
  <c r="W2538" i="1"/>
  <c r="X2533" i="1"/>
  <c r="W2533" i="1"/>
  <c r="X2523" i="1"/>
  <c r="W2523" i="1"/>
  <c r="X2515" i="1"/>
  <c r="W2515" i="1"/>
  <c r="X2508" i="1"/>
  <c r="W2508" i="1"/>
  <c r="X2503" i="1"/>
  <c r="W2503" i="1"/>
  <c r="X2495" i="1"/>
  <c r="W2495" i="1"/>
  <c r="X2489" i="1"/>
  <c r="W2489" i="1"/>
  <c r="X2484" i="1"/>
  <c r="W2484" i="1"/>
  <c r="X2478" i="1"/>
  <c r="W2478" i="1"/>
  <c r="X2474" i="1"/>
  <c r="W2474" i="1"/>
  <c r="X2465" i="1"/>
  <c r="W2465" i="1"/>
  <c r="X2437" i="1"/>
  <c r="W2437" i="1"/>
  <c r="X2412" i="1"/>
  <c r="W2412" i="1"/>
  <c r="X2393" i="1"/>
  <c r="W2393" i="1"/>
  <c r="X2367" i="1"/>
  <c r="W2367" i="1"/>
  <c r="X2327" i="1"/>
  <c r="W2327" i="1"/>
  <c r="X2298" i="1"/>
  <c r="W2298" i="1"/>
  <c r="X2282" i="1"/>
  <c r="W2282" i="1"/>
  <c r="X2263" i="1"/>
  <c r="W2263" i="1"/>
  <c r="X2237" i="1"/>
  <c r="W2237" i="1"/>
  <c r="X2210" i="1"/>
  <c r="Z2210" i="1" s="1"/>
  <c r="W2210" i="1"/>
  <c r="X2164" i="1"/>
  <c r="W2164" i="1"/>
  <c r="X2131" i="1"/>
  <c r="W2131" i="1"/>
  <c r="X2114" i="1"/>
  <c r="W2114" i="1"/>
  <c r="X2097" i="1"/>
  <c r="W2097" i="1"/>
  <c r="X2080" i="1"/>
  <c r="W2080" i="1"/>
  <c r="X2041" i="1"/>
  <c r="W2041" i="1"/>
  <c r="X2014" i="1"/>
  <c r="W2014" i="1"/>
  <c r="X1992" i="1"/>
  <c r="Z1992" i="1" s="1"/>
  <c r="W1992" i="1"/>
  <c r="X1967" i="1"/>
  <c r="W1967" i="1"/>
  <c r="X1934" i="1"/>
  <c r="W1934" i="1"/>
  <c r="X1915" i="1"/>
  <c r="W1915" i="1"/>
  <c r="X1897" i="1"/>
  <c r="W1897" i="1"/>
  <c r="X1872" i="1"/>
  <c r="W1872" i="1"/>
  <c r="X1843" i="1"/>
  <c r="W1843" i="1"/>
  <c r="X546" i="1"/>
  <c r="Z546" i="1" s="1"/>
  <c r="Y546" i="1" s="1"/>
  <c r="W546" i="1"/>
  <c r="X544" i="1"/>
  <c r="W544" i="1"/>
  <c r="X538" i="1"/>
  <c r="W538" i="1"/>
  <c r="X535" i="1"/>
  <c r="W535" i="1"/>
  <c r="X472" i="1"/>
  <c r="W472" i="1"/>
  <c r="X470" i="1"/>
  <c r="W470" i="1"/>
  <c r="X463" i="1"/>
  <c r="W463" i="1"/>
  <c r="X461" i="1"/>
  <c r="W461" i="1"/>
  <c r="X1824" i="1"/>
  <c r="W1824" i="1"/>
  <c r="X1805" i="1"/>
  <c r="W1805" i="1"/>
  <c r="X1797" i="1"/>
  <c r="W1797" i="1"/>
  <c r="X1783" i="1"/>
  <c r="W1783" i="1"/>
  <c r="X1776" i="1"/>
  <c r="Z1776" i="1" s="1"/>
  <c r="W1776" i="1"/>
  <c r="X1761" i="1"/>
  <c r="W1761" i="1"/>
  <c r="X1754" i="1"/>
  <c r="W1754" i="1"/>
  <c r="X1744" i="1"/>
  <c r="W1744" i="1"/>
  <c r="X1738" i="1"/>
  <c r="W1738" i="1"/>
  <c r="X1727" i="1"/>
  <c r="W1727" i="1"/>
  <c r="X1721" i="1"/>
  <c r="Z1721" i="1" s="1"/>
  <c r="W1721" i="1"/>
  <c r="X1711" i="1"/>
  <c r="W1711" i="1"/>
  <c r="X1705" i="1"/>
  <c r="Z1705" i="1" s="1"/>
  <c r="W1705" i="1"/>
  <c r="X1695" i="1"/>
  <c r="W1695" i="1"/>
  <c r="X1688" i="1"/>
  <c r="Z1688" i="1" s="1"/>
  <c r="W1688" i="1"/>
  <c r="X1676" i="1"/>
  <c r="W1676" i="1"/>
  <c r="X1668" i="1"/>
  <c r="W1668" i="1"/>
  <c r="X1651" i="1"/>
  <c r="W1651" i="1"/>
  <c r="X1645" i="1"/>
  <c r="Z1645" i="1" s="1"/>
  <c r="W1645" i="1"/>
  <c r="X1635" i="1"/>
  <c r="W1635" i="1"/>
  <c r="X1629" i="1"/>
  <c r="W1629" i="1"/>
  <c r="X1618" i="1"/>
  <c r="W1618" i="1"/>
  <c r="X1609" i="1"/>
  <c r="W1609" i="1"/>
  <c r="X1599" i="1"/>
  <c r="W1599" i="1"/>
  <c r="X1592" i="1"/>
  <c r="W1592" i="1"/>
  <c r="X1580" i="1"/>
  <c r="W1580" i="1"/>
  <c r="X1572" i="1"/>
  <c r="W1572" i="1"/>
  <c r="X1561" i="1"/>
  <c r="W1561" i="1"/>
  <c r="X1551" i="1"/>
  <c r="W1551" i="1"/>
  <c r="X1539" i="1"/>
  <c r="W1539" i="1"/>
  <c r="X1532" i="1"/>
  <c r="W1532" i="1"/>
  <c r="X1516" i="1"/>
  <c r="W1516" i="1"/>
  <c r="X1509" i="1"/>
  <c r="W1509" i="1"/>
  <c r="X1499" i="1"/>
  <c r="W1499" i="1"/>
  <c r="X1493" i="1"/>
  <c r="W1493" i="1"/>
  <c r="X1479" i="1"/>
  <c r="W1479" i="1"/>
  <c r="X1473" i="1"/>
  <c r="W1473" i="1"/>
  <c r="X1458" i="1"/>
  <c r="W1458" i="1"/>
  <c r="X1450" i="1"/>
  <c r="W1450" i="1"/>
  <c r="X1431" i="1"/>
  <c r="W1431" i="1"/>
  <c r="X1425" i="1"/>
  <c r="W1425" i="1"/>
  <c r="X1408" i="1"/>
  <c r="W1408" i="1"/>
  <c r="X1401" i="1"/>
  <c r="W1401" i="1"/>
  <c r="X1388" i="1"/>
  <c r="W1388" i="1"/>
  <c r="X1381" i="1"/>
  <c r="W1381" i="1"/>
  <c r="X1368" i="1"/>
  <c r="W1368" i="1"/>
  <c r="X1361" i="1"/>
  <c r="W1361" i="1"/>
  <c r="X1343" i="1"/>
  <c r="W1343" i="1"/>
  <c r="X1336" i="1"/>
  <c r="W1336" i="1"/>
  <c r="X1320" i="1"/>
  <c r="W1320" i="1"/>
  <c r="X1304" i="1"/>
  <c r="W1304" i="1"/>
  <c r="X1293" i="1"/>
  <c r="W1293" i="1"/>
  <c r="X1284" i="1"/>
  <c r="W1284" i="1"/>
  <c r="X1269" i="1"/>
  <c r="W1269" i="1"/>
  <c r="X1245" i="1"/>
  <c r="W1245" i="1"/>
  <c r="X1231" i="1"/>
  <c r="W1231" i="1"/>
  <c r="X1220" i="1"/>
  <c r="W1220" i="1"/>
  <c r="X1210" i="1"/>
  <c r="W1210" i="1"/>
  <c r="X1204" i="1"/>
  <c r="W1204" i="1"/>
  <c r="X1266" i="1"/>
  <c r="W1266" i="1"/>
  <c r="X1256" i="1"/>
  <c r="W1256" i="1"/>
  <c r="X1227" i="1"/>
  <c r="W1227" i="1"/>
  <c r="X1169" i="1"/>
  <c r="W1169" i="1"/>
  <c r="X1155" i="1"/>
  <c r="W1155" i="1"/>
  <c r="X1134" i="1"/>
  <c r="W1134" i="1"/>
  <c r="X1125" i="1"/>
  <c r="W1125" i="1"/>
  <c r="X1109" i="1"/>
  <c r="W1109" i="1"/>
  <c r="X1102" i="1"/>
  <c r="W1102" i="1"/>
  <c r="X1089" i="1"/>
  <c r="W1089" i="1"/>
  <c r="X1081" i="1"/>
  <c r="W1081" i="1"/>
  <c r="X1068" i="1"/>
  <c r="W1068" i="1"/>
  <c r="X1060" i="1"/>
  <c r="W1060" i="1"/>
  <c r="X1048" i="1"/>
  <c r="W1048" i="1"/>
  <c r="X1042" i="1"/>
  <c r="W1042" i="1"/>
  <c r="X1025" i="1"/>
  <c r="W1025" i="1"/>
  <c r="X1017" i="1"/>
  <c r="W1017" i="1"/>
  <c r="X990" i="1"/>
  <c r="W990" i="1"/>
  <c r="X983" i="1"/>
  <c r="W983" i="1"/>
  <c r="X971" i="1"/>
  <c r="W971" i="1"/>
  <c r="X964" i="1"/>
  <c r="W964" i="1"/>
  <c r="X938" i="1"/>
  <c r="W938" i="1"/>
  <c r="X925" i="1"/>
  <c r="W925" i="1"/>
  <c r="X913" i="1"/>
  <c r="W913" i="1"/>
  <c r="X906" i="1"/>
  <c r="W906" i="1"/>
  <c r="X884" i="1"/>
  <c r="W884" i="1"/>
  <c r="X867" i="1"/>
  <c r="W867" i="1"/>
  <c r="X856" i="1"/>
  <c r="W856" i="1"/>
  <c r="X850" i="1"/>
  <c r="W850" i="1"/>
  <c r="X840" i="1"/>
  <c r="W840" i="1"/>
  <c r="X833" i="1"/>
  <c r="W833" i="1"/>
  <c r="X817" i="1"/>
  <c r="W817" i="1"/>
  <c r="X810" i="1"/>
  <c r="W810" i="1"/>
  <c r="X792" i="1"/>
  <c r="W792" i="1"/>
  <c r="X775" i="1"/>
  <c r="W775" i="1"/>
  <c r="X761" i="1"/>
  <c r="W761" i="1"/>
  <c r="X754" i="1"/>
  <c r="W754" i="1"/>
  <c r="X740" i="1"/>
  <c r="W740" i="1"/>
  <c r="X732" i="1"/>
  <c r="W732" i="1"/>
  <c r="X718" i="1"/>
  <c r="W718" i="1"/>
  <c r="X709" i="1"/>
  <c r="W709" i="1"/>
  <c r="X698" i="1"/>
  <c r="W698" i="1"/>
  <c r="X692" i="1"/>
  <c r="W692" i="1"/>
  <c r="X680" i="1"/>
  <c r="W680" i="1"/>
  <c r="X673" i="1"/>
  <c r="W673" i="1"/>
  <c r="X660" i="1"/>
  <c r="W660" i="1"/>
  <c r="X654" i="1"/>
  <c r="W654" i="1"/>
  <c r="X644" i="1"/>
  <c r="W644" i="1"/>
  <c r="X639" i="1"/>
  <c r="W639" i="1"/>
  <c r="X621" i="1"/>
  <c r="W621" i="1"/>
  <c r="X615" i="1"/>
  <c r="W615" i="1"/>
  <c r="X604" i="1"/>
  <c r="W604" i="1"/>
  <c r="X598" i="1"/>
  <c r="W598" i="1"/>
  <c r="X587" i="1"/>
  <c r="Z587" i="1" s="1"/>
  <c r="W587" i="1"/>
  <c r="X577" i="1"/>
  <c r="Z577" i="1" s="1"/>
  <c r="Y577" i="1" s="1"/>
  <c r="W577" i="1"/>
  <c r="X556" i="1"/>
  <c r="W556" i="1"/>
  <c r="X509" i="1"/>
  <c r="W509" i="1"/>
  <c r="X458" i="1"/>
  <c r="W458" i="1"/>
  <c r="X440" i="1"/>
  <c r="W440" i="1"/>
  <c r="X425" i="1"/>
  <c r="W425" i="1"/>
  <c r="X371" i="1"/>
  <c r="W371" i="1"/>
  <c r="X338" i="1"/>
  <c r="W338" i="1"/>
  <c r="X320" i="1"/>
  <c r="W320" i="1"/>
  <c r="X302" i="1"/>
  <c r="W302" i="1"/>
  <c r="X283" i="1"/>
  <c r="W283" i="1"/>
  <c r="X265" i="1"/>
  <c r="W265" i="1"/>
  <c r="X248" i="1"/>
  <c r="W248" i="1"/>
  <c r="X223" i="1"/>
  <c r="W223" i="1"/>
  <c r="X207" i="1"/>
  <c r="W207" i="1"/>
  <c r="X185" i="1"/>
  <c r="W185" i="1"/>
  <c r="X164" i="1"/>
  <c r="W164" i="1"/>
  <c r="X143" i="1"/>
  <c r="W143" i="1"/>
  <c r="X117" i="1"/>
  <c r="W117" i="1"/>
  <c r="X85" i="1"/>
  <c r="W85" i="1"/>
  <c r="X53" i="1"/>
  <c r="W53" i="1"/>
  <c r="X28" i="1"/>
  <c r="W28" i="1"/>
  <c r="X9" i="1"/>
  <c r="W9" i="1"/>
  <c r="X465" i="1"/>
  <c r="W465" i="1"/>
  <c r="X581" i="1"/>
  <c r="Z581" i="1" s="1"/>
  <c r="W581" i="1"/>
  <c r="X559" i="1"/>
  <c r="W559" i="1"/>
  <c r="X551" i="1"/>
  <c r="Z551" i="1" s="1"/>
  <c r="Y551" i="1" s="1"/>
  <c r="W551" i="1"/>
  <c r="X333" i="1"/>
  <c r="W333" i="1"/>
  <c r="X250" i="1"/>
  <c r="W250" i="1"/>
  <c r="X245" i="1"/>
  <c r="W245" i="1"/>
  <c r="X209" i="1"/>
  <c r="W209" i="1"/>
  <c r="X203" i="1"/>
  <c r="W203" i="1"/>
  <c r="X55" i="1"/>
  <c r="W55" i="1"/>
  <c r="X46" i="1"/>
  <c r="W46" i="1"/>
  <c r="X19" i="1"/>
  <c r="W19" i="1"/>
  <c r="X13" i="1"/>
  <c r="W13" i="1"/>
  <c r="X1809" i="1"/>
  <c r="W1809" i="1"/>
  <c r="X1802" i="1"/>
  <c r="W1802" i="1"/>
  <c r="X1789" i="1"/>
  <c r="W1789" i="1"/>
  <c r="X1781" i="1"/>
  <c r="W1781" i="1"/>
  <c r="X1766" i="1"/>
  <c r="W1766" i="1"/>
  <c r="X1759" i="1"/>
  <c r="W1759" i="1"/>
  <c r="X1748" i="1"/>
  <c r="Z1748" i="1" s="1"/>
  <c r="Y1748" i="1" s="1"/>
  <c r="W1748" i="1"/>
  <c r="X1742" i="1"/>
  <c r="W1742" i="1"/>
  <c r="X1731" i="1"/>
  <c r="W1731" i="1"/>
  <c r="X1725" i="1"/>
  <c r="W1725" i="1"/>
  <c r="X1715" i="1"/>
  <c r="W1715" i="1"/>
  <c r="X1709" i="1"/>
  <c r="W1709" i="1"/>
  <c r="X1699" i="1"/>
  <c r="W1699" i="1"/>
  <c r="X1692" i="1"/>
  <c r="W1692" i="1"/>
  <c r="X1681" i="1"/>
  <c r="W1681" i="1"/>
  <c r="X1674" i="1"/>
  <c r="W1674" i="1"/>
  <c r="X1659" i="1"/>
  <c r="W1659" i="1"/>
  <c r="X1649" i="1"/>
  <c r="W1649" i="1"/>
  <c r="X1639" i="1"/>
  <c r="W1639" i="1"/>
  <c r="X1633" i="1"/>
  <c r="W1633" i="1"/>
  <c r="X1622" i="1"/>
  <c r="W1622" i="1"/>
  <c r="X1616" i="1"/>
  <c r="W1616" i="1"/>
  <c r="X1603" i="1"/>
  <c r="W1603" i="1"/>
  <c r="X1597" i="1"/>
  <c r="W1597" i="1"/>
  <c r="X1586" i="1"/>
  <c r="W1586" i="1"/>
  <c r="X1576" i="1"/>
  <c r="W1576" i="1"/>
  <c r="X1565" i="1"/>
  <c r="W1565" i="1"/>
  <c r="X1559" i="1"/>
  <c r="W1559" i="1"/>
  <c r="X1545" i="1"/>
  <c r="W1545" i="1"/>
  <c r="X1536" i="1"/>
  <c r="W1536" i="1"/>
  <c r="X1520" i="1"/>
  <c r="W1520" i="1"/>
  <c r="X1513" i="1"/>
  <c r="W1513" i="1"/>
  <c r="X1503" i="1"/>
  <c r="W1503" i="1"/>
  <c r="X1497" i="1"/>
  <c r="W1497" i="1"/>
  <c r="X1484" i="1"/>
  <c r="W1484" i="1"/>
  <c r="X1477" i="1"/>
  <c r="W1477" i="1"/>
  <c r="X1465" i="1"/>
  <c r="W1465" i="1"/>
  <c r="X1456" i="1"/>
  <c r="W1456" i="1"/>
  <c r="X1438" i="1"/>
  <c r="W1438" i="1"/>
  <c r="X1427" i="1"/>
  <c r="W1427" i="1"/>
  <c r="X1403" i="1"/>
  <c r="Z1403" i="1" s="1"/>
  <c r="W1403" i="1"/>
  <c r="X1397" i="1"/>
  <c r="Z1397" i="1" s="1"/>
  <c r="W1397" i="1"/>
  <c r="X1383" i="1"/>
  <c r="W1383" i="1"/>
  <c r="X1374" i="1"/>
  <c r="W1374" i="1"/>
  <c r="X1363" i="1"/>
  <c r="W1363" i="1"/>
  <c r="X1352" i="1"/>
  <c r="W1352" i="1"/>
  <c r="X1338" i="1"/>
  <c r="W1338" i="1"/>
  <c r="X1330" i="1"/>
  <c r="W1330" i="1"/>
  <c r="X1307" i="1"/>
  <c r="W1307" i="1"/>
  <c r="X1302" i="1"/>
  <c r="W1302" i="1"/>
  <c r="X1287" i="1"/>
  <c r="W1287" i="1"/>
  <c r="X1280" i="1"/>
  <c r="W1280" i="1"/>
  <c r="X1247" i="1"/>
  <c r="W1247" i="1"/>
  <c r="X1240" i="1"/>
  <c r="W1240" i="1"/>
  <c r="X1222" i="1"/>
  <c r="W1222" i="1"/>
  <c r="X1216" i="1"/>
  <c r="W1216" i="1"/>
  <c r="X1206" i="1"/>
  <c r="W1206" i="1"/>
  <c r="X1200" i="1"/>
  <c r="W1200" i="1"/>
  <c r="X1258" i="1"/>
  <c r="W1258" i="1"/>
  <c r="X1251" i="1"/>
  <c r="W1251" i="1"/>
  <c r="X1172" i="1"/>
  <c r="W1172" i="1"/>
  <c r="X1164" i="1"/>
  <c r="W1164" i="1"/>
  <c r="X1149" i="1"/>
  <c r="W1149" i="1"/>
  <c r="X1142" i="1"/>
  <c r="W1142" i="1"/>
  <c r="X1128" i="1"/>
  <c r="W1128" i="1"/>
  <c r="X1117" i="1"/>
  <c r="W1117" i="1"/>
  <c r="X1104" i="1"/>
  <c r="W1104" i="1"/>
  <c r="X1096" i="1"/>
  <c r="W1096" i="1"/>
  <c r="X1083" i="1"/>
  <c r="W1083" i="1"/>
  <c r="X1074" i="1"/>
  <c r="W1074" i="1"/>
  <c r="X1064" i="1"/>
  <c r="W1064" i="1"/>
  <c r="X1055" i="1"/>
  <c r="W1055" i="1"/>
  <c r="X1044" i="1"/>
  <c r="W1044" i="1"/>
  <c r="X1035" i="1"/>
  <c r="W1035" i="1"/>
  <c r="X1019" i="1"/>
  <c r="W1019" i="1"/>
  <c r="X1011" i="1"/>
  <c r="W1011" i="1"/>
  <c r="X986" i="1"/>
  <c r="W986" i="1"/>
  <c r="X979" i="1"/>
  <c r="W979" i="1"/>
  <c r="X967" i="1"/>
  <c r="W967" i="1"/>
  <c r="X951" i="1"/>
  <c r="W951" i="1"/>
  <c r="X927" i="1"/>
  <c r="W927" i="1"/>
  <c r="X920" i="1"/>
  <c r="W920" i="1"/>
  <c r="X908" i="1"/>
  <c r="W908" i="1"/>
  <c r="X900" i="1"/>
  <c r="W900" i="1"/>
  <c r="X869" i="1"/>
  <c r="W869" i="1"/>
  <c r="X862" i="1"/>
  <c r="W862" i="1"/>
  <c r="X852" i="1"/>
  <c r="W852" i="1"/>
  <c r="X846" i="1"/>
  <c r="W846" i="1"/>
  <c r="X836" i="1"/>
  <c r="W836" i="1"/>
  <c r="X828" i="1"/>
  <c r="W828" i="1"/>
  <c r="X813" i="1"/>
  <c r="W813" i="1"/>
  <c r="X800" i="1"/>
  <c r="W800" i="1"/>
  <c r="X778" i="1"/>
  <c r="W778" i="1"/>
  <c r="X770" i="1"/>
  <c r="W770" i="1"/>
  <c r="X757" i="1"/>
  <c r="W757" i="1"/>
  <c r="X749" i="1"/>
  <c r="W749" i="1"/>
  <c r="X735" i="1"/>
  <c r="W735" i="1"/>
  <c r="X727" i="1"/>
  <c r="W727" i="1"/>
  <c r="X714" i="1"/>
  <c r="W714" i="1"/>
  <c r="X705" i="1"/>
  <c r="Z705" i="1" s="1"/>
  <c r="W705" i="1"/>
  <c r="X694" i="1"/>
  <c r="W694" i="1"/>
  <c r="X685" i="1"/>
  <c r="W685" i="1"/>
  <c r="X668" i="1"/>
  <c r="W668" i="1"/>
  <c r="X656" i="1"/>
  <c r="W656" i="1"/>
  <c r="X650" i="1"/>
  <c r="W650" i="1"/>
  <c r="X624" i="1"/>
  <c r="W624" i="1"/>
  <c r="X619" i="1"/>
  <c r="W619" i="1"/>
  <c r="X610" i="1"/>
  <c r="W610" i="1"/>
  <c r="X602" i="1"/>
  <c r="W602" i="1"/>
  <c r="X591" i="1"/>
  <c r="Z591" i="1" s="1"/>
  <c r="Y591" i="1" s="1"/>
  <c r="W591" i="1"/>
  <c r="X585" i="1"/>
  <c r="Z585" i="1" s="1"/>
  <c r="Y585" i="1" s="1"/>
  <c r="W585" i="1"/>
  <c r="X569" i="1"/>
  <c r="Z569" i="1" s="1"/>
  <c r="Y569" i="1" s="1"/>
  <c r="W569" i="1"/>
  <c r="X562" i="1"/>
  <c r="Z562" i="1" s="1"/>
  <c r="W562" i="1"/>
  <c r="X468" i="1"/>
  <c r="W468" i="1"/>
  <c r="X442" i="1"/>
  <c r="W442" i="1"/>
  <c r="X436" i="1"/>
  <c r="W436" i="1"/>
  <c r="X427" i="1"/>
  <c r="W427" i="1"/>
  <c r="X421" i="1"/>
  <c r="W421" i="1"/>
  <c r="X410" i="1"/>
  <c r="W410" i="1"/>
  <c r="X361" i="1"/>
  <c r="W361" i="1"/>
  <c r="X345" i="1"/>
  <c r="W345" i="1"/>
  <c r="X325" i="1"/>
  <c r="W325" i="1"/>
  <c r="X314" i="1"/>
  <c r="W314" i="1"/>
  <c r="X307" i="1"/>
  <c r="W307" i="1"/>
  <c r="X297" i="1"/>
  <c r="W297" i="1"/>
  <c r="X287" i="1"/>
  <c r="W287" i="1"/>
  <c r="X275" i="1"/>
  <c r="W275" i="1"/>
  <c r="X269" i="1"/>
  <c r="W269" i="1"/>
  <c r="X259" i="1"/>
  <c r="W259" i="1"/>
  <c r="X243" i="1"/>
  <c r="W243" i="1"/>
  <c r="X217" i="1"/>
  <c r="W217" i="1"/>
  <c r="X201" i="1"/>
  <c r="W201" i="1"/>
  <c r="X189" i="1"/>
  <c r="W189" i="1"/>
  <c r="X176" i="1"/>
  <c r="W176" i="1"/>
  <c r="X169" i="1"/>
  <c r="W169" i="1"/>
  <c r="X158" i="1"/>
  <c r="W158" i="1"/>
  <c r="X147" i="1"/>
  <c r="W147" i="1"/>
  <c r="X135" i="1"/>
  <c r="W135" i="1"/>
  <c r="X121" i="1"/>
  <c r="W121" i="1"/>
  <c r="X95" i="1"/>
  <c r="W95" i="1"/>
  <c r="X89" i="1"/>
  <c r="W89" i="1"/>
  <c r="X79" i="1"/>
  <c r="W79" i="1"/>
  <c r="X44" i="1"/>
  <c r="W44" i="1"/>
  <c r="X37" i="1"/>
  <c r="W37" i="1"/>
  <c r="X3028" i="1"/>
  <c r="W3028" i="1"/>
  <c r="X2996" i="1"/>
  <c r="W2996" i="1"/>
  <c r="X2945" i="1"/>
  <c r="W2945" i="1"/>
  <c r="X2872" i="1"/>
  <c r="W2872" i="1"/>
  <c r="X2659" i="1"/>
  <c r="W2659" i="1"/>
  <c r="X2571" i="1"/>
  <c r="W2571" i="1"/>
  <c r="X2528" i="1"/>
  <c r="W2528" i="1"/>
  <c r="X2475" i="1"/>
  <c r="W2475" i="1"/>
  <c r="X1780" i="1"/>
  <c r="W1780" i="1"/>
  <c r="X1741" i="1"/>
  <c r="W1741" i="1"/>
  <c r="X1708" i="1"/>
  <c r="W1708" i="1"/>
  <c r="X1672" i="1"/>
  <c r="W1672" i="1"/>
  <c r="X1615" i="1"/>
  <c r="W1615" i="1"/>
  <c r="X1575" i="1"/>
  <c r="W1575" i="1"/>
  <c r="X1535" i="1"/>
  <c r="W1535" i="1"/>
  <c r="X1496" i="1"/>
  <c r="W1496" i="1"/>
  <c r="X1432" i="1"/>
  <c r="W1432" i="1"/>
  <c r="X1369" i="1"/>
  <c r="W1369" i="1"/>
  <c r="X1321" i="1"/>
  <c r="W1321" i="1"/>
  <c r="X1270" i="1"/>
  <c r="W1270" i="1"/>
  <c r="X1267" i="1"/>
  <c r="W1267" i="1"/>
  <c r="X1156" i="1"/>
  <c r="W1156" i="1"/>
  <c r="X1111" i="1"/>
  <c r="W1111" i="1"/>
  <c r="X1069" i="1"/>
  <c r="W1069" i="1"/>
  <c r="X972" i="1"/>
  <c r="W972" i="1"/>
  <c r="X914" i="1"/>
  <c r="W914" i="1"/>
  <c r="X857" i="1"/>
  <c r="W857" i="1"/>
  <c r="X818" i="1"/>
  <c r="W818" i="1"/>
  <c r="X762" i="1"/>
  <c r="W762" i="1"/>
  <c r="X704" i="1"/>
  <c r="W704" i="1"/>
  <c r="X665" i="1"/>
  <c r="W665" i="1"/>
  <c r="X649" i="1"/>
  <c r="W649" i="1"/>
  <c r="X611" i="1"/>
  <c r="W611" i="1"/>
  <c r="X592" i="1"/>
  <c r="Z592" i="1" s="1"/>
  <c r="W592" i="1"/>
  <c r="X570" i="1"/>
  <c r="Z570" i="1" s="1"/>
  <c r="Y570" i="1" s="1"/>
  <c r="W570" i="1"/>
  <c r="X550" i="1"/>
  <c r="Z550" i="1" s="1"/>
  <c r="W550" i="1"/>
  <c r="X526" i="1"/>
  <c r="W526" i="1"/>
  <c r="X516" i="1"/>
  <c r="W516" i="1"/>
  <c r="X479" i="1"/>
  <c r="Z479" i="1" s="1"/>
  <c r="W479" i="1"/>
  <c r="X462" i="1"/>
  <c r="W462" i="1"/>
  <c r="X443" i="1"/>
  <c r="W443" i="1"/>
  <c r="X428" i="1"/>
  <c r="Z428" i="1" s="1"/>
  <c r="W428" i="1"/>
  <c r="X412" i="1"/>
  <c r="W412" i="1"/>
  <c r="X346" i="1"/>
  <c r="W346" i="1"/>
  <c r="X324" i="1"/>
  <c r="W324" i="1"/>
  <c r="X305" i="1"/>
  <c r="W305" i="1"/>
  <c r="X286" i="1"/>
  <c r="W286" i="1"/>
  <c r="X268" i="1"/>
  <c r="W268" i="1"/>
  <c r="X260" i="1"/>
  <c r="W260" i="1"/>
  <c r="X251" i="1"/>
  <c r="W251" i="1"/>
  <c r="X244" i="1"/>
  <c r="W244" i="1"/>
  <c r="X229" i="1"/>
  <c r="W229" i="1"/>
  <c r="X218" i="1"/>
  <c r="W218" i="1"/>
  <c r="X210" i="1"/>
  <c r="W210" i="1"/>
  <c r="X202" i="1"/>
  <c r="W202" i="1"/>
  <c r="X188" i="1"/>
  <c r="W188" i="1"/>
  <c r="X178" i="1"/>
  <c r="W178" i="1"/>
  <c r="X168" i="1"/>
  <c r="W168" i="1"/>
  <c r="X159" i="1"/>
  <c r="W159" i="1"/>
  <c r="X146" i="1"/>
  <c r="W146" i="1"/>
  <c r="X138" i="1"/>
  <c r="W138" i="1"/>
  <c r="X120" i="1"/>
  <c r="W120" i="1"/>
  <c r="X96" i="1"/>
  <c r="W96" i="1"/>
  <c r="X88" i="1"/>
  <c r="W88" i="1"/>
  <c r="X80" i="1"/>
  <c r="W80" i="1"/>
  <c r="X59" i="1"/>
  <c r="W59" i="1"/>
  <c r="X45" i="1"/>
  <c r="W45" i="1"/>
  <c r="X36" i="1"/>
  <c r="W36" i="1"/>
  <c r="X20" i="1"/>
  <c r="W20" i="1"/>
  <c r="X12" i="1"/>
  <c r="W12" i="1"/>
  <c r="X892" i="1"/>
  <c r="W892" i="1"/>
  <c r="X3067" i="1"/>
  <c r="W3067" i="1"/>
  <c r="X3079" i="1"/>
  <c r="W3079" i="1"/>
  <c r="X3023" i="1"/>
  <c r="W3023" i="1"/>
  <c r="X3078" i="1"/>
  <c r="W3078" i="1"/>
  <c r="X3020" i="1"/>
  <c r="Z3020" i="1" s="1"/>
  <c r="W3020" i="1"/>
  <c r="X3038" i="1"/>
  <c r="W3038" i="1"/>
  <c r="X3057" i="1"/>
  <c r="Z3057" i="1" s="1"/>
  <c r="W3057" i="1"/>
  <c r="X3063" i="1"/>
  <c r="W3063" i="1"/>
  <c r="X3089" i="1"/>
  <c r="Z3089" i="1" s="1"/>
  <c r="W3089" i="1"/>
  <c r="X3010" i="1"/>
  <c r="W3010" i="1"/>
  <c r="X2997" i="1"/>
  <c r="Z2997" i="1" s="1"/>
  <c r="W2997" i="1"/>
  <c r="X2989" i="1"/>
  <c r="W2989" i="1"/>
  <c r="X2969" i="1"/>
  <c r="Z2969" i="1" s="1"/>
  <c r="W2969" i="1"/>
  <c r="X2956" i="1"/>
  <c r="W2956" i="1"/>
  <c r="X2946" i="1"/>
  <c r="W2946" i="1"/>
  <c r="X2938" i="1"/>
  <c r="W2938" i="1"/>
  <c r="X2928" i="1"/>
  <c r="Z2928" i="1" s="1"/>
  <c r="W2928" i="1"/>
  <c r="X2884" i="1"/>
  <c r="W2884" i="1"/>
  <c r="X2875" i="1"/>
  <c r="W2875" i="1"/>
  <c r="X2862" i="1"/>
  <c r="Z2862" i="1" s="1"/>
  <c r="W2862" i="1"/>
  <c r="X2839" i="1"/>
  <c r="W2839" i="1"/>
  <c r="X2831" i="1"/>
  <c r="W2831" i="1"/>
  <c r="X2821" i="1"/>
  <c r="W2821" i="1"/>
  <c r="X2809" i="1"/>
  <c r="Z2809" i="1" s="1"/>
  <c r="W2809" i="1"/>
  <c r="X2801" i="1"/>
  <c r="W2801" i="1"/>
  <c r="X2776" i="1"/>
  <c r="Z2776" i="1" s="1"/>
  <c r="W2776" i="1"/>
  <c r="X2764" i="1"/>
  <c r="W2764" i="1"/>
  <c r="X2755" i="1"/>
  <c r="W2755" i="1"/>
  <c r="X2736" i="1"/>
  <c r="W2736" i="1"/>
  <c r="X2716" i="1"/>
  <c r="W2716" i="1"/>
  <c r="X2703" i="1"/>
  <c r="W2703" i="1"/>
  <c r="X2689" i="1"/>
  <c r="Z2689" i="1" s="1"/>
  <c r="W2689" i="1"/>
  <c r="X2680" i="1"/>
  <c r="W2680" i="1"/>
  <c r="X2665" i="1"/>
  <c r="Z2665" i="1" s="1"/>
  <c r="W2665" i="1"/>
  <c r="X2660" i="1"/>
  <c r="W2660" i="1"/>
  <c r="X2648" i="1"/>
  <c r="W2648" i="1"/>
  <c r="X2634" i="1"/>
  <c r="Z2634" i="1" s="1"/>
  <c r="W2634" i="1"/>
  <c r="X2612" i="1"/>
  <c r="W2612" i="1"/>
  <c r="X2604" i="1"/>
  <c r="Z2604" i="1" s="1"/>
  <c r="W2604" i="1"/>
  <c r="X2588" i="1"/>
  <c r="W2588" i="1"/>
  <c r="X2572" i="1"/>
  <c r="Z2572" i="1" s="1"/>
  <c r="W2572" i="1"/>
  <c r="X2558" i="1"/>
  <c r="W2558" i="1"/>
  <c r="X2548" i="1"/>
  <c r="W2548" i="1"/>
  <c r="X2540" i="1"/>
  <c r="W2540" i="1"/>
  <c r="X2531" i="1"/>
  <c r="Z2531" i="1" s="1"/>
  <c r="W2531" i="1"/>
  <c r="X2511" i="1"/>
  <c r="W2511" i="1"/>
  <c r="X2498" i="1"/>
  <c r="Z2498" i="1" s="1"/>
  <c r="W2498" i="1"/>
  <c r="X2487" i="1"/>
  <c r="W2487" i="1"/>
  <c r="X2476" i="1"/>
  <c r="W2476" i="1"/>
  <c r="X2440" i="1"/>
  <c r="Z2440" i="1" s="1"/>
  <c r="W2440" i="1"/>
  <c r="X2429" i="1"/>
  <c r="W2429" i="1"/>
  <c r="X2418" i="1"/>
  <c r="Z2418" i="1" s="1"/>
  <c r="W2418" i="1"/>
  <c r="X2405" i="1"/>
  <c r="W2405" i="1"/>
  <c r="X2395" i="1"/>
  <c r="Z2395" i="1" s="1"/>
  <c r="W2395" i="1"/>
  <c r="X2387" i="1"/>
  <c r="Z2387" i="1" s="1"/>
  <c r="W2387" i="1"/>
  <c r="X2374" i="1"/>
  <c r="W2374" i="1"/>
  <c r="X2358" i="1"/>
  <c r="W2358" i="1"/>
  <c r="X2343" i="1"/>
  <c r="W2343" i="1"/>
  <c r="X2325" i="1"/>
  <c r="W2325" i="1"/>
  <c r="X2304" i="1"/>
  <c r="W2304" i="1"/>
  <c r="X2296" i="1"/>
  <c r="W2296" i="1"/>
  <c r="X2288" i="1"/>
  <c r="W2288" i="1"/>
  <c r="X2280" i="1"/>
  <c r="W2280" i="1"/>
  <c r="X2271" i="1"/>
  <c r="W2271" i="1"/>
  <c r="X2261" i="1"/>
  <c r="Z2261" i="1" s="1"/>
  <c r="W2261" i="1"/>
  <c r="X2251" i="1"/>
  <c r="W2251" i="1"/>
  <c r="X2235" i="1"/>
  <c r="W2235" i="1"/>
  <c r="X2218" i="1"/>
  <c r="W2218" i="1"/>
  <c r="X2202" i="1"/>
  <c r="W2202" i="1"/>
  <c r="X2189" i="1"/>
  <c r="W2189" i="1"/>
  <c r="X2162" i="1"/>
  <c r="W2162" i="1"/>
  <c r="X2143" i="1"/>
  <c r="W2143" i="1"/>
  <c r="X2129" i="1"/>
  <c r="W2129" i="1"/>
  <c r="X2120" i="1"/>
  <c r="W2120" i="1"/>
  <c r="X2111" i="1"/>
  <c r="W2111" i="1"/>
  <c r="X2103" i="1"/>
  <c r="W2103" i="1"/>
  <c r="X2095" i="1"/>
  <c r="W2095" i="1"/>
  <c r="X2087" i="1"/>
  <c r="W2087" i="1"/>
  <c r="X2073" i="1"/>
  <c r="W2073" i="1"/>
  <c r="X2049" i="1"/>
  <c r="W2049" i="1"/>
  <c r="X2039" i="1"/>
  <c r="Z2039" i="1" s="1"/>
  <c r="W2039" i="1"/>
  <c r="X2031" i="1"/>
  <c r="W2031" i="1"/>
  <c r="X2012" i="1"/>
  <c r="W2012" i="1"/>
  <c r="X2001" i="1"/>
  <c r="Z2001" i="1" s="1"/>
  <c r="W2001" i="1"/>
  <c r="X1990" i="1"/>
  <c r="W1990" i="1"/>
  <c r="X1981" i="1"/>
  <c r="Z1981" i="1" s="1"/>
  <c r="W1981" i="1"/>
  <c r="X1959" i="1"/>
  <c r="Z1959" i="1" s="1"/>
  <c r="W1959" i="1"/>
  <c r="X1946" i="1"/>
  <c r="Z1946" i="1" s="1"/>
  <c r="W1946" i="1"/>
  <c r="X1932" i="1"/>
  <c r="W1932" i="1"/>
  <c r="X1923" i="1"/>
  <c r="Z1923" i="1" s="1"/>
  <c r="W1923" i="1"/>
  <c r="X1913" i="1"/>
  <c r="W1913" i="1"/>
  <c r="X1903" i="1"/>
  <c r="Z1903" i="1" s="1"/>
  <c r="W1903" i="1"/>
  <c r="X1895" i="1"/>
  <c r="W1895" i="1"/>
  <c r="X1884" i="1"/>
  <c r="W1884" i="1"/>
  <c r="X1865" i="1"/>
  <c r="W1865" i="1"/>
  <c r="X1849" i="1"/>
  <c r="Z1849" i="1" s="1"/>
  <c r="W1849" i="1"/>
  <c r="X1841" i="1"/>
  <c r="Z1841" i="1" s="1"/>
  <c r="W1841" i="1"/>
  <c r="X3080" i="1"/>
  <c r="W3080" i="1"/>
  <c r="X3070" i="1"/>
  <c r="Z3070" i="1" s="1"/>
  <c r="W3070" i="1"/>
  <c r="X3029" i="1"/>
  <c r="W3029" i="1"/>
  <c r="X3025" i="1"/>
  <c r="W3025" i="1"/>
  <c r="X3064" i="1"/>
  <c r="W3064" i="1"/>
  <c r="X3019" i="1"/>
  <c r="Z3019" i="1" s="1"/>
  <c r="W3019" i="1"/>
  <c r="X2832" i="1"/>
  <c r="W2832" i="1"/>
  <c r="X2823" i="1"/>
  <c r="W2823" i="1"/>
  <c r="X2810" i="1"/>
  <c r="W2810" i="1"/>
  <c r="X2802" i="1"/>
  <c r="W2802" i="1"/>
  <c r="X2777" i="1"/>
  <c r="W2777" i="1"/>
  <c r="X2766" i="1"/>
  <c r="W2766" i="1"/>
  <c r="X2756" i="1"/>
  <c r="W2756" i="1"/>
  <c r="X2737" i="1"/>
  <c r="Z2737" i="1" s="1"/>
  <c r="W2737" i="1"/>
  <c r="X2717" i="1"/>
  <c r="W2717" i="1"/>
  <c r="X2704" i="1"/>
  <c r="W2704" i="1"/>
  <c r="X2690" i="1"/>
  <c r="W2690" i="1"/>
  <c r="X2649" i="1"/>
  <c r="W2649" i="1"/>
  <c r="X2635" i="1"/>
  <c r="W2635" i="1"/>
  <c r="X2614" i="1"/>
  <c r="W2614" i="1"/>
  <c r="X2605" i="1"/>
  <c r="W2605" i="1"/>
  <c r="X2595" i="1"/>
  <c r="W2595" i="1"/>
  <c r="X2577" i="1"/>
  <c r="W2577" i="1"/>
  <c r="X2559" i="1"/>
  <c r="W2559" i="1"/>
  <c r="X2549" i="1"/>
  <c r="Z2549" i="1" s="1"/>
  <c r="W2549" i="1"/>
  <c r="X2541" i="1"/>
  <c r="W2541" i="1"/>
  <c r="X2532" i="1"/>
  <c r="W2532" i="1"/>
  <c r="X2514" i="1"/>
  <c r="W2514" i="1"/>
  <c r="X2499" i="1"/>
  <c r="Z2499" i="1" s="1"/>
  <c r="W2499" i="1"/>
  <c r="X2488" i="1"/>
  <c r="W2488" i="1"/>
  <c r="X2477" i="1"/>
  <c r="W2477" i="1"/>
  <c r="X2438" i="1"/>
  <c r="W2438" i="1"/>
  <c r="X2432" i="1"/>
  <c r="W2432" i="1"/>
  <c r="X2426" i="1"/>
  <c r="W2426" i="1"/>
  <c r="X2417" i="1"/>
  <c r="Z2417" i="1" s="1"/>
  <c r="W2417" i="1"/>
  <c r="X2406" i="1"/>
  <c r="W2406" i="1"/>
  <c r="X2402" i="1"/>
  <c r="W2402" i="1"/>
  <c r="X2394" i="1"/>
  <c r="W2394" i="1"/>
  <c r="X2388" i="1"/>
  <c r="W2388" i="1"/>
  <c r="X2384" i="1"/>
  <c r="Z2384" i="1" s="1"/>
  <c r="W2384" i="1"/>
  <c r="X2368" i="1"/>
  <c r="W2368" i="1"/>
  <c r="X2359" i="1"/>
  <c r="W2359" i="1"/>
  <c r="X2355" i="1"/>
  <c r="W2355" i="1"/>
  <c r="X2332" i="1"/>
  <c r="W2332" i="1"/>
  <c r="X2319" i="1"/>
  <c r="W2319" i="1"/>
  <c r="X2310" i="1"/>
  <c r="W2310" i="1"/>
  <c r="X2299" i="1"/>
  <c r="W2299" i="1"/>
  <c r="X2293" i="1"/>
  <c r="W2293" i="1"/>
  <c r="X2289" i="1"/>
  <c r="W2289" i="1"/>
  <c r="X2283" i="1"/>
  <c r="W2283" i="1"/>
  <c r="X2276" i="1"/>
  <c r="W2276" i="1"/>
  <c r="X2272" i="1"/>
  <c r="W2272" i="1"/>
  <c r="X2264" i="1"/>
  <c r="W2264" i="1"/>
  <c r="X2257" i="1"/>
  <c r="W2257" i="1"/>
  <c r="X2252" i="1"/>
  <c r="W2252" i="1"/>
  <c r="X2239" i="1"/>
  <c r="W2239" i="1"/>
  <c r="X2225" i="1"/>
  <c r="W2225" i="1"/>
  <c r="X2219" i="1"/>
  <c r="W2219" i="1"/>
  <c r="X2213" i="1"/>
  <c r="W2213" i="1"/>
  <c r="X2194" i="1"/>
  <c r="W2194" i="1"/>
  <c r="X2190" i="1"/>
  <c r="W2190" i="1"/>
  <c r="X2183" i="1"/>
  <c r="W2183" i="1"/>
  <c r="X2153" i="1"/>
  <c r="W2153" i="1"/>
  <c r="X2144" i="1"/>
  <c r="W2144" i="1"/>
  <c r="X2132" i="1"/>
  <c r="W2132" i="1"/>
  <c r="X2126" i="1"/>
  <c r="W2126" i="1"/>
  <c r="X2121" i="1"/>
  <c r="W2121" i="1"/>
  <c r="X2116" i="1"/>
  <c r="W2116" i="1"/>
  <c r="X2108" i="1"/>
  <c r="W2108" i="1"/>
  <c r="X2104" i="1"/>
  <c r="W2104" i="1"/>
  <c r="X2098" i="1"/>
  <c r="W2098" i="1"/>
  <c r="X2092" i="1"/>
  <c r="W2092" i="1"/>
  <c r="X2088" i="1"/>
  <c r="W2088" i="1"/>
  <c r="X2081" i="1"/>
  <c r="W2081" i="1"/>
  <c r="X2070" i="1"/>
  <c r="W2070" i="1"/>
  <c r="X2050" i="1"/>
  <c r="W2050" i="1"/>
  <c r="X2043" i="1"/>
  <c r="W2043" i="1"/>
  <c r="X2036" i="1"/>
  <c r="W2036" i="1"/>
  <c r="X2032" i="1"/>
  <c r="W2032" i="1"/>
  <c r="X2015" i="1"/>
  <c r="W2015" i="1"/>
  <c r="X2009" i="1"/>
  <c r="W2009" i="1"/>
  <c r="X2002" i="1"/>
  <c r="W2002" i="1"/>
  <c r="X1993" i="1"/>
  <c r="W1993" i="1"/>
  <c r="X1986" i="1"/>
  <c r="W1986" i="1"/>
  <c r="X1982" i="1"/>
  <c r="W1982" i="1"/>
  <c r="X1969" i="1"/>
  <c r="W1969" i="1"/>
  <c r="X1956" i="1"/>
  <c r="W1956" i="1"/>
  <c r="X1948" i="1"/>
  <c r="W1948" i="1"/>
  <c r="X1935" i="1"/>
  <c r="W1935" i="1"/>
  <c r="X1929" i="1"/>
  <c r="W1929" i="1"/>
  <c r="X1924" i="1"/>
  <c r="W1924" i="1"/>
  <c r="X1916" i="1"/>
  <c r="W1916" i="1"/>
  <c r="X1908" i="1"/>
  <c r="W1908" i="1"/>
  <c r="X1904" i="1"/>
  <c r="W1904" i="1"/>
  <c r="X1898" i="1"/>
  <c r="W1898" i="1"/>
  <c r="X1892" i="1"/>
  <c r="W1892" i="1"/>
  <c r="X1885" i="1"/>
  <c r="W1885" i="1"/>
  <c r="X1876" i="1"/>
  <c r="W1876" i="1"/>
  <c r="X1854" i="1"/>
  <c r="W1854" i="1"/>
  <c r="X1850" i="1"/>
  <c r="W1850" i="1"/>
  <c r="X1844" i="1"/>
  <c r="W1844" i="1"/>
  <c r="X1838" i="1"/>
  <c r="W1838" i="1"/>
  <c r="X1834" i="1"/>
  <c r="W1834" i="1"/>
  <c r="X1827" i="1"/>
  <c r="W1827" i="1"/>
  <c r="X1818" i="1"/>
  <c r="W1818" i="1"/>
  <c r="X1806" i="1"/>
  <c r="W1806" i="1"/>
  <c r="X1782" i="1"/>
  <c r="W1782" i="1"/>
  <c r="X1770" i="1"/>
  <c r="Z1770" i="1" s="1"/>
  <c r="W1770" i="1"/>
  <c r="X1763" i="1"/>
  <c r="W1763" i="1"/>
  <c r="X1743" i="1"/>
  <c r="W1743" i="1"/>
  <c r="X1735" i="1"/>
  <c r="Z1735" i="1" s="1"/>
  <c r="W1735" i="1"/>
  <c r="X1728" i="1"/>
  <c r="W1728" i="1"/>
  <c r="X1710" i="1"/>
  <c r="W1710" i="1"/>
  <c r="X1702" i="1"/>
  <c r="W1702" i="1"/>
  <c r="X1696" i="1"/>
  <c r="W1696" i="1"/>
  <c r="X1675" i="1"/>
  <c r="W1675" i="1"/>
  <c r="X1663" i="1"/>
  <c r="W1663" i="1"/>
  <c r="X1652" i="1"/>
  <c r="W1652" i="1"/>
  <c r="X1634" i="1"/>
  <c r="Z1634" i="1" s="1"/>
  <c r="Y1634" i="1" s="1"/>
  <c r="W1634" i="1"/>
  <c r="X1625" i="1"/>
  <c r="W1625" i="1"/>
  <c r="X1619" i="1"/>
  <c r="W1619" i="1"/>
  <c r="X1598" i="1"/>
  <c r="W1598" i="1"/>
  <c r="X1589" i="1"/>
  <c r="W1589" i="1"/>
  <c r="X1581" i="1"/>
  <c r="W1581" i="1"/>
  <c r="X1560" i="1"/>
  <c r="W1560" i="1"/>
  <c r="X1548" i="1"/>
  <c r="W1548" i="1"/>
  <c r="X1540" i="1"/>
  <c r="W1540" i="1"/>
  <c r="X1515" i="1"/>
  <c r="W1515" i="1"/>
  <c r="X1506" i="1"/>
  <c r="W1506" i="1"/>
  <c r="X1500" i="1"/>
  <c r="W1500" i="1"/>
  <c r="X1457" i="1"/>
  <c r="W1457" i="1"/>
  <c r="X1447" i="1"/>
  <c r="W1447" i="1"/>
  <c r="X1437" i="1"/>
  <c r="W1437" i="1"/>
  <c r="X1412" i="1"/>
  <c r="W1412" i="1"/>
  <c r="X1402" i="1"/>
  <c r="W1402" i="1"/>
  <c r="X1396" i="1"/>
  <c r="W1396" i="1"/>
  <c r="X1371" i="1"/>
  <c r="W1371" i="1"/>
  <c r="X1362" i="1"/>
  <c r="W1362" i="1"/>
  <c r="X1351" i="1"/>
  <c r="W1351" i="1"/>
  <c r="X1325" i="1"/>
  <c r="W1325" i="1"/>
  <c r="X1305" i="1"/>
  <c r="Z1305" i="1" s="1"/>
  <c r="W1305" i="1"/>
  <c r="X1300" i="1"/>
  <c r="W1300" i="1"/>
  <c r="X1273" i="1"/>
  <c r="W1273" i="1"/>
  <c r="X1246" i="1"/>
  <c r="W1246" i="1"/>
  <c r="X1239" i="1"/>
  <c r="W1239" i="1"/>
  <c r="X1213" i="1"/>
  <c r="Z1213" i="1" s="1"/>
  <c r="W1213" i="1"/>
  <c r="X1205" i="1"/>
  <c r="Z1205" i="1" s="1"/>
  <c r="W1205" i="1"/>
  <c r="X1199" i="1"/>
  <c r="W1199" i="1"/>
  <c r="X1244" i="1"/>
  <c r="W1244" i="1"/>
  <c r="X1171" i="1"/>
  <c r="W1171" i="1"/>
  <c r="X1162" i="1"/>
  <c r="W1162" i="1"/>
  <c r="X1139" i="1"/>
  <c r="W1139" i="1"/>
  <c r="X1126" i="1"/>
  <c r="Z1126" i="1" s="1"/>
  <c r="W1126" i="1"/>
  <c r="X1116" i="1"/>
  <c r="W1116" i="1"/>
  <c r="X1093" i="1"/>
  <c r="W1093" i="1"/>
  <c r="X1082" i="1"/>
  <c r="W1082" i="1"/>
  <c r="X1073" i="1"/>
  <c r="W1073" i="1"/>
  <c r="X1051" i="1"/>
  <c r="W1051" i="1"/>
  <c r="X1043" i="1"/>
  <c r="Z1043" i="1" s="1"/>
  <c r="W1043" i="1"/>
  <c r="X1034" i="1"/>
  <c r="W1034" i="1"/>
  <c r="X999" i="1"/>
  <c r="W999" i="1"/>
  <c r="X985" i="1"/>
  <c r="W985" i="1"/>
  <c r="X976" i="1"/>
  <c r="W976" i="1"/>
  <c r="X942" i="1"/>
  <c r="W942" i="1"/>
  <c r="X926" i="1"/>
  <c r="W926" i="1"/>
  <c r="X919" i="1"/>
  <c r="W919" i="1"/>
  <c r="X887" i="1"/>
  <c r="W887" i="1"/>
  <c r="X868" i="1"/>
  <c r="Z868" i="1" s="1"/>
  <c r="W868" i="1"/>
  <c r="X861" i="1"/>
  <c r="W861" i="1"/>
  <c r="X843" i="1"/>
  <c r="W843" i="1"/>
  <c r="X834" i="1"/>
  <c r="W834" i="1"/>
  <c r="X827" i="1"/>
  <c r="W827" i="1"/>
  <c r="X795" i="1"/>
  <c r="W795" i="1"/>
  <c r="X777" i="1"/>
  <c r="Z777" i="1" s="1"/>
  <c r="W777" i="1"/>
  <c r="X766" i="1"/>
  <c r="W766" i="1"/>
  <c r="X744" i="1"/>
  <c r="Z744" i="1" s="1"/>
  <c r="W744" i="1"/>
  <c r="X734" i="1"/>
  <c r="W734" i="1"/>
  <c r="X715" i="1"/>
  <c r="W715" i="1"/>
  <c r="X706" i="1"/>
  <c r="Z706" i="1" s="1"/>
  <c r="W706" i="1"/>
  <c r="X699" i="1"/>
  <c r="W699" i="1"/>
  <c r="X687" i="1"/>
  <c r="W687" i="1"/>
  <c r="X681" i="1"/>
  <c r="W681" i="1"/>
  <c r="X674" i="1"/>
  <c r="W674" i="1"/>
  <c r="X655" i="1"/>
  <c r="W655" i="1"/>
  <c r="X636" i="1"/>
  <c r="W636" i="1"/>
  <c r="X622" i="1"/>
  <c r="W622" i="1"/>
  <c r="X613" i="1"/>
  <c r="W613" i="1"/>
  <c r="X605" i="1"/>
  <c r="W605" i="1"/>
  <c r="X599" i="1"/>
  <c r="Z599" i="1" s="1"/>
  <c r="W599" i="1"/>
  <c r="X574" i="1"/>
  <c r="Z574" i="1" s="1"/>
  <c r="W574" i="1"/>
  <c r="X561" i="1"/>
  <c r="Z561" i="1" s="1"/>
  <c r="W561" i="1"/>
  <c r="X553" i="1"/>
  <c r="Z553" i="1" s="1"/>
  <c r="W553" i="1"/>
  <c r="X545" i="1"/>
  <c r="W545" i="1"/>
  <c r="X534" i="1"/>
  <c r="W534" i="1"/>
  <c r="X481" i="1"/>
  <c r="W481" i="1"/>
  <c r="X464" i="1"/>
  <c r="W464" i="1"/>
  <c r="X449" i="1"/>
  <c r="Z449" i="1" s="1"/>
  <c r="W449" i="1"/>
  <c r="X441" i="1"/>
  <c r="W441" i="1"/>
  <c r="X435" i="1"/>
  <c r="W435" i="1"/>
  <c r="X426" i="1"/>
  <c r="W426" i="1"/>
  <c r="X420" i="1"/>
  <c r="W420" i="1"/>
  <c r="X414" i="1"/>
  <c r="Z414" i="1" s="1"/>
  <c r="W414" i="1"/>
  <c r="X328" i="1"/>
  <c r="W328" i="1"/>
  <c r="X322" i="1"/>
  <c r="W322" i="1"/>
  <c r="X315" i="1"/>
  <c r="W315" i="1"/>
  <c r="X303" i="1"/>
  <c r="W303" i="1"/>
  <c r="X298" i="1"/>
  <c r="W298" i="1"/>
  <c r="X288" i="1"/>
  <c r="W288" i="1"/>
  <c r="X270" i="1"/>
  <c r="W270" i="1"/>
  <c r="X262" i="1"/>
  <c r="W262" i="1"/>
  <c r="X253" i="1"/>
  <c r="W253" i="1"/>
  <c r="X246" i="1"/>
  <c r="W246" i="1"/>
  <c r="X230" i="1"/>
  <c r="W230" i="1"/>
  <c r="X220" i="1"/>
  <c r="W220" i="1"/>
  <c r="X212" i="1"/>
  <c r="W212" i="1"/>
  <c r="X204" i="1"/>
  <c r="W204" i="1"/>
  <c r="X191" i="1"/>
  <c r="W191" i="1"/>
  <c r="X170" i="1"/>
  <c r="W170" i="1"/>
  <c r="X161" i="1"/>
  <c r="W161" i="1"/>
  <c r="X150" i="1"/>
  <c r="W150" i="1"/>
  <c r="X140" i="1"/>
  <c r="W140" i="1"/>
  <c r="X122" i="1"/>
  <c r="Z122" i="1" s="1"/>
  <c r="W122" i="1"/>
  <c r="X110" i="1"/>
  <c r="W110" i="1"/>
  <c r="X90" i="1"/>
  <c r="Z90" i="1" s="1"/>
  <c r="W90" i="1"/>
  <c r="X82" i="1"/>
  <c r="W82" i="1"/>
  <c r="X72" i="1"/>
  <c r="W72" i="1"/>
  <c r="X48" i="1"/>
  <c r="W48" i="1"/>
  <c r="X38" i="1"/>
  <c r="Z38" i="1" s="1"/>
  <c r="W38" i="1"/>
  <c r="X34" i="1"/>
  <c r="W34" i="1"/>
  <c r="X14" i="1"/>
  <c r="W14" i="1"/>
  <c r="X6" i="1"/>
  <c r="W6" i="1"/>
  <c r="X3021" i="1"/>
  <c r="W3021" i="1"/>
  <c r="X3056" i="1"/>
  <c r="W3056" i="1"/>
  <c r="X2838" i="1"/>
  <c r="W2838" i="1"/>
  <c r="X2819" i="1"/>
  <c r="W2819" i="1"/>
  <c r="X2800" i="1"/>
  <c r="W2800" i="1"/>
  <c r="X2763" i="1"/>
  <c r="W2763" i="1"/>
  <c r="X2735" i="1"/>
  <c r="W2735" i="1"/>
  <c r="X2702" i="1"/>
  <c r="W2702" i="1"/>
  <c r="X2647" i="1"/>
  <c r="W2647" i="1"/>
  <c r="X2427" i="1"/>
  <c r="W2427" i="1"/>
  <c r="X2403" i="1"/>
  <c r="W2403" i="1"/>
  <c r="X2385" i="1"/>
  <c r="Z2385" i="1" s="1"/>
  <c r="W2385" i="1"/>
  <c r="X2356" i="1"/>
  <c r="W2356" i="1"/>
  <c r="X2312" i="1"/>
  <c r="W2312" i="1"/>
  <c r="X2290" i="1"/>
  <c r="W2290" i="1"/>
  <c r="X2273" i="1"/>
  <c r="W2273" i="1"/>
  <c r="X2253" i="1"/>
  <c r="W2253" i="1"/>
  <c r="X2220" i="1"/>
  <c r="W2220" i="1"/>
  <c r="X2191" i="1"/>
  <c r="W2191" i="1"/>
  <c r="X2145" i="1"/>
  <c r="W2145" i="1"/>
  <c r="X2123" i="1"/>
  <c r="W2123" i="1"/>
  <c r="X2105" i="1"/>
  <c r="W2105" i="1"/>
  <c r="X2089" i="1"/>
  <c r="W2089" i="1"/>
  <c r="X2051" i="1"/>
  <c r="W2051" i="1"/>
  <c r="X2033" i="1"/>
  <c r="W2033" i="1"/>
  <c r="X2003" i="1"/>
  <c r="W2003" i="1"/>
  <c r="X1983" i="1"/>
  <c r="W1983" i="1"/>
  <c r="X1950" i="1"/>
  <c r="W1950" i="1"/>
  <c r="X1925" i="1"/>
  <c r="W1925" i="1"/>
  <c r="X1905" i="1"/>
  <c r="W1905" i="1"/>
  <c r="X1886" i="1"/>
  <c r="W1886" i="1"/>
  <c r="X1851" i="1"/>
  <c r="W1851" i="1"/>
  <c r="X1835" i="1"/>
  <c r="W1835" i="1"/>
  <c r="X519" i="1"/>
  <c r="W519" i="1"/>
  <c r="X513" i="1"/>
  <c r="W513" i="1"/>
  <c r="X511" i="1"/>
  <c r="W511" i="1"/>
  <c r="X495" i="1"/>
  <c r="W495" i="1"/>
  <c r="X487" i="1"/>
  <c r="W487" i="1"/>
  <c r="X480" i="1"/>
  <c r="W480" i="1"/>
  <c r="X1821" i="1"/>
  <c r="W1821" i="1"/>
  <c r="X1807" i="1"/>
  <c r="Z1807" i="1" s="1"/>
  <c r="W1807" i="1"/>
  <c r="X1795" i="1"/>
  <c r="W1795" i="1"/>
  <c r="X1787" i="1"/>
  <c r="W1787" i="1"/>
  <c r="X1771" i="1"/>
  <c r="W1771" i="1"/>
  <c r="X1764" i="1"/>
  <c r="W1764" i="1"/>
  <c r="X1752" i="1"/>
  <c r="W1752" i="1"/>
  <c r="X1746" i="1"/>
  <c r="Z1746" i="1" s="1"/>
  <c r="W1746" i="1"/>
  <c r="X1736" i="1"/>
  <c r="Z1736" i="1" s="1"/>
  <c r="W1736" i="1"/>
  <c r="X1729" i="1"/>
  <c r="W1729" i="1"/>
  <c r="X1719" i="1"/>
  <c r="W1719" i="1"/>
  <c r="X1713" i="1"/>
  <c r="W1713" i="1"/>
  <c r="X1703" i="1"/>
  <c r="W1703" i="1"/>
  <c r="X1697" i="1"/>
  <c r="W1697" i="1"/>
  <c r="X1686" i="1"/>
  <c r="W1686" i="1"/>
  <c r="X1679" i="1"/>
  <c r="W1679" i="1"/>
  <c r="X1664" i="1"/>
  <c r="W1664" i="1"/>
  <c r="X1653" i="1"/>
  <c r="W1653" i="1"/>
  <c r="X1643" i="1"/>
  <c r="W1643" i="1"/>
  <c r="X1637" i="1"/>
  <c r="W1637" i="1"/>
  <c r="X1626" i="1"/>
  <c r="W1626" i="1"/>
  <c r="X1620" i="1"/>
  <c r="Z1620" i="1" s="1"/>
  <c r="W1620" i="1"/>
  <c r="X1607" i="1"/>
  <c r="W1607" i="1"/>
  <c r="X1601" i="1"/>
  <c r="Z1601" i="1" s="1"/>
  <c r="W1601" i="1"/>
  <c r="X1590" i="1"/>
  <c r="W1590" i="1"/>
  <c r="X1582" i="1"/>
  <c r="W1582" i="1"/>
  <c r="X1570" i="1"/>
  <c r="W1570" i="1"/>
  <c r="X1563" i="1"/>
  <c r="W1563" i="1"/>
  <c r="X1549" i="1"/>
  <c r="W1549" i="1"/>
  <c r="X1543" i="1"/>
  <c r="W1543" i="1"/>
  <c r="X1528" i="1"/>
  <c r="W1528" i="1"/>
  <c r="X1518" i="1"/>
  <c r="Z1518" i="1" s="1"/>
  <c r="W1518" i="1"/>
  <c r="X1507" i="1"/>
  <c r="W1507" i="1"/>
  <c r="X1501" i="1"/>
  <c r="Z1501" i="1" s="1"/>
  <c r="W1501" i="1"/>
  <c r="X1490" i="1"/>
  <c r="W1490" i="1"/>
  <c r="X1482" i="1"/>
  <c r="Z1482" i="1" s="1"/>
  <c r="W1482" i="1"/>
  <c r="X1471" i="1"/>
  <c r="W1471" i="1"/>
  <c r="X1461" i="1"/>
  <c r="Z1461" i="1" s="1"/>
  <c r="W1461" i="1"/>
  <c r="X1448" i="1"/>
  <c r="W1448" i="1"/>
  <c r="X1433" i="1"/>
  <c r="W1433" i="1"/>
  <c r="X1422" i="1"/>
  <c r="W1422" i="1"/>
  <c r="X1410" i="1"/>
  <c r="W1410" i="1"/>
  <c r="X1399" i="1"/>
  <c r="W1399" i="1"/>
  <c r="X1391" i="1"/>
  <c r="W1391" i="1"/>
  <c r="X1378" i="1"/>
  <c r="W1378" i="1"/>
  <c r="X1370" i="1"/>
  <c r="W1370" i="1"/>
  <c r="X1359" i="1"/>
  <c r="W1359" i="1"/>
  <c r="X1347" i="1"/>
  <c r="W1347" i="1"/>
  <c r="X1334" i="1"/>
  <c r="W1334" i="1"/>
  <c r="X1322" i="1"/>
  <c r="W1322" i="1"/>
  <c r="X1306" i="1"/>
  <c r="W1306" i="1"/>
  <c r="X1295" i="1"/>
  <c r="W1295" i="1"/>
  <c r="X1282" i="1"/>
  <c r="W1282" i="1"/>
  <c r="X1272" i="1"/>
  <c r="W1272" i="1"/>
  <c r="X1242" i="1"/>
  <c r="W1242" i="1"/>
  <c r="X1233" i="1"/>
  <c r="W1233" i="1"/>
  <c r="X1218" i="1"/>
  <c r="W1218" i="1"/>
  <c r="X1212" i="1"/>
  <c r="W1212" i="1"/>
  <c r="X1202" i="1"/>
  <c r="W1202" i="1"/>
  <c r="X1196" i="1"/>
  <c r="W1196" i="1"/>
  <c r="X1254" i="1"/>
  <c r="W1254" i="1"/>
  <c r="X1238" i="1"/>
  <c r="W1238" i="1"/>
  <c r="X1167" i="1"/>
  <c r="W1167" i="1"/>
  <c r="X1157" i="1"/>
  <c r="W1157" i="1"/>
  <c r="X1145" i="1"/>
  <c r="W1145" i="1"/>
  <c r="X1138" i="1"/>
  <c r="W1138" i="1"/>
  <c r="X1121" i="1"/>
  <c r="W1121" i="1"/>
  <c r="X1112" i="1"/>
  <c r="W1112" i="1"/>
  <c r="X1100" i="1"/>
  <c r="W1100" i="1"/>
  <c r="X1092" i="1"/>
  <c r="W1092" i="1"/>
  <c r="X1079" i="1"/>
  <c r="W1079" i="1"/>
  <c r="X1070" i="1"/>
  <c r="W1070" i="1"/>
  <c r="X1057" i="1"/>
  <c r="W1057" i="1"/>
  <c r="X1050" i="1"/>
  <c r="W1050" i="1"/>
  <c r="X1037" i="1"/>
  <c r="W1037" i="1"/>
  <c r="X1028" i="1"/>
  <c r="W1028" i="1"/>
  <c r="X1014" i="1"/>
  <c r="W1014" i="1"/>
  <c r="X994" i="1"/>
  <c r="W994" i="1"/>
  <c r="X981" i="1"/>
  <c r="W981" i="1"/>
  <c r="X973" i="1"/>
  <c r="W973" i="1"/>
  <c r="X955" i="1"/>
  <c r="W955" i="1"/>
  <c r="X941" i="1"/>
  <c r="W941" i="1"/>
  <c r="X923" i="1"/>
  <c r="W923" i="1"/>
  <c r="X915" i="1"/>
  <c r="W915" i="1"/>
  <c r="X904" i="1"/>
  <c r="W904" i="1"/>
  <c r="X886" i="1"/>
  <c r="W886" i="1"/>
  <c r="X864" i="1"/>
  <c r="W864" i="1"/>
  <c r="X858" i="1"/>
  <c r="W858" i="1"/>
  <c r="X848" i="1"/>
  <c r="W848" i="1"/>
  <c r="X842" i="1"/>
  <c r="W842" i="1"/>
  <c r="X831" i="1"/>
  <c r="W831" i="1"/>
  <c r="X819" i="1"/>
  <c r="W819" i="1"/>
  <c r="X805" i="1"/>
  <c r="W805" i="1"/>
  <c r="X794" i="1"/>
  <c r="W794" i="1"/>
  <c r="X773" i="1"/>
  <c r="W773" i="1"/>
  <c r="X763" i="1"/>
  <c r="W763" i="1"/>
  <c r="X751" i="1"/>
  <c r="W751" i="1"/>
  <c r="X743" i="1"/>
  <c r="W743" i="1"/>
  <c r="X729" i="1"/>
  <c r="W729" i="1"/>
  <c r="X720" i="1"/>
  <c r="W720" i="1"/>
  <c r="X707" i="1"/>
  <c r="W707" i="1"/>
  <c r="X700" i="1"/>
  <c r="W700" i="1"/>
  <c r="X688" i="1"/>
  <c r="W688" i="1"/>
  <c r="X682" i="1"/>
  <c r="W682" i="1"/>
  <c r="X670" i="1"/>
  <c r="W670" i="1"/>
  <c r="X662" i="1"/>
  <c r="W662" i="1"/>
  <c r="X652" i="1"/>
  <c r="W652" i="1"/>
  <c r="X646" i="1"/>
  <c r="W646" i="1"/>
  <c r="X637" i="1"/>
  <c r="W637" i="1"/>
  <c r="X1756" i="1"/>
  <c r="W1756" i="1"/>
  <c r="X614" i="1"/>
  <c r="W614" i="1"/>
  <c r="X606" i="1"/>
  <c r="W606" i="1"/>
  <c r="X596" i="1"/>
  <c r="Z596" i="1" s="1"/>
  <c r="W596" i="1"/>
  <c r="X589" i="1"/>
  <c r="Z589" i="1" s="1"/>
  <c r="W589" i="1"/>
  <c r="X575" i="1"/>
  <c r="Z575" i="1" s="1"/>
  <c r="Y575" i="1" s="1"/>
  <c r="W575" i="1"/>
  <c r="X567" i="1"/>
  <c r="Z567" i="1" s="1"/>
  <c r="Y567" i="1" s="1"/>
  <c r="W567" i="1"/>
  <c r="X554" i="1"/>
  <c r="Z554" i="1" s="1"/>
  <c r="W554" i="1"/>
  <c r="X891" i="1"/>
  <c r="W891" i="1"/>
  <c r="X3066" i="1"/>
  <c r="W3066" i="1"/>
  <c r="X3055" i="1"/>
  <c r="W3055" i="1"/>
  <c r="X3022" i="1"/>
  <c r="W3022" i="1"/>
  <c r="X3076" i="1"/>
  <c r="W3076" i="1"/>
  <c r="X3045" i="1"/>
  <c r="W3045" i="1"/>
  <c r="X3041" i="1"/>
  <c r="W3041" i="1"/>
  <c r="X3060" i="1"/>
  <c r="W3060" i="1"/>
  <c r="X3032" i="1"/>
  <c r="W3032" i="1"/>
  <c r="X3062" i="1"/>
  <c r="W3062" i="1"/>
  <c r="X3014" i="1"/>
  <c r="W3014" i="1"/>
  <c r="X3000" i="1"/>
  <c r="W3000" i="1"/>
  <c r="X2992" i="1"/>
  <c r="W2992" i="1"/>
  <c r="X2972" i="1"/>
  <c r="W2972" i="1"/>
  <c r="X2962" i="1"/>
  <c r="W2962" i="1"/>
  <c r="X2950" i="1"/>
  <c r="W2950" i="1"/>
  <c r="X2941" i="1"/>
  <c r="W2941" i="1"/>
  <c r="X2932" i="1"/>
  <c r="W2932" i="1"/>
  <c r="X2887" i="1"/>
  <c r="W2887" i="1"/>
  <c r="X2878" i="1"/>
  <c r="W2878" i="1"/>
  <c r="X2865" i="1"/>
  <c r="W2865" i="1"/>
  <c r="X2850" i="1"/>
  <c r="W2850" i="1"/>
  <c r="X2834" i="1"/>
  <c r="W2834" i="1"/>
  <c r="X2826" i="1"/>
  <c r="W2826" i="1"/>
  <c r="X2812" i="1"/>
  <c r="W2812" i="1"/>
  <c r="X2804" i="1"/>
  <c r="W2804" i="1"/>
  <c r="X2787" i="1"/>
  <c r="W2787" i="1"/>
  <c r="X2768" i="1"/>
  <c r="W2768" i="1"/>
  <c r="X2758" i="1"/>
  <c r="W2758" i="1"/>
  <c r="X2740" i="1"/>
  <c r="W2740" i="1"/>
  <c r="X2720" i="1"/>
  <c r="W2720" i="1"/>
  <c r="X2706" i="1"/>
  <c r="W2706" i="1"/>
  <c r="X2693" i="1"/>
  <c r="W2693" i="1"/>
  <c r="X2683" i="1"/>
  <c r="W2683" i="1"/>
  <c r="X2675" i="1"/>
  <c r="W2675" i="1"/>
  <c r="X2653" i="1"/>
  <c r="W2653" i="1"/>
  <c r="X2637" i="1"/>
  <c r="W2637" i="1"/>
  <c r="X2621" i="1"/>
  <c r="W2621" i="1"/>
  <c r="X2607" i="1"/>
  <c r="W2607" i="1"/>
  <c r="X2597" i="1"/>
  <c r="W2597" i="1"/>
  <c r="X2578" i="1"/>
  <c r="W2578" i="1"/>
  <c r="X2564" i="1"/>
  <c r="W2564" i="1"/>
  <c r="X2551" i="1"/>
  <c r="W2551" i="1"/>
  <c r="X2543" i="1"/>
  <c r="W2543" i="1"/>
  <c r="X2534" i="1"/>
  <c r="W2534" i="1"/>
  <c r="X2516" i="1"/>
  <c r="W2516" i="1"/>
  <c r="X2504" i="1"/>
  <c r="W2504" i="1"/>
  <c r="X2491" i="1"/>
  <c r="W2491" i="1"/>
  <c r="X2479" i="1"/>
  <c r="W2479" i="1"/>
  <c r="X2470" i="1"/>
  <c r="W2470" i="1"/>
  <c r="X2434" i="1"/>
  <c r="W2434" i="1"/>
  <c r="X2422" i="1"/>
  <c r="W2422" i="1"/>
  <c r="X2408" i="1"/>
  <c r="W2408" i="1"/>
  <c r="X2399" i="1"/>
  <c r="W2399" i="1"/>
  <c r="X2390" i="1"/>
  <c r="W2390" i="1"/>
  <c r="X2381" i="1"/>
  <c r="Z2381" i="1" s="1"/>
  <c r="Y2381" i="1" s="1"/>
  <c r="W2381" i="1"/>
  <c r="X2364" i="1"/>
  <c r="W2364" i="1"/>
  <c r="X2353" i="1"/>
  <c r="W2353" i="1"/>
  <c r="X2339" i="1"/>
  <c r="W2339" i="1"/>
  <c r="X2322" i="1"/>
  <c r="W2322" i="1"/>
  <c r="X2303" i="1"/>
  <c r="W2303" i="1"/>
  <c r="X2295" i="1"/>
  <c r="W2295" i="1"/>
  <c r="X2287" i="1"/>
  <c r="W2287" i="1"/>
  <c r="X2279" i="1"/>
  <c r="W2279" i="1"/>
  <c r="X2268" i="1"/>
  <c r="W2268" i="1"/>
  <c r="X2260" i="1"/>
  <c r="W2260" i="1"/>
  <c r="X2247" i="1"/>
  <c r="W2247" i="1"/>
  <c r="X2232" i="1"/>
  <c r="W2232" i="1"/>
  <c r="X2217" i="1"/>
  <c r="W2217" i="1"/>
  <c r="X2196" i="1"/>
  <c r="Z2196" i="1" s="1"/>
  <c r="W2196" i="1"/>
  <c r="X2188" i="1"/>
  <c r="W2188" i="1"/>
  <c r="X2156" i="1"/>
  <c r="W2156" i="1"/>
  <c r="X2136" i="1"/>
  <c r="W2136" i="1"/>
  <c r="X2127" i="1"/>
  <c r="W2127" i="1"/>
  <c r="X2119" i="1"/>
  <c r="W2119" i="1"/>
  <c r="X2110" i="1"/>
  <c r="W2110" i="1"/>
  <c r="X2102" i="1"/>
  <c r="W2102" i="1"/>
  <c r="X2094" i="1"/>
  <c r="W2094" i="1"/>
  <c r="X2085" i="1"/>
  <c r="Z2085" i="1" s="1"/>
  <c r="W2085" i="1"/>
  <c r="X2072" i="1"/>
  <c r="W2072" i="1"/>
  <c r="X2048" i="1"/>
  <c r="W2048" i="1"/>
  <c r="X2038" i="1"/>
  <c r="W2038" i="1"/>
  <c r="X2030" i="1"/>
  <c r="Z2030" i="1" s="1"/>
  <c r="W2030" i="1"/>
  <c r="X2011" i="1"/>
  <c r="W2011" i="1"/>
  <c r="X2000" i="1"/>
  <c r="W2000" i="1"/>
  <c r="X1989" i="1"/>
  <c r="W1989" i="1"/>
  <c r="X1977" i="1"/>
  <c r="Z1977" i="1" s="1"/>
  <c r="W1977" i="1"/>
  <c r="X1958" i="1"/>
  <c r="W1958" i="1"/>
  <c r="X1944" i="1"/>
  <c r="W1944" i="1"/>
  <c r="X1931" i="1"/>
  <c r="W1931" i="1"/>
  <c r="X1922" i="1"/>
  <c r="Z1922" i="1" s="1"/>
  <c r="W1922" i="1"/>
  <c r="X1911" i="1"/>
  <c r="W1911" i="1"/>
  <c r="X1902" i="1"/>
  <c r="W1902" i="1"/>
  <c r="X1894" i="1"/>
  <c r="W1894" i="1"/>
  <c r="X1883" i="1"/>
  <c r="Z1883" i="1" s="1"/>
  <c r="W1883" i="1"/>
  <c r="X1857" i="1"/>
  <c r="W1857" i="1"/>
  <c r="X1848" i="1"/>
  <c r="W1848" i="1"/>
  <c r="X1840" i="1"/>
  <c r="W1840" i="1"/>
  <c r="X1832" i="1"/>
  <c r="W1832" i="1"/>
  <c r="X1822" i="1"/>
  <c r="W1822" i="1"/>
  <c r="X1796" i="1"/>
  <c r="W1796" i="1"/>
  <c r="X1775" i="1"/>
  <c r="W1775" i="1"/>
  <c r="X1753" i="1"/>
  <c r="W1753" i="1"/>
  <c r="X1737" i="1"/>
  <c r="W1737" i="1"/>
  <c r="X1720" i="1"/>
  <c r="Z1720" i="1" s="1"/>
  <c r="W1720" i="1"/>
  <c r="X1704" i="1"/>
  <c r="W1704" i="1"/>
  <c r="X1687" i="1"/>
  <c r="W1687" i="1"/>
  <c r="X1667" i="1"/>
  <c r="W1667" i="1"/>
  <c r="X1644" i="1"/>
  <c r="W1644" i="1"/>
  <c r="X1628" i="1"/>
  <c r="W1628" i="1"/>
  <c r="X1608" i="1"/>
  <c r="W1608" i="1"/>
  <c r="X1591" i="1"/>
  <c r="W1591" i="1"/>
  <c r="X1571" i="1"/>
  <c r="W1571" i="1"/>
  <c r="X1550" i="1"/>
  <c r="W1550" i="1"/>
  <c r="X1529" i="1"/>
  <c r="Z1529" i="1" s="1"/>
  <c r="W1529" i="1"/>
  <c r="X1508" i="1"/>
  <c r="W1508" i="1"/>
  <c r="X1491" i="1"/>
  <c r="W1491" i="1"/>
  <c r="X1472" i="1"/>
  <c r="W1472" i="1"/>
  <c r="X1449" i="1"/>
  <c r="W1449" i="1"/>
  <c r="X1428" i="1"/>
  <c r="W1428" i="1"/>
  <c r="X1405" i="1"/>
  <c r="W1405" i="1"/>
  <c r="X1384" i="1"/>
  <c r="W1384" i="1"/>
  <c r="X1364" i="1"/>
  <c r="W1364" i="1"/>
  <c r="X1340" i="1"/>
  <c r="Z1340" i="1" s="1"/>
  <c r="W1340" i="1"/>
  <c r="X1308" i="1"/>
  <c r="W1308" i="1"/>
  <c r="X1288" i="1"/>
  <c r="W1288" i="1"/>
  <c r="X1249" i="1"/>
  <c r="W1249" i="1"/>
  <c r="X1223" i="1"/>
  <c r="W1223" i="1"/>
  <c r="X1207" i="1"/>
  <c r="Z1207" i="1" s="1"/>
  <c r="W1207" i="1"/>
  <c r="X1259" i="1"/>
  <c r="W1259" i="1"/>
  <c r="X1173" i="1"/>
  <c r="W1173" i="1"/>
  <c r="X1151" i="1"/>
  <c r="W1151" i="1"/>
  <c r="X1129" i="1"/>
  <c r="Z1129" i="1" s="1"/>
  <c r="W1129" i="1"/>
  <c r="X1105" i="1"/>
  <c r="W1105" i="1"/>
  <c r="X1086" i="1"/>
  <c r="W1086" i="1"/>
  <c r="X1065" i="1"/>
  <c r="W1065" i="1"/>
  <c r="X1045" i="1"/>
  <c r="W1045" i="1"/>
  <c r="X1021" i="1"/>
  <c r="W1021" i="1"/>
  <c r="X987" i="1"/>
  <c r="W987" i="1"/>
  <c r="X968" i="1"/>
  <c r="W968" i="1"/>
  <c r="X930" i="1"/>
  <c r="Z930" i="1" s="1"/>
  <c r="W930" i="1"/>
  <c r="X909" i="1"/>
  <c r="W909" i="1"/>
  <c r="X871" i="1"/>
  <c r="W871" i="1"/>
  <c r="X853" i="1"/>
  <c r="W853" i="1"/>
  <c r="X837" i="1"/>
  <c r="Z837" i="1" s="1"/>
  <c r="W837" i="1"/>
  <c r="X814" i="1"/>
  <c r="W814" i="1"/>
  <c r="X779" i="1"/>
  <c r="W779" i="1"/>
  <c r="X758" i="1"/>
  <c r="W758" i="1"/>
  <c r="X737" i="1"/>
  <c r="W737" i="1"/>
  <c r="X695" i="1"/>
  <c r="Z695" i="1" s="1"/>
  <c r="W695" i="1"/>
  <c r="X657" i="1"/>
  <c r="W657" i="1"/>
  <c r="X618" i="1"/>
  <c r="W618" i="1"/>
  <c r="X583" i="1"/>
  <c r="Z583" i="1" s="1"/>
  <c r="Y583" i="1" s="1"/>
  <c r="W583" i="1"/>
  <c r="X541" i="1"/>
  <c r="W541" i="1"/>
  <c r="X508" i="1"/>
  <c r="W508" i="1"/>
  <c r="X466" i="1"/>
  <c r="W466" i="1"/>
  <c r="X431" i="1"/>
  <c r="Z431" i="1" s="1"/>
  <c r="W431" i="1"/>
  <c r="X355" i="1"/>
  <c r="W355" i="1"/>
  <c r="X311" i="1"/>
  <c r="W311" i="1"/>
  <c r="X272" i="1"/>
  <c r="W272" i="1"/>
  <c r="X532" i="1"/>
  <c r="W532" i="1"/>
  <c r="X476" i="1"/>
  <c r="W476" i="1"/>
  <c r="X450" i="1"/>
  <c r="W450" i="1"/>
  <c r="X432" i="1"/>
  <c r="Z432" i="1" s="1"/>
  <c r="W432" i="1"/>
  <c r="X417" i="1"/>
  <c r="W417" i="1"/>
  <c r="X356" i="1"/>
  <c r="Z356" i="1" s="1"/>
  <c r="W356" i="1"/>
  <c r="X329" i="1"/>
  <c r="W329" i="1"/>
  <c r="X312" i="1"/>
  <c r="W312" i="1"/>
  <c r="X295" i="1"/>
  <c r="W295" i="1"/>
  <c r="X273" i="1"/>
  <c r="W273" i="1"/>
  <c r="X257" i="1"/>
  <c r="W257" i="1"/>
  <c r="X233" i="1"/>
  <c r="W233" i="1"/>
  <c r="X215" i="1"/>
  <c r="W215" i="1"/>
  <c r="X194" i="1"/>
  <c r="W194" i="1"/>
  <c r="X173" i="1"/>
  <c r="W173" i="1"/>
  <c r="X153" i="1"/>
  <c r="W153" i="1"/>
  <c r="X133" i="1"/>
  <c r="W133" i="1"/>
  <c r="X93" i="1"/>
  <c r="W93" i="1"/>
  <c r="X77" i="1"/>
  <c r="W77" i="1"/>
  <c r="X41" i="1"/>
  <c r="W41" i="1"/>
  <c r="X17" i="1"/>
  <c r="W17" i="1"/>
  <c r="X540" i="1"/>
  <c r="W540" i="1"/>
  <c r="X482" i="1"/>
  <c r="W482" i="1"/>
  <c r="X675" i="1"/>
  <c r="W675" i="1"/>
  <c r="X648" i="1"/>
  <c r="W648" i="1"/>
  <c r="X642" i="1"/>
  <c r="W642" i="1"/>
  <c r="X542" i="1"/>
  <c r="W542" i="1"/>
  <c r="X454" i="1"/>
  <c r="W454" i="1"/>
  <c r="X331" i="1"/>
  <c r="W331" i="1"/>
  <c r="X267" i="1"/>
  <c r="W267" i="1"/>
  <c r="X252" i="1"/>
  <c r="Z252" i="1" s="1"/>
  <c r="W252" i="1"/>
  <c r="X228" i="1"/>
  <c r="W228" i="1"/>
  <c r="X211" i="1"/>
  <c r="W211" i="1"/>
  <c r="X69" i="1"/>
  <c r="Z69" i="1" s="1"/>
  <c r="W69" i="1"/>
  <c r="X21" i="1"/>
  <c r="W21" i="1"/>
  <c r="X1828" i="1"/>
  <c r="W1828" i="1"/>
  <c r="X1826" i="1"/>
  <c r="Z1826" i="1" s="1"/>
  <c r="W1826" i="1"/>
  <c r="X1817" i="1"/>
  <c r="W1817" i="1"/>
  <c r="X1800" i="1"/>
  <c r="W1800" i="1"/>
  <c r="X1791" i="1"/>
  <c r="W1791" i="1"/>
  <c r="X1779" i="1"/>
  <c r="W1779" i="1"/>
  <c r="X1769" i="1"/>
  <c r="W1769" i="1"/>
  <c r="X1757" i="1"/>
  <c r="W1757" i="1"/>
  <c r="X1750" i="1"/>
  <c r="W1750" i="1"/>
  <c r="X1740" i="1"/>
  <c r="W1740" i="1"/>
  <c r="X1733" i="1"/>
  <c r="Z1733" i="1" s="1"/>
  <c r="Y1733" i="1" s="1"/>
  <c r="W1733" i="1"/>
  <c r="X1723" i="1"/>
  <c r="W1723" i="1"/>
  <c r="X1717" i="1"/>
  <c r="W1717" i="1"/>
  <c r="X1707" i="1"/>
  <c r="W1707" i="1"/>
  <c r="X1701" i="1"/>
  <c r="W1701" i="1"/>
  <c r="X1690" i="1"/>
  <c r="W1690" i="1"/>
  <c r="X1684" i="1"/>
  <c r="W1684" i="1"/>
  <c r="X1671" i="1"/>
  <c r="W1671" i="1"/>
  <c r="X1662" i="1"/>
  <c r="W1662" i="1"/>
  <c r="X1647" i="1"/>
  <c r="W1647" i="1"/>
  <c r="X1641" i="1"/>
  <c r="W1641" i="1"/>
  <c r="X1631" i="1"/>
  <c r="W1631" i="1"/>
  <c r="X1624" i="1"/>
  <c r="W1624" i="1"/>
  <c r="X1613" i="1"/>
  <c r="W1613" i="1"/>
  <c r="X1605" i="1"/>
  <c r="W1605" i="1"/>
  <c r="X1594" i="1"/>
  <c r="W1594" i="1"/>
  <c r="X1588" i="1"/>
  <c r="W1588" i="1"/>
  <c r="X1574" i="1"/>
  <c r="Z1574" i="1" s="1"/>
  <c r="W1574" i="1"/>
  <c r="X1568" i="1"/>
  <c r="W1568" i="1"/>
  <c r="X1553" i="1"/>
  <c r="W1553" i="1"/>
  <c r="X1547" i="1"/>
  <c r="W1547" i="1"/>
  <c r="X1534" i="1"/>
  <c r="W1534" i="1"/>
  <c r="X1525" i="1"/>
  <c r="W1525" i="1"/>
  <c r="X1511" i="1"/>
  <c r="W1511" i="1"/>
  <c r="X1505" i="1"/>
  <c r="W1505" i="1"/>
  <c r="X1495" i="1"/>
  <c r="Z1495" i="1" s="1"/>
  <c r="W1495" i="1"/>
  <c r="X1487" i="1"/>
  <c r="W1487" i="1"/>
  <c r="X1475" i="1"/>
  <c r="W1475" i="1"/>
  <c r="X1469" i="1"/>
  <c r="W1469" i="1"/>
  <c r="X1452" i="1"/>
  <c r="W1452" i="1"/>
  <c r="X1446" i="1"/>
  <c r="W1446" i="1"/>
  <c r="X1436" i="1"/>
  <c r="W1436" i="1"/>
  <c r="X1429" i="1"/>
  <c r="W1429" i="1"/>
  <c r="X1406" i="1"/>
  <c r="W1406" i="1"/>
  <c r="X1395" i="1"/>
  <c r="W1395" i="1"/>
  <c r="X1385" i="1"/>
  <c r="W1385" i="1"/>
  <c r="X1372" i="1"/>
  <c r="Z1372" i="1" s="1"/>
  <c r="W1372" i="1"/>
  <c r="X1365" i="1"/>
  <c r="W1365" i="1"/>
  <c r="X1350" i="1"/>
  <c r="W1350" i="1"/>
  <c r="X1341" i="1"/>
  <c r="Z1341" i="1" s="1"/>
  <c r="W1341" i="1"/>
  <c r="X1328" i="1"/>
  <c r="W1328" i="1"/>
  <c r="X1318" i="1"/>
  <c r="Z1318" i="1" s="1"/>
  <c r="W1318" i="1"/>
  <c r="X1299" i="1"/>
  <c r="W1299" i="1"/>
  <c r="X1291" i="1"/>
  <c r="Z1291" i="1" s="1"/>
  <c r="W1291" i="1"/>
  <c r="X1274" i="1"/>
  <c r="W1274" i="1"/>
  <c r="X1252" i="1"/>
  <c r="W1252" i="1"/>
  <c r="X1237" i="1"/>
  <c r="Z1237" i="1" s="1"/>
  <c r="W1237" i="1"/>
  <c r="X1228" i="1"/>
  <c r="W1228" i="1"/>
  <c r="X1214" i="1"/>
  <c r="W1214" i="1"/>
  <c r="X1208" i="1"/>
  <c r="W1208" i="1"/>
  <c r="X1198" i="1"/>
  <c r="Z1198" i="1" s="1"/>
  <c r="W1198" i="1"/>
  <c r="X1263" i="1"/>
  <c r="W1263" i="1"/>
  <c r="X1248" i="1"/>
  <c r="W1248" i="1"/>
  <c r="X1225" i="1"/>
  <c r="W1225" i="1"/>
  <c r="X1152" i="1"/>
  <c r="W1152" i="1"/>
  <c r="X1140" i="1"/>
  <c r="W1140" i="1"/>
  <c r="X1130" i="1"/>
  <c r="W1130" i="1"/>
  <c r="X1114" i="1"/>
  <c r="Z1114" i="1" s="1"/>
  <c r="W1114" i="1"/>
  <c r="X1107" i="1"/>
  <c r="W1107" i="1"/>
  <c r="X1094" i="1"/>
  <c r="W1094" i="1"/>
  <c r="X1087" i="1"/>
  <c r="W1087" i="1"/>
  <c r="X1072" i="1"/>
  <c r="Z1072" i="1" s="1"/>
  <c r="W1072" i="1"/>
  <c r="X1066" i="1"/>
  <c r="W1066" i="1"/>
  <c r="X1053" i="1"/>
  <c r="W1053" i="1"/>
  <c r="X1046" i="1"/>
  <c r="W1046" i="1"/>
  <c r="X1030" i="1"/>
  <c r="Z1030" i="1" s="1"/>
  <c r="W1030" i="1"/>
  <c r="X1022" i="1"/>
  <c r="W1022" i="1"/>
  <c r="X1000" i="1"/>
  <c r="W1000" i="1"/>
  <c r="X988" i="1"/>
  <c r="W988" i="1"/>
  <c r="X975" i="1"/>
  <c r="Z975" i="1" s="1"/>
  <c r="W975" i="1"/>
  <c r="X969" i="1"/>
  <c r="W969" i="1"/>
  <c r="X949" i="1"/>
  <c r="W949" i="1"/>
  <c r="X935" i="1"/>
  <c r="W935" i="1"/>
  <c r="X917" i="1"/>
  <c r="W917" i="1"/>
  <c r="X910" i="1"/>
  <c r="W910" i="1"/>
  <c r="X890" i="1"/>
  <c r="W890" i="1"/>
  <c r="X873" i="1"/>
  <c r="W873" i="1"/>
  <c r="X860" i="1"/>
  <c r="W860" i="1"/>
  <c r="X854" i="1"/>
  <c r="W854" i="1"/>
  <c r="X844" i="1"/>
  <c r="Z844" i="1" s="1"/>
  <c r="W844" i="1"/>
  <c r="X838" i="1"/>
  <c r="W838" i="1"/>
  <c r="X826" i="1"/>
  <c r="W826" i="1"/>
  <c r="X815" i="1"/>
  <c r="W815" i="1"/>
  <c r="X796" i="1"/>
  <c r="Z796" i="1" s="1"/>
  <c r="W796" i="1"/>
  <c r="X780" i="1"/>
  <c r="W780" i="1"/>
  <c r="X764" i="1"/>
  <c r="W764" i="1"/>
  <c r="X759" i="1"/>
  <c r="W759" i="1"/>
  <c r="X745" i="1"/>
  <c r="Z745" i="1" s="1"/>
  <c r="W745" i="1"/>
  <c r="X738" i="1"/>
  <c r="W738" i="1"/>
  <c r="X724" i="1"/>
  <c r="W724" i="1"/>
  <c r="X716" i="1"/>
  <c r="W716" i="1"/>
  <c r="X703" i="1"/>
  <c r="W703" i="1"/>
  <c r="X696" i="1"/>
  <c r="W696" i="1"/>
  <c r="X677" i="1"/>
  <c r="W677" i="1"/>
  <c r="X664" i="1"/>
  <c r="W664" i="1"/>
  <c r="X658" i="1"/>
  <c r="W658" i="1"/>
  <c r="X641" i="1"/>
  <c r="W641" i="1"/>
  <c r="X634" i="1"/>
  <c r="W634" i="1"/>
  <c r="X617" i="1"/>
  <c r="Z617" i="1" s="1"/>
  <c r="W617" i="1"/>
  <c r="X612" i="1"/>
  <c r="W612" i="1"/>
  <c r="X600" i="1"/>
  <c r="W600" i="1"/>
  <c r="X594" i="1"/>
  <c r="Z594" i="1" s="1"/>
  <c r="W594" i="1"/>
  <c r="X571" i="1"/>
  <c r="Z571" i="1" s="1"/>
  <c r="Y571" i="1" s="1"/>
  <c r="W571" i="1"/>
  <c r="X549" i="1"/>
  <c r="Z549" i="1" s="1"/>
  <c r="Y549" i="1" s="1"/>
  <c r="W549" i="1"/>
  <c r="X485" i="1"/>
  <c r="W485" i="1"/>
  <c r="X452" i="1"/>
  <c r="W452" i="1"/>
  <c r="X444" i="1"/>
  <c r="W444" i="1"/>
  <c r="X434" i="1"/>
  <c r="W434" i="1"/>
  <c r="X429" i="1"/>
  <c r="Z429" i="1" s="1"/>
  <c r="W429" i="1"/>
  <c r="X419" i="1"/>
  <c r="W419" i="1"/>
  <c r="X413" i="1"/>
  <c r="W413" i="1"/>
  <c r="X359" i="1"/>
  <c r="W359" i="1"/>
  <c r="X323" i="1"/>
  <c r="W323" i="1"/>
  <c r="X316" i="1"/>
  <c r="W316" i="1"/>
  <c r="X304" i="1"/>
  <c r="W304" i="1"/>
  <c r="X299" i="1"/>
  <c r="W299" i="1"/>
  <c r="X285" i="1"/>
  <c r="W285" i="1"/>
  <c r="X277" i="1"/>
  <c r="W277" i="1"/>
  <c r="X261" i="1"/>
  <c r="W261" i="1"/>
  <c r="X219" i="1"/>
  <c r="W219" i="1"/>
  <c r="X187" i="1"/>
  <c r="W187" i="1"/>
  <c r="X179" i="1"/>
  <c r="W179" i="1"/>
  <c r="X167" i="1"/>
  <c r="W167" i="1"/>
  <c r="X160" i="1"/>
  <c r="W160" i="1"/>
  <c r="X145" i="1"/>
  <c r="W145" i="1"/>
  <c r="X139" i="1"/>
  <c r="W139" i="1"/>
  <c r="X119" i="1"/>
  <c r="W119" i="1"/>
  <c r="X97" i="1"/>
  <c r="W97" i="1"/>
  <c r="X87" i="1"/>
  <c r="W87" i="1"/>
  <c r="X81" i="1"/>
  <c r="W81" i="1"/>
  <c r="X35" i="1"/>
  <c r="W35" i="1"/>
  <c r="X11" i="1"/>
  <c r="W11" i="1"/>
  <c r="X3" i="1"/>
  <c r="W3" i="1"/>
  <c r="X2433" i="1"/>
  <c r="W2433" i="1"/>
  <c r="X2407" i="1"/>
  <c r="W2407" i="1"/>
  <c r="X2389" i="1"/>
  <c r="W2389" i="1"/>
  <c r="X2363" i="1"/>
  <c r="W2363" i="1"/>
  <c r="X2337" i="1"/>
  <c r="W2337" i="1"/>
  <c r="X2302" i="1"/>
  <c r="Z2302" i="1" s="1"/>
  <c r="W2302" i="1"/>
  <c r="X2286" i="1"/>
  <c r="W2286" i="1"/>
  <c r="X2267" i="1"/>
  <c r="W2267" i="1"/>
  <c r="X2246" i="1"/>
  <c r="W2246" i="1"/>
  <c r="X2216" i="1"/>
  <c r="W2216" i="1"/>
  <c r="X2187" i="1"/>
  <c r="W2187" i="1"/>
  <c r="X2135" i="1"/>
  <c r="W2135" i="1"/>
  <c r="X2118" i="1"/>
  <c r="W2118" i="1"/>
  <c r="X2101" i="1"/>
  <c r="Z2101" i="1" s="1"/>
  <c r="W2101" i="1"/>
  <c r="X2084" i="1"/>
  <c r="W2084" i="1"/>
  <c r="X2046" i="1"/>
  <c r="W2046" i="1"/>
  <c r="X2029" i="1"/>
  <c r="W2029" i="1"/>
  <c r="X1999" i="1"/>
  <c r="W1999" i="1"/>
  <c r="X1976" i="1"/>
  <c r="W1976" i="1"/>
  <c r="X1942" i="1"/>
  <c r="W1942" i="1"/>
  <c r="X1920" i="1"/>
  <c r="Z1920" i="1" s="1"/>
  <c r="W1920" i="1"/>
  <c r="X1901" i="1"/>
  <c r="W1901" i="1"/>
  <c r="X1882" i="1"/>
  <c r="W1882" i="1"/>
  <c r="X1847" i="1"/>
  <c r="W1847" i="1"/>
  <c r="AB2662" i="1" l="1"/>
  <c r="AA2662" i="1" s="1"/>
  <c r="AC2662" i="1" s="1"/>
  <c r="AD3088" i="1"/>
  <c r="Z656" i="1"/>
  <c r="AB656" i="1" s="1"/>
  <c r="Z566" i="1"/>
  <c r="Y566" i="1" s="1"/>
  <c r="Z1846" i="1"/>
  <c r="Y1846" i="1" s="1"/>
  <c r="Z2244" i="1"/>
  <c r="Y2244" i="1" s="1"/>
  <c r="Z76" i="1"/>
  <c r="Y76" i="1" s="1"/>
  <c r="AB1837" i="1"/>
  <c r="AA1837" i="1" s="1"/>
  <c r="AB662" i="1"/>
  <c r="AA662" i="1" s="1"/>
  <c r="AC662" i="1" s="1"/>
  <c r="AB925" i="1"/>
  <c r="AA925" i="1" s="1"/>
  <c r="AC925" i="1" s="1"/>
  <c r="AB468" i="1"/>
  <c r="AA468" i="1" s="1"/>
  <c r="AC468" i="1" s="1"/>
  <c r="Y565" i="1"/>
  <c r="AB607" i="1"/>
  <c r="AD607" i="1" s="1"/>
  <c r="AB471" i="1"/>
  <c r="AA471" i="1" s="1"/>
  <c r="AC471" i="1" s="1"/>
  <c r="AB543" i="1"/>
  <c r="AA543" i="1" s="1"/>
  <c r="AB620" i="1"/>
  <c r="AD620" i="1" s="1"/>
  <c r="Z1757" i="1"/>
  <c r="Y1757" i="1" s="1"/>
  <c r="Z1045" i="1"/>
  <c r="Y1045" i="1" s="1"/>
  <c r="Z1288" i="1"/>
  <c r="Y1288" i="1" s="1"/>
  <c r="Z1832" i="1"/>
  <c r="AB1832" i="1" s="1"/>
  <c r="Z2356" i="1"/>
  <c r="AB2356" i="1" s="1"/>
  <c r="Z1412" i="1"/>
  <c r="Y1412" i="1" s="1"/>
  <c r="Z2388" i="1"/>
  <c r="Y2388" i="1" s="1"/>
  <c r="Z1884" i="1"/>
  <c r="Y1884" i="1" s="1"/>
  <c r="Z2548" i="1"/>
  <c r="AB2548" i="1" s="1"/>
  <c r="Z559" i="1"/>
  <c r="Y559" i="1" s="1"/>
  <c r="Z556" i="1"/>
  <c r="Y556" i="1" s="1"/>
  <c r="AB1603" i="1"/>
  <c r="AD1603" i="1" s="1"/>
  <c r="AB1761" i="1"/>
  <c r="AD1761" i="1" s="1"/>
  <c r="AB470" i="1"/>
  <c r="AA470" i="1" s="1"/>
  <c r="AC470" i="1" s="1"/>
  <c r="AB469" i="1"/>
  <c r="AD469" i="1" s="1"/>
  <c r="AB1797" i="1"/>
  <c r="AA1797" i="1" s="1"/>
  <c r="AC1797" i="1" s="1"/>
  <c r="AB1788" i="1"/>
  <c r="AA1788" i="1" s="1"/>
  <c r="AB1798" i="1"/>
  <c r="AA1798" i="1" s="1"/>
  <c r="AC1798" i="1" s="1"/>
  <c r="AB1270" i="1"/>
  <c r="AA1270" i="1" s="1"/>
  <c r="AC1270" i="1" s="1"/>
  <c r="Z1644" i="1"/>
  <c r="AB1644" i="1" s="1"/>
  <c r="AB1288" i="1"/>
  <c r="AD1288" i="1" s="1"/>
  <c r="AB596" i="1"/>
  <c r="AA596" i="1" s="1"/>
  <c r="Y596" i="1"/>
  <c r="Y1451" i="1"/>
  <c r="Z890" i="1"/>
  <c r="Y890" i="1" s="1"/>
  <c r="AB919" i="1"/>
  <c r="AD919" i="1" s="1"/>
  <c r="AB706" i="1"/>
  <c r="AD706" i="1" s="1"/>
  <c r="Y706" i="1"/>
  <c r="AB705" i="1"/>
  <c r="AA705" i="1" s="1"/>
  <c r="Y705" i="1"/>
  <c r="Z1301" i="1"/>
  <c r="Y1301" i="1" s="1"/>
  <c r="AB2093" i="1"/>
  <c r="AA2093" i="1" s="1"/>
  <c r="Z1299" i="1"/>
  <c r="Z2127" i="1"/>
  <c r="AB2127" i="1" s="1"/>
  <c r="Z72" i="1"/>
  <c r="Z2831" i="1"/>
  <c r="Y2831" i="1" s="1"/>
  <c r="AB358" i="1"/>
  <c r="AB1736" i="1"/>
  <c r="AD1736" i="1" s="1"/>
  <c r="Y1736" i="1"/>
  <c r="AB1735" i="1"/>
  <c r="AD1735" i="1" s="1"/>
  <c r="Y1735" i="1"/>
  <c r="AB3081" i="1"/>
  <c r="AA3081" i="1" s="1"/>
  <c r="Y3081" i="1"/>
  <c r="AB589" i="1"/>
  <c r="AD589" i="1" s="1"/>
  <c r="Y589" i="1"/>
  <c r="AB561" i="1"/>
  <c r="Y561" i="1"/>
  <c r="AB574" i="1"/>
  <c r="AA574" i="1" s="1"/>
  <c r="Y574" i="1"/>
  <c r="AB592" i="1"/>
  <c r="AA592" i="1" s="1"/>
  <c r="Y592" i="1"/>
  <c r="AB562" i="1"/>
  <c r="AA562" i="1" s="1"/>
  <c r="Y562" i="1"/>
  <c r="AB1403" i="1"/>
  <c r="AA1403" i="1" s="1"/>
  <c r="Y1403" i="1"/>
  <c r="AB559" i="1"/>
  <c r="AD559" i="1" s="1"/>
  <c r="AB581" i="1"/>
  <c r="AA581" i="1" s="1"/>
  <c r="Y581" i="1"/>
  <c r="AB587" i="1"/>
  <c r="AA587" i="1" s="1"/>
  <c r="Y587" i="1"/>
  <c r="AB594" i="1"/>
  <c r="AD594" i="1" s="1"/>
  <c r="Y594" i="1"/>
  <c r="AB588" i="1"/>
  <c r="AD588" i="1" s="1"/>
  <c r="Y588" i="1"/>
  <c r="AB557" i="1"/>
  <c r="AA557" i="1" s="1"/>
  <c r="Y557" i="1"/>
  <c r="AB554" i="1"/>
  <c r="AD554" i="1" s="1"/>
  <c r="Y554" i="1"/>
  <c r="AB553" i="1"/>
  <c r="AA553" i="1" s="1"/>
  <c r="Y553" i="1"/>
  <c r="AB555" i="1"/>
  <c r="AA555" i="1" s="1"/>
  <c r="Y555" i="1"/>
  <c r="AB550" i="1"/>
  <c r="AA550" i="1" s="1"/>
  <c r="Y550" i="1"/>
  <c r="AB2756" i="1"/>
  <c r="AA2756" i="1" s="1"/>
  <c r="AD676" i="1"/>
  <c r="Z1252" i="1"/>
  <c r="AB683" i="1"/>
  <c r="AB1303" i="1"/>
  <c r="AD1303" i="1" s="1"/>
  <c r="Z2394" i="1"/>
  <c r="Z2031" i="1"/>
  <c r="AB2031" i="1" s="1"/>
  <c r="Z2049" i="1"/>
  <c r="Z2383" i="1"/>
  <c r="Z982" i="1"/>
  <c r="AB1377" i="1"/>
  <c r="AA1377" i="1" s="1"/>
  <c r="Z326" i="1"/>
  <c r="AB326" i="1" s="1"/>
  <c r="Z16" i="1"/>
  <c r="Y16" i="1" s="1"/>
  <c r="Z152" i="1"/>
  <c r="Y152" i="1" s="1"/>
  <c r="Z172" i="1"/>
  <c r="Y172" i="1" s="1"/>
  <c r="Z193" i="1"/>
  <c r="Y193" i="1" s="1"/>
  <c r="Z222" i="1"/>
  <c r="Y222" i="1" s="1"/>
  <c r="Z264" i="1"/>
  <c r="Y264" i="1" s="1"/>
  <c r="AB22" i="1"/>
  <c r="AA22" i="1" s="1"/>
  <c r="AB221" i="1"/>
  <c r="AA221" i="1" s="1"/>
  <c r="AB15" i="1"/>
  <c r="AD15" i="1" s="1"/>
  <c r="AB151" i="1"/>
  <c r="AB231" i="1"/>
  <c r="AA231" i="1" s="1"/>
  <c r="AB310" i="1"/>
  <c r="AA310" i="1" s="1"/>
  <c r="AB353" i="1"/>
  <c r="AA353" i="1" s="1"/>
  <c r="AB274" i="1"/>
  <c r="AA274" i="1" s="1"/>
  <c r="AB317" i="1"/>
  <c r="AB287" i="1"/>
  <c r="AA287" i="1" s="1"/>
  <c r="AB161" i="1"/>
  <c r="AD161" i="1" s="1"/>
  <c r="AB285" i="1"/>
  <c r="AD285" i="1" s="1"/>
  <c r="AB295" i="1"/>
  <c r="AD295" i="1" s="1"/>
  <c r="AB276" i="1"/>
  <c r="AD276" i="1" s="1"/>
  <c r="AB296" i="1"/>
  <c r="AD296" i="1" s="1"/>
  <c r="AB334" i="1"/>
  <c r="AD334" i="1" s="1"/>
  <c r="Z228" i="1"/>
  <c r="AB228" i="1" s="1"/>
  <c r="Z331" i="1"/>
  <c r="AB331" i="1" s="1"/>
  <c r="Z312" i="1"/>
  <c r="Y312" i="1" s="1"/>
  <c r="Z14" i="1"/>
  <c r="AB14" i="1" s="1"/>
  <c r="Z150" i="1"/>
  <c r="AB150" i="1" s="1"/>
  <c r="Z204" i="1"/>
  <c r="Y204" i="1" s="1"/>
  <c r="Z246" i="1"/>
  <c r="AB246" i="1" s="1"/>
  <c r="Z262" i="1"/>
  <c r="Y262" i="1" s="1"/>
  <c r="AB7" i="1"/>
  <c r="AD7" i="1" s="1"/>
  <c r="AB162" i="1"/>
  <c r="AA162" i="1" s="1"/>
  <c r="AB247" i="1"/>
  <c r="AD247" i="1" s="1"/>
  <c r="AB213" i="1"/>
  <c r="AD213" i="1" s="1"/>
  <c r="AB255" i="1"/>
  <c r="AD255" i="1" s="1"/>
  <c r="AB327" i="1"/>
  <c r="AA327" i="1" s="1"/>
  <c r="AB300" i="1"/>
  <c r="AA300" i="1" s="1"/>
  <c r="AB330" i="1"/>
  <c r="AA330" i="1" s="1"/>
  <c r="AB278" i="1"/>
  <c r="AD278" i="1" s="1"/>
  <c r="AB313" i="1"/>
  <c r="AD313" i="1" s="1"/>
  <c r="AB2386" i="1"/>
  <c r="AA2386" i="1" s="1"/>
  <c r="Y2386" i="1"/>
  <c r="AB2385" i="1"/>
  <c r="AA2385" i="1" s="1"/>
  <c r="Y2385" i="1"/>
  <c r="AB2384" i="1"/>
  <c r="Y2384" i="1"/>
  <c r="AB2387" i="1"/>
  <c r="AD2387" i="1" s="1"/>
  <c r="Y2387" i="1"/>
  <c r="AB2388" i="1"/>
  <c r="AB2375" i="1"/>
  <c r="Y2375" i="1"/>
  <c r="Y2380" i="1"/>
  <c r="AA665" i="1"/>
  <c r="AC665" i="1" s="1"/>
  <c r="AD1396" i="1"/>
  <c r="AA1345" i="1"/>
  <c r="AC1345" i="1" s="1"/>
  <c r="AC2475" i="1"/>
  <c r="AC294" i="1"/>
  <c r="AC1926" i="1"/>
  <c r="AC1712" i="1"/>
  <c r="AC2090" i="1"/>
  <c r="AD1632" i="1"/>
  <c r="AA1351" i="1"/>
  <c r="AC1351" i="1" s="1"/>
  <c r="AC2814" i="1"/>
  <c r="AD2966" i="1"/>
  <c r="AB1624" i="1"/>
  <c r="AD1624" i="1" s="1"/>
  <c r="AB1353" i="1"/>
  <c r="AB697" i="1"/>
  <c r="AD697" i="1" s="1"/>
  <c r="AD2883" i="1"/>
  <c r="AD2885" i="1"/>
  <c r="AB1801" i="1"/>
  <c r="Z2103" i="1"/>
  <c r="Y2103" i="1" s="1"/>
  <c r="AB280" i="1"/>
  <c r="AB368" i="1"/>
  <c r="AA368" i="1" s="1"/>
  <c r="AB1622" i="1"/>
  <c r="AA1622" i="1" s="1"/>
  <c r="AC1622" i="1" s="1"/>
  <c r="AB2767" i="1"/>
  <c r="AB2766" i="1"/>
  <c r="AD2766" i="1" s="1"/>
  <c r="AB1348" i="1"/>
  <c r="AB920" i="1"/>
  <c r="AD920" i="1" s="1"/>
  <c r="AB1352" i="1"/>
  <c r="AD1352" i="1" s="1"/>
  <c r="AB1350" i="1"/>
  <c r="AD1350" i="1" s="1"/>
  <c r="AB1452" i="1"/>
  <c r="AB1737" i="1"/>
  <c r="AD1737" i="1" s="1"/>
  <c r="AD742" i="1"/>
  <c r="AA2883" i="1"/>
  <c r="AC2883" i="1" s="1"/>
  <c r="AD2088" i="1"/>
  <c r="AB1443" i="1"/>
  <c r="AD1443" i="1" s="1"/>
  <c r="AB478" i="1"/>
  <c r="Z211" i="1"/>
  <c r="AB708" i="1"/>
  <c r="AD708" i="1" s="1"/>
  <c r="AB1598" i="1"/>
  <c r="AD1598" i="1" s="1"/>
  <c r="AB1496" i="1"/>
  <c r="AA1496" i="1" s="1"/>
  <c r="AC1496" i="1" s="1"/>
  <c r="AD2482" i="1"/>
  <c r="Z288" i="1"/>
  <c r="Z1395" i="1"/>
  <c r="AB1395" i="1" s="1"/>
  <c r="Z1690" i="1"/>
  <c r="AB1690" i="1" s="1"/>
  <c r="Z1543" i="1"/>
  <c r="Z220" i="1"/>
  <c r="Z1051" i="1"/>
  <c r="AB1051" i="1" s="1"/>
  <c r="Z2755" i="1"/>
  <c r="Y2755" i="1" s="1"/>
  <c r="Z2215" i="1"/>
  <c r="Y2215" i="1" s="1"/>
  <c r="Z2222" i="1"/>
  <c r="Y2222" i="1" s="1"/>
  <c r="Z206" i="1"/>
  <c r="Z1855" i="1"/>
  <c r="Y1855" i="1" s="1"/>
  <c r="AB205" i="1"/>
  <c r="AB1809" i="1"/>
  <c r="AA1809" i="1" s="1"/>
  <c r="AC1809" i="1" s="1"/>
  <c r="AB289" i="1"/>
  <c r="AB1025" i="1"/>
  <c r="AA1025" i="1" s="1"/>
  <c r="AC1025" i="1" s="1"/>
  <c r="AB546" i="1"/>
  <c r="AD546" i="1" s="1"/>
  <c r="AB2881" i="1"/>
  <c r="AD2881" i="1" s="1"/>
  <c r="AB455" i="1"/>
  <c r="AB1991" i="1"/>
  <c r="AA1991" i="1" s="1"/>
  <c r="AC1991" i="1" s="1"/>
  <c r="AB2104" i="1"/>
  <c r="AC2966" i="1"/>
  <c r="AB646" i="1"/>
  <c r="AD646" i="1" s="1"/>
  <c r="AB565" i="1"/>
  <c r="AB1749" i="1"/>
  <c r="AD1749" i="1" s="1"/>
  <c r="AB567" i="1"/>
  <c r="AD567" i="1" s="1"/>
  <c r="AB668" i="1"/>
  <c r="AB1438" i="1"/>
  <c r="AA1438" i="1" s="1"/>
  <c r="AC1438" i="1" s="1"/>
  <c r="AB2884" i="1"/>
  <c r="AA2884" i="1" s="1"/>
  <c r="AC2884" i="1" s="1"/>
  <c r="AB703" i="1"/>
  <c r="AD703" i="1" s="1"/>
  <c r="AB1795" i="1"/>
  <c r="AA1795" i="1" s="1"/>
  <c r="AC1795" i="1" s="1"/>
  <c r="AB1646" i="1"/>
  <c r="AA1646" i="1" s="1"/>
  <c r="AB1689" i="1"/>
  <c r="AD1689" i="1" s="1"/>
  <c r="AD1708" i="1"/>
  <c r="AC2482" i="1"/>
  <c r="AC1623" i="1"/>
  <c r="AC726" i="1"/>
  <c r="AC742" i="1"/>
  <c r="AC1026" i="1"/>
  <c r="AC2521" i="1"/>
  <c r="AC1632" i="1"/>
  <c r="AB2107" i="1"/>
  <c r="AB926" i="1"/>
  <c r="AB549" i="1"/>
  <c r="AD549" i="1" s="1"/>
  <c r="AB917" i="1"/>
  <c r="AB1436" i="1"/>
  <c r="AA1436" i="1" s="1"/>
  <c r="AC1436" i="1" s="1"/>
  <c r="AB1800" i="1"/>
  <c r="AA1800" i="1" s="1"/>
  <c r="AC1800" i="1" s="1"/>
  <c r="AB583" i="1"/>
  <c r="AD583" i="1" s="1"/>
  <c r="AB1608" i="1"/>
  <c r="AB1796" i="1"/>
  <c r="AA1796" i="1" s="1"/>
  <c r="AC1796" i="1" s="1"/>
  <c r="AB2110" i="1"/>
  <c r="AB2381" i="1"/>
  <c r="AD2381" i="1" s="1"/>
  <c r="AB575" i="1"/>
  <c r="AD575" i="1" s="1"/>
  <c r="AB688" i="1"/>
  <c r="AD688" i="1" s="1"/>
  <c r="AB1282" i="1"/>
  <c r="AB568" i="1"/>
  <c r="AD568" i="1" s="1"/>
  <c r="AB590" i="1"/>
  <c r="AD590" i="1" s="1"/>
  <c r="AB1281" i="1"/>
  <c r="AA1281" i="1" s="1"/>
  <c r="AB1602" i="1"/>
  <c r="AD1602" i="1" s="1"/>
  <c r="AB1610" i="1"/>
  <c r="AB1722" i="1"/>
  <c r="AD1722" i="1" s="1"/>
  <c r="AB2108" i="1"/>
  <c r="AB551" i="1"/>
  <c r="AD551" i="1" s="1"/>
  <c r="AB571" i="1"/>
  <c r="AA571" i="1" s="1"/>
  <c r="AC571" i="1" s="1"/>
  <c r="AB585" i="1"/>
  <c r="AD585" i="1" s="1"/>
  <c r="AB2403" i="1"/>
  <c r="AD2403" i="1" s="1"/>
  <c r="AB1733" i="1"/>
  <c r="AB548" i="1"/>
  <c r="AD548" i="1" s="1"/>
  <c r="AB586" i="1"/>
  <c r="AD586" i="1" s="1"/>
  <c r="AB701" i="1"/>
  <c r="AB772" i="1"/>
  <c r="AD772" i="1" s="1"/>
  <c r="AB1544" i="1"/>
  <c r="AB2109" i="1"/>
  <c r="AD2109" i="1" s="1"/>
  <c r="AB577" i="1"/>
  <c r="AA577" i="1" s="1"/>
  <c r="AC577" i="1" s="1"/>
  <c r="AB2111" i="1"/>
  <c r="AD2111" i="1" s="1"/>
  <c r="AB576" i="1"/>
  <c r="AA576" i="1" s="1"/>
  <c r="AC576" i="1" s="1"/>
  <c r="AB916" i="1"/>
  <c r="AB1738" i="1"/>
  <c r="AB1764" i="1"/>
  <c r="Z1449" i="1"/>
  <c r="Z1563" i="1"/>
  <c r="Z1582" i="1"/>
  <c r="Z1447" i="1"/>
  <c r="AB1447" i="1" s="1"/>
  <c r="Z2605" i="1"/>
  <c r="Y2605" i="1" s="1"/>
  <c r="Z2374" i="1"/>
  <c r="AB2374" i="1" s="1"/>
  <c r="AA2374" i="1" s="1"/>
  <c r="Z2716" i="1"/>
  <c r="Y2716" i="1" s="1"/>
  <c r="Z2946" i="1"/>
  <c r="Y2946" i="1" s="1"/>
  <c r="Z1668" i="1"/>
  <c r="Z693" i="1"/>
  <c r="Z1236" i="1"/>
  <c r="Y1236" i="1" s="1"/>
  <c r="Z1538" i="1"/>
  <c r="AB1538" i="1" s="1"/>
  <c r="Z1569" i="1"/>
  <c r="Y1569" i="1" s="1"/>
  <c r="Z1600" i="1"/>
  <c r="Z1694" i="1"/>
  <c r="Z2400" i="1"/>
  <c r="Y2400" i="1" s="1"/>
  <c r="Z1716" i="1"/>
  <c r="Z1790" i="1"/>
  <c r="AB570" i="1"/>
  <c r="AD570" i="1" s="1"/>
  <c r="AB572" i="1"/>
  <c r="AD572" i="1" s="1"/>
  <c r="AB669" i="1"/>
  <c r="AB687" i="1"/>
  <c r="AD687" i="1" s="1"/>
  <c r="AB1285" i="1"/>
  <c r="AB1634" i="1"/>
  <c r="AA1634" i="1" s="1"/>
  <c r="AC1634" i="1" s="1"/>
  <c r="AB569" i="1"/>
  <c r="AB591" i="1"/>
  <c r="AD591" i="1" s="1"/>
  <c r="AB927" i="1"/>
  <c r="AD927" i="1" s="1"/>
  <c r="AB1748" i="1"/>
  <c r="AD1748" i="1" s="1"/>
  <c r="AB125" i="1"/>
  <c r="AB660" i="1"/>
  <c r="AA660" i="1" s="1"/>
  <c r="AC660" i="1" s="1"/>
  <c r="AB739" i="1"/>
  <c r="AB1241" i="1"/>
  <c r="AB1510" i="1"/>
  <c r="AB1706" i="1"/>
  <c r="AB367" i="1"/>
  <c r="AB663" i="1"/>
  <c r="AB1494" i="1"/>
  <c r="AD1494" i="1" s="1"/>
  <c r="AB1638" i="1"/>
  <c r="AC1396" i="1"/>
  <c r="AC1763" i="1"/>
  <c r="AC1850" i="1"/>
  <c r="AC2088" i="1"/>
  <c r="AC1708" i="1"/>
  <c r="AC676" i="1"/>
  <c r="AC1724" i="1"/>
  <c r="AC3088" i="1"/>
  <c r="Y2155" i="1"/>
  <c r="Y683" i="1"/>
  <c r="Y2352" i="1"/>
  <c r="Y1480" i="1"/>
  <c r="Y1910" i="1"/>
  <c r="Y2093" i="1"/>
  <c r="Y2320" i="1"/>
  <c r="Y2351" i="1"/>
  <c r="Y213" i="1"/>
  <c r="Y415" i="1"/>
  <c r="Y486" i="1"/>
  <c r="Y496" i="1"/>
  <c r="Y15" i="1"/>
  <c r="Y125" i="1"/>
  <c r="Y289" i="1"/>
  <c r="Y300" i="1"/>
  <c r="Y501" i="1"/>
  <c r="Y517" i="1"/>
  <c r="Y3068" i="1"/>
  <c r="Y171" i="1"/>
  <c r="Y255" i="1"/>
  <c r="Y327" i="1"/>
  <c r="Y448" i="1"/>
  <c r="Y478" i="1"/>
  <c r="Y505" i="1"/>
  <c r="Y422" i="1"/>
  <c r="Y522" i="1"/>
  <c r="Y607" i="1"/>
  <c r="Y503" i="1"/>
  <c r="Y334" i="1"/>
  <c r="Y647" i="1"/>
  <c r="AB1920" i="1"/>
  <c r="Y1920" i="1"/>
  <c r="AB2101" i="1"/>
  <c r="Y2101" i="1"/>
  <c r="AB2302" i="1"/>
  <c r="Y2302" i="1"/>
  <c r="AB429" i="1"/>
  <c r="Y429" i="1"/>
  <c r="AB617" i="1"/>
  <c r="Y617" i="1"/>
  <c r="AB745" i="1"/>
  <c r="Y745" i="1"/>
  <c r="AB796" i="1"/>
  <c r="Y796" i="1"/>
  <c r="AB844" i="1"/>
  <c r="Y844" i="1"/>
  <c r="AB975" i="1"/>
  <c r="Y975" i="1"/>
  <c r="AB1030" i="1"/>
  <c r="Y1030" i="1"/>
  <c r="AB1072" i="1"/>
  <c r="Y1072" i="1"/>
  <c r="AB1114" i="1"/>
  <c r="Y1114" i="1"/>
  <c r="AB1198" i="1"/>
  <c r="Y1198" i="1"/>
  <c r="AB1237" i="1"/>
  <c r="Y1237" i="1"/>
  <c r="AB1291" i="1"/>
  <c r="Y1291" i="1"/>
  <c r="AB1318" i="1"/>
  <c r="Y1318" i="1"/>
  <c r="AB1341" i="1"/>
  <c r="Y1341" i="1"/>
  <c r="AB1372" i="1"/>
  <c r="Y1372" i="1"/>
  <c r="AB1495" i="1"/>
  <c r="Y1495" i="1"/>
  <c r="AB1574" i="1"/>
  <c r="Y1574" i="1"/>
  <c r="AB1826" i="1"/>
  <c r="Y1826" i="1"/>
  <c r="AB69" i="1"/>
  <c r="Y69" i="1"/>
  <c r="AB252" i="1"/>
  <c r="Y252" i="1"/>
  <c r="AB356" i="1"/>
  <c r="Y356" i="1"/>
  <c r="AB432" i="1"/>
  <c r="Y432" i="1"/>
  <c r="AB431" i="1"/>
  <c r="Y431" i="1"/>
  <c r="AB695" i="1"/>
  <c r="Y695" i="1"/>
  <c r="AB837" i="1"/>
  <c r="Y837" i="1"/>
  <c r="AB930" i="1"/>
  <c r="Y930" i="1"/>
  <c r="AB1129" i="1"/>
  <c r="Y1129" i="1"/>
  <c r="AB1207" i="1"/>
  <c r="Y1207" i="1"/>
  <c r="AB1340" i="1"/>
  <c r="Y1340" i="1"/>
  <c r="AB1529" i="1"/>
  <c r="Y1529" i="1"/>
  <c r="AB1720" i="1"/>
  <c r="Y1720" i="1"/>
  <c r="AB1883" i="1"/>
  <c r="Y1883" i="1"/>
  <c r="AB1922" i="1"/>
  <c r="Y1922" i="1"/>
  <c r="AB1977" i="1"/>
  <c r="Y1977" i="1"/>
  <c r="AB2030" i="1"/>
  <c r="Y2030" i="1"/>
  <c r="AB2085" i="1"/>
  <c r="Y2085" i="1"/>
  <c r="AB2196" i="1"/>
  <c r="Y2196" i="1"/>
  <c r="AB1461" i="1"/>
  <c r="Y1461" i="1"/>
  <c r="AB1482" i="1"/>
  <c r="Y1482" i="1"/>
  <c r="AB1501" i="1"/>
  <c r="Y1501" i="1"/>
  <c r="AB1518" i="1"/>
  <c r="Y1518" i="1"/>
  <c r="AB1601" i="1"/>
  <c r="Y1601" i="1"/>
  <c r="AB1620" i="1"/>
  <c r="Y1620" i="1"/>
  <c r="AB1746" i="1"/>
  <c r="Y1746" i="1"/>
  <c r="AB1807" i="1"/>
  <c r="Y1807" i="1"/>
  <c r="Y2356" i="1"/>
  <c r="AB38" i="1"/>
  <c r="Y38" i="1"/>
  <c r="AB90" i="1"/>
  <c r="Y90" i="1"/>
  <c r="AB122" i="1"/>
  <c r="Y122" i="1"/>
  <c r="AB414" i="1"/>
  <c r="Y414" i="1"/>
  <c r="AB449" i="1"/>
  <c r="Y449" i="1"/>
  <c r="AB599" i="1"/>
  <c r="Y599" i="1"/>
  <c r="AB744" i="1"/>
  <c r="Y744" i="1"/>
  <c r="AB777" i="1"/>
  <c r="Y777" i="1"/>
  <c r="AB868" i="1"/>
  <c r="Y868" i="1"/>
  <c r="AB1043" i="1"/>
  <c r="Y1043" i="1"/>
  <c r="AB1126" i="1"/>
  <c r="Y1126" i="1"/>
  <c r="AB1205" i="1"/>
  <c r="Y1205" i="1"/>
  <c r="AB1213" i="1"/>
  <c r="Y1213" i="1"/>
  <c r="AB1305" i="1"/>
  <c r="Y1305" i="1"/>
  <c r="AB1770" i="1"/>
  <c r="Y1770" i="1"/>
  <c r="AB2417" i="1"/>
  <c r="Y2417" i="1"/>
  <c r="AB2499" i="1"/>
  <c r="Y2499" i="1"/>
  <c r="AB2549" i="1"/>
  <c r="Y2549" i="1"/>
  <c r="AB2737" i="1"/>
  <c r="Y2737" i="1"/>
  <c r="AB3019" i="1"/>
  <c r="Y3019" i="1"/>
  <c r="AB3070" i="1"/>
  <c r="Y3070" i="1"/>
  <c r="AB1841" i="1"/>
  <c r="Y1841" i="1"/>
  <c r="AB1849" i="1"/>
  <c r="Y1849" i="1"/>
  <c r="AB1903" i="1"/>
  <c r="Y1903" i="1"/>
  <c r="AB1923" i="1"/>
  <c r="Y1923" i="1"/>
  <c r="AB1946" i="1"/>
  <c r="Y1946" i="1"/>
  <c r="AB1959" i="1"/>
  <c r="Y1959" i="1"/>
  <c r="AB1981" i="1"/>
  <c r="Y1981" i="1"/>
  <c r="AB2001" i="1"/>
  <c r="Y2001" i="1"/>
  <c r="AB2039" i="1"/>
  <c r="Y2039" i="1"/>
  <c r="AB2261" i="1"/>
  <c r="Y2261" i="1"/>
  <c r="AB2395" i="1"/>
  <c r="Y2395" i="1"/>
  <c r="AB2418" i="1"/>
  <c r="Y2418" i="1"/>
  <c r="AB2440" i="1"/>
  <c r="Y2440" i="1"/>
  <c r="AB2498" i="1"/>
  <c r="Y2498" i="1"/>
  <c r="AB2531" i="1"/>
  <c r="Y2531" i="1"/>
  <c r="AB2572" i="1"/>
  <c r="Y2572" i="1"/>
  <c r="AB2604" i="1"/>
  <c r="Y2604" i="1"/>
  <c r="AB2634" i="1"/>
  <c r="Y2634" i="1"/>
  <c r="AB2665" i="1"/>
  <c r="Y2665" i="1"/>
  <c r="AB2689" i="1"/>
  <c r="Y2689" i="1"/>
  <c r="AB2776" i="1"/>
  <c r="Y2776" i="1"/>
  <c r="AB2809" i="1"/>
  <c r="Y2809" i="1"/>
  <c r="AB2862" i="1"/>
  <c r="Y2862" i="1"/>
  <c r="AB2928" i="1"/>
  <c r="Y2928" i="1"/>
  <c r="AB2969" i="1"/>
  <c r="Y2969" i="1"/>
  <c r="AB2997" i="1"/>
  <c r="Y2997" i="1"/>
  <c r="AB3089" i="1"/>
  <c r="Y3089" i="1"/>
  <c r="AB3057" i="1"/>
  <c r="Y3057" i="1"/>
  <c r="AB3020" i="1"/>
  <c r="Y3020" i="1"/>
  <c r="AB428" i="1"/>
  <c r="Y428" i="1"/>
  <c r="AB479" i="1"/>
  <c r="Y479" i="1"/>
  <c r="AB1397" i="1"/>
  <c r="Y1397" i="1"/>
  <c r="AB1645" i="1"/>
  <c r="Y1645" i="1"/>
  <c r="AB1688" i="1"/>
  <c r="Y1688" i="1"/>
  <c r="AB1705" i="1"/>
  <c r="Y1705" i="1"/>
  <c r="AB1721" i="1"/>
  <c r="Y1721" i="1"/>
  <c r="AB1776" i="1"/>
  <c r="Y1776" i="1"/>
  <c r="AB1992" i="1"/>
  <c r="Y1992" i="1"/>
  <c r="AB2210" i="1"/>
  <c r="Y2210" i="1"/>
  <c r="AB447" i="1"/>
  <c r="Y447" i="1"/>
  <c r="AB640" i="1"/>
  <c r="Y640" i="1"/>
  <c r="AB747" i="1"/>
  <c r="Y747" i="1"/>
  <c r="AB845" i="1"/>
  <c r="Y845" i="1"/>
  <c r="AB1141" i="1"/>
  <c r="Y1141" i="1"/>
  <c r="AB1215" i="1"/>
  <c r="Y1215" i="1"/>
  <c r="AB1296" i="1"/>
  <c r="Y1296" i="1"/>
  <c r="AB1517" i="1"/>
  <c r="Y1517" i="1"/>
  <c r="AB1617" i="1"/>
  <c r="Y1617" i="1"/>
  <c r="AB1718" i="1"/>
  <c r="Y1718" i="1"/>
  <c r="AB1900" i="1"/>
  <c r="Y1900" i="1"/>
  <c r="AB2840" i="1"/>
  <c r="Y2840" i="1"/>
  <c r="AB2876" i="1"/>
  <c r="Y2876" i="1"/>
  <c r="AB2935" i="1"/>
  <c r="Y2935" i="1"/>
  <c r="AB2952" i="1"/>
  <c r="Y2952" i="1"/>
  <c r="AB2980" i="1"/>
  <c r="Y2980" i="1"/>
  <c r="AB3002" i="1"/>
  <c r="Y3002" i="1"/>
  <c r="AB3048" i="1"/>
  <c r="Y3048" i="1"/>
  <c r="AB3069" i="1"/>
  <c r="Y3069" i="1"/>
  <c r="AB2473" i="1"/>
  <c r="Y2473" i="1"/>
  <c r="AB2656" i="1"/>
  <c r="Y2656" i="1"/>
  <c r="AB2681" i="1"/>
  <c r="Y2681" i="1"/>
  <c r="AD2349" i="1"/>
  <c r="AA2349" i="1"/>
  <c r="AD2421" i="1"/>
  <c r="AA2421" i="1"/>
  <c r="AD1893" i="1"/>
  <c r="AA1893" i="1"/>
  <c r="AD2037" i="1"/>
  <c r="AA2037" i="1"/>
  <c r="AD474" i="1"/>
  <c r="AA474" i="1"/>
  <c r="AD507" i="1"/>
  <c r="AA507" i="1"/>
  <c r="AD524" i="1"/>
  <c r="AA524" i="1"/>
  <c r="AD51" i="1"/>
  <c r="AA51" i="1"/>
  <c r="AD111" i="1"/>
  <c r="AA111" i="1"/>
  <c r="AD318" i="1"/>
  <c r="AA318" i="1"/>
  <c r="AD438" i="1"/>
  <c r="AA438" i="1"/>
  <c r="AB2195" i="1"/>
  <c r="Y2195" i="1"/>
  <c r="AB2870" i="1"/>
  <c r="Y2870" i="1"/>
  <c r="AB2930" i="1"/>
  <c r="Y2930" i="1"/>
  <c r="AB2947" i="1"/>
  <c r="Y2947" i="1"/>
  <c r="AB2970" i="1"/>
  <c r="Y2970" i="1"/>
  <c r="AB2998" i="1"/>
  <c r="Y2998" i="1"/>
  <c r="AB3031" i="1"/>
  <c r="Y3031" i="1"/>
  <c r="AB3047" i="1"/>
  <c r="Y3047" i="1"/>
  <c r="AD2351" i="1"/>
  <c r="AA2351" i="1"/>
  <c r="AD506" i="1"/>
  <c r="AA506" i="1"/>
  <c r="AB2347" i="1"/>
  <c r="Y2347" i="1"/>
  <c r="AD2352" i="1"/>
  <c r="AA2352" i="1"/>
  <c r="AD1480" i="1"/>
  <c r="AA1480" i="1"/>
  <c r="AD2647" i="1"/>
  <c r="AA2647" i="1"/>
  <c r="AC2647" i="1" s="1"/>
  <c r="AD1910" i="1"/>
  <c r="AA1910" i="1"/>
  <c r="AD2320" i="1"/>
  <c r="AA2320" i="1"/>
  <c r="Y506" i="1"/>
  <c r="AD654" i="1"/>
  <c r="AA654" i="1"/>
  <c r="AC654" i="1" s="1"/>
  <c r="AD673" i="1"/>
  <c r="AA673" i="1"/>
  <c r="AC673" i="1" s="1"/>
  <c r="AD720" i="1"/>
  <c r="AA720" i="1"/>
  <c r="AC720" i="1" s="1"/>
  <c r="AD1028" i="1"/>
  <c r="AA1028" i="1"/>
  <c r="AC1028" i="1" s="1"/>
  <c r="AD1284" i="1"/>
  <c r="AA1284" i="1"/>
  <c r="AC1284" i="1" s="1"/>
  <c r="AD3078" i="1"/>
  <c r="AA3078" i="1"/>
  <c r="AC3078" i="1" s="1"/>
  <c r="AD501" i="1"/>
  <c r="AA501" i="1"/>
  <c r="AD517" i="1"/>
  <c r="AA517" i="1"/>
  <c r="AD1709" i="1"/>
  <c r="AA1709" i="1"/>
  <c r="AC1709" i="1" s="1"/>
  <c r="AD2089" i="1"/>
  <c r="AA2089" i="1"/>
  <c r="AC2089" i="1" s="1"/>
  <c r="AD2437" i="1"/>
  <c r="AA2437" i="1"/>
  <c r="AC2437" i="1" s="1"/>
  <c r="AD2642" i="1"/>
  <c r="AA2642" i="1"/>
  <c r="AC2642" i="1" s="1"/>
  <c r="AD2722" i="1"/>
  <c r="AA2722" i="1"/>
  <c r="AC2722" i="1" s="1"/>
  <c r="AD2813" i="1"/>
  <c r="AA2813" i="1"/>
  <c r="AC2813" i="1" s="1"/>
  <c r="AD3068" i="1"/>
  <c r="AA3068" i="1"/>
  <c r="AD459" i="1"/>
  <c r="AA459" i="1"/>
  <c r="AC459" i="1" s="1"/>
  <c r="AD714" i="1"/>
  <c r="AA714" i="1"/>
  <c r="AC714" i="1" s="1"/>
  <c r="AD778" i="1"/>
  <c r="AA778" i="1"/>
  <c r="AC778" i="1" s="1"/>
  <c r="AD1363" i="1"/>
  <c r="AA1363" i="1"/>
  <c r="AC1363" i="1" s="1"/>
  <c r="Y39" i="1"/>
  <c r="AD74" i="1"/>
  <c r="AA74" i="1"/>
  <c r="AC74" i="1" s="1"/>
  <c r="Y91" i="1"/>
  <c r="Y151" i="1"/>
  <c r="AD171" i="1"/>
  <c r="AA171" i="1"/>
  <c r="Y192" i="1"/>
  <c r="Y231" i="1"/>
  <c r="Y271" i="1"/>
  <c r="Y310" i="1"/>
  <c r="Y353" i="1"/>
  <c r="AD415" i="1"/>
  <c r="AA415" i="1"/>
  <c r="Y430" i="1"/>
  <c r="AD448" i="1"/>
  <c r="AA448" i="1"/>
  <c r="AD458" i="1"/>
  <c r="AA458" i="1"/>
  <c r="AC458" i="1" s="1"/>
  <c r="AD1599" i="1"/>
  <c r="AA1599" i="1"/>
  <c r="AC1599" i="1" s="1"/>
  <c r="AD1695" i="1"/>
  <c r="AA1695" i="1"/>
  <c r="AC1695" i="1" s="1"/>
  <c r="AD505" i="1"/>
  <c r="AA505" i="1"/>
  <c r="AD2474" i="1"/>
  <c r="AA2474" i="1"/>
  <c r="AC2474" i="1" s="1"/>
  <c r="AD2478" i="1"/>
  <c r="AA2478" i="1"/>
  <c r="AC2478" i="1" s="1"/>
  <c r="AD2719" i="1"/>
  <c r="AA2719" i="1"/>
  <c r="AC2719" i="1" s="1"/>
  <c r="Y274" i="1"/>
  <c r="Y317" i="1"/>
  <c r="Y330" i="1"/>
  <c r="Y358" i="1"/>
  <c r="AD422" i="1"/>
  <c r="AA422" i="1"/>
  <c r="Y437" i="1"/>
  <c r="Y451" i="1"/>
  <c r="Y494" i="1"/>
  <c r="Y510" i="1"/>
  <c r="AD522" i="1"/>
  <c r="AA522" i="1"/>
  <c r="Y623" i="1"/>
  <c r="AD683" i="1"/>
  <c r="Y701" i="1"/>
  <c r="Y739" i="1"/>
  <c r="Y772" i="1"/>
  <c r="Y782" i="1"/>
  <c r="Y830" i="1"/>
  <c r="Y839" i="1"/>
  <c r="Y863" i="1"/>
  <c r="Y877" i="1"/>
  <c r="Y936" i="1"/>
  <c r="Y980" i="1"/>
  <c r="Y989" i="1"/>
  <c r="Y1036" i="1"/>
  <c r="Y1047" i="1"/>
  <c r="Y1075" i="1"/>
  <c r="Y1088" i="1"/>
  <c r="Y1118" i="1"/>
  <c r="Y1131" i="1"/>
  <c r="Y1165" i="1"/>
  <c r="Y1226" i="1"/>
  <c r="Y1201" i="1"/>
  <c r="Y1209" i="1"/>
  <c r="Y1241" i="1"/>
  <c r="Y1262" i="1"/>
  <c r="Y1303" i="1"/>
  <c r="Y1319" i="1"/>
  <c r="Y1366" i="1"/>
  <c r="Y1398" i="1"/>
  <c r="Y1407" i="1"/>
  <c r="Y1502" i="1"/>
  <c r="Y1510" i="1"/>
  <c r="Y1544" i="1"/>
  <c r="Y1552" i="1"/>
  <c r="Y1583" i="1"/>
  <c r="Y1593" i="1"/>
  <c r="Y1658" i="1"/>
  <c r="Y1670" i="1"/>
  <c r="Y1698" i="1"/>
  <c r="Y1706" i="1"/>
  <c r="Y1730" i="1"/>
  <c r="Y1765" i="1"/>
  <c r="Y1777" i="1"/>
  <c r="Y1957" i="1"/>
  <c r="Y2349" i="1"/>
  <c r="Y2071" i="1"/>
  <c r="Y865" i="1"/>
  <c r="AD924" i="1"/>
  <c r="AA924" i="1"/>
  <c r="AC924" i="1" s="1"/>
  <c r="Y1831" i="1"/>
  <c r="Y1877" i="1"/>
  <c r="Y2294" i="1"/>
  <c r="Y1400" i="1"/>
  <c r="Y1937" i="1"/>
  <c r="Y1998" i="1"/>
  <c r="Y2045" i="1"/>
  <c r="Y2100" i="1"/>
  <c r="Y2134" i="1"/>
  <c r="Y2266" i="1"/>
  <c r="Y2301" i="1"/>
  <c r="Y2369" i="1"/>
  <c r="Y2037" i="1"/>
  <c r="Y730" i="1"/>
  <c r="AD677" i="1"/>
  <c r="AA677" i="1"/>
  <c r="AC677" i="1" s="1"/>
  <c r="Y40" i="1"/>
  <c r="Y92" i="1"/>
  <c r="Y1833" i="1"/>
  <c r="Y2350" i="1"/>
  <c r="AD942" i="1"/>
  <c r="AA942" i="1"/>
  <c r="AC942" i="1" s="1"/>
  <c r="Y474" i="1"/>
  <c r="Y497" i="1"/>
  <c r="Y515" i="1"/>
  <c r="Y524" i="1"/>
  <c r="Y1443" i="1"/>
  <c r="AD1629" i="1"/>
  <c r="AA1629" i="1"/>
  <c r="AC1629" i="1" s="1"/>
  <c r="Y2125" i="1"/>
  <c r="Y2152" i="1"/>
  <c r="Y2193" i="1"/>
  <c r="Y2256" i="1"/>
  <c r="Y2275" i="1"/>
  <c r="Y2292" i="1"/>
  <c r="Y2314" i="1"/>
  <c r="AD674" i="1"/>
  <c r="AA674" i="1"/>
  <c r="AC674" i="1" s="1"/>
  <c r="AD724" i="1"/>
  <c r="AA724" i="1"/>
  <c r="AC724" i="1" s="1"/>
  <c r="AD1613" i="1"/>
  <c r="AA1613" i="1"/>
  <c r="AC1613" i="1" s="1"/>
  <c r="AD1631" i="1"/>
  <c r="AA1631" i="1"/>
  <c r="AC1631" i="1" s="1"/>
  <c r="Y7" i="1"/>
  <c r="Y22" i="1"/>
  <c r="Y51" i="1"/>
  <c r="Y83" i="1"/>
  <c r="Y111" i="1"/>
  <c r="Y141" i="1"/>
  <c r="Y162" i="1"/>
  <c r="Y205" i="1"/>
  <c r="Y221" i="1"/>
  <c r="Y247" i="1"/>
  <c r="Y263" i="1"/>
  <c r="Y280" i="1"/>
  <c r="AD657" i="1"/>
  <c r="AA657" i="1"/>
  <c r="AC657" i="1" s="1"/>
  <c r="AD1628" i="1"/>
  <c r="AA1628" i="1"/>
  <c r="AC1628" i="1" s="1"/>
  <c r="AD2479" i="1"/>
  <c r="AA2479" i="1"/>
  <c r="AC2479" i="1" s="1"/>
  <c r="AD2564" i="1"/>
  <c r="AA2564" i="1"/>
  <c r="AC2564" i="1" s="1"/>
  <c r="AD2812" i="1"/>
  <c r="AA2812" i="1"/>
  <c r="AC2812" i="1" s="1"/>
  <c r="AD652" i="1"/>
  <c r="AA652" i="1"/>
  <c r="AC652" i="1" s="1"/>
  <c r="AD923" i="1"/>
  <c r="AA923" i="1"/>
  <c r="AC923" i="1" s="1"/>
  <c r="AD1359" i="1"/>
  <c r="AA1359" i="1"/>
  <c r="AC1359" i="1" s="1"/>
  <c r="AD503" i="1"/>
  <c r="AA503" i="1"/>
  <c r="Y521" i="1"/>
  <c r="Y278" i="1"/>
  <c r="Y296" i="1"/>
  <c r="Y313" i="1"/>
  <c r="Y367" i="1"/>
  <c r="Y418" i="1"/>
  <c r="Y433" i="1"/>
  <c r="AD473" i="1"/>
  <c r="AA473" i="1"/>
  <c r="AC473" i="1" s="1"/>
  <c r="AD486" i="1"/>
  <c r="AA486" i="1"/>
  <c r="AD496" i="1"/>
  <c r="AA496" i="1"/>
  <c r="Y514" i="1"/>
  <c r="Y543" i="1"/>
  <c r="Y603" i="1"/>
  <c r="Y620" i="1"/>
  <c r="AD647" i="1"/>
  <c r="AA647" i="1"/>
  <c r="Y679" i="1"/>
  <c r="Y697" i="1"/>
  <c r="Y750" i="1"/>
  <c r="Y760" i="1"/>
  <c r="Y804" i="1"/>
  <c r="Y816" i="1"/>
  <c r="Y847" i="1"/>
  <c r="Y855" i="1"/>
  <c r="Y902" i="1"/>
  <c r="Y912" i="1"/>
  <c r="Y954" i="1"/>
  <c r="Y970" i="1"/>
  <c r="Y1012" i="1"/>
  <c r="Y1024" i="1"/>
  <c r="Y1056" i="1"/>
  <c r="Y1067" i="1"/>
  <c r="Y1097" i="1"/>
  <c r="Y1108" i="1"/>
  <c r="Y1143" i="1"/>
  <c r="Y1154" i="1"/>
  <c r="Y1253" i="1"/>
  <c r="Y1264" i="1"/>
  <c r="Y1217" i="1"/>
  <c r="Y1230" i="1"/>
  <c r="Y1281" i="1"/>
  <c r="Y1292" i="1"/>
  <c r="Y1333" i="1"/>
  <c r="Y1342" i="1"/>
  <c r="Y1377" i="1"/>
  <c r="Y1387" i="1"/>
  <c r="Y1418" i="1"/>
  <c r="Y1430" i="1"/>
  <c r="Y1464" i="1"/>
  <c r="Y1474" i="1"/>
  <c r="Y1483" i="1"/>
  <c r="Y1494" i="1"/>
  <c r="Y1519" i="1"/>
  <c r="Y1533" i="1"/>
  <c r="Y1564" i="1"/>
  <c r="Y1573" i="1"/>
  <c r="Y1602" i="1"/>
  <c r="Y1638" i="1"/>
  <c r="Y1646" i="1"/>
  <c r="Y1680" i="1"/>
  <c r="Y1689" i="1"/>
  <c r="Y1714" i="1"/>
  <c r="Y1722" i="1"/>
  <c r="Y1747" i="1"/>
  <c r="Y1755" i="1"/>
  <c r="Y1788" i="1"/>
  <c r="AD1937" i="1"/>
  <c r="AA1937" i="1"/>
  <c r="AD1998" i="1"/>
  <c r="AA1998" i="1"/>
  <c r="AD2045" i="1"/>
  <c r="AA2045" i="1"/>
  <c r="AD2100" i="1"/>
  <c r="AA2100" i="1"/>
  <c r="AD2134" i="1"/>
  <c r="AA2134" i="1"/>
  <c r="AD2266" i="1"/>
  <c r="AA2266" i="1"/>
  <c r="AD2301" i="1"/>
  <c r="AA2301" i="1"/>
  <c r="AD1833" i="1"/>
  <c r="AA1833" i="1"/>
  <c r="AD1877" i="1"/>
  <c r="AA1877" i="1"/>
  <c r="AD1936" i="1"/>
  <c r="AA1936" i="1"/>
  <c r="AD2024" i="1"/>
  <c r="AA2024" i="1"/>
  <c r="AD2125" i="1"/>
  <c r="AA2125" i="1"/>
  <c r="AD2133" i="1"/>
  <c r="AA2133" i="1"/>
  <c r="AD2152" i="1"/>
  <c r="AA2152" i="1"/>
  <c r="AD2193" i="1"/>
  <c r="AA2193" i="1"/>
  <c r="AD2256" i="1"/>
  <c r="AA2256" i="1"/>
  <c r="AD2275" i="1"/>
  <c r="AA2275" i="1"/>
  <c r="AD2284" i="1"/>
  <c r="AA2284" i="1"/>
  <c r="AD2292" i="1"/>
  <c r="AA2292" i="1"/>
  <c r="AD2314" i="1"/>
  <c r="AA2314" i="1"/>
  <c r="AD2365" i="1"/>
  <c r="AA2365" i="1"/>
  <c r="AD3073" i="1"/>
  <c r="AA3073" i="1"/>
  <c r="AD3046" i="1"/>
  <c r="AA3046" i="1"/>
  <c r="AD40" i="1"/>
  <c r="AA40" i="1"/>
  <c r="AD92" i="1"/>
  <c r="AA92" i="1"/>
  <c r="AD597" i="1"/>
  <c r="AA597" i="1"/>
  <c r="AD2369" i="1"/>
  <c r="AA2369" i="1"/>
  <c r="AD730" i="1"/>
  <c r="AA730" i="1"/>
  <c r="AD865" i="1"/>
  <c r="AA865" i="1"/>
  <c r="AD1400" i="1"/>
  <c r="AA1400" i="1"/>
  <c r="AB2863" i="1"/>
  <c r="Y2863" i="1"/>
  <c r="AB2889" i="1"/>
  <c r="Y2889" i="1"/>
  <c r="AB2943" i="1"/>
  <c r="Y2943" i="1"/>
  <c r="AB2964" i="1"/>
  <c r="Y2964" i="1"/>
  <c r="AB2994" i="1"/>
  <c r="Y2994" i="1"/>
  <c r="AB3086" i="1"/>
  <c r="Y3086" i="1"/>
  <c r="AB3077" i="1"/>
  <c r="Y3077" i="1"/>
  <c r="AB881" i="1"/>
  <c r="Y881" i="1"/>
  <c r="AD1957" i="1"/>
  <c r="AA1957" i="1"/>
  <c r="AD2071" i="1"/>
  <c r="AA2071" i="1"/>
  <c r="AD1831" i="1"/>
  <c r="AA1831" i="1"/>
  <c r="AD2294" i="1"/>
  <c r="AA2294" i="1"/>
  <c r="AD504" i="1"/>
  <c r="AA504" i="1"/>
  <c r="AD2350" i="1"/>
  <c r="AA2350" i="1"/>
  <c r="AD497" i="1"/>
  <c r="AA497" i="1"/>
  <c r="AD515" i="1"/>
  <c r="AA515" i="1"/>
  <c r="AD83" i="1"/>
  <c r="AA83" i="1"/>
  <c r="AD141" i="1"/>
  <c r="AA141" i="1"/>
  <c r="AD263" i="1"/>
  <c r="AA263" i="1"/>
  <c r="AD423" i="1"/>
  <c r="AA423" i="1"/>
  <c r="AD456" i="1"/>
  <c r="AA456" i="1"/>
  <c r="AB2852" i="1"/>
  <c r="Y2852" i="1"/>
  <c r="AB2880" i="1"/>
  <c r="Y2880" i="1"/>
  <c r="AB2939" i="1"/>
  <c r="Y2939" i="1"/>
  <c r="AB2957" i="1"/>
  <c r="Y2957" i="1"/>
  <c r="AB2990" i="1"/>
  <c r="Y2990" i="1"/>
  <c r="AB3011" i="1"/>
  <c r="Y3011" i="1"/>
  <c r="AB3053" i="1"/>
  <c r="Y3053" i="1"/>
  <c r="AB2199" i="1"/>
  <c r="Y2199" i="1"/>
  <c r="AD502" i="1"/>
  <c r="AA502" i="1"/>
  <c r="AD2348" i="1"/>
  <c r="AA2348" i="1"/>
  <c r="AD2380" i="1"/>
  <c r="AA2380" i="1"/>
  <c r="AD963" i="1"/>
  <c r="AA963" i="1"/>
  <c r="AC963" i="1" s="1"/>
  <c r="AD1283" i="1"/>
  <c r="AA1283" i="1"/>
  <c r="AC1283" i="1" s="1"/>
  <c r="Y502" i="1"/>
  <c r="AD1361" i="1"/>
  <c r="AA1361" i="1"/>
  <c r="AC1361" i="1" s="1"/>
  <c r="AD1370" i="1"/>
  <c r="AA1370" i="1"/>
  <c r="AC1370" i="1" s="1"/>
  <c r="Y2348" i="1"/>
  <c r="AD462" i="1"/>
  <c r="AA462" i="1"/>
  <c r="AC462" i="1" s="1"/>
  <c r="AD1497" i="1"/>
  <c r="AA1497" i="1"/>
  <c r="AC1497" i="1" s="1"/>
  <c r="AD1633" i="1"/>
  <c r="AA1633" i="1"/>
  <c r="AC1633" i="1" s="1"/>
  <c r="AD1725" i="1"/>
  <c r="AA1725" i="1"/>
  <c r="AC1725" i="1" s="1"/>
  <c r="AD2480" i="1"/>
  <c r="AA2480" i="1"/>
  <c r="AC2480" i="1" s="1"/>
  <c r="AD2760" i="1"/>
  <c r="AA2760" i="1"/>
  <c r="AC2760" i="1" s="1"/>
  <c r="AA706" i="1"/>
  <c r="AD728" i="1"/>
  <c r="AA728" i="1"/>
  <c r="AC728" i="1" s="1"/>
  <c r="AD39" i="1"/>
  <c r="AA39" i="1"/>
  <c r="AD91" i="1"/>
  <c r="AA91" i="1"/>
  <c r="AD192" i="1"/>
  <c r="AA192" i="1"/>
  <c r="AD271" i="1"/>
  <c r="AA271" i="1"/>
  <c r="AD430" i="1"/>
  <c r="AA430" i="1"/>
  <c r="AD718" i="1"/>
  <c r="AA718" i="1"/>
  <c r="AC718" i="1" s="1"/>
  <c r="AD792" i="1"/>
  <c r="AA792" i="1"/>
  <c r="AC792" i="1" s="1"/>
  <c r="AA1761" i="1"/>
  <c r="AC1761" i="1" s="1"/>
  <c r="AD461" i="1"/>
  <c r="AA461" i="1"/>
  <c r="AC461" i="1" s="1"/>
  <c r="AD463" i="1"/>
  <c r="AA463" i="1"/>
  <c r="AC463" i="1" s="1"/>
  <c r="AD2682" i="1"/>
  <c r="AA2682" i="1"/>
  <c r="AC2682" i="1" s="1"/>
  <c r="AD3075" i="1"/>
  <c r="AA3075" i="1"/>
  <c r="AC3075" i="1" s="1"/>
  <c r="AD317" i="1"/>
  <c r="AD437" i="1"/>
  <c r="AA437" i="1"/>
  <c r="AD451" i="1"/>
  <c r="AA451" i="1"/>
  <c r="AD494" i="1"/>
  <c r="AA494" i="1"/>
  <c r="AD510" i="1"/>
  <c r="AA510" i="1"/>
  <c r="AD623" i="1"/>
  <c r="AA623" i="1"/>
  <c r="AD643" i="1"/>
  <c r="AA643" i="1"/>
  <c r="AC643" i="1" s="1"/>
  <c r="AD659" i="1"/>
  <c r="AA659" i="1"/>
  <c r="AC659" i="1" s="1"/>
  <c r="AD717" i="1"/>
  <c r="AA717" i="1"/>
  <c r="AC717" i="1" s="1"/>
  <c r="AD782" i="1"/>
  <c r="AA782" i="1"/>
  <c r="AD830" i="1"/>
  <c r="AA830" i="1"/>
  <c r="AD839" i="1"/>
  <c r="AA839" i="1"/>
  <c r="AD863" i="1"/>
  <c r="AA863" i="1"/>
  <c r="AD877" i="1"/>
  <c r="AA877" i="1"/>
  <c r="AD922" i="1"/>
  <c r="AA922" i="1"/>
  <c r="AC922" i="1" s="1"/>
  <c r="AD936" i="1"/>
  <c r="AA936" i="1"/>
  <c r="AD980" i="1"/>
  <c r="AA980" i="1"/>
  <c r="AD989" i="1"/>
  <c r="AA989" i="1"/>
  <c r="AD1036" i="1"/>
  <c r="AA1036" i="1"/>
  <c r="AD1047" i="1"/>
  <c r="AA1047" i="1"/>
  <c r="AD1075" i="1"/>
  <c r="AA1075" i="1"/>
  <c r="AD1088" i="1"/>
  <c r="AA1088" i="1"/>
  <c r="AD1118" i="1"/>
  <c r="AA1118" i="1"/>
  <c r="AD1131" i="1"/>
  <c r="AA1131" i="1"/>
  <c r="AD1165" i="1"/>
  <c r="AA1165" i="1"/>
  <c r="AD1226" i="1"/>
  <c r="AA1226" i="1"/>
  <c r="AD1201" i="1"/>
  <c r="AA1201" i="1"/>
  <c r="AD1209" i="1"/>
  <c r="AA1209" i="1"/>
  <c r="AD1262" i="1"/>
  <c r="AA1262" i="1"/>
  <c r="AD1319" i="1"/>
  <c r="AA1319" i="1"/>
  <c r="AD1366" i="1"/>
  <c r="AA1366" i="1"/>
  <c r="AD1398" i="1"/>
  <c r="AA1398" i="1"/>
  <c r="AD1407" i="1"/>
  <c r="AA1407" i="1"/>
  <c r="AD1440" i="1"/>
  <c r="AA1440" i="1"/>
  <c r="AC1440" i="1" s="1"/>
  <c r="AD1451" i="1"/>
  <c r="AA1451" i="1"/>
  <c r="AD1502" i="1"/>
  <c r="AA1502" i="1"/>
  <c r="AD1552" i="1"/>
  <c r="AA1552" i="1"/>
  <c r="AD1583" i="1"/>
  <c r="AA1583" i="1"/>
  <c r="AD1593" i="1"/>
  <c r="AA1593" i="1"/>
  <c r="AD1621" i="1"/>
  <c r="AA1621" i="1"/>
  <c r="AC1621" i="1" s="1"/>
  <c r="AD1630" i="1"/>
  <c r="AA1630" i="1"/>
  <c r="AC1630" i="1" s="1"/>
  <c r="AD1658" i="1"/>
  <c r="AA1658" i="1"/>
  <c r="AD1670" i="1"/>
  <c r="AA1670" i="1"/>
  <c r="AD1698" i="1"/>
  <c r="AA1698" i="1"/>
  <c r="AD1730" i="1"/>
  <c r="AA1730" i="1"/>
  <c r="AD1739" i="1"/>
  <c r="AA1739" i="1"/>
  <c r="AC1739" i="1" s="1"/>
  <c r="AD1765" i="1"/>
  <c r="AA1765" i="1"/>
  <c r="AD1777" i="1"/>
  <c r="AA1777" i="1"/>
  <c r="AD1808" i="1"/>
  <c r="AA1808" i="1"/>
  <c r="AC1808" i="1" s="1"/>
  <c r="AD1987" i="1"/>
  <c r="AA1987" i="1"/>
  <c r="AC1987" i="1" s="1"/>
  <c r="Y2421" i="1"/>
  <c r="AD526" i="1"/>
  <c r="AA526" i="1"/>
  <c r="AC526" i="1" s="1"/>
  <c r="Y1893" i="1"/>
  <c r="Y2284" i="1"/>
  <c r="AD1360" i="1"/>
  <c r="AA1360" i="1"/>
  <c r="AC1360" i="1" s="1"/>
  <c r="AD2477" i="1"/>
  <c r="AA2477" i="1"/>
  <c r="AC2477" i="1" s="1"/>
  <c r="AD2823" i="1"/>
  <c r="AA2823" i="1"/>
  <c r="AC2823" i="1" s="1"/>
  <c r="Y2024" i="1"/>
  <c r="Y504" i="1"/>
  <c r="AD1625" i="1"/>
  <c r="AA1625" i="1"/>
  <c r="AC1625" i="1" s="1"/>
  <c r="AD650" i="1"/>
  <c r="AA650" i="1"/>
  <c r="AC650" i="1" s="1"/>
  <c r="AD727" i="1"/>
  <c r="AA727" i="1"/>
  <c r="AC727" i="1" s="1"/>
  <c r="AD780" i="1"/>
  <c r="AA780" i="1"/>
  <c r="AC780" i="1" s="1"/>
  <c r="Y1837" i="1"/>
  <c r="Y1936" i="1"/>
  <c r="Y2133" i="1"/>
  <c r="Y3073" i="1"/>
  <c r="Y3046" i="1"/>
  <c r="Y597" i="1"/>
  <c r="AD465" i="1"/>
  <c r="AA465" i="1"/>
  <c r="AC465" i="1" s="1"/>
  <c r="Y507" i="1"/>
  <c r="AD2087" i="1"/>
  <c r="AA2087" i="1"/>
  <c r="AC2087" i="1" s="1"/>
  <c r="AD2091" i="1"/>
  <c r="AA2091" i="1"/>
  <c r="AC2091" i="1" s="1"/>
  <c r="Y2365" i="1"/>
  <c r="AD2476" i="1"/>
  <c r="AA2476" i="1"/>
  <c r="AC2476" i="1" s="1"/>
  <c r="AD2648" i="1"/>
  <c r="AA2648" i="1"/>
  <c r="AC2648" i="1" s="1"/>
  <c r="AD464" i="1"/>
  <c r="AA464" i="1"/>
  <c r="AC464" i="1" s="1"/>
  <c r="AD713" i="1"/>
  <c r="AA713" i="1"/>
  <c r="AC713" i="1" s="1"/>
  <c r="AD1362" i="1"/>
  <c r="AA1362" i="1"/>
  <c r="AC1362" i="1" s="1"/>
  <c r="AD1726" i="1"/>
  <c r="AA1726" i="1"/>
  <c r="AC1726" i="1" s="1"/>
  <c r="AD1760" i="1"/>
  <c r="AA1760" i="1"/>
  <c r="AC1760" i="1" s="1"/>
  <c r="AD664" i="1"/>
  <c r="AA664" i="1"/>
  <c r="AC664" i="1" s="1"/>
  <c r="AD648" i="1"/>
  <c r="AA648" i="1"/>
  <c r="AC648" i="1" s="1"/>
  <c r="AD675" i="1"/>
  <c r="AA675" i="1"/>
  <c r="AC675" i="1" s="1"/>
  <c r="Y318" i="1"/>
  <c r="Y368" i="1"/>
  <c r="Y423" i="1"/>
  <c r="Y438" i="1"/>
  <c r="Y456" i="1"/>
  <c r="AD466" i="1"/>
  <c r="AA466" i="1"/>
  <c r="AC466" i="1" s="1"/>
  <c r="AD779" i="1"/>
  <c r="AA779" i="1"/>
  <c r="AC779" i="1" s="1"/>
  <c r="AA1288" i="1"/>
  <c r="AD1364" i="1"/>
  <c r="AA1364" i="1"/>
  <c r="AC1364" i="1" s="1"/>
  <c r="AD2720" i="1"/>
  <c r="AA2720" i="1"/>
  <c r="AC2720" i="1" s="1"/>
  <c r="AD3076" i="1"/>
  <c r="AA3076" i="1"/>
  <c r="AC3076" i="1" s="1"/>
  <c r="AD1607" i="1"/>
  <c r="AA1607" i="1"/>
  <c r="AC1607" i="1" s="1"/>
  <c r="AD1626" i="1"/>
  <c r="AA1626" i="1"/>
  <c r="AC1626" i="1" s="1"/>
  <c r="AD521" i="1"/>
  <c r="AA521" i="1"/>
  <c r="AA313" i="1"/>
  <c r="AD418" i="1"/>
  <c r="AA418" i="1"/>
  <c r="AD433" i="1"/>
  <c r="AA433" i="1"/>
  <c r="AD514" i="1"/>
  <c r="AA514" i="1"/>
  <c r="AD543" i="1"/>
  <c r="AA588" i="1"/>
  <c r="AD603" i="1"/>
  <c r="AA603" i="1"/>
  <c r="AD679" i="1"/>
  <c r="AA679" i="1"/>
  <c r="AD719" i="1"/>
  <c r="AA719" i="1"/>
  <c r="AC719" i="1" s="1"/>
  <c r="AD723" i="1"/>
  <c r="AA723" i="1"/>
  <c r="AC723" i="1" s="1"/>
  <c r="AD750" i="1"/>
  <c r="AA750" i="1"/>
  <c r="AD760" i="1"/>
  <c r="AA760" i="1"/>
  <c r="AD804" i="1"/>
  <c r="AA804" i="1"/>
  <c r="AD816" i="1"/>
  <c r="AA816" i="1"/>
  <c r="AD847" i="1"/>
  <c r="AA847" i="1"/>
  <c r="AD855" i="1"/>
  <c r="AA855" i="1"/>
  <c r="AD902" i="1"/>
  <c r="AA902" i="1"/>
  <c r="AD912" i="1"/>
  <c r="AA912" i="1"/>
  <c r="AD954" i="1"/>
  <c r="AA954" i="1"/>
  <c r="AD970" i="1"/>
  <c r="AA970" i="1"/>
  <c r="AD1012" i="1"/>
  <c r="AA1012" i="1"/>
  <c r="AD1024" i="1"/>
  <c r="AA1024" i="1"/>
  <c r="AD1056" i="1"/>
  <c r="AA1056" i="1"/>
  <c r="AD1067" i="1"/>
  <c r="AA1067" i="1"/>
  <c r="AD1097" i="1"/>
  <c r="AA1097" i="1"/>
  <c r="AD1108" i="1"/>
  <c r="AA1108" i="1"/>
  <c r="AD1143" i="1"/>
  <c r="AA1143" i="1"/>
  <c r="AD1154" i="1"/>
  <c r="AA1154" i="1"/>
  <c r="AD1253" i="1"/>
  <c r="AA1253" i="1"/>
  <c r="AD1264" i="1"/>
  <c r="AA1264" i="1"/>
  <c r="AD1217" i="1"/>
  <c r="AA1217" i="1"/>
  <c r="AD1230" i="1"/>
  <c r="AA1230" i="1"/>
  <c r="AD1292" i="1"/>
  <c r="AA1292" i="1"/>
  <c r="AD1333" i="1"/>
  <c r="AA1333" i="1"/>
  <c r="AD1342" i="1"/>
  <c r="AA1342" i="1"/>
  <c r="AD1387" i="1"/>
  <c r="AA1387" i="1"/>
  <c r="AD1418" i="1"/>
  <c r="AA1418" i="1"/>
  <c r="AD1430" i="1"/>
  <c r="AA1430" i="1"/>
  <c r="AD1464" i="1"/>
  <c r="AA1464" i="1"/>
  <c r="AD1474" i="1"/>
  <c r="AA1474" i="1"/>
  <c r="AD1483" i="1"/>
  <c r="AA1483" i="1"/>
  <c r="AD1519" i="1"/>
  <c r="AA1519" i="1"/>
  <c r="AD1533" i="1"/>
  <c r="AA1533" i="1"/>
  <c r="AD1564" i="1"/>
  <c r="AA1564" i="1"/>
  <c r="AD1573" i="1"/>
  <c r="AA1573" i="1"/>
  <c r="AD1680" i="1"/>
  <c r="AA1680" i="1"/>
  <c r="AD1714" i="1"/>
  <c r="AA1714" i="1"/>
  <c r="AD1747" i="1"/>
  <c r="AA1747" i="1"/>
  <c r="AD1755" i="1"/>
  <c r="AA1755" i="1"/>
  <c r="AD1788" i="1"/>
  <c r="AD2662" i="1"/>
  <c r="AD2677" i="1"/>
  <c r="AA2677" i="1"/>
  <c r="AC2677" i="1" s="1"/>
  <c r="AD2155" i="1"/>
  <c r="AA2155" i="1"/>
  <c r="Z1847" i="1"/>
  <c r="Z1942" i="1"/>
  <c r="Z2029" i="1"/>
  <c r="Z2187" i="1"/>
  <c r="Z2246" i="1"/>
  <c r="Z2286" i="1"/>
  <c r="Z81" i="1"/>
  <c r="Z261" i="1"/>
  <c r="Z2084" i="1"/>
  <c r="Z2433" i="1"/>
  <c r="Z2118" i="1"/>
  <c r="Z2337" i="1"/>
  <c r="Z2389" i="1"/>
  <c r="Z612" i="1"/>
  <c r="Z634" i="1"/>
  <c r="Z658" i="1"/>
  <c r="Z696" i="1"/>
  <c r="Z738" i="1"/>
  <c r="Z759" i="1"/>
  <c r="Z800" i="1"/>
  <c r="Z828" i="1"/>
  <c r="Z846" i="1"/>
  <c r="Z862" i="1"/>
  <c r="Z900" i="1"/>
  <c r="Z935" i="1"/>
  <c r="Z969" i="1"/>
  <c r="Z988" i="1"/>
  <c r="Z1022" i="1"/>
  <c r="Z1046" i="1"/>
  <c r="Z1066" i="1"/>
  <c r="Z1087" i="1"/>
  <c r="Z1107" i="1"/>
  <c r="Z1130" i="1"/>
  <c r="Z1152" i="1"/>
  <c r="Z1225" i="1"/>
  <c r="Z1263" i="1"/>
  <c r="Z1208" i="1"/>
  <c r="Z1228" i="1"/>
  <c r="Z1374" i="1"/>
  <c r="Z1901" i="1"/>
  <c r="Z13" i="1"/>
  <c r="Z121" i="1"/>
  <c r="Z169" i="1"/>
  <c r="Z307" i="1"/>
  <c r="Z1930" i="1"/>
  <c r="Z2010" i="1"/>
  <c r="Z2128" i="1"/>
  <c r="Z2397" i="1"/>
  <c r="Z11" i="1"/>
  <c r="Z119" i="1"/>
  <c r="Z167" i="1"/>
  <c r="Z304" i="1"/>
  <c r="Z359" i="1"/>
  <c r="Z434" i="1"/>
  <c r="Z1882" i="1"/>
  <c r="Z1976" i="1"/>
  <c r="Z2046" i="1"/>
  <c r="Z2135" i="1"/>
  <c r="Z2267" i="1"/>
  <c r="Z2407" i="1"/>
  <c r="Z3" i="1"/>
  <c r="Z97" i="1"/>
  <c r="Z139" i="1"/>
  <c r="Z160" i="1"/>
  <c r="Z179" i="1"/>
  <c r="Z219" i="1"/>
  <c r="Z277" i="1"/>
  <c r="Z299" i="1"/>
  <c r="Z316" i="1"/>
  <c r="Z485" i="1"/>
  <c r="Z1446" i="1"/>
  <c r="Z1469" i="1"/>
  <c r="Z1475" i="1"/>
  <c r="Z1487" i="1"/>
  <c r="Z1505" i="1"/>
  <c r="Z1511" i="1"/>
  <c r="Z1525" i="1"/>
  <c r="Z1547" i="1"/>
  <c r="Z1553" i="1"/>
  <c r="Z1568" i="1"/>
  <c r="Z1588" i="1"/>
  <c r="Z1594" i="1"/>
  <c r="Z1605" i="1"/>
  <c r="Z1641" i="1"/>
  <c r="Z1662" i="1"/>
  <c r="Z1671" i="1"/>
  <c r="Z1684" i="1"/>
  <c r="Z1701" i="1"/>
  <c r="Z1707" i="1"/>
  <c r="Z1717" i="1"/>
  <c r="Z1740" i="1"/>
  <c r="Z1750" i="1"/>
  <c r="Z1769" i="1"/>
  <c r="Z1779" i="1"/>
  <c r="Z1791" i="1"/>
  <c r="Z1817" i="1"/>
  <c r="Z1828" i="1"/>
  <c r="Z21" i="1"/>
  <c r="Z267" i="1"/>
  <c r="Z454" i="1"/>
  <c r="Z542" i="1"/>
  <c r="Z41" i="1"/>
  <c r="Z93" i="1"/>
  <c r="Z153" i="1"/>
  <c r="Z194" i="1"/>
  <c r="Z233" i="1"/>
  <c r="Z273" i="1"/>
  <c r="Z329" i="1"/>
  <c r="Z417" i="1"/>
  <c r="Z450" i="1"/>
  <c r="Z476" i="1"/>
  <c r="Z532" i="1"/>
  <c r="Z272" i="1"/>
  <c r="Z355" i="1"/>
  <c r="Z508" i="1"/>
  <c r="Z618" i="1"/>
  <c r="Z737" i="1"/>
  <c r="Z814" i="1"/>
  <c r="Z853" i="1"/>
  <c r="Z909" i="1"/>
  <c r="Z968" i="1"/>
  <c r="Z1021" i="1"/>
  <c r="Z1065" i="1"/>
  <c r="Z1105" i="1"/>
  <c r="Z1151" i="1"/>
  <c r="Z1259" i="1"/>
  <c r="Z1223" i="1"/>
  <c r="Z1308" i="1"/>
  <c r="Z1384" i="1"/>
  <c r="Z1428" i="1"/>
  <c r="Z1472" i="1"/>
  <c r="Z1508" i="1"/>
  <c r="Z1550" i="1"/>
  <c r="Z1591" i="1"/>
  <c r="Z1667" i="1"/>
  <c r="Z1704" i="1"/>
  <c r="Z1753" i="1"/>
  <c r="Z1822" i="1"/>
  <c r="Z1840" i="1"/>
  <c r="Z1857" i="1"/>
  <c r="Z1894" i="1"/>
  <c r="Z1911" i="1"/>
  <c r="Z1931" i="1"/>
  <c r="Z1958" i="1"/>
  <c r="Z1989" i="1"/>
  <c r="Z2011" i="1"/>
  <c r="Z2038" i="1"/>
  <c r="Z2072" i="1"/>
  <c r="Z2094" i="1"/>
  <c r="Z2119" i="1"/>
  <c r="Z2136" i="1"/>
  <c r="Z2188" i="1"/>
  <c r="Z2217" i="1"/>
  <c r="Z2247" i="1"/>
  <c r="Z2260" i="1"/>
  <c r="Z2268" i="1"/>
  <c r="Z2279" i="1"/>
  <c r="Z2287" i="1"/>
  <c r="Z2295" i="1"/>
  <c r="Z2303" i="1"/>
  <c r="Z2322" i="1"/>
  <c r="Z2339" i="1"/>
  <c r="Z2353" i="1"/>
  <c r="Z2364" i="1"/>
  <c r="Z2390" i="1"/>
  <c r="Z2399" i="1"/>
  <c r="Z2408" i="1"/>
  <c r="Z2422" i="1"/>
  <c r="Z2434" i="1"/>
  <c r="Z2470" i="1"/>
  <c r="Z2491" i="1"/>
  <c r="Z2504" i="1"/>
  <c r="Z2516" i="1"/>
  <c r="Z2534" i="1"/>
  <c r="Z2543" i="1"/>
  <c r="Z2551" i="1"/>
  <c r="Z2578" i="1"/>
  <c r="Z2597" i="1"/>
  <c r="Z2607" i="1"/>
  <c r="Z2621" i="1"/>
  <c r="Z2637" i="1"/>
  <c r="Z2653" i="1"/>
  <c r="Z2675" i="1"/>
  <c r="Z2683" i="1"/>
  <c r="Z2693" i="1"/>
  <c r="Z2706" i="1"/>
  <c r="Z2740" i="1"/>
  <c r="Z2758" i="1"/>
  <c r="Z2768" i="1"/>
  <c r="Z2787" i="1"/>
  <c r="Z2804" i="1"/>
  <c r="Z2826" i="1"/>
  <c r="Z2834" i="1"/>
  <c r="Z2850" i="1"/>
  <c r="Z2865" i="1"/>
  <c r="Z2878" i="1"/>
  <c r="Z2887" i="1"/>
  <c r="Z2932" i="1"/>
  <c r="Z2941" i="1"/>
  <c r="Z2950" i="1"/>
  <c r="Z2962" i="1"/>
  <c r="Z2972" i="1"/>
  <c r="Z2992" i="1"/>
  <c r="Z3000" i="1"/>
  <c r="Z3014" i="1"/>
  <c r="Z3062" i="1"/>
  <c r="Z3032" i="1"/>
  <c r="Z3060" i="1"/>
  <c r="Z3041" i="1"/>
  <c r="Z3045" i="1"/>
  <c r="Z3022" i="1"/>
  <c r="Z3055" i="1"/>
  <c r="Z3066" i="1"/>
  <c r="Z891" i="1"/>
  <c r="Z606" i="1"/>
  <c r="Z614" i="1"/>
  <c r="Z1756" i="1"/>
  <c r="Z637" i="1"/>
  <c r="Z670" i="1"/>
  <c r="Z682" i="1"/>
  <c r="Z700" i="1"/>
  <c r="Z707" i="1"/>
  <c r="Z729" i="1"/>
  <c r="Z743" i="1"/>
  <c r="Z751" i="1"/>
  <c r="Z763" i="1"/>
  <c r="Z773" i="1"/>
  <c r="Z794" i="1"/>
  <c r="Z805" i="1"/>
  <c r="Z819" i="1"/>
  <c r="Z831" i="1"/>
  <c r="Z842" i="1"/>
  <c r="Z848" i="1"/>
  <c r="Z858" i="1"/>
  <c r="Z864" i="1"/>
  <c r="Z886" i="1"/>
  <c r="Z904" i="1"/>
  <c r="Z915" i="1"/>
  <c r="Z941" i="1"/>
  <c r="Z955" i="1"/>
  <c r="Z973" i="1"/>
  <c r="Z981" i="1"/>
  <c r="Z994" i="1"/>
  <c r="Z1014" i="1"/>
  <c r="Z1037" i="1"/>
  <c r="Z1050" i="1"/>
  <c r="Z1057" i="1"/>
  <c r="Z1070" i="1"/>
  <c r="Z1079" i="1"/>
  <c r="Z1092" i="1"/>
  <c r="Z1100" i="1"/>
  <c r="Z1112" i="1"/>
  <c r="Z1121" i="1"/>
  <c r="Z1138" i="1"/>
  <c r="Z1145" i="1"/>
  <c r="Z1157" i="1"/>
  <c r="Z1167" i="1"/>
  <c r="Z1238" i="1"/>
  <c r="Z1254" i="1"/>
  <c r="Z1196" i="1"/>
  <c r="Z1202" i="1"/>
  <c r="Z1212" i="1"/>
  <c r="Z1218" i="1"/>
  <c r="Z1233" i="1"/>
  <c r="Z1242" i="1"/>
  <c r="Z1272" i="1"/>
  <c r="Z1295" i="1"/>
  <c r="Z1306" i="1"/>
  <c r="Z1322" i="1"/>
  <c r="Z1334" i="1"/>
  <c r="Z1347" i="1"/>
  <c r="Z1378" i="1"/>
  <c r="Z1391" i="1"/>
  <c r="Z1399" i="1"/>
  <c r="Z1410" i="1"/>
  <c r="Z1422" i="1"/>
  <c r="Z1433" i="1"/>
  <c r="Z1448" i="1"/>
  <c r="Z1471" i="1"/>
  <c r="Z1490" i="1"/>
  <c r="Z1507" i="1"/>
  <c r="Z1528" i="1"/>
  <c r="Z1549" i="1"/>
  <c r="Z1570" i="1"/>
  <c r="Z1590" i="1"/>
  <c r="Z1643" i="1"/>
  <c r="Z1664" i="1"/>
  <c r="Z1686" i="1"/>
  <c r="Z1703" i="1"/>
  <c r="Z1719" i="1"/>
  <c r="Z1752" i="1"/>
  <c r="Z1771" i="1"/>
  <c r="Z1821" i="1"/>
  <c r="Z480" i="1"/>
  <c r="Z487" i="1"/>
  <c r="Z495" i="1"/>
  <c r="Z511" i="1"/>
  <c r="Z513" i="1"/>
  <c r="Z519" i="1"/>
  <c r="Z1835" i="1"/>
  <c r="Z1851" i="1"/>
  <c r="Z1886" i="1"/>
  <c r="Z1905" i="1"/>
  <c r="Z1925" i="1"/>
  <c r="Z1950" i="1"/>
  <c r="Z1983" i="1"/>
  <c r="Z2003" i="1"/>
  <c r="Z2033" i="1"/>
  <c r="Z2051" i="1"/>
  <c r="Z2105" i="1"/>
  <c r="Z2123" i="1"/>
  <c r="Z2145" i="1"/>
  <c r="Z2191" i="1"/>
  <c r="Z2220" i="1"/>
  <c r="Z2253" i="1"/>
  <c r="Z2273" i="1"/>
  <c r="Z2290" i="1"/>
  <c r="Z2312" i="1"/>
  <c r="Z2702" i="1"/>
  <c r="Z2735" i="1"/>
  <c r="Z2763" i="1"/>
  <c r="Z2800" i="1"/>
  <c r="Z2819" i="1"/>
  <c r="Z2838" i="1"/>
  <c r="Z3056" i="1"/>
  <c r="Z3021" i="1"/>
  <c r="Z298" i="1"/>
  <c r="Z303" i="1"/>
  <c r="Z315" i="1"/>
  <c r="Z322" i="1"/>
  <c r="Z420" i="1"/>
  <c r="Z426" i="1"/>
  <c r="Z435" i="1"/>
  <c r="Z441" i="1"/>
  <c r="Z534" i="1"/>
  <c r="Z545" i="1"/>
  <c r="Z605" i="1"/>
  <c r="Z613" i="1"/>
  <c r="Z622" i="1"/>
  <c r="Z636" i="1"/>
  <c r="Z681" i="1"/>
  <c r="Z699" i="1"/>
  <c r="Z715" i="1"/>
  <c r="Z766" i="1"/>
  <c r="Z795" i="1"/>
  <c r="Z827" i="1"/>
  <c r="Z861" i="1"/>
  <c r="Z887" i="1"/>
  <c r="Z976" i="1"/>
  <c r="Z999" i="1"/>
  <c r="Z1034" i="1"/>
  <c r="Z1073" i="1"/>
  <c r="Z1093" i="1"/>
  <c r="Z1116" i="1"/>
  <c r="Z1162" i="1"/>
  <c r="Z1244" i="1"/>
  <c r="Z1199" i="1"/>
  <c r="Z1239" i="1"/>
  <c r="Z1273" i="1"/>
  <c r="Z1300" i="1"/>
  <c r="Z1371" i="1"/>
  <c r="Z1437" i="1"/>
  <c r="Z1457" i="1"/>
  <c r="Z1500" i="1"/>
  <c r="Z1506" i="1"/>
  <c r="Z1515" i="1"/>
  <c r="Z1540" i="1"/>
  <c r="Z1548" i="1"/>
  <c r="Z1560" i="1"/>
  <c r="Z1581" i="1"/>
  <c r="Z1589" i="1"/>
  <c r="Z1619" i="1"/>
  <c r="Z1652" i="1"/>
  <c r="Z1663" i="1"/>
  <c r="Z1675" i="1"/>
  <c r="Z1696" i="1"/>
  <c r="Z1702" i="1"/>
  <c r="Z1710" i="1"/>
  <c r="Z1728" i="1"/>
  <c r="Z1743" i="1"/>
  <c r="Z1782" i="1"/>
  <c r="Z1806" i="1"/>
  <c r="Z1827" i="1"/>
  <c r="Z1834" i="1"/>
  <c r="Z1838" i="1"/>
  <c r="Z1844" i="1"/>
  <c r="Z1854" i="1"/>
  <c r="Z1876" i="1"/>
  <c r="Z1885" i="1"/>
  <c r="Z1892" i="1"/>
  <c r="Z1898" i="1"/>
  <c r="Z1904" i="1"/>
  <c r="Z1908" i="1"/>
  <c r="Z1916" i="1"/>
  <c r="Z1924" i="1"/>
  <c r="Z1929" i="1"/>
  <c r="Z1935" i="1"/>
  <c r="Z1948" i="1"/>
  <c r="Z1956" i="1"/>
  <c r="Z1969" i="1"/>
  <c r="Z1982" i="1"/>
  <c r="Z1986" i="1"/>
  <c r="Z1993" i="1"/>
  <c r="Z2002" i="1"/>
  <c r="Z2009" i="1"/>
  <c r="Z2015" i="1"/>
  <c r="Z2032" i="1"/>
  <c r="Z2036" i="1"/>
  <c r="Z2043" i="1"/>
  <c r="Z2050" i="1"/>
  <c r="Z2070" i="1"/>
  <c r="Z2081" i="1"/>
  <c r="Z2092" i="1"/>
  <c r="Z2098" i="1"/>
  <c r="Z2116" i="1"/>
  <c r="Z2121" i="1"/>
  <c r="Z2126" i="1"/>
  <c r="Z2132" i="1"/>
  <c r="Z2144" i="1"/>
  <c r="Z2153" i="1"/>
  <c r="Z2183" i="1"/>
  <c r="Z2190" i="1"/>
  <c r="Z2194" i="1"/>
  <c r="Z2213" i="1"/>
  <c r="Z2219" i="1"/>
  <c r="Z2225" i="1"/>
  <c r="Z2239" i="1"/>
  <c r="Z2252" i="1"/>
  <c r="Z2257" i="1"/>
  <c r="Z2264" i="1"/>
  <c r="Z2272" i="1"/>
  <c r="Z2276" i="1"/>
  <c r="Z2283" i="1"/>
  <c r="Z2289" i="1"/>
  <c r="Z2293" i="1"/>
  <c r="Z2299" i="1"/>
  <c r="Z2310" i="1"/>
  <c r="Z2319" i="1"/>
  <c r="Z2332" i="1"/>
  <c r="Z2355" i="1"/>
  <c r="Z2359" i="1"/>
  <c r="Z2402" i="1"/>
  <c r="Z2406" i="1"/>
  <c r="Z2426" i="1"/>
  <c r="Z2432" i="1"/>
  <c r="Z2488" i="1"/>
  <c r="Z2514" i="1"/>
  <c r="Z2541" i="1"/>
  <c r="Z2559" i="1"/>
  <c r="Z2595" i="1"/>
  <c r="Z2614" i="1"/>
  <c r="Z2635" i="1"/>
  <c r="Z2649" i="1"/>
  <c r="Z2690" i="1"/>
  <c r="Z2717" i="1"/>
  <c r="Z2777" i="1"/>
  <c r="Z2810" i="1"/>
  <c r="Z2832" i="1"/>
  <c r="Z3064" i="1"/>
  <c r="Z3029" i="1"/>
  <c r="Z3080" i="1"/>
  <c r="Z1895" i="1"/>
  <c r="Z1913" i="1"/>
  <c r="Z1990" i="1"/>
  <c r="Z2073" i="1"/>
  <c r="Z2095" i="1"/>
  <c r="Z2162" i="1"/>
  <c r="Z2202" i="1"/>
  <c r="Z2296" i="1"/>
  <c r="Z2325" i="1"/>
  <c r="Z2358" i="1"/>
  <c r="Z2429" i="1"/>
  <c r="Z3023" i="1"/>
  <c r="Z3079" i="1"/>
  <c r="Z3067" i="1"/>
  <c r="Z892" i="1"/>
  <c r="Z12" i="1"/>
  <c r="Z20" i="1"/>
  <c r="Z36" i="1"/>
  <c r="Z45" i="1"/>
  <c r="Z59" i="1"/>
  <c r="Z80" i="1"/>
  <c r="Z88" i="1"/>
  <c r="Z96" i="1"/>
  <c r="Z120" i="1"/>
  <c r="Z138" i="1"/>
  <c r="Z146" i="1"/>
  <c r="Z159" i="1"/>
  <c r="Z168" i="1"/>
  <c r="Z178" i="1"/>
  <c r="Z188" i="1"/>
  <c r="Z202" i="1"/>
  <c r="Z210" i="1"/>
  <c r="Z218" i="1"/>
  <c r="Z229" i="1"/>
  <c r="Z244" i="1"/>
  <c r="Z251" i="1"/>
  <c r="Z260" i="1"/>
  <c r="Z268" i="1"/>
  <c r="Z346" i="1"/>
  <c r="Z412" i="1"/>
  <c r="Z443" i="1"/>
  <c r="Z516" i="1"/>
  <c r="Z649" i="1"/>
  <c r="Z704" i="1"/>
  <c r="Z762" i="1"/>
  <c r="Z818" i="1"/>
  <c r="Z857" i="1"/>
  <c r="Z914" i="1"/>
  <c r="Z972" i="1"/>
  <c r="Z1069" i="1"/>
  <c r="Z1111" i="1"/>
  <c r="Z1156" i="1"/>
  <c r="Z1267" i="1"/>
  <c r="Z1321" i="1"/>
  <c r="Z1369" i="1"/>
  <c r="Z1432" i="1"/>
  <c r="Z1535" i="1"/>
  <c r="Z1575" i="1"/>
  <c r="Z1615" i="1"/>
  <c r="Z1672" i="1"/>
  <c r="Z1741" i="1"/>
  <c r="Z1780" i="1"/>
  <c r="Z2528" i="1"/>
  <c r="Z2571" i="1"/>
  <c r="Z2659" i="1"/>
  <c r="Z2872" i="1"/>
  <c r="Z2945" i="1"/>
  <c r="Z2996" i="1"/>
  <c r="Z3028" i="1"/>
  <c r="Z44" i="1"/>
  <c r="Z79" i="1"/>
  <c r="Z95" i="1"/>
  <c r="Z135" i="1"/>
  <c r="Z158" i="1"/>
  <c r="Z176" i="1"/>
  <c r="Z201" i="1"/>
  <c r="Z217" i="1"/>
  <c r="Z243" i="1"/>
  <c r="Z259" i="1"/>
  <c r="Z275" i="1"/>
  <c r="Z297" i="1"/>
  <c r="Z314" i="1"/>
  <c r="Z345" i="1"/>
  <c r="Z361" i="1"/>
  <c r="Z410" i="1"/>
  <c r="Z421" i="1"/>
  <c r="Z427" i="1"/>
  <c r="Z436" i="1"/>
  <c r="Z442" i="1"/>
  <c r="Z610" i="1"/>
  <c r="Z624" i="1"/>
  <c r="Z694" i="1"/>
  <c r="Z735" i="1"/>
  <c r="Z757" i="1"/>
  <c r="Z813" i="1"/>
  <c r="Z836" i="1"/>
  <c r="Z852" i="1"/>
  <c r="Z869" i="1"/>
  <c r="Z908" i="1"/>
  <c r="Z967" i="1"/>
  <c r="Z986" i="1"/>
  <c r="Z1019" i="1"/>
  <c r="Z1044" i="1"/>
  <c r="Z1064" i="1"/>
  <c r="Z1083" i="1"/>
  <c r="Z1104" i="1"/>
  <c r="Z1128" i="1"/>
  <c r="Z1149" i="1"/>
  <c r="Z1172" i="1"/>
  <c r="Z1258" i="1"/>
  <c r="Z1206" i="1"/>
  <c r="Z1222" i="1"/>
  <c r="Z1247" i="1"/>
  <c r="Z1287" i="1"/>
  <c r="Z1307" i="1"/>
  <c r="Z1338" i="1"/>
  <c r="Z1383" i="1"/>
  <c r="Z1427" i="1"/>
  <c r="Z1456" i="1"/>
  <c r="Z1465" i="1"/>
  <c r="Z1477" i="1"/>
  <c r="Z1484" i="1"/>
  <c r="Z1503" i="1"/>
  <c r="Z1513" i="1"/>
  <c r="Z1520" i="1"/>
  <c r="Z1536" i="1"/>
  <c r="Z1545" i="1"/>
  <c r="Z1559" i="1"/>
  <c r="Z1565" i="1"/>
  <c r="Z1576" i="1"/>
  <c r="Z1586" i="1"/>
  <c r="Z1597" i="1"/>
  <c r="Z1616" i="1"/>
  <c r="Z1639" i="1"/>
  <c r="Z1649" i="1"/>
  <c r="Z1659" i="1"/>
  <c r="Z1674" i="1"/>
  <c r="Z1681" i="1"/>
  <c r="Z1692" i="1"/>
  <c r="Z1699" i="1"/>
  <c r="Z1715" i="1"/>
  <c r="Z1731" i="1"/>
  <c r="Z1742" i="1"/>
  <c r="Z1759" i="1"/>
  <c r="Z1766" i="1"/>
  <c r="Z1781" i="1"/>
  <c r="Z1789" i="1"/>
  <c r="Z1802" i="1"/>
  <c r="Z19" i="1"/>
  <c r="Z46" i="1"/>
  <c r="Z55" i="1"/>
  <c r="Z203" i="1"/>
  <c r="Z209" i="1"/>
  <c r="Z245" i="1"/>
  <c r="Z250" i="1"/>
  <c r="Z333" i="1"/>
  <c r="Z9" i="1"/>
  <c r="Z28" i="1"/>
  <c r="Z53" i="1"/>
  <c r="Z85" i="1"/>
  <c r="Z117" i="1"/>
  <c r="Z143" i="1"/>
  <c r="Z164" i="1"/>
  <c r="Z185" i="1"/>
  <c r="Z207" i="1"/>
  <c r="Z223" i="1"/>
  <c r="Z248" i="1"/>
  <c r="Z265" i="1"/>
  <c r="Z283" i="1"/>
  <c r="Z302" i="1"/>
  <c r="Z320" i="1"/>
  <c r="Z338" i="1"/>
  <c r="Z371" i="1"/>
  <c r="Z425" i="1"/>
  <c r="Z440" i="1"/>
  <c r="Z509" i="1"/>
  <c r="Z598" i="1"/>
  <c r="Z604" i="1"/>
  <c r="Z615" i="1"/>
  <c r="Z621" i="1"/>
  <c r="Z639" i="1"/>
  <c r="Z644" i="1"/>
  <c r="Z680" i="1"/>
  <c r="Z692" i="1"/>
  <c r="Z698" i="1"/>
  <c r="Z709" i="1"/>
  <c r="Z732" i="1"/>
  <c r="Z740" i="1"/>
  <c r="Z754" i="1"/>
  <c r="Z761" i="1"/>
  <c r="Z775" i="1"/>
  <c r="Z810" i="1"/>
  <c r="Z817" i="1"/>
  <c r="Z833" i="1"/>
  <c r="Z840" i="1"/>
  <c r="Z850" i="1"/>
  <c r="Z856" i="1"/>
  <c r="Z867" i="1"/>
  <c r="Z884" i="1"/>
  <c r="Z906" i="1"/>
  <c r="Z913" i="1"/>
  <c r="Z938" i="1"/>
  <c r="Z964" i="1"/>
  <c r="Z971" i="1"/>
  <c r="Z983" i="1"/>
  <c r="Z990" i="1"/>
  <c r="Z1017" i="1"/>
  <c r="Z1042" i="1"/>
  <c r="Z1048" i="1"/>
  <c r="Z1060" i="1"/>
  <c r="Z1068" i="1"/>
  <c r="Z1081" i="1"/>
  <c r="Z1089" i="1"/>
  <c r="Z1102" i="1"/>
  <c r="Z1109" i="1"/>
  <c r="Z1125" i="1"/>
  <c r="Z1134" i="1"/>
  <c r="Z1155" i="1"/>
  <c r="Z1169" i="1"/>
  <c r="Z1227" i="1"/>
  <c r="Z1256" i="1"/>
  <c r="Z1266" i="1"/>
  <c r="Z1204" i="1"/>
  <c r="Z1210" i="1"/>
  <c r="Z1220" i="1"/>
  <c r="Z1231" i="1"/>
  <c r="Z1245" i="1"/>
  <c r="Z1269" i="1"/>
  <c r="Z1293" i="1"/>
  <c r="Z1304" i="1"/>
  <c r="Z1320" i="1"/>
  <c r="Z1336" i="1"/>
  <c r="Z1343" i="1"/>
  <c r="Z1368" i="1"/>
  <c r="Z1381" i="1"/>
  <c r="Z1388" i="1"/>
  <c r="Z1401" i="1"/>
  <c r="Z1408" i="1"/>
  <c r="Z1425" i="1"/>
  <c r="Z1431" i="1"/>
  <c r="Z1458" i="1"/>
  <c r="Z1479" i="1"/>
  <c r="Z1499" i="1"/>
  <c r="Z1516" i="1"/>
  <c r="Z1539" i="1"/>
  <c r="Z1561" i="1"/>
  <c r="Z1580" i="1"/>
  <c r="Z1618" i="1"/>
  <c r="Z1635" i="1"/>
  <c r="Z1651" i="1"/>
  <c r="Z1676" i="1"/>
  <c r="Z1711" i="1"/>
  <c r="Z1727" i="1"/>
  <c r="Z1744" i="1"/>
  <c r="Z1783" i="1"/>
  <c r="Z1805" i="1"/>
  <c r="Z472" i="1"/>
  <c r="Z535" i="1"/>
  <c r="Z538" i="1"/>
  <c r="Z544" i="1"/>
  <c r="Z1843" i="1"/>
  <c r="Z1872" i="1"/>
  <c r="Z1934" i="1"/>
  <c r="Z1967" i="1"/>
  <c r="Z2014" i="1"/>
  <c r="Z2041" i="1"/>
  <c r="Z2131" i="1"/>
  <c r="Z2164" i="1"/>
  <c r="Z2237" i="1"/>
  <c r="Z2263" i="1"/>
  <c r="Z2282" i="1"/>
  <c r="Z2367" i="1"/>
  <c r="Z2393" i="1"/>
  <c r="Z2412" i="1"/>
  <c r="Z2465" i="1"/>
  <c r="Z2484" i="1"/>
  <c r="Z2489" i="1"/>
  <c r="Z2495" i="1"/>
  <c r="Z2503" i="1"/>
  <c r="Z2508" i="1"/>
  <c r="Z2515" i="1"/>
  <c r="Z2523" i="1"/>
  <c r="Z2533" i="1"/>
  <c r="Z2538" i="1"/>
  <c r="Z2542" i="1"/>
  <c r="Z2546" i="1"/>
  <c r="Z2550" i="1"/>
  <c r="Z2556" i="1"/>
  <c r="Z2562" i="1"/>
  <c r="Z2570" i="1"/>
  <c r="Z2576" i="1"/>
  <c r="Z2583" i="1"/>
  <c r="Z2596" i="1"/>
  <c r="Z2601" i="1"/>
  <c r="Z2606" i="1"/>
  <c r="Z2610" i="1"/>
  <c r="Z2619" i="1"/>
  <c r="Z2632" i="1"/>
  <c r="Z2636" i="1"/>
  <c r="Z2646" i="1"/>
  <c r="Z2652" i="1"/>
  <c r="Z2658" i="1"/>
  <c r="Z2663" i="1"/>
  <c r="Z2673" i="1"/>
  <c r="Z2678" i="1"/>
  <c r="Z2687" i="1"/>
  <c r="Z2691" i="1"/>
  <c r="Z2701" i="1"/>
  <c r="Z2705" i="1"/>
  <c r="Z2711" i="1"/>
  <c r="Z2732" i="1"/>
  <c r="Z2739" i="1"/>
  <c r="Z2745" i="1"/>
  <c r="Z2757" i="1"/>
  <c r="Z2762" i="1"/>
  <c r="Z2772" i="1"/>
  <c r="Z2779" i="1"/>
  <c r="Z2792" i="1"/>
  <c r="Z2803" i="1"/>
  <c r="Z2807" i="1"/>
  <c r="Z2811" i="1"/>
  <c r="Z2816" i="1"/>
  <c r="Z2825" i="1"/>
  <c r="Z2829" i="1"/>
  <c r="Z2833" i="1"/>
  <c r="Z2837" i="1"/>
  <c r="Z2849" i="1"/>
  <c r="Z2853" i="1"/>
  <c r="Z2864" i="1"/>
  <c r="Z2871" i="1"/>
  <c r="Z2877" i="1"/>
  <c r="Z2886" i="1"/>
  <c r="Z2898" i="1"/>
  <c r="Z2931" i="1"/>
  <c r="Z2936" i="1"/>
  <c r="Z2940" i="1"/>
  <c r="Z2944" i="1"/>
  <c r="Z2949" i="1"/>
  <c r="Z2954" i="1"/>
  <c r="Z2961" i="1"/>
  <c r="Z2965" i="1"/>
  <c r="Z2971" i="1"/>
  <c r="Z2981" i="1"/>
  <c r="Z2991" i="1"/>
  <c r="Z2995" i="1"/>
  <c r="Z2999" i="1"/>
  <c r="Z3003" i="1"/>
  <c r="Z3013" i="1"/>
  <c r="Z3092" i="1"/>
  <c r="Z3033" i="1"/>
  <c r="Z3035" i="1"/>
  <c r="Z3017" i="1"/>
  <c r="Z3034" i="1"/>
  <c r="Z3059" i="1"/>
  <c r="Z3036" i="1"/>
  <c r="Z3040" i="1"/>
  <c r="Z3026" i="1"/>
  <c r="Z3027" i="1"/>
  <c r="Z3071" i="1"/>
  <c r="Z3030" i="1"/>
  <c r="Z3049" i="1"/>
  <c r="Z3054" i="1"/>
  <c r="Z3043" i="1"/>
  <c r="Z3065" i="1"/>
  <c r="Z1419" i="1"/>
  <c r="Z2198" i="1"/>
  <c r="Z880" i="1"/>
  <c r="Z2688" i="1"/>
  <c r="Z2713" i="1"/>
  <c r="Z2751" i="1"/>
  <c r="Z2773" i="1"/>
  <c r="Z2808" i="1"/>
  <c r="Z2830" i="1"/>
  <c r="Z3052" i="1"/>
  <c r="Z3037" i="1"/>
  <c r="Z3072" i="1"/>
  <c r="Z10" i="1"/>
  <c r="Z18" i="1"/>
  <c r="Z30" i="1"/>
  <c r="Z43" i="1"/>
  <c r="Z54" i="1"/>
  <c r="Z78" i="1"/>
  <c r="Z86" i="1"/>
  <c r="Z94" i="1"/>
  <c r="Z118" i="1"/>
  <c r="Z134" i="1"/>
  <c r="Z144" i="1"/>
  <c r="Z157" i="1"/>
  <c r="Z165" i="1"/>
  <c r="Z175" i="1"/>
  <c r="Z186" i="1"/>
  <c r="Z196" i="1"/>
  <c r="Z208" i="1"/>
  <c r="Z216" i="1"/>
  <c r="Z227" i="1"/>
  <c r="Z242" i="1"/>
  <c r="Z249" i="1"/>
  <c r="Z258" i="1"/>
  <c r="Z266" i="1"/>
  <c r="Z284" i="1"/>
  <c r="Z332" i="1"/>
  <c r="Z339" i="1"/>
  <c r="Z360" i="1"/>
  <c r="Z373" i="1"/>
  <c r="Z416" i="1"/>
  <c r="Z453" i="1"/>
  <c r="Z477" i="1"/>
  <c r="Z483" i="1"/>
  <c r="Z512" i="1"/>
  <c r="Z518" i="1"/>
  <c r="Z595" i="1"/>
  <c r="Z601" i="1"/>
  <c r="Z645" i="1"/>
  <c r="Z651" i="1"/>
  <c r="Z661" i="1"/>
  <c r="Z755" i="1"/>
  <c r="Z765" i="1"/>
  <c r="Z812" i="1"/>
  <c r="Z825" i="1"/>
  <c r="Z851" i="1"/>
  <c r="Z859" i="1"/>
  <c r="Z898" i="1"/>
  <c r="Z907" i="1"/>
  <c r="Z950" i="1"/>
  <c r="Z965" i="1"/>
  <c r="Z1009" i="1"/>
  <c r="Z1018" i="1"/>
  <c r="Z1029" i="1"/>
  <c r="Z1054" i="1"/>
  <c r="Z1062" i="1"/>
  <c r="Z1071" i="1"/>
  <c r="Z1103" i="1"/>
  <c r="Z1148" i="1"/>
  <c r="Z1158" i="1"/>
  <c r="Z1257" i="1"/>
  <c r="Z1197" i="1"/>
  <c r="Z1221" i="1"/>
  <c r="Z1276" i="1"/>
  <c r="Z1329" i="1"/>
  <c r="Z1337" i="1"/>
  <c r="Z1373" i="1"/>
  <c r="Z1382" i="1"/>
  <c r="Z1394" i="1"/>
  <c r="Z1426" i="1"/>
  <c r="Z1434" i="1"/>
  <c r="Z1470" i="1"/>
  <c r="Z1527" i="1"/>
  <c r="Z1606" i="1"/>
  <c r="Z1678" i="1"/>
  <c r="Z1685" i="1"/>
  <c r="Z1745" i="1"/>
  <c r="Z1751" i="1"/>
  <c r="Z1786" i="1"/>
  <c r="Z1825" i="1"/>
  <c r="Z1836" i="1"/>
  <c r="Z1842" i="1"/>
  <c r="Z1852" i="1"/>
  <c r="Z1867" i="1"/>
  <c r="Z1887" i="1"/>
  <c r="Z1896" i="1"/>
  <c r="Z1906" i="1"/>
  <c r="Z1914" i="1"/>
  <c r="Z1933" i="1"/>
  <c r="Z1954" i="1"/>
  <c r="Z1962" i="1"/>
  <c r="Z1984" i="1"/>
  <c r="Z2004" i="1"/>
  <c r="Z2013" i="1"/>
  <c r="Z2034" i="1"/>
  <c r="Z2040" i="1"/>
  <c r="Z2052" i="1"/>
  <c r="Z2078" i="1"/>
  <c r="Z2096" i="1"/>
  <c r="Z2106" i="1"/>
  <c r="Z2113" i="1"/>
  <c r="Z2124" i="1"/>
  <c r="Z2130" i="1"/>
  <c r="Z2151" i="1"/>
  <c r="Z2163" i="1"/>
  <c r="Z2192" i="1"/>
  <c r="Z2205" i="1"/>
  <c r="Z2221" i="1"/>
  <c r="Z2236" i="1"/>
  <c r="Z2254" i="1"/>
  <c r="Z2262" i="1"/>
  <c r="Z2274" i="1"/>
  <c r="Z2281" i="1"/>
  <c r="Z2291" i="1"/>
  <c r="Z2297" i="1"/>
  <c r="Z2313" i="1"/>
  <c r="Z2326" i="1"/>
  <c r="Z2357" i="1"/>
  <c r="Z2366" i="1"/>
  <c r="Z2392" i="1"/>
  <c r="Z2396" i="1"/>
  <c r="Z2404" i="1"/>
  <c r="Z2411" i="1"/>
  <c r="Z2419" i="1"/>
  <c r="Z2428" i="1"/>
  <c r="Z2436" i="1"/>
  <c r="Z2441" i="1"/>
  <c r="Z2494" i="1"/>
  <c r="Z2507" i="1"/>
  <c r="Z2537" i="1"/>
  <c r="Z2545" i="1"/>
  <c r="Z2554" i="1"/>
  <c r="Z2566" i="1"/>
  <c r="Z2582" i="1"/>
  <c r="Z2599" i="1"/>
  <c r="Z2609" i="1"/>
  <c r="Z2623" i="1"/>
  <c r="Z2645" i="1"/>
  <c r="Z2686" i="1"/>
  <c r="Z2697" i="1"/>
  <c r="Z2710" i="1"/>
  <c r="Z2726" i="1"/>
  <c r="Z2746" i="1"/>
  <c r="Z2761" i="1"/>
  <c r="Z2771" i="1"/>
  <c r="Z2791" i="1"/>
  <c r="Z2806" i="1"/>
  <c r="Z2828" i="1"/>
  <c r="Z2836" i="1"/>
  <c r="Z3016" i="1"/>
  <c r="Z3058" i="1"/>
  <c r="Z3039" i="1"/>
  <c r="Z3024" i="1"/>
  <c r="Z3074" i="1"/>
  <c r="Z1899" i="1"/>
  <c r="Z1917" i="1"/>
  <c r="Z1994" i="1"/>
  <c r="Z2082" i="1"/>
  <c r="Z2099" i="1"/>
  <c r="Z2115" i="1"/>
  <c r="Z2185" i="1"/>
  <c r="Z2214" i="1"/>
  <c r="Z2300" i="1"/>
  <c r="Z2333" i="1"/>
  <c r="Z2354" i="1"/>
  <c r="Z2424" i="1"/>
  <c r="Z2472" i="1"/>
  <c r="Z2492" i="1"/>
  <c r="Z2506" i="1"/>
  <c r="Z2518" i="1"/>
  <c r="Z2535" i="1"/>
  <c r="Z2544" i="1"/>
  <c r="Z2553" i="1"/>
  <c r="Z2567" i="1"/>
  <c r="Z2581" i="1"/>
  <c r="Z2598" i="1"/>
  <c r="Z2608" i="1"/>
  <c r="Z2622" i="1"/>
  <c r="Z2654" i="1"/>
  <c r="Z2676" i="1"/>
  <c r="Z2685" i="1"/>
  <c r="Z2695" i="1"/>
  <c r="Z2708" i="1"/>
  <c r="Z2741" i="1"/>
  <c r="Z2769" i="1"/>
  <c r="Z2790" i="1"/>
  <c r="Z2805" i="1"/>
  <c r="Z2827" i="1"/>
  <c r="Z2835" i="1"/>
  <c r="Z2851" i="1"/>
  <c r="Z2866" i="1"/>
  <c r="Z2879" i="1"/>
  <c r="Z2888" i="1"/>
  <c r="Z2934" i="1"/>
  <c r="Z2942" i="1"/>
  <c r="Z2951" i="1"/>
  <c r="Z2963" i="1"/>
  <c r="Z2973" i="1"/>
  <c r="Z2993" i="1"/>
  <c r="Z3001" i="1"/>
  <c r="Z3015" i="1"/>
  <c r="Z3018" i="1"/>
  <c r="Z3044" i="1"/>
  <c r="Z3061" i="1"/>
  <c r="Z3042" i="1"/>
  <c r="Z281" i="1"/>
  <c r="Z301" i="1"/>
  <c r="Z319" i="1"/>
  <c r="Z335" i="1"/>
  <c r="Z370" i="1"/>
  <c r="Z424" i="1"/>
  <c r="Z439" i="1"/>
  <c r="Z457" i="1"/>
  <c r="Z475" i="1"/>
  <c r="Z498" i="1"/>
  <c r="Z638" i="1"/>
  <c r="Z653" i="1"/>
  <c r="Z689" i="1"/>
  <c r="Z753" i="1"/>
  <c r="Z774" i="1"/>
  <c r="Z806" i="1"/>
  <c r="Z832" i="1"/>
  <c r="Z849" i="1"/>
  <c r="Z905" i="1"/>
  <c r="Z1016" i="1"/>
  <c r="Z1059" i="1"/>
  <c r="Z1080" i="1"/>
  <c r="Z1101" i="1"/>
  <c r="Z1122" i="1"/>
  <c r="Z1146" i="1"/>
  <c r="Z1168" i="1"/>
  <c r="Z1255" i="1"/>
  <c r="Z1203" i="1"/>
  <c r="Z1219" i="1"/>
  <c r="Z1335" i="1"/>
  <c r="Z1380" i="1"/>
  <c r="Z1424" i="1"/>
  <c r="Z1445" i="1"/>
  <c r="Z1468" i="1"/>
  <c r="Z1504" i="1"/>
  <c r="Z1522" i="1"/>
  <c r="Z1546" i="1"/>
  <c r="Z1567" i="1"/>
  <c r="Z1587" i="1"/>
  <c r="Z1604" i="1"/>
  <c r="Z1640" i="1"/>
  <c r="Z1660" i="1"/>
  <c r="Z1700" i="1"/>
  <c r="Z1732" i="1"/>
  <c r="Z1767" i="1"/>
  <c r="Z1810" i="1"/>
  <c r="Z2485" i="1"/>
  <c r="Z2509" i="1"/>
  <c r="Z2539" i="1"/>
  <c r="Z2557" i="1"/>
  <c r="Z2584" i="1"/>
  <c r="Z2611" i="1"/>
  <c r="Z2861" i="1"/>
  <c r="Z2937" i="1"/>
  <c r="Z2955" i="1"/>
  <c r="Z2982" i="1"/>
  <c r="Z3004" i="1"/>
  <c r="Z3050" i="1"/>
  <c r="Z1420" i="1"/>
  <c r="Z631" i="1"/>
  <c r="Z684" i="1"/>
  <c r="Z793" i="1"/>
  <c r="Z841" i="1"/>
  <c r="Z885" i="1"/>
  <c r="Z939" i="1"/>
  <c r="Z991" i="1"/>
  <c r="Z1049" i="1"/>
  <c r="Z1091" i="1"/>
  <c r="Z1135" i="1"/>
  <c r="Z1234" i="1"/>
  <c r="Z1211" i="1"/>
  <c r="Z1232" i="1"/>
  <c r="Z1294" i="1"/>
  <c r="Z1390" i="1"/>
  <c r="Z1409" i="1"/>
  <c r="Z1455" i="1"/>
  <c r="Z1476" i="1"/>
  <c r="Z1512" i="1"/>
  <c r="Z1556" i="1"/>
  <c r="Z1595" i="1"/>
  <c r="Z1648" i="1"/>
  <c r="Z1691" i="1"/>
  <c r="Z1758" i="1"/>
  <c r="Z2497" i="1"/>
  <c r="Z2547" i="1"/>
  <c r="Z2603" i="1"/>
  <c r="Z2679" i="1"/>
  <c r="Z2907" i="1"/>
  <c r="Z2006" i="1"/>
  <c r="Z324" i="1"/>
  <c r="Z1818" i="1"/>
  <c r="Z328" i="1"/>
  <c r="Z798" i="1"/>
  <c r="Z1095" i="1"/>
  <c r="Z1250" i="1"/>
  <c r="Z1460" i="1"/>
  <c r="Z1562" i="1"/>
  <c r="Z1636" i="1"/>
  <c r="Z2368" i="1"/>
  <c r="Z2438" i="1"/>
  <c r="Z1971" i="1"/>
  <c r="Z1243" i="1"/>
  <c r="Z1683" i="1"/>
  <c r="Z537" i="1"/>
  <c r="Z2633" i="1"/>
  <c r="Z1865" i="1"/>
  <c r="Z2080" i="1"/>
  <c r="Z2280" i="1"/>
  <c r="Z2427" i="1"/>
  <c r="Z611" i="1"/>
  <c r="Z1038" i="1"/>
  <c r="Z1486" i="1"/>
  <c r="Z1830" i="1"/>
  <c r="Z1879" i="1"/>
  <c r="Z1918" i="1"/>
  <c r="Z1974" i="1"/>
  <c r="Z2028" i="1"/>
  <c r="Z2083" i="1"/>
  <c r="Z2117" i="1"/>
  <c r="Z2186" i="1"/>
  <c r="Z2245" i="1"/>
  <c r="Z2285" i="1"/>
  <c r="Z2334" i="1"/>
  <c r="Z2532" i="1"/>
  <c r="Z2577" i="1"/>
  <c r="Z2704" i="1"/>
  <c r="Z2802" i="1"/>
  <c r="Z3025" i="1"/>
  <c r="Z974" i="1"/>
  <c r="Z1839" i="1"/>
  <c r="Z1915" i="1"/>
  <c r="Z2012" i="1"/>
  <c r="Z2114" i="1"/>
  <c r="Z2235" i="1"/>
  <c r="Z2258" i="1"/>
  <c r="Z2327" i="1"/>
  <c r="Z286" i="1"/>
  <c r="Z1113" i="1"/>
  <c r="Z1478" i="1"/>
  <c r="Z602" i="1"/>
  <c r="Z619" i="1"/>
  <c r="Z642" i="1"/>
  <c r="Z685" i="1"/>
  <c r="Z716" i="1"/>
  <c r="Z749" i="1"/>
  <c r="Z770" i="1"/>
  <c r="Z815" i="1"/>
  <c r="Z838" i="1"/>
  <c r="Z854" i="1"/>
  <c r="Z873" i="1"/>
  <c r="Z910" i="1"/>
  <c r="Z951" i="1"/>
  <c r="Z979" i="1"/>
  <c r="Z1011" i="1"/>
  <c r="Z1035" i="1"/>
  <c r="Z1055" i="1"/>
  <c r="Z8" i="1"/>
  <c r="Z27" i="1"/>
  <c r="Z52" i="1"/>
  <c r="Z84" i="1"/>
  <c r="Z116" i="1"/>
  <c r="Z142" i="1"/>
  <c r="Z163" i="1"/>
  <c r="Z1074" i="1"/>
  <c r="Z1096" i="1"/>
  <c r="Z1117" i="1"/>
  <c r="Z1142" i="1"/>
  <c r="Z1164" i="1"/>
  <c r="Z1251" i="1"/>
  <c r="Z1200" i="1"/>
  <c r="Z1216" i="1"/>
  <c r="Z1240" i="1"/>
  <c r="Z1280" i="1"/>
  <c r="Z1302" i="1"/>
  <c r="Z1330" i="1"/>
  <c r="Z1365" i="1"/>
  <c r="Z1385" i="1"/>
  <c r="Z1406" i="1"/>
  <c r="Z1429" i="1"/>
  <c r="Z1845" i="1"/>
  <c r="Z1897" i="1"/>
  <c r="Z1932" i="1"/>
  <c r="Z1999" i="1"/>
  <c r="Z2044" i="1"/>
  <c r="Z2097" i="1"/>
  <c r="Z2129" i="1"/>
  <c r="Z2216" i="1"/>
  <c r="Z2265" i="1"/>
  <c r="Z2298" i="1"/>
  <c r="Z2363" i="1"/>
  <c r="Z2405" i="1"/>
  <c r="Z3051" i="1"/>
  <c r="Z883" i="1"/>
  <c r="Z214" i="1"/>
  <c r="Z232" i="1"/>
  <c r="Z256" i="1"/>
  <c r="Z305" i="1"/>
  <c r="Z520" i="1"/>
  <c r="Z672" i="1"/>
  <c r="Z843" i="1"/>
  <c r="Z1139" i="1"/>
  <c r="Z1325" i="1"/>
  <c r="Z1488" i="1"/>
  <c r="Z1642" i="1"/>
  <c r="Z1794" i="1"/>
  <c r="Z37" i="1"/>
  <c r="Z89" i="1"/>
  <c r="Z147" i="1"/>
  <c r="Z189" i="1"/>
  <c r="Z269" i="1"/>
  <c r="Z325" i="1"/>
  <c r="Z413" i="1"/>
  <c r="Z444" i="1"/>
  <c r="Z482" i="1"/>
  <c r="Z540" i="1"/>
  <c r="Z1450" i="1"/>
  <c r="Z1473" i="1"/>
  <c r="Z1493" i="1"/>
  <c r="Z1509" i="1"/>
  <c r="Z1532" i="1"/>
  <c r="Z1551" i="1"/>
  <c r="Z1572" i="1"/>
  <c r="Z1592" i="1"/>
  <c r="Z1609" i="1"/>
  <c r="Z1637" i="1"/>
  <c r="Z1653" i="1"/>
  <c r="Z1679" i="1"/>
  <c r="Z1697" i="1"/>
  <c r="Z1713" i="1"/>
  <c r="Z1729" i="1"/>
  <c r="Z1754" i="1"/>
  <c r="Z1787" i="1"/>
  <c r="Z1824" i="1"/>
  <c r="Z1853" i="1"/>
  <c r="Z1891" i="1"/>
  <c r="Z1907" i="1"/>
  <c r="Z1928" i="1"/>
  <c r="Z1955" i="1"/>
  <c r="Z1985" i="1"/>
  <c r="Z2005" i="1"/>
  <c r="Z2035" i="1"/>
  <c r="Z2068" i="1"/>
  <c r="Z2120" i="1"/>
  <c r="Z2143" i="1"/>
  <c r="Z2189" i="1"/>
  <c r="Z2218" i="1"/>
  <c r="Z2251" i="1"/>
  <c r="Z2271" i="1"/>
  <c r="Z2288" i="1"/>
  <c r="Z2304" i="1"/>
  <c r="Z2343" i="1"/>
  <c r="Z2391" i="1"/>
  <c r="Z2410" i="1"/>
  <c r="Z2435" i="1"/>
  <c r="Z2487" i="1"/>
  <c r="Z2511" i="1"/>
  <c r="Z2540" i="1"/>
  <c r="Z2558" i="1"/>
  <c r="Z2588" i="1"/>
  <c r="Z2612" i="1"/>
  <c r="Z2660" i="1"/>
  <c r="Z2680" i="1"/>
  <c r="Z2703" i="1"/>
  <c r="Z2736" i="1"/>
  <c r="Z2764" i="1"/>
  <c r="Z2801" i="1"/>
  <c r="Z2821" i="1"/>
  <c r="Z2839" i="1"/>
  <c r="Z2875" i="1"/>
  <c r="Z2938" i="1"/>
  <c r="Z2956" i="1"/>
  <c r="Z2989" i="1"/>
  <c r="Z3010" i="1"/>
  <c r="Z3063" i="1"/>
  <c r="Z3038" i="1"/>
  <c r="Z2226" i="1"/>
  <c r="Z2277" i="1"/>
  <c r="Z6" i="1"/>
  <c r="Z34" i="1"/>
  <c r="Z48" i="1"/>
  <c r="Z82" i="1"/>
  <c r="Z110" i="1"/>
  <c r="Z140" i="1"/>
  <c r="Z170" i="1"/>
  <c r="Z191" i="1"/>
  <c r="Z212" i="1"/>
  <c r="Z230" i="1"/>
  <c r="Z253" i="1"/>
  <c r="Z270" i="1"/>
  <c r="Z309" i="1"/>
  <c r="Z481" i="1"/>
  <c r="Z539" i="1"/>
  <c r="Z616" i="1"/>
  <c r="Z655" i="1"/>
  <c r="Z734" i="1"/>
  <c r="Z834" i="1"/>
  <c r="Z985" i="1"/>
  <c r="Z1082" i="1"/>
  <c r="Z1171" i="1"/>
  <c r="Z1246" i="1"/>
  <c r="Z1402" i="1"/>
  <c r="Z1498" i="1"/>
  <c r="Z1578" i="1"/>
  <c r="Z1650" i="1"/>
  <c r="Z1804" i="1"/>
  <c r="Z35" i="1"/>
  <c r="Z87" i="1"/>
  <c r="Z145" i="1"/>
  <c r="Z187" i="1"/>
  <c r="Z323" i="1"/>
  <c r="Z419" i="1"/>
  <c r="Z452" i="1"/>
  <c r="Z600" i="1"/>
  <c r="Z641" i="1"/>
  <c r="Z764" i="1"/>
  <c r="Z826" i="1"/>
  <c r="Z860" i="1"/>
  <c r="Z949" i="1"/>
  <c r="Z1000" i="1"/>
  <c r="Z1053" i="1"/>
  <c r="Z1094" i="1"/>
  <c r="Z1140" i="1"/>
  <c r="Z1248" i="1"/>
  <c r="Z1214" i="1"/>
  <c r="Z1274" i="1"/>
  <c r="Z1328" i="1"/>
  <c r="Z1534" i="1"/>
  <c r="Z1647" i="1"/>
  <c r="Z1723" i="1"/>
  <c r="Z17" i="1"/>
  <c r="Z77" i="1"/>
  <c r="Z133" i="1"/>
  <c r="Z173" i="1"/>
  <c r="Z215" i="1"/>
  <c r="Z257" i="1"/>
  <c r="Z311" i="1"/>
  <c r="Z541" i="1"/>
  <c r="Z758" i="1"/>
  <c r="Z871" i="1"/>
  <c r="Z987" i="1"/>
  <c r="Z1086" i="1"/>
  <c r="Z1173" i="1"/>
  <c r="Z1249" i="1"/>
  <c r="Z1405" i="1"/>
  <c r="Z1491" i="1"/>
  <c r="Z1571" i="1"/>
  <c r="Z1687" i="1"/>
  <c r="Z1775" i="1"/>
  <c r="Z1848" i="1"/>
  <c r="Z1902" i="1"/>
  <c r="Z1944" i="1"/>
  <c r="Z2000" i="1"/>
  <c r="Z2048" i="1"/>
  <c r="Z2102" i="1"/>
  <c r="Z2156" i="1"/>
  <c r="Z2232" i="1"/>
  <c r="AD470" i="1" l="1"/>
  <c r="AA469" i="1"/>
  <c r="AC469" i="1" s="1"/>
  <c r="AD353" i="1"/>
  <c r="AA620" i="1"/>
  <c r="AD574" i="1"/>
  <c r="AD662" i="1"/>
  <c r="AB1846" i="1"/>
  <c r="AB1757" i="1"/>
  <c r="AD1757" i="1" s="1"/>
  <c r="Y2127" i="1"/>
  <c r="AD581" i="1"/>
  <c r="AD553" i="1"/>
  <c r="AD705" i="1"/>
  <c r="AA607" i="1"/>
  <c r="AD468" i="1"/>
  <c r="Y2548" i="1"/>
  <c r="AB890" i="1"/>
  <c r="AD890" i="1" s="1"/>
  <c r="AD1798" i="1"/>
  <c r="AC588" i="1"/>
  <c r="AD1403" i="1"/>
  <c r="AD596" i="1"/>
  <c r="Y228" i="1"/>
  <c r="AD327" i="1"/>
  <c r="AA213" i="1"/>
  <c r="AC213" i="1" s="1"/>
  <c r="AD2093" i="1"/>
  <c r="AB2831" i="1"/>
  <c r="AB1412" i="1"/>
  <c r="AA1412" i="1" s="1"/>
  <c r="AC1412" i="1" s="1"/>
  <c r="Y1644" i="1"/>
  <c r="AC596" i="1"/>
  <c r="AD1797" i="1"/>
  <c r="AD3081" i="1"/>
  <c r="AA1603" i="1"/>
  <c r="AC1603" i="1" s="1"/>
  <c r="AD471" i="1"/>
  <c r="AA1736" i="1"/>
  <c r="AC1736" i="1" s="1"/>
  <c r="AD925" i="1"/>
  <c r="AD2756" i="1"/>
  <c r="AD1837" i="1"/>
  <c r="AB1884" i="1"/>
  <c r="Y1832" i="1"/>
  <c r="AB1045" i="1"/>
  <c r="AB566" i="1"/>
  <c r="AA566" i="1" s="1"/>
  <c r="AC566" i="1" s="1"/>
  <c r="Y656" i="1"/>
  <c r="AA656" i="1"/>
  <c r="AD656" i="1"/>
  <c r="AA276" i="1"/>
  <c r="AC276" i="1" s="1"/>
  <c r="AD2385" i="1"/>
  <c r="AA1735" i="1"/>
  <c r="AC1735" i="1" s="1"/>
  <c r="AC1451" i="1"/>
  <c r="AD555" i="1"/>
  <c r="AA589" i="1"/>
  <c r="AA919" i="1"/>
  <c r="AC919" i="1" s="1"/>
  <c r="AD550" i="1"/>
  <c r="AB556" i="1"/>
  <c r="AA556" i="1" s="1"/>
  <c r="AC556" i="1" s="1"/>
  <c r="AC1288" i="1"/>
  <c r="Y1790" i="1"/>
  <c r="Y1600" i="1"/>
  <c r="AD1764" i="1"/>
  <c r="AA565" i="1"/>
  <c r="AC565" i="1" s="1"/>
  <c r="AA1801" i="1"/>
  <c r="AC1801" i="1" s="1"/>
  <c r="AA317" i="1"/>
  <c r="AC317" i="1" s="1"/>
  <c r="AB2244" i="1"/>
  <c r="AD1544" i="1"/>
  <c r="AD1610" i="1"/>
  <c r="AD455" i="1"/>
  <c r="AA478" i="1"/>
  <c r="AC478" i="1" s="1"/>
  <c r="AD2767" i="1"/>
  <c r="AD556" i="1"/>
  <c r="AA559" i="1"/>
  <c r="AC559" i="1" s="1"/>
  <c r="AD1270" i="1"/>
  <c r="AB76" i="1"/>
  <c r="AD287" i="1"/>
  <c r="Y1252" i="1"/>
  <c r="AB2394" i="1"/>
  <c r="AA2394" i="1" s="1"/>
  <c r="AA358" i="1"/>
  <c r="AC358" i="1" s="1"/>
  <c r="Y72" i="1"/>
  <c r="Y1299" i="1"/>
  <c r="AC705" i="1"/>
  <c r="AD358" i="1"/>
  <c r="AD162" i="1"/>
  <c r="AB262" i="1"/>
  <c r="AB72" i="1"/>
  <c r="AA72" i="1" s="1"/>
  <c r="AB1299" i="1"/>
  <c r="AC706" i="1"/>
  <c r="AA296" i="1"/>
  <c r="AC296" i="1" s="1"/>
  <c r="AA161" i="1"/>
  <c r="AC161" i="1" s="1"/>
  <c r="AD330" i="1"/>
  <c r="AD231" i="1"/>
  <c r="AA295" i="1"/>
  <c r="AC295" i="1" s="1"/>
  <c r="AA15" i="1"/>
  <c r="AB204" i="1"/>
  <c r="AB312" i="1"/>
  <c r="AD312" i="1" s="1"/>
  <c r="AA554" i="1"/>
  <c r="AC554" i="1" s="1"/>
  <c r="AD557" i="1"/>
  <c r="AA594" i="1"/>
  <c r="AC594" i="1" s="1"/>
  <c r="AD587" i="1"/>
  <c r="AD562" i="1"/>
  <c r="Y331" i="1"/>
  <c r="AD701" i="1"/>
  <c r="Y150" i="1"/>
  <c r="AD1377" i="1"/>
  <c r="AB2383" i="1"/>
  <c r="Y2031" i="1"/>
  <c r="AA1303" i="1"/>
  <c r="AB1252" i="1"/>
  <c r="AC550" i="1"/>
  <c r="AC557" i="1"/>
  <c r="AC587" i="1"/>
  <c r="AC562" i="1"/>
  <c r="AC592" i="1"/>
  <c r="AC574" i="1"/>
  <c r="AB1301" i="1"/>
  <c r="Y982" i="1"/>
  <c r="AA683" i="1"/>
  <c r="AD592" i="1"/>
  <c r="AC3081" i="1"/>
  <c r="AC581" i="1"/>
  <c r="AC1403" i="1"/>
  <c r="AC553" i="1"/>
  <c r="AC555" i="1"/>
  <c r="AD221" i="1"/>
  <c r="AD310" i="1"/>
  <c r="AC589" i="1"/>
  <c r="AA1350" i="1"/>
  <c r="AC1350" i="1" s="1"/>
  <c r="AD561" i="1"/>
  <c r="AA561" i="1"/>
  <c r="AC561" i="1" s="1"/>
  <c r="AA1353" i="1"/>
  <c r="AC2756" i="1"/>
  <c r="AA285" i="1"/>
  <c r="AC285" i="1" s="1"/>
  <c r="AD300" i="1"/>
  <c r="AA255" i="1"/>
  <c r="AC255" i="1" s="1"/>
  <c r="AA125" i="1"/>
  <c r="AA1285" i="1"/>
  <c r="AD1348" i="1"/>
  <c r="AA1241" i="1"/>
  <c r="AC1241" i="1" s="1"/>
  <c r="AA2108" i="1"/>
  <c r="AD151" i="1"/>
  <c r="Y2049" i="1"/>
  <c r="AB2049" i="1"/>
  <c r="AA2049" i="1" s="1"/>
  <c r="AA278" i="1"/>
  <c r="AC278" i="1" s="1"/>
  <c r="AD274" i="1"/>
  <c r="AD2386" i="1"/>
  <c r="AA7" i="1"/>
  <c r="AC7" i="1" s="1"/>
  <c r="AD22" i="1"/>
  <c r="AA334" i="1"/>
  <c r="AC334" i="1" s="1"/>
  <c r="AA247" i="1"/>
  <c r="AC247" i="1" s="1"/>
  <c r="Y326" i="1"/>
  <c r="Y246" i="1"/>
  <c r="Y14" i="1"/>
  <c r="AA2387" i="1"/>
  <c r="AC2387" i="1" s="1"/>
  <c r="AC2348" i="1"/>
  <c r="AC2385" i="1"/>
  <c r="AC2386" i="1"/>
  <c r="Y2383" i="1"/>
  <c r="AA1452" i="1"/>
  <c r="AA151" i="1"/>
  <c r="AB982" i="1"/>
  <c r="Y2394" i="1"/>
  <c r="AC2380" i="1"/>
  <c r="AC287" i="1"/>
  <c r="AB220" i="1"/>
  <c r="AA220" i="1" s="1"/>
  <c r="Y288" i="1"/>
  <c r="AB211" i="1"/>
  <c r="AD211" i="1" s="1"/>
  <c r="AD280" i="1"/>
  <c r="AB264" i="1"/>
  <c r="AB222" i="1"/>
  <c r="AB172" i="1"/>
  <c r="AB16" i="1"/>
  <c r="AD205" i="1"/>
  <c r="Y206" i="1"/>
  <c r="AB193" i="1"/>
  <c r="AB152" i="1"/>
  <c r="AA2388" i="1"/>
  <c r="AC2388" i="1" s="1"/>
  <c r="AD2388" i="1"/>
  <c r="AD2384" i="1"/>
  <c r="AA2384" i="1"/>
  <c r="AC2384" i="1" s="1"/>
  <c r="AD2375" i="1"/>
  <c r="AA2375" i="1"/>
  <c r="AC2375" i="1" s="1"/>
  <c r="AA920" i="1"/>
  <c r="AC920" i="1" s="1"/>
  <c r="AA546" i="1"/>
  <c r="AC546" i="1" s="1"/>
  <c r="AA1689" i="1"/>
  <c r="AC1689" i="1" s="1"/>
  <c r="AA1348" i="1"/>
  <c r="AD1353" i="1"/>
  <c r="AD1622" i="1"/>
  <c r="AA697" i="1"/>
  <c r="AC697" i="1" s="1"/>
  <c r="AA1737" i="1"/>
  <c r="AC1737" i="1" s="1"/>
  <c r="AD1809" i="1"/>
  <c r="AA1624" i="1"/>
  <c r="AC1624" i="1" s="1"/>
  <c r="AA1352" i="1"/>
  <c r="AC1352" i="1" s="1"/>
  <c r="AA646" i="1"/>
  <c r="AC646" i="1" s="1"/>
  <c r="AD571" i="1"/>
  <c r="AD1452" i="1"/>
  <c r="AA1749" i="1"/>
  <c r="AC1749" i="1" s="1"/>
  <c r="AA2767" i="1"/>
  <c r="AC2767" i="1" s="1"/>
  <c r="AA591" i="1"/>
  <c r="AC591" i="1" s="1"/>
  <c r="AA1443" i="1"/>
  <c r="AC1443" i="1" s="1"/>
  <c r="AD368" i="1"/>
  <c r="AA568" i="1"/>
  <c r="AC568" i="1" s="1"/>
  <c r="AD1025" i="1"/>
  <c r="AA1598" i="1"/>
  <c r="AC1598" i="1" s="1"/>
  <c r="AB2103" i="1"/>
  <c r="AA2103" i="1" s="1"/>
  <c r="AC2103" i="1" s="1"/>
  <c r="AD1438" i="1"/>
  <c r="AC2421" i="1"/>
  <c r="AA2766" i="1"/>
  <c r="AC2766" i="1" s="1"/>
  <c r="AA205" i="1"/>
  <c r="AA280" i="1"/>
  <c r="AB2755" i="1"/>
  <c r="AA2755" i="1" s="1"/>
  <c r="AC2755" i="1" s="1"/>
  <c r="AA572" i="1"/>
  <c r="AC572" i="1" s="1"/>
  <c r="AD478" i="1"/>
  <c r="Y1447" i="1"/>
  <c r="AD367" i="1"/>
  <c r="AD739" i="1"/>
  <c r="AD669" i="1"/>
  <c r="Y1668" i="1"/>
  <c r="AD1738" i="1"/>
  <c r="AD1282" i="1"/>
  <c r="AA917" i="1"/>
  <c r="AA926" i="1"/>
  <c r="AC926" i="1" s="1"/>
  <c r="AD2884" i="1"/>
  <c r="AD668" i="1"/>
  <c r="AA2881" i="1"/>
  <c r="AC2881" i="1" s="1"/>
  <c r="AA289" i="1"/>
  <c r="AB1543" i="1"/>
  <c r="AA1543" i="1" s="1"/>
  <c r="AD1801" i="1"/>
  <c r="AA1638" i="1"/>
  <c r="AC1638" i="1" s="1"/>
  <c r="AD663" i="1"/>
  <c r="AA1706" i="1"/>
  <c r="AC1706" i="1" s="1"/>
  <c r="AB693" i="1"/>
  <c r="AD693" i="1" s="1"/>
  <c r="AD916" i="1"/>
  <c r="AA2109" i="1"/>
  <c r="AC2109" i="1" s="1"/>
  <c r="AA1544" i="1"/>
  <c r="AC1544" i="1" s="1"/>
  <c r="AA701" i="1"/>
  <c r="AA1610" i="1"/>
  <c r="AC1610" i="1" s="1"/>
  <c r="AD1281" i="1"/>
  <c r="AD1796" i="1"/>
  <c r="AA2107" i="1"/>
  <c r="AC2107" i="1" s="1"/>
  <c r="AD2104" i="1"/>
  <c r="AA455" i="1"/>
  <c r="AC455" i="1" s="1"/>
  <c r="Y1690" i="1"/>
  <c r="AB288" i="1"/>
  <c r="AA288" i="1" s="1"/>
  <c r="AA703" i="1"/>
  <c r="AC703" i="1" s="1"/>
  <c r="Y211" i="1"/>
  <c r="AC474" i="1"/>
  <c r="AA2104" i="1"/>
  <c r="AA668" i="1"/>
  <c r="AC668" i="1" s="1"/>
  <c r="Y220" i="1"/>
  <c r="AD1496" i="1"/>
  <c r="AC2024" i="1"/>
  <c r="AD1638" i="1"/>
  <c r="AA663" i="1"/>
  <c r="AC663" i="1" s="1"/>
  <c r="AA688" i="1"/>
  <c r="AC688" i="1" s="1"/>
  <c r="AA583" i="1"/>
  <c r="AC583" i="1" s="1"/>
  <c r="AD1436" i="1"/>
  <c r="AA1764" i="1"/>
  <c r="AC1764" i="1" s="1"/>
  <c r="AD1706" i="1"/>
  <c r="AD1241" i="1"/>
  <c r="AA548" i="1"/>
  <c r="AC548" i="1" s="1"/>
  <c r="AD660" i="1"/>
  <c r="AA1748" i="1"/>
  <c r="AC1748" i="1" s="1"/>
  <c r="AA687" i="1"/>
  <c r="AC687" i="1" s="1"/>
  <c r="AA2403" i="1"/>
  <c r="AC2403" i="1" s="1"/>
  <c r="AA708" i="1"/>
  <c r="AC708" i="1" s="1"/>
  <c r="Y1538" i="1"/>
  <c r="Y1543" i="1"/>
  <c r="Y1395" i="1"/>
  <c r="AA567" i="1"/>
  <c r="AC567" i="1" s="1"/>
  <c r="AD565" i="1"/>
  <c r="AA549" i="1"/>
  <c r="AC549" i="1" s="1"/>
  <c r="AB1600" i="1"/>
  <c r="AA1600" i="1" s="1"/>
  <c r="Y1051" i="1"/>
  <c r="AD1510" i="1"/>
  <c r="Y1694" i="1"/>
  <c r="AD1795" i="1"/>
  <c r="AD1646" i="1"/>
  <c r="AD289" i="1"/>
  <c r="AD569" i="1"/>
  <c r="Y1582" i="1"/>
  <c r="Y1449" i="1"/>
  <c r="AD1733" i="1"/>
  <c r="AD2110" i="1"/>
  <c r="AD1608" i="1"/>
  <c r="AD1991" i="1"/>
  <c r="AB2222" i="1"/>
  <c r="AD1634" i="1"/>
  <c r="Y693" i="1"/>
  <c r="AB2946" i="1"/>
  <c r="AA2946" i="1" s="1"/>
  <c r="AC2946" i="1" s="1"/>
  <c r="Y1563" i="1"/>
  <c r="AA916" i="1"/>
  <c r="AC916" i="1" s="1"/>
  <c r="AA2111" i="1"/>
  <c r="AC2111" i="1" s="1"/>
  <c r="AD2108" i="1"/>
  <c r="AA2381" i="1"/>
  <c r="AC2381" i="1" s="1"/>
  <c r="AD2107" i="1"/>
  <c r="AB1855" i="1"/>
  <c r="AB206" i="1"/>
  <c r="AB2215" i="1"/>
  <c r="AB1563" i="1"/>
  <c r="AD1563" i="1" s="1"/>
  <c r="Y2374" i="1"/>
  <c r="AC438" i="1"/>
  <c r="AC368" i="1"/>
  <c r="AC318" i="1"/>
  <c r="AC2374" i="1"/>
  <c r="AC506" i="1"/>
  <c r="AC456" i="1"/>
  <c r="AC423" i="1"/>
  <c r="AC3046" i="1"/>
  <c r="AC3073" i="1"/>
  <c r="AC2133" i="1"/>
  <c r="AB1716" i="1"/>
  <c r="AA1722" i="1"/>
  <c r="AC1722" i="1" s="1"/>
  <c r="AA1602" i="1"/>
  <c r="AC1602" i="1" s="1"/>
  <c r="AA1494" i="1"/>
  <c r="AC1494" i="1" s="1"/>
  <c r="AA590" i="1"/>
  <c r="AC590" i="1" s="1"/>
  <c r="AA367" i="1"/>
  <c r="AC367" i="1" s="1"/>
  <c r="AA2110" i="1"/>
  <c r="AC2110" i="1" s="1"/>
  <c r="AD917" i="1"/>
  <c r="AD926" i="1"/>
  <c r="AD2374" i="1"/>
  <c r="AA1738" i="1"/>
  <c r="AC1738" i="1" s="1"/>
  <c r="AC507" i="1"/>
  <c r="AC1837" i="1"/>
  <c r="AD576" i="1"/>
  <c r="AD577" i="1"/>
  <c r="AC1893" i="1"/>
  <c r="AA1510" i="1"/>
  <c r="AC1510" i="1" s="1"/>
  <c r="AA772" i="1"/>
  <c r="AC772" i="1" s="1"/>
  <c r="AA739" i="1"/>
  <c r="AC739" i="1" s="1"/>
  <c r="AA586" i="1"/>
  <c r="AC586" i="1" s="1"/>
  <c r="AA927" i="1"/>
  <c r="AC927" i="1" s="1"/>
  <c r="AA569" i="1"/>
  <c r="AC569" i="1" s="1"/>
  <c r="AA669" i="1"/>
  <c r="AC669" i="1" s="1"/>
  <c r="AA1733" i="1"/>
  <c r="AC1733" i="1" s="1"/>
  <c r="AA1282" i="1"/>
  <c r="AA575" i="1"/>
  <c r="AC575" i="1" s="1"/>
  <c r="AA1608" i="1"/>
  <c r="AC1608" i="1" s="1"/>
  <c r="AC162" i="1"/>
  <c r="AC111" i="1"/>
  <c r="AC51" i="1"/>
  <c r="AD1800" i="1"/>
  <c r="AC524" i="1"/>
  <c r="AC2037" i="1"/>
  <c r="Y1716" i="1"/>
  <c r="AC2349" i="1"/>
  <c r="AD125" i="1"/>
  <c r="AD1285" i="1"/>
  <c r="AA585" i="1"/>
  <c r="AC585" i="1" s="1"/>
  <c r="AA551" i="1"/>
  <c r="AC551" i="1" s="1"/>
  <c r="AA570" i="1"/>
  <c r="AC570" i="1" s="1"/>
  <c r="AB1694" i="1"/>
  <c r="AA1694" i="1" s="1"/>
  <c r="AB1569" i="1"/>
  <c r="AB1236" i="1"/>
  <c r="AD1236" i="1" s="1"/>
  <c r="AB1668" i="1"/>
  <c r="AB2716" i="1"/>
  <c r="AD2716" i="1" s="1"/>
  <c r="AB2605" i="1"/>
  <c r="AA2605" i="1" s="1"/>
  <c r="AC2605" i="1" s="1"/>
  <c r="AB1582" i="1"/>
  <c r="AD1582" i="1" s="1"/>
  <c r="AB1449" i="1"/>
  <c r="AB1790" i="1"/>
  <c r="AB2400" i="1"/>
  <c r="AC2365" i="1"/>
  <c r="AC597" i="1"/>
  <c r="AC1936" i="1"/>
  <c r="AC504" i="1"/>
  <c r="AC2284" i="1"/>
  <c r="AC502" i="1"/>
  <c r="AC263" i="1"/>
  <c r="AC221" i="1"/>
  <c r="AC141" i="1"/>
  <c r="AC83" i="1"/>
  <c r="AC22" i="1"/>
  <c r="AC2314" i="1"/>
  <c r="AC2275" i="1"/>
  <c r="AC2152" i="1"/>
  <c r="AC515" i="1"/>
  <c r="AC1833" i="1"/>
  <c r="AC2369" i="1"/>
  <c r="AC2266" i="1"/>
  <c r="AC2134" i="1"/>
  <c r="AC2045" i="1"/>
  <c r="AC1937" i="1"/>
  <c r="AC1400" i="1"/>
  <c r="AC1788" i="1"/>
  <c r="AC1747" i="1"/>
  <c r="AC1714" i="1"/>
  <c r="AC2292" i="1"/>
  <c r="AC2256" i="1"/>
  <c r="AC2193" i="1"/>
  <c r="AC2125" i="1"/>
  <c r="AC92" i="1"/>
  <c r="AC40" i="1"/>
  <c r="AC730" i="1"/>
  <c r="AC2301" i="1"/>
  <c r="AC2100" i="1"/>
  <c r="AC1998" i="1"/>
  <c r="AC1877" i="1"/>
  <c r="AC865" i="1"/>
  <c r="AC1755" i="1"/>
  <c r="AC1646" i="1"/>
  <c r="AC1564" i="1"/>
  <c r="AC1519" i="1"/>
  <c r="AC1483" i="1"/>
  <c r="AC1464" i="1"/>
  <c r="AC1418" i="1"/>
  <c r="AC1377" i="1"/>
  <c r="AC1333" i="1"/>
  <c r="AC1281" i="1"/>
  <c r="AC1217" i="1"/>
  <c r="AC1253" i="1"/>
  <c r="AC1143" i="1"/>
  <c r="AC1097" i="1"/>
  <c r="AC1056" i="1"/>
  <c r="AC1012" i="1"/>
  <c r="AC954" i="1"/>
  <c r="AC902" i="1"/>
  <c r="AC847" i="1"/>
  <c r="AC804" i="1"/>
  <c r="AC750" i="1"/>
  <c r="AC679" i="1"/>
  <c r="AC603" i="1"/>
  <c r="AC433" i="1"/>
  <c r="AC521" i="1"/>
  <c r="AC2294" i="1"/>
  <c r="AC1831" i="1"/>
  <c r="AC2071" i="1"/>
  <c r="AC1680" i="1"/>
  <c r="AC1573" i="1"/>
  <c r="AC1533" i="1"/>
  <c r="AC1474" i="1"/>
  <c r="AC1430" i="1"/>
  <c r="AC1387" i="1"/>
  <c r="AC1342" i="1"/>
  <c r="AC1292" i="1"/>
  <c r="AC1230" i="1"/>
  <c r="AC1264" i="1"/>
  <c r="AC1154" i="1"/>
  <c r="AC1108" i="1"/>
  <c r="AC1067" i="1"/>
  <c r="AC1024" i="1"/>
  <c r="AC970" i="1"/>
  <c r="AC912" i="1"/>
  <c r="AC855" i="1"/>
  <c r="AC816" i="1"/>
  <c r="AC760" i="1"/>
  <c r="AC620" i="1"/>
  <c r="AC543" i="1"/>
  <c r="AC514" i="1"/>
  <c r="AC418" i="1"/>
  <c r="AC313" i="1"/>
  <c r="AC497" i="1"/>
  <c r="AC2350" i="1"/>
  <c r="AC1777" i="1"/>
  <c r="AC1730" i="1"/>
  <c r="AC1698" i="1"/>
  <c r="AC1658" i="1"/>
  <c r="AC1583" i="1"/>
  <c r="AC1502" i="1"/>
  <c r="AC1398" i="1"/>
  <c r="AC1319" i="1"/>
  <c r="AC1262" i="1"/>
  <c r="AC1209" i="1"/>
  <c r="AC1226" i="1"/>
  <c r="AC1131" i="1"/>
  <c r="AC1088" i="1"/>
  <c r="AC1047" i="1"/>
  <c r="AC989" i="1"/>
  <c r="AC936" i="1"/>
  <c r="AC863" i="1"/>
  <c r="AC830" i="1"/>
  <c r="AC510" i="1"/>
  <c r="AC451" i="1"/>
  <c r="AC430" i="1"/>
  <c r="AC310" i="1"/>
  <c r="AC231" i="1"/>
  <c r="AC39" i="1"/>
  <c r="AC607" i="1"/>
  <c r="AC422" i="1"/>
  <c r="AC327" i="1"/>
  <c r="AC171" i="1"/>
  <c r="AC517" i="1"/>
  <c r="AC300" i="1"/>
  <c r="AC496" i="1"/>
  <c r="AC415" i="1"/>
  <c r="AC2351" i="1"/>
  <c r="AC2093" i="1"/>
  <c r="AC1480" i="1"/>
  <c r="AC1957" i="1"/>
  <c r="AC1765" i="1"/>
  <c r="AC1670" i="1"/>
  <c r="AC1593" i="1"/>
  <c r="AC1552" i="1"/>
  <c r="AC1407" i="1"/>
  <c r="AC1366" i="1"/>
  <c r="AC1201" i="1"/>
  <c r="AC1165" i="1"/>
  <c r="AC1118" i="1"/>
  <c r="AC1075" i="1"/>
  <c r="AC1036" i="1"/>
  <c r="AC980" i="1"/>
  <c r="AC877" i="1"/>
  <c r="AC839" i="1"/>
  <c r="AC782" i="1"/>
  <c r="AC623" i="1"/>
  <c r="AC494" i="1"/>
  <c r="AC437" i="1"/>
  <c r="AC330" i="1"/>
  <c r="AC274" i="1"/>
  <c r="AC353" i="1"/>
  <c r="AC271" i="1"/>
  <c r="AC192" i="1"/>
  <c r="AC91" i="1"/>
  <c r="AC647" i="1"/>
  <c r="AC503" i="1"/>
  <c r="AC522" i="1"/>
  <c r="AC505" i="1"/>
  <c r="AC448" i="1"/>
  <c r="AC3068" i="1"/>
  <c r="AC501" i="1"/>
  <c r="AC15" i="1"/>
  <c r="AC486" i="1"/>
  <c r="AC2320" i="1"/>
  <c r="AC1910" i="1"/>
  <c r="AC2352" i="1"/>
  <c r="AC2155" i="1"/>
  <c r="AB2102" i="1"/>
  <c r="Y2102" i="1"/>
  <c r="AB2000" i="1"/>
  <c r="Y2000" i="1"/>
  <c r="AB1775" i="1"/>
  <c r="Y1775" i="1"/>
  <c r="AB1405" i="1"/>
  <c r="Y1405" i="1"/>
  <c r="AB987" i="1"/>
  <c r="Y987" i="1"/>
  <c r="AB758" i="1"/>
  <c r="Y758" i="1"/>
  <c r="AB215" i="1"/>
  <c r="Y215" i="1"/>
  <c r="AB17" i="1"/>
  <c r="Y17" i="1"/>
  <c r="AB1328" i="1"/>
  <c r="Y1328" i="1"/>
  <c r="AB1140" i="1"/>
  <c r="Y1140" i="1"/>
  <c r="AB949" i="1"/>
  <c r="Y949" i="1"/>
  <c r="AB826" i="1"/>
  <c r="Y826" i="1"/>
  <c r="AB600" i="1"/>
  <c r="Y600" i="1"/>
  <c r="AB187" i="1"/>
  <c r="Y187" i="1"/>
  <c r="AB87" i="1"/>
  <c r="Y87" i="1"/>
  <c r="AB1578" i="1"/>
  <c r="Y1578" i="1"/>
  <c r="AB1171" i="1"/>
  <c r="Y1171" i="1"/>
  <c r="AB985" i="1"/>
  <c r="Y985" i="1"/>
  <c r="AB616" i="1"/>
  <c r="Y616" i="1"/>
  <c r="AB270" i="1"/>
  <c r="Y270" i="1"/>
  <c r="AB191" i="1"/>
  <c r="Y191" i="1"/>
  <c r="AB82" i="1"/>
  <c r="Y82" i="1"/>
  <c r="AB2277" i="1"/>
  <c r="Y2277" i="1"/>
  <c r="AB3010" i="1"/>
  <c r="Y3010" i="1"/>
  <c r="AB2956" i="1"/>
  <c r="Y2956" i="1"/>
  <c r="AB2821" i="1"/>
  <c r="Y2821" i="1"/>
  <c r="AB2703" i="1"/>
  <c r="Y2703" i="1"/>
  <c r="AB2660" i="1"/>
  <c r="Y2660" i="1"/>
  <c r="AB2540" i="1"/>
  <c r="Y2540" i="1"/>
  <c r="AB2487" i="1"/>
  <c r="Y2487" i="1"/>
  <c r="AB2343" i="1"/>
  <c r="Y2343" i="1"/>
  <c r="AB2251" i="1"/>
  <c r="Y2251" i="1"/>
  <c r="AB2120" i="1"/>
  <c r="Y2120" i="1"/>
  <c r="AB1985" i="1"/>
  <c r="Y1985" i="1"/>
  <c r="AB1928" i="1"/>
  <c r="Y1928" i="1"/>
  <c r="AB1824" i="1"/>
  <c r="Y1824" i="1"/>
  <c r="AB1713" i="1"/>
  <c r="Y1713" i="1"/>
  <c r="AB1637" i="1"/>
  <c r="Y1637" i="1"/>
  <c r="AB1551" i="1"/>
  <c r="Y1551" i="1"/>
  <c r="AB1509" i="1"/>
  <c r="Y1509" i="1"/>
  <c r="AB540" i="1"/>
  <c r="Y540" i="1"/>
  <c r="AB413" i="1"/>
  <c r="Y413" i="1"/>
  <c r="AB189" i="1"/>
  <c r="Y189" i="1"/>
  <c r="AB89" i="1"/>
  <c r="Y89" i="1"/>
  <c r="AB1488" i="1"/>
  <c r="Y1488" i="1"/>
  <c r="AB672" i="1"/>
  <c r="Y672" i="1"/>
  <c r="AB232" i="1"/>
  <c r="Y232" i="1"/>
  <c r="AB883" i="1"/>
  <c r="Y883" i="1"/>
  <c r="AB2363" i="1"/>
  <c r="Y2363" i="1"/>
  <c r="AB2129" i="1"/>
  <c r="Y2129" i="1"/>
  <c r="AB1932" i="1"/>
  <c r="Y1932" i="1"/>
  <c r="AB1845" i="1"/>
  <c r="Y1845" i="1"/>
  <c r="AB1365" i="1"/>
  <c r="Y1365" i="1"/>
  <c r="AB1240" i="1"/>
  <c r="Y1240" i="1"/>
  <c r="AB1164" i="1"/>
  <c r="Y1164" i="1"/>
  <c r="AB1074" i="1"/>
  <c r="Y1074" i="1"/>
  <c r="AB163" i="1"/>
  <c r="Y163" i="1"/>
  <c r="AB52" i="1"/>
  <c r="Y52" i="1"/>
  <c r="AB8" i="1"/>
  <c r="Y8" i="1"/>
  <c r="AB979" i="1"/>
  <c r="Y979" i="1"/>
  <c r="AB2156" i="1"/>
  <c r="Y2156" i="1"/>
  <c r="AB2048" i="1"/>
  <c r="Y2048" i="1"/>
  <c r="AB1944" i="1"/>
  <c r="Y1944" i="1"/>
  <c r="AB1848" i="1"/>
  <c r="Y1848" i="1"/>
  <c r="AB1687" i="1"/>
  <c r="Y1687" i="1"/>
  <c r="AB1491" i="1"/>
  <c r="Y1491" i="1"/>
  <c r="AB1249" i="1"/>
  <c r="Y1249" i="1"/>
  <c r="AB1086" i="1"/>
  <c r="Y1086" i="1"/>
  <c r="AB871" i="1"/>
  <c r="Y871" i="1"/>
  <c r="AB541" i="1"/>
  <c r="Y541" i="1"/>
  <c r="AB257" i="1"/>
  <c r="Y257" i="1"/>
  <c r="AB173" i="1"/>
  <c r="Y173" i="1"/>
  <c r="AB77" i="1"/>
  <c r="Y77" i="1"/>
  <c r="AB1723" i="1"/>
  <c r="Y1723" i="1"/>
  <c r="AB1534" i="1"/>
  <c r="Y1534" i="1"/>
  <c r="AB1274" i="1"/>
  <c r="Y1274" i="1"/>
  <c r="AB1248" i="1"/>
  <c r="Y1248" i="1"/>
  <c r="AB1094" i="1"/>
  <c r="Y1094" i="1"/>
  <c r="AB1000" i="1"/>
  <c r="Y1000" i="1"/>
  <c r="AB860" i="1"/>
  <c r="Y860" i="1"/>
  <c r="AB764" i="1"/>
  <c r="Y764" i="1"/>
  <c r="AB641" i="1"/>
  <c r="Y641" i="1"/>
  <c r="AB452" i="1"/>
  <c r="Y452" i="1"/>
  <c r="AB323" i="1"/>
  <c r="Y323" i="1"/>
  <c r="AB145" i="1"/>
  <c r="Y145" i="1"/>
  <c r="AB35" i="1"/>
  <c r="Y35" i="1"/>
  <c r="AB1650" i="1"/>
  <c r="Y1650" i="1"/>
  <c r="AB1498" i="1"/>
  <c r="Y1498" i="1"/>
  <c r="AB1246" i="1"/>
  <c r="Y1246" i="1"/>
  <c r="AB1082" i="1"/>
  <c r="Y1082" i="1"/>
  <c r="AB834" i="1"/>
  <c r="Y834" i="1"/>
  <c r="AB655" i="1"/>
  <c r="Y655" i="1"/>
  <c r="AB539" i="1"/>
  <c r="Y539" i="1"/>
  <c r="AB309" i="1"/>
  <c r="Y309" i="1"/>
  <c r="AB253" i="1"/>
  <c r="Y253" i="1"/>
  <c r="AB212" i="1"/>
  <c r="Y212" i="1"/>
  <c r="AB170" i="1"/>
  <c r="Y170" i="1"/>
  <c r="AB110" i="1"/>
  <c r="Y110" i="1"/>
  <c r="AB48" i="1"/>
  <c r="Y48" i="1"/>
  <c r="AB6" i="1"/>
  <c r="Y6" i="1"/>
  <c r="AB2226" i="1"/>
  <c r="Y2226" i="1"/>
  <c r="AB3063" i="1"/>
  <c r="Y3063" i="1"/>
  <c r="AB2989" i="1"/>
  <c r="Y2989" i="1"/>
  <c r="AB2938" i="1"/>
  <c r="Y2938" i="1"/>
  <c r="AB2839" i="1"/>
  <c r="Y2839" i="1"/>
  <c r="AB2801" i="1"/>
  <c r="Y2801" i="1"/>
  <c r="AB2736" i="1"/>
  <c r="Y2736" i="1"/>
  <c r="AB2680" i="1"/>
  <c r="Y2680" i="1"/>
  <c r="AB2612" i="1"/>
  <c r="Y2612" i="1"/>
  <c r="AB2558" i="1"/>
  <c r="Y2558" i="1"/>
  <c r="AB2511" i="1"/>
  <c r="Y2511" i="1"/>
  <c r="AB2435" i="1"/>
  <c r="Y2435" i="1"/>
  <c r="AB2391" i="1"/>
  <c r="Y2391" i="1"/>
  <c r="AB2304" i="1"/>
  <c r="Y2304" i="1"/>
  <c r="AB2271" i="1"/>
  <c r="Y2271" i="1"/>
  <c r="AB2218" i="1"/>
  <c r="Y2218" i="1"/>
  <c r="AB2143" i="1"/>
  <c r="Y2143" i="1"/>
  <c r="AB2068" i="1"/>
  <c r="Y2068" i="1"/>
  <c r="AB2005" i="1"/>
  <c r="Y2005" i="1"/>
  <c r="AB1955" i="1"/>
  <c r="Y1955" i="1"/>
  <c r="AB1907" i="1"/>
  <c r="Y1907" i="1"/>
  <c r="AB1853" i="1"/>
  <c r="Y1853" i="1"/>
  <c r="AB1787" i="1"/>
  <c r="Y1787" i="1"/>
  <c r="AB1729" i="1"/>
  <c r="Y1729" i="1"/>
  <c r="AB1697" i="1"/>
  <c r="Y1697" i="1"/>
  <c r="AB1653" i="1"/>
  <c r="Y1653" i="1"/>
  <c r="AB1609" i="1"/>
  <c r="Y1609" i="1"/>
  <c r="AB1572" i="1"/>
  <c r="Y1572" i="1"/>
  <c r="AB1532" i="1"/>
  <c r="Y1532" i="1"/>
  <c r="AB1493" i="1"/>
  <c r="Y1493" i="1"/>
  <c r="AB1450" i="1"/>
  <c r="Y1450" i="1"/>
  <c r="AB444" i="1"/>
  <c r="Y444" i="1"/>
  <c r="AB325" i="1"/>
  <c r="Y325" i="1"/>
  <c r="AB147" i="1"/>
  <c r="Y147" i="1"/>
  <c r="AB37" i="1"/>
  <c r="Y37" i="1"/>
  <c r="AB1642" i="1"/>
  <c r="Y1642" i="1"/>
  <c r="AB1325" i="1"/>
  <c r="Y1325" i="1"/>
  <c r="AB843" i="1"/>
  <c r="Y843" i="1"/>
  <c r="AB520" i="1"/>
  <c r="Y520" i="1"/>
  <c r="AB256" i="1"/>
  <c r="Y256" i="1"/>
  <c r="AB214" i="1"/>
  <c r="Y214" i="1"/>
  <c r="AB3051" i="1"/>
  <c r="Y3051" i="1"/>
  <c r="AB2405" i="1"/>
  <c r="Y2405" i="1"/>
  <c r="AB2298" i="1"/>
  <c r="Y2298" i="1"/>
  <c r="AB2216" i="1"/>
  <c r="Y2216" i="1"/>
  <c r="AB2097" i="1"/>
  <c r="Y2097" i="1"/>
  <c r="AB1999" i="1"/>
  <c r="Y1999" i="1"/>
  <c r="AB1897" i="1"/>
  <c r="Y1897" i="1"/>
  <c r="AB1429" i="1"/>
  <c r="Y1429" i="1"/>
  <c r="AB1385" i="1"/>
  <c r="Y1385" i="1"/>
  <c r="AB1330" i="1"/>
  <c r="Y1330" i="1"/>
  <c r="AB1280" i="1"/>
  <c r="Y1280" i="1"/>
  <c r="AB1216" i="1"/>
  <c r="Y1216" i="1"/>
  <c r="AB1251" i="1"/>
  <c r="Y1251" i="1"/>
  <c r="AB1142" i="1"/>
  <c r="Y1142" i="1"/>
  <c r="AB1096" i="1"/>
  <c r="Y1096" i="1"/>
  <c r="AB142" i="1"/>
  <c r="Y142" i="1"/>
  <c r="AB84" i="1"/>
  <c r="Y84" i="1"/>
  <c r="AB27" i="1"/>
  <c r="Y27" i="1"/>
  <c r="AB1055" i="1"/>
  <c r="Y1055" i="1"/>
  <c r="AB1011" i="1"/>
  <c r="Y1011" i="1"/>
  <c r="AB951" i="1"/>
  <c r="Y951" i="1"/>
  <c r="AB873" i="1"/>
  <c r="Y873" i="1"/>
  <c r="AB838" i="1"/>
  <c r="Y838" i="1"/>
  <c r="AB770" i="1"/>
  <c r="Y770" i="1"/>
  <c r="AB716" i="1"/>
  <c r="Y716" i="1"/>
  <c r="AB642" i="1"/>
  <c r="Y642" i="1"/>
  <c r="AB602" i="1"/>
  <c r="Y602" i="1"/>
  <c r="AB1113" i="1"/>
  <c r="Y1113" i="1"/>
  <c r="AB2327" i="1"/>
  <c r="Y2327" i="1"/>
  <c r="AB2235" i="1"/>
  <c r="Y2235" i="1"/>
  <c r="AB2012" i="1"/>
  <c r="Y2012" i="1"/>
  <c r="AB1839" i="1"/>
  <c r="Y1839" i="1"/>
  <c r="AB2802" i="1"/>
  <c r="Y2802" i="1"/>
  <c r="AB2577" i="1"/>
  <c r="Y2577" i="1"/>
  <c r="AB2334" i="1"/>
  <c r="Y2334" i="1"/>
  <c r="AB2245" i="1"/>
  <c r="Y2245" i="1"/>
  <c r="AB2117" i="1"/>
  <c r="Y2117" i="1"/>
  <c r="AB2028" i="1"/>
  <c r="Y2028" i="1"/>
  <c r="AB1918" i="1"/>
  <c r="Y1918" i="1"/>
  <c r="AB1830" i="1"/>
  <c r="Y1830" i="1"/>
  <c r="AB1038" i="1"/>
  <c r="Y1038" i="1"/>
  <c r="AB2427" i="1"/>
  <c r="Y2427" i="1"/>
  <c r="AB2080" i="1"/>
  <c r="Y2080" i="1"/>
  <c r="AB2633" i="1"/>
  <c r="Y2633" i="1"/>
  <c r="AB1683" i="1"/>
  <c r="Y1683" i="1"/>
  <c r="AB1971" i="1"/>
  <c r="Y1971" i="1"/>
  <c r="AB2368" i="1"/>
  <c r="Y2368" i="1"/>
  <c r="AB1562" i="1"/>
  <c r="Y1562" i="1"/>
  <c r="AB1250" i="1"/>
  <c r="Y1250" i="1"/>
  <c r="AB798" i="1"/>
  <c r="Y798" i="1"/>
  <c r="AB328" i="1"/>
  <c r="Y328" i="1"/>
  <c r="AB324" i="1"/>
  <c r="Y324" i="1"/>
  <c r="AB2907" i="1"/>
  <c r="Y2907" i="1"/>
  <c r="AB2603" i="1"/>
  <c r="Y2603" i="1"/>
  <c r="AB2497" i="1"/>
  <c r="Y2497" i="1"/>
  <c r="AB1691" i="1"/>
  <c r="Y1691" i="1"/>
  <c r="AB1595" i="1"/>
  <c r="Y1595" i="1"/>
  <c r="AB1512" i="1"/>
  <c r="Y1512" i="1"/>
  <c r="AB1455" i="1"/>
  <c r="Y1455" i="1"/>
  <c r="AB1390" i="1"/>
  <c r="Y1390" i="1"/>
  <c r="AB1232" i="1"/>
  <c r="Y1232" i="1"/>
  <c r="AB1234" i="1"/>
  <c r="Y1234" i="1"/>
  <c r="AB1091" i="1"/>
  <c r="Y1091" i="1"/>
  <c r="AB991" i="1"/>
  <c r="Y991" i="1"/>
  <c r="AB885" i="1"/>
  <c r="Y885" i="1"/>
  <c r="AB793" i="1"/>
  <c r="Y793" i="1"/>
  <c r="AB631" i="1"/>
  <c r="Y631" i="1"/>
  <c r="AB3050" i="1"/>
  <c r="Y3050" i="1"/>
  <c r="AB2982" i="1"/>
  <c r="Y2982" i="1"/>
  <c r="AB2937" i="1"/>
  <c r="Y2937" i="1"/>
  <c r="AB2584" i="1"/>
  <c r="Y2584" i="1"/>
  <c r="AB2539" i="1"/>
  <c r="Y2539" i="1"/>
  <c r="AB2485" i="1"/>
  <c r="Y2485" i="1"/>
  <c r="AB1767" i="1"/>
  <c r="Y1767" i="1"/>
  <c r="AB1700" i="1"/>
  <c r="Y1700" i="1"/>
  <c r="AB1640" i="1"/>
  <c r="Y1640" i="1"/>
  <c r="AB1587" i="1"/>
  <c r="Y1587" i="1"/>
  <c r="AB1546" i="1"/>
  <c r="Y1546" i="1"/>
  <c r="AB1504" i="1"/>
  <c r="Y1504" i="1"/>
  <c r="AB1445" i="1"/>
  <c r="Y1445" i="1"/>
  <c r="AB1380" i="1"/>
  <c r="Y1380" i="1"/>
  <c r="AB1219" i="1"/>
  <c r="Y1219" i="1"/>
  <c r="AB1255" i="1"/>
  <c r="Y1255" i="1"/>
  <c r="AB1146" i="1"/>
  <c r="Y1146" i="1"/>
  <c r="AB1101" i="1"/>
  <c r="Y1101" i="1"/>
  <c r="AB1059" i="1"/>
  <c r="Y1059" i="1"/>
  <c r="AB905" i="1"/>
  <c r="Y905" i="1"/>
  <c r="AB832" i="1"/>
  <c r="Y832" i="1"/>
  <c r="AB774" i="1"/>
  <c r="Y774" i="1"/>
  <c r="AB689" i="1"/>
  <c r="Y689" i="1"/>
  <c r="AB638" i="1"/>
  <c r="Y638" i="1"/>
  <c r="AB475" i="1"/>
  <c r="Y475" i="1"/>
  <c r="AB439" i="1"/>
  <c r="Y439" i="1"/>
  <c r="AB370" i="1"/>
  <c r="Y370" i="1"/>
  <c r="AB319" i="1"/>
  <c r="Y319" i="1"/>
  <c r="AB281" i="1"/>
  <c r="Y281" i="1"/>
  <c r="AB3061" i="1"/>
  <c r="Y3061" i="1"/>
  <c r="AB3018" i="1"/>
  <c r="Y3018" i="1"/>
  <c r="AB3001" i="1"/>
  <c r="Y3001" i="1"/>
  <c r="AB2973" i="1"/>
  <c r="Y2973" i="1"/>
  <c r="AB2951" i="1"/>
  <c r="Y2951" i="1"/>
  <c r="AB2934" i="1"/>
  <c r="Y2934" i="1"/>
  <c r="AB2879" i="1"/>
  <c r="Y2879" i="1"/>
  <c r="AB2851" i="1"/>
  <c r="Y2851" i="1"/>
  <c r="AB2827" i="1"/>
  <c r="Y2827" i="1"/>
  <c r="AB2790" i="1"/>
  <c r="Y2790" i="1"/>
  <c r="AB2741" i="1"/>
  <c r="Y2741" i="1"/>
  <c r="AB2695" i="1"/>
  <c r="Y2695" i="1"/>
  <c r="AB2676" i="1"/>
  <c r="Y2676" i="1"/>
  <c r="AB2654" i="1"/>
  <c r="Y2654" i="1"/>
  <c r="AB2608" i="1"/>
  <c r="Y2608" i="1"/>
  <c r="AB2581" i="1"/>
  <c r="Y2581" i="1"/>
  <c r="AB2553" i="1"/>
  <c r="Y2553" i="1"/>
  <c r="AB2535" i="1"/>
  <c r="Y2535" i="1"/>
  <c r="AB2506" i="1"/>
  <c r="Y2506" i="1"/>
  <c r="AB2472" i="1"/>
  <c r="Y2472" i="1"/>
  <c r="AB2354" i="1"/>
  <c r="Y2354" i="1"/>
  <c r="AB2300" i="1"/>
  <c r="Y2300" i="1"/>
  <c r="AB2185" i="1"/>
  <c r="Y2185" i="1"/>
  <c r="AB2099" i="1"/>
  <c r="Y2099" i="1"/>
  <c r="AB1994" i="1"/>
  <c r="Y1994" i="1"/>
  <c r="AB1899" i="1"/>
  <c r="Y1899" i="1"/>
  <c r="AB3024" i="1"/>
  <c r="Y3024" i="1"/>
  <c r="AB3058" i="1"/>
  <c r="Y3058" i="1"/>
  <c r="AB2836" i="1"/>
  <c r="Y2836" i="1"/>
  <c r="AB2806" i="1"/>
  <c r="Y2806" i="1"/>
  <c r="AB2771" i="1"/>
  <c r="Y2771" i="1"/>
  <c r="AB2746" i="1"/>
  <c r="Y2746" i="1"/>
  <c r="AB2710" i="1"/>
  <c r="Y2710" i="1"/>
  <c r="AB2686" i="1"/>
  <c r="Y2686" i="1"/>
  <c r="AB2623" i="1"/>
  <c r="Y2623" i="1"/>
  <c r="AB2599" i="1"/>
  <c r="Y2599" i="1"/>
  <c r="AB2566" i="1"/>
  <c r="Y2566" i="1"/>
  <c r="AB2545" i="1"/>
  <c r="Y2545" i="1"/>
  <c r="AB2507" i="1"/>
  <c r="Y2507" i="1"/>
  <c r="AB2441" i="1"/>
  <c r="Y2441" i="1"/>
  <c r="AB2428" i="1"/>
  <c r="Y2428" i="1"/>
  <c r="AB2411" i="1"/>
  <c r="Y2411" i="1"/>
  <c r="AB2396" i="1"/>
  <c r="Y2396" i="1"/>
  <c r="AB2366" i="1"/>
  <c r="Y2366" i="1"/>
  <c r="AB2326" i="1"/>
  <c r="Y2326" i="1"/>
  <c r="AB2297" i="1"/>
  <c r="Y2297" i="1"/>
  <c r="AB2281" i="1"/>
  <c r="Y2281" i="1"/>
  <c r="AB2262" i="1"/>
  <c r="Y2262" i="1"/>
  <c r="AB2236" i="1"/>
  <c r="Y2236" i="1"/>
  <c r="AB2205" i="1"/>
  <c r="Y2205" i="1"/>
  <c r="AB2163" i="1"/>
  <c r="Y2163" i="1"/>
  <c r="AB2130" i="1"/>
  <c r="Y2130" i="1"/>
  <c r="AB2113" i="1"/>
  <c r="Y2113" i="1"/>
  <c r="AB2096" i="1"/>
  <c r="Y2096" i="1"/>
  <c r="AB2052" i="1"/>
  <c r="Y2052" i="1"/>
  <c r="AB2034" i="1"/>
  <c r="Y2034" i="1"/>
  <c r="AB2004" i="1"/>
  <c r="Y2004" i="1"/>
  <c r="AB1962" i="1"/>
  <c r="Y1962" i="1"/>
  <c r="AB1933" i="1"/>
  <c r="Y1933" i="1"/>
  <c r="AB1906" i="1"/>
  <c r="Y1906" i="1"/>
  <c r="AB1887" i="1"/>
  <c r="Y1887" i="1"/>
  <c r="AB1852" i="1"/>
  <c r="Y1852" i="1"/>
  <c r="AB1836" i="1"/>
  <c r="Y1836" i="1"/>
  <c r="AB1786" i="1"/>
  <c r="Y1786" i="1"/>
  <c r="AB1745" i="1"/>
  <c r="Y1745" i="1"/>
  <c r="AB1678" i="1"/>
  <c r="Y1678" i="1"/>
  <c r="AB1527" i="1"/>
  <c r="Y1527" i="1"/>
  <c r="AB1434" i="1"/>
  <c r="Y1434" i="1"/>
  <c r="AB1382" i="1"/>
  <c r="Y1382" i="1"/>
  <c r="AB1337" i="1"/>
  <c r="Y1337" i="1"/>
  <c r="AB1276" i="1"/>
  <c r="Y1276" i="1"/>
  <c r="AB1197" i="1"/>
  <c r="Y1197" i="1"/>
  <c r="AB1158" i="1"/>
  <c r="Y1158" i="1"/>
  <c r="AB1103" i="1"/>
  <c r="Y1103" i="1"/>
  <c r="AB1062" i="1"/>
  <c r="Y1062" i="1"/>
  <c r="AB1029" i="1"/>
  <c r="Y1029" i="1"/>
  <c r="AB1009" i="1"/>
  <c r="Y1009" i="1"/>
  <c r="AB950" i="1"/>
  <c r="Y950" i="1"/>
  <c r="AB898" i="1"/>
  <c r="Y898" i="1"/>
  <c r="AB851" i="1"/>
  <c r="Y851" i="1"/>
  <c r="AB812" i="1"/>
  <c r="Y812" i="1"/>
  <c r="AB755" i="1"/>
  <c r="Y755" i="1"/>
  <c r="AB651" i="1"/>
  <c r="Y651" i="1"/>
  <c r="AB601" i="1"/>
  <c r="Y601" i="1"/>
  <c r="AB518" i="1"/>
  <c r="Y518" i="1"/>
  <c r="AB483" i="1"/>
  <c r="Y483" i="1"/>
  <c r="AB453" i="1"/>
  <c r="Y453" i="1"/>
  <c r="AB373" i="1"/>
  <c r="Y373" i="1"/>
  <c r="AB339" i="1"/>
  <c r="Y339" i="1"/>
  <c r="AB284" i="1"/>
  <c r="Y284" i="1"/>
  <c r="AB258" i="1"/>
  <c r="Y258" i="1"/>
  <c r="AB242" i="1"/>
  <c r="Y242" i="1"/>
  <c r="AB216" i="1"/>
  <c r="Y216" i="1"/>
  <c r="AB196" i="1"/>
  <c r="Y196" i="1"/>
  <c r="AB175" i="1"/>
  <c r="Y175" i="1"/>
  <c r="AB157" i="1"/>
  <c r="Y157" i="1"/>
  <c r="AB134" i="1"/>
  <c r="Y134" i="1"/>
  <c r="AB94" i="1"/>
  <c r="Y94" i="1"/>
  <c r="AB78" i="1"/>
  <c r="Y78" i="1"/>
  <c r="AB43" i="1"/>
  <c r="Y43" i="1"/>
  <c r="AB18" i="1"/>
  <c r="Y18" i="1"/>
  <c r="AB3037" i="1"/>
  <c r="Y3037" i="1"/>
  <c r="AB2830" i="1"/>
  <c r="Y2830" i="1"/>
  <c r="AB2773" i="1"/>
  <c r="Y2773" i="1"/>
  <c r="AB2713" i="1"/>
  <c r="Y2713" i="1"/>
  <c r="AB880" i="1"/>
  <c r="Y880" i="1"/>
  <c r="AB1419" i="1"/>
  <c r="Y1419" i="1"/>
  <c r="AB3043" i="1"/>
  <c r="Y3043" i="1"/>
  <c r="AB3049" i="1"/>
  <c r="Y3049" i="1"/>
  <c r="AB3071" i="1"/>
  <c r="Y3071" i="1"/>
  <c r="AB3026" i="1"/>
  <c r="Y3026" i="1"/>
  <c r="AB3036" i="1"/>
  <c r="Y3036" i="1"/>
  <c r="AB3034" i="1"/>
  <c r="Y3034" i="1"/>
  <c r="AB3035" i="1"/>
  <c r="Y3035" i="1"/>
  <c r="AB3092" i="1"/>
  <c r="Y3092" i="1"/>
  <c r="AB3003" i="1"/>
  <c r="Y3003" i="1"/>
  <c r="AB2995" i="1"/>
  <c r="Y2995" i="1"/>
  <c r="AB2981" i="1"/>
  <c r="Y2981" i="1"/>
  <c r="AB2965" i="1"/>
  <c r="Y2965" i="1"/>
  <c r="AB2954" i="1"/>
  <c r="Y2954" i="1"/>
  <c r="AB2944" i="1"/>
  <c r="Y2944" i="1"/>
  <c r="AB2936" i="1"/>
  <c r="Y2936" i="1"/>
  <c r="AB2898" i="1"/>
  <c r="Y2898" i="1"/>
  <c r="AB2877" i="1"/>
  <c r="Y2877" i="1"/>
  <c r="AB2864" i="1"/>
  <c r="Y2864" i="1"/>
  <c r="AB2849" i="1"/>
  <c r="Y2849" i="1"/>
  <c r="AB2833" i="1"/>
  <c r="Y2833" i="1"/>
  <c r="AB2825" i="1"/>
  <c r="Y2825" i="1"/>
  <c r="AB2811" i="1"/>
  <c r="Y2811" i="1"/>
  <c r="AB2803" i="1"/>
  <c r="Y2803" i="1"/>
  <c r="AB2779" i="1"/>
  <c r="Y2779" i="1"/>
  <c r="AB2762" i="1"/>
  <c r="Y2762" i="1"/>
  <c r="AB2745" i="1"/>
  <c r="Y2745" i="1"/>
  <c r="AB2732" i="1"/>
  <c r="Y2732" i="1"/>
  <c r="AB2705" i="1"/>
  <c r="Y2705" i="1"/>
  <c r="AB2691" i="1"/>
  <c r="Y2691" i="1"/>
  <c r="AB2678" i="1"/>
  <c r="Y2678" i="1"/>
  <c r="AB2658" i="1"/>
  <c r="Y2658" i="1"/>
  <c r="AB2646" i="1"/>
  <c r="Y2646" i="1"/>
  <c r="AB2632" i="1"/>
  <c r="Y2632" i="1"/>
  <c r="AB2610" i="1"/>
  <c r="Y2610" i="1"/>
  <c r="AB2601" i="1"/>
  <c r="Y2601" i="1"/>
  <c r="AB2583" i="1"/>
  <c r="Y2583" i="1"/>
  <c r="AB2570" i="1"/>
  <c r="Y2570" i="1"/>
  <c r="AB2556" i="1"/>
  <c r="Y2556" i="1"/>
  <c r="AB2546" i="1"/>
  <c r="Y2546" i="1"/>
  <c r="AB2538" i="1"/>
  <c r="Y2538" i="1"/>
  <c r="AB2523" i="1"/>
  <c r="Y2523" i="1"/>
  <c r="AB2508" i="1"/>
  <c r="Y2508" i="1"/>
  <c r="AB2495" i="1"/>
  <c r="Y2495" i="1"/>
  <c r="AB2484" i="1"/>
  <c r="Y2484" i="1"/>
  <c r="AB2412" i="1"/>
  <c r="Y2412" i="1"/>
  <c r="AB2367" i="1"/>
  <c r="Y2367" i="1"/>
  <c r="AB2263" i="1"/>
  <c r="Y2263" i="1"/>
  <c r="AB2164" i="1"/>
  <c r="Y2164" i="1"/>
  <c r="AB2041" i="1"/>
  <c r="Y2041" i="1"/>
  <c r="AB1967" i="1"/>
  <c r="Y1967" i="1"/>
  <c r="AB1872" i="1"/>
  <c r="Y1872" i="1"/>
  <c r="AB544" i="1"/>
  <c r="Y544" i="1"/>
  <c r="AB535" i="1"/>
  <c r="Y535" i="1"/>
  <c r="AB1805" i="1"/>
  <c r="Y1805" i="1"/>
  <c r="AB1744" i="1"/>
  <c r="Y1744" i="1"/>
  <c r="AB1711" i="1"/>
  <c r="Y1711" i="1"/>
  <c r="AB1651" i="1"/>
  <c r="Y1651" i="1"/>
  <c r="AB1618" i="1"/>
  <c r="Y1618" i="1"/>
  <c r="AB1561" i="1"/>
  <c r="Y1561" i="1"/>
  <c r="AB1516" i="1"/>
  <c r="Y1516" i="1"/>
  <c r="AB1479" i="1"/>
  <c r="Y1479" i="1"/>
  <c r="AB1431" i="1"/>
  <c r="Y1431" i="1"/>
  <c r="AB1408" i="1"/>
  <c r="Y1408" i="1"/>
  <c r="AB1388" i="1"/>
  <c r="Y1388" i="1"/>
  <c r="AB1368" i="1"/>
  <c r="Y1368" i="1"/>
  <c r="AB1336" i="1"/>
  <c r="Y1336" i="1"/>
  <c r="AB1304" i="1"/>
  <c r="Y1304" i="1"/>
  <c r="AB1269" i="1"/>
  <c r="Y1269" i="1"/>
  <c r="AB1231" i="1"/>
  <c r="Y1231" i="1"/>
  <c r="AB1210" i="1"/>
  <c r="Y1210" i="1"/>
  <c r="AB1266" i="1"/>
  <c r="Y1266" i="1"/>
  <c r="AB1227" i="1"/>
  <c r="Y1227" i="1"/>
  <c r="AB1155" i="1"/>
  <c r="Y1155" i="1"/>
  <c r="AB1134" i="1"/>
  <c r="Y1134" i="1"/>
  <c r="AB1109" i="1"/>
  <c r="Y1109" i="1"/>
  <c r="AB1089" i="1"/>
  <c r="Y1089" i="1"/>
  <c r="AB1068" i="1"/>
  <c r="Y1068" i="1"/>
  <c r="AB1048" i="1"/>
  <c r="Y1048" i="1"/>
  <c r="AB1017" i="1"/>
  <c r="Y1017" i="1"/>
  <c r="AB983" i="1"/>
  <c r="Y983" i="1"/>
  <c r="AB964" i="1"/>
  <c r="Y964" i="1"/>
  <c r="AB913" i="1"/>
  <c r="Y913" i="1"/>
  <c r="AB884" i="1"/>
  <c r="Y884" i="1"/>
  <c r="AB856" i="1"/>
  <c r="Y856" i="1"/>
  <c r="AB840" i="1"/>
  <c r="Y840" i="1"/>
  <c r="AB817" i="1"/>
  <c r="Y817" i="1"/>
  <c r="AB775" i="1"/>
  <c r="Y775" i="1"/>
  <c r="AB754" i="1"/>
  <c r="Y754" i="1"/>
  <c r="AB732" i="1"/>
  <c r="Y732" i="1"/>
  <c r="AB698" i="1"/>
  <c r="Y698" i="1"/>
  <c r="AB680" i="1"/>
  <c r="Y680" i="1"/>
  <c r="AB639" i="1"/>
  <c r="Y639" i="1"/>
  <c r="AB615" i="1"/>
  <c r="Y615" i="1"/>
  <c r="AB598" i="1"/>
  <c r="Y598" i="1"/>
  <c r="AB440" i="1"/>
  <c r="Y440" i="1"/>
  <c r="AB371" i="1"/>
  <c r="Y371" i="1"/>
  <c r="AB320" i="1"/>
  <c r="Y320" i="1"/>
  <c r="AB283" i="1"/>
  <c r="Y283" i="1"/>
  <c r="AB248" i="1"/>
  <c r="Y248" i="1"/>
  <c r="AB207" i="1"/>
  <c r="Y207" i="1"/>
  <c r="AB164" i="1"/>
  <c r="Y164" i="1"/>
  <c r="AB117" i="1"/>
  <c r="Y117" i="1"/>
  <c r="AB53" i="1"/>
  <c r="Y53" i="1"/>
  <c r="AB9" i="1"/>
  <c r="Y9" i="1"/>
  <c r="AB333" i="1"/>
  <c r="Y333" i="1"/>
  <c r="AB245" i="1"/>
  <c r="Y245" i="1"/>
  <c r="AB203" i="1"/>
  <c r="Y203" i="1"/>
  <c r="AB46" i="1"/>
  <c r="Y46" i="1"/>
  <c r="AB1802" i="1"/>
  <c r="Y1802" i="1"/>
  <c r="AB1781" i="1"/>
  <c r="Y1781" i="1"/>
  <c r="AB1759" i="1"/>
  <c r="Y1759" i="1"/>
  <c r="AB1731" i="1"/>
  <c r="Y1731" i="1"/>
  <c r="AB1699" i="1"/>
  <c r="Y1699" i="1"/>
  <c r="AB1681" i="1"/>
  <c r="Y1681" i="1"/>
  <c r="AB1659" i="1"/>
  <c r="Y1659" i="1"/>
  <c r="AB1639" i="1"/>
  <c r="Y1639" i="1"/>
  <c r="AB1597" i="1"/>
  <c r="Y1597" i="1"/>
  <c r="AB1576" i="1"/>
  <c r="Y1576" i="1"/>
  <c r="AB1559" i="1"/>
  <c r="Y1559" i="1"/>
  <c r="AB1536" i="1"/>
  <c r="Y1536" i="1"/>
  <c r="AB1513" i="1"/>
  <c r="Y1513" i="1"/>
  <c r="AB1484" i="1"/>
  <c r="Y1484" i="1"/>
  <c r="AB1465" i="1"/>
  <c r="Y1465" i="1"/>
  <c r="AB1427" i="1"/>
  <c r="Y1427" i="1"/>
  <c r="AB1338" i="1"/>
  <c r="Y1338" i="1"/>
  <c r="AB1287" i="1"/>
  <c r="Y1287" i="1"/>
  <c r="AB1222" i="1"/>
  <c r="Y1222" i="1"/>
  <c r="AB1258" i="1"/>
  <c r="Y1258" i="1"/>
  <c r="AB1149" i="1"/>
  <c r="Y1149" i="1"/>
  <c r="AB1104" i="1"/>
  <c r="Y1104" i="1"/>
  <c r="AB1064" i="1"/>
  <c r="Y1064" i="1"/>
  <c r="AB1019" i="1"/>
  <c r="Y1019" i="1"/>
  <c r="AB967" i="1"/>
  <c r="Y967" i="1"/>
  <c r="AB869" i="1"/>
  <c r="Y869" i="1"/>
  <c r="AB836" i="1"/>
  <c r="Y836" i="1"/>
  <c r="AB757" i="1"/>
  <c r="Y757" i="1"/>
  <c r="AB694" i="1"/>
  <c r="Y694" i="1"/>
  <c r="AB610" i="1"/>
  <c r="Y610" i="1"/>
  <c r="AB436" i="1"/>
  <c r="Y436" i="1"/>
  <c r="AB421" i="1"/>
  <c r="Y421" i="1"/>
  <c r="AB361" i="1"/>
  <c r="Y361" i="1"/>
  <c r="AB314" i="1"/>
  <c r="Y314" i="1"/>
  <c r="AB275" i="1"/>
  <c r="Y275" i="1"/>
  <c r="AB243" i="1"/>
  <c r="Y243" i="1"/>
  <c r="AB201" i="1"/>
  <c r="Y201" i="1"/>
  <c r="AB158" i="1"/>
  <c r="Y158" i="1"/>
  <c r="AB95" i="1"/>
  <c r="Y95" i="1"/>
  <c r="AB44" i="1"/>
  <c r="Y44" i="1"/>
  <c r="AB2996" i="1"/>
  <c r="Y2996" i="1"/>
  <c r="AB2872" i="1"/>
  <c r="Y2872" i="1"/>
  <c r="AB2571" i="1"/>
  <c r="Y2571" i="1"/>
  <c r="AB1780" i="1"/>
  <c r="Y1780" i="1"/>
  <c r="AB1672" i="1"/>
  <c r="Y1672" i="1"/>
  <c r="AB1575" i="1"/>
  <c r="Y1575" i="1"/>
  <c r="AB1432" i="1"/>
  <c r="Y1432" i="1"/>
  <c r="AB1321" i="1"/>
  <c r="Y1321" i="1"/>
  <c r="AB1156" i="1"/>
  <c r="Y1156" i="1"/>
  <c r="AB1069" i="1"/>
  <c r="Y1069" i="1"/>
  <c r="AB914" i="1"/>
  <c r="Y914" i="1"/>
  <c r="AB818" i="1"/>
  <c r="Y818" i="1"/>
  <c r="AB704" i="1"/>
  <c r="Y704" i="1"/>
  <c r="AB516" i="1"/>
  <c r="Y516" i="1"/>
  <c r="AB412" i="1"/>
  <c r="Y412" i="1"/>
  <c r="AB268" i="1"/>
  <c r="Y268" i="1"/>
  <c r="AB251" i="1"/>
  <c r="Y251" i="1"/>
  <c r="AB229" i="1"/>
  <c r="Y229" i="1"/>
  <c r="AB210" i="1"/>
  <c r="Y210" i="1"/>
  <c r="AB188" i="1"/>
  <c r="Y188" i="1"/>
  <c r="AB168" i="1"/>
  <c r="Y168" i="1"/>
  <c r="AB146" i="1"/>
  <c r="Y146" i="1"/>
  <c r="AB120" i="1"/>
  <c r="Y120" i="1"/>
  <c r="AB88" i="1"/>
  <c r="Y88" i="1"/>
  <c r="AB59" i="1"/>
  <c r="Y59" i="1"/>
  <c r="AB36" i="1"/>
  <c r="Y36" i="1"/>
  <c r="AB12" i="1"/>
  <c r="Y12" i="1"/>
  <c r="AB3067" i="1"/>
  <c r="Y3067" i="1"/>
  <c r="AB3023" i="1"/>
  <c r="Y3023" i="1"/>
  <c r="AB2429" i="1"/>
  <c r="Y2429" i="1"/>
  <c r="AB2325" i="1"/>
  <c r="Y2325" i="1"/>
  <c r="AB2202" i="1"/>
  <c r="Y2202" i="1"/>
  <c r="AB2095" i="1"/>
  <c r="Y2095" i="1"/>
  <c r="AB1990" i="1"/>
  <c r="Y1990" i="1"/>
  <c r="AB1895" i="1"/>
  <c r="Y1895" i="1"/>
  <c r="AB3029" i="1"/>
  <c r="Y3029" i="1"/>
  <c r="AB2832" i="1"/>
  <c r="Y2832" i="1"/>
  <c r="AB2777" i="1"/>
  <c r="Y2777" i="1"/>
  <c r="AB2690" i="1"/>
  <c r="Y2690" i="1"/>
  <c r="AB2635" i="1"/>
  <c r="Y2635" i="1"/>
  <c r="AB2595" i="1"/>
  <c r="Y2595" i="1"/>
  <c r="AB2541" i="1"/>
  <c r="Y2541" i="1"/>
  <c r="AB2488" i="1"/>
  <c r="Y2488" i="1"/>
  <c r="AB2426" i="1"/>
  <c r="Y2426" i="1"/>
  <c r="AB2402" i="1"/>
  <c r="Y2402" i="1"/>
  <c r="AB2355" i="1"/>
  <c r="Y2355" i="1"/>
  <c r="AB2319" i="1"/>
  <c r="Y2319" i="1"/>
  <c r="AB2299" i="1"/>
  <c r="Y2299" i="1"/>
  <c r="AB2289" i="1"/>
  <c r="Y2289" i="1"/>
  <c r="AB2276" i="1"/>
  <c r="Y2276" i="1"/>
  <c r="AB2264" i="1"/>
  <c r="Y2264" i="1"/>
  <c r="AB2252" i="1"/>
  <c r="Y2252" i="1"/>
  <c r="AB2225" i="1"/>
  <c r="Y2225" i="1"/>
  <c r="AB2213" i="1"/>
  <c r="Y2213" i="1"/>
  <c r="AB2190" i="1"/>
  <c r="Y2190" i="1"/>
  <c r="AB2153" i="1"/>
  <c r="Y2153" i="1"/>
  <c r="AB2132" i="1"/>
  <c r="Y2132" i="1"/>
  <c r="AB2121" i="1"/>
  <c r="Y2121" i="1"/>
  <c r="AB2098" i="1"/>
  <c r="Y2098" i="1"/>
  <c r="AB2081" i="1"/>
  <c r="Y2081" i="1"/>
  <c r="AB2050" i="1"/>
  <c r="Y2050" i="1"/>
  <c r="AB2036" i="1"/>
  <c r="Y2036" i="1"/>
  <c r="AB2015" i="1"/>
  <c r="Y2015" i="1"/>
  <c r="AB2002" i="1"/>
  <c r="Y2002" i="1"/>
  <c r="AB1986" i="1"/>
  <c r="Y1986" i="1"/>
  <c r="AB1969" i="1"/>
  <c r="Y1969" i="1"/>
  <c r="AB1948" i="1"/>
  <c r="Y1948" i="1"/>
  <c r="AB1929" i="1"/>
  <c r="Y1929" i="1"/>
  <c r="AB1916" i="1"/>
  <c r="Y1916" i="1"/>
  <c r="AB1904" i="1"/>
  <c r="Y1904" i="1"/>
  <c r="AB1892" i="1"/>
  <c r="Y1892" i="1"/>
  <c r="AB1876" i="1"/>
  <c r="Y1876" i="1"/>
  <c r="AB1844" i="1"/>
  <c r="Y1844" i="1"/>
  <c r="AB1834" i="1"/>
  <c r="Y1834" i="1"/>
  <c r="AB1806" i="1"/>
  <c r="Y1806" i="1"/>
  <c r="AB1743" i="1"/>
  <c r="Y1743" i="1"/>
  <c r="AB1710" i="1"/>
  <c r="Y1710" i="1"/>
  <c r="AB1696" i="1"/>
  <c r="Y1696" i="1"/>
  <c r="AB1663" i="1"/>
  <c r="Y1663" i="1"/>
  <c r="AB1619" i="1"/>
  <c r="Y1619" i="1"/>
  <c r="AB1581" i="1"/>
  <c r="Y1581" i="1"/>
  <c r="AB1548" i="1"/>
  <c r="Y1548" i="1"/>
  <c r="AB1515" i="1"/>
  <c r="Y1515" i="1"/>
  <c r="AB1500" i="1"/>
  <c r="Y1500" i="1"/>
  <c r="AB1437" i="1"/>
  <c r="Y1437" i="1"/>
  <c r="AB1300" i="1"/>
  <c r="Y1300" i="1"/>
  <c r="AB1239" i="1"/>
  <c r="Y1239" i="1"/>
  <c r="AB1244" i="1"/>
  <c r="Y1244" i="1"/>
  <c r="AB1116" i="1"/>
  <c r="Y1116" i="1"/>
  <c r="AB1073" i="1"/>
  <c r="Y1073" i="1"/>
  <c r="AB999" i="1"/>
  <c r="Y999" i="1"/>
  <c r="AB887" i="1"/>
  <c r="Y887" i="1"/>
  <c r="AB827" i="1"/>
  <c r="Y827" i="1"/>
  <c r="AB766" i="1"/>
  <c r="Y766" i="1"/>
  <c r="AB699" i="1"/>
  <c r="Y699" i="1"/>
  <c r="AB622" i="1"/>
  <c r="Y622" i="1"/>
  <c r="AB605" i="1"/>
  <c r="Y605" i="1"/>
  <c r="AB534" i="1"/>
  <c r="Y534" i="1"/>
  <c r="AB441" i="1"/>
  <c r="Y441" i="1"/>
  <c r="AB426" i="1"/>
  <c r="Y426" i="1"/>
  <c r="AB322" i="1"/>
  <c r="Y322" i="1"/>
  <c r="AB303" i="1"/>
  <c r="Y303" i="1"/>
  <c r="AB3056" i="1"/>
  <c r="Y3056" i="1"/>
  <c r="AB2819" i="1"/>
  <c r="Y2819" i="1"/>
  <c r="AB2763" i="1"/>
  <c r="Y2763" i="1"/>
  <c r="AB2702" i="1"/>
  <c r="Y2702" i="1"/>
  <c r="AB2290" i="1"/>
  <c r="Y2290" i="1"/>
  <c r="AB2253" i="1"/>
  <c r="Y2253" i="1"/>
  <c r="AB2191" i="1"/>
  <c r="Y2191" i="1"/>
  <c r="AB2123" i="1"/>
  <c r="Y2123" i="1"/>
  <c r="AB2051" i="1"/>
  <c r="Y2051" i="1"/>
  <c r="AB2003" i="1"/>
  <c r="Y2003" i="1"/>
  <c r="AB1950" i="1"/>
  <c r="Y1950" i="1"/>
  <c r="AB1905" i="1"/>
  <c r="Y1905" i="1"/>
  <c r="AB1851" i="1"/>
  <c r="Y1851" i="1"/>
  <c r="AB519" i="1"/>
  <c r="Y519" i="1"/>
  <c r="AB511" i="1"/>
  <c r="Y511" i="1"/>
  <c r="AB487" i="1"/>
  <c r="Y487" i="1"/>
  <c r="AB1821" i="1"/>
  <c r="Y1821" i="1"/>
  <c r="AB1752" i="1"/>
  <c r="Y1752" i="1"/>
  <c r="AB1703" i="1"/>
  <c r="Y1703" i="1"/>
  <c r="AB1664" i="1"/>
  <c r="Y1664" i="1"/>
  <c r="AB1590" i="1"/>
  <c r="Y1590" i="1"/>
  <c r="AB1549" i="1"/>
  <c r="Y1549" i="1"/>
  <c r="AB1507" i="1"/>
  <c r="Y1507" i="1"/>
  <c r="AB1471" i="1"/>
  <c r="Y1471" i="1"/>
  <c r="AB1433" i="1"/>
  <c r="Y1433" i="1"/>
  <c r="AB1410" i="1"/>
  <c r="Y1410" i="1"/>
  <c r="AB1391" i="1"/>
  <c r="Y1391" i="1"/>
  <c r="AB1347" i="1"/>
  <c r="Y1347" i="1"/>
  <c r="AB1322" i="1"/>
  <c r="Y1322" i="1"/>
  <c r="AB1295" i="1"/>
  <c r="Y1295" i="1"/>
  <c r="AB1242" i="1"/>
  <c r="Y1242" i="1"/>
  <c r="AB1218" i="1"/>
  <c r="Y1218" i="1"/>
  <c r="AB1202" i="1"/>
  <c r="Y1202" i="1"/>
  <c r="AB1254" i="1"/>
  <c r="Y1254" i="1"/>
  <c r="AB1167" i="1"/>
  <c r="Y1167" i="1"/>
  <c r="AB1145" i="1"/>
  <c r="Y1145" i="1"/>
  <c r="AB1121" i="1"/>
  <c r="Y1121" i="1"/>
  <c r="AB1100" i="1"/>
  <c r="Y1100" i="1"/>
  <c r="AB1079" i="1"/>
  <c r="Y1079" i="1"/>
  <c r="AB1057" i="1"/>
  <c r="Y1057" i="1"/>
  <c r="AB1037" i="1"/>
  <c r="Y1037" i="1"/>
  <c r="AB994" i="1"/>
  <c r="Y994" i="1"/>
  <c r="AB973" i="1"/>
  <c r="Y973" i="1"/>
  <c r="AB941" i="1"/>
  <c r="Y941" i="1"/>
  <c r="AB904" i="1"/>
  <c r="Y904" i="1"/>
  <c r="AB864" i="1"/>
  <c r="Y864" i="1"/>
  <c r="AB848" i="1"/>
  <c r="Y848" i="1"/>
  <c r="AB831" i="1"/>
  <c r="Y831" i="1"/>
  <c r="AB805" i="1"/>
  <c r="Y805" i="1"/>
  <c r="AB773" i="1"/>
  <c r="Y773" i="1"/>
  <c r="AB751" i="1"/>
  <c r="Y751" i="1"/>
  <c r="AB729" i="1"/>
  <c r="Y729" i="1"/>
  <c r="AB700" i="1"/>
  <c r="Y700" i="1"/>
  <c r="AB670" i="1"/>
  <c r="Y670" i="1"/>
  <c r="AB1756" i="1"/>
  <c r="Y1756" i="1"/>
  <c r="AB606" i="1"/>
  <c r="Y606" i="1"/>
  <c r="AB3066" i="1"/>
  <c r="Y3066" i="1"/>
  <c r="AB3022" i="1"/>
  <c r="Y3022" i="1"/>
  <c r="AB3045" i="1"/>
  <c r="Y3045" i="1"/>
  <c r="AB3060" i="1"/>
  <c r="Y3060" i="1"/>
  <c r="AB3062" i="1"/>
  <c r="Y3062" i="1"/>
  <c r="AB3000" i="1"/>
  <c r="Y3000" i="1"/>
  <c r="AB2972" i="1"/>
  <c r="Y2972" i="1"/>
  <c r="AB2950" i="1"/>
  <c r="Y2950" i="1"/>
  <c r="AB2932" i="1"/>
  <c r="Y2932" i="1"/>
  <c r="AB2878" i="1"/>
  <c r="Y2878" i="1"/>
  <c r="AB2850" i="1"/>
  <c r="Y2850" i="1"/>
  <c r="AB2826" i="1"/>
  <c r="Y2826" i="1"/>
  <c r="AB2787" i="1"/>
  <c r="Y2787" i="1"/>
  <c r="AB2758" i="1"/>
  <c r="Y2758" i="1"/>
  <c r="AB2706" i="1"/>
  <c r="Y2706" i="1"/>
  <c r="AB2683" i="1"/>
  <c r="Y2683" i="1"/>
  <c r="AB2637" i="1"/>
  <c r="Y2637" i="1"/>
  <c r="AB2607" i="1"/>
  <c r="Y2607" i="1"/>
  <c r="AB2578" i="1"/>
  <c r="Y2578" i="1"/>
  <c r="AB2543" i="1"/>
  <c r="Y2543" i="1"/>
  <c r="AB2516" i="1"/>
  <c r="Y2516" i="1"/>
  <c r="AB2491" i="1"/>
  <c r="Y2491" i="1"/>
  <c r="AB2434" i="1"/>
  <c r="Y2434" i="1"/>
  <c r="AB2408" i="1"/>
  <c r="Y2408" i="1"/>
  <c r="AB2390" i="1"/>
  <c r="Y2390" i="1"/>
  <c r="AB2353" i="1"/>
  <c r="Y2353" i="1"/>
  <c r="AB2322" i="1"/>
  <c r="Y2322" i="1"/>
  <c r="AB2295" i="1"/>
  <c r="Y2295" i="1"/>
  <c r="AB2279" i="1"/>
  <c r="Y2279" i="1"/>
  <c r="AB2260" i="1"/>
  <c r="Y2260" i="1"/>
  <c r="AB2217" i="1"/>
  <c r="Y2217" i="1"/>
  <c r="AB2136" i="1"/>
  <c r="Y2136" i="1"/>
  <c r="AB2094" i="1"/>
  <c r="Y2094" i="1"/>
  <c r="AB2038" i="1"/>
  <c r="Y2038" i="1"/>
  <c r="AB1989" i="1"/>
  <c r="Y1989" i="1"/>
  <c r="AB1931" i="1"/>
  <c r="Y1931" i="1"/>
  <c r="AB1894" i="1"/>
  <c r="Y1894" i="1"/>
  <c r="AB1840" i="1"/>
  <c r="Y1840" i="1"/>
  <c r="AB1753" i="1"/>
  <c r="Y1753" i="1"/>
  <c r="AB1667" i="1"/>
  <c r="Y1667" i="1"/>
  <c r="AB1550" i="1"/>
  <c r="Y1550" i="1"/>
  <c r="AB1472" i="1"/>
  <c r="Y1472" i="1"/>
  <c r="AB1384" i="1"/>
  <c r="Y1384" i="1"/>
  <c r="AB1223" i="1"/>
  <c r="Y1223" i="1"/>
  <c r="AB1151" i="1"/>
  <c r="Y1151" i="1"/>
  <c r="AB1065" i="1"/>
  <c r="Y1065" i="1"/>
  <c r="AB968" i="1"/>
  <c r="Y968" i="1"/>
  <c r="AB853" i="1"/>
  <c r="Y853" i="1"/>
  <c r="AB737" i="1"/>
  <c r="Y737" i="1"/>
  <c r="AB508" i="1"/>
  <c r="Y508" i="1"/>
  <c r="AB272" i="1"/>
  <c r="Y272" i="1"/>
  <c r="AB476" i="1"/>
  <c r="Y476" i="1"/>
  <c r="AB417" i="1"/>
  <c r="Y417" i="1"/>
  <c r="AB273" i="1"/>
  <c r="Y273" i="1"/>
  <c r="AB194" i="1"/>
  <c r="Y194" i="1"/>
  <c r="AB93" i="1"/>
  <c r="Y93" i="1"/>
  <c r="AB542" i="1"/>
  <c r="Y542" i="1"/>
  <c r="AB267" i="1"/>
  <c r="Y267" i="1"/>
  <c r="AB1828" i="1"/>
  <c r="Y1828" i="1"/>
  <c r="AB1791" i="1"/>
  <c r="Y1791" i="1"/>
  <c r="AB1769" i="1"/>
  <c r="Y1769" i="1"/>
  <c r="AB1740" i="1"/>
  <c r="Y1740" i="1"/>
  <c r="AB1707" i="1"/>
  <c r="Y1707" i="1"/>
  <c r="AB1684" i="1"/>
  <c r="Y1684" i="1"/>
  <c r="AB1662" i="1"/>
  <c r="Y1662" i="1"/>
  <c r="AB1605" i="1"/>
  <c r="Y1605" i="1"/>
  <c r="AB1588" i="1"/>
  <c r="Y1588" i="1"/>
  <c r="AB1553" i="1"/>
  <c r="Y1553" i="1"/>
  <c r="AB1525" i="1"/>
  <c r="Y1525" i="1"/>
  <c r="AB1505" i="1"/>
  <c r="Y1505" i="1"/>
  <c r="AB1475" i="1"/>
  <c r="Y1475" i="1"/>
  <c r="AB1446" i="1"/>
  <c r="Y1446" i="1"/>
  <c r="AB485" i="1"/>
  <c r="Y485" i="1"/>
  <c r="AB299" i="1"/>
  <c r="Y299" i="1"/>
  <c r="AB219" i="1"/>
  <c r="Y219" i="1"/>
  <c r="AB160" i="1"/>
  <c r="Y160" i="1"/>
  <c r="AB97" i="1"/>
  <c r="Y97" i="1"/>
  <c r="AB2407" i="1"/>
  <c r="Y2407" i="1"/>
  <c r="AB2135" i="1"/>
  <c r="Y2135" i="1"/>
  <c r="AB1976" i="1"/>
  <c r="Y1976" i="1"/>
  <c r="AB434" i="1"/>
  <c r="Y434" i="1"/>
  <c r="AB304" i="1"/>
  <c r="Y304" i="1"/>
  <c r="AB119" i="1"/>
  <c r="Y119" i="1"/>
  <c r="AB2397" i="1"/>
  <c r="Y2397" i="1"/>
  <c r="AB2010" i="1"/>
  <c r="Y2010" i="1"/>
  <c r="AB307" i="1"/>
  <c r="Y307" i="1"/>
  <c r="AB121" i="1"/>
  <c r="Y121" i="1"/>
  <c r="AB1901" i="1"/>
  <c r="Y1901" i="1"/>
  <c r="AB1374" i="1"/>
  <c r="Y1374" i="1"/>
  <c r="AB1208" i="1"/>
  <c r="Y1208" i="1"/>
  <c r="AB1225" i="1"/>
  <c r="Y1225" i="1"/>
  <c r="AB1130" i="1"/>
  <c r="Y1130" i="1"/>
  <c r="AB1087" i="1"/>
  <c r="Y1087" i="1"/>
  <c r="AB1046" i="1"/>
  <c r="Y1046" i="1"/>
  <c r="AB988" i="1"/>
  <c r="Y988" i="1"/>
  <c r="AB935" i="1"/>
  <c r="Y935" i="1"/>
  <c r="AB862" i="1"/>
  <c r="Y862" i="1"/>
  <c r="AB828" i="1"/>
  <c r="Y828" i="1"/>
  <c r="AB759" i="1"/>
  <c r="Y759" i="1"/>
  <c r="AB696" i="1"/>
  <c r="Y696" i="1"/>
  <c r="AB634" i="1"/>
  <c r="Y634" i="1"/>
  <c r="AB2389" i="1"/>
  <c r="Y2389" i="1"/>
  <c r="AB2118" i="1"/>
  <c r="Y2118" i="1"/>
  <c r="AB2084" i="1"/>
  <c r="Y2084" i="1"/>
  <c r="AB81" i="1"/>
  <c r="Y81" i="1"/>
  <c r="AB2246" i="1"/>
  <c r="Y2246" i="1"/>
  <c r="AB2029" i="1"/>
  <c r="Y2029" i="1"/>
  <c r="AB1847" i="1"/>
  <c r="Y1847" i="1"/>
  <c r="AD2199" i="1"/>
  <c r="AA2199" i="1"/>
  <c r="AC2199" i="1" s="1"/>
  <c r="AD3053" i="1"/>
  <c r="AA3053" i="1"/>
  <c r="AC3053" i="1" s="1"/>
  <c r="AD3011" i="1"/>
  <c r="AA3011" i="1"/>
  <c r="AD2990" i="1"/>
  <c r="AA2990" i="1"/>
  <c r="AC2990" i="1" s="1"/>
  <c r="AD2957" i="1"/>
  <c r="AA2957" i="1"/>
  <c r="AC2957" i="1" s="1"/>
  <c r="AD2939" i="1"/>
  <c r="AA2939" i="1"/>
  <c r="AC2939" i="1" s="1"/>
  <c r="AD2880" i="1"/>
  <c r="AA2880" i="1"/>
  <c r="AC2880" i="1" s="1"/>
  <c r="AD2852" i="1"/>
  <c r="AA2852" i="1"/>
  <c r="AC2852" i="1" s="1"/>
  <c r="AD881" i="1"/>
  <c r="AA881" i="1"/>
  <c r="AC881" i="1" s="1"/>
  <c r="AD3077" i="1"/>
  <c r="AA3077" i="1"/>
  <c r="AC3077" i="1" s="1"/>
  <c r="AD3086" i="1"/>
  <c r="AA3086" i="1"/>
  <c r="AC3086" i="1" s="1"/>
  <c r="AD2994" i="1"/>
  <c r="AA2994" i="1"/>
  <c r="AC2994" i="1" s="1"/>
  <c r="AD2964" i="1"/>
  <c r="AA2964" i="1"/>
  <c r="AD2943" i="1"/>
  <c r="AA2943" i="1"/>
  <c r="AC2943" i="1" s="1"/>
  <c r="AD2889" i="1"/>
  <c r="AA2889" i="1"/>
  <c r="AC2889" i="1" s="1"/>
  <c r="AD2863" i="1"/>
  <c r="AA2863" i="1"/>
  <c r="AC2863" i="1" s="1"/>
  <c r="AB2232" i="1"/>
  <c r="Y2232" i="1"/>
  <c r="AB1902" i="1"/>
  <c r="Y1902" i="1"/>
  <c r="AB1571" i="1"/>
  <c r="Y1571" i="1"/>
  <c r="AB1173" i="1"/>
  <c r="Y1173" i="1"/>
  <c r="AB311" i="1"/>
  <c r="Y311" i="1"/>
  <c r="AB133" i="1"/>
  <c r="Y133" i="1"/>
  <c r="AB1647" i="1"/>
  <c r="Y1647" i="1"/>
  <c r="AB1214" i="1"/>
  <c r="Y1214" i="1"/>
  <c r="AB1053" i="1"/>
  <c r="Y1053" i="1"/>
  <c r="AB419" i="1"/>
  <c r="Y419" i="1"/>
  <c r="AB1804" i="1"/>
  <c r="Y1804" i="1"/>
  <c r="AB1402" i="1"/>
  <c r="Y1402" i="1"/>
  <c r="AB734" i="1"/>
  <c r="Y734" i="1"/>
  <c r="AB481" i="1"/>
  <c r="Y481" i="1"/>
  <c r="AB230" i="1"/>
  <c r="Y230" i="1"/>
  <c r="AB140" i="1"/>
  <c r="Y140" i="1"/>
  <c r="AB34" i="1"/>
  <c r="Y34" i="1"/>
  <c r="AB3038" i="1"/>
  <c r="Y3038" i="1"/>
  <c r="AB2875" i="1"/>
  <c r="Y2875" i="1"/>
  <c r="AB2764" i="1"/>
  <c r="Y2764" i="1"/>
  <c r="AB2588" i="1"/>
  <c r="Y2588" i="1"/>
  <c r="AB2410" i="1"/>
  <c r="Y2410" i="1"/>
  <c r="AB2288" i="1"/>
  <c r="Y2288" i="1"/>
  <c r="AB2189" i="1"/>
  <c r="Y2189" i="1"/>
  <c r="AB2035" i="1"/>
  <c r="Y2035" i="1"/>
  <c r="AB1891" i="1"/>
  <c r="Y1891" i="1"/>
  <c r="AB1754" i="1"/>
  <c r="Y1754" i="1"/>
  <c r="AB1679" i="1"/>
  <c r="Y1679" i="1"/>
  <c r="AB1592" i="1"/>
  <c r="Y1592" i="1"/>
  <c r="AB1473" i="1"/>
  <c r="Y1473" i="1"/>
  <c r="AB482" i="1"/>
  <c r="Y482" i="1"/>
  <c r="AB269" i="1"/>
  <c r="Y269" i="1"/>
  <c r="AB1794" i="1"/>
  <c r="Y1794" i="1"/>
  <c r="AB1139" i="1"/>
  <c r="Y1139" i="1"/>
  <c r="AB305" i="1"/>
  <c r="Y305" i="1"/>
  <c r="AB2265" i="1"/>
  <c r="Y2265" i="1"/>
  <c r="AB2044" i="1"/>
  <c r="Y2044" i="1"/>
  <c r="AB1406" i="1"/>
  <c r="Y1406" i="1"/>
  <c r="AB1302" i="1"/>
  <c r="Y1302" i="1"/>
  <c r="AB1200" i="1"/>
  <c r="Y1200" i="1"/>
  <c r="AB1117" i="1"/>
  <c r="Y1117" i="1"/>
  <c r="AB116" i="1"/>
  <c r="Y116" i="1"/>
  <c r="AB1035" i="1"/>
  <c r="Y1035" i="1"/>
  <c r="AB910" i="1"/>
  <c r="Y910" i="1"/>
  <c r="AB854" i="1"/>
  <c r="Y854" i="1"/>
  <c r="AB815" i="1"/>
  <c r="Y815" i="1"/>
  <c r="AB749" i="1"/>
  <c r="Y749" i="1"/>
  <c r="AB685" i="1"/>
  <c r="Y685" i="1"/>
  <c r="AB619" i="1"/>
  <c r="Y619" i="1"/>
  <c r="AB1478" i="1"/>
  <c r="Y1478" i="1"/>
  <c r="AB286" i="1"/>
  <c r="Y286" i="1"/>
  <c r="AB2258" i="1"/>
  <c r="Y2258" i="1"/>
  <c r="AB2114" i="1"/>
  <c r="Y2114" i="1"/>
  <c r="AB1915" i="1"/>
  <c r="Y1915" i="1"/>
  <c r="AB974" i="1"/>
  <c r="Y974" i="1"/>
  <c r="AB3025" i="1"/>
  <c r="Y3025" i="1"/>
  <c r="AB2704" i="1"/>
  <c r="Y2704" i="1"/>
  <c r="AB2532" i="1"/>
  <c r="Y2532" i="1"/>
  <c r="AB2285" i="1"/>
  <c r="Y2285" i="1"/>
  <c r="AB2186" i="1"/>
  <c r="Y2186" i="1"/>
  <c r="AB2083" i="1"/>
  <c r="Y2083" i="1"/>
  <c r="AB1974" i="1"/>
  <c r="Y1974" i="1"/>
  <c r="AB1879" i="1"/>
  <c r="Y1879" i="1"/>
  <c r="AB1486" i="1"/>
  <c r="Y1486" i="1"/>
  <c r="AB611" i="1"/>
  <c r="Y611" i="1"/>
  <c r="AB2280" i="1"/>
  <c r="Y2280" i="1"/>
  <c r="AB1865" i="1"/>
  <c r="Y1865" i="1"/>
  <c r="AB537" i="1"/>
  <c r="Y537" i="1"/>
  <c r="AB1243" i="1"/>
  <c r="Y1243" i="1"/>
  <c r="AB2438" i="1"/>
  <c r="Y2438" i="1"/>
  <c r="AB1636" i="1"/>
  <c r="Y1636" i="1"/>
  <c r="AB1460" i="1"/>
  <c r="Y1460" i="1"/>
  <c r="AB1095" i="1"/>
  <c r="Y1095" i="1"/>
  <c r="AB1818" i="1"/>
  <c r="Y1818" i="1"/>
  <c r="AB2006" i="1"/>
  <c r="Y2006" i="1"/>
  <c r="AB2679" i="1"/>
  <c r="Y2679" i="1"/>
  <c r="AB2547" i="1"/>
  <c r="Y2547" i="1"/>
  <c r="AB1758" i="1"/>
  <c r="Y1758" i="1"/>
  <c r="AB1648" i="1"/>
  <c r="Y1648" i="1"/>
  <c r="AB1556" i="1"/>
  <c r="Y1556" i="1"/>
  <c r="AB1476" i="1"/>
  <c r="Y1476" i="1"/>
  <c r="AB1409" i="1"/>
  <c r="Y1409" i="1"/>
  <c r="AB1294" i="1"/>
  <c r="Y1294" i="1"/>
  <c r="AB1211" i="1"/>
  <c r="Y1211" i="1"/>
  <c r="AB1135" i="1"/>
  <c r="Y1135" i="1"/>
  <c r="AB1049" i="1"/>
  <c r="Y1049" i="1"/>
  <c r="AB939" i="1"/>
  <c r="Y939" i="1"/>
  <c r="AB841" i="1"/>
  <c r="Y841" i="1"/>
  <c r="AB684" i="1"/>
  <c r="Y684" i="1"/>
  <c r="AB1420" i="1"/>
  <c r="Y1420" i="1"/>
  <c r="AB3004" i="1"/>
  <c r="Y3004" i="1"/>
  <c r="AB2955" i="1"/>
  <c r="Y2955" i="1"/>
  <c r="AB2861" i="1"/>
  <c r="Y2861" i="1"/>
  <c r="AB2611" i="1"/>
  <c r="Y2611" i="1"/>
  <c r="AB2557" i="1"/>
  <c r="Y2557" i="1"/>
  <c r="AB2509" i="1"/>
  <c r="Y2509" i="1"/>
  <c r="AB1810" i="1"/>
  <c r="Y1810" i="1"/>
  <c r="AB1732" i="1"/>
  <c r="Y1732" i="1"/>
  <c r="AB1660" i="1"/>
  <c r="Y1660" i="1"/>
  <c r="AB1604" i="1"/>
  <c r="Y1604" i="1"/>
  <c r="AB1567" i="1"/>
  <c r="Y1567" i="1"/>
  <c r="AB1522" i="1"/>
  <c r="Y1522" i="1"/>
  <c r="AB1468" i="1"/>
  <c r="Y1468" i="1"/>
  <c r="AB1424" i="1"/>
  <c r="Y1424" i="1"/>
  <c r="AB1335" i="1"/>
  <c r="Y1335" i="1"/>
  <c r="AB1203" i="1"/>
  <c r="Y1203" i="1"/>
  <c r="AB1168" i="1"/>
  <c r="Y1168" i="1"/>
  <c r="AB1122" i="1"/>
  <c r="Y1122" i="1"/>
  <c r="AB1080" i="1"/>
  <c r="Y1080" i="1"/>
  <c r="AB1016" i="1"/>
  <c r="Y1016" i="1"/>
  <c r="AB849" i="1"/>
  <c r="Y849" i="1"/>
  <c r="AB806" i="1"/>
  <c r="Y806" i="1"/>
  <c r="AB753" i="1"/>
  <c r="Y753" i="1"/>
  <c r="AB653" i="1"/>
  <c r="Y653" i="1"/>
  <c r="AB498" i="1"/>
  <c r="Y498" i="1"/>
  <c r="AB457" i="1"/>
  <c r="Y457" i="1"/>
  <c r="AB424" i="1"/>
  <c r="Y424" i="1"/>
  <c r="AB335" i="1"/>
  <c r="Y335" i="1"/>
  <c r="AB301" i="1"/>
  <c r="Y301" i="1"/>
  <c r="AB3042" i="1"/>
  <c r="Y3042" i="1"/>
  <c r="AB3044" i="1"/>
  <c r="Y3044" i="1"/>
  <c r="AB3015" i="1"/>
  <c r="Y3015" i="1"/>
  <c r="AB2993" i="1"/>
  <c r="Y2993" i="1"/>
  <c r="AB2963" i="1"/>
  <c r="Y2963" i="1"/>
  <c r="AB2942" i="1"/>
  <c r="Y2942" i="1"/>
  <c r="AB2888" i="1"/>
  <c r="Y2888" i="1"/>
  <c r="AB2866" i="1"/>
  <c r="Y2866" i="1"/>
  <c r="AB2835" i="1"/>
  <c r="Y2835" i="1"/>
  <c r="AB2805" i="1"/>
  <c r="Y2805" i="1"/>
  <c r="AB2769" i="1"/>
  <c r="Y2769" i="1"/>
  <c r="AB2708" i="1"/>
  <c r="Y2708" i="1"/>
  <c r="AB2685" i="1"/>
  <c r="Y2685" i="1"/>
  <c r="AB2622" i="1"/>
  <c r="Y2622" i="1"/>
  <c r="AB2598" i="1"/>
  <c r="Y2598" i="1"/>
  <c r="AB2567" i="1"/>
  <c r="Y2567" i="1"/>
  <c r="AB2544" i="1"/>
  <c r="Y2544" i="1"/>
  <c r="AB2518" i="1"/>
  <c r="Y2518" i="1"/>
  <c r="AB2492" i="1"/>
  <c r="Y2492" i="1"/>
  <c r="AB2424" i="1"/>
  <c r="Y2424" i="1"/>
  <c r="AB2333" i="1"/>
  <c r="Y2333" i="1"/>
  <c r="AB2214" i="1"/>
  <c r="Y2214" i="1"/>
  <c r="AB2115" i="1"/>
  <c r="Y2115" i="1"/>
  <c r="AB2082" i="1"/>
  <c r="Y2082" i="1"/>
  <c r="AB1917" i="1"/>
  <c r="Y1917" i="1"/>
  <c r="AB3074" i="1"/>
  <c r="Y3074" i="1"/>
  <c r="AB3039" i="1"/>
  <c r="Y3039" i="1"/>
  <c r="AB3016" i="1"/>
  <c r="Y3016" i="1"/>
  <c r="AB2828" i="1"/>
  <c r="Y2828" i="1"/>
  <c r="AB2791" i="1"/>
  <c r="Y2791" i="1"/>
  <c r="AB2761" i="1"/>
  <c r="Y2761" i="1"/>
  <c r="AB2726" i="1"/>
  <c r="Y2726" i="1"/>
  <c r="AB2697" i="1"/>
  <c r="Y2697" i="1"/>
  <c r="AB2645" i="1"/>
  <c r="Y2645" i="1"/>
  <c r="AB2609" i="1"/>
  <c r="Y2609" i="1"/>
  <c r="AB2582" i="1"/>
  <c r="Y2582" i="1"/>
  <c r="AB2554" i="1"/>
  <c r="Y2554" i="1"/>
  <c r="AB2537" i="1"/>
  <c r="Y2537" i="1"/>
  <c r="AB2494" i="1"/>
  <c r="Y2494" i="1"/>
  <c r="AB2436" i="1"/>
  <c r="Y2436" i="1"/>
  <c r="AB2419" i="1"/>
  <c r="Y2419" i="1"/>
  <c r="AB2404" i="1"/>
  <c r="Y2404" i="1"/>
  <c r="AB2392" i="1"/>
  <c r="Y2392" i="1"/>
  <c r="AB2357" i="1"/>
  <c r="Y2357" i="1"/>
  <c r="AB2313" i="1"/>
  <c r="Y2313" i="1"/>
  <c r="AB2291" i="1"/>
  <c r="Y2291" i="1"/>
  <c r="AB2274" i="1"/>
  <c r="Y2274" i="1"/>
  <c r="AB2254" i="1"/>
  <c r="Y2254" i="1"/>
  <c r="AB2221" i="1"/>
  <c r="Y2221" i="1"/>
  <c r="AB2192" i="1"/>
  <c r="Y2192" i="1"/>
  <c r="AB2151" i="1"/>
  <c r="Y2151" i="1"/>
  <c r="AB2124" i="1"/>
  <c r="Y2124" i="1"/>
  <c r="AB2106" i="1"/>
  <c r="Y2106" i="1"/>
  <c r="AB2078" i="1"/>
  <c r="Y2078" i="1"/>
  <c r="AB2040" i="1"/>
  <c r="Y2040" i="1"/>
  <c r="AB2013" i="1"/>
  <c r="Y2013" i="1"/>
  <c r="AB1984" i="1"/>
  <c r="Y1984" i="1"/>
  <c r="AB1954" i="1"/>
  <c r="Y1954" i="1"/>
  <c r="AB1914" i="1"/>
  <c r="Y1914" i="1"/>
  <c r="AB1896" i="1"/>
  <c r="Y1896" i="1"/>
  <c r="AB1867" i="1"/>
  <c r="Y1867" i="1"/>
  <c r="AB1842" i="1"/>
  <c r="Y1842" i="1"/>
  <c r="AB1825" i="1"/>
  <c r="Y1825" i="1"/>
  <c r="AB1751" i="1"/>
  <c r="Y1751" i="1"/>
  <c r="AB1685" i="1"/>
  <c r="Y1685" i="1"/>
  <c r="AB1606" i="1"/>
  <c r="Y1606" i="1"/>
  <c r="AB1470" i="1"/>
  <c r="Y1470" i="1"/>
  <c r="AB1426" i="1"/>
  <c r="Y1426" i="1"/>
  <c r="AB1394" i="1"/>
  <c r="Y1394" i="1"/>
  <c r="AB1373" i="1"/>
  <c r="Y1373" i="1"/>
  <c r="AB1329" i="1"/>
  <c r="Y1329" i="1"/>
  <c r="AB1221" i="1"/>
  <c r="Y1221" i="1"/>
  <c r="AB1257" i="1"/>
  <c r="Y1257" i="1"/>
  <c r="AB1148" i="1"/>
  <c r="Y1148" i="1"/>
  <c r="AB1071" i="1"/>
  <c r="Y1071" i="1"/>
  <c r="AB1054" i="1"/>
  <c r="Y1054" i="1"/>
  <c r="AB1018" i="1"/>
  <c r="Y1018" i="1"/>
  <c r="AB965" i="1"/>
  <c r="Y965" i="1"/>
  <c r="AB907" i="1"/>
  <c r="Y907" i="1"/>
  <c r="AB859" i="1"/>
  <c r="Y859" i="1"/>
  <c r="AB825" i="1"/>
  <c r="Y825" i="1"/>
  <c r="AB765" i="1"/>
  <c r="Y765" i="1"/>
  <c r="AB661" i="1"/>
  <c r="Y661" i="1"/>
  <c r="AB645" i="1"/>
  <c r="Y645" i="1"/>
  <c r="AB595" i="1"/>
  <c r="Y595" i="1"/>
  <c r="AB512" i="1"/>
  <c r="Y512" i="1"/>
  <c r="AB477" i="1"/>
  <c r="Y477" i="1"/>
  <c r="AB416" i="1"/>
  <c r="Y416" i="1"/>
  <c r="AB360" i="1"/>
  <c r="Y360" i="1"/>
  <c r="AB332" i="1"/>
  <c r="Y332" i="1"/>
  <c r="AB266" i="1"/>
  <c r="Y266" i="1"/>
  <c r="AB249" i="1"/>
  <c r="Y249" i="1"/>
  <c r="AB227" i="1"/>
  <c r="Y227" i="1"/>
  <c r="AB208" i="1"/>
  <c r="Y208" i="1"/>
  <c r="AB186" i="1"/>
  <c r="Y186" i="1"/>
  <c r="AB165" i="1"/>
  <c r="Y165" i="1"/>
  <c r="AB144" i="1"/>
  <c r="Y144" i="1"/>
  <c r="AB118" i="1"/>
  <c r="Y118" i="1"/>
  <c r="AB86" i="1"/>
  <c r="Y86" i="1"/>
  <c r="AB54" i="1"/>
  <c r="Y54" i="1"/>
  <c r="AB30" i="1"/>
  <c r="Y30" i="1"/>
  <c r="AB10" i="1"/>
  <c r="Y10" i="1"/>
  <c r="AB3072" i="1"/>
  <c r="Y3072" i="1"/>
  <c r="AB3052" i="1"/>
  <c r="Y3052" i="1"/>
  <c r="AB2808" i="1"/>
  <c r="Y2808" i="1"/>
  <c r="AB2751" i="1"/>
  <c r="Y2751" i="1"/>
  <c r="AB2688" i="1"/>
  <c r="Y2688" i="1"/>
  <c r="AB2198" i="1"/>
  <c r="Y2198" i="1"/>
  <c r="AB3065" i="1"/>
  <c r="Y3065" i="1"/>
  <c r="AB3054" i="1"/>
  <c r="Y3054" i="1"/>
  <c r="AB3030" i="1"/>
  <c r="Y3030" i="1"/>
  <c r="AB3027" i="1"/>
  <c r="Y3027" i="1"/>
  <c r="AB3040" i="1"/>
  <c r="Y3040" i="1"/>
  <c r="AB3059" i="1"/>
  <c r="Y3059" i="1"/>
  <c r="AB3017" i="1"/>
  <c r="Y3017" i="1"/>
  <c r="AB3033" i="1"/>
  <c r="Y3033" i="1"/>
  <c r="AB3013" i="1"/>
  <c r="Y3013" i="1"/>
  <c r="AB2999" i="1"/>
  <c r="Y2999" i="1"/>
  <c r="AB2991" i="1"/>
  <c r="Y2991" i="1"/>
  <c r="AB2971" i="1"/>
  <c r="Y2971" i="1"/>
  <c r="AB2961" i="1"/>
  <c r="Y2961" i="1"/>
  <c r="AB2949" i="1"/>
  <c r="Y2949" i="1"/>
  <c r="AB2940" i="1"/>
  <c r="Y2940" i="1"/>
  <c r="AB2931" i="1"/>
  <c r="Y2931" i="1"/>
  <c r="AB2886" i="1"/>
  <c r="Y2886" i="1"/>
  <c r="AB2871" i="1"/>
  <c r="Y2871" i="1"/>
  <c r="AB2853" i="1"/>
  <c r="Y2853" i="1"/>
  <c r="AB2837" i="1"/>
  <c r="Y2837" i="1"/>
  <c r="AB2829" i="1"/>
  <c r="Y2829" i="1"/>
  <c r="AB2816" i="1"/>
  <c r="Y2816" i="1"/>
  <c r="AB2807" i="1"/>
  <c r="Y2807" i="1"/>
  <c r="AB2792" i="1"/>
  <c r="Y2792" i="1"/>
  <c r="AB2772" i="1"/>
  <c r="Y2772" i="1"/>
  <c r="AB2757" i="1"/>
  <c r="Y2757" i="1"/>
  <c r="AB2739" i="1"/>
  <c r="Y2739" i="1"/>
  <c r="AB2711" i="1"/>
  <c r="Y2711" i="1"/>
  <c r="AB2701" i="1"/>
  <c r="Y2701" i="1"/>
  <c r="AB2687" i="1"/>
  <c r="Y2687" i="1"/>
  <c r="AB2673" i="1"/>
  <c r="Y2673" i="1"/>
  <c r="AB2663" i="1"/>
  <c r="Y2663" i="1"/>
  <c r="AB2652" i="1"/>
  <c r="Y2652" i="1"/>
  <c r="AB2636" i="1"/>
  <c r="Y2636" i="1"/>
  <c r="AB2619" i="1"/>
  <c r="Y2619" i="1"/>
  <c r="AB2606" i="1"/>
  <c r="Y2606" i="1"/>
  <c r="AB2596" i="1"/>
  <c r="Y2596" i="1"/>
  <c r="AB2576" i="1"/>
  <c r="Y2576" i="1"/>
  <c r="AB2562" i="1"/>
  <c r="Y2562" i="1"/>
  <c r="AB2550" i="1"/>
  <c r="Y2550" i="1"/>
  <c r="AB2542" i="1"/>
  <c r="Y2542" i="1"/>
  <c r="AB2533" i="1"/>
  <c r="Y2533" i="1"/>
  <c r="AB2515" i="1"/>
  <c r="Y2515" i="1"/>
  <c r="AB2503" i="1"/>
  <c r="Y2503" i="1"/>
  <c r="AB2489" i="1"/>
  <c r="Y2489" i="1"/>
  <c r="AB2465" i="1"/>
  <c r="Y2465" i="1"/>
  <c r="AB2393" i="1"/>
  <c r="Y2393" i="1"/>
  <c r="AB2282" i="1"/>
  <c r="Y2282" i="1"/>
  <c r="AB2237" i="1"/>
  <c r="Y2237" i="1"/>
  <c r="AB2131" i="1"/>
  <c r="Y2131" i="1"/>
  <c r="AB2014" i="1"/>
  <c r="Y2014" i="1"/>
  <c r="AB1934" i="1"/>
  <c r="Y1934" i="1"/>
  <c r="AB1843" i="1"/>
  <c r="Y1843" i="1"/>
  <c r="AB538" i="1"/>
  <c r="Y538" i="1"/>
  <c r="AB472" i="1"/>
  <c r="Y472" i="1"/>
  <c r="AB1783" i="1"/>
  <c r="Y1783" i="1"/>
  <c r="AB1727" i="1"/>
  <c r="Y1727" i="1"/>
  <c r="AB1676" i="1"/>
  <c r="Y1676" i="1"/>
  <c r="AB1635" i="1"/>
  <c r="Y1635" i="1"/>
  <c r="AB1580" i="1"/>
  <c r="Y1580" i="1"/>
  <c r="AB1539" i="1"/>
  <c r="Y1539" i="1"/>
  <c r="AB1499" i="1"/>
  <c r="Y1499" i="1"/>
  <c r="AB1458" i="1"/>
  <c r="Y1458" i="1"/>
  <c r="AB1425" i="1"/>
  <c r="Y1425" i="1"/>
  <c r="AB1401" i="1"/>
  <c r="Y1401" i="1"/>
  <c r="AB1381" i="1"/>
  <c r="Y1381" i="1"/>
  <c r="AB1343" i="1"/>
  <c r="Y1343" i="1"/>
  <c r="AB1320" i="1"/>
  <c r="Y1320" i="1"/>
  <c r="AB1293" i="1"/>
  <c r="Y1293" i="1"/>
  <c r="AB1245" i="1"/>
  <c r="Y1245" i="1"/>
  <c r="AB1220" i="1"/>
  <c r="Y1220" i="1"/>
  <c r="AB1204" i="1"/>
  <c r="Y1204" i="1"/>
  <c r="AB1256" i="1"/>
  <c r="Y1256" i="1"/>
  <c r="AB1169" i="1"/>
  <c r="Y1169" i="1"/>
  <c r="AB1125" i="1"/>
  <c r="Y1125" i="1"/>
  <c r="AB1102" i="1"/>
  <c r="Y1102" i="1"/>
  <c r="AB1081" i="1"/>
  <c r="Y1081" i="1"/>
  <c r="AB1060" i="1"/>
  <c r="Y1060" i="1"/>
  <c r="AB1042" i="1"/>
  <c r="Y1042" i="1"/>
  <c r="AB990" i="1"/>
  <c r="Y990" i="1"/>
  <c r="AB971" i="1"/>
  <c r="Y971" i="1"/>
  <c r="AB938" i="1"/>
  <c r="Y938" i="1"/>
  <c r="AB906" i="1"/>
  <c r="Y906" i="1"/>
  <c r="AB867" i="1"/>
  <c r="Y867" i="1"/>
  <c r="AB850" i="1"/>
  <c r="Y850" i="1"/>
  <c r="AB833" i="1"/>
  <c r="Y833" i="1"/>
  <c r="AB810" i="1"/>
  <c r="Y810" i="1"/>
  <c r="AB761" i="1"/>
  <c r="Y761" i="1"/>
  <c r="AB740" i="1"/>
  <c r="Y740" i="1"/>
  <c r="AB709" i="1"/>
  <c r="Y709" i="1"/>
  <c r="AB692" i="1"/>
  <c r="Y692" i="1"/>
  <c r="AB644" i="1"/>
  <c r="Y644" i="1"/>
  <c r="AB621" i="1"/>
  <c r="Y621" i="1"/>
  <c r="AB604" i="1"/>
  <c r="Y604" i="1"/>
  <c r="AB509" i="1"/>
  <c r="Y509" i="1"/>
  <c r="AB425" i="1"/>
  <c r="Y425" i="1"/>
  <c r="AB338" i="1"/>
  <c r="Y338" i="1"/>
  <c r="AB302" i="1"/>
  <c r="Y302" i="1"/>
  <c r="AB265" i="1"/>
  <c r="Y265" i="1"/>
  <c r="AB223" i="1"/>
  <c r="Y223" i="1"/>
  <c r="AB185" i="1"/>
  <c r="Y185" i="1"/>
  <c r="AB143" i="1"/>
  <c r="Y143" i="1"/>
  <c r="AB85" i="1"/>
  <c r="Y85" i="1"/>
  <c r="AB28" i="1"/>
  <c r="Y28" i="1"/>
  <c r="AB250" i="1"/>
  <c r="Y250" i="1"/>
  <c r="AB209" i="1"/>
  <c r="Y209" i="1"/>
  <c r="AB55" i="1"/>
  <c r="Y55" i="1"/>
  <c r="AB19" i="1"/>
  <c r="Y19" i="1"/>
  <c r="AB1789" i="1"/>
  <c r="Y1789" i="1"/>
  <c r="AB1766" i="1"/>
  <c r="Y1766" i="1"/>
  <c r="AB1742" i="1"/>
  <c r="Y1742" i="1"/>
  <c r="AB1715" i="1"/>
  <c r="Y1715" i="1"/>
  <c r="AB1692" i="1"/>
  <c r="Y1692" i="1"/>
  <c r="AB1674" i="1"/>
  <c r="Y1674" i="1"/>
  <c r="AB1649" i="1"/>
  <c r="Y1649" i="1"/>
  <c r="AB1616" i="1"/>
  <c r="Y1616" i="1"/>
  <c r="AB1586" i="1"/>
  <c r="Y1586" i="1"/>
  <c r="AB1565" i="1"/>
  <c r="Y1565" i="1"/>
  <c r="AB1545" i="1"/>
  <c r="Y1545" i="1"/>
  <c r="AB1520" i="1"/>
  <c r="Y1520" i="1"/>
  <c r="AB1503" i="1"/>
  <c r="Y1503" i="1"/>
  <c r="AB1477" i="1"/>
  <c r="Y1477" i="1"/>
  <c r="AB1456" i="1"/>
  <c r="Y1456" i="1"/>
  <c r="AB1383" i="1"/>
  <c r="Y1383" i="1"/>
  <c r="AB1307" i="1"/>
  <c r="Y1307" i="1"/>
  <c r="AB1247" i="1"/>
  <c r="Y1247" i="1"/>
  <c r="AB1206" i="1"/>
  <c r="Y1206" i="1"/>
  <c r="AB1172" i="1"/>
  <c r="Y1172" i="1"/>
  <c r="AB1128" i="1"/>
  <c r="Y1128" i="1"/>
  <c r="AB1083" i="1"/>
  <c r="Y1083" i="1"/>
  <c r="AB1044" i="1"/>
  <c r="Y1044" i="1"/>
  <c r="AB986" i="1"/>
  <c r="Y986" i="1"/>
  <c r="AB908" i="1"/>
  <c r="Y908" i="1"/>
  <c r="AB852" i="1"/>
  <c r="Y852" i="1"/>
  <c r="AB813" i="1"/>
  <c r="Y813" i="1"/>
  <c r="AB735" i="1"/>
  <c r="Y735" i="1"/>
  <c r="AB624" i="1"/>
  <c r="Y624" i="1"/>
  <c r="AB442" i="1"/>
  <c r="Y442" i="1"/>
  <c r="AB427" i="1"/>
  <c r="Y427" i="1"/>
  <c r="AB410" i="1"/>
  <c r="Y410" i="1"/>
  <c r="AB345" i="1"/>
  <c r="Y345" i="1"/>
  <c r="AB297" i="1"/>
  <c r="Y297" i="1"/>
  <c r="AB259" i="1"/>
  <c r="Y259" i="1"/>
  <c r="AB217" i="1"/>
  <c r="Y217" i="1"/>
  <c r="AB176" i="1"/>
  <c r="Y176" i="1"/>
  <c r="AB135" i="1"/>
  <c r="Y135" i="1"/>
  <c r="AB79" i="1"/>
  <c r="Y79" i="1"/>
  <c r="AB3028" i="1"/>
  <c r="Y3028" i="1"/>
  <c r="AB2945" i="1"/>
  <c r="Y2945" i="1"/>
  <c r="AB2659" i="1"/>
  <c r="Y2659" i="1"/>
  <c r="AB2528" i="1"/>
  <c r="Y2528" i="1"/>
  <c r="AB1741" i="1"/>
  <c r="Y1741" i="1"/>
  <c r="AB1615" i="1"/>
  <c r="Y1615" i="1"/>
  <c r="AB1535" i="1"/>
  <c r="Y1535" i="1"/>
  <c r="AB1369" i="1"/>
  <c r="Y1369" i="1"/>
  <c r="AB1267" i="1"/>
  <c r="Y1267" i="1"/>
  <c r="AB1111" i="1"/>
  <c r="Y1111" i="1"/>
  <c r="AB972" i="1"/>
  <c r="Y972" i="1"/>
  <c r="AB857" i="1"/>
  <c r="Y857" i="1"/>
  <c r="AB762" i="1"/>
  <c r="Y762" i="1"/>
  <c r="AB649" i="1"/>
  <c r="Y649" i="1"/>
  <c r="AB443" i="1"/>
  <c r="Y443" i="1"/>
  <c r="AB346" i="1"/>
  <c r="Y346" i="1"/>
  <c r="AB260" i="1"/>
  <c r="Y260" i="1"/>
  <c r="AB244" i="1"/>
  <c r="Y244" i="1"/>
  <c r="AB218" i="1"/>
  <c r="Y218" i="1"/>
  <c r="AB202" i="1"/>
  <c r="Y202" i="1"/>
  <c r="AB178" i="1"/>
  <c r="Y178" i="1"/>
  <c r="AB159" i="1"/>
  <c r="Y159" i="1"/>
  <c r="AB138" i="1"/>
  <c r="Y138" i="1"/>
  <c r="AB96" i="1"/>
  <c r="Y96" i="1"/>
  <c r="AB80" i="1"/>
  <c r="Y80" i="1"/>
  <c r="AB45" i="1"/>
  <c r="Y45" i="1"/>
  <c r="AB20" i="1"/>
  <c r="Y20" i="1"/>
  <c r="AB892" i="1"/>
  <c r="Y892" i="1"/>
  <c r="AB3079" i="1"/>
  <c r="Y3079" i="1"/>
  <c r="AB2358" i="1"/>
  <c r="Y2358" i="1"/>
  <c r="AB2296" i="1"/>
  <c r="Y2296" i="1"/>
  <c r="AB2162" i="1"/>
  <c r="Y2162" i="1"/>
  <c r="AB2073" i="1"/>
  <c r="Y2073" i="1"/>
  <c r="AB1913" i="1"/>
  <c r="Y1913" i="1"/>
  <c r="AB3080" i="1"/>
  <c r="Y3080" i="1"/>
  <c r="AB3064" i="1"/>
  <c r="Y3064" i="1"/>
  <c r="AB2810" i="1"/>
  <c r="Y2810" i="1"/>
  <c r="AB2717" i="1"/>
  <c r="Y2717" i="1"/>
  <c r="AB2649" i="1"/>
  <c r="Y2649" i="1"/>
  <c r="AB2614" i="1"/>
  <c r="Y2614" i="1"/>
  <c r="AB2559" i="1"/>
  <c r="Y2559" i="1"/>
  <c r="AB2514" i="1"/>
  <c r="Y2514" i="1"/>
  <c r="AB2432" i="1"/>
  <c r="Y2432" i="1"/>
  <c r="AB2406" i="1"/>
  <c r="Y2406" i="1"/>
  <c r="AB2359" i="1"/>
  <c r="Y2359" i="1"/>
  <c r="AB2332" i="1"/>
  <c r="Y2332" i="1"/>
  <c r="AB2310" i="1"/>
  <c r="Y2310" i="1"/>
  <c r="AB2293" i="1"/>
  <c r="Y2293" i="1"/>
  <c r="AB2283" i="1"/>
  <c r="Y2283" i="1"/>
  <c r="AB2272" i="1"/>
  <c r="Y2272" i="1"/>
  <c r="AB2257" i="1"/>
  <c r="Y2257" i="1"/>
  <c r="AB2239" i="1"/>
  <c r="Y2239" i="1"/>
  <c r="AB2219" i="1"/>
  <c r="Y2219" i="1"/>
  <c r="AB2194" i="1"/>
  <c r="Y2194" i="1"/>
  <c r="AB2183" i="1"/>
  <c r="Y2183" i="1"/>
  <c r="AB2144" i="1"/>
  <c r="Y2144" i="1"/>
  <c r="AB2126" i="1"/>
  <c r="Y2126" i="1"/>
  <c r="AB2116" i="1"/>
  <c r="Y2116" i="1"/>
  <c r="AB2092" i="1"/>
  <c r="Y2092" i="1"/>
  <c r="AB2070" i="1"/>
  <c r="Y2070" i="1"/>
  <c r="AB2043" i="1"/>
  <c r="Y2043" i="1"/>
  <c r="AB2032" i="1"/>
  <c r="Y2032" i="1"/>
  <c r="AB2009" i="1"/>
  <c r="Y2009" i="1"/>
  <c r="AB1993" i="1"/>
  <c r="Y1993" i="1"/>
  <c r="AB1982" i="1"/>
  <c r="Y1982" i="1"/>
  <c r="AB1956" i="1"/>
  <c r="Y1956" i="1"/>
  <c r="AB1935" i="1"/>
  <c r="Y1935" i="1"/>
  <c r="AB1924" i="1"/>
  <c r="Y1924" i="1"/>
  <c r="AB1908" i="1"/>
  <c r="Y1908" i="1"/>
  <c r="AB1898" i="1"/>
  <c r="Y1898" i="1"/>
  <c r="AB1885" i="1"/>
  <c r="Y1885" i="1"/>
  <c r="AB1854" i="1"/>
  <c r="Y1854" i="1"/>
  <c r="AB1838" i="1"/>
  <c r="Y1838" i="1"/>
  <c r="AB1827" i="1"/>
  <c r="Y1827" i="1"/>
  <c r="AB1782" i="1"/>
  <c r="Y1782" i="1"/>
  <c r="AB1728" i="1"/>
  <c r="Y1728" i="1"/>
  <c r="AB1702" i="1"/>
  <c r="Y1702" i="1"/>
  <c r="AB1675" i="1"/>
  <c r="Y1675" i="1"/>
  <c r="AB1652" i="1"/>
  <c r="Y1652" i="1"/>
  <c r="AB1589" i="1"/>
  <c r="Y1589" i="1"/>
  <c r="AB1560" i="1"/>
  <c r="Y1560" i="1"/>
  <c r="AB1540" i="1"/>
  <c r="Y1540" i="1"/>
  <c r="AB1506" i="1"/>
  <c r="Y1506" i="1"/>
  <c r="AB1457" i="1"/>
  <c r="Y1457" i="1"/>
  <c r="AB1371" i="1"/>
  <c r="Y1371" i="1"/>
  <c r="AB1273" i="1"/>
  <c r="Y1273" i="1"/>
  <c r="AB1199" i="1"/>
  <c r="Y1199" i="1"/>
  <c r="AB1162" i="1"/>
  <c r="Y1162" i="1"/>
  <c r="AB1093" i="1"/>
  <c r="Y1093" i="1"/>
  <c r="AB1034" i="1"/>
  <c r="Y1034" i="1"/>
  <c r="AB976" i="1"/>
  <c r="Y976" i="1"/>
  <c r="AB861" i="1"/>
  <c r="Y861" i="1"/>
  <c r="AB795" i="1"/>
  <c r="Y795" i="1"/>
  <c r="AB715" i="1"/>
  <c r="Y715" i="1"/>
  <c r="AB681" i="1"/>
  <c r="Y681" i="1"/>
  <c r="AB636" i="1"/>
  <c r="Y636" i="1"/>
  <c r="AB613" i="1"/>
  <c r="Y613" i="1"/>
  <c r="AB545" i="1"/>
  <c r="Y545" i="1"/>
  <c r="AB435" i="1"/>
  <c r="Y435" i="1"/>
  <c r="AB420" i="1"/>
  <c r="Y420" i="1"/>
  <c r="AB315" i="1"/>
  <c r="Y315" i="1"/>
  <c r="AB298" i="1"/>
  <c r="Y298" i="1"/>
  <c r="AB3021" i="1"/>
  <c r="Y3021" i="1"/>
  <c r="AB2838" i="1"/>
  <c r="Y2838" i="1"/>
  <c r="AB2800" i="1"/>
  <c r="Y2800" i="1"/>
  <c r="AB2735" i="1"/>
  <c r="Y2735" i="1"/>
  <c r="AB2312" i="1"/>
  <c r="Y2312" i="1"/>
  <c r="AB2273" i="1"/>
  <c r="Y2273" i="1"/>
  <c r="AB2220" i="1"/>
  <c r="Y2220" i="1"/>
  <c r="AB2145" i="1"/>
  <c r="Y2145" i="1"/>
  <c r="AB2105" i="1"/>
  <c r="Y2105" i="1"/>
  <c r="AB2033" i="1"/>
  <c r="Y2033" i="1"/>
  <c r="AB1983" i="1"/>
  <c r="Y1983" i="1"/>
  <c r="AB1925" i="1"/>
  <c r="Y1925" i="1"/>
  <c r="AB1886" i="1"/>
  <c r="Y1886" i="1"/>
  <c r="AB1835" i="1"/>
  <c r="Y1835" i="1"/>
  <c r="AB513" i="1"/>
  <c r="Y513" i="1"/>
  <c r="AB495" i="1"/>
  <c r="Y495" i="1"/>
  <c r="AB480" i="1"/>
  <c r="Y480" i="1"/>
  <c r="AB1771" i="1"/>
  <c r="Y1771" i="1"/>
  <c r="AB1719" i="1"/>
  <c r="Y1719" i="1"/>
  <c r="AB1686" i="1"/>
  <c r="Y1686" i="1"/>
  <c r="AB1643" i="1"/>
  <c r="Y1643" i="1"/>
  <c r="AB1570" i="1"/>
  <c r="Y1570" i="1"/>
  <c r="AB1528" i="1"/>
  <c r="Y1528" i="1"/>
  <c r="AB1490" i="1"/>
  <c r="Y1490" i="1"/>
  <c r="AB1448" i="1"/>
  <c r="Y1448" i="1"/>
  <c r="AB1422" i="1"/>
  <c r="Y1422" i="1"/>
  <c r="AB1399" i="1"/>
  <c r="Y1399" i="1"/>
  <c r="AB1378" i="1"/>
  <c r="Y1378" i="1"/>
  <c r="AB1334" i="1"/>
  <c r="Y1334" i="1"/>
  <c r="AB1306" i="1"/>
  <c r="Y1306" i="1"/>
  <c r="AB1272" i="1"/>
  <c r="Y1272" i="1"/>
  <c r="AB1233" i="1"/>
  <c r="Y1233" i="1"/>
  <c r="AB1212" i="1"/>
  <c r="Y1212" i="1"/>
  <c r="AB1196" i="1"/>
  <c r="Y1196" i="1"/>
  <c r="AB1238" i="1"/>
  <c r="Y1238" i="1"/>
  <c r="AB1157" i="1"/>
  <c r="Y1157" i="1"/>
  <c r="AB1138" i="1"/>
  <c r="Y1138" i="1"/>
  <c r="AB1112" i="1"/>
  <c r="Y1112" i="1"/>
  <c r="AB1092" i="1"/>
  <c r="Y1092" i="1"/>
  <c r="AB1070" i="1"/>
  <c r="Y1070" i="1"/>
  <c r="AB1050" i="1"/>
  <c r="Y1050" i="1"/>
  <c r="AB1014" i="1"/>
  <c r="Y1014" i="1"/>
  <c r="AB981" i="1"/>
  <c r="Y981" i="1"/>
  <c r="AB955" i="1"/>
  <c r="Y955" i="1"/>
  <c r="AB915" i="1"/>
  <c r="Y915" i="1"/>
  <c r="AB886" i="1"/>
  <c r="Y886" i="1"/>
  <c r="AB858" i="1"/>
  <c r="Y858" i="1"/>
  <c r="AB842" i="1"/>
  <c r="Y842" i="1"/>
  <c r="AB819" i="1"/>
  <c r="Y819" i="1"/>
  <c r="AB794" i="1"/>
  <c r="Y794" i="1"/>
  <c r="AB763" i="1"/>
  <c r="Y763" i="1"/>
  <c r="AB743" i="1"/>
  <c r="Y743" i="1"/>
  <c r="AB707" i="1"/>
  <c r="Y707" i="1"/>
  <c r="AB682" i="1"/>
  <c r="Y682" i="1"/>
  <c r="AB637" i="1"/>
  <c r="Y637" i="1"/>
  <c r="AB614" i="1"/>
  <c r="Y614" i="1"/>
  <c r="AB891" i="1"/>
  <c r="Y891" i="1"/>
  <c r="AB3055" i="1"/>
  <c r="Y3055" i="1"/>
  <c r="AB3041" i="1"/>
  <c r="Y3041" i="1"/>
  <c r="AB3032" i="1"/>
  <c r="Y3032" i="1"/>
  <c r="AB3014" i="1"/>
  <c r="Y3014" i="1"/>
  <c r="AB2992" i="1"/>
  <c r="Y2992" i="1"/>
  <c r="AB2962" i="1"/>
  <c r="Y2962" i="1"/>
  <c r="AB2941" i="1"/>
  <c r="Y2941" i="1"/>
  <c r="AB2887" i="1"/>
  <c r="Y2887" i="1"/>
  <c r="AB2865" i="1"/>
  <c r="Y2865" i="1"/>
  <c r="AB2834" i="1"/>
  <c r="Y2834" i="1"/>
  <c r="AB2804" i="1"/>
  <c r="Y2804" i="1"/>
  <c r="AB2768" i="1"/>
  <c r="Y2768" i="1"/>
  <c r="AB2740" i="1"/>
  <c r="Y2740" i="1"/>
  <c r="AB2693" i="1"/>
  <c r="Y2693" i="1"/>
  <c r="AB2675" i="1"/>
  <c r="Y2675" i="1"/>
  <c r="AB2653" i="1"/>
  <c r="Y2653" i="1"/>
  <c r="AB2621" i="1"/>
  <c r="Y2621" i="1"/>
  <c r="AB2597" i="1"/>
  <c r="Y2597" i="1"/>
  <c r="AB2551" i="1"/>
  <c r="Y2551" i="1"/>
  <c r="AB2534" i="1"/>
  <c r="Y2534" i="1"/>
  <c r="AB2504" i="1"/>
  <c r="Y2504" i="1"/>
  <c r="AB2470" i="1"/>
  <c r="Y2470" i="1"/>
  <c r="AB2422" i="1"/>
  <c r="Y2422" i="1"/>
  <c r="AB2399" i="1"/>
  <c r="Y2399" i="1"/>
  <c r="AB2364" i="1"/>
  <c r="Y2364" i="1"/>
  <c r="AB2339" i="1"/>
  <c r="Y2339" i="1"/>
  <c r="AB2303" i="1"/>
  <c r="Y2303" i="1"/>
  <c r="AB2287" i="1"/>
  <c r="Y2287" i="1"/>
  <c r="AB2268" i="1"/>
  <c r="Y2268" i="1"/>
  <c r="AB2247" i="1"/>
  <c r="Y2247" i="1"/>
  <c r="AB2188" i="1"/>
  <c r="Y2188" i="1"/>
  <c r="AB2119" i="1"/>
  <c r="Y2119" i="1"/>
  <c r="AB2072" i="1"/>
  <c r="Y2072" i="1"/>
  <c r="AB2011" i="1"/>
  <c r="Y2011" i="1"/>
  <c r="AB1958" i="1"/>
  <c r="Y1958" i="1"/>
  <c r="AB1911" i="1"/>
  <c r="Y1911" i="1"/>
  <c r="AB1857" i="1"/>
  <c r="Y1857" i="1"/>
  <c r="AB1822" i="1"/>
  <c r="Y1822" i="1"/>
  <c r="AB1704" i="1"/>
  <c r="Y1704" i="1"/>
  <c r="AB1591" i="1"/>
  <c r="Y1591" i="1"/>
  <c r="AB1508" i="1"/>
  <c r="Y1508" i="1"/>
  <c r="AB1428" i="1"/>
  <c r="Y1428" i="1"/>
  <c r="AB1308" i="1"/>
  <c r="Y1308" i="1"/>
  <c r="AB1259" i="1"/>
  <c r="Y1259" i="1"/>
  <c r="AB1105" i="1"/>
  <c r="Y1105" i="1"/>
  <c r="AB1021" i="1"/>
  <c r="Y1021" i="1"/>
  <c r="AB909" i="1"/>
  <c r="Y909" i="1"/>
  <c r="AB814" i="1"/>
  <c r="Y814" i="1"/>
  <c r="AB618" i="1"/>
  <c r="Y618" i="1"/>
  <c r="AB355" i="1"/>
  <c r="Y355" i="1"/>
  <c r="AB532" i="1"/>
  <c r="Y532" i="1"/>
  <c r="AB450" i="1"/>
  <c r="Y450" i="1"/>
  <c r="AB329" i="1"/>
  <c r="Y329" i="1"/>
  <c r="AB233" i="1"/>
  <c r="Y233" i="1"/>
  <c r="AB153" i="1"/>
  <c r="Y153" i="1"/>
  <c r="AB41" i="1"/>
  <c r="Y41" i="1"/>
  <c r="AB454" i="1"/>
  <c r="Y454" i="1"/>
  <c r="AB21" i="1"/>
  <c r="Y21" i="1"/>
  <c r="AB1817" i="1"/>
  <c r="Y1817" i="1"/>
  <c r="AB1779" i="1"/>
  <c r="Y1779" i="1"/>
  <c r="AB1750" i="1"/>
  <c r="Y1750" i="1"/>
  <c r="AB1717" i="1"/>
  <c r="Y1717" i="1"/>
  <c r="AB1701" i="1"/>
  <c r="Y1701" i="1"/>
  <c r="AB1671" i="1"/>
  <c r="Y1671" i="1"/>
  <c r="AB1641" i="1"/>
  <c r="Y1641" i="1"/>
  <c r="AB1594" i="1"/>
  <c r="Y1594" i="1"/>
  <c r="AB1568" i="1"/>
  <c r="Y1568" i="1"/>
  <c r="AB1547" i="1"/>
  <c r="Y1547" i="1"/>
  <c r="AB1511" i="1"/>
  <c r="Y1511" i="1"/>
  <c r="AB1487" i="1"/>
  <c r="Y1487" i="1"/>
  <c r="AB1469" i="1"/>
  <c r="Y1469" i="1"/>
  <c r="AB316" i="1"/>
  <c r="Y316" i="1"/>
  <c r="AB277" i="1"/>
  <c r="Y277" i="1"/>
  <c r="AB179" i="1"/>
  <c r="Y179" i="1"/>
  <c r="AB139" i="1"/>
  <c r="Y139" i="1"/>
  <c r="AB3" i="1"/>
  <c r="Y3" i="1"/>
  <c r="AB2267" i="1"/>
  <c r="Y2267" i="1"/>
  <c r="AB2046" i="1"/>
  <c r="Y2046" i="1"/>
  <c r="AB1882" i="1"/>
  <c r="Y1882" i="1"/>
  <c r="AB359" i="1"/>
  <c r="Y359" i="1"/>
  <c r="AB167" i="1"/>
  <c r="Y167" i="1"/>
  <c r="AB11" i="1"/>
  <c r="Y11" i="1"/>
  <c r="AB2128" i="1"/>
  <c r="Y2128" i="1"/>
  <c r="AB1930" i="1"/>
  <c r="Y1930" i="1"/>
  <c r="AB169" i="1"/>
  <c r="Y169" i="1"/>
  <c r="AB13" i="1"/>
  <c r="Y13" i="1"/>
  <c r="AB1228" i="1"/>
  <c r="Y1228" i="1"/>
  <c r="AB1263" i="1"/>
  <c r="Y1263" i="1"/>
  <c r="AB1152" i="1"/>
  <c r="Y1152" i="1"/>
  <c r="AB1107" i="1"/>
  <c r="Y1107" i="1"/>
  <c r="AB1066" i="1"/>
  <c r="Y1066" i="1"/>
  <c r="AB1022" i="1"/>
  <c r="Y1022" i="1"/>
  <c r="AB969" i="1"/>
  <c r="Y969" i="1"/>
  <c r="AB900" i="1"/>
  <c r="Y900" i="1"/>
  <c r="AB846" i="1"/>
  <c r="Y846" i="1"/>
  <c r="AB800" i="1"/>
  <c r="Y800" i="1"/>
  <c r="AB738" i="1"/>
  <c r="Y738" i="1"/>
  <c r="AB658" i="1"/>
  <c r="Y658" i="1"/>
  <c r="AB612" i="1"/>
  <c r="Y612" i="1"/>
  <c r="AB2337" i="1"/>
  <c r="Y2337" i="1"/>
  <c r="AB2433" i="1"/>
  <c r="Y2433" i="1"/>
  <c r="AB261" i="1"/>
  <c r="Y261" i="1"/>
  <c r="AB2286" i="1"/>
  <c r="Y2286" i="1"/>
  <c r="AB2187" i="1"/>
  <c r="Y2187" i="1"/>
  <c r="AB1942" i="1"/>
  <c r="Y1942" i="1"/>
  <c r="AD2347" i="1"/>
  <c r="AA2347" i="1"/>
  <c r="AC2347" i="1" s="1"/>
  <c r="AD3047" i="1"/>
  <c r="AA3047" i="1"/>
  <c r="AC3047" i="1" s="1"/>
  <c r="AD3031" i="1"/>
  <c r="AA3031" i="1"/>
  <c r="AC3031" i="1" s="1"/>
  <c r="AD2998" i="1"/>
  <c r="AA2998" i="1"/>
  <c r="AC2998" i="1" s="1"/>
  <c r="AD2970" i="1"/>
  <c r="AA2970" i="1"/>
  <c r="AC2970" i="1" s="1"/>
  <c r="AD2947" i="1"/>
  <c r="AA2947" i="1"/>
  <c r="AC2947" i="1" s="1"/>
  <c r="AD2930" i="1"/>
  <c r="AA2930" i="1"/>
  <c r="AC2930" i="1" s="1"/>
  <c r="AD2870" i="1"/>
  <c r="AA2870" i="1"/>
  <c r="AC2870" i="1" s="1"/>
  <c r="AD2195" i="1"/>
  <c r="AA2195" i="1"/>
  <c r="AC2195" i="1" s="1"/>
  <c r="AD2681" i="1"/>
  <c r="AA2681" i="1"/>
  <c r="AC2681" i="1" s="1"/>
  <c r="AD2656" i="1"/>
  <c r="AA2656" i="1"/>
  <c r="AC2656" i="1" s="1"/>
  <c r="AD2473" i="1"/>
  <c r="AA2473" i="1"/>
  <c r="AC2473" i="1" s="1"/>
  <c r="AD3069" i="1"/>
  <c r="AA3069" i="1"/>
  <c r="AC3069" i="1" s="1"/>
  <c r="AD3048" i="1"/>
  <c r="AA3048" i="1"/>
  <c r="AC3048" i="1" s="1"/>
  <c r="AD3002" i="1"/>
  <c r="AA3002" i="1"/>
  <c r="AC3002" i="1" s="1"/>
  <c r="AD2980" i="1"/>
  <c r="AA2980" i="1"/>
  <c r="AC2980" i="1" s="1"/>
  <c r="AD2952" i="1"/>
  <c r="AA2952" i="1"/>
  <c r="AC2952" i="1" s="1"/>
  <c r="AD2935" i="1"/>
  <c r="AA2935" i="1"/>
  <c r="AC2935" i="1" s="1"/>
  <c r="AD2876" i="1"/>
  <c r="AA2876" i="1"/>
  <c r="AC2876" i="1" s="1"/>
  <c r="AD2840" i="1"/>
  <c r="AA2840" i="1"/>
  <c r="AC2840" i="1" s="1"/>
  <c r="AD1900" i="1"/>
  <c r="AA1900" i="1"/>
  <c r="AC1900" i="1" s="1"/>
  <c r="AD1846" i="1"/>
  <c r="AA1846" i="1"/>
  <c r="AC1846" i="1" s="1"/>
  <c r="AD1718" i="1"/>
  <c r="AA1718" i="1"/>
  <c r="AC1718" i="1" s="1"/>
  <c r="AD1617" i="1"/>
  <c r="AA1617" i="1"/>
  <c r="AC1617" i="1" s="1"/>
  <c r="AD1538" i="1"/>
  <c r="AA1538" i="1"/>
  <c r="AD1517" i="1"/>
  <c r="AA1517" i="1"/>
  <c r="AC1517" i="1" s="1"/>
  <c r="AD1296" i="1"/>
  <c r="AA1296" i="1"/>
  <c r="AC1296" i="1" s="1"/>
  <c r="AD1215" i="1"/>
  <c r="AA1215" i="1"/>
  <c r="AC1215" i="1" s="1"/>
  <c r="AD1141" i="1"/>
  <c r="AA1141" i="1"/>
  <c r="AC1141" i="1" s="1"/>
  <c r="AD845" i="1"/>
  <c r="AA845" i="1"/>
  <c r="AC845" i="1" s="1"/>
  <c r="AD747" i="1"/>
  <c r="AA747" i="1"/>
  <c r="AC747" i="1" s="1"/>
  <c r="AD640" i="1"/>
  <c r="AA640" i="1"/>
  <c r="AC640" i="1" s="1"/>
  <c r="AD447" i="1"/>
  <c r="AA447" i="1"/>
  <c r="AC447" i="1" s="1"/>
  <c r="AD326" i="1"/>
  <c r="AA326" i="1"/>
  <c r="AD2210" i="1"/>
  <c r="AA2210" i="1"/>
  <c r="AC2210" i="1" s="1"/>
  <c r="AD1992" i="1"/>
  <c r="AA1992" i="1"/>
  <c r="AC1992" i="1" s="1"/>
  <c r="AD1776" i="1"/>
  <c r="AA1776" i="1"/>
  <c r="AC1776" i="1" s="1"/>
  <c r="AD1721" i="1"/>
  <c r="AA1721" i="1"/>
  <c r="AC1721" i="1" s="1"/>
  <c r="AD1705" i="1"/>
  <c r="AA1705" i="1"/>
  <c r="AC1705" i="1" s="1"/>
  <c r="AD1688" i="1"/>
  <c r="AA1688" i="1"/>
  <c r="AC1688" i="1" s="1"/>
  <c r="AD1645" i="1"/>
  <c r="AA1645" i="1"/>
  <c r="AC1645" i="1" s="1"/>
  <c r="AD1397" i="1"/>
  <c r="AA1397" i="1"/>
  <c r="AC1397" i="1" s="1"/>
  <c r="AD479" i="1"/>
  <c r="AA479" i="1"/>
  <c r="AC479" i="1" s="1"/>
  <c r="AD428" i="1"/>
  <c r="AA428" i="1"/>
  <c r="AC428" i="1" s="1"/>
  <c r="AD3020" i="1"/>
  <c r="AA3020" i="1"/>
  <c r="AC3020" i="1" s="1"/>
  <c r="AD3057" i="1"/>
  <c r="AA3057" i="1"/>
  <c r="AC3057" i="1" s="1"/>
  <c r="AD3089" i="1"/>
  <c r="AA3089" i="1"/>
  <c r="AC3089" i="1" s="1"/>
  <c r="AD2997" i="1"/>
  <c r="AA2997" i="1"/>
  <c r="AC2997" i="1" s="1"/>
  <c r="AD2969" i="1"/>
  <c r="AA2969" i="1"/>
  <c r="AC2969" i="1" s="1"/>
  <c r="AD2928" i="1"/>
  <c r="AA2928" i="1"/>
  <c r="AC2928" i="1" s="1"/>
  <c r="AD2862" i="1"/>
  <c r="AA2862" i="1"/>
  <c r="AC2862" i="1" s="1"/>
  <c r="AD2831" i="1"/>
  <c r="AA2831" i="1"/>
  <c r="AD2809" i="1"/>
  <c r="AA2809" i="1"/>
  <c r="AC2809" i="1" s="1"/>
  <c r="AD2776" i="1"/>
  <c r="AA2776" i="1"/>
  <c r="AC2776" i="1" s="1"/>
  <c r="AD2689" i="1"/>
  <c r="AA2689" i="1"/>
  <c r="AC2689" i="1" s="1"/>
  <c r="AD2665" i="1"/>
  <c r="AA2665" i="1"/>
  <c r="AC2665" i="1" s="1"/>
  <c r="AD2634" i="1"/>
  <c r="AA2634" i="1"/>
  <c r="AC2634" i="1" s="1"/>
  <c r="AD2604" i="1"/>
  <c r="AA2604" i="1"/>
  <c r="AC2604" i="1" s="1"/>
  <c r="AD2572" i="1"/>
  <c r="AA2572" i="1"/>
  <c r="AC2572" i="1" s="1"/>
  <c r="AD2548" i="1"/>
  <c r="AA2548" i="1"/>
  <c r="AC2548" i="1" s="1"/>
  <c r="AD2531" i="1"/>
  <c r="AA2531" i="1"/>
  <c r="AC2531" i="1" s="1"/>
  <c r="AD2498" i="1"/>
  <c r="AA2498" i="1"/>
  <c r="AC2498" i="1" s="1"/>
  <c r="AD2440" i="1"/>
  <c r="AA2440" i="1"/>
  <c r="AC2440" i="1" s="1"/>
  <c r="AD2418" i="1"/>
  <c r="AA2418" i="1"/>
  <c r="AC2418" i="1" s="1"/>
  <c r="AD2395" i="1"/>
  <c r="AA2395" i="1"/>
  <c r="AC2395" i="1" s="1"/>
  <c r="AD2261" i="1"/>
  <c r="AA2261" i="1"/>
  <c r="AC2261" i="1" s="1"/>
  <c r="AD2103" i="1"/>
  <c r="AD2039" i="1"/>
  <c r="AA2039" i="1"/>
  <c r="AC2039" i="1" s="1"/>
  <c r="AD2031" i="1"/>
  <c r="AA2031" i="1"/>
  <c r="AD2001" i="1"/>
  <c r="AA2001" i="1"/>
  <c r="AC2001" i="1" s="1"/>
  <c r="AD1981" i="1"/>
  <c r="AA1981" i="1"/>
  <c r="AC1981" i="1" s="1"/>
  <c r="AD1959" i="1"/>
  <c r="AA1959" i="1"/>
  <c r="AC1959" i="1" s="1"/>
  <c r="AD1946" i="1"/>
  <c r="AA1946" i="1"/>
  <c r="AC1946" i="1" s="1"/>
  <c r="AD1923" i="1"/>
  <c r="AA1923" i="1"/>
  <c r="AC1923" i="1" s="1"/>
  <c r="AD1903" i="1"/>
  <c r="AA1903" i="1"/>
  <c r="AC1903" i="1" s="1"/>
  <c r="AD1884" i="1"/>
  <c r="AA1884" i="1"/>
  <c r="AC1884" i="1" s="1"/>
  <c r="AD1849" i="1"/>
  <c r="AA1849" i="1"/>
  <c r="AC1849" i="1" s="1"/>
  <c r="AD1841" i="1"/>
  <c r="AA1841" i="1"/>
  <c r="AC1841" i="1" s="1"/>
  <c r="AD3070" i="1"/>
  <c r="AA3070" i="1"/>
  <c r="AC3070" i="1" s="1"/>
  <c r="AD3019" i="1"/>
  <c r="AA3019" i="1"/>
  <c r="AC3019" i="1" s="1"/>
  <c r="AD2737" i="1"/>
  <c r="AA2737" i="1"/>
  <c r="AC2737" i="1" s="1"/>
  <c r="AD2549" i="1"/>
  <c r="AA2549" i="1"/>
  <c r="AC2549" i="1" s="1"/>
  <c r="AD2499" i="1"/>
  <c r="AA2499" i="1"/>
  <c r="AC2499" i="1" s="1"/>
  <c r="AD2417" i="1"/>
  <c r="AA2417" i="1"/>
  <c r="AC2417" i="1" s="1"/>
  <c r="AD1770" i="1"/>
  <c r="AA1770" i="1"/>
  <c r="AC1770" i="1" s="1"/>
  <c r="AD1447" i="1"/>
  <c r="AA1447" i="1"/>
  <c r="AD1305" i="1"/>
  <c r="AA1305" i="1"/>
  <c r="AC1305" i="1" s="1"/>
  <c r="AD1213" i="1"/>
  <c r="AA1213" i="1"/>
  <c r="AC1213" i="1" s="1"/>
  <c r="AD1205" i="1"/>
  <c r="AA1205" i="1"/>
  <c r="AC1205" i="1" s="1"/>
  <c r="AD1126" i="1"/>
  <c r="AA1126" i="1"/>
  <c r="AC1126" i="1" s="1"/>
  <c r="AD1051" i="1"/>
  <c r="AA1051" i="1"/>
  <c r="AD1043" i="1"/>
  <c r="AA1043" i="1"/>
  <c r="AC1043" i="1" s="1"/>
  <c r="AD868" i="1"/>
  <c r="AA868" i="1"/>
  <c r="AC868" i="1" s="1"/>
  <c r="AD777" i="1"/>
  <c r="AA777" i="1"/>
  <c r="AC777" i="1" s="1"/>
  <c r="AD744" i="1"/>
  <c r="AA744" i="1"/>
  <c r="AC744" i="1" s="1"/>
  <c r="AD599" i="1"/>
  <c r="AA599" i="1"/>
  <c r="AC599" i="1" s="1"/>
  <c r="AD449" i="1"/>
  <c r="AA449" i="1"/>
  <c r="AC449" i="1" s="1"/>
  <c r="AD414" i="1"/>
  <c r="AA414" i="1"/>
  <c r="AC414" i="1" s="1"/>
  <c r="AD262" i="1"/>
  <c r="AA262" i="1"/>
  <c r="AD246" i="1"/>
  <c r="AA246" i="1"/>
  <c r="AD220" i="1"/>
  <c r="AD204" i="1"/>
  <c r="AA204" i="1"/>
  <c r="AD150" i="1"/>
  <c r="AA150" i="1"/>
  <c r="AD122" i="1"/>
  <c r="AA122" i="1"/>
  <c r="AC122" i="1" s="1"/>
  <c r="AD90" i="1"/>
  <c r="AA90" i="1"/>
  <c r="AC90" i="1" s="1"/>
  <c r="AD38" i="1"/>
  <c r="AA38" i="1"/>
  <c r="AC38" i="1" s="1"/>
  <c r="AD14" i="1"/>
  <c r="AA14" i="1"/>
  <c r="AD2356" i="1"/>
  <c r="AA2356" i="1"/>
  <c r="AC2356" i="1" s="1"/>
  <c r="AD1807" i="1"/>
  <c r="AA1807" i="1"/>
  <c r="AC1807" i="1" s="1"/>
  <c r="AD1746" i="1"/>
  <c r="AA1746" i="1"/>
  <c r="AC1746" i="1" s="1"/>
  <c r="AD1620" i="1"/>
  <c r="AA1620" i="1"/>
  <c r="AC1620" i="1" s="1"/>
  <c r="AD1601" i="1"/>
  <c r="AA1601" i="1"/>
  <c r="AC1601" i="1" s="1"/>
  <c r="AD1543" i="1"/>
  <c r="AD1518" i="1"/>
  <c r="AA1518" i="1"/>
  <c r="AC1518" i="1" s="1"/>
  <c r="AD1501" i="1"/>
  <c r="AA1501" i="1"/>
  <c r="AC1501" i="1" s="1"/>
  <c r="AD1482" i="1"/>
  <c r="AA1482" i="1"/>
  <c r="AC1482" i="1" s="1"/>
  <c r="AD1461" i="1"/>
  <c r="AA1461" i="1"/>
  <c r="AC1461" i="1" s="1"/>
  <c r="AD2196" i="1"/>
  <c r="AA2196" i="1"/>
  <c r="AC2196" i="1" s="1"/>
  <c r="AD2127" i="1"/>
  <c r="AA2127" i="1"/>
  <c r="AD2085" i="1"/>
  <c r="AA2085" i="1"/>
  <c r="AC2085" i="1" s="1"/>
  <c r="AD2030" i="1"/>
  <c r="AA2030" i="1"/>
  <c r="AC2030" i="1" s="1"/>
  <c r="AD1977" i="1"/>
  <c r="AA1977" i="1"/>
  <c r="AC1977" i="1" s="1"/>
  <c r="AD1922" i="1"/>
  <c r="AA1922" i="1"/>
  <c r="AC1922" i="1" s="1"/>
  <c r="AD1883" i="1"/>
  <c r="AA1883" i="1"/>
  <c r="AC1883" i="1" s="1"/>
  <c r="AD1832" i="1"/>
  <c r="AA1832" i="1"/>
  <c r="AD1720" i="1"/>
  <c r="AA1720" i="1"/>
  <c r="AC1720" i="1" s="1"/>
  <c r="AD1644" i="1"/>
  <c r="AA1644" i="1"/>
  <c r="AC1644" i="1" s="1"/>
  <c r="AD1529" i="1"/>
  <c r="AA1529" i="1"/>
  <c r="AC1529" i="1" s="1"/>
  <c r="AD1340" i="1"/>
  <c r="AA1340" i="1"/>
  <c r="AC1340" i="1" s="1"/>
  <c r="AD1207" i="1"/>
  <c r="AA1207" i="1"/>
  <c r="AC1207" i="1" s="1"/>
  <c r="AD1129" i="1"/>
  <c r="AA1129" i="1"/>
  <c r="AC1129" i="1" s="1"/>
  <c r="AD1045" i="1"/>
  <c r="AA1045" i="1"/>
  <c r="AC1045" i="1" s="1"/>
  <c r="AD930" i="1"/>
  <c r="AA930" i="1"/>
  <c r="AC930" i="1" s="1"/>
  <c r="AD837" i="1"/>
  <c r="AA837" i="1"/>
  <c r="AC837" i="1" s="1"/>
  <c r="AD695" i="1"/>
  <c r="AA695" i="1"/>
  <c r="AC695" i="1" s="1"/>
  <c r="AD431" i="1"/>
  <c r="AA431" i="1"/>
  <c r="AC431" i="1" s="1"/>
  <c r="AD432" i="1"/>
  <c r="AA432" i="1"/>
  <c r="AC432" i="1" s="1"/>
  <c r="AD356" i="1"/>
  <c r="AA356" i="1"/>
  <c r="AC356" i="1" s="1"/>
  <c r="AD331" i="1"/>
  <c r="AA331" i="1"/>
  <c r="AD252" i="1"/>
  <c r="AA252" i="1"/>
  <c r="AC252" i="1" s="1"/>
  <c r="AD228" i="1"/>
  <c r="AA228" i="1"/>
  <c r="AA211" i="1"/>
  <c r="AD69" i="1"/>
  <c r="AA69" i="1"/>
  <c r="AC69" i="1" s="1"/>
  <c r="AD1826" i="1"/>
  <c r="AA1826" i="1"/>
  <c r="AC1826" i="1" s="1"/>
  <c r="AA1757" i="1"/>
  <c r="AC1757" i="1" s="1"/>
  <c r="AD1690" i="1"/>
  <c r="AA1690" i="1"/>
  <c r="AD1574" i="1"/>
  <c r="AA1574" i="1"/>
  <c r="AC1574" i="1" s="1"/>
  <c r="AD1495" i="1"/>
  <c r="AA1495" i="1"/>
  <c r="AC1495" i="1" s="1"/>
  <c r="AD1395" i="1"/>
  <c r="AA1395" i="1"/>
  <c r="AD1372" i="1"/>
  <c r="AA1372" i="1"/>
  <c r="AC1372" i="1" s="1"/>
  <c r="AD1341" i="1"/>
  <c r="AA1341" i="1"/>
  <c r="AC1341" i="1" s="1"/>
  <c r="AD1318" i="1"/>
  <c r="AA1318" i="1"/>
  <c r="AC1318" i="1" s="1"/>
  <c r="AD1299" i="1"/>
  <c r="AA1299" i="1"/>
  <c r="AD1291" i="1"/>
  <c r="AA1291" i="1"/>
  <c r="AC1291" i="1" s="1"/>
  <c r="AD1252" i="1"/>
  <c r="AA1252" i="1"/>
  <c r="AD1237" i="1"/>
  <c r="AA1237" i="1"/>
  <c r="AC1237" i="1" s="1"/>
  <c r="AD1198" i="1"/>
  <c r="AA1198" i="1"/>
  <c r="AC1198" i="1" s="1"/>
  <c r="AD1114" i="1"/>
  <c r="AA1114" i="1"/>
  <c r="AC1114" i="1" s="1"/>
  <c r="AD1072" i="1"/>
  <c r="AA1072" i="1"/>
  <c r="AC1072" i="1" s="1"/>
  <c r="AD1030" i="1"/>
  <c r="AA1030" i="1"/>
  <c r="AC1030" i="1" s="1"/>
  <c r="AD975" i="1"/>
  <c r="AA975" i="1"/>
  <c r="AC975" i="1" s="1"/>
  <c r="AD844" i="1"/>
  <c r="AA844" i="1"/>
  <c r="AC844" i="1" s="1"/>
  <c r="AD796" i="1"/>
  <c r="AA796" i="1"/>
  <c r="AC796" i="1" s="1"/>
  <c r="AD745" i="1"/>
  <c r="AA745" i="1"/>
  <c r="AC745" i="1" s="1"/>
  <c r="AD617" i="1"/>
  <c r="AA617" i="1"/>
  <c r="AC617" i="1" s="1"/>
  <c r="AD429" i="1"/>
  <c r="AA429" i="1"/>
  <c r="AC429" i="1" s="1"/>
  <c r="AD2302" i="1"/>
  <c r="AA2302" i="1"/>
  <c r="AC2302" i="1" s="1"/>
  <c r="AD2101" i="1"/>
  <c r="AA2101" i="1"/>
  <c r="AC2101" i="1" s="1"/>
  <c r="AD1920" i="1"/>
  <c r="AA1920" i="1"/>
  <c r="AC1920" i="1" s="1"/>
  <c r="C891" i="1"/>
  <c r="C892" i="1"/>
  <c r="G892" i="1" s="1"/>
  <c r="C881" i="1"/>
  <c r="G881" i="1" s="1"/>
  <c r="C880" i="1"/>
  <c r="G880" i="1" s="1"/>
  <c r="C2006" i="1"/>
  <c r="G2006" i="1" s="1"/>
  <c r="C2198" i="1"/>
  <c r="G2198" i="1" s="1"/>
  <c r="C2199" i="1"/>
  <c r="G2199" i="1" s="1"/>
  <c r="C883" i="1"/>
  <c r="G883" i="1" s="1"/>
  <c r="C885" i="1"/>
  <c r="G885" i="1" s="1"/>
  <c r="C912" i="1"/>
  <c r="G912" i="1" s="1"/>
  <c r="AA890" i="1" l="1"/>
  <c r="AC890" i="1" s="1"/>
  <c r="AD1412" i="1"/>
  <c r="AA312" i="1"/>
  <c r="AC312" i="1" s="1"/>
  <c r="AD72" i="1"/>
  <c r="AC1832" i="1"/>
  <c r="AC1600" i="1"/>
  <c r="AD2394" i="1"/>
  <c r="AD566" i="1"/>
  <c r="AC656" i="1"/>
  <c r="AC1538" i="1"/>
  <c r="AD76" i="1"/>
  <c r="AA76" i="1"/>
  <c r="AC76" i="1" s="1"/>
  <c r="AD2244" i="1"/>
  <c r="AA2244" i="1"/>
  <c r="AC2244" i="1" s="1"/>
  <c r="AD1600" i="1"/>
  <c r="F891" i="1"/>
  <c r="G891" i="1"/>
  <c r="M912" i="1"/>
  <c r="F912" i="1"/>
  <c r="M885" i="1"/>
  <c r="F885" i="1"/>
  <c r="M883" i="1"/>
  <c r="F883" i="1"/>
  <c r="M2199" i="1"/>
  <c r="F2199" i="1"/>
  <c r="M2198" i="1"/>
  <c r="F2198" i="1"/>
  <c r="M2006" i="1"/>
  <c r="F2006" i="1"/>
  <c r="M880" i="1"/>
  <c r="F880" i="1"/>
  <c r="M881" i="1"/>
  <c r="F881" i="1"/>
  <c r="M892" i="1"/>
  <c r="F892" i="1"/>
  <c r="AC683" i="1"/>
  <c r="AC1303" i="1"/>
  <c r="AD2383" i="1"/>
  <c r="AC1694" i="1"/>
  <c r="AA2383" i="1"/>
  <c r="AC2127" i="1"/>
  <c r="AC1299" i="1"/>
  <c r="AC72" i="1"/>
  <c r="AC2831" i="1"/>
  <c r="AC701" i="1"/>
  <c r="AC151" i="1"/>
  <c r="AD2049" i="1"/>
  <c r="AC125" i="1"/>
  <c r="AD1301" i="1"/>
  <c r="AA1301" i="1"/>
  <c r="AC2964" i="1"/>
  <c r="AD2755" i="1"/>
  <c r="AC1353" i="1"/>
  <c r="AC2104" i="1"/>
  <c r="AC917" i="1"/>
  <c r="AC2108" i="1"/>
  <c r="AC1252" i="1"/>
  <c r="AC1282" i="1"/>
  <c r="AC1348" i="1"/>
  <c r="AC1285" i="1"/>
  <c r="AC2031" i="1"/>
  <c r="AC2049" i="1"/>
  <c r="AC2394" i="1"/>
  <c r="AC3011" i="1"/>
  <c r="AA982" i="1"/>
  <c r="AD982" i="1"/>
  <c r="AC1452" i="1"/>
  <c r="AC14" i="1"/>
  <c r="AC150" i="1"/>
  <c r="AC204" i="1"/>
  <c r="AC246" i="1"/>
  <c r="AC262" i="1"/>
  <c r="AC228" i="1"/>
  <c r="AC331" i="1"/>
  <c r="AC326" i="1"/>
  <c r="AD288" i="1"/>
  <c r="AC289" i="1"/>
  <c r="AC280" i="1"/>
  <c r="AD152" i="1"/>
  <c r="AA152" i="1"/>
  <c r="AD16" i="1"/>
  <c r="AA16" i="1"/>
  <c r="AD222" i="1"/>
  <c r="AA222" i="1"/>
  <c r="AC220" i="1"/>
  <c r="AC288" i="1"/>
  <c r="AC205" i="1"/>
  <c r="AD193" i="1"/>
  <c r="AA193" i="1"/>
  <c r="AD172" i="1"/>
  <c r="AA172" i="1"/>
  <c r="AD264" i="1"/>
  <c r="AA264" i="1"/>
  <c r="AA693" i="1"/>
  <c r="AC693" i="1" s="1"/>
  <c r="AA1582" i="1"/>
  <c r="AC1582" i="1" s="1"/>
  <c r="AC1051" i="1"/>
  <c r="AC1447" i="1"/>
  <c r="AA2716" i="1"/>
  <c r="AC2716" i="1" s="1"/>
  <c r="AA1236" i="1"/>
  <c r="AC1236" i="1" s="1"/>
  <c r="AD1694" i="1"/>
  <c r="AC1543" i="1"/>
  <c r="AC1690" i="1"/>
  <c r="AA1449" i="1"/>
  <c r="AA1668" i="1"/>
  <c r="AC1668" i="1" s="1"/>
  <c r="AA1563" i="1"/>
  <c r="AC1395" i="1"/>
  <c r="AC211" i="1"/>
  <c r="AD2946" i="1"/>
  <c r="AC1563" i="1"/>
  <c r="AA1569" i="1"/>
  <c r="AC1569" i="1" s="1"/>
  <c r="AA2215" i="1"/>
  <c r="AC2215" i="1" s="1"/>
  <c r="AD2215" i="1"/>
  <c r="AA1855" i="1"/>
  <c r="AC1855" i="1" s="1"/>
  <c r="AD1855" i="1"/>
  <c r="AA2222" i="1"/>
  <c r="AC2222" i="1" s="1"/>
  <c r="AD2222" i="1"/>
  <c r="AA206" i="1"/>
  <c r="AD206" i="1"/>
  <c r="AA2400" i="1"/>
  <c r="AC2400" i="1" s="1"/>
  <c r="AD2400" i="1"/>
  <c r="AA1716" i="1"/>
  <c r="AC1716" i="1" s="1"/>
  <c r="AD1716" i="1"/>
  <c r="AD1449" i="1"/>
  <c r="AD2605" i="1"/>
  <c r="AD1668" i="1"/>
  <c r="AD1569" i="1"/>
  <c r="AA1790" i="1"/>
  <c r="AC1790" i="1" s="1"/>
  <c r="AD1790" i="1"/>
  <c r="AD1942" i="1"/>
  <c r="AA1942" i="1"/>
  <c r="AC1942" i="1" s="1"/>
  <c r="AD2187" i="1"/>
  <c r="AA2187" i="1"/>
  <c r="AC2187" i="1" s="1"/>
  <c r="AD2286" i="1"/>
  <c r="AA2286" i="1"/>
  <c r="AC2286" i="1" s="1"/>
  <c r="AD261" i="1"/>
  <c r="AA261" i="1"/>
  <c r="AD2433" i="1"/>
  <c r="AA2433" i="1"/>
  <c r="AC2433" i="1" s="1"/>
  <c r="AD2337" i="1"/>
  <c r="AA2337" i="1"/>
  <c r="AC2337" i="1" s="1"/>
  <c r="AD612" i="1"/>
  <c r="AA612" i="1"/>
  <c r="AC612" i="1" s="1"/>
  <c r="AD658" i="1"/>
  <c r="AA658" i="1"/>
  <c r="AC658" i="1" s="1"/>
  <c r="AD738" i="1"/>
  <c r="AA738" i="1"/>
  <c r="AC738" i="1" s="1"/>
  <c r="AD800" i="1"/>
  <c r="AA800" i="1"/>
  <c r="AC800" i="1" s="1"/>
  <c r="AD846" i="1"/>
  <c r="AA846" i="1"/>
  <c r="AC846" i="1" s="1"/>
  <c r="AD900" i="1"/>
  <c r="AA900" i="1"/>
  <c r="AC900" i="1" s="1"/>
  <c r="AD969" i="1"/>
  <c r="AA969" i="1"/>
  <c r="AC969" i="1" s="1"/>
  <c r="AD1022" i="1"/>
  <c r="AA1022" i="1"/>
  <c r="AC1022" i="1" s="1"/>
  <c r="AD1066" i="1"/>
  <c r="AA1066" i="1"/>
  <c r="AC1066" i="1" s="1"/>
  <c r="AD1107" i="1"/>
  <c r="AA1107" i="1"/>
  <c r="AC1107" i="1" s="1"/>
  <c r="AD1152" i="1"/>
  <c r="AA1152" i="1"/>
  <c r="AC1152" i="1" s="1"/>
  <c r="AD1263" i="1"/>
  <c r="AA1263" i="1"/>
  <c r="AC1263" i="1" s="1"/>
  <c r="AD1228" i="1"/>
  <c r="AA1228" i="1"/>
  <c r="AC1228" i="1" s="1"/>
  <c r="AD13" i="1"/>
  <c r="AA13" i="1"/>
  <c r="AD169" i="1"/>
  <c r="AA169" i="1"/>
  <c r="AD1930" i="1"/>
  <c r="AA1930" i="1"/>
  <c r="AC1930" i="1" s="1"/>
  <c r="AD2128" i="1"/>
  <c r="AA2128" i="1"/>
  <c r="AC2128" i="1" s="1"/>
  <c r="AD11" i="1"/>
  <c r="AA11" i="1"/>
  <c r="AC11" i="1" s="1"/>
  <c r="AD167" i="1"/>
  <c r="AA167" i="1"/>
  <c r="AD359" i="1"/>
  <c r="AA359" i="1"/>
  <c r="AC359" i="1" s="1"/>
  <c r="AD1882" i="1"/>
  <c r="AA1882" i="1"/>
  <c r="AC1882" i="1" s="1"/>
  <c r="AD2046" i="1"/>
  <c r="AA2046" i="1"/>
  <c r="AC2046" i="1" s="1"/>
  <c r="AD2267" i="1"/>
  <c r="AA2267" i="1"/>
  <c r="AC2267" i="1" s="1"/>
  <c r="AD3" i="1"/>
  <c r="AA3" i="1"/>
  <c r="AC3" i="1" s="1"/>
  <c r="AD139" i="1"/>
  <c r="AA139" i="1"/>
  <c r="AD179" i="1"/>
  <c r="AA179" i="1"/>
  <c r="AC179" i="1" s="1"/>
  <c r="AD277" i="1"/>
  <c r="AA277" i="1"/>
  <c r="AC277" i="1" s="1"/>
  <c r="AD316" i="1"/>
  <c r="AA316" i="1"/>
  <c r="AD1469" i="1"/>
  <c r="AA1469" i="1"/>
  <c r="AC1469" i="1" s="1"/>
  <c r="AD1487" i="1"/>
  <c r="AA1487" i="1"/>
  <c r="AC1487" i="1" s="1"/>
  <c r="AD1511" i="1"/>
  <c r="AA1511" i="1"/>
  <c r="AC1511" i="1" s="1"/>
  <c r="AD1547" i="1"/>
  <c r="AA1547" i="1"/>
  <c r="AC1547" i="1" s="1"/>
  <c r="AD1568" i="1"/>
  <c r="AA1568" i="1"/>
  <c r="AC1568" i="1" s="1"/>
  <c r="AD1594" i="1"/>
  <c r="AA1594" i="1"/>
  <c r="AC1594" i="1" s="1"/>
  <c r="AD1641" i="1"/>
  <c r="AA1641" i="1"/>
  <c r="AC1641" i="1" s="1"/>
  <c r="AD1671" i="1"/>
  <c r="AA1671" i="1"/>
  <c r="AC1671" i="1" s="1"/>
  <c r="AD1701" i="1"/>
  <c r="AA1701" i="1"/>
  <c r="AC1701" i="1" s="1"/>
  <c r="AD1717" i="1"/>
  <c r="AA1717" i="1"/>
  <c r="AC1717" i="1" s="1"/>
  <c r="AD1750" i="1"/>
  <c r="AA1750" i="1"/>
  <c r="AC1750" i="1" s="1"/>
  <c r="AD1779" i="1"/>
  <c r="AA1779" i="1"/>
  <c r="AC1779" i="1" s="1"/>
  <c r="AD1817" i="1"/>
  <c r="AA1817" i="1"/>
  <c r="AC1817" i="1" s="1"/>
  <c r="AD21" i="1"/>
  <c r="AA21" i="1"/>
  <c r="AC21" i="1" s="1"/>
  <c r="AD454" i="1"/>
  <c r="AA454" i="1"/>
  <c r="AC454" i="1" s="1"/>
  <c r="AD41" i="1"/>
  <c r="AA41" i="1"/>
  <c r="AC41" i="1" s="1"/>
  <c r="AD153" i="1"/>
  <c r="AA153" i="1"/>
  <c r="AD233" i="1"/>
  <c r="AA233" i="1"/>
  <c r="AD329" i="1"/>
  <c r="AA329" i="1"/>
  <c r="AC329" i="1" s="1"/>
  <c r="AD450" i="1"/>
  <c r="AA450" i="1"/>
  <c r="AC450" i="1" s="1"/>
  <c r="AD532" i="1"/>
  <c r="AA532" i="1"/>
  <c r="AC532" i="1" s="1"/>
  <c r="AD355" i="1"/>
  <c r="AA355" i="1"/>
  <c r="AC355" i="1" s="1"/>
  <c r="AD618" i="1"/>
  <c r="AA618" i="1"/>
  <c r="AC618" i="1" s="1"/>
  <c r="AD814" i="1"/>
  <c r="AA814" i="1"/>
  <c r="AC814" i="1" s="1"/>
  <c r="AD909" i="1"/>
  <c r="AA909" i="1"/>
  <c r="AC909" i="1" s="1"/>
  <c r="AD1021" i="1"/>
  <c r="AA1021" i="1"/>
  <c r="AC1021" i="1" s="1"/>
  <c r="AD1105" i="1"/>
  <c r="AA1105" i="1"/>
  <c r="AC1105" i="1" s="1"/>
  <c r="AD1259" i="1"/>
  <c r="AA1259" i="1"/>
  <c r="AC1259" i="1" s="1"/>
  <c r="AD1308" i="1"/>
  <c r="AA1308" i="1"/>
  <c r="AC1308" i="1" s="1"/>
  <c r="AD1428" i="1"/>
  <c r="AA1428" i="1"/>
  <c r="AC1428" i="1" s="1"/>
  <c r="AD1508" i="1"/>
  <c r="AA1508" i="1"/>
  <c r="AC1508" i="1" s="1"/>
  <c r="AD1591" i="1"/>
  <c r="AA1591" i="1"/>
  <c r="AC1591" i="1" s="1"/>
  <c r="AD1704" i="1"/>
  <c r="AA1704" i="1"/>
  <c r="AC1704" i="1" s="1"/>
  <c r="AD1822" i="1"/>
  <c r="AA1822" i="1"/>
  <c r="AC1822" i="1" s="1"/>
  <c r="AD1857" i="1"/>
  <c r="AA1857" i="1"/>
  <c r="AC1857" i="1" s="1"/>
  <c r="AD1911" i="1"/>
  <c r="AA1911" i="1"/>
  <c r="AD1958" i="1"/>
  <c r="AA1958" i="1"/>
  <c r="AC1958" i="1" s="1"/>
  <c r="AD2011" i="1"/>
  <c r="AA2011" i="1"/>
  <c r="AC2011" i="1" s="1"/>
  <c r="AD2072" i="1"/>
  <c r="AA2072" i="1"/>
  <c r="AD2119" i="1"/>
  <c r="AA2119" i="1"/>
  <c r="AC2119" i="1" s="1"/>
  <c r="AD2188" i="1"/>
  <c r="AA2188" i="1"/>
  <c r="AC2188" i="1" s="1"/>
  <c r="AD2247" i="1"/>
  <c r="AA2247" i="1"/>
  <c r="AC2247" i="1" s="1"/>
  <c r="AD2268" i="1"/>
  <c r="AA2268" i="1"/>
  <c r="AC2268" i="1" s="1"/>
  <c r="AD2287" i="1"/>
  <c r="AA2287" i="1"/>
  <c r="AC2287" i="1" s="1"/>
  <c r="AD2303" i="1"/>
  <c r="AA2303" i="1"/>
  <c r="AC2303" i="1" s="1"/>
  <c r="AD2339" i="1"/>
  <c r="AA2339" i="1"/>
  <c r="AD2364" i="1"/>
  <c r="AA2364" i="1"/>
  <c r="AC2364" i="1" s="1"/>
  <c r="AD2399" i="1"/>
  <c r="AA2399" i="1"/>
  <c r="AC2399" i="1" s="1"/>
  <c r="AD2422" i="1"/>
  <c r="AA2422" i="1"/>
  <c r="AC2422" i="1" s="1"/>
  <c r="AD2470" i="1"/>
  <c r="AA2470" i="1"/>
  <c r="AC2470" i="1" s="1"/>
  <c r="AD2504" i="1"/>
  <c r="AA2504" i="1"/>
  <c r="AC2504" i="1" s="1"/>
  <c r="AD2534" i="1"/>
  <c r="AA2534" i="1"/>
  <c r="AC2534" i="1" s="1"/>
  <c r="AD2551" i="1"/>
  <c r="AA2551" i="1"/>
  <c r="AC2551" i="1" s="1"/>
  <c r="AD2597" i="1"/>
  <c r="AA2597" i="1"/>
  <c r="AC2597" i="1" s="1"/>
  <c r="AD2621" i="1"/>
  <c r="AA2621" i="1"/>
  <c r="AC2621" i="1" s="1"/>
  <c r="AD2653" i="1"/>
  <c r="AA2653" i="1"/>
  <c r="AC2653" i="1" s="1"/>
  <c r="AD2675" i="1"/>
  <c r="AA2675" i="1"/>
  <c r="AC2675" i="1" s="1"/>
  <c r="AD2693" i="1"/>
  <c r="AA2693" i="1"/>
  <c r="AC2693" i="1" s="1"/>
  <c r="AD2740" i="1"/>
  <c r="AA2740" i="1"/>
  <c r="AC2740" i="1" s="1"/>
  <c r="AD2768" i="1"/>
  <c r="AA2768" i="1"/>
  <c r="AC2768" i="1" s="1"/>
  <c r="AD2804" i="1"/>
  <c r="AA2804" i="1"/>
  <c r="AC2804" i="1" s="1"/>
  <c r="AD2834" i="1"/>
  <c r="AA2834" i="1"/>
  <c r="AC2834" i="1" s="1"/>
  <c r="AD2865" i="1"/>
  <c r="AA2865" i="1"/>
  <c r="AC2865" i="1" s="1"/>
  <c r="AD2887" i="1"/>
  <c r="AA2887" i="1"/>
  <c r="AC2887" i="1" s="1"/>
  <c r="AD2941" i="1"/>
  <c r="AA2941" i="1"/>
  <c r="AC2941" i="1" s="1"/>
  <c r="AD2962" i="1"/>
  <c r="AA2962" i="1"/>
  <c r="AC2962" i="1" s="1"/>
  <c r="AD2992" i="1"/>
  <c r="AA2992" i="1"/>
  <c r="AC2992" i="1" s="1"/>
  <c r="AD3014" i="1"/>
  <c r="AA3014" i="1"/>
  <c r="AC3014" i="1" s="1"/>
  <c r="AD3032" i="1"/>
  <c r="AA3032" i="1"/>
  <c r="AC3032" i="1" s="1"/>
  <c r="AD3041" i="1"/>
  <c r="AA3041" i="1"/>
  <c r="AC3041" i="1" s="1"/>
  <c r="AD3055" i="1"/>
  <c r="AA3055" i="1"/>
  <c r="AC3055" i="1" s="1"/>
  <c r="AD891" i="1"/>
  <c r="AA891" i="1"/>
  <c r="AC891" i="1" s="1"/>
  <c r="AD614" i="1"/>
  <c r="AA614" i="1"/>
  <c r="AC614" i="1" s="1"/>
  <c r="AD637" i="1"/>
  <c r="AA637" i="1"/>
  <c r="AC637" i="1" s="1"/>
  <c r="AD682" i="1"/>
  <c r="AA682" i="1"/>
  <c r="AC682" i="1" s="1"/>
  <c r="AD707" i="1"/>
  <c r="AA707" i="1"/>
  <c r="AC707" i="1" s="1"/>
  <c r="AD743" i="1"/>
  <c r="AA743" i="1"/>
  <c r="AC743" i="1" s="1"/>
  <c r="AD763" i="1"/>
  <c r="AA763" i="1"/>
  <c r="AC763" i="1" s="1"/>
  <c r="AD794" i="1"/>
  <c r="AA794" i="1"/>
  <c r="AC794" i="1" s="1"/>
  <c r="AD819" i="1"/>
  <c r="AA819" i="1"/>
  <c r="AD842" i="1"/>
  <c r="AA842" i="1"/>
  <c r="AC842" i="1" s="1"/>
  <c r="AD858" i="1"/>
  <c r="AA858" i="1"/>
  <c r="AC858" i="1" s="1"/>
  <c r="AD886" i="1"/>
  <c r="AA886" i="1"/>
  <c r="AC886" i="1" s="1"/>
  <c r="AD915" i="1"/>
  <c r="AA915" i="1"/>
  <c r="AD955" i="1"/>
  <c r="AA955" i="1"/>
  <c r="AC955" i="1" s="1"/>
  <c r="AD981" i="1"/>
  <c r="AA981" i="1"/>
  <c r="AC981" i="1" s="1"/>
  <c r="AD1014" i="1"/>
  <c r="AA1014" i="1"/>
  <c r="AC1014" i="1" s="1"/>
  <c r="AD1050" i="1"/>
  <c r="AA1050" i="1"/>
  <c r="AC1050" i="1" s="1"/>
  <c r="AD1070" i="1"/>
  <c r="AA1070" i="1"/>
  <c r="AC1070" i="1" s="1"/>
  <c r="AD1092" i="1"/>
  <c r="AA1092" i="1"/>
  <c r="AC1092" i="1" s="1"/>
  <c r="AD1112" i="1"/>
  <c r="AA1112" i="1"/>
  <c r="AC1112" i="1" s="1"/>
  <c r="AD1138" i="1"/>
  <c r="AA1138" i="1"/>
  <c r="AC1138" i="1" s="1"/>
  <c r="AD1157" i="1"/>
  <c r="AA1157" i="1"/>
  <c r="AC1157" i="1" s="1"/>
  <c r="AD1238" i="1"/>
  <c r="AA1238" i="1"/>
  <c r="AC1238" i="1" s="1"/>
  <c r="AD1196" i="1"/>
  <c r="AA1196" i="1"/>
  <c r="AC1196" i="1" s="1"/>
  <c r="AD1212" i="1"/>
  <c r="AA1212" i="1"/>
  <c r="AC1212" i="1" s="1"/>
  <c r="AD1233" i="1"/>
  <c r="AA1233" i="1"/>
  <c r="AD1272" i="1"/>
  <c r="AA1272" i="1"/>
  <c r="AC1272" i="1" s="1"/>
  <c r="AD1306" i="1"/>
  <c r="AA1306" i="1"/>
  <c r="AD1334" i="1"/>
  <c r="AA1334" i="1"/>
  <c r="AC1334" i="1" s="1"/>
  <c r="AD1378" i="1"/>
  <c r="AA1378" i="1"/>
  <c r="AC1378" i="1" s="1"/>
  <c r="AD1399" i="1"/>
  <c r="AA1399" i="1"/>
  <c r="AC1399" i="1" s="1"/>
  <c r="AD1422" i="1"/>
  <c r="AA1422" i="1"/>
  <c r="AC1422" i="1" s="1"/>
  <c r="AD1448" i="1"/>
  <c r="AA1448" i="1"/>
  <c r="AD1490" i="1"/>
  <c r="AA1490" i="1"/>
  <c r="AC1490" i="1" s="1"/>
  <c r="AD1528" i="1"/>
  <c r="AA1528" i="1"/>
  <c r="AC1528" i="1" s="1"/>
  <c r="AD1570" i="1"/>
  <c r="AA1570" i="1"/>
  <c r="AC1570" i="1" s="1"/>
  <c r="AD1643" i="1"/>
  <c r="AA1643" i="1"/>
  <c r="AC1643" i="1" s="1"/>
  <c r="AD1686" i="1"/>
  <c r="AA1686" i="1"/>
  <c r="AC1686" i="1" s="1"/>
  <c r="AD1719" i="1"/>
  <c r="AA1719" i="1"/>
  <c r="AC1719" i="1" s="1"/>
  <c r="AD1771" i="1"/>
  <c r="AA1771" i="1"/>
  <c r="AC1771" i="1" s="1"/>
  <c r="AD480" i="1"/>
  <c r="AA480" i="1"/>
  <c r="AD495" i="1"/>
  <c r="AA495" i="1"/>
  <c r="AC495" i="1" s="1"/>
  <c r="AD513" i="1"/>
  <c r="AA513" i="1"/>
  <c r="AC513" i="1" s="1"/>
  <c r="AD1835" i="1"/>
  <c r="AA1835" i="1"/>
  <c r="AC1835" i="1" s="1"/>
  <c r="AD1886" i="1"/>
  <c r="AA1886" i="1"/>
  <c r="AC1886" i="1" s="1"/>
  <c r="AD1925" i="1"/>
  <c r="AA1925" i="1"/>
  <c r="AC1925" i="1" s="1"/>
  <c r="AD1983" i="1"/>
  <c r="AA1983" i="1"/>
  <c r="AC1983" i="1" s="1"/>
  <c r="AD2033" i="1"/>
  <c r="AA2033" i="1"/>
  <c r="AC2033" i="1" s="1"/>
  <c r="AD2105" i="1"/>
  <c r="AA2105" i="1"/>
  <c r="AC2105" i="1" s="1"/>
  <c r="AD2145" i="1"/>
  <c r="AA2145" i="1"/>
  <c r="AC2145" i="1" s="1"/>
  <c r="AD2220" i="1"/>
  <c r="AA2220" i="1"/>
  <c r="AC2220" i="1" s="1"/>
  <c r="AD2273" i="1"/>
  <c r="AA2273" i="1"/>
  <c r="AC2273" i="1" s="1"/>
  <c r="AD2312" i="1"/>
  <c r="AA2312" i="1"/>
  <c r="AC2312" i="1" s="1"/>
  <c r="AD2735" i="1"/>
  <c r="AA2735" i="1"/>
  <c r="AC2735" i="1" s="1"/>
  <c r="AD2800" i="1"/>
  <c r="AA2800" i="1"/>
  <c r="AC2800" i="1" s="1"/>
  <c r="AD2838" i="1"/>
  <c r="AA2838" i="1"/>
  <c r="AC2838" i="1" s="1"/>
  <c r="AD3021" i="1"/>
  <c r="AA3021" i="1"/>
  <c r="AC3021" i="1" s="1"/>
  <c r="AD298" i="1"/>
  <c r="AA298" i="1"/>
  <c r="AD315" i="1"/>
  <c r="AA315" i="1"/>
  <c r="AD420" i="1"/>
  <c r="AA420" i="1"/>
  <c r="AC420" i="1" s="1"/>
  <c r="AD435" i="1"/>
  <c r="AA435" i="1"/>
  <c r="AC435" i="1" s="1"/>
  <c r="AD545" i="1"/>
  <c r="AA545" i="1"/>
  <c r="AC545" i="1" s="1"/>
  <c r="AD613" i="1"/>
  <c r="AA613" i="1"/>
  <c r="AC613" i="1" s="1"/>
  <c r="AD636" i="1"/>
  <c r="AA636" i="1"/>
  <c r="AC636" i="1" s="1"/>
  <c r="AD681" i="1"/>
  <c r="AA681" i="1"/>
  <c r="AC681" i="1" s="1"/>
  <c r="AD715" i="1"/>
  <c r="AA715" i="1"/>
  <c r="AC715" i="1" s="1"/>
  <c r="AD795" i="1"/>
  <c r="AA795" i="1"/>
  <c r="AC795" i="1" s="1"/>
  <c r="AD861" i="1"/>
  <c r="AA861" i="1"/>
  <c r="AC861" i="1" s="1"/>
  <c r="AD976" i="1"/>
  <c r="AA976" i="1"/>
  <c r="AC976" i="1" s="1"/>
  <c r="AD1034" i="1"/>
  <c r="AA1034" i="1"/>
  <c r="AC1034" i="1" s="1"/>
  <c r="AD1093" i="1"/>
  <c r="AA1093" i="1"/>
  <c r="AC1093" i="1" s="1"/>
  <c r="AD1162" i="1"/>
  <c r="AA1162" i="1"/>
  <c r="AC1162" i="1" s="1"/>
  <c r="AD1199" i="1"/>
  <c r="AA1199" i="1"/>
  <c r="AC1199" i="1" s="1"/>
  <c r="AD1273" i="1"/>
  <c r="AA1273" i="1"/>
  <c r="AC1273" i="1" s="1"/>
  <c r="AD1371" i="1"/>
  <c r="AA1371" i="1"/>
  <c r="AC1371" i="1" s="1"/>
  <c r="AD1457" i="1"/>
  <c r="AA1457" i="1"/>
  <c r="AC1457" i="1" s="1"/>
  <c r="AD1506" i="1"/>
  <c r="AA1506" i="1"/>
  <c r="AC1506" i="1" s="1"/>
  <c r="AD1540" i="1"/>
  <c r="AA1540" i="1"/>
  <c r="AC1540" i="1" s="1"/>
  <c r="AD1560" i="1"/>
  <c r="AA1560" i="1"/>
  <c r="AC1560" i="1" s="1"/>
  <c r="AD1589" i="1"/>
  <c r="AA1589" i="1"/>
  <c r="AC1589" i="1" s="1"/>
  <c r="AD1652" i="1"/>
  <c r="AA1652" i="1"/>
  <c r="AC1652" i="1" s="1"/>
  <c r="AD1675" i="1"/>
  <c r="AA1675" i="1"/>
  <c r="AC1675" i="1" s="1"/>
  <c r="AD1702" i="1"/>
  <c r="AA1702" i="1"/>
  <c r="AC1702" i="1" s="1"/>
  <c r="AD1728" i="1"/>
  <c r="AA1728" i="1"/>
  <c r="AC1728" i="1" s="1"/>
  <c r="AD1782" i="1"/>
  <c r="AA1782" i="1"/>
  <c r="AC1782" i="1" s="1"/>
  <c r="AD1827" i="1"/>
  <c r="AA1827" i="1"/>
  <c r="AC1827" i="1" s="1"/>
  <c r="AD1838" i="1"/>
  <c r="AA1838" i="1"/>
  <c r="AC1838" i="1" s="1"/>
  <c r="AD1854" i="1"/>
  <c r="AA1854" i="1"/>
  <c r="AC1854" i="1" s="1"/>
  <c r="AD1885" i="1"/>
  <c r="AA1885" i="1"/>
  <c r="AC1885" i="1" s="1"/>
  <c r="AD1898" i="1"/>
  <c r="AA1898" i="1"/>
  <c r="AC1898" i="1" s="1"/>
  <c r="AD1908" i="1"/>
  <c r="AA1908" i="1"/>
  <c r="AC1908" i="1" s="1"/>
  <c r="AD1924" i="1"/>
  <c r="AA1924" i="1"/>
  <c r="AC1924" i="1" s="1"/>
  <c r="AD1935" i="1"/>
  <c r="AA1935" i="1"/>
  <c r="AC1935" i="1" s="1"/>
  <c r="AD1956" i="1"/>
  <c r="AA1956" i="1"/>
  <c r="AC1956" i="1" s="1"/>
  <c r="AD1982" i="1"/>
  <c r="AA1982" i="1"/>
  <c r="AC1982" i="1" s="1"/>
  <c r="AD1993" i="1"/>
  <c r="AA1993" i="1"/>
  <c r="AC1993" i="1" s="1"/>
  <c r="AD2009" i="1"/>
  <c r="AA2009" i="1"/>
  <c r="AC2009" i="1" s="1"/>
  <c r="AD2032" i="1"/>
  <c r="AA2032" i="1"/>
  <c r="AD2043" i="1"/>
  <c r="AA2043" i="1"/>
  <c r="AC2043" i="1" s="1"/>
  <c r="AD2070" i="1"/>
  <c r="AA2070" i="1"/>
  <c r="AC2070" i="1" s="1"/>
  <c r="AD2092" i="1"/>
  <c r="AA2092" i="1"/>
  <c r="AC2092" i="1" s="1"/>
  <c r="AD2116" i="1"/>
  <c r="AA2116" i="1"/>
  <c r="AC2116" i="1" s="1"/>
  <c r="AD2126" i="1"/>
  <c r="AA2126" i="1"/>
  <c r="AC2126" i="1" s="1"/>
  <c r="AD2144" i="1"/>
  <c r="AA2144" i="1"/>
  <c r="AC2144" i="1" s="1"/>
  <c r="AD2183" i="1"/>
  <c r="AA2183" i="1"/>
  <c r="AC2183" i="1" s="1"/>
  <c r="AD2194" i="1"/>
  <c r="AA2194" i="1"/>
  <c r="AD2219" i="1"/>
  <c r="AA2219" i="1"/>
  <c r="AC2219" i="1" s="1"/>
  <c r="AD2239" i="1"/>
  <c r="AA2239" i="1"/>
  <c r="AC2239" i="1" s="1"/>
  <c r="AD2257" i="1"/>
  <c r="AA2257" i="1"/>
  <c r="AC2257" i="1" s="1"/>
  <c r="AD2272" i="1"/>
  <c r="AA2272" i="1"/>
  <c r="AC2272" i="1" s="1"/>
  <c r="AD2283" i="1"/>
  <c r="AA2283" i="1"/>
  <c r="AC2283" i="1" s="1"/>
  <c r="AD2293" i="1"/>
  <c r="AA2293" i="1"/>
  <c r="AC2293" i="1" s="1"/>
  <c r="AD2310" i="1"/>
  <c r="AA2310" i="1"/>
  <c r="AC2310" i="1" s="1"/>
  <c r="AD2332" i="1"/>
  <c r="AA2332" i="1"/>
  <c r="AC2332" i="1" s="1"/>
  <c r="AD2359" i="1"/>
  <c r="AA2359" i="1"/>
  <c r="AC2359" i="1" s="1"/>
  <c r="AD2406" i="1"/>
  <c r="AA2406" i="1"/>
  <c r="AD2432" i="1"/>
  <c r="AA2432" i="1"/>
  <c r="AC2432" i="1" s="1"/>
  <c r="AD2514" i="1"/>
  <c r="AA2514" i="1"/>
  <c r="AC2514" i="1" s="1"/>
  <c r="AD2559" i="1"/>
  <c r="AA2559" i="1"/>
  <c r="AC2559" i="1" s="1"/>
  <c r="AD2614" i="1"/>
  <c r="AA2614" i="1"/>
  <c r="AC2614" i="1" s="1"/>
  <c r="AD2649" i="1"/>
  <c r="AA2649" i="1"/>
  <c r="AC2649" i="1" s="1"/>
  <c r="AD2717" i="1"/>
  <c r="AA2717" i="1"/>
  <c r="AD2810" i="1"/>
  <c r="AA2810" i="1"/>
  <c r="AC2810" i="1" s="1"/>
  <c r="AD3064" i="1"/>
  <c r="AA3064" i="1"/>
  <c r="AC3064" i="1" s="1"/>
  <c r="AD3080" i="1"/>
  <c r="AA3080" i="1"/>
  <c r="AC3080" i="1" s="1"/>
  <c r="AD1913" i="1"/>
  <c r="AA1913" i="1"/>
  <c r="AC1913" i="1" s="1"/>
  <c r="AD2073" i="1"/>
  <c r="AA2073" i="1"/>
  <c r="AC2073" i="1" s="1"/>
  <c r="AD2162" i="1"/>
  <c r="AA2162" i="1"/>
  <c r="AC2162" i="1" s="1"/>
  <c r="AD2296" i="1"/>
  <c r="AA2296" i="1"/>
  <c r="AC2296" i="1" s="1"/>
  <c r="AD2358" i="1"/>
  <c r="AA2358" i="1"/>
  <c r="AC2358" i="1" s="1"/>
  <c r="AD3079" i="1"/>
  <c r="AA3079" i="1"/>
  <c r="AC3079" i="1" s="1"/>
  <c r="AD892" i="1"/>
  <c r="AA892" i="1"/>
  <c r="AD20" i="1"/>
  <c r="AA20" i="1"/>
  <c r="AD45" i="1"/>
  <c r="AA45" i="1"/>
  <c r="AC45" i="1" s="1"/>
  <c r="AD80" i="1"/>
  <c r="AA80" i="1"/>
  <c r="AC80" i="1" s="1"/>
  <c r="AD96" i="1"/>
  <c r="AA96" i="1"/>
  <c r="AC96" i="1" s="1"/>
  <c r="AD138" i="1"/>
  <c r="AA138" i="1"/>
  <c r="AD159" i="1"/>
  <c r="AA159" i="1"/>
  <c r="AD178" i="1"/>
  <c r="AA178" i="1"/>
  <c r="AD202" i="1"/>
  <c r="AA202" i="1"/>
  <c r="AD218" i="1"/>
  <c r="AA218" i="1"/>
  <c r="AD244" i="1"/>
  <c r="AA244" i="1"/>
  <c r="AC244" i="1" s="1"/>
  <c r="AD260" i="1"/>
  <c r="AA260" i="1"/>
  <c r="AD346" i="1"/>
  <c r="AA346" i="1"/>
  <c r="AD443" i="1"/>
  <c r="AA443" i="1"/>
  <c r="AC443" i="1" s="1"/>
  <c r="AD649" i="1"/>
  <c r="AA649" i="1"/>
  <c r="AC649" i="1" s="1"/>
  <c r="AD762" i="1"/>
  <c r="AA762" i="1"/>
  <c r="AC762" i="1" s="1"/>
  <c r="AD857" i="1"/>
  <c r="AA857" i="1"/>
  <c r="AC857" i="1" s="1"/>
  <c r="AD972" i="1"/>
  <c r="AA972" i="1"/>
  <c r="AC972" i="1" s="1"/>
  <c r="AD1111" i="1"/>
  <c r="AA1111" i="1"/>
  <c r="AC1111" i="1" s="1"/>
  <c r="AD1267" i="1"/>
  <c r="AA1267" i="1"/>
  <c r="AC1267" i="1" s="1"/>
  <c r="AD1369" i="1"/>
  <c r="AA1369" i="1"/>
  <c r="AC1369" i="1" s="1"/>
  <c r="AD1535" i="1"/>
  <c r="AA1535" i="1"/>
  <c r="AC1535" i="1" s="1"/>
  <c r="AD1615" i="1"/>
  <c r="AA1615" i="1"/>
  <c r="AC1615" i="1" s="1"/>
  <c r="AD1741" i="1"/>
  <c r="AA1741" i="1"/>
  <c r="AD2528" i="1"/>
  <c r="AA2528" i="1"/>
  <c r="AC2528" i="1" s="1"/>
  <c r="AD2659" i="1"/>
  <c r="AA2659" i="1"/>
  <c r="AC2659" i="1" s="1"/>
  <c r="AD2945" i="1"/>
  <c r="AA2945" i="1"/>
  <c r="AC2945" i="1" s="1"/>
  <c r="AD3028" i="1"/>
  <c r="AA3028" i="1"/>
  <c r="AC3028" i="1" s="1"/>
  <c r="AD79" i="1"/>
  <c r="AA79" i="1"/>
  <c r="AC79" i="1" s="1"/>
  <c r="AD135" i="1"/>
  <c r="AA135" i="1"/>
  <c r="AC135" i="1" s="1"/>
  <c r="AD176" i="1"/>
  <c r="AA176" i="1"/>
  <c r="AD217" i="1"/>
  <c r="AA217" i="1"/>
  <c r="AC217" i="1" s="1"/>
  <c r="AD259" i="1"/>
  <c r="AA259" i="1"/>
  <c r="AD297" i="1"/>
  <c r="AA297" i="1"/>
  <c r="AC297" i="1" s="1"/>
  <c r="AD345" i="1"/>
  <c r="AA345" i="1"/>
  <c r="AD410" i="1"/>
  <c r="AA410" i="1"/>
  <c r="AC410" i="1" s="1"/>
  <c r="AD427" i="1"/>
  <c r="AA427" i="1"/>
  <c r="AC427" i="1" s="1"/>
  <c r="AD442" i="1"/>
  <c r="AA442" i="1"/>
  <c r="AC442" i="1" s="1"/>
  <c r="AD624" i="1"/>
  <c r="AA624" i="1"/>
  <c r="AC624" i="1" s="1"/>
  <c r="AD735" i="1"/>
  <c r="AA735" i="1"/>
  <c r="AC735" i="1" s="1"/>
  <c r="AD813" i="1"/>
  <c r="AA813" i="1"/>
  <c r="AC813" i="1" s="1"/>
  <c r="AD852" i="1"/>
  <c r="AA852" i="1"/>
  <c r="AC852" i="1" s="1"/>
  <c r="AD908" i="1"/>
  <c r="AA908" i="1"/>
  <c r="AC908" i="1" s="1"/>
  <c r="AD986" i="1"/>
  <c r="AA986" i="1"/>
  <c r="AC986" i="1" s="1"/>
  <c r="AD1044" i="1"/>
  <c r="AA1044" i="1"/>
  <c r="AC1044" i="1" s="1"/>
  <c r="AD1083" i="1"/>
  <c r="H1495" i="4" s="1"/>
  <c r="AA1083" i="1"/>
  <c r="AC1083" i="1" s="1"/>
  <c r="G1495" i="4" s="1"/>
  <c r="AD1128" i="1"/>
  <c r="AA1128" i="1"/>
  <c r="AC1128" i="1" s="1"/>
  <c r="AD1172" i="1"/>
  <c r="AA1172" i="1"/>
  <c r="AC1172" i="1" s="1"/>
  <c r="AD1206" i="1"/>
  <c r="AA1206" i="1"/>
  <c r="AC1206" i="1" s="1"/>
  <c r="AD1247" i="1"/>
  <c r="AA1247" i="1"/>
  <c r="AC1247" i="1" s="1"/>
  <c r="AD1307" i="1"/>
  <c r="AA1307" i="1"/>
  <c r="AC1307" i="1" s="1"/>
  <c r="AD1383" i="1"/>
  <c r="AA1383" i="1"/>
  <c r="AC1383" i="1" s="1"/>
  <c r="AD1456" i="1"/>
  <c r="AA1456" i="1"/>
  <c r="AC1456" i="1" s="1"/>
  <c r="AD1477" i="1"/>
  <c r="AA1477" i="1"/>
  <c r="AC1477" i="1" s="1"/>
  <c r="AD1503" i="1"/>
  <c r="AA1503" i="1"/>
  <c r="AC1503" i="1" s="1"/>
  <c r="AD1520" i="1"/>
  <c r="AA1520" i="1"/>
  <c r="AC1520" i="1" s="1"/>
  <c r="AD1545" i="1"/>
  <c r="AA1545" i="1"/>
  <c r="AC1545" i="1" s="1"/>
  <c r="AD1565" i="1"/>
  <c r="AA1565" i="1"/>
  <c r="AC1565" i="1" s="1"/>
  <c r="AD1586" i="1"/>
  <c r="AA1586" i="1"/>
  <c r="AC1586" i="1" s="1"/>
  <c r="AD1616" i="1"/>
  <c r="AA1616" i="1"/>
  <c r="AC1616" i="1" s="1"/>
  <c r="AD1649" i="1"/>
  <c r="AA1649" i="1"/>
  <c r="AC1649" i="1" s="1"/>
  <c r="AD1674" i="1"/>
  <c r="AA1674" i="1"/>
  <c r="AC1674" i="1" s="1"/>
  <c r="AD1692" i="1"/>
  <c r="AA1692" i="1"/>
  <c r="AC1692" i="1" s="1"/>
  <c r="AD1715" i="1"/>
  <c r="AA1715" i="1"/>
  <c r="AC1715" i="1" s="1"/>
  <c r="AD1742" i="1"/>
  <c r="AA1742" i="1"/>
  <c r="AD1766" i="1"/>
  <c r="AA1766" i="1"/>
  <c r="AC1766" i="1" s="1"/>
  <c r="AD1789" i="1"/>
  <c r="AA1789" i="1"/>
  <c r="AC1789" i="1" s="1"/>
  <c r="AD19" i="1"/>
  <c r="AA19" i="1"/>
  <c r="AC19" i="1" s="1"/>
  <c r="AD55" i="1"/>
  <c r="AA55" i="1"/>
  <c r="AC55" i="1" s="1"/>
  <c r="AD209" i="1"/>
  <c r="AA209" i="1"/>
  <c r="AC209" i="1" s="1"/>
  <c r="AD250" i="1"/>
  <c r="AA250" i="1"/>
  <c r="AD28" i="1"/>
  <c r="AA28" i="1"/>
  <c r="AD85" i="1"/>
  <c r="AA85" i="1"/>
  <c r="AC85" i="1" s="1"/>
  <c r="AD143" i="1"/>
  <c r="AA143" i="1"/>
  <c r="AC143" i="1" s="1"/>
  <c r="AD185" i="1"/>
  <c r="AA185" i="1"/>
  <c r="AD223" i="1"/>
  <c r="AA223" i="1"/>
  <c r="AD265" i="1"/>
  <c r="AA265" i="1"/>
  <c r="AC265" i="1" s="1"/>
  <c r="AD302" i="1"/>
  <c r="AA302" i="1"/>
  <c r="AD338" i="1"/>
  <c r="AA338" i="1"/>
  <c r="AD425" i="1"/>
  <c r="AA425" i="1"/>
  <c r="AC425" i="1" s="1"/>
  <c r="AD509" i="1"/>
  <c r="AA509" i="1"/>
  <c r="AC509" i="1" s="1"/>
  <c r="AD604" i="1"/>
  <c r="AA604" i="1"/>
  <c r="AC604" i="1" s="1"/>
  <c r="AD621" i="1"/>
  <c r="AA621" i="1"/>
  <c r="AC621" i="1" s="1"/>
  <c r="AD644" i="1"/>
  <c r="AA644" i="1"/>
  <c r="AC644" i="1" s="1"/>
  <c r="AD692" i="1"/>
  <c r="AA692" i="1"/>
  <c r="AC692" i="1" s="1"/>
  <c r="AD709" i="1"/>
  <c r="AA709" i="1"/>
  <c r="AC709" i="1" s="1"/>
  <c r="AD740" i="1"/>
  <c r="AA740" i="1"/>
  <c r="AD761" i="1"/>
  <c r="AA761" i="1"/>
  <c r="AC761" i="1" s="1"/>
  <c r="AD810" i="1"/>
  <c r="AA810" i="1"/>
  <c r="AD833" i="1"/>
  <c r="AA833" i="1"/>
  <c r="AC833" i="1" s="1"/>
  <c r="AD850" i="1"/>
  <c r="AA850" i="1"/>
  <c r="AC850" i="1" s="1"/>
  <c r="AD867" i="1"/>
  <c r="AA867" i="1"/>
  <c r="AC867" i="1" s="1"/>
  <c r="AD906" i="1"/>
  <c r="AA906" i="1"/>
  <c r="AC906" i="1" s="1"/>
  <c r="AD938" i="1"/>
  <c r="AA938" i="1"/>
  <c r="AC938" i="1" s="1"/>
  <c r="AD971" i="1"/>
  <c r="AA971" i="1"/>
  <c r="AC971" i="1" s="1"/>
  <c r="AD990" i="1"/>
  <c r="AA990" i="1"/>
  <c r="AC990" i="1" s="1"/>
  <c r="AD1042" i="1"/>
  <c r="AA1042" i="1"/>
  <c r="AC1042" i="1" s="1"/>
  <c r="AD1060" i="1"/>
  <c r="AA1060" i="1"/>
  <c r="AC1060" i="1" s="1"/>
  <c r="AD1081" i="1"/>
  <c r="AA1081" i="1"/>
  <c r="AC1081" i="1" s="1"/>
  <c r="AD1102" i="1"/>
  <c r="AA1102" i="1"/>
  <c r="AC1102" i="1" s="1"/>
  <c r="AD1125" i="1"/>
  <c r="AA1125" i="1"/>
  <c r="AC1125" i="1" s="1"/>
  <c r="AD1169" i="1"/>
  <c r="AA1169" i="1"/>
  <c r="AC1169" i="1" s="1"/>
  <c r="AD1256" i="1"/>
  <c r="AA1256" i="1"/>
  <c r="AC1256" i="1" s="1"/>
  <c r="AD1204" i="1"/>
  <c r="AA1204" i="1"/>
  <c r="AC1204" i="1" s="1"/>
  <c r="AD1220" i="1"/>
  <c r="AA1220" i="1"/>
  <c r="AC1220" i="1" s="1"/>
  <c r="AD1245" i="1"/>
  <c r="AA1245" i="1"/>
  <c r="AC1245" i="1" s="1"/>
  <c r="AD1293" i="1"/>
  <c r="AA1293" i="1"/>
  <c r="AC1293" i="1" s="1"/>
  <c r="AD1320" i="1"/>
  <c r="AA1320" i="1"/>
  <c r="AC1320" i="1" s="1"/>
  <c r="AD1343" i="1"/>
  <c r="AA1343" i="1"/>
  <c r="AC1343" i="1" s="1"/>
  <c r="AD1381" i="1"/>
  <c r="AA1381" i="1"/>
  <c r="AC1381" i="1" s="1"/>
  <c r="AD1401" i="1"/>
  <c r="AA1401" i="1"/>
  <c r="AC1401" i="1" s="1"/>
  <c r="AD1425" i="1"/>
  <c r="AA1425" i="1"/>
  <c r="AC1425" i="1" s="1"/>
  <c r="AD1458" i="1"/>
  <c r="AA1458" i="1"/>
  <c r="AC1458" i="1" s="1"/>
  <c r="AD1499" i="1"/>
  <c r="AA1499" i="1"/>
  <c r="AC1499" i="1" s="1"/>
  <c r="AD1539" i="1"/>
  <c r="AA1539" i="1"/>
  <c r="AC1539" i="1" s="1"/>
  <c r="AD1580" i="1"/>
  <c r="AA1580" i="1"/>
  <c r="AC1580" i="1" s="1"/>
  <c r="AD1635" i="1"/>
  <c r="AA1635" i="1"/>
  <c r="AC1635" i="1" s="1"/>
  <c r="AD1676" i="1"/>
  <c r="AA1676" i="1"/>
  <c r="AC1676" i="1" s="1"/>
  <c r="AD1727" i="1"/>
  <c r="AA1727" i="1"/>
  <c r="AC1727" i="1" s="1"/>
  <c r="AD1783" i="1"/>
  <c r="AA1783" i="1"/>
  <c r="AC1783" i="1" s="1"/>
  <c r="AD472" i="1"/>
  <c r="AA472" i="1"/>
  <c r="AC472" i="1" s="1"/>
  <c r="AD538" i="1"/>
  <c r="AA538" i="1"/>
  <c r="AC538" i="1" s="1"/>
  <c r="AD1843" i="1"/>
  <c r="AA1843" i="1"/>
  <c r="AC1843" i="1" s="1"/>
  <c r="AD1934" i="1"/>
  <c r="AA1934" i="1"/>
  <c r="AC1934" i="1" s="1"/>
  <c r="AD2014" i="1"/>
  <c r="AA2014" i="1"/>
  <c r="AC2014" i="1" s="1"/>
  <c r="AD2131" i="1"/>
  <c r="AA2131" i="1"/>
  <c r="AC2131" i="1" s="1"/>
  <c r="AD2237" i="1"/>
  <c r="AA2237" i="1"/>
  <c r="AC2237" i="1" s="1"/>
  <c r="AD2282" i="1"/>
  <c r="AA2282" i="1"/>
  <c r="AC2282" i="1" s="1"/>
  <c r="AD2393" i="1"/>
  <c r="AA2393" i="1"/>
  <c r="AC2393" i="1" s="1"/>
  <c r="AD2465" i="1"/>
  <c r="AA2465" i="1"/>
  <c r="AC2465" i="1" s="1"/>
  <c r="AD2489" i="1"/>
  <c r="AA2489" i="1"/>
  <c r="AC2489" i="1" s="1"/>
  <c r="AD2503" i="1"/>
  <c r="AA2503" i="1"/>
  <c r="AC2503" i="1" s="1"/>
  <c r="AD2515" i="1"/>
  <c r="AA2515" i="1"/>
  <c r="AC2515" i="1" s="1"/>
  <c r="AD2533" i="1"/>
  <c r="AA2533" i="1"/>
  <c r="AD2542" i="1"/>
  <c r="AA2542" i="1"/>
  <c r="AC2542" i="1" s="1"/>
  <c r="AD2550" i="1"/>
  <c r="AA2550" i="1"/>
  <c r="AC2550" i="1" s="1"/>
  <c r="AD2562" i="1"/>
  <c r="AA2562" i="1"/>
  <c r="AC2562" i="1" s="1"/>
  <c r="AD2576" i="1"/>
  <c r="AA2576" i="1"/>
  <c r="AC2576" i="1" s="1"/>
  <c r="AD2596" i="1"/>
  <c r="AA2596" i="1"/>
  <c r="AC2596" i="1" s="1"/>
  <c r="AD2606" i="1"/>
  <c r="AA2606" i="1"/>
  <c r="AC2606" i="1" s="1"/>
  <c r="AD2619" i="1"/>
  <c r="AA2619" i="1"/>
  <c r="AC2619" i="1" s="1"/>
  <c r="AD2636" i="1"/>
  <c r="AA2636" i="1"/>
  <c r="AC2636" i="1" s="1"/>
  <c r="AD2652" i="1"/>
  <c r="AA2652" i="1"/>
  <c r="AD2663" i="1"/>
  <c r="AA2663" i="1"/>
  <c r="AC2663" i="1" s="1"/>
  <c r="AD2673" i="1"/>
  <c r="AA2673" i="1"/>
  <c r="AC2673" i="1" s="1"/>
  <c r="AD2687" i="1"/>
  <c r="AA2687" i="1"/>
  <c r="AC2687" i="1" s="1"/>
  <c r="AD2701" i="1"/>
  <c r="AA2701" i="1"/>
  <c r="AC2701" i="1" s="1"/>
  <c r="AD2711" i="1"/>
  <c r="AA2711" i="1"/>
  <c r="AC2711" i="1" s="1"/>
  <c r="AD2739" i="1"/>
  <c r="AA2739" i="1"/>
  <c r="AC2739" i="1" s="1"/>
  <c r="AD2757" i="1"/>
  <c r="AA2757" i="1"/>
  <c r="AC2757" i="1" s="1"/>
  <c r="AD2772" i="1"/>
  <c r="AA2772" i="1"/>
  <c r="AD2792" i="1"/>
  <c r="AA2792" i="1"/>
  <c r="AC2792" i="1" s="1"/>
  <c r="AD2807" i="1"/>
  <c r="AA2807" i="1"/>
  <c r="AC2807" i="1" s="1"/>
  <c r="AD2816" i="1"/>
  <c r="AA2816" i="1"/>
  <c r="AC2816" i="1" s="1"/>
  <c r="AD2829" i="1"/>
  <c r="AA2829" i="1"/>
  <c r="AC2829" i="1" s="1"/>
  <c r="AD2837" i="1"/>
  <c r="AA2837" i="1"/>
  <c r="AC2837" i="1" s="1"/>
  <c r="AD2853" i="1"/>
  <c r="AA2853" i="1"/>
  <c r="AC2853" i="1" s="1"/>
  <c r="AD2871" i="1"/>
  <c r="AA2871" i="1"/>
  <c r="AC2871" i="1" s="1"/>
  <c r="AD2886" i="1"/>
  <c r="AA2886" i="1"/>
  <c r="AC2886" i="1" s="1"/>
  <c r="AD2931" i="1"/>
  <c r="AA2931" i="1"/>
  <c r="AC2931" i="1" s="1"/>
  <c r="AD2940" i="1"/>
  <c r="AA2940" i="1"/>
  <c r="AC2940" i="1" s="1"/>
  <c r="AD2949" i="1"/>
  <c r="AA2949" i="1"/>
  <c r="AC2949" i="1" s="1"/>
  <c r="AD2961" i="1"/>
  <c r="AA2961" i="1"/>
  <c r="AC2961" i="1" s="1"/>
  <c r="AD2971" i="1"/>
  <c r="AA2971" i="1"/>
  <c r="AD2991" i="1"/>
  <c r="AA2991" i="1"/>
  <c r="AC2991" i="1" s="1"/>
  <c r="AD2999" i="1"/>
  <c r="AA2999" i="1"/>
  <c r="AC2999" i="1" s="1"/>
  <c r="AD3013" i="1"/>
  <c r="AA3013" i="1"/>
  <c r="AC3013" i="1" s="1"/>
  <c r="AD3033" i="1"/>
  <c r="AA3033" i="1"/>
  <c r="AC3033" i="1" s="1"/>
  <c r="AD3017" i="1"/>
  <c r="AA3017" i="1"/>
  <c r="AC3017" i="1" s="1"/>
  <c r="AD3059" i="1"/>
  <c r="AA3059" i="1"/>
  <c r="AC3059" i="1" s="1"/>
  <c r="AD3040" i="1"/>
  <c r="AA3040" i="1"/>
  <c r="AC3040" i="1" s="1"/>
  <c r="AD3027" i="1"/>
  <c r="AA3027" i="1"/>
  <c r="AC3027" i="1" s="1"/>
  <c r="AD3030" i="1"/>
  <c r="AA3030" i="1"/>
  <c r="AC3030" i="1" s="1"/>
  <c r="AD3054" i="1"/>
  <c r="AA3054" i="1"/>
  <c r="AC3054" i="1" s="1"/>
  <c r="AD3065" i="1"/>
  <c r="AA3065" i="1"/>
  <c r="AC3065" i="1" s="1"/>
  <c r="AD2198" i="1"/>
  <c r="AA2198" i="1"/>
  <c r="AC2198" i="1" s="1"/>
  <c r="AD2688" i="1"/>
  <c r="AA2688" i="1"/>
  <c r="AC2688" i="1" s="1"/>
  <c r="AD2751" i="1"/>
  <c r="AA2751" i="1"/>
  <c r="AC2751" i="1" s="1"/>
  <c r="AD2808" i="1"/>
  <c r="AA2808" i="1"/>
  <c r="AC2808" i="1" s="1"/>
  <c r="AD3052" i="1"/>
  <c r="AA3052" i="1"/>
  <c r="AC3052" i="1" s="1"/>
  <c r="AD3072" i="1"/>
  <c r="AA3072" i="1"/>
  <c r="AC3072" i="1" s="1"/>
  <c r="AD10" i="1"/>
  <c r="AA10" i="1"/>
  <c r="AC10" i="1" s="1"/>
  <c r="AD30" i="1"/>
  <c r="AA30" i="1"/>
  <c r="AC30" i="1" s="1"/>
  <c r="AD54" i="1"/>
  <c r="AA54" i="1"/>
  <c r="AC54" i="1" s="1"/>
  <c r="AD86" i="1"/>
  <c r="AA86" i="1"/>
  <c r="AC86" i="1" s="1"/>
  <c r="AD118" i="1"/>
  <c r="AA118" i="1"/>
  <c r="AC118" i="1" s="1"/>
  <c r="AD144" i="1"/>
  <c r="AA144" i="1"/>
  <c r="AD165" i="1"/>
  <c r="AA165" i="1"/>
  <c r="AD186" i="1"/>
  <c r="AA186" i="1"/>
  <c r="AD208" i="1"/>
  <c r="AA208" i="1"/>
  <c r="AD227" i="1"/>
  <c r="AA227" i="1"/>
  <c r="AD249" i="1"/>
  <c r="AA249" i="1"/>
  <c r="AD266" i="1"/>
  <c r="AA266" i="1"/>
  <c r="AD332" i="1"/>
  <c r="AA332" i="1"/>
  <c r="AD360" i="1"/>
  <c r="AA360" i="1"/>
  <c r="AC360" i="1" s="1"/>
  <c r="AD416" i="1"/>
  <c r="AA416" i="1"/>
  <c r="AC416" i="1" s="1"/>
  <c r="AD477" i="1"/>
  <c r="AA477" i="1"/>
  <c r="AC477" i="1" s="1"/>
  <c r="AD512" i="1"/>
  <c r="AA512" i="1"/>
  <c r="AC512" i="1" s="1"/>
  <c r="AD595" i="1"/>
  <c r="AA595" i="1"/>
  <c r="AC595" i="1" s="1"/>
  <c r="AD645" i="1"/>
  <c r="AA645" i="1"/>
  <c r="AC645" i="1" s="1"/>
  <c r="AD661" i="1"/>
  <c r="AA661" i="1"/>
  <c r="AC661" i="1" s="1"/>
  <c r="AD765" i="1"/>
  <c r="AA765" i="1"/>
  <c r="AC765" i="1" s="1"/>
  <c r="AD825" i="1"/>
  <c r="AA825" i="1"/>
  <c r="AC825" i="1" s="1"/>
  <c r="AD859" i="1"/>
  <c r="AA859" i="1"/>
  <c r="AC859" i="1" s="1"/>
  <c r="AD907" i="1"/>
  <c r="AA907" i="1"/>
  <c r="AC907" i="1" s="1"/>
  <c r="AD965" i="1"/>
  <c r="AA965" i="1"/>
  <c r="AC965" i="1" s="1"/>
  <c r="AD1018" i="1"/>
  <c r="AA1018" i="1"/>
  <c r="AC1018" i="1" s="1"/>
  <c r="AD1054" i="1"/>
  <c r="AA1054" i="1"/>
  <c r="AC1054" i="1" s="1"/>
  <c r="AD1071" i="1"/>
  <c r="AA1071" i="1"/>
  <c r="AC1071" i="1" s="1"/>
  <c r="AD1148" i="1"/>
  <c r="AA1148" i="1"/>
  <c r="AC1148" i="1" s="1"/>
  <c r="AD1257" i="1"/>
  <c r="AA1257" i="1"/>
  <c r="AC1257" i="1" s="1"/>
  <c r="AD1221" i="1"/>
  <c r="AA1221" i="1"/>
  <c r="AC1221" i="1" s="1"/>
  <c r="AD1329" i="1"/>
  <c r="AA1329" i="1"/>
  <c r="AC1329" i="1" s="1"/>
  <c r="AD1373" i="1"/>
  <c r="AA1373" i="1"/>
  <c r="AC1373" i="1" s="1"/>
  <c r="AD1394" i="1"/>
  <c r="AA1394" i="1"/>
  <c r="AC1394" i="1" s="1"/>
  <c r="AD1426" i="1"/>
  <c r="AA1426" i="1"/>
  <c r="AC1426" i="1" s="1"/>
  <c r="AD1470" i="1"/>
  <c r="AA1470" i="1"/>
  <c r="AC1470" i="1" s="1"/>
  <c r="AD1606" i="1"/>
  <c r="AA1606" i="1"/>
  <c r="AC1606" i="1" s="1"/>
  <c r="AD1685" i="1"/>
  <c r="AA1685" i="1"/>
  <c r="AC1685" i="1" s="1"/>
  <c r="AD1751" i="1"/>
  <c r="AA1751" i="1"/>
  <c r="AC1751" i="1" s="1"/>
  <c r="AD1825" i="1"/>
  <c r="AA1825" i="1"/>
  <c r="AC1825" i="1" s="1"/>
  <c r="AD1842" i="1"/>
  <c r="AA1842" i="1"/>
  <c r="AC1842" i="1" s="1"/>
  <c r="AD1867" i="1"/>
  <c r="AA1867" i="1"/>
  <c r="AC1867" i="1" s="1"/>
  <c r="AD1896" i="1"/>
  <c r="AA1896" i="1"/>
  <c r="AC1896" i="1" s="1"/>
  <c r="AD1914" i="1"/>
  <c r="AA1914" i="1"/>
  <c r="AD1954" i="1"/>
  <c r="AA1954" i="1"/>
  <c r="AC1954" i="1" s="1"/>
  <c r="AD1984" i="1"/>
  <c r="AA1984" i="1"/>
  <c r="AC1984" i="1" s="1"/>
  <c r="AD2013" i="1"/>
  <c r="AA2013" i="1"/>
  <c r="AD2040" i="1"/>
  <c r="AA2040" i="1"/>
  <c r="AC2040" i="1" s="1"/>
  <c r="AD2078" i="1"/>
  <c r="AA2078" i="1"/>
  <c r="AC2078" i="1" s="1"/>
  <c r="AD2106" i="1"/>
  <c r="AA2106" i="1"/>
  <c r="AC2106" i="1" s="1"/>
  <c r="AD2124" i="1"/>
  <c r="AA2124" i="1"/>
  <c r="AC2124" i="1" s="1"/>
  <c r="AD2151" i="1"/>
  <c r="AA2151" i="1"/>
  <c r="AC2151" i="1" s="1"/>
  <c r="AD2192" i="1"/>
  <c r="AA2192" i="1"/>
  <c r="AC2192" i="1" s="1"/>
  <c r="AD2221" i="1"/>
  <c r="AA2221" i="1"/>
  <c r="AC2221" i="1" s="1"/>
  <c r="AD2254" i="1"/>
  <c r="AA2254" i="1"/>
  <c r="AD2274" i="1"/>
  <c r="AA2274" i="1"/>
  <c r="AC2274" i="1" s="1"/>
  <c r="AD2291" i="1"/>
  <c r="AA2291" i="1"/>
  <c r="AC2291" i="1" s="1"/>
  <c r="AD2313" i="1"/>
  <c r="AA2313" i="1"/>
  <c r="AC2313" i="1" s="1"/>
  <c r="AD2357" i="1"/>
  <c r="AA2357" i="1"/>
  <c r="AC2357" i="1" s="1"/>
  <c r="AD2392" i="1"/>
  <c r="AA2392" i="1"/>
  <c r="AC2392" i="1" s="1"/>
  <c r="AD2404" i="1"/>
  <c r="AA2404" i="1"/>
  <c r="AC2404" i="1" s="1"/>
  <c r="AD2419" i="1"/>
  <c r="AA2419" i="1"/>
  <c r="AC2419" i="1" s="1"/>
  <c r="AD2436" i="1"/>
  <c r="AA2436" i="1"/>
  <c r="AC2436" i="1" s="1"/>
  <c r="AD2494" i="1"/>
  <c r="AA2494" i="1"/>
  <c r="AC2494" i="1" s="1"/>
  <c r="AD2537" i="1"/>
  <c r="AA2537" i="1"/>
  <c r="AC2537" i="1" s="1"/>
  <c r="AD2554" i="1"/>
  <c r="AA2554" i="1"/>
  <c r="AC2554" i="1" s="1"/>
  <c r="AD2582" i="1"/>
  <c r="AA2582" i="1"/>
  <c r="AC2582" i="1" s="1"/>
  <c r="AD2609" i="1"/>
  <c r="AA2609" i="1"/>
  <c r="AD2645" i="1"/>
  <c r="AA2645" i="1"/>
  <c r="AC2645" i="1" s="1"/>
  <c r="AD2697" i="1"/>
  <c r="AA2697" i="1"/>
  <c r="AC2697" i="1" s="1"/>
  <c r="AD2726" i="1"/>
  <c r="AA2726" i="1"/>
  <c r="AC2726" i="1" s="1"/>
  <c r="AD2761" i="1"/>
  <c r="AA2761" i="1"/>
  <c r="AC2761" i="1" s="1"/>
  <c r="AD2791" i="1"/>
  <c r="AA2791" i="1"/>
  <c r="AC2791" i="1" s="1"/>
  <c r="AD2828" i="1"/>
  <c r="AA2828" i="1"/>
  <c r="AD3016" i="1"/>
  <c r="AA3016" i="1"/>
  <c r="AC3016" i="1" s="1"/>
  <c r="AD3039" i="1"/>
  <c r="AA3039" i="1"/>
  <c r="AC3039" i="1" s="1"/>
  <c r="AD3074" i="1"/>
  <c r="AA3074" i="1"/>
  <c r="AC3074" i="1" s="1"/>
  <c r="AD1917" i="1"/>
  <c r="AA1917" i="1"/>
  <c r="AC1917" i="1" s="1"/>
  <c r="AD2082" i="1"/>
  <c r="AA2082" i="1"/>
  <c r="AC2082" i="1" s="1"/>
  <c r="AD2115" i="1"/>
  <c r="AA2115" i="1"/>
  <c r="AD2214" i="1"/>
  <c r="AA2214" i="1"/>
  <c r="AC2214" i="1" s="1"/>
  <c r="AD2333" i="1"/>
  <c r="AA2333" i="1"/>
  <c r="AC2333" i="1" s="1"/>
  <c r="AD2424" i="1"/>
  <c r="AA2424" i="1"/>
  <c r="AC2424" i="1" s="1"/>
  <c r="AD2492" i="1"/>
  <c r="AA2492" i="1"/>
  <c r="AC2492" i="1" s="1"/>
  <c r="AD2518" i="1"/>
  <c r="AA2518" i="1"/>
  <c r="AC2518" i="1" s="1"/>
  <c r="AD2544" i="1"/>
  <c r="AA2544" i="1"/>
  <c r="AC2544" i="1" s="1"/>
  <c r="AD2567" i="1"/>
  <c r="AA2567" i="1"/>
  <c r="AC2567" i="1" s="1"/>
  <c r="AD2598" i="1"/>
  <c r="AA2598" i="1"/>
  <c r="AD2622" i="1"/>
  <c r="AA2622" i="1"/>
  <c r="AC2622" i="1" s="1"/>
  <c r="AD2685" i="1"/>
  <c r="AA2685" i="1"/>
  <c r="AC2685" i="1" s="1"/>
  <c r="AD2708" i="1"/>
  <c r="AA2708" i="1"/>
  <c r="AC2708" i="1" s="1"/>
  <c r="AD2769" i="1"/>
  <c r="AA2769" i="1"/>
  <c r="AC2769" i="1" s="1"/>
  <c r="AD2805" i="1"/>
  <c r="AA2805" i="1"/>
  <c r="AC2805" i="1" s="1"/>
  <c r="AD2835" i="1"/>
  <c r="AA2835" i="1"/>
  <c r="AC2835" i="1" s="1"/>
  <c r="AD2866" i="1"/>
  <c r="AA2866" i="1"/>
  <c r="AC2866" i="1" s="1"/>
  <c r="AD2888" i="1"/>
  <c r="AA2888" i="1"/>
  <c r="AC2888" i="1" s="1"/>
  <c r="AD2942" i="1"/>
  <c r="AA2942" i="1"/>
  <c r="AC2942" i="1" s="1"/>
  <c r="AD2963" i="1"/>
  <c r="AA2963" i="1"/>
  <c r="AC2963" i="1" s="1"/>
  <c r="AD2993" i="1"/>
  <c r="AA2993" i="1"/>
  <c r="AC2993" i="1" s="1"/>
  <c r="AD3015" i="1"/>
  <c r="AA3015" i="1"/>
  <c r="AC3015" i="1" s="1"/>
  <c r="AD3044" i="1"/>
  <c r="AA3044" i="1"/>
  <c r="AC3044" i="1" s="1"/>
  <c r="AD3042" i="1"/>
  <c r="AA3042" i="1"/>
  <c r="AC3042" i="1" s="1"/>
  <c r="AD301" i="1"/>
  <c r="AA301" i="1"/>
  <c r="AD335" i="1"/>
  <c r="AA335" i="1"/>
  <c r="AD424" i="1"/>
  <c r="AA424" i="1"/>
  <c r="AC424" i="1" s="1"/>
  <c r="AD457" i="1"/>
  <c r="AA457" i="1"/>
  <c r="AC457" i="1" s="1"/>
  <c r="AD498" i="1"/>
  <c r="AA498" i="1"/>
  <c r="AC498" i="1" s="1"/>
  <c r="AD653" i="1"/>
  <c r="AA653" i="1"/>
  <c r="AC653" i="1" s="1"/>
  <c r="AD753" i="1"/>
  <c r="AA753" i="1"/>
  <c r="AC753" i="1" s="1"/>
  <c r="AD806" i="1"/>
  <c r="AA806" i="1"/>
  <c r="AD849" i="1"/>
  <c r="AA849" i="1"/>
  <c r="AC849" i="1" s="1"/>
  <c r="AD1016" i="1"/>
  <c r="AA1016" i="1"/>
  <c r="AC1016" i="1" s="1"/>
  <c r="AD1080" i="1"/>
  <c r="AA1080" i="1"/>
  <c r="AC1080" i="1" s="1"/>
  <c r="AD1122" i="1"/>
  <c r="AA1122" i="1"/>
  <c r="AC1122" i="1" s="1"/>
  <c r="AD1168" i="1"/>
  <c r="AA1168" i="1"/>
  <c r="AC1168" i="1" s="1"/>
  <c r="AD1203" i="1"/>
  <c r="AA1203" i="1"/>
  <c r="AC1203" i="1" s="1"/>
  <c r="AD1335" i="1"/>
  <c r="AA1335" i="1"/>
  <c r="AC1335" i="1" s="1"/>
  <c r="AD1424" i="1"/>
  <c r="AA1424" i="1"/>
  <c r="AC1424" i="1" s="1"/>
  <c r="AD1468" i="1"/>
  <c r="AA1468" i="1"/>
  <c r="AC1468" i="1" s="1"/>
  <c r="AD1522" i="1"/>
  <c r="AA1522" i="1"/>
  <c r="AC1522" i="1" s="1"/>
  <c r="AD1567" i="1"/>
  <c r="AA1567" i="1"/>
  <c r="AC1567" i="1" s="1"/>
  <c r="AD1604" i="1"/>
  <c r="AA1604" i="1"/>
  <c r="AC1604" i="1" s="1"/>
  <c r="AD1660" i="1"/>
  <c r="AA1660" i="1"/>
  <c r="AC1660" i="1" s="1"/>
  <c r="AD1732" i="1"/>
  <c r="AA1732" i="1"/>
  <c r="AC1732" i="1" s="1"/>
  <c r="AD1810" i="1"/>
  <c r="AA1810" i="1"/>
  <c r="AC1810" i="1" s="1"/>
  <c r="AD2509" i="1"/>
  <c r="AA2509" i="1"/>
  <c r="AC2509" i="1" s="1"/>
  <c r="AD2557" i="1"/>
  <c r="AA2557" i="1"/>
  <c r="AC2557" i="1" s="1"/>
  <c r="AD2611" i="1"/>
  <c r="AA2611" i="1"/>
  <c r="AC2611" i="1" s="1"/>
  <c r="AD2861" i="1"/>
  <c r="AA2861" i="1"/>
  <c r="AC2861" i="1" s="1"/>
  <c r="AD2955" i="1"/>
  <c r="AA2955" i="1"/>
  <c r="AC2955" i="1" s="1"/>
  <c r="AD3004" i="1"/>
  <c r="AA3004" i="1"/>
  <c r="AC3004" i="1" s="1"/>
  <c r="AD1420" i="1"/>
  <c r="AA1420" i="1"/>
  <c r="AC1420" i="1" s="1"/>
  <c r="AD684" i="1"/>
  <c r="AA684" i="1"/>
  <c r="AC684" i="1" s="1"/>
  <c r="AD841" i="1"/>
  <c r="AA841" i="1"/>
  <c r="AC841" i="1" s="1"/>
  <c r="AD939" i="1"/>
  <c r="AA939" i="1"/>
  <c r="AC939" i="1" s="1"/>
  <c r="AD1049" i="1"/>
  <c r="AA1049" i="1"/>
  <c r="AC1049" i="1" s="1"/>
  <c r="AD1135" i="1"/>
  <c r="AA1135" i="1"/>
  <c r="AC1135" i="1" s="1"/>
  <c r="AD1211" i="1"/>
  <c r="AA1211" i="1"/>
  <c r="AC1211" i="1" s="1"/>
  <c r="AD1294" i="1"/>
  <c r="AA1294" i="1"/>
  <c r="AC1294" i="1" s="1"/>
  <c r="AD1409" i="1"/>
  <c r="AA1409" i="1"/>
  <c r="AC1409" i="1" s="1"/>
  <c r="AD1476" i="1"/>
  <c r="AA1476" i="1"/>
  <c r="AC1476" i="1" s="1"/>
  <c r="AD1556" i="1"/>
  <c r="AA1556" i="1"/>
  <c r="AC1556" i="1" s="1"/>
  <c r="AD1648" i="1"/>
  <c r="AA1648" i="1"/>
  <c r="AC1648" i="1" s="1"/>
  <c r="AD1758" i="1"/>
  <c r="AA1758" i="1"/>
  <c r="AC1758" i="1" s="1"/>
  <c r="AD2547" i="1"/>
  <c r="AA2547" i="1"/>
  <c r="AC2547" i="1" s="1"/>
  <c r="AD2679" i="1"/>
  <c r="AA2679" i="1"/>
  <c r="AC2679" i="1" s="1"/>
  <c r="AD2006" i="1"/>
  <c r="AA2006" i="1"/>
  <c r="AD1818" i="1"/>
  <c r="AA1818" i="1"/>
  <c r="AC1818" i="1" s="1"/>
  <c r="AD1095" i="1"/>
  <c r="AA1095" i="1"/>
  <c r="AC1095" i="1" s="1"/>
  <c r="AD1460" i="1"/>
  <c r="AA1460" i="1"/>
  <c r="AC1460" i="1" s="1"/>
  <c r="AD1636" i="1"/>
  <c r="AA1636" i="1"/>
  <c r="AC1636" i="1" s="1"/>
  <c r="AD2438" i="1"/>
  <c r="AA2438" i="1"/>
  <c r="AC2438" i="1" s="1"/>
  <c r="AD1243" i="1"/>
  <c r="AA1243" i="1"/>
  <c r="AD537" i="1"/>
  <c r="AA537" i="1"/>
  <c r="AC537" i="1" s="1"/>
  <c r="AD1865" i="1"/>
  <c r="AA1865" i="1"/>
  <c r="AC1865" i="1" s="1"/>
  <c r="AD2280" i="1"/>
  <c r="AA2280" i="1"/>
  <c r="AC2280" i="1" s="1"/>
  <c r="AD611" i="1"/>
  <c r="AA611" i="1"/>
  <c r="AC611" i="1" s="1"/>
  <c r="AD1486" i="1"/>
  <c r="AA1486" i="1"/>
  <c r="AC1486" i="1" s="1"/>
  <c r="AD1879" i="1"/>
  <c r="AA1879" i="1"/>
  <c r="AC1879" i="1" s="1"/>
  <c r="AD1974" i="1"/>
  <c r="AA1974" i="1"/>
  <c r="AC1974" i="1" s="1"/>
  <c r="AD2083" i="1"/>
  <c r="AA2083" i="1"/>
  <c r="AC2083" i="1" s="1"/>
  <c r="AD2186" i="1"/>
  <c r="AA2186" i="1"/>
  <c r="AC2186" i="1" s="1"/>
  <c r="AD2285" i="1"/>
  <c r="AA2285" i="1"/>
  <c r="AC2285" i="1" s="1"/>
  <c r="AD2532" i="1"/>
  <c r="AA2532" i="1"/>
  <c r="AC2532" i="1" s="1"/>
  <c r="AD2704" i="1"/>
  <c r="AA2704" i="1"/>
  <c r="AC2704" i="1" s="1"/>
  <c r="AD3025" i="1"/>
  <c r="AA3025" i="1"/>
  <c r="AC3025" i="1" s="1"/>
  <c r="AD974" i="1"/>
  <c r="AA974" i="1"/>
  <c r="AC974" i="1" s="1"/>
  <c r="AD1915" i="1"/>
  <c r="AA1915" i="1"/>
  <c r="AC1915" i="1" s="1"/>
  <c r="AD2114" i="1"/>
  <c r="AA2114" i="1"/>
  <c r="AC2114" i="1" s="1"/>
  <c r="AD2258" i="1"/>
  <c r="AA2258" i="1"/>
  <c r="AC2258" i="1" s="1"/>
  <c r="AD286" i="1"/>
  <c r="AA286" i="1"/>
  <c r="AC286" i="1" s="1"/>
  <c r="AD1478" i="1"/>
  <c r="AA1478" i="1"/>
  <c r="AC1478" i="1" s="1"/>
  <c r="AD619" i="1"/>
  <c r="AA619" i="1"/>
  <c r="AC619" i="1" s="1"/>
  <c r="AD685" i="1"/>
  <c r="AA685" i="1"/>
  <c r="AD749" i="1"/>
  <c r="AA749" i="1"/>
  <c r="AC749" i="1" s="1"/>
  <c r="AD815" i="1"/>
  <c r="AA815" i="1"/>
  <c r="AC815" i="1" s="1"/>
  <c r="AD854" i="1"/>
  <c r="AA854" i="1"/>
  <c r="AC854" i="1" s="1"/>
  <c r="AD910" i="1"/>
  <c r="AA910" i="1"/>
  <c r="AC910" i="1" s="1"/>
  <c r="AD1035" i="1"/>
  <c r="AA1035" i="1"/>
  <c r="AC1035" i="1" s="1"/>
  <c r="AD116" i="1"/>
  <c r="AA116" i="1"/>
  <c r="AC116" i="1" s="1"/>
  <c r="AD1117" i="1"/>
  <c r="AA1117" i="1"/>
  <c r="AC1117" i="1" s="1"/>
  <c r="AD1200" i="1"/>
  <c r="AA1200" i="1"/>
  <c r="AC1200" i="1" s="1"/>
  <c r="AD1302" i="1"/>
  <c r="AA1302" i="1"/>
  <c r="AC1302" i="1" s="1"/>
  <c r="AD1406" i="1"/>
  <c r="AA1406" i="1"/>
  <c r="AC1406" i="1" s="1"/>
  <c r="AD2044" i="1"/>
  <c r="AA2044" i="1"/>
  <c r="AC2044" i="1" s="1"/>
  <c r="AD2265" i="1"/>
  <c r="AA2265" i="1"/>
  <c r="AC2265" i="1" s="1"/>
  <c r="AD305" i="1"/>
  <c r="AA305" i="1"/>
  <c r="AD1139" i="1"/>
  <c r="AA1139" i="1"/>
  <c r="AC1139" i="1" s="1"/>
  <c r="AD1794" i="1"/>
  <c r="AA1794" i="1"/>
  <c r="AC1794" i="1" s="1"/>
  <c r="AD269" i="1"/>
  <c r="AA269" i="1"/>
  <c r="AC269" i="1" s="1"/>
  <c r="AD482" i="1"/>
  <c r="AA482" i="1"/>
  <c r="AC482" i="1" s="1"/>
  <c r="AD1473" i="1"/>
  <c r="AA1473" i="1"/>
  <c r="AC1473" i="1" s="1"/>
  <c r="AD1592" i="1"/>
  <c r="AA1592" i="1"/>
  <c r="AC1592" i="1" s="1"/>
  <c r="AD1679" i="1"/>
  <c r="AA1679" i="1"/>
  <c r="AC1679" i="1" s="1"/>
  <c r="AD1754" i="1"/>
  <c r="AA1754" i="1"/>
  <c r="AC1754" i="1" s="1"/>
  <c r="AD1891" i="1"/>
  <c r="AA1891" i="1"/>
  <c r="AC1891" i="1" s="1"/>
  <c r="AD2035" i="1"/>
  <c r="AA2035" i="1"/>
  <c r="AC2035" i="1" s="1"/>
  <c r="AD2189" i="1"/>
  <c r="AA2189" i="1"/>
  <c r="AC2189" i="1" s="1"/>
  <c r="AD2288" i="1"/>
  <c r="AA2288" i="1"/>
  <c r="AC2288" i="1" s="1"/>
  <c r="AD2410" i="1"/>
  <c r="AA2410" i="1"/>
  <c r="AD2588" i="1"/>
  <c r="AA2588" i="1"/>
  <c r="AC2588" i="1" s="1"/>
  <c r="AD2764" i="1"/>
  <c r="AA2764" i="1"/>
  <c r="AC2764" i="1" s="1"/>
  <c r="AD2875" i="1"/>
  <c r="AA2875" i="1"/>
  <c r="AC2875" i="1" s="1"/>
  <c r="AD3038" i="1"/>
  <c r="AA3038" i="1"/>
  <c r="AC3038" i="1" s="1"/>
  <c r="AD34" i="1"/>
  <c r="AA34" i="1"/>
  <c r="AC34" i="1" s="1"/>
  <c r="AD140" i="1"/>
  <c r="AA140" i="1"/>
  <c r="AD230" i="1"/>
  <c r="AA230" i="1"/>
  <c r="AD481" i="1"/>
  <c r="AA481" i="1"/>
  <c r="AD734" i="1"/>
  <c r="AA734" i="1"/>
  <c r="AC734" i="1" s="1"/>
  <c r="AD1402" i="1"/>
  <c r="AA1402" i="1"/>
  <c r="AC1402" i="1" s="1"/>
  <c r="AD1804" i="1"/>
  <c r="AA1804" i="1"/>
  <c r="AD419" i="1"/>
  <c r="AA419" i="1"/>
  <c r="AC419" i="1" s="1"/>
  <c r="AD1053" i="1"/>
  <c r="AA1053" i="1"/>
  <c r="AC1053" i="1" s="1"/>
  <c r="AD1214" i="1"/>
  <c r="AA1214" i="1"/>
  <c r="AC1214" i="1" s="1"/>
  <c r="AD1647" i="1"/>
  <c r="AA1647" i="1"/>
  <c r="AC1647" i="1" s="1"/>
  <c r="AD133" i="1"/>
  <c r="AA133" i="1"/>
  <c r="AC133" i="1" s="1"/>
  <c r="AD311" i="1"/>
  <c r="AA311" i="1"/>
  <c r="AD1173" i="1"/>
  <c r="AA1173" i="1"/>
  <c r="AC1173" i="1" s="1"/>
  <c r="AD1571" i="1"/>
  <c r="AA1571" i="1"/>
  <c r="AC1571" i="1" s="1"/>
  <c r="AD1902" i="1"/>
  <c r="AA1902" i="1"/>
  <c r="AC1902" i="1" s="1"/>
  <c r="AD2232" i="1"/>
  <c r="AA2232" i="1"/>
  <c r="AC2232" i="1" s="1"/>
  <c r="AD1847" i="1"/>
  <c r="AA1847" i="1"/>
  <c r="AC1847" i="1" s="1"/>
  <c r="AD2029" i="1"/>
  <c r="AA2029" i="1"/>
  <c r="AC2029" i="1" s="1"/>
  <c r="AD2246" i="1"/>
  <c r="AA2246" i="1"/>
  <c r="AC2246" i="1" s="1"/>
  <c r="AD81" i="1"/>
  <c r="AA81" i="1"/>
  <c r="AC81" i="1" s="1"/>
  <c r="AD2084" i="1"/>
  <c r="AA2084" i="1"/>
  <c r="AC2084" i="1" s="1"/>
  <c r="AD2118" i="1"/>
  <c r="AA2118" i="1"/>
  <c r="AC2118" i="1" s="1"/>
  <c r="AD2389" i="1"/>
  <c r="AA2389" i="1"/>
  <c r="AC2389" i="1" s="1"/>
  <c r="AD634" i="1"/>
  <c r="AA634" i="1"/>
  <c r="AC634" i="1" s="1"/>
  <c r="AD696" i="1"/>
  <c r="AA696" i="1"/>
  <c r="AC696" i="1" s="1"/>
  <c r="AD759" i="1"/>
  <c r="AA759" i="1"/>
  <c r="AC759" i="1" s="1"/>
  <c r="AD828" i="1"/>
  <c r="AA828" i="1"/>
  <c r="AC828" i="1" s="1"/>
  <c r="AD862" i="1"/>
  <c r="AA862" i="1"/>
  <c r="AC862" i="1" s="1"/>
  <c r="AD935" i="1"/>
  <c r="AA935" i="1"/>
  <c r="AC935" i="1" s="1"/>
  <c r="AD988" i="1"/>
  <c r="AA988" i="1"/>
  <c r="AC988" i="1" s="1"/>
  <c r="AD1046" i="1"/>
  <c r="AA1046" i="1"/>
  <c r="AC1046" i="1" s="1"/>
  <c r="AD1087" i="1"/>
  <c r="AA1087" i="1"/>
  <c r="AC1087" i="1" s="1"/>
  <c r="AD1130" i="1"/>
  <c r="AA1130" i="1"/>
  <c r="AC1130" i="1" s="1"/>
  <c r="AD1225" i="1"/>
  <c r="AA1225" i="1"/>
  <c r="AC1225" i="1" s="1"/>
  <c r="AD1208" i="1"/>
  <c r="AA1208" i="1"/>
  <c r="AC1208" i="1" s="1"/>
  <c r="AD1374" i="1"/>
  <c r="AA1374" i="1"/>
  <c r="AC1374" i="1" s="1"/>
  <c r="AD1901" i="1"/>
  <c r="AA1901" i="1"/>
  <c r="AC1901" i="1" s="1"/>
  <c r="AD121" i="1"/>
  <c r="AA121" i="1"/>
  <c r="AD307" i="1"/>
  <c r="AA307" i="1"/>
  <c r="AD2010" i="1"/>
  <c r="AA2010" i="1"/>
  <c r="AC2010" i="1" s="1"/>
  <c r="AD2397" i="1"/>
  <c r="AA2397" i="1"/>
  <c r="AC2397" i="1" s="1"/>
  <c r="AD119" i="1"/>
  <c r="AA119" i="1"/>
  <c r="AC119" i="1" s="1"/>
  <c r="AD304" i="1"/>
  <c r="AA304" i="1"/>
  <c r="AC304" i="1" s="1"/>
  <c r="AD434" i="1"/>
  <c r="AA434" i="1"/>
  <c r="AC434" i="1" s="1"/>
  <c r="AD1976" i="1"/>
  <c r="AA1976" i="1"/>
  <c r="AC1976" i="1" s="1"/>
  <c r="AD2135" i="1"/>
  <c r="AA2135" i="1"/>
  <c r="AC2135" i="1" s="1"/>
  <c r="AD2407" i="1"/>
  <c r="AA2407" i="1"/>
  <c r="AC2407" i="1" s="1"/>
  <c r="AD97" i="1"/>
  <c r="AA97" i="1"/>
  <c r="AC97" i="1" s="1"/>
  <c r="AD160" i="1"/>
  <c r="AA160" i="1"/>
  <c r="AC160" i="1" s="1"/>
  <c r="AD219" i="1"/>
  <c r="AA219" i="1"/>
  <c r="AD299" i="1"/>
  <c r="AA299" i="1"/>
  <c r="AD485" i="1"/>
  <c r="AA485" i="1"/>
  <c r="AD1446" i="1"/>
  <c r="AA1446" i="1"/>
  <c r="AC1446" i="1" s="1"/>
  <c r="AD1475" i="1"/>
  <c r="AA1475" i="1"/>
  <c r="AC1475" i="1" s="1"/>
  <c r="AD1505" i="1"/>
  <c r="AA1505" i="1"/>
  <c r="AC1505" i="1" s="1"/>
  <c r="AD1525" i="1"/>
  <c r="AA1525" i="1"/>
  <c r="AC1525" i="1" s="1"/>
  <c r="AD1553" i="1"/>
  <c r="AA1553" i="1"/>
  <c r="AC1553" i="1" s="1"/>
  <c r="AD1588" i="1"/>
  <c r="AA1588" i="1"/>
  <c r="AC1588" i="1" s="1"/>
  <c r="AD1605" i="1"/>
  <c r="AA1605" i="1"/>
  <c r="AC1605" i="1" s="1"/>
  <c r="AD1662" i="1"/>
  <c r="AA1662" i="1"/>
  <c r="AC1662" i="1" s="1"/>
  <c r="AD1684" i="1"/>
  <c r="AA1684" i="1"/>
  <c r="AC1684" i="1" s="1"/>
  <c r="AD1707" i="1"/>
  <c r="AA1707" i="1"/>
  <c r="AC1707" i="1" s="1"/>
  <c r="AD1740" i="1"/>
  <c r="AA1740" i="1"/>
  <c r="AC1740" i="1" s="1"/>
  <c r="AD1769" i="1"/>
  <c r="AA1769" i="1"/>
  <c r="AC1769" i="1" s="1"/>
  <c r="AD1791" i="1"/>
  <c r="AA1791" i="1"/>
  <c r="AC1791" i="1" s="1"/>
  <c r="AD1828" i="1"/>
  <c r="AA1828" i="1"/>
  <c r="AC1828" i="1" s="1"/>
  <c r="AD267" i="1"/>
  <c r="AA267" i="1"/>
  <c r="AC267" i="1" s="1"/>
  <c r="AD542" i="1"/>
  <c r="AA542" i="1"/>
  <c r="AC542" i="1" s="1"/>
  <c r="AD93" i="1"/>
  <c r="AA93" i="1"/>
  <c r="AC93" i="1" s="1"/>
  <c r="AD194" i="1"/>
  <c r="AA194" i="1"/>
  <c r="AD273" i="1"/>
  <c r="AA273" i="1"/>
  <c r="AC273" i="1" s="1"/>
  <c r="AD417" i="1"/>
  <c r="AA417" i="1"/>
  <c r="AC417" i="1" s="1"/>
  <c r="AD476" i="1"/>
  <c r="AA476" i="1"/>
  <c r="AC476" i="1" s="1"/>
  <c r="AD272" i="1"/>
  <c r="AA272" i="1"/>
  <c r="AD508" i="1"/>
  <c r="AA508" i="1"/>
  <c r="AC508" i="1" s="1"/>
  <c r="AD737" i="1"/>
  <c r="AA737" i="1"/>
  <c r="AC737" i="1" s="1"/>
  <c r="AD853" i="1"/>
  <c r="AA853" i="1"/>
  <c r="AC853" i="1" s="1"/>
  <c r="AD968" i="1"/>
  <c r="AA968" i="1"/>
  <c r="AC968" i="1" s="1"/>
  <c r="AD1065" i="1"/>
  <c r="AA1065" i="1"/>
  <c r="AC1065" i="1" s="1"/>
  <c r="AD1151" i="1"/>
  <c r="AA1151" i="1"/>
  <c r="AC1151" i="1" s="1"/>
  <c r="AD1223" i="1"/>
  <c r="AA1223" i="1"/>
  <c r="AC1223" i="1" s="1"/>
  <c r="AD1384" i="1"/>
  <c r="AA1384" i="1"/>
  <c r="AC1384" i="1" s="1"/>
  <c r="AD1472" i="1"/>
  <c r="AA1472" i="1"/>
  <c r="AC1472" i="1" s="1"/>
  <c r="AD1550" i="1"/>
  <c r="AA1550" i="1"/>
  <c r="AC1550" i="1" s="1"/>
  <c r="AD1667" i="1"/>
  <c r="AA1667" i="1"/>
  <c r="AC1667" i="1" s="1"/>
  <c r="AD1753" i="1"/>
  <c r="AA1753" i="1"/>
  <c r="AC1753" i="1" s="1"/>
  <c r="AD1840" i="1"/>
  <c r="AA1840" i="1"/>
  <c r="AC1840" i="1" s="1"/>
  <c r="AD1894" i="1"/>
  <c r="AA1894" i="1"/>
  <c r="AC1894" i="1" s="1"/>
  <c r="AD1931" i="1"/>
  <c r="AA1931" i="1"/>
  <c r="AC1931" i="1" s="1"/>
  <c r="AD1989" i="1"/>
  <c r="AA1989" i="1"/>
  <c r="AD2038" i="1"/>
  <c r="AA2038" i="1"/>
  <c r="AC2038" i="1" s="1"/>
  <c r="AD2094" i="1"/>
  <c r="AA2094" i="1"/>
  <c r="AC2094" i="1" s="1"/>
  <c r="AD2136" i="1"/>
  <c r="AA2136" i="1"/>
  <c r="AC2136" i="1" s="1"/>
  <c r="AD2217" i="1"/>
  <c r="AA2217" i="1"/>
  <c r="AC2217" i="1" s="1"/>
  <c r="AD2260" i="1"/>
  <c r="AA2260" i="1"/>
  <c r="AC2260" i="1" s="1"/>
  <c r="AD2279" i="1"/>
  <c r="AA2279" i="1"/>
  <c r="AC2279" i="1" s="1"/>
  <c r="AD2295" i="1"/>
  <c r="AA2295" i="1"/>
  <c r="AC2295" i="1" s="1"/>
  <c r="AD2322" i="1"/>
  <c r="AA2322" i="1"/>
  <c r="AC2322" i="1" s="1"/>
  <c r="AD2353" i="1"/>
  <c r="AA2353" i="1"/>
  <c r="AC2353" i="1" s="1"/>
  <c r="AD2390" i="1"/>
  <c r="AA2390" i="1"/>
  <c r="AC2390" i="1" s="1"/>
  <c r="AD2408" i="1"/>
  <c r="AA2408" i="1"/>
  <c r="AD2434" i="1"/>
  <c r="AA2434" i="1"/>
  <c r="AC2434" i="1" s="1"/>
  <c r="AD2491" i="1"/>
  <c r="AA2491" i="1"/>
  <c r="AC2491" i="1" s="1"/>
  <c r="AD2516" i="1"/>
  <c r="AA2516" i="1"/>
  <c r="AC2516" i="1" s="1"/>
  <c r="AD2543" i="1"/>
  <c r="AA2543" i="1"/>
  <c r="AC2543" i="1" s="1"/>
  <c r="AD2578" i="1"/>
  <c r="AA2578" i="1"/>
  <c r="AC2578" i="1" s="1"/>
  <c r="AD2607" i="1"/>
  <c r="AA2607" i="1"/>
  <c r="AC2607" i="1" s="1"/>
  <c r="AD2637" i="1"/>
  <c r="AA2637" i="1"/>
  <c r="AC2637" i="1" s="1"/>
  <c r="AD2683" i="1"/>
  <c r="AA2683" i="1"/>
  <c r="AC2683" i="1" s="1"/>
  <c r="AD2706" i="1"/>
  <c r="AA2706" i="1"/>
  <c r="AC2706" i="1" s="1"/>
  <c r="AD2758" i="1"/>
  <c r="AA2758" i="1"/>
  <c r="AD2787" i="1"/>
  <c r="AA2787" i="1"/>
  <c r="AC2787" i="1" s="1"/>
  <c r="AD2826" i="1"/>
  <c r="AA2826" i="1"/>
  <c r="AC2826" i="1" s="1"/>
  <c r="AD2850" i="1"/>
  <c r="AA2850" i="1"/>
  <c r="AC2850" i="1" s="1"/>
  <c r="AD2878" i="1"/>
  <c r="AA2878" i="1"/>
  <c r="AC2878" i="1" s="1"/>
  <c r="AD2932" i="1"/>
  <c r="AA2932" i="1"/>
  <c r="AC2932" i="1" s="1"/>
  <c r="AD2950" i="1"/>
  <c r="AA2950" i="1"/>
  <c r="AC2950" i="1" s="1"/>
  <c r="AD2972" i="1"/>
  <c r="AA2972" i="1"/>
  <c r="AC2972" i="1" s="1"/>
  <c r="AD3000" i="1"/>
  <c r="AA3000" i="1"/>
  <c r="AC3000" i="1" s="1"/>
  <c r="AD3062" i="1"/>
  <c r="AA3062" i="1"/>
  <c r="AC3062" i="1" s="1"/>
  <c r="AD3060" i="1"/>
  <c r="AA3060" i="1"/>
  <c r="AC3060" i="1" s="1"/>
  <c r="AD3045" i="1"/>
  <c r="AA3045" i="1"/>
  <c r="AC3045" i="1" s="1"/>
  <c r="AD3022" i="1"/>
  <c r="AA3022" i="1"/>
  <c r="AC3022" i="1" s="1"/>
  <c r="AD3066" i="1"/>
  <c r="AA3066" i="1"/>
  <c r="AC3066" i="1" s="1"/>
  <c r="AD606" i="1"/>
  <c r="AA606" i="1"/>
  <c r="AC606" i="1" s="1"/>
  <c r="AD1756" i="1"/>
  <c r="AA1756" i="1"/>
  <c r="AC1756" i="1" s="1"/>
  <c r="AD670" i="1"/>
  <c r="AA670" i="1"/>
  <c r="AC670" i="1" s="1"/>
  <c r="AD700" i="1"/>
  <c r="AA700" i="1"/>
  <c r="AD729" i="1"/>
  <c r="AA729" i="1"/>
  <c r="AC729" i="1" s="1"/>
  <c r="AD751" i="1"/>
  <c r="AA751" i="1"/>
  <c r="AC751" i="1" s="1"/>
  <c r="AD773" i="1"/>
  <c r="AA773" i="1"/>
  <c r="AC773" i="1" s="1"/>
  <c r="AD805" i="1"/>
  <c r="AA805" i="1"/>
  <c r="AC805" i="1" s="1"/>
  <c r="AD831" i="1"/>
  <c r="AA831" i="1"/>
  <c r="AC831" i="1" s="1"/>
  <c r="AD848" i="1"/>
  <c r="AA848" i="1"/>
  <c r="AC848" i="1" s="1"/>
  <c r="AD864" i="1"/>
  <c r="AA864" i="1"/>
  <c r="AC864" i="1" s="1"/>
  <c r="AD904" i="1"/>
  <c r="AA904" i="1"/>
  <c r="AC904" i="1" s="1"/>
  <c r="AD941" i="1"/>
  <c r="AA941" i="1"/>
  <c r="AC941" i="1" s="1"/>
  <c r="AD973" i="1"/>
  <c r="AA973" i="1"/>
  <c r="AC973" i="1" s="1"/>
  <c r="AD994" i="1"/>
  <c r="AA994" i="1"/>
  <c r="AD1037" i="1"/>
  <c r="AA1037" i="1"/>
  <c r="AC1037" i="1" s="1"/>
  <c r="AD1057" i="1"/>
  <c r="AA1057" i="1"/>
  <c r="AC1057" i="1" s="1"/>
  <c r="AD1079" i="1"/>
  <c r="AA1079" i="1"/>
  <c r="AC1079" i="1" s="1"/>
  <c r="AD1100" i="1"/>
  <c r="AA1100" i="1"/>
  <c r="AC1100" i="1" s="1"/>
  <c r="AD1121" i="1"/>
  <c r="AA1121" i="1"/>
  <c r="AC1121" i="1" s="1"/>
  <c r="AD1145" i="1"/>
  <c r="AA1145" i="1"/>
  <c r="AC1145" i="1" s="1"/>
  <c r="AD1167" i="1"/>
  <c r="AA1167" i="1"/>
  <c r="AC1167" i="1" s="1"/>
  <c r="AD1254" i="1"/>
  <c r="AA1254" i="1"/>
  <c r="AC1254" i="1" s="1"/>
  <c r="AD1202" i="1"/>
  <c r="AA1202" i="1"/>
  <c r="AC1202" i="1" s="1"/>
  <c r="AD1218" i="1"/>
  <c r="AA1218" i="1"/>
  <c r="AC1218" i="1" s="1"/>
  <c r="AD1242" i="1"/>
  <c r="AA1242" i="1"/>
  <c r="AD1295" i="1"/>
  <c r="AA1295" i="1"/>
  <c r="AC1295" i="1" s="1"/>
  <c r="AD1322" i="1"/>
  <c r="AA1322" i="1"/>
  <c r="AC1322" i="1" s="1"/>
  <c r="AD1347" i="1"/>
  <c r="AA1347" i="1"/>
  <c r="AC1347" i="1" s="1"/>
  <c r="AD1391" i="1"/>
  <c r="AA1391" i="1"/>
  <c r="AC1391" i="1" s="1"/>
  <c r="AD1410" i="1"/>
  <c r="AA1410" i="1"/>
  <c r="AC1410" i="1" s="1"/>
  <c r="AD1433" i="1"/>
  <c r="AA1433" i="1"/>
  <c r="AC1433" i="1" s="1"/>
  <c r="AD1471" i="1"/>
  <c r="AA1471" i="1"/>
  <c r="AC1471" i="1" s="1"/>
  <c r="AD1507" i="1"/>
  <c r="AA1507" i="1"/>
  <c r="AC1507" i="1" s="1"/>
  <c r="AD1549" i="1"/>
  <c r="AA1549" i="1"/>
  <c r="AC1549" i="1" s="1"/>
  <c r="AD1590" i="1"/>
  <c r="AA1590" i="1"/>
  <c r="AC1590" i="1" s="1"/>
  <c r="AD1664" i="1"/>
  <c r="AA1664" i="1"/>
  <c r="AC1664" i="1" s="1"/>
  <c r="AD1703" i="1"/>
  <c r="AA1703" i="1"/>
  <c r="AC1703" i="1" s="1"/>
  <c r="AD1752" i="1"/>
  <c r="AA1752" i="1"/>
  <c r="AC1752" i="1" s="1"/>
  <c r="AD1821" i="1"/>
  <c r="AA1821" i="1"/>
  <c r="AC1821" i="1" s="1"/>
  <c r="AD487" i="1"/>
  <c r="AA487" i="1"/>
  <c r="AC487" i="1" s="1"/>
  <c r="AD511" i="1"/>
  <c r="AA511" i="1"/>
  <c r="AC511" i="1" s="1"/>
  <c r="AD519" i="1"/>
  <c r="AA519" i="1"/>
  <c r="AC519" i="1" s="1"/>
  <c r="AD1851" i="1"/>
  <c r="AA1851" i="1"/>
  <c r="AC1851" i="1" s="1"/>
  <c r="AD1905" i="1"/>
  <c r="AA1905" i="1"/>
  <c r="AC1905" i="1" s="1"/>
  <c r="AD1950" i="1"/>
  <c r="AA1950" i="1"/>
  <c r="AC1950" i="1" s="1"/>
  <c r="AD2003" i="1"/>
  <c r="AA2003" i="1"/>
  <c r="AC2003" i="1" s="1"/>
  <c r="AD2051" i="1"/>
  <c r="AA2051" i="1"/>
  <c r="AC2051" i="1" s="1"/>
  <c r="AD2123" i="1"/>
  <c r="AA2123" i="1"/>
  <c r="AC2123" i="1" s="1"/>
  <c r="AD2191" i="1"/>
  <c r="AA2191" i="1"/>
  <c r="AC2191" i="1" s="1"/>
  <c r="AD2253" i="1"/>
  <c r="AA2253" i="1"/>
  <c r="AC2253" i="1" s="1"/>
  <c r="AD2290" i="1"/>
  <c r="AA2290" i="1"/>
  <c r="AC2290" i="1" s="1"/>
  <c r="AD2702" i="1"/>
  <c r="AA2702" i="1"/>
  <c r="AC2702" i="1" s="1"/>
  <c r="AD2763" i="1"/>
  <c r="AA2763" i="1"/>
  <c r="AC2763" i="1" s="1"/>
  <c r="AD2819" i="1"/>
  <c r="AA2819" i="1"/>
  <c r="AC2819" i="1" s="1"/>
  <c r="AD3056" i="1"/>
  <c r="AA3056" i="1"/>
  <c r="AC3056" i="1" s="1"/>
  <c r="AD303" i="1"/>
  <c r="AA303" i="1"/>
  <c r="AD322" i="1"/>
  <c r="AA322" i="1"/>
  <c r="AD426" i="1"/>
  <c r="AA426" i="1"/>
  <c r="AC426" i="1" s="1"/>
  <c r="AD441" i="1"/>
  <c r="AA441" i="1"/>
  <c r="AC441" i="1" s="1"/>
  <c r="AD534" i="1"/>
  <c r="AA534" i="1"/>
  <c r="AC534" i="1" s="1"/>
  <c r="AD605" i="1"/>
  <c r="AA605" i="1"/>
  <c r="AC605" i="1" s="1"/>
  <c r="AD622" i="1"/>
  <c r="AA622" i="1"/>
  <c r="AC622" i="1" s="1"/>
  <c r="AD699" i="1"/>
  <c r="AA699" i="1"/>
  <c r="AC699" i="1" s="1"/>
  <c r="AD766" i="1"/>
  <c r="AA766" i="1"/>
  <c r="AC766" i="1" s="1"/>
  <c r="AD827" i="1"/>
  <c r="AA827" i="1"/>
  <c r="AC827" i="1" s="1"/>
  <c r="AD887" i="1"/>
  <c r="AA887" i="1"/>
  <c r="AC887" i="1" s="1"/>
  <c r="AD999" i="1"/>
  <c r="AA999" i="1"/>
  <c r="AC999" i="1" s="1"/>
  <c r="AD1073" i="1"/>
  <c r="AA1073" i="1"/>
  <c r="AC1073" i="1" s="1"/>
  <c r="AD1116" i="1"/>
  <c r="AA1116" i="1"/>
  <c r="AC1116" i="1" s="1"/>
  <c r="AD1244" i="1"/>
  <c r="AA1244" i="1"/>
  <c r="AC1244" i="1" s="1"/>
  <c r="AD1239" i="1"/>
  <c r="AA1239" i="1"/>
  <c r="AD1300" i="1"/>
  <c r="AA1300" i="1"/>
  <c r="AC1300" i="1" s="1"/>
  <c r="AD1437" i="1"/>
  <c r="AA1437" i="1"/>
  <c r="AC1437" i="1" s="1"/>
  <c r="AD1500" i="1"/>
  <c r="AA1500" i="1"/>
  <c r="AC1500" i="1" s="1"/>
  <c r="AD1515" i="1"/>
  <c r="AA1515" i="1"/>
  <c r="AC1515" i="1" s="1"/>
  <c r="AD1548" i="1"/>
  <c r="AA1548" i="1"/>
  <c r="AC1548" i="1" s="1"/>
  <c r="AD1581" i="1"/>
  <c r="AA1581" i="1"/>
  <c r="AC1581" i="1" s="1"/>
  <c r="AD1619" i="1"/>
  <c r="AA1619" i="1"/>
  <c r="AC1619" i="1" s="1"/>
  <c r="AD1663" i="1"/>
  <c r="AA1663" i="1"/>
  <c r="AC1663" i="1" s="1"/>
  <c r="AD1696" i="1"/>
  <c r="AA1696" i="1"/>
  <c r="AC1696" i="1" s="1"/>
  <c r="AD1710" i="1"/>
  <c r="AA1710" i="1"/>
  <c r="AC1710" i="1" s="1"/>
  <c r="AD1743" i="1"/>
  <c r="AA1743" i="1"/>
  <c r="AC1743" i="1" s="1"/>
  <c r="AD1806" i="1"/>
  <c r="AA1806" i="1"/>
  <c r="AC1806" i="1" s="1"/>
  <c r="AD1834" i="1"/>
  <c r="AA1834" i="1"/>
  <c r="AC1834" i="1" s="1"/>
  <c r="AD1844" i="1"/>
  <c r="AA1844" i="1"/>
  <c r="AC1844" i="1" s="1"/>
  <c r="AD1876" i="1"/>
  <c r="AA1876" i="1"/>
  <c r="AC1876" i="1" s="1"/>
  <c r="AD1892" i="1"/>
  <c r="AA1892" i="1"/>
  <c r="AC1892" i="1" s="1"/>
  <c r="AD1904" i="1"/>
  <c r="AA1904" i="1"/>
  <c r="AC1904" i="1" s="1"/>
  <c r="AD1916" i="1"/>
  <c r="AA1916" i="1"/>
  <c r="AC1916" i="1" s="1"/>
  <c r="AD1929" i="1"/>
  <c r="AA1929" i="1"/>
  <c r="AC1929" i="1" s="1"/>
  <c r="AD1948" i="1"/>
  <c r="AA1948" i="1"/>
  <c r="AC1948" i="1" s="1"/>
  <c r="AD1969" i="1"/>
  <c r="AA1969" i="1"/>
  <c r="AC1969" i="1" s="1"/>
  <c r="AD1986" i="1"/>
  <c r="AA1986" i="1"/>
  <c r="AC1986" i="1" s="1"/>
  <c r="AD2002" i="1"/>
  <c r="AA2002" i="1"/>
  <c r="AC2002" i="1" s="1"/>
  <c r="AD2015" i="1"/>
  <c r="AA2015" i="1"/>
  <c r="AD2036" i="1"/>
  <c r="AA2036" i="1"/>
  <c r="AC2036" i="1" s="1"/>
  <c r="AD2050" i="1"/>
  <c r="AA2050" i="1"/>
  <c r="AC2050" i="1" s="1"/>
  <c r="AD2081" i="1"/>
  <c r="AA2081" i="1"/>
  <c r="AC2081" i="1" s="1"/>
  <c r="AD2098" i="1"/>
  <c r="AA2098" i="1"/>
  <c r="AC2098" i="1" s="1"/>
  <c r="AD2121" i="1"/>
  <c r="AA2121" i="1"/>
  <c r="AC2121" i="1" s="1"/>
  <c r="AD2132" i="1"/>
  <c r="AA2132" i="1"/>
  <c r="AC2132" i="1" s="1"/>
  <c r="AD2153" i="1"/>
  <c r="AA2153" i="1"/>
  <c r="AC2153" i="1" s="1"/>
  <c r="AD2190" i="1"/>
  <c r="AA2190" i="1"/>
  <c r="AC2190" i="1" s="1"/>
  <c r="AD2213" i="1"/>
  <c r="AA2213" i="1"/>
  <c r="AC2213" i="1" s="1"/>
  <c r="AD2225" i="1"/>
  <c r="AA2225" i="1"/>
  <c r="AC2225" i="1" s="1"/>
  <c r="AD2252" i="1"/>
  <c r="AA2252" i="1"/>
  <c r="AC2252" i="1" s="1"/>
  <c r="AD2264" i="1"/>
  <c r="AA2264" i="1"/>
  <c r="AC2264" i="1" s="1"/>
  <c r="AD2276" i="1"/>
  <c r="AA2276" i="1"/>
  <c r="AC2276" i="1" s="1"/>
  <c r="AD2289" i="1"/>
  <c r="AA2289" i="1"/>
  <c r="AC2289" i="1" s="1"/>
  <c r="AD2299" i="1"/>
  <c r="AA2299" i="1"/>
  <c r="AC2299" i="1" s="1"/>
  <c r="AD2319" i="1"/>
  <c r="AA2319" i="1"/>
  <c r="AC2319" i="1" s="1"/>
  <c r="AD2355" i="1"/>
  <c r="AA2355" i="1"/>
  <c r="AC2355" i="1" s="1"/>
  <c r="AD2402" i="1"/>
  <c r="AA2402" i="1"/>
  <c r="AC2402" i="1" s="1"/>
  <c r="AD2426" i="1"/>
  <c r="AA2426" i="1"/>
  <c r="AC2426" i="1" s="1"/>
  <c r="AD2488" i="1"/>
  <c r="AA2488" i="1"/>
  <c r="AC2488" i="1" s="1"/>
  <c r="AD2541" i="1"/>
  <c r="AA2541" i="1"/>
  <c r="AC2541" i="1" s="1"/>
  <c r="AD2595" i="1"/>
  <c r="AA2595" i="1"/>
  <c r="AC2595" i="1" s="1"/>
  <c r="AD2635" i="1"/>
  <c r="AA2635" i="1"/>
  <c r="AC2635" i="1" s="1"/>
  <c r="AD2690" i="1"/>
  <c r="AA2690" i="1"/>
  <c r="AC2690" i="1" s="1"/>
  <c r="AD2777" i="1"/>
  <c r="AA2777" i="1"/>
  <c r="AC2777" i="1" s="1"/>
  <c r="AD2832" i="1"/>
  <c r="AA2832" i="1"/>
  <c r="AC2832" i="1" s="1"/>
  <c r="AD3029" i="1"/>
  <c r="AA3029" i="1"/>
  <c r="AC3029" i="1" s="1"/>
  <c r="AD1895" i="1"/>
  <c r="AA1895" i="1"/>
  <c r="AC1895" i="1" s="1"/>
  <c r="AD1990" i="1"/>
  <c r="AA1990" i="1"/>
  <c r="AC1990" i="1" s="1"/>
  <c r="AD2095" i="1"/>
  <c r="AA2095" i="1"/>
  <c r="AC2095" i="1" s="1"/>
  <c r="AD2202" i="1"/>
  <c r="AA2202" i="1"/>
  <c r="AD2325" i="1"/>
  <c r="AA2325" i="1"/>
  <c r="AC2325" i="1" s="1"/>
  <c r="AD2429" i="1"/>
  <c r="AA2429" i="1"/>
  <c r="AC2429" i="1" s="1"/>
  <c r="AD3023" i="1"/>
  <c r="AA3023" i="1"/>
  <c r="AC3023" i="1" s="1"/>
  <c r="AD3067" i="1"/>
  <c r="AA3067" i="1"/>
  <c r="AC3067" i="1" s="1"/>
  <c r="AD12" i="1"/>
  <c r="AA12" i="1"/>
  <c r="AC12" i="1" s="1"/>
  <c r="AD36" i="1"/>
  <c r="AA36" i="1"/>
  <c r="AC36" i="1" s="1"/>
  <c r="AD59" i="1"/>
  <c r="AA59" i="1"/>
  <c r="AC59" i="1" s="1"/>
  <c r="AD88" i="1"/>
  <c r="AA88" i="1"/>
  <c r="AC88" i="1" s="1"/>
  <c r="AD120" i="1"/>
  <c r="AA120" i="1"/>
  <c r="AC120" i="1" s="1"/>
  <c r="AD146" i="1"/>
  <c r="AA146" i="1"/>
  <c r="AD168" i="1"/>
  <c r="AA168" i="1"/>
  <c r="AC168" i="1" s="1"/>
  <c r="AD188" i="1"/>
  <c r="AA188" i="1"/>
  <c r="AD210" i="1"/>
  <c r="AA210" i="1"/>
  <c r="AD229" i="1"/>
  <c r="AA229" i="1"/>
  <c r="AD251" i="1"/>
  <c r="AA251" i="1"/>
  <c r="AD268" i="1"/>
  <c r="AA268" i="1"/>
  <c r="AD412" i="1"/>
  <c r="AA412" i="1"/>
  <c r="AC412" i="1" s="1"/>
  <c r="AD516" i="1"/>
  <c r="AA516" i="1"/>
  <c r="AC516" i="1" s="1"/>
  <c r="AD704" i="1"/>
  <c r="AA704" i="1"/>
  <c r="AD818" i="1"/>
  <c r="AA818" i="1"/>
  <c r="AC818" i="1" s="1"/>
  <c r="AD914" i="1"/>
  <c r="AA914" i="1"/>
  <c r="AC914" i="1" s="1"/>
  <c r="AD1069" i="1"/>
  <c r="AA1069" i="1"/>
  <c r="AC1069" i="1" s="1"/>
  <c r="AD1156" i="1"/>
  <c r="AA1156" i="1"/>
  <c r="AC1156" i="1" s="1"/>
  <c r="AD1321" i="1"/>
  <c r="AA1321" i="1"/>
  <c r="AC1321" i="1" s="1"/>
  <c r="AD1432" i="1"/>
  <c r="AA1432" i="1"/>
  <c r="AC1432" i="1" s="1"/>
  <c r="AD1575" i="1"/>
  <c r="AA1575" i="1"/>
  <c r="AC1575" i="1" s="1"/>
  <c r="AD1672" i="1"/>
  <c r="AA1672" i="1"/>
  <c r="AC1672" i="1" s="1"/>
  <c r="AD1780" i="1"/>
  <c r="AA1780" i="1"/>
  <c r="AC1780" i="1" s="1"/>
  <c r="AD2571" i="1"/>
  <c r="AA2571" i="1"/>
  <c r="AC2571" i="1" s="1"/>
  <c r="AD2872" i="1"/>
  <c r="AA2872" i="1"/>
  <c r="AC2872" i="1" s="1"/>
  <c r="AD2996" i="1"/>
  <c r="AA2996" i="1"/>
  <c r="AC2996" i="1" s="1"/>
  <c r="AD44" i="1"/>
  <c r="AA44" i="1"/>
  <c r="AD95" i="1"/>
  <c r="AA95" i="1"/>
  <c r="AC95" i="1" s="1"/>
  <c r="AD158" i="1"/>
  <c r="AA158" i="1"/>
  <c r="AD201" i="1"/>
  <c r="AA201" i="1"/>
  <c r="AD243" i="1"/>
  <c r="AA243" i="1"/>
  <c r="AD275" i="1"/>
  <c r="AA275" i="1"/>
  <c r="AD314" i="1"/>
  <c r="AA314" i="1"/>
  <c r="AD361" i="1"/>
  <c r="AA361" i="1"/>
  <c r="AC361" i="1" s="1"/>
  <c r="AD421" i="1"/>
  <c r="AA421" i="1"/>
  <c r="AC421" i="1" s="1"/>
  <c r="AD436" i="1"/>
  <c r="AA436" i="1"/>
  <c r="AC436" i="1" s="1"/>
  <c r="AD610" i="1"/>
  <c r="AA610" i="1"/>
  <c r="AC610" i="1" s="1"/>
  <c r="AD694" i="1"/>
  <c r="AA694" i="1"/>
  <c r="AC694" i="1" s="1"/>
  <c r="AD757" i="1"/>
  <c r="AA757" i="1"/>
  <c r="AD836" i="1"/>
  <c r="AA836" i="1"/>
  <c r="AC836" i="1" s="1"/>
  <c r="AD869" i="1"/>
  <c r="AA869" i="1"/>
  <c r="AC869" i="1" s="1"/>
  <c r="AD967" i="1"/>
  <c r="AA967" i="1"/>
  <c r="AC967" i="1" s="1"/>
  <c r="AD1019" i="1"/>
  <c r="AA1019" i="1"/>
  <c r="AC1019" i="1" s="1"/>
  <c r="AD1064" i="1"/>
  <c r="AA1064" i="1"/>
  <c r="AC1064" i="1" s="1"/>
  <c r="AD1104" i="1"/>
  <c r="AA1104" i="1"/>
  <c r="AC1104" i="1" s="1"/>
  <c r="AD1149" i="1"/>
  <c r="AA1149" i="1"/>
  <c r="AC1149" i="1" s="1"/>
  <c r="AD1258" i="1"/>
  <c r="AA1258" i="1"/>
  <c r="AC1258" i="1" s="1"/>
  <c r="AD1222" i="1"/>
  <c r="AA1222" i="1"/>
  <c r="AC1222" i="1" s="1"/>
  <c r="AD1287" i="1"/>
  <c r="AA1287" i="1"/>
  <c r="AC1287" i="1" s="1"/>
  <c r="AD1338" i="1"/>
  <c r="AA1338" i="1"/>
  <c r="AC1338" i="1" s="1"/>
  <c r="AD1427" i="1"/>
  <c r="AA1427" i="1"/>
  <c r="AC1427" i="1" s="1"/>
  <c r="AD1465" i="1"/>
  <c r="AA1465" i="1"/>
  <c r="AC1465" i="1" s="1"/>
  <c r="AD1484" i="1"/>
  <c r="AA1484" i="1"/>
  <c r="AC1484" i="1" s="1"/>
  <c r="AD1513" i="1"/>
  <c r="AA1513" i="1"/>
  <c r="AC1513" i="1" s="1"/>
  <c r="AD1536" i="1"/>
  <c r="AA1536" i="1"/>
  <c r="AC1536" i="1" s="1"/>
  <c r="AD1559" i="1"/>
  <c r="AA1559" i="1"/>
  <c r="AC1559" i="1" s="1"/>
  <c r="AD1576" i="1"/>
  <c r="AA1576" i="1"/>
  <c r="AC1576" i="1" s="1"/>
  <c r="AD1597" i="1"/>
  <c r="AA1597" i="1"/>
  <c r="AC1597" i="1" s="1"/>
  <c r="AD1639" i="1"/>
  <c r="AA1639" i="1"/>
  <c r="AC1639" i="1" s="1"/>
  <c r="AD1659" i="1"/>
  <c r="AA1659" i="1"/>
  <c r="AC1659" i="1" s="1"/>
  <c r="AD1681" i="1"/>
  <c r="AA1681" i="1"/>
  <c r="AC1681" i="1" s="1"/>
  <c r="AD1699" i="1"/>
  <c r="AA1699" i="1"/>
  <c r="AC1699" i="1" s="1"/>
  <c r="AD1731" i="1"/>
  <c r="AA1731" i="1"/>
  <c r="AC1731" i="1" s="1"/>
  <c r="AD1759" i="1"/>
  <c r="AA1759" i="1"/>
  <c r="AC1759" i="1" s="1"/>
  <c r="AD1781" i="1"/>
  <c r="AA1781" i="1"/>
  <c r="AC1781" i="1" s="1"/>
  <c r="AD1802" i="1"/>
  <c r="AA1802" i="1"/>
  <c r="AC1802" i="1" s="1"/>
  <c r="AD46" i="1"/>
  <c r="AA46" i="1"/>
  <c r="AC46" i="1" s="1"/>
  <c r="AD203" i="1"/>
  <c r="AA203" i="1"/>
  <c r="AD245" i="1"/>
  <c r="AA245" i="1"/>
  <c r="AD333" i="1"/>
  <c r="AA333" i="1"/>
  <c r="AD9" i="1"/>
  <c r="AA9" i="1"/>
  <c r="AC9" i="1" s="1"/>
  <c r="AD53" i="1"/>
  <c r="AA53" i="1"/>
  <c r="AC53" i="1" s="1"/>
  <c r="AD117" i="1"/>
  <c r="AA117" i="1"/>
  <c r="AC117" i="1" s="1"/>
  <c r="AD164" i="1"/>
  <c r="AA164" i="1"/>
  <c r="AD207" i="1"/>
  <c r="AA207" i="1"/>
  <c r="AD248" i="1"/>
  <c r="AA248" i="1"/>
  <c r="AD283" i="1"/>
  <c r="AA283" i="1"/>
  <c r="AD320" i="1"/>
  <c r="AA320" i="1"/>
  <c r="AD371" i="1"/>
  <c r="AA371" i="1"/>
  <c r="AC371" i="1" s="1"/>
  <c r="AD440" i="1"/>
  <c r="AA440" i="1"/>
  <c r="AC440" i="1" s="1"/>
  <c r="AD598" i="1"/>
  <c r="AA598" i="1"/>
  <c r="AC598" i="1" s="1"/>
  <c r="AD615" i="1"/>
  <c r="AA615" i="1"/>
  <c r="AC615" i="1" s="1"/>
  <c r="AD639" i="1"/>
  <c r="AA639" i="1"/>
  <c r="AC639" i="1" s="1"/>
  <c r="AD680" i="1"/>
  <c r="AA680" i="1"/>
  <c r="AC680" i="1" s="1"/>
  <c r="AD698" i="1"/>
  <c r="AA698" i="1"/>
  <c r="AC698" i="1" s="1"/>
  <c r="AD732" i="1"/>
  <c r="AA732" i="1"/>
  <c r="AC732" i="1" s="1"/>
  <c r="AD754" i="1"/>
  <c r="AA754" i="1"/>
  <c r="AC754" i="1" s="1"/>
  <c r="AD775" i="1"/>
  <c r="AA775" i="1"/>
  <c r="AC775" i="1" s="1"/>
  <c r="AD817" i="1"/>
  <c r="AA817" i="1"/>
  <c r="AC817" i="1" s="1"/>
  <c r="AD840" i="1"/>
  <c r="AA840" i="1"/>
  <c r="AC840" i="1" s="1"/>
  <c r="AD856" i="1"/>
  <c r="AA856" i="1"/>
  <c r="AC856" i="1" s="1"/>
  <c r="AD884" i="1"/>
  <c r="AA884" i="1"/>
  <c r="AC884" i="1" s="1"/>
  <c r="AD913" i="1"/>
  <c r="AA913" i="1"/>
  <c r="AC913" i="1" s="1"/>
  <c r="AD964" i="1"/>
  <c r="AA964" i="1"/>
  <c r="AD983" i="1"/>
  <c r="AA983" i="1"/>
  <c r="AC983" i="1" s="1"/>
  <c r="AD1017" i="1"/>
  <c r="AA1017" i="1"/>
  <c r="AC1017" i="1" s="1"/>
  <c r="AD1048" i="1"/>
  <c r="AA1048" i="1"/>
  <c r="AC1048" i="1" s="1"/>
  <c r="AD1068" i="1"/>
  <c r="AA1068" i="1"/>
  <c r="AC1068" i="1" s="1"/>
  <c r="AD1089" i="1"/>
  <c r="AA1089" i="1"/>
  <c r="AC1089" i="1" s="1"/>
  <c r="AD1109" i="1"/>
  <c r="AA1109" i="1"/>
  <c r="AC1109" i="1" s="1"/>
  <c r="AD1134" i="1"/>
  <c r="AA1134" i="1"/>
  <c r="AC1134" i="1" s="1"/>
  <c r="AD1155" i="1"/>
  <c r="AA1155" i="1"/>
  <c r="AC1155" i="1" s="1"/>
  <c r="AD1227" i="1"/>
  <c r="AA1227" i="1"/>
  <c r="AC1227" i="1" s="1"/>
  <c r="AD1266" i="1"/>
  <c r="AA1266" i="1"/>
  <c r="AC1266" i="1" s="1"/>
  <c r="AD1210" i="1"/>
  <c r="AA1210" i="1"/>
  <c r="AC1210" i="1" s="1"/>
  <c r="AD1231" i="1"/>
  <c r="AA1231" i="1"/>
  <c r="AC1231" i="1" s="1"/>
  <c r="AD1269" i="1"/>
  <c r="AA1269" i="1"/>
  <c r="AC1269" i="1" s="1"/>
  <c r="AD1304" i="1"/>
  <c r="AA1304" i="1"/>
  <c r="AC1304" i="1" s="1"/>
  <c r="AD1336" i="1"/>
  <c r="AA1336" i="1"/>
  <c r="AC1336" i="1" s="1"/>
  <c r="AD1368" i="1"/>
  <c r="AA1368" i="1"/>
  <c r="AC1368" i="1" s="1"/>
  <c r="AD1388" i="1"/>
  <c r="AA1388" i="1"/>
  <c r="AC1388" i="1" s="1"/>
  <c r="AD1408" i="1"/>
  <c r="AA1408" i="1"/>
  <c r="AC1408" i="1" s="1"/>
  <c r="AD1431" i="1"/>
  <c r="AA1431" i="1"/>
  <c r="AC1431" i="1" s="1"/>
  <c r="AD1479" i="1"/>
  <c r="AA1479" i="1"/>
  <c r="AC1479" i="1" s="1"/>
  <c r="AD1516" i="1"/>
  <c r="AA1516" i="1"/>
  <c r="AC1516" i="1" s="1"/>
  <c r="AD1561" i="1"/>
  <c r="AA1561" i="1"/>
  <c r="AC1561" i="1" s="1"/>
  <c r="AD1618" i="1"/>
  <c r="AA1618" i="1"/>
  <c r="AC1618" i="1" s="1"/>
  <c r="AD1651" i="1"/>
  <c r="AA1651" i="1"/>
  <c r="AC1651" i="1" s="1"/>
  <c r="AD1711" i="1"/>
  <c r="AA1711" i="1"/>
  <c r="AC1711" i="1" s="1"/>
  <c r="AD1744" i="1"/>
  <c r="AA1744" i="1"/>
  <c r="AC1744" i="1" s="1"/>
  <c r="AD1805" i="1"/>
  <c r="AA1805" i="1"/>
  <c r="AC1805" i="1" s="1"/>
  <c r="AD535" i="1"/>
  <c r="AA535" i="1"/>
  <c r="AC535" i="1" s="1"/>
  <c r="AD544" i="1"/>
  <c r="AA544" i="1"/>
  <c r="AC544" i="1" s="1"/>
  <c r="AD1872" i="1"/>
  <c r="AA1872" i="1"/>
  <c r="AC1872" i="1" s="1"/>
  <c r="AD1967" i="1"/>
  <c r="AA1967" i="1"/>
  <c r="AC1967" i="1" s="1"/>
  <c r="AD2041" i="1"/>
  <c r="AA2041" i="1"/>
  <c r="AC2041" i="1" s="1"/>
  <c r="AD2164" i="1"/>
  <c r="AA2164" i="1"/>
  <c r="AC2164" i="1" s="1"/>
  <c r="AD2263" i="1"/>
  <c r="AA2263" i="1"/>
  <c r="AC2263" i="1" s="1"/>
  <c r="AD2367" i="1"/>
  <c r="AA2367" i="1"/>
  <c r="AC2367" i="1" s="1"/>
  <c r="AD2412" i="1"/>
  <c r="AA2412" i="1"/>
  <c r="AC2412" i="1" s="1"/>
  <c r="AD2484" i="1"/>
  <c r="AA2484" i="1"/>
  <c r="AC2484" i="1" s="1"/>
  <c r="AD2495" i="1"/>
  <c r="AA2495" i="1"/>
  <c r="AC2495" i="1" s="1"/>
  <c r="AD2508" i="1"/>
  <c r="AA2508" i="1"/>
  <c r="AC2508" i="1" s="1"/>
  <c r="AD2523" i="1"/>
  <c r="AA2523" i="1"/>
  <c r="AC2523" i="1" s="1"/>
  <c r="AD2538" i="1"/>
  <c r="AA2538" i="1"/>
  <c r="AC2538" i="1" s="1"/>
  <c r="AD2546" i="1"/>
  <c r="AA2546" i="1"/>
  <c r="AC2546" i="1" s="1"/>
  <c r="AD2556" i="1"/>
  <c r="AA2556" i="1"/>
  <c r="AC2556" i="1" s="1"/>
  <c r="AD2570" i="1"/>
  <c r="AA2570" i="1"/>
  <c r="AC2570" i="1" s="1"/>
  <c r="AD2583" i="1"/>
  <c r="AA2583" i="1"/>
  <c r="AC2583" i="1" s="1"/>
  <c r="AD2601" i="1"/>
  <c r="AA2601" i="1"/>
  <c r="AC2601" i="1" s="1"/>
  <c r="AD2610" i="1"/>
  <c r="AA2610" i="1"/>
  <c r="AC2610" i="1" s="1"/>
  <c r="AD2632" i="1"/>
  <c r="AA2632" i="1"/>
  <c r="AC2632" i="1" s="1"/>
  <c r="AD2646" i="1"/>
  <c r="AA2646" i="1"/>
  <c r="AC2646" i="1" s="1"/>
  <c r="AD2658" i="1"/>
  <c r="AA2658" i="1"/>
  <c r="AD2678" i="1"/>
  <c r="AA2678" i="1"/>
  <c r="AD2691" i="1"/>
  <c r="AA2691" i="1"/>
  <c r="AC2691" i="1" s="1"/>
  <c r="AD2705" i="1"/>
  <c r="AA2705" i="1"/>
  <c r="AC2705" i="1" s="1"/>
  <c r="AD2732" i="1"/>
  <c r="AA2732" i="1"/>
  <c r="AC2732" i="1" s="1"/>
  <c r="AD2745" i="1"/>
  <c r="AA2745" i="1"/>
  <c r="AC2745" i="1" s="1"/>
  <c r="AD2762" i="1"/>
  <c r="AA2762" i="1"/>
  <c r="AD2779" i="1"/>
  <c r="AA2779" i="1"/>
  <c r="AC2779" i="1" s="1"/>
  <c r="AD2803" i="1"/>
  <c r="AA2803" i="1"/>
  <c r="AC2803" i="1" s="1"/>
  <c r="AD2811" i="1"/>
  <c r="AA2811" i="1"/>
  <c r="AC2811" i="1" s="1"/>
  <c r="AD2825" i="1"/>
  <c r="AA2825" i="1"/>
  <c r="AD2833" i="1"/>
  <c r="AA2833" i="1"/>
  <c r="AC2833" i="1" s="1"/>
  <c r="AD2849" i="1"/>
  <c r="AA2849" i="1"/>
  <c r="AC2849" i="1" s="1"/>
  <c r="AD2864" i="1"/>
  <c r="AA2864" i="1"/>
  <c r="AC2864" i="1" s="1"/>
  <c r="AD2877" i="1"/>
  <c r="AA2877" i="1"/>
  <c r="AC2877" i="1" s="1"/>
  <c r="AD2898" i="1"/>
  <c r="AA2898" i="1"/>
  <c r="AC2898" i="1" s="1"/>
  <c r="AD2936" i="1"/>
  <c r="AA2936" i="1"/>
  <c r="AC2936" i="1" s="1"/>
  <c r="AD2944" i="1"/>
  <c r="AA2944" i="1"/>
  <c r="AC2944" i="1" s="1"/>
  <c r="AD2954" i="1"/>
  <c r="AA2954" i="1"/>
  <c r="AC2954" i="1" s="1"/>
  <c r="AD2965" i="1"/>
  <c r="AA2965" i="1"/>
  <c r="AC2965" i="1" s="1"/>
  <c r="AD2981" i="1"/>
  <c r="AA2981" i="1"/>
  <c r="AD2995" i="1"/>
  <c r="AA2995" i="1"/>
  <c r="AC2995" i="1" s="1"/>
  <c r="AD3003" i="1"/>
  <c r="AA3003" i="1"/>
  <c r="AC3003" i="1" s="1"/>
  <c r="AD3092" i="1"/>
  <c r="AA3092" i="1"/>
  <c r="AC3092" i="1" s="1"/>
  <c r="AD3035" i="1"/>
  <c r="AA3035" i="1"/>
  <c r="AC3035" i="1" s="1"/>
  <c r="AD3034" i="1"/>
  <c r="AA3034" i="1"/>
  <c r="AC3034" i="1" s="1"/>
  <c r="AD3036" i="1"/>
  <c r="AA3036" i="1"/>
  <c r="AC3036" i="1" s="1"/>
  <c r="AD3026" i="1"/>
  <c r="AA3026" i="1"/>
  <c r="AC3026" i="1" s="1"/>
  <c r="AD3071" i="1"/>
  <c r="AA3071" i="1"/>
  <c r="AC3071" i="1" s="1"/>
  <c r="AD3049" i="1"/>
  <c r="AA3049" i="1"/>
  <c r="AC3049" i="1" s="1"/>
  <c r="AD3043" i="1"/>
  <c r="AA3043" i="1"/>
  <c r="AC3043" i="1" s="1"/>
  <c r="AD1419" i="1"/>
  <c r="AA1419" i="1"/>
  <c r="AC1419" i="1" s="1"/>
  <c r="AD880" i="1"/>
  <c r="AA880" i="1"/>
  <c r="AC880" i="1" s="1"/>
  <c r="AD2713" i="1"/>
  <c r="AA2713" i="1"/>
  <c r="AC2713" i="1" s="1"/>
  <c r="AD2773" i="1"/>
  <c r="AA2773" i="1"/>
  <c r="AD2830" i="1"/>
  <c r="AA2830" i="1"/>
  <c r="AD3037" i="1"/>
  <c r="AA3037" i="1"/>
  <c r="AC3037" i="1" s="1"/>
  <c r="AD18" i="1"/>
  <c r="AA18" i="1"/>
  <c r="AD43" i="1"/>
  <c r="AA43" i="1"/>
  <c r="AC43" i="1" s="1"/>
  <c r="AD78" i="1"/>
  <c r="AA78" i="1"/>
  <c r="AC78" i="1" s="1"/>
  <c r="AD94" i="1"/>
  <c r="AA94" i="1"/>
  <c r="AC94" i="1" s="1"/>
  <c r="AD134" i="1"/>
  <c r="AA134" i="1"/>
  <c r="AC134" i="1" s="1"/>
  <c r="AD157" i="1"/>
  <c r="AA157" i="1"/>
  <c r="AD175" i="1"/>
  <c r="AA175" i="1"/>
  <c r="AD196" i="1"/>
  <c r="AA196" i="1"/>
  <c r="AD216" i="1"/>
  <c r="AA216" i="1"/>
  <c r="AD242" i="1"/>
  <c r="AA242" i="1"/>
  <c r="AD258" i="1"/>
  <c r="AA258" i="1"/>
  <c r="AD284" i="1"/>
  <c r="AA284" i="1"/>
  <c r="AD339" i="1"/>
  <c r="AA339" i="1"/>
  <c r="AD373" i="1"/>
  <c r="AA373" i="1"/>
  <c r="AC373" i="1" s="1"/>
  <c r="AD453" i="1"/>
  <c r="AA453" i="1"/>
  <c r="AC453" i="1" s="1"/>
  <c r="AD483" i="1"/>
  <c r="AA483" i="1"/>
  <c r="AC483" i="1" s="1"/>
  <c r="AD518" i="1"/>
  <c r="AA518" i="1"/>
  <c r="AC518" i="1" s="1"/>
  <c r="AD601" i="1"/>
  <c r="AA601" i="1"/>
  <c r="AC601" i="1" s="1"/>
  <c r="AD651" i="1"/>
  <c r="AA651" i="1"/>
  <c r="AC651" i="1" s="1"/>
  <c r="AD755" i="1"/>
  <c r="AA755" i="1"/>
  <c r="AD812" i="1"/>
  <c r="AA812" i="1"/>
  <c r="AD851" i="1"/>
  <c r="AA851" i="1"/>
  <c r="AC851" i="1" s="1"/>
  <c r="AD898" i="1"/>
  <c r="AA898" i="1"/>
  <c r="AC898" i="1" s="1"/>
  <c r="AD950" i="1"/>
  <c r="AA950" i="1"/>
  <c r="AC950" i="1" s="1"/>
  <c r="AD1009" i="1"/>
  <c r="AA1009" i="1"/>
  <c r="AC1009" i="1" s="1"/>
  <c r="AD1029" i="1"/>
  <c r="AA1029" i="1"/>
  <c r="AC1029" i="1" s="1"/>
  <c r="AD1062" i="1"/>
  <c r="AA1062" i="1"/>
  <c r="AD1103" i="1"/>
  <c r="AA1103" i="1"/>
  <c r="AC1103" i="1" s="1"/>
  <c r="AD1158" i="1"/>
  <c r="AA1158" i="1"/>
  <c r="AC1158" i="1" s="1"/>
  <c r="AD1197" i="1"/>
  <c r="AA1197" i="1"/>
  <c r="AC1197" i="1" s="1"/>
  <c r="AD1276" i="1"/>
  <c r="AA1276" i="1"/>
  <c r="AC1276" i="1" s="1"/>
  <c r="AD1337" i="1"/>
  <c r="AA1337" i="1"/>
  <c r="AC1337" i="1" s="1"/>
  <c r="AD1382" i="1"/>
  <c r="AA1382" i="1"/>
  <c r="AC1382" i="1" s="1"/>
  <c r="AD1434" i="1"/>
  <c r="AA1434" i="1"/>
  <c r="AC1434" i="1" s="1"/>
  <c r="AD1527" i="1"/>
  <c r="AA1527" i="1"/>
  <c r="AC1527" i="1" s="1"/>
  <c r="AD1678" i="1"/>
  <c r="AA1678" i="1"/>
  <c r="AC1678" i="1" s="1"/>
  <c r="AD1745" i="1"/>
  <c r="AA1745" i="1"/>
  <c r="AC1745" i="1" s="1"/>
  <c r="AD1786" i="1"/>
  <c r="AA1786" i="1"/>
  <c r="AC1786" i="1" s="1"/>
  <c r="AD1836" i="1"/>
  <c r="AA1836" i="1"/>
  <c r="AC1836" i="1" s="1"/>
  <c r="AD1852" i="1"/>
  <c r="AA1852" i="1"/>
  <c r="AC1852" i="1" s="1"/>
  <c r="AD1887" i="1"/>
  <c r="AA1887" i="1"/>
  <c r="AC1887" i="1" s="1"/>
  <c r="AD1906" i="1"/>
  <c r="AA1906" i="1"/>
  <c r="AC1906" i="1" s="1"/>
  <c r="AD1933" i="1"/>
  <c r="AA1933" i="1"/>
  <c r="AC1933" i="1" s="1"/>
  <c r="AD1962" i="1"/>
  <c r="AA1962" i="1"/>
  <c r="AC1962" i="1" s="1"/>
  <c r="AD2004" i="1"/>
  <c r="AA2004" i="1"/>
  <c r="AC2004" i="1" s="1"/>
  <c r="AD2034" i="1"/>
  <c r="AA2034" i="1"/>
  <c r="AC2034" i="1" s="1"/>
  <c r="AD2052" i="1"/>
  <c r="AA2052" i="1"/>
  <c r="AC2052" i="1" s="1"/>
  <c r="AD2096" i="1"/>
  <c r="AA2096" i="1"/>
  <c r="AC2096" i="1" s="1"/>
  <c r="AD2113" i="1"/>
  <c r="AA2113" i="1"/>
  <c r="AC2113" i="1" s="1"/>
  <c r="AD2130" i="1"/>
  <c r="AA2130" i="1"/>
  <c r="AC2130" i="1" s="1"/>
  <c r="AD2163" i="1"/>
  <c r="AA2163" i="1"/>
  <c r="AC2163" i="1" s="1"/>
  <c r="AD2205" i="1"/>
  <c r="AA2205" i="1"/>
  <c r="AC2205" i="1" s="1"/>
  <c r="AD2236" i="1"/>
  <c r="AA2236" i="1"/>
  <c r="AC2236" i="1" s="1"/>
  <c r="AD2262" i="1"/>
  <c r="AA2262" i="1"/>
  <c r="AC2262" i="1" s="1"/>
  <c r="AD2281" i="1"/>
  <c r="AA2281" i="1"/>
  <c r="AC2281" i="1" s="1"/>
  <c r="AD2297" i="1"/>
  <c r="AA2297" i="1"/>
  <c r="AC2297" i="1" s="1"/>
  <c r="AD2326" i="1"/>
  <c r="AA2326" i="1"/>
  <c r="AC2326" i="1" s="1"/>
  <c r="AD2366" i="1"/>
  <c r="AA2366" i="1"/>
  <c r="AC2366" i="1" s="1"/>
  <c r="AD2396" i="1"/>
  <c r="AA2396" i="1"/>
  <c r="AC2396" i="1" s="1"/>
  <c r="AD2411" i="1"/>
  <c r="AA2411" i="1"/>
  <c r="AC2411" i="1" s="1"/>
  <c r="AD2428" i="1"/>
  <c r="AA2428" i="1"/>
  <c r="AC2428" i="1" s="1"/>
  <c r="AD2441" i="1"/>
  <c r="AA2441" i="1"/>
  <c r="AC2441" i="1" s="1"/>
  <c r="AD2507" i="1"/>
  <c r="AA2507" i="1"/>
  <c r="AC2507" i="1" s="1"/>
  <c r="AD2545" i="1"/>
  <c r="AA2545" i="1"/>
  <c r="AC2545" i="1" s="1"/>
  <c r="AD2566" i="1"/>
  <c r="AA2566" i="1"/>
  <c r="AC2566" i="1" s="1"/>
  <c r="AD2599" i="1"/>
  <c r="AA2599" i="1"/>
  <c r="AC2599" i="1" s="1"/>
  <c r="AD2623" i="1"/>
  <c r="AA2623" i="1"/>
  <c r="AC2623" i="1" s="1"/>
  <c r="AD2686" i="1"/>
  <c r="AA2686" i="1"/>
  <c r="AC2686" i="1" s="1"/>
  <c r="AD2710" i="1"/>
  <c r="AA2710" i="1"/>
  <c r="AC2710" i="1" s="1"/>
  <c r="AD2746" i="1"/>
  <c r="AA2746" i="1"/>
  <c r="AC2746" i="1" s="1"/>
  <c r="AD2771" i="1"/>
  <c r="AA2771" i="1"/>
  <c r="AC2771" i="1" s="1"/>
  <c r="AD2806" i="1"/>
  <c r="AA2806" i="1"/>
  <c r="AC2806" i="1" s="1"/>
  <c r="AD2836" i="1"/>
  <c r="AA2836" i="1"/>
  <c r="AC2836" i="1" s="1"/>
  <c r="AD3058" i="1"/>
  <c r="AA3058" i="1"/>
  <c r="AC3058" i="1" s="1"/>
  <c r="AD3024" i="1"/>
  <c r="AA3024" i="1"/>
  <c r="AC3024" i="1" s="1"/>
  <c r="AD1899" i="1"/>
  <c r="AA1899" i="1"/>
  <c r="AC1899" i="1" s="1"/>
  <c r="AD1994" i="1"/>
  <c r="AA1994" i="1"/>
  <c r="AC1994" i="1" s="1"/>
  <c r="AD2099" i="1"/>
  <c r="AA2099" i="1"/>
  <c r="AC2099" i="1" s="1"/>
  <c r="AD2185" i="1"/>
  <c r="AA2185" i="1"/>
  <c r="AC2185" i="1" s="1"/>
  <c r="AD2300" i="1"/>
  <c r="AA2300" i="1"/>
  <c r="AC2300" i="1" s="1"/>
  <c r="AD2354" i="1"/>
  <c r="AA2354" i="1"/>
  <c r="AC2354" i="1" s="1"/>
  <c r="AD2472" i="1"/>
  <c r="AA2472" i="1"/>
  <c r="AC2472" i="1" s="1"/>
  <c r="AD2506" i="1"/>
  <c r="AA2506" i="1"/>
  <c r="AC2506" i="1" s="1"/>
  <c r="AD2535" i="1"/>
  <c r="AA2535" i="1"/>
  <c r="AC2535" i="1" s="1"/>
  <c r="AD2553" i="1"/>
  <c r="AA2553" i="1"/>
  <c r="AC2553" i="1" s="1"/>
  <c r="AD2581" i="1"/>
  <c r="AA2581" i="1"/>
  <c r="AC2581" i="1" s="1"/>
  <c r="AD2608" i="1"/>
  <c r="AA2608" i="1"/>
  <c r="AC2608" i="1" s="1"/>
  <c r="AD2654" i="1"/>
  <c r="AA2654" i="1"/>
  <c r="AD2676" i="1"/>
  <c r="AA2676" i="1"/>
  <c r="AD2695" i="1"/>
  <c r="AA2695" i="1"/>
  <c r="AC2695" i="1" s="1"/>
  <c r="AD2741" i="1"/>
  <c r="AA2741" i="1"/>
  <c r="AC2741" i="1" s="1"/>
  <c r="AD2790" i="1"/>
  <c r="AA2790" i="1"/>
  <c r="AC2790" i="1" s="1"/>
  <c r="AD2827" i="1"/>
  <c r="AA2827" i="1"/>
  <c r="AD2851" i="1"/>
  <c r="AA2851" i="1"/>
  <c r="AC2851" i="1" s="1"/>
  <c r="AD2879" i="1"/>
  <c r="AA2879" i="1"/>
  <c r="AC2879" i="1" s="1"/>
  <c r="AD2934" i="1"/>
  <c r="AA2934" i="1"/>
  <c r="AC2934" i="1" s="1"/>
  <c r="AD2951" i="1"/>
  <c r="AA2951" i="1"/>
  <c r="AC2951" i="1" s="1"/>
  <c r="AD2973" i="1"/>
  <c r="AA2973" i="1"/>
  <c r="AC2973" i="1" s="1"/>
  <c r="AD3001" i="1"/>
  <c r="AA3001" i="1"/>
  <c r="AC3001" i="1" s="1"/>
  <c r="AD3018" i="1"/>
  <c r="AA3018" i="1"/>
  <c r="AC3018" i="1" s="1"/>
  <c r="AD3061" i="1"/>
  <c r="AA3061" i="1"/>
  <c r="AC3061" i="1" s="1"/>
  <c r="AD281" i="1"/>
  <c r="AA281" i="1"/>
  <c r="AD319" i="1"/>
  <c r="AA319" i="1"/>
  <c r="AD370" i="1"/>
  <c r="AA370" i="1"/>
  <c r="AC370" i="1" s="1"/>
  <c r="AD439" i="1"/>
  <c r="AA439" i="1"/>
  <c r="AC439" i="1" s="1"/>
  <c r="AD475" i="1"/>
  <c r="AA475" i="1"/>
  <c r="AD638" i="1"/>
  <c r="AA638" i="1"/>
  <c r="AC638" i="1" s="1"/>
  <c r="AD689" i="1"/>
  <c r="AA689" i="1"/>
  <c r="AC689" i="1" s="1"/>
  <c r="AD774" i="1"/>
  <c r="AA774" i="1"/>
  <c r="AC774" i="1" s="1"/>
  <c r="AD832" i="1"/>
  <c r="AA832" i="1"/>
  <c r="AC832" i="1" s="1"/>
  <c r="AD905" i="1"/>
  <c r="AA905" i="1"/>
  <c r="AC905" i="1" s="1"/>
  <c r="AD1059" i="1"/>
  <c r="AA1059" i="1"/>
  <c r="AC1059" i="1" s="1"/>
  <c r="AD1101" i="1"/>
  <c r="AA1101" i="1"/>
  <c r="AC1101" i="1" s="1"/>
  <c r="AD1146" i="1"/>
  <c r="AA1146" i="1"/>
  <c r="AC1146" i="1" s="1"/>
  <c r="AD1255" i="1"/>
  <c r="AA1255" i="1"/>
  <c r="AC1255" i="1" s="1"/>
  <c r="AD1219" i="1"/>
  <c r="AA1219" i="1"/>
  <c r="AC1219" i="1" s="1"/>
  <c r="AD1380" i="1"/>
  <c r="AA1380" i="1"/>
  <c r="AD1445" i="1"/>
  <c r="AA1445" i="1"/>
  <c r="AC1445" i="1" s="1"/>
  <c r="AD1504" i="1"/>
  <c r="AA1504" i="1"/>
  <c r="AC1504" i="1" s="1"/>
  <c r="AD1546" i="1"/>
  <c r="AA1546" i="1"/>
  <c r="AC1546" i="1" s="1"/>
  <c r="AD1587" i="1"/>
  <c r="AA1587" i="1"/>
  <c r="AC1587" i="1" s="1"/>
  <c r="AD1640" i="1"/>
  <c r="AA1640" i="1"/>
  <c r="AD1700" i="1"/>
  <c r="AA1700" i="1"/>
  <c r="AC1700" i="1" s="1"/>
  <c r="AD1767" i="1"/>
  <c r="AA1767" i="1"/>
  <c r="AC1767" i="1" s="1"/>
  <c r="AD2485" i="1"/>
  <c r="AA2485" i="1"/>
  <c r="AC2485" i="1" s="1"/>
  <c r="AD2539" i="1"/>
  <c r="AA2539" i="1"/>
  <c r="AC2539" i="1" s="1"/>
  <c r="AD2584" i="1"/>
  <c r="AA2584" i="1"/>
  <c r="AC2584" i="1" s="1"/>
  <c r="AD2937" i="1"/>
  <c r="AA2937" i="1"/>
  <c r="AC2937" i="1" s="1"/>
  <c r="AD2982" i="1"/>
  <c r="AA2982" i="1"/>
  <c r="AD3050" i="1"/>
  <c r="AA3050" i="1"/>
  <c r="AC3050" i="1" s="1"/>
  <c r="AD631" i="1"/>
  <c r="AA631" i="1"/>
  <c r="AC631" i="1" s="1"/>
  <c r="AD793" i="1"/>
  <c r="AA793" i="1"/>
  <c r="AC793" i="1" s="1"/>
  <c r="AD885" i="1"/>
  <c r="AA885" i="1"/>
  <c r="AC885" i="1" s="1"/>
  <c r="AD991" i="1"/>
  <c r="AA991" i="1"/>
  <c r="AC991" i="1" s="1"/>
  <c r="AD1091" i="1"/>
  <c r="AA1091" i="1"/>
  <c r="AC1091" i="1" s="1"/>
  <c r="AD1234" i="1"/>
  <c r="AA1234" i="1"/>
  <c r="AC1234" i="1" s="1"/>
  <c r="AD1232" i="1"/>
  <c r="AA1232" i="1"/>
  <c r="AC1232" i="1" s="1"/>
  <c r="AD1390" i="1"/>
  <c r="AA1390" i="1"/>
  <c r="AC1390" i="1" s="1"/>
  <c r="AD1455" i="1"/>
  <c r="AA1455" i="1"/>
  <c r="AC1455" i="1" s="1"/>
  <c r="AD1512" i="1"/>
  <c r="AA1512" i="1"/>
  <c r="AC1512" i="1" s="1"/>
  <c r="AD1595" i="1"/>
  <c r="AA1595" i="1"/>
  <c r="AC1595" i="1" s="1"/>
  <c r="AD1691" i="1"/>
  <c r="AA1691" i="1"/>
  <c r="AC1691" i="1" s="1"/>
  <c r="AD2497" i="1"/>
  <c r="AA2497" i="1"/>
  <c r="AC2497" i="1" s="1"/>
  <c r="AD2603" i="1"/>
  <c r="AA2603" i="1"/>
  <c r="AC2603" i="1" s="1"/>
  <c r="AD2907" i="1"/>
  <c r="AA2907" i="1"/>
  <c r="AC2907" i="1" s="1"/>
  <c r="AD324" i="1"/>
  <c r="AA324" i="1"/>
  <c r="AD328" i="1"/>
  <c r="AA328" i="1"/>
  <c r="AD798" i="1"/>
  <c r="AA798" i="1"/>
  <c r="AC798" i="1" s="1"/>
  <c r="AD1250" i="1"/>
  <c r="AA1250" i="1"/>
  <c r="AC1250" i="1" s="1"/>
  <c r="AD1562" i="1"/>
  <c r="AA1562" i="1"/>
  <c r="AC1562" i="1" s="1"/>
  <c r="AD2368" i="1"/>
  <c r="AA2368" i="1"/>
  <c r="AC2368" i="1" s="1"/>
  <c r="AD1971" i="1"/>
  <c r="AA1971" i="1"/>
  <c r="AC1971" i="1" s="1"/>
  <c r="AD1683" i="1"/>
  <c r="AA1683" i="1"/>
  <c r="AC1683" i="1" s="1"/>
  <c r="AD2633" i="1"/>
  <c r="AA2633" i="1"/>
  <c r="AC2633" i="1" s="1"/>
  <c r="AD2080" i="1"/>
  <c r="AA2080" i="1"/>
  <c r="AD2427" i="1"/>
  <c r="AA2427" i="1"/>
  <c r="AC2427" i="1" s="1"/>
  <c r="AD1038" i="1"/>
  <c r="AA1038" i="1"/>
  <c r="AC1038" i="1" s="1"/>
  <c r="AD1830" i="1"/>
  <c r="AA1830" i="1"/>
  <c r="AC1830" i="1" s="1"/>
  <c r="AD1918" i="1"/>
  <c r="AA1918" i="1"/>
  <c r="AC1918" i="1" s="1"/>
  <c r="AD2028" i="1"/>
  <c r="AA2028" i="1"/>
  <c r="AC2028" i="1" s="1"/>
  <c r="AD2117" i="1"/>
  <c r="AA2117" i="1"/>
  <c r="AC2117" i="1" s="1"/>
  <c r="AD2245" i="1"/>
  <c r="AA2245" i="1"/>
  <c r="AC2245" i="1" s="1"/>
  <c r="AD2334" i="1"/>
  <c r="AA2334" i="1"/>
  <c r="AC2334" i="1" s="1"/>
  <c r="AD2577" i="1"/>
  <c r="AA2577" i="1"/>
  <c r="AC2577" i="1" s="1"/>
  <c r="AD2802" i="1"/>
  <c r="AA2802" i="1"/>
  <c r="AC2802" i="1" s="1"/>
  <c r="AD1839" i="1"/>
  <c r="AA1839" i="1"/>
  <c r="AC1839" i="1" s="1"/>
  <c r="AD2012" i="1"/>
  <c r="AA2012" i="1"/>
  <c r="AC2012" i="1" s="1"/>
  <c r="AD2235" i="1"/>
  <c r="AA2235" i="1"/>
  <c r="AC2235" i="1" s="1"/>
  <c r="AD2327" i="1"/>
  <c r="AA2327" i="1"/>
  <c r="AC2327" i="1" s="1"/>
  <c r="AD1113" i="1"/>
  <c r="AA1113" i="1"/>
  <c r="AC1113" i="1" s="1"/>
  <c r="AD602" i="1"/>
  <c r="AA602" i="1"/>
  <c r="AC602" i="1" s="1"/>
  <c r="AD642" i="1"/>
  <c r="AA642" i="1"/>
  <c r="AC642" i="1" s="1"/>
  <c r="AD716" i="1"/>
  <c r="AA716" i="1"/>
  <c r="AC716" i="1" s="1"/>
  <c r="AD770" i="1"/>
  <c r="AA770" i="1"/>
  <c r="AC770" i="1" s="1"/>
  <c r="AD838" i="1"/>
  <c r="AA838" i="1"/>
  <c r="AC838" i="1" s="1"/>
  <c r="AD873" i="1"/>
  <c r="AA873" i="1"/>
  <c r="AC873" i="1" s="1"/>
  <c r="AD951" i="1"/>
  <c r="AA951" i="1"/>
  <c r="AC951" i="1" s="1"/>
  <c r="AD1011" i="1"/>
  <c r="AA1011" i="1"/>
  <c r="AD1055" i="1"/>
  <c r="AA1055" i="1"/>
  <c r="AC1055" i="1" s="1"/>
  <c r="AD27" i="1"/>
  <c r="AA27" i="1"/>
  <c r="AC27" i="1" s="1"/>
  <c r="AD84" i="1"/>
  <c r="AA84" i="1"/>
  <c r="AC84" i="1" s="1"/>
  <c r="AD142" i="1"/>
  <c r="AA142" i="1"/>
  <c r="AD1096" i="1"/>
  <c r="AA1096" i="1"/>
  <c r="AC1096" i="1" s="1"/>
  <c r="AD1142" i="1"/>
  <c r="AA1142" i="1"/>
  <c r="AC1142" i="1" s="1"/>
  <c r="AD1251" i="1"/>
  <c r="AA1251" i="1"/>
  <c r="AD1216" i="1"/>
  <c r="AA1216" i="1"/>
  <c r="AC1216" i="1" s="1"/>
  <c r="AD1280" i="1"/>
  <c r="AA1280" i="1"/>
  <c r="AC1280" i="1" s="1"/>
  <c r="AD1330" i="1"/>
  <c r="AA1330" i="1"/>
  <c r="AC1330" i="1" s="1"/>
  <c r="AD1385" i="1"/>
  <c r="AA1385" i="1"/>
  <c r="AC1385" i="1" s="1"/>
  <c r="AD1429" i="1"/>
  <c r="AA1429" i="1"/>
  <c r="AC1429" i="1" s="1"/>
  <c r="AD1897" i="1"/>
  <c r="AA1897" i="1"/>
  <c r="AC1897" i="1" s="1"/>
  <c r="AD1999" i="1"/>
  <c r="AA1999" i="1"/>
  <c r="AC1999" i="1" s="1"/>
  <c r="AD2097" i="1"/>
  <c r="AA2097" i="1"/>
  <c r="AC2097" i="1" s="1"/>
  <c r="AD2216" i="1"/>
  <c r="AA2216" i="1"/>
  <c r="AC2216" i="1" s="1"/>
  <c r="AD2298" i="1"/>
  <c r="AA2298" i="1"/>
  <c r="AC2298" i="1" s="1"/>
  <c r="AD2405" i="1"/>
  <c r="AA2405" i="1"/>
  <c r="AC2405" i="1" s="1"/>
  <c r="AD3051" i="1"/>
  <c r="AA3051" i="1"/>
  <c r="AC3051" i="1" s="1"/>
  <c r="AD214" i="1"/>
  <c r="AA214" i="1"/>
  <c r="AD256" i="1"/>
  <c r="AA256" i="1"/>
  <c r="AD520" i="1"/>
  <c r="AA520" i="1"/>
  <c r="AC520" i="1" s="1"/>
  <c r="AD843" i="1"/>
  <c r="AA843" i="1"/>
  <c r="AC843" i="1" s="1"/>
  <c r="AD1325" i="1"/>
  <c r="AA1325" i="1"/>
  <c r="AC1325" i="1" s="1"/>
  <c r="AD1642" i="1"/>
  <c r="AA1642" i="1"/>
  <c r="AC1642" i="1" s="1"/>
  <c r="AD37" i="1"/>
  <c r="AA37" i="1"/>
  <c r="AC37" i="1" s="1"/>
  <c r="AD147" i="1"/>
  <c r="AA147" i="1"/>
  <c r="AD325" i="1"/>
  <c r="AA325" i="1"/>
  <c r="AD444" i="1"/>
  <c r="AA444" i="1"/>
  <c r="AC444" i="1" s="1"/>
  <c r="AD1450" i="1"/>
  <c r="AA1450" i="1"/>
  <c r="AD1493" i="1"/>
  <c r="AA1493" i="1"/>
  <c r="AC1493" i="1" s="1"/>
  <c r="AD1532" i="1"/>
  <c r="AA1532" i="1"/>
  <c r="AC1532" i="1" s="1"/>
  <c r="AD1572" i="1"/>
  <c r="AA1572" i="1"/>
  <c r="AC1572" i="1" s="1"/>
  <c r="AD1609" i="1"/>
  <c r="AA1609" i="1"/>
  <c r="AC1609" i="1" s="1"/>
  <c r="AD1653" i="1"/>
  <c r="AA1653" i="1"/>
  <c r="AC1653" i="1" s="1"/>
  <c r="AD1697" i="1"/>
  <c r="AA1697" i="1"/>
  <c r="AC1697" i="1" s="1"/>
  <c r="AD1729" i="1"/>
  <c r="AA1729" i="1"/>
  <c r="AC1729" i="1" s="1"/>
  <c r="AD1787" i="1"/>
  <c r="AA1787" i="1"/>
  <c r="AC1787" i="1" s="1"/>
  <c r="AD1853" i="1"/>
  <c r="AA1853" i="1"/>
  <c r="AC1853" i="1" s="1"/>
  <c r="AD1907" i="1"/>
  <c r="AA1907" i="1"/>
  <c r="AC1907" i="1" s="1"/>
  <c r="AD1955" i="1"/>
  <c r="AA1955" i="1"/>
  <c r="AC1955" i="1" s="1"/>
  <c r="AD2005" i="1"/>
  <c r="AA2005" i="1"/>
  <c r="AC2005" i="1" s="1"/>
  <c r="AD2068" i="1"/>
  <c r="AA2068" i="1"/>
  <c r="AC2068" i="1" s="1"/>
  <c r="AD2143" i="1"/>
  <c r="AA2143" i="1"/>
  <c r="AC2143" i="1" s="1"/>
  <c r="AD2218" i="1"/>
  <c r="AA2218" i="1"/>
  <c r="AC2218" i="1" s="1"/>
  <c r="AD2271" i="1"/>
  <c r="AA2271" i="1"/>
  <c r="AC2271" i="1" s="1"/>
  <c r="AD2304" i="1"/>
  <c r="AA2304" i="1"/>
  <c r="AC2304" i="1" s="1"/>
  <c r="AD2391" i="1"/>
  <c r="AA2391" i="1"/>
  <c r="AC2391" i="1" s="1"/>
  <c r="AD2435" i="1"/>
  <c r="AA2435" i="1"/>
  <c r="AC2435" i="1" s="1"/>
  <c r="AD2511" i="1"/>
  <c r="AA2511" i="1"/>
  <c r="AC2511" i="1" s="1"/>
  <c r="AD2558" i="1"/>
  <c r="AA2558" i="1"/>
  <c r="AC2558" i="1" s="1"/>
  <c r="AD2612" i="1"/>
  <c r="AA2612" i="1"/>
  <c r="AC2612" i="1" s="1"/>
  <c r="AD2680" i="1"/>
  <c r="AA2680" i="1"/>
  <c r="AC2680" i="1" s="1"/>
  <c r="AD2736" i="1"/>
  <c r="AA2736" i="1"/>
  <c r="AC2736" i="1" s="1"/>
  <c r="AD2801" i="1"/>
  <c r="AA2801" i="1"/>
  <c r="AC2801" i="1" s="1"/>
  <c r="AD2839" i="1"/>
  <c r="AA2839" i="1"/>
  <c r="AC2839" i="1" s="1"/>
  <c r="AD2938" i="1"/>
  <c r="AA2938" i="1"/>
  <c r="AC2938" i="1" s="1"/>
  <c r="AD2989" i="1"/>
  <c r="AA2989" i="1"/>
  <c r="AC2989" i="1" s="1"/>
  <c r="AD3063" i="1"/>
  <c r="AA3063" i="1"/>
  <c r="AC3063" i="1" s="1"/>
  <c r="AD2226" i="1"/>
  <c r="AA2226" i="1"/>
  <c r="AC2226" i="1" s="1"/>
  <c r="AD6" i="1"/>
  <c r="AA6" i="1"/>
  <c r="AC6" i="1" s="1"/>
  <c r="AD48" i="1"/>
  <c r="AA48" i="1"/>
  <c r="AC48" i="1" s="1"/>
  <c r="AD110" i="1"/>
  <c r="AA110" i="1"/>
  <c r="AC110" i="1" s="1"/>
  <c r="AD170" i="1"/>
  <c r="AA170" i="1"/>
  <c r="AD212" i="1"/>
  <c r="AA212" i="1"/>
  <c r="AD253" i="1"/>
  <c r="AA253" i="1"/>
  <c r="AD309" i="1"/>
  <c r="AA309" i="1"/>
  <c r="AD539" i="1"/>
  <c r="AA539" i="1"/>
  <c r="AC539" i="1" s="1"/>
  <c r="AD655" i="1"/>
  <c r="AA655" i="1"/>
  <c r="AC655" i="1" s="1"/>
  <c r="AD834" i="1"/>
  <c r="AA834" i="1"/>
  <c r="AC834" i="1" s="1"/>
  <c r="AD1082" i="1"/>
  <c r="AA1082" i="1"/>
  <c r="AC1082" i="1" s="1"/>
  <c r="AD1246" i="1"/>
  <c r="AA1246" i="1"/>
  <c r="AC1246" i="1" s="1"/>
  <c r="AD1498" i="1"/>
  <c r="AA1498" i="1"/>
  <c r="AC1498" i="1" s="1"/>
  <c r="AD1650" i="1"/>
  <c r="AA1650" i="1"/>
  <c r="AC1650" i="1" s="1"/>
  <c r="AD35" i="1"/>
  <c r="AA35" i="1"/>
  <c r="AD145" i="1"/>
  <c r="AA145" i="1"/>
  <c r="AC145" i="1" s="1"/>
  <c r="AD323" i="1"/>
  <c r="AA323" i="1"/>
  <c r="AD452" i="1"/>
  <c r="AA452" i="1"/>
  <c r="AC452" i="1" s="1"/>
  <c r="AD641" i="1"/>
  <c r="AA641" i="1"/>
  <c r="AC641" i="1" s="1"/>
  <c r="AD764" i="1"/>
  <c r="AA764" i="1"/>
  <c r="AC764" i="1" s="1"/>
  <c r="AD860" i="1"/>
  <c r="AA860" i="1"/>
  <c r="AC860" i="1" s="1"/>
  <c r="AD1000" i="1"/>
  <c r="AA1000" i="1"/>
  <c r="AC1000" i="1" s="1"/>
  <c r="AD1094" i="1"/>
  <c r="AA1094" i="1"/>
  <c r="AC1094" i="1" s="1"/>
  <c r="AD1248" i="1"/>
  <c r="AA1248" i="1"/>
  <c r="AC1248" i="1" s="1"/>
  <c r="AD1274" i="1"/>
  <c r="AA1274" i="1"/>
  <c r="AC1274" i="1" s="1"/>
  <c r="AD1534" i="1"/>
  <c r="AA1534" i="1"/>
  <c r="AC1534" i="1" s="1"/>
  <c r="AD1723" i="1"/>
  <c r="AA1723" i="1"/>
  <c r="AC1723" i="1" s="1"/>
  <c r="AD77" i="1"/>
  <c r="AA77" i="1"/>
  <c r="AC77" i="1" s="1"/>
  <c r="AD173" i="1"/>
  <c r="AA173" i="1"/>
  <c r="AD257" i="1"/>
  <c r="AA257" i="1"/>
  <c r="AD541" i="1"/>
  <c r="AA541" i="1"/>
  <c r="AC541" i="1" s="1"/>
  <c r="AD871" i="1"/>
  <c r="AA871" i="1"/>
  <c r="AC871" i="1" s="1"/>
  <c r="AD1086" i="1"/>
  <c r="AA1086" i="1"/>
  <c r="AC1086" i="1" s="1"/>
  <c r="AD1249" i="1"/>
  <c r="AA1249" i="1"/>
  <c r="AC1249" i="1" s="1"/>
  <c r="AD1491" i="1"/>
  <c r="AA1491" i="1"/>
  <c r="AC1491" i="1" s="1"/>
  <c r="AD1687" i="1"/>
  <c r="AA1687" i="1"/>
  <c r="AC1687" i="1" s="1"/>
  <c r="AD1848" i="1"/>
  <c r="AA1848" i="1"/>
  <c r="AC1848" i="1" s="1"/>
  <c r="AD1944" i="1"/>
  <c r="AA1944" i="1"/>
  <c r="AC1944" i="1" s="1"/>
  <c r="AD2048" i="1"/>
  <c r="AA2048" i="1"/>
  <c r="AC2048" i="1" s="1"/>
  <c r="AD2156" i="1"/>
  <c r="AA2156" i="1"/>
  <c r="AC2156" i="1" s="1"/>
  <c r="AD979" i="1"/>
  <c r="AA979" i="1"/>
  <c r="AC979" i="1" s="1"/>
  <c r="AD8" i="1"/>
  <c r="AA8" i="1"/>
  <c r="AC8" i="1" s="1"/>
  <c r="AD52" i="1"/>
  <c r="AA52" i="1"/>
  <c r="AC52" i="1" s="1"/>
  <c r="AD163" i="1"/>
  <c r="AA163" i="1"/>
  <c r="AD1074" i="1"/>
  <c r="AA1074" i="1"/>
  <c r="AC1074" i="1" s="1"/>
  <c r="AD1164" i="1"/>
  <c r="AA1164" i="1"/>
  <c r="AC1164" i="1" s="1"/>
  <c r="AD1240" i="1"/>
  <c r="AA1240" i="1"/>
  <c r="AC1240" i="1" s="1"/>
  <c r="AD1365" i="1"/>
  <c r="AA1365" i="1"/>
  <c r="AC1365" i="1" s="1"/>
  <c r="AD1845" i="1"/>
  <c r="AA1845" i="1"/>
  <c r="AC1845" i="1" s="1"/>
  <c r="AD1932" i="1"/>
  <c r="AA1932" i="1"/>
  <c r="AC1932" i="1" s="1"/>
  <c r="AD2129" i="1"/>
  <c r="AA2129" i="1"/>
  <c r="AC2129" i="1" s="1"/>
  <c r="AD2363" i="1"/>
  <c r="AA2363" i="1"/>
  <c r="AC2363" i="1" s="1"/>
  <c r="AD883" i="1"/>
  <c r="AA883" i="1"/>
  <c r="AC883" i="1" s="1"/>
  <c r="AD232" i="1"/>
  <c r="AA232" i="1"/>
  <c r="AD672" i="1"/>
  <c r="AA672" i="1"/>
  <c r="AC672" i="1" s="1"/>
  <c r="AD1488" i="1"/>
  <c r="AA1488" i="1"/>
  <c r="AC1488" i="1" s="1"/>
  <c r="AD89" i="1"/>
  <c r="AA89" i="1"/>
  <c r="AC89" i="1" s="1"/>
  <c r="AD189" i="1"/>
  <c r="AA189" i="1"/>
  <c r="AD413" i="1"/>
  <c r="AA413" i="1"/>
  <c r="AC413" i="1" s="1"/>
  <c r="AD540" i="1"/>
  <c r="AA540" i="1"/>
  <c r="AC540" i="1" s="1"/>
  <c r="AD1509" i="1"/>
  <c r="AA1509" i="1"/>
  <c r="AC1509" i="1" s="1"/>
  <c r="AD1551" i="1"/>
  <c r="AA1551" i="1"/>
  <c r="AC1551" i="1" s="1"/>
  <c r="AD1637" i="1"/>
  <c r="AA1637" i="1"/>
  <c r="AC1637" i="1" s="1"/>
  <c r="AD1713" i="1"/>
  <c r="AA1713" i="1"/>
  <c r="AC1713" i="1" s="1"/>
  <c r="AD1824" i="1"/>
  <c r="AA1824" i="1"/>
  <c r="AC1824" i="1" s="1"/>
  <c r="AD1928" i="1"/>
  <c r="AA1928" i="1"/>
  <c r="AC1928" i="1" s="1"/>
  <c r="AD1985" i="1"/>
  <c r="AA1985" i="1"/>
  <c r="AC1985" i="1" s="1"/>
  <c r="AD2120" i="1"/>
  <c r="AA2120" i="1"/>
  <c r="AC2120" i="1" s="1"/>
  <c r="AD2251" i="1"/>
  <c r="AA2251" i="1"/>
  <c r="AC2251" i="1" s="1"/>
  <c r="AD2343" i="1"/>
  <c r="AA2343" i="1"/>
  <c r="AC2343" i="1" s="1"/>
  <c r="AD2487" i="1"/>
  <c r="AA2487" i="1"/>
  <c r="AC2487" i="1" s="1"/>
  <c r="AD2540" i="1"/>
  <c r="H1207" i="4" s="1"/>
  <c r="AA2540" i="1"/>
  <c r="AC2540" i="1" s="1"/>
  <c r="G1207" i="4" s="1"/>
  <c r="AD2660" i="1"/>
  <c r="AA2660" i="1"/>
  <c r="AC2660" i="1" s="1"/>
  <c r="AD2703" i="1"/>
  <c r="H1285" i="4" s="1"/>
  <c r="AA2703" i="1"/>
  <c r="AC2703" i="1" s="1"/>
  <c r="AD2821" i="1"/>
  <c r="AA2821" i="1"/>
  <c r="AC2821" i="1" s="1"/>
  <c r="AD2956" i="1"/>
  <c r="H1396" i="4" s="1"/>
  <c r="AA2956" i="1"/>
  <c r="AC2956" i="1" s="1"/>
  <c r="AD3010" i="1"/>
  <c r="AA3010" i="1"/>
  <c r="AC3010" i="1" s="1"/>
  <c r="AD2277" i="1"/>
  <c r="AA2277" i="1"/>
  <c r="AC2277" i="1" s="1"/>
  <c r="AD82" i="1"/>
  <c r="AA82" i="1"/>
  <c r="AC82" i="1" s="1"/>
  <c r="AD191" i="1"/>
  <c r="AA191" i="1"/>
  <c r="AD270" i="1"/>
  <c r="AA270" i="1"/>
  <c r="AD616" i="1"/>
  <c r="AA616" i="1"/>
  <c r="AC616" i="1" s="1"/>
  <c r="AD985" i="1"/>
  <c r="AA985" i="1"/>
  <c r="AC985" i="1" s="1"/>
  <c r="AD1171" i="1"/>
  <c r="AA1171" i="1"/>
  <c r="AC1171" i="1" s="1"/>
  <c r="AD1578" i="1"/>
  <c r="AA1578" i="1"/>
  <c r="AC1578" i="1" s="1"/>
  <c r="AD87" i="1"/>
  <c r="AA87" i="1"/>
  <c r="AC87" i="1" s="1"/>
  <c r="AD187" i="1"/>
  <c r="AA187" i="1"/>
  <c r="AD600" i="1"/>
  <c r="AA600" i="1"/>
  <c r="AC600" i="1" s="1"/>
  <c r="AD826" i="1"/>
  <c r="AA826" i="1"/>
  <c r="AC826" i="1" s="1"/>
  <c r="AD949" i="1"/>
  <c r="AA949" i="1"/>
  <c r="AC949" i="1" s="1"/>
  <c r="AD1140" i="1"/>
  <c r="AA1140" i="1"/>
  <c r="AD1328" i="1"/>
  <c r="AA1328" i="1"/>
  <c r="AC1328" i="1" s="1"/>
  <c r="AD17" i="1"/>
  <c r="H39" i="4" s="1"/>
  <c r="AA17" i="1"/>
  <c r="AC17" i="1" s="1"/>
  <c r="G39" i="4" s="1"/>
  <c r="AD215" i="1"/>
  <c r="AA215" i="1"/>
  <c r="AD758" i="1"/>
  <c r="AA758" i="1"/>
  <c r="AC758" i="1" s="1"/>
  <c r="AD987" i="1"/>
  <c r="H531" i="4" s="1"/>
  <c r="AA987" i="1"/>
  <c r="AC987" i="1" s="1"/>
  <c r="AD1405" i="1"/>
  <c r="H728" i="4" s="1"/>
  <c r="AA1405" i="1"/>
  <c r="AC1405" i="1" s="1"/>
  <c r="AD1775" i="1"/>
  <c r="AA1775" i="1"/>
  <c r="AC1775" i="1" s="1"/>
  <c r="AD2000" i="1"/>
  <c r="AA2000" i="1"/>
  <c r="AC2000" i="1" s="1"/>
  <c r="AD2102" i="1"/>
  <c r="AA2102" i="1"/>
  <c r="AC2102" i="1" s="1"/>
  <c r="C574" i="1"/>
  <c r="G574" i="1" s="1"/>
  <c r="H1385" i="4" l="1"/>
  <c r="G531" i="4"/>
  <c r="H1059" i="4"/>
  <c r="H89" i="4"/>
  <c r="M574" i="1"/>
  <c r="F574" i="1"/>
  <c r="AC806" i="1"/>
  <c r="AC2383" i="1"/>
  <c r="AC475" i="1"/>
  <c r="G19" i="4" s="1"/>
  <c r="AC44" i="1"/>
  <c r="AC2202" i="1"/>
  <c r="G1303" i="4" s="1"/>
  <c r="AC1301" i="1"/>
  <c r="G392" i="4" s="1"/>
  <c r="AC2080" i="1"/>
  <c r="AC2773" i="1"/>
  <c r="AC481" i="1"/>
  <c r="AC2115" i="1"/>
  <c r="AC2971" i="1"/>
  <c r="AC2772" i="1"/>
  <c r="AC480" i="1"/>
  <c r="G16" i="4" s="1"/>
  <c r="H794" i="4"/>
  <c r="AC1140" i="1"/>
  <c r="G218" i="4" s="1"/>
  <c r="AC1251" i="1"/>
  <c r="G347" i="4" s="1"/>
  <c r="AC1011" i="1"/>
  <c r="G208" i="4" s="1"/>
  <c r="AC2654" i="1"/>
  <c r="AC755" i="1"/>
  <c r="AC2830" i="1"/>
  <c r="AC2825" i="1"/>
  <c r="AC2762" i="1"/>
  <c r="AC757" i="1"/>
  <c r="AC704" i="1"/>
  <c r="AC1239" i="1"/>
  <c r="G279" i="4" s="1"/>
  <c r="AC1242" i="1"/>
  <c r="AC700" i="1"/>
  <c r="AC2758" i="1"/>
  <c r="AC1989" i="1"/>
  <c r="AC121" i="1"/>
  <c r="AC2410" i="1"/>
  <c r="AC685" i="1"/>
  <c r="AC1243" i="1"/>
  <c r="G283" i="4" s="1"/>
  <c r="H577" i="4"/>
  <c r="AC2828" i="1"/>
  <c r="AC2533" i="1"/>
  <c r="G1446" i="4" s="1"/>
  <c r="AC740" i="1"/>
  <c r="AC2717" i="1"/>
  <c r="AC1306" i="1"/>
  <c r="G376" i="4" s="1"/>
  <c r="AC1233" i="1"/>
  <c r="G291" i="4" s="1"/>
  <c r="H525" i="4"/>
  <c r="G525" i="4"/>
  <c r="AC1380" i="1"/>
  <c r="AC2678" i="1"/>
  <c r="AC994" i="1"/>
  <c r="G112" i="4" s="1"/>
  <c r="AC2598" i="1"/>
  <c r="G1377" i="4" s="1"/>
  <c r="AC1911" i="1"/>
  <c r="AC1450" i="1"/>
  <c r="AC1640" i="1"/>
  <c r="AC2827" i="1"/>
  <c r="AC2676" i="1"/>
  <c r="AC1062" i="1"/>
  <c r="G127" i="4" s="1"/>
  <c r="AC157" i="1"/>
  <c r="AC1449" i="1"/>
  <c r="AC982" i="1"/>
  <c r="G177" i="4" s="1"/>
  <c r="AC812" i="1"/>
  <c r="AC2658" i="1"/>
  <c r="AC964" i="1"/>
  <c r="G61" i="4" s="1"/>
  <c r="AC2015" i="1"/>
  <c r="G971" i="4" s="1"/>
  <c r="AC2408" i="1"/>
  <c r="AC485" i="1"/>
  <c r="G20" i="4" s="1"/>
  <c r="AC1804" i="1"/>
  <c r="AC2006" i="1"/>
  <c r="G992" i="4" s="1"/>
  <c r="AC2609" i="1"/>
  <c r="AC2013" i="1"/>
  <c r="G969" i="4" s="1"/>
  <c r="AC1914" i="1"/>
  <c r="G825" i="4" s="1"/>
  <c r="AC2652" i="1"/>
  <c r="AC810" i="1"/>
  <c r="AC1742" i="1"/>
  <c r="AC1741" i="1"/>
  <c r="AC892" i="1"/>
  <c r="G95" i="4" s="1"/>
  <c r="AC2406" i="1"/>
  <c r="AC2032" i="1"/>
  <c r="G956" i="4" s="1"/>
  <c r="AC1448" i="1"/>
  <c r="AC819" i="1"/>
  <c r="G25" i="4" s="1"/>
  <c r="AC2339" i="1"/>
  <c r="G1186" i="4" s="1"/>
  <c r="AC2072" i="1"/>
  <c r="G947" i="4" s="1"/>
  <c r="AC187" i="1"/>
  <c r="AC270" i="1"/>
  <c r="AC189" i="1"/>
  <c r="AC232" i="1"/>
  <c r="AC163" i="1"/>
  <c r="AC35" i="1"/>
  <c r="AC253" i="1"/>
  <c r="AC170" i="1"/>
  <c r="G365" i="4" s="1"/>
  <c r="AC325" i="1"/>
  <c r="AC214" i="1"/>
  <c r="AC142" i="1"/>
  <c r="G474" i="4" s="1"/>
  <c r="AC328" i="1"/>
  <c r="AC324" i="1"/>
  <c r="AC339" i="1"/>
  <c r="AC258" i="1"/>
  <c r="AC242" i="1"/>
  <c r="AC196" i="1"/>
  <c r="AC175" i="1"/>
  <c r="AC320" i="1"/>
  <c r="AC248" i="1"/>
  <c r="AC333" i="1"/>
  <c r="AC314" i="1"/>
  <c r="AC243" i="1"/>
  <c r="AC201" i="1"/>
  <c r="AC158" i="1"/>
  <c r="AC251" i="1"/>
  <c r="AC210" i="1"/>
  <c r="AC146" i="1"/>
  <c r="AC272" i="1"/>
  <c r="AC194" i="1"/>
  <c r="AC299" i="1"/>
  <c r="G355" i="4" s="1"/>
  <c r="AC219" i="1"/>
  <c r="AC311" i="1"/>
  <c r="AC230" i="1"/>
  <c r="H212" i="4"/>
  <c r="AC206" i="1"/>
  <c r="AC264" i="1"/>
  <c r="AC172" i="1"/>
  <c r="G367" i="4" s="1"/>
  <c r="AC193" i="1"/>
  <c r="AC215" i="1"/>
  <c r="AC191" i="1"/>
  <c r="AC257" i="1"/>
  <c r="AC173" i="1"/>
  <c r="AC323" i="1"/>
  <c r="AC309" i="1"/>
  <c r="G323" i="4" s="1"/>
  <c r="AC212" i="1"/>
  <c r="AC147" i="1"/>
  <c r="AC256" i="1"/>
  <c r="AC319" i="1"/>
  <c r="AC281" i="1"/>
  <c r="AC284" i="1"/>
  <c r="AC216" i="1"/>
  <c r="AC18" i="1"/>
  <c r="G1137" i="4" s="1"/>
  <c r="AC283" i="1"/>
  <c r="AC207" i="1"/>
  <c r="AC164" i="1"/>
  <c r="AC245" i="1"/>
  <c r="AC203" i="1"/>
  <c r="AC275" i="1"/>
  <c r="AC268" i="1"/>
  <c r="AC229" i="1"/>
  <c r="AC188" i="1"/>
  <c r="G383" i="4" s="1"/>
  <c r="AC322" i="1"/>
  <c r="AC303" i="1"/>
  <c r="G318" i="4" s="1"/>
  <c r="AC307" i="1"/>
  <c r="AC140" i="1"/>
  <c r="G473" i="4" s="1"/>
  <c r="AC305" i="1"/>
  <c r="G319" i="4" s="1"/>
  <c r="AC335" i="1"/>
  <c r="AC301" i="1"/>
  <c r="AC332" i="1"/>
  <c r="AC266" i="1"/>
  <c r="AC249" i="1"/>
  <c r="AC227" i="1"/>
  <c r="AC208" i="1"/>
  <c r="AC186" i="1"/>
  <c r="AC165" i="1"/>
  <c r="AC144" i="1"/>
  <c r="AC338" i="1"/>
  <c r="AC302" i="1"/>
  <c r="AC223" i="1"/>
  <c r="AC185" i="1"/>
  <c r="AC28" i="1"/>
  <c r="AC250" i="1"/>
  <c r="AC345" i="1"/>
  <c r="AC259" i="1"/>
  <c r="AC176" i="1"/>
  <c r="AC346" i="1"/>
  <c r="AC260" i="1"/>
  <c r="AC218" i="1"/>
  <c r="AC202" i="1"/>
  <c r="AC178" i="1"/>
  <c r="G372" i="4" s="1"/>
  <c r="AC159" i="1"/>
  <c r="AC138" i="1"/>
  <c r="AC20" i="1"/>
  <c r="G721" i="4" s="1"/>
  <c r="AC315" i="1"/>
  <c r="AC298" i="1"/>
  <c r="AC233" i="1"/>
  <c r="AC153" i="1"/>
  <c r="AC316" i="1"/>
  <c r="AC139" i="1"/>
  <c r="G472" i="4" s="1"/>
  <c r="AC167" i="1"/>
  <c r="AC169" i="1"/>
  <c r="AC13" i="1"/>
  <c r="AC261" i="1"/>
  <c r="AC222" i="1"/>
  <c r="AC16" i="1"/>
  <c r="AC152" i="1"/>
  <c r="AC2982" i="1"/>
  <c r="AC2981" i="1"/>
  <c r="G586" i="4" s="1"/>
  <c r="H896" i="4"/>
  <c r="H700" i="4"/>
  <c r="G1086" i="4"/>
  <c r="H28" i="4"/>
  <c r="H977" i="4"/>
  <c r="H897" i="4"/>
  <c r="G996" i="4"/>
  <c r="H996" i="4"/>
  <c r="G69" i="4"/>
  <c r="H69" i="4"/>
  <c r="H1086" i="4"/>
  <c r="H1176" i="4"/>
  <c r="H1053" i="4"/>
  <c r="G1035" i="4"/>
  <c r="H1035" i="4"/>
  <c r="H472" i="4"/>
  <c r="H189" i="4"/>
  <c r="H210" i="4"/>
  <c r="G679" i="4"/>
  <c r="H679" i="4"/>
  <c r="H355" i="4"/>
  <c r="AC2254" i="1"/>
  <c r="G1093" i="4" s="1"/>
  <c r="H1337" i="4"/>
  <c r="H578" i="4"/>
  <c r="G1337" i="4"/>
  <c r="G578" i="4"/>
  <c r="G773" i="4"/>
  <c r="H773" i="4"/>
  <c r="G1085" i="4"/>
  <c r="H969" i="4"/>
  <c r="H1085" i="4"/>
  <c r="G1316" i="4"/>
  <c r="H1316" i="4"/>
  <c r="G1357" i="4"/>
  <c r="G1081" i="4"/>
  <c r="H1081" i="4"/>
  <c r="H1357" i="4"/>
  <c r="G314" i="4"/>
  <c r="G838" i="4"/>
  <c r="H314" i="4"/>
  <c r="H838" i="4"/>
  <c r="G394" i="4"/>
  <c r="G855" i="4"/>
  <c r="H855" i="4"/>
  <c r="H394" i="4"/>
  <c r="G298" i="4"/>
  <c r="H298" i="4"/>
  <c r="H1027" i="4"/>
  <c r="G616" i="4"/>
  <c r="G802" i="4"/>
  <c r="G1468" i="4"/>
  <c r="H802" i="4"/>
  <c r="H1468" i="4"/>
  <c r="H1175" i="4"/>
  <c r="H676" i="4"/>
  <c r="G1175" i="4"/>
  <c r="G676" i="4"/>
  <c r="G126" i="4"/>
  <c r="G614" i="4"/>
  <c r="G1171" i="4"/>
  <c r="G830" i="4"/>
  <c r="G290" i="4"/>
  <c r="H126" i="4"/>
  <c r="H614" i="4"/>
  <c r="H1171" i="4"/>
  <c r="H830" i="4"/>
  <c r="H290" i="4"/>
  <c r="G299" i="4"/>
  <c r="H299" i="4"/>
  <c r="G880" i="4"/>
  <c r="H880" i="4"/>
  <c r="H763" i="4"/>
  <c r="H1078" i="4"/>
  <c r="G1078" i="4"/>
  <c r="G370" i="4"/>
  <c r="H1348" i="4"/>
  <c r="G1467" i="4"/>
  <c r="H1467" i="4"/>
  <c r="H616" i="4"/>
  <c r="G429" i="4"/>
  <c r="G737" i="4"/>
  <c r="H370" i="4"/>
  <c r="H663" i="4"/>
  <c r="H429" i="4"/>
  <c r="H737" i="4"/>
  <c r="H1476" i="4"/>
  <c r="H1416" i="4"/>
  <c r="G663" i="4"/>
  <c r="G1416" i="4"/>
  <c r="G1381" i="4"/>
  <c r="H754" i="4"/>
  <c r="H928" i="4"/>
  <c r="H640" i="4"/>
  <c r="H1315" i="4"/>
  <c r="H508" i="4"/>
  <c r="H1381" i="4"/>
  <c r="H1301" i="4"/>
  <c r="H1320" i="4"/>
  <c r="H759" i="4"/>
  <c r="G640" i="4"/>
  <c r="G1315" i="4"/>
  <c r="G759" i="4"/>
  <c r="G1250" i="4"/>
  <c r="G411" i="4"/>
  <c r="H1250" i="4"/>
  <c r="H411" i="4"/>
  <c r="H1380" i="4"/>
  <c r="H954" i="4"/>
  <c r="H856" i="4"/>
  <c r="H674" i="4"/>
  <c r="H1358" i="4"/>
  <c r="G1380" i="4"/>
  <c r="G954" i="4"/>
  <c r="G856" i="4"/>
  <c r="G674" i="4"/>
  <c r="G1358" i="4"/>
  <c r="G1163" i="4"/>
  <c r="H638" i="4"/>
  <c r="H1163" i="4"/>
  <c r="H826" i="4"/>
  <c r="H1166" i="4"/>
  <c r="G638" i="4"/>
  <c r="G826" i="4"/>
  <c r="G1166" i="4"/>
  <c r="G1302" i="4"/>
  <c r="G1228" i="4"/>
  <c r="G285" i="4"/>
  <c r="G672" i="4"/>
  <c r="G288" i="4"/>
  <c r="G564" i="4"/>
  <c r="G30" i="4"/>
  <c r="G550" i="4"/>
  <c r="G378" i="4"/>
  <c r="H564" i="4"/>
  <c r="H30" i="4"/>
  <c r="H550" i="4"/>
  <c r="H378" i="4"/>
  <c r="H750" i="4"/>
  <c r="H1302" i="4"/>
  <c r="H1228" i="4"/>
  <c r="H751" i="4"/>
  <c r="H672" i="4"/>
  <c r="H93" i="4"/>
  <c r="G962" i="4"/>
  <c r="G554" i="4"/>
  <c r="H132" i="4"/>
  <c r="H1249" i="4"/>
  <c r="H962" i="4"/>
  <c r="H554" i="4"/>
  <c r="H1491" i="4"/>
  <c r="H995" i="4"/>
  <c r="H395" i="4"/>
  <c r="H1273" i="4"/>
  <c r="G132" i="4"/>
  <c r="G1491" i="4"/>
  <c r="G995" i="4"/>
  <c r="G395" i="4"/>
  <c r="G287" i="4"/>
  <c r="G217" i="4"/>
  <c r="G944" i="4"/>
  <c r="G875" i="4"/>
  <c r="G630" i="4"/>
  <c r="G363" i="4"/>
  <c r="G85" i="4"/>
  <c r="H217" i="4"/>
  <c r="H1192" i="4"/>
  <c r="H944" i="4"/>
  <c r="H875" i="4"/>
  <c r="H854" i="4"/>
  <c r="H630" i="4"/>
  <c r="H1206" i="4"/>
  <c r="H1255" i="4"/>
  <c r="H985" i="4"/>
  <c r="H363" i="4"/>
  <c r="H85" i="4"/>
  <c r="H1484" i="4"/>
  <c r="H420" i="4"/>
  <c r="H823" i="4"/>
  <c r="H285" i="4"/>
  <c r="H286" i="4"/>
  <c r="H704" i="4"/>
  <c r="H504" i="4"/>
  <c r="H748" i="4"/>
  <c r="G286" i="4"/>
  <c r="G854" i="4"/>
  <c r="G1206" i="4"/>
  <c r="G1484" i="4"/>
  <c r="G420" i="4"/>
  <c r="G823" i="4"/>
  <c r="G704" i="4"/>
  <c r="H374" i="4"/>
  <c r="G439" i="4"/>
  <c r="G788" i="4"/>
  <c r="G489" i="4"/>
  <c r="G1205" i="4"/>
  <c r="G471" i="4"/>
  <c r="G890" i="4"/>
  <c r="G362" i="4"/>
  <c r="G1355" i="4"/>
  <c r="G707" i="4"/>
  <c r="G295" i="4"/>
  <c r="G84" i="4"/>
  <c r="G184" i="4"/>
  <c r="G1270" i="4"/>
  <c r="G351" i="4"/>
  <c r="H336" i="4"/>
  <c r="H84" i="4"/>
  <c r="H184" i="4"/>
  <c r="H439" i="4"/>
  <c r="H788" i="4"/>
  <c r="H489" i="4"/>
  <c r="H1270" i="4"/>
  <c r="H1205" i="4"/>
  <c r="H351" i="4"/>
  <c r="H471" i="4"/>
  <c r="H1137" i="4"/>
  <c r="H890" i="4"/>
  <c r="H362" i="4"/>
  <c r="H1443" i="4"/>
  <c r="H1411" i="4"/>
  <c r="H1355" i="4"/>
  <c r="H707" i="4"/>
  <c r="G1099" i="4"/>
  <c r="G1237" i="4"/>
  <c r="G470" i="4"/>
  <c r="G1221" i="4"/>
  <c r="G702" i="4"/>
  <c r="H1120" i="4"/>
  <c r="H1297" i="4"/>
  <c r="H1099" i="4"/>
  <c r="H350" i="4"/>
  <c r="H1237" i="4"/>
  <c r="H1136" i="4"/>
  <c r="H470" i="4"/>
  <c r="H1453" i="4"/>
  <c r="H1221" i="4"/>
  <c r="H758" i="4"/>
  <c r="H992" i="4"/>
  <c r="H793" i="4"/>
  <c r="H1076" i="4"/>
  <c r="H622" i="4"/>
  <c r="H380" i="4"/>
  <c r="H54" i="4"/>
  <c r="H1156" i="4"/>
  <c r="H1374" i="4"/>
  <c r="H1344" i="4"/>
  <c r="H1494" i="4"/>
  <c r="G1297" i="4"/>
  <c r="G350" i="4"/>
  <c r="G1136" i="4"/>
  <c r="G1453" i="4"/>
  <c r="G758" i="4"/>
  <c r="G793" i="4"/>
  <c r="G281" i="4"/>
  <c r="G1076" i="4"/>
  <c r="G622" i="4"/>
  <c r="G54" i="4"/>
  <c r="G1374" i="4"/>
  <c r="H1377" i="4"/>
  <c r="G1344" i="4"/>
  <c r="G541" i="4"/>
  <c r="G406" i="4"/>
  <c r="G743" i="4"/>
  <c r="G1203" i="4"/>
  <c r="G1189" i="4"/>
  <c r="G1437" i="4"/>
  <c r="H541" i="4"/>
  <c r="H406" i="4"/>
  <c r="H743" i="4"/>
  <c r="H1268" i="4"/>
  <c r="H1203" i="4"/>
  <c r="H1448" i="4"/>
  <c r="H1189" i="4"/>
  <c r="H1159" i="4"/>
  <c r="H1161" i="4"/>
  <c r="H1098" i="4"/>
  <c r="H447" i="4"/>
  <c r="H1437" i="4"/>
  <c r="H1324" i="4"/>
  <c r="H452" i="4"/>
  <c r="H379" i="4"/>
  <c r="H701" i="4"/>
  <c r="H1423" i="4"/>
  <c r="H1115" i="4"/>
  <c r="H1048" i="4"/>
  <c r="H487" i="4"/>
  <c r="H392" i="4"/>
  <c r="H971" i="4"/>
  <c r="H677" i="4"/>
  <c r="H654" i="4"/>
  <c r="H156" i="4"/>
  <c r="H551" i="4"/>
  <c r="H822" i="4"/>
  <c r="H576" i="4"/>
  <c r="H815" i="4"/>
  <c r="H1227" i="4"/>
  <c r="H1415" i="4"/>
  <c r="H1168" i="4"/>
  <c r="H1170" i="4"/>
  <c r="H86" i="4"/>
  <c r="H997" i="4"/>
  <c r="H1094" i="4"/>
  <c r="H824" i="4"/>
  <c r="H999" i="4"/>
  <c r="H702" i="4"/>
  <c r="H1493" i="4"/>
  <c r="G1376" i="4"/>
  <c r="H1376" i="4"/>
  <c r="G1448" i="4"/>
  <c r="G1159" i="4"/>
  <c r="G452" i="4"/>
  <c r="G1423" i="4"/>
  <c r="G1048" i="4"/>
  <c r="G487" i="4"/>
  <c r="G677" i="4"/>
  <c r="G654" i="4"/>
  <c r="G156" i="4"/>
  <c r="G551" i="4"/>
  <c r="G822" i="4"/>
  <c r="G576" i="4"/>
  <c r="G815" i="4"/>
  <c r="G1227" i="4"/>
  <c r="G1415" i="4"/>
  <c r="G1168" i="4"/>
  <c r="G1170" i="4"/>
  <c r="G997" i="4"/>
  <c r="G1094" i="4"/>
  <c r="G824" i="4"/>
  <c r="G371" i="4"/>
  <c r="H371" i="4"/>
  <c r="H586" i="4"/>
  <c r="H67" i="4"/>
  <c r="H725" i="4"/>
  <c r="H484" i="4"/>
  <c r="H1451" i="4"/>
  <c r="H1281" i="4"/>
  <c r="H1219" i="4"/>
  <c r="H1188" i="4"/>
  <c r="H1114" i="4"/>
  <c r="H881" i="4"/>
  <c r="H785" i="4"/>
  <c r="H1404" i="4"/>
  <c r="H1317" i="4"/>
  <c r="H1248" i="4"/>
  <c r="H335" i="4"/>
  <c r="H222" i="4"/>
  <c r="H127" i="4"/>
  <c r="H225" i="4"/>
  <c r="H1097" i="4"/>
  <c r="H946" i="4"/>
  <c r="H940" i="4"/>
  <c r="H246" i="4"/>
  <c r="H1071" i="4"/>
  <c r="H281" i="4"/>
  <c r="H282" i="4"/>
  <c r="H488" i="4"/>
  <c r="H279" i="4"/>
  <c r="H160" i="4"/>
  <c r="H500" i="4"/>
  <c r="H665" i="4"/>
  <c r="H287" i="4"/>
  <c r="H292" i="4"/>
  <c r="H1134" i="4"/>
  <c r="H1154" i="4"/>
  <c r="H261" i="4"/>
  <c r="H1202" i="4"/>
  <c r="H512" i="4"/>
  <c r="H359" i="4"/>
  <c r="H196" i="4"/>
  <c r="H144" i="4"/>
  <c r="H873" i="4"/>
  <c r="H288" i="4"/>
  <c r="H289" i="4"/>
  <c r="H1354" i="4"/>
  <c r="G289" i="4"/>
  <c r="G292" i="4"/>
  <c r="H1492" i="4"/>
  <c r="G67" i="4"/>
  <c r="G484" i="4"/>
  <c r="G1219" i="4"/>
  <c r="G881" i="4"/>
  <c r="G1404" i="4"/>
  <c r="G1317" i="4"/>
  <c r="G1248" i="4"/>
  <c r="G222" i="4"/>
  <c r="G225" i="4"/>
  <c r="G940" i="4"/>
  <c r="G246" i="4"/>
  <c r="G1071" i="4"/>
  <c r="G160" i="4"/>
  <c r="G665" i="4"/>
  <c r="G261" i="4"/>
  <c r="G1202" i="4"/>
  <c r="G359" i="4"/>
  <c r="G196" i="4"/>
  <c r="G144" i="4"/>
  <c r="G873" i="4"/>
  <c r="G1354" i="4"/>
  <c r="G282" i="4"/>
  <c r="H1093" i="4"/>
  <c r="G1492" i="4"/>
  <c r="G1439" i="4"/>
  <c r="G650" i="4"/>
  <c r="G1428" i="4"/>
  <c r="G1347" i="4"/>
  <c r="G1351" i="4"/>
  <c r="G180" i="4"/>
  <c r="G751" i="4"/>
  <c r="G699" i="4"/>
  <c r="G1464" i="4"/>
  <c r="G1278" i="4"/>
  <c r="G1043" i="4"/>
  <c r="G871" i="4"/>
  <c r="G588" i="4"/>
  <c r="G328" i="4"/>
  <c r="G1450" i="4"/>
  <c r="G143" i="4"/>
  <c r="G373" i="4"/>
  <c r="G377" i="4"/>
  <c r="G1032" i="4"/>
  <c r="G945" i="4"/>
  <c r="G1046" i="4"/>
  <c r="G1383" i="4"/>
  <c r="G652" i="4"/>
  <c r="H1439" i="4"/>
  <c r="H143" i="4"/>
  <c r="H112" i="4"/>
  <c r="H373" i="4"/>
  <c r="H377" i="4"/>
  <c r="H1032" i="4"/>
  <c r="H945" i="4"/>
  <c r="H650" i="4"/>
  <c r="H193" i="4"/>
  <c r="H1428" i="4"/>
  <c r="H1347" i="4"/>
  <c r="H1351" i="4"/>
  <c r="G123" i="4"/>
  <c r="G606" i="4"/>
  <c r="G546" i="4"/>
  <c r="G276" i="4"/>
  <c r="G574" i="4"/>
  <c r="G494" i="4"/>
  <c r="G744" i="4"/>
  <c r="G741" i="4"/>
  <c r="G391" i="4"/>
  <c r="G32" i="4"/>
  <c r="G1461" i="4"/>
  <c r="G533" i="4"/>
  <c r="G236" i="4"/>
  <c r="G530" i="4"/>
  <c r="G501" i="4"/>
  <c r="G915" i="4"/>
  <c r="G724" i="4"/>
  <c r="G670" i="4"/>
  <c r="G1369" i="4"/>
  <c r="G1172" i="4"/>
  <c r="G1173" i="4"/>
  <c r="G141" i="4"/>
  <c r="G306" i="4"/>
  <c r="H1046" i="4"/>
  <c r="H1383" i="4"/>
  <c r="H1200" i="4"/>
  <c r="H1131" i="4"/>
  <c r="H892" i="4"/>
  <c r="H652" i="4"/>
  <c r="H245" i="4"/>
  <c r="H180" i="4"/>
  <c r="H699" i="4"/>
  <c r="H1464" i="4"/>
  <c r="H1278" i="4"/>
  <c r="H1058" i="4"/>
  <c r="H1043" i="4"/>
  <c r="H871" i="4"/>
  <c r="H425" i="4"/>
  <c r="H165" i="4"/>
  <c r="H1009" i="4"/>
  <c r="H588" i="4"/>
  <c r="H328" i="4"/>
  <c r="H1450" i="4"/>
  <c r="H123" i="4"/>
  <c r="H606" i="4"/>
  <c r="H546" i="4"/>
  <c r="H347" i="4"/>
  <c r="H276" i="4"/>
  <c r="H574" i="4"/>
  <c r="H494" i="4"/>
  <c r="H744" i="4"/>
  <c r="H741" i="4"/>
  <c r="H445" i="4"/>
  <c r="H943" i="4"/>
  <c r="H391" i="4"/>
  <c r="H32" i="4"/>
  <c r="H1461" i="4"/>
  <c r="H1485" i="4"/>
  <c r="H1335" i="4"/>
  <c r="H1299" i="4"/>
  <c r="H553" i="4"/>
  <c r="H533" i="4"/>
  <c r="H291" i="4"/>
  <c r="H236" i="4"/>
  <c r="H530" i="4"/>
  <c r="H501" i="4"/>
  <c r="H1126" i="4"/>
  <c r="H1110" i="4"/>
  <c r="H936" i="4"/>
  <c r="H915" i="4"/>
  <c r="H295" i="4"/>
  <c r="H306" i="4"/>
  <c r="H724" i="4"/>
  <c r="H670" i="4"/>
  <c r="H1369" i="4"/>
  <c r="H1172" i="4"/>
  <c r="H1173" i="4"/>
  <c r="H61" i="4"/>
  <c r="H36" i="4"/>
  <c r="H141" i="4"/>
  <c r="H755" i="4"/>
  <c r="G869" i="4"/>
  <c r="G966" i="4"/>
  <c r="G244" i="4"/>
  <c r="G179" i="4"/>
  <c r="G955" i="4"/>
  <c r="G867" i="4"/>
  <c r="G695" i="4"/>
  <c r="G698" i="4"/>
  <c r="G595" i="4"/>
  <c r="G1430" i="4"/>
  <c r="G1436" i="4"/>
  <c r="G1279" i="4"/>
  <c r="G694" i="4"/>
  <c r="G697" i="4"/>
  <c r="G8" i="4"/>
  <c r="G192" i="4"/>
  <c r="H869" i="4"/>
  <c r="H536" i="4"/>
  <c r="H324" i="4"/>
  <c r="H966" i="4"/>
  <c r="H346" i="4"/>
  <c r="H584" i="4"/>
  <c r="H244" i="4"/>
  <c r="H179" i="4"/>
  <c r="H1155" i="4"/>
  <c r="H1158" i="4"/>
  <c r="H1127" i="4"/>
  <c r="H955" i="4"/>
  <c r="H867" i="4"/>
  <c r="H870" i="4"/>
  <c r="H695" i="4"/>
  <c r="H698" i="4"/>
  <c r="H595" i="4"/>
  <c r="H414" i="4"/>
  <c r="H323" i="4"/>
  <c r="H136" i="4"/>
  <c r="H106" i="4"/>
  <c r="H40" i="4"/>
  <c r="H1306" i="4"/>
  <c r="H1445" i="4"/>
  <c r="H1430" i="4"/>
  <c r="H1436" i="4"/>
  <c r="H1402" i="4"/>
  <c r="H1279" i="4"/>
  <c r="H1174" i="4"/>
  <c r="H723" i="4"/>
  <c r="H694" i="4"/>
  <c r="H697" i="4"/>
  <c r="H627" i="4"/>
  <c r="H8" i="4"/>
  <c r="H480" i="4"/>
  <c r="H77" i="4"/>
  <c r="H192" i="4"/>
  <c r="H95" i="4"/>
  <c r="H80" i="4"/>
  <c r="H83" i="4"/>
  <c r="H1487" i="4"/>
  <c r="H1490" i="4"/>
  <c r="H1264" i="4"/>
  <c r="H1020" i="4"/>
  <c r="H1022" i="4"/>
  <c r="H1025" i="4"/>
  <c r="H26" i="4"/>
  <c r="H29" i="4"/>
  <c r="H563" i="4"/>
  <c r="H308" i="4"/>
  <c r="H836" i="4"/>
  <c r="H444" i="4"/>
  <c r="H409" i="4"/>
  <c r="H376" i="4"/>
  <c r="H364" i="4"/>
  <c r="H367" i="4"/>
  <c r="H1486" i="4"/>
  <c r="H1489" i="4"/>
  <c r="H1463" i="4"/>
  <c r="H1434" i="4"/>
  <c r="H1427" i="4"/>
  <c r="H1406" i="4"/>
  <c r="H1310" i="4"/>
  <c r="H920" i="4"/>
  <c r="H789" i="4"/>
  <c r="H587" i="4"/>
  <c r="H449" i="4"/>
  <c r="H389" i="4"/>
  <c r="H221" i="4"/>
  <c r="H275" i="4"/>
  <c r="H278" i="4"/>
  <c r="H967" i="4"/>
  <c r="H110" i="4"/>
  <c r="H1241" i="4"/>
  <c r="H729" i="4"/>
  <c r="H337" i="4"/>
  <c r="H310" i="4"/>
  <c r="H1152" i="4"/>
  <c r="H739" i="4"/>
  <c r="H1350" i="4"/>
  <c r="H1229" i="4"/>
  <c r="H235" i="4"/>
  <c r="H1370" i="4"/>
  <c r="H1373" i="4"/>
  <c r="H1019" i="4"/>
  <c r="H1294" i="4"/>
  <c r="H1282" i="4"/>
  <c r="H1263" i="4"/>
  <c r="H1150" i="4"/>
  <c r="H1153" i="4"/>
  <c r="H909" i="4"/>
  <c r="H912" i="4"/>
  <c r="H806" i="4"/>
  <c r="H798" i="4"/>
  <c r="H626" i="4"/>
  <c r="H207" i="4"/>
  <c r="H145" i="4"/>
  <c r="G536" i="4"/>
  <c r="G324" i="4"/>
  <c r="G1127" i="4"/>
  <c r="G414" i="4"/>
  <c r="G136" i="4"/>
  <c r="G1445" i="4"/>
  <c r="G1402" i="4"/>
  <c r="G723" i="4"/>
  <c r="G627" i="4"/>
  <c r="G80" i="4"/>
  <c r="G1487" i="4"/>
  <c r="G1490" i="4"/>
  <c r="G1264" i="4"/>
  <c r="G1022" i="4"/>
  <c r="G1025" i="4"/>
  <c r="G29" i="4"/>
  <c r="G563" i="4"/>
  <c r="G308" i="4"/>
  <c r="G836" i="4"/>
  <c r="G364" i="4"/>
  <c r="G1463" i="4"/>
  <c r="G1434" i="4"/>
  <c r="G1427" i="4"/>
  <c r="G1406" i="4"/>
  <c r="G789" i="4"/>
  <c r="G587" i="4"/>
  <c r="G449" i="4"/>
  <c r="G389" i="4"/>
  <c r="G221" i="4"/>
  <c r="G275" i="4"/>
  <c r="G278" i="4"/>
  <c r="G967" i="4"/>
  <c r="G729" i="4"/>
  <c r="G337" i="4"/>
  <c r="G310" i="4"/>
  <c r="G739" i="4"/>
  <c r="G1350" i="4"/>
  <c r="G1229" i="4"/>
  <c r="G235" i="4"/>
  <c r="G1370" i="4"/>
  <c r="G1373" i="4"/>
  <c r="G1282" i="4"/>
  <c r="G1263" i="4"/>
  <c r="G1150" i="4"/>
  <c r="G1089" i="4"/>
  <c r="G909" i="4"/>
  <c r="G806" i="4"/>
  <c r="G798" i="4"/>
  <c r="G626" i="4"/>
  <c r="G207" i="4"/>
  <c r="G145" i="4"/>
  <c r="G78" i="4"/>
  <c r="G1378" i="4"/>
  <c r="G1349" i="4"/>
  <c r="G1352" i="4"/>
  <c r="G1321" i="4"/>
  <c r="G1313" i="4"/>
  <c r="G1275" i="4"/>
  <c r="G1265" i="4"/>
  <c r="G1232" i="4"/>
  <c r="G618" i="4"/>
  <c r="G164" i="4"/>
  <c r="G79" i="4"/>
  <c r="G254" i="4"/>
  <c r="G205" i="4"/>
  <c r="G994" i="4"/>
  <c r="G375" i="4"/>
  <c r="G240" i="4"/>
  <c r="G1336" i="4"/>
  <c r="G610" i="4"/>
  <c r="G340" i="4"/>
  <c r="G1419" i="4"/>
  <c r="G1325" i="4"/>
  <c r="G1007" i="4"/>
  <c r="G257" i="4"/>
  <c r="G775" i="4"/>
  <c r="G857" i="4"/>
  <c r="G405" i="4"/>
  <c r="G13" i="4"/>
  <c r="H78" i="4"/>
  <c r="H81" i="4"/>
  <c r="H1378" i="4"/>
  <c r="H1349" i="4"/>
  <c r="H1321" i="4"/>
  <c r="H1313" i="4"/>
  <c r="H1275" i="4"/>
  <c r="H1265" i="4"/>
  <c r="H1232" i="4"/>
  <c r="H1201" i="4"/>
  <c r="H618" i="4"/>
  <c r="H164" i="4"/>
  <c r="H120" i="4"/>
  <c r="H79" i="4"/>
  <c r="H254" i="4"/>
  <c r="H238" i="4"/>
  <c r="H205" i="4"/>
  <c r="H1472" i="4"/>
  <c r="H1012" i="4"/>
  <c r="H994" i="4"/>
  <c r="H787" i="4"/>
  <c r="H372" i="4"/>
  <c r="H375" i="4"/>
  <c r="H1336" i="4"/>
  <c r="H894" i="4"/>
  <c r="H610" i="4"/>
  <c r="H340" i="4"/>
  <c r="H1419" i="4"/>
  <c r="H1325" i="4"/>
  <c r="H1267" i="4"/>
  <c r="H1132" i="4"/>
  <c r="H1112" i="4"/>
  <c r="H1007" i="4"/>
  <c r="H257" i="4"/>
  <c r="H775" i="4"/>
  <c r="H857" i="4"/>
  <c r="H13" i="4"/>
  <c r="H1147" i="4"/>
  <c r="H82" i="4"/>
  <c r="H1352" i="4"/>
  <c r="H1488" i="4"/>
  <c r="G312" i="4"/>
  <c r="G908" i="4"/>
  <c r="G1183" i="4"/>
  <c r="G801" i="4"/>
  <c r="G267" i="4"/>
  <c r="G274" i="4"/>
  <c r="G1367" i="4"/>
  <c r="G1256" i="4"/>
  <c r="G548" i="4"/>
  <c r="H146" i="4"/>
  <c r="H153" i="4"/>
  <c r="H96" i="4"/>
  <c r="H859" i="4"/>
  <c r="H866" i="4"/>
  <c r="H431" i="4"/>
  <c r="H312" i="4"/>
  <c r="H319" i="4"/>
  <c r="H1417" i="4"/>
  <c r="H1424" i="4"/>
  <c r="H1142" i="4"/>
  <c r="H1149" i="4"/>
  <c r="H14" i="4"/>
  <c r="H713" i="4"/>
  <c r="H720" i="4"/>
  <c r="H91" i="4"/>
  <c r="H901" i="4"/>
  <c r="H908" i="4"/>
  <c r="H1125" i="4"/>
  <c r="H1129" i="4"/>
  <c r="H1183" i="4"/>
  <c r="H24" i="4"/>
  <c r="H1435" i="4"/>
  <c r="H1407" i="4"/>
  <c r="H1414" i="4"/>
  <c r="H1392" i="4"/>
  <c r="H1327" i="4"/>
  <c r="H1334" i="4"/>
  <c r="H801" i="4"/>
  <c r="H710" i="4"/>
  <c r="H717" i="4"/>
  <c r="H267" i="4"/>
  <c r="H274" i="4"/>
  <c r="H256" i="4"/>
  <c r="H16" i="4"/>
  <c r="H62" i="4"/>
  <c r="H1360" i="4"/>
  <c r="H1367" i="4"/>
  <c r="H1287" i="4"/>
  <c r="H1256" i="4"/>
  <c r="H1230" i="4"/>
  <c r="H1190" i="4"/>
  <c r="H1124" i="4"/>
  <c r="H1128" i="4"/>
  <c r="H309" i="4"/>
  <c r="H624" i="4"/>
  <c r="H582" i="4"/>
  <c r="H559" i="4"/>
  <c r="H565" i="4"/>
  <c r="H548" i="4"/>
  <c r="H513" i="4"/>
  <c r="H436" i="4"/>
  <c r="H443" i="4"/>
  <c r="H211" i="4"/>
  <c r="H218" i="4"/>
  <c r="H329" i="4"/>
  <c r="H241" i="4"/>
  <c r="H208" i="4"/>
  <c r="H215" i="4"/>
  <c r="H98" i="4"/>
  <c r="G146" i="4"/>
  <c r="G153" i="4"/>
  <c r="G96" i="4"/>
  <c r="G859" i="4"/>
  <c r="G1417" i="4"/>
  <c r="G1424" i="4"/>
  <c r="G1142" i="4"/>
  <c r="G1149" i="4"/>
  <c r="G713" i="4"/>
  <c r="G720" i="4"/>
  <c r="G91" i="4"/>
  <c r="G24" i="4"/>
  <c r="G1435" i="4"/>
  <c r="G1414" i="4"/>
  <c r="G1327" i="4"/>
  <c r="G1334" i="4"/>
  <c r="G710" i="4"/>
  <c r="G717" i="4"/>
  <c r="G256" i="4"/>
  <c r="G62" i="4"/>
  <c r="G1230" i="4"/>
  <c r="G1190" i="4"/>
  <c r="G1124" i="4"/>
  <c r="G1128" i="4"/>
  <c r="G309" i="4"/>
  <c r="G624" i="4"/>
  <c r="G582" i="4"/>
  <c r="G559" i="4"/>
  <c r="G565" i="4"/>
  <c r="G436" i="4"/>
  <c r="G443" i="4"/>
  <c r="G211" i="4"/>
  <c r="G241" i="4"/>
  <c r="G215" i="4"/>
  <c r="G98" i="4"/>
  <c r="G1092" i="4"/>
  <c r="G835" i="4"/>
  <c r="G573" i="4"/>
  <c r="G535" i="4"/>
  <c r="G539" i="4"/>
  <c r="G342" i="4"/>
  <c r="G1284" i="4"/>
  <c r="G1002" i="4"/>
  <c r="G634" i="4"/>
  <c r="G1339" i="4"/>
  <c r="G1346" i="4"/>
  <c r="G1235" i="4"/>
  <c r="G1044" i="4"/>
  <c r="G953" i="4"/>
  <c r="G621" i="4"/>
  <c r="G556" i="4"/>
  <c r="G166" i="4"/>
  <c r="G173" i="4"/>
  <c r="G832" i="4"/>
  <c r="G426" i="4"/>
  <c r="G1033" i="4"/>
  <c r="G592" i="4"/>
  <c r="G599" i="4"/>
  <c r="G1455" i="4"/>
  <c r="G1069" i="4"/>
  <c r="G963" i="4"/>
  <c r="G522" i="4"/>
  <c r="G635" i="4"/>
  <c r="G1214" i="4"/>
  <c r="G738" i="4"/>
  <c r="G686" i="4"/>
  <c r="G964" i="4"/>
  <c r="G1220" i="4"/>
  <c r="G993" i="4"/>
  <c r="G922" i="4"/>
  <c r="G843" i="4"/>
  <c r="G827" i="4"/>
  <c r="G834" i="4"/>
  <c r="G774" i="4"/>
  <c r="G781" i="4"/>
  <c r="G648" i="4"/>
  <c r="G155" i="4"/>
  <c r="G128" i="4"/>
  <c r="G1433" i="4"/>
  <c r="G1359" i="4"/>
  <c r="G1245" i="4"/>
  <c r="G726" i="4"/>
  <c r="G647" i="4"/>
  <c r="G589" i="4"/>
  <c r="G596" i="4"/>
  <c r="G581" i="4"/>
  <c r="G570" i="4"/>
  <c r="G566" i="4"/>
  <c r="G490" i="4"/>
  <c r="G462" i="4"/>
  <c r="G388" i="4"/>
  <c r="G137" i="4"/>
  <c r="G107" i="4"/>
  <c r="G706" i="4"/>
  <c r="G64" i="4"/>
  <c r="G1077" i="4"/>
  <c r="G842" i="4"/>
  <c r="G852" i="4"/>
  <c r="G766" i="4"/>
  <c r="G742" i="4"/>
  <c r="G746" i="4"/>
  <c r="G597" i="4"/>
  <c r="G568" i="4"/>
  <c r="G537" i="4"/>
  <c r="G457" i="4"/>
  <c r="G401" i="4"/>
  <c r="G175" i="4"/>
  <c r="G853" i="4"/>
  <c r="G784" i="4"/>
  <c r="G277" i="4"/>
  <c r="G284" i="4"/>
  <c r="G709" i="4"/>
  <c r="G629" i="4"/>
  <c r="G527" i="4"/>
  <c r="G438" i="4"/>
  <c r="G421" i="4"/>
  <c r="G1280" i="4"/>
  <c r="G1246" i="4"/>
  <c r="G1218" i="4"/>
  <c r="G1169" i="4"/>
  <c r="G1068" i="4"/>
  <c r="G1034" i="4"/>
  <c r="G771" i="4"/>
  <c r="G416" i="4"/>
  <c r="G203" i="4"/>
  <c r="G307" i="4"/>
  <c r="G253" i="4"/>
  <c r="G188" i="4"/>
  <c r="G176" i="4"/>
  <c r="G651" i="4"/>
  <c r="G655" i="4"/>
  <c r="G485" i="4"/>
  <c r="G868" i="4"/>
  <c r="H1460" i="4"/>
  <c r="H1244" i="4"/>
  <c r="H1092" i="4"/>
  <c r="H835" i="4"/>
  <c r="H573" i="4"/>
  <c r="H535" i="4"/>
  <c r="H539" i="4"/>
  <c r="H342" i="4"/>
  <c r="H181" i="4"/>
  <c r="H1446" i="4"/>
  <c r="H1284" i="4"/>
  <c r="H1002" i="4"/>
  <c r="H634" i="4"/>
  <c r="H343" i="4"/>
  <c r="H1339" i="4"/>
  <c r="H1346" i="4"/>
  <c r="H1235" i="4"/>
  <c r="H1060" i="4"/>
  <c r="H1044" i="4"/>
  <c r="H984" i="4"/>
  <c r="H953" i="4"/>
  <c r="H825" i="4"/>
  <c r="H621" i="4"/>
  <c r="H556" i="4"/>
  <c r="H166" i="4"/>
  <c r="H173" i="4"/>
  <c r="H832" i="4"/>
  <c r="H426" i="4"/>
  <c r="H1033" i="4"/>
  <c r="H911" i="4"/>
  <c r="H592" i="4"/>
  <c r="H599" i="4"/>
  <c r="H105" i="4"/>
  <c r="H265" i="4"/>
  <c r="H272" i="4"/>
  <c r="H1455" i="4"/>
  <c r="H1069" i="4"/>
  <c r="H917" i="4"/>
  <c r="H925" i="4"/>
  <c r="H963" i="4"/>
  <c r="H844" i="4"/>
  <c r="H851" i="4"/>
  <c r="H522" i="4"/>
  <c r="H1452" i="4"/>
  <c r="H1066" i="4"/>
  <c r="H635" i="4"/>
  <c r="H1214" i="4"/>
  <c r="H738" i="4"/>
  <c r="H686" i="4"/>
  <c r="H1459" i="4"/>
  <c r="H1291" i="4"/>
  <c r="H1254" i="4"/>
  <c r="H964" i="4"/>
  <c r="H1220" i="4"/>
  <c r="H1089" i="4"/>
  <c r="H1096" i="4"/>
  <c r="H993" i="4"/>
  <c r="H922" i="4"/>
  <c r="H929" i="4"/>
  <c r="H895" i="4"/>
  <c r="H843" i="4"/>
  <c r="H827" i="4"/>
  <c r="H834" i="4"/>
  <c r="H774" i="4"/>
  <c r="H781" i="4"/>
  <c r="H648" i="4"/>
  <c r="H514" i="4"/>
  <c r="H155" i="4"/>
  <c r="H128" i="4"/>
  <c r="H1008" i="4"/>
  <c r="H1015" i="4"/>
  <c r="H1433" i="4"/>
  <c r="H1359" i="4"/>
  <c r="H1292" i="4"/>
  <c r="H1245" i="4"/>
  <c r="H726" i="4"/>
  <c r="H647" i="4"/>
  <c r="H589" i="4"/>
  <c r="H596" i="4"/>
  <c r="H581" i="4"/>
  <c r="H570" i="4"/>
  <c r="H566" i="4"/>
  <c r="H490" i="4"/>
  <c r="H462" i="4"/>
  <c r="H446" i="4"/>
  <c r="H41" i="4"/>
  <c r="H381" i="4"/>
  <c r="H388" i="4"/>
  <c r="H137" i="4"/>
  <c r="H107" i="4"/>
  <c r="H1475" i="4"/>
  <c r="H706" i="4"/>
  <c r="H520" i="4"/>
  <c r="H64" i="4"/>
  <c r="H1077" i="4"/>
  <c r="H842" i="4"/>
  <c r="H1447" i="4"/>
  <c r="H25" i="4"/>
  <c r="H1017" i="4"/>
  <c r="H924" i="4"/>
  <c r="H898" i="4"/>
  <c r="H876" i="4"/>
  <c r="H883" i="4"/>
  <c r="H852" i="4"/>
  <c r="H760" i="4"/>
  <c r="H766" i="4"/>
  <c r="H742" i="4"/>
  <c r="H746" i="4"/>
  <c r="H597" i="4"/>
  <c r="H568" i="4"/>
  <c r="H537" i="4"/>
  <c r="H457" i="4"/>
  <c r="H401" i="4"/>
  <c r="H321" i="4"/>
  <c r="H1296" i="4"/>
  <c r="H1055" i="4"/>
  <c r="H853" i="4"/>
  <c r="H784" i="4"/>
  <c r="H277" i="4"/>
  <c r="H284" i="4"/>
  <c r="H709" i="4"/>
  <c r="H629" i="4"/>
  <c r="H527" i="4"/>
  <c r="H454" i="4"/>
  <c r="H438" i="4"/>
  <c r="H421" i="4"/>
  <c r="H387" i="4"/>
  <c r="H1280" i="4"/>
  <c r="H1246" i="4"/>
  <c r="H1218" i="4"/>
  <c r="H1187" i="4"/>
  <c r="H1162" i="4"/>
  <c r="H1169" i="4"/>
  <c r="H1068" i="4"/>
  <c r="H1034" i="4"/>
  <c r="H771" i="4"/>
  <c r="H778" i="4"/>
  <c r="H416" i="4"/>
  <c r="H203" i="4"/>
  <c r="H307" i="4"/>
  <c r="H253" i="4"/>
  <c r="H188" i="4"/>
  <c r="H119" i="4"/>
  <c r="H176" i="4"/>
  <c r="H27" i="4"/>
  <c r="H813" i="4"/>
  <c r="H976" i="4"/>
  <c r="H651" i="4"/>
  <c r="H655" i="4"/>
  <c r="H485" i="4"/>
  <c r="H1107" i="4"/>
  <c r="H1111" i="4"/>
  <c r="H868" i="4"/>
  <c r="G1096" i="4"/>
  <c r="G680" i="4"/>
  <c r="G683" i="4"/>
  <c r="G506" i="4"/>
  <c r="G325" i="4"/>
  <c r="G94" i="4"/>
  <c r="G590" i="4"/>
  <c r="G593" i="4"/>
  <c r="G313" i="4"/>
  <c r="G148" i="4"/>
  <c r="G151" i="4"/>
  <c r="G361" i="4"/>
  <c r="G797" i="4"/>
  <c r="G135" i="4"/>
  <c r="G138" i="4"/>
  <c r="G393" i="4"/>
  <c r="G255" i="4"/>
  <c r="G258" i="4"/>
  <c r="G234" i="4"/>
  <c r="G237" i="4"/>
  <c r="G1024" i="4"/>
  <c r="G1330" i="4"/>
  <c r="G1333" i="4"/>
  <c r="G1223" i="4"/>
  <c r="G989" i="4"/>
  <c r="G1079" i="4"/>
  <c r="G1082" i="4"/>
  <c r="G682" i="4"/>
  <c r="G466" i="4"/>
  <c r="G469" i="4"/>
  <c r="G847" i="4"/>
  <c r="G404" i="4"/>
  <c r="G183" i="4"/>
  <c r="G186" i="4"/>
  <c r="G477" i="4"/>
  <c r="G1410" i="4"/>
  <c r="G1413" i="4"/>
  <c r="G569" i="4"/>
  <c r="G398" i="4"/>
  <c r="G1340" i="4"/>
  <c r="G998" i="4"/>
  <c r="G1307" i="4"/>
  <c r="G1212" i="4"/>
  <c r="G1215" i="4"/>
  <c r="G1065" i="4"/>
  <c r="G932" i="4"/>
  <c r="G860" i="4"/>
  <c r="G818" i="4"/>
  <c r="G821" i="4"/>
  <c r="G300" i="4"/>
  <c r="G303" i="4"/>
  <c r="G197" i="4"/>
  <c r="G200" i="4"/>
  <c r="H680" i="4"/>
  <c r="H683" i="4"/>
  <c r="H506" i="4"/>
  <c r="H509" i="4"/>
  <c r="H424" i="4"/>
  <c r="H427" i="4"/>
  <c r="H322" i="4"/>
  <c r="H325" i="4"/>
  <c r="H94" i="4"/>
  <c r="H97" i="4"/>
  <c r="H590" i="4"/>
  <c r="H593" i="4"/>
  <c r="H529" i="4"/>
  <c r="H532" i="4"/>
  <c r="H201" i="4"/>
  <c r="H204" i="4"/>
  <c r="H149" i="4"/>
  <c r="H1106" i="4"/>
  <c r="H1109" i="4"/>
  <c r="H313" i="4"/>
  <c r="H316" i="4"/>
  <c r="H148" i="4"/>
  <c r="H151" i="4"/>
  <c r="H358" i="4"/>
  <c r="H361" i="4"/>
  <c r="H797" i="4"/>
  <c r="H641" i="4"/>
  <c r="H644" i="4"/>
  <c r="H465" i="4"/>
  <c r="H468" i="4"/>
  <c r="H135" i="4"/>
  <c r="H138" i="4"/>
  <c r="H456" i="4"/>
  <c r="H459" i="4"/>
  <c r="H390" i="4"/>
  <c r="H393" i="4"/>
  <c r="H353" i="4"/>
  <c r="H356" i="4"/>
  <c r="H255" i="4"/>
  <c r="H258" i="4"/>
  <c r="H182" i="4"/>
  <c r="H185" i="4"/>
  <c r="H115" i="4"/>
  <c r="H118" i="4"/>
  <c r="H55" i="4"/>
  <c r="H58" i="4"/>
  <c r="H234" i="4"/>
  <c r="H237" i="4"/>
  <c r="H169" i="4"/>
  <c r="H172" i="4"/>
  <c r="H101" i="4"/>
  <c r="H104" i="4"/>
  <c r="H1021" i="4"/>
  <c r="H1024" i="4"/>
  <c r="H1330" i="4"/>
  <c r="H1333" i="4"/>
  <c r="H1223" i="4"/>
  <c r="H1226" i="4"/>
  <c r="H986" i="4"/>
  <c r="H989" i="4"/>
  <c r="H934" i="4"/>
  <c r="H937" i="4"/>
  <c r="H249" i="4"/>
  <c r="H252" i="4"/>
  <c r="H57" i="4"/>
  <c r="H60" i="4"/>
  <c r="H302" i="4"/>
  <c r="H305" i="4"/>
  <c r="H1079" i="4"/>
  <c r="H1082" i="4"/>
  <c r="H956" i="4"/>
  <c r="H959" i="4"/>
  <c r="H828" i="4"/>
  <c r="H831" i="4"/>
  <c r="H682" i="4"/>
  <c r="H653" i="4"/>
  <c r="H656" i="4"/>
  <c r="H643" i="4"/>
  <c r="H48" i="4"/>
  <c r="H51" i="4"/>
  <c r="H466" i="4"/>
  <c r="H469" i="4"/>
  <c r="H434" i="4"/>
  <c r="H366" i="4"/>
  <c r="H369" i="4"/>
  <c r="H572" i="4"/>
  <c r="H575" i="4"/>
  <c r="H1026" i="4"/>
  <c r="H1029" i="4"/>
  <c r="H1233" i="4"/>
  <c r="H1236" i="4"/>
  <c r="H1102" i="4"/>
  <c r="H910" i="4"/>
  <c r="H913" i="4"/>
  <c r="H847" i="4"/>
  <c r="H850" i="4"/>
  <c r="H779" i="4"/>
  <c r="H782" i="4"/>
  <c r="H1135" i="4"/>
  <c r="H1138" i="4"/>
  <c r="H886" i="4"/>
  <c r="H889" i="4"/>
  <c r="H642" i="4"/>
  <c r="H645" i="4"/>
  <c r="H404" i="4"/>
  <c r="H407" i="4"/>
  <c r="H187" i="4"/>
  <c r="H190" i="4"/>
  <c r="H183" i="4"/>
  <c r="H186" i="4"/>
  <c r="H1372" i="4"/>
  <c r="H1375" i="4"/>
  <c r="H718" i="4"/>
  <c r="H721" i="4"/>
  <c r="H628" i="4"/>
  <c r="H631" i="4"/>
  <c r="H534" i="4"/>
  <c r="H474" i="4"/>
  <c r="H477" i="4"/>
  <c r="H399" i="4"/>
  <c r="H402" i="4"/>
  <c r="H1410" i="4"/>
  <c r="H1413" i="4"/>
  <c r="H1384" i="4"/>
  <c r="H1387" i="4"/>
  <c r="H1240" i="4"/>
  <c r="H1243" i="4"/>
  <c r="H617" i="4"/>
  <c r="H20" i="4"/>
  <c r="H579" i="4"/>
  <c r="H569" i="4"/>
  <c r="H552" i="4"/>
  <c r="H396" i="4"/>
  <c r="H398" i="4"/>
  <c r="H259" i="4"/>
  <c r="H262" i="4"/>
  <c r="H1340" i="4"/>
  <c r="H1343" i="4"/>
  <c r="H1164" i="4"/>
  <c r="H1167" i="4"/>
  <c r="H998" i="4"/>
  <c r="H958" i="4"/>
  <c r="H961" i="4"/>
  <c r="H1304" i="4"/>
  <c r="H1307" i="4"/>
  <c r="H1274" i="4"/>
  <c r="H1277" i="4"/>
  <c r="H1212" i="4"/>
  <c r="H1215" i="4"/>
  <c r="H1148" i="4"/>
  <c r="H1151" i="4"/>
  <c r="H1123" i="4"/>
  <c r="H1062" i="4"/>
  <c r="H1065" i="4"/>
  <c r="H1011" i="4"/>
  <c r="H1014" i="4"/>
  <c r="H978" i="4"/>
  <c r="H981" i="4"/>
  <c r="H932" i="4"/>
  <c r="H935" i="4"/>
  <c r="H916" i="4"/>
  <c r="H919" i="4"/>
  <c r="H860" i="4"/>
  <c r="H863" i="4"/>
  <c r="H837" i="4"/>
  <c r="H840" i="4"/>
  <c r="H818" i="4"/>
  <c r="H821" i="4"/>
  <c r="H762" i="4"/>
  <c r="H764" i="4"/>
  <c r="H688" i="4"/>
  <c r="H691" i="4"/>
  <c r="H507" i="4"/>
  <c r="H510" i="4"/>
  <c r="H483" i="4"/>
  <c r="H486" i="4"/>
  <c r="H300" i="4"/>
  <c r="H303" i="4"/>
  <c r="H213" i="4"/>
  <c r="H197" i="4"/>
  <c r="H200" i="4"/>
  <c r="H1454" i="4"/>
  <c r="H1474" i="4"/>
  <c r="H1477" i="4"/>
  <c r="H1466" i="4"/>
  <c r="H1469" i="4"/>
  <c r="H1422" i="4"/>
  <c r="H1425" i="4"/>
  <c r="H1409" i="4"/>
  <c r="H1412" i="4"/>
  <c r="H1394" i="4"/>
  <c r="H1397" i="4"/>
  <c r="H1388" i="4"/>
  <c r="H1368" i="4"/>
  <c r="H1371" i="4"/>
  <c r="H1353" i="4"/>
  <c r="H1356" i="4"/>
  <c r="H1338" i="4"/>
  <c r="H1341" i="4"/>
  <c r="H1323" i="4"/>
  <c r="H1309" i="4"/>
  <c r="H1295" i="4"/>
  <c r="H1298" i="4"/>
  <c r="H1239" i="4"/>
  <c r="H1242" i="4"/>
  <c r="H1213" i="4"/>
  <c r="H1216" i="4"/>
  <c r="H1182" i="4"/>
  <c r="H1185" i="4"/>
  <c r="H1047" i="4"/>
  <c r="H1050" i="4"/>
  <c r="H923" i="4"/>
  <c r="H926" i="4"/>
  <c r="H882" i="4"/>
  <c r="H885" i="4"/>
  <c r="H807" i="4"/>
  <c r="H810" i="4"/>
  <c r="H317" i="4"/>
  <c r="H731" i="4"/>
  <c r="H734" i="4"/>
  <c r="H716" i="4"/>
  <c r="H703" i="4"/>
  <c r="H687" i="4"/>
  <c r="H690" i="4"/>
  <c r="H668" i="4"/>
  <c r="H671" i="4"/>
  <c r="H608" i="4"/>
  <c r="H611" i="4"/>
  <c r="H528" i="4"/>
  <c r="H496" i="4"/>
  <c r="H498" i="4"/>
  <c r="H473" i="4"/>
  <c r="H419" i="4"/>
  <c r="H422" i="4"/>
  <c r="H397" i="4"/>
  <c r="H320" i="4"/>
  <c r="H70" i="4"/>
  <c r="H31" i="4"/>
  <c r="H65" i="4"/>
  <c r="H68" i="4"/>
  <c r="H745" i="4"/>
  <c r="H747" i="4"/>
  <c r="H689" i="4"/>
  <c r="H692" i="4"/>
  <c r="H620" i="4"/>
  <c r="H623" i="4"/>
  <c r="H21" i="4"/>
  <c r="H555" i="4"/>
  <c r="H558" i="4"/>
  <c r="H515" i="4"/>
  <c r="H518" i="4"/>
  <c r="H464" i="4"/>
  <c r="H467" i="4"/>
  <c r="H432" i="4"/>
  <c r="H435" i="4"/>
  <c r="H174" i="4"/>
  <c r="H177" i="4"/>
  <c r="H121" i="4"/>
  <c r="H124" i="4"/>
  <c r="H63" i="4"/>
  <c r="H66" i="4"/>
  <c r="H1231" i="4"/>
  <c r="H560" i="4"/>
  <c r="H562" i="4"/>
  <c r="H497" i="4"/>
  <c r="H499" i="4"/>
  <c r="H216" i="4"/>
  <c r="H219" i="4"/>
  <c r="H154" i="4"/>
  <c r="H157" i="4"/>
  <c r="H147" i="4"/>
  <c r="H150" i="4"/>
  <c r="H130" i="4"/>
  <c r="H133" i="4"/>
  <c r="H73" i="4"/>
  <c r="H76" i="4"/>
  <c r="H56" i="4"/>
  <c r="H59" i="4"/>
  <c r="H34" i="4"/>
  <c r="H37" i="4"/>
  <c r="H1480" i="4"/>
  <c r="H1483" i="4"/>
  <c r="H1010" i="4"/>
  <c r="H1013" i="4"/>
  <c r="H1308" i="4"/>
  <c r="H1311" i="4"/>
  <c r="H1257" i="4"/>
  <c r="H1260" i="4"/>
  <c r="H1208" i="4"/>
  <c r="H1177" i="4"/>
  <c r="H1080" i="4"/>
  <c r="H1083" i="4"/>
  <c r="H1070" i="4"/>
  <c r="H1073" i="4"/>
  <c r="H1036" i="4"/>
  <c r="H1039" i="4"/>
  <c r="H1016" i="4"/>
  <c r="H1018" i="4"/>
  <c r="H1001" i="4"/>
  <c r="H1004" i="4"/>
  <c r="H980" i="4"/>
  <c r="H970" i="4"/>
  <c r="H973" i="4"/>
  <c r="H957" i="4"/>
  <c r="H960" i="4"/>
  <c r="H930" i="4"/>
  <c r="H933" i="4"/>
  <c r="H918" i="4"/>
  <c r="H921" i="4"/>
  <c r="H904" i="4"/>
  <c r="H907" i="4"/>
  <c r="H884" i="4"/>
  <c r="H887" i="4"/>
  <c r="H845" i="4"/>
  <c r="H848" i="4"/>
  <c r="H809" i="4"/>
  <c r="H812" i="4"/>
  <c r="H783" i="4"/>
  <c r="H786" i="4"/>
  <c r="H765" i="4"/>
  <c r="H664" i="4"/>
  <c r="H667" i="4"/>
  <c r="H633" i="4"/>
  <c r="H636" i="4"/>
  <c r="H476" i="4"/>
  <c r="H354" i="4"/>
  <c r="H327" i="4"/>
  <c r="H230" i="4"/>
  <c r="H233" i="4"/>
  <c r="H1037" i="4"/>
  <c r="H1040" i="4"/>
  <c r="H931" i="4"/>
  <c r="H872" i="4"/>
  <c r="H800" i="4"/>
  <c r="H301" i="4"/>
  <c r="H304" i="4"/>
  <c r="H293" i="4"/>
  <c r="H296" i="4"/>
  <c r="H270" i="4"/>
  <c r="H273" i="4"/>
  <c r="H733" i="4"/>
  <c r="H736" i="4"/>
  <c r="H719" i="4"/>
  <c r="H722" i="4"/>
  <c r="H693" i="4"/>
  <c r="H696" i="4"/>
  <c r="H659" i="4"/>
  <c r="H662" i="4"/>
  <c r="H600" i="4"/>
  <c r="H603" i="4"/>
  <c r="H646" i="4"/>
  <c r="H649" i="4"/>
  <c r="H540" i="4"/>
  <c r="H543" i="4"/>
  <c r="H521" i="4"/>
  <c r="H524" i="4"/>
  <c r="H460" i="4"/>
  <c r="H463" i="4"/>
  <c r="H428" i="4"/>
  <c r="H357" i="4"/>
  <c r="H360" i="4"/>
  <c r="H1479" i="4"/>
  <c r="H1482" i="4"/>
  <c r="H1391" i="4"/>
  <c r="H1379" i="4"/>
  <c r="H1382" i="4"/>
  <c r="H1288" i="4"/>
  <c r="H1259" i="4"/>
  <c r="H1262" i="4"/>
  <c r="H1210" i="4"/>
  <c r="H1195" i="4"/>
  <c r="H1198" i="4"/>
  <c r="H1179" i="4"/>
  <c r="H1141" i="4"/>
  <c r="H1144" i="4"/>
  <c r="H1113" i="4"/>
  <c r="H1116" i="4"/>
  <c r="H1095" i="4"/>
  <c r="H858" i="4"/>
  <c r="H712" i="4"/>
  <c r="H715" i="4"/>
  <c r="H580" i="4"/>
  <c r="H516" i="4"/>
  <c r="H382" i="4"/>
  <c r="H385" i="4"/>
  <c r="H260" i="4"/>
  <c r="H263" i="4"/>
  <c r="H152" i="4"/>
  <c r="H315" i="4"/>
  <c r="H777" i="4"/>
  <c r="H780" i="4"/>
  <c r="H6" i="4"/>
  <c r="H268" i="4"/>
  <c r="H271" i="4"/>
  <c r="H100" i="4"/>
  <c r="H103" i="4"/>
  <c r="H983" i="4"/>
  <c r="H239" i="4"/>
  <c r="H242" i="4"/>
  <c r="H899" i="4"/>
  <c r="H168" i="4"/>
  <c r="H458" i="4"/>
  <c r="H461" i="4"/>
  <c r="H949" i="4"/>
  <c r="H952" i="4"/>
  <c r="H88" i="4"/>
  <c r="H796" i="4"/>
  <c r="H799" i="4"/>
  <c r="H1023" i="4"/>
  <c r="H833" i="4"/>
  <c r="H171" i="4"/>
  <c r="H612" i="4"/>
  <c r="H615" i="4"/>
  <c r="H223" i="4"/>
  <c r="H226" i="4"/>
  <c r="H727" i="4"/>
  <c r="H730" i="4"/>
  <c r="H44" i="4"/>
  <c r="H47" i="4"/>
  <c r="H266" i="4"/>
  <c r="H269" i="4"/>
  <c r="H167" i="4"/>
  <c r="H170" i="4"/>
  <c r="H1049" i="4"/>
  <c r="H666" i="4"/>
  <c r="H669" i="4"/>
  <c r="H598" i="4"/>
  <c r="H538" i="4"/>
  <c r="H450" i="4"/>
  <c r="H417" i="4"/>
  <c r="H339" i="4"/>
  <c r="H1042" i="4"/>
  <c r="H1045" i="4"/>
  <c r="H1286" i="4"/>
  <c r="H1289" i="4"/>
  <c r="H948" i="4"/>
  <c r="H888" i="4"/>
  <c r="H891" i="4"/>
  <c r="H811" i="4"/>
  <c r="H814" i="4"/>
  <c r="H330" i="4"/>
  <c r="H1061" i="4"/>
  <c r="H805" i="4"/>
  <c r="H808" i="4"/>
  <c r="H1145" i="4"/>
  <c r="H769" i="4"/>
  <c r="H772" i="4"/>
  <c r="H732" i="4"/>
  <c r="H735" i="4"/>
  <c r="H658" i="4"/>
  <c r="H661" i="4"/>
  <c r="H609" i="4"/>
  <c r="H549" i="4"/>
  <c r="H503" i="4"/>
  <c r="H437" i="4"/>
  <c r="H440" i="4"/>
  <c r="H1431" i="4"/>
  <c r="H1395" i="4"/>
  <c r="H1222" i="4"/>
  <c r="H1191" i="4"/>
  <c r="H767" i="4"/>
  <c r="H770" i="4"/>
  <c r="H601" i="4"/>
  <c r="H410" i="4"/>
  <c r="H413" i="4"/>
  <c r="H280" i="4"/>
  <c r="H283" i="4"/>
  <c r="H228" i="4"/>
  <c r="H195" i="4"/>
  <c r="H163" i="4"/>
  <c r="H1432" i="4"/>
  <c r="H1420" i="4"/>
  <c r="H1400" i="4"/>
  <c r="H1403" i="4"/>
  <c r="H1386" i="4"/>
  <c r="H1389" i="4"/>
  <c r="H1363" i="4"/>
  <c r="H1366" i="4"/>
  <c r="H1326" i="4"/>
  <c r="H1319" i="4"/>
  <c r="H1322" i="4"/>
  <c r="H1247" i="4"/>
  <c r="H1211" i="4"/>
  <c r="H1196" i="4"/>
  <c r="H1199" i="4"/>
  <c r="H1180" i="4"/>
  <c r="H1101" i="4"/>
  <c r="H947" i="4"/>
  <c r="H950" i="4"/>
  <c r="H846" i="4"/>
  <c r="H849" i="4"/>
  <c r="H1456" i="4"/>
  <c r="H1440" i="4"/>
  <c r="H1312" i="4"/>
  <c r="H1238" i="4"/>
  <c r="H1204" i="4"/>
  <c r="H1181" i="4"/>
  <c r="H1184" i="4"/>
  <c r="H1143" i="4"/>
  <c r="H1146" i="4"/>
  <c r="H1130" i="4"/>
  <c r="H1133" i="4"/>
  <c r="H1117" i="4"/>
  <c r="H1072" i="4"/>
  <c r="H1075" i="4"/>
  <c r="H1056" i="4"/>
  <c r="H1038" i="4"/>
  <c r="H1003" i="4"/>
  <c r="H1006" i="4"/>
  <c r="H972" i="4"/>
  <c r="H975" i="4"/>
  <c r="H902" i="4"/>
  <c r="H905" i="4"/>
  <c r="H874" i="4"/>
  <c r="H877" i="4"/>
  <c r="H791" i="4"/>
  <c r="H681" i="4"/>
  <c r="H684" i="4"/>
  <c r="H619" i="4"/>
  <c r="H561" i="4"/>
  <c r="H491" i="4"/>
  <c r="H455" i="4"/>
  <c r="H423" i="4"/>
  <c r="H294" i="4"/>
  <c r="H297" i="4"/>
  <c r="H220" i="4"/>
  <c r="H191" i="4"/>
  <c r="H194" i="4"/>
  <c r="H114" i="4"/>
  <c r="H117" i="4"/>
  <c r="H71" i="4"/>
  <c r="H74" i="4"/>
  <c r="H50" i="4"/>
  <c r="H53" i="4"/>
  <c r="H1438" i="4"/>
  <c r="H1276" i="4"/>
  <c r="H1478" i="4"/>
  <c r="H1481" i="4"/>
  <c r="H1470" i="4"/>
  <c r="H1473" i="4"/>
  <c r="H1462" i="4"/>
  <c r="H1465" i="4"/>
  <c r="H1457" i="4"/>
  <c r="H1449" i="4"/>
  <c r="H1441" i="4"/>
  <c r="H1426" i="4"/>
  <c r="H1429" i="4"/>
  <c r="H1418" i="4"/>
  <c r="H1421" i="4"/>
  <c r="H1405" i="4"/>
  <c r="H1408" i="4"/>
  <c r="H1398" i="4"/>
  <c r="H1401" i="4"/>
  <c r="H1390" i="4"/>
  <c r="H1393" i="4"/>
  <c r="H1361" i="4"/>
  <c r="H1364" i="4"/>
  <c r="H1342" i="4"/>
  <c r="H1345" i="4"/>
  <c r="H1328" i="4"/>
  <c r="H1331" i="4"/>
  <c r="H1305" i="4"/>
  <c r="H1283" i="4"/>
  <c r="H1266" i="4"/>
  <c r="H1269" i="4"/>
  <c r="H1258" i="4"/>
  <c r="H1261" i="4"/>
  <c r="H1252" i="4"/>
  <c r="H1234" i="4"/>
  <c r="H1225" i="4"/>
  <c r="H1217" i="4"/>
  <c r="H1209" i="4"/>
  <c r="H1194" i="4"/>
  <c r="H1197" i="4"/>
  <c r="H1186" i="4"/>
  <c r="H1178" i="4"/>
  <c r="H1157" i="4"/>
  <c r="H1160" i="4"/>
  <c r="H1063" i="4"/>
  <c r="H1028" i="4"/>
  <c r="H1031" i="4"/>
  <c r="H979" i="4"/>
  <c r="H982" i="4"/>
  <c r="H903" i="4"/>
  <c r="H906" i="4"/>
  <c r="H861" i="4"/>
  <c r="H864" i="4"/>
  <c r="H792" i="4"/>
  <c r="H795" i="4"/>
  <c r="H311" i="4"/>
  <c r="H761" i="4"/>
  <c r="H675" i="4"/>
  <c r="H678" i="4"/>
  <c r="H657" i="4"/>
  <c r="H660" i="4"/>
  <c r="H637" i="4"/>
  <c r="H602" i="4"/>
  <c r="H605" i="4"/>
  <c r="H542" i="4"/>
  <c r="H545" i="4"/>
  <c r="H519" i="4"/>
  <c r="H502" i="4"/>
  <c r="H505" i="4"/>
  <c r="H430" i="4"/>
  <c r="H433" i="4"/>
  <c r="H412" i="4"/>
  <c r="H341" i="4"/>
  <c r="H344" i="4"/>
  <c r="H326" i="4"/>
  <c r="H229" i="4"/>
  <c r="H232" i="4"/>
  <c r="H113" i="4"/>
  <c r="H116" i="4"/>
  <c r="H92" i="4"/>
  <c r="H49" i="4"/>
  <c r="H52" i="4"/>
  <c r="H72" i="4"/>
  <c r="H75" i="4"/>
  <c r="H749" i="4"/>
  <c r="H752" i="4"/>
  <c r="H711" i="4"/>
  <c r="H714" i="4"/>
  <c r="H639" i="4"/>
  <c r="H604" i="4"/>
  <c r="H607" i="4"/>
  <c r="H591" i="4"/>
  <c r="H544" i="4"/>
  <c r="H547" i="4"/>
  <c r="H492" i="4"/>
  <c r="H495" i="4"/>
  <c r="H448" i="4"/>
  <c r="H451" i="4"/>
  <c r="H415" i="4"/>
  <c r="H418" i="4"/>
  <c r="H345" i="4"/>
  <c r="H247" i="4"/>
  <c r="H250" i="4"/>
  <c r="H231" i="4"/>
  <c r="H214" i="4"/>
  <c r="G424" i="4"/>
  <c r="G427" i="4"/>
  <c r="G529" i="4"/>
  <c r="G532" i="4"/>
  <c r="G201" i="4"/>
  <c r="G204" i="4"/>
  <c r="G149" i="4"/>
  <c r="G641" i="4"/>
  <c r="G644" i="4"/>
  <c r="G465" i="4"/>
  <c r="G468" i="4"/>
  <c r="G456" i="4"/>
  <c r="G459" i="4"/>
  <c r="G353" i="4"/>
  <c r="G356" i="4"/>
  <c r="G182" i="4"/>
  <c r="G185" i="4"/>
  <c r="G169" i="4"/>
  <c r="G172" i="4"/>
  <c r="G101" i="4"/>
  <c r="G104" i="4"/>
  <c r="G249" i="4"/>
  <c r="G252" i="4"/>
  <c r="G57" i="4"/>
  <c r="G60" i="4"/>
  <c r="G302" i="4"/>
  <c r="G305" i="4"/>
  <c r="G959" i="4"/>
  <c r="G828" i="4"/>
  <c r="G831" i="4"/>
  <c r="G653" i="4"/>
  <c r="G656" i="4"/>
  <c r="G643" i="4"/>
  <c r="G51" i="4"/>
  <c r="G434" i="4"/>
  <c r="G366" i="4"/>
  <c r="G369" i="4"/>
  <c r="G572" i="4"/>
  <c r="G575" i="4"/>
  <c r="G1233" i="4"/>
  <c r="G913" i="4"/>
  <c r="G779" i="4"/>
  <c r="G782" i="4"/>
  <c r="G1135" i="4"/>
  <c r="G1138" i="4"/>
  <c r="G886" i="4"/>
  <c r="G889" i="4"/>
  <c r="G642" i="4"/>
  <c r="G645" i="4"/>
  <c r="G190" i="4"/>
  <c r="G1372" i="4"/>
  <c r="G628" i="4"/>
  <c r="G631" i="4"/>
  <c r="G534" i="4"/>
  <c r="G399" i="4"/>
  <c r="G402" i="4"/>
  <c r="G1384" i="4"/>
  <c r="G1387" i="4"/>
  <c r="G1243" i="4"/>
  <c r="G617" i="4"/>
  <c r="G579" i="4"/>
  <c r="G552" i="4"/>
  <c r="G259" i="4"/>
  <c r="G262" i="4"/>
  <c r="G1164" i="4"/>
  <c r="G1167" i="4"/>
  <c r="G958" i="4"/>
  <c r="G961" i="4"/>
  <c r="G1274" i="4"/>
  <c r="G1277" i="4"/>
  <c r="G1123" i="4"/>
  <c r="G1011" i="4"/>
  <c r="G981" i="4"/>
  <c r="G916" i="4"/>
  <c r="G837" i="4"/>
  <c r="G840" i="4"/>
  <c r="G762" i="4"/>
  <c r="G764" i="4"/>
  <c r="G688" i="4"/>
  <c r="G483" i="4"/>
  <c r="G486" i="4"/>
  <c r="G213" i="4"/>
  <c r="G1454" i="4"/>
  <c r="G1474" i="4"/>
  <c r="G1469" i="4"/>
  <c r="G1422" i="4"/>
  <c r="G1425" i="4"/>
  <c r="G1409" i="4"/>
  <c r="G1412" i="4"/>
  <c r="G1394" i="4"/>
  <c r="G1388" i="4"/>
  <c r="G1368" i="4"/>
  <c r="G1371" i="4"/>
  <c r="G1353" i="4"/>
  <c r="G1338" i="4"/>
  <c r="G1341" i="4"/>
  <c r="G1323" i="4"/>
  <c r="G1309" i="4"/>
  <c r="G1239" i="4"/>
  <c r="G1213" i="4"/>
  <c r="G1216" i="4"/>
  <c r="G1182" i="4"/>
  <c r="G1185" i="4"/>
  <c r="G1047" i="4"/>
  <c r="G1050" i="4"/>
  <c r="G923" i="4"/>
  <c r="G926" i="4"/>
  <c r="G882" i="4"/>
  <c r="G885" i="4"/>
  <c r="G810" i="4"/>
  <c r="G317" i="4"/>
  <c r="G716" i="4"/>
  <c r="G703" i="4"/>
  <c r="G687" i="4"/>
  <c r="G690" i="4"/>
  <c r="G668" i="4"/>
  <c r="G671" i="4"/>
  <c r="G608" i="4"/>
  <c r="G611" i="4"/>
  <c r="G528" i="4"/>
  <c r="G496" i="4"/>
  <c r="G498" i="4"/>
  <c r="G419" i="4"/>
  <c r="G422" i="4"/>
  <c r="G397" i="4"/>
  <c r="G320" i="4"/>
  <c r="G70" i="4"/>
  <c r="G31" i="4"/>
  <c r="G65" i="4"/>
  <c r="G745" i="4"/>
  <c r="G747" i="4"/>
  <c r="G689" i="4"/>
  <c r="G620" i="4"/>
  <c r="G623" i="4"/>
  <c r="G21" i="4"/>
  <c r="G555" i="4"/>
  <c r="G515" i="4"/>
  <c r="G518" i="4"/>
  <c r="G464" i="4"/>
  <c r="G467" i="4"/>
  <c r="G432" i="4"/>
  <c r="G435" i="4"/>
  <c r="G174" i="4"/>
  <c r="G121" i="4"/>
  <c r="G63" i="4"/>
  <c r="G66" i="4"/>
  <c r="G1231" i="4"/>
  <c r="G560" i="4"/>
  <c r="G562" i="4"/>
  <c r="G497" i="4"/>
  <c r="G499" i="4"/>
  <c r="G216" i="4"/>
  <c r="G219" i="4"/>
  <c r="G157" i="4"/>
  <c r="G147" i="4"/>
  <c r="G150" i="4"/>
  <c r="G130" i="4"/>
  <c r="G73" i="4"/>
  <c r="G56" i="4"/>
  <c r="G59" i="4"/>
  <c r="G34" i="4"/>
  <c r="G1480" i="4"/>
  <c r="G1483" i="4"/>
  <c r="G1010" i="4"/>
  <c r="G1013" i="4"/>
  <c r="G1311" i="4"/>
  <c r="G1257" i="4"/>
  <c r="G1260" i="4"/>
  <c r="G1208" i="4"/>
  <c r="G1080" i="4"/>
  <c r="G1083" i="4"/>
  <c r="G1070" i="4"/>
  <c r="G1073" i="4"/>
  <c r="G1036" i="4"/>
  <c r="G1039" i="4"/>
  <c r="G1001" i="4"/>
  <c r="G1004" i="4"/>
  <c r="G980" i="4"/>
  <c r="G970" i="4"/>
  <c r="G957" i="4"/>
  <c r="G960" i="4"/>
  <c r="G933" i="4"/>
  <c r="G884" i="4"/>
  <c r="G887" i="4"/>
  <c r="G845" i="4"/>
  <c r="G848" i="4"/>
  <c r="G809" i="4"/>
  <c r="G783" i="4"/>
  <c r="G786" i="4"/>
  <c r="G765" i="4"/>
  <c r="G664" i="4"/>
  <c r="G667" i="4"/>
  <c r="G633" i="4"/>
  <c r="G636" i="4"/>
  <c r="G476" i="4"/>
  <c r="G354" i="4"/>
  <c r="G327" i="4"/>
  <c r="G230" i="4"/>
  <c r="G233" i="4"/>
  <c r="G1037" i="4"/>
  <c r="G1040" i="4"/>
  <c r="G872" i="4"/>
  <c r="G800" i="4"/>
  <c r="G304" i="4"/>
  <c r="G293" i="4"/>
  <c r="G296" i="4"/>
  <c r="G270" i="4"/>
  <c r="G273" i="4"/>
  <c r="G733" i="4"/>
  <c r="G736" i="4"/>
  <c r="G719" i="4"/>
  <c r="G722" i="4"/>
  <c r="G693" i="4"/>
  <c r="G696" i="4"/>
  <c r="G659" i="4"/>
  <c r="G662" i="4"/>
  <c r="G600" i="4"/>
  <c r="G603" i="4"/>
  <c r="G646" i="4"/>
  <c r="G649" i="4"/>
  <c r="G540" i="4"/>
  <c r="G543" i="4"/>
  <c r="G524" i="4"/>
  <c r="G460" i="4"/>
  <c r="G463" i="4"/>
  <c r="G428" i="4"/>
  <c r="G360" i="4"/>
  <c r="G1482" i="4"/>
  <c r="G1391" i="4"/>
  <c r="G1379" i="4"/>
  <c r="G1382" i="4"/>
  <c r="G1259" i="4"/>
  <c r="G1262" i="4"/>
  <c r="G1195" i="4"/>
  <c r="G1179" i="4"/>
  <c r="G1144" i="4"/>
  <c r="G1116" i="4"/>
  <c r="G1095" i="4"/>
  <c r="G858" i="4"/>
  <c r="G712" i="4"/>
  <c r="G715" i="4"/>
  <c r="G580" i="4"/>
  <c r="G516" i="4"/>
  <c r="G382" i="4"/>
  <c r="G385" i="4"/>
  <c r="G260" i="4"/>
  <c r="G152" i="4"/>
  <c r="G315" i="4"/>
  <c r="G777" i="4"/>
  <c r="G780" i="4"/>
  <c r="G6" i="4"/>
  <c r="G268" i="4"/>
  <c r="G100" i="4"/>
  <c r="G103" i="4"/>
  <c r="G168" i="4"/>
  <c r="G458" i="4"/>
  <c r="G461" i="4"/>
  <c r="G949" i="4"/>
  <c r="G952" i="4"/>
  <c r="G796" i="4"/>
  <c r="G799" i="4"/>
  <c r="G1023" i="4"/>
  <c r="G833" i="4"/>
  <c r="G171" i="4"/>
  <c r="G612" i="4"/>
  <c r="G615" i="4"/>
  <c r="G223" i="4"/>
  <c r="G226" i="4"/>
  <c r="G727" i="4"/>
  <c r="G730" i="4"/>
  <c r="G44" i="4"/>
  <c r="G266" i="4"/>
  <c r="G167" i="4"/>
  <c r="G170" i="4"/>
  <c r="G666" i="4"/>
  <c r="G669" i="4"/>
  <c r="G598" i="4"/>
  <c r="G538" i="4"/>
  <c r="G450" i="4"/>
  <c r="G417" i="4"/>
  <c r="G1042" i="4"/>
  <c r="G1045" i="4"/>
  <c r="G1286" i="4"/>
  <c r="G1289" i="4"/>
  <c r="G948" i="4"/>
  <c r="G888" i="4"/>
  <c r="G811" i="4"/>
  <c r="G814" i="4"/>
  <c r="G330" i="4"/>
  <c r="G805" i="4"/>
  <c r="G808" i="4"/>
  <c r="G769" i="4"/>
  <c r="G772" i="4"/>
  <c r="G732" i="4"/>
  <c r="G735" i="4"/>
  <c r="G658" i="4"/>
  <c r="G661" i="4"/>
  <c r="G609" i="4"/>
  <c r="G549" i="4"/>
  <c r="G503" i="4"/>
  <c r="G437" i="4"/>
  <c r="G440" i="4"/>
  <c r="G1431" i="4"/>
  <c r="G1395" i="4"/>
  <c r="G1222" i="4"/>
  <c r="G1191" i="4"/>
  <c r="G767" i="4"/>
  <c r="G770" i="4"/>
  <c r="G601" i="4"/>
  <c r="G413" i="4"/>
  <c r="G280" i="4"/>
  <c r="G228" i="4"/>
  <c r="G195" i="4"/>
  <c r="G163" i="4"/>
  <c r="G1432" i="4"/>
  <c r="G1420" i="4"/>
  <c r="G1400" i="4"/>
  <c r="G1403" i="4"/>
  <c r="G1389" i="4"/>
  <c r="G1363" i="4"/>
  <c r="G1366" i="4"/>
  <c r="G1326" i="4"/>
  <c r="G1322" i="4"/>
  <c r="G1247" i="4"/>
  <c r="G1211" i="4"/>
  <c r="G1196" i="4"/>
  <c r="G1199" i="4"/>
  <c r="G1180" i="4"/>
  <c r="G950" i="4"/>
  <c r="G846" i="4"/>
  <c r="G849" i="4"/>
  <c r="G1456" i="4"/>
  <c r="G1440" i="4"/>
  <c r="G1312" i="4"/>
  <c r="G1204" i="4"/>
  <c r="G1181" i="4"/>
  <c r="G1184" i="4"/>
  <c r="G1143" i="4"/>
  <c r="G1130" i="4"/>
  <c r="G1072" i="4"/>
  <c r="G1075" i="4"/>
  <c r="G1056" i="4"/>
  <c r="G1038" i="4"/>
  <c r="G1003" i="4"/>
  <c r="G1006" i="4"/>
  <c r="G905" i="4"/>
  <c r="G874" i="4"/>
  <c r="G877" i="4"/>
  <c r="G791" i="4"/>
  <c r="G681" i="4"/>
  <c r="G684" i="4"/>
  <c r="G619" i="4"/>
  <c r="G491" i="4"/>
  <c r="G455" i="4"/>
  <c r="G294" i="4"/>
  <c r="G297" i="4"/>
  <c r="G220" i="4"/>
  <c r="G191" i="4"/>
  <c r="G194" i="4"/>
  <c r="G117" i="4"/>
  <c r="G71" i="4"/>
  <c r="G74" i="4"/>
  <c r="G1438" i="4"/>
  <c r="G1276" i="4"/>
  <c r="G1478" i="4"/>
  <c r="G1481" i="4"/>
  <c r="G1470" i="4"/>
  <c r="G1462" i="4"/>
  <c r="G1465" i="4"/>
  <c r="G1457" i="4"/>
  <c r="G1449" i="4"/>
  <c r="G1426" i="4"/>
  <c r="G1418" i="4"/>
  <c r="G1421" i="4"/>
  <c r="G1405" i="4"/>
  <c r="G1408" i="4"/>
  <c r="G1398" i="4"/>
  <c r="G1401" i="4"/>
  <c r="G1393" i="4"/>
  <c r="G1361" i="4"/>
  <c r="G1364" i="4"/>
  <c r="G1342" i="4"/>
  <c r="G1345" i="4"/>
  <c r="G1328" i="4"/>
  <c r="G1331" i="4"/>
  <c r="G1305" i="4"/>
  <c r="G1283" i="4"/>
  <c r="G1266" i="4"/>
  <c r="G1269" i="4"/>
  <c r="G1258" i="4"/>
  <c r="G1261" i="4"/>
  <c r="G1252" i="4"/>
  <c r="G1234" i="4"/>
  <c r="G1225" i="4"/>
  <c r="G1217" i="4"/>
  <c r="G1209" i="4"/>
  <c r="G1194" i="4"/>
  <c r="G1197" i="4"/>
  <c r="G1178" i="4"/>
  <c r="G1160" i="4"/>
  <c r="G1031" i="4"/>
  <c r="G982" i="4"/>
  <c r="G906" i="4"/>
  <c r="G792" i="4"/>
  <c r="G795" i="4"/>
  <c r="G311" i="4"/>
  <c r="G761" i="4"/>
  <c r="G675" i="4"/>
  <c r="G678" i="4"/>
  <c r="G657" i="4"/>
  <c r="G637" i="4"/>
  <c r="G602" i="4"/>
  <c r="G605" i="4"/>
  <c r="G542" i="4"/>
  <c r="G545" i="4"/>
  <c r="G519" i="4"/>
  <c r="G502" i="4"/>
  <c r="G505" i="4"/>
  <c r="G430" i="4"/>
  <c r="G433" i="4"/>
  <c r="G412" i="4"/>
  <c r="G341" i="4"/>
  <c r="G344" i="4"/>
  <c r="G326" i="4"/>
  <c r="G229" i="4"/>
  <c r="G232" i="4"/>
  <c r="G113" i="4"/>
  <c r="G92" i="4"/>
  <c r="G52" i="4"/>
  <c r="G72" i="4"/>
  <c r="G75" i="4"/>
  <c r="G752" i="4"/>
  <c r="G711" i="4"/>
  <c r="G714" i="4"/>
  <c r="G639" i="4"/>
  <c r="G604" i="4"/>
  <c r="G607" i="4"/>
  <c r="G591" i="4"/>
  <c r="G544" i="4"/>
  <c r="G547" i="4"/>
  <c r="G492" i="4"/>
  <c r="G495" i="4"/>
  <c r="G448" i="4"/>
  <c r="G451" i="4"/>
  <c r="G415" i="4"/>
  <c r="G418" i="4"/>
  <c r="G345" i="4"/>
  <c r="G247" i="4"/>
  <c r="G250" i="4"/>
  <c r="G231" i="4"/>
  <c r="G214" i="4"/>
  <c r="G198" i="4"/>
  <c r="G158" i="4"/>
  <c r="G161" i="4"/>
  <c r="G1271" i="4"/>
  <c r="G248" i="4"/>
  <c r="G251" i="4"/>
  <c r="G199" i="4"/>
  <c r="G202" i="4"/>
  <c r="G139" i="4"/>
  <c r="G142" i="4"/>
  <c r="G108" i="4"/>
  <c r="G111" i="4"/>
  <c r="G99" i="4"/>
  <c r="G102" i="4"/>
  <c r="G90" i="4"/>
  <c r="G45" i="4"/>
  <c r="G479" i="4"/>
  <c r="G482" i="4"/>
  <c r="G1118" i="4"/>
  <c r="G1444" i="4"/>
  <c r="G1447" i="4"/>
  <c r="G1290" i="4"/>
  <c r="G1251" i="4"/>
  <c r="G1224" i="4"/>
  <c r="G1193" i="4"/>
  <c r="G1139" i="4"/>
  <c r="G1119" i="4"/>
  <c r="G1100" i="4"/>
  <c r="G1087" i="4"/>
  <c r="G1074" i="4"/>
  <c r="G1064" i="4"/>
  <c r="G1057" i="4"/>
  <c r="G1041" i="4"/>
  <c r="G990" i="4"/>
  <c r="G965" i="4"/>
  <c r="G951" i="4"/>
  <c r="G914" i="4"/>
  <c r="G876" i="4"/>
  <c r="G862" i="4"/>
  <c r="G839" i="4"/>
  <c r="G829" i="4"/>
  <c r="G816" i="4"/>
  <c r="G819" i="4"/>
  <c r="G803" i="4"/>
  <c r="G787" i="4"/>
  <c r="G790" i="4"/>
  <c r="G776" i="4"/>
  <c r="G705" i="4"/>
  <c r="G708" i="4"/>
  <c r="G585" i="4"/>
  <c r="G523" i="4"/>
  <c r="G526" i="4"/>
  <c r="G368" i="4"/>
  <c r="G224" i="4"/>
  <c r="G1329" i="4"/>
  <c r="G1314" i="4"/>
  <c r="G1088" i="4"/>
  <c r="G1091" i="4"/>
  <c r="G991" i="4"/>
  <c r="G820" i="4"/>
  <c r="G264" i="4"/>
  <c r="G740" i="4"/>
  <c r="G685" i="4"/>
  <c r="G594" i="4"/>
  <c r="G632" i="4"/>
  <c r="G583" i="4"/>
  <c r="G571" i="4"/>
  <c r="G567" i="4"/>
  <c r="G475" i="4"/>
  <c r="G400" i="4"/>
  <c r="G403" i="4"/>
  <c r="G384" i="4"/>
  <c r="G349" i="4"/>
  <c r="G333" i="4"/>
  <c r="G478" i="4"/>
  <c r="G481" i="4"/>
  <c r="G1471" i="4"/>
  <c r="G1458" i="4"/>
  <c r="G1399" i="4"/>
  <c r="G1362" i="4"/>
  <c r="G1365" i="4"/>
  <c r="G1318" i="4"/>
  <c r="G1272" i="4"/>
  <c r="G1253" i="4"/>
  <c r="G1084" i="4"/>
  <c r="G1000" i="4"/>
  <c r="G968" i="4"/>
  <c r="G878" i="4"/>
  <c r="G841" i="4"/>
  <c r="G804" i="4"/>
  <c r="G493" i="4"/>
  <c r="G338" i="4"/>
  <c r="G768" i="4"/>
  <c r="G757" i="4"/>
  <c r="G140" i="4"/>
  <c r="G109" i="4"/>
  <c r="G927" i="4"/>
  <c r="G206" i="4"/>
  <c r="G209" i="4"/>
  <c r="G129" i="4"/>
  <c r="G33" i="4"/>
  <c r="G131" i="4"/>
  <c r="G625" i="4"/>
  <c r="G9" i="4"/>
  <c r="G557" i="4"/>
  <c r="G517" i="4"/>
  <c r="G1104" i="4"/>
  <c r="G1140" i="4"/>
  <c r="G1067" i="4"/>
  <c r="G5" i="4"/>
  <c r="G178" i="4"/>
  <c r="G227" i="4"/>
  <c r="G387" i="4"/>
  <c r="G38" i="4"/>
  <c r="G1165" i="4"/>
  <c r="H790" i="4"/>
  <c r="G673" i="4"/>
  <c r="H198" i="4"/>
  <c r="H158" i="4"/>
  <c r="H161" i="4"/>
  <c r="H1271" i="4"/>
  <c r="H453" i="4"/>
  <c r="H248" i="4"/>
  <c r="H251" i="4"/>
  <c r="H199" i="4"/>
  <c r="H202" i="4"/>
  <c r="H139" i="4"/>
  <c r="H142" i="4"/>
  <c r="H122" i="4"/>
  <c r="H125" i="4"/>
  <c r="H108" i="4"/>
  <c r="H111" i="4"/>
  <c r="H99" i="4"/>
  <c r="H102" i="4"/>
  <c r="H87" i="4"/>
  <c r="H90" i="4"/>
  <c r="H42" i="4"/>
  <c r="H45" i="4"/>
  <c r="H479" i="4"/>
  <c r="H482" i="4"/>
  <c r="H1118" i="4"/>
  <c r="H939" i="4"/>
  <c r="H942" i="4"/>
  <c r="H1444" i="4"/>
  <c r="H1290" i="4"/>
  <c r="H1293" i="4"/>
  <c r="H1251" i="4"/>
  <c r="H1224" i="4"/>
  <c r="H1193" i="4"/>
  <c r="H1139" i="4"/>
  <c r="H1119" i="4"/>
  <c r="H1122" i="4"/>
  <c r="H1100" i="4"/>
  <c r="H1103" i="4"/>
  <c r="H1087" i="4"/>
  <c r="H1090" i="4"/>
  <c r="H1074" i="4"/>
  <c r="H1064" i="4"/>
  <c r="H1054" i="4"/>
  <c r="H1057" i="4"/>
  <c r="H1041" i="4"/>
  <c r="H1030" i="4"/>
  <c r="H1005" i="4"/>
  <c r="H987" i="4"/>
  <c r="H990" i="4"/>
  <c r="H974" i="4"/>
  <c r="H965" i="4"/>
  <c r="H951" i="4"/>
  <c r="H914" i="4"/>
  <c r="H893" i="4"/>
  <c r="H862" i="4"/>
  <c r="H865" i="4"/>
  <c r="H839" i="4"/>
  <c r="H829" i="4"/>
  <c r="H816" i="4"/>
  <c r="H819" i="4"/>
  <c r="H803" i="4"/>
  <c r="H776" i="4"/>
  <c r="H705" i="4"/>
  <c r="H708" i="4"/>
  <c r="H585" i="4"/>
  <c r="H523" i="4"/>
  <c r="H526" i="4"/>
  <c r="H365" i="4"/>
  <c r="H368" i="4"/>
  <c r="H348" i="4"/>
  <c r="H332" i="4"/>
  <c r="H318" i="4"/>
  <c r="H240" i="4"/>
  <c r="H243" i="4"/>
  <c r="H224" i="4"/>
  <c r="H227" i="4"/>
  <c r="H175" i="4"/>
  <c r="H178" i="4"/>
  <c r="H159" i="4"/>
  <c r="H162" i="4"/>
  <c r="H1329" i="4"/>
  <c r="H1332" i="4"/>
  <c r="H1314" i="4"/>
  <c r="H1088" i="4"/>
  <c r="H1091" i="4"/>
  <c r="H988" i="4"/>
  <c r="H991" i="4"/>
  <c r="H817" i="4"/>
  <c r="H820" i="4"/>
  <c r="H264" i="4"/>
  <c r="H753" i="4"/>
  <c r="H756" i="4"/>
  <c r="H5" i="4"/>
  <c r="H740" i="4"/>
  <c r="H685" i="4"/>
  <c r="H594" i="4"/>
  <c r="H632" i="4"/>
  <c r="H583" i="4"/>
  <c r="H571" i="4"/>
  <c r="H567" i="4"/>
  <c r="H511" i="4"/>
  <c r="H475" i="4"/>
  <c r="H400" i="4"/>
  <c r="H403" i="4"/>
  <c r="H384" i="4"/>
  <c r="H349" i="4"/>
  <c r="H333" i="4"/>
  <c r="H478" i="4"/>
  <c r="H481" i="4"/>
  <c r="H1471" i="4"/>
  <c r="H1458" i="4"/>
  <c r="H1442" i="4"/>
  <c r="H1399" i="4"/>
  <c r="H1362" i="4"/>
  <c r="H1365" i="4"/>
  <c r="H1318" i="4"/>
  <c r="H1303" i="4"/>
  <c r="H1300" i="4"/>
  <c r="H1272" i="4"/>
  <c r="H1253" i="4"/>
  <c r="H1121" i="4"/>
  <c r="H1105" i="4"/>
  <c r="H1108" i="4"/>
  <c r="H1084" i="4"/>
  <c r="H1052" i="4"/>
  <c r="H1000" i="4"/>
  <c r="H968" i="4"/>
  <c r="H938" i="4"/>
  <c r="H941" i="4"/>
  <c r="H900" i="4"/>
  <c r="H878" i="4"/>
  <c r="H841" i="4"/>
  <c r="H804" i="4"/>
  <c r="H493" i="4"/>
  <c r="H338" i="4"/>
  <c r="H43" i="4"/>
  <c r="H46" i="4"/>
  <c r="H768" i="4"/>
  <c r="H757" i="4"/>
  <c r="H140" i="4"/>
  <c r="H109" i="4"/>
  <c r="H1051" i="4"/>
  <c r="H927" i="4"/>
  <c r="H206" i="4"/>
  <c r="H209" i="4"/>
  <c r="H129" i="4"/>
  <c r="H33" i="4"/>
  <c r="H131" i="4"/>
  <c r="H134" i="4"/>
  <c r="H35" i="4"/>
  <c r="H38" i="4"/>
  <c r="H625" i="4"/>
  <c r="H9" i="4"/>
  <c r="H557" i="4"/>
  <c r="H517" i="4"/>
  <c r="H442" i="4"/>
  <c r="H405" i="4"/>
  <c r="H408" i="4"/>
  <c r="H383" i="4"/>
  <c r="H386" i="4"/>
  <c r="H331" i="4"/>
  <c r="H334" i="4"/>
  <c r="H1104" i="4"/>
  <c r="H1140" i="4"/>
  <c r="H1067" i="4"/>
  <c r="G243" i="4"/>
  <c r="G162" i="4"/>
  <c r="G408" i="4"/>
  <c r="H1165" i="4"/>
  <c r="G613" i="4"/>
  <c r="G441" i="4"/>
  <c r="G352" i="4"/>
  <c r="G134" i="4"/>
  <c r="G334" i="4"/>
  <c r="G756" i="4"/>
  <c r="H613" i="4"/>
  <c r="H441" i="4"/>
  <c r="H352" i="4"/>
  <c r="H879" i="4"/>
  <c r="H673" i="4"/>
  <c r="G15" i="4"/>
  <c r="G10" i="4"/>
  <c r="G12" i="4"/>
  <c r="H15" i="4"/>
  <c r="H10" i="4"/>
  <c r="H17" i="4"/>
  <c r="H12" i="4"/>
  <c r="H22" i="4"/>
  <c r="H18" i="4"/>
  <c r="H11" i="4"/>
  <c r="H7" i="4"/>
  <c r="H4" i="4"/>
  <c r="H23" i="4"/>
  <c r="H19" i="4"/>
  <c r="G18" i="4"/>
  <c r="G11" i="4"/>
  <c r="G7" i="4"/>
  <c r="G4" i="4"/>
  <c r="G23" i="4"/>
  <c r="AC2194" i="1"/>
  <c r="G1015" i="4" s="1"/>
  <c r="AC915" i="1"/>
  <c r="G500" i="4" s="1"/>
  <c r="C1419" i="1"/>
  <c r="G1419" i="1" s="1"/>
  <c r="C1420" i="1"/>
  <c r="G1420" i="1" s="1"/>
  <c r="C764" i="1"/>
  <c r="G764" i="1" s="1"/>
  <c r="C1306" i="1"/>
  <c r="G1306" i="1" s="1"/>
  <c r="C1301" i="1"/>
  <c r="G1301" i="1" s="1"/>
  <c r="C2115" i="1"/>
  <c r="G2115" i="1" s="1"/>
  <c r="C2127" i="1"/>
  <c r="G2127" i="1" s="1"/>
  <c r="G1308" i="4" l="1"/>
  <c r="G124" i="4"/>
  <c r="G122" i="4"/>
  <c r="G1304" i="4"/>
  <c r="G97" i="4"/>
  <c r="G181" i="4"/>
  <c r="G431" i="4"/>
  <c r="G1360" i="4"/>
  <c r="G1152" i="4"/>
  <c r="G1310" i="4"/>
  <c r="G193" i="4"/>
  <c r="G1192" i="4"/>
  <c r="G210" i="4"/>
  <c r="G1301" i="4"/>
  <c r="G1300" i="4"/>
  <c r="G870" i="4"/>
  <c r="G1129" i="4"/>
  <c r="G1356" i="4"/>
  <c r="G425" i="4"/>
  <c r="G1188" i="4"/>
  <c r="G1299" i="4"/>
  <c r="G118" i="4"/>
  <c r="G1122" i="4"/>
  <c r="G423" i="4"/>
  <c r="G1126" i="4"/>
  <c r="G488" i="4"/>
  <c r="G701" i="4"/>
  <c r="G390" i="4"/>
  <c r="G1319" i="4"/>
  <c r="G1296" i="4"/>
  <c r="G520" i="4"/>
  <c r="G1335" i="4"/>
  <c r="G700" i="4"/>
  <c r="G1396" i="4"/>
  <c r="G812" i="4"/>
  <c r="G1292" i="4"/>
  <c r="G447" i="4"/>
  <c r="G1306" i="4"/>
  <c r="G1295" i="4"/>
  <c r="G116" i="4"/>
  <c r="G1294" i="4"/>
  <c r="G93" i="4"/>
  <c r="G115" i="4"/>
  <c r="G1475" i="4"/>
  <c r="G1288" i="4"/>
  <c r="G1287" i="4"/>
  <c r="G114" i="4"/>
  <c r="G396" i="4"/>
  <c r="G119" i="4"/>
  <c r="G1348" i="4"/>
  <c r="G1162" i="4"/>
  <c r="G1161" i="4"/>
  <c r="G1489" i="4"/>
  <c r="G1281" i="4"/>
  <c r="G1158" i="4"/>
  <c r="G1157" i="4"/>
  <c r="G1156" i="4"/>
  <c r="G755" i="4"/>
  <c r="G335" i="4"/>
  <c r="G1155" i="4"/>
  <c r="G1479" i="4"/>
  <c r="G521" i="4"/>
  <c r="G1273" i="4"/>
  <c r="G754" i="4"/>
  <c r="G55" i="4"/>
  <c r="G1153" i="4"/>
  <c r="G1151" i="4"/>
  <c r="G999" i="4"/>
  <c r="G1485" i="4"/>
  <c r="G50" i="4"/>
  <c r="G1147" i="4"/>
  <c r="G1146" i="4"/>
  <c r="G1145" i="4"/>
  <c r="G336" i="4"/>
  <c r="G49" i="4"/>
  <c r="G1134" i="4"/>
  <c r="G239" i="4"/>
  <c r="G1177" i="4"/>
  <c r="G322" i="4"/>
  <c r="G1133" i="4"/>
  <c r="G48" i="4"/>
  <c r="G316" i="4"/>
  <c r="G47" i="4"/>
  <c r="G1176" i="4"/>
  <c r="G1132" i="4"/>
  <c r="G1059" i="4"/>
  <c r="G1131" i="4"/>
  <c r="G1466" i="4"/>
  <c r="G1125" i="4"/>
  <c r="G46" i="4"/>
  <c r="G110" i="4"/>
  <c r="G1121" i="4"/>
  <c r="G1117" i="4"/>
  <c r="G1120" i="4"/>
  <c r="G1451" i="4"/>
  <c r="G1111" i="4"/>
  <c r="G22" i="4"/>
  <c r="G1293" i="4"/>
  <c r="G1115" i="4"/>
  <c r="G43" i="4"/>
  <c r="G1442" i="4"/>
  <c r="G76" i="4"/>
  <c r="G734" i="4"/>
  <c r="G1291" i="4"/>
  <c r="G1154" i="4"/>
  <c r="G42" i="4"/>
  <c r="G358" i="4"/>
  <c r="G1113" i="4"/>
  <c r="G1112" i="4"/>
  <c r="G1110" i="4"/>
  <c r="G301" i="4"/>
  <c r="G731" i="4"/>
  <c r="G1109" i="4"/>
  <c r="G1114" i="4"/>
  <c r="G1108" i="4"/>
  <c r="G1443" i="4"/>
  <c r="G1106" i="4"/>
  <c r="G1441" i="4"/>
  <c r="G40" i="4"/>
  <c r="G41" i="4"/>
  <c r="G728" i="4"/>
  <c r="G1103" i="4"/>
  <c r="G37" i="4"/>
  <c r="G851" i="4"/>
  <c r="G1486" i="4"/>
  <c r="G988" i="4"/>
  <c r="G1285" i="4"/>
  <c r="G1226" i="4"/>
  <c r="G1102" i="4"/>
  <c r="G36" i="4"/>
  <c r="G1101" i="4"/>
  <c r="G17" i="4"/>
  <c r="G1141" i="4"/>
  <c r="G1098" i="4"/>
  <c r="G35" i="4"/>
  <c r="G1097" i="4"/>
  <c r="G87" i="4"/>
  <c r="G1267" i="4"/>
  <c r="G1063" i="4"/>
  <c r="G1105" i="4"/>
  <c r="G454" i="4"/>
  <c r="G1062" i="4"/>
  <c r="G28" i="4"/>
  <c r="G453" i="4"/>
  <c r="G133" i="4"/>
  <c r="G1066" i="4"/>
  <c r="G1061" i="4"/>
  <c r="G27" i="4"/>
  <c r="M2127" i="1"/>
  <c r="F2127" i="1"/>
  <c r="M2115" i="1"/>
  <c r="F2115" i="1"/>
  <c r="M1301" i="1"/>
  <c r="F1301" i="1"/>
  <c r="M1306" i="1"/>
  <c r="F1306" i="1"/>
  <c r="M764" i="1"/>
  <c r="F764" i="1"/>
  <c r="M1420" i="1"/>
  <c r="F1420" i="1"/>
  <c r="M1419" i="1"/>
  <c r="F1419" i="1"/>
  <c r="G1060" i="4"/>
  <c r="G26" i="4"/>
  <c r="G1055" i="4"/>
  <c r="G14" i="4"/>
  <c r="G1411" i="4"/>
  <c r="G68" i="4"/>
  <c r="G77" i="4"/>
  <c r="G331" i="4"/>
  <c r="G1473" i="4"/>
  <c r="G272" i="4"/>
  <c r="G1174" i="4"/>
  <c r="G442" i="4"/>
  <c r="G1236" i="4"/>
  <c r="G692" i="4"/>
  <c r="G817" i="4"/>
  <c r="G1386" i="4"/>
  <c r="G1241" i="4"/>
  <c r="G53" i="4"/>
  <c r="G125" i="4"/>
  <c r="G446" i="4"/>
  <c r="G1375" i="4"/>
  <c r="G263" i="4"/>
  <c r="G1459" i="4"/>
  <c r="G1244" i="4"/>
  <c r="G879" i="4"/>
  <c r="G269" i="4"/>
  <c r="G82" i="4"/>
  <c r="G187" i="4"/>
  <c r="G946" i="4"/>
  <c r="G1054" i="4"/>
  <c r="G271" i="4"/>
  <c r="G1242" i="4"/>
  <c r="G1240" i="4"/>
  <c r="G265" i="4"/>
  <c r="G883" i="4"/>
  <c r="G1058" i="4"/>
  <c r="G189" i="4"/>
  <c r="G1477" i="4"/>
  <c r="G445" i="4"/>
  <c r="G1407" i="4"/>
  <c r="G691" i="4"/>
  <c r="G444" i="4"/>
  <c r="G1488" i="4"/>
  <c r="G813" i="4"/>
  <c r="G1238" i="4"/>
  <c r="G1429" i="4"/>
  <c r="G1049" i="4"/>
  <c r="G343" i="4"/>
  <c r="G1051" i="4"/>
  <c r="G1052" i="4"/>
  <c r="G88" i="4"/>
  <c r="G1268" i="4"/>
  <c r="G357" i="4"/>
  <c r="G379" i="4"/>
  <c r="G480" i="4"/>
  <c r="G807" i="4"/>
  <c r="G749" i="4"/>
  <c r="G1390" i="4"/>
  <c r="G753" i="4"/>
  <c r="G763" i="4"/>
  <c r="G850" i="4"/>
  <c r="G1476" i="4"/>
  <c r="G58" i="4"/>
  <c r="G1460" i="4"/>
  <c r="G561" i="4"/>
  <c r="G154" i="4"/>
  <c r="G1392" i="4"/>
  <c r="G409" i="4"/>
  <c r="G348" i="4"/>
  <c r="G584" i="4"/>
  <c r="G1210" i="4"/>
  <c r="G725" i="4"/>
  <c r="G778" i="4"/>
  <c r="G1320" i="4"/>
  <c r="G1249" i="4"/>
  <c r="G245" i="4"/>
  <c r="G1332" i="4"/>
  <c r="G1397" i="4"/>
  <c r="G553" i="4"/>
  <c r="G165" i="4"/>
  <c r="G86" i="4"/>
  <c r="G242" i="4"/>
  <c r="G844" i="4"/>
  <c r="G238" i="4"/>
  <c r="G83" i="4"/>
  <c r="G159" i="4"/>
  <c r="G1148" i="4"/>
  <c r="G1187" i="4"/>
  <c r="G1494" i="4"/>
  <c r="G1255" i="4"/>
  <c r="G346" i="4"/>
  <c r="G410" i="4"/>
  <c r="G386" i="4"/>
  <c r="G339" i="4"/>
  <c r="G321" i="4"/>
  <c r="G329" i="4"/>
  <c r="G120" i="4"/>
  <c r="G1090" i="4"/>
  <c r="G558" i="4"/>
  <c r="G1493" i="4"/>
  <c r="G407" i="4"/>
  <c r="G1254" i="4"/>
  <c r="G332" i="4"/>
  <c r="G1324" i="4"/>
  <c r="G865" i="4"/>
  <c r="G785" i="4"/>
  <c r="G106" i="4"/>
  <c r="G89" i="4"/>
  <c r="G864" i="4"/>
  <c r="G1201" i="4"/>
  <c r="G660" i="4"/>
  <c r="G718" i="4"/>
  <c r="G760" i="4"/>
  <c r="G750" i="4"/>
  <c r="G863" i="4"/>
  <c r="G1200" i="4"/>
  <c r="G374" i="4"/>
  <c r="G1343" i="4"/>
  <c r="G861" i="4"/>
  <c r="G1198" i="4"/>
  <c r="G866" i="4"/>
  <c r="G105" i="4"/>
  <c r="G794" i="4"/>
  <c r="G1030" i="4"/>
  <c r="G1029" i="4"/>
  <c r="G1028" i="4"/>
  <c r="G1027" i="4"/>
  <c r="G1026" i="4"/>
  <c r="G1014" i="4"/>
  <c r="G1385" i="4"/>
  <c r="G577" i="4"/>
  <c r="G1009" i="4"/>
  <c r="G1053" i="4"/>
  <c r="G987" i="4"/>
  <c r="G1107" i="4"/>
  <c r="G748" i="4"/>
  <c r="G1298" i="4"/>
  <c r="G81" i="4"/>
  <c r="G1452" i="4"/>
  <c r="G986" i="4"/>
  <c r="G380" i="4"/>
  <c r="G381" i="4"/>
  <c r="G985" i="4"/>
  <c r="G984" i="4"/>
  <c r="G983" i="4"/>
  <c r="G979" i="4"/>
  <c r="G978" i="4"/>
  <c r="G977" i="4"/>
  <c r="G976" i="4"/>
  <c r="G975" i="4"/>
  <c r="G212" i="4"/>
  <c r="G974" i="4"/>
  <c r="G973" i="4"/>
  <c r="G972" i="4"/>
  <c r="G1472" i="4"/>
  <c r="G943" i="4"/>
  <c r="G942" i="4"/>
  <c r="G941" i="4"/>
  <c r="G939" i="4"/>
  <c r="G938" i="4"/>
  <c r="G937" i="4"/>
  <c r="G936" i="4"/>
  <c r="G935" i="4"/>
  <c r="G934" i="4"/>
  <c r="G931" i="4"/>
  <c r="G930" i="4"/>
  <c r="G929" i="4"/>
  <c r="G928" i="4"/>
  <c r="G925" i="4"/>
  <c r="G924" i="4"/>
  <c r="G921" i="4"/>
  <c r="G920" i="4"/>
  <c r="G919" i="4"/>
  <c r="G918" i="4"/>
  <c r="G917" i="4"/>
  <c r="G912" i="4"/>
  <c r="G910" i="4"/>
  <c r="G911" i="4"/>
  <c r="G907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1021" i="4"/>
  <c r="G514" i="4"/>
  <c r="G513" i="4"/>
  <c r="G1020" i="4"/>
  <c r="G1019" i="4"/>
  <c r="G512" i="4"/>
  <c r="G1018" i="4"/>
  <c r="G511" i="4"/>
  <c r="G510" i="4"/>
  <c r="G1017" i="4"/>
  <c r="G509" i="4"/>
  <c r="G1016" i="4"/>
  <c r="G508" i="4"/>
  <c r="G507" i="4"/>
  <c r="G1005" i="4"/>
  <c r="G1012" i="4"/>
  <c r="G504" i="4"/>
  <c r="G1008" i="4"/>
  <c r="C1443" i="1"/>
  <c r="G1443" i="1" s="1"/>
  <c r="M1443" i="1" l="1"/>
  <c r="F1443" i="1"/>
  <c r="C3086" i="1"/>
  <c r="G3086" i="1" s="1"/>
  <c r="M3086" i="1" l="1"/>
  <c r="F3086" i="1"/>
  <c r="C2300" i="1"/>
  <c r="G2300" i="1" s="1"/>
  <c r="C624" i="1"/>
  <c r="G624" i="1" s="1"/>
  <c r="M624" i="1" l="1"/>
  <c r="F624" i="1"/>
  <c r="M2300" i="1"/>
  <c r="F2300" i="1"/>
  <c r="C367" i="1"/>
  <c r="G367" i="1" s="1"/>
  <c r="C368" i="1"/>
  <c r="G368" i="1" s="1"/>
  <c r="C1395" i="1"/>
  <c r="G1395" i="1" s="1"/>
  <c r="C1394" i="1"/>
  <c r="G1394" i="1" s="1"/>
  <c r="M1394" i="1" l="1"/>
  <c r="F1394" i="1"/>
  <c r="M1395" i="1"/>
  <c r="F1395" i="1"/>
  <c r="M368" i="1"/>
  <c r="F368" i="1"/>
  <c r="M367" i="1"/>
  <c r="F367" i="1"/>
  <c r="C3069" i="1"/>
  <c r="G3069" i="1" s="1"/>
  <c r="C3067" i="1"/>
  <c r="G3067" i="1" s="1"/>
  <c r="C3066" i="1"/>
  <c r="G3066" i="1" s="1"/>
  <c r="C3065" i="1"/>
  <c r="G3065" i="1" s="1"/>
  <c r="C3047" i="1"/>
  <c r="G3047" i="1" s="1"/>
  <c r="C3046" i="1"/>
  <c r="G3046" i="1" s="1"/>
  <c r="C3028" i="1"/>
  <c r="G3028" i="1" s="1"/>
  <c r="C3043" i="1"/>
  <c r="G3043" i="1" s="1"/>
  <c r="C3077" i="1"/>
  <c r="G3077" i="1" s="1"/>
  <c r="C3079" i="1"/>
  <c r="G3079" i="1" s="1"/>
  <c r="C3055" i="1"/>
  <c r="G3055" i="1" s="1"/>
  <c r="C3054" i="1"/>
  <c r="G3054" i="1" s="1"/>
  <c r="C3053" i="1"/>
  <c r="G3053" i="1" s="1"/>
  <c r="C3051" i="1"/>
  <c r="G3051" i="1" s="1"/>
  <c r="C3050" i="1"/>
  <c r="G3050" i="1" s="1"/>
  <c r="C3049" i="1"/>
  <c r="G3049" i="1" s="1"/>
  <c r="C3048" i="1"/>
  <c r="G3048" i="1" s="1"/>
  <c r="C3023" i="1"/>
  <c r="G3023" i="1" s="1"/>
  <c r="C3022" i="1"/>
  <c r="G3022" i="1" s="1"/>
  <c r="C3030" i="1"/>
  <c r="G3030" i="1" s="1"/>
  <c r="C3081" i="1"/>
  <c r="G3081" i="1" s="1"/>
  <c r="C3080" i="1"/>
  <c r="G3080" i="1" s="1"/>
  <c r="C3078" i="1"/>
  <c r="G3078" i="1" s="1"/>
  <c r="C3076" i="1"/>
  <c r="G3076" i="1" s="1"/>
  <c r="C3075" i="1"/>
  <c r="G3075" i="1" s="1"/>
  <c r="C3074" i="1"/>
  <c r="G3074" i="1" s="1"/>
  <c r="C3073" i="1"/>
  <c r="G3073" i="1" s="1"/>
  <c r="C3072" i="1"/>
  <c r="G3072" i="1" s="1"/>
  <c r="C3071" i="1"/>
  <c r="G3071" i="1" s="1"/>
  <c r="C3070" i="1"/>
  <c r="G3070" i="1" s="1"/>
  <c r="C3068" i="1"/>
  <c r="G3068" i="1" s="1"/>
  <c r="C3045" i="1"/>
  <c r="G3045" i="1" s="1"/>
  <c r="C3027" i="1"/>
  <c r="G3027" i="1" s="1"/>
  <c r="C3024" i="1"/>
  <c r="G3024" i="1" s="1"/>
  <c r="C3020" i="1"/>
  <c r="G3020" i="1" s="1"/>
  <c r="C3021" i="1"/>
  <c r="G3021" i="1" s="1"/>
  <c r="C3026" i="1"/>
  <c r="G3026" i="1" s="1"/>
  <c r="C3029" i="1"/>
  <c r="G3029" i="1" s="1"/>
  <c r="C3042" i="1"/>
  <c r="G3042" i="1" s="1"/>
  <c r="C3041" i="1"/>
  <c r="G3041" i="1" s="1"/>
  <c r="C3040" i="1"/>
  <c r="G3040" i="1" s="1"/>
  <c r="C3039" i="1"/>
  <c r="G3039" i="1" s="1"/>
  <c r="C3038" i="1"/>
  <c r="G3038" i="1" s="1"/>
  <c r="C3037" i="1"/>
  <c r="G3037" i="1" s="1"/>
  <c r="C3036" i="1"/>
  <c r="G3036" i="1" s="1"/>
  <c r="C3025" i="1"/>
  <c r="G3025" i="1" s="1"/>
  <c r="C3061" i="1"/>
  <c r="G3061" i="1" s="1"/>
  <c r="C3060" i="1"/>
  <c r="G3060" i="1" s="1"/>
  <c r="C3059" i="1"/>
  <c r="G3059" i="1" s="1"/>
  <c r="C3058" i="1"/>
  <c r="G3058" i="1" s="1"/>
  <c r="C3057" i="1"/>
  <c r="G3057" i="1" s="1"/>
  <c r="C3056" i="1"/>
  <c r="G3056" i="1" s="1"/>
  <c r="C3034" i="1"/>
  <c r="G3034" i="1" s="1"/>
  <c r="C3064" i="1"/>
  <c r="G3064" i="1" s="1"/>
  <c r="C3044" i="1"/>
  <c r="G3044" i="1" s="1"/>
  <c r="C3032" i="1"/>
  <c r="G3032" i="1" s="1"/>
  <c r="C3017" i="1"/>
  <c r="G3017" i="1" s="1"/>
  <c r="C3016" i="1"/>
  <c r="G3016" i="1" s="1"/>
  <c r="C3063" i="1"/>
  <c r="G3063" i="1" s="1"/>
  <c r="C3052" i="1"/>
  <c r="G3052" i="1" s="1"/>
  <c r="C3035" i="1"/>
  <c r="G3035" i="1" s="1"/>
  <c r="C3019" i="1"/>
  <c r="G3019" i="1" s="1"/>
  <c r="C3018" i="1"/>
  <c r="G3018" i="1" s="1"/>
  <c r="C3062" i="1"/>
  <c r="G3062" i="1" s="1"/>
  <c r="C3033" i="1"/>
  <c r="G3033" i="1" s="1"/>
  <c r="C3031" i="1"/>
  <c r="G3031" i="1" s="1"/>
  <c r="C3089" i="1"/>
  <c r="G3089" i="1" s="1"/>
  <c r="C3088" i="1"/>
  <c r="G3088" i="1" s="1"/>
  <c r="C3092" i="1"/>
  <c r="G3092" i="1" s="1"/>
  <c r="C3015" i="1"/>
  <c r="C3014" i="1"/>
  <c r="G3014" i="1" s="1"/>
  <c r="C3013" i="1"/>
  <c r="G3013" i="1" s="1"/>
  <c r="C3011" i="1"/>
  <c r="G3011" i="1" s="1"/>
  <c r="C3010" i="1"/>
  <c r="G3010" i="1" s="1"/>
  <c r="C3004" i="1"/>
  <c r="G3004" i="1" s="1"/>
  <c r="C3003" i="1"/>
  <c r="G3003" i="1" s="1"/>
  <c r="C3002" i="1"/>
  <c r="G3002" i="1" s="1"/>
  <c r="C3001" i="1"/>
  <c r="G3001" i="1" s="1"/>
  <c r="C3000" i="1"/>
  <c r="G3000" i="1" s="1"/>
  <c r="C2999" i="1"/>
  <c r="G2999" i="1" s="1"/>
  <c r="C2998" i="1"/>
  <c r="G2998" i="1" s="1"/>
  <c r="C2997" i="1"/>
  <c r="G2997" i="1" s="1"/>
  <c r="C2996" i="1"/>
  <c r="G2996" i="1" s="1"/>
  <c r="C2995" i="1"/>
  <c r="G2995" i="1" s="1"/>
  <c r="C2994" i="1"/>
  <c r="G2994" i="1" s="1"/>
  <c r="C2993" i="1"/>
  <c r="G2993" i="1" s="1"/>
  <c r="C2992" i="1"/>
  <c r="G2992" i="1" s="1"/>
  <c r="C2991" i="1"/>
  <c r="G2991" i="1" s="1"/>
  <c r="C2990" i="1"/>
  <c r="C2989" i="1"/>
  <c r="G2989" i="1" s="1"/>
  <c r="C2982" i="1"/>
  <c r="G2982" i="1" s="1"/>
  <c r="C2981" i="1"/>
  <c r="G2981" i="1" s="1"/>
  <c r="C2980" i="1"/>
  <c r="G2980" i="1" s="1"/>
  <c r="C2973" i="1"/>
  <c r="G2973" i="1" s="1"/>
  <c r="C2972" i="1"/>
  <c r="G2972" i="1" s="1"/>
  <c r="C2971" i="1"/>
  <c r="G2971" i="1" s="1"/>
  <c r="C2970" i="1"/>
  <c r="G2970" i="1" s="1"/>
  <c r="C2969" i="1"/>
  <c r="G2969" i="1" s="1"/>
  <c r="C2966" i="1"/>
  <c r="G2966" i="1" s="1"/>
  <c r="C2965" i="1"/>
  <c r="G2965" i="1" s="1"/>
  <c r="C2964" i="1"/>
  <c r="G2964" i="1" s="1"/>
  <c r="C2963" i="1"/>
  <c r="G2963" i="1" s="1"/>
  <c r="C2962" i="1"/>
  <c r="G2962" i="1" s="1"/>
  <c r="C2961" i="1"/>
  <c r="G2961" i="1" s="1"/>
  <c r="C2957" i="1"/>
  <c r="G2957" i="1" s="1"/>
  <c r="C2956" i="1"/>
  <c r="G2956" i="1" s="1"/>
  <c r="C2955" i="1"/>
  <c r="G2955" i="1" s="1"/>
  <c r="C2954" i="1"/>
  <c r="G2954" i="1" s="1"/>
  <c r="C2952" i="1"/>
  <c r="G2952" i="1" s="1"/>
  <c r="C2951" i="1"/>
  <c r="G2951" i="1" s="1"/>
  <c r="C2950" i="1"/>
  <c r="G2950" i="1" s="1"/>
  <c r="C2949" i="1"/>
  <c r="G2949" i="1" s="1"/>
  <c r="C2947" i="1"/>
  <c r="G2947" i="1" s="1"/>
  <c r="C2946" i="1"/>
  <c r="G2946" i="1" s="1"/>
  <c r="C2945" i="1"/>
  <c r="G2945" i="1" s="1"/>
  <c r="C2944" i="1"/>
  <c r="G2944" i="1" s="1"/>
  <c r="C2943" i="1"/>
  <c r="G2943" i="1" s="1"/>
  <c r="C2942" i="1"/>
  <c r="G2942" i="1" s="1"/>
  <c r="C2941" i="1"/>
  <c r="C2940" i="1"/>
  <c r="G2940" i="1" s="1"/>
  <c r="C2939" i="1"/>
  <c r="G2939" i="1" s="1"/>
  <c r="C2938" i="1"/>
  <c r="G2938" i="1" s="1"/>
  <c r="C2937" i="1"/>
  <c r="G2937" i="1" s="1"/>
  <c r="C2936" i="1"/>
  <c r="G2936" i="1" s="1"/>
  <c r="C2935" i="1"/>
  <c r="G2935" i="1" s="1"/>
  <c r="C2934" i="1"/>
  <c r="G2934" i="1" s="1"/>
  <c r="C2932" i="1"/>
  <c r="G2932" i="1" s="1"/>
  <c r="C2931" i="1"/>
  <c r="G2931" i="1" s="1"/>
  <c r="C2930" i="1"/>
  <c r="G2930" i="1" s="1"/>
  <c r="C2928" i="1"/>
  <c r="G2928" i="1" s="1"/>
  <c r="C2907" i="1"/>
  <c r="G2907" i="1" s="1"/>
  <c r="C2898" i="1"/>
  <c r="G2898" i="1" s="1"/>
  <c r="C2889" i="1"/>
  <c r="G2889" i="1" s="1"/>
  <c r="C2888" i="1"/>
  <c r="G2888" i="1" s="1"/>
  <c r="C2887" i="1"/>
  <c r="G2887" i="1" s="1"/>
  <c r="C2886" i="1"/>
  <c r="G2886" i="1" s="1"/>
  <c r="C2885" i="1"/>
  <c r="G2885" i="1" s="1"/>
  <c r="C2884" i="1"/>
  <c r="G2884" i="1" s="1"/>
  <c r="C2883" i="1"/>
  <c r="G2883" i="1" s="1"/>
  <c r="C2881" i="1"/>
  <c r="G2881" i="1" s="1"/>
  <c r="C2880" i="1"/>
  <c r="G2880" i="1" s="1"/>
  <c r="C2879" i="1"/>
  <c r="G2879" i="1" s="1"/>
  <c r="C2878" i="1"/>
  <c r="G2878" i="1" s="1"/>
  <c r="C2877" i="1"/>
  <c r="G2877" i="1" s="1"/>
  <c r="C2876" i="1"/>
  <c r="G2876" i="1" s="1"/>
  <c r="C2875" i="1"/>
  <c r="G2875" i="1" s="1"/>
  <c r="C2872" i="1"/>
  <c r="G2872" i="1" s="1"/>
  <c r="C2871" i="1"/>
  <c r="G2871" i="1" s="1"/>
  <c r="C2870" i="1"/>
  <c r="G2870" i="1" s="1"/>
  <c r="C2866" i="1"/>
  <c r="G2866" i="1" s="1"/>
  <c r="C2865" i="1"/>
  <c r="G2865" i="1" s="1"/>
  <c r="C2864" i="1"/>
  <c r="G2864" i="1" s="1"/>
  <c r="C2863" i="1"/>
  <c r="G2863" i="1" s="1"/>
  <c r="C2862" i="1"/>
  <c r="G2862" i="1" s="1"/>
  <c r="C2861" i="1"/>
  <c r="G2861" i="1" s="1"/>
  <c r="C2853" i="1"/>
  <c r="G2853" i="1" s="1"/>
  <c r="C2852" i="1"/>
  <c r="G2852" i="1" s="1"/>
  <c r="C2851" i="1"/>
  <c r="G2851" i="1" s="1"/>
  <c r="C2850" i="1"/>
  <c r="G2850" i="1" s="1"/>
  <c r="C2849" i="1"/>
  <c r="G2849" i="1" s="1"/>
  <c r="C2840" i="1"/>
  <c r="G2840" i="1" s="1"/>
  <c r="C2839" i="1"/>
  <c r="G2839" i="1" s="1"/>
  <c r="C2838" i="1"/>
  <c r="G2838" i="1" s="1"/>
  <c r="C2837" i="1"/>
  <c r="G2837" i="1" s="1"/>
  <c r="C2836" i="1"/>
  <c r="G2836" i="1" s="1"/>
  <c r="C2835" i="1"/>
  <c r="G2835" i="1" s="1"/>
  <c r="C2834" i="1"/>
  <c r="G2834" i="1" s="1"/>
  <c r="C2833" i="1"/>
  <c r="G2833" i="1" s="1"/>
  <c r="C2832" i="1"/>
  <c r="G2832" i="1" s="1"/>
  <c r="C2831" i="1"/>
  <c r="G2831" i="1" s="1"/>
  <c r="C2830" i="1"/>
  <c r="G2830" i="1" s="1"/>
  <c r="C2829" i="1"/>
  <c r="G2829" i="1" s="1"/>
  <c r="C2828" i="1"/>
  <c r="G2828" i="1" s="1"/>
  <c r="C2827" i="1"/>
  <c r="G2827" i="1" s="1"/>
  <c r="C2826" i="1"/>
  <c r="G2826" i="1" s="1"/>
  <c r="C2825" i="1"/>
  <c r="G2825" i="1" s="1"/>
  <c r="C2823" i="1"/>
  <c r="G2823" i="1" s="1"/>
  <c r="C2821" i="1"/>
  <c r="G2821" i="1" s="1"/>
  <c r="C2819" i="1"/>
  <c r="G2819" i="1" s="1"/>
  <c r="C2816" i="1"/>
  <c r="G2816" i="1" s="1"/>
  <c r="C2814" i="1"/>
  <c r="G2814" i="1" s="1"/>
  <c r="C2813" i="1"/>
  <c r="G2813" i="1" s="1"/>
  <c r="C2812" i="1"/>
  <c r="G2812" i="1" s="1"/>
  <c r="C2811" i="1"/>
  <c r="G2811" i="1" s="1"/>
  <c r="C2810" i="1"/>
  <c r="G2810" i="1" s="1"/>
  <c r="C2809" i="1"/>
  <c r="G2809" i="1" s="1"/>
  <c r="C2808" i="1"/>
  <c r="G2808" i="1" s="1"/>
  <c r="C2807" i="1"/>
  <c r="G2807" i="1" s="1"/>
  <c r="C2806" i="1"/>
  <c r="G2806" i="1" s="1"/>
  <c r="C2805" i="1"/>
  <c r="G2805" i="1" s="1"/>
  <c r="C2804" i="1"/>
  <c r="G2804" i="1" s="1"/>
  <c r="C2803" i="1"/>
  <c r="G2803" i="1" s="1"/>
  <c r="C2802" i="1"/>
  <c r="G2802" i="1" s="1"/>
  <c r="C2801" i="1"/>
  <c r="G2801" i="1" s="1"/>
  <c r="C2800" i="1"/>
  <c r="G2800" i="1" s="1"/>
  <c r="C2792" i="1"/>
  <c r="G2792" i="1" s="1"/>
  <c r="C2791" i="1"/>
  <c r="G2791" i="1" s="1"/>
  <c r="C2790" i="1"/>
  <c r="G2790" i="1" s="1"/>
  <c r="C2787" i="1"/>
  <c r="G2787" i="1" s="1"/>
  <c r="C2779" i="1"/>
  <c r="G2779" i="1" s="1"/>
  <c r="C2777" i="1"/>
  <c r="G2777" i="1" s="1"/>
  <c r="C2776" i="1"/>
  <c r="G2776" i="1" s="1"/>
  <c r="C2773" i="1"/>
  <c r="G2773" i="1" s="1"/>
  <c r="C2772" i="1"/>
  <c r="G2772" i="1" s="1"/>
  <c r="C2771" i="1"/>
  <c r="G2771" i="1" s="1"/>
  <c r="C2769" i="1"/>
  <c r="G2769" i="1" s="1"/>
  <c r="C2768" i="1"/>
  <c r="G2768" i="1" s="1"/>
  <c r="C2767" i="1"/>
  <c r="G2767" i="1" s="1"/>
  <c r="C2766" i="1"/>
  <c r="G2766" i="1" s="1"/>
  <c r="C2764" i="1"/>
  <c r="G2764" i="1" s="1"/>
  <c r="C2763" i="1"/>
  <c r="G2763" i="1" s="1"/>
  <c r="C2762" i="1"/>
  <c r="G2762" i="1" s="1"/>
  <c r="C2761" i="1"/>
  <c r="G2761" i="1" s="1"/>
  <c r="C2760" i="1"/>
  <c r="G2760" i="1" s="1"/>
  <c r="C2758" i="1"/>
  <c r="G2758" i="1" s="1"/>
  <c r="C2757" i="1"/>
  <c r="G2757" i="1" s="1"/>
  <c r="C2756" i="1"/>
  <c r="G2756" i="1" s="1"/>
  <c r="C2755" i="1"/>
  <c r="G2755" i="1" s="1"/>
  <c r="C2751" i="1"/>
  <c r="G2751" i="1" s="1"/>
  <c r="C2745" i="1"/>
  <c r="G2745" i="1" s="1"/>
  <c r="C2746" i="1"/>
  <c r="G2746" i="1" s="1"/>
  <c r="C2741" i="1"/>
  <c r="G2741" i="1" s="1"/>
  <c r="C2740" i="1"/>
  <c r="G2740" i="1" s="1"/>
  <c r="C2739" i="1"/>
  <c r="G2739" i="1" s="1"/>
  <c r="C2737" i="1"/>
  <c r="G2737" i="1" s="1"/>
  <c r="C2736" i="1"/>
  <c r="G2736" i="1" s="1"/>
  <c r="C2735" i="1"/>
  <c r="G2735" i="1" s="1"/>
  <c r="C2732" i="1"/>
  <c r="G2732" i="1" s="1"/>
  <c r="C2726" i="1"/>
  <c r="G2726" i="1" s="1"/>
  <c r="C2722" i="1"/>
  <c r="G2722" i="1" s="1"/>
  <c r="C2720" i="1"/>
  <c r="G2720" i="1" s="1"/>
  <c r="C2719" i="1"/>
  <c r="G2719" i="1" s="1"/>
  <c r="C2717" i="1"/>
  <c r="G2717" i="1" s="1"/>
  <c r="C2716" i="1"/>
  <c r="G2716" i="1" s="1"/>
  <c r="C2713" i="1"/>
  <c r="G2713" i="1" s="1"/>
  <c r="C2711" i="1"/>
  <c r="G2711" i="1" s="1"/>
  <c r="C2710" i="1"/>
  <c r="C2708" i="1"/>
  <c r="G2708" i="1" s="1"/>
  <c r="C2706" i="1"/>
  <c r="G2706" i="1" s="1"/>
  <c r="C2705" i="1"/>
  <c r="G2705" i="1" s="1"/>
  <c r="C2704" i="1"/>
  <c r="G2704" i="1" s="1"/>
  <c r="C2703" i="1"/>
  <c r="G2703" i="1" s="1"/>
  <c r="C2702" i="1"/>
  <c r="G2702" i="1" s="1"/>
  <c r="C2701" i="1"/>
  <c r="G2701" i="1" s="1"/>
  <c r="C2697" i="1"/>
  <c r="G2697" i="1" s="1"/>
  <c r="C2695" i="1"/>
  <c r="G2695" i="1" s="1"/>
  <c r="C2693" i="1"/>
  <c r="G2693" i="1" s="1"/>
  <c r="C2691" i="1"/>
  <c r="G2691" i="1" s="1"/>
  <c r="C2690" i="1"/>
  <c r="G2690" i="1" s="1"/>
  <c r="C2689" i="1"/>
  <c r="G2689" i="1" s="1"/>
  <c r="C2688" i="1"/>
  <c r="G2688" i="1" s="1"/>
  <c r="C2687" i="1"/>
  <c r="G2687" i="1" s="1"/>
  <c r="C2686" i="1"/>
  <c r="G2686" i="1" s="1"/>
  <c r="C2685" i="1"/>
  <c r="G2685" i="1" s="1"/>
  <c r="C2683" i="1"/>
  <c r="G2683" i="1" s="1"/>
  <c r="C2682" i="1"/>
  <c r="G2682" i="1" s="1"/>
  <c r="C2681" i="1"/>
  <c r="G2681" i="1" s="1"/>
  <c r="C2680" i="1"/>
  <c r="G2680" i="1" s="1"/>
  <c r="C2679" i="1"/>
  <c r="G2679" i="1" s="1"/>
  <c r="C2678" i="1"/>
  <c r="G2678" i="1" s="1"/>
  <c r="C2677" i="1"/>
  <c r="G2677" i="1" s="1"/>
  <c r="C2676" i="1"/>
  <c r="G2676" i="1" s="1"/>
  <c r="C2675" i="1"/>
  <c r="G2675" i="1" s="1"/>
  <c r="C2673" i="1"/>
  <c r="G2673" i="1" s="1"/>
  <c r="C2666" i="1"/>
  <c r="G2666" i="1" s="1"/>
  <c r="C2665" i="1"/>
  <c r="G2665" i="1" s="1"/>
  <c r="C2663" i="1"/>
  <c r="G2663" i="1" s="1"/>
  <c r="C2662" i="1"/>
  <c r="G2662" i="1" s="1"/>
  <c r="C2660" i="1"/>
  <c r="G2660" i="1" s="1"/>
  <c r="C2659" i="1"/>
  <c r="G2659" i="1" s="1"/>
  <c r="C2658" i="1"/>
  <c r="G2658" i="1" s="1"/>
  <c r="C2656" i="1"/>
  <c r="G2656" i="1" s="1"/>
  <c r="C2654" i="1"/>
  <c r="G2654" i="1" s="1"/>
  <c r="C2653" i="1"/>
  <c r="G2653" i="1" s="1"/>
  <c r="C2652" i="1"/>
  <c r="G2652" i="1" s="1"/>
  <c r="C2649" i="1"/>
  <c r="G2649" i="1" s="1"/>
  <c r="C2648" i="1"/>
  <c r="G2648" i="1" s="1"/>
  <c r="C2647" i="1"/>
  <c r="G2647" i="1" s="1"/>
  <c r="C2646" i="1"/>
  <c r="G2646" i="1" s="1"/>
  <c r="C2645" i="1"/>
  <c r="G2645" i="1" s="1"/>
  <c r="C2642" i="1"/>
  <c r="G2642" i="1" s="1"/>
  <c r="C2637" i="1"/>
  <c r="G2637" i="1" s="1"/>
  <c r="C2636" i="1"/>
  <c r="G2636" i="1" s="1"/>
  <c r="C2635" i="1"/>
  <c r="G2635" i="1" s="1"/>
  <c r="C2634" i="1"/>
  <c r="G2634" i="1" s="1"/>
  <c r="C2633" i="1"/>
  <c r="G2633" i="1" s="1"/>
  <c r="C2632" i="1"/>
  <c r="G2632" i="1" s="1"/>
  <c r="C2623" i="1"/>
  <c r="G2623" i="1" s="1"/>
  <c r="C2622" i="1"/>
  <c r="G2622" i="1" s="1"/>
  <c r="C2621" i="1"/>
  <c r="G2621" i="1" s="1"/>
  <c r="C2619" i="1"/>
  <c r="G2619" i="1" s="1"/>
  <c r="C2614" i="1"/>
  <c r="G2614" i="1" s="1"/>
  <c r="C2612" i="1"/>
  <c r="G2612" i="1" s="1"/>
  <c r="C2611" i="1"/>
  <c r="G2611" i="1" s="1"/>
  <c r="C2610" i="1"/>
  <c r="G2610" i="1" s="1"/>
  <c r="C2609" i="1"/>
  <c r="G2609" i="1" s="1"/>
  <c r="C2608" i="1"/>
  <c r="G2608" i="1" s="1"/>
  <c r="C2607" i="1"/>
  <c r="G2607" i="1" s="1"/>
  <c r="C2606" i="1"/>
  <c r="G2606" i="1" s="1"/>
  <c r="C2605" i="1"/>
  <c r="G2605" i="1" s="1"/>
  <c r="C2604" i="1"/>
  <c r="G2604" i="1" s="1"/>
  <c r="C2603" i="1"/>
  <c r="G2603" i="1" s="1"/>
  <c r="C2601" i="1"/>
  <c r="G2601" i="1" s="1"/>
  <c r="C2599" i="1"/>
  <c r="G2599" i="1" s="1"/>
  <c r="C2598" i="1"/>
  <c r="G2598" i="1" s="1"/>
  <c r="C2597" i="1"/>
  <c r="G2597" i="1" s="1"/>
  <c r="C2596" i="1"/>
  <c r="G2596" i="1" s="1"/>
  <c r="C2595" i="1"/>
  <c r="G2595" i="1" s="1"/>
  <c r="C2588" i="1"/>
  <c r="G2588" i="1" s="1"/>
  <c r="C2584" i="1"/>
  <c r="G2584" i="1" s="1"/>
  <c r="C2583" i="1"/>
  <c r="G2583" i="1" s="1"/>
  <c r="C2582" i="1"/>
  <c r="G2582" i="1" s="1"/>
  <c r="C2581" i="1"/>
  <c r="G2581" i="1" s="1"/>
  <c r="C2578" i="1"/>
  <c r="G2578" i="1" s="1"/>
  <c r="C2576" i="1"/>
  <c r="G2576" i="1" s="1"/>
  <c r="C2577" i="1"/>
  <c r="G2577" i="1" s="1"/>
  <c r="C2572" i="1"/>
  <c r="G2572" i="1" s="1"/>
  <c r="C2571" i="1"/>
  <c r="G2571" i="1" s="1"/>
  <c r="C2570" i="1"/>
  <c r="G2570" i="1" s="1"/>
  <c r="C2566" i="1"/>
  <c r="G2566" i="1" s="1"/>
  <c r="C2567" i="1"/>
  <c r="C2564" i="1"/>
  <c r="G2564" i="1" s="1"/>
  <c r="C2562" i="1"/>
  <c r="G2562" i="1" s="1"/>
  <c r="C2559" i="1"/>
  <c r="G2559" i="1" s="1"/>
  <c r="C2558" i="1"/>
  <c r="G2558" i="1" s="1"/>
  <c r="C2557" i="1"/>
  <c r="G2557" i="1" s="1"/>
  <c r="C2556" i="1"/>
  <c r="G2556" i="1" s="1"/>
  <c r="C2554" i="1"/>
  <c r="G2554" i="1" s="1"/>
  <c r="C2553" i="1"/>
  <c r="G2553" i="1" s="1"/>
  <c r="C2551" i="1"/>
  <c r="G2551" i="1" s="1"/>
  <c r="C2550" i="1"/>
  <c r="G2550" i="1" s="1"/>
  <c r="C2549" i="1"/>
  <c r="G2549" i="1" s="1"/>
  <c r="C2548" i="1"/>
  <c r="G2548" i="1" s="1"/>
  <c r="C2547" i="1"/>
  <c r="G2547" i="1" s="1"/>
  <c r="C2546" i="1"/>
  <c r="G2546" i="1" s="1"/>
  <c r="C2545" i="1"/>
  <c r="G2545" i="1" s="1"/>
  <c r="C2544" i="1"/>
  <c r="G2544" i="1" s="1"/>
  <c r="C2543" i="1"/>
  <c r="G2543" i="1" s="1"/>
  <c r="C2542" i="1"/>
  <c r="G2542" i="1" s="1"/>
  <c r="C2541" i="1"/>
  <c r="G2541" i="1" s="1"/>
  <c r="C2540" i="1"/>
  <c r="G2540" i="1" s="1"/>
  <c r="C2539" i="1"/>
  <c r="G2539" i="1" s="1"/>
  <c r="C2538" i="1"/>
  <c r="G2538" i="1" s="1"/>
  <c r="C2537" i="1"/>
  <c r="G2537" i="1" s="1"/>
  <c r="C2535" i="1"/>
  <c r="G2535" i="1" s="1"/>
  <c r="C2534" i="1"/>
  <c r="G2534" i="1" s="1"/>
  <c r="C2533" i="1"/>
  <c r="G2533" i="1" s="1"/>
  <c r="C2532" i="1"/>
  <c r="G2532" i="1" s="1"/>
  <c r="C2531" i="1"/>
  <c r="G2531" i="1" s="1"/>
  <c r="C2528" i="1"/>
  <c r="G2528" i="1" s="1"/>
  <c r="C2523" i="1"/>
  <c r="G2523" i="1" s="1"/>
  <c r="C2521" i="1"/>
  <c r="G2521" i="1" s="1"/>
  <c r="C2518" i="1"/>
  <c r="G2518" i="1" s="1"/>
  <c r="C2516" i="1"/>
  <c r="G2516" i="1" s="1"/>
  <c r="C2515" i="1"/>
  <c r="G2515" i="1" s="1"/>
  <c r="C2514" i="1"/>
  <c r="G2514" i="1" s="1"/>
  <c r="C2511" i="1"/>
  <c r="G2511" i="1" s="1"/>
  <c r="C2509" i="1"/>
  <c r="G2509" i="1" s="1"/>
  <c r="C2508" i="1"/>
  <c r="G2508" i="1" s="1"/>
  <c r="C2507" i="1"/>
  <c r="G2507" i="1" s="1"/>
  <c r="C2506" i="1"/>
  <c r="G2506" i="1" s="1"/>
  <c r="C2504" i="1"/>
  <c r="G2504" i="1" s="1"/>
  <c r="C2503" i="1"/>
  <c r="G2503" i="1" s="1"/>
  <c r="C2499" i="1"/>
  <c r="G2499" i="1" s="1"/>
  <c r="C2498" i="1"/>
  <c r="G2498" i="1" s="1"/>
  <c r="C2497" i="1"/>
  <c r="G2497" i="1" s="1"/>
  <c r="C2495" i="1"/>
  <c r="G2495" i="1" s="1"/>
  <c r="C2494" i="1"/>
  <c r="G2494" i="1" s="1"/>
  <c r="C2492" i="1"/>
  <c r="G2492" i="1" s="1"/>
  <c r="C2491" i="1"/>
  <c r="G2491" i="1" s="1"/>
  <c r="C2489" i="1"/>
  <c r="G2489" i="1" s="1"/>
  <c r="C2488" i="1"/>
  <c r="G2488" i="1" s="1"/>
  <c r="C2487" i="1"/>
  <c r="G2487" i="1" s="1"/>
  <c r="C2485" i="1"/>
  <c r="G2485" i="1" s="1"/>
  <c r="C2484" i="1"/>
  <c r="G2484" i="1" s="1"/>
  <c r="C2482" i="1"/>
  <c r="G2482" i="1" s="1"/>
  <c r="C2480" i="1"/>
  <c r="G2480" i="1" s="1"/>
  <c r="C2479" i="1"/>
  <c r="G2479" i="1" s="1"/>
  <c r="C2478" i="1"/>
  <c r="G2478" i="1" s="1"/>
  <c r="C2477" i="1"/>
  <c r="G2477" i="1" s="1"/>
  <c r="C2476" i="1"/>
  <c r="G2476" i="1" s="1"/>
  <c r="C2475" i="1"/>
  <c r="G2475" i="1" s="1"/>
  <c r="C2474" i="1"/>
  <c r="G2474" i="1" s="1"/>
  <c r="C2473" i="1"/>
  <c r="G2473" i="1" s="1"/>
  <c r="C2472" i="1"/>
  <c r="G2472" i="1" s="1"/>
  <c r="C2470" i="1"/>
  <c r="G2470" i="1" s="1"/>
  <c r="C2465" i="1"/>
  <c r="G2465" i="1" s="1"/>
  <c r="C2441" i="1"/>
  <c r="G2441" i="1" s="1"/>
  <c r="C2440" i="1"/>
  <c r="G2440" i="1" s="1"/>
  <c r="C2438" i="1"/>
  <c r="G2438" i="1" s="1"/>
  <c r="C2437" i="1"/>
  <c r="G2437" i="1" s="1"/>
  <c r="C2436" i="1"/>
  <c r="G2436" i="1" s="1"/>
  <c r="C2435" i="1"/>
  <c r="G2435" i="1" s="1"/>
  <c r="C2434" i="1"/>
  <c r="G2434" i="1" s="1"/>
  <c r="C2433" i="1"/>
  <c r="G2433" i="1" s="1"/>
  <c r="C2432" i="1"/>
  <c r="G2432" i="1" s="1"/>
  <c r="C2429" i="1"/>
  <c r="G2429" i="1" s="1"/>
  <c r="C2428" i="1"/>
  <c r="G2428" i="1" s="1"/>
  <c r="C2427" i="1"/>
  <c r="G2427" i="1" s="1"/>
  <c r="C2426" i="1"/>
  <c r="G2426" i="1" s="1"/>
  <c r="C2424" i="1"/>
  <c r="G2424" i="1" s="1"/>
  <c r="C2422" i="1"/>
  <c r="G2422" i="1" s="1"/>
  <c r="C2421" i="1"/>
  <c r="G2421" i="1" s="1"/>
  <c r="C2419" i="1"/>
  <c r="G2419" i="1" s="1"/>
  <c r="C2418" i="1"/>
  <c r="G2418" i="1" s="1"/>
  <c r="C2417" i="1"/>
  <c r="G2417" i="1" s="1"/>
  <c r="C2412" i="1"/>
  <c r="G2412" i="1" s="1"/>
  <c r="C2411" i="1"/>
  <c r="G2411" i="1" s="1"/>
  <c r="C2410" i="1"/>
  <c r="G2410" i="1" s="1"/>
  <c r="C2408" i="1"/>
  <c r="G2408" i="1" s="1"/>
  <c r="C2407" i="1"/>
  <c r="G2407" i="1" s="1"/>
  <c r="C2406" i="1"/>
  <c r="G2406" i="1" s="1"/>
  <c r="C2405" i="1"/>
  <c r="G2405" i="1" s="1"/>
  <c r="C2404" i="1"/>
  <c r="G2404" i="1" s="1"/>
  <c r="C2403" i="1"/>
  <c r="G2403" i="1" s="1"/>
  <c r="C2402" i="1"/>
  <c r="G2402" i="1" s="1"/>
  <c r="C2400" i="1"/>
  <c r="G2400" i="1" s="1"/>
  <c r="C2399" i="1"/>
  <c r="G2399" i="1" s="1"/>
  <c r="C2397" i="1"/>
  <c r="G2397" i="1" s="1"/>
  <c r="C2396" i="1"/>
  <c r="G2396" i="1" s="1"/>
  <c r="C2395" i="1"/>
  <c r="G2395" i="1" s="1"/>
  <c r="C2394" i="1"/>
  <c r="G2394" i="1" s="1"/>
  <c r="C2393" i="1"/>
  <c r="G2393" i="1" s="1"/>
  <c r="C2392" i="1"/>
  <c r="G2392" i="1" s="1"/>
  <c r="C2391" i="1"/>
  <c r="G2391" i="1" s="1"/>
  <c r="C2390" i="1"/>
  <c r="G2390" i="1" s="1"/>
  <c r="C2389" i="1"/>
  <c r="G2389" i="1" s="1"/>
  <c r="C2388" i="1"/>
  <c r="G2388" i="1" s="1"/>
  <c r="C2387" i="1"/>
  <c r="G2387" i="1" s="1"/>
  <c r="C2386" i="1"/>
  <c r="G2386" i="1" s="1"/>
  <c r="C2385" i="1"/>
  <c r="G2385" i="1" s="1"/>
  <c r="C2384" i="1"/>
  <c r="G2384" i="1" s="1"/>
  <c r="C2383" i="1"/>
  <c r="G2383" i="1" s="1"/>
  <c r="C2381" i="1"/>
  <c r="G2381" i="1" s="1"/>
  <c r="C2380" i="1"/>
  <c r="G2380" i="1" s="1"/>
  <c r="C2375" i="1"/>
  <c r="G2375" i="1" s="1"/>
  <c r="C2374" i="1"/>
  <c r="G2374" i="1" s="1"/>
  <c r="C2368" i="1"/>
  <c r="G2368" i="1" s="1"/>
  <c r="C2367" i="1"/>
  <c r="G2367" i="1" s="1"/>
  <c r="C2366" i="1"/>
  <c r="G2366" i="1" s="1"/>
  <c r="C2365" i="1"/>
  <c r="G2365" i="1" s="1"/>
  <c r="C2364" i="1"/>
  <c r="G2364" i="1" s="1"/>
  <c r="C2363" i="1"/>
  <c r="G2363" i="1" s="1"/>
  <c r="C2359" i="1"/>
  <c r="G2359" i="1" s="1"/>
  <c r="C2358" i="1"/>
  <c r="G2358" i="1" s="1"/>
  <c r="C2357" i="1"/>
  <c r="G2357" i="1" s="1"/>
  <c r="C2356" i="1"/>
  <c r="G2356" i="1" s="1"/>
  <c r="C2355" i="1"/>
  <c r="G2355" i="1" s="1"/>
  <c r="C2354" i="1"/>
  <c r="G2354" i="1" s="1"/>
  <c r="C2353" i="1"/>
  <c r="G2353" i="1" s="1"/>
  <c r="C2352" i="1"/>
  <c r="G2352" i="1" s="1"/>
  <c r="C2351" i="1"/>
  <c r="G2351" i="1" s="1"/>
  <c r="C2350" i="1"/>
  <c r="G2350" i="1" s="1"/>
  <c r="C2349" i="1"/>
  <c r="G2349" i="1" s="1"/>
  <c r="C2348" i="1"/>
  <c r="G2348" i="1" s="1"/>
  <c r="C2347" i="1"/>
  <c r="G2347" i="1" s="1"/>
  <c r="C2343" i="1"/>
  <c r="G2343" i="1" s="1"/>
  <c r="C2339" i="1"/>
  <c r="G2339" i="1" s="1"/>
  <c r="C2337" i="1"/>
  <c r="G2337" i="1" s="1"/>
  <c r="C2334" i="1"/>
  <c r="G2334" i="1" s="1"/>
  <c r="C2333" i="1"/>
  <c r="G2333" i="1" s="1"/>
  <c r="C2332" i="1"/>
  <c r="G2332" i="1" s="1"/>
  <c r="C2327" i="1"/>
  <c r="G2327" i="1" s="1"/>
  <c r="C2326" i="1"/>
  <c r="G2326" i="1" s="1"/>
  <c r="C2325" i="1"/>
  <c r="G2325" i="1" s="1"/>
  <c r="C2322" i="1"/>
  <c r="G2322" i="1" s="1"/>
  <c r="C2320" i="1"/>
  <c r="G2320" i="1" s="1"/>
  <c r="C2319" i="1"/>
  <c r="G2319" i="1" s="1"/>
  <c r="C2314" i="1"/>
  <c r="G2314" i="1" s="1"/>
  <c r="C2313" i="1"/>
  <c r="G2313" i="1" s="1"/>
  <c r="C2312" i="1"/>
  <c r="G2312" i="1" s="1"/>
  <c r="C2310" i="1"/>
  <c r="G2310" i="1" s="1"/>
  <c r="C2304" i="1"/>
  <c r="G2304" i="1" s="1"/>
  <c r="C2303" i="1"/>
  <c r="G2303" i="1" s="1"/>
  <c r="C2302" i="1"/>
  <c r="G2302" i="1" s="1"/>
  <c r="C2301" i="1"/>
  <c r="G2301" i="1" s="1"/>
  <c r="C2299" i="1"/>
  <c r="G2299" i="1" s="1"/>
  <c r="C2298" i="1"/>
  <c r="G2298" i="1" s="1"/>
  <c r="C2297" i="1"/>
  <c r="G2297" i="1" s="1"/>
  <c r="C2296" i="1"/>
  <c r="G2296" i="1" s="1"/>
  <c r="C2295" i="1"/>
  <c r="G2295" i="1" s="1"/>
  <c r="C2294" i="1"/>
  <c r="G2294" i="1" s="1"/>
  <c r="C2293" i="1"/>
  <c r="G2293" i="1" s="1"/>
  <c r="C2292" i="1"/>
  <c r="G2292" i="1" s="1"/>
  <c r="C2291" i="1"/>
  <c r="G2291" i="1" s="1"/>
  <c r="C2290" i="1"/>
  <c r="G2290" i="1" s="1"/>
  <c r="C2289" i="1"/>
  <c r="G2289" i="1" s="1"/>
  <c r="C2288" i="1"/>
  <c r="G2288" i="1" s="1"/>
  <c r="C2287" i="1"/>
  <c r="G2287" i="1" s="1"/>
  <c r="C2286" i="1"/>
  <c r="G2286" i="1" s="1"/>
  <c r="C2285" i="1"/>
  <c r="G2285" i="1" s="1"/>
  <c r="C2284" i="1"/>
  <c r="G2284" i="1" s="1"/>
  <c r="C2282" i="1"/>
  <c r="G2282" i="1" s="1"/>
  <c r="C2281" i="1"/>
  <c r="G2281" i="1" s="1"/>
  <c r="C2280" i="1"/>
  <c r="G2280" i="1" s="1"/>
  <c r="C2279" i="1"/>
  <c r="G2279" i="1" s="1"/>
  <c r="C2283" i="1"/>
  <c r="G2283" i="1" s="1"/>
  <c r="C2277" i="1"/>
  <c r="G2277" i="1" s="1"/>
  <c r="C2276" i="1"/>
  <c r="G2276" i="1" s="1"/>
  <c r="C2275" i="1"/>
  <c r="G2275" i="1" s="1"/>
  <c r="C2274" i="1"/>
  <c r="G2274" i="1" s="1"/>
  <c r="C2273" i="1"/>
  <c r="G2273" i="1" s="1"/>
  <c r="C2272" i="1"/>
  <c r="G2272" i="1" s="1"/>
  <c r="C2271" i="1"/>
  <c r="G2271" i="1" s="1"/>
  <c r="C2268" i="1"/>
  <c r="G2268" i="1" s="1"/>
  <c r="C2267" i="1"/>
  <c r="G2267" i="1" s="1"/>
  <c r="C2266" i="1"/>
  <c r="G2266" i="1" s="1"/>
  <c r="C2265" i="1"/>
  <c r="G2265" i="1" s="1"/>
  <c r="C2264" i="1"/>
  <c r="G2264" i="1" s="1"/>
  <c r="C2263" i="1"/>
  <c r="G2263" i="1" s="1"/>
  <c r="C2262" i="1"/>
  <c r="G2262" i="1" s="1"/>
  <c r="C2261" i="1"/>
  <c r="G2261" i="1" s="1"/>
  <c r="C2260" i="1"/>
  <c r="G2260" i="1" s="1"/>
  <c r="C2258" i="1"/>
  <c r="G2258" i="1" s="1"/>
  <c r="C2257" i="1"/>
  <c r="G2257" i="1" s="1"/>
  <c r="C2256" i="1"/>
  <c r="G2256" i="1" s="1"/>
  <c r="C2254" i="1"/>
  <c r="G2254" i="1" s="1"/>
  <c r="C2253" i="1"/>
  <c r="G2253" i="1" s="1"/>
  <c r="C2252" i="1"/>
  <c r="G2252" i="1" s="1"/>
  <c r="C2251" i="1"/>
  <c r="G2251" i="1" s="1"/>
  <c r="C2247" i="1"/>
  <c r="G2247" i="1" s="1"/>
  <c r="C2246" i="1"/>
  <c r="G2246" i="1" s="1"/>
  <c r="C2245" i="1"/>
  <c r="G2245" i="1" s="1"/>
  <c r="C2244" i="1"/>
  <c r="G2244" i="1" s="1"/>
  <c r="C2239" i="1"/>
  <c r="G2239" i="1" s="1"/>
  <c r="C2237" i="1"/>
  <c r="G2237" i="1" s="1"/>
  <c r="C2236" i="1"/>
  <c r="G2236" i="1" s="1"/>
  <c r="C2235" i="1"/>
  <c r="G2235" i="1" s="1"/>
  <c r="C2232" i="1"/>
  <c r="G2232" i="1" s="1"/>
  <c r="C2226" i="1"/>
  <c r="G2226" i="1" s="1"/>
  <c r="C2225" i="1"/>
  <c r="G2225" i="1" s="1"/>
  <c r="C2222" i="1"/>
  <c r="G2222" i="1" s="1"/>
  <c r="C2221" i="1"/>
  <c r="G2221" i="1" s="1"/>
  <c r="C2220" i="1"/>
  <c r="G2220" i="1" s="1"/>
  <c r="C2219" i="1"/>
  <c r="G2219" i="1" s="1"/>
  <c r="C2218" i="1"/>
  <c r="G2218" i="1" s="1"/>
  <c r="C2217" i="1"/>
  <c r="G2217" i="1" s="1"/>
  <c r="C2216" i="1"/>
  <c r="G2216" i="1" s="1"/>
  <c r="C2215" i="1"/>
  <c r="G2215" i="1" s="1"/>
  <c r="C2214" i="1"/>
  <c r="G2214" i="1" s="1"/>
  <c r="C2213" i="1"/>
  <c r="G2213" i="1" s="1"/>
  <c r="C2210" i="1"/>
  <c r="G2210" i="1" s="1"/>
  <c r="C2205" i="1"/>
  <c r="G2205" i="1" s="1"/>
  <c r="C2202" i="1"/>
  <c r="G2202" i="1" s="1"/>
  <c r="C2196" i="1"/>
  <c r="G2196" i="1" s="1"/>
  <c r="C2195" i="1"/>
  <c r="G2195" i="1" s="1"/>
  <c r="C2194" i="1"/>
  <c r="G2194" i="1" s="1"/>
  <c r="C2193" i="1"/>
  <c r="G2193" i="1" s="1"/>
  <c r="C2192" i="1"/>
  <c r="G2192" i="1" s="1"/>
  <c r="C2191" i="1"/>
  <c r="G2191" i="1" s="1"/>
  <c r="C2190" i="1"/>
  <c r="G2190" i="1" s="1"/>
  <c r="C2189" i="1"/>
  <c r="G2189" i="1" s="1"/>
  <c r="C2188" i="1"/>
  <c r="G2188" i="1" s="1"/>
  <c r="C2187" i="1"/>
  <c r="G2187" i="1" s="1"/>
  <c r="C2186" i="1"/>
  <c r="G2186" i="1" s="1"/>
  <c r="C2185" i="1"/>
  <c r="G2185" i="1" s="1"/>
  <c r="C2183" i="1"/>
  <c r="G2183" i="1" s="1"/>
  <c r="C2164" i="1"/>
  <c r="G2164" i="1" s="1"/>
  <c r="C2163" i="1"/>
  <c r="G2163" i="1" s="1"/>
  <c r="C2162" i="1"/>
  <c r="G2162" i="1" s="1"/>
  <c r="C2156" i="1"/>
  <c r="G2156" i="1" s="1"/>
  <c r="C2155" i="1"/>
  <c r="G2155" i="1" s="1"/>
  <c r="C2153" i="1"/>
  <c r="G2153" i="1" s="1"/>
  <c r="C2152" i="1"/>
  <c r="G2152" i="1" s="1"/>
  <c r="C2151" i="1"/>
  <c r="G2151" i="1" s="1"/>
  <c r="C2145" i="1"/>
  <c r="G2145" i="1" s="1"/>
  <c r="C2144" i="1"/>
  <c r="G2144" i="1" s="1"/>
  <c r="C2143" i="1"/>
  <c r="G2143" i="1" s="1"/>
  <c r="C2136" i="1"/>
  <c r="G2136" i="1" s="1"/>
  <c r="C2135" i="1"/>
  <c r="G2135" i="1" s="1"/>
  <c r="C2134" i="1"/>
  <c r="G2134" i="1" s="1"/>
  <c r="C2133" i="1"/>
  <c r="G2133" i="1" s="1"/>
  <c r="C2132" i="1"/>
  <c r="G2132" i="1" s="1"/>
  <c r="C2131" i="1"/>
  <c r="G2131" i="1" s="1"/>
  <c r="C2130" i="1"/>
  <c r="G2130" i="1" s="1"/>
  <c r="C2129" i="1"/>
  <c r="G2129" i="1" s="1"/>
  <c r="C2128" i="1"/>
  <c r="G2128" i="1" s="1"/>
  <c r="C2126" i="1"/>
  <c r="G2126" i="1" s="1"/>
  <c r="C2125" i="1"/>
  <c r="G2125" i="1" s="1"/>
  <c r="C2124" i="1"/>
  <c r="G2124" i="1" s="1"/>
  <c r="C2123" i="1"/>
  <c r="G2123" i="1" s="1"/>
  <c r="C2121" i="1"/>
  <c r="G2121" i="1" s="1"/>
  <c r="C2120" i="1"/>
  <c r="G2120" i="1" s="1"/>
  <c r="C2119" i="1"/>
  <c r="G2119" i="1" s="1"/>
  <c r="C2118" i="1"/>
  <c r="G2118" i="1" s="1"/>
  <c r="C2117" i="1"/>
  <c r="G2117" i="1" s="1"/>
  <c r="C2116" i="1"/>
  <c r="G2116" i="1" s="1"/>
  <c r="C2114" i="1"/>
  <c r="G2114" i="1" s="1"/>
  <c r="C2113" i="1"/>
  <c r="G2113" i="1" s="1"/>
  <c r="C2111" i="1"/>
  <c r="G2111" i="1" s="1"/>
  <c r="C2110" i="1"/>
  <c r="G2110" i="1" s="1"/>
  <c r="C2109" i="1"/>
  <c r="G2109" i="1" s="1"/>
  <c r="C2108" i="1"/>
  <c r="G2108" i="1" s="1"/>
  <c r="C2107" i="1"/>
  <c r="G2107" i="1" s="1"/>
  <c r="C2106" i="1"/>
  <c r="G2106" i="1" s="1"/>
  <c r="C2105" i="1"/>
  <c r="G2105" i="1" s="1"/>
  <c r="C2104" i="1"/>
  <c r="G2104" i="1" s="1"/>
  <c r="C2103" i="1"/>
  <c r="G2103" i="1" s="1"/>
  <c r="C2102" i="1"/>
  <c r="G2102" i="1" s="1"/>
  <c r="C2101" i="1"/>
  <c r="G2101" i="1" s="1"/>
  <c r="C2100" i="1"/>
  <c r="G2100" i="1" s="1"/>
  <c r="C2099" i="1"/>
  <c r="G2099" i="1" s="1"/>
  <c r="C2098" i="1"/>
  <c r="G2098" i="1" s="1"/>
  <c r="C2097" i="1"/>
  <c r="G2097" i="1" s="1"/>
  <c r="C2096" i="1"/>
  <c r="G2096" i="1" s="1"/>
  <c r="C2095" i="1"/>
  <c r="G2095" i="1" s="1"/>
  <c r="C2094" i="1"/>
  <c r="G2094" i="1" s="1"/>
  <c r="C2093" i="1"/>
  <c r="G2093" i="1" s="1"/>
  <c r="C2092" i="1"/>
  <c r="G2092" i="1" s="1"/>
  <c r="C2091" i="1"/>
  <c r="G2091" i="1" s="1"/>
  <c r="C2090" i="1"/>
  <c r="G2090" i="1" s="1"/>
  <c r="C2089" i="1"/>
  <c r="G2089" i="1" s="1"/>
  <c r="C2088" i="1"/>
  <c r="G2088" i="1" s="1"/>
  <c r="C2087" i="1"/>
  <c r="G2087" i="1" s="1"/>
  <c r="C2085" i="1"/>
  <c r="G2085" i="1" s="1"/>
  <c r="C2084" i="1"/>
  <c r="G2084" i="1" s="1"/>
  <c r="C2083" i="1"/>
  <c r="G2083" i="1" s="1"/>
  <c r="C2082" i="1"/>
  <c r="G2082" i="1" s="1"/>
  <c r="C2081" i="1"/>
  <c r="G2081" i="1" s="1"/>
  <c r="C2080" i="1"/>
  <c r="G2080" i="1" s="1"/>
  <c r="C2078" i="1"/>
  <c r="G2078" i="1" s="1"/>
  <c r="C2073" i="1"/>
  <c r="G2073" i="1" s="1"/>
  <c r="C2072" i="1"/>
  <c r="G2072" i="1" s="1"/>
  <c r="C2071" i="1"/>
  <c r="G2071" i="1" s="1"/>
  <c r="C2070" i="1"/>
  <c r="G2070" i="1" s="1"/>
  <c r="C2068" i="1"/>
  <c r="G2068" i="1" s="1"/>
  <c r="C2052" i="1"/>
  <c r="G2052" i="1" s="1"/>
  <c r="C2051" i="1"/>
  <c r="G2051" i="1" s="1"/>
  <c r="C2050" i="1"/>
  <c r="G2050" i="1" s="1"/>
  <c r="C2049" i="1"/>
  <c r="G2049" i="1" s="1"/>
  <c r="C2048" i="1"/>
  <c r="G2048" i="1" s="1"/>
  <c r="C2046" i="1"/>
  <c r="G2046" i="1" s="1"/>
  <c r="C2045" i="1"/>
  <c r="G2045" i="1" s="1"/>
  <c r="C2044" i="1"/>
  <c r="G2044" i="1" s="1"/>
  <c r="C2043" i="1"/>
  <c r="G2043" i="1" s="1"/>
  <c r="C2041" i="1"/>
  <c r="G2041" i="1" s="1"/>
  <c r="C2040" i="1"/>
  <c r="G2040" i="1" s="1"/>
  <c r="C2039" i="1"/>
  <c r="G2039" i="1" s="1"/>
  <c r="C2038" i="1"/>
  <c r="G2038" i="1" s="1"/>
  <c r="C2037" i="1"/>
  <c r="G2037" i="1" s="1"/>
  <c r="C2036" i="1"/>
  <c r="G2036" i="1" s="1"/>
  <c r="C2035" i="1"/>
  <c r="G2035" i="1" s="1"/>
  <c r="C2034" i="1"/>
  <c r="G2034" i="1" s="1"/>
  <c r="C2033" i="1"/>
  <c r="G2033" i="1" s="1"/>
  <c r="C2032" i="1"/>
  <c r="G2032" i="1" s="1"/>
  <c r="C2031" i="1"/>
  <c r="G2031" i="1" s="1"/>
  <c r="C2030" i="1"/>
  <c r="G2030" i="1" s="1"/>
  <c r="C2029" i="1"/>
  <c r="G2029" i="1" s="1"/>
  <c r="C2028" i="1"/>
  <c r="G2028" i="1" s="1"/>
  <c r="C2024" i="1"/>
  <c r="G2024" i="1" s="1"/>
  <c r="C2015" i="1"/>
  <c r="G2015" i="1" s="1"/>
  <c r="C2014" i="1"/>
  <c r="G2014" i="1" s="1"/>
  <c r="C2013" i="1"/>
  <c r="G2013" i="1" s="1"/>
  <c r="C2012" i="1"/>
  <c r="G2012" i="1" s="1"/>
  <c r="C2011" i="1"/>
  <c r="G2011" i="1" s="1"/>
  <c r="C2010" i="1"/>
  <c r="G2010" i="1" s="1"/>
  <c r="C2009" i="1"/>
  <c r="G2009" i="1" s="1"/>
  <c r="C2005" i="1"/>
  <c r="G2005" i="1" s="1"/>
  <c r="C2004" i="1"/>
  <c r="G2004" i="1" s="1"/>
  <c r="C2003" i="1"/>
  <c r="G2003" i="1" s="1"/>
  <c r="C2002" i="1"/>
  <c r="G2002" i="1" s="1"/>
  <c r="C2001" i="1"/>
  <c r="G2001" i="1" s="1"/>
  <c r="C2000" i="1"/>
  <c r="G2000" i="1" s="1"/>
  <c r="C1999" i="1"/>
  <c r="G1999" i="1" s="1"/>
  <c r="C1998" i="1"/>
  <c r="G1998" i="1" s="1"/>
  <c r="C1994" i="1"/>
  <c r="G1994" i="1" s="1"/>
  <c r="C1993" i="1"/>
  <c r="G1993" i="1" s="1"/>
  <c r="C1992" i="1"/>
  <c r="G1992" i="1" s="1"/>
  <c r="C1991" i="1"/>
  <c r="G1991" i="1" s="1"/>
  <c r="C1990" i="1"/>
  <c r="G1990" i="1" s="1"/>
  <c r="C1989" i="1"/>
  <c r="G1989" i="1" s="1"/>
  <c r="C1987" i="1"/>
  <c r="G1987" i="1" s="1"/>
  <c r="C1986" i="1"/>
  <c r="G1986" i="1" s="1"/>
  <c r="C1985" i="1"/>
  <c r="G1985" i="1" s="1"/>
  <c r="C1984" i="1"/>
  <c r="G1984" i="1" s="1"/>
  <c r="C1983" i="1"/>
  <c r="G1983" i="1" s="1"/>
  <c r="C1982" i="1"/>
  <c r="G1982" i="1" s="1"/>
  <c r="C1981" i="1"/>
  <c r="G1981" i="1" s="1"/>
  <c r="C1977" i="1"/>
  <c r="G1977" i="1" s="1"/>
  <c r="C1976" i="1"/>
  <c r="G1976" i="1" s="1"/>
  <c r="C1974" i="1"/>
  <c r="G1974" i="1" s="1"/>
  <c r="C1971" i="1"/>
  <c r="G1971" i="1" s="1"/>
  <c r="C1969" i="1"/>
  <c r="G1969" i="1" s="1"/>
  <c r="C1967" i="1"/>
  <c r="G1967" i="1" s="1"/>
  <c r="C1962" i="1"/>
  <c r="G1962" i="1" s="1"/>
  <c r="C1959" i="1"/>
  <c r="G1959" i="1" s="1"/>
  <c r="C1958" i="1"/>
  <c r="G1958" i="1" s="1"/>
  <c r="C1957" i="1"/>
  <c r="G1957" i="1" s="1"/>
  <c r="C1956" i="1"/>
  <c r="G1956" i="1" s="1"/>
  <c r="C1955" i="1"/>
  <c r="G1955" i="1" s="1"/>
  <c r="C1954" i="1"/>
  <c r="G1954" i="1" s="1"/>
  <c r="C1950" i="1"/>
  <c r="G1950" i="1" s="1"/>
  <c r="C1948" i="1"/>
  <c r="G1948" i="1" s="1"/>
  <c r="C1946" i="1"/>
  <c r="G1946" i="1" s="1"/>
  <c r="C1944" i="1"/>
  <c r="G1944" i="1" s="1"/>
  <c r="C1942" i="1"/>
  <c r="G1942" i="1" s="1"/>
  <c r="C1937" i="1"/>
  <c r="G1937" i="1" s="1"/>
  <c r="C1936" i="1"/>
  <c r="G1936" i="1" s="1"/>
  <c r="C1935" i="1"/>
  <c r="G1935" i="1" s="1"/>
  <c r="C1934" i="1"/>
  <c r="G1934" i="1" s="1"/>
  <c r="C1933" i="1"/>
  <c r="G1933" i="1" s="1"/>
  <c r="C1932" i="1"/>
  <c r="G1932" i="1" s="1"/>
  <c r="C1931" i="1"/>
  <c r="G1931" i="1" s="1"/>
  <c r="C1930" i="1"/>
  <c r="G1930" i="1" s="1"/>
  <c r="C1929" i="1"/>
  <c r="G1929" i="1" s="1"/>
  <c r="C1928" i="1"/>
  <c r="G1928" i="1" s="1"/>
  <c r="C1926" i="1"/>
  <c r="G1926" i="1" s="1"/>
  <c r="C1925" i="1"/>
  <c r="G1925" i="1" s="1"/>
  <c r="C1924" i="1"/>
  <c r="G1924" i="1" s="1"/>
  <c r="C1923" i="1"/>
  <c r="G1923" i="1" s="1"/>
  <c r="C1922" i="1"/>
  <c r="G1922" i="1" s="1"/>
  <c r="C1920" i="1"/>
  <c r="G1920" i="1" s="1"/>
  <c r="C1918" i="1"/>
  <c r="G1918" i="1" s="1"/>
  <c r="C1917" i="1"/>
  <c r="G1917" i="1" s="1"/>
  <c r="C1916" i="1"/>
  <c r="G1916" i="1" s="1"/>
  <c r="C1915" i="1"/>
  <c r="G1915" i="1" s="1"/>
  <c r="C1914" i="1"/>
  <c r="G1914" i="1" s="1"/>
  <c r="C1913" i="1"/>
  <c r="G1913" i="1" s="1"/>
  <c r="C1911" i="1"/>
  <c r="G1911" i="1" s="1"/>
  <c r="C1910" i="1"/>
  <c r="G1910" i="1" s="1"/>
  <c r="C1908" i="1"/>
  <c r="G1908" i="1" s="1"/>
  <c r="C1907" i="1"/>
  <c r="G1907" i="1" s="1"/>
  <c r="C1906" i="1"/>
  <c r="G1906" i="1" s="1"/>
  <c r="C1905" i="1"/>
  <c r="G1905" i="1" s="1"/>
  <c r="C1904" i="1"/>
  <c r="G1904" i="1" s="1"/>
  <c r="C1903" i="1"/>
  <c r="G1903" i="1" s="1"/>
  <c r="C1902" i="1"/>
  <c r="G1902" i="1" s="1"/>
  <c r="C1901" i="1"/>
  <c r="G1901" i="1" s="1"/>
  <c r="C1900" i="1"/>
  <c r="G1900" i="1" s="1"/>
  <c r="C1899" i="1"/>
  <c r="G1899" i="1" s="1"/>
  <c r="C1898" i="1"/>
  <c r="G1898" i="1" s="1"/>
  <c r="C1897" i="1"/>
  <c r="G1897" i="1" s="1"/>
  <c r="C1896" i="1"/>
  <c r="G1896" i="1" s="1"/>
  <c r="C1895" i="1"/>
  <c r="G1895" i="1" s="1"/>
  <c r="C1894" i="1"/>
  <c r="G1894" i="1" s="1"/>
  <c r="C1893" i="1"/>
  <c r="G1893" i="1" s="1"/>
  <c r="C1892" i="1"/>
  <c r="G1892" i="1" s="1"/>
  <c r="C1891" i="1"/>
  <c r="G1891" i="1" s="1"/>
  <c r="C1887" i="1"/>
  <c r="G1887" i="1" s="1"/>
  <c r="C1886" i="1"/>
  <c r="G1886" i="1" s="1"/>
  <c r="C1885" i="1"/>
  <c r="G1885" i="1" s="1"/>
  <c r="C1884" i="1"/>
  <c r="G1884" i="1" s="1"/>
  <c r="C1883" i="1"/>
  <c r="G1883" i="1" s="1"/>
  <c r="C1882" i="1"/>
  <c r="G1882" i="1" s="1"/>
  <c r="C1879" i="1"/>
  <c r="G1879" i="1" s="1"/>
  <c r="C1877" i="1"/>
  <c r="G1877" i="1" s="1"/>
  <c r="C1876" i="1"/>
  <c r="G1876" i="1" s="1"/>
  <c r="C1872" i="1"/>
  <c r="G1872" i="1" s="1"/>
  <c r="C1867" i="1"/>
  <c r="G1867" i="1" s="1"/>
  <c r="C1865" i="1"/>
  <c r="G1865" i="1" s="1"/>
  <c r="C1857" i="1"/>
  <c r="G1857" i="1" s="1"/>
  <c r="C1855" i="1"/>
  <c r="G1855" i="1" s="1"/>
  <c r="C1854" i="1"/>
  <c r="G1854" i="1" s="1"/>
  <c r="C1853" i="1"/>
  <c r="G1853" i="1" s="1"/>
  <c r="C1852" i="1"/>
  <c r="G1852" i="1" s="1"/>
  <c r="C1851" i="1"/>
  <c r="G1851" i="1" s="1"/>
  <c r="C1850" i="1"/>
  <c r="G1850" i="1" s="1"/>
  <c r="C1849" i="1"/>
  <c r="G1849" i="1" s="1"/>
  <c r="C1848" i="1"/>
  <c r="G1848" i="1" s="1"/>
  <c r="C1847" i="1"/>
  <c r="G1847" i="1" s="1"/>
  <c r="C1846" i="1"/>
  <c r="G1846" i="1" s="1"/>
  <c r="C1845" i="1"/>
  <c r="G1845" i="1" s="1"/>
  <c r="C1844" i="1"/>
  <c r="G1844" i="1" s="1"/>
  <c r="C1843" i="1"/>
  <c r="G1843" i="1" s="1"/>
  <c r="C1842" i="1"/>
  <c r="G1842" i="1" s="1"/>
  <c r="C1841" i="1"/>
  <c r="G1841" i="1" s="1"/>
  <c r="C1840" i="1"/>
  <c r="G1840" i="1" s="1"/>
  <c r="C1839" i="1"/>
  <c r="G1839" i="1" s="1"/>
  <c r="C1838" i="1"/>
  <c r="G1838" i="1" s="1"/>
  <c r="C1837" i="1"/>
  <c r="G1837" i="1" s="1"/>
  <c r="C1836" i="1"/>
  <c r="G1836" i="1" s="1"/>
  <c r="C1835" i="1"/>
  <c r="G1835" i="1" s="1"/>
  <c r="C1834" i="1"/>
  <c r="G1834" i="1" s="1"/>
  <c r="C1833" i="1"/>
  <c r="G1833" i="1" s="1"/>
  <c r="C1832" i="1"/>
  <c r="G1832" i="1" s="1"/>
  <c r="C1831" i="1"/>
  <c r="G1831" i="1" s="1"/>
  <c r="C1830" i="1"/>
  <c r="G1830" i="1" s="1"/>
  <c r="C1828" i="1"/>
  <c r="G1828" i="1" s="1"/>
  <c r="C1827" i="1"/>
  <c r="G1827" i="1" s="1"/>
  <c r="C1826" i="1"/>
  <c r="G1826" i="1" s="1"/>
  <c r="C1825" i="1"/>
  <c r="G1825" i="1" s="1"/>
  <c r="C1824" i="1"/>
  <c r="G1824" i="1" s="1"/>
  <c r="C1822" i="1"/>
  <c r="G1822" i="1" s="1"/>
  <c r="C1821" i="1"/>
  <c r="G1821" i="1" s="1"/>
  <c r="C1818" i="1"/>
  <c r="G1818" i="1" s="1"/>
  <c r="C1817" i="1"/>
  <c r="G1817" i="1" s="1"/>
  <c r="C1810" i="1"/>
  <c r="G1810" i="1" s="1"/>
  <c r="C1809" i="1"/>
  <c r="G1809" i="1" s="1"/>
  <c r="C1808" i="1"/>
  <c r="G1808" i="1" s="1"/>
  <c r="C1807" i="1"/>
  <c r="G1807" i="1" s="1"/>
  <c r="C1806" i="1"/>
  <c r="G1806" i="1" s="1"/>
  <c r="C1805" i="1"/>
  <c r="G1805" i="1" s="1"/>
  <c r="C1804" i="1"/>
  <c r="G1804" i="1" s="1"/>
  <c r="C1802" i="1"/>
  <c r="G1802" i="1" s="1"/>
  <c r="C1801" i="1"/>
  <c r="G1801" i="1" s="1"/>
  <c r="C1800" i="1"/>
  <c r="G1800" i="1" s="1"/>
  <c r="C1798" i="1"/>
  <c r="G1798" i="1" s="1"/>
  <c r="C1797" i="1"/>
  <c r="G1797" i="1" s="1"/>
  <c r="C1796" i="1"/>
  <c r="G1796" i="1" s="1"/>
  <c r="C1795" i="1"/>
  <c r="G1795" i="1" s="1"/>
  <c r="C1794" i="1"/>
  <c r="G1794" i="1" s="1"/>
  <c r="C1791" i="1"/>
  <c r="G1791" i="1" s="1"/>
  <c r="C1790" i="1"/>
  <c r="G1790" i="1" s="1"/>
  <c r="C1789" i="1"/>
  <c r="G1789" i="1" s="1"/>
  <c r="C1788" i="1"/>
  <c r="G1788" i="1" s="1"/>
  <c r="C1787" i="1"/>
  <c r="G1787" i="1" s="1"/>
  <c r="C1786" i="1"/>
  <c r="G1786" i="1" s="1"/>
  <c r="C1783" i="1"/>
  <c r="G1783" i="1" s="1"/>
  <c r="C1782" i="1"/>
  <c r="G1782" i="1" s="1"/>
  <c r="C1781" i="1"/>
  <c r="G1781" i="1" s="1"/>
  <c r="C1780" i="1"/>
  <c r="G1780" i="1" s="1"/>
  <c r="C1779" i="1"/>
  <c r="G1779" i="1" s="1"/>
  <c r="C1777" i="1"/>
  <c r="G1777" i="1" s="1"/>
  <c r="C1776" i="1"/>
  <c r="G1776" i="1" s="1"/>
  <c r="C1775" i="1"/>
  <c r="G1775" i="1" s="1"/>
  <c r="C1771" i="1"/>
  <c r="G1771" i="1" s="1"/>
  <c r="C1770" i="1"/>
  <c r="G1770" i="1" s="1"/>
  <c r="C1769" i="1"/>
  <c r="G1769" i="1" s="1"/>
  <c r="C1767" i="1"/>
  <c r="G1767" i="1" s="1"/>
  <c r="C1766" i="1"/>
  <c r="G1766" i="1" s="1"/>
  <c r="C1765" i="1"/>
  <c r="G1765" i="1" s="1"/>
  <c r="C1764" i="1"/>
  <c r="G1764" i="1" s="1"/>
  <c r="C1763" i="1"/>
  <c r="G1763" i="1" s="1"/>
  <c r="C1761" i="1"/>
  <c r="G1761" i="1" s="1"/>
  <c r="C1760" i="1"/>
  <c r="G1760" i="1" s="1"/>
  <c r="C1759" i="1"/>
  <c r="G1759" i="1" s="1"/>
  <c r="C1758" i="1"/>
  <c r="G1758" i="1" s="1"/>
  <c r="C1757" i="1"/>
  <c r="G1757" i="1" s="1"/>
  <c r="C1755" i="1"/>
  <c r="G1755" i="1" s="1"/>
  <c r="C1754" i="1"/>
  <c r="G1754" i="1" s="1"/>
  <c r="C1753" i="1"/>
  <c r="G1753" i="1" s="1"/>
  <c r="C1752" i="1"/>
  <c r="G1752" i="1" s="1"/>
  <c r="C1751" i="1"/>
  <c r="G1751" i="1" s="1"/>
  <c r="C1750" i="1"/>
  <c r="G1750" i="1" s="1"/>
  <c r="C1749" i="1"/>
  <c r="G1749" i="1" s="1"/>
  <c r="C1748" i="1"/>
  <c r="G1748" i="1" s="1"/>
  <c r="C1747" i="1"/>
  <c r="G1747" i="1" s="1"/>
  <c r="C1746" i="1"/>
  <c r="G1746" i="1" s="1"/>
  <c r="C1745" i="1"/>
  <c r="G1745" i="1" s="1"/>
  <c r="C1744" i="1"/>
  <c r="G1744" i="1" s="1"/>
  <c r="C1743" i="1"/>
  <c r="G1743" i="1" s="1"/>
  <c r="C1742" i="1"/>
  <c r="C1741" i="1"/>
  <c r="G1741" i="1" s="1"/>
  <c r="C1740" i="1"/>
  <c r="G1740" i="1" s="1"/>
  <c r="C1739" i="1"/>
  <c r="G1739" i="1" s="1"/>
  <c r="C1738" i="1"/>
  <c r="G1738" i="1" s="1"/>
  <c r="C1737" i="1"/>
  <c r="G1737" i="1" s="1"/>
  <c r="C1736" i="1"/>
  <c r="G1736" i="1" s="1"/>
  <c r="C1735" i="1"/>
  <c r="G1735" i="1" s="1"/>
  <c r="C1733" i="1"/>
  <c r="G1733" i="1" s="1"/>
  <c r="C1732" i="1"/>
  <c r="G1732" i="1" s="1"/>
  <c r="C1731" i="1"/>
  <c r="G1731" i="1" s="1"/>
  <c r="C1730" i="1"/>
  <c r="G1730" i="1" s="1"/>
  <c r="C1729" i="1"/>
  <c r="G1729" i="1" s="1"/>
  <c r="C1728" i="1"/>
  <c r="G1728" i="1" s="1"/>
  <c r="C1727" i="1"/>
  <c r="G1727" i="1" s="1"/>
  <c r="C1726" i="1"/>
  <c r="G1726" i="1" s="1"/>
  <c r="C1725" i="1"/>
  <c r="G1725" i="1" s="1"/>
  <c r="C1724" i="1"/>
  <c r="G1724" i="1" s="1"/>
  <c r="C1723" i="1"/>
  <c r="G1723" i="1" s="1"/>
  <c r="C1722" i="1"/>
  <c r="G1722" i="1" s="1"/>
  <c r="C1721" i="1"/>
  <c r="G1721" i="1" s="1"/>
  <c r="C1720" i="1"/>
  <c r="G1720" i="1" s="1"/>
  <c r="C1719" i="1"/>
  <c r="G1719" i="1" s="1"/>
  <c r="C1718" i="1"/>
  <c r="G1718" i="1" s="1"/>
  <c r="C1717" i="1"/>
  <c r="G1717" i="1" s="1"/>
  <c r="C1716" i="1"/>
  <c r="G1716" i="1" s="1"/>
  <c r="C1715" i="1"/>
  <c r="G1715" i="1" s="1"/>
  <c r="C1714" i="1"/>
  <c r="G1714" i="1" s="1"/>
  <c r="C1713" i="1"/>
  <c r="G1713" i="1" s="1"/>
  <c r="C1712" i="1"/>
  <c r="G1712" i="1" s="1"/>
  <c r="C1711" i="1"/>
  <c r="G1711" i="1" s="1"/>
  <c r="C1710" i="1"/>
  <c r="G1710" i="1" s="1"/>
  <c r="C1709" i="1"/>
  <c r="G1709" i="1" s="1"/>
  <c r="C1708" i="1"/>
  <c r="G1708" i="1" s="1"/>
  <c r="C1707" i="1"/>
  <c r="G1707" i="1" s="1"/>
  <c r="C1706" i="1"/>
  <c r="G1706" i="1" s="1"/>
  <c r="C1705" i="1"/>
  <c r="G1705" i="1" s="1"/>
  <c r="C1704" i="1"/>
  <c r="G1704" i="1" s="1"/>
  <c r="C1703" i="1"/>
  <c r="G1703" i="1" s="1"/>
  <c r="C1702" i="1"/>
  <c r="G1702" i="1" s="1"/>
  <c r="C1701" i="1"/>
  <c r="G1701" i="1" s="1"/>
  <c r="C1700" i="1"/>
  <c r="G1700" i="1" s="1"/>
  <c r="C1699" i="1"/>
  <c r="G1699" i="1" s="1"/>
  <c r="C1698" i="1"/>
  <c r="G1698" i="1" s="1"/>
  <c r="C1697" i="1"/>
  <c r="G1697" i="1" s="1"/>
  <c r="C1696" i="1"/>
  <c r="G1696" i="1" s="1"/>
  <c r="C1695" i="1"/>
  <c r="G1695" i="1" s="1"/>
  <c r="C1694" i="1"/>
  <c r="G1694" i="1" s="1"/>
  <c r="C1692" i="1"/>
  <c r="G1692" i="1" s="1"/>
  <c r="C1691" i="1"/>
  <c r="G1691" i="1" s="1"/>
  <c r="C1690" i="1"/>
  <c r="G1690" i="1" s="1"/>
  <c r="C1689" i="1"/>
  <c r="G1689" i="1" s="1"/>
  <c r="C1688" i="1"/>
  <c r="G1688" i="1" s="1"/>
  <c r="C1687" i="1"/>
  <c r="G1687" i="1" s="1"/>
  <c r="C1686" i="1"/>
  <c r="G1686" i="1" s="1"/>
  <c r="C1685" i="1"/>
  <c r="G1685" i="1" s="1"/>
  <c r="C1684" i="1"/>
  <c r="G1684" i="1" s="1"/>
  <c r="C1683" i="1"/>
  <c r="G1683" i="1" s="1"/>
  <c r="C1681" i="1"/>
  <c r="G1681" i="1" s="1"/>
  <c r="C1680" i="1"/>
  <c r="G1680" i="1" s="1"/>
  <c r="C1679" i="1"/>
  <c r="G1679" i="1" s="1"/>
  <c r="C1678" i="1"/>
  <c r="G1678" i="1" s="1"/>
  <c r="C1676" i="1"/>
  <c r="G1676" i="1" s="1"/>
  <c r="C1675" i="1"/>
  <c r="G1675" i="1" s="1"/>
  <c r="C1674" i="1"/>
  <c r="G1674" i="1" s="1"/>
  <c r="C1672" i="1"/>
  <c r="G1672" i="1" s="1"/>
  <c r="C1671" i="1"/>
  <c r="G1671" i="1" s="1"/>
  <c r="C1670" i="1"/>
  <c r="G1670" i="1" s="1"/>
  <c r="C1668" i="1"/>
  <c r="G1668" i="1" s="1"/>
  <c r="C1667" i="1"/>
  <c r="G1667" i="1" s="1"/>
  <c r="C1664" i="1"/>
  <c r="G1664" i="1" s="1"/>
  <c r="C1663" i="1"/>
  <c r="G1663" i="1" s="1"/>
  <c r="C1662" i="1"/>
  <c r="G1662" i="1" s="1"/>
  <c r="C1660" i="1"/>
  <c r="G1660" i="1" s="1"/>
  <c r="C1659" i="1"/>
  <c r="G1659" i="1" s="1"/>
  <c r="C1658" i="1"/>
  <c r="G1658" i="1" s="1"/>
  <c r="C1653" i="1"/>
  <c r="G1653" i="1" s="1"/>
  <c r="C1652" i="1"/>
  <c r="G1652" i="1" s="1"/>
  <c r="C1651" i="1"/>
  <c r="G1651" i="1" s="1"/>
  <c r="C1650" i="1"/>
  <c r="G1650" i="1" s="1"/>
  <c r="C1649" i="1"/>
  <c r="G1649" i="1" s="1"/>
  <c r="C1648" i="1"/>
  <c r="G1648" i="1" s="1"/>
  <c r="C1647" i="1"/>
  <c r="G1647" i="1" s="1"/>
  <c r="C1646" i="1"/>
  <c r="G1646" i="1" s="1"/>
  <c r="C1645" i="1"/>
  <c r="G1645" i="1" s="1"/>
  <c r="C1644" i="1"/>
  <c r="G1644" i="1" s="1"/>
  <c r="C1643" i="1"/>
  <c r="G1643" i="1" s="1"/>
  <c r="C1642" i="1"/>
  <c r="G1642" i="1" s="1"/>
  <c r="C1641" i="1"/>
  <c r="G1641" i="1" s="1"/>
  <c r="C1640" i="1"/>
  <c r="G1640" i="1" s="1"/>
  <c r="C1639" i="1"/>
  <c r="G1639" i="1" s="1"/>
  <c r="C1638" i="1"/>
  <c r="G1638" i="1" s="1"/>
  <c r="C1637" i="1"/>
  <c r="G1637" i="1" s="1"/>
  <c r="C1636" i="1"/>
  <c r="G1636" i="1" s="1"/>
  <c r="C1635" i="1"/>
  <c r="G1635" i="1" s="1"/>
  <c r="C1634" i="1"/>
  <c r="G1634" i="1" s="1"/>
  <c r="C1633" i="1"/>
  <c r="G1633" i="1" s="1"/>
  <c r="C1632" i="1"/>
  <c r="G1632" i="1" s="1"/>
  <c r="C1631" i="1"/>
  <c r="G1631" i="1" s="1"/>
  <c r="C1630" i="1"/>
  <c r="G1630" i="1" s="1"/>
  <c r="C1629" i="1"/>
  <c r="G1629" i="1" s="1"/>
  <c r="C1628" i="1"/>
  <c r="G1628" i="1" s="1"/>
  <c r="C1626" i="1"/>
  <c r="G1626" i="1" s="1"/>
  <c r="C1625" i="1"/>
  <c r="G1625" i="1" s="1"/>
  <c r="C1624" i="1"/>
  <c r="G1624" i="1" s="1"/>
  <c r="C1623" i="1"/>
  <c r="G1623" i="1" s="1"/>
  <c r="C1622" i="1"/>
  <c r="G1622" i="1" s="1"/>
  <c r="C1621" i="1"/>
  <c r="G1621" i="1" s="1"/>
  <c r="C1620" i="1"/>
  <c r="G1620" i="1" s="1"/>
  <c r="C1619" i="1"/>
  <c r="G1619" i="1" s="1"/>
  <c r="C1618" i="1"/>
  <c r="G1618" i="1" s="1"/>
  <c r="C1617" i="1"/>
  <c r="G1617" i="1" s="1"/>
  <c r="C1616" i="1"/>
  <c r="G1616" i="1" s="1"/>
  <c r="C1615" i="1"/>
  <c r="G1615" i="1" s="1"/>
  <c r="C1613" i="1"/>
  <c r="G1613" i="1" s="1"/>
  <c r="C1610" i="1"/>
  <c r="G1610" i="1" s="1"/>
  <c r="C1609" i="1"/>
  <c r="G1609" i="1" s="1"/>
  <c r="C1608" i="1"/>
  <c r="G1608" i="1" s="1"/>
  <c r="C1607" i="1"/>
  <c r="G1607" i="1" s="1"/>
  <c r="C1606" i="1"/>
  <c r="G1606" i="1" s="1"/>
  <c r="C1605" i="1"/>
  <c r="G1605" i="1" s="1"/>
  <c r="C1604" i="1"/>
  <c r="G1604" i="1" s="1"/>
  <c r="C1603" i="1"/>
  <c r="G1603" i="1" s="1"/>
  <c r="C1602" i="1"/>
  <c r="G1602" i="1" s="1"/>
  <c r="C1601" i="1"/>
  <c r="G1601" i="1" s="1"/>
  <c r="C1600" i="1"/>
  <c r="G1600" i="1" s="1"/>
  <c r="C1599" i="1"/>
  <c r="G1599" i="1" s="1"/>
  <c r="C1598" i="1"/>
  <c r="G1598" i="1" s="1"/>
  <c r="C1597" i="1"/>
  <c r="G1597" i="1" s="1"/>
  <c r="C1595" i="1"/>
  <c r="G1595" i="1" s="1"/>
  <c r="C1594" i="1"/>
  <c r="G1594" i="1" s="1"/>
  <c r="C1593" i="1"/>
  <c r="G1593" i="1" s="1"/>
  <c r="C1592" i="1"/>
  <c r="G1592" i="1" s="1"/>
  <c r="C1591" i="1"/>
  <c r="G1591" i="1" s="1"/>
  <c r="C1590" i="1"/>
  <c r="G1590" i="1" s="1"/>
  <c r="C1589" i="1"/>
  <c r="G1589" i="1" s="1"/>
  <c r="C1588" i="1"/>
  <c r="G1588" i="1" s="1"/>
  <c r="C1587" i="1"/>
  <c r="G1587" i="1" s="1"/>
  <c r="C1586" i="1"/>
  <c r="G1586" i="1" s="1"/>
  <c r="C1583" i="1"/>
  <c r="G1583" i="1" s="1"/>
  <c r="C1582" i="1"/>
  <c r="G1582" i="1" s="1"/>
  <c r="C1581" i="1"/>
  <c r="G1581" i="1" s="1"/>
  <c r="C1580" i="1"/>
  <c r="G1580" i="1" s="1"/>
  <c r="C1578" i="1"/>
  <c r="G1578" i="1" s="1"/>
  <c r="C1576" i="1"/>
  <c r="G1576" i="1" s="1"/>
  <c r="C1575" i="1"/>
  <c r="G1575" i="1" s="1"/>
  <c r="C1574" i="1"/>
  <c r="G1574" i="1" s="1"/>
  <c r="C1573" i="1"/>
  <c r="G1573" i="1" s="1"/>
  <c r="C1572" i="1"/>
  <c r="G1572" i="1" s="1"/>
  <c r="C1571" i="1"/>
  <c r="G1571" i="1" s="1"/>
  <c r="C1570" i="1"/>
  <c r="G1570" i="1" s="1"/>
  <c r="C1569" i="1"/>
  <c r="G1569" i="1" s="1"/>
  <c r="C1568" i="1"/>
  <c r="G1568" i="1" s="1"/>
  <c r="C1567" i="1"/>
  <c r="G1567" i="1" s="1"/>
  <c r="C1565" i="1"/>
  <c r="G1565" i="1" s="1"/>
  <c r="C1564" i="1"/>
  <c r="G1564" i="1" s="1"/>
  <c r="C1563" i="1"/>
  <c r="G1563" i="1" s="1"/>
  <c r="C1562" i="1"/>
  <c r="G1562" i="1" s="1"/>
  <c r="C1561" i="1"/>
  <c r="G1561" i="1" s="1"/>
  <c r="C1560" i="1"/>
  <c r="G1560" i="1" s="1"/>
  <c r="C1559" i="1"/>
  <c r="G1559" i="1" s="1"/>
  <c r="C1556" i="1"/>
  <c r="G1556" i="1" s="1"/>
  <c r="C1553" i="1"/>
  <c r="G1553" i="1" s="1"/>
  <c r="C1552" i="1"/>
  <c r="G1552" i="1" s="1"/>
  <c r="C1551" i="1"/>
  <c r="G1551" i="1" s="1"/>
  <c r="C1550" i="1"/>
  <c r="G1550" i="1" s="1"/>
  <c r="C1549" i="1"/>
  <c r="G1549" i="1" s="1"/>
  <c r="C1548" i="1"/>
  <c r="G1548" i="1" s="1"/>
  <c r="C1547" i="1"/>
  <c r="G1547" i="1" s="1"/>
  <c r="C1546" i="1"/>
  <c r="G1546" i="1" s="1"/>
  <c r="C1545" i="1"/>
  <c r="G1545" i="1" s="1"/>
  <c r="C1544" i="1"/>
  <c r="G1544" i="1" s="1"/>
  <c r="C1543" i="1"/>
  <c r="G1543" i="1" s="1"/>
  <c r="C1540" i="1"/>
  <c r="G1540" i="1" s="1"/>
  <c r="C1539" i="1"/>
  <c r="G1539" i="1" s="1"/>
  <c r="C1538" i="1"/>
  <c r="G1538" i="1" s="1"/>
  <c r="C1536" i="1"/>
  <c r="G1536" i="1" s="1"/>
  <c r="C1535" i="1"/>
  <c r="G1535" i="1" s="1"/>
  <c r="C1534" i="1"/>
  <c r="G1534" i="1" s="1"/>
  <c r="C1533" i="1"/>
  <c r="G1533" i="1" s="1"/>
  <c r="C1532" i="1"/>
  <c r="G1532" i="1" s="1"/>
  <c r="C1529" i="1"/>
  <c r="G1529" i="1" s="1"/>
  <c r="C1528" i="1"/>
  <c r="G1528" i="1" s="1"/>
  <c r="C1527" i="1"/>
  <c r="G1527" i="1" s="1"/>
  <c r="C1525" i="1"/>
  <c r="G1525" i="1" s="1"/>
  <c r="C1522" i="1"/>
  <c r="G1522" i="1" s="1"/>
  <c r="C1520" i="1"/>
  <c r="G1520" i="1" s="1"/>
  <c r="C1519" i="1"/>
  <c r="G1519" i="1" s="1"/>
  <c r="C1518" i="1"/>
  <c r="G1518" i="1" s="1"/>
  <c r="C1517" i="1"/>
  <c r="G1517" i="1" s="1"/>
  <c r="C1516" i="1"/>
  <c r="G1516" i="1" s="1"/>
  <c r="C1515" i="1"/>
  <c r="G1515" i="1" s="1"/>
  <c r="C1513" i="1"/>
  <c r="G1513" i="1" s="1"/>
  <c r="C1512" i="1"/>
  <c r="G1512" i="1" s="1"/>
  <c r="C1511" i="1"/>
  <c r="G1511" i="1" s="1"/>
  <c r="C1510" i="1"/>
  <c r="G1510" i="1" s="1"/>
  <c r="C1509" i="1"/>
  <c r="G1509" i="1" s="1"/>
  <c r="C1508" i="1"/>
  <c r="G1508" i="1" s="1"/>
  <c r="C1507" i="1"/>
  <c r="G1507" i="1" s="1"/>
  <c r="C1506" i="1"/>
  <c r="G1506" i="1" s="1"/>
  <c r="C1505" i="1"/>
  <c r="G1505" i="1" s="1"/>
  <c r="C1504" i="1"/>
  <c r="G1504" i="1" s="1"/>
  <c r="C1503" i="1"/>
  <c r="G1503" i="1" s="1"/>
  <c r="C1502" i="1"/>
  <c r="G1502" i="1" s="1"/>
  <c r="C1501" i="1"/>
  <c r="G1501" i="1" s="1"/>
  <c r="C1500" i="1"/>
  <c r="G1500" i="1" s="1"/>
  <c r="C1499" i="1"/>
  <c r="G1499" i="1" s="1"/>
  <c r="C1498" i="1"/>
  <c r="G1498" i="1" s="1"/>
  <c r="C1497" i="1"/>
  <c r="G1497" i="1" s="1"/>
  <c r="C1496" i="1"/>
  <c r="G1496" i="1" s="1"/>
  <c r="C1495" i="1"/>
  <c r="G1495" i="1" s="1"/>
  <c r="C1494" i="1"/>
  <c r="G1494" i="1" s="1"/>
  <c r="C1493" i="1"/>
  <c r="G1493" i="1" s="1"/>
  <c r="C1491" i="1"/>
  <c r="G1491" i="1" s="1"/>
  <c r="C1490" i="1"/>
  <c r="G1490" i="1" s="1"/>
  <c r="C1488" i="1"/>
  <c r="G1488" i="1" s="1"/>
  <c r="C1487" i="1"/>
  <c r="G1487" i="1" s="1"/>
  <c r="C1486" i="1"/>
  <c r="G1486" i="1" s="1"/>
  <c r="C1484" i="1"/>
  <c r="G1484" i="1" s="1"/>
  <c r="C1483" i="1"/>
  <c r="G1483" i="1" s="1"/>
  <c r="C1482" i="1"/>
  <c r="G1482" i="1" s="1"/>
  <c r="C1480" i="1"/>
  <c r="G1480" i="1" s="1"/>
  <c r="C1479" i="1"/>
  <c r="G1479" i="1" s="1"/>
  <c r="C1478" i="1"/>
  <c r="G1478" i="1" s="1"/>
  <c r="C1477" i="1"/>
  <c r="G1477" i="1" s="1"/>
  <c r="C1476" i="1"/>
  <c r="G1476" i="1" s="1"/>
  <c r="C1475" i="1"/>
  <c r="G1475" i="1" s="1"/>
  <c r="C1474" i="1"/>
  <c r="G1474" i="1" s="1"/>
  <c r="C1473" i="1"/>
  <c r="G1473" i="1" s="1"/>
  <c r="C1472" i="1"/>
  <c r="G1472" i="1" s="1"/>
  <c r="C1471" i="1"/>
  <c r="G1471" i="1" s="1"/>
  <c r="C1470" i="1"/>
  <c r="G1470" i="1" s="1"/>
  <c r="C1469" i="1"/>
  <c r="G1469" i="1" s="1"/>
  <c r="C1468" i="1"/>
  <c r="G1468" i="1" s="1"/>
  <c r="C1465" i="1"/>
  <c r="G1465" i="1" s="1"/>
  <c r="C1464" i="1"/>
  <c r="G1464" i="1" s="1"/>
  <c r="C1461" i="1"/>
  <c r="G1461" i="1" s="1"/>
  <c r="C1460" i="1"/>
  <c r="G1460" i="1" s="1"/>
  <c r="C1458" i="1"/>
  <c r="G1458" i="1" s="1"/>
  <c r="C1457" i="1"/>
  <c r="G1457" i="1" s="1"/>
  <c r="C1456" i="1"/>
  <c r="G1456" i="1" s="1"/>
  <c r="C1455" i="1"/>
  <c r="G1455" i="1" s="1"/>
  <c r="C1452" i="1"/>
  <c r="G1452" i="1" s="1"/>
  <c r="C1451" i="1"/>
  <c r="G1451" i="1" s="1"/>
  <c r="C1450" i="1"/>
  <c r="G1450" i="1" s="1"/>
  <c r="C1449" i="1"/>
  <c r="G1449" i="1" s="1"/>
  <c r="C1448" i="1"/>
  <c r="G1448" i="1" s="1"/>
  <c r="C1447" i="1"/>
  <c r="G1447" i="1" s="1"/>
  <c r="C1446" i="1"/>
  <c r="G1446" i="1" s="1"/>
  <c r="C1445" i="1"/>
  <c r="G1445" i="1" s="1"/>
  <c r="C1440" i="1"/>
  <c r="G1440" i="1" s="1"/>
  <c r="C1438" i="1"/>
  <c r="G1438" i="1" s="1"/>
  <c r="C1437" i="1"/>
  <c r="G1437" i="1" s="1"/>
  <c r="C1436" i="1"/>
  <c r="G1436" i="1" s="1"/>
  <c r="C1434" i="1"/>
  <c r="G1434" i="1" s="1"/>
  <c r="C1433" i="1"/>
  <c r="G1433" i="1" s="1"/>
  <c r="C1432" i="1"/>
  <c r="G1432" i="1" s="1"/>
  <c r="C1431" i="1"/>
  <c r="G1431" i="1" s="1"/>
  <c r="C1430" i="1"/>
  <c r="G1430" i="1" s="1"/>
  <c r="C1429" i="1"/>
  <c r="G1429" i="1" s="1"/>
  <c r="C1428" i="1"/>
  <c r="G1428" i="1" s="1"/>
  <c r="C1427" i="1"/>
  <c r="G1427" i="1" s="1"/>
  <c r="C1426" i="1"/>
  <c r="G1426" i="1" s="1"/>
  <c r="C1425" i="1"/>
  <c r="G1425" i="1" s="1"/>
  <c r="C1424" i="1"/>
  <c r="G1424" i="1" s="1"/>
  <c r="C1422" i="1"/>
  <c r="G1422" i="1" s="1"/>
  <c r="C1418" i="1"/>
  <c r="G1418" i="1" s="1"/>
  <c r="C1412" i="1"/>
  <c r="G1412" i="1" s="1"/>
  <c r="C1410" i="1"/>
  <c r="G1410" i="1" s="1"/>
  <c r="C1409" i="1"/>
  <c r="G1409" i="1" s="1"/>
  <c r="C1408" i="1"/>
  <c r="G1408" i="1" s="1"/>
  <c r="C1407" i="1"/>
  <c r="G1407" i="1" s="1"/>
  <c r="C1406" i="1"/>
  <c r="G1406" i="1" s="1"/>
  <c r="C1405" i="1"/>
  <c r="G1405" i="1" s="1"/>
  <c r="C1403" i="1"/>
  <c r="G1403" i="1" s="1"/>
  <c r="C1402" i="1"/>
  <c r="G1402" i="1" s="1"/>
  <c r="C1401" i="1"/>
  <c r="G1401" i="1" s="1"/>
  <c r="C1400" i="1"/>
  <c r="G1400" i="1" s="1"/>
  <c r="C1399" i="1"/>
  <c r="G1399" i="1" s="1"/>
  <c r="C1398" i="1"/>
  <c r="G1398" i="1" s="1"/>
  <c r="C1397" i="1"/>
  <c r="G1397" i="1" s="1"/>
  <c r="C1396" i="1"/>
  <c r="G1396" i="1" s="1"/>
  <c r="C1391" i="1"/>
  <c r="G1391" i="1" s="1"/>
  <c r="C1390" i="1"/>
  <c r="G1390" i="1" s="1"/>
  <c r="C1388" i="1"/>
  <c r="G1388" i="1" s="1"/>
  <c r="C1387" i="1"/>
  <c r="G1387" i="1" s="1"/>
  <c r="C1385" i="1"/>
  <c r="G1385" i="1" s="1"/>
  <c r="C1384" i="1"/>
  <c r="G1384" i="1" s="1"/>
  <c r="C1383" i="1"/>
  <c r="G1383" i="1" s="1"/>
  <c r="C1382" i="1"/>
  <c r="G1382" i="1" s="1"/>
  <c r="C1381" i="1"/>
  <c r="G1381" i="1" s="1"/>
  <c r="C1380" i="1"/>
  <c r="G1380" i="1" s="1"/>
  <c r="C1378" i="1"/>
  <c r="G1378" i="1" s="1"/>
  <c r="C1377" i="1"/>
  <c r="G1377" i="1" s="1"/>
  <c r="C1374" i="1"/>
  <c r="G1374" i="1" s="1"/>
  <c r="C1373" i="1"/>
  <c r="G1373" i="1" s="1"/>
  <c r="C1372" i="1"/>
  <c r="G1372" i="1" s="1"/>
  <c r="C1371" i="1"/>
  <c r="G1371" i="1" s="1"/>
  <c r="C1370" i="1"/>
  <c r="G1370" i="1" s="1"/>
  <c r="C1369" i="1"/>
  <c r="G1369" i="1" s="1"/>
  <c r="C1368" i="1"/>
  <c r="G1368" i="1" s="1"/>
  <c r="C1366" i="1"/>
  <c r="G1366" i="1" s="1"/>
  <c r="C1365" i="1"/>
  <c r="G1365" i="1" s="1"/>
  <c r="C1364" i="1"/>
  <c r="G1364" i="1" s="1"/>
  <c r="C1363" i="1"/>
  <c r="G1363" i="1" s="1"/>
  <c r="C1362" i="1"/>
  <c r="G1362" i="1" s="1"/>
  <c r="C1361" i="1"/>
  <c r="G1361" i="1" s="1"/>
  <c r="C1360" i="1"/>
  <c r="G1360" i="1" s="1"/>
  <c r="C1359" i="1"/>
  <c r="G1359" i="1" s="1"/>
  <c r="C1353" i="1"/>
  <c r="G1353" i="1" s="1"/>
  <c r="C1352" i="1"/>
  <c r="G1352" i="1" s="1"/>
  <c r="C1351" i="1"/>
  <c r="G1351" i="1" s="1"/>
  <c r="C1350" i="1"/>
  <c r="G1350" i="1" s="1"/>
  <c r="C1348" i="1"/>
  <c r="G1348" i="1" s="1"/>
  <c r="C1347" i="1"/>
  <c r="G1347" i="1" s="1"/>
  <c r="C1345" i="1"/>
  <c r="G1345" i="1" s="1"/>
  <c r="C1343" i="1"/>
  <c r="G1343" i="1" s="1"/>
  <c r="C1342" i="1"/>
  <c r="G1342" i="1" s="1"/>
  <c r="C1341" i="1"/>
  <c r="G1341" i="1" s="1"/>
  <c r="C1340" i="1"/>
  <c r="G1340" i="1" s="1"/>
  <c r="C1338" i="1"/>
  <c r="G1338" i="1" s="1"/>
  <c r="C1337" i="1"/>
  <c r="G1337" i="1" s="1"/>
  <c r="C1336" i="1"/>
  <c r="G1336" i="1" s="1"/>
  <c r="C1335" i="1"/>
  <c r="G1335" i="1" s="1"/>
  <c r="C1334" i="1"/>
  <c r="G1334" i="1" s="1"/>
  <c r="C1333" i="1"/>
  <c r="G1333" i="1" s="1"/>
  <c r="C1330" i="1"/>
  <c r="G1330" i="1" s="1"/>
  <c r="C1329" i="1"/>
  <c r="G1329" i="1" s="1"/>
  <c r="C1328" i="1"/>
  <c r="G1328" i="1" s="1"/>
  <c r="C1325" i="1"/>
  <c r="G1325" i="1" s="1"/>
  <c r="C1322" i="1"/>
  <c r="G1322" i="1" s="1"/>
  <c r="C1321" i="1"/>
  <c r="G1321" i="1" s="1"/>
  <c r="C1320" i="1"/>
  <c r="G1320" i="1" s="1"/>
  <c r="C1319" i="1"/>
  <c r="G1319" i="1" s="1"/>
  <c r="C1318" i="1"/>
  <c r="G1318" i="1" s="1"/>
  <c r="C1308" i="1"/>
  <c r="G1308" i="1" s="1"/>
  <c r="C1307" i="1"/>
  <c r="G1307" i="1" s="1"/>
  <c r="C1305" i="1"/>
  <c r="G1305" i="1" s="1"/>
  <c r="C1304" i="1"/>
  <c r="G1304" i="1" s="1"/>
  <c r="C1303" i="1"/>
  <c r="G1303" i="1" s="1"/>
  <c r="C1302" i="1"/>
  <c r="G1302" i="1" s="1"/>
  <c r="C1300" i="1"/>
  <c r="G1300" i="1" s="1"/>
  <c r="C1299" i="1"/>
  <c r="G1299" i="1" s="1"/>
  <c r="C1296" i="1"/>
  <c r="G1296" i="1" s="1"/>
  <c r="C1295" i="1"/>
  <c r="G1295" i="1" s="1"/>
  <c r="C1294" i="1"/>
  <c r="G1294" i="1" s="1"/>
  <c r="C1293" i="1"/>
  <c r="G1293" i="1" s="1"/>
  <c r="C1292" i="1"/>
  <c r="G1292" i="1" s="1"/>
  <c r="C1291" i="1"/>
  <c r="G1291" i="1" s="1"/>
  <c r="C1288" i="1"/>
  <c r="G1288" i="1" s="1"/>
  <c r="C1287" i="1"/>
  <c r="G1287" i="1" s="1"/>
  <c r="C1285" i="1"/>
  <c r="G1285" i="1" s="1"/>
  <c r="C1284" i="1"/>
  <c r="G1284" i="1" s="1"/>
  <c r="C1283" i="1"/>
  <c r="G1283" i="1" s="1"/>
  <c r="C1282" i="1"/>
  <c r="G1282" i="1" s="1"/>
  <c r="C1281" i="1"/>
  <c r="G1281" i="1" s="1"/>
  <c r="C1280" i="1"/>
  <c r="G1280" i="1" s="1"/>
  <c r="C1276" i="1"/>
  <c r="G1276" i="1" s="1"/>
  <c r="C1274" i="1"/>
  <c r="G1274" i="1" s="1"/>
  <c r="C1273" i="1"/>
  <c r="G1273" i="1" s="1"/>
  <c r="C1272" i="1"/>
  <c r="G1272" i="1" s="1"/>
  <c r="C1270" i="1"/>
  <c r="G1270" i="1" s="1"/>
  <c r="C1269" i="1"/>
  <c r="G1269" i="1" s="1"/>
  <c r="C1262" i="1"/>
  <c r="G1262" i="1" s="1"/>
  <c r="C1252" i="1"/>
  <c r="G1252" i="1" s="1"/>
  <c r="C1249" i="1"/>
  <c r="G1249" i="1" s="1"/>
  <c r="C1247" i="1"/>
  <c r="G1247" i="1" s="1"/>
  <c r="C1246" i="1"/>
  <c r="G1246" i="1" s="1"/>
  <c r="C1245" i="1"/>
  <c r="G1245" i="1" s="1"/>
  <c r="C1243" i="1"/>
  <c r="G1243" i="1" s="1"/>
  <c r="C1242" i="1"/>
  <c r="G1242" i="1" s="1"/>
  <c r="C1241" i="1"/>
  <c r="G1241" i="1" s="1"/>
  <c r="C1240" i="1"/>
  <c r="G1240" i="1" s="1"/>
  <c r="C1239" i="1"/>
  <c r="G1239" i="1" s="1"/>
  <c r="C1237" i="1"/>
  <c r="G1237" i="1" s="1"/>
  <c r="C1236" i="1"/>
  <c r="G1236" i="1" s="1"/>
  <c r="C1233" i="1"/>
  <c r="G1233" i="1" s="1"/>
  <c r="C1232" i="1"/>
  <c r="G1232" i="1" s="1"/>
  <c r="C1231" i="1"/>
  <c r="G1231" i="1" s="1"/>
  <c r="C1230" i="1"/>
  <c r="G1230" i="1" s="1"/>
  <c r="C1228" i="1"/>
  <c r="G1228" i="1" s="1"/>
  <c r="C1223" i="1"/>
  <c r="G1223" i="1" s="1"/>
  <c r="C1222" i="1"/>
  <c r="G1222" i="1" s="1"/>
  <c r="C1221" i="1"/>
  <c r="G1221" i="1" s="1"/>
  <c r="C1220" i="1"/>
  <c r="G1220" i="1" s="1"/>
  <c r="C1219" i="1"/>
  <c r="G1219" i="1" s="1"/>
  <c r="C1218" i="1"/>
  <c r="G1218" i="1" s="1"/>
  <c r="C1217" i="1"/>
  <c r="G1217" i="1" s="1"/>
  <c r="C1216" i="1"/>
  <c r="G1216" i="1" s="1"/>
  <c r="C1215" i="1"/>
  <c r="G1215" i="1" s="1"/>
  <c r="C1214" i="1"/>
  <c r="G1214" i="1" s="1"/>
  <c r="C1213" i="1"/>
  <c r="G1213" i="1" s="1"/>
  <c r="C1212" i="1"/>
  <c r="G1212" i="1" s="1"/>
  <c r="C1211" i="1"/>
  <c r="G1211" i="1" s="1"/>
  <c r="C1210" i="1"/>
  <c r="G1210" i="1" s="1"/>
  <c r="C1209" i="1"/>
  <c r="G1209" i="1" s="1"/>
  <c r="C1208" i="1"/>
  <c r="G1208" i="1" s="1"/>
  <c r="C1207" i="1"/>
  <c r="G1207" i="1" s="1"/>
  <c r="C1206" i="1"/>
  <c r="G1206" i="1" s="1"/>
  <c r="C1205" i="1"/>
  <c r="G1205" i="1" s="1"/>
  <c r="C1204" i="1"/>
  <c r="G1204" i="1" s="1"/>
  <c r="C1203" i="1"/>
  <c r="G1203" i="1" s="1"/>
  <c r="C1202" i="1"/>
  <c r="G1202" i="1" s="1"/>
  <c r="C1201" i="1"/>
  <c r="G1201" i="1" s="1"/>
  <c r="C1200" i="1"/>
  <c r="G1200" i="1" s="1"/>
  <c r="C1199" i="1"/>
  <c r="G1199" i="1" s="1"/>
  <c r="C1198" i="1"/>
  <c r="G1198" i="1" s="1"/>
  <c r="C1197" i="1"/>
  <c r="G1197" i="1" s="1"/>
  <c r="C1196" i="1"/>
  <c r="G1196" i="1" s="1"/>
  <c r="C1267" i="1"/>
  <c r="G1267" i="1" s="1"/>
  <c r="C1266" i="1"/>
  <c r="G1266" i="1" s="1"/>
  <c r="C1264" i="1"/>
  <c r="G1264" i="1" s="1"/>
  <c r="C1263" i="1"/>
  <c r="G1263" i="1" s="1"/>
  <c r="C1259" i="1"/>
  <c r="G1259" i="1" s="1"/>
  <c r="C1258" i="1"/>
  <c r="G1258" i="1" s="1"/>
  <c r="C1257" i="1"/>
  <c r="G1257" i="1" s="1"/>
  <c r="C1256" i="1"/>
  <c r="G1256" i="1" s="1"/>
  <c r="C1255" i="1"/>
  <c r="G1255" i="1" s="1"/>
  <c r="C1254" i="1"/>
  <c r="G1254" i="1" s="1"/>
  <c r="C1253" i="1"/>
  <c r="G1253" i="1" s="1"/>
  <c r="C1251" i="1"/>
  <c r="G1251" i="1" s="1"/>
  <c r="C1250" i="1"/>
  <c r="G1250" i="1" s="1"/>
  <c r="C1248" i="1"/>
  <c r="G1248" i="1" s="1"/>
  <c r="C1244" i="1"/>
  <c r="G1244" i="1" s="1"/>
  <c r="C1238" i="1"/>
  <c r="G1238" i="1" s="1"/>
  <c r="C1234" i="1"/>
  <c r="G1234" i="1" s="1"/>
  <c r="C1227" i="1"/>
  <c r="G1227" i="1" s="1"/>
  <c r="C1226" i="1"/>
  <c r="G1226" i="1" s="1"/>
  <c r="C1225" i="1"/>
  <c r="C1173" i="1"/>
  <c r="G1173" i="1" s="1"/>
  <c r="C1172" i="1"/>
  <c r="G1172" i="1" s="1"/>
  <c r="C1171" i="1"/>
  <c r="G1171" i="1" s="1"/>
  <c r="C1169" i="1"/>
  <c r="G1169" i="1" s="1"/>
  <c r="C1168" i="1"/>
  <c r="G1168" i="1" s="1"/>
  <c r="C1167" i="1"/>
  <c r="G1167" i="1" s="1"/>
  <c r="C1165" i="1"/>
  <c r="G1165" i="1" s="1"/>
  <c r="C1164" i="1"/>
  <c r="G1164" i="1" s="1"/>
  <c r="C1162" i="1"/>
  <c r="G1162" i="1" s="1"/>
  <c r="C1158" i="1"/>
  <c r="G1158" i="1" s="1"/>
  <c r="C1157" i="1"/>
  <c r="G1157" i="1" s="1"/>
  <c r="C1156" i="1"/>
  <c r="G1156" i="1" s="1"/>
  <c r="C1155" i="1"/>
  <c r="G1155" i="1" s="1"/>
  <c r="C1154" i="1"/>
  <c r="G1154" i="1" s="1"/>
  <c r="C1152" i="1"/>
  <c r="G1152" i="1" s="1"/>
  <c r="C1151" i="1"/>
  <c r="G1151" i="1" s="1"/>
  <c r="C1149" i="1"/>
  <c r="G1149" i="1" s="1"/>
  <c r="C1148" i="1"/>
  <c r="G1148" i="1" s="1"/>
  <c r="C1146" i="1"/>
  <c r="G1146" i="1" s="1"/>
  <c r="C1145" i="1"/>
  <c r="G1145" i="1" s="1"/>
  <c r="C1143" i="1"/>
  <c r="G1143" i="1" s="1"/>
  <c r="C1142" i="1"/>
  <c r="G1142" i="1" s="1"/>
  <c r="C1141" i="1"/>
  <c r="G1141" i="1" s="1"/>
  <c r="C1140" i="1"/>
  <c r="G1140" i="1" s="1"/>
  <c r="C1139" i="1"/>
  <c r="G1139" i="1" s="1"/>
  <c r="C1138" i="1"/>
  <c r="G1138" i="1" s="1"/>
  <c r="C1135" i="1"/>
  <c r="G1135" i="1" s="1"/>
  <c r="C1134" i="1"/>
  <c r="G1134" i="1" s="1"/>
  <c r="C1131" i="1"/>
  <c r="G1131" i="1" s="1"/>
  <c r="C1130" i="1"/>
  <c r="G1130" i="1" s="1"/>
  <c r="C1129" i="1"/>
  <c r="G1129" i="1" s="1"/>
  <c r="C1128" i="1"/>
  <c r="G1128" i="1" s="1"/>
  <c r="C1126" i="1"/>
  <c r="G1126" i="1" s="1"/>
  <c r="C1125" i="1"/>
  <c r="G1125" i="1" s="1"/>
  <c r="C1122" i="1"/>
  <c r="G1122" i="1" s="1"/>
  <c r="C1121" i="1"/>
  <c r="G1121" i="1" s="1"/>
  <c r="C1118" i="1"/>
  <c r="G1118" i="1" s="1"/>
  <c r="C1117" i="1"/>
  <c r="G1117" i="1" s="1"/>
  <c r="C1116" i="1"/>
  <c r="G1116" i="1" s="1"/>
  <c r="C1114" i="1"/>
  <c r="G1114" i="1" s="1"/>
  <c r="C1113" i="1"/>
  <c r="G1113" i="1" s="1"/>
  <c r="C1112" i="1"/>
  <c r="G1112" i="1" s="1"/>
  <c r="C1111" i="1"/>
  <c r="G1111" i="1" s="1"/>
  <c r="C1109" i="1"/>
  <c r="G1109" i="1" s="1"/>
  <c r="C1108" i="1"/>
  <c r="G1108" i="1" s="1"/>
  <c r="C1107" i="1"/>
  <c r="G1107" i="1" s="1"/>
  <c r="C1105" i="1"/>
  <c r="G1105" i="1" s="1"/>
  <c r="C1104" i="1"/>
  <c r="G1104" i="1" s="1"/>
  <c r="C1103" i="1"/>
  <c r="G1103" i="1" s="1"/>
  <c r="C1102" i="1"/>
  <c r="G1102" i="1" s="1"/>
  <c r="C1101" i="1"/>
  <c r="G1101" i="1" s="1"/>
  <c r="C1100" i="1"/>
  <c r="G1100" i="1" s="1"/>
  <c r="C1097" i="1"/>
  <c r="G1097" i="1" s="1"/>
  <c r="C1096" i="1"/>
  <c r="G1096" i="1" s="1"/>
  <c r="C1095" i="1"/>
  <c r="G1095" i="1" s="1"/>
  <c r="C1094" i="1"/>
  <c r="G1094" i="1" s="1"/>
  <c r="C1093" i="1"/>
  <c r="G1093" i="1" s="1"/>
  <c r="C1092" i="1"/>
  <c r="G1092" i="1" s="1"/>
  <c r="C1091" i="1"/>
  <c r="G1091" i="1" s="1"/>
  <c r="C1089" i="1"/>
  <c r="G1089" i="1" s="1"/>
  <c r="C1088" i="1"/>
  <c r="G1088" i="1" s="1"/>
  <c r="C1087" i="1"/>
  <c r="G1087" i="1" s="1"/>
  <c r="C1086" i="1"/>
  <c r="G1086" i="1" s="1"/>
  <c r="C1083" i="1"/>
  <c r="C1082" i="1"/>
  <c r="G1082" i="1" s="1"/>
  <c r="C1081" i="1"/>
  <c r="G1081" i="1" s="1"/>
  <c r="C1080" i="1"/>
  <c r="G1080" i="1" s="1"/>
  <c r="C1079" i="1"/>
  <c r="G1079" i="1" s="1"/>
  <c r="C1075" i="1"/>
  <c r="G1075" i="1" s="1"/>
  <c r="C1074" i="1"/>
  <c r="G1074" i="1" s="1"/>
  <c r="C1073" i="1"/>
  <c r="G1073" i="1" s="1"/>
  <c r="C1072" i="1"/>
  <c r="G1072" i="1" s="1"/>
  <c r="C1071" i="1"/>
  <c r="G1071" i="1" s="1"/>
  <c r="C1070" i="1"/>
  <c r="G1070" i="1" s="1"/>
  <c r="C1069" i="1"/>
  <c r="G1069" i="1" s="1"/>
  <c r="C1068" i="1"/>
  <c r="G1068" i="1" s="1"/>
  <c r="C1067" i="1"/>
  <c r="G1067" i="1" s="1"/>
  <c r="C1066" i="1"/>
  <c r="G1066" i="1" s="1"/>
  <c r="C1065" i="1"/>
  <c r="G1065" i="1" s="1"/>
  <c r="C1064" i="1"/>
  <c r="G1064" i="1" s="1"/>
  <c r="C1062" i="1"/>
  <c r="G1062" i="1" s="1"/>
  <c r="C1060" i="1"/>
  <c r="G1060" i="1" s="1"/>
  <c r="C1059" i="1"/>
  <c r="G1059" i="1" s="1"/>
  <c r="C1057" i="1"/>
  <c r="G1057" i="1" s="1"/>
  <c r="C1056" i="1"/>
  <c r="G1056" i="1" s="1"/>
  <c r="C1055" i="1"/>
  <c r="G1055" i="1" s="1"/>
  <c r="C1054" i="1"/>
  <c r="G1054" i="1" s="1"/>
  <c r="C1053" i="1"/>
  <c r="G1053" i="1" s="1"/>
  <c r="C1051" i="1"/>
  <c r="G1051" i="1" s="1"/>
  <c r="C1050" i="1"/>
  <c r="G1050" i="1" s="1"/>
  <c r="C1049" i="1"/>
  <c r="G1049" i="1" s="1"/>
  <c r="C1048" i="1"/>
  <c r="G1048" i="1" s="1"/>
  <c r="C1047" i="1"/>
  <c r="G1047" i="1" s="1"/>
  <c r="C1046" i="1"/>
  <c r="G1046" i="1" s="1"/>
  <c r="C1045" i="1"/>
  <c r="G1045" i="1" s="1"/>
  <c r="C1044" i="1"/>
  <c r="G1044" i="1" s="1"/>
  <c r="C1043" i="1"/>
  <c r="G1043" i="1" s="1"/>
  <c r="C1042" i="1"/>
  <c r="G1042" i="1" s="1"/>
  <c r="C1038" i="1"/>
  <c r="G1038" i="1" s="1"/>
  <c r="C1037" i="1"/>
  <c r="G1037" i="1" s="1"/>
  <c r="C1036" i="1"/>
  <c r="G1036" i="1" s="1"/>
  <c r="C1035" i="1"/>
  <c r="G1035" i="1" s="1"/>
  <c r="C1034" i="1"/>
  <c r="G1034" i="1" s="1"/>
  <c r="C1030" i="1"/>
  <c r="G1030" i="1" s="1"/>
  <c r="C1029" i="1"/>
  <c r="G1029" i="1" s="1"/>
  <c r="C1028" i="1"/>
  <c r="G1028" i="1" s="1"/>
  <c r="C1026" i="1"/>
  <c r="G1026" i="1" s="1"/>
  <c r="C1025" i="1"/>
  <c r="G1025" i="1" s="1"/>
  <c r="C1024" i="1"/>
  <c r="G1024" i="1" s="1"/>
  <c r="C1022" i="1"/>
  <c r="G1022" i="1" s="1"/>
  <c r="C1021" i="1"/>
  <c r="G1021" i="1" s="1"/>
  <c r="C1019" i="1"/>
  <c r="G1019" i="1" s="1"/>
  <c r="C1018" i="1"/>
  <c r="G1018" i="1" s="1"/>
  <c r="C1017" i="1"/>
  <c r="G1017" i="1" s="1"/>
  <c r="C1016" i="1"/>
  <c r="G1016" i="1" s="1"/>
  <c r="C1014" i="1"/>
  <c r="G1014" i="1" s="1"/>
  <c r="C1012" i="1"/>
  <c r="G1012" i="1" s="1"/>
  <c r="C1011" i="1"/>
  <c r="G1011" i="1" s="1"/>
  <c r="C1009" i="1"/>
  <c r="G1009" i="1" s="1"/>
  <c r="C1000" i="1"/>
  <c r="G1000" i="1" s="1"/>
  <c r="C999" i="1"/>
  <c r="G999" i="1" s="1"/>
  <c r="C994" i="1"/>
  <c r="G994" i="1" s="1"/>
  <c r="C991" i="1"/>
  <c r="G991" i="1" s="1"/>
  <c r="C990" i="1"/>
  <c r="G990" i="1" s="1"/>
  <c r="C989" i="1"/>
  <c r="G989" i="1" s="1"/>
  <c r="C988" i="1"/>
  <c r="G988" i="1" s="1"/>
  <c r="C987" i="1"/>
  <c r="G987" i="1" s="1"/>
  <c r="C986" i="1"/>
  <c r="G986" i="1" s="1"/>
  <c r="C985" i="1"/>
  <c r="G985" i="1" s="1"/>
  <c r="C983" i="1"/>
  <c r="G983" i="1" s="1"/>
  <c r="C982" i="1"/>
  <c r="G982" i="1" s="1"/>
  <c r="C981" i="1"/>
  <c r="G981" i="1" s="1"/>
  <c r="C980" i="1"/>
  <c r="G980" i="1" s="1"/>
  <c r="C979" i="1"/>
  <c r="G979" i="1" s="1"/>
  <c r="C976" i="1"/>
  <c r="G976" i="1" s="1"/>
  <c r="C975" i="1"/>
  <c r="G975" i="1" s="1"/>
  <c r="C974" i="1"/>
  <c r="G974" i="1" s="1"/>
  <c r="C973" i="1"/>
  <c r="G973" i="1" s="1"/>
  <c r="C972" i="1"/>
  <c r="G972" i="1" s="1"/>
  <c r="C971" i="1"/>
  <c r="G971" i="1" s="1"/>
  <c r="C970" i="1"/>
  <c r="G970" i="1" s="1"/>
  <c r="C969" i="1"/>
  <c r="G969" i="1" s="1"/>
  <c r="C968" i="1"/>
  <c r="G968" i="1" s="1"/>
  <c r="C967" i="1"/>
  <c r="G967" i="1" s="1"/>
  <c r="C965" i="1"/>
  <c r="G965" i="1" s="1"/>
  <c r="C964" i="1"/>
  <c r="G964" i="1" s="1"/>
  <c r="C963" i="1"/>
  <c r="G963" i="1" s="1"/>
  <c r="C955" i="1"/>
  <c r="G955" i="1" s="1"/>
  <c r="C954" i="1"/>
  <c r="G954" i="1" s="1"/>
  <c r="C951" i="1"/>
  <c r="G951" i="1" s="1"/>
  <c r="C950" i="1"/>
  <c r="G950" i="1" s="1"/>
  <c r="C949" i="1"/>
  <c r="G949" i="1" s="1"/>
  <c r="C942" i="1"/>
  <c r="G942" i="1" s="1"/>
  <c r="C941" i="1"/>
  <c r="G941" i="1" s="1"/>
  <c r="C939" i="1"/>
  <c r="G939" i="1" s="1"/>
  <c r="C938" i="1"/>
  <c r="G938" i="1" s="1"/>
  <c r="C936" i="1"/>
  <c r="G936" i="1" s="1"/>
  <c r="C935" i="1"/>
  <c r="G935" i="1" s="1"/>
  <c r="C930" i="1"/>
  <c r="G930" i="1" s="1"/>
  <c r="C927" i="1"/>
  <c r="G927" i="1" s="1"/>
  <c r="C926" i="1"/>
  <c r="G926" i="1" s="1"/>
  <c r="C925" i="1"/>
  <c r="G925" i="1" s="1"/>
  <c r="C924" i="1"/>
  <c r="G924" i="1" s="1"/>
  <c r="C923" i="1"/>
  <c r="G923" i="1" s="1"/>
  <c r="C922" i="1"/>
  <c r="G922" i="1" s="1"/>
  <c r="C920" i="1"/>
  <c r="G920" i="1" s="1"/>
  <c r="C919" i="1"/>
  <c r="G919" i="1" s="1"/>
  <c r="C917" i="1"/>
  <c r="G917" i="1" s="1"/>
  <c r="C916" i="1"/>
  <c r="G916" i="1" s="1"/>
  <c r="C915" i="1"/>
  <c r="G915" i="1" s="1"/>
  <c r="C914" i="1"/>
  <c r="G914" i="1" s="1"/>
  <c r="C913" i="1"/>
  <c r="G913" i="1" s="1"/>
  <c r="C910" i="1"/>
  <c r="G910" i="1" s="1"/>
  <c r="C909" i="1"/>
  <c r="G909" i="1" s="1"/>
  <c r="C908" i="1"/>
  <c r="G908" i="1" s="1"/>
  <c r="C907" i="1"/>
  <c r="G907" i="1" s="1"/>
  <c r="C906" i="1"/>
  <c r="G906" i="1" s="1"/>
  <c r="C905" i="1"/>
  <c r="G905" i="1" s="1"/>
  <c r="C904" i="1"/>
  <c r="G904" i="1" s="1"/>
  <c r="C902" i="1"/>
  <c r="G902" i="1" s="1"/>
  <c r="C900" i="1"/>
  <c r="G900" i="1" s="1"/>
  <c r="C898" i="1"/>
  <c r="G898" i="1" s="1"/>
  <c r="C890" i="1"/>
  <c r="G890" i="1" s="1"/>
  <c r="C887" i="1"/>
  <c r="G887" i="1" s="1"/>
  <c r="C886" i="1"/>
  <c r="G886" i="1" s="1"/>
  <c r="C884" i="1"/>
  <c r="G884" i="1" s="1"/>
  <c r="C877" i="1"/>
  <c r="G877" i="1" s="1"/>
  <c r="C873" i="1"/>
  <c r="G873" i="1" s="1"/>
  <c r="C871" i="1"/>
  <c r="G871" i="1" s="1"/>
  <c r="C869" i="1"/>
  <c r="G869" i="1" s="1"/>
  <c r="C868" i="1"/>
  <c r="G868" i="1" s="1"/>
  <c r="C867" i="1"/>
  <c r="G867" i="1" s="1"/>
  <c r="C865" i="1"/>
  <c r="G865" i="1" s="1"/>
  <c r="C864" i="1"/>
  <c r="G864" i="1" s="1"/>
  <c r="C863" i="1"/>
  <c r="G863" i="1" s="1"/>
  <c r="C862" i="1"/>
  <c r="G862" i="1" s="1"/>
  <c r="C861" i="1"/>
  <c r="G861" i="1" s="1"/>
  <c r="C860" i="1"/>
  <c r="G860" i="1" s="1"/>
  <c r="C859" i="1"/>
  <c r="G859" i="1" s="1"/>
  <c r="C858" i="1"/>
  <c r="G858" i="1" s="1"/>
  <c r="C857" i="1"/>
  <c r="G857" i="1" s="1"/>
  <c r="C856" i="1"/>
  <c r="G856" i="1" s="1"/>
  <c r="C855" i="1"/>
  <c r="G855" i="1" s="1"/>
  <c r="C854" i="1"/>
  <c r="G854" i="1" s="1"/>
  <c r="C853" i="1"/>
  <c r="G853" i="1" s="1"/>
  <c r="C852" i="1"/>
  <c r="G852" i="1" s="1"/>
  <c r="C851" i="1"/>
  <c r="G851" i="1" s="1"/>
  <c r="C850" i="1"/>
  <c r="G850" i="1" s="1"/>
  <c r="C849" i="1"/>
  <c r="G849" i="1" s="1"/>
  <c r="C848" i="1"/>
  <c r="G848" i="1" s="1"/>
  <c r="C847" i="1"/>
  <c r="G847" i="1" s="1"/>
  <c r="C846" i="1"/>
  <c r="G846" i="1" s="1"/>
  <c r="C845" i="1"/>
  <c r="G845" i="1" s="1"/>
  <c r="C844" i="1"/>
  <c r="G844" i="1" s="1"/>
  <c r="C843" i="1"/>
  <c r="G843" i="1" s="1"/>
  <c r="C842" i="1"/>
  <c r="G842" i="1" s="1"/>
  <c r="C841" i="1"/>
  <c r="G841" i="1" s="1"/>
  <c r="C840" i="1"/>
  <c r="G840" i="1" s="1"/>
  <c r="C839" i="1"/>
  <c r="G839" i="1" s="1"/>
  <c r="C838" i="1"/>
  <c r="G838" i="1" s="1"/>
  <c r="C837" i="1"/>
  <c r="G837" i="1" s="1"/>
  <c r="C836" i="1"/>
  <c r="G836" i="1" s="1"/>
  <c r="C834" i="1"/>
  <c r="G834" i="1" s="1"/>
  <c r="C833" i="1"/>
  <c r="G833" i="1" s="1"/>
  <c r="C832" i="1"/>
  <c r="G832" i="1" s="1"/>
  <c r="C831" i="1"/>
  <c r="G831" i="1" s="1"/>
  <c r="C830" i="1"/>
  <c r="G830" i="1" s="1"/>
  <c r="C828" i="1"/>
  <c r="G828" i="1" s="1"/>
  <c r="C827" i="1"/>
  <c r="G827" i="1" s="1"/>
  <c r="C826" i="1"/>
  <c r="G826" i="1" s="1"/>
  <c r="C825" i="1"/>
  <c r="G825" i="1" s="1"/>
  <c r="C819" i="1"/>
  <c r="G819" i="1" s="1"/>
  <c r="C818" i="1"/>
  <c r="G818" i="1" s="1"/>
  <c r="C817" i="1"/>
  <c r="G817" i="1" s="1"/>
  <c r="C816" i="1"/>
  <c r="G816" i="1" s="1"/>
  <c r="C815" i="1"/>
  <c r="G815" i="1" s="1"/>
  <c r="C814" i="1"/>
  <c r="G814" i="1" s="1"/>
  <c r="C813" i="1"/>
  <c r="G813" i="1" s="1"/>
  <c r="C812" i="1"/>
  <c r="G812" i="1" s="1"/>
  <c r="C810" i="1"/>
  <c r="G810" i="1" s="1"/>
  <c r="C806" i="1"/>
  <c r="G806" i="1" s="1"/>
  <c r="C805" i="1"/>
  <c r="G805" i="1" s="1"/>
  <c r="C804" i="1"/>
  <c r="G804" i="1" s="1"/>
  <c r="C800" i="1"/>
  <c r="G800" i="1" s="1"/>
  <c r="C798" i="1"/>
  <c r="G798" i="1" s="1"/>
  <c r="C796" i="1"/>
  <c r="G796" i="1" s="1"/>
  <c r="C795" i="1"/>
  <c r="G795" i="1" s="1"/>
  <c r="C794" i="1"/>
  <c r="G794" i="1" s="1"/>
  <c r="C793" i="1"/>
  <c r="G793" i="1" s="1"/>
  <c r="C792" i="1"/>
  <c r="G792" i="1" s="1"/>
  <c r="C782" i="1"/>
  <c r="G782" i="1" s="1"/>
  <c r="C780" i="1"/>
  <c r="G780" i="1" s="1"/>
  <c r="C779" i="1"/>
  <c r="G779" i="1" s="1"/>
  <c r="C778" i="1"/>
  <c r="G778" i="1" s="1"/>
  <c r="C777" i="1"/>
  <c r="G777" i="1" s="1"/>
  <c r="C775" i="1"/>
  <c r="G775" i="1" s="1"/>
  <c r="C774" i="1"/>
  <c r="G774" i="1" s="1"/>
  <c r="C773" i="1"/>
  <c r="G773" i="1" s="1"/>
  <c r="C772" i="1"/>
  <c r="G772" i="1" s="1"/>
  <c r="C770" i="1"/>
  <c r="G770" i="1" s="1"/>
  <c r="C766" i="1"/>
  <c r="G766" i="1" s="1"/>
  <c r="C765" i="1"/>
  <c r="G765" i="1" s="1"/>
  <c r="C763" i="1"/>
  <c r="G763" i="1" s="1"/>
  <c r="C762" i="1"/>
  <c r="G762" i="1" s="1"/>
  <c r="C761" i="1"/>
  <c r="G761" i="1" s="1"/>
  <c r="C760" i="1"/>
  <c r="G760" i="1" s="1"/>
  <c r="C759" i="1"/>
  <c r="G759" i="1" s="1"/>
  <c r="C758" i="1"/>
  <c r="G758" i="1" s="1"/>
  <c r="C757" i="1"/>
  <c r="G757" i="1" s="1"/>
  <c r="C755" i="1"/>
  <c r="G755" i="1" s="1"/>
  <c r="C754" i="1"/>
  <c r="G754" i="1" s="1"/>
  <c r="C753" i="1"/>
  <c r="G753" i="1" s="1"/>
  <c r="C751" i="1"/>
  <c r="G751" i="1" s="1"/>
  <c r="C750" i="1"/>
  <c r="G750" i="1" s="1"/>
  <c r="C749" i="1"/>
  <c r="C747" i="1"/>
  <c r="G747" i="1" s="1"/>
  <c r="C745" i="1"/>
  <c r="C744" i="1"/>
  <c r="G744" i="1" s="1"/>
  <c r="C743" i="1"/>
  <c r="G743" i="1" s="1"/>
  <c r="C742" i="1"/>
  <c r="G742" i="1" s="1"/>
  <c r="C740" i="1"/>
  <c r="G740" i="1" s="1"/>
  <c r="C739" i="1"/>
  <c r="G739" i="1" s="1"/>
  <c r="C738" i="1"/>
  <c r="G738" i="1" s="1"/>
  <c r="C737" i="1"/>
  <c r="G737" i="1" s="1"/>
  <c r="C735" i="1"/>
  <c r="G735" i="1" s="1"/>
  <c r="C734" i="1"/>
  <c r="G734" i="1" s="1"/>
  <c r="C732" i="1"/>
  <c r="G732" i="1" s="1"/>
  <c r="C730" i="1"/>
  <c r="G730" i="1" s="1"/>
  <c r="C729" i="1"/>
  <c r="G729" i="1" s="1"/>
  <c r="C728" i="1"/>
  <c r="G728" i="1" s="1"/>
  <c r="C727" i="1"/>
  <c r="G727" i="1" s="1"/>
  <c r="C726" i="1"/>
  <c r="G726" i="1" s="1"/>
  <c r="C724" i="1"/>
  <c r="G724" i="1" s="1"/>
  <c r="C723" i="1"/>
  <c r="G723" i="1" s="1"/>
  <c r="C720" i="1"/>
  <c r="G720" i="1" s="1"/>
  <c r="C719" i="1"/>
  <c r="G719" i="1" s="1"/>
  <c r="C718" i="1"/>
  <c r="G718" i="1" s="1"/>
  <c r="C717" i="1"/>
  <c r="G717" i="1" s="1"/>
  <c r="C716" i="1"/>
  <c r="G716" i="1" s="1"/>
  <c r="C715" i="1"/>
  <c r="G715" i="1" s="1"/>
  <c r="C714" i="1"/>
  <c r="G714" i="1" s="1"/>
  <c r="C713" i="1"/>
  <c r="G713" i="1" s="1"/>
  <c r="C709" i="1"/>
  <c r="G709" i="1" s="1"/>
  <c r="C708" i="1"/>
  <c r="G708" i="1" s="1"/>
  <c r="C707" i="1"/>
  <c r="G707" i="1" s="1"/>
  <c r="C706" i="1"/>
  <c r="G706" i="1" s="1"/>
  <c r="C705" i="1"/>
  <c r="G705" i="1" s="1"/>
  <c r="C704" i="1"/>
  <c r="G704" i="1" s="1"/>
  <c r="C703" i="1"/>
  <c r="G703" i="1" s="1"/>
  <c r="C701" i="1"/>
  <c r="G701" i="1" s="1"/>
  <c r="C700" i="1"/>
  <c r="G700" i="1" s="1"/>
  <c r="C699" i="1"/>
  <c r="G699" i="1" s="1"/>
  <c r="C698" i="1"/>
  <c r="G698" i="1" s="1"/>
  <c r="C697" i="1"/>
  <c r="G697" i="1" s="1"/>
  <c r="C696" i="1"/>
  <c r="G696" i="1" s="1"/>
  <c r="C695" i="1"/>
  <c r="G695" i="1" s="1"/>
  <c r="C694" i="1"/>
  <c r="G694" i="1" s="1"/>
  <c r="C693" i="1"/>
  <c r="G693" i="1" s="1"/>
  <c r="C692" i="1"/>
  <c r="G692" i="1" s="1"/>
  <c r="C689" i="1"/>
  <c r="G689" i="1" s="1"/>
  <c r="C688" i="1"/>
  <c r="G688" i="1" s="1"/>
  <c r="C687" i="1"/>
  <c r="G687" i="1" s="1"/>
  <c r="C685" i="1"/>
  <c r="G685" i="1" s="1"/>
  <c r="C684" i="1"/>
  <c r="G684" i="1" s="1"/>
  <c r="C683" i="1"/>
  <c r="G683" i="1" s="1"/>
  <c r="C682" i="1"/>
  <c r="G682" i="1" s="1"/>
  <c r="C681" i="1"/>
  <c r="G681" i="1" s="1"/>
  <c r="C680" i="1"/>
  <c r="G680" i="1" s="1"/>
  <c r="C679" i="1"/>
  <c r="G679" i="1" s="1"/>
  <c r="C677" i="1"/>
  <c r="G677" i="1" s="1"/>
  <c r="C676" i="1"/>
  <c r="G676" i="1" s="1"/>
  <c r="C675" i="1"/>
  <c r="G675" i="1" s="1"/>
  <c r="C674" i="1"/>
  <c r="G674" i="1" s="1"/>
  <c r="C673" i="1"/>
  <c r="G673" i="1" s="1"/>
  <c r="C672" i="1"/>
  <c r="G672" i="1" s="1"/>
  <c r="C670" i="1"/>
  <c r="G670" i="1" s="1"/>
  <c r="C669" i="1"/>
  <c r="G669" i="1" s="1"/>
  <c r="C668" i="1"/>
  <c r="G668" i="1" s="1"/>
  <c r="C665" i="1"/>
  <c r="G665" i="1" s="1"/>
  <c r="C664" i="1"/>
  <c r="G664" i="1" s="1"/>
  <c r="C663" i="1"/>
  <c r="G663" i="1" s="1"/>
  <c r="C662" i="1"/>
  <c r="G662" i="1" s="1"/>
  <c r="C661" i="1"/>
  <c r="G661" i="1" s="1"/>
  <c r="C660" i="1"/>
  <c r="G660" i="1" s="1"/>
  <c r="C659" i="1"/>
  <c r="G659" i="1" s="1"/>
  <c r="C658" i="1"/>
  <c r="G658" i="1" s="1"/>
  <c r="C657" i="1"/>
  <c r="G657" i="1" s="1"/>
  <c r="C656" i="1"/>
  <c r="G656" i="1" s="1"/>
  <c r="C655" i="1"/>
  <c r="G655" i="1" s="1"/>
  <c r="C654" i="1"/>
  <c r="G654" i="1" s="1"/>
  <c r="C653" i="1"/>
  <c r="G653" i="1" s="1"/>
  <c r="C652" i="1"/>
  <c r="G652" i="1" s="1"/>
  <c r="C651" i="1"/>
  <c r="G651" i="1" s="1"/>
  <c r="C650" i="1"/>
  <c r="G650" i="1" s="1"/>
  <c r="C649" i="1"/>
  <c r="G649" i="1" s="1"/>
  <c r="C648" i="1"/>
  <c r="G648" i="1" s="1"/>
  <c r="C647" i="1"/>
  <c r="G647" i="1" s="1"/>
  <c r="C646" i="1"/>
  <c r="G646" i="1" s="1"/>
  <c r="C645" i="1"/>
  <c r="G645" i="1" s="1"/>
  <c r="C644" i="1"/>
  <c r="G644" i="1" s="1"/>
  <c r="C643" i="1"/>
  <c r="G643" i="1" s="1"/>
  <c r="C642" i="1"/>
  <c r="G642" i="1" s="1"/>
  <c r="C641" i="1"/>
  <c r="G641" i="1" s="1"/>
  <c r="C640" i="1"/>
  <c r="G640" i="1" s="1"/>
  <c r="C639" i="1"/>
  <c r="G639" i="1" s="1"/>
  <c r="C638" i="1"/>
  <c r="G638" i="1" s="1"/>
  <c r="C637" i="1"/>
  <c r="G637" i="1" s="1"/>
  <c r="C636" i="1"/>
  <c r="G636" i="1" s="1"/>
  <c r="C634" i="1"/>
  <c r="G634" i="1" s="1"/>
  <c r="C631" i="1"/>
  <c r="G631" i="1" s="1"/>
  <c r="C623" i="1"/>
  <c r="G623" i="1" s="1"/>
  <c r="C1756" i="1"/>
  <c r="G1756" i="1" s="1"/>
  <c r="C622" i="1"/>
  <c r="G622" i="1" s="1"/>
  <c r="C621" i="1"/>
  <c r="G621" i="1" s="1"/>
  <c r="C620" i="1"/>
  <c r="G620" i="1" s="1"/>
  <c r="C619" i="1"/>
  <c r="G619" i="1" s="1"/>
  <c r="C618" i="1"/>
  <c r="G618" i="1" s="1"/>
  <c r="C617" i="1"/>
  <c r="G617" i="1" s="1"/>
  <c r="C616" i="1"/>
  <c r="G616" i="1" s="1"/>
  <c r="C615" i="1"/>
  <c r="G615" i="1" s="1"/>
  <c r="C2369" i="1"/>
  <c r="C614" i="1"/>
  <c r="G614" i="1" s="1"/>
  <c r="C613" i="1"/>
  <c r="G613" i="1" s="1"/>
  <c r="C612" i="1"/>
  <c r="G612" i="1" s="1"/>
  <c r="C611" i="1"/>
  <c r="G611" i="1" s="1"/>
  <c r="C610" i="1"/>
  <c r="G610" i="1" s="1"/>
  <c r="C607" i="1"/>
  <c r="G607" i="1" s="1"/>
  <c r="C606" i="1"/>
  <c r="G606" i="1" s="1"/>
  <c r="C605" i="1"/>
  <c r="G605" i="1" s="1"/>
  <c r="C604" i="1"/>
  <c r="G604" i="1" s="1"/>
  <c r="C603" i="1"/>
  <c r="G603" i="1" s="1"/>
  <c r="C602" i="1"/>
  <c r="G602" i="1" s="1"/>
  <c r="C601" i="1"/>
  <c r="G601" i="1" s="1"/>
  <c r="C600" i="1"/>
  <c r="G600" i="1" s="1"/>
  <c r="C599" i="1"/>
  <c r="G599" i="1" s="1"/>
  <c r="C598" i="1"/>
  <c r="G598" i="1" s="1"/>
  <c r="C597" i="1"/>
  <c r="G597" i="1" s="1"/>
  <c r="C596" i="1"/>
  <c r="G596" i="1" s="1"/>
  <c r="C595" i="1"/>
  <c r="G595" i="1" s="1"/>
  <c r="C594" i="1"/>
  <c r="G594" i="1" s="1"/>
  <c r="C592" i="1"/>
  <c r="G592" i="1" s="1"/>
  <c r="C591" i="1"/>
  <c r="G591" i="1" s="1"/>
  <c r="C590" i="1"/>
  <c r="G590" i="1" s="1"/>
  <c r="C589" i="1"/>
  <c r="G589" i="1" s="1"/>
  <c r="C588" i="1"/>
  <c r="G588" i="1" s="1"/>
  <c r="C587" i="1"/>
  <c r="G587" i="1" s="1"/>
  <c r="C586" i="1"/>
  <c r="G586" i="1" s="1"/>
  <c r="C585" i="1"/>
  <c r="G585" i="1" s="1"/>
  <c r="C583" i="1"/>
  <c r="G583" i="1" s="1"/>
  <c r="C581" i="1"/>
  <c r="G581" i="1" s="1"/>
  <c r="C577" i="1"/>
  <c r="G577" i="1" s="1"/>
  <c r="C576" i="1"/>
  <c r="G576" i="1" s="1"/>
  <c r="C575" i="1"/>
  <c r="G575" i="1" s="1"/>
  <c r="C572" i="1"/>
  <c r="G572" i="1" s="1"/>
  <c r="C571" i="1"/>
  <c r="G571" i="1" s="1"/>
  <c r="C570" i="1"/>
  <c r="G570" i="1" s="1"/>
  <c r="C569" i="1"/>
  <c r="G569" i="1" s="1"/>
  <c r="C568" i="1"/>
  <c r="G568" i="1" s="1"/>
  <c r="C567" i="1"/>
  <c r="G567" i="1" s="1"/>
  <c r="C566" i="1"/>
  <c r="G566" i="1" s="1"/>
  <c r="C565" i="1"/>
  <c r="G565" i="1" s="1"/>
  <c r="C562" i="1"/>
  <c r="G562" i="1" s="1"/>
  <c r="C561" i="1"/>
  <c r="G561" i="1" s="1"/>
  <c r="C559" i="1"/>
  <c r="G559" i="1" s="1"/>
  <c r="C557" i="1"/>
  <c r="G557" i="1" s="1"/>
  <c r="C556" i="1"/>
  <c r="G556" i="1" s="1"/>
  <c r="C555" i="1"/>
  <c r="G555" i="1" s="1"/>
  <c r="C554" i="1"/>
  <c r="G554" i="1" s="1"/>
  <c r="C553" i="1"/>
  <c r="G553" i="1" s="1"/>
  <c r="C551" i="1"/>
  <c r="G551" i="1" s="1"/>
  <c r="C550" i="1"/>
  <c r="G550" i="1" s="1"/>
  <c r="C549" i="1"/>
  <c r="G549" i="1" s="1"/>
  <c r="C548" i="1"/>
  <c r="G548" i="1" s="1"/>
  <c r="C546" i="1"/>
  <c r="G546" i="1" s="1"/>
  <c r="C545" i="1"/>
  <c r="G545" i="1" s="1"/>
  <c r="C544" i="1"/>
  <c r="G544" i="1" s="1"/>
  <c r="C543" i="1"/>
  <c r="G543" i="1" s="1"/>
  <c r="C542" i="1"/>
  <c r="G542" i="1" s="1"/>
  <c r="C541" i="1"/>
  <c r="G541" i="1" s="1"/>
  <c r="C540" i="1"/>
  <c r="G540" i="1" s="1"/>
  <c r="C539" i="1"/>
  <c r="G539" i="1" s="1"/>
  <c r="C538" i="1"/>
  <c r="G538" i="1" s="1"/>
  <c r="C537" i="1"/>
  <c r="G537" i="1" s="1"/>
  <c r="C535" i="1"/>
  <c r="G535" i="1" s="1"/>
  <c r="C534" i="1"/>
  <c r="G534" i="1" s="1"/>
  <c r="C532" i="1"/>
  <c r="G532" i="1" s="1"/>
  <c r="C526" i="1"/>
  <c r="G526" i="1" s="1"/>
  <c r="C524" i="1"/>
  <c r="G524" i="1" s="1"/>
  <c r="C522" i="1"/>
  <c r="G522" i="1" s="1"/>
  <c r="C521" i="1"/>
  <c r="G521" i="1" s="1"/>
  <c r="C520" i="1"/>
  <c r="G520" i="1" s="1"/>
  <c r="C519" i="1"/>
  <c r="G519" i="1" s="1"/>
  <c r="C518" i="1"/>
  <c r="G518" i="1" s="1"/>
  <c r="C517" i="1"/>
  <c r="G517" i="1" s="1"/>
  <c r="C516" i="1"/>
  <c r="G516" i="1" s="1"/>
  <c r="C515" i="1"/>
  <c r="G515" i="1" s="1"/>
  <c r="C514" i="1"/>
  <c r="G514" i="1" s="1"/>
  <c r="C513" i="1"/>
  <c r="G513" i="1" s="1"/>
  <c r="C512" i="1"/>
  <c r="G512" i="1" s="1"/>
  <c r="C511" i="1"/>
  <c r="G511" i="1" s="1"/>
  <c r="C510" i="1"/>
  <c r="G510" i="1" s="1"/>
  <c r="C509" i="1"/>
  <c r="G509" i="1" s="1"/>
  <c r="C508" i="1"/>
  <c r="G508" i="1" s="1"/>
  <c r="C507" i="1"/>
  <c r="G507" i="1" s="1"/>
  <c r="C506" i="1"/>
  <c r="G506" i="1" s="1"/>
  <c r="C505" i="1"/>
  <c r="G505" i="1" s="1"/>
  <c r="C504" i="1"/>
  <c r="G504" i="1" s="1"/>
  <c r="C503" i="1"/>
  <c r="G503" i="1" s="1"/>
  <c r="C502" i="1"/>
  <c r="G502" i="1" s="1"/>
  <c r="C501" i="1"/>
  <c r="G501" i="1" s="1"/>
  <c r="C498" i="1"/>
  <c r="G498" i="1" s="1"/>
  <c r="C497" i="1"/>
  <c r="G497" i="1" s="1"/>
  <c r="C496" i="1"/>
  <c r="G496" i="1" s="1"/>
  <c r="C495" i="1"/>
  <c r="G495" i="1" s="1"/>
  <c r="C494" i="1"/>
  <c r="G494" i="1" s="1"/>
  <c r="C487" i="1"/>
  <c r="G487" i="1" s="1"/>
  <c r="C486" i="1"/>
  <c r="G486" i="1" s="1"/>
  <c r="C485" i="1"/>
  <c r="G485" i="1" s="1"/>
  <c r="C483" i="1"/>
  <c r="G483" i="1" s="1"/>
  <c r="C482" i="1"/>
  <c r="G482" i="1" s="1"/>
  <c r="C481" i="1"/>
  <c r="G481" i="1" s="1"/>
  <c r="C480" i="1"/>
  <c r="G480" i="1" s="1"/>
  <c r="C479" i="1"/>
  <c r="G479" i="1" s="1"/>
  <c r="C478" i="1"/>
  <c r="G478" i="1" s="1"/>
  <c r="C477" i="1"/>
  <c r="G477" i="1" s="1"/>
  <c r="C476" i="1"/>
  <c r="G476" i="1" s="1"/>
  <c r="C475" i="1"/>
  <c r="G475" i="1" s="1"/>
  <c r="C474" i="1"/>
  <c r="G474" i="1" s="1"/>
  <c r="C473" i="1"/>
  <c r="G473" i="1" s="1"/>
  <c r="C472" i="1"/>
  <c r="G472" i="1" s="1"/>
  <c r="C471" i="1"/>
  <c r="G471" i="1" s="1"/>
  <c r="C470" i="1"/>
  <c r="G470" i="1" s="1"/>
  <c r="C469" i="1"/>
  <c r="G469" i="1" s="1"/>
  <c r="C468" i="1"/>
  <c r="G468" i="1" s="1"/>
  <c r="C466" i="1"/>
  <c r="G466" i="1" s="1"/>
  <c r="C465" i="1"/>
  <c r="G465" i="1" s="1"/>
  <c r="C464" i="1"/>
  <c r="G464" i="1" s="1"/>
  <c r="C463" i="1"/>
  <c r="G463" i="1" s="1"/>
  <c r="C462" i="1"/>
  <c r="G462" i="1" s="1"/>
  <c r="C461" i="1"/>
  <c r="G461" i="1" s="1"/>
  <c r="C459" i="1"/>
  <c r="G459" i="1" s="1"/>
  <c r="C458" i="1"/>
  <c r="G458" i="1" s="1"/>
  <c r="C457" i="1"/>
  <c r="G457" i="1" s="1"/>
  <c r="C456" i="1"/>
  <c r="G456" i="1" s="1"/>
  <c r="C455" i="1"/>
  <c r="G455" i="1" s="1"/>
  <c r="C454" i="1"/>
  <c r="G454" i="1" s="1"/>
  <c r="C453" i="1"/>
  <c r="G453" i="1" s="1"/>
  <c r="C452" i="1"/>
  <c r="G452" i="1" s="1"/>
  <c r="C451" i="1"/>
  <c r="G451" i="1" s="1"/>
  <c r="C450" i="1"/>
  <c r="G450" i="1" s="1"/>
  <c r="C449" i="1"/>
  <c r="G449" i="1" s="1"/>
  <c r="C448" i="1"/>
  <c r="G448" i="1" s="1"/>
  <c r="C447" i="1"/>
  <c r="G447" i="1" s="1"/>
  <c r="C444" i="1"/>
  <c r="G444" i="1" s="1"/>
  <c r="C443" i="1"/>
  <c r="G443" i="1" s="1"/>
  <c r="C442" i="1"/>
  <c r="G442" i="1" s="1"/>
  <c r="C441" i="1"/>
  <c r="G441" i="1" s="1"/>
  <c r="C440" i="1"/>
  <c r="G440" i="1" s="1"/>
  <c r="C439" i="1"/>
  <c r="G439" i="1" s="1"/>
  <c r="C438" i="1"/>
  <c r="G438" i="1" s="1"/>
  <c r="C437" i="1"/>
  <c r="G437" i="1" s="1"/>
  <c r="C436" i="1"/>
  <c r="G436" i="1" s="1"/>
  <c r="C435" i="1"/>
  <c r="G435" i="1" s="1"/>
  <c r="C434" i="1"/>
  <c r="G434" i="1" s="1"/>
  <c r="C433" i="1"/>
  <c r="G433" i="1" s="1"/>
  <c r="C432" i="1"/>
  <c r="G432" i="1" s="1"/>
  <c r="C431" i="1"/>
  <c r="G431" i="1" s="1"/>
  <c r="C430" i="1"/>
  <c r="G430" i="1" s="1"/>
  <c r="C429" i="1"/>
  <c r="G429" i="1" s="1"/>
  <c r="C428" i="1"/>
  <c r="G428" i="1" s="1"/>
  <c r="C427" i="1"/>
  <c r="G427" i="1" s="1"/>
  <c r="C426" i="1"/>
  <c r="G426" i="1" s="1"/>
  <c r="C425" i="1"/>
  <c r="G425" i="1" s="1"/>
  <c r="C424" i="1"/>
  <c r="G424" i="1" s="1"/>
  <c r="C423" i="1"/>
  <c r="G423" i="1" s="1"/>
  <c r="C422" i="1"/>
  <c r="G422" i="1" s="1"/>
  <c r="C421" i="1"/>
  <c r="G421" i="1" s="1"/>
  <c r="C420" i="1"/>
  <c r="G420" i="1" s="1"/>
  <c r="C419" i="1"/>
  <c r="G419" i="1" s="1"/>
  <c r="C418" i="1"/>
  <c r="G418" i="1" s="1"/>
  <c r="C417" i="1"/>
  <c r="G417" i="1" s="1"/>
  <c r="C416" i="1"/>
  <c r="G416" i="1" s="1"/>
  <c r="C415" i="1"/>
  <c r="G415" i="1" s="1"/>
  <c r="C414" i="1"/>
  <c r="G414" i="1" s="1"/>
  <c r="C413" i="1"/>
  <c r="G413" i="1" s="1"/>
  <c r="C412" i="1"/>
  <c r="G412" i="1" s="1"/>
  <c r="C410" i="1"/>
  <c r="G410" i="1" s="1"/>
  <c r="C373" i="1"/>
  <c r="G373" i="1" s="1"/>
  <c r="C371" i="1"/>
  <c r="G371" i="1" s="1"/>
  <c r="C370" i="1"/>
  <c r="G370" i="1" s="1"/>
  <c r="C361" i="1"/>
  <c r="G361" i="1" s="1"/>
  <c r="C360" i="1"/>
  <c r="G360" i="1" s="1"/>
  <c r="C359" i="1"/>
  <c r="G359" i="1" s="1"/>
  <c r="C358" i="1"/>
  <c r="G358" i="1" s="1"/>
  <c r="C356" i="1"/>
  <c r="G356" i="1" s="1"/>
  <c r="C355" i="1"/>
  <c r="G355" i="1" s="1"/>
  <c r="C353" i="1"/>
  <c r="G353" i="1" s="1"/>
  <c r="C346" i="1"/>
  <c r="G346" i="1" s="1"/>
  <c r="C345" i="1"/>
  <c r="G345" i="1" s="1"/>
  <c r="C339" i="1"/>
  <c r="G339" i="1" s="1"/>
  <c r="C338" i="1"/>
  <c r="G338" i="1" s="1"/>
  <c r="C335" i="1"/>
  <c r="G335" i="1" s="1"/>
  <c r="C334" i="1"/>
  <c r="G334" i="1" s="1"/>
  <c r="C333" i="1"/>
  <c r="G333" i="1" s="1"/>
  <c r="C332" i="1"/>
  <c r="G332" i="1" s="1"/>
  <c r="C331" i="1"/>
  <c r="G331" i="1" s="1"/>
  <c r="C330" i="1"/>
  <c r="G330" i="1" s="1"/>
  <c r="C329" i="1"/>
  <c r="G329" i="1" s="1"/>
  <c r="C328" i="1"/>
  <c r="G328" i="1" s="1"/>
  <c r="C327" i="1"/>
  <c r="G327" i="1" s="1"/>
  <c r="C326" i="1"/>
  <c r="G326" i="1" s="1"/>
  <c r="C325" i="1"/>
  <c r="G325" i="1" s="1"/>
  <c r="C324" i="1"/>
  <c r="G324" i="1" s="1"/>
  <c r="C323" i="1"/>
  <c r="G323" i="1" s="1"/>
  <c r="C322" i="1"/>
  <c r="G322" i="1" s="1"/>
  <c r="C320" i="1"/>
  <c r="G320" i="1" s="1"/>
  <c r="C319" i="1"/>
  <c r="G319" i="1" s="1"/>
  <c r="C318" i="1"/>
  <c r="G318" i="1" s="1"/>
  <c r="C317" i="1"/>
  <c r="G317" i="1" s="1"/>
  <c r="C316" i="1"/>
  <c r="G316" i="1" s="1"/>
  <c r="C315" i="1"/>
  <c r="G315" i="1" s="1"/>
  <c r="C314" i="1"/>
  <c r="G314" i="1" s="1"/>
  <c r="C313" i="1"/>
  <c r="G313" i="1" s="1"/>
  <c r="C312" i="1"/>
  <c r="G312" i="1" s="1"/>
  <c r="C311" i="1"/>
  <c r="G311" i="1" s="1"/>
  <c r="C310" i="1"/>
  <c r="G310" i="1" s="1"/>
  <c r="C309" i="1"/>
  <c r="G309" i="1" s="1"/>
  <c r="C307" i="1"/>
  <c r="G307" i="1" s="1"/>
  <c r="C305" i="1"/>
  <c r="G305" i="1" s="1"/>
  <c r="C304" i="1"/>
  <c r="G304" i="1" s="1"/>
  <c r="C303" i="1"/>
  <c r="G303" i="1" s="1"/>
  <c r="C302" i="1"/>
  <c r="G302" i="1" s="1"/>
  <c r="C301" i="1"/>
  <c r="G301" i="1" s="1"/>
  <c r="C300" i="1"/>
  <c r="G300" i="1" s="1"/>
  <c r="C299" i="1"/>
  <c r="G299" i="1" s="1"/>
  <c r="C298" i="1"/>
  <c r="G298" i="1" s="1"/>
  <c r="C297" i="1"/>
  <c r="G297" i="1" s="1"/>
  <c r="C296" i="1"/>
  <c r="G296" i="1" s="1"/>
  <c r="C295" i="1"/>
  <c r="G295" i="1" s="1"/>
  <c r="C294" i="1"/>
  <c r="G294" i="1" s="1"/>
  <c r="C289" i="1"/>
  <c r="G289" i="1" s="1"/>
  <c r="C288" i="1"/>
  <c r="G288" i="1" s="1"/>
  <c r="C287" i="1"/>
  <c r="G287" i="1" s="1"/>
  <c r="C286" i="1"/>
  <c r="G286" i="1" s="1"/>
  <c r="C285" i="1"/>
  <c r="G285" i="1" s="1"/>
  <c r="C284" i="1"/>
  <c r="G284" i="1" s="1"/>
  <c r="C283" i="1"/>
  <c r="G283" i="1" s="1"/>
  <c r="C281" i="1"/>
  <c r="G281" i="1" s="1"/>
  <c r="C280" i="1"/>
  <c r="G280" i="1" s="1"/>
  <c r="C278" i="1"/>
  <c r="G278" i="1" s="1"/>
  <c r="C277" i="1"/>
  <c r="G277" i="1" s="1"/>
  <c r="C276" i="1"/>
  <c r="G276" i="1" s="1"/>
  <c r="C275" i="1"/>
  <c r="G275" i="1" s="1"/>
  <c r="C274" i="1"/>
  <c r="G274" i="1" s="1"/>
  <c r="C273" i="1"/>
  <c r="G273" i="1" s="1"/>
  <c r="C272" i="1"/>
  <c r="G272" i="1" s="1"/>
  <c r="C271" i="1"/>
  <c r="G271" i="1" s="1"/>
  <c r="C270" i="1"/>
  <c r="G270" i="1" s="1"/>
  <c r="C269" i="1"/>
  <c r="G269" i="1" s="1"/>
  <c r="C268" i="1"/>
  <c r="G268" i="1" s="1"/>
  <c r="C267" i="1"/>
  <c r="G267" i="1" s="1"/>
  <c r="C266" i="1"/>
  <c r="G266" i="1" s="1"/>
  <c r="C265" i="1"/>
  <c r="G265" i="1" s="1"/>
  <c r="C264" i="1"/>
  <c r="G264" i="1" s="1"/>
  <c r="C263" i="1"/>
  <c r="G263" i="1" s="1"/>
  <c r="C262" i="1"/>
  <c r="G262" i="1" s="1"/>
  <c r="C261" i="1"/>
  <c r="G261" i="1" s="1"/>
  <c r="C260" i="1"/>
  <c r="G260" i="1" s="1"/>
  <c r="C259" i="1"/>
  <c r="G259" i="1" s="1"/>
  <c r="C258" i="1"/>
  <c r="G258" i="1" s="1"/>
  <c r="C257" i="1"/>
  <c r="G257" i="1" s="1"/>
  <c r="C256" i="1"/>
  <c r="G256" i="1" s="1"/>
  <c r="C255" i="1"/>
  <c r="G255" i="1" s="1"/>
  <c r="C253" i="1"/>
  <c r="G253" i="1" s="1"/>
  <c r="C252" i="1"/>
  <c r="G252" i="1" s="1"/>
  <c r="C251" i="1"/>
  <c r="G251" i="1" s="1"/>
  <c r="C250" i="1"/>
  <c r="G250" i="1" s="1"/>
  <c r="C249" i="1"/>
  <c r="G249" i="1" s="1"/>
  <c r="C248" i="1"/>
  <c r="G248" i="1" s="1"/>
  <c r="C247" i="1"/>
  <c r="G247" i="1" s="1"/>
  <c r="C246" i="1"/>
  <c r="G246" i="1" s="1"/>
  <c r="C245" i="1"/>
  <c r="G245" i="1" s="1"/>
  <c r="C244" i="1"/>
  <c r="G244" i="1" s="1"/>
  <c r="C243" i="1"/>
  <c r="G243" i="1" s="1"/>
  <c r="C242" i="1"/>
  <c r="G242" i="1" s="1"/>
  <c r="C233" i="1"/>
  <c r="G233" i="1" s="1"/>
  <c r="C232" i="1"/>
  <c r="G232" i="1" s="1"/>
  <c r="C231" i="1"/>
  <c r="G231" i="1" s="1"/>
  <c r="C230" i="1"/>
  <c r="G230" i="1" s="1"/>
  <c r="C229" i="1"/>
  <c r="G229" i="1" s="1"/>
  <c r="C228" i="1"/>
  <c r="G228" i="1" s="1"/>
  <c r="C227" i="1"/>
  <c r="G227" i="1" s="1"/>
  <c r="C223" i="1"/>
  <c r="G223" i="1" s="1"/>
  <c r="C222" i="1"/>
  <c r="G222" i="1" s="1"/>
  <c r="C221" i="1"/>
  <c r="G221" i="1" s="1"/>
  <c r="C220" i="1"/>
  <c r="G220" i="1" s="1"/>
  <c r="C219" i="1"/>
  <c r="G219" i="1" s="1"/>
  <c r="C218" i="1"/>
  <c r="G218" i="1" s="1"/>
  <c r="C217" i="1"/>
  <c r="G217" i="1" s="1"/>
  <c r="C216" i="1"/>
  <c r="G216" i="1" s="1"/>
  <c r="C215" i="1"/>
  <c r="G215" i="1" s="1"/>
  <c r="C214" i="1"/>
  <c r="G214" i="1" s="1"/>
  <c r="C213" i="1"/>
  <c r="G213" i="1" s="1"/>
  <c r="C212" i="1"/>
  <c r="G212" i="1" s="1"/>
  <c r="C211" i="1"/>
  <c r="G211" i="1" s="1"/>
  <c r="C210" i="1"/>
  <c r="G210" i="1" s="1"/>
  <c r="C209" i="1"/>
  <c r="G209" i="1" s="1"/>
  <c r="C208" i="1"/>
  <c r="G208" i="1" s="1"/>
  <c r="C207" i="1"/>
  <c r="G207" i="1" s="1"/>
  <c r="C206" i="1"/>
  <c r="G206" i="1" s="1"/>
  <c r="C205" i="1"/>
  <c r="G205" i="1" s="1"/>
  <c r="C204" i="1"/>
  <c r="G204" i="1" s="1"/>
  <c r="C203" i="1"/>
  <c r="G203" i="1" s="1"/>
  <c r="C202" i="1"/>
  <c r="G202" i="1" s="1"/>
  <c r="C201" i="1"/>
  <c r="G201" i="1" s="1"/>
  <c r="C196" i="1"/>
  <c r="G196" i="1" s="1"/>
  <c r="C194" i="1"/>
  <c r="G194" i="1" s="1"/>
  <c r="C193" i="1"/>
  <c r="G193" i="1" s="1"/>
  <c r="C192" i="1"/>
  <c r="G192" i="1" s="1"/>
  <c r="C191" i="1"/>
  <c r="G191" i="1" s="1"/>
  <c r="C189" i="1"/>
  <c r="G189" i="1" s="1"/>
  <c r="C188" i="1"/>
  <c r="G188" i="1" s="1"/>
  <c r="C187" i="1"/>
  <c r="G187" i="1" s="1"/>
  <c r="C186" i="1"/>
  <c r="G186" i="1" s="1"/>
  <c r="C185" i="1"/>
  <c r="G185" i="1" s="1"/>
  <c r="C179" i="1"/>
  <c r="G179" i="1" s="1"/>
  <c r="C178" i="1"/>
  <c r="G178" i="1" s="1"/>
  <c r="C176" i="1"/>
  <c r="G176" i="1" s="1"/>
  <c r="C175" i="1"/>
  <c r="G175" i="1" s="1"/>
  <c r="C173" i="1"/>
  <c r="G173" i="1" s="1"/>
  <c r="C172" i="1"/>
  <c r="G172" i="1" s="1"/>
  <c r="C171" i="1"/>
  <c r="G171" i="1" s="1"/>
  <c r="C170" i="1"/>
  <c r="G170" i="1" s="1"/>
  <c r="C169" i="1"/>
  <c r="G169" i="1" s="1"/>
  <c r="C168" i="1"/>
  <c r="C167" i="1"/>
  <c r="G167" i="1" s="1"/>
  <c r="C165" i="1"/>
  <c r="G165" i="1" s="1"/>
  <c r="C164" i="1"/>
  <c r="G164" i="1" s="1"/>
  <c r="C163" i="1"/>
  <c r="G163" i="1" s="1"/>
  <c r="C162" i="1"/>
  <c r="G162" i="1" s="1"/>
  <c r="C161" i="1"/>
  <c r="G161" i="1" s="1"/>
  <c r="C160" i="1"/>
  <c r="G160" i="1" s="1"/>
  <c r="C159" i="1"/>
  <c r="G159" i="1" s="1"/>
  <c r="C158" i="1"/>
  <c r="G158" i="1" s="1"/>
  <c r="C157" i="1"/>
  <c r="G157" i="1" s="1"/>
  <c r="C153" i="1"/>
  <c r="G153" i="1" s="1"/>
  <c r="C152" i="1"/>
  <c r="G152" i="1" s="1"/>
  <c r="C151" i="1"/>
  <c r="G151" i="1" s="1"/>
  <c r="C150" i="1"/>
  <c r="G150" i="1" s="1"/>
  <c r="C147" i="1"/>
  <c r="G147" i="1" s="1"/>
  <c r="C146" i="1"/>
  <c r="G146" i="1" s="1"/>
  <c r="C145" i="1"/>
  <c r="G145" i="1" s="1"/>
  <c r="C144" i="1"/>
  <c r="G144" i="1" s="1"/>
  <c r="C143" i="1"/>
  <c r="G143" i="1" s="1"/>
  <c r="C142" i="1"/>
  <c r="G142" i="1" s="1"/>
  <c r="C141" i="1"/>
  <c r="G141" i="1" s="1"/>
  <c r="C140" i="1"/>
  <c r="G140" i="1" s="1"/>
  <c r="C139" i="1"/>
  <c r="G139" i="1" s="1"/>
  <c r="C138" i="1"/>
  <c r="G138" i="1" s="1"/>
  <c r="C135" i="1"/>
  <c r="G135" i="1" s="1"/>
  <c r="C134" i="1"/>
  <c r="G134" i="1" s="1"/>
  <c r="C133" i="1"/>
  <c r="G133" i="1" s="1"/>
  <c r="C125" i="1"/>
  <c r="G125" i="1" s="1"/>
  <c r="C122" i="1"/>
  <c r="G122" i="1" s="1"/>
  <c r="C121" i="1"/>
  <c r="G121" i="1" s="1"/>
  <c r="C120" i="1"/>
  <c r="G120" i="1" s="1"/>
  <c r="C119" i="1"/>
  <c r="G119" i="1" s="1"/>
  <c r="C118" i="1"/>
  <c r="G118" i="1" s="1"/>
  <c r="C117" i="1"/>
  <c r="G117" i="1" s="1"/>
  <c r="C116" i="1"/>
  <c r="G116" i="1" s="1"/>
  <c r="C111" i="1"/>
  <c r="G111" i="1" s="1"/>
  <c r="C110" i="1"/>
  <c r="G110" i="1" s="1"/>
  <c r="C97" i="1"/>
  <c r="G97" i="1" s="1"/>
  <c r="C96" i="1"/>
  <c r="G96" i="1" s="1"/>
  <c r="C95" i="1"/>
  <c r="G95" i="1" s="1"/>
  <c r="C94" i="1"/>
  <c r="G94" i="1" s="1"/>
  <c r="C93" i="1"/>
  <c r="G93" i="1" s="1"/>
  <c r="C92" i="1"/>
  <c r="G92" i="1" s="1"/>
  <c r="C91" i="1"/>
  <c r="G91" i="1" s="1"/>
  <c r="C90" i="1"/>
  <c r="G90" i="1" s="1"/>
  <c r="C89" i="1"/>
  <c r="G89" i="1" s="1"/>
  <c r="C88" i="1"/>
  <c r="G88" i="1" s="1"/>
  <c r="C87" i="1"/>
  <c r="G87" i="1" s="1"/>
  <c r="C86" i="1"/>
  <c r="G86" i="1" s="1"/>
  <c r="C85" i="1"/>
  <c r="G85" i="1" s="1"/>
  <c r="C84" i="1"/>
  <c r="G84" i="1" s="1"/>
  <c r="C83" i="1"/>
  <c r="G83" i="1" s="1"/>
  <c r="C82" i="1"/>
  <c r="G82" i="1" s="1"/>
  <c r="C81" i="1"/>
  <c r="G81" i="1" s="1"/>
  <c r="C80" i="1"/>
  <c r="G80" i="1" s="1"/>
  <c r="C79" i="1"/>
  <c r="G79" i="1" s="1"/>
  <c r="C78" i="1"/>
  <c r="G78" i="1" s="1"/>
  <c r="C77" i="1"/>
  <c r="G77" i="1" s="1"/>
  <c r="C76" i="1"/>
  <c r="G76" i="1" s="1"/>
  <c r="C74" i="1"/>
  <c r="G74" i="1" s="1"/>
  <c r="C72" i="1"/>
  <c r="G72" i="1" s="1"/>
  <c r="C69" i="1"/>
  <c r="G69" i="1" s="1"/>
  <c r="C59" i="1"/>
  <c r="G59" i="1" s="1"/>
  <c r="C55" i="1"/>
  <c r="G55" i="1" s="1"/>
  <c r="C54" i="1"/>
  <c r="G54" i="1" s="1"/>
  <c r="C53" i="1"/>
  <c r="G53" i="1" s="1"/>
  <c r="C52" i="1"/>
  <c r="G52" i="1" s="1"/>
  <c r="C51" i="1"/>
  <c r="G51" i="1" s="1"/>
  <c r="C48" i="1"/>
  <c r="G48" i="1" s="1"/>
  <c r="C46" i="1"/>
  <c r="G46" i="1" s="1"/>
  <c r="C45" i="1"/>
  <c r="G45" i="1" s="1"/>
  <c r="C44" i="1"/>
  <c r="G44" i="1" s="1"/>
  <c r="C43" i="1"/>
  <c r="G43" i="1" s="1"/>
  <c r="C41" i="1"/>
  <c r="G41" i="1" s="1"/>
  <c r="C40" i="1"/>
  <c r="G40" i="1" s="1"/>
  <c r="C39" i="1"/>
  <c r="G39" i="1" s="1"/>
  <c r="C38" i="1"/>
  <c r="G38" i="1" s="1"/>
  <c r="C37" i="1"/>
  <c r="G37" i="1" s="1"/>
  <c r="C36" i="1"/>
  <c r="G36" i="1" s="1"/>
  <c r="C35" i="1"/>
  <c r="G35" i="1" s="1"/>
  <c r="C30" i="1"/>
  <c r="G30" i="1" s="1"/>
  <c r="C28" i="1"/>
  <c r="G28" i="1" s="1"/>
  <c r="C27" i="1"/>
  <c r="G27" i="1" s="1"/>
  <c r="C22" i="1"/>
  <c r="G22" i="1" s="1"/>
  <c r="C34" i="1"/>
  <c r="G34" i="1" s="1"/>
  <c r="C21" i="1"/>
  <c r="G21" i="1" s="1"/>
  <c r="C20" i="1"/>
  <c r="G20" i="1" s="1"/>
  <c r="C19" i="1"/>
  <c r="G19" i="1" s="1"/>
  <c r="C18" i="1"/>
  <c r="G18" i="1" s="1"/>
  <c r="C17" i="1"/>
  <c r="G17" i="1" s="1"/>
  <c r="C16" i="1"/>
  <c r="G16" i="1" s="1"/>
  <c r="C15" i="1"/>
  <c r="C14" i="1"/>
  <c r="G14" i="1" s="1"/>
  <c r="C13" i="1"/>
  <c r="G13" i="1" s="1"/>
  <c r="C12" i="1"/>
  <c r="G12" i="1" s="1"/>
  <c r="C11" i="1"/>
  <c r="G11" i="1" s="1"/>
  <c r="C10" i="1"/>
  <c r="G10" i="1" s="1"/>
  <c r="C9" i="1"/>
  <c r="G9" i="1" s="1"/>
  <c r="C8" i="1"/>
  <c r="G8" i="1" s="1"/>
  <c r="C7" i="1"/>
  <c r="G7" i="1" s="1"/>
  <c r="C6" i="1"/>
  <c r="G6" i="1" s="1"/>
  <c r="C3" i="1"/>
  <c r="G749" i="1" l="1"/>
  <c r="G3" i="1"/>
  <c r="F15" i="1"/>
  <c r="G15" i="1"/>
  <c r="F745" i="1"/>
  <c r="G745" i="1"/>
  <c r="F1083" i="1"/>
  <c r="G1083" i="1"/>
  <c r="F168" i="1"/>
  <c r="G168" i="1"/>
  <c r="F2369" i="1"/>
  <c r="G2369" i="1"/>
  <c r="F1225" i="1"/>
  <c r="G1225" i="1"/>
  <c r="F1742" i="1"/>
  <c r="G1742" i="1"/>
  <c r="F2567" i="1"/>
  <c r="G2567" i="1"/>
  <c r="F2710" i="1"/>
  <c r="G2710" i="1"/>
  <c r="F2941" i="1"/>
  <c r="G2941" i="1"/>
  <c r="F2990" i="1"/>
  <c r="G2990" i="1"/>
  <c r="F3015" i="1"/>
  <c r="G3015" i="1"/>
  <c r="F3" i="1"/>
  <c r="M6" i="1"/>
  <c r="F6" i="1"/>
  <c r="M7" i="1"/>
  <c r="F7" i="1"/>
  <c r="M8" i="1"/>
  <c r="F8" i="1"/>
  <c r="M9" i="1"/>
  <c r="F9" i="1"/>
  <c r="M10" i="1"/>
  <c r="F10" i="1"/>
  <c r="M11" i="1"/>
  <c r="F11" i="1"/>
  <c r="M12" i="1"/>
  <c r="F12" i="1"/>
  <c r="M13" i="1"/>
  <c r="F13" i="1"/>
  <c r="M14" i="1"/>
  <c r="F14" i="1"/>
  <c r="M16" i="1"/>
  <c r="F16" i="1"/>
  <c r="M17" i="1"/>
  <c r="F17" i="1"/>
  <c r="M18" i="1"/>
  <c r="F18" i="1"/>
  <c r="M19" i="1"/>
  <c r="F19" i="1"/>
  <c r="M20" i="1"/>
  <c r="F20" i="1"/>
  <c r="M21" i="1"/>
  <c r="F21" i="1"/>
  <c r="M34" i="1"/>
  <c r="F34" i="1"/>
  <c r="M22" i="1"/>
  <c r="F22" i="1"/>
  <c r="M27" i="1"/>
  <c r="F27" i="1"/>
  <c r="M28" i="1"/>
  <c r="F28" i="1"/>
  <c r="M30" i="1"/>
  <c r="F30" i="1"/>
  <c r="M35" i="1"/>
  <c r="F35" i="1"/>
  <c r="M36" i="1"/>
  <c r="F36" i="1"/>
  <c r="M37" i="1"/>
  <c r="F37" i="1"/>
  <c r="M38" i="1"/>
  <c r="F38" i="1"/>
  <c r="M39" i="1"/>
  <c r="F39" i="1"/>
  <c r="M40" i="1"/>
  <c r="F40" i="1"/>
  <c r="M41" i="1"/>
  <c r="F41" i="1"/>
  <c r="M43" i="1"/>
  <c r="F43" i="1"/>
  <c r="M44" i="1"/>
  <c r="F44" i="1"/>
  <c r="M45" i="1"/>
  <c r="F45" i="1"/>
  <c r="M46" i="1"/>
  <c r="F46" i="1"/>
  <c r="M48" i="1"/>
  <c r="F48" i="1"/>
  <c r="M51" i="1"/>
  <c r="F51" i="1"/>
  <c r="M52" i="1"/>
  <c r="F52" i="1"/>
  <c r="M53" i="1"/>
  <c r="F53" i="1"/>
  <c r="M54" i="1"/>
  <c r="F54" i="1"/>
  <c r="M55" i="1"/>
  <c r="F55" i="1"/>
  <c r="M59" i="1"/>
  <c r="F59" i="1"/>
  <c r="M69" i="1"/>
  <c r="F69" i="1"/>
  <c r="M72" i="1"/>
  <c r="F72" i="1"/>
  <c r="M74" i="1"/>
  <c r="F74" i="1"/>
  <c r="M76" i="1"/>
  <c r="F76" i="1"/>
  <c r="M77" i="1"/>
  <c r="F77" i="1"/>
  <c r="M78" i="1"/>
  <c r="F78" i="1"/>
  <c r="M79" i="1"/>
  <c r="F79" i="1"/>
  <c r="M80" i="1"/>
  <c r="F80" i="1"/>
  <c r="M81" i="1"/>
  <c r="F81" i="1"/>
  <c r="M82" i="1"/>
  <c r="F82" i="1"/>
  <c r="M83" i="1"/>
  <c r="F83" i="1"/>
  <c r="M84" i="1"/>
  <c r="F84" i="1"/>
  <c r="M85" i="1"/>
  <c r="F85" i="1"/>
  <c r="M86" i="1"/>
  <c r="F86" i="1"/>
  <c r="M87" i="1"/>
  <c r="F87" i="1"/>
  <c r="M88" i="1"/>
  <c r="F88" i="1"/>
  <c r="M89" i="1"/>
  <c r="F89" i="1"/>
  <c r="M90" i="1"/>
  <c r="F90" i="1"/>
  <c r="M91" i="1"/>
  <c r="F91" i="1"/>
  <c r="M92" i="1"/>
  <c r="F92" i="1"/>
  <c r="M93" i="1"/>
  <c r="F93" i="1"/>
  <c r="M94" i="1"/>
  <c r="F94" i="1"/>
  <c r="M95" i="1"/>
  <c r="F95" i="1"/>
  <c r="M96" i="1"/>
  <c r="F96" i="1"/>
  <c r="M97" i="1"/>
  <c r="F97" i="1"/>
  <c r="M110" i="1"/>
  <c r="F110" i="1"/>
  <c r="M111" i="1"/>
  <c r="F111" i="1"/>
  <c r="M116" i="1"/>
  <c r="F116" i="1"/>
  <c r="M117" i="1"/>
  <c r="F117" i="1"/>
  <c r="M118" i="1"/>
  <c r="F118" i="1"/>
  <c r="M119" i="1"/>
  <c r="F119" i="1"/>
  <c r="M120" i="1"/>
  <c r="F120" i="1"/>
  <c r="M121" i="1"/>
  <c r="F121" i="1"/>
  <c r="M122" i="1"/>
  <c r="F122" i="1"/>
  <c r="M125" i="1"/>
  <c r="F125" i="1"/>
  <c r="M133" i="1"/>
  <c r="F133" i="1"/>
  <c r="M134" i="1"/>
  <c r="F134" i="1"/>
  <c r="M135" i="1"/>
  <c r="F135" i="1"/>
  <c r="M138" i="1"/>
  <c r="F138" i="1"/>
  <c r="M139" i="1"/>
  <c r="F139" i="1"/>
  <c r="M140" i="1"/>
  <c r="F140" i="1"/>
  <c r="M141" i="1"/>
  <c r="F141" i="1"/>
  <c r="M142" i="1"/>
  <c r="F142" i="1"/>
  <c r="M143" i="1"/>
  <c r="F143" i="1"/>
  <c r="M144" i="1"/>
  <c r="F144" i="1"/>
  <c r="M145" i="1"/>
  <c r="F145" i="1"/>
  <c r="M146" i="1"/>
  <c r="F146" i="1"/>
  <c r="M147" i="1"/>
  <c r="F147" i="1"/>
  <c r="M150" i="1"/>
  <c r="F150" i="1"/>
  <c r="M151" i="1"/>
  <c r="F151" i="1"/>
  <c r="M152" i="1"/>
  <c r="F152" i="1"/>
  <c r="M153" i="1"/>
  <c r="F153" i="1"/>
  <c r="M157" i="1"/>
  <c r="F157" i="1"/>
  <c r="M158" i="1"/>
  <c r="F158" i="1"/>
  <c r="M159" i="1"/>
  <c r="F159" i="1"/>
  <c r="M160" i="1"/>
  <c r="F160" i="1"/>
  <c r="M161" i="1"/>
  <c r="F161" i="1"/>
  <c r="M162" i="1"/>
  <c r="F162" i="1"/>
  <c r="M163" i="1"/>
  <c r="F163" i="1"/>
  <c r="M164" i="1"/>
  <c r="F164" i="1"/>
  <c r="M165" i="1"/>
  <c r="F165" i="1"/>
  <c r="M167" i="1"/>
  <c r="F167" i="1"/>
  <c r="M169" i="1"/>
  <c r="F169" i="1"/>
  <c r="M170" i="1"/>
  <c r="F170" i="1"/>
  <c r="M171" i="1"/>
  <c r="F171" i="1"/>
  <c r="M172" i="1"/>
  <c r="F172" i="1"/>
  <c r="M173" i="1"/>
  <c r="F173" i="1"/>
  <c r="M175" i="1"/>
  <c r="F175" i="1"/>
  <c r="M176" i="1"/>
  <c r="F176" i="1"/>
  <c r="M178" i="1"/>
  <c r="F178" i="1"/>
  <c r="M179" i="1"/>
  <c r="F179" i="1"/>
  <c r="M185" i="1"/>
  <c r="F185" i="1"/>
  <c r="M186" i="1"/>
  <c r="F186" i="1"/>
  <c r="M187" i="1"/>
  <c r="F187" i="1"/>
  <c r="M188" i="1"/>
  <c r="F188" i="1"/>
  <c r="M189" i="1"/>
  <c r="F189" i="1"/>
  <c r="M191" i="1"/>
  <c r="F191" i="1"/>
  <c r="M192" i="1"/>
  <c r="F192" i="1"/>
  <c r="M193" i="1"/>
  <c r="F193" i="1"/>
  <c r="M194" i="1"/>
  <c r="F194" i="1"/>
  <c r="M196" i="1"/>
  <c r="F196" i="1"/>
  <c r="M201" i="1"/>
  <c r="F201" i="1"/>
  <c r="M202" i="1"/>
  <c r="F202" i="1"/>
  <c r="M203" i="1"/>
  <c r="F203" i="1"/>
  <c r="M204" i="1"/>
  <c r="F204" i="1"/>
  <c r="M205" i="1"/>
  <c r="F205" i="1"/>
  <c r="M206" i="1"/>
  <c r="F206" i="1"/>
  <c r="M207" i="1"/>
  <c r="F207" i="1"/>
  <c r="M208" i="1"/>
  <c r="F208" i="1"/>
  <c r="M209" i="1"/>
  <c r="F209" i="1"/>
  <c r="M210" i="1"/>
  <c r="F210" i="1"/>
  <c r="M211" i="1"/>
  <c r="F211" i="1"/>
  <c r="M212" i="1"/>
  <c r="F212" i="1"/>
  <c r="M213" i="1"/>
  <c r="F213" i="1"/>
  <c r="M214" i="1"/>
  <c r="F214" i="1"/>
  <c r="M215" i="1"/>
  <c r="F215" i="1"/>
  <c r="M216" i="1"/>
  <c r="F216" i="1"/>
  <c r="M217" i="1"/>
  <c r="F217" i="1"/>
  <c r="M218" i="1"/>
  <c r="F218" i="1"/>
  <c r="M219" i="1"/>
  <c r="F219" i="1"/>
  <c r="M220" i="1"/>
  <c r="F220" i="1"/>
  <c r="M221" i="1"/>
  <c r="F221" i="1"/>
  <c r="M222" i="1"/>
  <c r="F222" i="1"/>
  <c r="M223" i="1"/>
  <c r="F223" i="1"/>
  <c r="M227" i="1"/>
  <c r="F227" i="1"/>
  <c r="M228" i="1"/>
  <c r="F228" i="1"/>
  <c r="M229" i="1"/>
  <c r="F229" i="1"/>
  <c r="M230" i="1"/>
  <c r="F230" i="1"/>
  <c r="M231" i="1"/>
  <c r="F231" i="1"/>
  <c r="M232" i="1"/>
  <c r="F232" i="1"/>
  <c r="M233" i="1"/>
  <c r="F233" i="1"/>
  <c r="M242" i="1"/>
  <c r="F242" i="1"/>
  <c r="M243" i="1"/>
  <c r="F243" i="1"/>
  <c r="M244" i="1"/>
  <c r="F244" i="1"/>
  <c r="M245" i="1"/>
  <c r="F245" i="1"/>
  <c r="M246" i="1"/>
  <c r="F246" i="1"/>
  <c r="M247" i="1"/>
  <c r="F247" i="1"/>
  <c r="M248" i="1"/>
  <c r="F248" i="1"/>
  <c r="M249" i="1"/>
  <c r="F249" i="1"/>
  <c r="M250" i="1"/>
  <c r="F250" i="1"/>
  <c r="M251" i="1"/>
  <c r="F251" i="1"/>
  <c r="M252" i="1"/>
  <c r="F252" i="1"/>
  <c r="M253" i="1"/>
  <c r="F253" i="1"/>
  <c r="M255" i="1"/>
  <c r="F255" i="1"/>
  <c r="M256" i="1"/>
  <c r="F256" i="1"/>
  <c r="M257" i="1"/>
  <c r="F257" i="1"/>
  <c r="M258" i="1"/>
  <c r="F258" i="1"/>
  <c r="M259" i="1"/>
  <c r="F259" i="1"/>
  <c r="M260" i="1"/>
  <c r="F260" i="1"/>
  <c r="M261" i="1"/>
  <c r="F261" i="1"/>
  <c r="M262" i="1"/>
  <c r="F262" i="1"/>
  <c r="M263" i="1"/>
  <c r="F263" i="1"/>
  <c r="M264" i="1"/>
  <c r="F264" i="1"/>
  <c r="M265" i="1"/>
  <c r="F265" i="1"/>
  <c r="M266" i="1"/>
  <c r="F266" i="1"/>
  <c r="M267" i="1"/>
  <c r="F267" i="1"/>
  <c r="M268" i="1"/>
  <c r="F268" i="1"/>
  <c r="M269" i="1"/>
  <c r="F269" i="1"/>
  <c r="M270" i="1"/>
  <c r="F270" i="1"/>
  <c r="M271" i="1"/>
  <c r="F271" i="1"/>
  <c r="M272" i="1"/>
  <c r="F272" i="1"/>
  <c r="M273" i="1"/>
  <c r="F273" i="1"/>
  <c r="M274" i="1"/>
  <c r="F274" i="1"/>
  <c r="M275" i="1"/>
  <c r="F275" i="1"/>
  <c r="M276" i="1"/>
  <c r="F276" i="1"/>
  <c r="M277" i="1"/>
  <c r="F277" i="1"/>
  <c r="M278" i="1"/>
  <c r="F278" i="1"/>
  <c r="M280" i="1"/>
  <c r="F280" i="1"/>
  <c r="M281" i="1"/>
  <c r="F281" i="1"/>
  <c r="M283" i="1"/>
  <c r="F283" i="1"/>
  <c r="M284" i="1"/>
  <c r="F284" i="1"/>
  <c r="M285" i="1"/>
  <c r="F285" i="1"/>
  <c r="M286" i="1"/>
  <c r="F286" i="1"/>
  <c r="M287" i="1"/>
  <c r="F287" i="1"/>
  <c r="M288" i="1"/>
  <c r="F288" i="1"/>
  <c r="M289" i="1"/>
  <c r="F289" i="1"/>
  <c r="M294" i="1"/>
  <c r="F294" i="1"/>
  <c r="M295" i="1"/>
  <c r="F295" i="1"/>
  <c r="M296" i="1"/>
  <c r="F296" i="1"/>
  <c r="M297" i="1"/>
  <c r="F297" i="1"/>
  <c r="M298" i="1"/>
  <c r="F298" i="1"/>
  <c r="M299" i="1"/>
  <c r="F299" i="1"/>
  <c r="M300" i="1"/>
  <c r="F300" i="1"/>
  <c r="M301" i="1"/>
  <c r="F301" i="1"/>
  <c r="M302" i="1"/>
  <c r="F302" i="1"/>
  <c r="M303" i="1"/>
  <c r="F303" i="1"/>
  <c r="M304" i="1"/>
  <c r="F304" i="1"/>
  <c r="M305" i="1"/>
  <c r="F305" i="1"/>
  <c r="M307" i="1"/>
  <c r="F307" i="1"/>
  <c r="M309" i="1"/>
  <c r="F309" i="1"/>
  <c r="M310" i="1"/>
  <c r="F310" i="1"/>
  <c r="M311" i="1"/>
  <c r="F311" i="1"/>
  <c r="M312" i="1"/>
  <c r="F312" i="1"/>
  <c r="M313" i="1"/>
  <c r="F313" i="1"/>
  <c r="M314" i="1"/>
  <c r="F314" i="1"/>
  <c r="M315" i="1"/>
  <c r="F315" i="1"/>
  <c r="M316" i="1"/>
  <c r="F316" i="1"/>
  <c r="M317" i="1"/>
  <c r="F317" i="1"/>
  <c r="M318" i="1"/>
  <c r="F318" i="1"/>
  <c r="M319" i="1"/>
  <c r="F319" i="1"/>
  <c r="M320" i="1"/>
  <c r="F320" i="1"/>
  <c r="M322" i="1"/>
  <c r="F322" i="1"/>
  <c r="M323" i="1"/>
  <c r="F323" i="1"/>
  <c r="M324" i="1"/>
  <c r="F324" i="1"/>
  <c r="M325" i="1"/>
  <c r="F325" i="1"/>
  <c r="M326" i="1"/>
  <c r="F326" i="1"/>
  <c r="M327" i="1"/>
  <c r="F327" i="1"/>
  <c r="M328" i="1"/>
  <c r="F328" i="1"/>
  <c r="M329" i="1"/>
  <c r="F329" i="1"/>
  <c r="M330" i="1"/>
  <c r="F330" i="1"/>
  <c r="M331" i="1"/>
  <c r="F331" i="1"/>
  <c r="M332" i="1"/>
  <c r="F332" i="1"/>
  <c r="M333" i="1"/>
  <c r="F333" i="1"/>
  <c r="M334" i="1"/>
  <c r="F334" i="1"/>
  <c r="M335" i="1"/>
  <c r="F335" i="1"/>
  <c r="M338" i="1"/>
  <c r="F338" i="1"/>
  <c r="M339" i="1"/>
  <c r="F339" i="1"/>
  <c r="M345" i="1"/>
  <c r="F345" i="1"/>
  <c r="M346" i="1"/>
  <c r="F346" i="1"/>
  <c r="M353" i="1"/>
  <c r="F353" i="1"/>
  <c r="M355" i="1"/>
  <c r="F355" i="1"/>
  <c r="M356" i="1"/>
  <c r="F356" i="1"/>
  <c r="M358" i="1"/>
  <c r="F358" i="1"/>
  <c r="M359" i="1"/>
  <c r="F359" i="1"/>
  <c r="M360" i="1"/>
  <c r="F360" i="1"/>
  <c r="M361" i="1"/>
  <c r="F361" i="1"/>
  <c r="M370" i="1"/>
  <c r="F370" i="1"/>
  <c r="M371" i="1"/>
  <c r="F371" i="1"/>
  <c r="M373" i="1"/>
  <c r="F373" i="1"/>
  <c r="M410" i="1"/>
  <c r="F410" i="1"/>
  <c r="M412" i="1"/>
  <c r="F412" i="1"/>
  <c r="M413" i="1"/>
  <c r="F413" i="1"/>
  <c r="M414" i="1"/>
  <c r="F414" i="1"/>
  <c r="M415" i="1"/>
  <c r="F415" i="1"/>
  <c r="M416" i="1"/>
  <c r="F416" i="1"/>
  <c r="M417" i="1"/>
  <c r="F417" i="1"/>
  <c r="M418" i="1"/>
  <c r="F418" i="1"/>
  <c r="M419" i="1"/>
  <c r="F419" i="1"/>
  <c r="M420" i="1"/>
  <c r="F420" i="1"/>
  <c r="M421" i="1"/>
  <c r="F421" i="1"/>
  <c r="M422" i="1"/>
  <c r="F422" i="1"/>
  <c r="M423" i="1"/>
  <c r="F423" i="1"/>
  <c r="M424" i="1"/>
  <c r="F424" i="1"/>
  <c r="M425" i="1"/>
  <c r="F425" i="1"/>
  <c r="M426" i="1"/>
  <c r="F426" i="1"/>
  <c r="M427" i="1"/>
  <c r="F427" i="1"/>
  <c r="M428" i="1"/>
  <c r="F428" i="1"/>
  <c r="M429" i="1"/>
  <c r="F429" i="1"/>
  <c r="M430" i="1"/>
  <c r="F430" i="1"/>
  <c r="M431" i="1"/>
  <c r="F431" i="1"/>
  <c r="M432" i="1"/>
  <c r="F432" i="1"/>
  <c r="M433" i="1"/>
  <c r="F433" i="1"/>
  <c r="M434" i="1"/>
  <c r="F434" i="1"/>
  <c r="M435" i="1"/>
  <c r="F435" i="1"/>
  <c r="M436" i="1"/>
  <c r="F436" i="1"/>
  <c r="M437" i="1"/>
  <c r="F437" i="1"/>
  <c r="M438" i="1"/>
  <c r="F438" i="1"/>
  <c r="M439" i="1"/>
  <c r="F439" i="1"/>
  <c r="M440" i="1"/>
  <c r="F440" i="1"/>
  <c r="M441" i="1"/>
  <c r="F441" i="1"/>
  <c r="M442" i="1"/>
  <c r="F442" i="1"/>
  <c r="M443" i="1"/>
  <c r="F443" i="1"/>
  <c r="M444" i="1"/>
  <c r="F444" i="1"/>
  <c r="M447" i="1"/>
  <c r="F447" i="1"/>
  <c r="M448" i="1"/>
  <c r="F448" i="1"/>
  <c r="M449" i="1"/>
  <c r="F449" i="1"/>
  <c r="M450" i="1"/>
  <c r="F450" i="1"/>
  <c r="M451" i="1"/>
  <c r="F451" i="1"/>
  <c r="M452" i="1"/>
  <c r="F452" i="1"/>
  <c r="M453" i="1"/>
  <c r="F453" i="1"/>
  <c r="M454" i="1"/>
  <c r="F454" i="1"/>
  <c r="M455" i="1"/>
  <c r="F455" i="1"/>
  <c r="M456" i="1"/>
  <c r="F456" i="1"/>
  <c r="M457" i="1"/>
  <c r="F457" i="1"/>
  <c r="M458" i="1"/>
  <c r="F458" i="1"/>
  <c r="M459" i="1"/>
  <c r="F459" i="1"/>
  <c r="M461" i="1"/>
  <c r="F461" i="1"/>
  <c r="M462" i="1"/>
  <c r="F462" i="1"/>
  <c r="M463" i="1"/>
  <c r="F463" i="1"/>
  <c r="M464" i="1"/>
  <c r="F464" i="1"/>
  <c r="M465" i="1"/>
  <c r="F465" i="1"/>
  <c r="M466" i="1"/>
  <c r="F466" i="1"/>
  <c r="M468" i="1"/>
  <c r="F468" i="1"/>
  <c r="M469" i="1"/>
  <c r="F469" i="1"/>
  <c r="M470" i="1"/>
  <c r="F470" i="1"/>
  <c r="M471" i="1"/>
  <c r="F471" i="1"/>
  <c r="M472" i="1"/>
  <c r="F472" i="1"/>
  <c r="M473" i="1"/>
  <c r="F473" i="1"/>
  <c r="M474" i="1"/>
  <c r="F474" i="1"/>
  <c r="M475" i="1"/>
  <c r="F475" i="1"/>
  <c r="M476" i="1"/>
  <c r="F476" i="1"/>
  <c r="M477" i="1"/>
  <c r="F477" i="1"/>
  <c r="M478" i="1"/>
  <c r="F478" i="1"/>
  <c r="M479" i="1"/>
  <c r="F479" i="1"/>
  <c r="M480" i="1"/>
  <c r="F480" i="1"/>
  <c r="M481" i="1"/>
  <c r="F481" i="1"/>
  <c r="M482" i="1"/>
  <c r="F482" i="1"/>
  <c r="M483" i="1"/>
  <c r="F483" i="1"/>
  <c r="M485" i="1"/>
  <c r="F485" i="1"/>
  <c r="M486" i="1"/>
  <c r="F486" i="1"/>
  <c r="M487" i="1"/>
  <c r="F487" i="1"/>
  <c r="M494" i="1"/>
  <c r="F494" i="1"/>
  <c r="M495" i="1"/>
  <c r="F495" i="1"/>
  <c r="M496" i="1"/>
  <c r="F496" i="1"/>
  <c r="M497" i="1"/>
  <c r="F497" i="1"/>
  <c r="M498" i="1"/>
  <c r="F498" i="1"/>
  <c r="M501" i="1"/>
  <c r="F501" i="1"/>
  <c r="M502" i="1"/>
  <c r="F502" i="1"/>
  <c r="M503" i="1"/>
  <c r="F503" i="1"/>
  <c r="M504" i="1"/>
  <c r="F504" i="1"/>
  <c r="M505" i="1"/>
  <c r="F505" i="1"/>
  <c r="M506" i="1"/>
  <c r="F506" i="1"/>
  <c r="M507" i="1"/>
  <c r="F507" i="1"/>
  <c r="M508" i="1"/>
  <c r="F508" i="1"/>
  <c r="M509" i="1"/>
  <c r="F509" i="1"/>
  <c r="M510" i="1"/>
  <c r="F510" i="1"/>
  <c r="M511" i="1"/>
  <c r="F511" i="1"/>
  <c r="M512" i="1"/>
  <c r="F512" i="1"/>
  <c r="M513" i="1"/>
  <c r="F513" i="1"/>
  <c r="M514" i="1"/>
  <c r="F514" i="1"/>
  <c r="M515" i="1"/>
  <c r="F515" i="1"/>
  <c r="M516" i="1"/>
  <c r="F516" i="1"/>
  <c r="M517" i="1"/>
  <c r="F517" i="1"/>
  <c r="M518" i="1"/>
  <c r="F518" i="1"/>
  <c r="M519" i="1"/>
  <c r="F519" i="1"/>
  <c r="M520" i="1"/>
  <c r="F520" i="1"/>
  <c r="M521" i="1"/>
  <c r="F521" i="1"/>
  <c r="M522" i="1"/>
  <c r="F522" i="1"/>
  <c r="M524" i="1"/>
  <c r="F524" i="1"/>
  <c r="M526" i="1"/>
  <c r="F526" i="1"/>
  <c r="M532" i="1"/>
  <c r="F532" i="1"/>
  <c r="M534" i="1"/>
  <c r="F534" i="1"/>
  <c r="M535" i="1"/>
  <c r="F535" i="1"/>
  <c r="M537" i="1"/>
  <c r="F537" i="1"/>
  <c r="M538" i="1"/>
  <c r="F538" i="1"/>
  <c r="M539" i="1"/>
  <c r="F539" i="1"/>
  <c r="M540" i="1"/>
  <c r="F540" i="1"/>
  <c r="M541" i="1"/>
  <c r="F541" i="1"/>
  <c r="M542" i="1"/>
  <c r="F542" i="1"/>
  <c r="M543" i="1"/>
  <c r="F543" i="1"/>
  <c r="M544" i="1"/>
  <c r="F544" i="1"/>
  <c r="M545" i="1"/>
  <c r="F545" i="1"/>
  <c r="M546" i="1"/>
  <c r="F546" i="1"/>
  <c r="M548" i="1"/>
  <c r="F548" i="1"/>
  <c r="M549" i="1"/>
  <c r="F549" i="1"/>
  <c r="M550" i="1"/>
  <c r="F550" i="1"/>
  <c r="M551" i="1"/>
  <c r="F551" i="1"/>
  <c r="M553" i="1"/>
  <c r="F553" i="1"/>
  <c r="M554" i="1"/>
  <c r="F554" i="1"/>
  <c r="M555" i="1"/>
  <c r="F555" i="1"/>
  <c r="M556" i="1"/>
  <c r="F556" i="1"/>
  <c r="M557" i="1"/>
  <c r="F557" i="1"/>
  <c r="M559" i="1"/>
  <c r="F559" i="1"/>
  <c r="M561" i="1"/>
  <c r="F561" i="1"/>
  <c r="M562" i="1"/>
  <c r="F562" i="1"/>
  <c r="M565" i="1"/>
  <c r="F565" i="1"/>
  <c r="M566" i="1"/>
  <c r="F566" i="1"/>
  <c r="M567" i="1"/>
  <c r="F567" i="1"/>
  <c r="M568" i="1"/>
  <c r="F568" i="1"/>
  <c r="M569" i="1"/>
  <c r="F569" i="1"/>
  <c r="M570" i="1"/>
  <c r="F570" i="1"/>
  <c r="M571" i="1"/>
  <c r="F571" i="1"/>
  <c r="M572" i="1"/>
  <c r="F572" i="1"/>
  <c r="M575" i="1"/>
  <c r="F575" i="1"/>
  <c r="M576" i="1"/>
  <c r="F576" i="1"/>
  <c r="M577" i="1"/>
  <c r="F577" i="1"/>
  <c r="M581" i="1"/>
  <c r="F581" i="1"/>
  <c r="M583" i="1"/>
  <c r="F583" i="1"/>
  <c r="M585" i="1"/>
  <c r="F585" i="1"/>
  <c r="M586" i="1"/>
  <c r="F586" i="1"/>
  <c r="M587" i="1"/>
  <c r="F587" i="1"/>
  <c r="M588" i="1"/>
  <c r="F588" i="1"/>
  <c r="M589" i="1"/>
  <c r="F589" i="1"/>
  <c r="M590" i="1"/>
  <c r="F590" i="1"/>
  <c r="M591" i="1"/>
  <c r="F591" i="1"/>
  <c r="M592" i="1"/>
  <c r="F592" i="1"/>
  <c r="M594" i="1"/>
  <c r="F594" i="1"/>
  <c r="M595" i="1"/>
  <c r="F595" i="1"/>
  <c r="M596" i="1"/>
  <c r="F596" i="1"/>
  <c r="M597" i="1"/>
  <c r="F597" i="1"/>
  <c r="M598" i="1"/>
  <c r="F598" i="1"/>
  <c r="M599" i="1"/>
  <c r="F599" i="1"/>
  <c r="M600" i="1"/>
  <c r="F600" i="1"/>
  <c r="M601" i="1"/>
  <c r="F601" i="1"/>
  <c r="M602" i="1"/>
  <c r="F602" i="1"/>
  <c r="M603" i="1"/>
  <c r="F603" i="1"/>
  <c r="M604" i="1"/>
  <c r="F604" i="1"/>
  <c r="M605" i="1"/>
  <c r="F605" i="1"/>
  <c r="M606" i="1"/>
  <c r="F606" i="1"/>
  <c r="M607" i="1"/>
  <c r="F607" i="1"/>
  <c r="M610" i="1"/>
  <c r="F610" i="1"/>
  <c r="M611" i="1"/>
  <c r="F611" i="1"/>
  <c r="M612" i="1"/>
  <c r="F612" i="1"/>
  <c r="M613" i="1"/>
  <c r="F613" i="1"/>
  <c r="M614" i="1"/>
  <c r="F614" i="1"/>
  <c r="M615" i="1"/>
  <c r="F615" i="1"/>
  <c r="M616" i="1"/>
  <c r="F616" i="1"/>
  <c r="M617" i="1"/>
  <c r="F617" i="1"/>
  <c r="M618" i="1"/>
  <c r="F618" i="1"/>
  <c r="M619" i="1"/>
  <c r="F619" i="1"/>
  <c r="M620" i="1"/>
  <c r="F620" i="1"/>
  <c r="M621" i="1"/>
  <c r="F621" i="1"/>
  <c r="M622" i="1"/>
  <c r="F622" i="1"/>
  <c r="M1756" i="1"/>
  <c r="F1756" i="1"/>
  <c r="M623" i="1"/>
  <c r="F623" i="1"/>
  <c r="M631" i="1"/>
  <c r="F631" i="1"/>
  <c r="M634" i="1"/>
  <c r="F634" i="1"/>
  <c r="M636" i="1"/>
  <c r="F636" i="1"/>
  <c r="M637" i="1"/>
  <c r="F637" i="1"/>
  <c r="M638" i="1"/>
  <c r="F638" i="1"/>
  <c r="M639" i="1"/>
  <c r="F639" i="1"/>
  <c r="M640" i="1"/>
  <c r="F640" i="1"/>
  <c r="M641" i="1"/>
  <c r="F641" i="1"/>
  <c r="M642" i="1"/>
  <c r="F642" i="1"/>
  <c r="M643" i="1"/>
  <c r="F643" i="1"/>
  <c r="M644" i="1"/>
  <c r="F644" i="1"/>
  <c r="M645" i="1"/>
  <c r="F645" i="1"/>
  <c r="M646" i="1"/>
  <c r="F646" i="1"/>
  <c r="M647" i="1"/>
  <c r="F647" i="1"/>
  <c r="M648" i="1"/>
  <c r="F648" i="1"/>
  <c r="M649" i="1"/>
  <c r="F649" i="1"/>
  <c r="M650" i="1"/>
  <c r="F650" i="1"/>
  <c r="M651" i="1"/>
  <c r="F651" i="1"/>
  <c r="M652" i="1"/>
  <c r="F652" i="1"/>
  <c r="M653" i="1"/>
  <c r="F653" i="1"/>
  <c r="M654" i="1"/>
  <c r="F654" i="1"/>
  <c r="M655" i="1"/>
  <c r="F655" i="1"/>
  <c r="M656" i="1"/>
  <c r="F656" i="1"/>
  <c r="M657" i="1"/>
  <c r="F657" i="1"/>
  <c r="M658" i="1"/>
  <c r="F658" i="1"/>
  <c r="M659" i="1"/>
  <c r="F659" i="1"/>
  <c r="M660" i="1"/>
  <c r="F660" i="1"/>
  <c r="M661" i="1"/>
  <c r="F661" i="1"/>
  <c r="M662" i="1"/>
  <c r="F662" i="1"/>
  <c r="M663" i="1"/>
  <c r="F663" i="1"/>
  <c r="M664" i="1"/>
  <c r="F664" i="1"/>
  <c r="M665" i="1"/>
  <c r="F665" i="1"/>
  <c r="M668" i="1"/>
  <c r="F668" i="1"/>
  <c r="M669" i="1"/>
  <c r="F669" i="1"/>
  <c r="M670" i="1"/>
  <c r="F670" i="1"/>
  <c r="M672" i="1"/>
  <c r="F672" i="1"/>
  <c r="M673" i="1"/>
  <c r="F673" i="1"/>
  <c r="M674" i="1"/>
  <c r="F674" i="1"/>
  <c r="M675" i="1"/>
  <c r="F675" i="1"/>
  <c r="M676" i="1"/>
  <c r="F676" i="1"/>
  <c r="M677" i="1"/>
  <c r="F677" i="1"/>
  <c r="M679" i="1"/>
  <c r="F679" i="1"/>
  <c r="M680" i="1"/>
  <c r="F680" i="1"/>
  <c r="M681" i="1"/>
  <c r="F681" i="1"/>
  <c r="M682" i="1"/>
  <c r="F682" i="1"/>
  <c r="M683" i="1"/>
  <c r="F683" i="1"/>
  <c r="M684" i="1"/>
  <c r="F684" i="1"/>
  <c r="M685" i="1"/>
  <c r="F685" i="1"/>
  <c r="M687" i="1"/>
  <c r="F687" i="1"/>
  <c r="M688" i="1"/>
  <c r="F688" i="1"/>
  <c r="M689" i="1"/>
  <c r="F689" i="1"/>
  <c r="M692" i="1"/>
  <c r="F692" i="1"/>
  <c r="M693" i="1"/>
  <c r="F693" i="1"/>
  <c r="M694" i="1"/>
  <c r="F694" i="1"/>
  <c r="M695" i="1"/>
  <c r="F695" i="1"/>
  <c r="M696" i="1"/>
  <c r="F696" i="1"/>
  <c r="M697" i="1"/>
  <c r="F697" i="1"/>
  <c r="M698" i="1"/>
  <c r="F698" i="1"/>
  <c r="M699" i="1"/>
  <c r="F699" i="1"/>
  <c r="M700" i="1"/>
  <c r="F700" i="1"/>
  <c r="M701" i="1"/>
  <c r="F701" i="1"/>
  <c r="M703" i="1"/>
  <c r="F703" i="1"/>
  <c r="M704" i="1"/>
  <c r="F704" i="1"/>
  <c r="M705" i="1"/>
  <c r="F705" i="1"/>
  <c r="M706" i="1"/>
  <c r="F706" i="1"/>
  <c r="M707" i="1"/>
  <c r="F707" i="1"/>
  <c r="M708" i="1"/>
  <c r="F708" i="1"/>
  <c r="M709" i="1"/>
  <c r="F709" i="1"/>
  <c r="M713" i="1"/>
  <c r="F713" i="1"/>
  <c r="M714" i="1"/>
  <c r="F714" i="1"/>
  <c r="M715" i="1"/>
  <c r="F715" i="1"/>
  <c r="M716" i="1"/>
  <c r="F716" i="1"/>
  <c r="M717" i="1"/>
  <c r="F717" i="1"/>
  <c r="M718" i="1"/>
  <c r="F718" i="1"/>
  <c r="M719" i="1"/>
  <c r="F719" i="1"/>
  <c r="M720" i="1"/>
  <c r="F720" i="1"/>
  <c r="M723" i="1"/>
  <c r="F723" i="1"/>
  <c r="M724" i="1"/>
  <c r="F724" i="1"/>
  <c r="M726" i="1"/>
  <c r="F726" i="1"/>
  <c r="M727" i="1"/>
  <c r="F727" i="1"/>
  <c r="M728" i="1"/>
  <c r="F728" i="1"/>
  <c r="M729" i="1"/>
  <c r="F729" i="1"/>
  <c r="M730" i="1"/>
  <c r="F730" i="1"/>
  <c r="M732" i="1"/>
  <c r="F732" i="1"/>
  <c r="M734" i="1"/>
  <c r="F734" i="1"/>
  <c r="M735" i="1"/>
  <c r="F735" i="1"/>
  <c r="M737" i="1"/>
  <c r="F737" i="1"/>
  <c r="M738" i="1"/>
  <c r="F738" i="1"/>
  <c r="M739" i="1"/>
  <c r="F739" i="1"/>
  <c r="M740" i="1"/>
  <c r="F740" i="1"/>
  <c r="M742" i="1"/>
  <c r="F742" i="1"/>
  <c r="M743" i="1"/>
  <c r="F743" i="1"/>
  <c r="M744" i="1"/>
  <c r="F744" i="1"/>
  <c r="M747" i="1"/>
  <c r="F747" i="1"/>
  <c r="M749" i="1"/>
  <c r="F749" i="1"/>
  <c r="M750" i="1"/>
  <c r="F750" i="1"/>
  <c r="M751" i="1"/>
  <c r="F751" i="1"/>
  <c r="M753" i="1"/>
  <c r="F753" i="1"/>
  <c r="M754" i="1"/>
  <c r="F754" i="1"/>
  <c r="M755" i="1"/>
  <c r="F755" i="1"/>
  <c r="M757" i="1"/>
  <c r="F757" i="1"/>
  <c r="M758" i="1"/>
  <c r="F758" i="1"/>
  <c r="M759" i="1"/>
  <c r="F759" i="1"/>
  <c r="M760" i="1"/>
  <c r="F760" i="1"/>
  <c r="M761" i="1"/>
  <c r="F761" i="1"/>
  <c r="M762" i="1"/>
  <c r="F762" i="1"/>
  <c r="M763" i="1"/>
  <c r="F763" i="1"/>
  <c r="M765" i="1"/>
  <c r="F765" i="1"/>
  <c r="M766" i="1"/>
  <c r="F766" i="1"/>
  <c r="M770" i="1"/>
  <c r="F770" i="1"/>
  <c r="M772" i="1"/>
  <c r="F772" i="1"/>
  <c r="M773" i="1"/>
  <c r="F773" i="1"/>
  <c r="M774" i="1"/>
  <c r="F774" i="1"/>
  <c r="M775" i="1"/>
  <c r="F775" i="1"/>
  <c r="M777" i="1"/>
  <c r="F777" i="1"/>
  <c r="M778" i="1"/>
  <c r="F778" i="1"/>
  <c r="M779" i="1"/>
  <c r="F779" i="1"/>
  <c r="M780" i="1"/>
  <c r="F780" i="1"/>
  <c r="M782" i="1"/>
  <c r="F782" i="1"/>
  <c r="M792" i="1"/>
  <c r="F792" i="1"/>
  <c r="M793" i="1"/>
  <c r="F793" i="1"/>
  <c r="M794" i="1"/>
  <c r="F794" i="1"/>
  <c r="M795" i="1"/>
  <c r="F795" i="1"/>
  <c r="M796" i="1"/>
  <c r="F796" i="1"/>
  <c r="M798" i="1"/>
  <c r="F798" i="1"/>
  <c r="M800" i="1"/>
  <c r="F800" i="1"/>
  <c r="M804" i="1"/>
  <c r="F804" i="1"/>
  <c r="M805" i="1"/>
  <c r="F805" i="1"/>
  <c r="M806" i="1"/>
  <c r="F806" i="1"/>
  <c r="M810" i="1"/>
  <c r="F810" i="1"/>
  <c r="M812" i="1"/>
  <c r="F812" i="1"/>
  <c r="M813" i="1"/>
  <c r="F813" i="1"/>
  <c r="M814" i="1"/>
  <c r="F814" i="1"/>
  <c r="M815" i="1"/>
  <c r="F815" i="1"/>
  <c r="M816" i="1"/>
  <c r="F816" i="1"/>
  <c r="M817" i="1"/>
  <c r="F817" i="1"/>
  <c r="M818" i="1"/>
  <c r="F818" i="1"/>
  <c r="M819" i="1"/>
  <c r="F819" i="1"/>
  <c r="M825" i="1"/>
  <c r="F825" i="1"/>
  <c r="M826" i="1"/>
  <c r="F826" i="1"/>
  <c r="M827" i="1"/>
  <c r="F827" i="1"/>
  <c r="M828" i="1"/>
  <c r="F828" i="1"/>
  <c r="M830" i="1"/>
  <c r="F830" i="1"/>
  <c r="M831" i="1"/>
  <c r="F831" i="1"/>
  <c r="M832" i="1"/>
  <c r="F832" i="1"/>
  <c r="M833" i="1"/>
  <c r="F833" i="1"/>
  <c r="M834" i="1"/>
  <c r="F834" i="1"/>
  <c r="M836" i="1"/>
  <c r="F836" i="1"/>
  <c r="M837" i="1"/>
  <c r="F837" i="1"/>
  <c r="M838" i="1"/>
  <c r="F838" i="1"/>
  <c r="M839" i="1"/>
  <c r="F839" i="1"/>
  <c r="M840" i="1"/>
  <c r="F840" i="1"/>
  <c r="M841" i="1"/>
  <c r="F841" i="1"/>
  <c r="M842" i="1"/>
  <c r="F842" i="1"/>
  <c r="M843" i="1"/>
  <c r="F843" i="1"/>
  <c r="M844" i="1"/>
  <c r="F844" i="1"/>
  <c r="M845" i="1"/>
  <c r="F845" i="1"/>
  <c r="M846" i="1"/>
  <c r="F846" i="1"/>
  <c r="M847" i="1"/>
  <c r="F847" i="1"/>
  <c r="M848" i="1"/>
  <c r="F848" i="1"/>
  <c r="M849" i="1"/>
  <c r="F849" i="1"/>
  <c r="M850" i="1"/>
  <c r="F850" i="1"/>
  <c r="M851" i="1"/>
  <c r="F851" i="1"/>
  <c r="M852" i="1"/>
  <c r="F852" i="1"/>
  <c r="M853" i="1"/>
  <c r="F853" i="1"/>
  <c r="M854" i="1"/>
  <c r="F854" i="1"/>
  <c r="M855" i="1"/>
  <c r="F855" i="1"/>
  <c r="M856" i="1"/>
  <c r="F856" i="1"/>
  <c r="M857" i="1"/>
  <c r="F857" i="1"/>
  <c r="M858" i="1"/>
  <c r="F858" i="1"/>
  <c r="M859" i="1"/>
  <c r="F859" i="1"/>
  <c r="M860" i="1"/>
  <c r="F860" i="1"/>
  <c r="M861" i="1"/>
  <c r="F861" i="1"/>
  <c r="M862" i="1"/>
  <c r="F862" i="1"/>
  <c r="M863" i="1"/>
  <c r="F863" i="1"/>
  <c r="M864" i="1"/>
  <c r="F864" i="1"/>
  <c r="M865" i="1"/>
  <c r="F865" i="1"/>
  <c r="M867" i="1"/>
  <c r="F867" i="1"/>
  <c r="M868" i="1"/>
  <c r="F868" i="1"/>
  <c r="M869" i="1"/>
  <c r="F869" i="1"/>
  <c r="M871" i="1"/>
  <c r="F871" i="1"/>
  <c r="M873" i="1"/>
  <c r="F873" i="1"/>
  <c r="M877" i="1"/>
  <c r="F877" i="1"/>
  <c r="M884" i="1"/>
  <c r="F884" i="1"/>
  <c r="M886" i="1"/>
  <c r="F886" i="1"/>
  <c r="M887" i="1"/>
  <c r="F887" i="1"/>
  <c r="M890" i="1"/>
  <c r="F890" i="1"/>
  <c r="M898" i="1"/>
  <c r="F898" i="1"/>
  <c r="M900" i="1"/>
  <c r="F900" i="1"/>
  <c r="M902" i="1"/>
  <c r="F902" i="1"/>
  <c r="M904" i="1"/>
  <c r="F904" i="1"/>
  <c r="M905" i="1"/>
  <c r="F905" i="1"/>
  <c r="M906" i="1"/>
  <c r="F906" i="1"/>
  <c r="M907" i="1"/>
  <c r="F907" i="1"/>
  <c r="M908" i="1"/>
  <c r="F908" i="1"/>
  <c r="M909" i="1"/>
  <c r="F909" i="1"/>
  <c r="M910" i="1"/>
  <c r="F910" i="1"/>
  <c r="M913" i="1"/>
  <c r="F913" i="1"/>
  <c r="M914" i="1"/>
  <c r="F914" i="1"/>
  <c r="M915" i="1"/>
  <c r="F915" i="1"/>
  <c r="M916" i="1"/>
  <c r="F916" i="1"/>
  <c r="M917" i="1"/>
  <c r="F917" i="1"/>
  <c r="M919" i="1"/>
  <c r="F919" i="1"/>
  <c r="M920" i="1"/>
  <c r="F920" i="1"/>
  <c r="M922" i="1"/>
  <c r="F922" i="1"/>
  <c r="M923" i="1"/>
  <c r="F923" i="1"/>
  <c r="M924" i="1"/>
  <c r="F924" i="1"/>
  <c r="M925" i="1"/>
  <c r="F925" i="1"/>
  <c r="M926" i="1"/>
  <c r="F926" i="1"/>
  <c r="M927" i="1"/>
  <c r="F927" i="1"/>
  <c r="M930" i="1"/>
  <c r="F930" i="1"/>
  <c r="M935" i="1"/>
  <c r="F935" i="1"/>
  <c r="M936" i="1"/>
  <c r="F936" i="1"/>
  <c r="M938" i="1"/>
  <c r="F938" i="1"/>
  <c r="M939" i="1"/>
  <c r="F939" i="1"/>
  <c r="M941" i="1"/>
  <c r="F941" i="1"/>
  <c r="M942" i="1"/>
  <c r="F942" i="1"/>
  <c r="M949" i="1"/>
  <c r="F949" i="1"/>
  <c r="M950" i="1"/>
  <c r="F950" i="1"/>
  <c r="M951" i="1"/>
  <c r="F951" i="1"/>
  <c r="M954" i="1"/>
  <c r="F954" i="1"/>
  <c r="M955" i="1"/>
  <c r="F955" i="1"/>
  <c r="M963" i="1"/>
  <c r="F963" i="1"/>
  <c r="M964" i="1"/>
  <c r="F964" i="1"/>
  <c r="M965" i="1"/>
  <c r="F965" i="1"/>
  <c r="M967" i="1"/>
  <c r="F967" i="1"/>
  <c r="M968" i="1"/>
  <c r="F968" i="1"/>
  <c r="M969" i="1"/>
  <c r="F969" i="1"/>
  <c r="M970" i="1"/>
  <c r="F970" i="1"/>
  <c r="M971" i="1"/>
  <c r="F971" i="1"/>
  <c r="M972" i="1"/>
  <c r="F972" i="1"/>
  <c r="M973" i="1"/>
  <c r="F973" i="1"/>
  <c r="M974" i="1"/>
  <c r="F974" i="1"/>
  <c r="M975" i="1"/>
  <c r="F975" i="1"/>
  <c r="M976" i="1"/>
  <c r="F976" i="1"/>
  <c r="M979" i="1"/>
  <c r="F979" i="1"/>
  <c r="M980" i="1"/>
  <c r="F980" i="1"/>
  <c r="M981" i="1"/>
  <c r="F981" i="1"/>
  <c r="M982" i="1"/>
  <c r="F982" i="1"/>
  <c r="M983" i="1"/>
  <c r="F983" i="1"/>
  <c r="M985" i="1"/>
  <c r="F985" i="1"/>
  <c r="M986" i="1"/>
  <c r="F986" i="1"/>
  <c r="M987" i="1"/>
  <c r="F987" i="1"/>
  <c r="M988" i="1"/>
  <c r="F988" i="1"/>
  <c r="M989" i="1"/>
  <c r="F989" i="1"/>
  <c r="M990" i="1"/>
  <c r="F990" i="1"/>
  <c r="M991" i="1"/>
  <c r="F991" i="1"/>
  <c r="M994" i="1"/>
  <c r="F994" i="1"/>
  <c r="M999" i="1"/>
  <c r="F999" i="1"/>
  <c r="M1000" i="1"/>
  <c r="F1000" i="1"/>
  <c r="M1009" i="1"/>
  <c r="F1009" i="1"/>
  <c r="M1011" i="1"/>
  <c r="F1011" i="1"/>
  <c r="M1012" i="1"/>
  <c r="F1012" i="1"/>
  <c r="M1014" i="1"/>
  <c r="F1014" i="1"/>
  <c r="M1016" i="1"/>
  <c r="F1016" i="1"/>
  <c r="M1017" i="1"/>
  <c r="F1017" i="1"/>
  <c r="M1018" i="1"/>
  <c r="F1018" i="1"/>
  <c r="M1019" i="1"/>
  <c r="F1019" i="1"/>
  <c r="M1021" i="1"/>
  <c r="F1021" i="1"/>
  <c r="M1022" i="1"/>
  <c r="F1022" i="1"/>
  <c r="M1024" i="1"/>
  <c r="F1024" i="1"/>
  <c r="M1025" i="1"/>
  <c r="F1025" i="1"/>
  <c r="M1026" i="1"/>
  <c r="F1026" i="1"/>
  <c r="M1028" i="1"/>
  <c r="F1028" i="1"/>
  <c r="M1029" i="1"/>
  <c r="F1029" i="1"/>
  <c r="M1030" i="1"/>
  <c r="F1030" i="1"/>
  <c r="M1034" i="1"/>
  <c r="F1034" i="1"/>
  <c r="M1035" i="1"/>
  <c r="F1035" i="1"/>
  <c r="M1036" i="1"/>
  <c r="F1036" i="1"/>
  <c r="M1037" i="1"/>
  <c r="F1037" i="1"/>
  <c r="M1038" i="1"/>
  <c r="F1038" i="1"/>
  <c r="M1042" i="1"/>
  <c r="F1042" i="1"/>
  <c r="M1043" i="1"/>
  <c r="F1043" i="1"/>
  <c r="M1044" i="1"/>
  <c r="F1044" i="1"/>
  <c r="M1045" i="1"/>
  <c r="F1045" i="1"/>
  <c r="M1046" i="1"/>
  <c r="F1046" i="1"/>
  <c r="M1047" i="1"/>
  <c r="F1047" i="1"/>
  <c r="M1048" i="1"/>
  <c r="F1048" i="1"/>
  <c r="M1049" i="1"/>
  <c r="F1049" i="1"/>
  <c r="M1050" i="1"/>
  <c r="F1050" i="1"/>
  <c r="M1051" i="1"/>
  <c r="F1051" i="1"/>
  <c r="M1053" i="1"/>
  <c r="F1053" i="1"/>
  <c r="M1054" i="1"/>
  <c r="F1054" i="1"/>
  <c r="M1055" i="1"/>
  <c r="F1055" i="1"/>
  <c r="M1056" i="1"/>
  <c r="F1056" i="1"/>
  <c r="M1057" i="1"/>
  <c r="F1057" i="1"/>
  <c r="M1059" i="1"/>
  <c r="F1059" i="1"/>
  <c r="M1060" i="1"/>
  <c r="F1060" i="1"/>
  <c r="M1062" i="1"/>
  <c r="F1062" i="1"/>
  <c r="M1064" i="1"/>
  <c r="F1064" i="1"/>
  <c r="M1065" i="1"/>
  <c r="F1065" i="1"/>
  <c r="M1066" i="1"/>
  <c r="F1066" i="1"/>
  <c r="M1067" i="1"/>
  <c r="F1067" i="1"/>
  <c r="M1068" i="1"/>
  <c r="F1068" i="1"/>
  <c r="M1069" i="1"/>
  <c r="F1069" i="1"/>
  <c r="M1070" i="1"/>
  <c r="F1070" i="1"/>
  <c r="M1071" i="1"/>
  <c r="F1071" i="1"/>
  <c r="M1072" i="1"/>
  <c r="F1072" i="1"/>
  <c r="M1073" i="1"/>
  <c r="F1073" i="1"/>
  <c r="M1074" i="1"/>
  <c r="F1074" i="1"/>
  <c r="M1075" i="1"/>
  <c r="F1075" i="1"/>
  <c r="M1079" i="1"/>
  <c r="F1079" i="1"/>
  <c r="M1080" i="1"/>
  <c r="F1080" i="1"/>
  <c r="M1081" i="1"/>
  <c r="F1081" i="1"/>
  <c r="M1082" i="1"/>
  <c r="F1082" i="1"/>
  <c r="M1086" i="1"/>
  <c r="F1086" i="1"/>
  <c r="M1087" i="1"/>
  <c r="F1087" i="1"/>
  <c r="M1088" i="1"/>
  <c r="F1088" i="1"/>
  <c r="M1089" i="1"/>
  <c r="F1089" i="1"/>
  <c r="M1091" i="1"/>
  <c r="F1091" i="1"/>
  <c r="M1092" i="1"/>
  <c r="F1092" i="1"/>
  <c r="M1093" i="1"/>
  <c r="F1093" i="1"/>
  <c r="M1094" i="1"/>
  <c r="F1094" i="1"/>
  <c r="M1095" i="1"/>
  <c r="F1095" i="1"/>
  <c r="M1096" i="1"/>
  <c r="F1096" i="1"/>
  <c r="M1097" i="1"/>
  <c r="F1097" i="1"/>
  <c r="M1100" i="1"/>
  <c r="F1100" i="1"/>
  <c r="M1101" i="1"/>
  <c r="F1101" i="1"/>
  <c r="M1102" i="1"/>
  <c r="F1102" i="1"/>
  <c r="M1103" i="1"/>
  <c r="F1103" i="1"/>
  <c r="M1104" i="1"/>
  <c r="F1104" i="1"/>
  <c r="M1105" i="1"/>
  <c r="F1105" i="1"/>
  <c r="M1107" i="1"/>
  <c r="F1107" i="1"/>
  <c r="M1108" i="1"/>
  <c r="F1108" i="1"/>
  <c r="M1109" i="1"/>
  <c r="F1109" i="1"/>
  <c r="M1111" i="1"/>
  <c r="F1111" i="1"/>
  <c r="M1112" i="1"/>
  <c r="F1112" i="1"/>
  <c r="M1113" i="1"/>
  <c r="F1113" i="1"/>
  <c r="M1114" i="1"/>
  <c r="F1114" i="1"/>
  <c r="M1116" i="1"/>
  <c r="F1116" i="1"/>
  <c r="M1117" i="1"/>
  <c r="F1117" i="1"/>
  <c r="M1118" i="1"/>
  <c r="F1118" i="1"/>
  <c r="M1121" i="1"/>
  <c r="F1121" i="1"/>
  <c r="M1122" i="1"/>
  <c r="F1122" i="1"/>
  <c r="M1125" i="1"/>
  <c r="F1125" i="1"/>
  <c r="M1126" i="1"/>
  <c r="F1126" i="1"/>
  <c r="M1128" i="1"/>
  <c r="F1128" i="1"/>
  <c r="M1129" i="1"/>
  <c r="F1129" i="1"/>
  <c r="M1130" i="1"/>
  <c r="F1130" i="1"/>
  <c r="M1131" i="1"/>
  <c r="F1131" i="1"/>
  <c r="M1134" i="1"/>
  <c r="F1134" i="1"/>
  <c r="M1135" i="1"/>
  <c r="F1135" i="1"/>
  <c r="M1138" i="1"/>
  <c r="F1138" i="1"/>
  <c r="M1139" i="1"/>
  <c r="F1139" i="1"/>
  <c r="M1140" i="1"/>
  <c r="F1140" i="1"/>
  <c r="M1141" i="1"/>
  <c r="F1141" i="1"/>
  <c r="M1142" i="1"/>
  <c r="F1142" i="1"/>
  <c r="M1143" i="1"/>
  <c r="F1143" i="1"/>
  <c r="M1145" i="1"/>
  <c r="F1145" i="1"/>
  <c r="M1146" i="1"/>
  <c r="F1146" i="1"/>
  <c r="M1148" i="1"/>
  <c r="F1148" i="1"/>
  <c r="M1149" i="1"/>
  <c r="F1149" i="1"/>
  <c r="M1151" i="1"/>
  <c r="F1151" i="1"/>
  <c r="M1152" i="1"/>
  <c r="F1152" i="1"/>
  <c r="M1154" i="1"/>
  <c r="F1154" i="1"/>
  <c r="M1155" i="1"/>
  <c r="F1155" i="1"/>
  <c r="M1156" i="1"/>
  <c r="F1156" i="1"/>
  <c r="M1157" i="1"/>
  <c r="F1157" i="1"/>
  <c r="M1158" i="1"/>
  <c r="F1158" i="1"/>
  <c r="M1162" i="1"/>
  <c r="F1162" i="1"/>
  <c r="M1164" i="1"/>
  <c r="F1164" i="1"/>
  <c r="M1165" i="1"/>
  <c r="F1165" i="1"/>
  <c r="M1167" i="1"/>
  <c r="F1167" i="1"/>
  <c r="M1168" i="1"/>
  <c r="F1168" i="1"/>
  <c r="M1169" i="1"/>
  <c r="F1169" i="1"/>
  <c r="M1171" i="1"/>
  <c r="F1171" i="1"/>
  <c r="M1172" i="1"/>
  <c r="F1172" i="1"/>
  <c r="M1173" i="1"/>
  <c r="F1173" i="1"/>
  <c r="M1226" i="1"/>
  <c r="F1226" i="1"/>
  <c r="M1227" i="1"/>
  <c r="F1227" i="1"/>
  <c r="M1234" i="1"/>
  <c r="F1234" i="1"/>
  <c r="M1238" i="1"/>
  <c r="F1238" i="1"/>
  <c r="M1244" i="1"/>
  <c r="F1244" i="1"/>
  <c r="M1248" i="1"/>
  <c r="F1248" i="1"/>
  <c r="M1250" i="1"/>
  <c r="F1250" i="1"/>
  <c r="M1251" i="1"/>
  <c r="F1251" i="1"/>
  <c r="M1253" i="1"/>
  <c r="F1253" i="1"/>
  <c r="M1254" i="1"/>
  <c r="F1254" i="1"/>
  <c r="M1255" i="1"/>
  <c r="F1255" i="1"/>
  <c r="M1256" i="1"/>
  <c r="F1256" i="1"/>
  <c r="M1257" i="1"/>
  <c r="F1257" i="1"/>
  <c r="M1258" i="1"/>
  <c r="F1258" i="1"/>
  <c r="M1259" i="1"/>
  <c r="F1259" i="1"/>
  <c r="M1263" i="1"/>
  <c r="F1263" i="1"/>
  <c r="M1264" i="1"/>
  <c r="F1264" i="1"/>
  <c r="M1266" i="1"/>
  <c r="F1266" i="1"/>
  <c r="M1267" i="1"/>
  <c r="F1267" i="1"/>
  <c r="M1196" i="1"/>
  <c r="F1196" i="1"/>
  <c r="M1197" i="1"/>
  <c r="F1197" i="1"/>
  <c r="M1198" i="1"/>
  <c r="F1198" i="1"/>
  <c r="M1199" i="1"/>
  <c r="F1199" i="1"/>
  <c r="M1200" i="1"/>
  <c r="F1200" i="1"/>
  <c r="M1201" i="1"/>
  <c r="F1201" i="1"/>
  <c r="M1202" i="1"/>
  <c r="F1202" i="1"/>
  <c r="M1203" i="1"/>
  <c r="F1203" i="1"/>
  <c r="M1204" i="1"/>
  <c r="F1204" i="1"/>
  <c r="M1205" i="1"/>
  <c r="F1205" i="1"/>
  <c r="M1206" i="1"/>
  <c r="F1206" i="1"/>
  <c r="M1207" i="1"/>
  <c r="F1207" i="1"/>
  <c r="M1208" i="1"/>
  <c r="F1208" i="1"/>
  <c r="M1209" i="1"/>
  <c r="F1209" i="1"/>
  <c r="M1210" i="1"/>
  <c r="F1210" i="1"/>
  <c r="M1211" i="1"/>
  <c r="F1211" i="1"/>
  <c r="M1212" i="1"/>
  <c r="F1212" i="1"/>
  <c r="M1213" i="1"/>
  <c r="F1213" i="1"/>
  <c r="M1214" i="1"/>
  <c r="F1214" i="1"/>
  <c r="M1215" i="1"/>
  <c r="F1215" i="1"/>
  <c r="M1216" i="1"/>
  <c r="F1216" i="1"/>
  <c r="M1217" i="1"/>
  <c r="F1217" i="1"/>
  <c r="M1218" i="1"/>
  <c r="F1218" i="1"/>
  <c r="M1219" i="1"/>
  <c r="F1219" i="1"/>
  <c r="M1220" i="1"/>
  <c r="F1220" i="1"/>
  <c r="M1221" i="1"/>
  <c r="F1221" i="1"/>
  <c r="M1222" i="1"/>
  <c r="F1222" i="1"/>
  <c r="M1223" i="1"/>
  <c r="F1223" i="1"/>
  <c r="M1228" i="1"/>
  <c r="F1228" i="1"/>
  <c r="M1230" i="1"/>
  <c r="F1230" i="1"/>
  <c r="M1231" i="1"/>
  <c r="F1231" i="1"/>
  <c r="M1232" i="1"/>
  <c r="F1232" i="1"/>
  <c r="M1233" i="1"/>
  <c r="F1233" i="1"/>
  <c r="M1236" i="1"/>
  <c r="F1236" i="1"/>
  <c r="M1237" i="1"/>
  <c r="F1237" i="1"/>
  <c r="M1239" i="1"/>
  <c r="F1239" i="1"/>
  <c r="M1240" i="1"/>
  <c r="F1240" i="1"/>
  <c r="M1241" i="1"/>
  <c r="F1241" i="1"/>
  <c r="M1242" i="1"/>
  <c r="F1242" i="1"/>
  <c r="M1243" i="1"/>
  <c r="F1243" i="1"/>
  <c r="M1245" i="1"/>
  <c r="F1245" i="1"/>
  <c r="M1246" i="1"/>
  <c r="F1246" i="1"/>
  <c r="M1247" i="1"/>
  <c r="F1247" i="1"/>
  <c r="M1249" i="1"/>
  <c r="F1249" i="1"/>
  <c r="M1252" i="1"/>
  <c r="F1252" i="1"/>
  <c r="M1262" i="1"/>
  <c r="F1262" i="1"/>
  <c r="M1269" i="1"/>
  <c r="F1269" i="1"/>
  <c r="M1270" i="1"/>
  <c r="F1270" i="1"/>
  <c r="M1272" i="1"/>
  <c r="F1272" i="1"/>
  <c r="M1273" i="1"/>
  <c r="F1273" i="1"/>
  <c r="M1274" i="1"/>
  <c r="F1274" i="1"/>
  <c r="M1276" i="1"/>
  <c r="F1276" i="1"/>
  <c r="M1280" i="1"/>
  <c r="F1280" i="1"/>
  <c r="M1281" i="1"/>
  <c r="F1281" i="1"/>
  <c r="M1282" i="1"/>
  <c r="F1282" i="1"/>
  <c r="M1283" i="1"/>
  <c r="F1283" i="1"/>
  <c r="M1284" i="1"/>
  <c r="F1284" i="1"/>
  <c r="M1285" i="1"/>
  <c r="F1285" i="1"/>
  <c r="M1287" i="1"/>
  <c r="F1287" i="1"/>
  <c r="M1288" i="1"/>
  <c r="F1288" i="1"/>
  <c r="M1291" i="1"/>
  <c r="F1291" i="1"/>
  <c r="M1292" i="1"/>
  <c r="F1292" i="1"/>
  <c r="M1293" i="1"/>
  <c r="F1293" i="1"/>
  <c r="M1294" i="1"/>
  <c r="F1294" i="1"/>
  <c r="M1295" i="1"/>
  <c r="F1295" i="1"/>
  <c r="M1296" i="1"/>
  <c r="F1296" i="1"/>
  <c r="M1299" i="1"/>
  <c r="F1299" i="1"/>
  <c r="M1300" i="1"/>
  <c r="F1300" i="1"/>
  <c r="M1302" i="1"/>
  <c r="F1302" i="1"/>
  <c r="M1303" i="1"/>
  <c r="F1303" i="1"/>
  <c r="M1304" i="1"/>
  <c r="F1304" i="1"/>
  <c r="M1305" i="1"/>
  <c r="F1305" i="1"/>
  <c r="M1307" i="1"/>
  <c r="F1307" i="1"/>
  <c r="M1308" i="1"/>
  <c r="F1308" i="1"/>
  <c r="M1318" i="1"/>
  <c r="F1318" i="1"/>
  <c r="M1319" i="1"/>
  <c r="F1319" i="1"/>
  <c r="M1320" i="1"/>
  <c r="F1320" i="1"/>
  <c r="M1321" i="1"/>
  <c r="F1321" i="1"/>
  <c r="M1322" i="1"/>
  <c r="F1322" i="1"/>
  <c r="M1325" i="1"/>
  <c r="F1325" i="1"/>
  <c r="M1328" i="1"/>
  <c r="F1328" i="1"/>
  <c r="M1329" i="1"/>
  <c r="F1329" i="1"/>
  <c r="M1330" i="1"/>
  <c r="F1330" i="1"/>
  <c r="M1333" i="1"/>
  <c r="F1333" i="1"/>
  <c r="M1334" i="1"/>
  <c r="F1334" i="1"/>
  <c r="M1335" i="1"/>
  <c r="F1335" i="1"/>
  <c r="M1336" i="1"/>
  <c r="F1336" i="1"/>
  <c r="M1337" i="1"/>
  <c r="F1337" i="1"/>
  <c r="M1338" i="1"/>
  <c r="F1338" i="1"/>
  <c r="M1340" i="1"/>
  <c r="F1340" i="1"/>
  <c r="M1341" i="1"/>
  <c r="F1341" i="1"/>
  <c r="M1342" i="1"/>
  <c r="F1342" i="1"/>
  <c r="M1343" i="1"/>
  <c r="F1343" i="1"/>
  <c r="M1345" i="1"/>
  <c r="F1345" i="1"/>
  <c r="M1347" i="1"/>
  <c r="F1347" i="1"/>
  <c r="M1348" i="1"/>
  <c r="F1348" i="1"/>
  <c r="M1350" i="1"/>
  <c r="F1350" i="1"/>
  <c r="M1351" i="1"/>
  <c r="F1351" i="1"/>
  <c r="M1352" i="1"/>
  <c r="F1352" i="1"/>
  <c r="M1353" i="1"/>
  <c r="F1353" i="1"/>
  <c r="M1359" i="1"/>
  <c r="F1359" i="1"/>
  <c r="M1360" i="1"/>
  <c r="F1360" i="1"/>
  <c r="M1361" i="1"/>
  <c r="F1361" i="1"/>
  <c r="M1362" i="1"/>
  <c r="F1362" i="1"/>
  <c r="M1363" i="1"/>
  <c r="F1363" i="1"/>
  <c r="M1364" i="1"/>
  <c r="F1364" i="1"/>
  <c r="M1365" i="1"/>
  <c r="F1365" i="1"/>
  <c r="M1366" i="1"/>
  <c r="F1366" i="1"/>
  <c r="M1368" i="1"/>
  <c r="F1368" i="1"/>
  <c r="M1369" i="1"/>
  <c r="F1369" i="1"/>
  <c r="M1370" i="1"/>
  <c r="F1370" i="1"/>
  <c r="M1371" i="1"/>
  <c r="F1371" i="1"/>
  <c r="M1372" i="1"/>
  <c r="F1372" i="1"/>
  <c r="M1373" i="1"/>
  <c r="F1373" i="1"/>
  <c r="M1374" i="1"/>
  <c r="F1374" i="1"/>
  <c r="M1377" i="1"/>
  <c r="F1377" i="1"/>
  <c r="M1378" i="1"/>
  <c r="F1378" i="1"/>
  <c r="M1380" i="1"/>
  <c r="F1380" i="1"/>
  <c r="M1381" i="1"/>
  <c r="F1381" i="1"/>
  <c r="M1382" i="1"/>
  <c r="F1382" i="1"/>
  <c r="M1383" i="1"/>
  <c r="F1383" i="1"/>
  <c r="M1384" i="1"/>
  <c r="F1384" i="1"/>
  <c r="M1385" i="1"/>
  <c r="F1385" i="1"/>
  <c r="M1387" i="1"/>
  <c r="F1387" i="1"/>
  <c r="M1388" i="1"/>
  <c r="F1388" i="1"/>
  <c r="M1390" i="1"/>
  <c r="F1390" i="1"/>
  <c r="M1391" i="1"/>
  <c r="F1391" i="1"/>
  <c r="M1396" i="1"/>
  <c r="F1396" i="1"/>
  <c r="M1397" i="1"/>
  <c r="F1397" i="1"/>
  <c r="M1398" i="1"/>
  <c r="F1398" i="1"/>
  <c r="M1399" i="1"/>
  <c r="F1399" i="1"/>
  <c r="M1400" i="1"/>
  <c r="F1400" i="1"/>
  <c r="M1401" i="1"/>
  <c r="F1401" i="1"/>
  <c r="M1402" i="1"/>
  <c r="F1402" i="1"/>
  <c r="M1403" i="1"/>
  <c r="F1403" i="1"/>
  <c r="M1405" i="1"/>
  <c r="F1405" i="1"/>
  <c r="M1406" i="1"/>
  <c r="F1406" i="1"/>
  <c r="M1407" i="1"/>
  <c r="F1407" i="1"/>
  <c r="M1408" i="1"/>
  <c r="F1408" i="1"/>
  <c r="M1409" i="1"/>
  <c r="F1409" i="1"/>
  <c r="M1410" i="1"/>
  <c r="F1410" i="1"/>
  <c r="M1412" i="1"/>
  <c r="F1412" i="1"/>
  <c r="M1418" i="1"/>
  <c r="F1418" i="1"/>
  <c r="M1422" i="1"/>
  <c r="F1422" i="1"/>
  <c r="M1424" i="1"/>
  <c r="F1424" i="1"/>
  <c r="M1425" i="1"/>
  <c r="F1425" i="1"/>
  <c r="M1426" i="1"/>
  <c r="F1426" i="1"/>
  <c r="M1427" i="1"/>
  <c r="F1427" i="1"/>
  <c r="M1428" i="1"/>
  <c r="F1428" i="1"/>
  <c r="M1429" i="1"/>
  <c r="F1429" i="1"/>
  <c r="M1430" i="1"/>
  <c r="F1430" i="1"/>
  <c r="M1431" i="1"/>
  <c r="F1431" i="1"/>
  <c r="M1432" i="1"/>
  <c r="F1432" i="1"/>
  <c r="M1433" i="1"/>
  <c r="F1433" i="1"/>
  <c r="M1434" i="1"/>
  <c r="F1434" i="1"/>
  <c r="M1436" i="1"/>
  <c r="F1436" i="1"/>
  <c r="M1437" i="1"/>
  <c r="F1437" i="1"/>
  <c r="M1438" i="1"/>
  <c r="F1438" i="1"/>
  <c r="M1440" i="1"/>
  <c r="F1440" i="1"/>
  <c r="M1445" i="1"/>
  <c r="F1445" i="1"/>
  <c r="M1446" i="1"/>
  <c r="F1446" i="1"/>
  <c r="M1447" i="1"/>
  <c r="F1447" i="1"/>
  <c r="M1448" i="1"/>
  <c r="F1448" i="1"/>
  <c r="M1449" i="1"/>
  <c r="F1449" i="1"/>
  <c r="M1450" i="1"/>
  <c r="F1450" i="1"/>
  <c r="M1451" i="1"/>
  <c r="F1451" i="1"/>
  <c r="M1452" i="1"/>
  <c r="F1452" i="1"/>
  <c r="M1455" i="1"/>
  <c r="F1455" i="1"/>
  <c r="M1456" i="1"/>
  <c r="F1456" i="1"/>
  <c r="M1457" i="1"/>
  <c r="F1457" i="1"/>
  <c r="M1458" i="1"/>
  <c r="F1458" i="1"/>
  <c r="M1460" i="1"/>
  <c r="F1460" i="1"/>
  <c r="M1461" i="1"/>
  <c r="F1461" i="1"/>
  <c r="M1464" i="1"/>
  <c r="F1464" i="1"/>
  <c r="M1465" i="1"/>
  <c r="F1465" i="1"/>
  <c r="M1468" i="1"/>
  <c r="F1468" i="1"/>
  <c r="M1469" i="1"/>
  <c r="F1469" i="1"/>
  <c r="M1470" i="1"/>
  <c r="F1470" i="1"/>
  <c r="M1471" i="1"/>
  <c r="F1471" i="1"/>
  <c r="M1472" i="1"/>
  <c r="F1472" i="1"/>
  <c r="M1473" i="1"/>
  <c r="F1473" i="1"/>
  <c r="M1474" i="1"/>
  <c r="F1474" i="1"/>
  <c r="M1475" i="1"/>
  <c r="F1475" i="1"/>
  <c r="M1476" i="1"/>
  <c r="F1476" i="1"/>
  <c r="M1477" i="1"/>
  <c r="F1477" i="1"/>
  <c r="M1478" i="1"/>
  <c r="F1478" i="1"/>
  <c r="M1479" i="1"/>
  <c r="F1479" i="1"/>
  <c r="M1480" i="1"/>
  <c r="F1480" i="1"/>
  <c r="M1482" i="1"/>
  <c r="F1482" i="1"/>
  <c r="M1483" i="1"/>
  <c r="F1483" i="1"/>
  <c r="M1484" i="1"/>
  <c r="F1484" i="1"/>
  <c r="M1486" i="1"/>
  <c r="F1486" i="1"/>
  <c r="M1487" i="1"/>
  <c r="F1487" i="1"/>
  <c r="M1488" i="1"/>
  <c r="F1488" i="1"/>
  <c r="M1490" i="1"/>
  <c r="F1490" i="1"/>
  <c r="M1491" i="1"/>
  <c r="F1491" i="1"/>
  <c r="M1493" i="1"/>
  <c r="F1493" i="1"/>
  <c r="M1494" i="1"/>
  <c r="F1494" i="1"/>
  <c r="M1495" i="1"/>
  <c r="F1495" i="1"/>
  <c r="M1496" i="1"/>
  <c r="F1496" i="1"/>
  <c r="M1497" i="1"/>
  <c r="F1497" i="1"/>
  <c r="M1498" i="1"/>
  <c r="F1498" i="1"/>
  <c r="M1499" i="1"/>
  <c r="F1499" i="1"/>
  <c r="M1500" i="1"/>
  <c r="F1500" i="1"/>
  <c r="M1501" i="1"/>
  <c r="F1501" i="1"/>
  <c r="M1502" i="1"/>
  <c r="F1502" i="1"/>
  <c r="M1503" i="1"/>
  <c r="F1503" i="1"/>
  <c r="M1504" i="1"/>
  <c r="F1504" i="1"/>
  <c r="M1505" i="1"/>
  <c r="F1505" i="1"/>
  <c r="M1506" i="1"/>
  <c r="F1506" i="1"/>
  <c r="M1507" i="1"/>
  <c r="F1507" i="1"/>
  <c r="M1508" i="1"/>
  <c r="F1508" i="1"/>
  <c r="M1509" i="1"/>
  <c r="F1509" i="1"/>
  <c r="M1510" i="1"/>
  <c r="F1510" i="1"/>
  <c r="M1511" i="1"/>
  <c r="F1511" i="1"/>
  <c r="M1512" i="1"/>
  <c r="F1512" i="1"/>
  <c r="M1513" i="1"/>
  <c r="F1513" i="1"/>
  <c r="M1515" i="1"/>
  <c r="F1515" i="1"/>
  <c r="M1516" i="1"/>
  <c r="F1516" i="1"/>
  <c r="M1517" i="1"/>
  <c r="F1517" i="1"/>
  <c r="M1518" i="1"/>
  <c r="F1518" i="1"/>
  <c r="M1519" i="1"/>
  <c r="F1519" i="1"/>
  <c r="M1520" i="1"/>
  <c r="F1520" i="1"/>
  <c r="M1522" i="1"/>
  <c r="F1522" i="1"/>
  <c r="M1525" i="1"/>
  <c r="F1525" i="1"/>
  <c r="M1527" i="1"/>
  <c r="F1527" i="1"/>
  <c r="M1528" i="1"/>
  <c r="F1528" i="1"/>
  <c r="M1529" i="1"/>
  <c r="F1529" i="1"/>
  <c r="M1532" i="1"/>
  <c r="F1532" i="1"/>
  <c r="M1533" i="1"/>
  <c r="F1533" i="1"/>
  <c r="M1534" i="1"/>
  <c r="F1534" i="1"/>
  <c r="M1535" i="1"/>
  <c r="F1535" i="1"/>
  <c r="M1536" i="1"/>
  <c r="F1536" i="1"/>
  <c r="M1538" i="1"/>
  <c r="F1538" i="1"/>
  <c r="M1539" i="1"/>
  <c r="F1539" i="1"/>
  <c r="M1540" i="1"/>
  <c r="F1540" i="1"/>
  <c r="M1543" i="1"/>
  <c r="F1543" i="1"/>
  <c r="M1544" i="1"/>
  <c r="F1544" i="1"/>
  <c r="M1545" i="1"/>
  <c r="F1545" i="1"/>
  <c r="M1546" i="1"/>
  <c r="F1546" i="1"/>
  <c r="M1547" i="1"/>
  <c r="F1547" i="1"/>
  <c r="M1548" i="1"/>
  <c r="F1548" i="1"/>
  <c r="M1549" i="1"/>
  <c r="F1549" i="1"/>
  <c r="M1550" i="1"/>
  <c r="F1550" i="1"/>
  <c r="M1551" i="1"/>
  <c r="F1551" i="1"/>
  <c r="M1552" i="1"/>
  <c r="F1552" i="1"/>
  <c r="M1553" i="1"/>
  <c r="F1553" i="1"/>
  <c r="M1556" i="1"/>
  <c r="F1556" i="1"/>
  <c r="M1559" i="1"/>
  <c r="F1559" i="1"/>
  <c r="M1560" i="1"/>
  <c r="F1560" i="1"/>
  <c r="M1561" i="1"/>
  <c r="F1561" i="1"/>
  <c r="M1562" i="1"/>
  <c r="F1562" i="1"/>
  <c r="M1563" i="1"/>
  <c r="F1563" i="1"/>
  <c r="M1564" i="1"/>
  <c r="F1564" i="1"/>
  <c r="M1565" i="1"/>
  <c r="F1565" i="1"/>
  <c r="M1567" i="1"/>
  <c r="F1567" i="1"/>
  <c r="M1568" i="1"/>
  <c r="F1568" i="1"/>
  <c r="M1569" i="1"/>
  <c r="F1569" i="1"/>
  <c r="M1570" i="1"/>
  <c r="F1570" i="1"/>
  <c r="M1571" i="1"/>
  <c r="F1571" i="1"/>
  <c r="M1572" i="1"/>
  <c r="F1572" i="1"/>
  <c r="M1573" i="1"/>
  <c r="F1573" i="1"/>
  <c r="M1574" i="1"/>
  <c r="F1574" i="1"/>
  <c r="M1575" i="1"/>
  <c r="F1575" i="1"/>
  <c r="M1576" i="1"/>
  <c r="F1576" i="1"/>
  <c r="M1578" i="1"/>
  <c r="F1578" i="1"/>
  <c r="M1580" i="1"/>
  <c r="F1580" i="1"/>
  <c r="M1581" i="1"/>
  <c r="F1581" i="1"/>
  <c r="M1582" i="1"/>
  <c r="F1582" i="1"/>
  <c r="M1583" i="1"/>
  <c r="F1583" i="1"/>
  <c r="M1586" i="1"/>
  <c r="F1586" i="1"/>
  <c r="M1587" i="1"/>
  <c r="F1587" i="1"/>
  <c r="M1588" i="1"/>
  <c r="F1588" i="1"/>
  <c r="M1589" i="1"/>
  <c r="F1589" i="1"/>
  <c r="M1590" i="1"/>
  <c r="F1590" i="1"/>
  <c r="M1591" i="1"/>
  <c r="F1591" i="1"/>
  <c r="M1592" i="1"/>
  <c r="F1592" i="1"/>
  <c r="M1593" i="1"/>
  <c r="F1593" i="1"/>
  <c r="M1594" i="1"/>
  <c r="F1594" i="1"/>
  <c r="M1595" i="1"/>
  <c r="F1595" i="1"/>
  <c r="M1597" i="1"/>
  <c r="F1597" i="1"/>
  <c r="M1598" i="1"/>
  <c r="F1598" i="1"/>
  <c r="M1599" i="1"/>
  <c r="F1599" i="1"/>
  <c r="M1600" i="1"/>
  <c r="F1600" i="1"/>
  <c r="M1601" i="1"/>
  <c r="F1601" i="1"/>
  <c r="M1602" i="1"/>
  <c r="F1602" i="1"/>
  <c r="M1603" i="1"/>
  <c r="F1603" i="1"/>
  <c r="M1604" i="1"/>
  <c r="F1604" i="1"/>
  <c r="M1605" i="1"/>
  <c r="F1605" i="1"/>
  <c r="M1606" i="1"/>
  <c r="F1606" i="1"/>
  <c r="M1607" i="1"/>
  <c r="F1607" i="1"/>
  <c r="M1608" i="1"/>
  <c r="F1608" i="1"/>
  <c r="M1609" i="1"/>
  <c r="F1609" i="1"/>
  <c r="M1610" i="1"/>
  <c r="F1610" i="1"/>
  <c r="M1613" i="1"/>
  <c r="F1613" i="1"/>
  <c r="M1615" i="1"/>
  <c r="F1615" i="1"/>
  <c r="M1616" i="1"/>
  <c r="F1616" i="1"/>
  <c r="M1617" i="1"/>
  <c r="F1617" i="1"/>
  <c r="M1618" i="1"/>
  <c r="F1618" i="1"/>
  <c r="M1619" i="1"/>
  <c r="F1619" i="1"/>
  <c r="M1620" i="1"/>
  <c r="F1620" i="1"/>
  <c r="M1621" i="1"/>
  <c r="F1621" i="1"/>
  <c r="M1622" i="1"/>
  <c r="F1622" i="1"/>
  <c r="M1623" i="1"/>
  <c r="F1623" i="1"/>
  <c r="M1624" i="1"/>
  <c r="F1624" i="1"/>
  <c r="M1625" i="1"/>
  <c r="F1625" i="1"/>
  <c r="M1626" i="1"/>
  <c r="F1626" i="1"/>
  <c r="M1628" i="1"/>
  <c r="F1628" i="1"/>
  <c r="M1629" i="1"/>
  <c r="F1629" i="1"/>
  <c r="M1630" i="1"/>
  <c r="F1630" i="1"/>
  <c r="M1631" i="1"/>
  <c r="F1631" i="1"/>
  <c r="M1632" i="1"/>
  <c r="F1632" i="1"/>
  <c r="M1633" i="1"/>
  <c r="F1633" i="1"/>
  <c r="M1634" i="1"/>
  <c r="F1634" i="1"/>
  <c r="M1635" i="1"/>
  <c r="F1635" i="1"/>
  <c r="M1636" i="1"/>
  <c r="F1636" i="1"/>
  <c r="M1637" i="1"/>
  <c r="F1637" i="1"/>
  <c r="M1638" i="1"/>
  <c r="F1638" i="1"/>
  <c r="M1639" i="1"/>
  <c r="F1639" i="1"/>
  <c r="M1640" i="1"/>
  <c r="F1640" i="1"/>
  <c r="M1641" i="1"/>
  <c r="F1641" i="1"/>
  <c r="M1642" i="1"/>
  <c r="F1642" i="1"/>
  <c r="M1643" i="1"/>
  <c r="F1643" i="1"/>
  <c r="M1644" i="1"/>
  <c r="F1644" i="1"/>
  <c r="M1645" i="1"/>
  <c r="F1645" i="1"/>
  <c r="M1646" i="1"/>
  <c r="F1646" i="1"/>
  <c r="M1647" i="1"/>
  <c r="F1647" i="1"/>
  <c r="M1648" i="1"/>
  <c r="F1648" i="1"/>
  <c r="M1649" i="1"/>
  <c r="F1649" i="1"/>
  <c r="M1650" i="1"/>
  <c r="F1650" i="1"/>
  <c r="M1651" i="1"/>
  <c r="F1651" i="1"/>
  <c r="M1652" i="1"/>
  <c r="F1652" i="1"/>
  <c r="M1653" i="1"/>
  <c r="F1653" i="1"/>
  <c r="M1658" i="1"/>
  <c r="F1658" i="1"/>
  <c r="M1659" i="1"/>
  <c r="F1659" i="1"/>
  <c r="M1660" i="1"/>
  <c r="F1660" i="1"/>
  <c r="M1662" i="1"/>
  <c r="F1662" i="1"/>
  <c r="M1663" i="1"/>
  <c r="F1663" i="1"/>
  <c r="M1664" i="1"/>
  <c r="F1664" i="1"/>
  <c r="M1667" i="1"/>
  <c r="F1667" i="1"/>
  <c r="M1668" i="1"/>
  <c r="F1668" i="1"/>
  <c r="M1670" i="1"/>
  <c r="F1670" i="1"/>
  <c r="M1671" i="1"/>
  <c r="F1671" i="1"/>
  <c r="M1672" i="1"/>
  <c r="F1672" i="1"/>
  <c r="M1674" i="1"/>
  <c r="F1674" i="1"/>
  <c r="M1675" i="1"/>
  <c r="F1675" i="1"/>
  <c r="M1676" i="1"/>
  <c r="F1676" i="1"/>
  <c r="M1678" i="1"/>
  <c r="F1678" i="1"/>
  <c r="M1679" i="1"/>
  <c r="F1679" i="1"/>
  <c r="M1680" i="1"/>
  <c r="F1680" i="1"/>
  <c r="M1681" i="1"/>
  <c r="F1681" i="1"/>
  <c r="M1683" i="1"/>
  <c r="F1683" i="1"/>
  <c r="M1684" i="1"/>
  <c r="F1684" i="1"/>
  <c r="M1685" i="1"/>
  <c r="F1685" i="1"/>
  <c r="M1686" i="1"/>
  <c r="F1686" i="1"/>
  <c r="M1687" i="1"/>
  <c r="F1687" i="1"/>
  <c r="M1688" i="1"/>
  <c r="F1688" i="1"/>
  <c r="M1689" i="1"/>
  <c r="F1689" i="1"/>
  <c r="M1690" i="1"/>
  <c r="F1690" i="1"/>
  <c r="M1691" i="1"/>
  <c r="F1691" i="1"/>
  <c r="M1692" i="1"/>
  <c r="F1692" i="1"/>
  <c r="M1694" i="1"/>
  <c r="F1694" i="1"/>
  <c r="M1695" i="1"/>
  <c r="F1695" i="1"/>
  <c r="M1696" i="1"/>
  <c r="F1696" i="1"/>
  <c r="M1697" i="1"/>
  <c r="F1697" i="1"/>
  <c r="M1698" i="1"/>
  <c r="F1698" i="1"/>
  <c r="M1699" i="1"/>
  <c r="F1699" i="1"/>
  <c r="M1700" i="1"/>
  <c r="F1700" i="1"/>
  <c r="M1701" i="1"/>
  <c r="F1701" i="1"/>
  <c r="M1702" i="1"/>
  <c r="F1702" i="1"/>
  <c r="M1703" i="1"/>
  <c r="F1703" i="1"/>
  <c r="M1704" i="1"/>
  <c r="F1704" i="1"/>
  <c r="M1705" i="1"/>
  <c r="F1705" i="1"/>
  <c r="M1706" i="1"/>
  <c r="F1706" i="1"/>
  <c r="M1707" i="1"/>
  <c r="F1707" i="1"/>
  <c r="M1708" i="1"/>
  <c r="F1708" i="1"/>
  <c r="M1709" i="1"/>
  <c r="F1709" i="1"/>
  <c r="M1710" i="1"/>
  <c r="F1710" i="1"/>
  <c r="M1711" i="1"/>
  <c r="F1711" i="1"/>
  <c r="M1712" i="1"/>
  <c r="F1712" i="1"/>
  <c r="M1713" i="1"/>
  <c r="F1713" i="1"/>
  <c r="M1714" i="1"/>
  <c r="F1714" i="1"/>
  <c r="M1715" i="1"/>
  <c r="F1715" i="1"/>
  <c r="M1716" i="1"/>
  <c r="F1716" i="1"/>
  <c r="M1717" i="1"/>
  <c r="F1717" i="1"/>
  <c r="M1718" i="1"/>
  <c r="F1718" i="1"/>
  <c r="M1719" i="1"/>
  <c r="F1719" i="1"/>
  <c r="M1720" i="1"/>
  <c r="F1720" i="1"/>
  <c r="M1721" i="1"/>
  <c r="F1721" i="1"/>
  <c r="M1722" i="1"/>
  <c r="F1722" i="1"/>
  <c r="M1723" i="1"/>
  <c r="F1723" i="1"/>
  <c r="M1724" i="1"/>
  <c r="F1724" i="1"/>
  <c r="M1725" i="1"/>
  <c r="F1725" i="1"/>
  <c r="M1726" i="1"/>
  <c r="F1726" i="1"/>
  <c r="M1727" i="1"/>
  <c r="F1727" i="1"/>
  <c r="M1728" i="1"/>
  <c r="F1728" i="1"/>
  <c r="M1729" i="1"/>
  <c r="F1729" i="1"/>
  <c r="M1730" i="1"/>
  <c r="F1730" i="1"/>
  <c r="M1731" i="1"/>
  <c r="F1731" i="1"/>
  <c r="M1732" i="1"/>
  <c r="F1732" i="1"/>
  <c r="M1733" i="1"/>
  <c r="F1733" i="1"/>
  <c r="M1735" i="1"/>
  <c r="F1735" i="1"/>
  <c r="M1736" i="1"/>
  <c r="F1736" i="1"/>
  <c r="M1737" i="1"/>
  <c r="F1737" i="1"/>
  <c r="M1738" i="1"/>
  <c r="F1738" i="1"/>
  <c r="M1739" i="1"/>
  <c r="F1739" i="1"/>
  <c r="M1740" i="1"/>
  <c r="F1740" i="1"/>
  <c r="M1741" i="1"/>
  <c r="F1741" i="1"/>
  <c r="M1743" i="1"/>
  <c r="F1743" i="1"/>
  <c r="M1744" i="1"/>
  <c r="F1744" i="1"/>
  <c r="M1745" i="1"/>
  <c r="F1745" i="1"/>
  <c r="M1746" i="1"/>
  <c r="F1746" i="1"/>
  <c r="M1747" i="1"/>
  <c r="F1747" i="1"/>
  <c r="M1748" i="1"/>
  <c r="F1748" i="1"/>
  <c r="M1749" i="1"/>
  <c r="F1749" i="1"/>
  <c r="M1750" i="1"/>
  <c r="F1750" i="1"/>
  <c r="M1751" i="1"/>
  <c r="F1751" i="1"/>
  <c r="M1752" i="1"/>
  <c r="F1752" i="1"/>
  <c r="M1753" i="1"/>
  <c r="F1753" i="1"/>
  <c r="M1754" i="1"/>
  <c r="F1754" i="1"/>
  <c r="M1755" i="1"/>
  <c r="F1755" i="1"/>
  <c r="M1757" i="1"/>
  <c r="F1757" i="1"/>
  <c r="M1758" i="1"/>
  <c r="F1758" i="1"/>
  <c r="M1759" i="1"/>
  <c r="F1759" i="1"/>
  <c r="M1760" i="1"/>
  <c r="F1760" i="1"/>
  <c r="M1761" i="1"/>
  <c r="F1761" i="1"/>
  <c r="M1763" i="1"/>
  <c r="F1763" i="1"/>
  <c r="M1764" i="1"/>
  <c r="F1764" i="1"/>
  <c r="M1765" i="1"/>
  <c r="F1765" i="1"/>
  <c r="M1766" i="1"/>
  <c r="F1766" i="1"/>
  <c r="M1767" i="1"/>
  <c r="F1767" i="1"/>
  <c r="M1769" i="1"/>
  <c r="F1769" i="1"/>
  <c r="M1770" i="1"/>
  <c r="F1770" i="1"/>
  <c r="M1771" i="1"/>
  <c r="F1771" i="1"/>
  <c r="M1775" i="1"/>
  <c r="F1775" i="1"/>
  <c r="M1776" i="1"/>
  <c r="F1776" i="1"/>
  <c r="M1777" i="1"/>
  <c r="F1777" i="1"/>
  <c r="M1779" i="1"/>
  <c r="F1779" i="1"/>
  <c r="M1780" i="1"/>
  <c r="F1780" i="1"/>
  <c r="M1781" i="1"/>
  <c r="F1781" i="1"/>
  <c r="M1782" i="1"/>
  <c r="F1782" i="1"/>
  <c r="M1783" i="1"/>
  <c r="F1783" i="1"/>
  <c r="M1786" i="1"/>
  <c r="F1786" i="1"/>
  <c r="M1787" i="1"/>
  <c r="F1787" i="1"/>
  <c r="M1788" i="1"/>
  <c r="F1788" i="1"/>
  <c r="M1789" i="1"/>
  <c r="F1789" i="1"/>
  <c r="M1790" i="1"/>
  <c r="F1790" i="1"/>
  <c r="M1791" i="1"/>
  <c r="F1791" i="1"/>
  <c r="M1794" i="1"/>
  <c r="F1794" i="1"/>
  <c r="M1795" i="1"/>
  <c r="F1795" i="1"/>
  <c r="M1796" i="1"/>
  <c r="F1796" i="1"/>
  <c r="M1797" i="1"/>
  <c r="F1797" i="1"/>
  <c r="M1798" i="1"/>
  <c r="F1798" i="1"/>
  <c r="M1800" i="1"/>
  <c r="F1800" i="1"/>
  <c r="M1801" i="1"/>
  <c r="F1801" i="1"/>
  <c r="M1802" i="1"/>
  <c r="F1802" i="1"/>
  <c r="M1804" i="1"/>
  <c r="F1804" i="1"/>
  <c r="M1805" i="1"/>
  <c r="F1805" i="1"/>
  <c r="M1806" i="1"/>
  <c r="F1806" i="1"/>
  <c r="M1807" i="1"/>
  <c r="F1807" i="1"/>
  <c r="M1808" i="1"/>
  <c r="F1808" i="1"/>
  <c r="M1809" i="1"/>
  <c r="F1809" i="1"/>
  <c r="M1810" i="1"/>
  <c r="F1810" i="1"/>
  <c r="M1817" i="1"/>
  <c r="F1817" i="1"/>
  <c r="M1818" i="1"/>
  <c r="F1818" i="1"/>
  <c r="M1821" i="1"/>
  <c r="F1821" i="1"/>
  <c r="M1822" i="1"/>
  <c r="F1822" i="1"/>
  <c r="M1824" i="1"/>
  <c r="F1824" i="1"/>
  <c r="M1825" i="1"/>
  <c r="F1825" i="1"/>
  <c r="M1826" i="1"/>
  <c r="F1826" i="1"/>
  <c r="M1827" i="1"/>
  <c r="F1827" i="1"/>
  <c r="M1828" i="1"/>
  <c r="F1828" i="1"/>
  <c r="M1830" i="1"/>
  <c r="F1830" i="1"/>
  <c r="M1831" i="1"/>
  <c r="F1831" i="1"/>
  <c r="M1832" i="1"/>
  <c r="F1832" i="1"/>
  <c r="M1833" i="1"/>
  <c r="F1833" i="1"/>
  <c r="M1834" i="1"/>
  <c r="F1834" i="1"/>
  <c r="M1835" i="1"/>
  <c r="F1835" i="1"/>
  <c r="M1836" i="1"/>
  <c r="F1836" i="1"/>
  <c r="M1837" i="1"/>
  <c r="F1837" i="1"/>
  <c r="M1838" i="1"/>
  <c r="F1838" i="1"/>
  <c r="M1839" i="1"/>
  <c r="F1839" i="1"/>
  <c r="M1840" i="1"/>
  <c r="F1840" i="1"/>
  <c r="M1841" i="1"/>
  <c r="F1841" i="1"/>
  <c r="M1842" i="1"/>
  <c r="F1842" i="1"/>
  <c r="M1843" i="1"/>
  <c r="F1843" i="1"/>
  <c r="M1844" i="1"/>
  <c r="F1844" i="1"/>
  <c r="M1845" i="1"/>
  <c r="F1845" i="1"/>
  <c r="M1846" i="1"/>
  <c r="F1846" i="1"/>
  <c r="M1847" i="1"/>
  <c r="F1847" i="1"/>
  <c r="M1848" i="1"/>
  <c r="F1848" i="1"/>
  <c r="M1849" i="1"/>
  <c r="F1849" i="1"/>
  <c r="M1850" i="1"/>
  <c r="F1850" i="1"/>
  <c r="M1851" i="1"/>
  <c r="F1851" i="1"/>
  <c r="M1852" i="1"/>
  <c r="F1852" i="1"/>
  <c r="M1853" i="1"/>
  <c r="F1853" i="1"/>
  <c r="M1854" i="1"/>
  <c r="F1854" i="1"/>
  <c r="M1855" i="1"/>
  <c r="F1855" i="1"/>
  <c r="M1857" i="1"/>
  <c r="F1857" i="1"/>
  <c r="M1865" i="1"/>
  <c r="F1865" i="1"/>
  <c r="M1867" i="1"/>
  <c r="F1867" i="1"/>
  <c r="M1872" i="1"/>
  <c r="F1872" i="1"/>
  <c r="M1876" i="1"/>
  <c r="F1876" i="1"/>
  <c r="M1877" i="1"/>
  <c r="F1877" i="1"/>
  <c r="M1879" i="1"/>
  <c r="F1879" i="1"/>
  <c r="M1882" i="1"/>
  <c r="F1882" i="1"/>
  <c r="M1883" i="1"/>
  <c r="F1883" i="1"/>
  <c r="M1884" i="1"/>
  <c r="F1884" i="1"/>
  <c r="M1885" i="1"/>
  <c r="F1885" i="1"/>
  <c r="M1886" i="1"/>
  <c r="F1886" i="1"/>
  <c r="M1887" i="1"/>
  <c r="F1887" i="1"/>
  <c r="M1891" i="1"/>
  <c r="F1891" i="1"/>
  <c r="M1892" i="1"/>
  <c r="F1892" i="1"/>
  <c r="M1893" i="1"/>
  <c r="F1893" i="1"/>
  <c r="M1894" i="1"/>
  <c r="F1894" i="1"/>
  <c r="M1895" i="1"/>
  <c r="F1895" i="1"/>
  <c r="M1896" i="1"/>
  <c r="F1896" i="1"/>
  <c r="M1897" i="1"/>
  <c r="F1897" i="1"/>
  <c r="M1898" i="1"/>
  <c r="F1898" i="1"/>
  <c r="M1899" i="1"/>
  <c r="F1899" i="1"/>
  <c r="M1900" i="1"/>
  <c r="F1900" i="1"/>
  <c r="M1901" i="1"/>
  <c r="F1901" i="1"/>
  <c r="M1902" i="1"/>
  <c r="F1902" i="1"/>
  <c r="M1903" i="1"/>
  <c r="F1903" i="1"/>
  <c r="M1904" i="1"/>
  <c r="F1904" i="1"/>
  <c r="M1905" i="1"/>
  <c r="F1905" i="1"/>
  <c r="M1906" i="1"/>
  <c r="F1906" i="1"/>
  <c r="M1907" i="1"/>
  <c r="F1907" i="1"/>
  <c r="M1908" i="1"/>
  <c r="F1908" i="1"/>
  <c r="M1910" i="1"/>
  <c r="F1910" i="1"/>
  <c r="M1911" i="1"/>
  <c r="F1911" i="1"/>
  <c r="M1913" i="1"/>
  <c r="F1913" i="1"/>
  <c r="M1914" i="1"/>
  <c r="F1914" i="1"/>
  <c r="M1915" i="1"/>
  <c r="F1915" i="1"/>
  <c r="M1916" i="1"/>
  <c r="F1916" i="1"/>
  <c r="M1917" i="1"/>
  <c r="F1917" i="1"/>
  <c r="M1918" i="1"/>
  <c r="F1918" i="1"/>
  <c r="M1920" i="1"/>
  <c r="F1920" i="1"/>
  <c r="M1922" i="1"/>
  <c r="F1922" i="1"/>
  <c r="M1923" i="1"/>
  <c r="F1923" i="1"/>
  <c r="M1924" i="1"/>
  <c r="F1924" i="1"/>
  <c r="M1925" i="1"/>
  <c r="F1925" i="1"/>
  <c r="M1926" i="1"/>
  <c r="F1926" i="1"/>
  <c r="M1928" i="1"/>
  <c r="F1928" i="1"/>
  <c r="M1929" i="1"/>
  <c r="F1929" i="1"/>
  <c r="M1930" i="1"/>
  <c r="F1930" i="1"/>
  <c r="M1931" i="1"/>
  <c r="F1931" i="1"/>
  <c r="M1932" i="1"/>
  <c r="F1932" i="1"/>
  <c r="M1933" i="1"/>
  <c r="F1933" i="1"/>
  <c r="M1934" i="1"/>
  <c r="F1934" i="1"/>
  <c r="M1935" i="1"/>
  <c r="F1935" i="1"/>
  <c r="M1936" i="1"/>
  <c r="F1936" i="1"/>
  <c r="M1937" i="1"/>
  <c r="F1937" i="1"/>
  <c r="M1942" i="1"/>
  <c r="F1942" i="1"/>
  <c r="M1944" i="1"/>
  <c r="F1944" i="1"/>
  <c r="M1946" i="1"/>
  <c r="F1946" i="1"/>
  <c r="M1948" i="1"/>
  <c r="F1948" i="1"/>
  <c r="M1950" i="1"/>
  <c r="F1950" i="1"/>
  <c r="M1954" i="1"/>
  <c r="F1954" i="1"/>
  <c r="M1955" i="1"/>
  <c r="F1955" i="1"/>
  <c r="M1956" i="1"/>
  <c r="F1956" i="1"/>
  <c r="M1957" i="1"/>
  <c r="F1957" i="1"/>
  <c r="M1958" i="1"/>
  <c r="F1958" i="1"/>
  <c r="M1959" i="1"/>
  <c r="F1959" i="1"/>
  <c r="M1962" i="1"/>
  <c r="F1962" i="1"/>
  <c r="M1967" i="1"/>
  <c r="F1967" i="1"/>
  <c r="M1969" i="1"/>
  <c r="F1969" i="1"/>
  <c r="M1971" i="1"/>
  <c r="F1971" i="1"/>
  <c r="M1974" i="1"/>
  <c r="F1974" i="1"/>
  <c r="M1976" i="1"/>
  <c r="F1976" i="1"/>
  <c r="M1977" i="1"/>
  <c r="F1977" i="1"/>
  <c r="M1981" i="1"/>
  <c r="F1981" i="1"/>
  <c r="M1982" i="1"/>
  <c r="F1982" i="1"/>
  <c r="M1983" i="1"/>
  <c r="F1983" i="1"/>
  <c r="M1984" i="1"/>
  <c r="F1984" i="1"/>
  <c r="M1985" i="1"/>
  <c r="F1985" i="1"/>
  <c r="M1986" i="1"/>
  <c r="F1986" i="1"/>
  <c r="M1987" i="1"/>
  <c r="F1987" i="1"/>
  <c r="M1989" i="1"/>
  <c r="F1989" i="1"/>
  <c r="M1990" i="1"/>
  <c r="F1990" i="1"/>
  <c r="M1991" i="1"/>
  <c r="F1991" i="1"/>
  <c r="M1992" i="1"/>
  <c r="F1992" i="1"/>
  <c r="M1993" i="1"/>
  <c r="F1993" i="1"/>
  <c r="M1994" i="1"/>
  <c r="F1994" i="1"/>
  <c r="M1998" i="1"/>
  <c r="F1998" i="1"/>
  <c r="M1999" i="1"/>
  <c r="F1999" i="1"/>
  <c r="M2000" i="1"/>
  <c r="F2000" i="1"/>
  <c r="M2001" i="1"/>
  <c r="F2001" i="1"/>
  <c r="M2002" i="1"/>
  <c r="F2002" i="1"/>
  <c r="M2003" i="1"/>
  <c r="F2003" i="1"/>
  <c r="M2004" i="1"/>
  <c r="F2004" i="1"/>
  <c r="M2005" i="1"/>
  <c r="F2005" i="1"/>
  <c r="M2009" i="1"/>
  <c r="F2009" i="1"/>
  <c r="M2010" i="1"/>
  <c r="F2010" i="1"/>
  <c r="M2011" i="1"/>
  <c r="F2011" i="1"/>
  <c r="M2012" i="1"/>
  <c r="F2012" i="1"/>
  <c r="M2013" i="1"/>
  <c r="F2013" i="1"/>
  <c r="M2014" i="1"/>
  <c r="F2014" i="1"/>
  <c r="M2015" i="1"/>
  <c r="F2015" i="1"/>
  <c r="M2024" i="1"/>
  <c r="F2024" i="1"/>
  <c r="M2028" i="1"/>
  <c r="F2028" i="1"/>
  <c r="M2029" i="1"/>
  <c r="F2029" i="1"/>
  <c r="M2030" i="1"/>
  <c r="F2030" i="1"/>
  <c r="M2031" i="1"/>
  <c r="F2031" i="1"/>
  <c r="M2032" i="1"/>
  <c r="F2032" i="1"/>
  <c r="M2033" i="1"/>
  <c r="F2033" i="1"/>
  <c r="M2034" i="1"/>
  <c r="F2034" i="1"/>
  <c r="M2035" i="1"/>
  <c r="F2035" i="1"/>
  <c r="M2036" i="1"/>
  <c r="F2036" i="1"/>
  <c r="M2037" i="1"/>
  <c r="F2037" i="1"/>
  <c r="M2038" i="1"/>
  <c r="F2038" i="1"/>
  <c r="M2039" i="1"/>
  <c r="F2039" i="1"/>
  <c r="M2040" i="1"/>
  <c r="F2040" i="1"/>
  <c r="M2041" i="1"/>
  <c r="F2041" i="1"/>
  <c r="M2043" i="1"/>
  <c r="F2043" i="1"/>
  <c r="M2044" i="1"/>
  <c r="F2044" i="1"/>
  <c r="M2045" i="1"/>
  <c r="F2045" i="1"/>
  <c r="M2046" i="1"/>
  <c r="F2046" i="1"/>
  <c r="M2048" i="1"/>
  <c r="F2048" i="1"/>
  <c r="M2049" i="1"/>
  <c r="F2049" i="1"/>
  <c r="M2050" i="1"/>
  <c r="F2050" i="1"/>
  <c r="M2051" i="1"/>
  <c r="F2051" i="1"/>
  <c r="M2052" i="1"/>
  <c r="F2052" i="1"/>
  <c r="M2068" i="1"/>
  <c r="F2068" i="1"/>
  <c r="M2070" i="1"/>
  <c r="F2070" i="1"/>
  <c r="M2071" i="1"/>
  <c r="F2071" i="1"/>
  <c r="M2072" i="1"/>
  <c r="F2072" i="1"/>
  <c r="M2073" i="1"/>
  <c r="F2073" i="1"/>
  <c r="M2078" i="1"/>
  <c r="F2078" i="1"/>
  <c r="M2080" i="1"/>
  <c r="F2080" i="1"/>
  <c r="M2081" i="1"/>
  <c r="F2081" i="1"/>
  <c r="M2082" i="1"/>
  <c r="F2082" i="1"/>
  <c r="M2083" i="1"/>
  <c r="F2083" i="1"/>
  <c r="M2084" i="1"/>
  <c r="F2084" i="1"/>
  <c r="M2085" i="1"/>
  <c r="F2085" i="1"/>
  <c r="M2087" i="1"/>
  <c r="F2087" i="1"/>
  <c r="M2088" i="1"/>
  <c r="F2088" i="1"/>
  <c r="M2089" i="1"/>
  <c r="F2089" i="1"/>
  <c r="M2090" i="1"/>
  <c r="F2090" i="1"/>
  <c r="M2091" i="1"/>
  <c r="F2091" i="1"/>
  <c r="M2092" i="1"/>
  <c r="F2092" i="1"/>
  <c r="M2093" i="1"/>
  <c r="F2093" i="1"/>
  <c r="M2094" i="1"/>
  <c r="F2094" i="1"/>
  <c r="M2095" i="1"/>
  <c r="F2095" i="1"/>
  <c r="M2096" i="1"/>
  <c r="F2096" i="1"/>
  <c r="M2097" i="1"/>
  <c r="F2097" i="1"/>
  <c r="M2098" i="1"/>
  <c r="F2098" i="1"/>
  <c r="M2099" i="1"/>
  <c r="F2099" i="1"/>
  <c r="M2100" i="1"/>
  <c r="F2100" i="1"/>
  <c r="M2101" i="1"/>
  <c r="F2101" i="1"/>
  <c r="M2102" i="1"/>
  <c r="F2102" i="1"/>
  <c r="M2103" i="1"/>
  <c r="F2103" i="1"/>
  <c r="M2104" i="1"/>
  <c r="F2104" i="1"/>
  <c r="M2105" i="1"/>
  <c r="F2105" i="1"/>
  <c r="M2106" i="1"/>
  <c r="F2106" i="1"/>
  <c r="M2107" i="1"/>
  <c r="F2107" i="1"/>
  <c r="M2108" i="1"/>
  <c r="F2108" i="1"/>
  <c r="M2109" i="1"/>
  <c r="F2109" i="1"/>
  <c r="M2110" i="1"/>
  <c r="F2110" i="1"/>
  <c r="M2111" i="1"/>
  <c r="F2111" i="1"/>
  <c r="M2113" i="1"/>
  <c r="F2113" i="1"/>
  <c r="M2114" i="1"/>
  <c r="F2114" i="1"/>
  <c r="M2116" i="1"/>
  <c r="F2116" i="1"/>
  <c r="M2117" i="1"/>
  <c r="F2117" i="1"/>
  <c r="M2118" i="1"/>
  <c r="F2118" i="1"/>
  <c r="M2119" i="1"/>
  <c r="F2119" i="1"/>
  <c r="M2120" i="1"/>
  <c r="F2120" i="1"/>
  <c r="M2121" i="1"/>
  <c r="F2121" i="1"/>
  <c r="M2123" i="1"/>
  <c r="F2123" i="1"/>
  <c r="M2124" i="1"/>
  <c r="F2124" i="1"/>
  <c r="M2125" i="1"/>
  <c r="F2125" i="1"/>
  <c r="M2126" i="1"/>
  <c r="F2126" i="1"/>
  <c r="M2128" i="1"/>
  <c r="F2128" i="1"/>
  <c r="M2129" i="1"/>
  <c r="F2129" i="1"/>
  <c r="M2130" i="1"/>
  <c r="F2130" i="1"/>
  <c r="M2131" i="1"/>
  <c r="F2131" i="1"/>
  <c r="M2132" i="1"/>
  <c r="F2132" i="1"/>
  <c r="M2133" i="1"/>
  <c r="F2133" i="1"/>
  <c r="M2134" i="1"/>
  <c r="F2134" i="1"/>
  <c r="M2135" i="1"/>
  <c r="F2135" i="1"/>
  <c r="M2136" i="1"/>
  <c r="F2136" i="1"/>
  <c r="M2143" i="1"/>
  <c r="F2143" i="1"/>
  <c r="M2144" i="1"/>
  <c r="F2144" i="1"/>
  <c r="M2145" i="1"/>
  <c r="F2145" i="1"/>
  <c r="M2151" i="1"/>
  <c r="F2151" i="1"/>
  <c r="M2152" i="1"/>
  <c r="F2152" i="1"/>
  <c r="M2153" i="1"/>
  <c r="F2153" i="1"/>
  <c r="M2155" i="1"/>
  <c r="F2155" i="1"/>
  <c r="M2156" i="1"/>
  <c r="F2156" i="1"/>
  <c r="M2162" i="1"/>
  <c r="F2162" i="1"/>
  <c r="M2163" i="1"/>
  <c r="F2163" i="1"/>
  <c r="M2164" i="1"/>
  <c r="F2164" i="1"/>
  <c r="M2183" i="1"/>
  <c r="F2183" i="1"/>
  <c r="M2185" i="1"/>
  <c r="F2185" i="1"/>
  <c r="M2186" i="1"/>
  <c r="F2186" i="1"/>
  <c r="M2187" i="1"/>
  <c r="F2187" i="1"/>
  <c r="M2188" i="1"/>
  <c r="F2188" i="1"/>
  <c r="M2189" i="1"/>
  <c r="F2189" i="1"/>
  <c r="M2190" i="1"/>
  <c r="F2190" i="1"/>
  <c r="M2191" i="1"/>
  <c r="F2191" i="1"/>
  <c r="M2192" i="1"/>
  <c r="F2192" i="1"/>
  <c r="M2193" i="1"/>
  <c r="F2193" i="1"/>
  <c r="M2194" i="1"/>
  <c r="F2194" i="1"/>
  <c r="M2195" i="1"/>
  <c r="F2195" i="1"/>
  <c r="M2196" i="1"/>
  <c r="F2196" i="1"/>
  <c r="M2202" i="1"/>
  <c r="F2202" i="1"/>
  <c r="M2205" i="1"/>
  <c r="F2205" i="1"/>
  <c r="M2210" i="1"/>
  <c r="F2210" i="1"/>
  <c r="M2213" i="1"/>
  <c r="F2213" i="1"/>
  <c r="M2214" i="1"/>
  <c r="F2214" i="1"/>
  <c r="M2215" i="1"/>
  <c r="F2215" i="1"/>
  <c r="M2216" i="1"/>
  <c r="F2216" i="1"/>
  <c r="M2217" i="1"/>
  <c r="F2217" i="1"/>
  <c r="M2218" i="1"/>
  <c r="F2218" i="1"/>
  <c r="M2219" i="1"/>
  <c r="F2219" i="1"/>
  <c r="M2220" i="1"/>
  <c r="F2220" i="1"/>
  <c r="M2221" i="1"/>
  <c r="F2221" i="1"/>
  <c r="M2222" i="1"/>
  <c r="F2222" i="1"/>
  <c r="M2225" i="1"/>
  <c r="F2225" i="1"/>
  <c r="M2226" i="1"/>
  <c r="F2226" i="1"/>
  <c r="M2232" i="1"/>
  <c r="F2232" i="1"/>
  <c r="M2235" i="1"/>
  <c r="F2235" i="1"/>
  <c r="M2236" i="1"/>
  <c r="F2236" i="1"/>
  <c r="M2237" i="1"/>
  <c r="F2237" i="1"/>
  <c r="M2239" i="1"/>
  <c r="F2239" i="1"/>
  <c r="M2244" i="1"/>
  <c r="F2244" i="1"/>
  <c r="M2245" i="1"/>
  <c r="F2245" i="1"/>
  <c r="M2246" i="1"/>
  <c r="F2246" i="1"/>
  <c r="M2247" i="1"/>
  <c r="F2247" i="1"/>
  <c r="M2251" i="1"/>
  <c r="F2251" i="1"/>
  <c r="M2252" i="1"/>
  <c r="F2252" i="1"/>
  <c r="M2253" i="1"/>
  <c r="F2253" i="1"/>
  <c r="M2254" i="1"/>
  <c r="F2254" i="1"/>
  <c r="M2256" i="1"/>
  <c r="F2256" i="1"/>
  <c r="M2257" i="1"/>
  <c r="F2257" i="1"/>
  <c r="M2258" i="1"/>
  <c r="F2258" i="1"/>
  <c r="M2260" i="1"/>
  <c r="F2260" i="1"/>
  <c r="M2261" i="1"/>
  <c r="F2261" i="1"/>
  <c r="M2262" i="1"/>
  <c r="F2262" i="1"/>
  <c r="M2263" i="1"/>
  <c r="F2263" i="1"/>
  <c r="M2264" i="1"/>
  <c r="F2264" i="1"/>
  <c r="M2265" i="1"/>
  <c r="F2265" i="1"/>
  <c r="M2266" i="1"/>
  <c r="F2266" i="1"/>
  <c r="M2267" i="1"/>
  <c r="F2267" i="1"/>
  <c r="M2268" i="1"/>
  <c r="F2268" i="1"/>
  <c r="M2271" i="1"/>
  <c r="F2271" i="1"/>
  <c r="M2272" i="1"/>
  <c r="F2272" i="1"/>
  <c r="M2273" i="1"/>
  <c r="F2273" i="1"/>
  <c r="M2274" i="1"/>
  <c r="F2274" i="1"/>
  <c r="M2275" i="1"/>
  <c r="F2275" i="1"/>
  <c r="M2276" i="1"/>
  <c r="F2276" i="1"/>
  <c r="M2277" i="1"/>
  <c r="F2277" i="1"/>
  <c r="M2283" i="1"/>
  <c r="F2283" i="1"/>
  <c r="M2279" i="1"/>
  <c r="F2279" i="1"/>
  <c r="M2280" i="1"/>
  <c r="F2280" i="1"/>
  <c r="M2281" i="1"/>
  <c r="F2281" i="1"/>
  <c r="M2282" i="1"/>
  <c r="F2282" i="1"/>
  <c r="M2284" i="1"/>
  <c r="F2284" i="1"/>
  <c r="M2285" i="1"/>
  <c r="F2285" i="1"/>
  <c r="M2286" i="1"/>
  <c r="F2286" i="1"/>
  <c r="M2287" i="1"/>
  <c r="F2287" i="1"/>
  <c r="M2288" i="1"/>
  <c r="F2288" i="1"/>
  <c r="M2289" i="1"/>
  <c r="F2289" i="1"/>
  <c r="M2290" i="1"/>
  <c r="F2290" i="1"/>
  <c r="M2291" i="1"/>
  <c r="F2291" i="1"/>
  <c r="M2292" i="1"/>
  <c r="F2292" i="1"/>
  <c r="M2293" i="1"/>
  <c r="F2293" i="1"/>
  <c r="M2294" i="1"/>
  <c r="F2294" i="1"/>
  <c r="M2295" i="1"/>
  <c r="F2295" i="1"/>
  <c r="M2296" i="1"/>
  <c r="F2296" i="1"/>
  <c r="M2297" i="1"/>
  <c r="F2297" i="1"/>
  <c r="M2298" i="1"/>
  <c r="F2298" i="1"/>
  <c r="M2299" i="1"/>
  <c r="F2299" i="1"/>
  <c r="M2301" i="1"/>
  <c r="F2301" i="1"/>
  <c r="M2302" i="1"/>
  <c r="F2302" i="1"/>
  <c r="M2303" i="1"/>
  <c r="F2303" i="1"/>
  <c r="M2304" i="1"/>
  <c r="F2304" i="1"/>
  <c r="M2310" i="1"/>
  <c r="F2310" i="1"/>
  <c r="M2312" i="1"/>
  <c r="F2312" i="1"/>
  <c r="M2313" i="1"/>
  <c r="F2313" i="1"/>
  <c r="M2314" i="1"/>
  <c r="F2314" i="1"/>
  <c r="M2319" i="1"/>
  <c r="F2319" i="1"/>
  <c r="M2320" i="1"/>
  <c r="F2320" i="1"/>
  <c r="M2322" i="1"/>
  <c r="F2322" i="1"/>
  <c r="M2325" i="1"/>
  <c r="F2325" i="1"/>
  <c r="M2326" i="1"/>
  <c r="F2326" i="1"/>
  <c r="M2327" i="1"/>
  <c r="F2327" i="1"/>
  <c r="M2332" i="1"/>
  <c r="F2332" i="1"/>
  <c r="M2333" i="1"/>
  <c r="F2333" i="1"/>
  <c r="M2334" i="1"/>
  <c r="F2334" i="1"/>
  <c r="M2337" i="1"/>
  <c r="F2337" i="1"/>
  <c r="M2339" i="1"/>
  <c r="F2339" i="1"/>
  <c r="M2343" i="1"/>
  <c r="F2343" i="1"/>
  <c r="M2347" i="1"/>
  <c r="F2347" i="1"/>
  <c r="M2348" i="1"/>
  <c r="F2348" i="1"/>
  <c r="M2349" i="1"/>
  <c r="F2349" i="1"/>
  <c r="M2350" i="1"/>
  <c r="F2350" i="1"/>
  <c r="M2351" i="1"/>
  <c r="F2351" i="1"/>
  <c r="M2352" i="1"/>
  <c r="F2352" i="1"/>
  <c r="M2353" i="1"/>
  <c r="F2353" i="1"/>
  <c r="M2354" i="1"/>
  <c r="F2354" i="1"/>
  <c r="M2355" i="1"/>
  <c r="F2355" i="1"/>
  <c r="M2356" i="1"/>
  <c r="F2356" i="1"/>
  <c r="M2357" i="1"/>
  <c r="F2357" i="1"/>
  <c r="M2358" i="1"/>
  <c r="F2358" i="1"/>
  <c r="M2359" i="1"/>
  <c r="F2359" i="1"/>
  <c r="M2363" i="1"/>
  <c r="F2363" i="1"/>
  <c r="M2364" i="1"/>
  <c r="F2364" i="1"/>
  <c r="M2365" i="1"/>
  <c r="F2365" i="1"/>
  <c r="M2366" i="1"/>
  <c r="F2366" i="1"/>
  <c r="M2367" i="1"/>
  <c r="F2367" i="1"/>
  <c r="M2368" i="1"/>
  <c r="F2368" i="1"/>
  <c r="M2374" i="1"/>
  <c r="F2374" i="1"/>
  <c r="M2375" i="1"/>
  <c r="F2375" i="1"/>
  <c r="M2380" i="1"/>
  <c r="F2380" i="1"/>
  <c r="M2381" i="1"/>
  <c r="F2381" i="1"/>
  <c r="M2383" i="1"/>
  <c r="F2383" i="1"/>
  <c r="M2384" i="1"/>
  <c r="F2384" i="1"/>
  <c r="M2385" i="1"/>
  <c r="F2385" i="1"/>
  <c r="M2386" i="1"/>
  <c r="F2386" i="1"/>
  <c r="M2387" i="1"/>
  <c r="F2387" i="1"/>
  <c r="M2388" i="1"/>
  <c r="F2388" i="1"/>
  <c r="M2389" i="1"/>
  <c r="F2389" i="1"/>
  <c r="M2390" i="1"/>
  <c r="F2390" i="1"/>
  <c r="M2391" i="1"/>
  <c r="F2391" i="1"/>
  <c r="M2392" i="1"/>
  <c r="F2392" i="1"/>
  <c r="M2393" i="1"/>
  <c r="F2393" i="1"/>
  <c r="M2394" i="1"/>
  <c r="F2394" i="1"/>
  <c r="M2395" i="1"/>
  <c r="F2395" i="1"/>
  <c r="M2396" i="1"/>
  <c r="F2396" i="1"/>
  <c r="M2397" i="1"/>
  <c r="F2397" i="1"/>
  <c r="M2399" i="1"/>
  <c r="F2399" i="1"/>
  <c r="M2400" i="1"/>
  <c r="F2400" i="1"/>
  <c r="M2402" i="1"/>
  <c r="F2402" i="1"/>
  <c r="M2403" i="1"/>
  <c r="F2403" i="1"/>
  <c r="M2404" i="1"/>
  <c r="F2404" i="1"/>
  <c r="M2405" i="1"/>
  <c r="F2405" i="1"/>
  <c r="M2406" i="1"/>
  <c r="F2406" i="1"/>
  <c r="M2407" i="1"/>
  <c r="F2407" i="1"/>
  <c r="M2408" i="1"/>
  <c r="F2408" i="1"/>
  <c r="M2410" i="1"/>
  <c r="F2410" i="1"/>
  <c r="M2411" i="1"/>
  <c r="F2411" i="1"/>
  <c r="M2412" i="1"/>
  <c r="F2412" i="1"/>
  <c r="M2417" i="1"/>
  <c r="F2417" i="1"/>
  <c r="M2418" i="1"/>
  <c r="F2418" i="1"/>
  <c r="M2419" i="1"/>
  <c r="F2419" i="1"/>
  <c r="M2421" i="1"/>
  <c r="F2421" i="1"/>
  <c r="M2422" i="1"/>
  <c r="F2422" i="1"/>
  <c r="M2424" i="1"/>
  <c r="F2424" i="1"/>
  <c r="M2426" i="1"/>
  <c r="F2426" i="1"/>
  <c r="M2427" i="1"/>
  <c r="F2427" i="1"/>
  <c r="M2428" i="1"/>
  <c r="F2428" i="1"/>
  <c r="M2429" i="1"/>
  <c r="F2429" i="1"/>
  <c r="M2432" i="1"/>
  <c r="F2432" i="1"/>
  <c r="M2433" i="1"/>
  <c r="F2433" i="1"/>
  <c r="M2434" i="1"/>
  <c r="F2434" i="1"/>
  <c r="M2435" i="1"/>
  <c r="F2435" i="1"/>
  <c r="M2436" i="1"/>
  <c r="F2436" i="1"/>
  <c r="M2437" i="1"/>
  <c r="F2437" i="1"/>
  <c r="M2438" i="1"/>
  <c r="F2438" i="1"/>
  <c r="M2440" i="1"/>
  <c r="F2440" i="1"/>
  <c r="M2441" i="1"/>
  <c r="F2441" i="1"/>
  <c r="M2465" i="1"/>
  <c r="F2465" i="1"/>
  <c r="M2470" i="1"/>
  <c r="F2470" i="1"/>
  <c r="M2472" i="1"/>
  <c r="F2472" i="1"/>
  <c r="M2473" i="1"/>
  <c r="F2473" i="1"/>
  <c r="M2474" i="1"/>
  <c r="F2474" i="1"/>
  <c r="M2475" i="1"/>
  <c r="F2475" i="1"/>
  <c r="M2476" i="1"/>
  <c r="F2476" i="1"/>
  <c r="M2477" i="1"/>
  <c r="F2477" i="1"/>
  <c r="M2478" i="1"/>
  <c r="F2478" i="1"/>
  <c r="M2479" i="1"/>
  <c r="F2479" i="1"/>
  <c r="M2480" i="1"/>
  <c r="F2480" i="1"/>
  <c r="M2482" i="1"/>
  <c r="F2482" i="1"/>
  <c r="M2484" i="1"/>
  <c r="F2484" i="1"/>
  <c r="M2485" i="1"/>
  <c r="F2485" i="1"/>
  <c r="M2487" i="1"/>
  <c r="F2487" i="1"/>
  <c r="M2488" i="1"/>
  <c r="F2488" i="1"/>
  <c r="M2489" i="1"/>
  <c r="F2489" i="1"/>
  <c r="M2491" i="1"/>
  <c r="F2491" i="1"/>
  <c r="M2492" i="1"/>
  <c r="F2492" i="1"/>
  <c r="M2494" i="1"/>
  <c r="F2494" i="1"/>
  <c r="M2495" i="1"/>
  <c r="F2495" i="1"/>
  <c r="M2497" i="1"/>
  <c r="F2497" i="1"/>
  <c r="M2498" i="1"/>
  <c r="F2498" i="1"/>
  <c r="M2499" i="1"/>
  <c r="F2499" i="1"/>
  <c r="M2503" i="1"/>
  <c r="F2503" i="1"/>
  <c r="M2504" i="1"/>
  <c r="F2504" i="1"/>
  <c r="M2506" i="1"/>
  <c r="F2506" i="1"/>
  <c r="M2507" i="1"/>
  <c r="F2507" i="1"/>
  <c r="M2508" i="1"/>
  <c r="F2508" i="1"/>
  <c r="M2509" i="1"/>
  <c r="F2509" i="1"/>
  <c r="M2511" i="1"/>
  <c r="F2511" i="1"/>
  <c r="M2514" i="1"/>
  <c r="F2514" i="1"/>
  <c r="M2515" i="1"/>
  <c r="F2515" i="1"/>
  <c r="M2516" i="1"/>
  <c r="F2516" i="1"/>
  <c r="M2518" i="1"/>
  <c r="F2518" i="1"/>
  <c r="M2521" i="1"/>
  <c r="F2521" i="1"/>
  <c r="M2523" i="1"/>
  <c r="F2523" i="1"/>
  <c r="M2528" i="1"/>
  <c r="F2528" i="1"/>
  <c r="M2531" i="1"/>
  <c r="F2531" i="1"/>
  <c r="M2532" i="1"/>
  <c r="F2532" i="1"/>
  <c r="M2533" i="1"/>
  <c r="F2533" i="1"/>
  <c r="M2534" i="1"/>
  <c r="F2534" i="1"/>
  <c r="M2535" i="1"/>
  <c r="F2535" i="1"/>
  <c r="M2537" i="1"/>
  <c r="F2537" i="1"/>
  <c r="M2538" i="1"/>
  <c r="F2538" i="1"/>
  <c r="M2539" i="1"/>
  <c r="F2539" i="1"/>
  <c r="M2540" i="1"/>
  <c r="F2540" i="1"/>
  <c r="M2541" i="1"/>
  <c r="F2541" i="1"/>
  <c r="M2542" i="1"/>
  <c r="F2542" i="1"/>
  <c r="M2543" i="1"/>
  <c r="F2543" i="1"/>
  <c r="M2544" i="1"/>
  <c r="F2544" i="1"/>
  <c r="M2545" i="1"/>
  <c r="F2545" i="1"/>
  <c r="M2546" i="1"/>
  <c r="F2546" i="1"/>
  <c r="M2547" i="1"/>
  <c r="F2547" i="1"/>
  <c r="M2548" i="1"/>
  <c r="F2548" i="1"/>
  <c r="M2549" i="1"/>
  <c r="F2549" i="1"/>
  <c r="M2550" i="1"/>
  <c r="F2550" i="1"/>
  <c r="M2551" i="1"/>
  <c r="F2551" i="1"/>
  <c r="M2553" i="1"/>
  <c r="F2553" i="1"/>
  <c r="M2554" i="1"/>
  <c r="F2554" i="1"/>
  <c r="M2556" i="1"/>
  <c r="F2556" i="1"/>
  <c r="M2557" i="1"/>
  <c r="F2557" i="1"/>
  <c r="M2558" i="1"/>
  <c r="F2558" i="1"/>
  <c r="M2559" i="1"/>
  <c r="F2559" i="1"/>
  <c r="M2562" i="1"/>
  <c r="F2562" i="1"/>
  <c r="M2564" i="1"/>
  <c r="F2564" i="1"/>
  <c r="M2566" i="1"/>
  <c r="F2566" i="1"/>
  <c r="M2570" i="1"/>
  <c r="F2570" i="1"/>
  <c r="M2571" i="1"/>
  <c r="F2571" i="1"/>
  <c r="M2572" i="1"/>
  <c r="F2572" i="1"/>
  <c r="M2577" i="1"/>
  <c r="F2577" i="1"/>
  <c r="M2576" i="1"/>
  <c r="F2576" i="1"/>
  <c r="M2578" i="1"/>
  <c r="F2578" i="1"/>
  <c r="M2581" i="1"/>
  <c r="F2581" i="1"/>
  <c r="M2582" i="1"/>
  <c r="F2582" i="1"/>
  <c r="M2583" i="1"/>
  <c r="F2583" i="1"/>
  <c r="M2584" i="1"/>
  <c r="F2584" i="1"/>
  <c r="M2588" i="1"/>
  <c r="F2588" i="1"/>
  <c r="M2595" i="1"/>
  <c r="F2595" i="1"/>
  <c r="M2596" i="1"/>
  <c r="F2596" i="1"/>
  <c r="M2597" i="1"/>
  <c r="F2597" i="1"/>
  <c r="M2598" i="1"/>
  <c r="F2598" i="1"/>
  <c r="M2599" i="1"/>
  <c r="F2599" i="1"/>
  <c r="M2601" i="1"/>
  <c r="F2601" i="1"/>
  <c r="M2603" i="1"/>
  <c r="F2603" i="1"/>
  <c r="M2604" i="1"/>
  <c r="F2604" i="1"/>
  <c r="M2605" i="1"/>
  <c r="F2605" i="1"/>
  <c r="M2606" i="1"/>
  <c r="F2606" i="1"/>
  <c r="M2607" i="1"/>
  <c r="F2607" i="1"/>
  <c r="M2608" i="1"/>
  <c r="F2608" i="1"/>
  <c r="M2609" i="1"/>
  <c r="F2609" i="1"/>
  <c r="M2610" i="1"/>
  <c r="F2610" i="1"/>
  <c r="M2611" i="1"/>
  <c r="F2611" i="1"/>
  <c r="M2612" i="1"/>
  <c r="F2612" i="1"/>
  <c r="M2614" i="1"/>
  <c r="F2614" i="1"/>
  <c r="M2619" i="1"/>
  <c r="F2619" i="1"/>
  <c r="M2621" i="1"/>
  <c r="F2621" i="1"/>
  <c r="M2622" i="1"/>
  <c r="F2622" i="1"/>
  <c r="M2623" i="1"/>
  <c r="F2623" i="1"/>
  <c r="M2632" i="1"/>
  <c r="F2632" i="1"/>
  <c r="M2633" i="1"/>
  <c r="F2633" i="1"/>
  <c r="M2634" i="1"/>
  <c r="F2634" i="1"/>
  <c r="M2635" i="1"/>
  <c r="F2635" i="1"/>
  <c r="M2636" i="1"/>
  <c r="F2636" i="1"/>
  <c r="M2637" i="1"/>
  <c r="F2637" i="1"/>
  <c r="M2642" i="1"/>
  <c r="F2642" i="1"/>
  <c r="M2645" i="1"/>
  <c r="F2645" i="1"/>
  <c r="M2646" i="1"/>
  <c r="F2646" i="1"/>
  <c r="M2647" i="1"/>
  <c r="F2647" i="1"/>
  <c r="M2648" i="1"/>
  <c r="F2648" i="1"/>
  <c r="M2649" i="1"/>
  <c r="F2649" i="1"/>
  <c r="M2652" i="1"/>
  <c r="F2652" i="1"/>
  <c r="M2653" i="1"/>
  <c r="F2653" i="1"/>
  <c r="M2654" i="1"/>
  <c r="F2654" i="1"/>
  <c r="M2656" i="1"/>
  <c r="F2656" i="1"/>
  <c r="M2658" i="1"/>
  <c r="F2658" i="1"/>
  <c r="M2659" i="1"/>
  <c r="F2659" i="1"/>
  <c r="M2660" i="1"/>
  <c r="F2660" i="1"/>
  <c r="M2662" i="1"/>
  <c r="F2662" i="1"/>
  <c r="M2663" i="1"/>
  <c r="F2663" i="1"/>
  <c r="M2665" i="1"/>
  <c r="F2665" i="1"/>
  <c r="M2666" i="1"/>
  <c r="F2666" i="1"/>
  <c r="M2673" i="1"/>
  <c r="F2673" i="1"/>
  <c r="M2675" i="1"/>
  <c r="F2675" i="1"/>
  <c r="M2676" i="1"/>
  <c r="F2676" i="1"/>
  <c r="M2677" i="1"/>
  <c r="F2677" i="1"/>
  <c r="M2678" i="1"/>
  <c r="F2678" i="1"/>
  <c r="M2679" i="1"/>
  <c r="F2679" i="1"/>
  <c r="M2680" i="1"/>
  <c r="F2680" i="1"/>
  <c r="M2681" i="1"/>
  <c r="F2681" i="1"/>
  <c r="M2682" i="1"/>
  <c r="F2682" i="1"/>
  <c r="M2683" i="1"/>
  <c r="F2683" i="1"/>
  <c r="M2685" i="1"/>
  <c r="F2685" i="1"/>
  <c r="M2686" i="1"/>
  <c r="F2686" i="1"/>
  <c r="M2687" i="1"/>
  <c r="F2687" i="1"/>
  <c r="M2688" i="1"/>
  <c r="F2688" i="1"/>
  <c r="M2689" i="1"/>
  <c r="F2689" i="1"/>
  <c r="M2690" i="1"/>
  <c r="F2690" i="1"/>
  <c r="M2691" i="1"/>
  <c r="F2691" i="1"/>
  <c r="M2693" i="1"/>
  <c r="F2693" i="1"/>
  <c r="M2695" i="1"/>
  <c r="F2695" i="1"/>
  <c r="M2697" i="1"/>
  <c r="F2697" i="1"/>
  <c r="M2701" i="1"/>
  <c r="F2701" i="1"/>
  <c r="M2702" i="1"/>
  <c r="F2702" i="1"/>
  <c r="M2703" i="1"/>
  <c r="F2703" i="1"/>
  <c r="M2704" i="1"/>
  <c r="F2704" i="1"/>
  <c r="M2705" i="1"/>
  <c r="F2705" i="1"/>
  <c r="M2706" i="1"/>
  <c r="F2706" i="1"/>
  <c r="M2708" i="1"/>
  <c r="F2708" i="1"/>
  <c r="M2711" i="1"/>
  <c r="F2711" i="1"/>
  <c r="M2713" i="1"/>
  <c r="F2713" i="1"/>
  <c r="M2716" i="1"/>
  <c r="F2716" i="1"/>
  <c r="M2717" i="1"/>
  <c r="F2717" i="1"/>
  <c r="M2719" i="1"/>
  <c r="F2719" i="1"/>
  <c r="M2720" i="1"/>
  <c r="F2720" i="1"/>
  <c r="M2722" i="1"/>
  <c r="F2722" i="1"/>
  <c r="M2726" i="1"/>
  <c r="F2726" i="1"/>
  <c r="M2732" i="1"/>
  <c r="F2732" i="1"/>
  <c r="M2735" i="1"/>
  <c r="F2735" i="1"/>
  <c r="M2736" i="1"/>
  <c r="F2736" i="1"/>
  <c r="M2737" i="1"/>
  <c r="F2737" i="1"/>
  <c r="M2739" i="1"/>
  <c r="F2739" i="1"/>
  <c r="M2740" i="1"/>
  <c r="F2740" i="1"/>
  <c r="M2741" i="1"/>
  <c r="F2741" i="1"/>
  <c r="M2746" i="1"/>
  <c r="F2746" i="1"/>
  <c r="M2745" i="1"/>
  <c r="F2745" i="1"/>
  <c r="M2751" i="1"/>
  <c r="F2751" i="1"/>
  <c r="M2755" i="1"/>
  <c r="F2755" i="1"/>
  <c r="M2756" i="1"/>
  <c r="F2756" i="1"/>
  <c r="M2757" i="1"/>
  <c r="F2757" i="1"/>
  <c r="M2758" i="1"/>
  <c r="F2758" i="1"/>
  <c r="M2760" i="1"/>
  <c r="F2760" i="1"/>
  <c r="M2761" i="1"/>
  <c r="F2761" i="1"/>
  <c r="M2762" i="1"/>
  <c r="F2762" i="1"/>
  <c r="M2763" i="1"/>
  <c r="F2763" i="1"/>
  <c r="M2764" i="1"/>
  <c r="F2764" i="1"/>
  <c r="M2766" i="1"/>
  <c r="F2766" i="1"/>
  <c r="M2767" i="1"/>
  <c r="F2767" i="1"/>
  <c r="M2768" i="1"/>
  <c r="F2768" i="1"/>
  <c r="M2769" i="1"/>
  <c r="F2769" i="1"/>
  <c r="M2771" i="1"/>
  <c r="F2771" i="1"/>
  <c r="M2772" i="1"/>
  <c r="F2772" i="1"/>
  <c r="M2773" i="1"/>
  <c r="F2773" i="1"/>
  <c r="M2776" i="1"/>
  <c r="F2776" i="1"/>
  <c r="M2777" i="1"/>
  <c r="F2777" i="1"/>
  <c r="M2779" i="1"/>
  <c r="F2779" i="1"/>
  <c r="M2787" i="1"/>
  <c r="F2787" i="1"/>
  <c r="M2790" i="1"/>
  <c r="F2790" i="1"/>
  <c r="M2791" i="1"/>
  <c r="F2791" i="1"/>
  <c r="M2792" i="1"/>
  <c r="F2792" i="1"/>
  <c r="M2800" i="1"/>
  <c r="F2800" i="1"/>
  <c r="M2801" i="1"/>
  <c r="F2801" i="1"/>
  <c r="M2802" i="1"/>
  <c r="F2802" i="1"/>
  <c r="M2803" i="1"/>
  <c r="F2803" i="1"/>
  <c r="M2804" i="1"/>
  <c r="F2804" i="1"/>
  <c r="M2805" i="1"/>
  <c r="F2805" i="1"/>
  <c r="M2806" i="1"/>
  <c r="F2806" i="1"/>
  <c r="M2807" i="1"/>
  <c r="F2807" i="1"/>
  <c r="M2808" i="1"/>
  <c r="F2808" i="1"/>
  <c r="M2809" i="1"/>
  <c r="F2809" i="1"/>
  <c r="M2810" i="1"/>
  <c r="F2810" i="1"/>
  <c r="M2811" i="1"/>
  <c r="F2811" i="1"/>
  <c r="M2812" i="1"/>
  <c r="F2812" i="1"/>
  <c r="M2813" i="1"/>
  <c r="F2813" i="1"/>
  <c r="M2814" i="1"/>
  <c r="F2814" i="1"/>
  <c r="M2816" i="1"/>
  <c r="F2816" i="1"/>
  <c r="M2819" i="1"/>
  <c r="F2819" i="1"/>
  <c r="M2821" i="1"/>
  <c r="F2821" i="1"/>
  <c r="M2823" i="1"/>
  <c r="F2823" i="1"/>
  <c r="M2825" i="1"/>
  <c r="F2825" i="1"/>
  <c r="M2826" i="1"/>
  <c r="F2826" i="1"/>
  <c r="M2827" i="1"/>
  <c r="F2827" i="1"/>
  <c r="M2828" i="1"/>
  <c r="F2828" i="1"/>
  <c r="M2829" i="1"/>
  <c r="F2829" i="1"/>
  <c r="M2830" i="1"/>
  <c r="F2830" i="1"/>
  <c r="M2831" i="1"/>
  <c r="F2831" i="1"/>
  <c r="M2832" i="1"/>
  <c r="F2832" i="1"/>
  <c r="M2833" i="1"/>
  <c r="F2833" i="1"/>
  <c r="M2834" i="1"/>
  <c r="F2834" i="1"/>
  <c r="M2835" i="1"/>
  <c r="F2835" i="1"/>
  <c r="M2836" i="1"/>
  <c r="F2836" i="1"/>
  <c r="M2837" i="1"/>
  <c r="F2837" i="1"/>
  <c r="M2838" i="1"/>
  <c r="F2838" i="1"/>
  <c r="M2839" i="1"/>
  <c r="F2839" i="1"/>
  <c r="M2840" i="1"/>
  <c r="F2840" i="1"/>
  <c r="M2849" i="1"/>
  <c r="F2849" i="1"/>
  <c r="M2850" i="1"/>
  <c r="F2850" i="1"/>
  <c r="M2851" i="1"/>
  <c r="F2851" i="1"/>
  <c r="M2852" i="1"/>
  <c r="F2852" i="1"/>
  <c r="M2853" i="1"/>
  <c r="F2853" i="1"/>
  <c r="M2861" i="1"/>
  <c r="F2861" i="1"/>
  <c r="M2862" i="1"/>
  <c r="F2862" i="1"/>
  <c r="M2863" i="1"/>
  <c r="F2863" i="1"/>
  <c r="M2864" i="1"/>
  <c r="F2864" i="1"/>
  <c r="M2865" i="1"/>
  <c r="F2865" i="1"/>
  <c r="M2866" i="1"/>
  <c r="F2866" i="1"/>
  <c r="M2870" i="1"/>
  <c r="F2870" i="1"/>
  <c r="M2871" i="1"/>
  <c r="F2871" i="1"/>
  <c r="M2872" i="1"/>
  <c r="F2872" i="1"/>
  <c r="M2875" i="1"/>
  <c r="F2875" i="1"/>
  <c r="M2876" i="1"/>
  <c r="F2876" i="1"/>
  <c r="M2877" i="1"/>
  <c r="F2877" i="1"/>
  <c r="M2878" i="1"/>
  <c r="F2878" i="1"/>
  <c r="M2879" i="1"/>
  <c r="F2879" i="1"/>
  <c r="M2880" i="1"/>
  <c r="F2880" i="1"/>
  <c r="M2881" i="1"/>
  <c r="F2881" i="1"/>
  <c r="M2883" i="1"/>
  <c r="F2883" i="1"/>
  <c r="M2884" i="1"/>
  <c r="F2884" i="1"/>
  <c r="M2885" i="1"/>
  <c r="F2885" i="1"/>
  <c r="M2886" i="1"/>
  <c r="F2886" i="1"/>
  <c r="M2887" i="1"/>
  <c r="F2887" i="1"/>
  <c r="M2888" i="1"/>
  <c r="F2888" i="1"/>
  <c r="M2889" i="1"/>
  <c r="F2889" i="1"/>
  <c r="M2898" i="1"/>
  <c r="F2898" i="1"/>
  <c r="M2907" i="1"/>
  <c r="F2907" i="1"/>
  <c r="M2928" i="1"/>
  <c r="F2928" i="1"/>
  <c r="M2930" i="1"/>
  <c r="F2930" i="1"/>
  <c r="M2931" i="1"/>
  <c r="F2931" i="1"/>
  <c r="M2932" i="1"/>
  <c r="F2932" i="1"/>
  <c r="M2934" i="1"/>
  <c r="F2934" i="1"/>
  <c r="M2935" i="1"/>
  <c r="F2935" i="1"/>
  <c r="M2936" i="1"/>
  <c r="F2936" i="1"/>
  <c r="M2937" i="1"/>
  <c r="F2937" i="1"/>
  <c r="M2938" i="1"/>
  <c r="F2938" i="1"/>
  <c r="M2939" i="1"/>
  <c r="F2939" i="1"/>
  <c r="M2940" i="1"/>
  <c r="F2940" i="1"/>
  <c r="M2942" i="1"/>
  <c r="F2942" i="1"/>
  <c r="M2943" i="1"/>
  <c r="F2943" i="1"/>
  <c r="M2944" i="1"/>
  <c r="F2944" i="1"/>
  <c r="M2945" i="1"/>
  <c r="F2945" i="1"/>
  <c r="M2946" i="1"/>
  <c r="F2946" i="1"/>
  <c r="M2947" i="1"/>
  <c r="F2947" i="1"/>
  <c r="M2949" i="1"/>
  <c r="F2949" i="1"/>
  <c r="M2950" i="1"/>
  <c r="F2950" i="1"/>
  <c r="M2951" i="1"/>
  <c r="F2951" i="1"/>
  <c r="M2952" i="1"/>
  <c r="F2952" i="1"/>
  <c r="M2954" i="1"/>
  <c r="F2954" i="1"/>
  <c r="M2955" i="1"/>
  <c r="F2955" i="1"/>
  <c r="M2956" i="1"/>
  <c r="F2956" i="1"/>
  <c r="M2957" i="1"/>
  <c r="F2957" i="1"/>
  <c r="M2961" i="1"/>
  <c r="F2961" i="1"/>
  <c r="M2962" i="1"/>
  <c r="F2962" i="1"/>
  <c r="M2963" i="1"/>
  <c r="F2963" i="1"/>
  <c r="M2964" i="1"/>
  <c r="F2964" i="1"/>
  <c r="M2965" i="1"/>
  <c r="F2965" i="1"/>
  <c r="M2966" i="1"/>
  <c r="F2966" i="1"/>
  <c r="M2969" i="1"/>
  <c r="F2969" i="1"/>
  <c r="M2970" i="1"/>
  <c r="F2970" i="1"/>
  <c r="M2971" i="1"/>
  <c r="F2971" i="1"/>
  <c r="M2972" i="1"/>
  <c r="F2972" i="1"/>
  <c r="M2973" i="1"/>
  <c r="F2973" i="1"/>
  <c r="M2980" i="1"/>
  <c r="F2980" i="1"/>
  <c r="M2981" i="1"/>
  <c r="F2981" i="1"/>
  <c r="M2982" i="1"/>
  <c r="F2982" i="1"/>
  <c r="M2989" i="1"/>
  <c r="F2989" i="1"/>
  <c r="M2991" i="1"/>
  <c r="F2991" i="1"/>
  <c r="M2992" i="1"/>
  <c r="F2992" i="1"/>
  <c r="M2993" i="1"/>
  <c r="F2993" i="1"/>
  <c r="M2994" i="1"/>
  <c r="F2994" i="1"/>
  <c r="M2995" i="1"/>
  <c r="F2995" i="1"/>
  <c r="M2996" i="1"/>
  <c r="F2996" i="1"/>
  <c r="M2997" i="1"/>
  <c r="F2997" i="1"/>
  <c r="M2998" i="1"/>
  <c r="F2998" i="1"/>
  <c r="M2999" i="1"/>
  <c r="F2999" i="1"/>
  <c r="M3000" i="1"/>
  <c r="F3000" i="1"/>
  <c r="M3001" i="1"/>
  <c r="F3001" i="1"/>
  <c r="M3002" i="1"/>
  <c r="F3002" i="1"/>
  <c r="M3003" i="1"/>
  <c r="F3003" i="1"/>
  <c r="M3004" i="1"/>
  <c r="F3004" i="1"/>
  <c r="M3010" i="1"/>
  <c r="F3010" i="1"/>
  <c r="M3011" i="1"/>
  <c r="F3011" i="1"/>
  <c r="M3013" i="1"/>
  <c r="F3013" i="1"/>
  <c r="M3014" i="1"/>
  <c r="F3014" i="1"/>
  <c r="M3092" i="1"/>
  <c r="F3092" i="1"/>
  <c r="M3088" i="1"/>
  <c r="F3088" i="1"/>
  <c r="M3089" i="1"/>
  <c r="F3089" i="1"/>
  <c r="M3031" i="1"/>
  <c r="F3031" i="1"/>
  <c r="M3033" i="1"/>
  <c r="F3033" i="1"/>
  <c r="M3062" i="1"/>
  <c r="F3062" i="1"/>
  <c r="M3018" i="1"/>
  <c r="F3018" i="1"/>
  <c r="M3019" i="1"/>
  <c r="F3019" i="1"/>
  <c r="M3035" i="1"/>
  <c r="F3035" i="1"/>
  <c r="M3052" i="1"/>
  <c r="F3052" i="1"/>
  <c r="M3063" i="1"/>
  <c r="F3063" i="1"/>
  <c r="M3016" i="1"/>
  <c r="F3016" i="1"/>
  <c r="M3017" i="1"/>
  <c r="F3017" i="1"/>
  <c r="M3032" i="1"/>
  <c r="F3032" i="1"/>
  <c r="M3044" i="1"/>
  <c r="F3044" i="1"/>
  <c r="M3064" i="1"/>
  <c r="F3064" i="1"/>
  <c r="M3034" i="1"/>
  <c r="F3034" i="1"/>
  <c r="M3056" i="1"/>
  <c r="F3056" i="1"/>
  <c r="M3057" i="1"/>
  <c r="F3057" i="1"/>
  <c r="M3058" i="1"/>
  <c r="F3058" i="1"/>
  <c r="M3059" i="1"/>
  <c r="F3059" i="1"/>
  <c r="M3060" i="1"/>
  <c r="F3060" i="1"/>
  <c r="M3061" i="1"/>
  <c r="F3061" i="1"/>
  <c r="M3025" i="1"/>
  <c r="F3025" i="1"/>
  <c r="M3036" i="1"/>
  <c r="F3036" i="1"/>
  <c r="M3037" i="1"/>
  <c r="F3037" i="1"/>
  <c r="M3038" i="1"/>
  <c r="F3038" i="1"/>
  <c r="M3039" i="1"/>
  <c r="F3039" i="1"/>
  <c r="M3040" i="1"/>
  <c r="F3040" i="1"/>
  <c r="M3041" i="1"/>
  <c r="F3041" i="1"/>
  <c r="M3042" i="1"/>
  <c r="F3042" i="1"/>
  <c r="M3029" i="1"/>
  <c r="F3029" i="1"/>
  <c r="M3026" i="1"/>
  <c r="F3026" i="1"/>
  <c r="M3021" i="1"/>
  <c r="F3021" i="1"/>
  <c r="M3020" i="1"/>
  <c r="F3020" i="1"/>
  <c r="M3024" i="1"/>
  <c r="F3024" i="1"/>
  <c r="M3027" i="1"/>
  <c r="F3027" i="1"/>
  <c r="M3045" i="1"/>
  <c r="F3045" i="1"/>
  <c r="M3068" i="1"/>
  <c r="F3068" i="1"/>
  <c r="M3070" i="1"/>
  <c r="F3070" i="1"/>
  <c r="M3071" i="1"/>
  <c r="F3071" i="1"/>
  <c r="M3072" i="1"/>
  <c r="F3072" i="1"/>
  <c r="M3073" i="1"/>
  <c r="F3073" i="1"/>
  <c r="M3074" i="1"/>
  <c r="F3074" i="1"/>
  <c r="M3075" i="1"/>
  <c r="F3075" i="1"/>
  <c r="M3076" i="1"/>
  <c r="F3076" i="1"/>
  <c r="M3078" i="1"/>
  <c r="F3078" i="1"/>
  <c r="M3080" i="1"/>
  <c r="F3080" i="1"/>
  <c r="M3081" i="1"/>
  <c r="F3081" i="1"/>
  <c r="M3030" i="1"/>
  <c r="F3030" i="1"/>
  <c r="M3022" i="1"/>
  <c r="F3022" i="1"/>
  <c r="M3023" i="1"/>
  <c r="F3023" i="1"/>
  <c r="M3048" i="1"/>
  <c r="F3048" i="1"/>
  <c r="M3049" i="1"/>
  <c r="F3049" i="1"/>
  <c r="M3050" i="1"/>
  <c r="F3050" i="1"/>
  <c r="M3051" i="1"/>
  <c r="F3051" i="1"/>
  <c r="M3053" i="1"/>
  <c r="F3053" i="1"/>
  <c r="M3054" i="1"/>
  <c r="F3054" i="1"/>
  <c r="M3055" i="1"/>
  <c r="F3055" i="1"/>
  <c r="M3079" i="1"/>
  <c r="F3079" i="1"/>
  <c r="M3077" i="1"/>
  <c r="F3077" i="1"/>
  <c r="M3043" i="1"/>
  <c r="F3043" i="1"/>
  <c r="M3028" i="1"/>
  <c r="F3028" i="1"/>
  <c r="M3046" i="1"/>
  <c r="F3046" i="1"/>
  <c r="M3047" i="1"/>
  <c r="F3047" i="1"/>
  <c r="M3065" i="1"/>
  <c r="F3065" i="1"/>
  <c r="M3066" i="1"/>
  <c r="F3066" i="1"/>
  <c r="M3067" i="1"/>
  <c r="F3067" i="1"/>
  <c r="M3069" i="1"/>
  <c r="F3069" i="1"/>
  <c r="M1083" i="1"/>
  <c r="M2710" i="1"/>
  <c r="M15" i="1"/>
  <c r="M745" i="1"/>
  <c r="M2369" i="1"/>
  <c r="M2990" i="1"/>
  <c r="M2941" i="1"/>
  <c r="M2567" i="1"/>
  <c r="M3015" i="1"/>
  <c r="M1225" i="1"/>
  <c r="M1742" i="1"/>
  <c r="M168" i="1"/>
  <c r="M3" i="1"/>
</calcChain>
</file>

<file path=xl/sharedStrings.xml><?xml version="1.0" encoding="utf-8"?>
<sst xmlns="http://schemas.openxmlformats.org/spreadsheetml/2006/main" count="20351" uniqueCount="8043">
  <si>
    <t>BAG B-2637-3 (WHITE) JK</t>
  </si>
  <si>
    <t>BALLPEN BP-249 LINO (BLACK) JK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</si>
  <si>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</si>
  <si>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</si>
  <si>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</si>
  <si>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</si>
  <si>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</si>
  <si>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</si>
  <si>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</si>
  <si>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BINDER A5-MHPTSM-517 (BLUE) JK -U</t>
  </si>
  <si>
    <t>BINDER A5-MHPTSM-517 (GREEN) JK -U</t>
  </si>
  <si>
    <t>BINDER A5-MHPTSM-517 (PINK) JK -U</t>
  </si>
  <si>
    <t>BINDER A5-MHPTSM-517 (PURPLE) JK-U</t>
  </si>
  <si>
    <t>BINDER A5-TSAC-M477 (ACADEMY) JK-U</t>
  </si>
  <si>
    <t>BINDER NOTE JOYKO A5-TSED-M477 (ACADEMY) - U</t>
  </si>
  <si>
    <t>BINDER A5-TSAF-F512 (ANIMAL FACE) JK-F</t>
  </si>
  <si>
    <t>BINDER A5-TSBS-M376 (BASIC) JK-U</t>
  </si>
  <si>
    <t>BINDER A5-TSCL-M401 ( COLLEGE) JK-U</t>
  </si>
  <si>
    <t>BINDER A5-TSCL-M474 (COLLEGE) JK-U</t>
  </si>
  <si>
    <t>BINDER NOTE JOYKO A5-TSCL-M474 (COLLEGE) - U</t>
  </si>
  <si>
    <t>BINDER A5-TSCL-M491 (COLLEGE) JK-U</t>
  </si>
  <si>
    <t>BINDER A5-TSCS-M432 (CLASSIC) JK-U</t>
  </si>
  <si>
    <t>BINDER NOTE JOYKO A5-TSCS-M432 (CLASSIC) - U</t>
  </si>
  <si>
    <t>BINDER A5-TSDB-M499 (DOBUJIN) JK-F</t>
  </si>
  <si>
    <t>BINDER A5-TSDS-M440 (DISCOVERY) JK-U</t>
  </si>
  <si>
    <t>BINDER NOTE JOYKO A5-TSDS-M440 (DISCOVERY) - U</t>
  </si>
  <si>
    <t>BINDER A5-TSED-M479 (EDUCATION) JK-U</t>
  </si>
  <si>
    <t>BINDER A5-TSED-M503 (EDUCATION) JK-U</t>
  </si>
  <si>
    <t>BINDER A5-TSFR-F506 (PARAFISE) JK-F</t>
  </si>
  <si>
    <t>BINDER A5-TSHB-M484 (HOBAKCI) JK-F</t>
  </si>
  <si>
    <t>BINDER A5-TSIM-M478 (IMAGINTN) JK-U</t>
  </si>
  <si>
    <t>BINDER A5-TSLG-F509 (LIFE GOES ON) JK-F</t>
  </si>
  <si>
    <t>BINDER A5-TSSR-M498 (SPIRIT) JK-U</t>
  </si>
  <si>
    <t>BINDER A5-TSTP-513 (TEMPORARY) JK-U</t>
  </si>
  <si>
    <t>BINDER B5-MHAC-M131 (4 COLOR) JK-U</t>
  </si>
  <si>
    <t>BINDER B5-MHPT-143 (BLUE) JK-U</t>
  </si>
  <si>
    <t>BINDER B5-MHPT-143 (GREEN) JK-U</t>
  </si>
  <si>
    <t>BINDER B5-MHPT-143 (PINK) JK -U</t>
  </si>
  <si>
    <t>BINDER B5-MHPT-143 (PURPLE) JK-U</t>
  </si>
  <si>
    <t>BINDER B5-TSAC-M129 (ACADEMY) JK-U</t>
  </si>
  <si>
    <t>BINDER B5-TSAF-F141 (ANIMAL FACE) JK-F</t>
  </si>
  <si>
    <t>BINDER B5-TSBL-M119 (BELIEVE) JK-U</t>
  </si>
  <si>
    <t>BINDER B5-TSCL-M125 (COLLEGE) JK-U</t>
  </si>
  <si>
    <t>BINDER B5-TSCS-M79 (CLASSIC) JK-U</t>
  </si>
  <si>
    <t>BINDER B5-TSED-M128 (EDUCATION) JK-U</t>
  </si>
  <si>
    <t>BINDER B5-TSED-M137 (EDUCATION) JK-U</t>
  </si>
  <si>
    <t>BINDER B5-TSFC-M132 (FACULTY) JK-U</t>
  </si>
  <si>
    <t>BINDER B5-TSIM-M114 (IMAGE) JK-U</t>
  </si>
  <si>
    <t>BINDER B5-TSIM-M133 (IMAGE) JK-U</t>
  </si>
  <si>
    <t>BINDER B5-TSKD-142 (KINDNESS) JK-U</t>
  </si>
  <si>
    <t>BINDER CLIP 105 CD JK</t>
  </si>
  <si>
    <t>BINDER CLIP JOYKO NO. 105 CD (isi 60pc)</t>
  </si>
  <si>
    <t>BINDER CLIP 105 JK</t>
  </si>
  <si>
    <t>BINDER CLIP 107 JK</t>
  </si>
  <si>
    <t>BINDER CLIP JOYKO 107</t>
  </si>
  <si>
    <t>BINDER CLIP 111 JK</t>
  </si>
  <si>
    <t>BINDER CLIP JOYKO 111</t>
  </si>
  <si>
    <t>BINDER CLIP 155 JK</t>
  </si>
  <si>
    <t>BINDER CLIP JOYKO 155</t>
  </si>
  <si>
    <t>BINDER CLIP 200 CD JK</t>
  </si>
  <si>
    <t>BINDER CLIP JOYKO NO. 200 CD (isi 24 pc)</t>
  </si>
  <si>
    <t>BINDER CLIP 200 JK</t>
  </si>
  <si>
    <t>BINDER CLIP JOYKO 200</t>
  </si>
  <si>
    <t>BINDER CLIP 260 CD JK</t>
  </si>
  <si>
    <t>BINDER CLIP JOYKO NO. 260 CD (isi 12 pc)</t>
  </si>
  <si>
    <t>BINDER CLIP 260 JK</t>
  </si>
  <si>
    <t>BINDER CLIP JOYKO 260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</si>
  <si>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</si>
  <si>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</si>
  <si>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</si>
  <si>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</si>
  <si>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</si>
  <si>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</si>
  <si>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</si>
  <si>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</si>
  <si>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</si>
  <si>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</si>
  <si>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</si>
  <si>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</si>
  <si>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</si>
  <si>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</si>
  <si>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</si>
  <si>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</si>
  <si>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</si>
  <si>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</si>
  <si>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</si>
  <si>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</si>
  <si>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</si>
  <si>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</si>
  <si>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</si>
  <si>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</si>
  <si>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</si>
  <si>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</si>
  <si>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</si>
  <si>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</si>
  <si>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</si>
  <si>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</si>
  <si>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</si>
  <si>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</si>
  <si>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</si>
  <si>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</si>
  <si>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</si>
  <si>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</si>
  <si>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</si>
  <si>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</si>
  <si>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</si>
  <si>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</si>
  <si>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</si>
  <si>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</si>
  <si>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</si>
  <si>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</si>
  <si>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</si>
  <si>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</si>
  <si>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</si>
  <si>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</si>
  <si>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</si>
  <si>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</si>
  <si>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</si>
  <si>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</si>
  <si>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</si>
  <si>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</si>
  <si>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</si>
  <si>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</si>
  <si>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</si>
  <si>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</si>
  <si>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</si>
  <si>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</si>
  <si>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</si>
  <si>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</si>
  <si>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</si>
  <si>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</si>
  <si>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</si>
  <si>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</si>
  <si>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</si>
  <si>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</si>
  <si>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</si>
  <si>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</si>
  <si>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</si>
  <si>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</si>
  <si>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</si>
  <si>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</si>
  <si>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</si>
  <si>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</si>
  <si>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</si>
  <si>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</si>
  <si>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</si>
  <si>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</si>
  <si>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</si>
  <si>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</si>
  <si>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</si>
  <si>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</si>
  <si>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</si>
  <si>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</si>
  <si>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</si>
  <si>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</si>
  <si>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</si>
  <si>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</si>
  <si>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</si>
  <si>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</si>
  <si>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</si>
  <si>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</si>
  <si>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</si>
  <si>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</si>
  <si>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</si>
  <si>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</si>
  <si>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</si>
  <si>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</si>
  <si>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</si>
  <si>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</si>
  <si>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</si>
  <si>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</si>
  <si>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</si>
  <si>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</si>
  <si>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</si>
  <si>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</si>
  <si>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</si>
  <si>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</si>
  <si>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</si>
  <si>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</si>
  <si>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</si>
  <si>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</si>
  <si>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</si>
  <si>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TAPE CT-507 JK</t>
  </si>
  <si>
    <t>CORRECTION TAPE JOYKO CT-507</t>
  </si>
  <si>
    <t>CORRECTION TAPE CT-508 JK</t>
  </si>
  <si>
    <t>CORRECTION TAPE CT-510A JK</t>
  </si>
  <si>
    <t>CORRECTION TAPE CT-522 JK</t>
  </si>
  <si>
    <t>CORRECTION TAPE JOYKO CT-522</t>
  </si>
  <si>
    <t>CORRECTION TAPE CT-533 JK</t>
  </si>
  <si>
    <t>CORRECTION TAPE CT-547 (22M) JK</t>
  </si>
  <si>
    <t>CRAYON PUTAR TWCR-12MINI JK</t>
  </si>
  <si>
    <t>CRAYON PUTAR TWCR-12S JK</t>
  </si>
  <si>
    <t>CRAYON / OIL PASTEL PUTAR JOYKO TWCR-12S (PANJANG)</t>
  </si>
  <si>
    <t>CRAYON PUTAR TWCR-24S JK</t>
  </si>
  <si>
    <t>CUTTER A-300A (AUTOLOCK) JK</t>
  </si>
  <si>
    <t>CUTTER 9 MM JOYKO A-300A AUTOLOCK (KECIL)</t>
  </si>
  <si>
    <t>CUTTER BLADE A-100 AM (S) JK</t>
  </si>
  <si>
    <t>Isi cutter JK L-150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</si>
  <si>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</si>
  <si>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</si>
  <si>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</si>
  <si>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</si>
  <si>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</si>
  <si>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</si>
  <si>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</si>
  <si>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</si>
  <si>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</si>
  <si>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</si>
  <si>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</si>
  <si>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ERASER 526-B20 JK</t>
  </si>
  <si>
    <t>STIP / PENGHAPUS JOYKO 526-B20 PUTIH</t>
  </si>
  <si>
    <t>ERASER 526-B40BL JK</t>
  </si>
  <si>
    <t>STIP / PENGHAPUS JOYKO 526-B40BL HITAM</t>
  </si>
  <si>
    <t>ERASER 526-B40P JK</t>
  </si>
  <si>
    <t>STIP / PENGHAPUS JOYKO 526-B40P PUTIH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</si>
  <si>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</si>
  <si>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</si>
  <si>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</si>
  <si>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</si>
  <si>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</si>
  <si>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ERASER ER-20BL JK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</si>
  <si>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</si>
  <si>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</si>
  <si>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</si>
  <si>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</si>
  <si>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</si>
  <si>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GP-265 Q GEL (BLACK) JK</t>
  </si>
  <si>
    <t>GEL PEN GP-266 ITECH 2 JK</t>
  </si>
  <si>
    <t>GEL PEN GP-330 (BLACK) JK</t>
  </si>
  <si>
    <t>GEL PEN GPC-309S DIAMOND ART JK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</si>
  <si>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</si>
  <si>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</si>
  <si>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</si>
  <si>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</si>
  <si>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</si>
  <si>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</si>
  <si>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</si>
  <si>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</si>
  <si>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</si>
  <si>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</si>
  <si>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</si>
  <si>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GLUE STICK GS-09 8 GRAM JK</t>
  </si>
  <si>
    <t>LEM STICK JOYKO 8 GR GS-09 isi 12 pc</t>
  </si>
  <si>
    <t>GLUE STICK GS-100 (8 GRAM) JK</t>
  </si>
  <si>
    <t>LEM STICK JOYKO 8 GR GS-100 isi 24 pc</t>
  </si>
  <si>
    <t>GLUE STICK GS-103 (BATIK) JK</t>
  </si>
  <si>
    <t>LEM STICK JOYKO 8 GR GS-103 BATIK isi 24 pc</t>
  </si>
  <si>
    <t>GLUE STICK GS-104 (ANIMAL KINGDOM) JK</t>
  </si>
  <si>
    <t>LEM STICK JOYKO 15 GR GS-104 TG (ANIMAL KINGDOM) isi 24 pc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</si>
  <si>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</si>
  <si>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</si>
  <si>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</si>
  <si>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</si>
  <si>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</si>
  <si>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</si>
  <si>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</si>
  <si>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</si>
  <si>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</si>
  <si>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</si>
  <si>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</si>
  <si>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</si>
  <si>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</si>
  <si>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</si>
  <si>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</si>
  <si>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</si>
  <si>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</si>
  <si>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</si>
  <si>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</si>
  <si>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</si>
  <si>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</si>
  <si>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</si>
  <si>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</si>
  <si>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</si>
  <si>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</si>
  <si>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</si>
  <si>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</si>
  <si>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</si>
  <si>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</si>
  <si>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</si>
  <si>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</si>
  <si>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</si>
  <si>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</si>
  <si>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</si>
  <si>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</si>
  <si>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</si>
  <si>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</si>
  <si>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</si>
  <si>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</si>
  <si>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</si>
  <si>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</si>
  <si>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</si>
  <si>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</si>
  <si>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</si>
  <si>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</si>
  <si>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</si>
  <si>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</si>
  <si>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</si>
  <si>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</si>
  <si>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KENKO BINDER CLIP NO.155</t>
  </si>
  <si>
    <t>BINDER CLIP KENKO NO. 155</t>
  </si>
  <si>
    <t>KENKO BINDER CLIP NO.200</t>
  </si>
  <si>
    <t>BINDER CLIP KENKO NO. 200</t>
  </si>
  <si>
    <t>KENKO BINDER CLIP NO.260</t>
  </si>
  <si>
    <t>BINDER CLIP KENKO NO. 260</t>
  </si>
  <si>
    <t>KENKO BINDER NOTE A5-TS-CC79</t>
  </si>
  <si>
    <t>KENKO BINDER NOTE A5-TS-CC83</t>
  </si>
  <si>
    <t>KENKO BUKU TAMU BT-2920-01 (KEMBANG)</t>
  </si>
  <si>
    <t>KENKO BUKU TAMU BT-2920-03 (KEMBANG)</t>
  </si>
  <si>
    <t>Buku tamu Kenko BT-3224-01 kembang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</si>
  <si>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</si>
  <si>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</si>
  <si>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</si>
  <si>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</si>
  <si>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</si>
  <si>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</si>
  <si>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</si>
  <si>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</si>
  <si>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</si>
  <si>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</si>
  <si>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</si>
  <si>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KENKO COLOR CLIP 3100</t>
  </si>
  <si>
    <t>PAPER CLIP WARNA KENKO 3100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</si>
  <si>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</si>
  <si>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</si>
  <si>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</si>
  <si>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</si>
  <si>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</si>
  <si>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</si>
  <si>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</si>
  <si>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</si>
  <si>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</si>
  <si>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</si>
  <si>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</si>
  <si>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</si>
  <si>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</si>
  <si>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KENKO CORRECTION TAPE CT-309 (12M X 5MM)</t>
  </si>
  <si>
    <t>CORRECTION TAPE KENKO CT-309 (12M x 5MM)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</si>
  <si>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</si>
  <si>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</si>
  <si>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</si>
  <si>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</si>
  <si>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</si>
  <si>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KENKO CUTTER BLADE A-100 (9MM)</t>
  </si>
  <si>
    <t>ISI CUTTER 9 MM KENKO A-100 (KECIL)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</si>
  <si>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</si>
  <si>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</si>
  <si>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</si>
  <si>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</si>
  <si>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</si>
  <si>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</si>
  <si>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</si>
  <si>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</si>
  <si>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</si>
  <si>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</si>
  <si>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</si>
  <si>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</si>
  <si>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</si>
  <si>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</si>
  <si>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</si>
  <si>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</si>
  <si>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</si>
  <si>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</si>
  <si>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</si>
  <si>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</si>
  <si>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</si>
  <si>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KENKO GEL PEN BG-20 BATIK BLACK</t>
  </si>
  <si>
    <t>KENKO GEL PEN EASY GEL BLACK</t>
  </si>
  <si>
    <t>GEL PEN KENKO EASY GEL HITAM</t>
  </si>
  <si>
    <t>KENKO GEL PEN EASY GEL BLUE</t>
  </si>
  <si>
    <t>KENKO GEL PEN HI-TECH-H 0.28MM BLACK</t>
  </si>
  <si>
    <t>GEL PEN KENKO HI-TECH-H 0.28 MM HITAM</t>
  </si>
  <si>
    <t>KENKO GEL PEN HI-TECH-H 0.28MM BLUE</t>
  </si>
  <si>
    <t>GEL PEN KENKO HI-TECH-H 0.28 MM BIRU</t>
  </si>
  <si>
    <t>KENKO GEL PEN HI-TECH-H 0.4MM GREEN</t>
  </si>
  <si>
    <t>KENKO GEL PEN HI-TECH-H 0.4MM ORANGE</t>
  </si>
  <si>
    <t>KENKO GEL PEN HI-TECH-H 0.4MM PINK</t>
  </si>
  <si>
    <t>KENKO GEL PEN HI-TECH-H 0.4MM PURPLE</t>
  </si>
  <si>
    <t>KENKO GEL PEN HI-TECH-H FUN COLOR 0.28MM BLACK</t>
  </si>
  <si>
    <t>KENKO GEL PEN INDO GEL BLACK</t>
  </si>
  <si>
    <t>KENKO GEL PEN K-1 BLACK</t>
  </si>
  <si>
    <t>GEL PEN KENKO K-1 HITAM</t>
  </si>
  <si>
    <t>KENKO GEL PEN K-1 BLUE</t>
  </si>
  <si>
    <t>GEL PEN KENKO K-1 BIRU</t>
  </si>
  <si>
    <t>KENKO GEL PEN KE-1 BLACK</t>
  </si>
  <si>
    <t>KENKO GEL PEN KE-100 BLACK</t>
  </si>
  <si>
    <t>GEL PEN KENKO KE-100</t>
  </si>
  <si>
    <t>KENKO GEL PEN KE-16 DOT N DOT BLACK</t>
  </si>
  <si>
    <t>GEL PEN KENKO KE-16 DOT N DOT HITAM</t>
  </si>
  <si>
    <t>KENKO GEL PEN KE-200 BLACK</t>
  </si>
  <si>
    <t>GEL PEN KENKO KE-200 HITAM</t>
  </si>
  <si>
    <t>KENKO GEL PEN KE-303 T-GEL TRIANGULAR</t>
  </si>
  <si>
    <t>GEL PEN KENKO KE-303 T-GEL TRIANGULAR</t>
  </si>
  <si>
    <t>KENKO GEL PEN KE-303 T-GEL TRIANGULAR BLACK</t>
  </si>
  <si>
    <t>GEL PEN KENKO KE-303 T-GEL TRIANGULAR HITAM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</si>
  <si>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</si>
  <si>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</si>
  <si>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</si>
  <si>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</si>
  <si>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KENKO GEL PEN WINJELLER KE-600</t>
  </si>
  <si>
    <t>GEL PEN KENKO KE-600 WINJELLER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</si>
  <si>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</si>
  <si>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</si>
  <si>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</si>
  <si>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</si>
  <si>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</si>
  <si>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</si>
  <si>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</si>
  <si>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</si>
  <si>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</si>
  <si>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</si>
  <si>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</si>
  <si>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</si>
  <si>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</si>
  <si>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</si>
  <si>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</si>
  <si>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</si>
  <si>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</si>
  <si>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</si>
  <si>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</si>
  <si>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</si>
  <si>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</si>
  <si>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</si>
  <si>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</si>
  <si>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</si>
  <si>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</si>
  <si>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</si>
  <si>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</si>
  <si>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KENKO JUMBO CLIP NO.5</t>
  </si>
  <si>
    <t>PAPER JUMBO CLIP KENKO NO. 5</t>
  </si>
  <si>
    <t>KENKO LAMINATING FILM LF100-2234 (FC) @ 100 PCS</t>
  </si>
  <si>
    <t>LAMINATING FILM KENKO LF100-2234 (FC)</t>
  </si>
  <si>
    <t>KENKO LIQUID GLUE LG-35 (35ML)</t>
  </si>
  <si>
    <t>LEM CAIR 35 ML KENKO LG-35</t>
  </si>
  <si>
    <t>KENKO LIQUID GLUE LG-50 (50ML)</t>
  </si>
  <si>
    <t>LEM CAIR 50 ML KENKO LG-50</t>
  </si>
  <si>
    <t>KENKO LOOSE LEAF A5-LL 100-2070</t>
  </si>
  <si>
    <t>LOOSE LEAF KENKO A5-LL 100-2070</t>
  </si>
  <si>
    <t>KENKO LOOSE LEAF A5-LL 50-2070</t>
  </si>
  <si>
    <t>LOOSE LEAF KENKO A5-LL 50-2070</t>
  </si>
  <si>
    <t>KENKO LOOSE LEAF B5-LL 100-2670</t>
  </si>
  <si>
    <t>LOOSE LEAF KENKO B5-LL 100-2670</t>
  </si>
  <si>
    <t>KENKO LOOSE LEAF B5-LL 50-2670</t>
  </si>
  <si>
    <t>LOOSE LEAF KENKO B5-LL 50-2670</t>
  </si>
  <si>
    <t>KENKO MECHANICAL PENCIL MP-707</t>
  </si>
  <si>
    <t>KENKO PENCIL 2B-3030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</si>
  <si>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</si>
  <si>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</si>
  <si>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</si>
  <si>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</si>
  <si>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</si>
  <si>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</si>
  <si>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</si>
  <si>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</si>
  <si>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</si>
  <si>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</si>
  <si>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</si>
  <si>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</si>
  <si>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</si>
  <si>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KENKO PUNCH NO.30</t>
  </si>
  <si>
    <t>PUNCH KENKO NO. 30</t>
  </si>
  <si>
    <t>KENKO PUNCH NO.30XL</t>
  </si>
  <si>
    <t>PUNCH KENKO NO. 30XL</t>
  </si>
  <si>
    <t>KENKO PUNCH NO.40</t>
  </si>
  <si>
    <t>PUNCH KENKO NO. 40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</si>
  <si>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</si>
  <si>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</si>
  <si>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</si>
  <si>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</si>
  <si>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</si>
  <si>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</si>
  <si>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</si>
  <si>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</si>
  <si>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</si>
  <si>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</si>
  <si>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</si>
  <si>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</si>
  <si>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</si>
  <si>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</si>
  <si>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</si>
  <si>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</si>
  <si>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</si>
  <si>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</si>
  <si>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</si>
  <si>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</si>
  <si>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</si>
  <si>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</si>
  <si>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</si>
  <si>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</si>
  <si>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</si>
  <si>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</si>
  <si>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</si>
  <si>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</si>
  <si>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</si>
  <si>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</si>
  <si>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</si>
  <si>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</si>
  <si>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</si>
  <si>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</si>
  <si>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</si>
  <si>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</si>
  <si>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</si>
  <si>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</si>
  <si>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</si>
  <si>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</si>
  <si>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</si>
  <si>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</si>
  <si>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</si>
  <si>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</si>
  <si>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</si>
  <si>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</si>
  <si>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</si>
  <si>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</si>
  <si>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</si>
  <si>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</si>
  <si>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</si>
  <si>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</si>
  <si>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</si>
  <si>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</si>
  <si>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</si>
  <si>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</si>
  <si>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</si>
  <si>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</si>
  <si>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LB-1LY (1BARIS YELLOW) JK</t>
  </si>
  <si>
    <t>LABEL LB-2RL (1 BARIS) JK</t>
  </si>
  <si>
    <t>LABEL HARGA JOYKO LB-2RL (1 LINE PUTIH)</t>
  </si>
  <si>
    <t>LABEL LB-9 (1 BARIS, GREEN FLOUR) JK</t>
  </si>
  <si>
    <t>LABEL LB-P2CY (2 BARIS, YELLOW) JK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</si>
  <si>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</si>
  <si>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</si>
  <si>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</si>
  <si>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</si>
  <si>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</si>
  <si>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</si>
  <si>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</si>
  <si>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</si>
  <si>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</si>
  <si>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</si>
  <si>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</si>
  <si>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</si>
  <si>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</si>
  <si>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</si>
  <si>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</si>
  <si>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</si>
  <si>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</si>
  <si>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</si>
  <si>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</si>
  <si>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</si>
  <si>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</si>
  <si>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</si>
  <si>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</si>
  <si>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</si>
  <si>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PENCIL MP-07 JK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</si>
  <si>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</si>
  <si>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</si>
  <si>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</si>
  <si>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</si>
  <si>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</si>
  <si>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</si>
  <si>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</si>
  <si>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</si>
  <si>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</si>
  <si>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</si>
  <si>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</si>
  <si>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</si>
  <si>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</si>
  <si>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</si>
  <si>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</si>
  <si>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</si>
  <si>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</si>
  <si>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</si>
  <si>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</si>
  <si>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</si>
  <si>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</si>
  <si>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</si>
  <si>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</si>
  <si>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</si>
  <si>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</si>
  <si>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</si>
  <si>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</si>
  <si>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</si>
  <si>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</si>
  <si>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</si>
  <si>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</si>
  <si>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C-3100 JK</t>
  </si>
  <si>
    <t>PAPER CLIP WARNA JOYKO C-3100</t>
  </si>
  <si>
    <t>PAPER CLIP JUMBO NO.5 JK</t>
  </si>
  <si>
    <t>PAPER JUMBO CLIP JOYKO NO. 5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</si>
  <si>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</si>
  <si>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</si>
  <si>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</si>
  <si>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</si>
  <si>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</si>
  <si>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</si>
  <si>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PF-50 (WHITE) JK</t>
  </si>
  <si>
    <t>PENCIL CASE PC-0618FZ-1A/D (FRUITZY)</t>
  </si>
  <si>
    <t>PENCIL CASE PC-0618PL-11 (4 COLOR) JK</t>
  </si>
  <si>
    <t>PENCIL CASE PC-0719AC-36A/F (ANIMAL CALENDER) JK</t>
  </si>
  <si>
    <t>PENCIL CASE JOYKO PC-0719AC-36A/F (Animal Calender)</t>
  </si>
  <si>
    <t>PENCIL CASE PC-0719GZ-34A/F (GOZZY) JK</t>
  </si>
  <si>
    <t>PENCIL CASE JOYKO PC-0719GZ-34A/F (GOZZY)</t>
  </si>
  <si>
    <t>PENCIL CASE PC-0719PL-32 (4 COLOR) JK</t>
  </si>
  <si>
    <t>PENCIL CASE PC-0719PSTL-35 JK</t>
  </si>
  <si>
    <t>PENCIL CASE JOYKO PC-0719PSTL-35</t>
  </si>
  <si>
    <t>PENCIL CASE PC-0719TV-33A/F (TRAVEL) JK</t>
  </si>
  <si>
    <t>PENCIL CASE JOYKO PC-0719TV-33A/F (TRAVEL)</t>
  </si>
  <si>
    <t>PENCIL LEAD PL-05 (2B) JK</t>
  </si>
  <si>
    <t>PENCIL LEAD PL-10 (2.0) 2B JK</t>
  </si>
  <si>
    <t>PENCIL LEAD PL-11 (2.0) JK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</si>
  <si>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</si>
  <si>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</si>
  <si>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</si>
  <si>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</si>
  <si>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</si>
  <si>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</si>
  <si>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</si>
  <si>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</si>
  <si>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PENSIL JOYKO 2B P-93</t>
  </si>
  <si>
    <t>Pensil JK P-94</t>
  </si>
  <si>
    <t>PENCIL P-94 2B JK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</si>
  <si>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</si>
  <si>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</si>
  <si>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</si>
  <si>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</si>
  <si>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</si>
  <si>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</si>
  <si>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</si>
  <si>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</si>
  <si>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</si>
  <si>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</si>
  <si>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</si>
  <si>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</si>
  <si>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</si>
  <si>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</si>
  <si>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</si>
  <si>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</si>
  <si>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</si>
  <si>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</si>
  <si>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</si>
  <si>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</si>
  <si>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</si>
  <si>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</si>
  <si>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</si>
  <si>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</si>
  <si>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</si>
  <si>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</si>
  <si>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GUNTING JOYKO SC-828</t>
  </si>
  <si>
    <t>Gunting JK SC-838</t>
  </si>
  <si>
    <t>GUNTING JOYKO SC-838</t>
  </si>
  <si>
    <t>Gunting JK SC-838 SG</t>
  </si>
  <si>
    <t>GUNTING JOYKO SC-838 SG</t>
  </si>
  <si>
    <t>Gunting JK SC-848</t>
  </si>
  <si>
    <t>GUNTING JOYKO SC-848</t>
  </si>
  <si>
    <t>Gunting JK SC-848 SG</t>
  </si>
  <si>
    <t>GUNTING JOYKO SC-848 SG</t>
  </si>
  <si>
    <t>Gunting JK SC-868</t>
  </si>
  <si>
    <t>SCISSOR SC-868 JK</t>
  </si>
  <si>
    <t>SHARPENER A-30 (KUCING) JK</t>
  </si>
  <si>
    <t>Asahan JK B-23</t>
  </si>
  <si>
    <t>SHARPENER B-23 JK</t>
  </si>
  <si>
    <t>Asahan JK B-24</t>
  </si>
  <si>
    <t>SHARPENER B-24 JK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</si>
  <si>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</si>
  <si>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</si>
  <si>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</si>
  <si>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</si>
  <si>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</si>
  <si>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</si>
  <si>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</si>
  <si>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</si>
  <si>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</si>
  <si>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</si>
  <si>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</si>
  <si>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</si>
  <si>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</si>
  <si>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</si>
  <si>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</si>
  <si>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</si>
  <si>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</si>
  <si>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</si>
  <si>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</si>
  <si>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TC-114 JK</t>
  </si>
  <si>
    <t>TAPE CUTTER JOYKO TC-114</t>
  </si>
  <si>
    <t>TAPE CUTTER TD-09N JK</t>
  </si>
  <si>
    <t>TAPE CUTTER JOYKO TD-09N</t>
  </si>
  <si>
    <t>TAPE CUTTER TD-102 JK</t>
  </si>
  <si>
    <t>TAPE CUTTER JOYKO TD-102</t>
  </si>
  <si>
    <t>TAPE CUTTER TD-103 JK</t>
  </si>
  <si>
    <t>TAPE CUTTER JOYKO TD-103</t>
  </si>
  <si>
    <t>TAPE CUTTER TD-2 JK</t>
  </si>
  <si>
    <t>TAPE CUTTER 2" JOYKO TD-2 PLASTIK</t>
  </si>
  <si>
    <t>TAPE CUTTER TD-2H-JK</t>
  </si>
  <si>
    <t>TAPE CUTTER 2" JOYKO TD-2H HANDLE</t>
  </si>
  <si>
    <t>TAPE CUTTER TD-2S JK</t>
  </si>
  <si>
    <t>TAPE CUTTER 2" JOYKO TD-2S BESI</t>
  </si>
  <si>
    <t>TRIGONAL CLIP NO.1 JK</t>
  </si>
  <si>
    <t>PAPER TRIGONAL CLIP JOYKO NO. 1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</si>
  <si>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</si>
  <si>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</si>
  <si>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</si>
  <si>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</si>
  <si>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</si>
  <si>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</si>
  <si>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</si>
  <si>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</si>
  <si>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</si>
  <si>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</si>
  <si>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</si>
  <si>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</si>
  <si>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</si>
  <si>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</si>
  <si>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</si>
  <si>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</si>
  <si>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</si>
  <si>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</si>
  <si>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</si>
  <si>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</si>
  <si>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</si>
  <si>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</si>
  <si>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</si>
  <si>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</si>
  <si>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</si>
  <si>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</si>
  <si>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</si>
  <si>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</si>
  <si>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</si>
  <si>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</si>
  <si>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</si>
  <si>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</si>
  <si>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</si>
  <si>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</si>
  <si>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</si>
  <si>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</si>
  <si>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</si>
  <si>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</si>
  <si>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</si>
  <si>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</si>
  <si>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</si>
  <si>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</si>
  <si>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</si>
  <si>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</si>
  <si>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</si>
  <si>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</si>
  <si>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</si>
  <si>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</si>
  <si>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</si>
  <si>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</si>
  <si>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</si>
  <si>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</si>
  <si>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</si>
  <si>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</si>
  <si>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</si>
  <si>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</si>
  <si>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</si>
  <si>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</si>
  <si>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</si>
  <si>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</si>
  <si>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</si>
  <si>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</si>
  <si>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</si>
  <si>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</si>
  <si>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</si>
  <si>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</si>
  <si>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</si>
  <si>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</si>
  <si>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</si>
  <si>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</si>
  <si>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</si>
  <si>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</si>
  <si>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</si>
  <si>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</si>
  <si>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</si>
  <si>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</si>
  <si>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</si>
  <si>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</si>
  <si>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</si>
  <si>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</si>
  <si>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</si>
  <si>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</si>
  <si>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</si>
  <si>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</si>
  <si>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</si>
  <si>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</si>
  <si>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</si>
  <si>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</si>
  <si>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</si>
  <si>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</si>
  <si>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</si>
  <si>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</si>
  <si>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</si>
  <si>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</si>
  <si>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</si>
  <si>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</si>
  <si>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</si>
  <si>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</si>
  <si>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</si>
  <si>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</si>
  <si>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</si>
  <si>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</si>
  <si>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</si>
  <si>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</si>
  <si>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</si>
  <si>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</si>
  <si>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</si>
  <si>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</si>
  <si>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</si>
  <si>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</si>
  <si>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</si>
  <si>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</si>
  <si>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</si>
  <si>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</si>
  <si>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</si>
  <si>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</si>
  <si>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</si>
  <si>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</si>
  <si>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</si>
  <si>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</si>
  <si>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</si>
  <si>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</si>
  <si>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</si>
  <si>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</si>
  <si>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</si>
  <si>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</si>
  <si>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</si>
  <si>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</si>
  <si>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</si>
  <si>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</si>
  <si>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</si>
  <si>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</si>
  <si>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</si>
  <si>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</si>
  <si>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</si>
  <si>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</si>
  <si>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</si>
  <si>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</si>
  <si>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</si>
  <si>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</si>
  <si>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B0164-A5 Pantone 4W</t>
  </si>
  <si>
    <t>Binder note B0164-B5 Pantone 4W</t>
  </si>
  <si>
    <t>Binder note B01744 b5- (JX) 3 t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</si>
  <si>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</si>
  <si>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</si>
  <si>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</si>
  <si>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</si>
  <si>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</si>
  <si>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</si>
  <si>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</si>
  <si>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</si>
  <si>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</si>
  <si>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</si>
  <si>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</si>
  <si>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</si>
  <si>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</si>
  <si>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</si>
  <si>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</si>
  <si>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</si>
  <si>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</si>
  <si>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</si>
  <si>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</si>
  <si>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</si>
  <si>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</si>
  <si>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Eco love</t>
  </si>
  <si>
    <t>Busur 180'/ 10 cm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</si>
  <si>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</si>
  <si>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</si>
  <si>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</si>
  <si>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</si>
  <si>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</si>
  <si>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</si>
  <si>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</si>
  <si>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</si>
  <si>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</si>
  <si>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</si>
  <si>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</si>
  <si>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Vanco kecil 128 Trans</t>
  </si>
  <si>
    <t>Dispenser Kenjoy no.25</t>
  </si>
  <si>
    <t>Dispenser Kenjoy no.50</t>
  </si>
  <si>
    <t>Doc rest box batik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</si>
  <si>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</si>
  <si>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</si>
  <si>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</si>
  <si>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</si>
  <si>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</si>
  <si>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</si>
  <si>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</si>
  <si>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</si>
  <si>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</si>
  <si>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</si>
  <si>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</si>
  <si>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</si>
  <si>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</si>
  <si>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</si>
  <si>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</si>
  <si>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</si>
  <si>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</si>
  <si>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TF 30 cm</t>
  </si>
  <si>
    <t>Gel pen Debozz 0.5+refill DB-550</t>
  </si>
  <si>
    <t>Gel pen Finetech 0.3 hitam</t>
  </si>
  <si>
    <t>Gel pen Techjob TG 346-C</t>
  </si>
  <si>
    <t>Gel pen Tizo 1.0 TG 31580</t>
  </si>
  <si>
    <t>Gel pen Tizo TG 346-D</t>
  </si>
  <si>
    <t>Gel pen Weiyada E681</t>
  </si>
  <si>
    <t>Gel Tiizo 1.0 TG 31590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</si>
  <si>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</si>
  <si>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</si>
  <si>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</si>
  <si>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</si>
  <si>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</si>
  <si>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</si>
  <si>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Id card JBS-107 transparan</t>
  </si>
  <si>
    <t>Isi gel Retract DB-GR900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</si>
  <si>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</si>
  <si>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</si>
  <si>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</si>
  <si>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</si>
  <si>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</si>
  <si>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</si>
  <si>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</si>
  <si>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</si>
  <si>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</si>
  <si>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A5-100 lbr Koala MTK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</si>
  <si>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</si>
  <si>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</si>
  <si>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</si>
  <si>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</si>
  <si>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</si>
  <si>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</si>
  <si>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</si>
  <si>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</si>
  <si>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</si>
  <si>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</si>
  <si>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</si>
  <si>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</si>
  <si>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</si>
  <si>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</si>
  <si>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</si>
  <si>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</si>
  <si>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</si>
  <si>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</si>
  <si>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</si>
  <si>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</si>
  <si>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</si>
  <si>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</si>
  <si>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</si>
  <si>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</si>
  <si>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</si>
  <si>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</si>
  <si>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</si>
  <si>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</si>
  <si>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</si>
  <si>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O pastel 18W DB 998-18</t>
  </si>
  <si>
    <t>O pastel 24W DB 998-24</t>
  </si>
  <si>
    <t>O pastel Debozz 12</t>
  </si>
  <si>
    <t>Palet cat air transparan Sakura</t>
  </si>
  <si>
    <t>Paper bag batik TPTG tali putih</t>
  </si>
  <si>
    <t>Paper bag batik XL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</si>
  <si>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</si>
  <si>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</si>
  <si>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</si>
  <si>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</si>
  <si>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</si>
  <si>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</si>
  <si>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</si>
  <si>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</si>
  <si>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</si>
  <si>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</si>
  <si>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</si>
  <si>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</si>
  <si>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</si>
  <si>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</si>
  <si>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</si>
  <si>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</si>
  <si>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</si>
  <si>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</si>
  <si>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</si>
  <si>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</si>
  <si>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</si>
  <si>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</si>
  <si>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Tizo 54PC TF 610</t>
  </si>
  <si>
    <t>Stampad Debozz no 2 DB-NO2EM</t>
  </si>
  <si>
    <t>Stapler Yuan Chang 414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</si>
  <si>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</si>
  <si>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</si>
  <si>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</si>
  <si>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</si>
  <si>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</si>
  <si>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</si>
  <si>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</si>
  <si>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</si>
  <si>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</si>
  <si>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</si>
  <si>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</si>
  <si>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</si>
  <si>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</si>
  <si>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</si>
  <si>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</si>
  <si>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</si>
  <si>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</si>
  <si>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</si>
  <si>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</si>
  <si>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</si>
  <si>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</si>
  <si>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</si>
  <si>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</si>
  <si>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</si>
  <si>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</si>
  <si>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</si>
  <si>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</si>
  <si>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</si>
  <si>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</si>
  <si>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</si>
  <si>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</si>
  <si>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</si>
  <si>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</si>
  <si>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</si>
  <si>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</si>
  <si>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</si>
  <si>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</si>
  <si>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</si>
  <si>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</si>
  <si>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</si>
  <si>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</si>
  <si>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</si>
  <si>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</si>
  <si>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</si>
  <si>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</si>
  <si>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</si>
  <si>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</si>
  <si>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</si>
  <si>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</si>
  <si>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</si>
  <si>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</si>
  <si>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</si>
  <si>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</si>
  <si>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</si>
  <si>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</si>
  <si>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</si>
  <si>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</si>
  <si>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</si>
  <si>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</si>
  <si>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</si>
  <si>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</si>
  <si>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</si>
  <si>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</si>
  <si>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</si>
  <si>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</si>
  <si>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</si>
  <si>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</si>
  <si>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</si>
  <si>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</si>
  <si>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</si>
  <si>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</si>
  <si>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</si>
  <si>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</si>
  <si>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</si>
  <si>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</si>
  <si>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</si>
  <si>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</si>
  <si>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</si>
  <si>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</si>
  <si>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</si>
  <si>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</si>
  <si>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</si>
  <si>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</si>
  <si>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</si>
  <si>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</si>
  <si>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</si>
  <si>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</si>
  <si>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</si>
  <si>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</si>
  <si>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</si>
  <si>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</si>
  <si>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</si>
  <si>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</si>
  <si>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</si>
  <si>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</si>
  <si>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</si>
  <si>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</si>
  <si>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</si>
  <si>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</si>
  <si>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</si>
  <si>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</si>
  <si>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</si>
  <si>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</si>
  <si>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</si>
  <si>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</si>
  <si>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</si>
  <si>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</si>
  <si>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</si>
  <si>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</si>
  <si>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</si>
  <si>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</si>
  <si>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</si>
  <si>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</si>
  <si>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</si>
  <si>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</si>
  <si>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</si>
  <si>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</si>
  <si>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</si>
  <si>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</si>
  <si>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</si>
  <si>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</si>
  <si>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</si>
  <si>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</si>
  <si>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</si>
  <si>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</si>
  <si>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</si>
  <si>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</si>
  <si>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</si>
  <si>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</si>
  <si>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</si>
  <si>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</si>
  <si>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</si>
  <si>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</si>
  <si>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</si>
  <si>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</si>
  <si>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</si>
  <si>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</si>
  <si>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</si>
  <si>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</si>
  <si>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</si>
  <si>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</si>
  <si>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</si>
  <si>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</si>
  <si>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</si>
  <si>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</si>
  <si>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</si>
  <si>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</si>
  <si>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</si>
  <si>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</si>
  <si>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</si>
  <si>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</si>
  <si>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</si>
  <si>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</si>
  <si>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</si>
  <si>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</si>
  <si>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</si>
  <si>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</si>
  <si>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</si>
  <si>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</si>
  <si>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</si>
  <si>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</si>
  <si>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</si>
  <si>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</si>
  <si>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</si>
  <si>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</si>
  <si>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</si>
  <si>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</si>
  <si>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</si>
  <si>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</si>
  <si>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</si>
  <si>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</si>
  <si>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</si>
  <si>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</si>
  <si>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</si>
  <si>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</si>
  <si>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</si>
  <si>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</si>
  <si>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</si>
  <si>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</si>
  <si>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</si>
  <si>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</si>
  <si>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</si>
  <si>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</si>
  <si>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</si>
  <si>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</si>
  <si>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</si>
  <si>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</si>
  <si>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</si>
  <si>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</si>
  <si>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</si>
  <si>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</si>
  <si>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</si>
  <si>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</si>
  <si>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</si>
  <si>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</si>
  <si>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</si>
  <si>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</si>
  <si>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</si>
  <si>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</si>
  <si>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</si>
  <si>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</si>
  <si>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</si>
  <si>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</si>
  <si>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</si>
  <si>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</si>
  <si>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</si>
  <si>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</si>
  <si>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</si>
  <si>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</si>
  <si>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</si>
  <si>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</si>
  <si>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</si>
  <si>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</si>
  <si>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</si>
  <si>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</si>
  <si>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</si>
  <si>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</si>
  <si>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</si>
  <si>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</si>
  <si>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</si>
  <si>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</si>
  <si>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</si>
  <si>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</si>
  <si>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</si>
  <si>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</si>
  <si>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</si>
  <si>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</si>
  <si>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</si>
  <si>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</si>
  <si>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</si>
  <si>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</si>
  <si>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</si>
  <si>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</si>
  <si>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</si>
  <si>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</si>
  <si>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</si>
  <si>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</si>
  <si>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</si>
  <si>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</si>
  <si>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</si>
  <si>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</si>
  <si>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</si>
  <si>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</si>
  <si>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</si>
  <si>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</si>
  <si>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</si>
  <si>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</si>
  <si>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</si>
  <si>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</si>
  <si>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</si>
  <si>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</si>
  <si>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</si>
  <si>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</si>
  <si>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</si>
  <si>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</si>
  <si>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</si>
  <si>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</si>
  <si>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</si>
  <si>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</si>
  <si>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</si>
  <si>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</si>
  <si>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</si>
  <si>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</si>
  <si>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</si>
  <si>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</si>
  <si>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</si>
  <si>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</si>
  <si>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</si>
  <si>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</si>
  <si>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</si>
  <si>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</si>
  <si>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</si>
  <si>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</si>
  <si>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</si>
  <si>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</si>
  <si>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</si>
  <si>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</si>
  <si>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</si>
  <si>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</si>
  <si>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</si>
  <si>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</si>
  <si>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</si>
  <si>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</si>
  <si>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</si>
  <si>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</si>
  <si>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</si>
  <si>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</si>
  <si>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</si>
  <si>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</si>
  <si>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</si>
  <si>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</si>
  <si>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</si>
  <si>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</si>
  <si>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</si>
  <si>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</si>
  <si>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</si>
  <si>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</si>
  <si>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</si>
  <si>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</si>
  <si>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</si>
  <si>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</si>
  <si>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</si>
  <si>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</si>
  <si>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</si>
  <si>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</si>
  <si>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</si>
  <si>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</si>
  <si>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</si>
  <si>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</si>
  <si>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</si>
  <si>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</si>
  <si>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</si>
  <si>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</si>
  <si>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</si>
  <si>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</si>
  <si>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</si>
  <si>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</si>
  <si>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</si>
  <si>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</si>
  <si>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</si>
  <si>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</si>
  <si>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</si>
  <si>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</si>
  <si>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</si>
  <si>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</si>
  <si>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</si>
  <si>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</si>
  <si>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</si>
  <si>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</si>
  <si>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</si>
  <si>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</si>
  <si>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</si>
  <si>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</si>
  <si>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</si>
  <si>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</si>
  <si>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</si>
  <si>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</si>
  <si>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</si>
  <si>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</si>
  <si>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</si>
  <si>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</si>
  <si>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</si>
  <si>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</si>
  <si>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</si>
  <si>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</si>
  <si>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</si>
  <si>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</si>
  <si>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</si>
  <si>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</si>
  <si>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</si>
  <si>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</si>
  <si>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</si>
  <si>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</si>
  <si>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</si>
  <si>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</si>
  <si>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</si>
  <si>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</si>
  <si>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</si>
  <si>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</si>
  <si>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</si>
  <si>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</si>
  <si>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</si>
  <si>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</si>
  <si>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</si>
  <si>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</si>
  <si>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</si>
  <si>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</si>
  <si>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</si>
  <si>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</si>
  <si>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</si>
  <si>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</si>
  <si>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</si>
  <si>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</si>
  <si>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</si>
  <si>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</si>
  <si>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</si>
  <si>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</si>
  <si>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</si>
  <si>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</si>
  <si>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</si>
  <si>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</si>
  <si>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</si>
  <si>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</si>
  <si>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</si>
  <si>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</si>
  <si>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</si>
  <si>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</si>
  <si>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</si>
  <si>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</si>
  <si>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</si>
  <si>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</si>
  <si>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</si>
  <si>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</si>
  <si>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</si>
  <si>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</si>
  <si>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</si>
  <si>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</si>
  <si>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</si>
  <si>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</si>
  <si>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</si>
  <si>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</si>
  <si>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</si>
  <si>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</si>
  <si>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</si>
  <si>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</si>
  <si>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</si>
  <si>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</si>
  <si>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</si>
  <si>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</si>
  <si>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</si>
  <si>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</si>
  <si>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</si>
  <si>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</si>
  <si>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</si>
  <si>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</si>
  <si>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</si>
  <si>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</si>
  <si>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</si>
  <si>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</si>
  <si>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</si>
  <si>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</si>
  <si>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</si>
  <si>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</si>
  <si>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</si>
  <si>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</si>
  <si>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</si>
  <si>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</si>
  <si>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</si>
  <si>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</si>
  <si>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</si>
  <si>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</si>
  <si>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</si>
  <si>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</si>
  <si>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</si>
  <si>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</si>
  <si>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</si>
  <si>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</si>
  <si>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</si>
  <si>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</si>
  <si>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</si>
  <si>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</si>
  <si>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</si>
  <si>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200 BOX</t>
  </si>
  <si>
    <t>20 PAK (10 BOX)</t>
  </si>
  <si>
    <t>500 BOX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</si>
  <si>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</si>
  <si>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</si>
  <si>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</si>
  <si>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</si>
  <si>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</si>
  <si>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</si>
  <si>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</si>
  <si>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</si>
  <si>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</si>
  <si>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</si>
  <si>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</si>
  <si>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</si>
  <si>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</si>
  <si>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</si>
  <si>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</si>
  <si>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</si>
  <si>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</si>
  <si>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</si>
  <si>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</si>
  <si>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</si>
  <si>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</si>
  <si>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</si>
  <si>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</si>
  <si>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</si>
  <si>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</si>
  <si>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</si>
  <si>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</si>
  <si>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</si>
  <si>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</si>
  <si>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</si>
  <si>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</si>
  <si>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</si>
  <si>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</si>
  <si>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</si>
  <si>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</si>
  <si>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</si>
  <si>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</si>
  <si>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</si>
  <si>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</si>
  <si>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</si>
  <si>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</si>
  <si>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</si>
  <si>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</si>
  <si>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</si>
  <si>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</si>
  <si>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</si>
  <si>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</si>
  <si>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</si>
  <si>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</si>
  <si>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</si>
  <si>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</si>
  <si>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</si>
  <si>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</si>
  <si>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</si>
  <si>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</si>
  <si>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</si>
  <si>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</si>
  <si>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</si>
  <si>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</si>
  <si>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</si>
  <si>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</si>
  <si>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</si>
  <si>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</si>
  <si>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</si>
  <si>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</si>
  <si>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</si>
  <si>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</si>
  <si>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</si>
  <si>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</si>
  <si>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</si>
  <si>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</si>
  <si>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</si>
  <si>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</si>
  <si>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</si>
  <si>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</si>
  <si>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</si>
  <si>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</si>
  <si>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</si>
  <si>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</si>
  <si>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</si>
  <si>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</si>
  <si>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</si>
  <si>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</si>
  <si>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</si>
  <si>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</si>
  <si>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</si>
  <si>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</si>
  <si>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</si>
  <si>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</si>
  <si>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</si>
  <si>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</si>
  <si>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</si>
  <si>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</si>
  <si>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</si>
  <si>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</si>
  <si>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</si>
  <si>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</si>
  <si>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</si>
  <si>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</si>
  <si>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</si>
  <si>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</si>
  <si>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</si>
  <si>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</si>
  <si>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</si>
  <si>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</si>
  <si>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</si>
  <si>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</si>
  <si>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</si>
  <si>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</si>
  <si>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</si>
  <si>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</si>
  <si>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</si>
  <si>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</si>
  <si>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</si>
  <si>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</si>
  <si>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</si>
  <si>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</si>
  <si>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</si>
  <si>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</si>
  <si>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</si>
  <si>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</si>
  <si>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</si>
  <si>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</si>
  <si>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</si>
  <si>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Box file Besi Microtop MT-115/ 1ssn</t>
  </si>
  <si>
    <t>Bp Xdata M1 hitam</t>
  </si>
  <si>
    <t>Bp Xdata M2 hitam</t>
  </si>
  <si>
    <t>Buku kas bank Folio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</si>
  <si>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</si>
  <si>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</si>
  <si>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</si>
  <si>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</si>
  <si>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</si>
  <si>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</si>
  <si>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</si>
  <si>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</si>
  <si>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</si>
  <si>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</si>
  <si>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</si>
  <si>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</si>
  <si>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</si>
  <si>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</si>
  <si>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</si>
  <si>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</si>
  <si>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</si>
  <si>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</si>
  <si>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</si>
  <si>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</si>
  <si>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</si>
  <si>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</si>
  <si>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</si>
  <si>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</si>
  <si>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</si>
  <si>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</si>
  <si>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</si>
  <si>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</si>
  <si>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</si>
  <si>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</si>
  <si>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</si>
  <si>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</si>
  <si>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</si>
  <si>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</si>
  <si>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</si>
  <si>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</si>
  <si>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</si>
  <si>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</si>
  <si>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</si>
  <si>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</si>
  <si>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</si>
  <si>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</si>
  <si>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</si>
  <si>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</si>
  <si>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</si>
  <si>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</si>
  <si>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</si>
  <si>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</si>
  <si>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</si>
  <si>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</si>
  <si>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</si>
  <si>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</si>
  <si>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Koxi KX-GP926</t>
  </si>
  <si>
    <t>Gel Pen Koxi KX-GP927</t>
  </si>
  <si>
    <t>Gel Pen Koxi KX-GP928</t>
  </si>
  <si>
    <t>Gel Pen Koxi KX-GP929</t>
  </si>
  <si>
    <t>Gel Pen Koxi KX-GP930</t>
  </si>
  <si>
    <t>Gel pen TZ 1000</t>
  </si>
  <si>
    <t>Gel pen TZ 1002</t>
  </si>
  <si>
    <t>Gel pen VTR-213 BT21</t>
  </si>
  <si>
    <t>Gel Tizo 1.0Mm TG30103-A</t>
  </si>
  <si>
    <t>Gel Tizo Fancy TG 30910-D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</si>
  <si>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</si>
  <si>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</si>
  <si>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</si>
  <si>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</si>
  <si>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</si>
  <si>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</si>
  <si>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</si>
  <si>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</si>
  <si>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</si>
  <si>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</si>
  <si>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</si>
  <si>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</si>
  <si>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</si>
  <si>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</si>
  <si>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</si>
  <si>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</si>
  <si>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</si>
  <si>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</si>
  <si>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</si>
  <si>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</si>
  <si>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</si>
  <si>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</si>
  <si>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</si>
  <si>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</si>
  <si>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</si>
  <si>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</si>
  <si>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</si>
  <si>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</si>
  <si>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</si>
  <si>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</si>
  <si>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</si>
  <si>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</si>
  <si>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</si>
  <si>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</si>
  <si>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</si>
  <si>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</si>
  <si>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</si>
  <si>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</si>
  <si>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</si>
  <si>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</si>
  <si>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</si>
  <si>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</si>
  <si>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</si>
  <si>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</si>
  <si>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</si>
  <si>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</si>
  <si>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</si>
  <si>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</si>
  <si>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</si>
  <si>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</si>
  <si>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</si>
  <si>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</si>
  <si>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</si>
  <si>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</si>
  <si>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</si>
  <si>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</si>
  <si>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</si>
  <si>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</si>
  <si>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</si>
  <si>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</si>
  <si>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</si>
  <si>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</si>
  <si>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</si>
  <si>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</si>
  <si>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</si>
  <si>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</si>
  <si>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</si>
  <si>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</si>
  <si>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</si>
  <si>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</si>
  <si>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</si>
  <si>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</si>
  <si>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</si>
  <si>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</si>
  <si>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</si>
  <si>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</si>
  <si>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</si>
  <si>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</si>
  <si>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</si>
  <si>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</si>
  <si>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</si>
  <si>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</si>
  <si>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</si>
  <si>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</si>
  <si>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</si>
  <si>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</si>
  <si>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</si>
  <si>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</si>
  <si>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</si>
  <si>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</si>
  <si>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</si>
  <si>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</si>
  <si>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</si>
  <si>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</si>
  <si>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</si>
  <si>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</si>
  <si>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</si>
  <si>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</si>
  <si>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</si>
  <si>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</si>
  <si>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</si>
  <si>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</si>
  <si>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</si>
  <si>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</si>
  <si>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</si>
  <si>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</si>
  <si>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</si>
  <si>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</si>
  <si>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</si>
  <si>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</si>
  <si>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</si>
  <si>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</si>
  <si>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</si>
  <si>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</si>
  <si>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</si>
  <si>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</si>
  <si>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</si>
  <si>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</si>
  <si>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</si>
  <si>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</si>
  <si>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</si>
  <si>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</si>
  <si>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</si>
  <si>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</si>
  <si>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</si>
  <si>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</si>
  <si>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</si>
  <si>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</si>
  <si>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</si>
  <si>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</si>
  <si>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</si>
  <si>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</si>
  <si>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</si>
  <si>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</si>
  <si>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</si>
  <si>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</si>
  <si>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</si>
  <si>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</si>
  <si>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</si>
  <si>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</si>
  <si>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</si>
  <si>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</si>
  <si>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</si>
  <si>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</si>
  <si>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</si>
  <si>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</si>
  <si>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</si>
  <si>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</si>
  <si>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</si>
  <si>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</si>
  <si>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</si>
  <si>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</si>
  <si>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</si>
  <si>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</si>
  <si>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</si>
  <si>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</si>
  <si>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</si>
  <si>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</si>
  <si>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</si>
  <si>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</si>
  <si>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</si>
  <si>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</si>
  <si>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</si>
  <si>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</si>
  <si>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</si>
  <si>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</si>
  <si>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</si>
  <si>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</si>
  <si>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</si>
  <si>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</si>
  <si>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</si>
  <si>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</si>
  <si>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</si>
  <si>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</si>
  <si>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</si>
  <si>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</si>
  <si>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</si>
  <si>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</si>
  <si>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</si>
  <si>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</si>
  <si>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</si>
  <si>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</si>
  <si>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</si>
  <si>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</si>
  <si>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</si>
  <si>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</si>
  <si>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</si>
  <si>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</si>
  <si>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</si>
  <si>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</si>
  <si>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</si>
  <si>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</si>
  <si>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</si>
  <si>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</si>
  <si>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</si>
  <si>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</si>
  <si>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</si>
  <si>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</si>
  <si>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</si>
  <si>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</si>
  <si>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</si>
  <si>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</si>
  <si>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</si>
  <si>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</si>
  <si>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</si>
  <si>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</si>
  <si>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</si>
  <si>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</si>
  <si>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</si>
  <si>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</si>
  <si>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</si>
  <si>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</si>
  <si>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</si>
  <si>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</si>
  <si>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</si>
  <si>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</si>
  <si>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</si>
  <si>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</si>
  <si>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</si>
  <si>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</si>
  <si>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</si>
  <si>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</si>
  <si>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</si>
  <si>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</si>
  <si>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</si>
  <si>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</si>
  <si>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</si>
  <si>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</si>
  <si>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</si>
  <si>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</si>
  <si>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</si>
  <si>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</si>
  <si>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</si>
  <si>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</si>
  <si>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</si>
  <si>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</si>
  <si>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</si>
  <si>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</si>
  <si>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</si>
  <si>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</si>
  <si>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</si>
  <si>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</si>
  <si>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</si>
  <si>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</si>
  <si>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</si>
  <si>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</si>
  <si>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</si>
  <si>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</si>
  <si>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</si>
  <si>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</si>
  <si>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</si>
  <si>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</si>
  <si>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</si>
  <si>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</si>
  <si>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</si>
  <si>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</si>
  <si>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</si>
  <si>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</si>
  <si>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</si>
  <si>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</si>
  <si>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</si>
  <si>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</si>
  <si>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</si>
  <si>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</si>
  <si>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</si>
  <si>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Kuas Set JK BR-8</t>
  </si>
  <si>
    <t>Tipe-ex JK CF-205 PT</t>
  </si>
  <si>
    <t>Cutter JK CU-10 BC</t>
  </si>
  <si>
    <t>Garisan Besi Kenko 15cm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</si>
  <si>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</si>
  <si>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</si>
  <si>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</si>
  <si>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</si>
  <si>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</si>
  <si>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</si>
  <si>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</si>
  <si>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</si>
  <si>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</si>
  <si>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</si>
  <si>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</si>
  <si>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</si>
  <si>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</si>
  <si>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</si>
  <si>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</si>
  <si>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</si>
  <si>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</si>
  <si>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</si>
  <si>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</si>
  <si>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</si>
  <si>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</si>
  <si>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</si>
  <si>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</si>
  <si>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</si>
  <si>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</si>
  <si>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</si>
  <si>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</si>
  <si>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</si>
  <si>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</si>
  <si>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</si>
  <si>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</si>
  <si>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</si>
  <si>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</si>
  <si>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</si>
  <si>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</si>
  <si>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</si>
  <si>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</si>
  <si>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</si>
  <si>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</si>
  <si>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</si>
  <si>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</si>
  <si>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</si>
  <si>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</si>
  <si>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</si>
  <si>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</si>
  <si>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</si>
  <si>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</si>
  <si>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</si>
  <si>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</si>
  <si>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</si>
  <si>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</si>
  <si>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</si>
  <si>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</si>
  <si>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</si>
  <si>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</si>
  <si>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</si>
  <si>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</si>
  <si>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</si>
  <si>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</si>
  <si>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</si>
  <si>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</si>
  <si>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</si>
  <si>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</si>
  <si>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</si>
  <si>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</si>
  <si>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</si>
  <si>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</si>
  <si>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</si>
  <si>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</si>
  <si>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</si>
  <si>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</si>
  <si>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</si>
  <si>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</si>
  <si>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</si>
  <si>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</si>
  <si>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</si>
  <si>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</si>
  <si>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</si>
  <si>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</si>
  <si>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</si>
  <si>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</si>
  <si>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</si>
  <si>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</si>
  <si>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</si>
  <si>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</si>
  <si>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</si>
  <si>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</si>
  <si>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</si>
  <si>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</si>
  <si>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</si>
  <si>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</si>
  <si>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</si>
  <si>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</si>
  <si>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</si>
  <si>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</si>
  <si>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</si>
  <si>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</si>
  <si>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</si>
  <si>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</si>
  <si>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</si>
  <si>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</si>
  <si>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</si>
  <si>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</si>
  <si>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</si>
  <si>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</si>
  <si>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</si>
  <si>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</si>
  <si>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</si>
  <si>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</si>
  <si>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</si>
  <si>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</si>
  <si>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</si>
  <si>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</si>
  <si>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</si>
  <si>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</si>
  <si>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</si>
  <si>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</si>
  <si>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</si>
  <si>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</si>
  <si>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</si>
  <si>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</si>
  <si>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</si>
  <si>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</si>
  <si>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</si>
  <si>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</si>
  <si>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</si>
  <si>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</si>
  <si>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</si>
  <si>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</si>
  <si>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</si>
  <si>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</si>
  <si>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</si>
  <si>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</si>
  <si>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</si>
  <si>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</si>
  <si>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</si>
  <si>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</si>
  <si>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</si>
  <si>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</si>
  <si>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</si>
  <si>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</si>
  <si>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</si>
  <si>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</si>
  <si>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</si>
  <si>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</si>
  <si>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</si>
  <si>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</si>
  <si>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</si>
  <si>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</si>
  <si>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</si>
  <si>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</si>
  <si>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</si>
  <si>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(HITAM)</t>
  </si>
  <si>
    <t>KENKO GEL PEN HI-TECH-H 0.4MM BLACK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</si>
  <si>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</si>
  <si>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</si>
  <si>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</si>
  <si>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</si>
  <si>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</si>
  <si>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</si>
  <si>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</si>
  <si>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</si>
  <si>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</si>
  <si>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</si>
  <si>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</si>
  <si>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</si>
  <si>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</si>
  <si>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</si>
  <si>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</si>
  <si>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</si>
  <si>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</si>
  <si>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</si>
  <si>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</si>
  <si>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</si>
  <si>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</si>
  <si>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</si>
  <si>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</si>
  <si>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</si>
  <si>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</si>
  <si>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</si>
  <si>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</si>
  <si>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</si>
  <si>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</si>
  <si>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</si>
  <si>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</si>
  <si>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</si>
  <si>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</si>
  <si>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</si>
  <si>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</si>
  <si>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</si>
  <si>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</si>
  <si>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</si>
  <si>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</si>
  <si>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</si>
  <si>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</si>
  <si>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</si>
  <si>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</si>
  <si>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</si>
  <si>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</si>
  <si>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</si>
  <si>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</si>
  <si>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</si>
  <si>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</si>
  <si>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</si>
  <si>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</si>
  <si>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</si>
  <si>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</si>
  <si>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</si>
  <si>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</si>
  <si>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</si>
  <si>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</si>
  <si>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</si>
  <si>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</si>
  <si>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</si>
  <si>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</si>
  <si>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</si>
  <si>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</si>
  <si>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</si>
  <si>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</si>
  <si>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</si>
  <si>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</si>
  <si>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PUSH PIN JOYKO PP-30 TR</t>
  </si>
  <si>
    <t>GEL PEN TRIFELLO HI-TECH TF-1190 HITAM</t>
  </si>
  <si>
    <t>GEL PEN TRIFELLO HI-TECH TF-1190 BIRU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</si>
  <si>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</si>
  <si>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</si>
  <si>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</si>
  <si>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</si>
  <si>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</si>
  <si>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</si>
  <si>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</si>
  <si>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</si>
  <si>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</si>
  <si>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</si>
  <si>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</si>
  <si>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</si>
  <si>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</si>
  <si>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</si>
  <si>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</si>
  <si>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</si>
  <si>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</si>
  <si>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</si>
  <si>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</si>
  <si>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</si>
  <si>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</si>
  <si>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</si>
  <si>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</si>
  <si>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</si>
  <si>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</si>
  <si>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</si>
  <si>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</si>
  <si>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</si>
  <si>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</si>
  <si>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</si>
  <si>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</si>
  <si>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</si>
  <si>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</si>
  <si>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</si>
  <si>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</si>
  <si>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</si>
  <si>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</si>
  <si>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</si>
  <si>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</si>
  <si>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</si>
  <si>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</si>
  <si>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</si>
  <si>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</si>
  <si>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</si>
  <si>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</si>
  <si>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</si>
  <si>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</si>
  <si>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</si>
  <si>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</si>
  <si>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</si>
  <si>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</si>
  <si>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</si>
  <si>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</si>
  <si>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</si>
  <si>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</si>
  <si>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</si>
  <si>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</si>
  <si>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</si>
  <si>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</si>
  <si>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</si>
  <si>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</si>
  <si>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</si>
  <si>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</si>
  <si>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</si>
  <si>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</si>
  <si>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</si>
  <si>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</si>
  <si>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</si>
  <si>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</si>
  <si>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</si>
  <si>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</si>
  <si>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</si>
  <si>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</si>
  <si>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</si>
  <si>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</si>
  <si>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</si>
  <si>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</si>
  <si>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</si>
  <si>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</si>
  <si>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</si>
  <si>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</si>
  <si>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</si>
  <si>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</si>
  <si>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</si>
  <si>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</si>
  <si>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</si>
  <si>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BUKU TAMU KENKO BT-2920-01/03 (BUNGA)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</si>
  <si>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</si>
  <si>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</si>
  <si>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</si>
  <si>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</si>
  <si>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</si>
  <si>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</si>
  <si>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</si>
  <si>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</si>
  <si>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</si>
  <si>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</si>
  <si>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</si>
  <si>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</si>
  <si>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</si>
  <si>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</si>
  <si>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</si>
  <si>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</si>
  <si>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</si>
  <si>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</si>
  <si>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Garisan 30cm Kayagi KY-3131</t>
  </si>
  <si>
    <t>GEL TECH JOB TG346-C</t>
  </si>
  <si>
    <t>GEL TIZO TG31220</t>
  </si>
  <si>
    <t>BAG 40*45*20 BELT BG15-026</t>
  </si>
  <si>
    <t>BAG 70*70*30 BELT BG15-030</t>
  </si>
  <si>
    <t>10 SET</t>
  </si>
  <si>
    <t>WATER COLOUR 12W MOZAKI</t>
  </si>
  <si>
    <t>WC 12W Mozaki</t>
  </si>
  <si>
    <t>KOJIKO SEGITIGA NO.12</t>
  </si>
  <si>
    <t>ENTER WB (T) 823</t>
  </si>
  <si>
    <t>500 ROL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</si>
  <si>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</si>
  <si>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</si>
  <si>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</si>
  <si>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</si>
  <si>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</si>
  <si>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</si>
  <si>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</si>
  <si>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</si>
  <si>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</si>
  <si>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</si>
  <si>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</si>
  <si>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</si>
  <si>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</si>
  <si>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</si>
  <si>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</si>
  <si>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</si>
  <si>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</si>
  <si>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</si>
  <si>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</si>
  <si>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</si>
  <si>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ACRYLIC SISIPAN KERTAS A6 11X16.5CM</t>
  </si>
  <si>
    <t>Acrylic Sisipan Kertas A6 11x16.5cm</t>
  </si>
  <si>
    <t>T.PENSIL MAGNET B-35145L</t>
  </si>
  <si>
    <t>TP.MAGNET OGGY O-022L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</si>
  <si>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</si>
  <si>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</si>
  <si>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</si>
  <si>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</si>
  <si>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</si>
  <si>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</si>
  <si>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</si>
  <si>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</si>
  <si>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</si>
  <si>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</si>
  <si>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</si>
  <si>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</si>
  <si>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</si>
  <si>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</si>
  <si>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</si>
  <si>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</si>
  <si>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</si>
  <si>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</si>
  <si>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</si>
  <si>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</si>
  <si>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</si>
  <si>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</si>
  <si>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</si>
  <si>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</si>
  <si>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</si>
  <si>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</si>
  <si>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</si>
  <si>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</si>
  <si>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</si>
  <si>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</si>
  <si>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</si>
  <si>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</si>
  <si>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</si>
  <si>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</si>
  <si>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</si>
  <si>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</si>
  <si>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</si>
  <si>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</si>
  <si>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</si>
  <si>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</si>
  <si>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</si>
  <si>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</si>
  <si>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</si>
  <si>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</si>
  <si>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</si>
  <si>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</si>
  <si>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</si>
  <si>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</si>
  <si>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</si>
  <si>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</si>
  <si>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</si>
  <si>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</si>
  <si>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</si>
  <si>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</si>
  <si>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</si>
  <si>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GEL DEBOZZ 0.5 DB-G05</t>
  </si>
  <si>
    <t>TP.PENSIL BD BD918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</si>
  <si>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</si>
  <si>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</si>
  <si>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</si>
  <si>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</si>
  <si>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</si>
  <si>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</si>
  <si>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</si>
  <si>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</si>
  <si>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</si>
  <si>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</si>
  <si>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</si>
  <si>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</si>
  <si>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</si>
  <si>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</si>
  <si>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</si>
  <si>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</si>
  <si>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</si>
  <si>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</si>
  <si>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</si>
  <si>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</si>
  <si>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</si>
  <si>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</si>
  <si>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</si>
  <si>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</si>
  <si>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</si>
  <si>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</si>
  <si>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</si>
  <si>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</si>
  <si>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</si>
  <si>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</si>
  <si>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</si>
  <si>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</si>
  <si>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</si>
  <si>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</si>
  <si>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</si>
  <si>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</si>
  <si>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</si>
  <si>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</si>
  <si>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</si>
  <si>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</si>
  <si>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</si>
  <si>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</si>
  <si>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</si>
  <si>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</si>
  <si>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</si>
  <si>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</si>
  <si>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</si>
  <si>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</si>
  <si>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</si>
  <si>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</si>
  <si>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</si>
  <si>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</si>
  <si>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</si>
  <si>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</si>
  <si>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</si>
  <si>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</si>
  <si>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</si>
  <si>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</si>
  <si>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</si>
  <si>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</si>
  <si>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</si>
  <si>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</si>
  <si>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</si>
  <si>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</si>
  <si>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</si>
  <si>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</si>
  <si>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</si>
  <si>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</si>
  <si>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</si>
  <si>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</si>
  <si>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</si>
  <si>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</si>
  <si>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</si>
  <si>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</si>
  <si>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</si>
  <si>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</si>
  <si>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</si>
  <si>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</si>
  <si>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</si>
  <si>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</si>
  <si>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</si>
  <si>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</si>
  <si>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</si>
  <si>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</si>
  <si>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</si>
  <si>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</si>
  <si>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</si>
  <si>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</si>
  <si>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</si>
  <si>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</si>
  <si>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</si>
  <si>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</si>
  <si>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</si>
  <si>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</si>
  <si>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</si>
  <si>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</si>
  <si>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</si>
  <si>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</si>
  <si>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</si>
  <si>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</si>
  <si>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</si>
  <si>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</si>
  <si>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</si>
  <si>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</si>
  <si>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</si>
  <si>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</si>
  <si>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</si>
  <si>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</si>
  <si>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</si>
  <si>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</si>
  <si>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</si>
  <si>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</si>
  <si>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</si>
  <si>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</si>
  <si>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</si>
  <si>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</si>
  <si>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</si>
  <si>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</si>
  <si>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</si>
  <si>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</si>
  <si>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</si>
  <si>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</si>
  <si>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</si>
  <si>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</si>
  <si>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</si>
  <si>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</si>
  <si>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</si>
  <si>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</si>
  <si>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</si>
  <si>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</si>
  <si>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</si>
  <si>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</si>
  <si>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</si>
  <si>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</si>
  <si>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</si>
  <si>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</si>
  <si>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</si>
  <si>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</si>
  <si>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</si>
  <si>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</si>
  <si>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</si>
  <si>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</si>
  <si>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</si>
  <si>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</si>
  <si>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</si>
  <si>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</si>
  <si>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</si>
  <si>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</si>
  <si>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</si>
  <si>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</si>
  <si>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</si>
  <si>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</si>
  <si>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</si>
  <si>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</si>
  <si>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</si>
  <si>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</si>
  <si>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</si>
  <si>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</si>
  <si>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</si>
  <si>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</si>
  <si>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</si>
  <si>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</si>
  <si>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</si>
  <si>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</si>
  <si>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</si>
  <si>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</si>
  <si>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</si>
  <si>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</si>
  <si>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</si>
  <si>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</si>
  <si>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</si>
  <si>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</si>
  <si>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</si>
  <si>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</si>
  <si>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</si>
  <si>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</si>
  <si>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</si>
  <si>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</si>
  <si>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</si>
  <si>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</si>
  <si>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</si>
  <si>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</si>
  <si>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</si>
  <si>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</si>
  <si>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</si>
  <si>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</si>
  <si>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</si>
  <si>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</si>
  <si>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</si>
  <si>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</si>
  <si>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</si>
  <si>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</si>
  <si>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</si>
  <si>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</si>
  <si>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</si>
  <si>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</si>
  <si>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</si>
  <si>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</si>
  <si>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</si>
  <si>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</si>
  <si>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</si>
  <si>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</si>
  <si>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</si>
  <si>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</si>
  <si>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</si>
  <si>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</si>
  <si>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</si>
  <si>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</si>
  <si>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</si>
  <si>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</si>
  <si>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</si>
  <si>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</si>
  <si>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</si>
  <si>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</si>
  <si>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</si>
  <si>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</si>
  <si>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</si>
  <si>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</si>
  <si>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</si>
  <si>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</si>
  <si>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</si>
  <si>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</si>
  <si>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</si>
  <si>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</si>
  <si>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</si>
  <si>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</si>
  <si>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</si>
  <si>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</si>
  <si>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</si>
  <si>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</si>
  <si>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</si>
  <si>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</si>
  <si>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</si>
  <si>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</si>
  <si>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</si>
  <si>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</si>
  <si>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</si>
  <si>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</si>
  <si>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</si>
  <si>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</si>
  <si>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</si>
  <si>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</si>
  <si>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</si>
  <si>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</si>
  <si>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</si>
  <si>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</si>
  <si>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</si>
  <si>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</si>
  <si>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</si>
  <si>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</si>
  <si>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</si>
  <si>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</si>
  <si>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</si>
  <si>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</si>
  <si>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</si>
  <si>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</si>
  <si>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</si>
  <si>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</si>
  <si>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</si>
  <si>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</si>
  <si>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</si>
  <si>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</si>
  <si>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</si>
  <si>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</si>
  <si>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</si>
  <si>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</si>
  <si>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</si>
  <si>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</si>
  <si>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</si>
  <si>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</si>
  <si>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</si>
  <si>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</si>
  <si>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</si>
  <si>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</si>
  <si>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</si>
  <si>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</si>
  <si>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</si>
  <si>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</si>
  <si>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</si>
  <si>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</si>
  <si>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</si>
  <si>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</si>
  <si>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</si>
  <si>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</si>
  <si>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</si>
  <si>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</si>
  <si>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</si>
  <si>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</si>
  <si>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</si>
  <si>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</si>
  <si>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</si>
  <si>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</si>
  <si>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</si>
  <si>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</si>
  <si>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</si>
  <si>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</si>
  <si>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</si>
  <si>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</si>
  <si>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</si>
  <si>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</si>
  <si>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</si>
  <si>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</si>
  <si>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</si>
  <si>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</si>
  <si>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</si>
  <si>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</si>
  <si>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</si>
  <si>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</si>
  <si>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</si>
  <si>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</si>
  <si>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</si>
  <si>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</si>
  <si>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</si>
  <si>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</si>
  <si>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</si>
  <si>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</si>
  <si>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</si>
  <si>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</si>
  <si>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</si>
  <si>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</si>
  <si>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</si>
  <si>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</si>
  <si>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</si>
  <si>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</si>
  <si>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</si>
  <si>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</si>
  <si>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</si>
  <si>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</si>
  <si>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</si>
  <si>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</si>
  <si>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</si>
  <si>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</si>
  <si>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</si>
  <si>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</si>
  <si>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</si>
  <si>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</si>
  <si>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</si>
  <si>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</si>
  <si>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</si>
  <si>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</si>
  <si>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</si>
  <si>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</si>
  <si>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</si>
  <si>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</si>
  <si>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</si>
  <si>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</si>
  <si>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</si>
  <si>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</si>
  <si>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</si>
  <si>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</si>
  <si>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</si>
  <si>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</si>
  <si>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</si>
  <si>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</si>
  <si>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</si>
  <si>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</si>
  <si>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</si>
  <si>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</si>
  <si>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</si>
  <si>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</si>
  <si>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GP 018-3</t>
  </si>
  <si>
    <t>P CASE GP 0008-3 MOBIL SET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</si>
  <si>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</si>
  <si>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</si>
  <si>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</si>
  <si>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</si>
  <si>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</si>
  <si>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</si>
  <si>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</si>
  <si>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</si>
  <si>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</si>
  <si>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</si>
  <si>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</si>
  <si>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</si>
  <si>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</si>
  <si>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</si>
  <si>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</si>
  <si>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</si>
  <si>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</si>
  <si>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</si>
  <si>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</si>
  <si>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</si>
  <si>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</si>
  <si>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</si>
  <si>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</si>
  <si>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</si>
  <si>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</si>
  <si>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</si>
  <si>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</si>
  <si>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</si>
  <si>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</si>
  <si>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</si>
  <si>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</si>
  <si>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</si>
  <si>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</si>
  <si>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</si>
  <si>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</si>
  <si>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</si>
  <si>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</si>
  <si>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</si>
  <si>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</si>
  <si>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</si>
  <si>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>PIANIKA MUSIKA MUL32K</t>
  </si>
  <si>
    <t>Pianika Musika MUL 32 K</t>
  </si>
  <si>
    <t>STICK NOTE TF-PN0244 400 LBR-3"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</si>
  <si>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</si>
  <si>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</si>
  <si>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</si>
  <si>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</si>
  <si>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</si>
  <si>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</si>
  <si>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</si>
  <si>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</si>
  <si>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</si>
  <si>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</si>
  <si>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</si>
  <si>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</si>
  <si>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</si>
  <si>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</si>
  <si>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</si>
  <si>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</si>
  <si>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</si>
  <si>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</si>
  <si>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</si>
  <si>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</si>
  <si>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</si>
  <si>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</si>
  <si>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</si>
  <si>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</si>
  <si>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</si>
  <si>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</si>
  <si>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</si>
  <si>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</si>
  <si>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</si>
  <si>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</si>
  <si>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</si>
  <si>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</si>
  <si>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</si>
  <si>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</si>
  <si>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</si>
  <si>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</si>
  <si>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</si>
  <si>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</si>
  <si>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</si>
  <si>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</si>
  <si>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</si>
  <si>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</si>
  <si>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</si>
  <si>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</si>
  <si>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</si>
  <si>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</si>
  <si>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</si>
  <si>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</si>
  <si>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</si>
  <si>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</si>
  <si>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</si>
  <si>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</si>
  <si>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</si>
  <si>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</si>
  <si>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</si>
  <si>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</si>
  <si>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</si>
  <si>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</si>
  <si>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</si>
  <si>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</si>
  <si>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</si>
  <si>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</si>
  <si>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</si>
  <si>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</si>
  <si>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</si>
  <si>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</si>
  <si>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</si>
  <si>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</si>
  <si>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GELPEN TRO TG 31060</t>
  </si>
  <si>
    <t>Gel Pen TRO TG-31060</t>
  </si>
  <si>
    <t>C TAPE DEBOZZ MINI DB-CT005</t>
  </si>
  <si>
    <t>C TAPE DEBOZZ DB-CT010</t>
  </si>
  <si>
    <t>20 BOX (60 PCS)</t>
  </si>
  <si>
    <t>Pensil Kenko 2B-6388 Zoo n Zoo</t>
  </si>
  <si>
    <t>PCK GP-008-3/8.5X21.5/MOBIL/SET</t>
  </si>
  <si>
    <t>PCK GP-009-3/10X21/SET</t>
  </si>
  <si>
    <t>PCK GP-018-3/12X23/SET/D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</si>
  <si>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</si>
  <si>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</si>
  <si>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</si>
  <si>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</si>
  <si>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</si>
  <si>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</si>
  <si>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</si>
  <si>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</si>
  <si>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</si>
  <si>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</si>
  <si>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</si>
  <si>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</si>
  <si>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</si>
  <si>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</si>
  <si>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</si>
  <si>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</si>
  <si>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</si>
  <si>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</si>
  <si>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</si>
  <si>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</si>
  <si>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</si>
  <si>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GLUE STICK GS-25 JK</t>
  </si>
  <si>
    <t>Lem Stick JK GS-25</t>
  </si>
  <si>
    <t>PENSIL WARNA JOYKO CP-S24 MINI (PENDEK)</t>
  </si>
  <si>
    <t>COLOR PENCIL CP-S24 JK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</si>
  <si>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</si>
  <si>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</si>
  <si>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</si>
  <si>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</si>
  <si>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</si>
  <si>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</si>
  <si>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</si>
  <si>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</si>
  <si>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</si>
  <si>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</si>
  <si>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</si>
  <si>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</si>
  <si>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</si>
  <si>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</si>
  <si>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</si>
  <si>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</si>
  <si>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</si>
  <si>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</si>
  <si>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</si>
  <si>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</si>
  <si>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</si>
  <si>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</si>
  <si>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</si>
  <si>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</si>
  <si>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</si>
  <si>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</si>
  <si>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</si>
  <si>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</si>
  <si>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</si>
  <si>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</si>
  <si>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</si>
  <si>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</si>
  <si>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</si>
  <si>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</si>
  <si>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</si>
  <si>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</si>
  <si>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</si>
  <si>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</si>
  <si>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</si>
  <si>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</si>
  <si>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</si>
  <si>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</si>
  <si>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</si>
  <si>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</si>
  <si>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</si>
  <si>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</si>
  <si>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</si>
  <si>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</si>
  <si>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</si>
  <si>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</si>
  <si>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</si>
  <si>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KENKO BUKU TAMU BT-2920-BTK 02 (BATIK)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</si>
  <si>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</si>
  <si>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</si>
  <si>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</si>
  <si>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</si>
  <si>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</si>
  <si>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</si>
  <si>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</si>
  <si>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</si>
  <si>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</si>
  <si>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</si>
  <si>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</si>
  <si>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</si>
  <si>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</si>
  <si>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</si>
  <si>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GLUE STICK 7X29 @25 WOMY</t>
  </si>
  <si>
    <t>MEK.PENSIL 2.0 TIZO TM030-F</t>
  </si>
  <si>
    <t>MEK.PENSIL 2.0 BATIK TM030-P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</si>
  <si>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</si>
  <si>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</si>
  <si>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</si>
  <si>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</si>
  <si>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</si>
  <si>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</si>
  <si>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</si>
  <si>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</si>
  <si>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</si>
  <si>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</si>
  <si>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</si>
  <si>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</si>
  <si>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</si>
  <si>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</si>
  <si>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</si>
  <si>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</si>
  <si>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</si>
  <si>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</si>
  <si>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</si>
  <si>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</si>
  <si>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</si>
  <si>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</si>
  <si>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</si>
  <si>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</si>
  <si>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</si>
  <si>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</si>
  <si>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</si>
  <si>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</si>
  <si>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</si>
  <si>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</si>
  <si>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</si>
  <si>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</si>
  <si>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</si>
  <si>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</si>
  <si>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</si>
  <si>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</si>
  <si>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</si>
  <si>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</si>
  <si>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</si>
  <si>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</si>
  <si>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</si>
  <si>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</si>
  <si>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</si>
  <si>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</si>
  <si>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</si>
  <si>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</si>
  <si>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</si>
  <si>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</si>
  <si>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</si>
  <si>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</si>
  <si>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</si>
  <si>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</si>
  <si>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</si>
  <si>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</si>
  <si>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</si>
  <si>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</si>
  <si>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</si>
  <si>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</si>
  <si>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</si>
  <si>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</si>
  <si>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</si>
  <si>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</si>
  <si>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</si>
  <si>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</si>
  <si>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</si>
  <si>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ERASER ER-110 JK</t>
  </si>
  <si>
    <t>Stip JK ER-110</t>
  </si>
  <si>
    <t>SEGITIGA BT NO.6</t>
  </si>
  <si>
    <t>Garisan Segitiga BT no.6</t>
  </si>
  <si>
    <t>270 PAK</t>
  </si>
  <si>
    <t>Penghapus WB Enter 823 kecil</t>
  </si>
  <si>
    <t>PENSIL 2B FANCY KY-PF3066</t>
  </si>
  <si>
    <t>Pensil 2B Fancy KY-PF 3066</t>
  </si>
  <si>
    <t>GEL DEBOZZ 0.5 DB-G08</t>
  </si>
  <si>
    <t>PCK AD 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</si>
  <si>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</si>
  <si>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</si>
  <si>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</si>
  <si>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</si>
  <si>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</si>
  <si>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</si>
  <si>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</si>
  <si>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</si>
  <si>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</si>
  <si>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</si>
  <si>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</si>
  <si>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</si>
  <si>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GEL DEBOZZ 0.7 DB-507</t>
  </si>
  <si>
    <t>LILIN ANGKA SHINTOENG NO.1/2/4/5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</si>
  <si>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</si>
  <si>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</si>
  <si>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</si>
  <si>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</si>
  <si>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</si>
  <si>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</si>
  <si>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</si>
  <si>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</si>
  <si>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</si>
  <si>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</si>
  <si>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</si>
  <si>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</si>
  <si>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</si>
  <si>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</si>
  <si>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</si>
  <si>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</si>
  <si>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</si>
  <si>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</si>
  <si>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</si>
  <si>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</si>
  <si>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</si>
  <si>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</si>
  <si>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</si>
  <si>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</si>
  <si>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</si>
  <si>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</si>
  <si>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</si>
  <si>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</si>
  <si>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</si>
  <si>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</si>
  <si>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</si>
  <si>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</si>
  <si>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</si>
  <si>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</si>
  <si>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</si>
  <si>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</si>
  <si>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</si>
  <si>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</si>
  <si>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</si>
  <si>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</si>
  <si>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</si>
  <si>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</si>
  <si>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</si>
  <si>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</si>
  <si>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</si>
  <si>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</si>
  <si>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</si>
  <si>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</si>
  <si>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</si>
  <si>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</si>
  <si>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</si>
  <si>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BINDER NOTE GASTA A5-HF-2005P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</si>
  <si>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</si>
  <si>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</si>
  <si>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</si>
  <si>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</si>
  <si>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</si>
  <si>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</si>
  <si>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</si>
  <si>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</si>
  <si>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</si>
  <si>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</si>
  <si>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</si>
  <si>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</si>
  <si>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</si>
  <si>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</si>
  <si>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</si>
  <si>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KENKO PEN NK-7B BLACK</t>
  </si>
  <si>
    <t>Pen Kenko NK-7B Hitam</t>
  </si>
  <si>
    <t>MECHANICAL PENCIL 0.5 MM JOYKO MP-19</t>
  </si>
  <si>
    <t>TAPE CUTTER TC-106 JK</t>
  </si>
  <si>
    <t>TAPE CUTTER TC-111 JK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</si>
  <si>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</si>
  <si>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</si>
  <si>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</si>
  <si>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</si>
  <si>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</si>
  <si>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</si>
  <si>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</si>
  <si>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</si>
  <si>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</si>
  <si>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</si>
  <si>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</si>
  <si>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</si>
  <si>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</si>
  <si>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</si>
  <si>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</si>
  <si>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</si>
  <si>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</si>
  <si>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</si>
  <si>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</si>
  <si>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</si>
  <si>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</si>
  <si>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</si>
  <si>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</si>
  <si>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</si>
  <si>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</si>
  <si>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</si>
  <si>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</si>
  <si>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</si>
  <si>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</si>
  <si>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</si>
  <si>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</si>
  <si>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</si>
  <si>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</si>
  <si>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</si>
  <si>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      </t>
  </si>
  <si>
    <t>KENKO CORRECTION TAPE CT-2001 (20M X 5MM)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</si>
  <si>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</si>
  <si>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</si>
  <si>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</si>
  <si>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</si>
  <si>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</si>
  <si>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</si>
  <si>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</si>
  <si>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</si>
  <si>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</si>
  <si>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</si>
  <si>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</si>
  <si>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</si>
  <si>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</si>
  <si>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</si>
  <si>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</si>
  <si>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</si>
  <si>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</si>
  <si>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</si>
  <si>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</si>
  <si>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</si>
  <si>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</si>
  <si>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</si>
  <si>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</si>
  <si>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</si>
  <si>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</si>
  <si>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</si>
  <si>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</si>
  <si>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</si>
  <si>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</si>
  <si>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</si>
  <si>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</si>
  <si>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</si>
  <si>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</si>
  <si>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</si>
  <si>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</si>
  <si>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</si>
  <si>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</si>
  <si>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</si>
  <si>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</si>
  <si>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</si>
  <si>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</si>
  <si>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</si>
  <si>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</si>
  <si>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</si>
  <si>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</si>
  <si>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</si>
  <si>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</si>
  <si>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</si>
  <si>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</si>
  <si>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</si>
  <si>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</si>
  <si>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</si>
  <si>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</si>
  <si>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</si>
  <si>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</si>
  <si>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</si>
  <si>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</si>
  <si>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</si>
  <si>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</si>
  <si>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</si>
  <si>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</si>
  <si>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</si>
  <si>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</si>
  <si>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</si>
  <si>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</si>
  <si>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</si>
  <si>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</si>
  <si>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</si>
  <si>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</si>
  <si>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</si>
  <si>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</si>
  <si>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CELENGAN (M)</t>
  </si>
  <si>
    <t>Celengan M</t>
  </si>
  <si>
    <t>KENKO GEL PEN SAHARA DOTS BLACK</t>
  </si>
  <si>
    <t>KENKO GEL PEN SAHARA SNACK BLACK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</si>
  <si>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</si>
  <si>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</si>
  <si>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</si>
  <si>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</si>
  <si>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</si>
  <si>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</si>
  <si>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</si>
  <si>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</si>
  <si>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</si>
  <si>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</si>
  <si>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</si>
  <si>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</si>
  <si>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</si>
  <si>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</si>
  <si>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</si>
  <si>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</si>
  <si>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</si>
  <si>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</si>
  <si>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</si>
  <si>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</si>
  <si>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</si>
  <si>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</si>
  <si>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</si>
  <si>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</si>
  <si>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</si>
  <si>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</si>
  <si>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</si>
  <si>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</si>
  <si>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</si>
  <si>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</si>
  <si>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</si>
  <si>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</si>
  <si>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</si>
  <si>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</si>
  <si>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</si>
  <si>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</si>
  <si>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</si>
  <si>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</si>
  <si>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</si>
  <si>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</si>
  <si>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</si>
  <si>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</si>
  <si>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</si>
  <si>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</si>
  <si>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</si>
  <si>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</si>
  <si>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</si>
  <si>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</si>
  <si>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</si>
  <si>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</si>
  <si>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</si>
  <si>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</si>
  <si>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</si>
  <si>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</si>
  <si>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</si>
  <si>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</si>
  <si>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</si>
  <si>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</si>
  <si>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</si>
  <si>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</si>
  <si>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</si>
  <si>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</si>
  <si>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</si>
  <si>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</si>
  <si>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</si>
  <si>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</si>
  <si>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</si>
  <si>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</si>
  <si>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</si>
  <si>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</si>
  <si>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</si>
  <si>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</si>
  <si>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</si>
  <si>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</si>
  <si>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</si>
  <si>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</si>
  <si>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</si>
  <si>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</si>
  <si>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</si>
  <si>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</si>
  <si>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</si>
  <si>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</si>
  <si>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</si>
  <si>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</si>
  <si>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</si>
  <si>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</si>
  <si>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</si>
  <si>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</si>
  <si>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</si>
  <si>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</si>
  <si>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</si>
  <si>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</si>
  <si>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</si>
  <si>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</si>
  <si>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</si>
  <si>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</si>
  <si>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</si>
  <si>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</si>
  <si>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</si>
  <si>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</si>
  <si>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</si>
  <si>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</si>
  <si>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</si>
  <si>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</si>
  <si>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</si>
  <si>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</si>
  <si>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</si>
  <si>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</si>
  <si>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</si>
  <si>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</si>
  <si>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</si>
  <si>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</si>
  <si>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</si>
  <si>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</si>
  <si>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</si>
  <si>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</si>
  <si>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</si>
  <si>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</si>
  <si>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</si>
  <si>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</si>
  <si>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</si>
  <si>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</si>
  <si>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</si>
  <si>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</si>
  <si>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</si>
  <si>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</si>
  <si>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</si>
  <si>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</si>
  <si>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</si>
  <si>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</si>
  <si>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</si>
  <si>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</si>
  <si>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</si>
  <si>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</si>
  <si>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</si>
  <si>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</si>
  <si>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</si>
  <si>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</si>
  <si>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</si>
  <si>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</si>
  <si>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</si>
  <si>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</si>
  <si>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</si>
  <si>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</si>
  <si>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</si>
  <si>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</si>
  <si>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</si>
  <si>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</si>
  <si>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</si>
  <si>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</si>
  <si>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</si>
  <si>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</si>
  <si>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</si>
  <si>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</si>
  <si>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</si>
  <si>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</si>
  <si>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</si>
  <si>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</si>
  <si>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</si>
  <si>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</si>
  <si>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</si>
  <si>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</si>
  <si>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</si>
  <si>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</si>
  <si>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</si>
  <si>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</si>
  <si>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</si>
  <si>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</si>
  <si>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</si>
  <si>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</si>
  <si>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</si>
  <si>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</si>
  <si>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</si>
  <si>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</si>
  <si>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</si>
  <si>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</si>
  <si>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</si>
  <si>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</si>
  <si>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</si>
  <si>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</si>
  <si>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</si>
  <si>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</si>
  <si>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</si>
  <si>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</si>
  <si>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</si>
  <si>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</si>
  <si>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2 BOX (24 PCS)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</si>
  <si>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</si>
  <si>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</si>
  <si>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</si>
  <si>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</si>
  <si>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</si>
  <si>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</si>
  <si>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</si>
  <si>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</si>
  <si>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</si>
  <si>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</si>
  <si>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</si>
  <si>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</si>
  <si>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</si>
  <si>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</si>
  <si>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</si>
  <si>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</si>
  <si>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</si>
  <si>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</si>
  <si>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</si>
  <si>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</si>
  <si>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</si>
  <si>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</si>
  <si>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</si>
  <si>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</si>
  <si>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</si>
  <si>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</si>
  <si>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</si>
  <si>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</si>
  <si>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</si>
  <si>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</si>
  <si>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</si>
  <si>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</si>
  <si>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</si>
  <si>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</si>
  <si>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</si>
  <si>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</si>
  <si>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</si>
  <si>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</si>
  <si>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</si>
  <si>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</si>
  <si>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</si>
  <si>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</si>
  <si>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</si>
  <si>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</si>
  <si>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</si>
  <si>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</si>
  <si>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</si>
  <si>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</si>
  <si>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</si>
  <si>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</si>
  <si>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</si>
  <si>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</si>
  <si>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</si>
  <si>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</si>
  <si>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</si>
  <si>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</si>
  <si>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</si>
  <si>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</si>
  <si>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</si>
  <si>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</si>
  <si>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</si>
  <si>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</si>
  <si>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</si>
  <si>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</si>
  <si>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</si>
  <si>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</si>
  <si>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</si>
  <si>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</si>
  <si>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</si>
  <si>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</si>
  <si>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</si>
  <si>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</si>
  <si>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</si>
  <si>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</si>
  <si>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</si>
  <si>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</si>
  <si>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</si>
  <si>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</si>
  <si>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</si>
  <si>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</si>
  <si>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</si>
  <si>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</si>
  <si>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</si>
  <si>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</si>
  <si>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</si>
  <si>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</si>
  <si>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</si>
  <si>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</si>
  <si>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</si>
  <si>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</si>
  <si>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</si>
  <si>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</si>
  <si>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</si>
  <si>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</si>
  <si>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</si>
  <si>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</si>
  <si>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</si>
  <si>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</si>
  <si>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</si>
  <si>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</si>
  <si>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</si>
  <si>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</si>
  <si>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</si>
  <si>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</si>
  <si>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</si>
  <si>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</si>
  <si>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</si>
  <si>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</si>
  <si>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</si>
  <si>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</si>
  <si>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</si>
  <si>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</si>
  <si>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</si>
  <si>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</si>
  <si>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</si>
  <si>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</si>
  <si>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</si>
  <si>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</si>
  <si>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</si>
  <si>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</si>
  <si>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</si>
  <si>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</si>
  <si>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</si>
  <si>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</si>
  <si>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</si>
  <si>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</si>
  <si>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</si>
  <si>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</si>
  <si>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</si>
  <si>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</si>
  <si>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</si>
  <si>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</si>
  <si>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</si>
  <si>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</si>
  <si>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</si>
  <si>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</si>
  <si>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</si>
  <si>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</si>
  <si>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</si>
  <si>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</si>
  <si>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</si>
  <si>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</si>
  <si>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</si>
  <si>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</si>
  <si>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</si>
  <si>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</si>
  <si>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</si>
  <si>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</si>
  <si>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</si>
  <si>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</si>
  <si>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</si>
  <si>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</si>
  <si>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</si>
  <si>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</si>
  <si>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</si>
  <si>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</si>
  <si>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</si>
  <si>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</si>
  <si>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</si>
  <si>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</si>
  <si>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</si>
  <si>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</si>
  <si>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</si>
  <si>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</si>
  <si>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</si>
  <si>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</si>
  <si>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</si>
  <si>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</si>
  <si>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</si>
  <si>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</si>
  <si>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</si>
  <si>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</si>
  <si>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</si>
  <si>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</si>
  <si>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</si>
  <si>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</si>
  <si>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L LEAF A5-7020 (50S) JK</t>
  </si>
  <si>
    <t>L LEAF B5-7026 (50S) JK</t>
  </si>
  <si>
    <t>LOOSE LEAF JOYKO A5-7020 (50S)</t>
  </si>
  <si>
    <t>LOOSE LEAF JOYKO B5-7026 (50S)</t>
  </si>
  <si>
    <t>192 PAK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</si>
  <si>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</si>
  <si>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</si>
  <si>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</si>
  <si>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</si>
  <si>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</si>
  <si>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</si>
  <si>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</si>
  <si>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</si>
  <si>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</si>
  <si>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</si>
  <si>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</si>
  <si>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</si>
  <si>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</si>
  <si>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</si>
  <si>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</si>
  <si>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</si>
  <si>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50 BOX (100 PCS)</t>
  </si>
  <si>
    <t>KENKO SHARPENER SP-71 (1 HOLE, 12 PCS/ BOX)</t>
  </si>
  <si>
    <t>60 BOX (12 PCS)</t>
  </si>
  <si>
    <t>KENKO PENCIL 2B-0192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</si>
  <si>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</si>
  <si>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</si>
  <si>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</si>
  <si>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</si>
  <si>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</si>
  <si>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</si>
  <si>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</si>
  <si>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</si>
  <si>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</si>
  <si>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</si>
  <si>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</si>
  <si>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</si>
  <si>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</si>
  <si>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</si>
  <si>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</si>
  <si>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</si>
  <si>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</si>
  <si>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</si>
  <si>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</si>
  <si>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</si>
  <si>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</si>
  <si>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Gel Techjob TG346-BL</t>
  </si>
  <si>
    <t>Gel Debozz DB-GP880L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</si>
  <si>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</si>
  <si>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</si>
  <si>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</si>
  <si>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</si>
  <si>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</si>
  <si>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</si>
  <si>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</si>
  <si>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</si>
  <si>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</si>
  <si>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</si>
  <si>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</si>
  <si>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</si>
  <si>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</si>
  <si>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</si>
  <si>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</si>
  <si>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</si>
  <si>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</si>
  <si>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</si>
  <si>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</si>
  <si>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</si>
  <si>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</si>
  <si>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</si>
  <si>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</si>
  <si>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0.5 TM1600-A</t>
  </si>
  <si>
    <t>Gel Tizo 0.8 TG33580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</si>
  <si>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</si>
  <si>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</si>
  <si>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</si>
  <si>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</si>
  <si>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</si>
  <si>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</si>
  <si>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</si>
  <si>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</si>
  <si>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</si>
  <si>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</si>
  <si>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</si>
  <si>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</si>
  <si>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</si>
  <si>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</si>
  <si>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</si>
  <si>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</si>
  <si>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</si>
  <si>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</si>
  <si>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</si>
  <si>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</si>
  <si>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</si>
  <si>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</si>
  <si>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</si>
  <si>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</si>
  <si>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</si>
  <si>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L Leaf JK A5-7020 50lbr</t>
  </si>
  <si>
    <t>L Leaf JK B5-7026 50lbr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</si>
  <si>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</si>
  <si>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</si>
  <si>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</si>
  <si>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</si>
  <si>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</si>
  <si>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</si>
  <si>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</si>
  <si>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</si>
  <si>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</si>
  <si>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</si>
  <si>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</si>
  <si>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</si>
  <si>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</si>
  <si>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</si>
  <si>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</si>
  <si>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</si>
  <si>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</si>
  <si>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</si>
  <si>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</si>
  <si>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</si>
  <si>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</si>
  <si>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</si>
  <si>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</si>
  <si>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</si>
  <si>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</si>
  <si>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</si>
  <si>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</si>
  <si>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</si>
  <si>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</si>
  <si>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</si>
  <si>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</si>
  <si>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</si>
  <si>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</si>
  <si>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</si>
  <si>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</si>
  <si>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</si>
  <si>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</si>
  <si>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</si>
  <si>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</si>
  <si>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</si>
  <si>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</si>
  <si>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</si>
  <si>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</si>
  <si>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</si>
  <si>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</si>
  <si>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</si>
  <si>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</si>
  <si>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</si>
  <si>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</si>
  <si>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</si>
  <si>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</si>
  <si>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</si>
  <si>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</si>
  <si>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</si>
  <si>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</si>
  <si>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</si>
  <si>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</si>
  <si>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</si>
  <si>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</si>
  <si>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</si>
  <si>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</si>
  <si>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</si>
  <si>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</si>
  <si>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</si>
  <si>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</si>
  <si>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</si>
  <si>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</si>
  <si>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</si>
  <si>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</si>
  <si>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</si>
  <si>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</si>
  <si>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</si>
  <si>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</si>
  <si>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</si>
  <si>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</si>
  <si>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</si>
  <si>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</si>
  <si>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</si>
  <si>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</si>
  <si>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</si>
  <si>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</si>
  <si>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</si>
  <si>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</si>
  <si>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</si>
  <si>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</si>
  <si>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</si>
  <si>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</si>
  <si>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</si>
  <si>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</si>
  <si>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</si>
  <si>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</si>
  <si>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</si>
  <si>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</si>
  <si>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</si>
  <si>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</si>
  <si>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</si>
  <si>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</si>
  <si>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</si>
  <si>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</si>
  <si>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</si>
  <si>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</si>
  <si>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</si>
  <si>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</si>
  <si>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</si>
  <si>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</si>
  <si>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</si>
  <si>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</si>
  <si>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</si>
  <si>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</si>
  <si>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</si>
  <si>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</si>
  <si>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</si>
  <si>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</si>
  <si>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>PC KARTON KODE 3 SUSUN LAMPU KEDIP / SP 398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</si>
  <si>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</si>
  <si>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</si>
  <si>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</si>
  <si>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</si>
  <si>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</si>
  <si>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</si>
  <si>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</si>
  <si>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</si>
  <si>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</si>
  <si>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</si>
  <si>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</si>
  <si>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</si>
  <si>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</si>
  <si>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</si>
  <si>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</si>
  <si>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</si>
  <si>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</si>
  <si>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</si>
  <si>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</si>
  <si>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</si>
  <si>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</si>
  <si>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</si>
  <si>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</si>
  <si>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</si>
  <si>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</si>
  <si>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</si>
  <si>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</si>
  <si>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</si>
  <si>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</si>
  <si>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</si>
  <si>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</si>
  <si>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</si>
  <si>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</si>
  <si>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</si>
  <si>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</si>
  <si>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</si>
  <si>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</si>
  <si>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</si>
  <si>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</si>
  <si>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</si>
  <si>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</si>
  <si>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</si>
  <si>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</si>
  <si>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</si>
  <si>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</si>
  <si>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</si>
  <si>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</si>
  <si>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</si>
  <si>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</si>
  <si>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</si>
  <si>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</si>
  <si>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</si>
  <si>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</si>
  <si>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</si>
  <si>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</si>
  <si>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</si>
  <si>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</si>
  <si>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</si>
  <si>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</si>
  <si>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</si>
  <si>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KENKO PENCIL 2B-3282 HITAM BINTANG</t>
  </si>
  <si>
    <t>ENTER BOX FILE BENTUK</t>
  </si>
  <si>
    <t>Boxfile Enter Bentuk</t>
  </si>
  <si>
    <t>DUST SAMPUL ROLL 344</t>
  </si>
  <si>
    <t>501 ROL</t>
  </si>
  <si>
    <t>MEK PENSIL 2.0 TIZO TM030-H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</si>
  <si>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</si>
  <si>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</si>
  <si>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</si>
  <si>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</si>
  <si>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</si>
  <si>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</si>
  <si>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</si>
  <si>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</si>
  <si>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</si>
  <si>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</si>
  <si>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</si>
  <si>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</si>
  <si>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</si>
  <si>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</si>
  <si>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</si>
  <si>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</si>
  <si>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</si>
  <si>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</si>
  <si>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</si>
  <si>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</si>
  <si>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</si>
  <si>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</si>
  <si>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</si>
  <si>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</si>
  <si>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</si>
  <si>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</si>
  <si>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</si>
  <si>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</si>
  <si>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</si>
  <si>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</si>
  <si>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</si>
  <si>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</si>
  <si>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</si>
  <si>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</si>
  <si>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</si>
  <si>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</si>
  <si>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</si>
  <si>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</si>
  <si>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</si>
  <si>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</si>
  <si>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</si>
  <si>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</si>
  <si>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</si>
  <si>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</si>
  <si>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</si>
  <si>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</si>
  <si>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</si>
  <si>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</si>
  <si>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</si>
  <si>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</si>
  <si>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</si>
  <si>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</si>
  <si>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</si>
  <si>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</si>
  <si>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</si>
  <si>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</si>
  <si>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</si>
  <si>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</si>
  <si>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</si>
  <si>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</si>
  <si>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</si>
  <si>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</si>
  <si>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</si>
  <si>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</si>
  <si>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</si>
  <si>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</si>
  <si>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</si>
  <si>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</si>
  <si>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</si>
  <si>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</si>
  <si>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</si>
  <si>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</si>
  <si>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</si>
  <si>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</si>
  <si>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</si>
  <si>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</si>
  <si>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</si>
  <si>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</si>
  <si>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</si>
  <si>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</si>
  <si>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</si>
  <si>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</si>
  <si>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</si>
  <si>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</si>
  <si>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</si>
  <si>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</si>
  <si>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</si>
  <si>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</si>
  <si>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</si>
  <si>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</si>
  <si>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</si>
  <si>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</si>
  <si>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</si>
  <si>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</si>
  <si>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</si>
  <si>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</si>
  <si>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</si>
  <si>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</si>
  <si>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</si>
  <si>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</si>
  <si>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</si>
  <si>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</si>
  <si>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</si>
  <si>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</si>
  <si>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</si>
  <si>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</si>
  <si>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</si>
  <si>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</si>
  <si>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</si>
  <si>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</si>
  <si>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</si>
  <si>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</si>
  <si>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</si>
  <si>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</si>
  <si>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</si>
  <si>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</si>
  <si>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</si>
  <si>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</si>
  <si>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</si>
  <si>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</si>
  <si>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</si>
  <si>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</si>
  <si>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</si>
  <si>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</si>
  <si>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</si>
  <si>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</si>
  <si>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</si>
  <si>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</si>
  <si>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</si>
  <si>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</si>
  <si>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</si>
  <si>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</si>
  <si>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</si>
  <si>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</si>
  <si>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</si>
  <si>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</si>
  <si>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</si>
  <si>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</si>
  <si>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</si>
  <si>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</si>
  <si>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</si>
  <si>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</si>
  <si>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</si>
  <si>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</si>
  <si>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</si>
  <si>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</si>
  <si>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</si>
  <si>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</si>
  <si>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</si>
  <si>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</si>
  <si>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</si>
  <si>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</si>
  <si>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</si>
  <si>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</si>
  <si>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</si>
  <si>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</si>
  <si>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</si>
  <si>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</si>
  <si>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</si>
  <si>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</si>
  <si>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</si>
  <si>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</si>
  <si>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</si>
  <si>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</si>
  <si>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</si>
  <si>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</si>
  <si>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</si>
  <si>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</si>
  <si>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</si>
  <si>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HONG SIAN</t>
  </si>
  <si>
    <t>HOMG SIAN</t>
  </si>
  <si>
    <t>32 LSN</t>
  </si>
  <si>
    <t>Stapler Kenko HD-10 L</t>
  </si>
  <si>
    <t>PC H 812</t>
  </si>
  <si>
    <t>PC A 816</t>
  </si>
  <si>
    <t>PC H 761</t>
  </si>
  <si>
    <t>28 LSN</t>
  </si>
  <si>
    <t>PITA JPN LIST GOLD MIX B 040</t>
  </si>
  <si>
    <t>Pita Jepang List Gold  B 040</t>
  </si>
  <si>
    <t>1 CTN</t>
  </si>
  <si>
    <t>PENCIL CASE 2879B</t>
  </si>
  <si>
    <t>Masking Tape JK 24mm X 20M</t>
  </si>
  <si>
    <t>Plakban kain JK 48mm (BL)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</si>
  <si>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</si>
  <si>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</si>
  <si>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</si>
  <si>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</si>
  <si>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</si>
  <si>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</si>
  <si>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</si>
  <si>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</si>
  <si>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</si>
  <si>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BINDER CLIP KENKO NO.280 (6 PCS / BOX)</t>
  </si>
  <si>
    <t>KENKO BINDER CLIP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</si>
  <si>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</si>
  <si>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</si>
  <si>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</si>
  <si>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</si>
  <si>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</si>
  <si>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</si>
  <si>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</si>
  <si>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</si>
  <si>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</si>
  <si>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KENKO BINDER CLIP NO.280</t>
  </si>
  <si>
    <t>KENJOY BSR 1.5</t>
  </si>
  <si>
    <t>Garisan Busur Kenjoy 1.5</t>
  </si>
  <si>
    <t>15 PCS</t>
  </si>
  <si>
    <t>WB ERASER 805</t>
  </si>
  <si>
    <t>WB ERASER 802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</si>
  <si>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</si>
  <si>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</si>
  <si>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</si>
  <si>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</si>
  <si>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</si>
  <si>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</si>
  <si>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</si>
  <si>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</si>
  <si>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</si>
  <si>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</si>
  <si>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</si>
  <si>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</si>
  <si>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</si>
  <si>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</si>
  <si>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</si>
  <si>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</si>
  <si>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</si>
  <si>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</si>
  <si>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</si>
  <si>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</si>
  <si>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</si>
  <si>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</si>
  <si>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</si>
  <si>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</si>
  <si>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</si>
  <si>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</si>
  <si>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</si>
  <si>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</si>
  <si>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</si>
  <si>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</si>
  <si>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</si>
  <si>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</si>
  <si>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Call JK CC-868 CH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</si>
  <si>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</si>
  <si>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</si>
  <si>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</si>
  <si>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</si>
  <si>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</si>
  <si>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</si>
  <si>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</si>
  <si>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</si>
  <si>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</si>
  <si>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</si>
  <si>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</si>
  <si>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</si>
  <si>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</si>
  <si>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</si>
  <si>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</si>
  <si>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</si>
  <si>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</si>
  <si>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</si>
  <si>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</si>
  <si>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</si>
  <si>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</si>
  <si>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</si>
  <si>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</si>
  <si>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</si>
  <si>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</si>
  <si>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</si>
  <si>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</si>
  <si>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</si>
  <si>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</si>
  <si>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</si>
  <si>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</si>
  <si>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</si>
  <si>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</si>
  <si>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Pensil JK P-99 2B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</si>
  <si>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</si>
  <si>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</si>
  <si>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</si>
  <si>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</si>
  <si>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</si>
  <si>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</si>
  <si>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</si>
  <si>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</si>
  <si>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</si>
  <si>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</si>
  <si>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</si>
  <si>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</si>
  <si>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</si>
  <si>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</si>
  <si>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</si>
  <si>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</si>
  <si>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MEJA LIPAT HANDLE WARNA</t>
  </si>
  <si>
    <t>KENKO BUKU TAMU BT-3224-01 (KEMBANG)</t>
  </si>
  <si>
    <t>BUKU TAMU KENKO BT-3224-01 (KEMBANG)</t>
  </si>
  <si>
    <t>KENKO GEL PEN HI-TECH-H 0.4MM BLUE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</si>
  <si>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</si>
  <si>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</si>
  <si>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</si>
  <si>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</si>
  <si>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</si>
  <si>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</si>
  <si>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</si>
  <si>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</si>
  <si>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</si>
  <si>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</si>
  <si>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</si>
  <si>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</si>
  <si>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</si>
  <si>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</si>
  <si>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</si>
  <si>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</si>
  <si>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</si>
  <si>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</si>
  <si>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</si>
  <si>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</si>
  <si>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</si>
  <si>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</si>
  <si>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</si>
  <si>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</si>
  <si>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</si>
  <si>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</si>
  <si>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</si>
  <si>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</si>
  <si>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</si>
  <si>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</si>
  <si>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</si>
  <si>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</si>
  <si>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</si>
  <si>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</si>
  <si>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</si>
  <si>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</si>
  <si>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</si>
  <si>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</si>
  <si>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</si>
  <si>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</si>
  <si>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</si>
  <si>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</si>
  <si>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P BAG BATIK B TALI PUTIH</t>
  </si>
  <si>
    <t>ras</t>
  </si>
  <si>
    <t>LCD TAB WRITING 8.5"</t>
  </si>
  <si>
    <t>LCD Tab Writing 8.5"</t>
  </si>
  <si>
    <t>KAWAN SETIA (FELIX)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</si>
  <si>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</si>
  <si>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</si>
  <si>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</si>
  <si>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</si>
  <si>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</si>
  <si>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</si>
  <si>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</si>
  <si>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</si>
  <si>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</si>
  <si>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</si>
  <si>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</si>
  <si>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</si>
  <si>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</si>
  <si>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</si>
  <si>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</si>
  <si>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</si>
  <si>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</si>
  <si>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</si>
  <si>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</si>
  <si>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</si>
  <si>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</si>
  <si>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</si>
  <si>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</si>
  <si>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</si>
  <si>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</si>
  <si>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</si>
  <si>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</si>
  <si>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</si>
  <si>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</si>
  <si>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</si>
  <si>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</si>
  <si>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</si>
  <si>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</si>
  <si>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</si>
  <si>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</si>
  <si>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</si>
  <si>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</si>
  <si>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</si>
  <si>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</si>
  <si>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</si>
  <si>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</si>
  <si>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</si>
  <si>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</si>
  <si>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</si>
  <si>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</si>
  <si>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</si>
  <si>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</si>
  <si>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</si>
  <si>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</si>
  <si>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</si>
  <si>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Isi Mechpen 0.9mm</t>
  </si>
  <si>
    <t>Kalender Kenko 2023</t>
  </si>
  <si>
    <t>Lilin Angka Shintoeng</t>
  </si>
  <si>
    <t>Mechpen Tizo TM 090-A</t>
  </si>
  <si>
    <t>312 PCS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</si>
  <si>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</si>
  <si>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</si>
  <si>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</si>
  <si>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</si>
  <si>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</si>
  <si>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</si>
  <si>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</si>
  <si>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PENICL CASE 2879 B BLUE</t>
  </si>
  <si>
    <t>LOOSE LEAF A5-50 LBR DOTED/ TITK</t>
  </si>
  <si>
    <t>SDI STAPLES 1204 NO.3</t>
  </si>
  <si>
    <t>SDI STAPLES 1210 (23/10)</t>
  </si>
  <si>
    <t>PAPER FASTENER (ACCO) JOYKO PF-50 PUTIH</t>
  </si>
  <si>
    <t>KENKO BINDER NOTE A5-TS-CC77 (CAMPUS)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</si>
  <si>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</si>
  <si>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</si>
  <si>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</si>
  <si>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</si>
  <si>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</si>
  <si>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</si>
  <si>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</si>
  <si>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</si>
  <si>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</si>
  <si>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</si>
  <si>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</si>
  <si>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</si>
  <si>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</si>
  <si>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</si>
  <si>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</si>
  <si>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</si>
  <si>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</si>
  <si>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</si>
  <si>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</si>
  <si>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</si>
  <si>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</si>
  <si>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</si>
  <si>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</si>
  <si>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</si>
  <si>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</si>
  <si>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</si>
  <si>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</si>
  <si>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</si>
  <si>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</si>
  <si>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</si>
  <si>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</si>
  <si>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</si>
  <si>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</si>
  <si>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</si>
  <si>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20 BOX (12 LSN)</t>
  </si>
  <si>
    <t>9 BOX (12 LSN)</t>
  </si>
  <si>
    <t>24 BOX (12 CAD)</t>
  </si>
  <si>
    <t>SDI STAPLES 1213 (23/13)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</si>
  <si>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</si>
  <si>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</si>
  <si>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</si>
  <si>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</si>
  <si>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</si>
  <si>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</si>
  <si>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</si>
  <si>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</si>
  <si>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</si>
  <si>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</si>
  <si>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</si>
  <si>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</si>
  <si>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</si>
  <si>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</si>
  <si>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</si>
  <si>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</si>
  <si>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</si>
  <si>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</si>
  <si>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</si>
  <si>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</si>
  <si>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</si>
  <si>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</si>
  <si>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</si>
  <si>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</si>
  <si>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</si>
  <si>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</si>
  <si>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</si>
  <si>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</si>
  <si>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</si>
  <si>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</si>
  <si>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</si>
  <si>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</si>
  <si>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</si>
  <si>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</si>
  <si>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</si>
  <si>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</si>
  <si>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</si>
  <si>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</si>
  <si>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</si>
  <si>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</si>
  <si>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</si>
  <si>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</si>
  <si>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</si>
  <si>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</si>
  <si>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stakens68</t>
  </si>
  <si>
    <t>stakenn38</t>
  </si>
  <si>
    <t>penkenstp100sg</t>
  </si>
  <si>
    <t>penkenstp300sg</t>
  </si>
  <si>
    <t>stijker103</t>
  </si>
  <si>
    <t>tipkenct634n</t>
  </si>
  <si>
    <t>stajkhd12n24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</si>
  <si>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</si>
  <si>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</si>
  <si>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</si>
  <si>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</si>
  <si>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</si>
  <si>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</si>
  <si>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</si>
  <si>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cutkenl500</t>
  </si>
  <si>
    <t>PCL HJD 417-2</t>
  </si>
  <si>
    <t>PCL HJD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</si>
  <si>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</si>
  <si>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</si>
  <si>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</si>
  <si>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</si>
  <si>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</si>
  <si>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</si>
  <si>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</si>
  <si>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</si>
  <si>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</si>
  <si>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</si>
  <si>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</si>
  <si>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</si>
  <si>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</si>
  <si>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</si>
  <si>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</si>
  <si>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</si>
  <si>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</si>
  <si>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</si>
  <si>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TOPI MAHKOTA</t>
  </si>
  <si>
    <t>TOPI KERUCUT</t>
  </si>
  <si>
    <t>TOPI KERUCUT 3D</t>
  </si>
  <si>
    <t>REFILL ORGANISER HOLOGRAM</t>
  </si>
  <si>
    <t>225 LSN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</si>
  <si>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</si>
  <si>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</si>
  <si>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</si>
  <si>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</si>
  <si>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</si>
  <si>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</si>
  <si>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</si>
  <si>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</si>
  <si>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</si>
  <si>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</si>
  <si>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</si>
  <si>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</si>
  <si>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</si>
  <si>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</si>
  <si>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</si>
  <si>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</si>
  <si>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</si>
  <si>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</si>
  <si>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</si>
  <si>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</si>
  <si>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</si>
  <si>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</si>
  <si>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</si>
  <si>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</si>
  <si>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</si>
  <si>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</si>
  <si>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</si>
  <si>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</si>
  <si>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</si>
  <si>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</si>
  <si>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</si>
  <si>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</si>
  <si>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</si>
  <si>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</si>
  <si>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</si>
  <si>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</si>
  <si>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</si>
  <si>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</si>
  <si>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</si>
  <si>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</si>
  <si>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</si>
  <si>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</si>
  <si>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</si>
  <si>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</si>
  <si>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</si>
  <si>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</si>
  <si>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</si>
  <si>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</si>
  <si>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</si>
  <si>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</si>
  <si>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</si>
  <si>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</si>
  <si>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</si>
  <si>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</si>
  <si>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</si>
  <si>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</si>
  <si>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</si>
  <si>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</si>
  <si>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</si>
  <si>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</si>
  <si>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</si>
  <si>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</si>
  <si>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</si>
  <si>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</si>
  <si>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</si>
  <si>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</si>
  <si>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</si>
  <si>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</si>
  <si>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</si>
  <si>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</si>
  <si>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</si>
  <si>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</si>
  <si>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</si>
  <si>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</si>
  <si>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</si>
  <si>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</si>
  <si>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</si>
  <si>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</si>
  <si>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</si>
  <si>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</si>
  <si>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</si>
  <si>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</si>
  <si>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</si>
  <si>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</si>
  <si>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</si>
  <si>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</si>
  <si>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</si>
  <si>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</si>
  <si>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</si>
  <si>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</si>
  <si>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</si>
  <si>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</si>
  <si>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</si>
  <si>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STIJK20PUTIH</t>
  </si>
  <si>
    <t>STIJK40HITAM</t>
  </si>
  <si>
    <t>STIJK40PUTIH</t>
  </si>
  <si>
    <t>STIJK20HITAM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</si>
  <si>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</si>
  <si>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</si>
  <si>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</si>
  <si>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</si>
  <si>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</si>
  <si>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</si>
  <si>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</si>
  <si>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</si>
  <si>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</si>
  <si>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</si>
  <si>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</si>
  <si>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</si>
  <si>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</si>
  <si>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</si>
  <si>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</si>
  <si>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</si>
  <si>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</si>
  <si>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</si>
  <si>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</si>
  <si>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</si>
  <si>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</si>
  <si>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</si>
  <si>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</si>
  <si>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</si>
  <si>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</si>
  <si>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</si>
  <si>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</si>
  <si>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</si>
  <si>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</si>
  <si>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</si>
  <si>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</si>
  <si>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</si>
  <si>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</si>
  <si>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</si>
  <si>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</si>
  <si>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</si>
  <si>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</si>
  <si>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</si>
  <si>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</si>
  <si>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</si>
  <si>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</si>
  <si>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</si>
  <si>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</si>
  <si>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</si>
  <si>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</si>
  <si>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</si>
  <si>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</si>
  <si>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</si>
  <si>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</si>
  <si>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</si>
  <si>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</si>
  <si>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</si>
  <si>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</si>
  <si>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</si>
  <si>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</si>
  <si>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</si>
  <si>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</si>
  <si>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</si>
  <si>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</si>
  <si>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</si>
  <si>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</si>
  <si>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</si>
  <si>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</si>
  <si>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</si>
  <si>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</si>
  <si>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</si>
  <si>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</si>
  <si>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</si>
  <si>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</si>
  <si>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</si>
  <si>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</si>
  <si>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</si>
  <si>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</si>
  <si>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</si>
  <si>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</si>
  <si>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PEN ZHIXIN G-3093 + ISI</t>
  </si>
  <si>
    <t>GEL PEN ZHIXIN G-3103 + ISI</t>
  </si>
  <si>
    <t>99 JAYA UTAMA</t>
  </si>
  <si>
    <t>PENKENSAHARASNACKHITAM</t>
  </si>
  <si>
    <t>GEL PEN JOYKO GP-265 Q-GEL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</si>
  <si>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</si>
  <si>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</si>
  <si>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</si>
  <si>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</si>
  <si>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</si>
  <si>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</si>
  <si>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</si>
  <si>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</si>
  <si>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</si>
  <si>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</si>
  <si>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</si>
  <si>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</si>
  <si>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</si>
  <si>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</si>
  <si>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</si>
  <si>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</si>
  <si>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</si>
  <si>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LEM LIQUID (CAIR) JOYKO GL-W01</t>
  </si>
  <si>
    <t>GUNTING JOYKO SC-12</t>
  </si>
  <si>
    <t>ASAHAN JOYKO B-24 PTL (isi 12 pc)</t>
  </si>
  <si>
    <t>TAPE CUTTER JOYKO TC-113</t>
  </si>
  <si>
    <t>Gunting JK SC-12</t>
  </si>
  <si>
    <t>Clip Bulldog JK 6-145</t>
  </si>
  <si>
    <t>Buku tamu JK GB-2833 R-5 Batik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</si>
  <si>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</si>
  <si>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</si>
  <si>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</si>
  <si>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</si>
  <si>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</si>
  <si>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</si>
  <si>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</si>
  <si>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</si>
  <si>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</si>
  <si>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</si>
  <si>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</si>
  <si>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</si>
  <si>
    <t>REFILL GEL FANCY VRG-2019 (HELLO DORAEMON)</t>
  </si>
  <si>
    <t>REFILL GEL FANCY VRG-2020 (HIJAB LOVE)</t>
  </si>
  <si>
    <t>Isi gel Fancy VRG-2020 (Hijab Love)</t>
  </si>
  <si>
    <t>Isi gel Fancy VRG-2019 (Hello Doraemon)</t>
  </si>
  <si>
    <t>MAP TAS / BAG JOYKO B-2637-3</t>
  </si>
  <si>
    <t>MAPJK2637</t>
  </si>
  <si>
    <t>penken028MICROTEChitam</t>
  </si>
  <si>
    <t>STAJKHD10CL</t>
  </si>
  <si>
    <t>STAJKHD50CL</t>
  </si>
  <si>
    <t>TIPKENCT309</t>
  </si>
  <si>
    <t>TIPKENCT809</t>
  </si>
  <si>
    <t>stasdi1104</t>
  </si>
  <si>
    <t>tipkenke107</t>
  </si>
  <si>
    <t>tipkenke826</t>
  </si>
  <si>
    <t>PUNKEN85XL</t>
  </si>
  <si>
    <t>CLIJK155</t>
  </si>
  <si>
    <t>TIPKENCT905</t>
  </si>
  <si>
    <t>CLIKEN107</t>
  </si>
  <si>
    <t>P/ C MAG C-1758 (22*7.5)</t>
  </si>
  <si>
    <t>PENCIL CASE 22 x 7.5 MAGNET TC-1756</t>
  </si>
  <si>
    <t>PENCIL CASE 22 x 7.5 MAGNET C-1758</t>
  </si>
  <si>
    <t>JANJKMS25</t>
  </si>
  <si>
    <t>ASAJKB23</t>
  </si>
  <si>
    <t>GUNTING IDEAL K500</t>
  </si>
  <si>
    <t>GUNTING IDEAL K300</t>
  </si>
  <si>
    <t>GUNTING TREND SS</t>
  </si>
  <si>
    <t>Gunting Ideal K 500</t>
  </si>
  <si>
    <t>Gunting Ideal K 300</t>
  </si>
  <si>
    <t>Gunting Trend SS</t>
  </si>
  <si>
    <t>Cutter Taco 88 Besar</t>
  </si>
  <si>
    <t>Cutter Taco 78 Kecil</t>
  </si>
  <si>
    <t>CUTTER TACO 78 KECIL</t>
  </si>
  <si>
    <t>CUTTER TACO 88 BESAR</t>
  </si>
  <si>
    <t>P CASE REST H 761</t>
  </si>
  <si>
    <t>MAP KCG ATOS BR</t>
  </si>
  <si>
    <t>MAP KCG ATOS MRH</t>
  </si>
  <si>
    <t>MAP KCG ATOZ KNG</t>
  </si>
  <si>
    <t>Map kcg Atos Giru</t>
  </si>
  <si>
    <t>Map kcg Atos Merah</t>
  </si>
  <si>
    <t>Map kcg Atos Kuning</t>
  </si>
  <si>
    <t>P CASE REST A 776</t>
  </si>
  <si>
    <t>P CASE REST H 466</t>
  </si>
  <si>
    <t>HONGSIAN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</si>
  <si>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</si>
  <si>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</si>
  <si>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</si>
  <si>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</si>
  <si>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</si>
  <si>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</si>
  <si>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Map Zipper File 192 BT Biru</t>
  </si>
  <si>
    <t>Map Zipper File 192 BT Hijau</t>
  </si>
  <si>
    <t>Map Zipper File 192 BT Merah</t>
  </si>
  <si>
    <t>Map Zipper File 192 BT Kuning</t>
  </si>
  <si>
    <t>Map Zipper File 192 BT Ungu</t>
  </si>
  <si>
    <t>Map Zipper File 192 BTOrange</t>
  </si>
  <si>
    <t>CLIKEN200</t>
  </si>
  <si>
    <t>TIPKENCT802</t>
  </si>
  <si>
    <t>PC H 769</t>
  </si>
  <si>
    <t>CUTTER A 18 TRANS</t>
  </si>
  <si>
    <t>SULING GDS23 SOLID</t>
  </si>
  <si>
    <t>Suling GD S23 Solid</t>
  </si>
  <si>
    <t>PIANIKA DH BOX PREMIUM</t>
  </si>
  <si>
    <t>Pianika DH Box Premium</t>
  </si>
  <si>
    <t>SALIKAH</t>
  </si>
  <si>
    <t>PC A838</t>
  </si>
  <si>
    <t>PC A 792</t>
  </si>
  <si>
    <t>PC H 837</t>
  </si>
  <si>
    <t>PC H 797</t>
  </si>
  <si>
    <t>PC 823</t>
  </si>
  <si>
    <t>HOMGSIAN</t>
  </si>
  <si>
    <t>TIPKENCT1505FC</t>
  </si>
  <si>
    <t>PCM GP-65071/ 8X22.5/ PUA/ UGLT/ D</t>
  </si>
  <si>
    <t>PCM GP-9363/ 8X22/ PUA/ BENTUK/ D</t>
  </si>
  <si>
    <t>PCM KT-111/ 8X23.5/ PUA/ GLT/ BT21</t>
  </si>
  <si>
    <t>PCM XU-0080/ 12X22/ +PU/ DNY</t>
  </si>
  <si>
    <t>HBAG LUX MY 02A</t>
  </si>
  <si>
    <t>MAP SCHOOL BAG KOTAK HIJAU MUDA</t>
  </si>
  <si>
    <t>PENGGARIS GASTA 0733</t>
  </si>
  <si>
    <t>PENGHAPUS ER 1318</t>
  </si>
  <si>
    <t>LETTER TRAY BESI MT NO-3</t>
  </si>
  <si>
    <t>PCK 195</t>
  </si>
  <si>
    <t>Tas H Bag Lux MY 02 A</t>
  </si>
  <si>
    <t>Map School Bag Hijau Muda</t>
  </si>
  <si>
    <t>Penggaris Gasta 0733</t>
  </si>
  <si>
    <t>Stip ER 1318</t>
  </si>
  <si>
    <t>PCM KT-387/ 8X22.5/ PUA/ GLT/ GIRL</t>
  </si>
  <si>
    <t>GLUE STICK 7 X 30</t>
  </si>
  <si>
    <t>GLUE STICK 11 X 29</t>
  </si>
  <si>
    <t>CRAYON 1012-12 WRN MIX WOMY</t>
  </si>
  <si>
    <t>TAS KARUNG 70 X 70</t>
  </si>
  <si>
    <t>TAS KARUNG 55 X 65 X 25</t>
  </si>
  <si>
    <t>TAS KARUNG 50 X 55</t>
  </si>
  <si>
    <t>TAS KARUNG 45 X 50</t>
  </si>
  <si>
    <t>TAS KARUNG 40 X 45</t>
  </si>
  <si>
    <t>Lem Stick 7 x 30</t>
  </si>
  <si>
    <t>Lem Stick 11 x 29</t>
  </si>
  <si>
    <t>Crayon 1012-12W MIX WOMY</t>
  </si>
  <si>
    <t>Tas karung 70 x 70</t>
  </si>
  <si>
    <t>Tas karung 50 x 55</t>
  </si>
  <si>
    <t>Tas karung 45 x 50</t>
  </si>
  <si>
    <t>Tas karung 40 x 45</t>
  </si>
  <si>
    <t>ISOJKTD102</t>
  </si>
  <si>
    <t>STAJKHD35LA</t>
  </si>
  <si>
    <t>STABILLO HL-520 (12) VANCO</t>
  </si>
  <si>
    <t>P/C MAG C-1756 (22*7.5)</t>
  </si>
  <si>
    <t>Stabillo HL-520 Vanco</t>
  </si>
  <si>
    <t>HIGHLIGHTER / STABILLO VANCO HL-520</t>
  </si>
  <si>
    <t>PENCIL CASE 22 x 7.5 MAGNET C-1756</t>
  </si>
  <si>
    <t>POLAR BEAR W/ DISP MN-305</t>
  </si>
  <si>
    <t>Dispenser Polar Bear MN-305</t>
  </si>
  <si>
    <t>TAPE DISPENSER POLAR BEAR MN-305 @12pc</t>
  </si>
  <si>
    <t>Letter TraY Besi No.3</t>
  </si>
  <si>
    <t>PENSIL ZHONG HUA 69 2B</t>
  </si>
  <si>
    <t>Pensil Zhong Hua 69 2B</t>
  </si>
  <si>
    <t>pencil</t>
  </si>
  <si>
    <t>PENSIL CARPENTER 500</t>
  </si>
  <si>
    <t>Pensil Carpenter 500</t>
  </si>
  <si>
    <t>PITA JPN POLOS MIX B</t>
  </si>
  <si>
    <t>PITA JPN MOTIF POLOS MIX B</t>
  </si>
  <si>
    <t>Pita Jepang Motif Polos Mix B</t>
  </si>
  <si>
    <t>Pita Jepang Polos Mix B</t>
  </si>
  <si>
    <t>ENTER CAT ACRYLIC A 912</t>
  </si>
  <si>
    <t>Cat Acrylic Enter A 912</t>
  </si>
  <si>
    <t>TP BD 933</t>
  </si>
  <si>
    <t>Sempoa 17 Tiang</t>
  </si>
  <si>
    <t>SEMPOA 17 TIANG</t>
  </si>
  <si>
    <t>KARET PENTIL SUPER LEGENDA</t>
  </si>
  <si>
    <t>Karet Pentil Super Legenda</t>
  </si>
  <si>
    <t>600 BOX</t>
  </si>
  <si>
    <t>MEK PENSIL 2B 2.0 TM01661</t>
  </si>
  <si>
    <t>MEK PENSIL 2B 2.0 TM01069</t>
  </si>
  <si>
    <t>GP TIZO 395-F TG395-F</t>
  </si>
  <si>
    <t>Gel Pen Tizo TG-395-F</t>
  </si>
  <si>
    <t>P/C KODE 3SS 3D A 2020 D</t>
  </si>
  <si>
    <t>SINAR MAS</t>
  </si>
  <si>
    <t>ISOLASI FANCY</t>
  </si>
  <si>
    <t>Isolasi Fancy</t>
  </si>
  <si>
    <t>200 SLOP</t>
  </si>
  <si>
    <t>SERUTAN TABUNG 231 (MIX) ISI 24 PCS@120</t>
  </si>
  <si>
    <t>Asahan Tabung 231</t>
  </si>
  <si>
    <t>JARUM PENTOL MIKA 38MM (ISI 40)</t>
  </si>
  <si>
    <t>Jarum Pentol Mika 38mm</t>
  </si>
  <si>
    <t>MANDIRI BAHAGIA SEJATI</t>
  </si>
  <si>
    <t>1000 BOX</t>
  </si>
  <si>
    <t>PENGGARIS SET PAYU PS-8801/ 20CM/ PK/ DINO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</si>
  <si>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</si>
  <si>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</si>
  <si>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</si>
  <si>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</si>
  <si>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</si>
  <si>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</si>
  <si>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</si>
  <si>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Garisan set 20cm Payu PS-8801 DINO</t>
  </si>
  <si>
    <t>Garisan set 20cm Payu PS-8802 ASTRO</t>
  </si>
  <si>
    <t>Garisan set 20cm Payu PS-8803 MILK</t>
  </si>
  <si>
    <t>Garisan set 20cm Payu PS-8804 BEAR</t>
  </si>
  <si>
    <t>Garisan set 20cm Payu PS-8805 LUCU</t>
  </si>
  <si>
    <t>Garisan set 20cm PS-9811 BT 21</t>
  </si>
  <si>
    <t>Garisan set 20cm PS-9812 D</t>
  </si>
  <si>
    <t>16 BOX (40 PCS)</t>
  </si>
  <si>
    <t>TP BD 191-26</t>
  </si>
  <si>
    <t>Lem JK GL-W01</t>
  </si>
  <si>
    <t>PWKEN12WPANJANG</t>
  </si>
  <si>
    <t>ISIKEN1210</t>
  </si>
  <si>
    <t>Gunting JK SC-828 SG</t>
  </si>
  <si>
    <t>SCISSOR SC-828 SG JK</t>
  </si>
  <si>
    <t>GUNTING JOYKO SC-828 SG</t>
  </si>
  <si>
    <t>GUNJKSC828SG</t>
  </si>
  <si>
    <t>Stapler JK HD-10 MP</t>
  </si>
  <si>
    <t>STAPLER HD 10-MP JK</t>
  </si>
  <si>
    <t>STAPLER JOYKO HD-10MP</t>
  </si>
  <si>
    <t>STAJKHD10MP</t>
  </si>
  <si>
    <t>DESK SET DS-0812 JK</t>
  </si>
  <si>
    <t>DESK SET JOYKO DS-0812</t>
  </si>
  <si>
    <t>Desk Set JK DS-0812</t>
  </si>
  <si>
    <t>SHARPENER B-82 (BEAR) JK</t>
  </si>
  <si>
    <t>CLIJK3100</t>
  </si>
  <si>
    <t>GARKEN100CM</t>
  </si>
  <si>
    <t>DESKEN8312</t>
  </si>
  <si>
    <t>PINKENPN30BUTEK</t>
  </si>
  <si>
    <t>ASAHAN JOYKO B-82 BERUANG (isi 24 pc)</t>
  </si>
  <si>
    <t>PUNJK30</t>
  </si>
  <si>
    <t>PUNKENNO85</t>
  </si>
  <si>
    <t>Lem Cair F-5036 50ml</t>
  </si>
  <si>
    <t>LEM CAIR F-5036 (50 ML)</t>
  </si>
  <si>
    <t>LEMKENLG35</t>
  </si>
  <si>
    <t>PENCIL P-93 2B JK</t>
  </si>
  <si>
    <t>Asahan JK B-82 Beruang</t>
  </si>
  <si>
    <t>Asahan JK B-75 Kapak</t>
  </si>
  <si>
    <t>Asahan JK B-72</t>
  </si>
  <si>
    <t>TIPJKCT522</t>
  </si>
  <si>
    <t>TIPJKJK101</t>
  </si>
  <si>
    <t>TIPKENKE108</t>
  </si>
  <si>
    <t>LABJK1LINEPUTIH</t>
  </si>
  <si>
    <t>GEL PEN KENKO HI-TECH-H 0.28 MM FUN COLOR HITAM</t>
  </si>
  <si>
    <t>KENKO GEL PEN HI-TECH-H FUN COLOR 0.28MM BLUE</t>
  </si>
  <si>
    <t>GEL PEN KENKO HI-TECH-H 0.28 MM FUN COLOR BIRU</t>
  </si>
  <si>
    <t>penkenhitech028funcolorhitam</t>
  </si>
  <si>
    <t>TIPKENKE301</t>
  </si>
  <si>
    <t>PENKENHITECH028BIRU</t>
  </si>
  <si>
    <t>ISOPOLARMN305</t>
  </si>
  <si>
    <t>KUAJKBR1</t>
  </si>
  <si>
    <t>PWJK12WCP100</t>
  </si>
  <si>
    <t>PWJK12WPENDEK</t>
  </si>
  <si>
    <t>pwjk12WPANJANG</t>
  </si>
  <si>
    <t>pwjk24WPANJANG</t>
  </si>
  <si>
    <t>STAJKNO0</t>
  </si>
  <si>
    <t>STAJKNO1</t>
  </si>
  <si>
    <t>JANJKMS402</t>
  </si>
  <si>
    <t>BINDER CLIP JOYKO NO. 107 FC2 (isi 40 pc)</t>
  </si>
  <si>
    <t>CAT AIR / WATER COLOR JOYKO WAC-6ML-12C SCREW TYPE</t>
  </si>
  <si>
    <t>LOOSE LEAF A5-7020 (100S) JK</t>
  </si>
  <si>
    <t>MAGNIFIER MF-90 JK</t>
  </si>
  <si>
    <t>Kaca Pembesar JK MF-90</t>
  </si>
  <si>
    <t>KACA PEMBESAR (MAGNIFIER) JOYKO MF-90</t>
  </si>
  <si>
    <t>18 GRS</t>
  </si>
  <si>
    <t>TIPKENCT310SL</t>
  </si>
  <si>
    <t>BALLPEN BP-338 VOCUS BLACK JK (BONUS)</t>
  </si>
  <si>
    <t>BALLPEN JOYKO BP-338 VOCUS HITAM (BONUS)</t>
  </si>
  <si>
    <t>ISI CUTTER 18 MM JOYKO L-150 AM (BESAR) (BONUS)</t>
  </si>
  <si>
    <t>KENKO DUAL TIP 12 COLOR BRUSH PEN DBP-12</t>
  </si>
  <si>
    <t>COLOR BRUSH PEN KENKO DBP-12 DUAL TIP  (12 WARNA)</t>
  </si>
  <si>
    <t>penkendbp12</t>
  </si>
  <si>
    <t>TIPKENCT909</t>
  </si>
  <si>
    <t>PWKEN12WPENDEK</t>
  </si>
  <si>
    <t>TIPJKCT540</t>
  </si>
  <si>
    <t>TIPJKCT545</t>
  </si>
  <si>
    <t>CORRECTION TAPE CT-562 JK</t>
  </si>
  <si>
    <t>CORRECTION TAPE JOYKO CT-562</t>
  </si>
  <si>
    <t>tipjkct562</t>
  </si>
  <si>
    <t>OPJK55W</t>
  </si>
  <si>
    <t>OLL GUNINDO</t>
  </si>
  <si>
    <t>GEL TIZO FANCY TG348-EL</t>
  </si>
  <si>
    <t>ENTER HANGMAP</t>
  </si>
  <si>
    <t>PIANIKA SUPER PRO TAS</t>
  </si>
  <si>
    <t>KARET PENTIL TWIN SWAN</t>
  </si>
  <si>
    <t>MESIN TEMBAKAN LILIN KECIL 20W</t>
  </si>
  <si>
    <t>KEMOCENG PLASTIK 20G XP-3420</t>
  </si>
  <si>
    <t>Hangmap Enter</t>
  </si>
  <si>
    <t>Pianika Tas Super Pro</t>
  </si>
  <si>
    <t>Karet Pentil Twin Swan</t>
  </si>
  <si>
    <t>Mesin Tembak Lilin Kecil 20W</t>
  </si>
  <si>
    <t>Kemoceng Plastik 20G XP-3420</t>
  </si>
  <si>
    <t>ID Card Plastik Ukuran A2</t>
  </si>
  <si>
    <t>ID CARD PLASTIK UKURAN A2</t>
  </si>
  <si>
    <t>6000 PCS</t>
  </si>
  <si>
    <t>BTS WZ-A5-80/ PP/ BIASA/ 25100-59/ WARNA</t>
  </si>
  <si>
    <t>BTS WZ-A5-80/ PP/ BIASA/ 25100-70/ WARNA</t>
  </si>
  <si>
    <t>BTS WZ-A5-80/ PP/ biasa/ 25100-59/ warna</t>
  </si>
  <si>
    <t>BTS WZ-A5-80/ PP/ biasa/ 25100-70/ warna</t>
  </si>
  <si>
    <t>STABILLO TIZO 54PC TF 610</t>
  </si>
  <si>
    <t>PENGGARIS 30CM DBF27</t>
  </si>
  <si>
    <t>LEM KERTAS 15 GR LBR</t>
  </si>
  <si>
    <t>LEM TEMBAK (GUN) MT-505/ 20W</t>
  </si>
  <si>
    <t>BTS GASTA A5-60/ PP/ BIASA/ A5-6001</t>
  </si>
  <si>
    <t>BTS GASTA A5-60/ PP/ BIASA/ A5-6002</t>
  </si>
  <si>
    <t>BTS GASTA A5-60/ PP/ BIASA/ A5-6003</t>
  </si>
  <si>
    <t>BTS GASTA A5-60/ PP/ BIASA/ A5-6005</t>
  </si>
  <si>
    <t>BTS GASTA A5-60/ PP/ BIASA/ A5-6006</t>
  </si>
  <si>
    <t>SHOOPING BAG BATIK UK BESAR (30 X 40)</t>
  </si>
  <si>
    <t>SHOOPING BAG UK KCL (20 X 25)</t>
  </si>
  <si>
    <t>SHOOPING BAG UK SEDANG (25 X 32)</t>
  </si>
  <si>
    <t>ENTER CLIPBOARD ANTI PECAH</t>
  </si>
  <si>
    <t>GRS SABLON 300</t>
  </si>
  <si>
    <t>GRS SABLON 350</t>
  </si>
  <si>
    <t>TAS KARUNG 70*70*30</t>
  </si>
  <si>
    <t>TAS KARUNG 50*55*25</t>
  </si>
  <si>
    <t>LOOSE LEAF A5-100LBR DOTED TITIK</t>
  </si>
  <si>
    <t>LOOSE LEAF A5-50LBR DOTED TITIK</t>
  </si>
  <si>
    <t>KIKO COLUR 6/12</t>
  </si>
  <si>
    <t>BALON FS POLKADOT PUTIH 20 X 5 LKF 3200 PP</t>
  </si>
  <si>
    <t>ENTER B NOTE 15 KNG</t>
  </si>
  <si>
    <t>DOC RIT STATEMENT</t>
  </si>
  <si>
    <t>BK MWRN JUMBO ANGKA IF</t>
  </si>
  <si>
    <t>BK MWRN 4 SERI JUMBO IF</t>
  </si>
  <si>
    <t>BOLPOINT GEL ZUI XUA HITAM (N)</t>
  </si>
  <si>
    <t>ACRYLIC TF-AC-002 (12 X 12 M)</t>
  </si>
  <si>
    <t>ACRYLIC COLOUR TF-AC-001 (12 X 6ML)</t>
  </si>
  <si>
    <t>ACRYLIC COLOUR TF-AC-006M 12 X 6 ML( METALIC</t>
  </si>
  <si>
    <t>BALLPEN PROMOSI HM-2220</t>
  </si>
  <si>
    <t>DOC RIT BT KOMB DK 516</t>
  </si>
  <si>
    <t>DOC RIT INF HITAM</t>
  </si>
  <si>
    <t>TP. BD XLG BD 866</t>
  </si>
  <si>
    <t>GEL TIZO FANCY TG31475-KL</t>
  </si>
  <si>
    <t>ENTER</t>
  </si>
  <si>
    <t>GLORY STATIONERY</t>
  </si>
  <si>
    <t>280 LSN</t>
  </si>
  <si>
    <t>300 LSN</t>
  </si>
  <si>
    <t>clipboard</t>
  </si>
  <si>
    <t>Garisan 30cm DBF 27</t>
  </si>
  <si>
    <t>Lem Kertas 15 GR LBR</t>
  </si>
  <si>
    <t>Lem Tembak MT-505/ 20W</t>
  </si>
  <si>
    <t>BTS  Gasta A5-60/ PP/ Biasa/ A5-6001</t>
  </si>
  <si>
    <t>BTS  Gasta A5-60/ PP/ Biasa/ A5-6002</t>
  </si>
  <si>
    <t>BTS  Gasta A5-60/ PP/ Biasa/ A5-6003</t>
  </si>
  <si>
    <t>BTS  Gasta A5-60/ PP/ Biasa/ A5-6004</t>
  </si>
  <si>
    <t>BTS  Gasta A5-60/ PP/ Biasa/ A5-6005</t>
  </si>
  <si>
    <t>Shopping Bag Batik B 30 x 40</t>
  </si>
  <si>
    <t>Shopping Bag Batik k 20 x 25</t>
  </si>
  <si>
    <t>Shooping Bag Batik Tg 25/32</t>
  </si>
  <si>
    <t>Clipboard Enter Anti Pecah</t>
  </si>
  <si>
    <t>Garisan Sablon 350</t>
  </si>
  <si>
    <t>Garisan Sablon 300</t>
  </si>
  <si>
    <t>Tas Karung 70 x 70 x 30</t>
  </si>
  <si>
    <t>Tas Karung 50 x 55 x 25</t>
  </si>
  <si>
    <t>PW Kiko 6/12</t>
  </si>
  <si>
    <t>Balon Fs Polkadot Putih 20 x 5 LKF 3200 PP</t>
  </si>
  <si>
    <t>B note Enter 15 Kn</t>
  </si>
  <si>
    <t>Doc Rest Statement</t>
  </si>
  <si>
    <t>Bk Mewarnai Jumbo Angka IF</t>
  </si>
  <si>
    <t>Bk Mewarnai Jumbo 4 Seri IF</t>
  </si>
  <si>
    <t>Bp Gel Zui Xua Hitam</t>
  </si>
  <si>
    <t>Acrylic TF-AC-001</t>
  </si>
  <si>
    <t>Acrylic TF-AC-002</t>
  </si>
  <si>
    <t>Acrylic TF-AC-003</t>
  </si>
  <si>
    <t>Acrylic TF-AC-004 N</t>
  </si>
  <si>
    <t>Acrylic TF-AC-006 M</t>
  </si>
  <si>
    <t>Acrylic TF-AC-005 P</t>
  </si>
  <si>
    <t>Bp Promosi HM-2220</t>
  </si>
  <si>
    <t>Doc Rest BT Kombinasi DK 516</t>
  </si>
  <si>
    <t>Doc Rest Infinity Hitam</t>
  </si>
  <si>
    <t>Pcase BD XLG 866</t>
  </si>
  <si>
    <t>BTS WZ-A5-80/ PP/ biasa/ 28825-30/ warna</t>
  </si>
  <si>
    <t>BTS WZ-A5-80/ PP/ biasa/ 28825-35/ warna</t>
  </si>
  <si>
    <t>BTS WZ-A5-80/ PP/ biasa/ 28825-36/ warna</t>
  </si>
  <si>
    <t>BTS WZ-A5-80/ PP/ biasa/ 28825-50/ warna</t>
  </si>
  <si>
    <t>BTS WZ-A5-80/ PP/ biasa/ 28825-64/ warna</t>
  </si>
  <si>
    <t>BTS WZ-A5-80/ PP/ biasa/ 28825-65/ warna</t>
  </si>
  <si>
    <t>BTS WZ-A5-80/ PP/ biasa/ 28825-67/ warna</t>
  </si>
  <si>
    <t>O pastel JK 72W OP-72 S</t>
  </si>
  <si>
    <t>OPJK72W</t>
  </si>
  <si>
    <t>STIP / PENGHAPUS JOYKO 526-B40CO WARNA</t>
  </si>
  <si>
    <t>ERASER 526-B40CO JK</t>
  </si>
  <si>
    <t>CLIJK105</t>
  </si>
  <si>
    <t>DATE STAMP D-4 JK</t>
  </si>
  <si>
    <t>DATE STAMP JOYKO D-4</t>
  </si>
  <si>
    <t>Date Stamp JK D-4</t>
  </si>
  <si>
    <t>CALCULATOR JOYKO CC-800</t>
  </si>
  <si>
    <t>Call JK CC-800</t>
  </si>
  <si>
    <t>caljkcc800</t>
  </si>
  <si>
    <t>ISIGWNO10</t>
  </si>
  <si>
    <t>TIPJKCT533</t>
  </si>
  <si>
    <t>penkenhitech028funcolorbiru</t>
  </si>
  <si>
    <t>ISIJK2LINEPUTIH</t>
  </si>
  <si>
    <t>BALLPEN BP-338 VOCUS BLACK JK (NON-BONUS)</t>
  </si>
  <si>
    <t>OPJK48W</t>
  </si>
  <si>
    <t>PUSKENPN30</t>
  </si>
  <si>
    <t>HIGHLIGHTER / STABILLO TIZO TF-616 (isi 24 pc)</t>
  </si>
  <si>
    <t>CLIJKBULLDOG6</t>
  </si>
  <si>
    <t>GUNJKSC838</t>
  </si>
  <si>
    <t>GUNJKSC848</t>
  </si>
  <si>
    <t>CALJKPKC0711</t>
  </si>
  <si>
    <t>TAPE CUTTER TC-116 JK</t>
  </si>
  <si>
    <t>TAPE CUTTER JOYKO TC-116</t>
  </si>
  <si>
    <t>LABEL LB-P2CC (2 BARIS, CAH2) JK</t>
  </si>
  <si>
    <t>LABEL HARGA JOYKO LB-P2CC (2 LINE)</t>
  </si>
  <si>
    <t>LABJKP2CC</t>
  </si>
  <si>
    <t>HIGHLIGHTER / STABILLO ZRM ZH-103 KUNING</t>
  </si>
  <si>
    <t>HIGHLIGHTER / STABILLO TIZO TF-610 (isi 54 pc)</t>
  </si>
  <si>
    <t>P WARNA KAYAGI 24W KY-CP0724</t>
  </si>
  <si>
    <t>PENSIL 12W PANJANG KY-CP1210</t>
  </si>
  <si>
    <t>PW 24W Kayagi KY-CP 0724</t>
  </si>
  <si>
    <t>PW 12W Kayagi KY-CP 1210 Panjang</t>
  </si>
  <si>
    <t>PENSIL WARNA KAYAGI KY-CP0724</t>
  </si>
  <si>
    <t>PENSIL WARNA KAYAGI KY-CP1210 PANJANG</t>
  </si>
  <si>
    <t>PENSIL WARNA KAYAGI KY-CP1224 TWIN</t>
  </si>
  <si>
    <t>24 PAK (54 PCS)</t>
  </si>
  <si>
    <t>CORRECTION FLUID JOYKO JK-101A (BESI)</t>
  </si>
  <si>
    <t>REFILL/ ISI GEL 1.0 TG308-AR</t>
  </si>
  <si>
    <t>pentg340biru</t>
  </si>
  <si>
    <t>PENKEN6800</t>
  </si>
  <si>
    <t>KENKO CORRECTION TAPE CT-819 8M X 5 MM</t>
  </si>
  <si>
    <t>CORRECTION TAPE KENKO CT-819 (8M x 5MM)</t>
  </si>
  <si>
    <t>KENKO CORRECTION TAPE CT-919 (12M X 5MM)</t>
  </si>
  <si>
    <t>CORRECTION TAPE KENKO CT-919 (12M x 5MM)</t>
  </si>
  <si>
    <t>BINDER NOTE KENKO A5-TS-CC78 (CAMPUS)</t>
  </si>
  <si>
    <t>KENKO BINDER NOTE A5-TS-CC78 (CAMPUS)</t>
  </si>
  <si>
    <t>KENKO BINDER NOTE A5-TS-CC82 (CAMPUS)</t>
  </si>
  <si>
    <t>BINDER NOTE KENKO A5-TS-CC82 (CAMPUS)</t>
  </si>
  <si>
    <t>GEL TIZO FANCY TG31763-EL</t>
  </si>
  <si>
    <t>GEL PEN TIZO TG31763-EL</t>
  </si>
  <si>
    <t>LEM STICK JOYKO 15 GR GS-102 isi 24 pc</t>
  </si>
  <si>
    <t>PUNKEN30XL</t>
  </si>
  <si>
    <t>GEL PEN TIZO TG348-EL</t>
  </si>
  <si>
    <t>BALLPEN KENKO NK-7 / 7B HITAM</t>
  </si>
  <si>
    <t>penkennk7HITAM</t>
  </si>
  <si>
    <t>LEMJKGS09</t>
  </si>
  <si>
    <t>KENKO PENCIL CASE PC-0719-BY</t>
  </si>
  <si>
    <t>PENCIL CASE KENKO PC-0719-BY</t>
  </si>
  <si>
    <t>GEL PEN KENKO MICROTECH 0.28 MM HITAM</t>
  </si>
  <si>
    <t>ACCKENWARNA</t>
  </si>
  <si>
    <t>PUNKEN30</t>
  </si>
  <si>
    <t>PENJKGP266HT</t>
  </si>
  <si>
    <t>BENLT1132</t>
  </si>
  <si>
    <t>PENVANGP559</t>
  </si>
  <si>
    <t>BKKASKWARTO</t>
  </si>
  <si>
    <t>LLJKA550</t>
  </si>
  <si>
    <t>ISIKENKECIL</t>
  </si>
  <si>
    <t>PWKEN24WPANJANG</t>
  </si>
  <si>
    <t xml:space="preserve">Timbangan Digital JK DSL-A3 </t>
  </si>
  <si>
    <t>GEL PEN ZHIXIN G-5001 + ISI</t>
  </si>
  <si>
    <t>GEL PEN ZHIXIN G-5004 + ISI</t>
  </si>
  <si>
    <t>GEL PEN ZHIXIN G-3132 + ISI</t>
  </si>
  <si>
    <t>GEL PEN ZHIXIN G-3136 + ISI</t>
  </si>
  <si>
    <t>GEL PEN ZHIXIN G-3137 + ISI</t>
  </si>
  <si>
    <t>GEL PEN ZHIXIN G-5002 + ISI</t>
  </si>
  <si>
    <t>GEL PEN ZHIXIN G-5009 + ISI</t>
  </si>
  <si>
    <t>GEL ZHIXIN+REFILL G-3093</t>
  </si>
  <si>
    <t>GEL ZHIXIN+REFILL G-3096</t>
  </si>
  <si>
    <t>GEL ZHIXIN+REFILL G-3099</t>
  </si>
  <si>
    <t>GEL ZHIXIN+REFILL G-3101</t>
  </si>
  <si>
    <t>GEL ZHIXIN+REFILL G-3103</t>
  </si>
  <si>
    <t>GEL ZHIXIN+REFILL G-3110</t>
  </si>
  <si>
    <t>GEL ZHIXIN+REFILL G-3115</t>
  </si>
  <si>
    <t>GEL ZHIXIN+REFILL G-3121</t>
  </si>
  <si>
    <t>GEL ZHIXIN+REFILL G-3125</t>
  </si>
  <si>
    <t>GEL ZHIXIN+REFILL G-3127</t>
  </si>
  <si>
    <t>GEL ZHIXIN+REFILL G-3128</t>
  </si>
  <si>
    <t>GEL ZHIXIN+REFILL G-3130</t>
  </si>
  <si>
    <t>GEL ZHIXIN+REFILL G-3131</t>
  </si>
  <si>
    <t>GEL ZHIXIN+REFILL G-3132</t>
  </si>
  <si>
    <t>GEL ZHIXIN+REFILL G-3133</t>
  </si>
  <si>
    <t>GEL ZHIXIN+REFILL G-3135</t>
  </si>
  <si>
    <t>GEL ZHIXIN+REFILL G-3136</t>
  </si>
  <si>
    <t>GEL ZHIXIN+REFILL G-3137</t>
  </si>
  <si>
    <t>GEL ZHIXIN+REFILL G-355A</t>
  </si>
  <si>
    <t>GEL ZHIXIN+REFILL G-5001</t>
  </si>
  <si>
    <t>GEL ZHIXIN+REFILL G-5002</t>
  </si>
  <si>
    <t>GEL ZHIXIN+REFILL G-5004</t>
  </si>
  <si>
    <t>GEL ZHIXIN+REFILL G-5009</t>
  </si>
  <si>
    <t>GEL PEN ZHIXIN G-3117 + ISI</t>
  </si>
  <si>
    <t>GEL ZHIXIN+REFILL G-5016 L</t>
  </si>
  <si>
    <t>GEL ZHIXIN+REFILL G-3111</t>
  </si>
  <si>
    <t>GEL PEN ZHIXIN G-5016 L + ISI</t>
  </si>
  <si>
    <t>GEL PEN ZHIXIN G-3111 + ISI</t>
  </si>
  <si>
    <t>GEL PEN VANCO GP-559 HI-TOUCH BLACK</t>
  </si>
  <si>
    <t>CALCULATOR JOYKO CC-47CO WARNA</t>
  </si>
  <si>
    <t>CLIKEN155</t>
  </si>
  <si>
    <t>KENKO PENCIL LEAD PL-209 2B 2.0MM X 9 CM</t>
  </si>
  <si>
    <t>ISI PENSIL 2,0 MM 2B KENKO PL-209</t>
  </si>
  <si>
    <t>isikenpl209</t>
  </si>
  <si>
    <t>isikenpl212</t>
  </si>
  <si>
    <t xml:space="preserve">MAP ZIPPER JALA MERAH </t>
  </si>
  <si>
    <t xml:space="preserve">MAP ZIPPER JALA KUNING </t>
  </si>
  <si>
    <t xml:space="preserve">MAP ZIPPER JALA HIJAU </t>
  </si>
  <si>
    <t xml:space="preserve">MAP ZIPPER JALA BIRU </t>
  </si>
  <si>
    <t>DISPENSER MICROTOP M-200</t>
  </si>
  <si>
    <t>ENTER C/BOARD ANTI API KWALITAS</t>
  </si>
  <si>
    <t>GEL BOXER 1.0 BX-GP720</t>
  </si>
  <si>
    <t>NOTE BOOK A5 KY-A58811</t>
  </si>
  <si>
    <t>NOTE BOOK A5 KY-A58815</t>
  </si>
  <si>
    <t>MP TIZO 2.0 TM 030A-1L</t>
  </si>
  <si>
    <t>TP BD XLG BD934</t>
  </si>
  <si>
    <t>TP BD XLG BD942</t>
  </si>
  <si>
    <t>TP BD BD 191-26</t>
  </si>
  <si>
    <t>TP BD XLG BD 839</t>
  </si>
  <si>
    <t>TP PENSIL BD XLG BD 858</t>
  </si>
  <si>
    <t>TP BD XLG BD 935</t>
  </si>
  <si>
    <t>P CASE 65031 HG</t>
  </si>
  <si>
    <t>P CASE XU-0084</t>
  </si>
  <si>
    <t>TAS IDUL FITRI 35 X 46/ 40 X 12 KNG WBY</t>
  </si>
  <si>
    <t>TAS IDUL FITRI 35 X 46/ 40 X 12 HJ STABILLO WSG</t>
  </si>
  <si>
    <t>TAS IDUL FITRI 30 X 40 X 8 KNG WBY</t>
  </si>
  <si>
    <t>TAS IDUL FITRI 30 X 40 X 8 HJ STABILLO WSG</t>
  </si>
  <si>
    <t>TAS IDUL FITRI 38 X 45 X 8 KNG WBY</t>
  </si>
  <si>
    <t>TAS IDUL FITRI 38 X 45 X 8 HJ STABILLO WSG</t>
  </si>
  <si>
    <t>DOC OPTIMA</t>
  </si>
  <si>
    <t>MALAM SHITOENG K 6-12W</t>
  </si>
  <si>
    <t>11030 GARISAN</t>
  </si>
  <si>
    <t>LPY 2020-4 GARISAN</t>
  </si>
  <si>
    <t>LPY 2020-13 GARISAN</t>
  </si>
  <si>
    <t>LPY 2020-9</t>
  </si>
  <si>
    <t>JANGKA DEBOZZ300 DBC-300</t>
  </si>
  <si>
    <t>PCK AD-070/ 7X20/ MOBIL/ ANAK</t>
  </si>
  <si>
    <t>HB-60 GUNINDO</t>
  </si>
  <si>
    <t>PENGHAPUS W/B CLEAR BESAR</t>
  </si>
  <si>
    <t>PENGHAPUS W/B CLEAR KECIL</t>
  </si>
  <si>
    <t>MEK PENSIL 24PCS G09309</t>
  </si>
  <si>
    <t>MEK PENSIL 24PCS G09306</t>
  </si>
  <si>
    <t>PAPER BAG/ TAS MOTIF BATIK UK KECIL TBK02</t>
  </si>
  <si>
    <t>PAPER BAG/ TAS MOTIF BATIK UK TANGGUNG</t>
  </si>
  <si>
    <t>TP BD XLG BD940</t>
  </si>
  <si>
    <t>PAPER BAG TAS MOTIF BATIK UK BESAR</t>
  </si>
  <si>
    <t>ENTER CARD CASE B3</t>
  </si>
  <si>
    <t>DOC RET BATIK</t>
  </si>
  <si>
    <t>GARISAN BESI 30 CM FANCY</t>
  </si>
  <si>
    <t>AGENDA 7060 60K BC-336</t>
  </si>
  <si>
    <t>AGENDA 7032 32K BC-334</t>
  </si>
  <si>
    <t>AGENDA 7048 48K BC-335</t>
  </si>
  <si>
    <t>AGENDA 50K BC-511</t>
  </si>
  <si>
    <t>AGENDA48K HITAM BC-513</t>
  </si>
  <si>
    <t>AGENDA 25K HITAM BC-512</t>
  </si>
  <si>
    <t>BINDER A5 FANCY</t>
  </si>
  <si>
    <t>PENGHAPUS PAPAN TULIS T-68 B-3894</t>
  </si>
  <si>
    <t>PENGHAPUS PAPAN TULIS B-3909</t>
  </si>
  <si>
    <t>PENCIL WARNA 12W KOALA</t>
  </si>
  <si>
    <t>Jangka Debozz DBC-300</t>
  </si>
  <si>
    <t>Garisan LPY 2020-13</t>
  </si>
  <si>
    <t>Garisan LPY 2020-4</t>
  </si>
  <si>
    <t>Garisan LPY 2020-9</t>
  </si>
  <si>
    <t>600 SET</t>
  </si>
  <si>
    <t>Tas Kertas/ Paper Bag Motif Batik uk Besar</t>
  </si>
  <si>
    <t>Tas Kertas/ Paper Bag Motif Batik uk Kecil TBK 02</t>
  </si>
  <si>
    <t>Tas Kertas/ Paper Bag Motif Batik uk Tanggung</t>
  </si>
  <si>
    <t>PW 12W Koala</t>
  </si>
  <si>
    <t>Penghapus W/B B-3909</t>
  </si>
  <si>
    <t>Penghapus W/B T-68 B-3894</t>
  </si>
  <si>
    <t>PENSIL CASE MAGNET + SHARPENER CC-7808</t>
  </si>
  <si>
    <t>Tas Idul Fitri 30 x 40 x 8 Hj Stabillo WSG</t>
  </si>
  <si>
    <t>Tas Idul Fitri 35 x 46/40 x 12 Hj Stabillo WSG</t>
  </si>
  <si>
    <t>Tas Idul Fitri 38 x 45 x 8 Hj Stabillo WSG</t>
  </si>
  <si>
    <t>Tas Idul Fitri 38 x 45 x 8 Kng WBY</t>
  </si>
  <si>
    <t>Tas Idul Fitri 30 x 40 x 8 Kng WBY</t>
  </si>
  <si>
    <t>Tas Idul Fitri 35 x 46/40 x 12 Kng WBY</t>
  </si>
  <si>
    <t>WIRA INDO SPUNBOUND</t>
  </si>
  <si>
    <t>190 PCS</t>
  </si>
  <si>
    <t>135 PCS</t>
  </si>
  <si>
    <t>Agenda 25K BC-512 Hitam</t>
  </si>
  <si>
    <t>Agenda 50K BC-511</t>
  </si>
  <si>
    <t>Agenda 7032 32K BC-334</t>
  </si>
  <si>
    <t>Agenda 7048 48K BC-335</t>
  </si>
  <si>
    <t>Agenda 7060 60K BC-336</t>
  </si>
  <si>
    <t>Agenda 48K BC-513 Hitam</t>
  </si>
  <si>
    <t>Binder A5 Fancy</t>
  </si>
  <si>
    <t>Dispenser Microtop M-200</t>
  </si>
  <si>
    <t>Card case B3 Enter</t>
  </si>
  <si>
    <t>Garisan Besi 30cm Fancy</t>
  </si>
  <si>
    <t>Gel Boxer 1.0 BX-GP720</t>
  </si>
  <si>
    <t>Clip Board Anti Api Kwalitas</t>
  </si>
  <si>
    <t>NB A5 KY-A58811</t>
  </si>
  <si>
    <t>NB A5 KY-A58815</t>
  </si>
  <si>
    <t>Doc Rest Batik</t>
  </si>
  <si>
    <t>Isi cutter JK L-150 AM Besar</t>
  </si>
  <si>
    <t>Isi cutter JK A-100 AM Kecil</t>
  </si>
  <si>
    <t>Asahan JK B-24 PTL</t>
  </si>
  <si>
    <t>Malam Shintoeng K6-12W</t>
  </si>
  <si>
    <t>PUNKEN85N</t>
  </si>
  <si>
    <t>TIPKENCT919</t>
  </si>
  <si>
    <t>P/C MAG FC-1758 (22*7.5)</t>
  </si>
  <si>
    <t>P/C MAG FC-1757 (22*7.5)</t>
  </si>
  <si>
    <t>PENCIL CASE 22 x 7.5 MAGNET FC-1757</t>
  </si>
  <si>
    <t>PENCIL CASE 22 x 7.5 MAGNET FC-1758</t>
  </si>
  <si>
    <t>Call JK CC-12 CO</t>
  </si>
  <si>
    <t>CALCULATOR JOYKO CC-12 CO</t>
  </si>
  <si>
    <t>CALCULATOR JOYKO CC-12CO</t>
  </si>
  <si>
    <t>penjkgp265</t>
  </si>
  <si>
    <t>OPJK24W</t>
  </si>
  <si>
    <t>NAMETAG B3</t>
  </si>
  <si>
    <t>NAMETAG B4</t>
  </si>
  <si>
    <t>Nametag B3</t>
  </si>
  <si>
    <t>Nametag B4</t>
  </si>
  <si>
    <t>3200 PCS</t>
  </si>
  <si>
    <t>PENCIL CASE MIKA RAKIT SQ-803</t>
  </si>
  <si>
    <t>Mechpen G 09309 24pc</t>
  </si>
  <si>
    <t>Mechpen G 09306 24pc</t>
  </si>
  <si>
    <t>Mechpen G09307 24pc</t>
  </si>
  <si>
    <t>opjk12W</t>
  </si>
  <si>
    <t>TIPJKCT508</t>
  </si>
  <si>
    <t>STAJKHD50</t>
  </si>
  <si>
    <t>KENKO HAND TALLY COUNTER HT-302</t>
  </si>
  <si>
    <t>KENKO HAND TALLY COUNTER HT-303</t>
  </si>
  <si>
    <t>KENKO CORRECTION TAPE CT-606 6M X 5 MM</t>
  </si>
  <si>
    <t>KENKO CORRECTION TAPE CT-608 FC 6M X 5MM</t>
  </si>
  <si>
    <t>KENKO CORRECTION TAPE CT-818 8M X 5MM</t>
  </si>
  <si>
    <t>KENKO STAPLER HD-50 NEW COLOR</t>
  </si>
  <si>
    <t>CORRECTION TAPE CT-553 JK</t>
  </si>
  <si>
    <t>ERASER ER-102 JK</t>
  </si>
  <si>
    <t>CORRECTION TAPE JOYKO CT-553</t>
  </si>
  <si>
    <t>STIP / PENGHAPUS JOYKO ER-102 (isi 36 pc)</t>
  </si>
  <si>
    <t>Stip JK ER-102 JK</t>
  </si>
  <si>
    <t>50 BOX (36 PCS)</t>
  </si>
  <si>
    <t>CORRECTION TAPE KENKO CT-606 (6M x 5MM)</t>
  </si>
  <si>
    <t>CORRECTION TAPE KENKO CT-608FC (6M x 5MM)</t>
  </si>
  <si>
    <t>CORRECTION TAPE KENKO CT-818 (8M x 5MM)</t>
  </si>
  <si>
    <t>STAPLER KENKO HD-50 NEW COLOR</t>
  </si>
  <si>
    <t>Stapler Kenko HD-50 NEW COLOR</t>
  </si>
  <si>
    <t>BALLPEN BP-349-12 VOKUS TRANS (BLACK) JK BONUS</t>
  </si>
  <si>
    <t>BALLPEN JOYKO BP-349-12 VOKUS TRANS HITAM (BONUS)</t>
  </si>
  <si>
    <t>tipkenct606</t>
  </si>
  <si>
    <t>PUNKEN40</t>
  </si>
  <si>
    <t>BALLPEN BP-349-12 VOKUS TRANS BLACK JK</t>
  </si>
  <si>
    <t>PENSIL KENKO 2B-6388 ZOO N ZOO</t>
  </si>
  <si>
    <t>Bp JK BP-349-12 Vokus Trans Hitam</t>
  </si>
  <si>
    <t>STAKENHL100KUNING</t>
  </si>
  <si>
    <t>PIANIKA BLUE LOVELY</t>
  </si>
  <si>
    <t>HLS IFL 30 X 40 X 8 KUNING WBY</t>
  </si>
  <si>
    <t>HLS IFL 30 X 40 X 8 HIJAU STABILO WSG</t>
  </si>
  <si>
    <t>HLS IFL 38 X 45 X 8 KUNING WBY</t>
  </si>
  <si>
    <t>HLS IFL 38 X 45 X 8 HIJAU</t>
  </si>
  <si>
    <t>Tas Spunbound 30 x 40 x 8 Kuning WBY</t>
  </si>
  <si>
    <t>Tas Spunbound 30 x 40 x 8 Hj Stabillo WSG</t>
  </si>
  <si>
    <t>Tas Spunbound 38 x 45 x 8 Kuning WBY</t>
  </si>
  <si>
    <t>Tas Spunbound 38 x 45 x 8 Hj</t>
  </si>
  <si>
    <t>PELNA X01 HITAM</t>
  </si>
  <si>
    <t>PELNA X02 HITAM</t>
  </si>
  <si>
    <t>PELNA X03 HITAM</t>
  </si>
  <si>
    <t>PELNA 05 HITAM 0.5MM</t>
  </si>
  <si>
    <t>Bp Pelna X01 Ht</t>
  </si>
  <si>
    <t>Bp Pelna X02 Ht</t>
  </si>
  <si>
    <t>Bp Pelna X03 Ht</t>
  </si>
  <si>
    <t>Bp Pelna 0.5mm Ht</t>
  </si>
  <si>
    <t>AGENDA 7025 25K</t>
  </si>
  <si>
    <t>JARUM PENTOL BUNGA NO.1</t>
  </si>
  <si>
    <t>Agenda 7025 25k</t>
  </si>
  <si>
    <t>Jarum Pentol Bunga No.1</t>
  </si>
  <si>
    <t>500 PAK</t>
  </si>
  <si>
    <t>Elevated tray Microtop 603</t>
  </si>
  <si>
    <t>ELEVATED TRAY MICROTOP 603</t>
  </si>
  <si>
    <t>ENTER CARD CASE B4</t>
  </si>
  <si>
    <t>Card Case B4 Enter</t>
  </si>
  <si>
    <t>CORRECTION TAPE XDM 5026/ 5 X 30</t>
  </si>
  <si>
    <t>CORRECTION TAPE XDM 5037/ 5 X 30</t>
  </si>
  <si>
    <t>CORRECTION TAPE XDM 6080/ 5 X 30</t>
  </si>
  <si>
    <t>PUNKEN40XL</t>
  </si>
  <si>
    <t>Acrylic color Marries 812 12w</t>
  </si>
  <si>
    <t>MARRIES WATER CLR E-1325B 12 WARNA</t>
  </si>
  <si>
    <t>MARRIES ACRCLR 8 12/12 WRN</t>
  </si>
  <si>
    <t>MAP TALI SIKA AC-06 HIJAU</t>
  </si>
  <si>
    <t>Map Tali Sika kcg AC-06 Hijau</t>
  </si>
  <si>
    <t>KENKO GEL PEN HI-TECH-H FUN COLOR 0.28MM</t>
  </si>
  <si>
    <t>penkenhitech028funcolor</t>
  </si>
  <si>
    <t>GEL PEN KENKO HI-TECH-H 0.28 MM FUN COLOR</t>
  </si>
  <si>
    <t>stavanhl520</t>
  </si>
  <si>
    <t>penjkjk100</t>
  </si>
  <si>
    <t>bkkasfolio</t>
  </si>
  <si>
    <t>cutvanv750</t>
  </si>
  <si>
    <t>statf610</t>
  </si>
  <si>
    <t>pc35138-21</t>
  </si>
  <si>
    <t>CLIJK107</t>
  </si>
  <si>
    <t>tipkenct634</t>
  </si>
  <si>
    <t>BALLPEN GEL CS-G163 0.35MM</t>
  </si>
  <si>
    <t>Bp Gel CS-G163 0.35mm</t>
  </si>
  <si>
    <t>GEL ZHIXIN TUBE G-3567</t>
  </si>
  <si>
    <t>30 PAK</t>
  </si>
  <si>
    <t>CALCULATOR JOYKO CC-23CO GREEN</t>
  </si>
  <si>
    <t>CALCULATOR JOYKO CO-23CO ORANGE</t>
  </si>
  <si>
    <t>CALCULATOR JOYKO CC-23CO HIJAU</t>
  </si>
  <si>
    <t>CALCULATOR JOYKO CC-23CO ORANGE</t>
  </si>
  <si>
    <t>Call JK CC-23 CO Hijau</t>
  </si>
  <si>
    <t>Call JK CC-23 CO Orange</t>
  </si>
  <si>
    <t>caljkcc23hitam</t>
  </si>
  <si>
    <t>caljkcc23hijau</t>
  </si>
  <si>
    <t>caljkcc23orange</t>
  </si>
  <si>
    <t>BINDER CLIP 300 JK</t>
  </si>
  <si>
    <t>KAOS JOYKO (BONUS)</t>
  </si>
  <si>
    <t>BINDER CLIP JOYKO 300</t>
  </si>
  <si>
    <t>2 GRS</t>
  </si>
  <si>
    <t>CALCULATOR JOYKO CC-27</t>
  </si>
  <si>
    <t>FLASHLIGHT FL-91 JK</t>
  </si>
  <si>
    <t>caljkcc27</t>
  </si>
  <si>
    <t>15 BOX (20 PCS)</t>
  </si>
  <si>
    <t>KTSTKWARTOPUTIH</t>
  </si>
  <si>
    <t>KTSTFOLIOPUTIH</t>
  </si>
  <si>
    <t>JANGKA (COMPASS SET) KENKO C-2011</t>
  </si>
  <si>
    <t>JANKENC2011</t>
  </si>
  <si>
    <t>CUTKENA300A</t>
  </si>
  <si>
    <t>PENJKGP237</t>
  </si>
  <si>
    <t>LABKEN1LINEPUTIH</t>
  </si>
  <si>
    <t>SCISSORS SC-828 JK</t>
  </si>
  <si>
    <t>SCISSORS SC-838 JK</t>
  </si>
  <si>
    <t>SCISSORS SC-848 JK</t>
  </si>
  <si>
    <t>CORRECTION TAPE CT-522 PTL JK</t>
  </si>
  <si>
    <t>CORRECTION TAPE JOYKO CT-522 PTL</t>
  </si>
  <si>
    <t>WATER COLOR WC-4-12 JK</t>
  </si>
  <si>
    <t>WATER COLOR WC-4-24 JK</t>
  </si>
  <si>
    <t>CAT AIR / WATER COLOR JOYKO WC-4-12</t>
  </si>
  <si>
    <t>CAT AIR / WATER COLOR JOYKO WC-4-24</t>
  </si>
  <si>
    <t>Water Color JK WC-4-12</t>
  </si>
  <si>
    <t>Water Color JK WC-4-24</t>
  </si>
  <si>
    <t>108 SET</t>
  </si>
  <si>
    <t>48 SET</t>
  </si>
  <si>
    <t>KENKO DUAL TIP 24 COLOR BRUSH PEN DBP-24</t>
  </si>
  <si>
    <t>COLOR BRUSH PEN KENKO DBP-24 DUAL TIP  (24 WARNA)</t>
  </si>
  <si>
    <t>6 BOX (12 SET)</t>
  </si>
  <si>
    <t>penkendbp24</t>
  </si>
  <si>
    <t>TIPJKCT522PTL</t>
  </si>
  <si>
    <t>//</t>
  </si>
  <si>
    <t>Row Labels</t>
  </si>
  <si>
    <t>Grand Total</t>
  </si>
  <si>
    <t>NAMA BARANG</t>
  </si>
  <si>
    <t>KET</t>
  </si>
  <si>
    <t>ISI/ C</t>
  </si>
  <si>
    <t>STN/ C</t>
  </si>
  <si>
    <t>OPJK36W</t>
  </si>
  <si>
    <t>Gunting JK SC-858</t>
  </si>
  <si>
    <t>SCISSORS SC-858 JK</t>
  </si>
  <si>
    <t>GUNTING JOYKO SC-858</t>
  </si>
  <si>
    <t>GUNJKSC858</t>
  </si>
  <si>
    <t>LLKENA5100</t>
  </si>
  <si>
    <t>caljkdtc1516</t>
  </si>
  <si>
    <t>pentz501</t>
  </si>
  <si>
    <t>BINDER NOTE JOYKO A5-MHAC-M479 (BIRU) - U</t>
  </si>
  <si>
    <t>BINDER A5-MHAC M479 BLUE JK-U</t>
  </si>
  <si>
    <t>BINDER A5-MHAC M479 RED JK-U</t>
  </si>
  <si>
    <t>BINDER A5-MHAC M479 YELLOW JK-U</t>
  </si>
  <si>
    <t>BINDER NOTE JOYKO A5-MHAC-M479 (MERAH) - U</t>
  </si>
  <si>
    <t>BINDER NOTE JOYKO A5-MHAC-M479 (KUNING) - U</t>
  </si>
  <si>
    <t>BINDER A5-TSPL-M505 (BLUE) JK-U</t>
  </si>
  <si>
    <t>BINDER A5-TSPL-M505 (GREEN) JK-U</t>
  </si>
  <si>
    <t>BINDER A5-TSPL-M505 (RED) JK-U</t>
  </si>
  <si>
    <t>BINDER A5-TSPL-M505 (YELLOW) JK-U</t>
  </si>
  <si>
    <t>BINDER NOTE JOYKO A5-TSPL-M505 (BIRU) - U</t>
  </si>
  <si>
    <t>BINDER NOTE JOYKO A5-TSIM-M478 (IMAGINATION) - U</t>
  </si>
  <si>
    <t>BINDER NOTE JOYKO A5-TSPL-M505 (GREEN) - U</t>
  </si>
  <si>
    <t>BINDER NOTE JOYKO A5-TSPL-M505 (RED) - U</t>
  </si>
  <si>
    <t>BINDER NOTE JOYKO A5-TSPL-M505 (KUNING) - U</t>
  </si>
  <si>
    <t>BINDER MHKN M510 GREEN JK U</t>
  </si>
  <si>
    <t>BINDER MHKN M510 ORANGE JK U</t>
  </si>
  <si>
    <t>BINDER MHKN M510 YELLOW JK U</t>
  </si>
  <si>
    <t>BINDER NOTE JOYKO A5-MHKN-M510 (HIJAU) - U</t>
  </si>
  <si>
    <t>BINDER NOTE JOYKO A5-MHKN-M510 (ORANGE) - U</t>
  </si>
  <si>
    <t>BINDER NOTE JOYKO A5-MHKN-M510 (KUNING) - U</t>
  </si>
  <si>
    <t>GLUE STICK GS-105 JK</t>
  </si>
  <si>
    <t>LEM STICK JOYKO 8 GR GS-105 isi 24 pc</t>
  </si>
  <si>
    <t>lemjkgs105</t>
  </si>
  <si>
    <t>Lem Stick JK GS-105</t>
  </si>
  <si>
    <t>SCISSORS SC-838 SG JK</t>
  </si>
  <si>
    <t>gunjksc838sg</t>
  </si>
  <si>
    <t>BRUSH BR-6 NO.00 JK</t>
  </si>
  <si>
    <t>KUAS SET JOYKO BR-6 NO.00</t>
  </si>
  <si>
    <t>Kuas set JK BR-6 No.00</t>
  </si>
  <si>
    <t>KUAS SET JOYKO BR-6 NO.4</t>
  </si>
  <si>
    <t>BRUSH BR-6 NO.4 JK</t>
  </si>
  <si>
    <t>Kuas set JK BR-6 No.4</t>
  </si>
  <si>
    <t>Key ring JK KR-6</t>
  </si>
  <si>
    <t>KEY RING KR-6 JK</t>
  </si>
  <si>
    <t>KEY RING JOYKO KR-6 ISI 25 PC</t>
  </si>
  <si>
    <t>KEY RING JOYKO KR-8 ISI 50 PC</t>
  </si>
  <si>
    <t>PENCIL 6161 (2B) JK</t>
  </si>
  <si>
    <t>PENSIL JOYKO 2B 6161</t>
  </si>
  <si>
    <t>KENKO GEL PEN K-1 MINI BLACK</t>
  </si>
  <si>
    <t>GEL PEN KENKO K-1 MINI HITAM</t>
  </si>
  <si>
    <t>penkenk1minihitam</t>
  </si>
  <si>
    <t>KENKO CORRECTION TAPE CT-634DT (8M X 5MM)</t>
  </si>
  <si>
    <t>CORRECTION TAPE KENKO CT-634DT (8M x 5MM)</t>
  </si>
  <si>
    <t>tipkenct634dt</t>
  </si>
  <si>
    <t>KENKO CORRECTION TAPE CT-902DT (12M X 5 MM)</t>
  </si>
  <si>
    <t>CORRECTION TAPE KENKO CT-902DT (12M x 5MM)</t>
  </si>
  <si>
    <t>tipkenct902dt</t>
  </si>
  <si>
    <t>tipkenct902cl</t>
  </si>
  <si>
    <t>tipkenct902p</t>
  </si>
  <si>
    <t>6 BOX (3 SET)</t>
  </si>
  <si>
    <t>TINTA K1054</t>
  </si>
  <si>
    <t>PENSIL</t>
  </si>
  <si>
    <t>PENZHONGHUA59252BOVAL</t>
  </si>
  <si>
    <t>LABEL LB-3  (2 BARIS, YELLOW, FLUOR) JK</t>
  </si>
  <si>
    <t>CRAYON PUTAR TWCR-24MINI JK</t>
  </si>
  <si>
    <t>CRAYON / OIL PASTEL PUTAR JOYKO TWCR-24MINI (PENDEK)</t>
  </si>
  <si>
    <t>opjktwcr24mini</t>
  </si>
  <si>
    <t>TAPE CUTTER TC-110 JK</t>
  </si>
  <si>
    <t>TAPE CUTTER JOYKO TC-110</t>
  </si>
  <si>
    <t>isojktc110</t>
  </si>
  <si>
    <t>MATH SET MS-85 JK</t>
  </si>
  <si>
    <t>MATH SET MS-87 JK</t>
  </si>
  <si>
    <t>Jangka set JK MS-85</t>
  </si>
  <si>
    <t>Jangka set JK MS-87</t>
  </si>
  <si>
    <t>JANJKMS85</t>
  </si>
  <si>
    <t>JANJKMS87</t>
  </si>
  <si>
    <t>JANGKA (MATH SET) JOYKO MS-85</t>
  </si>
  <si>
    <t>JANGKA (MATH SET) JOYKO MS-87</t>
  </si>
  <si>
    <t>MATH SET MS-18 JK</t>
  </si>
  <si>
    <t>Jangka Set JK MS-18</t>
  </si>
  <si>
    <t>JANGKA (MATH SET) JOYKO MS-18</t>
  </si>
  <si>
    <t>janjkms18</t>
  </si>
  <si>
    <t>GEL PEN GP-182 ITECH (BLACK ) JK</t>
  </si>
  <si>
    <t>GEL PEN JOYKO GP-182 ITECH HITAM</t>
  </si>
  <si>
    <t>penjkgp182</t>
  </si>
  <si>
    <t>GEL PEN GP-285 TRIGO GEL (BLACK) JK</t>
  </si>
  <si>
    <t>GEL PEN JOYKO GP-285 TRIGO HITAM</t>
  </si>
  <si>
    <t>pengp285</t>
  </si>
  <si>
    <t>Tipe-ex JK CF-S210</t>
  </si>
  <si>
    <t>CORRECTION FLUID CF-S210 JK</t>
  </si>
  <si>
    <t>CORRECTION FLUID JOYKO CF-S210</t>
  </si>
  <si>
    <t>TIPJKCFS210</t>
  </si>
  <si>
    <t>TIPJKCFS209a</t>
  </si>
  <si>
    <t>COLOR PENCIL CP-8 (12C) JK</t>
  </si>
  <si>
    <t>PENSIL WARNA JOYKO CP-8 (12W)</t>
  </si>
  <si>
    <t>PW JK 12W CP-8</t>
  </si>
  <si>
    <t>pwjkcp8</t>
  </si>
  <si>
    <t>PREMIUM OIL COLOR PENCIL CP-TC126-48 JK BONUS</t>
  </si>
  <si>
    <t>DLL</t>
  </si>
  <si>
    <t>TINK1054</t>
  </si>
  <si>
    <t>40 BOX (64 PCS)</t>
  </si>
  <si>
    <t>KENKO BINDER CLIP NO.300</t>
  </si>
  <si>
    <t>BINDER CLIP KENKO NO. 300</t>
  </si>
  <si>
    <t>48 BOX (6 PCS)</t>
  </si>
  <si>
    <t>cliken280</t>
  </si>
  <si>
    <t>cliken300</t>
  </si>
  <si>
    <t>JANGKA (COMPASS SET) KENKO C-528 / MS-55</t>
  </si>
  <si>
    <t>GEL PEN TIZO TG31780-E</t>
  </si>
  <si>
    <t>GEL MINI COLOR + ISI G-212C</t>
  </si>
  <si>
    <t>P/C MAG FC-1760 (TIMBUL) (22*7.5)</t>
  </si>
  <si>
    <t>P/C MAG FC-1761 (3D) (22*7.5)</t>
  </si>
  <si>
    <t>P/C MAG FX-2275 (METALIK) (22*7.5)</t>
  </si>
  <si>
    <t>P/C MAG FX-2276 (METALIK) (22*7.5)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</si>
  <si>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</si>
  <si>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</si>
  <si>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</si>
  <si>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</si>
  <si>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PCFC1460</t>
  </si>
  <si>
    <t>PCFC1761</t>
  </si>
  <si>
    <t>PCFX2275</t>
  </si>
  <si>
    <t>PCFX2276</t>
  </si>
  <si>
    <t>PREMIUM OIL COLOR PENCIL CP-TC126-48 JK (Bonus)</t>
  </si>
  <si>
    <t>18 SET</t>
  </si>
  <si>
    <t>Column1</t>
  </si>
  <si>
    <t>FLASHLIGHT FL-91 JK (Bonus)</t>
  </si>
  <si>
    <t>JANGKA (MATH SET) JOYKO MS-100</t>
  </si>
  <si>
    <t>Tinta Hero K 1054</t>
  </si>
  <si>
    <t>TINTA HERO K 1054</t>
  </si>
  <si>
    <t>GEL TIZO FANCY TG30734-E (BONUS)</t>
  </si>
  <si>
    <t>GEL PEN TIZO TG30734-E (BONUS)</t>
  </si>
  <si>
    <t>PENZHIX212</t>
  </si>
  <si>
    <t>GUNKENSC828</t>
  </si>
  <si>
    <t>LEMKENLG50</t>
  </si>
  <si>
    <t>ISISDI1210</t>
  </si>
  <si>
    <t>ISISDI1213</t>
  </si>
  <si>
    <t>TIPKENCT608FC</t>
  </si>
  <si>
    <t>TIPKENCT2001</t>
  </si>
  <si>
    <t>PCO022</t>
  </si>
  <si>
    <t>PC35165</t>
  </si>
  <si>
    <t>ISIJKA100</t>
  </si>
  <si>
    <t>CLIJKNO03</t>
  </si>
  <si>
    <t>CALJKCC810CH</t>
  </si>
  <si>
    <t>MESKENMX6600N</t>
  </si>
  <si>
    <t>KENKO PRICE LABELLER MX-6600N (10DIG), 2LINES, N-N)</t>
  </si>
  <si>
    <t>Mesin label harga Kenko MX-6600 N</t>
  </si>
  <si>
    <t>MESKENMX6600A</t>
  </si>
  <si>
    <t>GEL PEN TECHJOB TG-313</t>
  </si>
  <si>
    <t>GEL PEN DEBOZZ 0.7 MM DB-G07</t>
  </si>
  <si>
    <t>MEK.PENSIL TIZO G-9003 A</t>
  </si>
  <si>
    <t>MECHANICAL PENCIL TIZO G-9003 A</t>
  </si>
  <si>
    <t>Pensil Kenko 2B-6363 Matte Hitam</t>
  </si>
  <si>
    <t>PENSIL KENKO 2B-6363 HITAM MATTE</t>
  </si>
  <si>
    <t>KENKO PENCIL 2B-6363 MATTE BLACK</t>
  </si>
  <si>
    <t>PENKEN6363</t>
  </si>
  <si>
    <t>CORRECTION TAPE KENKO CT-309 NR (8M x 5MM)</t>
  </si>
  <si>
    <t>tipkenct309nr</t>
  </si>
  <si>
    <t>KENKO CORRECTION TAPE CT-309 NR + REFILL (8M X 5MM)</t>
  </si>
  <si>
    <t>PENCIL CASE MAGNET + CALCULATOR CC-7806</t>
  </si>
  <si>
    <t>MAP TALI SIKA AC-06 PUTIH</t>
  </si>
  <si>
    <t>Map Tali Sika kcg AC-06 Putih</t>
  </si>
  <si>
    <t>MAP TALI SIKA AC-06 KUNING</t>
  </si>
  <si>
    <t>Map Tali Sika kcg AC-06 Kuning</t>
  </si>
  <si>
    <t>GEL ZHIXIN + REFILL G-5016</t>
  </si>
  <si>
    <t>GEL ZHIXIN + REFILL G-5034</t>
  </si>
  <si>
    <t>GEL ZHIXIN + REFILL G-3138</t>
  </si>
  <si>
    <t>KOJIKO SEGITIGA NO,6</t>
  </si>
  <si>
    <t>Business File Sika AC-106 Kuning</t>
  </si>
  <si>
    <t>BUSINESS FILE SIKA AC-106 KUNING</t>
  </si>
  <si>
    <t>MAP L/ CLEAR HOLDER SIKA AC-105 PUTIH</t>
  </si>
  <si>
    <t>MAP L/CLEAR HOLDER SIKA AC-105 BIRU</t>
  </si>
  <si>
    <t>MAP L/CLEAR HOLDER SIKA AC-105 HIJAU</t>
  </si>
  <si>
    <t>MAP L/CLEAR HOLDER SIKA AC-105 KUNING</t>
  </si>
  <si>
    <t>MAP L/CLEAR HOLDER SIKA AC-105 MERAH</t>
  </si>
  <si>
    <t>PCM LPY 66-11/ 8 X 23/ PUA/ D</t>
  </si>
  <si>
    <t>PCM LPY 66-17/ 8 X 23/ PUA/ GLT</t>
  </si>
  <si>
    <t>PCM LPY 66-31/ 7.5 X 21.5/ PUA/ BT21</t>
  </si>
  <si>
    <t>PCM LPY 66-7/ 7.5 X 22/ PUA/ TIMBUL/ D</t>
  </si>
  <si>
    <t>LOOSE LEAF A5 100GR VINTAGE</t>
  </si>
  <si>
    <t>LOOSE LEAF A5 100GR HK</t>
  </si>
  <si>
    <t>LOOSE LEAF A5 100GR TSUM</t>
  </si>
  <si>
    <t>CORR TAPE DMS 304</t>
  </si>
  <si>
    <t>L Leaf A5 100gr Vintage</t>
  </si>
  <si>
    <t>L Leaf A5 100gr FR</t>
  </si>
  <si>
    <t>L Leaf A5 100gr HK</t>
  </si>
  <si>
    <t>L Leaf A5 100gr TSUM</t>
  </si>
  <si>
    <t>Tipe-ex DMS 304</t>
  </si>
  <si>
    <t>STABILLO C5-2002 MACARON TWIN HEAD</t>
  </si>
  <si>
    <t>Stabillo C5-2002 Macaron Twin Head</t>
  </si>
  <si>
    <t>216 LSN</t>
  </si>
  <si>
    <t>stabilo</t>
  </si>
  <si>
    <t>Kaos Joyko (Bonus)</t>
  </si>
  <si>
    <t>Binder Clip JK 300</t>
  </si>
  <si>
    <t>Call JK CC-27</t>
  </si>
  <si>
    <t>Lampu Senter JK FL-91</t>
  </si>
  <si>
    <t>Pensil 2B JK 6161</t>
  </si>
  <si>
    <t>ISIJKL150BESAR</t>
  </si>
  <si>
    <t>PUNJK40XL</t>
  </si>
  <si>
    <t>ACCKENPUTIH</t>
  </si>
  <si>
    <t>TIPJKCFP321</t>
  </si>
  <si>
    <t>PC35145</t>
  </si>
  <si>
    <t>OPJK12WCR</t>
  </si>
  <si>
    <t>STAJKHD10D</t>
  </si>
  <si>
    <t>ISIJKPL17</t>
  </si>
  <si>
    <t>PWJKCP103</t>
  </si>
  <si>
    <t>PWJKCP104</t>
  </si>
  <si>
    <t>PWJK24WPENDEK</t>
  </si>
  <si>
    <t>ISOJKTD103</t>
  </si>
  <si>
    <t>OPJK18W</t>
  </si>
  <si>
    <t>ENTER BT SPIRAL KEMBANG</t>
  </si>
  <si>
    <t>ENTER ABSEN LEBAR</t>
  </si>
  <si>
    <t>Kartu Absensi Enter Lebar</t>
  </si>
  <si>
    <t>1000 PCS</t>
  </si>
  <si>
    <t>KOJIKO BUSUR 360 K</t>
  </si>
  <si>
    <t>Garisan Busur Kojiko 360 K</t>
  </si>
  <si>
    <t>CRAYON PUTAR DISNEY PANJANG (N)</t>
  </si>
  <si>
    <t>op</t>
  </si>
  <si>
    <t>CLEAR HOLDER FOLIO SIKA AC-105 F PUTIH</t>
  </si>
  <si>
    <t>CLEAR HOLDER FOLIO SIKA AC-105 F BIRU</t>
  </si>
  <si>
    <t>CLEAR HOLDER FOLIO SIKA AC-105 F MERAH</t>
  </si>
  <si>
    <t>ACRYLIC NT 7X10 CM</t>
  </si>
  <si>
    <t>ENTER BT SPIRAL BATIK</t>
  </si>
  <si>
    <t>GUNKENSC848N</t>
  </si>
  <si>
    <t>GUNJKSC848SG</t>
  </si>
  <si>
    <t>SCISSORS SC-848SG JK</t>
  </si>
  <si>
    <t>ASAHAN JOYKO A-30 PENGUIN</t>
  </si>
  <si>
    <t>PEN STAND PSGP-300 (BLACK) JK</t>
  </si>
  <si>
    <t>Stand Pen JK PSGP-300 Hitam</t>
  </si>
  <si>
    <t>STAND PEN JOYKO PSGP-300 HITAM</t>
  </si>
  <si>
    <t>CORRECTION FLUID CF-S233 JK</t>
  </si>
  <si>
    <t>CORRECTION FLUID CF-S232 JK</t>
  </si>
  <si>
    <t>CORRECTION FLUID JOYKO CF-S232</t>
  </si>
  <si>
    <t>CORRECTION FLUID JOYKO CF-S233</t>
  </si>
  <si>
    <t>Tipe-ex JK CF-S233</t>
  </si>
  <si>
    <t>Tipe-ex JK CF-S232</t>
  </si>
  <si>
    <t>CORRECTION FLUID CF-P211 JK</t>
  </si>
  <si>
    <t>Tipe-ex JK CF-P211</t>
  </si>
  <si>
    <t>CORRECTION FLUID JOYKO CF-P211</t>
  </si>
  <si>
    <t>TAPE CUTTER TC-107 JK</t>
  </si>
  <si>
    <t>TAPE CUTTER JOYKO TC-107</t>
  </si>
  <si>
    <t>GLUE GL-30 JK</t>
  </si>
  <si>
    <t>Lem JK GL-30</t>
  </si>
  <si>
    <t>LEM LIQUID (CAIR) JOYKO GL-30</t>
  </si>
  <si>
    <t>BALLPEN BP-288 QUACO 3 (4 COLOUR) JK</t>
  </si>
  <si>
    <t>Bp JK BP-275 Quaco 3 4W</t>
  </si>
  <si>
    <t>BALLPEN JOYKO BP-288 QUACO 3 (4 WARNA)</t>
  </si>
  <si>
    <t>PENJKBP288</t>
  </si>
  <si>
    <t>ISI CUTTER 18 MM JOYKO L-150 MH (BESAR) (BONUS)</t>
  </si>
  <si>
    <t>Pensil JK P-92</t>
  </si>
  <si>
    <t>penjkp92</t>
  </si>
  <si>
    <t>PENCIL P-92 2B (BLACK WOOD) JK</t>
  </si>
  <si>
    <t>PENSIL JOYKO 2B P-92 (BLACK WOOD)</t>
  </si>
  <si>
    <t>SHARPENER A-71 (MIRING) JK</t>
  </si>
  <si>
    <t>ASAHAN JOYKO A-71 MIRING</t>
  </si>
  <si>
    <t>Asahan JK A-30 Kucing</t>
  </si>
  <si>
    <t>Asahan JK A-71 Miring</t>
  </si>
  <si>
    <t>BINDER A5-TSPL-M507 (PEARL DARK BROWN) JK-U</t>
  </si>
  <si>
    <t>BINDER A5-TSPL-M507 (PEARL WHITE) JK-U</t>
  </si>
  <si>
    <t>BINDER A5-TSPL-M507 (PEARL LIGHT BROWN) JK-U</t>
  </si>
  <si>
    <t>BINDER A5-TSPL-M507 (DARK GREY) JK-U</t>
  </si>
  <si>
    <t>BINDER NOTE A5-TP-P519 JK</t>
  </si>
  <si>
    <t>BNJK15TPP519</t>
  </si>
  <si>
    <t>KENKO HIGHLIGHTER OVALINER</t>
  </si>
  <si>
    <t>Stabillo Highlighter Kenko Ovaliner</t>
  </si>
  <si>
    <t>HIGHLIGHTER / STABILO KENKO OVALINER</t>
  </si>
  <si>
    <t>stakenovaliner</t>
  </si>
  <si>
    <t>CALCULATOR JOYKO CC-35</t>
  </si>
  <si>
    <t>Call JK CC-35</t>
  </si>
  <si>
    <t>caljkcc35</t>
  </si>
  <si>
    <t>PENJKBP349</t>
  </si>
  <si>
    <t>SPIKENPM100</t>
  </si>
  <si>
    <t>PENTG31762E</t>
  </si>
  <si>
    <t>PENTG31037</t>
  </si>
  <si>
    <t>PW12WKYCP1224</t>
  </si>
  <si>
    <t>OPJK12CHC</t>
  </si>
  <si>
    <t>PENSIL ZHONG HUA 6925-2B/B OVAL</t>
  </si>
  <si>
    <t>PENSIL ZHONG HUA 6925-2B/ B OVAL</t>
  </si>
  <si>
    <t>Pensil Zhong Hua 6925-2B/B Oval</t>
  </si>
  <si>
    <t>Stapler JK HD-30</t>
  </si>
  <si>
    <t>STAPLER HD-30 JK</t>
  </si>
  <si>
    <t>STAPLER JOYKO HD-30</t>
  </si>
  <si>
    <t>STAJKHD30</t>
  </si>
  <si>
    <t>STIJKER107</t>
  </si>
  <si>
    <t>TIPJKJK101A</t>
  </si>
  <si>
    <t>PENSIL WARNA (CP-12L) PANJANG</t>
  </si>
  <si>
    <t>P/C MAG C-1755-1 (22*7.5)</t>
  </si>
  <si>
    <t>P/C MAG FX-2210 (22*10) METALIK LEBAR</t>
  </si>
  <si>
    <t>P/C MAG FC-6295 (23*10)</t>
  </si>
  <si>
    <t>P/C MAG LPY-6 (23*8)</t>
  </si>
  <si>
    <t>P/C MAG C-5212 (23*8.5) 3D</t>
  </si>
  <si>
    <t>P/C MAG FY-6823 (23*8.5)</t>
  </si>
  <si>
    <t>GEL PEN VC-1609</t>
  </si>
  <si>
    <t>P/C MAG FC-5223 (23*8.5) 3D</t>
  </si>
  <si>
    <t>P/C MAG B-511-1 (22*8)</t>
  </si>
  <si>
    <t>PENGGARIS SET PS-9810 PVC</t>
  </si>
  <si>
    <t>PENGGARIS SET ZO-235 PVC</t>
  </si>
  <si>
    <t>640 SET</t>
  </si>
  <si>
    <t>pwcp12l</t>
  </si>
  <si>
    <t>pcac1762</t>
  </si>
  <si>
    <t>pcc1755</t>
  </si>
  <si>
    <t>pcty552</t>
  </si>
  <si>
    <t>pck597</t>
  </si>
  <si>
    <t>pcfx2210</t>
  </si>
  <si>
    <t>pcfc6295</t>
  </si>
  <si>
    <t>pclpy6</t>
  </si>
  <si>
    <t>pcc5212</t>
  </si>
  <si>
    <t>pcfy6823</t>
  </si>
  <si>
    <t>penvc1609</t>
  </si>
  <si>
    <t>pcfc5223</t>
  </si>
  <si>
    <t>pcb511</t>
  </si>
  <si>
    <t>garps9810</t>
  </si>
  <si>
    <t>garzo235</t>
  </si>
  <si>
    <t>PENSIL WARNA CP-12L PANJANG</t>
  </si>
  <si>
    <t>PENCIL CASE 22 x 7.5 MAGNET AC-1762</t>
  </si>
  <si>
    <t xml:space="preserve">PENCIL CASE 21 x 6.5 KALENG TY-552 (MOBIL + ANAK) </t>
  </si>
  <si>
    <t>PENCIL CASE 22 x 10 MAGNET FX-2210 METALIK LEBAR</t>
  </si>
  <si>
    <t>PENCIL CASE 23 x 10 MAGNET FC-6295</t>
  </si>
  <si>
    <t>PENCIL CASE 23 x 8 MAGNET LPY-6</t>
  </si>
  <si>
    <t>PENCIL CASE 23 x 8.5 MAGNET 3D C-5212</t>
  </si>
  <si>
    <t>PENCIL CASE 23 x 8.5 MAGNET FY-6823</t>
  </si>
  <si>
    <t>PENCIL CASE 23 x 8.5 MAGNET 3D FC-5223</t>
  </si>
  <si>
    <t>PENCIL CASE 22 x 8 MAGNET B-511-1</t>
  </si>
  <si>
    <t>GARISAN SET PVC PS-9810</t>
  </si>
  <si>
    <t>GARISAN SET PVC ZO-235</t>
  </si>
  <si>
    <t>Pw 12W CP-12L Panjang</t>
  </si>
  <si>
    <t>PENCIL CASE 22 x 7.5 MAGNET C-1755-1</t>
  </si>
  <si>
    <t>STAJKBIRU</t>
  </si>
  <si>
    <t>STAJKKUNING</t>
  </si>
  <si>
    <t>Isi cutter JK A-100M MH Kecil</t>
  </si>
  <si>
    <t>ISIJKA100mmh</t>
  </si>
  <si>
    <t>ERASER ERT-117 (CAKE) JK</t>
  </si>
  <si>
    <t>ERASER ERT-118 (ICE CREAM) JK</t>
  </si>
  <si>
    <t>Stip JK ERT-117 Cake</t>
  </si>
  <si>
    <t>Stip JK ERT-118 Ice Cream</t>
  </si>
  <si>
    <t>STIP / PENGHAPUS JOYKO ERT-117 CAKE (isi 32 pc)</t>
  </si>
  <si>
    <t>32 BOX (32 PCS)</t>
  </si>
  <si>
    <t>stijkert117</t>
  </si>
  <si>
    <t>STIP / PENGHAPUS JOYKO ERT-118 ICE CREAM (isi 24 pc)</t>
  </si>
  <si>
    <t>stijkert118</t>
  </si>
  <si>
    <t>BALLPEN JOYKO BP-250 BRIZ HITAM</t>
  </si>
  <si>
    <t>BINDER NOTE JOYKO A5-TP-P519</t>
  </si>
  <si>
    <t>CALCULATOR JOYKO CC-47CO RED (BONUS)</t>
  </si>
  <si>
    <t>CALCULATOR JOYKO CC-47CO MERAH (BONUS)</t>
  </si>
  <si>
    <t>LEM STICK JOYKO 25 GR GS-25 isi 12 pc</t>
  </si>
  <si>
    <t>MECHANICAL PENCIL 2.0 MM TIZO TM-030-F</t>
  </si>
  <si>
    <t>P/C KLG K-597 MOBIL + STD SET (20.5*7)</t>
  </si>
  <si>
    <t xml:space="preserve">PENCIL CASE/ STUDY SET 20.5 x 7 KALENG K-597 MOBIL </t>
  </si>
  <si>
    <t>TIPJKJK01</t>
  </si>
  <si>
    <t>CRAYON / OIL PASTEL PUTAR TITI TI-CP-24T TWIST</t>
  </si>
  <si>
    <t>TITI 24 COLOR TWIST CRAYON TI-CP-24T</t>
  </si>
  <si>
    <t>OPTITI24WPUTAR</t>
  </si>
  <si>
    <t>ISOKENTDB2</t>
  </si>
  <si>
    <t>KENKO BINDER CLIP NO.300 (6 PCS/ BOX)</t>
  </si>
  <si>
    <t>BINDER CLIP KENKO NO.300 (6 PCS / BOX)</t>
  </si>
  <si>
    <t>STAKENHD10SMINI</t>
  </si>
  <si>
    <t>PCM GP-65084/ 10 X 21/ SET/ SR</t>
  </si>
  <si>
    <t>PCM GP-65089/ 7.5 X 22/ PUA/ SR</t>
  </si>
  <si>
    <t>PCM GP-9294/ 7.8 X 22.5/ PU/ GLT/ UNICORN</t>
  </si>
  <si>
    <t>PCM GP-9373/ 8 X 23/ PUA/ GLT/ ASTRO</t>
  </si>
  <si>
    <t>PCM GP-9374/ 8 X 23/ PUA/ GLT/ LUCU</t>
  </si>
  <si>
    <t>PCM KT-2220/ 8 X 23/ PUA/GLT/ D</t>
  </si>
  <si>
    <t>PCM GP-9372/ 8 X 23/ PUA/ GLT/ SR</t>
  </si>
  <si>
    <t>PCM GP-9342-2/ 7 X 21.5/ SET/ BT21</t>
  </si>
  <si>
    <t>T PENSIL PLASTIK B-35122</t>
  </si>
  <si>
    <t>T PENSIL MAGNET XLG B-35182</t>
  </si>
  <si>
    <t>TP MAGNET XLG B-35189</t>
  </si>
  <si>
    <t>TP MAGNET B-35141</t>
  </si>
  <si>
    <t>TP PLASTIK B-3581</t>
  </si>
  <si>
    <t>TP MAGNET B-35116-20</t>
  </si>
  <si>
    <t>TP BD XLG BD847</t>
  </si>
  <si>
    <t>PENCIL CASE MAGNET + ISI CC-1021</t>
  </si>
  <si>
    <t>PENCIL CASE DUS KODE A-2020D</t>
  </si>
  <si>
    <t>PENCIL CASE MAGNET + KALKULATOR CC-7806</t>
  </si>
  <si>
    <t>TP BD BD180-UN2</t>
  </si>
  <si>
    <t>TP BD ANIMAL BD180-C</t>
  </si>
  <si>
    <t>TP BD BD191-UN</t>
  </si>
  <si>
    <t>TP BD BD194-UN</t>
  </si>
  <si>
    <t>TP BD XLG BD194-C</t>
  </si>
  <si>
    <t>T PENSIL BD BD715</t>
  </si>
  <si>
    <t>TP BD XLG BD 806</t>
  </si>
  <si>
    <t>TP PENSIL XLG BD 828</t>
  </si>
  <si>
    <t>T PENSIL BD XLG BD691</t>
  </si>
  <si>
    <t>TP PENSIL BD XLG BD811</t>
  </si>
  <si>
    <t>TP PENSIL BD XLG BD828</t>
  </si>
  <si>
    <t>TP PENSIL BD XLG BD861</t>
  </si>
  <si>
    <t>PENCIL CASE KALENG WB + ISI CC-1008</t>
  </si>
  <si>
    <t>PENCIL CASE MAGNET + ISI CC-1025</t>
  </si>
  <si>
    <t>PCP GASTA PC-202 PTB / SOROK / POLOS</t>
  </si>
  <si>
    <t>KOTAK PENSIL KLG B-905 MOBIL</t>
  </si>
  <si>
    <t>KOTAK PENSIL MAGNET SPS-8631 KALKULATOR M</t>
  </si>
  <si>
    <t>TP MAGNET + KUNCI KOMBINASI B-35113-20</t>
  </si>
  <si>
    <t>TP MAGNET AIR B-35241</t>
  </si>
  <si>
    <t>TP MAGNET B-3578-20</t>
  </si>
  <si>
    <t>P CASE 551-3</t>
  </si>
  <si>
    <t>P CASE 551-7</t>
  </si>
  <si>
    <t>P CASE 553-3</t>
  </si>
  <si>
    <t>P CASE 553-11</t>
  </si>
  <si>
    <t>P CASE 553-7</t>
  </si>
  <si>
    <t>TP MAGNET XLG B-3513-24</t>
  </si>
  <si>
    <t>TP MAGNET XLG B-3513-24 L</t>
  </si>
  <si>
    <t>TP MAGNET XLG B-3535-24</t>
  </si>
  <si>
    <t>PCM GP-9340-2/ 7 X 21.5/ SET/ UNICORN</t>
  </si>
  <si>
    <t>PC KARTON KAX 210-59/ 1SSN/ UNICORN</t>
  </si>
  <si>
    <t>PC KARTON KAX 210-60/ 1SSN/ MELODY</t>
  </si>
  <si>
    <t>TP PENSIL BD XLG 828</t>
  </si>
  <si>
    <t>T PENSIL BD 715</t>
  </si>
  <si>
    <t>TP BD XLG 806</t>
  </si>
  <si>
    <t>TP BD XLG 838</t>
  </si>
  <si>
    <t>TP PENSIL BD XLG 812</t>
  </si>
  <si>
    <t>TP PENSIL BD XLG 861</t>
  </si>
  <si>
    <t>T PENSIL BD XLG 691</t>
  </si>
  <si>
    <t>TP MAGNET B-35116-20L</t>
  </si>
  <si>
    <t>BALLPEN BP-336 MY PASTEL (BLACK) JK</t>
  </si>
  <si>
    <t>BALLPEN JOYKO BP-336 MY PASTEL HITAM</t>
  </si>
  <si>
    <t>GEL PEN GP-243 WHIZ GEL (BLACK) JK</t>
  </si>
  <si>
    <t>GEL PEN JOYKO GP-243 WHIZ GEL HITAM</t>
  </si>
  <si>
    <t>penjkgp243</t>
  </si>
  <si>
    <t>P/C MAG FY-6822 (22*7.5)</t>
  </si>
  <si>
    <t>PENCIL CASE 22 x 7.5 MAGNET FY-6822</t>
  </si>
  <si>
    <t>pcfy6822</t>
  </si>
  <si>
    <t>P/C MAG C-2755-1 (22*7.5)</t>
  </si>
  <si>
    <t>PENCIL CASE 22 x 7.5 MAGNET C-2755</t>
  </si>
  <si>
    <t>pcc2755-1</t>
  </si>
  <si>
    <t>P/C MAG JH-220A (23*8.5)</t>
  </si>
  <si>
    <t>PENCIL CASE 23 x 8.5 MAGNET JH-220A</t>
  </si>
  <si>
    <t>CUTTER 9 MM ZRM A-300 A.LOCK (KECIL)</t>
  </si>
  <si>
    <t>ZRM CUTTER L-500</t>
  </si>
  <si>
    <t>CUTTER 18 MM ZRM L-500 (BESAR)</t>
  </si>
  <si>
    <t>cutzrml500</t>
  </si>
  <si>
    <t>cutzrma300</t>
  </si>
  <si>
    <t>PCS</t>
  </si>
  <si>
    <t/>
  </si>
  <si>
    <t>LSN</t>
  </si>
  <si>
    <t>PENKENKE16HITAM</t>
  </si>
  <si>
    <t>PENCIL CASE KALENG WB + IS CC-1008</t>
  </si>
  <si>
    <t>BNL TALI AA0321-06/A6-80/BEAR</t>
  </si>
  <si>
    <t>BNL TALI AA0321-09/A6-80/UNIVERSE</t>
  </si>
  <si>
    <t>BNL TALI AA0321-10/A6-80/SR</t>
  </si>
  <si>
    <t>BNL TALI AA0321-11/A7-80/FRUIT</t>
  </si>
  <si>
    <t>BNL TALI AA0321-12/A7-80/GLOWING</t>
  </si>
  <si>
    <t>BNL TALI AA0321-13/A7-80/BALLOON</t>
  </si>
  <si>
    <t>BNL TALI AA0321-18/A7-80/LUCU</t>
  </si>
  <si>
    <t>BNL TALI AA0321-20/A7-80/SR</t>
  </si>
  <si>
    <t>BNL TALI AA0321-19/A7-80/UNIVERSE</t>
  </si>
  <si>
    <t>NB NOTA_C_QTY</t>
  </si>
  <si>
    <t>STICKER NAMA FANCY HOLO</t>
  </si>
  <si>
    <t>KENKO GLUPEN GLP-01</t>
  </si>
  <si>
    <t>KENKO BALLPEN BP 39 N BLACK</t>
  </si>
  <si>
    <t>ADHESIVE HOOK ADHK-3010 JK</t>
  </si>
  <si>
    <t>ADHESIVE HOOK ADHK-3020 JK</t>
  </si>
  <si>
    <t>BALLPEN BP-342 VOKUS PTL BLACK JK</t>
  </si>
  <si>
    <t>GLUPEN KENKO GLP-01</t>
  </si>
  <si>
    <t>Sticker Nama Fancy Holo</t>
  </si>
  <si>
    <t>Ballpen Kenko BP-39 N Hitam</t>
  </si>
  <si>
    <t>BALLPEN KENKO BP-39 N HITAM</t>
  </si>
  <si>
    <t>2520 PCS</t>
  </si>
  <si>
    <t>4 BOX (40 CAD)</t>
  </si>
  <si>
    <t>BALLPEN JOYKO BP-342 VOKUS PTL HITAM</t>
  </si>
  <si>
    <t>Cutter ZRM L-500</t>
  </si>
  <si>
    <t>3780 PCS</t>
  </si>
  <si>
    <t>CLEAR HOLDER FOLIO SIKA AC-105 F KUNING</t>
  </si>
  <si>
    <t>PCK LPY 99-10/ 8X21.5X4.5/ 3S/ D</t>
  </si>
  <si>
    <t>DOC RIT CONCEPTION</t>
  </si>
  <si>
    <t>Doc Rest Conception</t>
  </si>
  <si>
    <t>Doc Rest Prestige</t>
  </si>
  <si>
    <t>Doc Rest Optima biru</t>
  </si>
  <si>
    <t>Doc Rest Infinity merah</t>
  </si>
  <si>
    <t>Doc Rest Infinity campur</t>
  </si>
  <si>
    <t>Doc Rest Infinity</t>
  </si>
  <si>
    <t>Doc Rest Elegance</t>
  </si>
  <si>
    <t>BUKU MEWARNAI JUMBO FANCY ANGKA &amp; HURUF</t>
  </si>
  <si>
    <t>ENTER 12 X 18</t>
  </si>
  <si>
    <t>BT-123A</t>
  </si>
  <si>
    <t>PGRS BT 172-06 BESAR</t>
  </si>
  <si>
    <t>BALON SMILE KUNING 20X5 LKS 3200SK</t>
  </si>
  <si>
    <t>BALON FS HS WARNA 20X5 LKF 3200HBW</t>
  </si>
  <si>
    <t>BALON KILAP 1022 20X5 LKP 2200</t>
  </si>
  <si>
    <t>BALON KILAP 1232 20X5 LKP 3200</t>
  </si>
  <si>
    <t>REFILL ISI PENCIL BENSIA LANTU (1132)</t>
  </si>
  <si>
    <t>T DOKUMEN 2 TRAY JS2001</t>
  </si>
  <si>
    <t>PIANIKA BLUE LOVELY K-2799-B</t>
  </si>
  <si>
    <t>7000 PCS</t>
  </si>
  <si>
    <t>72 LPG</t>
  </si>
  <si>
    <t>40 LPG</t>
  </si>
  <si>
    <t>1600 PAK</t>
  </si>
  <si>
    <t>Buku Mewarnai Jumbo Fancy Angka &amp; Huruf</t>
  </si>
  <si>
    <t>Mika Enter 12 x 18</t>
  </si>
  <si>
    <t>Stabillo TF-1145 Live Colour Pastel</t>
  </si>
  <si>
    <t>Garisan BT-123 A</t>
  </si>
  <si>
    <t>Garisan BT 172-06 Besar</t>
  </si>
  <si>
    <t>Balon Smile Kuning 20X5 LKS 3200SK</t>
  </si>
  <si>
    <t>Balon FS HS Warna 20X5 LKF 3200HBW</t>
  </si>
  <si>
    <t>Balon Kilap 1022 20X5 LKP 2200</t>
  </si>
  <si>
    <t>Balon Kilap 1232 20X5 LKP 3200</t>
  </si>
  <si>
    <t>Refill/ Isi Bensia Lantu 1132</t>
  </si>
  <si>
    <t>Letter 2 Tray JS-2001</t>
  </si>
  <si>
    <t>Pianika Lovely K-2799-B</t>
  </si>
  <si>
    <t>L Leaf A5 100 MTK kotak besar koala</t>
  </si>
  <si>
    <t>L Leaf A5-50 lbr Koala MTK</t>
  </si>
  <si>
    <t>L Leaf A5 50 MTK kotak besar koala</t>
  </si>
  <si>
    <t>L Leaf A5-100lbr Doted Titik</t>
  </si>
  <si>
    <t>L Leaf A5-50 lbr Doted/ Titik</t>
  </si>
  <si>
    <t>L Leaf A5-50lbr Doted Titik</t>
  </si>
  <si>
    <t>L Leaf B5-100lbr Doted/ Titik</t>
  </si>
  <si>
    <t>L Leaf B5-100 lbr koala MTK</t>
  </si>
  <si>
    <t>L Leaf B5-100lbr Rainbow garis</t>
  </si>
  <si>
    <t>L Leaf B5-50 lbr Doted/ Titik</t>
  </si>
  <si>
    <t>L Leaf B5-50 lbr Koala MTK</t>
  </si>
  <si>
    <t>L Leaf B5-50lbr Rainbow garis</t>
  </si>
  <si>
    <t>Ballpen Joyko BP-342 Vokus PTL Hitam</t>
  </si>
  <si>
    <t>Bp TF-2037 6W</t>
  </si>
  <si>
    <t>BT batik kain</t>
  </si>
  <si>
    <t>Map L Sika A-105 F Biru</t>
  </si>
  <si>
    <t>Map L Sika A-105 F Merah</t>
  </si>
  <si>
    <t>Map L Sika A-105 F Putih</t>
  </si>
  <si>
    <t>Map L Sika A-105 F Kuning</t>
  </si>
  <si>
    <t>Clip Board Kayu Enter</t>
  </si>
  <si>
    <t>Pc 16-09</t>
  </si>
  <si>
    <t>Pc AD 030</t>
  </si>
  <si>
    <t>Pc magnit+call CC-7806</t>
  </si>
  <si>
    <t>Pc GP 9315</t>
  </si>
  <si>
    <t>Pc KLG K-668 + isi</t>
  </si>
  <si>
    <t>Pc Kenko PC-0719-BY</t>
  </si>
  <si>
    <t>Pc Kenko PC-0719-pastel</t>
  </si>
  <si>
    <t>Pc Kenko PC-0719-TK</t>
  </si>
  <si>
    <t>Pc Kenko PC-0719-UR</t>
  </si>
  <si>
    <t>Pc Klg B-905 Mobil</t>
  </si>
  <si>
    <t>Pc 551-3</t>
  </si>
  <si>
    <t>Pc 551-7</t>
  </si>
  <si>
    <t>Pc 553-11</t>
  </si>
  <si>
    <t>Pc 553-3</t>
  </si>
  <si>
    <t>Pc 553-7</t>
  </si>
  <si>
    <t>Pc 65031 HG</t>
  </si>
  <si>
    <t>Pc B 233</t>
  </si>
  <si>
    <t>Pc mobil set GP-0008</t>
  </si>
  <si>
    <t>Pc GP-018-3</t>
  </si>
  <si>
    <t>Pc rest A 776</t>
  </si>
  <si>
    <t>Pc rest H 466</t>
  </si>
  <si>
    <t>Pc rest H 761</t>
  </si>
  <si>
    <t>Pc XU-0084</t>
  </si>
  <si>
    <t>Pc klg F-35 mobil susun 3</t>
  </si>
  <si>
    <t>Pc klg F-39 mobil susun 3</t>
  </si>
  <si>
    <t>Pc Klg/ Study Set K-597 Mobil 20.5x7</t>
  </si>
  <si>
    <t>Pc Kode A 2020 D 3ssn 3D</t>
  </si>
  <si>
    <t>Pc KRT 3320+ Lampu susun 3</t>
  </si>
  <si>
    <t xml:space="preserve">Pc karton KK-2C 8D </t>
  </si>
  <si>
    <t>Pc magnit TC-1056</t>
  </si>
  <si>
    <t>Pc Magnit TC-1057 22x7.5 (LC-10)</t>
  </si>
  <si>
    <t>Pc magnit TC-1057</t>
  </si>
  <si>
    <t>Pc magnit TC-1058</t>
  </si>
  <si>
    <t>Pc 823</t>
  </si>
  <si>
    <t>Pc A 792</t>
  </si>
  <si>
    <t>Pc A 807</t>
  </si>
  <si>
    <t>Pc A 816</t>
  </si>
  <si>
    <t>Pc A 838</t>
  </si>
  <si>
    <t>Pc H 761</t>
  </si>
  <si>
    <t>Pc H 769</t>
  </si>
  <si>
    <t>Pc H 797</t>
  </si>
  <si>
    <t>Pc H 810</t>
  </si>
  <si>
    <t>Pc H 812</t>
  </si>
  <si>
    <t>Pc H 328</t>
  </si>
  <si>
    <t>Pc H 837</t>
  </si>
  <si>
    <t>Pc Imitasi 385</t>
  </si>
  <si>
    <t>Pc Krt KAX 210-59/ 1SSN/ UNICORN</t>
  </si>
  <si>
    <t>Pc Krt KAX 210-60/ 1SSN/ MELODY</t>
  </si>
  <si>
    <t>Pc karton KK-1299-3D/ 3TKT/ 3D</t>
  </si>
  <si>
    <t>Pc Karton Kode 1 Susun Biasa</t>
  </si>
  <si>
    <t>Pc Karton Kode 1 Susun Kalkulator</t>
  </si>
  <si>
    <t>Pc Karton Kode 3 susun Lampu Kedip SP 398</t>
  </si>
  <si>
    <t>Pc Magnit PB-11 A kalkulator</t>
  </si>
  <si>
    <t>Pc klg 17-33/ 8.5x20/ mobil/ 2 susun</t>
  </si>
  <si>
    <t>Pc klg 19-15/ 8x20.5/ mobil/ set</t>
  </si>
  <si>
    <t>Pc klg 195</t>
  </si>
  <si>
    <t>Pc klg 19-55</t>
  </si>
  <si>
    <t>Pc klg AD-11 E</t>
  </si>
  <si>
    <t>Pc klg AD-118/ SET/ BT21</t>
  </si>
  <si>
    <t>Pc klg AD-70/ Mobil/ Anak</t>
  </si>
  <si>
    <t>Pc klg AD-122/ 8x20/ SET/ BT21</t>
  </si>
  <si>
    <t>Pc klg B 652</t>
  </si>
  <si>
    <t>Pc Klg B-583/ 7 x20/ mobil/ anak</t>
  </si>
  <si>
    <t>Pc Klg B-597/ 7x20/ mobil/ set</t>
  </si>
  <si>
    <t>Pc klg B-652/ 8x2.5/ 2SSN/ KACA/ BT21</t>
  </si>
  <si>
    <t>Pc klg B-667/ 7x20/ Mobil/ Set</t>
  </si>
  <si>
    <t>Pc klg B-673/ 7x20/ Mobil/ Anak</t>
  </si>
  <si>
    <t>Pc Klg B-715/ 7x20/ mobil/ 2ssn</t>
  </si>
  <si>
    <t>Pc klg GP-008-3/ 8.5x21.5/ mobil/ set</t>
  </si>
  <si>
    <t>Pc klg GP-009-3/10x21/ set</t>
  </si>
  <si>
    <t>Pc klg GP-018-3/ 12x23/ set/ D</t>
  </si>
  <si>
    <t>Pc klg GP-009-3/ 10x21/ set</t>
  </si>
  <si>
    <t>Pc klg K-658/ 8x20.5/ Set/ D</t>
  </si>
  <si>
    <t>Pc klg K-668/ 8x20/ Set/  BT21</t>
  </si>
  <si>
    <t>Pc klg K-669/ 8x20/ Set</t>
  </si>
  <si>
    <t>Pc klg LPY 99-10/ 8x21.5x4.5/ 3S/ D</t>
  </si>
  <si>
    <t>Pc klg LPY 99-11/ 8x21.5x4.5/ 3susun/ +WB/ BT21</t>
  </si>
  <si>
    <t>Pc klg LPY 99-12/ 9.8x21.5/ Set/ Mobil/ Roda</t>
  </si>
  <si>
    <t>Pc klg LPY 99-2/ 7.2x21/ SET/ BT21</t>
  </si>
  <si>
    <t>Pc klg LPY 99-3/ 8.9x21.7/ Set/ D</t>
  </si>
  <si>
    <t>Pc klg LPY99-6/ 6.5x20.6/ 1 susun/ Set/ D</t>
  </si>
  <si>
    <t>Pc klg XDA 3339 Doraemon</t>
  </si>
  <si>
    <t>Pc klg XDA 3339 TSUM</t>
  </si>
  <si>
    <t>Pc XDA-3348 D/ 8x20/ bentuk/ set/ Lucu Pink</t>
  </si>
  <si>
    <t>Pc XDA-3348 D/ 8x20/ bentuk/ set/ MM</t>
  </si>
  <si>
    <t>Pc XDA-3348 D/ 8x20/ bentuk/ set/ HK</t>
  </si>
  <si>
    <t>Pc XDA-3348 D/ 8x20/ bentuk/ set/ Lucu Biru</t>
  </si>
  <si>
    <t>Pc XDA-3348 D/ 8x20/ bentuk/ set/ Lucu Hijau</t>
  </si>
  <si>
    <t>Pc XDA-3348 D/ 8x20/ bentuk/ set/ Minion</t>
  </si>
  <si>
    <t>Pc XDA-3348 D/ 8x20/ bentuk/ set/ TSUM</t>
  </si>
  <si>
    <t>Pc Gasta GS-3210/ buah/ fruit</t>
  </si>
  <si>
    <t>Pc rest HJ D 4167</t>
  </si>
  <si>
    <t>Pc rest HJ D 417-2</t>
  </si>
  <si>
    <t>Pc magnit 1628 kalkulator</t>
  </si>
  <si>
    <t>Pc magnit 59696</t>
  </si>
  <si>
    <t>Pc magnit GP-9354/ 8x22/ +PUA/ TR/ BT21</t>
  </si>
  <si>
    <t>Pc magnit GP-9356/ 7.5x22/ PUA/ BT21</t>
  </si>
  <si>
    <t>Pc Magnit A-1151</t>
  </si>
  <si>
    <t>Pc magnit A-1190/ 8x23/ PUA/ senter/ DNY</t>
  </si>
  <si>
    <t>Pc Magnit BC-9801/7.5x22/PUA/D</t>
  </si>
  <si>
    <t>Pc magnit GP 9342</t>
  </si>
  <si>
    <t>Pc magnit GP-9357/ 7.5x21.8/ PUA/ KALKULATOR</t>
  </si>
  <si>
    <t>Pc magnit GP-65071/ 8x22.5/ PUA/ UGLT/ D</t>
  </si>
  <si>
    <t>Pc Magnit GP-65084/ 10 X 21/ SET/ SR</t>
  </si>
  <si>
    <t>Pc Magnit GP-65089/ 7.5 X 22/ PUA/ SR</t>
  </si>
  <si>
    <t>Pc Magnit GP-9294/ 7.8 X 22.5/ PU/ GLT/ UNICORN</t>
  </si>
  <si>
    <t>Pc Magnit GP-9340-2/ 7 X 21.5/ SET/ UNICORN</t>
  </si>
  <si>
    <t>Pc magnit GP-9342/ 7x21.5/ SET/ BT21</t>
  </si>
  <si>
    <t>Pc Magnit GP-9342-2/ 7 X 21.5/ SET/ BT21</t>
  </si>
  <si>
    <t>Pc magnit GP-9363/ 8x22/ PUA/ Bentuk/ D</t>
  </si>
  <si>
    <t>Pc Magnit GP-9372/ 8 X 23/ PUA/ GLT/ SR</t>
  </si>
  <si>
    <t>Pc Magnit GP-9373/ 8 X 23/ PUA/ GLT/ ASTRO</t>
  </si>
  <si>
    <t>Pc Magnit GP-9374/ 8 X 23/ PUA/ GLT/ LUCU</t>
  </si>
  <si>
    <t>Pc magnit KT 208</t>
  </si>
  <si>
    <t>Pc magnit KT-77/ 7.5x22/ PUB/ GLT/ BT21</t>
  </si>
  <si>
    <t>Pc magnit KT-111/ 8x23.5/ PUA/ GLT/ BT21</t>
  </si>
  <si>
    <t>Pc magnit KT-208/ 10x22/ PUA/ BT21</t>
  </si>
  <si>
    <t>Pc Magnit KT-2220/ 8 X 23/ PUA/GLT/ D</t>
  </si>
  <si>
    <t>Pc magnit KT-387/ 8x22.5/ PUA/ GLT/ Girl</t>
  </si>
  <si>
    <t>Pc Magnit KT-75/7.x22/+PU/D+BT21</t>
  </si>
  <si>
    <t>Pc Magnit LPY 66-11/ 8 x 23/ PUA/ D</t>
  </si>
  <si>
    <t>Pc Magnit LPY 66-17/ 8 x 23/ PUA/ GLT</t>
  </si>
  <si>
    <t>Pc Magnit LPY 66-31/ 7.5 x 21/ PUA/ BT21</t>
  </si>
  <si>
    <t>Pc Magnit LPY 66-7/ 7.5 x 22/ PUA/ Timbul/ D</t>
  </si>
  <si>
    <t>Pc magnit LY 99-2</t>
  </si>
  <si>
    <t>Pc magnit S 9696</t>
  </si>
  <si>
    <t>Pc magnit XU-0080/ 12x22/ +PU/ DNY</t>
  </si>
  <si>
    <t>Pc Plastik Gasta PC-202 PTB / SOROK / POLOS</t>
  </si>
  <si>
    <t>Pc Topla 2878 Biru</t>
  </si>
  <si>
    <t>Pc Topla 2878 Hijau</t>
  </si>
  <si>
    <t>Pc Topla 2878 Orange</t>
  </si>
  <si>
    <t>Pc Topla 2878 Ungu</t>
  </si>
  <si>
    <t>Pc Topla 2878 Merah</t>
  </si>
  <si>
    <t>Pc Topla 2878 Kuning</t>
  </si>
  <si>
    <t>Pc Topla 2879B</t>
  </si>
  <si>
    <t>Pc Topla 2879B Biru</t>
  </si>
  <si>
    <t>Pc Topla 2879B Hijau</t>
  </si>
  <si>
    <t>Pc Topla 2879B Orange</t>
  </si>
  <si>
    <t>Pc Topla 2879B Ungu</t>
  </si>
  <si>
    <t>Pc Topla 2879B Merah</t>
  </si>
  <si>
    <t>Pc Topla 2879B Kuning</t>
  </si>
  <si>
    <t>Pc Krt Kode A-2020 D</t>
  </si>
  <si>
    <t>Pc Klg WB CC-1008 + ISI</t>
  </si>
  <si>
    <t>Pc lampu 6635-1 Unicorn</t>
  </si>
  <si>
    <t>Pc lampu 6635-2 LOL</t>
  </si>
  <si>
    <t>Pc lampu 6635-3 Avenger</t>
  </si>
  <si>
    <t>Pc lampu 6635-5 BTS World</t>
  </si>
  <si>
    <t>Pc lampu 6635-6 BT21</t>
  </si>
  <si>
    <t>Pc Magnit CC-1021 + Isi</t>
  </si>
  <si>
    <t xml:space="preserve">Pc Magnit CC-1025 + ISI </t>
  </si>
  <si>
    <t>Pc Magnit CC-7806 + Call</t>
  </si>
  <si>
    <t>Pc JK PC-0618FZ-1A/D Fruitzy</t>
  </si>
  <si>
    <t>Pc JK PC-0618PL-11 4 Warna</t>
  </si>
  <si>
    <t>Pc JK PC-0717SC-30A/D Space</t>
  </si>
  <si>
    <t>Pc JK PC-0719AC-36A/F Animal Calender</t>
  </si>
  <si>
    <t>Pc JK PC-0719GZ-34A/F Gozzy</t>
  </si>
  <si>
    <t>Pc JK PC-0719PL-32 4W</t>
  </si>
  <si>
    <t>Pc JK PC-0719PL-32 Biru</t>
  </si>
  <si>
    <t>Pc JK PC-0719PL-32 Hijau</t>
  </si>
  <si>
    <t>Pc JK PC-0719PL-32 Merah</t>
  </si>
  <si>
    <t>Pc JK PC-0719PL-32 Kuning</t>
  </si>
  <si>
    <t>Pc JK PC-0719PSTL-35 Biru</t>
  </si>
  <si>
    <t>Pc JK PC-0719PSTL-35 Hijau</t>
  </si>
  <si>
    <t>Pc JK PC-0719PSTL-35 Pink</t>
  </si>
  <si>
    <t>Pc JK PC-0719PSTL-35 Ungu</t>
  </si>
  <si>
    <t>Pc JK PC-0719PSTL-35</t>
  </si>
  <si>
    <t>Pc JK PC-0719TV-33A/F Travel</t>
  </si>
  <si>
    <t>Pc Topla 2879B Br</t>
  </si>
  <si>
    <t>Pc Magnit CC-7808 + asahan</t>
  </si>
  <si>
    <t>Pc PS 002</t>
  </si>
  <si>
    <t>Pc BD 715</t>
  </si>
  <si>
    <t>Pc XLG BD 691</t>
  </si>
  <si>
    <t>Pc Magnit XLG B-35182</t>
  </si>
  <si>
    <t>Pc Plastik B-35122</t>
  </si>
  <si>
    <t>Pc BD 193-26</t>
  </si>
  <si>
    <t>Pc  BD 795</t>
  </si>
  <si>
    <t>Pc BD ED-640</t>
  </si>
  <si>
    <t>Pc set 2 BD 330-24</t>
  </si>
  <si>
    <t>Pc XLG BD 180-26</t>
  </si>
  <si>
    <t>Pc XLG BD 331-22</t>
  </si>
  <si>
    <t>Pc BD 194-24</t>
  </si>
  <si>
    <t>Pc magnit B-35145</t>
  </si>
  <si>
    <t>Pc magnit B-35145 L</t>
  </si>
  <si>
    <t>Pc magnit B-35165</t>
  </si>
  <si>
    <t>Pc BD 180-UN1</t>
  </si>
  <si>
    <t>Pc BD 191-26</t>
  </si>
  <si>
    <t>Pc BD 933</t>
  </si>
  <si>
    <t>Pc BD 180-C Hewan/ Animal</t>
  </si>
  <si>
    <t>Pc BD 180-UN2</t>
  </si>
  <si>
    <t>Pc BD 191-UN</t>
  </si>
  <si>
    <t>Pc BD 194-UN</t>
  </si>
  <si>
    <t>Pc BD XLG 931</t>
  </si>
  <si>
    <t>Pc XLG BD 806</t>
  </si>
  <si>
    <t>Pc XLG BD 838</t>
  </si>
  <si>
    <t>Pc BD XLG 893</t>
  </si>
  <si>
    <t>Pc BD XLG 935</t>
  </si>
  <si>
    <t>Pc XLG BD 194-C</t>
  </si>
  <si>
    <t>Pc BD XLG BD847</t>
  </si>
  <si>
    <t>Pc BD XLG 934</t>
  </si>
  <si>
    <t>Pc BD XLG BD 938</t>
  </si>
  <si>
    <t>Pc BD XLG 940</t>
  </si>
  <si>
    <t>Pc BD XLG 942</t>
  </si>
  <si>
    <t>Pc Magnet B-35113-20 + KUNCI KOMBINASI</t>
  </si>
  <si>
    <t>Pc Magnit Air B-35241</t>
  </si>
  <si>
    <t>Pc Magnit B-35116-20</t>
  </si>
  <si>
    <t>Pc Magnit B-35116-20L</t>
  </si>
  <si>
    <t>Pc Magnit B-35141</t>
  </si>
  <si>
    <t>Pc Magnit B-3578-20</t>
  </si>
  <si>
    <t>Pc XLG B-3513-24</t>
  </si>
  <si>
    <t>Pc XLG B-3513-24 L</t>
  </si>
  <si>
    <t>Pc Magnit XLG B-35189</t>
  </si>
  <si>
    <t>Pc XLG B-3535-24</t>
  </si>
  <si>
    <t>Pc XLG BD 812</t>
  </si>
  <si>
    <t>Pc XLG BD 828</t>
  </si>
  <si>
    <t>Pc XLG BD 861</t>
  </si>
  <si>
    <t>Pc BD XLG 858</t>
  </si>
  <si>
    <t>Pc XLG BD 811</t>
  </si>
  <si>
    <t>Pc BD 193-25</t>
  </si>
  <si>
    <t>Pc Plastik B-3581</t>
  </si>
  <si>
    <t>Pc BD 907</t>
  </si>
  <si>
    <t>Pc BD BT XLG 1745</t>
  </si>
  <si>
    <t>Pc BD 180-UN</t>
  </si>
  <si>
    <t>Pc XLG BD 905</t>
  </si>
  <si>
    <t>Pc XLG BD 177-28 A</t>
  </si>
  <si>
    <t>Pc XLG BD 798</t>
  </si>
  <si>
    <t>Pc magnit B-3513-15</t>
  </si>
  <si>
    <t>Pc magnit B-35138-21</t>
  </si>
  <si>
    <t>Pc magnit Oggy O-022</t>
  </si>
  <si>
    <t>Pc magnit Oggy O-22 L</t>
  </si>
  <si>
    <t>Pc BD-918</t>
  </si>
  <si>
    <t>Pc BD 191-25</t>
  </si>
  <si>
    <t>Pc kode HS 1001</t>
  </si>
  <si>
    <t>Pc Gasta GS-3219/ segi/ happy</t>
  </si>
  <si>
    <t>Pc klg B 305 CS</t>
  </si>
  <si>
    <t>Meja Belajar Pelna</t>
  </si>
  <si>
    <t>Pc Klg CC 1008 + Isi</t>
  </si>
  <si>
    <t>GARISAN BESI 30 CM TF</t>
  </si>
  <si>
    <t>GARISAN BESI 40 CM TF</t>
  </si>
  <si>
    <t>GARISAB BESI 50 CM TF</t>
  </si>
  <si>
    <t>GARISAN BESI 60 CM TF</t>
  </si>
  <si>
    <t>Garisan 30cm Besi TF</t>
  </si>
  <si>
    <t>Garisan 40cm Besi TF</t>
  </si>
  <si>
    <t>Garisan 50cm Besi TF</t>
  </si>
  <si>
    <t>Garisan 60cm Besi TF</t>
  </si>
  <si>
    <t>NB NOTA_C_QTY+F</t>
  </si>
  <si>
    <t>Pc Magnit C-1758 (22x7.5)</t>
  </si>
  <si>
    <t>Pc Magnit  AC-1762 (22x7.5)</t>
  </si>
  <si>
    <t>Pc Magnit B-511-1 (22x8)</t>
  </si>
  <si>
    <t>Pc Magnit C-1755-1 (22x7.5)</t>
  </si>
  <si>
    <t>Pc Magnit C-1756 (22x7.5)</t>
  </si>
  <si>
    <t>Pc Magnit C-5212 3D (23x8.5)</t>
  </si>
  <si>
    <t>Pc Magnit C-2755-1 (22x7.5)</t>
  </si>
  <si>
    <t>Pc Magnit FC-1757 (22x7.5)</t>
  </si>
  <si>
    <t>Pc Magnit FC-1758 (22x7.5)</t>
  </si>
  <si>
    <t>Pc Magnit FC-1760 (22x7.5) Timbul</t>
  </si>
  <si>
    <t>Pc Magnit FC-1761 (22x7.5) 3D</t>
  </si>
  <si>
    <t>Pc Magnit FC-5223 3D (23x8.5)</t>
  </si>
  <si>
    <t>Pc Magnit FC-6295 (23x10)</t>
  </si>
  <si>
    <t>Pc Magnit FX-2210 Metalik Lebar (22x10)</t>
  </si>
  <si>
    <t>Pc Magnit FX-2275 (22x7.5) Metalik</t>
  </si>
  <si>
    <t>Pc Magnit FX-2276 (22x7.5) Metalik</t>
  </si>
  <si>
    <t>Pc Magnit FY-6822 (22x7.5)</t>
  </si>
  <si>
    <t>Pc Magnit FY-6823 (23x8.5)</t>
  </si>
  <si>
    <t>Pc Magnit LC-1059 (22x7.5)</t>
  </si>
  <si>
    <t>Pc Magnt LPY-6 (23x8)</t>
  </si>
  <si>
    <t>Pc Magnit TC-1756 (22x7.5)</t>
  </si>
  <si>
    <t>P/C MAG AC-1762 (22x7.5)</t>
  </si>
  <si>
    <t>Pc Magnit JH-220 A (22x8.5)</t>
  </si>
  <si>
    <t>CUTTER SC9C TRANS</t>
  </si>
  <si>
    <t>SDI P.MARKER P500-VP BIRU</t>
  </si>
  <si>
    <t>Spidol SDI P500-VP Biru</t>
  </si>
  <si>
    <t>ACRYLIC SISIPAN KERTAS A4 T (30X21 CM)</t>
  </si>
  <si>
    <t>Acrylic sisipan kertas A4 T 30x21cm</t>
  </si>
  <si>
    <t>AGENDA 123 POLOS HIJAU</t>
  </si>
  <si>
    <t>Agenda polos 123 Hijau</t>
  </si>
  <si>
    <t>96 pcs</t>
  </si>
  <si>
    <t>PAPER BAG COKLAT TG TEBAL</t>
  </si>
  <si>
    <t>AGENDA PRO DELUXE BSR PC-122 WK</t>
  </si>
  <si>
    <t>BUKU MEWARNAI BTS/ MIX 2201</t>
  </si>
  <si>
    <t>CLIP BOARD TRANS FOLIO FANCY TR-2335</t>
  </si>
  <si>
    <t>800 PCS</t>
  </si>
  <si>
    <t>Buku Mewarnai BTS/ Mix 2201</t>
  </si>
  <si>
    <t>Clip Board Trans Folio Fancy TR-2335</t>
  </si>
  <si>
    <t>SHOPPING BAG BRANDED KECIL</t>
  </si>
  <si>
    <t>Cutter Gunindo A 18 Trans</t>
  </si>
  <si>
    <t xml:space="preserve">Gunting Gunindo FL coklat </t>
  </si>
  <si>
    <t xml:space="preserve">Gunting Gunindo FM coklat </t>
  </si>
  <si>
    <t xml:space="preserve">Gunting Gunindo SPL coklat </t>
  </si>
  <si>
    <t xml:space="preserve">Gunting Gunindo SPM Coklat </t>
  </si>
  <si>
    <t>Cutter Gunindo SC 9A putih</t>
  </si>
  <si>
    <t>Cutter Gunindo SC 9C Trans</t>
  </si>
  <si>
    <t>Gunting Gunindo HB-60</t>
  </si>
  <si>
    <t>Gunting Gunindo HB-65</t>
  </si>
  <si>
    <t>Gunting Gunindo HB 75</t>
  </si>
  <si>
    <t>Gunting Gunindo HB 85</t>
  </si>
  <si>
    <t>Gunting Gunindo OLL</t>
  </si>
  <si>
    <t>Gunting Gunindo OMM</t>
  </si>
  <si>
    <t>Gunting Gunindo OSS</t>
  </si>
  <si>
    <t>Gunting Gunindo PL-8</t>
  </si>
  <si>
    <t>Penghapus Gunindo WB 802</t>
  </si>
  <si>
    <t>Penghapus Gunindo WB 803</t>
  </si>
  <si>
    <t>Penghapus Gunindo WB 805</t>
  </si>
  <si>
    <t>Agenda Pro Deluxe Besar PC-122 WK</t>
  </si>
  <si>
    <t>NB Exclusive 0801/ 80</t>
  </si>
  <si>
    <t>Lem Glupen Kenko GLP-01</t>
  </si>
  <si>
    <t>ASAHAN JOYKO A-63 ROBOT</t>
  </si>
  <si>
    <t>SHARPENER A-63 (ROBOT) JK</t>
  </si>
  <si>
    <t>Asahan JK A-63 Robot</t>
  </si>
  <si>
    <t>PENCIL CASE PC-0618PL-11 BLUE JK</t>
  </si>
  <si>
    <t>PENCIL CASE PC-0618PL-11 GREEN JK</t>
  </si>
  <si>
    <t>PENCIL CASE PC-0618PL-11 RED JK</t>
  </si>
  <si>
    <t>PENCIL CASE PC-0618PL-11 YELLOW JK</t>
  </si>
  <si>
    <t>PENCIL CASE JOYKO PC-0618 WARNA</t>
  </si>
  <si>
    <t>PENCIL CASE JOYKO PC-0618 BIRU</t>
  </si>
  <si>
    <t>PENCIL CASE JOYKO PC-0618 HIJAU</t>
  </si>
  <si>
    <t>PENCIL CASE JOYKO PC-0618 MERAH</t>
  </si>
  <si>
    <t>PENCIL CASE JOYKO PC-0618 KUNING</t>
  </si>
  <si>
    <t>Pc JK PC-0618PL-11 Biru</t>
  </si>
  <si>
    <t>Pc JK PC-0618PL-11 Hijau</t>
  </si>
  <si>
    <t>Pc JK PC-0618PL-11 Merah</t>
  </si>
  <si>
    <t>Pc JK PC-0618PL-11 Kuning</t>
  </si>
  <si>
    <t>SHOPPING BAG SB-116 SDG BRANDED</t>
  </si>
  <si>
    <t>BINDER NOTE B5 ABSTRAK</t>
  </si>
  <si>
    <t>bnote</t>
  </si>
  <si>
    <t>BALON CACING 1022  + POMPA CPK 2225</t>
  </si>
  <si>
    <t>BN B5 Abstrak</t>
  </si>
  <si>
    <t>PENSIL KAYAGI SKIN KY-PF2025</t>
  </si>
  <si>
    <t>Pensil 2B Kayagi KY-PF2025</t>
  </si>
  <si>
    <t>pensik</t>
  </si>
  <si>
    <t>GEL ZHIXIN + REFILL G-3153</t>
  </si>
  <si>
    <t>GEL ZHIXIN + REFILL G-5008</t>
  </si>
  <si>
    <t>GEL ZHIXIN + REFILL G-5013</t>
  </si>
  <si>
    <t>GEL ZHIXIN + REFILL G-5034 L</t>
  </si>
  <si>
    <t>HIGHLIGHTER HL-14 (GREY) JK</t>
  </si>
  <si>
    <t>Stabillo Highlighter JK HL-14 Grey</t>
  </si>
  <si>
    <t>BALLPEN BP-248 SUMA (BLACK) JK</t>
  </si>
  <si>
    <t>BALLPEN JOYKO BP-248 SUMA HITAM</t>
  </si>
  <si>
    <t>MEJA KARAKTER</t>
  </si>
  <si>
    <t>meja</t>
  </si>
  <si>
    <t>Tas Branded Kecil</t>
  </si>
  <si>
    <t>Balon Cacing 1022 + Pompa CPK 2225</t>
  </si>
  <si>
    <t>Bp Gel Zhixin + Refill G-3138</t>
  </si>
  <si>
    <t>Bp Gel Zhixin + Refill G-5016</t>
  </si>
  <si>
    <t>Bp Gel Zhixin + Refill G-5014</t>
  </si>
  <si>
    <t>Bp Gel Zhixin + Refill G-3153</t>
  </si>
  <si>
    <t>Bp Gel Zhixin + Refill G-5008</t>
  </si>
  <si>
    <t>Bp Gel Zhixin + Refill G-5013</t>
  </si>
  <si>
    <t>Bp Gel Zhixin + Refill G-5034 L</t>
  </si>
  <si>
    <t>Bp Gel Zhixin Tube G-3567</t>
  </si>
  <si>
    <t>Bp Gel Zhixin Tube G-3567L</t>
  </si>
  <si>
    <t>Bp Gel Zhixin Tube G-3568L</t>
  </si>
  <si>
    <t>Bp Gel Zhixin + Refill G-3027</t>
  </si>
  <si>
    <t>Bp Gel Zhixin + Refill G-3031</t>
  </si>
  <si>
    <t>Bp Gel Zhixin + Refill G-3033</t>
  </si>
  <si>
    <t>Bp Gel Zhixin + Refill G-3035</t>
  </si>
  <si>
    <t>Bp Gel Zhixin + Refill G-3036</t>
  </si>
  <si>
    <t>Bp Gel Zhixin + Refill G-3037</t>
  </si>
  <si>
    <t>Bp Gel Zhixin + Refill G-3038</t>
  </si>
  <si>
    <t>Bp Gel Zhixin + Refill G-3039</t>
  </si>
  <si>
    <t>Bp Gel Zhixin + Refill G-3050</t>
  </si>
  <si>
    <t>Bp Gel Zhixin + Refill G-3051</t>
  </si>
  <si>
    <t>Bp Gel Zhixin + Refill G-3053</t>
  </si>
  <si>
    <t>Bp Gel Zhixin + Refill G-3056</t>
  </si>
  <si>
    <t>Bp Gel Zhixin + Refill G-3057</t>
  </si>
  <si>
    <t>Bp Gel Zhixin + Refill G-3058</t>
  </si>
  <si>
    <t>Bp Gel Zhixin + Refill G-3060</t>
  </si>
  <si>
    <t>Bp Gel Zhixin + Refill G-3062</t>
  </si>
  <si>
    <t>Bp Gel Zhixin + Refill G-3066</t>
  </si>
  <si>
    <t>Bp Gel Zhixin + Refill G-3068</t>
  </si>
  <si>
    <t>Bp Gel Zhixin + Refill G-3070</t>
  </si>
  <si>
    <t>Bp Gel Zhixin + Refill G-3078</t>
  </si>
  <si>
    <t>Bp Gel Zhixin + Refill G-3086</t>
  </si>
  <si>
    <t>Bp Gel Zhixin + Refill G-3087</t>
  </si>
  <si>
    <t>Bp Gel Zhixin + Refill G-3088</t>
  </si>
  <si>
    <t>Bp Gel Zhixin + Refill G-3089</t>
  </si>
  <si>
    <t>Bp Gel Zhixin + Refill G-3090</t>
  </si>
  <si>
    <t>Bp Gel Zhixin + Refill G-3092</t>
  </si>
  <si>
    <t>Bp Gel Zhixin + Refill G-3093</t>
  </si>
  <si>
    <t>Bp Gel Zhixin + Refill G-3096</t>
  </si>
  <si>
    <t>Bp Gel Zhixin + Refill G-3099</t>
  </si>
  <si>
    <t>Bp Gel Zhixin + Refill G-3101</t>
  </si>
  <si>
    <t>Bp Gel Zhixin + Refill G-3102</t>
  </si>
  <si>
    <t>Bp Gel Zhixin + Refill G-3103</t>
  </si>
  <si>
    <t>Bp Gel Zhixin + Refill G-3106</t>
  </si>
  <si>
    <t>Bp Gel Zhixin+Refill G-3108</t>
  </si>
  <si>
    <t>Bp Gel Zhixin + Refill G-3108 S-3</t>
  </si>
  <si>
    <t>Bp Gel Zhixin + Refill G-3109</t>
  </si>
  <si>
    <t>Bp Gel Zhixin + Refill G-3110</t>
  </si>
  <si>
    <t>Bp Gel Zhixin + Refill G-3111</t>
  </si>
  <si>
    <t>Bp Gel Zhixin+Refill G-3112</t>
  </si>
  <si>
    <t>Bp Gel Zhixin + Refill G-3112 S-3</t>
  </si>
  <si>
    <t>Bp Gel Zhixin + Refill G-3115</t>
  </si>
  <si>
    <t>Bp Gel Zhixin + Refill G-3116</t>
  </si>
  <si>
    <t>Bp Gel Zhixin + Refill G-3117</t>
  </si>
  <si>
    <t>Bp Gel Zhixin + Refill G-3118</t>
  </si>
  <si>
    <t>Bp Gel Zhixin + Refill G-3119</t>
  </si>
  <si>
    <t>Bp Gel Zhixin + Refill G-3120</t>
  </si>
  <si>
    <t>Bp Gel Zhixin + Refill G-3121</t>
  </si>
  <si>
    <t>Bp Gel Zhixin + Refill G-3122</t>
  </si>
  <si>
    <t>Bp Gel Zhixin + Refill G-3123</t>
  </si>
  <si>
    <t>Bp Gel Zhixin + Refill G-3124</t>
  </si>
  <si>
    <t>Bp Gel Zhixin + Refill G-3125</t>
  </si>
  <si>
    <t>Bp Gel Zhixin + Refill G-3126</t>
  </si>
  <si>
    <t>Bp Gel Zhixin + Refill G-3127</t>
  </si>
  <si>
    <t>Bp Gel Zhixin + Refill G-3128</t>
  </si>
  <si>
    <t>Bp Gel Zhixin + Refill G-3129</t>
  </si>
  <si>
    <t>Bp Gel Zhixin + Refill G-3130</t>
  </si>
  <si>
    <t>Bp Gel Zhixin + Refill G-3131</t>
  </si>
  <si>
    <t>Bp Gel Zhixin + Refill G-3132</t>
  </si>
  <si>
    <t>Bp Gel Zhixin + Refill G-3133</t>
  </si>
  <si>
    <t>Bp Gel Zhixin + Refill G-3135</t>
  </si>
  <si>
    <t>Bp Gel Zhixin + Refill G-3136</t>
  </si>
  <si>
    <t>Bp Gel Zhixin + Refill G-3137</t>
  </si>
  <si>
    <t>Bp Gel Zhixin + Refill G-3555 A</t>
  </si>
  <si>
    <t>Bp Gel Zhixin + Refill G-355A</t>
  </si>
  <si>
    <t>Bp Gel Zhixin + Refill G-5001</t>
  </si>
  <si>
    <t>Bp Gel Zhixin + Refill G-5002</t>
  </si>
  <si>
    <t>Bp Gel Zhixin + Refill G-5004</t>
  </si>
  <si>
    <t>Bp Gel Zhixin + Refill G-5009</t>
  </si>
  <si>
    <t>Bp Gel Zhixin + Refill G-5016 L</t>
  </si>
  <si>
    <t>Bp Gel Tizo Fancy TG-3606-D</t>
  </si>
  <si>
    <t>Bp Gel Tizo Fancy TG 30301-D</t>
  </si>
  <si>
    <t>Bp Gel Tizo Fancy TG 30541-D</t>
  </si>
  <si>
    <t>Bp Gel Tizo Fancy TG 30541-DL</t>
  </si>
  <si>
    <t>Bp Gel Tizo Fancy TG30541-E</t>
  </si>
  <si>
    <t>Bp Gel Tizo Fancy TG 30542-D</t>
  </si>
  <si>
    <t>Bp Gel Tizo Fancy TG30590-D</t>
  </si>
  <si>
    <t>Bp Gel Tizo Fancy TG 30600-D</t>
  </si>
  <si>
    <t>Bp Gel Tizo Fancy TG30600-E</t>
  </si>
  <si>
    <t>Bp Gel Tizo Fancy TG 30601-D</t>
  </si>
  <si>
    <t>Bp Gel Tizo Fancy TG 30605-C</t>
  </si>
  <si>
    <t>Bp Gel Tizo Fancy TG 30605-CL</t>
  </si>
  <si>
    <t>Bp Gel Tizo Fancy TG30606-C</t>
  </si>
  <si>
    <t>Bp Gel Tizo Fancy TG 30606-D</t>
  </si>
  <si>
    <t>Bp Gel Tizo Fancy TG 30734-D</t>
  </si>
  <si>
    <t>Bp Gel Tizo Fancy TG30734-E</t>
  </si>
  <si>
    <t>Bp Gel Tizo Fancy TG 30735-D</t>
  </si>
  <si>
    <t>Bp Gel Tizo Fancy TG 30801-D</t>
  </si>
  <si>
    <t>Bp Gel Tizo Fancy TG30801-DL</t>
  </si>
  <si>
    <t>Bp Gel Tizo Fancy TG30801-E</t>
  </si>
  <si>
    <t>Bp Gel Tizo Fancy TG 30802-D</t>
  </si>
  <si>
    <t>Bp Gel Tizo Fancy TG30802-E</t>
  </si>
  <si>
    <t>Bp Gel Tizo Fancy TG 30900-D</t>
  </si>
  <si>
    <t>Bp Gel Tizo Fancy TG 30900-DL</t>
  </si>
  <si>
    <t>Bp Gel Tizo Fancy TG30900-E</t>
  </si>
  <si>
    <t>Bp Gel Tizo Fancy TG 30901-D</t>
  </si>
  <si>
    <t>Bp Gel Tizo Fancy TG30901-DL</t>
  </si>
  <si>
    <t>Bp Gel Tizo Fancy TG 31035-DL</t>
  </si>
  <si>
    <t>Bp Gel Tizo Fancy TG31035-E</t>
  </si>
  <si>
    <t>Bp Gel Tizo Fancy TG 31037-D</t>
  </si>
  <si>
    <t>Bp Gel Tizo Fancy TG 31037-DL</t>
  </si>
  <si>
    <t>Bp Gel Tizo Fancy TG31037-E</t>
  </si>
  <si>
    <t>Bp Gel Tizo Fancy TG 31475-D</t>
  </si>
  <si>
    <t>Bp Gel Tizo Fancy TG31475-E</t>
  </si>
  <si>
    <t>Bp Gel Tizo Fancy TG 31475-KL</t>
  </si>
  <si>
    <t>Bp Gel Tizo Fancy TG 31590-D</t>
  </si>
  <si>
    <t>Bp Gel Tizo Fancy TG31590-E</t>
  </si>
  <si>
    <t>Bp Gel Tizo Fancy TG31601-D</t>
  </si>
  <si>
    <t>Bp Gel Tizo Fancy TG31605-D</t>
  </si>
  <si>
    <t>Bp Gel Tizo Fancy TG 31762-D</t>
  </si>
  <si>
    <t>Bp Gel Tizo Fancy TG31762-E</t>
  </si>
  <si>
    <t>Bp Gel Tizo Fancy TG 31763-D</t>
  </si>
  <si>
    <t>Bp Gel Tizo Fancy TG31763-E</t>
  </si>
  <si>
    <t>Bp Gel Tizo Fancy TG31763-EL</t>
  </si>
  <si>
    <t>Bp Gel Tizo Fancy TG 31780-D</t>
  </si>
  <si>
    <t>Bp Gel Tizo Fancy TG 31780-DL</t>
  </si>
  <si>
    <t>Bp Gel Tizo Fancy TG31780-E</t>
  </si>
  <si>
    <t>Bp Gel Tizo Fancy TG 31810-D</t>
  </si>
  <si>
    <t>Bp Gel Tizo Fancy TG31810-DL</t>
  </si>
  <si>
    <t>Bp Gel Tizo Fancy TG31810-E</t>
  </si>
  <si>
    <t>Bp Gel Tizo Fancy TG 31830-C</t>
  </si>
  <si>
    <t>Bp Gel Tizo Fancy TG 31830-D</t>
  </si>
  <si>
    <t>Bp Gel Tizo Fancy TG31830-E</t>
  </si>
  <si>
    <t>Bp Gel Tizo Fancy TG 31831-D</t>
  </si>
  <si>
    <t>Bp Gel Tizo Fancy TG31831-E</t>
  </si>
  <si>
    <t>Bp Gel Tizo Fancy TG 31975-D</t>
  </si>
  <si>
    <t>Bp Gel Tizo Fancy TG31975-E</t>
  </si>
  <si>
    <t>Bp Gel Tizo Fancy TG 32763-D</t>
  </si>
  <si>
    <t>Bp Gel Tizo Fancy TG 3481-D</t>
  </si>
  <si>
    <t>Bp Gel Tizo Fancy TG 348-D</t>
  </si>
  <si>
    <t>Bp Gel Tizo Fancy TG348-DL</t>
  </si>
  <si>
    <t>Bp Gel Tizo Fancy TG348-E</t>
  </si>
  <si>
    <t>Bp Gel Tizo Fancy TG348-EL</t>
  </si>
  <si>
    <t>Bp Gel Tizo Fancy TG31055-E</t>
  </si>
  <si>
    <t>Bp Gel Tizo S-3 0.5 TG 32610</t>
  </si>
  <si>
    <t>Bp Gel Tizo Retrc 0.5 TG 670</t>
  </si>
  <si>
    <t>Bp Gel Tizo Retrc 0.5 TG-690</t>
  </si>
  <si>
    <t>Bp Gel Techjob TG-313</t>
  </si>
  <si>
    <t>Bp Gel Techjob TG 346-B</t>
  </si>
  <si>
    <t>Tas karung 55 x 65</t>
  </si>
  <si>
    <t>Tipe-ex Debozz DB-CT010</t>
  </si>
  <si>
    <t>Tipe-ex Debozz Mini DB-CT005</t>
  </si>
  <si>
    <t>Tipe-ex Debozz DB CT 013</t>
  </si>
  <si>
    <t>Tipe-ex Debozz 008 DB CT 008</t>
  </si>
  <si>
    <t>Tipe-ex Debozz 10m DB CT 007</t>
  </si>
  <si>
    <t>Tipe-ex MT 737 A</t>
  </si>
  <si>
    <t>Tipe-ex XDM 6078</t>
  </si>
  <si>
    <t>Tipe-ex XDM 6079</t>
  </si>
  <si>
    <t>Tipe-ex XDM 6145</t>
  </si>
  <si>
    <t>Tipe-ex XDM 8005</t>
  </si>
  <si>
    <t>Tipe-ex XDM 8007</t>
  </si>
  <si>
    <t>Tipe-ex 9147 60x5mm Peach</t>
  </si>
  <si>
    <t>Tipe-ex JK CT-507</t>
  </si>
  <si>
    <t>Tipe-ex JK CT-508</t>
  </si>
  <si>
    <t>Tipe-ex JK CT-509</t>
  </si>
  <si>
    <t>Tipe-ex JK CT-510 A</t>
  </si>
  <si>
    <t>Tipe-ex JK CT-520</t>
  </si>
  <si>
    <t>Tipe-ex JK CT-522</t>
  </si>
  <si>
    <t>Tipe-ex JK CT-522 PTL</t>
  </si>
  <si>
    <t>Tipe-ex JK CT-522-02</t>
  </si>
  <si>
    <t>Tipe-ex JK CT-533</t>
  </si>
  <si>
    <t>Tipe-ex JK CT-534</t>
  </si>
  <si>
    <t>Tipe-ex JK CT-540</t>
  </si>
  <si>
    <t>Tipe-ex JK CT-545</t>
  </si>
  <si>
    <t>Tipe-ex JK CT-546</t>
  </si>
  <si>
    <t>Tipe-ex JK CT-547</t>
  </si>
  <si>
    <t>Tipe-ex JK CT-549</t>
  </si>
  <si>
    <t>Tipe-ex JK CT-553</t>
  </si>
  <si>
    <t>Tipe-ex JK CT-562</t>
  </si>
  <si>
    <t>Tipe-ex JK CT-572</t>
  </si>
  <si>
    <t>Tipe-ex JK CT-573</t>
  </si>
  <si>
    <t>Tipe-ex MT-737 A/ 5x16/ +refill</t>
  </si>
  <si>
    <t>Tipe-ex MT-747A/ 5x8</t>
  </si>
  <si>
    <t>Tipe-ex MT-757/ 5x12</t>
  </si>
  <si>
    <t>Tipe-ex MT-826/ 5x45</t>
  </si>
  <si>
    <t>Tipe-ex MT-855/ 5x20</t>
  </si>
  <si>
    <t>Tipe-ex MT-919/ 5x30</t>
  </si>
  <si>
    <t>Tipe-ex XDM 5026 / 5 x 30</t>
  </si>
  <si>
    <t>Tipe-ex XDM 5037 / 5 x 30</t>
  </si>
  <si>
    <t>Tipe-ex XDM 6080 / 5 x 30</t>
  </si>
  <si>
    <t>Tipe-ex Kenko CT-1505 FC</t>
  </si>
  <si>
    <t>Tipe-ex Kenko CT-2001</t>
  </si>
  <si>
    <t>Tipe-ex Kenko CT-202 N</t>
  </si>
  <si>
    <t>Tipe-ex Kenko CT-210 SL</t>
  </si>
  <si>
    <t>Tipe-ex Kenko CT-3001</t>
  </si>
  <si>
    <t>Tipe-ex Kenko CT-306</t>
  </si>
  <si>
    <t>Tipe-ex Kenko CT-309</t>
  </si>
  <si>
    <t>Tipe-ex Kenko CT-309 NR</t>
  </si>
  <si>
    <t>Tipe-ex Kenko CT-310 SL</t>
  </si>
  <si>
    <t>Tipe-ex Kenko CT-606</t>
  </si>
  <si>
    <t>Tipe-ex Kenko CT-608 FC</t>
  </si>
  <si>
    <t>Tipe-ex Kenko CT-634</t>
  </si>
  <si>
    <t>Tipe-ex Kenko CT-634 DT</t>
  </si>
  <si>
    <t>Tipe-ex Kenko CT-634 N</t>
  </si>
  <si>
    <t>Tipe-ex Kenko CT-802 N</t>
  </si>
  <si>
    <t>Tipe-ex Kenko CT-809</t>
  </si>
  <si>
    <t>Tipe-ex Kenko CT-818</t>
  </si>
  <si>
    <t>Tipe-ex Kenko CT-819</t>
  </si>
  <si>
    <t>Tipe-ex Kenko CT-831</t>
  </si>
  <si>
    <t>Tipe-ex Kenko CT-843 N</t>
  </si>
  <si>
    <t>Tipe-ex Kenko CT-902</t>
  </si>
  <si>
    <t>Tipe-ex Kenko CT-902 P</t>
  </si>
  <si>
    <t>Tipe-ex Kenko CT-902 CL</t>
  </si>
  <si>
    <t>Tipe-ex Kenko CT-902 DT</t>
  </si>
  <si>
    <t>Tipe-ex Kenko CT-903</t>
  </si>
  <si>
    <t>Tipe-ex Kenko CT-906</t>
  </si>
  <si>
    <t>Tipe-ex Kenko CT-909</t>
  </si>
  <si>
    <t>Tipe-ex Kenko CT-919</t>
  </si>
  <si>
    <t>Dispenser JK TC-106</t>
  </si>
  <si>
    <t>Dispenser JK TC-107</t>
  </si>
  <si>
    <t>Dispenser JK TC-110</t>
  </si>
  <si>
    <t>Dispenser JK TC-111</t>
  </si>
  <si>
    <t>Dispenser JK TC-113</t>
  </si>
  <si>
    <t>Dispenser JK TC-114</t>
  </si>
  <si>
    <t>Dispenser JK TC-116</t>
  </si>
  <si>
    <t>Dispenser JK TC-117</t>
  </si>
  <si>
    <t>Dispenser JK TD-09N</t>
  </si>
  <si>
    <t>Dispenser JK TD-101</t>
  </si>
  <si>
    <t>Dispenser JK TD-102</t>
  </si>
  <si>
    <t>Dispenser JK TD-103</t>
  </si>
  <si>
    <t>Dispenser JK TD-2</t>
  </si>
  <si>
    <t>Dispenser JK TD-2H Handle</t>
  </si>
  <si>
    <t>Dispenser JK TD-2H</t>
  </si>
  <si>
    <t>Dispenser JK TD-2S</t>
  </si>
  <si>
    <t>Bp JK BP-248 Suma Hitam</t>
  </si>
  <si>
    <t>Bp JK BP-250 Briz Hitam</t>
  </si>
  <si>
    <t>Bp JK BP-251 Frodo Hitam</t>
  </si>
  <si>
    <t>Bp JK BP-254 Mora Hitam</t>
  </si>
  <si>
    <t>Bp Gel Zui Zhua HY-1020 Hitam</t>
  </si>
  <si>
    <t>193 PCS</t>
  </si>
  <si>
    <t>Pc Magnit 8631 + Call</t>
  </si>
  <si>
    <t>Pcase Mika Rakitan SQ-803</t>
  </si>
  <si>
    <t>Binder Clip JK 105</t>
  </si>
  <si>
    <t>Binder Clip JK 105 CD</t>
  </si>
  <si>
    <t>Binder Clip JK 105 PTL</t>
  </si>
  <si>
    <t>Binder Clip JK 107</t>
  </si>
  <si>
    <t xml:space="preserve">Binder Clip JK 107 FC2 </t>
  </si>
  <si>
    <t>Binder Clip JK 111</t>
  </si>
  <si>
    <t>Binder Clip JK 155</t>
  </si>
  <si>
    <t>Binder Clip JK 200</t>
  </si>
  <si>
    <t>Binder Clip JK 200 CD</t>
  </si>
  <si>
    <t>Binder Clip JK 260</t>
  </si>
  <si>
    <t>Binder Clip JK 260 CD</t>
  </si>
  <si>
    <t>Binder Clip JK 280</t>
  </si>
  <si>
    <t>BN A5 JK 513 Temporary</t>
  </si>
  <si>
    <t>BN A5 JK 517 BIRU</t>
  </si>
  <si>
    <t>BN A5 JK 517 hijau</t>
  </si>
  <si>
    <t>BN A5 JK 517 pink</t>
  </si>
  <si>
    <t>BN A5 JK 517 ungu</t>
  </si>
  <si>
    <t>BN A5 JK F506 Paradise</t>
  </si>
  <si>
    <t>BN A5 JK F509 Life Goes On</t>
  </si>
  <si>
    <t>BN A5 JK F512 Animal</t>
  </si>
  <si>
    <t>BN A5 JK M376 Basic</t>
  </si>
  <si>
    <t>BN A5 JK M401 College</t>
  </si>
  <si>
    <t>BN A5 JK M416 image</t>
  </si>
  <si>
    <t>BN A5 JK M432 Classic</t>
  </si>
  <si>
    <t>BN A5 JK M440 Discovery</t>
  </si>
  <si>
    <t>BN A5 JK M473 University</t>
  </si>
  <si>
    <t>BN A5 JK M474 College</t>
  </si>
  <si>
    <t>BN A5 JK M476 Education</t>
  </si>
  <si>
    <t>BN A5 JK M477 Academy</t>
  </si>
  <si>
    <t>BN A5 JK M478 Imagination</t>
  </si>
  <si>
    <t>BN A5 JK M479 Biru</t>
  </si>
  <si>
    <t>BN A5 JK M479 Education</t>
  </si>
  <si>
    <t>BN A5 JK M479 Kuning</t>
  </si>
  <si>
    <t>BN A5 JK M479 Merah</t>
  </si>
  <si>
    <t>BN A5 JK M480 Faculty</t>
  </si>
  <si>
    <t>BN A5 JK M484 Hobakci</t>
  </si>
  <si>
    <t>BN A5 JK M491 College</t>
  </si>
  <si>
    <t>BN A5 JK M498 Spirit</t>
  </si>
  <si>
    <t>BN A5 JK M499 Dobujin</t>
  </si>
  <si>
    <t>BN A5 JK M503 Education</t>
  </si>
  <si>
    <t>BN A5 JK M505 Biru</t>
  </si>
  <si>
    <t>BN A5 JK M505 Hijau</t>
  </si>
  <si>
    <t>BN A5 JK M505 Kuning</t>
  </si>
  <si>
    <t>BN A5 JK M505 Merah</t>
  </si>
  <si>
    <t>BN A5 JK M510 Hijau</t>
  </si>
  <si>
    <t>BN A5 JK M510 Kuning</t>
  </si>
  <si>
    <t>BN A5 JK M510 Orange</t>
  </si>
  <si>
    <t>BN A5 JK M516 BIRU</t>
  </si>
  <si>
    <t>BN A5 JK M516 hijau</t>
  </si>
  <si>
    <t>BN A5 JK M516 pink</t>
  </si>
  <si>
    <t>BN A5 JK M516 ungu</t>
  </si>
  <si>
    <t>BN A5 JK MHTC-518</t>
  </si>
  <si>
    <t>BN A5 JK TSAT-521</t>
  </si>
  <si>
    <t>BN B5 JK 142 Kindness</t>
  </si>
  <si>
    <t>BN B5 JK 143 BIRU</t>
  </si>
  <si>
    <t>BN B5 JK 143 hijau</t>
  </si>
  <si>
    <t>BN B5 JK 143 pink</t>
  </si>
  <si>
    <t>BN B5 JK 143 ungu</t>
  </si>
  <si>
    <t>BN B5 JK M114 Image</t>
  </si>
  <si>
    <t>BN B5 JK M119 Believe</t>
  </si>
  <si>
    <t>BN B5 JK M125 College</t>
  </si>
  <si>
    <t>BN B5 JK M127 Education</t>
  </si>
  <si>
    <t>BN B5 JK M128 Education</t>
  </si>
  <si>
    <t>BN B5 JK M129 Academy</t>
  </si>
  <si>
    <t>BN B5 JK M130 Imagination</t>
  </si>
  <si>
    <t>BN B5 JK M131 4 Color</t>
  </si>
  <si>
    <t>BN B5 JK M132 Faculty</t>
  </si>
  <si>
    <t>BN B5 JK M133 Image</t>
  </si>
  <si>
    <t>BN B5 JK M137 Education</t>
  </si>
  <si>
    <t>BN B5 JK M138 Biru</t>
  </si>
  <si>
    <t>BN B5 JK M138 Hijau</t>
  </si>
  <si>
    <t>BN B5 JK M138 Kuning</t>
  </si>
  <si>
    <t>BN B5 JK M138 Merah</t>
  </si>
  <si>
    <t>BN B5 JK M140 Pear; White</t>
  </si>
  <si>
    <t>BN B5 JK M140 Pearl Dark Brown</t>
  </si>
  <si>
    <t>BN B5 JK M140 Pearl Light Brown</t>
  </si>
  <si>
    <t>BN B5 JK M79 Classic</t>
  </si>
  <si>
    <t>BN JK A5-TP-P519</t>
  </si>
  <si>
    <t>BN JK A5-TSAF-F511 animal face</t>
  </si>
  <si>
    <t>BN JK A5-TSPL-M507 dark grey</t>
  </si>
  <si>
    <t>BN JK A5-TSPL-M507 pearl  white</t>
  </si>
  <si>
    <t>BN JK A5-TSPL-M507 pearl dark brown</t>
  </si>
  <si>
    <t>BN JK A5-TSPL-M507 pearl light brown</t>
  </si>
  <si>
    <t>BN JK A5-TSPL-M508 dark grey</t>
  </si>
  <si>
    <t>BN JK A5-TSPL-M508 pearl  white</t>
  </si>
  <si>
    <t>BN JK A5-TSPL-M508 pearl dark brown</t>
  </si>
  <si>
    <t>BN JK A5-TSPL-M508 pearl light brown</t>
  </si>
  <si>
    <t>BN JK B5-TSAF-F141 animal face</t>
  </si>
  <si>
    <t>Crayon putar JK 12W Panjang</t>
  </si>
  <si>
    <t>Crayon putar JK 12W Pendek</t>
  </si>
  <si>
    <t>Crayon putar JK 24W Pendek</t>
  </si>
  <si>
    <t>Crayon putar JK 24W Panjang</t>
  </si>
  <si>
    <t>Label JK LB-2RL 1 Line Putih</t>
  </si>
  <si>
    <t>Label JK LB-3 2 Line Kuning</t>
  </si>
  <si>
    <t>Label JK LB-1LY 1 Line Kuning</t>
  </si>
  <si>
    <t>Lem Stick JK GS-09</t>
  </si>
  <si>
    <t>Lem Stick JK GS-100</t>
  </si>
  <si>
    <t>Lem Stick JK GS-102</t>
  </si>
  <si>
    <t>Lem Stick JK GS-103</t>
  </si>
  <si>
    <t>Lem Stick JK GS-104</t>
  </si>
  <si>
    <t>Lem Stick JK GS-15</t>
  </si>
  <si>
    <t>Paper Cutter JK PC-2638 (F4)</t>
  </si>
  <si>
    <t>Punch JK 30</t>
  </si>
  <si>
    <t>Punch JK 85</t>
  </si>
  <si>
    <t>NB BM_C_QTY+F</t>
  </si>
  <si>
    <t>Binder clip Kenko 105</t>
  </si>
  <si>
    <t>Binder clip Kenko 155</t>
  </si>
  <si>
    <t>Binder clip Kenko 200</t>
  </si>
  <si>
    <t>Binder clip Kenko 260</t>
  </si>
  <si>
    <t>Binder Clip Kenko 280</t>
  </si>
  <si>
    <t>Binder Clip Kenko 300</t>
  </si>
  <si>
    <t>Binder Clip Kenko 300 (6 PCS/ BOX)</t>
  </si>
  <si>
    <t>Bp Kenko Indo Gel hitam</t>
  </si>
  <si>
    <t>Bp Kenko K-1 hitam</t>
  </si>
  <si>
    <t>Bp Kenko K-1 Mini Hitam</t>
  </si>
  <si>
    <t>Bp Kenko K-1 ST Hitam</t>
  </si>
  <si>
    <t>Bp Kenko KE-1 hitam</t>
  </si>
  <si>
    <t>Bp Kenko KE-100 hitam</t>
  </si>
  <si>
    <t>Bp Kenko KE-16 Dot N Dot hitam</t>
  </si>
  <si>
    <t>Bp Kenko KE-200 hitam</t>
  </si>
  <si>
    <t>Bp Kenko KE-303 T-gel</t>
  </si>
  <si>
    <t>Bp Kenko KS-97  sign pen hitam</t>
  </si>
  <si>
    <t>Bp Kenko Sahara Dots Hitam</t>
  </si>
  <si>
    <t>Bp Kenko Sahara Hitam</t>
  </si>
  <si>
    <t>Bp Kenko Sahara Snack Hitam</t>
  </si>
  <si>
    <t>Bp Kenko Set Diamond DM-100S</t>
  </si>
  <si>
    <t>Bp Kenko T-Gel Erasable KE-303 ER Black</t>
  </si>
  <si>
    <t>Bp Kenko Winjeller KE-600</t>
  </si>
  <si>
    <t>Bp Kenko Winjeller KE-600 hitam</t>
  </si>
  <si>
    <t>Dispenser Kenko TD-201</t>
  </si>
  <si>
    <t>Dispenser Kenko TD-321</t>
  </si>
  <si>
    <t>Dispenser Kenko TD-323</t>
  </si>
  <si>
    <t>Dispenser Kenko TD-323 NC</t>
  </si>
  <si>
    <t>Dispenser Kenko TD-501</t>
  </si>
  <si>
    <t>Dispenser Kenko TD-503</t>
  </si>
  <si>
    <t>Dispenser Kenko TD-505</t>
  </si>
  <si>
    <t>Dispenser Kenko TDB-2 besi</t>
  </si>
  <si>
    <t>Isi cutter Kenko L-150 Besar</t>
  </si>
  <si>
    <t>Isi cutter Kenko A-100 Kecil</t>
  </si>
  <si>
    <t>Isi stapler Kenko No.10-1 M</t>
  </si>
  <si>
    <t xml:space="preserve">Oil Color Pensil JK TC 126-18 </t>
  </si>
  <si>
    <t>PENCIL GLASS PG-100 JK</t>
  </si>
  <si>
    <t>Pensil Glass JK PG-100</t>
  </si>
  <si>
    <t>PENCIL GLASS JOYKO PG-100</t>
  </si>
  <si>
    <t>Spidol 12W Brush Pen DBP 12W  Kenko</t>
  </si>
  <si>
    <t>Spidol 24W Brush Pen DBP 24W  Kenko</t>
  </si>
  <si>
    <t>Stip JK 20 Ht</t>
  </si>
  <si>
    <t>Stip JK 20 P</t>
  </si>
  <si>
    <t>Stip JK 30 Ht</t>
  </si>
  <si>
    <t>Stip JK 30 P</t>
  </si>
  <si>
    <t>Stip JK 40 Ht</t>
  </si>
  <si>
    <t>Stip JK 40 P</t>
  </si>
  <si>
    <t>Stip JK 40 Warna</t>
  </si>
  <si>
    <t>Bp VC-1609</t>
  </si>
  <si>
    <t>Isi Bensia LT 11-32</t>
  </si>
  <si>
    <t>Isi Stapler SDI 1210 (23/10)</t>
  </si>
  <si>
    <t>Isi Stapler SDI 1204 No.3</t>
  </si>
  <si>
    <t>PENJKGP212</t>
  </si>
  <si>
    <t>Sampul Boxy Batik</t>
  </si>
  <si>
    <t>Sampul Boxy Fancy</t>
  </si>
  <si>
    <t>Sampul Kwarto Batik</t>
  </si>
  <si>
    <t>Sampul Kwarto Fancy</t>
  </si>
  <si>
    <t>KERTAS KARBON DOUBLE BIRU E-1021</t>
  </si>
  <si>
    <t>KARTU STOCK KWARTO</t>
  </si>
  <si>
    <t>KARTU STOCK FOLIO</t>
  </si>
  <si>
    <t>Kartu Stock Folio Putih</t>
  </si>
  <si>
    <t>Kartu Stock Kwarto</t>
  </si>
  <si>
    <t>Kartu Stock Folio</t>
  </si>
  <si>
    <t>KARET PENTIL RODA MAS</t>
  </si>
  <si>
    <t>Karet Pentil Roda Mas</t>
  </si>
  <si>
    <t>SKETCH BOOK A5-3555</t>
  </si>
  <si>
    <t>SKETCH BOOK A4-3557</t>
  </si>
  <si>
    <t>Bk Sketsa A5-3555</t>
  </si>
  <si>
    <t>Bk Sketsa A4-3557</t>
  </si>
  <si>
    <t>SPIDOL P.MARKER P500-VP BIRU</t>
  </si>
  <si>
    <t>ASAHAN JOYKO B-24 (isi 12 pc)</t>
  </si>
  <si>
    <t>JANGKA (MATH SET) JOYKO MS-410</t>
  </si>
  <si>
    <t>HIGHLIGHTER / STABILLO JOYKO HL-14 GREY</t>
  </si>
  <si>
    <t>ADHESIVE HOOK JOYKO ADHK-3010</t>
  </si>
  <si>
    <t>ADHESIVE HOOK JOYKO ADHK-3020</t>
  </si>
  <si>
    <t>HANDY TAPE DISPENSER KENKO TDB-2 (BESI)</t>
  </si>
  <si>
    <t>KENKO MECHANICAL PENCIL MP-070 (0.5MM)</t>
  </si>
  <si>
    <t>MECHANICAL PENCIL 0.5 MM KENKO MP-070</t>
  </si>
  <si>
    <t>24 PAK (2 LSN)</t>
  </si>
  <si>
    <t>STAND PEN JOYKO PSGP-147 HITAM</t>
  </si>
  <si>
    <t>PENSIL KAYAGI KY-OF122B-2 2B COKLAT</t>
  </si>
  <si>
    <t>PENSIL KAYAGI KY-PF3051 2B FANCY</t>
  </si>
  <si>
    <t>PENSIL KAYAGI KY-PF3065 2B FANCY</t>
  </si>
  <si>
    <t>PENSIL KAYAGI KY-PF3063 2B FANCY</t>
  </si>
  <si>
    <t>PENSIL KAYAGI KY-PF3060 2B FANCY</t>
  </si>
  <si>
    <t>PENSIL KAYAGI KY-PF2025 2B SKIN</t>
  </si>
  <si>
    <t>Tas Cabin Elpida</t>
  </si>
  <si>
    <t>1 CTN (1 PCS)</t>
  </si>
  <si>
    <t>TAS CABIN ELPIDA (BONUS)</t>
  </si>
  <si>
    <t>Stick Note TF-010</t>
  </si>
  <si>
    <t>Stick Note TF-PN0244 400lb 3"</t>
  </si>
  <si>
    <t>Stick Note TF 654-8C 200lbr</t>
  </si>
  <si>
    <t>Stick Note TF 0245-8C 400lbr</t>
  </si>
  <si>
    <t>PENKENSAHARAHITAM</t>
  </si>
  <si>
    <t>BALLPEN BP-363 VOCUS TRANS PTL (BLACK) JK</t>
  </si>
  <si>
    <t>Bp JK BP-249 Lino hitam</t>
  </si>
  <si>
    <t>Bp JK BP-249 Lino BIRU</t>
  </si>
  <si>
    <t>Bp JK BP-336 My Pastel Hitam</t>
  </si>
  <si>
    <t>Bp JK BP-336 Vocus Trans PTL Hitam</t>
  </si>
  <si>
    <t>BALLPEN JOYKO BP-363 VOCUS TRANS PTL HITAM</t>
  </si>
  <si>
    <t>penjkbp363</t>
  </si>
  <si>
    <t>DUST 25 x 4</t>
  </si>
  <si>
    <t>PCK B-905/8.5X21/MOBIL/2SSN</t>
  </si>
  <si>
    <t>BINDER NOTE GASTA B5-CL1909/COLLEGE</t>
  </si>
  <si>
    <t>BINDER NOTE GASTA B5-CM1909/CAMPUS</t>
  </si>
  <si>
    <t>BINDER NOTE MICROTOP A5-BT36/BATIK</t>
  </si>
  <si>
    <t>BINDER NOTE MICROTOP A5-CM36/CAMPUS</t>
  </si>
  <si>
    <t>BINDER NOTE GASTA SLIP B5-BT65/BATIK</t>
  </si>
  <si>
    <t>BINDER NOTE GASTA PP A5-HP-2006T</t>
  </si>
  <si>
    <t>BINDER NOTE GASTA PP A5-HP-2007F</t>
  </si>
  <si>
    <t>BINDER NOTE A5-HP-2008P/A5/SR</t>
  </si>
  <si>
    <t>BINDER NOTE GASTA PP A5-HP-2009T</t>
  </si>
  <si>
    <t>BINDER NOTE GASTA A5-P-2001F</t>
  </si>
  <si>
    <t>BINDER NOTE GASTA A5-P-2002P</t>
  </si>
  <si>
    <t>BINDER NOTE GASTA B5-HP-2605P</t>
  </si>
  <si>
    <t>BINDER NOTE GASTA B5-HP-2606T</t>
  </si>
  <si>
    <t>BINDER NOTE GASTA B5-HP-2607F</t>
  </si>
  <si>
    <t>Bn A5 Microtop BT 36 Batik</t>
  </si>
  <si>
    <t>Bn A5 Gasta CL 1909 College</t>
  </si>
  <si>
    <t>Bn A5 Gasta CM 1909 Campus</t>
  </si>
  <si>
    <t>Bn A5 Microtop CM 36 Campus</t>
  </si>
  <si>
    <t>Bn B5 Gasta Slip BT 65 Batik</t>
  </si>
  <si>
    <t>Bn A5 Gasta HP 2006 T</t>
  </si>
  <si>
    <t>Bn A5 Gasta HP 2007 F</t>
  </si>
  <si>
    <t>Bn A5 HP 2008 P</t>
  </si>
  <si>
    <t>Bn A5 Gasta P 2001 F</t>
  </si>
  <si>
    <t>Bn A5 Gasta P 2002 P</t>
  </si>
  <si>
    <t>Bn B5 Gasta HP 2605 P</t>
  </si>
  <si>
    <t>Bn B5 Gasta HP 2606 T</t>
  </si>
  <si>
    <t>Bn B5 Gasta HP 2607 F</t>
  </si>
  <si>
    <t>Bn B5 Gasta P 2602 T</t>
  </si>
  <si>
    <t>Bn A5 Gasta A5-1510 JH/ Jahit</t>
  </si>
  <si>
    <t>Bn A5 HP 2005 P</t>
  </si>
  <si>
    <t>Bn A5 1903 CT City</t>
  </si>
  <si>
    <t>Bn A5 Gasta HP 2005 P</t>
  </si>
  <si>
    <t>Bn A5 Gasta HF 2005 P</t>
  </si>
  <si>
    <t>Bn A5 Gasta P 2002 T</t>
  </si>
  <si>
    <t>Bn B5 Gasta BT 65 Batik</t>
  </si>
  <si>
    <t>Bn B5 Gasta P 2601 F</t>
  </si>
  <si>
    <t>Bn B5 Gasta P 2602 P</t>
  </si>
  <si>
    <t>Bn B5 Gasta UN 1909 University</t>
  </si>
  <si>
    <t>BINDER NOTE GASTA B5-UN1909/UNIVERSITY</t>
  </si>
  <si>
    <t>Bn A5 Gasta HP 2009 T</t>
  </si>
  <si>
    <t>Bn A5 Microtop CA 35 Campus</t>
  </si>
  <si>
    <t>Bn A5 Microtop CL 35 College</t>
  </si>
  <si>
    <t>Bn A5 Microtop UT 35 University</t>
  </si>
  <si>
    <t>Bn B5 WZ-77725-12 Sepeda</t>
  </si>
  <si>
    <t>Bn A5 WZ-77725-25 Vintage</t>
  </si>
  <si>
    <t>Bn A5 1903 BC Sepeda</t>
  </si>
  <si>
    <t>Tas Coklat Besar Tebal</t>
  </si>
  <si>
    <t>Tas Coklat Tanggung Tebal</t>
  </si>
  <si>
    <t>Meja Karakter Fancy (BLK Polos) Kawan Setia</t>
  </si>
  <si>
    <t>Garisan Busur 180/ 12cm New</t>
  </si>
  <si>
    <t>Garisan Busur 180/ 10cm New</t>
  </si>
  <si>
    <t>Standart Bk V-tec ST-065/ 6.5"</t>
  </si>
  <si>
    <t>Sampul Roll Dust 254</t>
  </si>
  <si>
    <t>Bp JK King Jeller JK-100</t>
  </si>
  <si>
    <t>Bp Kenko BG-20 Batik</t>
  </si>
  <si>
    <t>Bp Kenko Easy Gel hitam</t>
  </si>
  <si>
    <t>Bp Kenko Easy Gel BIRU</t>
  </si>
  <si>
    <t>Bp Kenko Eraso 16 Hitam</t>
  </si>
  <si>
    <t>CUTTER BLADE L-150 M (MH) JK</t>
  </si>
  <si>
    <t>CUTTER BLADE L-150 M (MH) JK (bonus)</t>
  </si>
  <si>
    <t>CUTTER BLADE A-100 M (MH) JK</t>
  </si>
  <si>
    <t>ISI CUTTER 18 MM JOYKO A-100 M (MH) (KECIL)</t>
  </si>
  <si>
    <t>Isi cutter JK L-150 MH Besar</t>
  </si>
  <si>
    <t>Label harga Kenko 5002 (2 Line)</t>
  </si>
  <si>
    <t>Label harga Kenko 6001 (1 Line)</t>
  </si>
  <si>
    <t>Label JK LB-9 1 Line hijau</t>
  </si>
  <si>
    <t>Label JK LB-P2 CC 2 Line Cacah</t>
  </si>
  <si>
    <t>Label JK LB-P2 CY 2 Line kuning</t>
  </si>
  <si>
    <t>Label JK LB-P2 LN 2 Line Putih</t>
  </si>
  <si>
    <t>Isi Pensil Kenko PL-05 2B Hi-Polymer</t>
  </si>
  <si>
    <t>Isi Pensil Kenko PL-209 2B</t>
  </si>
  <si>
    <t>Isi Pensil Kenko PL-212 2B</t>
  </si>
  <si>
    <t>Isi Pensil JK PL-05</t>
  </si>
  <si>
    <t>Isi Pensil JK PL-10</t>
  </si>
  <si>
    <t>Isi Pensil JK PL-11</t>
  </si>
  <si>
    <t>Isi Pensil JK PL-16</t>
  </si>
  <si>
    <t>Pensil Kenko 2B-6181 Biru Cap Hitam</t>
  </si>
  <si>
    <t>Pensil Kenko 2B-3181 Hitam Cap Merah</t>
  </si>
  <si>
    <t>Pensil Kenko 2B-3282 Hitam Cap Bintang</t>
  </si>
  <si>
    <t>Pensil Kenko 2B-6191 Hijau Cap Hitam</t>
  </si>
  <si>
    <t>Pensil Kenko 2B-6373 Metalik</t>
  </si>
  <si>
    <t>Stip Kenko 20 Putih</t>
  </si>
  <si>
    <t>Tipe-ex Kenko CT-905 (12m X 5mm)</t>
  </si>
  <si>
    <t>KENKO PENCIL 2B-6120 DOODLE</t>
  </si>
  <si>
    <t>KENKO PENCIL 2B-6393 FLUORESCENT</t>
  </si>
  <si>
    <t>Pensil Kenko 2B-6120 Doodle</t>
  </si>
  <si>
    <t>Pensil Kenko 2B-6393 Fluorescent</t>
  </si>
  <si>
    <t>PENSIL KENKO 2B-6120 DOODLE</t>
  </si>
  <si>
    <t>PENSIL KENKO 2B-6393 FLUORESCENT</t>
  </si>
  <si>
    <t>DOC BOX BATIK</t>
  </si>
  <si>
    <t>Doc Rest Box Batik</t>
  </si>
  <si>
    <t>MIKA KARTU NAMA 009 A1</t>
  </si>
  <si>
    <t>MIKA KARTU NAMA 009 A2</t>
  </si>
  <si>
    <t>MIKA KARTU NAMA 009 A3</t>
  </si>
  <si>
    <t>MIKA KARTU NAMA 009 B1</t>
  </si>
  <si>
    <t>MIKA KARTU NAMA 009 B2</t>
  </si>
  <si>
    <t>MIKA KARTU NAMA 009 B4</t>
  </si>
  <si>
    <t>MIKA KARTU NAMA 009 B5</t>
  </si>
  <si>
    <t>MIKA KARTU NAMA 009 B3</t>
  </si>
  <si>
    <t>ENTER WB (K ) 823 LUBANG</t>
  </si>
  <si>
    <t>Penghapus W/B Enter 823 Kecil Lubang</t>
  </si>
  <si>
    <t>Penghapus W/B Enter 823 Tanggung</t>
  </si>
  <si>
    <t>PITA JPN LIST GOLD MIX B</t>
  </si>
  <si>
    <t>Pita Jepang List Gold  B</t>
  </si>
  <si>
    <t>PITA JPN LIST GOLD MIX ONE COLOR</t>
  </si>
  <si>
    <t>Pita Jepang List Gold  One Color</t>
  </si>
  <si>
    <t>PITA JPN MOTIF POLOS MIX</t>
  </si>
  <si>
    <t>Pita Jepang Motif Polos Mix</t>
  </si>
  <si>
    <t>pcjh220a</t>
  </si>
  <si>
    <t>PCFC1758</t>
  </si>
  <si>
    <t>LLJKA5100</t>
  </si>
  <si>
    <t>SAMBOXBTK</t>
  </si>
  <si>
    <t>SAMBOXKWBTK</t>
  </si>
  <si>
    <t>Garisan Busur Enter Tebal no.4</t>
  </si>
  <si>
    <t>ID Card A1</t>
  </si>
  <si>
    <t>ID Card A2</t>
  </si>
  <si>
    <t>ID Card A3</t>
  </si>
  <si>
    <t>ID Card B1</t>
  </si>
  <si>
    <t>ID Card B2</t>
  </si>
  <si>
    <t>ID Card B4</t>
  </si>
  <si>
    <t>ID Card B5</t>
  </si>
  <si>
    <t>ID Card B3</t>
  </si>
  <si>
    <t>Bn Kenko A5-BNPP-8C Basic polos</t>
  </si>
  <si>
    <t>Bn Kenko A5-BNPP-BC Basic Polos</t>
  </si>
  <si>
    <t>Bn Kenko A5-BNPP-PC Pastel</t>
  </si>
  <si>
    <t>Bn Kenko A5-TS-CC77 Campus</t>
  </si>
  <si>
    <t>Bn Kenko A5-TS-CC78 Campus</t>
  </si>
  <si>
    <t>Bn Kenko A5-TS-CC79 Campus</t>
  </si>
  <si>
    <t>Bn Kenko A5-TS-CC8 Campus</t>
  </si>
  <si>
    <t>Bn Kenko A5-TS-CC83 Campus</t>
  </si>
  <si>
    <t>Bp Kenko KE-303 T-gel Biru</t>
  </si>
  <si>
    <t>Bp Kenko KE-303 T-gel Hitam</t>
  </si>
  <si>
    <t>Bp Microtec Kenko 0.28 Hitam</t>
  </si>
  <si>
    <t>Bp Microtec Kenko 0.4 Hitam</t>
  </si>
  <si>
    <t>Bp pen stand Kenko STP-100 SG Hitam</t>
  </si>
  <si>
    <t>Bp pen stand Kenko STP-300 SG Hitam</t>
  </si>
  <si>
    <t>BT Kenko BT-2920-01 kembang</t>
  </si>
  <si>
    <t>BT Kenko BT-2920-BTK 02 batik</t>
  </si>
  <si>
    <t>BT Kenko BT -3224-01 Kembang</t>
  </si>
  <si>
    <t>BT Kenko BT-3224-BTK batik</t>
  </si>
  <si>
    <t>BT Kenko BT-3224-BTK 02 batik</t>
  </si>
  <si>
    <t>Call JK CC-23 CO</t>
  </si>
  <si>
    <t>Call JK CC-8 CO</t>
  </si>
  <si>
    <t>CALCULATOR JOYKO CC-8 CO</t>
  </si>
  <si>
    <t>CALCULATOR JOYKO CC-8CO</t>
  </si>
  <si>
    <t>Call JK CC-36</t>
  </si>
  <si>
    <t>CALCULATOR JOYKO CC-36</t>
  </si>
  <si>
    <t>Clip JK no.1</t>
  </si>
  <si>
    <t>Clip JK no.3</t>
  </si>
  <si>
    <t>Clip JK no.5</t>
  </si>
  <si>
    <t>Clip Kenko no.5</t>
  </si>
  <si>
    <t>Clip Kenko no.1</t>
  </si>
  <si>
    <t>Clip Kenko no.3</t>
  </si>
  <si>
    <t>Clip JK C-3100</t>
  </si>
  <si>
    <t>Clip Kenko 3100</t>
  </si>
  <si>
    <t>Crayon Putar Kenko 12w mini putar Classic (PVC Bag)</t>
  </si>
  <si>
    <t>Crayon putar Titi 24W Panjang</t>
  </si>
  <si>
    <t>Crayon putar Titi 12W Panjang</t>
  </si>
  <si>
    <t>Cutter JK A-300 A</t>
  </si>
  <si>
    <t>BpJK GP-157 Comet Hitam</t>
  </si>
  <si>
    <t>BpJK GP-182 Itech Hitam</t>
  </si>
  <si>
    <t>BpJK GP-212 I-Diamond Hitam</t>
  </si>
  <si>
    <t>BpJK GP-237 Xtech hitam</t>
  </si>
  <si>
    <t>BpJK GP-243 Whiz BpHitam</t>
  </si>
  <si>
    <t>BpJK GP-266 Itech Hitam</t>
  </si>
  <si>
    <t>BpJK GP-266 Itech 2 Hitam</t>
  </si>
  <si>
    <t>BpJK GP-266 Itech 2 Biru</t>
  </si>
  <si>
    <t>BpJK GP-266 Itech 2 hitam</t>
  </si>
  <si>
    <t>BpJK GP-285 Trigo Hitam</t>
  </si>
  <si>
    <t>BpJK GP-330 hitam</t>
  </si>
  <si>
    <t>BpJK GP-337 Paspen Hitam</t>
  </si>
  <si>
    <t>Bp JK GPC-309 S Diamond Art</t>
  </si>
  <si>
    <t>Bp JK GPC-310 S Diamond Art</t>
  </si>
  <si>
    <t>Bp JK JK-100 NT Hitam</t>
  </si>
  <si>
    <t>Bp JK JK-100 SN Hitam</t>
  </si>
  <si>
    <t>Bp JK JK-100 SN Biru</t>
  </si>
  <si>
    <t>Bp Kenko Hitech 0.28mm</t>
  </si>
  <si>
    <t>Bp Kenko Hitech 0.28mm Hitam</t>
  </si>
  <si>
    <t>Bp Kenko Hitech 0.28mm Biru</t>
  </si>
  <si>
    <t>Bp Kenko Hitech 0.4mm Hitam</t>
  </si>
  <si>
    <t>Bp Kenko Hitech 0.4mm Biru</t>
  </si>
  <si>
    <t>Bp Kenko Hitech 0.4mm Hinau</t>
  </si>
  <si>
    <t>Bp Kenko Hitech 0.4mm Orange</t>
  </si>
  <si>
    <t>Bp Kenko Hitech 0.4mm Pink</t>
  </si>
  <si>
    <t>Bp Kenko Hitech 0.4mm Ungu</t>
  </si>
  <si>
    <t>Bp Kenko Hitech Fun Color</t>
  </si>
  <si>
    <t>Bp Kenko Hitech Fun Color hitam</t>
  </si>
  <si>
    <t>Bp Kenko Hitech Fun Color biru</t>
  </si>
  <si>
    <t>L Leaf Kenko A5 100</t>
  </si>
  <si>
    <t>L Leaf Kenko A5 50</t>
  </si>
  <si>
    <t>L Leaf Kenko B5 100</t>
  </si>
  <si>
    <t>L Leaf Kenko B5 50</t>
  </si>
  <si>
    <t>laminating Kenko LF100-2234</t>
  </si>
  <si>
    <t>Lem Kenko LG-50</t>
  </si>
  <si>
    <t>Lem Kenko LG-35</t>
  </si>
  <si>
    <t>BN TALI AA0321-21/A5-80/FRUIT</t>
  </si>
  <si>
    <t>BN TALI AA0321-26/A5-80/BEAR</t>
  </si>
  <si>
    <t>BN TALI AA0321-28/A5-80/LUCU</t>
  </si>
  <si>
    <t>BN TALI AA0321-29/A5-80/UNIVERSE</t>
  </si>
  <si>
    <t>BN TALI AA0321-30/A5-80/SR</t>
  </si>
  <si>
    <t>BN Tali AA0321-21/ A5-80/ FRUIT</t>
  </si>
  <si>
    <t>BN Tali AA0321-26/ A5-80/ BEAR</t>
  </si>
  <si>
    <t>BN Tali AA0321-28/ A5-80/ LUCU</t>
  </si>
  <si>
    <t>BN Tali AA0321-29/ A5-80/ UNIVERSE</t>
  </si>
  <si>
    <t>BN Tali AA0321-30/ A5-80/ SR</t>
  </si>
  <si>
    <t>BN Tali AA0321-06/ A6-80/ BEAR</t>
  </si>
  <si>
    <t>BN Tali AA0321-09/ A6-80/ UNIVERSE</t>
  </si>
  <si>
    <t>BN Tali AA0321-10/ A6-80/ SR</t>
  </si>
  <si>
    <t>BN Tali AA0321-11/ A7-80/ FRUIT</t>
  </si>
  <si>
    <t>BN Tali AA0321-12/ A7-80/ GLOWING</t>
  </si>
  <si>
    <t>BN Tali AA0321-13/ A7-80/ BALLOON</t>
  </si>
  <si>
    <t>BN Tali AA0321-18/ A7-80/ LUCU</t>
  </si>
  <si>
    <t>BN Tali AA0321-19/ A7-80/ UNIVERSE</t>
  </si>
  <si>
    <t>BN Tali AA0321-20/ A7-80/ SR</t>
  </si>
  <si>
    <t>PENSIL KENKO 2B-6371 SILVER CAP BIRU</t>
  </si>
  <si>
    <t>Pensil Kenko 2B-6371 Silver Cap Biru</t>
  </si>
  <si>
    <t>PENSIL KENKO 2B-3030 TRIANGULAR</t>
  </si>
  <si>
    <t>12 SET</t>
  </si>
  <si>
    <t>NB NOTA_C_F</t>
  </si>
  <si>
    <t>Paper Fastener JK PF-50 Putih</t>
  </si>
  <si>
    <t>Punch Kenko 30</t>
  </si>
  <si>
    <t>Punch Kenko 30 XL</t>
  </si>
  <si>
    <t>Punch Kenko 40</t>
  </si>
  <si>
    <t>Punch Kenko 40 XL</t>
  </si>
  <si>
    <t>Punch Kenko 85</t>
  </si>
  <si>
    <t>Punch Kenko 85 XL</t>
  </si>
  <si>
    <t>Punch Kenko 85 N</t>
  </si>
  <si>
    <t>Stamp Pad Kenko no.0</t>
  </si>
  <si>
    <t>Stamp Pad Kenko no.1</t>
  </si>
  <si>
    <t>BT Kenko BT-2920-BTK 03 batik</t>
  </si>
  <si>
    <t>PENKENMP070</t>
  </si>
  <si>
    <t>PENCIL TF-788+SERUTAN</t>
  </si>
  <si>
    <t>Pensil TF-788 + Asahan</t>
  </si>
  <si>
    <t>PENCIL TF-195-12 PASTEL 12WR PJ</t>
  </si>
  <si>
    <t>PENCIL TF-194-24 PASTEL 24WR PJ</t>
  </si>
  <si>
    <t>PW 12W TF-195-12 Pastel</t>
  </si>
  <si>
    <t>PW 24W TF-194-24 Pastel</t>
  </si>
  <si>
    <t>BINDER CLIP 107 CD JK</t>
  </si>
  <si>
    <t>BINDER CLIP JOYKO NO. 107 CD (isi 40 pc)</t>
  </si>
  <si>
    <t>Binder Clip JK 107 CD</t>
  </si>
  <si>
    <t>96 DRM (40 PCS)</t>
  </si>
  <si>
    <t>clijk107cd</t>
  </si>
  <si>
    <t>SHARPENER A-33 JK</t>
  </si>
  <si>
    <t>Asahan JK A-33</t>
  </si>
  <si>
    <t>ASAHAN JOYKO A-33</t>
  </si>
  <si>
    <t>asajka33</t>
  </si>
  <si>
    <t>MELODIKA ALTOZ KOPER</t>
  </si>
  <si>
    <t>MELODIKA ALTOZ KOPER PINK</t>
  </si>
  <si>
    <t>MELODIKA MARVEL KOPER</t>
  </si>
  <si>
    <t>MELODIKA MARVEL TAS</t>
  </si>
  <si>
    <t>JAYA MUSIK</t>
  </si>
  <si>
    <t>KERTAS CREPE POT KREASI KOALA MERAH/ PUTIH</t>
  </si>
  <si>
    <t>GEL DEBOZZ KLIK 09 DB-G09</t>
  </si>
  <si>
    <t>GEL TIZO RETRC 1.0 TG630</t>
  </si>
  <si>
    <t>RAUTAN KITTY TOPLES R-5842</t>
  </si>
  <si>
    <t>R.MEJA XLG SX-0036-02L</t>
  </si>
  <si>
    <t>GUNTING BENANG KX-GB007</t>
  </si>
  <si>
    <t>GEL CLICK 0.28 DEBOZZ DB-G028</t>
  </si>
  <si>
    <t>RAUTAN KAYAGI 12 PCS KY-393B</t>
  </si>
  <si>
    <t>RAUTAN KAYAGI 12 PCS KY-394B</t>
  </si>
  <si>
    <t>RAUTAN KAYAGI 12 PCS KY-395B</t>
  </si>
  <si>
    <t>MEK PSL 12 WARNA TIZO TM02630</t>
  </si>
  <si>
    <t>MEK PSL 18 WARNA TM02630-18</t>
  </si>
  <si>
    <t>PITA JPN LIST GOLD MIX</t>
  </si>
  <si>
    <t>PITA JPN POLOS MIX</t>
  </si>
  <si>
    <t>PITA JPN LIST GOLD B</t>
  </si>
  <si>
    <t>MEASURE TAPE HC-25851 APPLE</t>
  </si>
  <si>
    <t>DIARY 64K-1302 CUTISAN (100LBR)</t>
  </si>
  <si>
    <t>DIARY HL32-1011 FLOWER 32 K (96 LBR)</t>
  </si>
  <si>
    <t>DIARY HL32-3014 MORNING MEMORY 32K (128 LBR)</t>
  </si>
  <si>
    <t>DIARY HL32-3041 MOCO 32K (128 LBR)</t>
  </si>
  <si>
    <t>DIARY HL32-3042 FLOWER TRAVEL 32K (128 LBR)</t>
  </si>
  <si>
    <t>DIARY HL32-3045 SWEET MEMORY 32K (128 LBR)</t>
  </si>
  <si>
    <t>DIARY HL32-3046 FAIRY LAND 32K (128 LBR)</t>
  </si>
  <si>
    <t>DIARY HL32-3047 THE VELVET RABBIT 32 K (128 LBR)</t>
  </si>
  <si>
    <t>DIARY HL32-3049 SPACE TRAVEL 32K (128 LBR)</t>
  </si>
  <si>
    <t>GEL PEN ODOMEI GP-9933</t>
  </si>
  <si>
    <t>GEL PEN ODOMEI GP-9905</t>
  </si>
  <si>
    <t>GEL PEN ODOMEI GP-9932</t>
  </si>
  <si>
    <t>REFIL GEL ES-220 (BTS)</t>
  </si>
  <si>
    <t>REFIL GEL ES-222 (DORAEMON)</t>
  </si>
  <si>
    <t>REFIL GEL ES-226 (SANRIO)</t>
  </si>
  <si>
    <t>REFIL GEL ES-227 (TAYO)</t>
  </si>
  <si>
    <t>REFIL GEL ES-228 (SUOER HERO)</t>
  </si>
  <si>
    <t>REFIL GEL ES-230 (DINO)</t>
  </si>
  <si>
    <t>REFIL GEL ES-223 (223)</t>
  </si>
  <si>
    <t>REFIL GEL ES-225 (UNICORN)</t>
  </si>
  <si>
    <t xml:space="preserve">24 TOP </t>
  </si>
  <si>
    <t>8 PCS</t>
  </si>
  <si>
    <t>160 SET</t>
  </si>
  <si>
    <t>nb</t>
  </si>
  <si>
    <t>Asahan Toples R-5842 Kitty</t>
  </si>
  <si>
    <t>Asahan Meja XLG SX-0096-02L</t>
  </si>
  <si>
    <t>Gunting Benang KX-GB007</t>
  </si>
  <si>
    <t>Asahan Kayagi KY-393 B</t>
  </si>
  <si>
    <t>Asahan Kayagi KY-394 B</t>
  </si>
  <si>
    <t>Asahan Kayagi KY-395 B</t>
  </si>
  <si>
    <t>Pita Jepang List Gold Mix</t>
  </si>
  <si>
    <t>Pita Jepang List Gold B</t>
  </si>
  <si>
    <t xml:space="preserve">Pita Jepang Polos Mix </t>
  </si>
  <si>
    <t>NB Divider CXQF-A5819 Raibow Jelly</t>
  </si>
  <si>
    <t>NOTEBOOK DIVIDER CXQF-A5819 RAINBOW JELLY</t>
  </si>
  <si>
    <t>Isolasi HC-25851 Apel</t>
  </si>
  <si>
    <t>Bk Diari 64K-1502 Curtisan 100lbr</t>
  </si>
  <si>
    <t>Bk Diari HL-32-1011</t>
  </si>
  <si>
    <t>Bk Diari HL-32-3014</t>
  </si>
  <si>
    <t>Bk Diari HL-32-3041</t>
  </si>
  <si>
    <t>Bk Diari HL-32-3042</t>
  </si>
  <si>
    <t>Bk Diari HL-32-3045</t>
  </si>
  <si>
    <t>Bk Diari HL-32-3046</t>
  </si>
  <si>
    <t>Bk Diari HL-32-3047</t>
  </si>
  <si>
    <t>Bk Diari HL-32-3049</t>
  </si>
  <si>
    <t>Bp Odomei GP-9333</t>
  </si>
  <si>
    <t>Bp Odomei GP-0906</t>
  </si>
  <si>
    <t>Bp Odomei GP-9932</t>
  </si>
  <si>
    <t>Bp Debozz DB-608</t>
  </si>
  <si>
    <t>Bp Debozz DB-507</t>
  </si>
  <si>
    <t>Bp Debozz DB-530</t>
  </si>
  <si>
    <t>Bp Debozz DB-530 + refill</t>
  </si>
  <si>
    <t>Bp Debozz DB-505</t>
  </si>
  <si>
    <t>Bp Debozz DB-605</t>
  </si>
  <si>
    <t>Bp Tizo TG30630</t>
  </si>
  <si>
    <t>Bp Tizo TG3063 D</t>
  </si>
  <si>
    <t>Bp Tizo TG31060</t>
  </si>
  <si>
    <t>Bp Tizo TG31220</t>
  </si>
  <si>
    <t>Bp Tizo TG-346-D</t>
  </si>
  <si>
    <t>Bp Tizo TG-346-E</t>
  </si>
  <si>
    <t>Bp Tizo TG 313</t>
  </si>
  <si>
    <t>Mechpen Tizo TM-01800</t>
  </si>
  <si>
    <t>Mechpen Tizo TM 01800-A</t>
  </si>
  <si>
    <t>Bp Tizo TG-630</t>
  </si>
  <si>
    <t>Mechpen Tizo G-9000</t>
  </si>
  <si>
    <t>Mechpen Tizo G-9001</t>
  </si>
  <si>
    <t>Mechpen Tizo G-9002</t>
  </si>
  <si>
    <t>Mechpen Tizo G-9003</t>
  </si>
  <si>
    <t>Mechpen Tizo G-9003 A</t>
  </si>
  <si>
    <t>Mechpen Tizo G-9004</t>
  </si>
  <si>
    <t>Mechpen Tizo TM 030-B</t>
  </si>
  <si>
    <t>Mechpen Tizo TM 030-E</t>
  </si>
  <si>
    <t>Bp Tizo TG-340 Biru</t>
  </si>
  <si>
    <t>Stabillo TF-616</t>
  </si>
  <si>
    <t xml:space="preserve">Stabillo TF-616 </t>
  </si>
  <si>
    <t>Isi gel TZ-501 R Hitam</t>
  </si>
  <si>
    <t>Bp TZ-501 Hitam</t>
  </si>
  <si>
    <t>Bp Tizo TG-340</t>
  </si>
  <si>
    <t>Mechpen Tizo 18W TM02630-18</t>
  </si>
  <si>
    <t>Garisan Δ Kojiko no.10</t>
  </si>
  <si>
    <t>Garisan Δ Kojiko no.12</t>
  </si>
  <si>
    <t>Garisan Δ Kojiko no.6</t>
  </si>
  <si>
    <t>Garisan Δ Kojiko no.8</t>
  </si>
  <si>
    <t>Penghapus W/B Enter 803 B</t>
  </si>
  <si>
    <t>Sampul Roll Dust 344</t>
  </si>
  <si>
    <t>Kertas Krep Koala Mix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</si>
  <si>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</si>
  <si>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</si>
  <si>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</si>
  <si>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</si>
  <si>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</si>
  <si>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</si>
  <si>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</si>
  <si>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</si>
  <si>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Pianika Altoz Box</t>
  </si>
  <si>
    <t>Pianika Altoz Box Pink</t>
  </si>
  <si>
    <t>Pianika Marvel Box</t>
  </si>
  <si>
    <t>Pianika Marvel Kain</t>
  </si>
  <si>
    <t>Mechpen Tizo TM 030-C</t>
  </si>
  <si>
    <t>Mechpen Tizo TM 030-F</t>
  </si>
  <si>
    <t>Mechpen Tizo TM 30-C</t>
  </si>
  <si>
    <t>Mechpen Tizo TM 01069</t>
  </si>
  <si>
    <t>Mechpen Tizo TM 01661</t>
  </si>
  <si>
    <t>Mechpen Tizo TM1800</t>
  </si>
  <si>
    <t>Mechpen Tizo TM30-D Batik</t>
  </si>
  <si>
    <t>Mechpen Tizo Batik TM 030-P</t>
  </si>
  <si>
    <t>Mechpen Batik 2.0 TM030-D</t>
  </si>
  <si>
    <t>Mechpen JK MP-07</t>
  </si>
  <si>
    <t>Mechpen JK MP-19</t>
  </si>
  <si>
    <t>Mechpen Kenko MP-01</t>
  </si>
  <si>
    <t>Mechpen Kenko MP-07</t>
  </si>
  <si>
    <t>Mechpen Kenko MP-70</t>
  </si>
  <si>
    <t>Mechpen Kenko MP-707</t>
  </si>
  <si>
    <t>Mechpen Tizo TM 00303</t>
  </si>
  <si>
    <t>Mechpen Tizo TM 030A-1</t>
  </si>
  <si>
    <t>Mechpen Tizo TM 030A-1L</t>
  </si>
  <si>
    <t>Mechpen Tizo TM 030-H</t>
  </si>
  <si>
    <t>Mechpen Tizo TM 1800-A</t>
  </si>
  <si>
    <t>Bp Tizo TG-396-D</t>
  </si>
  <si>
    <t>Mechpen Tizo 12W TM 02630</t>
  </si>
  <si>
    <t>Bp Debozz DB G 028 Click</t>
  </si>
  <si>
    <t xml:space="preserve">Bp Debozz DB G 06 </t>
  </si>
  <si>
    <t>Bp Debozz DB G 05</t>
  </si>
  <si>
    <t>Bp Debozz DB G 07</t>
  </si>
  <si>
    <t>Bp Debozz DB G 08</t>
  </si>
  <si>
    <t>JANKENC168</t>
  </si>
  <si>
    <t>JANKENC288</t>
  </si>
  <si>
    <t>GARKEN40CM</t>
  </si>
  <si>
    <t>STAKENHD12N24</t>
  </si>
  <si>
    <t>KENKO BINDER NOTE A5-TS-CC81 CAMPUS</t>
  </si>
  <si>
    <t>BINDER NOTE KENKO A5-TS-CC81 (CAMPUS)</t>
  </si>
  <si>
    <t>Bn Kenko A5-TS-CC81 Campus</t>
  </si>
  <si>
    <t>STAMP PAD INK SPI-12 BLUE JK</t>
  </si>
  <si>
    <t>tinjkspi12</t>
  </si>
  <si>
    <t>TINTA STAMP PAD JOYKO SPI-12 BIRU</t>
  </si>
  <si>
    <t>Tinta Stamp Pad JK SPI-12 Biru</t>
  </si>
  <si>
    <t>KENKO DOUBLE TAPE 24MM HG-BLUE CORE</t>
  </si>
  <si>
    <t>KENKO DOUBLE TAPE 48MM HG-BLUE CORE (BT)</t>
  </si>
  <si>
    <t>Double tape Kenko 24mm HG plst BIRU</t>
  </si>
  <si>
    <t>isoken24</t>
  </si>
  <si>
    <t>DOUBLE TAPE KENKO 24 MM - BLUE CORE (1")</t>
  </si>
  <si>
    <t>KENKO BINDER NOTE A5-TS-TT01 (TICK-TOCK)</t>
  </si>
  <si>
    <t>KENKO BINDER NOTE A5-TS-RO (ROBOT)</t>
  </si>
  <si>
    <t>BINDER NOTE KENKO A5-TS-TT01 (TICK-TOCK)</t>
  </si>
  <si>
    <t>BINDER NOTE KENKO A5-TS-RO (ROBOT)</t>
  </si>
  <si>
    <t>Bn Kenko A5-TS-TT01 Tick Tock</t>
  </si>
  <si>
    <t>Bn Kenko A5-TS-RO Robot</t>
  </si>
  <si>
    <t>RAPINAN BROTHER</t>
  </si>
  <si>
    <t>KENKO BALLPEN OIL GEL K-5 BLACK</t>
  </si>
  <si>
    <t>BALLPEN KENKO OIL GEL K-5 HITAM</t>
  </si>
  <si>
    <t>Ballpen Kenko Oil Gel K-5 Hitam</t>
  </si>
  <si>
    <t>BN A5 JK M479 Hijau</t>
  </si>
  <si>
    <t>BINDER A5-MHAC M479 GREEN JK-U</t>
  </si>
  <si>
    <t>BINDER NOTE JOYKO A5-MHAC-M479 (GREEN) - U</t>
  </si>
  <si>
    <t>BINDER A5-TSEL-M504 (GREEN) JK - U</t>
  </si>
  <si>
    <t>BINDER A5-TSEL-M504 (ORANGE) JK - U</t>
  </si>
  <si>
    <t>BINDER A5-TSEL-M504 (YELLOW) JK - U</t>
  </si>
  <si>
    <t>BINDER NOTE JOYKO A5-TSEL-M504 HIJAU - U</t>
  </si>
  <si>
    <t>BINDER NOTE JOYKO A5-TSEL-M504 ORANGE - U</t>
  </si>
  <si>
    <t>BINDER NOTE JOYKO A5-TSEL-M504 KUNING - U</t>
  </si>
  <si>
    <t>BN A5 JK M504 Hijau</t>
  </si>
  <si>
    <t>BN A5 JK M504 Orange</t>
  </si>
  <si>
    <t>BN A5 JK M504 Kuning</t>
  </si>
  <si>
    <t>DESK SET DS-338 JK</t>
  </si>
  <si>
    <t>Desk Set JK DS-338</t>
  </si>
  <si>
    <t>DESK SET JOYKO DS-338</t>
  </si>
  <si>
    <t>BALLPEN JOYKO BP-349-12 VOKUS TRANS HITAM</t>
  </si>
  <si>
    <t>CASH BOX JOYKO CB-32A</t>
  </si>
  <si>
    <t>PENKEN6393</t>
  </si>
  <si>
    <t>PWJK24WCP101</t>
  </si>
  <si>
    <t>ISIKENPL05</t>
  </si>
  <si>
    <t>BULLDOG CLIP JOYKO 6-145</t>
  </si>
  <si>
    <t>GEL PEN TIZO TG31830-E</t>
  </si>
  <si>
    <t>penken6371</t>
  </si>
  <si>
    <t>PENJKMP19</t>
  </si>
  <si>
    <t>Crayon Putar Disney Panjang (N) (101 Van Art)</t>
  </si>
  <si>
    <t>stayuanchang414</t>
  </si>
  <si>
    <t>Bp Kenko K-1 Merah</t>
  </si>
  <si>
    <t>Bp Kenko K-1 Biru</t>
  </si>
  <si>
    <t>KENKO GEL PEN K-1 RED</t>
  </si>
  <si>
    <t>GEL PEN KENKO K-1 MERAH</t>
  </si>
  <si>
    <t>KENKO GEL PEN FUN GEL BLACK</t>
  </si>
  <si>
    <t>GEL PEN KENKO FUN GEL HITAM</t>
  </si>
  <si>
    <t>Bp Kenko Fun Gel hitam</t>
  </si>
  <si>
    <t>BINDER NOTE JOYKO B5-TSED-M128(EDUCATION) - U</t>
  </si>
  <si>
    <t>GEL PEN GP-346 MY TEAM (BLACK) JK</t>
  </si>
  <si>
    <t>GEL PEN JOYKO GP-346 MY TEAM HITAM</t>
  </si>
  <si>
    <t>BpJK GP-346 Trigo Hitam</t>
  </si>
  <si>
    <t>penjkgp346</t>
  </si>
  <si>
    <t>CUTTER A-300 SGJK</t>
  </si>
  <si>
    <t>Cutter JK A-300 JK</t>
  </si>
  <si>
    <t>CUTTER 9 MM JOYKO A-300 SG (KECIL)</t>
  </si>
  <si>
    <t>cutjka300sg</t>
  </si>
  <si>
    <t>PENGGARIS SET ZX-6116 (PVC)</t>
  </si>
  <si>
    <t>PENGGARIS SET ZO-239 (PVC)</t>
  </si>
  <si>
    <t>PENGGARIS SET HZ-5013 (PVC)</t>
  </si>
  <si>
    <t>PENGGARIS SET HZ-5012 (PVC)</t>
  </si>
  <si>
    <t>GEL PEN EG-V (MIKA) (EG-225)</t>
  </si>
  <si>
    <t>HIGHLIGHTER HL-521 (12) VANCO</t>
  </si>
  <si>
    <t>GARISAN SET PVC ZX-6116</t>
  </si>
  <si>
    <t>GARISAN SET PVC ZO-239</t>
  </si>
  <si>
    <t>GARISAN SET PVC HZ-5013</t>
  </si>
  <si>
    <t>GARISAN SET PVC HZ-5012</t>
  </si>
  <si>
    <t>Bp V (Mika) EG 225</t>
  </si>
  <si>
    <t>garzx6116</t>
  </si>
  <si>
    <t>garzo239</t>
  </si>
  <si>
    <t>garhz5013</t>
  </si>
  <si>
    <t>garhz5012</t>
  </si>
  <si>
    <t>Garisan set 20cm PS-9810</t>
  </si>
  <si>
    <t>HIGHLIGHTER / STABILLO VANCO HL-521</t>
  </si>
  <si>
    <t>penEG225</t>
  </si>
  <si>
    <t>BUKU SPIRAL 016-19 (80L) (A5) PVC</t>
  </si>
  <si>
    <t>BUKU SPIRAL 016-21 (80L) (A5) PVC</t>
  </si>
  <si>
    <t>GEL PEN IPEN VC-8100 VANCO</t>
  </si>
  <si>
    <t>PEN 4W VC-6201 VANCO</t>
  </si>
  <si>
    <t>GEL PEN KLIK GP-96129 (9W/ PVC)</t>
  </si>
  <si>
    <t>BK KANCING 32K1008-22 (A5)</t>
  </si>
  <si>
    <t>BK KANCING 32K1008-21 (A5)</t>
  </si>
  <si>
    <t>BUKU SPIRAL 016-20 (80L) (A5)</t>
  </si>
  <si>
    <t>256 SET</t>
  </si>
  <si>
    <t>Bk Spiral 016-19 A5</t>
  </si>
  <si>
    <t>Bk Spiral 016-21 A5</t>
  </si>
  <si>
    <t xml:space="preserve">Bp Gel Vanco VC-8100 </t>
  </si>
  <si>
    <t>Bp 4W Vanco VC-6210</t>
  </si>
  <si>
    <t xml:space="preserve">Bp Gel  Klik 9W GP 96129 </t>
  </si>
  <si>
    <t>Bk Kcg 32K 1008-21 A5</t>
  </si>
  <si>
    <t>Bk Kcg 32K 1008-22 A5</t>
  </si>
  <si>
    <t>BUKU KANCING 32K1008-21 (A5)</t>
  </si>
  <si>
    <t>BUKU KANCING 32K1008-22 (A5)</t>
  </si>
  <si>
    <t>COLOR PENCIL CP-812 JK</t>
  </si>
  <si>
    <t xml:space="preserve">PW JK CP-812 </t>
  </si>
  <si>
    <t>PENSIL WARNA JOYKO CP-812</t>
  </si>
  <si>
    <t>pwjkcp812</t>
  </si>
  <si>
    <t>BALON MACARON 1022 20 X 5 LKM 2200</t>
  </si>
  <si>
    <t>Balon Macaron 1022 20 x 5 LKM 2200</t>
  </si>
  <si>
    <t>NCL</t>
  </si>
  <si>
    <t>ballkm2200</t>
  </si>
  <si>
    <t>PLAKBAND KAIN HITAM KENKO 36 MM (1,5") RED CORE SQ</t>
  </si>
  <si>
    <t>GARKEN60CM</t>
  </si>
  <si>
    <t>GARKEN50CM</t>
  </si>
  <si>
    <t>KENKO BALLPEN EASY FLOW 6 BLACK</t>
  </si>
  <si>
    <t>PENKENASYFLOW6HITAM</t>
  </si>
  <si>
    <t>Bp Kenko Easy Flow 6 Hitam</t>
  </si>
  <si>
    <t>BN A5 JK TSFS-514 Friendship</t>
  </si>
  <si>
    <t>CALCULATOR JOYKO CC-868 CH</t>
  </si>
  <si>
    <t>CORRECTION TAPE JOYKO CT-549</t>
  </si>
  <si>
    <t>GEL PEN JOYKO GP-266 ITECH HITAM</t>
  </si>
  <si>
    <t>BALLPEN KENKO EASY FLOW 6 HITAM</t>
  </si>
  <si>
    <t>GARISAN BESI 40 YOEKER</t>
  </si>
  <si>
    <t>GARISAN BESI 50 YOEKER</t>
  </si>
  <si>
    <t>GARISAN BESI 60 YOEKER</t>
  </si>
  <si>
    <t>Garisan Besi 40cm Yoeker</t>
  </si>
  <si>
    <t>Garisan Besi 50cm Yoeker</t>
  </si>
  <si>
    <t>Garisan Besi 60cm Yoeker</t>
  </si>
  <si>
    <t>ISIJKBESAR</t>
  </si>
  <si>
    <t>PENSIL 2B KAYAGI KY-PF3041</t>
  </si>
  <si>
    <t>PENSIL 2B KAYAGI KY-PF3038</t>
  </si>
  <si>
    <t>PENSIL 2B KAYAGI KY-PF3057</t>
  </si>
  <si>
    <t>PENSIL 2B KAYAGI KY-PF3091</t>
  </si>
  <si>
    <t>Pensil 2B Kayagi KY-PF 3041</t>
  </si>
  <si>
    <t>Pensil 2B Kayagi KY-PF 3038</t>
  </si>
  <si>
    <t>Pensil 2B Kayagi KY-PF 3057</t>
  </si>
  <si>
    <t>Pensil 2B Kayagi KY-PF 3091</t>
  </si>
  <si>
    <t>TAS CABIN ELPIDA HIJAU EP-CB007HJ</t>
  </si>
  <si>
    <t>Tas Cabin Elpida Hijau EP-CB007 HJ (BONUS)</t>
  </si>
  <si>
    <t>Label Kojiko 112</t>
  </si>
  <si>
    <t>MALAM SHINTOENG JUMBO POLOS</t>
  </si>
  <si>
    <t>Malam Shintoeng Jumbo Polos</t>
  </si>
  <si>
    <t>Bp Gel Zui Zhua HY-1020 Merah</t>
  </si>
  <si>
    <t>GEL PEN ZUI ZHUA HY-1020 MERAH</t>
  </si>
  <si>
    <t>GEL PEN ZUI ZHUA HY-1020 BIRU</t>
  </si>
  <si>
    <t>Bp Gel Zui Zhua HY-1020 Biru</t>
  </si>
  <si>
    <t>PITA JPN POLOS B 1:10</t>
  </si>
  <si>
    <t>Pita Jepang Polos B 1:10</t>
  </si>
  <si>
    <t>PENSIL TUKANG (ARROWS)</t>
  </si>
  <si>
    <t>GUNTING 8"</t>
  </si>
  <si>
    <t>BOLA TENIS WERKON</t>
  </si>
  <si>
    <t>Pensil Tukang Arrows</t>
  </si>
  <si>
    <t>Gunting 8"</t>
  </si>
  <si>
    <t>Bola Tenis Werkon</t>
  </si>
  <si>
    <t>SK</t>
  </si>
  <si>
    <t>STAMP PAD HERO NO.3 E-2460 SMALL</t>
  </si>
  <si>
    <t>STAMP PAD HERO NO.2 E-1460 BIG</t>
  </si>
  <si>
    <t>Stamp Pad Hero No.3 E-2460 Kecil</t>
  </si>
  <si>
    <t>Stamp Pad Hero No.2 E-1460 Besar</t>
  </si>
  <si>
    <t>BALLPEN BP-199 (TRICO, 3 COLOR) JK</t>
  </si>
  <si>
    <t>BALLPEN JOYKO BP-199 TRICO (3 COLOR)</t>
  </si>
  <si>
    <t>Bp JK BP-119 Tico 3W</t>
  </si>
  <si>
    <t>PENCIL LEAD PL-07 2B JK</t>
  </si>
  <si>
    <t>prnsil</t>
  </si>
  <si>
    <t>isijkpl07</t>
  </si>
  <si>
    <t>Isi Pensil JK PL-07</t>
  </si>
  <si>
    <t>ISI PENSIL 2B 0.7 MM JOYKO PL-07</t>
  </si>
  <si>
    <t>ENTER GRS 40 CM</t>
  </si>
  <si>
    <t>Garisan Enter 40cm</t>
  </si>
  <si>
    <t>KOJIKO 112 LABEL</t>
  </si>
  <si>
    <t>KOJIKO 103P LABEL</t>
  </si>
  <si>
    <t>SP BAG JASMIN KECIL</t>
  </si>
  <si>
    <t>Tas Jasmin Kecil</t>
  </si>
  <si>
    <t>45 LSN</t>
  </si>
  <si>
    <t>DOC RIT AUTENTIC DK-512</t>
  </si>
  <si>
    <t>Doc Rest Autentic DK-512</t>
  </si>
  <si>
    <t>Acrylic Sisipan Kertas Folio 21.5x33cm</t>
  </si>
  <si>
    <t>ACRYLIC COLOUR TF AC-005 (12X6ML) NEON</t>
  </si>
  <si>
    <t>ACRYLIC COLOUR TF AC-005 (12X6ML) PASTEL</t>
  </si>
  <si>
    <t>ACRYLIC COLOUR TF AC-005 (12X6ML) METALIC</t>
  </si>
  <si>
    <t>Acrylic TF-AC-005 Neon 12x6ml</t>
  </si>
  <si>
    <t>Acrylic TF-AC-005 Pastel 12x6ml</t>
  </si>
  <si>
    <t>Acrylic TF-AC-005 Metalik 12x6ml</t>
  </si>
  <si>
    <t>PENGGARIS SET LM-0190/20CM/PPK/HERO</t>
  </si>
  <si>
    <t>PENGGARIS SET SLO-0192/20CM/PPK/SR</t>
  </si>
  <si>
    <t>PENGGARIS SET ZX-6110/20CM/PPK</t>
  </si>
  <si>
    <t>PENGGARIS SET ZX-6138/20CM/PPK/CUTE BABY</t>
  </si>
  <si>
    <t>Garisan Set LM-0190/20cm/PPK/HERO</t>
  </si>
  <si>
    <t>Garisan Set SLO-0192/20cm/PPK/SR</t>
  </si>
  <si>
    <t>Garisan Set ZX-6110/20cm/PPK</t>
  </si>
  <si>
    <t>Garisan Set ZX-6138/20cm/PPK/CUTE BABY</t>
  </si>
  <si>
    <t>BALLPEN (FB) 9033/10W/AIR/NANCI</t>
  </si>
  <si>
    <t>Bp 9033/ 10W/ AIR/ NANCI</t>
  </si>
  <si>
    <t>24 BOX (36 PCS)</t>
  </si>
  <si>
    <t>Tusukan Nota XL 001</t>
  </si>
  <si>
    <t>TUSUKAN NOTA XL 001</t>
  </si>
  <si>
    <t>GEL TIZO FANCY TG31037-F</t>
  </si>
  <si>
    <t>GEL TIZO FANCY S3 TG30802-E</t>
  </si>
  <si>
    <t>GEL TIZO FANCY TG31762-F</t>
  </si>
  <si>
    <t>GEL TIZO FANCY TG30541-F</t>
  </si>
  <si>
    <t>GEL TIZO FANCY S3 TG31830-E</t>
  </si>
  <si>
    <t>GEL TIZO FANCY TG31475-F</t>
  </si>
  <si>
    <t>GEL TIZO FANCY S3 TG30801-F</t>
  </si>
  <si>
    <t>GEL TIZO FANCY TG348-F</t>
  </si>
  <si>
    <t>GEL TIZO SEGITIGA TG31831-E</t>
  </si>
  <si>
    <t>Bp Gel Tizo Segitiga TG31831-E</t>
  </si>
  <si>
    <t>Bp Gel Tizo Fancy TG-31762-F</t>
  </si>
  <si>
    <t>Bp Gel Tizo Fancy TG-30541-F</t>
  </si>
  <si>
    <t>Bp Gel Tizo Fancy S3 TG-31830-E</t>
  </si>
  <si>
    <t>Bp Gel Tizo Fancy TG-31475-F</t>
  </si>
  <si>
    <t>Bp Gel Tizo Fancy S3 TG-30801-F</t>
  </si>
  <si>
    <t>Bp Gel Tizo Fancy TG-348-F</t>
  </si>
  <si>
    <t>Bp Gel Tizo Fancy S3 TG-30802-E</t>
  </si>
  <si>
    <t>Bp Gel Tizo Fancy TG-31037-F</t>
  </si>
  <si>
    <t>PENGGARIS 30CM DBP-072</t>
  </si>
  <si>
    <t>Garisan 30cm DBP-072</t>
  </si>
  <si>
    <t>GEL KLIK FANCY LOVEIN K-15</t>
  </si>
  <si>
    <t>GEL KLIK FANCY LOVEIN K-16</t>
  </si>
  <si>
    <t>GEL KLIK FANCY LOVEIN K-23</t>
  </si>
  <si>
    <t>GEL KLIK FANCY LOVE IN K-17</t>
  </si>
  <si>
    <t>Bp Gel Klik Fancy Lovein K-15</t>
  </si>
  <si>
    <t>Bp Gel Klik Fancy Lovein K-16</t>
  </si>
  <si>
    <t>Bp Gel Klik Fancy Lovein K-17</t>
  </si>
  <si>
    <t>Bp Gel Klik Fancy Lovein K-23</t>
  </si>
  <si>
    <t>SEAL STAMP SET YZ-1603-H VERY GOOD ISI 10</t>
  </si>
  <si>
    <t>HIGHLIGHTER C5-H7SS TWIN HEAD ISI 6 CANDY</t>
  </si>
  <si>
    <t>SEMPOA (B) P808</t>
  </si>
  <si>
    <t>MAP ZIPPER MICROTOP MZ15/A5/CAMPUR</t>
  </si>
  <si>
    <t>BUKU MEWARNAI JUMBO (SJ)</t>
  </si>
  <si>
    <t>Stamp Set YZ-1603-H Very Good</t>
  </si>
  <si>
    <t>Stabillo Highlighter C5-H7SS Twin Head Isi 6 Candy</t>
  </si>
  <si>
    <t>Sipoa B P808</t>
  </si>
  <si>
    <t>Map Zipper Microtop MZ 15/ A5/ Campur</t>
  </si>
  <si>
    <t>Buku Mewarnai Jumbo (SJ)</t>
  </si>
  <si>
    <t>216 SET</t>
  </si>
  <si>
    <t>sipoa</t>
  </si>
  <si>
    <t>DOC RIT DK-519</t>
  </si>
  <si>
    <t>Doc Rest DK-519</t>
  </si>
  <si>
    <t xml:space="preserve">BALLPEN PROMOSI 2077 B </t>
  </si>
  <si>
    <t>Bp Promosi 2077 B</t>
  </si>
  <si>
    <t>PENKEN0810</t>
  </si>
  <si>
    <t>gunkensc838</t>
  </si>
  <si>
    <t>TIPJKCT520</t>
  </si>
  <si>
    <t>TIPKENCT906</t>
  </si>
  <si>
    <t>ISIKENA550</t>
  </si>
  <si>
    <t>BNJKM79</t>
  </si>
  <si>
    <t>BNJK142</t>
  </si>
  <si>
    <t>BNJKM479</t>
  </si>
  <si>
    <t>BNJKM507</t>
  </si>
  <si>
    <t>BNJKM516</t>
  </si>
  <si>
    <t>BNJKM138</t>
  </si>
  <si>
    <t>BNJKM140</t>
  </si>
  <si>
    <t>BNJK143</t>
  </si>
  <si>
    <t>BNJKF512</t>
  </si>
  <si>
    <t>BNJK514</t>
  </si>
  <si>
    <t>PENKENBP39N</t>
  </si>
  <si>
    <t>KTSTKWARTO</t>
  </si>
  <si>
    <t>PENCIL CASE JOYKO PC-0719AC-37A/F (Animal Calender)</t>
  </si>
  <si>
    <t>PENCIL CASE PC-0719AC-37A/F (ANIMAL CALENDER) JK</t>
  </si>
  <si>
    <t>Pc JK PC-0719AC-37A/F Animal Calender</t>
  </si>
  <si>
    <t>BINDER NOTE JOYKO B5-MHAC-M138 (MERAH) - U</t>
  </si>
  <si>
    <t>BINDER B5-MHIM-M140 (DARK GREY) JK-U</t>
  </si>
  <si>
    <t>BINDER NOTE JOYKO B5-MHIM-M140 (DARK GREY) - U</t>
  </si>
  <si>
    <t>BINDER NOTE JOYKO A5-TSPL-M507 (DARK GREY) JK-U</t>
  </si>
  <si>
    <t>BINDER NOTE JOYKO A5-TSPL-M507 (PEARL DARK BROWN) JK-U</t>
  </si>
  <si>
    <t>BINDER NOTE JOYKO A5-TSPL-M507 (PEARL LIGHT BROWN) JK-U</t>
  </si>
  <si>
    <t>BINDER NOTE JOYKO A5-TSPL-M507 (PEARL WHITE) JK-U</t>
  </si>
  <si>
    <t>BINDER NOTE JOYKO A5-TSPL-M508 (DARK GREY) JK-U</t>
  </si>
  <si>
    <t>BINDER NOTE JOYKO A5-TSPL-M508 (PEARL DARK BROWN) JK-U</t>
  </si>
  <si>
    <t>BINDER NOTE JOYKO A5-TSPL-M508 (PEARL LIGHT BROWN) JK-U</t>
  </si>
  <si>
    <t>BINDER NOTE JOYKO A5-TSPL-M508 (PEARL WHITE) JK-U</t>
  </si>
  <si>
    <t>DISKENTD323</t>
  </si>
  <si>
    <t>DISKENTD321</t>
  </si>
  <si>
    <t>DISKENTD503</t>
  </si>
  <si>
    <t>KTSTFOLIO</t>
  </si>
  <si>
    <t>ZIPPER JALA A5 BIRU</t>
  </si>
  <si>
    <t>ZIPPER JALA A5 HIJAU</t>
  </si>
  <si>
    <t>ZIPPER JALA A5 KUNING</t>
  </si>
  <si>
    <t>ZIPPER JALA A5 MERAH</t>
  </si>
  <si>
    <t>ZIPPER JALA A5 HITAM</t>
  </si>
  <si>
    <t>Map Zipper Jala A5 Biru</t>
  </si>
  <si>
    <t>Map Zipper Jala A5 Hijau</t>
  </si>
  <si>
    <t>Map Zipper Jala A5 Kuning</t>
  </si>
  <si>
    <t>Map Zipper Jala A5 Merah</t>
  </si>
  <si>
    <t>Map Zipper Jala A5 Hitam</t>
  </si>
  <si>
    <t>420 PCS</t>
  </si>
  <si>
    <t>CRAYON 12W VAN-ART FLUORESCENT</t>
  </si>
  <si>
    <t>Crayon 12W Van Art Fluorescent</t>
  </si>
  <si>
    <t>GEL ZHIXIN + REFILL G-3157</t>
  </si>
  <si>
    <t>GEL ZHIXIN + REFILL G-5017</t>
  </si>
  <si>
    <t>GEL ZHIXIN + REFILL G-3158</t>
  </si>
  <si>
    <t>GEL ZHIXIN + REFILL G-3139</t>
  </si>
  <si>
    <t>GEL ZHIXIN + REFILL G-5037</t>
  </si>
  <si>
    <t>GEL ZHIXIN + REFILL G-3156</t>
  </si>
  <si>
    <t>GEL ZHIXIN + REFILL G-5014</t>
  </si>
  <si>
    <t>GEL ZHIXIN + REFILL G-3151</t>
  </si>
  <si>
    <t>GEL ZHIXIN + REFILL G-3152</t>
  </si>
  <si>
    <t>GEL ZHIXIN + REFILL G-3150</t>
  </si>
  <si>
    <t>GEL ZHIXIN + REFILL G-3154</t>
  </si>
  <si>
    <t>GEL ZHIXIN + REFILL G-3163</t>
  </si>
  <si>
    <t>Bp Gel Zhixin + Refill G-3157</t>
  </si>
  <si>
    <t>Bp Gel Zhixin + Refill G-5017</t>
  </si>
  <si>
    <t>Bp Gel Zhixin + Refill G-3158</t>
  </si>
  <si>
    <t>Bp Gel Zhixin + Refill G-3139</t>
  </si>
  <si>
    <t>Bp Gel Zhixin + Refill G-5037</t>
  </si>
  <si>
    <t>Bp Gel Zhixin + Refill G-3156</t>
  </si>
  <si>
    <t>Bp Gel Zhixin + Refill G-3151</t>
  </si>
  <si>
    <t>Bp Gel Zhixin + Refill G-3152</t>
  </si>
  <si>
    <t>Bp Gel Zhixin + Refill G-3150</t>
  </si>
  <si>
    <t>Bp Gel Zhixin + Refill G-3154</t>
  </si>
  <si>
    <t>Bp Gel Zhixin + Refill G-3163</t>
  </si>
  <si>
    <t>Bp Gel Zhixin + Refill G-5034</t>
  </si>
  <si>
    <t>BALON MACARON 1022 20X5 LKM 2200</t>
  </si>
  <si>
    <t>Balon Macaron 1022 20x5 LKM 2200</t>
  </si>
  <si>
    <t>GLUE GUN 189WOMY 60W @48</t>
  </si>
  <si>
    <t>Lem Tembak 189 Womy 60w/watt</t>
  </si>
  <si>
    <t>PIANIKA LOVELY</t>
  </si>
  <si>
    <t>Pianika Lovely</t>
  </si>
  <si>
    <t>STABILLO TF-1145 LIVE COLOUR (PASTEL)</t>
  </si>
  <si>
    <t>PIANIKA MARVEL KOPER MR-32 A</t>
  </si>
  <si>
    <t>PIANIKA MARVEL TAS MR-32 B</t>
  </si>
  <si>
    <t>Pianika Marvel Tas MR-32 B</t>
  </si>
  <si>
    <t>Pianika Marvel Box MR-32 A</t>
  </si>
  <si>
    <t>GUNTING DR5 IDEAL</t>
  </si>
  <si>
    <t>GUNTING DR6 IDEAL</t>
  </si>
  <si>
    <t>GUNTING DR8 IDEAL</t>
  </si>
  <si>
    <t>GUNTING DR9 IDEAL</t>
  </si>
  <si>
    <t>Gunting Ideal DR5</t>
  </si>
  <si>
    <t>Gunting Ideal DR6</t>
  </si>
  <si>
    <t>Gunting Ideal DR8</t>
  </si>
  <si>
    <t>Gunting Ideal DR9</t>
  </si>
  <si>
    <t>D-R STATIONERY</t>
  </si>
  <si>
    <t>WHITE BOARD XG POLOS 2S/ 20X30</t>
  </si>
  <si>
    <t>WHITE BOARD XG POLOS 2S/ 25X35</t>
  </si>
  <si>
    <t>White Board XG Polos 2S/ 20 x 30</t>
  </si>
  <si>
    <t>White Board XG Polos 2s/ 25  x 35</t>
  </si>
  <si>
    <t>SERUTAN 007</t>
  </si>
  <si>
    <t>SERUTAN 0795</t>
  </si>
  <si>
    <t>Asahan 007</t>
  </si>
  <si>
    <t>Asahan 0795</t>
  </si>
  <si>
    <t>GARISAN SET</t>
  </si>
  <si>
    <t>Garisan Set</t>
  </si>
  <si>
    <t>CLEAR HOLDER ISI 40 LBR</t>
  </si>
  <si>
    <t>CLEAR HOLDER ISI 60 LBR</t>
  </si>
  <si>
    <t>Clear Holder Isi 40lbr</t>
  </si>
  <si>
    <t>Clear Holder Isi 60lbr</t>
  </si>
  <si>
    <t>AGENDA 25K</t>
  </si>
  <si>
    <t>TALI GANTUNGAN ID MERAH</t>
  </si>
  <si>
    <t>MAP PLASTIK A4</t>
  </si>
  <si>
    <t>Agenda 25K</t>
  </si>
  <si>
    <t>Tali Gantungan Id Merah</t>
  </si>
  <si>
    <t>Map Plastik A4</t>
  </si>
  <si>
    <t>BNS XB 72 K 1357/ 1352</t>
  </si>
  <si>
    <t>GUNTING BBL 4401</t>
  </si>
  <si>
    <t>H BAG LUX MY 024</t>
  </si>
  <si>
    <t>H BAG MIKA 911</t>
  </si>
  <si>
    <t>MAP CLEAR PP802</t>
  </si>
  <si>
    <t>MAP ZK 830</t>
  </si>
  <si>
    <t>PERUNCING DMS 030</t>
  </si>
  <si>
    <t>BALLPEN 9682</t>
  </si>
  <si>
    <t>BALLPEN 99096</t>
  </si>
  <si>
    <t>B note XB 72K 1357/ 1352</t>
  </si>
  <si>
    <t>Gunting BBl 4401</t>
  </si>
  <si>
    <t>Tas S Bag Lux My 024</t>
  </si>
  <si>
    <t>Tas S Bag Mika 911</t>
  </si>
  <si>
    <t>Map Clear PP 802</t>
  </si>
  <si>
    <t>Map ZK 830</t>
  </si>
  <si>
    <t>Asahan DMS 030</t>
  </si>
  <si>
    <t>Bp 9682</t>
  </si>
  <si>
    <t>Bp 99096</t>
  </si>
  <si>
    <t>864 PCS</t>
  </si>
  <si>
    <t>PENSIL 2B KAYAGI KY-PF3021</t>
  </si>
  <si>
    <t>PENSIL 2B KAYAGI KY-PF3033</t>
  </si>
  <si>
    <t>PENSIL 2B KAYAGI KY-PF3055</t>
  </si>
  <si>
    <t>Pwnsil 2B Kayagi KY-PF 3033</t>
  </si>
  <si>
    <t>Pwnsil 2B Kayagi KY-PF 3055</t>
  </si>
  <si>
    <t>Pwnsil 2B Kayagi KY-PF 3021</t>
  </si>
  <si>
    <t>GEL ZHIXIN + REFILL G-5006</t>
  </si>
  <si>
    <t>GEL ZHIXIN + REFILL G-3155</t>
  </si>
  <si>
    <t>GEL PEN KOXI KX-701A</t>
  </si>
  <si>
    <t>GEL PEN KOXI KX-704A</t>
  </si>
  <si>
    <t>GEL PEN FANCY KOXY KX-705A</t>
  </si>
  <si>
    <t>GEL PEN FANCY KOXY KX-706A</t>
  </si>
  <si>
    <t>GEL PEN FANCY KOXY KX-707A</t>
  </si>
  <si>
    <t>GEL PEN FANCY KOXY KX-708A</t>
  </si>
  <si>
    <t>GEL PEN FANCY KOXY KX-709A</t>
  </si>
  <si>
    <t>GEL PEN FANCY KOXY KX-711A</t>
  </si>
  <si>
    <t>GARISAN 30CM KAYAGI KYP-3121</t>
  </si>
  <si>
    <t>GARISAN 30CM KAYAGI KYP-3122</t>
  </si>
  <si>
    <t>GARISAN 30CM KAYAGI KYP-3123</t>
  </si>
  <si>
    <t>GARISAN 30CM KAYAGI KYP-3124</t>
  </si>
  <si>
    <t>GARISAN 30CM KAYAGI KYP-3125</t>
  </si>
  <si>
    <t>DOKUMEN KEEPER DK-20 MIX</t>
  </si>
  <si>
    <t>DOKUMEN KEEPER DK-40 MIX</t>
  </si>
  <si>
    <t>DOCUMEN KEEPER DK-60 MIX</t>
  </si>
  <si>
    <t>Dokumen Keeper DK-20 Biru Mix</t>
  </si>
  <si>
    <t>Dokumen Keeper DK-40 Biru Mix</t>
  </si>
  <si>
    <t>Dokumen Keeper DK-60 Biru Mix</t>
  </si>
  <si>
    <t>BRIEF BAG 3080W GREEN</t>
  </si>
  <si>
    <t>BRIEF BAG 3080W ORANGE</t>
  </si>
  <si>
    <t>Map brief bag 3080 W hijau</t>
  </si>
  <si>
    <t>Mao brief bag 3080 W orange</t>
  </si>
  <si>
    <t>LANYARD 1.0 | CANTOL PLASTIK (BLACK)</t>
  </si>
  <si>
    <t>LANYARD 1.0 | CANTOL PLASTIK (BLUE)</t>
  </si>
  <si>
    <t>LANYARD 1.0 | CANTOL PLASTIK (GREEN)</t>
  </si>
  <si>
    <t>LANYARD 1.0 | CANTOL PLASTIK (YELLOW)</t>
  </si>
  <si>
    <t>LANYARD 1.0 | CANTOL PLASTIK (RED)</t>
  </si>
  <si>
    <t>Tali Cantol Plastik Lanyard 1.0 Hitam</t>
  </si>
  <si>
    <t>Tali Cantol Plastik Lanyard 1.0 Biru</t>
  </si>
  <si>
    <t>Tali Cantol Plastik Lanyard 1.0 Hijau</t>
  </si>
  <si>
    <t>Tali Cantol Plastik Lanyard 1.0 Kuning</t>
  </si>
  <si>
    <t>Tali Cantol Plastik Lanyard 1.0 Merah</t>
  </si>
  <si>
    <t>KENJOY BESAR 1.5</t>
  </si>
  <si>
    <t>Kantong Buah Kenjoy 15</t>
  </si>
  <si>
    <t>15 ROL</t>
  </si>
  <si>
    <t>25 X 50</t>
  </si>
  <si>
    <t>20 X 40</t>
  </si>
  <si>
    <t>Kantong Plastik25 x 50</t>
  </si>
  <si>
    <t>Kantong Plastik 20 x 40</t>
  </si>
  <si>
    <t>580 PCS</t>
  </si>
  <si>
    <t>PIANIKA LOVELY BIRU</t>
  </si>
  <si>
    <t>PIANIKA LOVELY PINK</t>
  </si>
  <si>
    <t>Pianika Lovely Pink</t>
  </si>
  <si>
    <t>MAP ZIPPER JALA HITAM</t>
  </si>
  <si>
    <t>Map Zipper Jala Hitam</t>
  </si>
  <si>
    <t>MAP DOUBLE POCKET 929 (FOLIO)</t>
  </si>
  <si>
    <t>Map Double Pocket 929 Folio</t>
  </si>
  <si>
    <t>CLIP BOARD KAYU TIKAR</t>
  </si>
  <si>
    <t>PAPER BAG BARU (K)</t>
  </si>
  <si>
    <t>MEK PSL 12 WARNA TIZO TM02630-12</t>
  </si>
  <si>
    <t>V-TEC GUN TACKER TS-824</t>
  </si>
  <si>
    <t>V-TEC EXPANDING FILE VT-EF-4512/ B5</t>
  </si>
  <si>
    <t>V-TEC EXPANDING FILE VT-EF-4511/ B5</t>
  </si>
  <si>
    <t>GOODIE BAG FANCY (18 X 36CM)</t>
  </si>
  <si>
    <t>Clip Board Kayu Tikar</t>
  </si>
  <si>
    <t>Paper Bag Baru Kecil</t>
  </si>
  <si>
    <t>Mech Pen 12W Tizo TM02630-12</t>
  </si>
  <si>
    <t>Gun Tacker V-Tec TS-824</t>
  </si>
  <si>
    <t>Expanding File V-Tec VT-EF-4512/ B5</t>
  </si>
  <si>
    <t>Expanding File V-Tec VT-EF-4511/ B5</t>
  </si>
  <si>
    <t>Kantong Plastik 18 x 36 Fancy</t>
  </si>
  <si>
    <t>ERA JAYA</t>
  </si>
  <si>
    <t>guntacker</t>
  </si>
  <si>
    <t>HB-55 GUNINDO</t>
  </si>
  <si>
    <t>BINDER NOTES A5 WALITO BN 1723</t>
  </si>
  <si>
    <t>Gunting Gunindo HB-55</t>
  </si>
  <si>
    <t>Bn A5 Walito BN-1723</t>
  </si>
  <si>
    <t>SHOPPING BAG BRANDED BSR BK SAMPING</t>
  </si>
  <si>
    <t>SHOPPING BAG SB-117 PARIS KECIL 2W</t>
  </si>
  <si>
    <t>Tas Shopping Bag Branded Besar Bk Samping</t>
  </si>
  <si>
    <t>Tas Shopping Bag SB-117 Paris Kecil 2W</t>
  </si>
  <si>
    <t>NOTE BOOK A5 EXCLUSIVE</t>
  </si>
  <si>
    <t>BALLPEN GEL GP-1000 LOL</t>
  </si>
  <si>
    <t>BALLPEN GEL GP-1022</t>
  </si>
  <si>
    <t>Nb A5 Exclusive</t>
  </si>
  <si>
    <t>BINTANG SU</t>
  </si>
  <si>
    <t>Piring cat air</t>
  </si>
  <si>
    <t>PIRING CAT AIR</t>
  </si>
  <si>
    <t>PC K92</t>
  </si>
  <si>
    <t>PC B125</t>
  </si>
  <si>
    <t>PC B124</t>
  </si>
  <si>
    <t>PC B119</t>
  </si>
  <si>
    <t>PC B 123</t>
  </si>
  <si>
    <t>Pc K 92</t>
  </si>
  <si>
    <t>Pc B 125</t>
  </si>
  <si>
    <t>Pc B 124</t>
  </si>
  <si>
    <t>Pc B 119</t>
  </si>
  <si>
    <t>Pc B 123</t>
  </si>
  <si>
    <t>34 LSN</t>
  </si>
  <si>
    <t>GEL PEN WEIYADA E 681 B BIRU</t>
  </si>
  <si>
    <t>Gel pen Weiyada E 681B Biru</t>
  </si>
  <si>
    <t>LOOSE LEAF A5 100 GARIS TIGA/ TULIS HALUS KOALA</t>
  </si>
  <si>
    <t>L Leaf A5 100 Garis Tiga/ Tulis Halus Koala</t>
  </si>
  <si>
    <t>L Leaf A5 100 Lbr kotak besar koala</t>
  </si>
  <si>
    <t>PENTF1190HITAM</t>
  </si>
  <si>
    <t>GEL PEN TRIFELLO HI-TECH TF-1191 WARNA</t>
  </si>
  <si>
    <t>PENTF1191WARNA</t>
  </si>
  <si>
    <t>JANKENC528</t>
  </si>
  <si>
    <t>GARKEN15CM</t>
  </si>
  <si>
    <t>GARKEN20CM</t>
  </si>
  <si>
    <t>STAKENNO1</t>
  </si>
  <si>
    <t>GEL PEN DEBOZZ CLICK 0.28 DB-G028</t>
  </si>
  <si>
    <t>PENDBG028</t>
  </si>
  <si>
    <t>MECHANICAL PENCIL 2.0 MM TIZO TM-030-H</t>
  </si>
  <si>
    <t>PENTM30H</t>
  </si>
  <si>
    <t>PENKENHITECH04UNGU</t>
  </si>
  <si>
    <t>CUTJKK200</t>
  </si>
  <si>
    <t>TIPJKS225</t>
  </si>
  <si>
    <t>KARET PENTIL SUN SWAN/R.MAS (B)</t>
  </si>
  <si>
    <t>Karet Pentil Sun Swan Roda Mas (B)</t>
  </si>
  <si>
    <t>L Leaf A5 100 Kotak Besar Koala</t>
  </si>
  <si>
    <t>LOOSE LEAF A5 100 LBR KOTAK BESAR KOALA</t>
  </si>
  <si>
    <t>L Leaf A5 50 Kotak Besar Koala</t>
  </si>
  <si>
    <t>LOOSE LEAF A5 50 LBR KOTAK BESAR KOALA</t>
  </si>
  <si>
    <t>ISI GEL WEIYADA E681R</t>
  </si>
  <si>
    <t>Isi Gel Weiyada E 681 R</t>
  </si>
  <si>
    <t>60 PAK</t>
  </si>
  <si>
    <t>LOOSE LEAF A5 100GR FR</t>
  </si>
  <si>
    <t>STAINLESS STEEL SQ SCISSORS 4.5" (COLOR) SC-SQ04C</t>
  </si>
  <si>
    <t>STAINLESS STEEL SQ SCISSORS 6.0" (COLOR) SC-SQ06C</t>
  </si>
  <si>
    <t>STAINLESS STEEL SQ SCISSORS 4.5" (BLACK) SC-SQ04B</t>
  </si>
  <si>
    <t>STAINLESS STEEL SQ SCISSORS 6.0"  (BLACK) SC-SQ06B</t>
  </si>
  <si>
    <t>Agenda polos 123 Biru</t>
  </si>
  <si>
    <t>Agenda polos 123 Hitam</t>
  </si>
  <si>
    <t>AGENDA 123 POLOS BIRU</t>
  </si>
  <si>
    <t>AGENDA 123 POLOS HITAM</t>
  </si>
  <si>
    <t>USAGI OP 12W</t>
  </si>
  <si>
    <t>SAMPUL BUKU KUNING (TIPIS)</t>
  </si>
  <si>
    <t>SAMPUL BUKU COKLAT (TEBAL)</t>
  </si>
  <si>
    <t>AGENDA PRO DELUXE BSR PC-122</t>
  </si>
  <si>
    <t xml:space="preserve">Gunting Besi 4.5" SC-SQ 04 C </t>
  </si>
  <si>
    <t xml:space="preserve">Gunting Besi 6.0" SC-SQ 06 C </t>
  </si>
  <si>
    <t>Gunting Besi 4.5" SC-SQ 04 B</t>
  </si>
  <si>
    <t>Gunting Besi 6.0" SC-SQ 06 B</t>
  </si>
  <si>
    <t>Op Usagi 12W</t>
  </si>
  <si>
    <t>Sampul Buku Coklat Tebal</t>
  </si>
  <si>
    <t>Sampul Buku Kuning Tipis</t>
  </si>
  <si>
    <t>Agenda Pro Deluxe PC-122 Besar</t>
  </si>
  <si>
    <t xml:space="preserve">ETJ </t>
  </si>
  <si>
    <t>sampul</t>
  </si>
  <si>
    <t>ORIALFA1212</t>
  </si>
  <si>
    <t>ORIALFA1414</t>
  </si>
  <si>
    <t>ORIALFA1616</t>
  </si>
  <si>
    <t>ORIALFA2020</t>
  </si>
  <si>
    <t>stahl521</t>
  </si>
  <si>
    <t>PENVC6201</t>
  </si>
  <si>
    <t>CLIP BOARD CB-8888 DOVE</t>
  </si>
  <si>
    <t>LOOSE LEAF A5-100 LBR RAINBOW GARIS</t>
  </si>
  <si>
    <t>LOOSE LEAF A5-100 RAINBOW GARIS W/HIJAU</t>
  </si>
  <si>
    <t>LOOSE LEAF A5-50 LBR RAINBOW GARIS/ HIJAU</t>
  </si>
  <si>
    <t>P/C KODE 4SS A4001</t>
  </si>
  <si>
    <t>P/C KODE 5SS 15001</t>
  </si>
  <si>
    <t>BT 9150</t>
  </si>
  <si>
    <t>GARISAN 50 YOEKER GB-50</t>
  </si>
  <si>
    <t>ISI GEL GR-089/ D1090</t>
  </si>
  <si>
    <t>ISI GEL GR-090/ D1090</t>
  </si>
  <si>
    <t>GARISAN TF-1988</t>
  </si>
  <si>
    <t>REFILL GEL FANCY VRG-2021 BARBIE GIRL</t>
  </si>
  <si>
    <t>REFILL GEL FANCY VRG-2022 RESCUE BOTS</t>
  </si>
  <si>
    <t>ASAHAN TOPLES GOLDEN</t>
  </si>
  <si>
    <t>BALLPEN PROMOSI HM-2220 U/BONUS</t>
  </si>
  <si>
    <t>GEL PEN FANCY REFILL 0.5MM GPR-SQ321</t>
  </si>
  <si>
    <t>PALET KEPITING DOP PKD 202</t>
  </si>
  <si>
    <t>ENTER CAT ACRYLIC PUTIH</t>
  </si>
  <si>
    <t>ENTER BK MEWARNAI JUMBO</t>
  </si>
  <si>
    <t>EXPANDING FILE TF-080</t>
  </si>
  <si>
    <t>WRIT INSERT TF WRI-001</t>
  </si>
  <si>
    <t>BALLPEN PROMOSI HM-2200 U/ BONUS</t>
  </si>
  <si>
    <t>PENCIL TF-188+SERUTAN 2B (BIRU)</t>
  </si>
  <si>
    <t>PENCIL TF-288+SERUTAN</t>
  </si>
  <si>
    <t>STICK NOTE TF-5N0243</t>
  </si>
  <si>
    <t>PENGGARIS SET BZJ-20140/ 20CM/ PPK/ ANIMAL</t>
  </si>
  <si>
    <t>PENGGARIS SET BZJ-20143/ 20CM/ PPK/ GIRL</t>
  </si>
  <si>
    <t>PENGGARIS SET BZJ-2053/ 20CM/ PPK/ LUCU</t>
  </si>
  <si>
    <t>PENGGARIS SET BZJ-2107/ EIFEL</t>
  </si>
  <si>
    <t>PENGGARIS SET BZJ-2108/ 20CM/ PPK/ ANIMAL</t>
  </si>
  <si>
    <t>PENSIL WARNA KAYAGI 36W KY-CP0736</t>
  </si>
  <si>
    <t>MEK PENSIL TIZO G-9000A</t>
  </si>
  <si>
    <t>MEK PENSIL TIZO G-9001A</t>
  </si>
  <si>
    <t>SERULING 900 TREND</t>
  </si>
  <si>
    <t>GEL DEBOZZ 0.7 + REFILL DB-503</t>
  </si>
  <si>
    <t>GEL INK PEN JL-212 + ISI</t>
  </si>
  <si>
    <t xml:space="preserve">AGENDA DIARY D-12B </t>
  </si>
  <si>
    <t>AGENDA PCKET BANK PB-129</t>
  </si>
  <si>
    <t>576 TBG</t>
  </si>
  <si>
    <t>80 SET</t>
  </si>
  <si>
    <t>50 SET</t>
  </si>
  <si>
    <t>ACRYLIC COLOUR TF-AC-004N (12 X 6 ML) NEON</t>
  </si>
  <si>
    <t>ACRYLIC COLOUR TF-AC-005P (12 X 6 ML) PASTEL</t>
  </si>
  <si>
    <t>ACRYLIC COLOUR TF-AC-003 (18 X 6 ML)</t>
  </si>
  <si>
    <t>STICK NOTE WLT 8803 5W 30/600/CT</t>
  </si>
  <si>
    <t>STICK NOTE WLT 8803 4W 30/600/CT</t>
  </si>
  <si>
    <t>STICK NOTE WLT 8835 3W 30/600/CT</t>
  </si>
  <si>
    <t>STICK NOTE WLT 8877 5W 36/720/CT</t>
  </si>
  <si>
    <t>STICK NOTE WLT 8894 4W 30/600/CT</t>
  </si>
  <si>
    <t>PAPER BAG BESAR TEBAL</t>
  </si>
  <si>
    <t>PAPER BAG TAS MOTIF BATIK UK TANGGUNG TBT02</t>
  </si>
  <si>
    <t>PAPER BAG TAS MOTIF BATIK UK BESAR TBB01</t>
  </si>
  <si>
    <t>SELANG PIANIKA SP 12</t>
  </si>
  <si>
    <t>MEK PENSIL TIZO</t>
  </si>
  <si>
    <t>BALLPEN (J) 2816/ GAN LOUPE/ SR</t>
  </si>
  <si>
    <t>BALLPEN (J) 2818/ GAN PLUIT/ SR</t>
  </si>
  <si>
    <t>BALLPEN (J) 2819/ GAN JAM PASIR/ SR</t>
  </si>
  <si>
    <t>BALLPEN (J) 701</t>
  </si>
  <si>
    <t>BALLPEN (J) 9082/ GANTUNGAN BUKU/ ASTRO</t>
  </si>
  <si>
    <t>BALLPEN (J) 9127/ GANTUNGAN SBOARD/ SR</t>
  </si>
  <si>
    <t>BALLPEN (J) 99085/ GANTUNGAN BUKU/ SANRIO</t>
  </si>
  <si>
    <t>BALLPEN (J) 99096/ GANTUNGAN</t>
  </si>
  <si>
    <t>BALLPEN (J) A925/ GAN SISIR/ SR</t>
  </si>
  <si>
    <t>GARISAN SET 20136</t>
  </si>
  <si>
    <t>MEK PENSIL TIZO TM 01730</t>
  </si>
  <si>
    <t>DOC RIT PRESTIGE BIRU</t>
  </si>
  <si>
    <t>KOJIKO D/ FOAM 2"</t>
  </si>
  <si>
    <t>MAP PLASTIK A4 B-5507</t>
  </si>
  <si>
    <t>PC M 8631</t>
  </si>
  <si>
    <t>EXPANDING FILE TF-282</t>
  </si>
  <si>
    <t>PCK GASTA 202 HIJAU</t>
  </si>
  <si>
    <t>BALLPEN (J) 2801/ GANTUNGAN</t>
  </si>
  <si>
    <t>MESIN TEMBAKAN LEM LILIN BOSCO 20W B-5538</t>
  </si>
  <si>
    <t>PENSIL 2B FANCY KY-PS2022</t>
  </si>
  <si>
    <t>PENSIL 2B FANCY KY-PF3021</t>
  </si>
  <si>
    <t>FANCY SET XD 2062/ 4062</t>
  </si>
  <si>
    <t>FANCY SET XD 8010</t>
  </si>
  <si>
    <t>LOOSE LEAF A5 ATOGRAF VINTAGE</t>
  </si>
  <si>
    <t>LOOSE LEAF A5 ATOGRAF FR</t>
  </si>
  <si>
    <t>LOOSE LEAF A5 ATOGRAF HK</t>
  </si>
  <si>
    <t>LOOSE LEAF A5 ATOGRAF TSUM</t>
  </si>
  <si>
    <t>MAP ZF 820</t>
  </si>
  <si>
    <t>ORIGAMI C 037</t>
  </si>
  <si>
    <t>PC KARTON WY 1257</t>
  </si>
  <si>
    <t>PC KARTON WY 1258</t>
  </si>
  <si>
    <t>PENCIL ZC 105</t>
  </si>
  <si>
    <t>PC KARTON 8003</t>
  </si>
  <si>
    <t>MAP ZF 821 L</t>
  </si>
  <si>
    <t>BNL AA0321-21/A5-80/FRUIT</t>
  </si>
  <si>
    <t>BNL AA0321-22/A5-80/LIFE GLOWING</t>
  </si>
  <si>
    <t>BNL AA0321-23/A5-80/BALLOON</t>
  </si>
  <si>
    <t>BNL AA0321-24/A5-80/CLASSIC</t>
  </si>
  <si>
    <t>BNL AA0321-25/A5-80/DARLENE</t>
  </si>
  <si>
    <t>BNL AA0321-26/A5-80/BEAR</t>
  </si>
  <si>
    <t>BNL AA0321-27/A5-80/SPRING</t>
  </si>
  <si>
    <t>BNL AA0321-28/A5-80/;UCU</t>
  </si>
  <si>
    <t>BNL AA0321-29/A5-80/UNIVERSE</t>
  </si>
  <si>
    <t>BNL AA0321-30/A5-80/SR</t>
  </si>
  <si>
    <t>BNL AA0321-01/A6-80/FRUIT</t>
  </si>
  <si>
    <t>BNL AA0321-02/A6-80</t>
  </si>
  <si>
    <t>BNL AA0321-03/A6-80</t>
  </si>
  <si>
    <t>BNL AA0321-04/A6-80/CLASSIC</t>
  </si>
  <si>
    <t>BNL AA0321-05/A6-80/DARLENE</t>
  </si>
  <si>
    <t>BNL AA0321-17/A7-80/SPRING STORY</t>
  </si>
  <si>
    <t>GUNTING TREND MM</t>
  </si>
  <si>
    <t>640 PCS</t>
  </si>
  <si>
    <t>14 LSN</t>
  </si>
  <si>
    <t>150 ROL</t>
  </si>
  <si>
    <t>360 [CS</t>
  </si>
  <si>
    <t>12 PAK</t>
  </si>
  <si>
    <t xml:space="preserve">D-R </t>
  </si>
  <si>
    <t>SINART KOTA</t>
  </si>
  <si>
    <t>COMBI STATIONERY</t>
  </si>
  <si>
    <t>Writ Insert Tf WRI-001</t>
  </si>
  <si>
    <t>Agenda Diary D-12 B</t>
  </si>
  <si>
    <t>Agenda Pocket Bank PB-129</t>
  </si>
  <si>
    <t>Asahan Toples Golden</t>
  </si>
  <si>
    <t>Bp 2801 Gantungan</t>
  </si>
  <si>
    <t>BALLPEN (J) 2814/ GAN PENGGARIS/ SR</t>
  </si>
  <si>
    <t>Bp 2814 Gantungan Penggaris</t>
  </si>
  <si>
    <t>Bp 2816 Gantungan Loupe</t>
  </si>
  <si>
    <t>Bp 2818 Gantungan Pluit</t>
  </si>
  <si>
    <t>Bp 2819 Gantungan Jam Pasir</t>
  </si>
  <si>
    <t>Bp 701</t>
  </si>
  <si>
    <t>Bp 9082 Gantungan Buku Astro</t>
  </si>
  <si>
    <t>Bp 99096 Gantungan</t>
  </si>
  <si>
    <t>Bp 9127 Gantungan SkateBoard</t>
  </si>
  <si>
    <t>Bp 99085 Gantungan Buku Sanrio</t>
  </si>
  <si>
    <t>Bp A925 Gantungan Sisir</t>
  </si>
  <si>
    <t>BN Tali AA0321-27/ A5-80/ SPRING</t>
  </si>
  <si>
    <t>BN Tali AA0321-22/ A5/ 80/ Life Glowing</t>
  </si>
  <si>
    <t>BN Tali AA0321-23/ A5/ 80/ Balloon</t>
  </si>
  <si>
    <t>BN Tali AA0321-24/ A5/ 80/ Classic</t>
  </si>
  <si>
    <t>BN Tali AA0321-25/ A5/ 80/ Darlene</t>
  </si>
  <si>
    <t>BN Tali AA0321-01/ A6-80/ Fruit</t>
  </si>
  <si>
    <t>BN Tali AA0321-02/ A6-80</t>
  </si>
  <si>
    <t>BN Tali AA0321-03/ A6-80</t>
  </si>
  <si>
    <t>BN Tali AA0321-05/ A6-80/ Darlene</t>
  </si>
  <si>
    <t>BN Tali AA0321-04/ A6-80/ Classic</t>
  </si>
  <si>
    <t>BN Tali AA0321-07/ A6-80</t>
  </si>
  <si>
    <t>BNL AA0321-07/A6-80</t>
  </si>
  <si>
    <t>BNL AA0321-08/ A6-80/ LUCU</t>
  </si>
  <si>
    <t>BNL AA0321-16/ A7-80</t>
  </si>
  <si>
    <t>BN Tali AA0321-08/ A6-80/ Lucu</t>
  </si>
  <si>
    <t>BN Tali AA0321-14/ A7-80/ Classic</t>
  </si>
  <si>
    <t>BNL AA0321-14/ A7-80/ CLASSIC</t>
  </si>
  <si>
    <t>BN Tali AA0321-16/ A7-80</t>
  </si>
  <si>
    <t>BN Tali AA0321-17/ A7-80/ Spring Story</t>
  </si>
  <si>
    <t>Garisan Bt 9150</t>
  </si>
  <si>
    <t>Clipboard CB-8888 Dove</t>
  </si>
  <si>
    <t>Doc Rest Prestige Biru</t>
  </si>
  <si>
    <t>Bk Merwarnai Jumbo Enter</t>
  </si>
  <si>
    <t>Cat Acrylic Enter Putih</t>
  </si>
  <si>
    <t>Expanding File TF-080</t>
  </si>
  <si>
    <t>Expanding File TF-282</t>
  </si>
  <si>
    <t>Fancy Set XD 2062/ 4062</t>
  </si>
  <si>
    <t>Fanxy Set XD 8010</t>
  </si>
  <si>
    <t>Garisan 30cm Kayagi KYP-3121</t>
  </si>
  <si>
    <t>Garisan 30cm Kayagi KYP-3122</t>
  </si>
  <si>
    <t>Garisan 30cm Kayagi KYP-3123</t>
  </si>
  <si>
    <t>Garisan 30cm Kayagi KYP-3124</t>
  </si>
  <si>
    <t>Garisan 30cm Kayagi KYP-3125</t>
  </si>
  <si>
    <t>Garisan 50cm Yoeker GB-50</t>
  </si>
  <si>
    <t>Garisan Set 20136</t>
  </si>
  <si>
    <t>Garisan TF-1988</t>
  </si>
  <si>
    <t>Bp Debozz DB 503</t>
  </si>
  <si>
    <t>Bp JL-212 + Isi</t>
  </si>
  <si>
    <t>Bp Fancy Koxy KX-705 A</t>
  </si>
  <si>
    <t>Bp Fancy Koxy KX-706 A</t>
  </si>
  <si>
    <t>Bp Fancy Koxy KX-707 A</t>
  </si>
  <si>
    <t>Bp Fancy Koxy KX-708 A</t>
  </si>
  <si>
    <t>Bp Fancy Koxy KX-709 A</t>
  </si>
  <si>
    <t>Bp Fancy Koxy KX-711 A</t>
  </si>
  <si>
    <t>Bp SQ 321 Fancy Refill</t>
  </si>
  <si>
    <t>Gel Pen Koxi KX-701 A</t>
  </si>
  <si>
    <t>Gel Pen Koxi KX-704 A</t>
  </si>
  <si>
    <t>Gunting Trend MM</t>
  </si>
  <si>
    <t>Isi Gel GR-089/ D1090</t>
  </si>
  <si>
    <t>Isi Gel GR-090/ D1090</t>
  </si>
  <si>
    <t>Double Foam Kojiko 2"</t>
  </si>
  <si>
    <t>L Leaf A5 Atograf FR</t>
  </si>
  <si>
    <t>L Leaf A5 Atograf HK</t>
  </si>
  <si>
    <t>L Leaf A5 Atograf TSUM</t>
  </si>
  <si>
    <t>L Leaf A5 Atograf Vintage</t>
  </si>
  <si>
    <t>L Leaf A5-100 lbr Rainbow Garis</t>
  </si>
  <si>
    <t>L Leaf A5-100 lbr Rainbow Garis Hijau</t>
  </si>
  <si>
    <t>L Leaf A5-50 lbr Rainbow Garis Hijau</t>
  </si>
  <si>
    <t>Map Plastik A4 B-5507</t>
  </si>
  <si>
    <t>Map ZF 820</t>
  </si>
  <si>
    <t>Map ZF 821 L</t>
  </si>
  <si>
    <t>Mechpen Tizo G-9000 A</t>
  </si>
  <si>
    <t>Mechpen Tizo G-9001 A</t>
  </si>
  <si>
    <t>Mechpen Tizo TM 01730</t>
  </si>
  <si>
    <t>Mesin Tembal Lem Bosco 20 W B-5538</t>
  </si>
  <si>
    <t>Kertas Lipat C 037</t>
  </si>
  <si>
    <t>Pc Kode A 4001 4 susun</t>
  </si>
  <si>
    <t>Pc Kode 15001 5 susun</t>
  </si>
  <si>
    <t>Palet DOP PKD-202 Kepiting</t>
  </si>
  <si>
    <t>Paper Bag Besar Tebal</t>
  </si>
  <si>
    <t>PAPER BAG TAS MOTIF BATIK UK KECIL TBK02</t>
  </si>
  <si>
    <t>Paper Bag Tas Motif Batik TB B01 Besar</t>
  </si>
  <si>
    <t>Paper Bag Tas Motif Batik TB T02 Tanggung</t>
  </si>
  <si>
    <t>Paper Bag Tas Motif Batik TB K02 Kecil</t>
  </si>
  <si>
    <t>Pc Karton 8003</t>
  </si>
  <si>
    <t>Pc Karton WY-1258</t>
  </si>
  <si>
    <t>Pc Karton WY-1257</t>
  </si>
  <si>
    <t>Pc M 8631</t>
  </si>
  <si>
    <t>Pc Gasta 202 Hijau</t>
  </si>
  <si>
    <t>Pensil TF-288 + Asahan</t>
  </si>
  <si>
    <t>Pensil TF-188 + Asahan 2B Biru</t>
  </si>
  <si>
    <t>Pensil ZC 105</t>
  </si>
  <si>
    <t>Garisan Set 20cm BZJ-20140/ PPK/ ANIMAL</t>
  </si>
  <si>
    <t>Garisan Set 20cm BZJ-20143/ PPK/ CEWEK</t>
  </si>
  <si>
    <t>Garisan Set 20cm BZJ-2053/ PPK/ LUCU</t>
  </si>
  <si>
    <t>Garisan Set 20cm BZJ-2107 / EIFEL</t>
  </si>
  <si>
    <t>Garisan Set 20cm BZJ-2108/ PPK/ ANIMAL</t>
  </si>
  <si>
    <t>Pensil 2B Fancy KY-PF3021</t>
  </si>
  <si>
    <t>Pensil 2B Fancy KY-PS 2022</t>
  </si>
  <si>
    <t>Pw 36W Kayagi KY-CP0736</t>
  </si>
  <si>
    <t>Isi gel Fancy VRG-2021 (Barbie Girll)</t>
  </si>
  <si>
    <t>Isi gel Fancy VRG-2022 (Rescue Bots)</t>
  </si>
  <si>
    <t>Sekang Pianika SP 12</t>
  </si>
  <si>
    <t>Suling Trend 900</t>
  </si>
  <si>
    <t>Stick Note TF-5N 0243</t>
  </si>
  <si>
    <t>Stick Note WLT 8803 4W</t>
  </si>
  <si>
    <t>Stick Note WLT 8803 5W</t>
  </si>
  <si>
    <t>Stick Note WLT 8835 3W</t>
  </si>
  <si>
    <t>Stick Note WLT 8877 5W</t>
  </si>
  <si>
    <t>Stick Note WLT 8894 4W</t>
  </si>
  <si>
    <t>KENKO PEN ULIR PU-1 BLACK</t>
  </si>
  <si>
    <t>KENKO PEN ULIR PU-2 BLACK</t>
  </si>
  <si>
    <t>KENKO PEN ULIR PU-3 BLACK</t>
  </si>
  <si>
    <t>KENKO PEN ULIR PU-4 BLACK</t>
  </si>
  <si>
    <t>THUMB TACKS TT-11 (PK PAYUNG) JK</t>
  </si>
  <si>
    <t>KENKO PENCIL 2B-2382 HITAM BINTANG</t>
  </si>
  <si>
    <t>BALLPEN GEL TF-1191 BODY 0.3MM WR HIGHTECH</t>
  </si>
  <si>
    <t>WHITEBOARD MARKER WM-65 BLACK JK BONUS</t>
  </si>
  <si>
    <t>BINDER CLIP 111 CD JK</t>
  </si>
  <si>
    <t>TAPE CUTTER TC-119 JK</t>
  </si>
  <si>
    <t>LABELLER MX 6600N (10 D 2 LINE) JK</t>
  </si>
  <si>
    <t>TAS KARUNG V (55X65)</t>
  </si>
  <si>
    <t>TAS KARUNG V (45X50)</t>
  </si>
  <si>
    <t>TAS KARUNG V (35X40)</t>
  </si>
  <si>
    <t>MIKA LAMINATING LF-100 (225X340)</t>
  </si>
  <si>
    <t>RAUTAN MEJA QLM-873 ROBOT</t>
  </si>
  <si>
    <t>STIP B-24M MACARON</t>
  </si>
  <si>
    <t>REFILL GP-559 BIRU</t>
  </si>
  <si>
    <t>KENKO SINAR INDONESIA</t>
  </si>
  <si>
    <t>ATALI MAKMUR</t>
  </si>
  <si>
    <t>48 DRM</t>
  </si>
  <si>
    <t>Bp gel TF-1191 hitek 0.3mm Warna</t>
  </si>
  <si>
    <t>Binder Clip JK 111 CO</t>
  </si>
  <si>
    <t>BINDER CLIP JOYKO 111 CO</t>
  </si>
  <si>
    <t>Pen Ulir Kenko PU-1 Hitam</t>
  </si>
  <si>
    <t>Pen Ulir Kenko PU-2 Hitam</t>
  </si>
  <si>
    <t>Pen Ulir Kenko PU-3 Hitam</t>
  </si>
  <si>
    <t>Pen Ulir Kenko PU-4 Hitam</t>
  </si>
  <si>
    <t>Pensil Kenko 2B-2382 Hitam Bintang</t>
  </si>
  <si>
    <t>Mesin Label Harga JK MX-6600 N</t>
  </si>
  <si>
    <t>Asahan Meja QLM-873 Robot</t>
  </si>
  <si>
    <t>Isi Gel Refill GP-559 Biru</t>
  </si>
  <si>
    <t>Asahan JK A-5 L</t>
  </si>
  <si>
    <t>SHARPENER A-5 L JK</t>
  </si>
  <si>
    <t>Stip B-24 M Macaron</t>
  </si>
  <si>
    <t>Dispenser JK TC-119</t>
  </si>
  <si>
    <t>Tas Karung V 35 x 40</t>
  </si>
  <si>
    <t>Tas Karung V 45 x 50</t>
  </si>
  <si>
    <t>Tas Karung V 55 x 65</t>
  </si>
  <si>
    <t>Paku Payung JK TT-11</t>
  </si>
  <si>
    <t>Spidol / Marker WB JK WM-65 Hitam</t>
  </si>
  <si>
    <t>PEN ULIR KENKO PU-1 HITAM</t>
  </si>
  <si>
    <t>PEN ULIR KENKO PU-2 HITAM</t>
  </si>
  <si>
    <t>PEN ULIR KENKO PU-3 HITAM</t>
  </si>
  <si>
    <t>PEN ULIR KENKO PU-4 HITAM</t>
  </si>
  <si>
    <t>PENSIL KENKO 2B-2282 HITAM BINTANG</t>
  </si>
  <si>
    <t>MESIN LABEL HARGA JOYKO MX-6600N (10 DIGITS, 2 LINE)</t>
  </si>
  <si>
    <t>MIKA LAMINATING VANCO LF-100 (225 X 340)</t>
  </si>
  <si>
    <t>ASAHAN MEJA KLM-873 ROBOT</t>
  </si>
  <si>
    <t>ISI GEL / REFILL GP-559 BIRU</t>
  </si>
  <si>
    <t>TAPE CUTTER JOYKO TC-119</t>
  </si>
  <si>
    <t>TAS KARUNG V (35 X 40)</t>
  </si>
  <si>
    <t>TAS KARUNG V (45 X 50)</t>
  </si>
  <si>
    <t>TAS KARUNG V (55 X 65)</t>
  </si>
  <si>
    <t>PAKU PAYUNG JOYKO TT-11</t>
  </si>
  <si>
    <t>SPIDOL / MARKER WB JOYKO WM-65 HITAM (BONUS)</t>
  </si>
  <si>
    <t>BpJK GP-265 Q-Gel Biru</t>
  </si>
  <si>
    <t>GEL PEN GP-265 Q GEL (BLUE) JK</t>
  </si>
  <si>
    <t>GEL PEN JOYKO GP-265 Q-GEL  BIRU</t>
  </si>
  <si>
    <t>PENJKGP265biru</t>
  </si>
  <si>
    <t>BpJK GP-265 Q-Gel Hitam</t>
  </si>
  <si>
    <t>PENJKGP265hitam</t>
  </si>
  <si>
    <t>COLOR PEN JOYKO CLP-05</t>
  </si>
  <si>
    <t>ASAHAN MEJA JOYKO A-5L</t>
  </si>
  <si>
    <t>COLOR BRUSH PEN JOYKO CLP-04 (12 WARNA)</t>
  </si>
  <si>
    <t>24 BOX (2 LSN)</t>
  </si>
  <si>
    <t>ISOJKTD2H</t>
  </si>
  <si>
    <t>STIP/ PENGHAPUS B-24 M MACARON</t>
  </si>
  <si>
    <t>MECKENMP07</t>
  </si>
  <si>
    <t>ISOJKTD2S</t>
  </si>
  <si>
    <t>PENJKGPC309</t>
  </si>
  <si>
    <t>BT Kenko BT-2920-03 Bunga</t>
  </si>
  <si>
    <t>PW Kenko 12W CP-12HALF Classic Pendek</t>
  </si>
  <si>
    <t>Bk Kas Folio</t>
  </si>
  <si>
    <t>Bk Kas Kwarto</t>
  </si>
  <si>
    <t>Bk Spiral 016-20 (80L) A5</t>
  </si>
  <si>
    <t>Garisan Set PS-9810</t>
  </si>
  <si>
    <t>Garisan Set HZ-5012</t>
  </si>
  <si>
    <t>Garisan Set HZ-5013</t>
  </si>
  <si>
    <t>Garisan Set ZO-239</t>
  </si>
  <si>
    <t>Mika Laminating Vanco LF-100 Folio</t>
  </si>
  <si>
    <t>Pc Klg TY-552 Mobil+Anak 21x6.5</t>
  </si>
  <si>
    <t>P/C KLG TY-552 (MOBIL + ANAK) (21X6.5)</t>
  </si>
  <si>
    <t>pcklgty552mobil+anak21x65160pcsartomoro</t>
  </si>
  <si>
    <t>Garisan Set ZO-235</t>
  </si>
  <si>
    <t>Garisan Set ZX-6116</t>
  </si>
  <si>
    <t>Stabillo Vanco HL 521</t>
  </si>
  <si>
    <t>Kartu Lipat Origami 14 x 14 Alfa</t>
  </si>
  <si>
    <t>Kartu Lipat Origami 16 x 16 Alfa</t>
  </si>
  <si>
    <t>MEJA 3D</t>
  </si>
  <si>
    <t>Meja Belajar 3D Kwan Setia</t>
  </si>
  <si>
    <t>SPIDOL WARNA / BRUSH PEN MK833-12</t>
  </si>
  <si>
    <t>Spidol Warna Brush Pen MK 833-12</t>
  </si>
  <si>
    <t>PERUNCING PAYU PU-831/ MINI/ IKAN</t>
  </si>
  <si>
    <t>Asahan Payu PU-831/ mini/ ikan</t>
  </si>
  <si>
    <t>PERUNCING PAYU PU-847/ MINI/ KURA</t>
  </si>
  <si>
    <t>PERUNCING PAYU PU-849/ MINI/ S.BERY</t>
  </si>
  <si>
    <t>Asahan Payu PU-847/ mini/ kura</t>
  </si>
  <si>
    <t>Asahan Payu PU-851/ mini/ stroberi</t>
  </si>
  <si>
    <t>121 BOX</t>
  </si>
  <si>
    <t>122 BOX</t>
  </si>
  <si>
    <t>DOC RIT NEW DIPLOMAT</t>
  </si>
  <si>
    <t>DOC RIT COMMANDO</t>
  </si>
  <si>
    <t>Doc Rest New Diplomat</t>
  </si>
  <si>
    <t>Doc Rest Comando</t>
  </si>
  <si>
    <t>GLUE GUN KECIL 20W</t>
  </si>
  <si>
    <t>Mesin Lem Tembak Kecil 20W Pacman 82</t>
  </si>
  <si>
    <t>SINAR PACMAN INDONESIA</t>
  </si>
  <si>
    <t>mesin</t>
  </si>
  <si>
    <t>LAMINATING 250 MC ID DB6898-250</t>
  </si>
  <si>
    <t>Laminating DB 6898 (KTP)</t>
  </si>
  <si>
    <t>Bp Vanco GP-559 Hi-Touch Hitam</t>
  </si>
  <si>
    <t>Asahan Payu PU-827/ mini/ angsa</t>
  </si>
  <si>
    <t>PERUNCING PAYU PU-827/ MINI/ ANGSA</t>
  </si>
  <si>
    <t>PERUNCING PAYU PU-856</t>
  </si>
  <si>
    <t>Asahan Payu PU-856</t>
  </si>
  <si>
    <t>KUAS LUKIS CAT AIR VA NO.1</t>
  </si>
  <si>
    <t>KUAS LUKIS CAT AIR VA NO.2</t>
  </si>
  <si>
    <t>KUAS LUKIS CAT AIR VA NO.3</t>
  </si>
  <si>
    <t>KUAS LUKIS CAT AIR VA NO.4</t>
  </si>
  <si>
    <t>KUAS LUKIS CAT AIR VA NO.5</t>
  </si>
  <si>
    <t>Kuas Lukis Cat Air VA no.1</t>
  </si>
  <si>
    <t>Kuas Lukis Cat Air VA no.2</t>
  </si>
  <si>
    <t>Kuas Lukis Cat Air VA no.3</t>
  </si>
  <si>
    <t>Kuas Lukis Cat Air VA no.4</t>
  </si>
  <si>
    <t>Kuas Lukis Cat Air VA no.5</t>
  </si>
  <si>
    <t>525 PCS</t>
  </si>
  <si>
    <t>375 PCS</t>
  </si>
  <si>
    <t>275 PCS</t>
  </si>
  <si>
    <t>KOLUBI CH 15</t>
  </si>
  <si>
    <t>Kolubi CH 15</t>
  </si>
  <si>
    <t>STICK NOTE TF 654-5C/ Mix</t>
  </si>
  <si>
    <t>STICK NOTE TF 654-5C/ 100LBR</t>
  </si>
  <si>
    <t>Stick Note TF 654-5C Mix</t>
  </si>
  <si>
    <t>Stick Note TF 654-5C 100lbr</t>
  </si>
  <si>
    <t>PAPER BAG COKLAT KECIL TEBAL</t>
  </si>
  <si>
    <t>Tas Coklat Kecil Tebal</t>
  </si>
  <si>
    <t>AGENDA DIARY D-128</t>
  </si>
  <si>
    <t>Agenda Diary D-128</t>
  </si>
  <si>
    <t xml:space="preserve">MINI POCKET MB-120 WARNA </t>
  </si>
  <si>
    <t>Mini Pocket MB-120 Warna</t>
  </si>
  <si>
    <t>SHOPPING BAG SB-115 BRANDED KECIL</t>
  </si>
  <si>
    <t>Tas Shopping Bag SB-116 Branded Tg</t>
  </si>
  <si>
    <t>Tas Shopping Bag SB-115 Branded Kecil</t>
  </si>
  <si>
    <t>MEK PENSIL 24 PCS G 09308</t>
  </si>
  <si>
    <t>Mechpen G 09308 24 Pcs</t>
  </si>
  <si>
    <t>MAP BATIK AC-18 SIKA</t>
  </si>
  <si>
    <t>Map Batik AC-18 SIKA</t>
  </si>
  <si>
    <t>GEL TIZO FANCY TG30734-F</t>
  </si>
  <si>
    <t>Bp Gel Tizo Fancy TG30734-F</t>
  </si>
  <si>
    <t>GEL TIZO FANCY TG31763-F</t>
  </si>
  <si>
    <t>Bp Gel Tizo Fancy TG31763-F</t>
  </si>
  <si>
    <t>GEL TIZO FANCY TG30900-F</t>
  </si>
  <si>
    <t>Bp Gel Tizo Fancy TG30900-F</t>
  </si>
  <si>
    <t>PEN GEL SIKA GP-001-HITAM</t>
  </si>
  <si>
    <t>PEN GEL SIKA GP-002-HITAM</t>
  </si>
  <si>
    <t>PEN GEL SIKA GP-340-HITAM</t>
  </si>
  <si>
    <t>Pen Gel Sika GP-002 Hitam</t>
  </si>
  <si>
    <t>Pen Gel Sika GP-001 Hitam</t>
  </si>
  <si>
    <t>Pen Gel Sika GP-340 Hitam</t>
  </si>
  <si>
    <t>TALI CANTOL ID PLASTIK HIJAU</t>
  </si>
  <si>
    <t>TALI CANTOL ID PLASTIK MERAH</t>
  </si>
  <si>
    <t>TALI CANTOL ID PLASTIK KUNING</t>
  </si>
  <si>
    <t>TALI CANTOL ID PLASTIK BIRU</t>
  </si>
  <si>
    <t>BALLPEN PROMOSI 2027B U/BONUS</t>
  </si>
  <si>
    <t>SEPEDA U/ BONUS</t>
  </si>
  <si>
    <t>MINI DESK VACUUM MDV-9701 BLUE JK BONUS</t>
  </si>
  <si>
    <t>SEMPOA K 807</t>
  </si>
  <si>
    <t>Sempoa Kaki K807 Moshi-Moshi BLK</t>
  </si>
  <si>
    <t>EFREM STATIONERY</t>
  </si>
  <si>
    <t>DUST 454</t>
  </si>
  <si>
    <t>Sampul Roll Dust 454</t>
  </si>
  <si>
    <t>300 ROL</t>
  </si>
  <si>
    <t>MINI DESK VACUUM JOYKO MDV-9701 BIRU (BONUS)</t>
  </si>
  <si>
    <t>CALCULATOR JOYKO CC-45</t>
  </si>
  <si>
    <t>Call JK CC-45</t>
  </si>
  <si>
    <t>Bp Promosi HM-2220 Bonus</t>
  </si>
  <si>
    <t>Bp Gel Zhixin + Refill G-3155</t>
  </si>
  <si>
    <t>Bp Gel Zhixin + Refill G-5006</t>
  </si>
  <si>
    <t>Bp Gel GP-1000 LOL</t>
  </si>
  <si>
    <t>Bp Gel GP-1022</t>
  </si>
  <si>
    <t xml:space="preserve">PAPER CASE 110N/120 (5CC) (X12ST) SIMBALION </t>
  </si>
  <si>
    <t>PC B128</t>
  </si>
  <si>
    <t>TINTA MOTEX 1 LINE 20 MM</t>
  </si>
  <si>
    <t>PERUNCING DY-393B/1H/HAMSTER</t>
  </si>
  <si>
    <t>PERUNCING DY-395B/1H/RABBIT</t>
  </si>
  <si>
    <t>BK MWRN DOT TO DOT IF</t>
  </si>
  <si>
    <t>BK MWRN JUMBO ABJD ANGKA</t>
  </si>
  <si>
    <t>BK MWRN JUMBO POND IF</t>
  </si>
  <si>
    <t>ORIGAMI SUKUNG BOX 12 X 12</t>
  </si>
  <si>
    <t xml:space="preserve">ORIGAMI SUKUNG BOX 14 X 14 </t>
  </si>
  <si>
    <t>DOC HD 53</t>
  </si>
  <si>
    <t>DOC HD 62</t>
  </si>
  <si>
    <t>BRUSH MARKER PEN WB TF 1050 (12WR)</t>
  </si>
  <si>
    <t>STICK NOTE TF-0246/400</t>
  </si>
  <si>
    <t>KERTAS CRAPE POT KREASI KOALA MIX</t>
  </si>
  <si>
    <t>GEL PEN VTR-238 (JUSTICE LEAGUE)</t>
  </si>
  <si>
    <t>GEL PEN VTR-238 (POP GIRLS)</t>
  </si>
  <si>
    <t>GEL PEN VTR-239 (AUSTRONAUT)</t>
  </si>
  <si>
    <t>GEL PEN VTR-231 (RESCUE BOTS)</t>
  </si>
  <si>
    <t>GEL PEN VTR-235 (MY MELODY)</t>
  </si>
  <si>
    <t>GEL PEN VTR-236 (POWER HEROES)</t>
  </si>
  <si>
    <t>GEL PEN VTR-225 (LITTLE PRINCESS)</t>
  </si>
  <si>
    <t>GEL PEN VTR-216 (DORAEMON)</t>
  </si>
  <si>
    <t>GEL PEN VTR-217 (HELLO KITTY)</t>
  </si>
  <si>
    <t>GEL PEN VTR-222 (SUPERHERO ADVENTURE)</t>
  </si>
  <si>
    <t>TAS KARUNG 40 * 45 * 20</t>
  </si>
  <si>
    <t>ISOLASI GAMBAR FANCY(1.5 * 2M)</t>
  </si>
  <si>
    <t>BINDER NOTE A5 ABSTRAK BN-1726</t>
  </si>
  <si>
    <t>DOC RIT ABSOLUTE DK 519</t>
  </si>
  <si>
    <t>BINDER NOTE GASTA PP A5 HP 209T</t>
  </si>
  <si>
    <t>BALON FS 42 20 X 5 LKP 3200 HB4</t>
  </si>
  <si>
    <t>BALON JUMBO 12 X 3 LJ 1898</t>
  </si>
  <si>
    <t>DOC HD 51</t>
  </si>
  <si>
    <t>DOC HD 55</t>
  </si>
  <si>
    <t>MEK PENSIL 24 PCS G09397</t>
  </si>
  <si>
    <t>MEK PENSIL 2.0 TIZO TM 02930</t>
  </si>
  <si>
    <t xml:space="preserve">CLIP BOARD KAYU PHOENIX </t>
  </si>
  <si>
    <t>CANDLE YH 332 PAPERMINT</t>
  </si>
  <si>
    <t>SEJATI STATIONERY</t>
  </si>
  <si>
    <t>COMBI STATIOERY</t>
  </si>
  <si>
    <t>WIN*S SENTOSA</t>
  </si>
  <si>
    <t>180 DSP (12 PCS)</t>
  </si>
  <si>
    <t>Paper Case 110 N/ 120 (5CC) (X12ST) Simbalion</t>
  </si>
  <si>
    <t>Pc B 128</t>
  </si>
  <si>
    <t>Tinta Motex 1 Line 20mm</t>
  </si>
  <si>
    <t>Asahan DY-393 B/ 1H/ Hamster</t>
  </si>
  <si>
    <t>Asahan DY-395 B/ 1H/ Kelinci</t>
  </si>
  <si>
    <t>Bk Mewarnai Dot to Dot IF</t>
  </si>
  <si>
    <t>Bk Mewarnai Jumbo Abjad Angka</t>
  </si>
  <si>
    <t>Bk Mewarnai Jumbo Pond If</t>
  </si>
  <si>
    <t>Kertas Lipat Origami Sukung 12 x 12</t>
  </si>
  <si>
    <t>Kertas Lipat Origami Sukung 14 x 14</t>
  </si>
  <si>
    <t>Doc HD 53</t>
  </si>
  <si>
    <t>Doc HD 62</t>
  </si>
  <si>
    <t>Spidol Brush Marker WB-TF 1050 12W</t>
  </si>
  <si>
    <t>Stick Note TF-0246/ 400</t>
  </si>
  <si>
    <t>Kertase Crape Pot Kreasi Koala Mix</t>
  </si>
  <si>
    <t>Bp Gel VTR-238 Justice League</t>
  </si>
  <si>
    <t>Bp Gel VTR-238 Pop Girls</t>
  </si>
  <si>
    <t>Bp Gel VTR-239 Astronot</t>
  </si>
  <si>
    <t>Bp Gel VTR-231 Rescue Bots</t>
  </si>
  <si>
    <t>Bp Gel VTR-235 My Melody</t>
  </si>
  <si>
    <t>Bp Gel VTR-236 Power Heroes</t>
  </si>
  <si>
    <t>Bp Gel VTR-225 Little Princess</t>
  </si>
  <si>
    <t>Bp Gel VTR-216 Doraemon</t>
  </si>
  <si>
    <t>Bp Gel VTR-217 Hello Kitty</t>
  </si>
  <si>
    <t>Bp Gel VTR-222 SuperHero Andventure</t>
  </si>
  <si>
    <t>Tas Karung 40 x 45 x 20</t>
  </si>
  <si>
    <t>Isolase Gambar Fancy 15 x 2m</t>
  </si>
  <si>
    <t xml:space="preserve">Bn A5 Abstrak BN-1726 </t>
  </si>
  <si>
    <t xml:space="preserve">Doc Rest Absolute DK 519 </t>
  </si>
  <si>
    <t>Bn Gasta PP A5 HP 209T</t>
  </si>
  <si>
    <t>Balon FS 42 20 x 5 LKP 3200 HB4</t>
  </si>
  <si>
    <t xml:space="preserve">Balon Jumbo 12 x 3 LJ 1898 </t>
  </si>
  <si>
    <t>Doc HD 51</t>
  </si>
  <si>
    <t>Doc HD 55</t>
  </si>
  <si>
    <t>Mechpen G 09397 24 PCS</t>
  </si>
  <si>
    <t>Mechpeb Tizo 2.0 TM 02930</t>
  </si>
  <si>
    <t>Clip Board Kayu Phoenix</t>
  </si>
  <si>
    <t>Lilin YH 332 Papermint</t>
  </si>
  <si>
    <t>Tali Cantol Id Card Plastik</t>
  </si>
  <si>
    <t>Sepeda (Bonus)</t>
  </si>
  <si>
    <t>Vacuum Mini JK MDV-9701 Biru Bonus</t>
  </si>
  <si>
    <t>Garisan 11030</t>
  </si>
  <si>
    <t>penkeNfungelhitam</t>
  </si>
  <si>
    <t>Gel pen Zui Xua 1020 Hitam</t>
  </si>
  <si>
    <t>Bk Kcg 32K 1008-23 A5</t>
  </si>
  <si>
    <t>Bk Kcg 32K 1008-30 A5</t>
  </si>
  <si>
    <t>BK KANCING 32K1008-23 (A5)</t>
  </si>
  <si>
    <t>BK KANCING 32K1008-30 (A5)</t>
  </si>
  <si>
    <t>BUKU KANCING 32K1008-23 (A5)</t>
  </si>
  <si>
    <t>BUKU KANCING 32K1008-30 (A5)</t>
  </si>
  <si>
    <t>WHITEBOARD MARKER WM-65 BLUE JK BONUS</t>
  </si>
  <si>
    <t>Spidol / Marker WB JK WM-65 Biru</t>
  </si>
  <si>
    <t>SPIDOL / MARKER WB JOYKO WM-65 BIRU (BONUS)</t>
  </si>
  <si>
    <t>ELEVATED TRAY MICROTOP 602 HITAM</t>
  </si>
  <si>
    <t>Elevated tray Microtop 602 hitam</t>
  </si>
  <si>
    <t>Elevated tray Microtop 604 hitam</t>
  </si>
  <si>
    <t>ELEVATED TRAY MICROTOP 604 HITAM</t>
  </si>
  <si>
    <t>GLUE GUN KECIL 20W PACMAN</t>
  </si>
  <si>
    <t>LOOSE LEAF A5-7020 (50S) JK</t>
  </si>
  <si>
    <t>LOOSE LEAF B5-7026 (100S) JK</t>
  </si>
  <si>
    <t>WHITEBOARD MARKER WM-65 RED JK BONUS</t>
  </si>
  <si>
    <t>SPIDOL / MARKER WB JOYKO WM-65 MERAH (BONUS)</t>
  </si>
  <si>
    <t>Spidol / Marker WB JK WM-65 Merah</t>
  </si>
  <si>
    <t>PERMANENT MARKER PM-34 (BLACK) JK (BONUS)</t>
  </si>
  <si>
    <t>HIGHLIGHTER TY-SP25</t>
  </si>
  <si>
    <t>HIGHLIGHTER HOLDER TY-SP 28</t>
  </si>
  <si>
    <t>TEMPELAN KACA 8</t>
  </si>
  <si>
    <t>PC KARTON KK 8D 08 3SSN</t>
  </si>
  <si>
    <t>DOKUMEN BAG A5-7517/ 8517</t>
  </si>
  <si>
    <t>DOKUMEN BAG 1935/ 1937 MIX (A4)</t>
  </si>
  <si>
    <t>ELEVATED TRAY SUSUN 5 (2005)</t>
  </si>
  <si>
    <t>SEMPOA KAKI (B) 808</t>
  </si>
  <si>
    <t>DOC RIT PRESTIGE HITAM</t>
  </si>
  <si>
    <t>DOC RIT PRESTIGE MERAH</t>
  </si>
  <si>
    <t>ACRYLIC COLORS PAINT V TRO</t>
  </si>
  <si>
    <t>WATER COLORS PAINT V TRO</t>
  </si>
  <si>
    <t>MANTOL HDPE L PJG TASLAN/ NEXT</t>
  </si>
  <si>
    <t>MANTOL HDPE JC TASLAN/ NEXT</t>
  </si>
  <si>
    <t>MANTOL HDPE LP KARET 57</t>
  </si>
  <si>
    <t>CORRECTION FLUID CF-P236 JK</t>
  </si>
  <si>
    <t>BALON BUNGA BL 1006</t>
  </si>
  <si>
    <t>BALON LOVE BL 1022</t>
  </si>
  <si>
    <t>BALON BL 100128</t>
  </si>
  <si>
    <t>BALON HATI BL 10023</t>
  </si>
  <si>
    <t>BALON BL 1022</t>
  </si>
  <si>
    <t>CALCULATOR JOYKO CC-23 CO ORANGE</t>
  </si>
  <si>
    <t>CALCULATOR JOYKO CC-25 CO BLUE</t>
  </si>
  <si>
    <t>CALCULATOR JOYKO CC-25 CO PINK</t>
  </si>
  <si>
    <t>SHARPENER B-88 JK</t>
  </si>
  <si>
    <t>SHARPENER B-129 JK</t>
  </si>
  <si>
    <t>HN</t>
  </si>
  <si>
    <t>DMS</t>
  </si>
  <si>
    <t>GLOBAL</t>
  </si>
  <si>
    <t>KALINDO SUKSES</t>
  </si>
  <si>
    <t>42 LSN</t>
  </si>
  <si>
    <t>24 DRM</t>
  </si>
  <si>
    <t>Stabillo Highlighter TY-SP 25</t>
  </si>
  <si>
    <t>Stabillo Highlighter TY-SP 26</t>
  </si>
  <si>
    <t>Stabillo Highlighter TY-SP 28</t>
  </si>
  <si>
    <t>Stabillo Highlighter TY-SP 29</t>
  </si>
  <si>
    <t>Tempelan Kanca 8</t>
  </si>
  <si>
    <t>Pc Karton KK 8D 08 3susun</t>
  </si>
  <si>
    <t>Dokumen Bag A5 7517/ 8517</t>
  </si>
  <si>
    <t>Dokumen Bag A4 1935/ 1937 Mix</t>
  </si>
  <si>
    <t>Elevated Tray Susun 5 2005</t>
  </si>
  <si>
    <t>Sempoa Kaki B 808</t>
  </si>
  <si>
    <t>Doc Rest Prestige Hitam</t>
  </si>
  <si>
    <t>Doc Rest Prestige Merah</t>
  </si>
  <si>
    <t>Acrylic Color V-tro</t>
  </si>
  <si>
    <t>Water Color V-tro</t>
  </si>
  <si>
    <t>Jas Hujan Lengan Panjang Taslan</t>
  </si>
  <si>
    <t>Jas Hujan JC Taslan JC</t>
  </si>
  <si>
    <t>Jas Hujan Karet 57 LP</t>
  </si>
  <si>
    <t xml:space="preserve">Tipe-ex JK CF-P 236 </t>
  </si>
  <si>
    <t>Balon Bunga BL 1006</t>
  </si>
  <si>
    <t>Balon Love BL 1022</t>
  </si>
  <si>
    <t>Balon BL 100128</t>
  </si>
  <si>
    <t>Balon Hati BL 10023</t>
  </si>
  <si>
    <t>Balon BL 1022</t>
  </si>
  <si>
    <t>Call JK CC-25 CO Biru</t>
  </si>
  <si>
    <t>Call JK CC-25 CO Pink</t>
  </si>
  <si>
    <t>Asahan JK B-129</t>
  </si>
  <si>
    <t>Asahah JK B-88</t>
  </si>
  <si>
    <t>CORRECTION FLUID JOYKO CF-P236</t>
  </si>
  <si>
    <t>CALCULATOR JOYKO CC-25 CO BIRU</t>
  </si>
  <si>
    <t>ASAHAN JOYKO B-129</t>
  </si>
  <si>
    <t>ASAHAN JOYKO B-88</t>
  </si>
  <si>
    <t>HIGHLIGHTER TY-SP 25</t>
  </si>
  <si>
    <t>PENSIL KENKO 2B 0192 PEARL</t>
  </si>
  <si>
    <t>penjkbp249</t>
  </si>
  <si>
    <t>OPTITI12W</t>
  </si>
  <si>
    <t>BKKENKO2920BATIK</t>
  </si>
  <si>
    <t>LLJAB550</t>
  </si>
  <si>
    <t>LLJKB550</t>
  </si>
  <si>
    <t>CRJK12WPANJANG</t>
  </si>
  <si>
    <t>CRJK12WPENDEK</t>
  </si>
  <si>
    <t>CRJK24WPANJANG</t>
  </si>
  <si>
    <t>ISIJK2LINEKUNING</t>
  </si>
  <si>
    <t>STIJK30PUTIH</t>
  </si>
  <si>
    <t>STIJK30HITAM</t>
  </si>
  <si>
    <t>LEMJKGS15</t>
  </si>
  <si>
    <t>LEMJKGS25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</si>
</sst>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145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 applyFill="1" applyBorder="1" applyAlignment="1">
      <alignment horizontal="left" vertical="center"/>
    </xf>
    <xf numFmtId="0" fontId="0" fillId="0" borderId="0" xfId="0" applyNumberFormat="1"/>
    <xf numFmtId="0" fontId="11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0" fillId="2" borderId="0" xfId="0" applyFill="1"/>
    <xf numFmtId="0" fontId="20" fillId="0" borderId="0" xfId="0" applyFont="1" applyFill="1" applyBorder="1" applyAlignment="1">
      <alignment vertical="center"/>
    </xf>
    <xf numFmtId="0" fontId="0" fillId="0" borderId="0" xfId="0" applyFill="1"/>
    <xf numFmtId="0" fontId="7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2" fillId="0" borderId="3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left" vertical="center"/>
    </xf>
    <xf numFmtId="0" fontId="18" fillId="0" borderId="0" xfId="0" applyNumberFormat="1" applyFont="1" applyFill="1" applyAlignment="1">
      <alignment vertical="center"/>
    </xf>
    <xf numFmtId="0" fontId="18" fillId="0" borderId="0" xfId="0" applyNumberFormat="1" applyFont="1" applyFill="1" applyAlignment="1">
      <alignment horizontal="right" vertical="center"/>
    </xf>
    <xf numFmtId="0" fontId="18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Alignment="1">
      <alignment vertical="center"/>
    </xf>
    <xf numFmtId="0" fontId="21" fillId="0" borderId="0" xfId="0" applyNumberFormat="1" applyFont="1" applyFill="1" applyAlignment="1">
      <alignment horizontal="right" vertical="center"/>
    </xf>
    <xf numFmtId="0" fontId="21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vertical="center"/>
    </xf>
    <xf numFmtId="0" fontId="19" fillId="0" borderId="0" xfId="0" applyNumberFormat="1" applyFont="1" applyFill="1" applyAlignment="1">
      <alignment horizontal="right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vertical="center"/>
    </xf>
    <xf numFmtId="0" fontId="20" fillId="0" borderId="0" xfId="0" applyNumberFormat="1" applyFont="1" applyFill="1" applyAlignment="1">
      <alignment horizontal="right" vertical="center"/>
    </xf>
    <xf numFmtId="0" fontId="20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horizontal="right" vertical="center"/>
    </xf>
    <xf numFmtId="0" fontId="9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Alignment="1">
      <alignment horizontal="left" vertical="center"/>
    </xf>
    <xf numFmtId="0" fontId="2" fillId="0" borderId="3" xfId="0" applyNumberFormat="1" applyFont="1" applyFill="1" applyBorder="1" applyAlignment="1">
      <alignment vertical="center"/>
    </xf>
    <xf numFmtId="0" fontId="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horizontal="righ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Border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3" fillId="0" borderId="0" xfId="0" applyNumberFormat="1" applyFont="1" applyFill="1" applyAlignment="1">
      <alignment horizontal="righ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horizontal="right" vertical="center"/>
    </xf>
    <xf numFmtId="0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vertical="center"/>
    </xf>
    <xf numFmtId="0" fontId="17" fillId="0" borderId="0" xfId="0" applyNumberFormat="1" applyFont="1" applyFill="1" applyAlignment="1">
      <alignment horizontal="righ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right"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Alignment="1">
      <alignment horizontal="righ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applyNumberFormat="1" applyFont="1" applyFill="1" applyAlignment="1">
      <alignment horizontal="righ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right" vertical="center"/>
    </xf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right" vertical="center"/>
    </xf>
    <xf numFmtId="0" fontId="22" fillId="0" borderId="0" xfId="0" applyNumberFormat="1" applyFont="1" applyFill="1" applyAlignment="1">
      <alignment horizontal="left" vertical="center"/>
    </xf>
  </cellXfs>
  <cellStyles count="2">
    <cellStyle name="Normal" xfId="0" builtinId="0"/>
    <cellStyle name="Normal 2" xfId="1"/>
  </cellStyles>
  <dxfs count="6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  <sheetName val="BARANG MASUK_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DB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62.600199421293" createdVersion="5" refreshedVersion="5" minRefreshableVersion="3" recordCount="2400">
  <cacheSource type="worksheet">
    <worksheetSource name="db" r:id="rId2"/>
  </cacheSource>
  <cacheFields count="26">
    <cacheField name="//" numFmtId="0">
      <sharedItems containsSemiMixedTypes="0" containsString="0" containsNumber="1" containsInteger="1" minValue="1" maxValue="2401" count="24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 u="1"/>
      </sharedItems>
    </cacheField>
    <cacheField name="NB BM_C" numFmtId="0">
      <sharedItems/>
    </cacheField>
    <cacheField name="NB NOTA_C" numFmtId="0">
      <sharedItems/>
    </cacheField>
    <cacheField name="NB PAJAK_C" numFmtId="0">
      <sharedItems/>
    </cacheField>
    <cacheField name="NB BM" numFmtId="0">
      <sharedItems containsBlank="1"/>
    </cacheField>
    <cacheField name="NB NOTA" numFmtId="0">
      <sharedItems containsBlank="1"/>
    </cacheField>
    <cacheField name="NB PAJAK" numFmtId="0">
      <sharedItems containsBlank="1" count="788">
        <s v=".."/>
        <s v="ASAHAN JOYKO A-18 PENGUIN"/>
        <s v="ASAHAN JOYKO B-23 (isi 12 pc) TONG 1 LOBANG"/>
        <s v="ASAHAN JOYKO B-24 PTL (isi 12 pc)"/>
        <s v="ASAHAN JOYKO B-72 (isi 24 pc)"/>
        <s v="ASAHAN JOYKO B-75 KAPAL"/>
        <s v="ASAHAN JOYKO B-82 BERUANG (isi 24 pc)"/>
        <s v="ASAHAN JOYKO SP-362 (isi 24 pc)"/>
        <s v="ASAHAN KENKO SP-71 1 HOLE (isi 12 pc)"/>
        <s v="ASAHAN KENKO SP-71 S 1 HOLE (isi 12 pc) KECIL"/>
        <s v="ASAHAN KENKO SP-72 2 HOLE (isi 12 pc)"/>
        <s v="ASAHAN KENKO SP-818 (isi 24 pc)"/>
        <s v="ASAHAN MEJA JOYKO A-5M"/>
        <s v="ASAHAN MEJA KENKO A-2 SB"/>
        <s v="ASAHAN MEJA KENKO A-5"/>
        <s v="BALLPEN JOYKO BP-249 LINO BIRU"/>
        <s v="BALLPEN JOYKO BP-249 LINO HITAM"/>
        <s v="BALLPEN JOYKO BP-251 FRODO HITAM"/>
        <s v="BALLPEN JOYKO BP-254 MORA HITAM"/>
        <s v="BALLPEN JOYKO BP-273 ZETO HITAM"/>
        <s v="BALLPEN JOYKO BP-275 TRIS HITAM"/>
        <s v="BALLPEN JOYKO BP-338 VOCUS HITAM"/>
        <s v="BALLPEN JOYKO BP-338 VOCUS HITAM (BONUS)"/>
        <s v="BALLPEN JOYKO BP-349-12 VOKUS TRANS HITAM (BONUS)"/>
        <s v="BALLPEN JOYKO GP-250 BRIZ HITAM"/>
        <s v="BALLPEN KENKO NK-7 / 7B HITAM"/>
        <s v="BALLPEN KENKO NOJI N-9"/>
        <s v="BINDER CLIP JOYKO 105"/>
        <s v="BINDER CLIP JOYKO 105 PTL"/>
        <s v="BINDER CLIP JOYKO 107"/>
        <s v="BINDER CLIP JOYKO 111"/>
        <s v="BINDER CLIP JOYKO 155"/>
        <s v="BINDER CLIP JOYKO 200"/>
        <s v="BINDER CLIP JOYKO 260"/>
        <s v="BINDER CLIP JOYKO 280"/>
        <s v="BINDER CLIP JOYKO 300"/>
        <s v="BINDER CLIP JOYKO NO. 105 CD (isi 60pc)"/>
        <s v="BINDER CLIP JOYKO NO. 107 FC2 (isi 40 pc)"/>
        <s v="BINDER CLIP JOYKO NO. 200 CD (isi 24 pc)"/>
        <s v="BINDER CLIP JOYKO NO. 260 CD (isi 12 pc)"/>
        <s v="BINDER CLIP KENKO NO. 105"/>
        <s v="BINDER CLIP KENKO NO. 107"/>
        <s v="BINDER CLIP KENKO NO. 111"/>
        <s v="BINDER CLIP KENKO NO. 155"/>
        <s v="BINDER CLIP KENKO NO. 200"/>
        <s v="BINDER CLIP KENKO NO. 260"/>
        <s v="BINDER CLIP KENKO NO. 280"/>
        <s v="BINDER CLIP KENKO NO.280 (6 PCS / BOX)"/>
        <s v="BINDER NOTE JOYKO A5-MHPT-M516 (BIRU) - U"/>
        <s v="BINDER NOTE JOYKO A5-MHPT-M516 (HIJAU) - U"/>
        <s v="BINDER NOTE JOYKO A5-MHPT-M516 (PINK) - U"/>
        <s v="BINDER NOTE JOYKO A5-MHPT-M516 (UNGU) - U"/>
        <s v="BINDER NOTE JOYKO A5-MHPTSM-517 (BIRU) - U"/>
        <s v="BINDER NOTE JOYKO A5-MHPTSM-517 (HIJAU) - U"/>
        <s v="BINDER NOTE JOYKO A5-MHPTSM-517 (PINK) - U"/>
        <s v="BINDER NOTE JOYKO A5-MHPTSM-517 (UNGU) - U"/>
        <s v="BINDER NOTE JOYKO A5-MHTC-518 - U"/>
        <s v="BINDER NOTE JOYKO A5-TSAF-F511 (ANIMAL FACE) JK-F"/>
        <s v="BINDER NOTE JOYKO A5-TSAF-F512 (ANIMAL FACE) JK-F"/>
        <s v="BINDER NOTE JOYKO A5-TSAT-521"/>
        <s v="BINDER NOTE JOYKO A5-TSBS-M376  (BASIC) -U"/>
        <s v="BINDER NOTE JOYKO A5-TSCL-M-401 (COLLEGE) - U"/>
        <s v="BINDER NOTE JOYKO A5-TSCL-M474 (COLLEGE) - U"/>
        <s v="BINDER NOTE JOYKO A5-TSCL-M491 (COLLEGE) - U"/>
        <s v="BINDER NOTE JOYKO A5-TSCS-M432 (CLASSIC) - U"/>
        <s v="BINDER NOTE JOYKO A5-TSDB-M499 (DOBUJIN) - F"/>
        <s v="BINDER NOTE JOYKO A5-TSDS-M440 (DISCOVERY) - U"/>
        <s v="BINDER NOTE JOYKO A5-TSED-M476 (EDUCATION) - U"/>
        <s v="BINDER NOTE JOYKO A5-TSED-M477 (ACADEMY) - U"/>
        <s v="BINDER NOTE JOYKO A5-TSED-M503 (EDUCATION) - U"/>
        <s v="BINDER NOTE JOYKO A5-TSFC-M480 (FACULTY) - U"/>
        <s v="BINDER NOTE JOYKO A5-TSFS-514 (FRIENDSHIP) - U"/>
        <s v="BINDER NOTE JOYKO A5-TSHB-M484 (HOBAKCI) - F"/>
        <s v="BINDER NOTE JOYKO A5-TSIM-M416 (IMAGE) - U"/>
        <s v="BINDER NOTE JOYKO A5-TSIM-M478 (IMAGINATION- U"/>
        <s v="BINDER NOTE JOYKO A5-TSPL-M508 DARK GREY JK-U"/>
        <s v="BINDER NOTE JOYKO A5-TSPL-M508 PEARL DARK BROWN JK-U"/>
        <s v="BINDER NOTE JOYKO A5-TSPL-M508 PEARL LIGHT BROWN JK-U"/>
        <s v="BINDER NOTE JOYKO A5-TSPL-M508 PEARL WHITE JK-U"/>
        <s v="BINDER NOTE JOYKO A5-TSSR-M498 (SPIRIT) - U"/>
        <s v="BINDER NOTE JOYKO A5-TSTP-513 (TEMPORARY) - U"/>
        <s v="BINDER NOTE JOYKO A5-TSUN-M473 (UNIVERSITY) - U"/>
        <s v="BINDER NOTE JOYKO B5-MHAC-M138 (BIRU) - U"/>
        <s v="BINDER NOTE JOYKO B5-MHAC-M138 (HIJAU) - U"/>
        <s v="BINDER NOTE JOYKO B5-MHAC-M138 (KUNING) - U"/>
        <s v="BINDER NOTE JOYKO B5-MHIM-M140 (PEARL DARK BROWN) - U"/>
        <s v="BINDER NOTE JOYKO B5-MHIM-M140 (PEARL LIGHT BROWN) - U"/>
        <s v="BINDER NOTE JOYKO B5-MHIM-M140 (PEARL WHITE) - U"/>
        <s v="BINDER NOTE JOYKO B5-MHPT-143 (BIRU) - U"/>
        <s v="BINDER NOTE JOYKO B5-MHPT-143 (HIJAU) - U"/>
        <s v="BINDER NOTE JOYKO B5-MHPT-143 (PINK) - U"/>
        <s v="BINDER NOTE JOYKO B5-MHPT-143 (UNGU) - U"/>
        <s v="BINDER NOTE JOYKO B5-TSAC-M129 (ACADEMY)  - U"/>
        <s v="BINDER NOTE JOYKO B5-TSAF-F141 ANIMAL FACE JK-F"/>
        <s v="BINDER NOTE JOYKO B5-TSBL-M119 (BELIEVE) - U"/>
        <s v="BINDER NOTE JOYKO B5-TSCL-M125 (COLLEGE) - U"/>
        <s v="BINDER NOTE JOYKO B5-TSCS-M79 JK-U"/>
        <s v="BINDER NOTE JOYKO B5-TSED-M127 (EDUCATION) - U"/>
        <s v="BINDER NOTE JOYKO B5-TSFC-M132 (FACULTY) - U"/>
        <s v="BINDER NOTE JOYKO B5-TSFD-M137 (EDUCATION) - U"/>
        <s v="BINDER NOTE JOYKO B5-TSIM-M114 (IMAGE) - U"/>
        <s v="BINDER NOTE JOYKO B5-TSIM-M127 (EDUCATION) - U"/>
        <s v="BINDER NOTE JOYKO B5-TSIM-M130 (IMAGINATION) - U"/>
        <s v="BINDER NOTE JOYKO B5-TSIM-M133 (IMAGINATION) - U"/>
        <s v="BINDER NOTE JOYKO B5-TSKD-142 (KINDNESS) - U"/>
        <s v="BINDER NOTE KENKO A5-BNPC/BNPP (BASIC/POLOS)"/>
        <s v="BINDER NOTE KENKO A5-BNPP-8C BASIC (POLOS)"/>
        <s v="BINDER NOTE KENKO A5-BNPP-BC BASIC (POLOS)"/>
        <s v="BINDER NOTE KENKO A5-TS-CC77 (CAMPUS)"/>
        <s v="BINDER NOTE KENKO A5-TS-CC78 (CAMPUS)"/>
        <s v="BINDER NOTE KENKO A5-TS-CC79 (CAMPUS)"/>
        <s v="BINDER NOTE KENKO A5-TS-CC82 (CAMPUS)"/>
        <s v="BINDER NOTE KENKO A5-TS-CC83 (CAMPUS)"/>
        <s v="BUKU KAS (FOLIO)"/>
        <s v="BUKU KAS FOLIO"/>
        <s v="BUKU KAS KWARTO"/>
        <s v="BUKU TAMU JOYKO GB-2833 R-5 (BATIK)"/>
        <s v="BUKU TAMU KENKO BT-2920-01/03 (BUNGA)"/>
        <s v="BUKU TAMU KENKO BT-2920-BTK02/03 (BATIK)"/>
        <s v="BUKU TAMU KENKO BT-3224-01 (KEMBANG)"/>
        <s v="BUKU TAMU KENKO BT-3224-01/02 (BUNGA)"/>
        <s v="BUKU TAMU KENKO BT-3224-BTK (BATIK)"/>
        <s v="BUKU TAMU KENKO BT-3224-BTK-02 (BATIK)"/>
        <s v="BUSINESS FILE KENKO FP320HG-A4 ABU-ABU"/>
        <s v="BUSINESS FILE KENKO FP320HG-A4 BIRU"/>
        <s v="BUSINESS FILE KENKO FP320HG-A4 HIJAU"/>
        <s v="BUSINESS FILE KENKO FP320HG-A4 KUNING"/>
        <s v="BUSINESS FILE KENKO FP320HG-A4 MERAH"/>
        <s v="CALCULATOR JOYKO CC-11A"/>
        <s v="CALCULATOR JOYKO CC-12CO"/>
        <s v="CALCULATOR JOYKO CC-12CO BIRU"/>
        <s v="CALCULATOR JOYKO CC-12CO HIJAU"/>
        <s v="CALCULATOR JOYKO CC-12CO KUNING"/>
        <s v="CALCULATOR JOYKO CC-12CO WARNA"/>
        <s v="CALCULATOR JOYKO CC-15A"/>
        <s v="CALCULATOR JOYKO CC-19A"/>
        <s v="CALCULATOR JOYKO CC-21 BIRU"/>
        <s v="CALCULATOR JOYKO CC-21 KUNING"/>
        <s v="CALCULATOR JOYKO CC-21 UNGU"/>
        <s v="CALCULATOR JOYKO CC-23"/>
        <s v="CALCULATOR JOYKO CC-23CO HIJAU"/>
        <s v="CALCULATOR JOYKO CC-23CO HITAM"/>
        <s v="CALCULATOR JOYKO CC-23CO ORANGE"/>
        <s v="CALCULATOR JOYKO CC-25"/>
        <s v="CALCULATOR JOYKO CC-27"/>
        <s v="CALCULATOR JOYKO CC-31"/>
        <s v="CALCULATOR JOYKO CC-33"/>
        <s v="CALCULATOR JOYKO CC-36 HIJAU"/>
        <s v="CALCULATOR JOYKO CC-36 WARNA BIRU"/>
        <s v="CALCULATOR JOYKO CC-36 WARNA HIJAU"/>
        <s v="CALCULATOR JOYKO CC-36 WARNA KUNING"/>
        <s v="CALCULATOR JOYKO CC-37"/>
        <s v="CALCULATOR JOYKO CC-38"/>
        <s v="CALCULATOR JOYKO CC-40"/>
        <s v="CALCULATOR JOYKO CC-41"/>
        <s v="CALCULATOR JOYKO CC-46"/>
        <s v="CALCULATOR JOYKO CC-47CO BIRU"/>
        <s v="CALCULATOR JOYKO CC-47CO HIJAU"/>
        <s v="CALCULATOR JOYKO CC-47CO MERAH"/>
        <s v="CALCULATOR JOYKO CC-47CO WARNA"/>
        <s v="CALCULATOR JOYKO CC-56"/>
        <s v="CALCULATOR JOYKO CC-57"/>
        <s v="CALCULATOR JOYKO CC-6"/>
        <s v="CALCULATOR JOYKO CC-800"/>
        <s v="CALCULATOR JOYKO CC-800CH"/>
        <s v="CALCULATOR JOYKO CC-810CH"/>
        <s v="CALCULATOR JOYKO CC-858"/>
        <s v="CALCULATOR JOYKO CC-868"/>
        <s v="CALCULATOR JOYKO CC-8A"/>
        <s v="CALCULATOR JOYKO CC-8CO BIRU"/>
        <s v="CALCULATOR JOYKO CC-8CO HIJAU"/>
        <s v="CALCULATOR JOYKO CC-8CO ORANGE"/>
        <s v="CALCULATOR JOYKO CC-8CO WARNA"/>
        <s v="CALCULATOR JOYKO DTC-1313CH"/>
        <s v="CALCULATOR JOYKO DTC-1516"/>
        <s v="CALCULATOR JOYKO PKC-0711HC"/>
        <s v="CASH BOX JOYKO CB-21A"/>
        <s v="CASH BOX JOYKO CB-26A"/>
        <s v="CAT AIR / WATER COLOR JOYKO WAC-6ML-12C SCREW TYPE"/>
        <s v="CAT AIR / WATER COLOR JOYKO WC-4-12"/>
        <s v="CAT AIR / WATER COLOR JOYKO WC-4-24"/>
        <s v="CLIP BULLDOG JOYKO 6-145"/>
        <s v="COLOR BRUSH PEN JOYKO CLP-06 (12 WARNA)"/>
        <s v="COLOR BRUSH PEN KENKO DBP-12 DUAL TIP  (12 WARNA)"/>
        <s v="COLOR BRUSH PEN KENKO DBP-24 DUAL TIP  (24 WARNA)"/>
        <s v="CORRECTION FLUID JOYKO CF-P231"/>
        <s v="CORRECTION FLUID JOYKO CF-P235"/>
        <s v="CORRECTION FLUID JOYKO CF-S201 PT"/>
        <s v="CORRECTION FLUID JOYKO CF-S203"/>
        <s v="CORRECTION FLUID JOYKO CF-S205PT BESI"/>
        <s v="CORRECTION FLUID JOYKO CF-S209"/>
        <s v="CORRECTION FLUID JOYKO CF-S209A"/>
        <s v="CORRECTION FLUID JOYKO CF-S221"/>
        <s v="CORRECTION FLUID JOYKO CF-S224"/>
        <s v="CORRECTION FLUID JOYKO CF-S225"/>
        <s v="CORRECTION FLUID JOYKO JK-01"/>
        <s v="CORRECTION FLUID JOYKO JK-101"/>
        <s v="CORRECTION FLUID JOYKO JK-101A (BESI)"/>
        <s v="CORRECTION FLUID KENKO BTK-01 BATIK"/>
        <s v="CORRECTION FLUID KENKO CB-01"/>
        <s v="CORRECTION FLUID KENKO GP-01"/>
        <s v="CORRECTION FLUID KENKO HH-01"/>
        <s v="CORRECTION FLUID KENKO KE-01"/>
        <s v="CORRECTION FLUID KENKO KE-107M"/>
        <s v="CORRECTION FLUID KENKO KE-108"/>
        <s v="CORRECTION FLUID KENKO KE-301"/>
        <s v="CORRECTION FLUID KENKO KE-823M"/>
        <s v="CORRECTION FLUID KENKO KE-826M"/>
        <s v="CORRECTION FLUID KENKO KR-01"/>
        <s v="CORRECTION FLUID KENKO UR-01"/>
        <s v="CORRECTION TAPE JOYKO CT-507"/>
        <s v="CORRECTION TAPE JOYKO CT-508"/>
        <s v="CORRECTION TAPE JOYKO CT-509"/>
        <s v="CORRECTION TAPE JOYKO CT-510A"/>
        <s v="CORRECTION TAPE JOYKO CT-520"/>
        <s v="CORRECTION TAPE JOYKO CT-522"/>
        <s v="CORRECTION TAPE JOYKO CT-522 PTL"/>
        <s v="CORRECTION TAPE JOYKO CT-522-02"/>
        <s v="CORRECTION TAPE JOYKO CT-533"/>
        <s v="CORRECTION TAPE JOYKO CT-534"/>
        <s v="CORRECTION TAPE JOYKO CT-540"/>
        <s v="CORRECTION TAPE JOYKO CT-545"/>
        <s v="CORRECTION TAPE JOYKO CT-546"/>
        <s v="CORRECTION TAPE JOYKO CT-547 (22M)"/>
        <s v="CORRECTION TAPE JOYKO CT-549"/>
        <s v="CORRECTION TAPE JOYKO CT-553"/>
        <s v="CORRECTION TAPE JOYKO CT-562"/>
        <s v="CORRECTION TAPE JOYKO CT-572"/>
        <s v="CORRECTION TAPE JOYKO CT-573"/>
        <s v="CORRECTION TAPE KENKO CT-1505FC (15M X 5MM)"/>
        <s v="CORRECTION TAPE KENKO CT-2001 (20M X 5MM)"/>
        <s v="CORRECTION TAPE KENKO CT-202N (6M x 5MM)"/>
        <s v="CORRECTION TAPE KENKO CT-210SL (6M x 5MM)"/>
        <s v="CORRECTION TAPE KENKO CT-3001 (30M X 5MM)"/>
        <s v="CORRECTION TAPE KENKO CT-306 (6M x 5MM)"/>
        <s v="CORRECTION TAPE KENKO CT-309 (12M x 5MM)"/>
        <s v="CORRECTION TAPE KENKO CT-310SL (12M x 5MM)"/>
        <s v="CORRECTION TAPE KENKO CT-606 (6M x 5MM)"/>
        <s v="CORRECTION TAPE KENKO CT-608FC (6M x 5MM)"/>
        <s v="CORRECTION TAPE KENKO CT-634 (8M x 5MM)"/>
        <s v="CORRECTION TAPE KENKO CT-634N (8M x 5MM)"/>
        <s v="CORRECTION TAPE KENKO CT-802N (8M x 5MM)"/>
        <s v="CORRECTION TAPE KENKO CT-809 (8M x 5MM)"/>
        <s v="CORRECTION TAPE KENKO CT-818 (8M x 5MM)"/>
        <s v="CORRECTION TAPE KENKO CT-819 (8M x 5MM)"/>
        <s v="CORRECTION TAPE KENKO CT-831 (8M x 5MM)"/>
        <s v="CORRECTION TAPE KENKO CT-902 (12M x 5MM)"/>
        <s v="CORRECTION TAPE KENKO CT-902CL (12M x 5MM)"/>
        <s v="CORRECTION TAPE KENKO CT-902P (12M x 5MM) TRANSPARAN"/>
        <s v="CORRECTION TAPE KENKO CT-903 (12M x 5MM)"/>
        <s v="CORRECTION TAPE KENKO CT-905 (12M x 5MM)"/>
        <s v="CORRECTION TAPE KENKO CT-906 (12M x 5MM)"/>
        <s v="CORRECTION TAPE KENKO CT-909 (12M x 5MM)"/>
        <s v="CORRECTION TAPE KENKO CT-919 (12M x 5MM)"/>
        <s v="CRAYON / OIL PASTEL JOYKO OP-12CH HEXAGONAL"/>
        <s v="CRAYON / OIL PASTEL JOYKO OP-12CHC COMPACT"/>
        <s v="CRAYON / OIL PASTEL JOYKO OP-12CR ROUND (MINI)"/>
        <s v="CRAYON / OIL PASTEL JOYKO OP-12S PP CASE SEA WORLD"/>
        <s v="CRAYON / OIL PASTEL JOYKO OP-18S PP CASE SEA WORLD"/>
        <s v="CRAYON / OIL PASTEL JOYKO OP-24S PP CASE SEA WORLD"/>
        <s v="CRAYON / OIL PASTEL JOYKO OP-36S PP CASE SEA WORLD"/>
        <s v="CRAYON / OIL PASTEL JOYKO OP-48S PP CASE SEA WORLD"/>
        <s v="CRAYON / OIL PASTEL JOYKO OP-55S PP CASE SEA WORLD"/>
        <s v="CRAYON / OIL PASTEL JOYKO OP-72S PP CASE SEA WORLD"/>
        <s v="CRAYON / OIL PASTEL KENKO 12W GARDEN"/>
        <s v="CRAYON / OIL PASTEL KENKO 18W GARDEN"/>
        <s v="CRAYON / OIL PASTEL KENKO 24W GARDEN"/>
        <s v="CRAYON / OIL PASTEL KENKO 36W GARDEN"/>
        <s v="CRAYON / OIL PASTEL PUTAR JOYKO TWCR-12MINI (PENDEK)"/>
        <s v="CRAYON / OIL PASTEL PUTAR JOYKO TWCR-12S (PANJANG)"/>
        <s v="CRAYON / OIL PASTEL PUTAR JOYKO TWCR-24S (PANJANG)"/>
        <s v="CRAYON / OIL PASTEL PUTAR TITI TI-CP-12T TWIST"/>
        <s v="CRAYON / OIL PASTEL TITI TI-P-12S"/>
        <s v="CRAYON / OIL PASTEL TITI TI-P-18S"/>
        <s v="CRAYON / OIL PASTEL TITI TI-P-24S"/>
        <s v="CRAYON / OIL PASTEL TITI TI-P-36S"/>
        <s v="CRAYON / OIL PASTEL TITI TI-P-48S"/>
        <s v="CRAYON / OIL PASTEL TITI TI-P-55S"/>
        <s v="CUTTER 128 TRANSPARAN KECIL (12 PCS)"/>
        <s v="CUTTER 18 MM JOYKO L-500 + ISI (BESAR)"/>
        <s v="CUTTER 18 MM JOYKO L-500-CU"/>
        <s v="CUTTER 18 MM KENKO L-500 (BESAR)"/>
        <s v="CUTTER 9 MM JOYKO A-300A AUTOLOCK (KECIL)"/>
        <s v="CUTTER 9 MM JOYKO K-200 (KECIL)"/>
        <s v="CUTTER 9 MM KENKO A-300 (KECIL)"/>
        <s v="CUTTER 9 MM KENKO K-200 (KECIL)"/>
        <s v="CUTTER JOYKO CU-10BC"/>
        <s v="CUTTER JOYKO CU-15BC"/>
        <s v="CUTTER VANCO V-750 (BESAR)"/>
        <s v="DATE STAMP JOYKO D-4"/>
        <s v="DATE STAMP JOYKO S-68 (Lunas)"/>
        <s v="DATE STAMP KENKO D-3 (Cap Tanggal 5 Mm)"/>
        <s v="DATE STAMP KENKO D-4 (Cap Tanggal 4 Mm)"/>
        <s v="DESK SET JOYKO DS-0812"/>
        <s v="DESK SET JOYKO DS-1015"/>
        <s v="DESK SET JOYKO DS-16 CO (BIRU)"/>
        <s v="DESK SET JOYKO DS-16 CO (HIJAU)"/>
        <s v="DESK SET JOYKO DS-16 CO (MERAH)"/>
        <s v="DESK SET KENKO K-8312 ORGANIZER"/>
        <s v="DOUBLE TAPE KENKO 12 MM - BLUE CORE (1/2&quot;)"/>
        <s v="DOUBLE TAPE KENKO 48 MM - BLUE CORE (2&quot;)"/>
        <s v="DOUBLE TAPE KENKO 6 MM - BLUE CORE (1/4&quot;)"/>
        <s v="ERASER ER-110 JK"/>
        <s v="FLASHLIGHT FL-91 JK"/>
        <s v="GARISAN BESI (STAINLESS STEEL) KENKO 100 CM / 1 M"/>
        <s v="GARISAN BESI (STAINLESS STEEL) KENKO 15 CM"/>
        <s v="GARISAN BESI (STAINLESS STEEL) KENKO 20 CM"/>
        <s v="GARISAN BESI (STAINLESS STEEL) KENKO 30 CM"/>
        <s v="GARISAN BESI (STAINLESS STEEL) KENKO 40 CM"/>
        <s v="GARISAN BESI (STAINLESS STEEL) KENKO 50 CM"/>
        <s v="GARISAN BESI (STAINLESS STEEL) KENKO 60 CM"/>
        <s v="GARISAN MIKA VC-084 OFFICE 30 CM"/>
        <s v="GEL INK TIANJIAO TZ-501"/>
        <s v="GEL PEN DEBOZZ 0.5 MM DB-G05"/>
        <s v="GEL PEN DEBOZZ 0.7 MM DB-530 + REFILL"/>
        <s v="GEL PEN JOYKO GP-157 COMET HITAM"/>
        <s v="GEL PEN JOYKO GP-212 I-DIAMOND"/>
        <s v="GEL PEN JOYKO GP-237 X-TECH"/>
        <s v="GEL PEN JOYKO GP-265 Q-GEL"/>
        <s v="GEL PEN JOYKO GP-265 Q-GEL HITAM"/>
        <s v="GEL PEN JOYKO GP-266 ITECH 2 BIRU"/>
        <s v="GEL PEN JOYKO GP-266 ITECH 2 HITAM"/>
        <s v="GEL PEN JOYKO GP-330 HITAM"/>
        <s v="GEL PEN JOYKO GP-337 PASPEN HITAM"/>
        <s v="GEL PEN JOYKO JK-100 KING JELLER"/>
        <s v="GEL PEN KENKO 0.28MM MICROTEC"/>
        <s v="GEL PEN KENKO 0.4MM MICROTEC HITAM"/>
        <s v="GEL PEN KENKO EASY GEL"/>
        <s v="GEL PEN KENKO EASY GEL BIRU"/>
        <s v="GEL PEN KENKO EASY GEL HITAM"/>
        <s v="GEL PEN KENKO ERASO 16 HITAM"/>
        <s v="GEL PEN KENKO HI-TECH-H 0.28 MM"/>
        <s v="GEL PEN KENKO HI-TECH-H 0.28 MM BIRU"/>
        <s v="GEL PEN KENKO HI-TECH-H 0.28 MM FUN COLOR"/>
        <s v="GEL PEN KENKO HI-TECH-H 0.28 MM FUN COLOR BIRU"/>
        <s v="GEL PEN KENKO HI-TECH-H 0.28 MM FUN COLOR HITAM"/>
        <s v="GEL PEN KENKO HI-TECH-H 0.28 MM HITAM"/>
        <s v="GEL PEN KENKO HI-TECH-H 0.4 MM BIRU"/>
        <s v="GEL PEN KENKO HI-TECH-H 0.4 MM HIJAU"/>
        <s v="GEL PEN KENKO HI-TECH-H 0.4 MM HITAM"/>
        <s v="GEL PEN KENKO HI-TECH-H 0.4 MM ORANGE"/>
        <s v="GEL PEN KENKO HI-TECH-H 0.4 MM PINK"/>
        <s v="GEL PEN KENKO HI-TECH-H 0.4 MM UNGU"/>
        <s v="GEL PEN KENKO K-1"/>
        <s v="GEL PEN KENKO K-1 BIRU"/>
        <s v="GEL PEN KENKO K-1 HITAM"/>
        <s v="GEL PEN KENKO K-1 ST HITAM"/>
        <s v="GEL PEN KENKO KE-100"/>
        <s v="GEL PEN KENKO KE-16 DOT N DOT HITAM"/>
        <s v="GEL PEN KENKO KE-200"/>
        <s v="GEL PEN KENKO KE-200 HITAM"/>
        <s v="GEL PEN KENKO KE-303 T-GEL TRIANGULAR"/>
        <s v="GEL PEN KENKO KE-303 T-GEL TRIANGULAR BIRU"/>
        <s v="GEL PEN KENKO KE-303 T-GEL TRIANGULAR HITAM"/>
        <s v="GEL PEN KENKO KE-303ER T-GEL ERASABLE HITAM"/>
        <s v="GEL PEN KENKO KE-600 WINJELLER"/>
        <s v="GEL PEN KENKO KE-600 WINJELLER HITAM"/>
        <s v="GEL PEN KENKO KS-97 SIGN PEN HITAM"/>
        <s v="GEL PEN KENKO MICROTECH 0.28 MM HITAM"/>
        <s v="GEL PEN KENKO MICROTECH 0.4 MM"/>
        <s v="GEL PEN KENKO SAHARA (HITAM)"/>
        <s v="GEL PEN KENKO SAHARA DOTS (HITAM)"/>
        <s v="GEL PEN KENKO SAHARA SNACK (HITAM)"/>
        <s v="GEL PEN SET JOYKO GPC-296 (isi 8 pc)"/>
        <s v="GEL PEN SET JOYKO GPC-309S DIAMOND ART"/>
        <s v="GEL PEN SET JOYKO GPC-310S DIAMOND ART"/>
        <s v="GEL PEN SET JOYKO GPC-315"/>
        <s v="GEL PEN SET KENKO DM-100S DIAMOND"/>
        <s v="GEL PEN TIZO 1.0 MM TG-340"/>
        <s v="GEL PEN TIZO 1.0 MM TG-340BI BIRU"/>
        <s v="GEL PEN TIZO TG30541-E"/>
        <s v="GEL PEN TIZO TG30600-E"/>
        <s v="GEL PEN TIZO TG30734-E"/>
        <s v="GEL PEN TIZO TG30735-D"/>
        <s v="GEL PEN TIZO TG30801-E"/>
        <s v="GEL PEN TIZO TG30802-E"/>
        <s v="GEL PEN TIZO TG30900-E"/>
        <s v="GEL PEN TIZO TG30901-D"/>
        <s v="GEL PEN TIZO TG31035-E"/>
        <s v="GEL PEN TIZO TG31037-E"/>
        <s v="GEL PEN TIZO TG31475-D"/>
        <s v="GEL PEN TIZO TG31475-E"/>
        <s v="GEL PEN TIZO TG31590-E"/>
        <s v="GEL PEN TIZO TG31762-E"/>
        <s v="GEL PEN TIZO TG31763-D"/>
        <s v="GEL PEN TIZO TG31763-E"/>
        <s v="GEL PEN TIZO TG31763-EL"/>
        <s v="GEL PEN TIZO TG31810-D"/>
        <s v="GEL PEN TIZO TG31810-E"/>
        <s v="GEL PEN TIZO TG31831-E"/>
        <s v="GEL PEN TIZO TG31975-E"/>
        <s v="GEL PEN TIZO TG348-D"/>
        <s v="GEL PEN TIZO TG348-E"/>
        <s v="GEL PEN TIZO TG348-EL"/>
        <s v="GEL PEN TRIFELLO HI-TECH TF-1190"/>
        <s v="GEL PEN TRIFELLO HI-TECH TF-1190 BIRU"/>
        <s v="GEL PEN TRIFELLO HI-TECH TF-1190 HITAM"/>
        <s v="GEL PEN VANCO GP-559 HI-TOUCH BLACK"/>
        <s v="GEL PEN ZHIXIN G-3093 + ISI"/>
        <s v="GEL PEN ZHIXIN G-3103 + ISI"/>
        <s v="GEL PEN ZHIXIN G-3111 + ISI"/>
        <s v="GEL PEN ZHIXIN G-3112 + ISI"/>
        <s v="GEL PEN ZHIXIN G-3117 + ISI"/>
        <s v="GEL PEN ZHIXIN G-3118 + ISI"/>
        <s v="GEL PEN ZHIXIN G-3132 + ISI"/>
        <s v="GEL PEN ZHIXIN G-3136 + ISI"/>
        <s v="GEL PEN ZHIXIN G-3137 + ISI"/>
        <s v="GEL PEN ZHIXIN G-5001 + ISI"/>
        <s v="GEL PEN ZHIXIN G-5002 + ISI"/>
        <s v="GEL PEN ZHIXIN G-5004 + ISI"/>
        <s v="GEL PEN ZHIXIN G-5009 + ISI"/>
        <s v="GEL PEN ZHIXIN G-5016 L + ISI"/>
        <s v="GLUE STICK GS-25 JK"/>
        <s v="GUNTING JOYKO SC-12"/>
        <s v="GUNTING JOYKO SC-13"/>
        <s v="GUNTING JOYKO SC-14"/>
        <s v="GUNTING JOYKO SC-828"/>
        <s v="GUNTING JOYKO SC-828 SG"/>
        <s v="GUNTING JOYKO SC-838"/>
        <s v="GUNTING JOYKO SC-838 SG"/>
        <s v="GUNTING JOYKO SC-848"/>
        <s v="GUNTING JOYKO SC-848 SG"/>
        <s v="GUNTING JOYKO ZZ-65 (6.5&quot; GERIGI)"/>
        <s v="GUNTING KENKO SC-828"/>
        <s v="GUNTING KENKO SC-838N"/>
        <s v="GUNTING KENKO SC-838SG"/>
        <s v="GUNTING KENKO SC-848N"/>
        <s v="GUNTING KENKO SC-848SG"/>
        <s v="HAND TALLY COUNTER KENKO HT-302"/>
        <s v="HAND TALLY COUNTER KENKO HT-303"/>
        <s v="HANDY TAPE DISPENSER KENKO TDB-2"/>
        <s v="HIGHLIGHTER / STABILLO JOYKO HL-1 KUNING"/>
        <s v="HIGHLIGHTER / STABILLO JOYKO HL-2 HIJAU"/>
        <s v="HIGHLIGHTER / STABILLO JOYKO HL-3 BIRU"/>
        <s v="HIGHLIGHTER / STABILLO JOYKO HL-4 PINK"/>
        <s v="HIGHLIGHTER / STABILLO JOYKO HL-5 ORANGE"/>
        <s v="HIGHLIGHTER / STABILLO JOYKO HL-MIX"/>
        <s v="HIGHLIGHTER / STABILLO JOYKO HL-MIX (5 WARNA)"/>
        <s v="HIGHLIGHTER / STABILLO TIZO TF-610 (isi 54 pc)"/>
        <s v="HIGHLIGHTER / STABILLO TIZO TF-616 (isi 24 pc)"/>
        <s v="HIGHLIGHTER / STABILLO VANCO HL-520"/>
        <s v="HIGHLIGHTER / STABILLO ZRM ZH-103 KUNING"/>
        <s v="HIGHLIGHTER / STABILO KENKO HL-100 BIRU"/>
        <s v="HIGHLIGHTER / STABILO KENKO HL-100 HIJAU"/>
        <s v="HIGHLIGHTER / STABILO KENKO HL-100 KUNING"/>
        <s v="HIGHLIGHTER / STABILO KENKO HL-100 ORANGE"/>
        <s v="HIGHLIGHTER / STABILO KENKO HL-100 PINK"/>
        <s v="HIGHLIGHTER / STABILO KENKO HL-100 UNGU"/>
        <s v="HIGHLIGHTER / STABILO KENKO PHL-100 PASTEL BIRU"/>
        <s v="HIGHLIGHTER / STABILO KENKO PHL-100 PASTEL HIJAU"/>
        <s v="HIGHLIGHTER / STABILO KENKO PHL-100 PASTEL KUNING"/>
        <s v="HIGHLIGHTER / STABILO KENKO PHL-100 PASTEL ORANGE"/>
        <s v="HIGHLIGHTER / STABILO KENKO PHL-100 PASTEL PINK"/>
        <s v="HIGHLIGHTER / STABILO KENKO PHL-100 PASTEL UNGU"/>
        <s v="ISI BENSIA LANTU LT 11-32 (40 SET)"/>
        <s v="ISI CUTTER 18 MM JOYKO A-100 AM (KECIL)"/>
        <s v="ISI CUTTER 18 MM JOYKO L-150 AM (BESAR)"/>
        <s v="ISI CUTTER 18 MM JOYKO L-150 AM (BESAR) (BONUS)"/>
        <s v="ISI CUTTER 18 MM JOYKO L-150 MH (BESAR)"/>
        <s v="ISI CUTTER 18 MM KENKO L-150 (BESAR)"/>
        <s v="ISI CUTTER 9 MM KENKO A-100 (KECIL)"/>
        <s v="ISI PENSIL 2,0 MM 2B KENKO PL-209"/>
        <s v="ISI PENSIL 2,0 MM 2B KENKO PL-212 (12 TUBE)"/>
        <s v="ISI PENSIL 2B 0.5 MM JOYKO PL-05"/>
        <s v="ISI PENSIL 2B 0.5 MM KENKO PL-05 HI-POLYMER"/>
        <s v="ISI PENSIL 2B 2.0 MM JOYKO PL-10"/>
        <s v="ISI PENSIL 2B 2.0 MM JOYKO PL-11"/>
        <s v="ISI PENSIL 2B 2.0 MM JOYKO PL-16"/>
        <s v="ISI PENSIL 2B 2.0 MM JOYKO PL-17"/>
        <s v="ISI STAPLER (STAPLES) GREATWALL GW-369 (BESAR)"/>
        <s v="ISI STAPLER (STAPLES) GREATWALL GW-NO. 10 (KECIL)"/>
        <s v="ISI STAPLER (STAPLES) KENKO 1210 PREMIUM (23/10)"/>
        <s v="ISI STAPLER (STAPLES) KENKO NO. 10 - 1M PREMIUM"/>
        <s v="ISI STAPLER (STAPLES) KENKO NO.3 (isi 20 box)"/>
        <s v="ISI STAPLER (STAPLES) SDI 1204 No. 3"/>
        <s v="ISI STAPLER (STAPLES) SDI 1210 (23/10)"/>
        <s v="ISI STAPLER (STAPLES) SDI 1213 (23/13)"/>
        <s v="JANGKA (COMPASS SET) KENKO C-168 / MS-75"/>
        <s v="JANGKA (COMPASS SET) KENKO C-2011"/>
        <s v="JANGKA (COMPASS SET) KENKO C-288 / MS-25"/>
        <s v="JANGKA (MATH SET) JOYKO MS-25"/>
        <s v="JANGKA (MATH SET) JOYKO MS-28"/>
        <s v="JANGKA (MATH SET) JOYKO MS-402"/>
        <s v="JANGKA (MATH SET) JOYKO MS-55"/>
        <s v="JANGKA (MATH SET) JOYKO MS-75"/>
        <s v="KACA PEMBESAR (MAGNIFIER) JOYKO MF-90"/>
        <s v="KAOS JOYKO (BONUS)"/>
        <s v="KARTU STOCK FOLIO PUTIH"/>
        <s v="KARTU STOCK KWARTO PUTIH"/>
        <s v="KENKO SHARPENER SP-61  (24 PCS/ BOX)"/>
        <s v="KEY RING JOYKO KR-9 ISI 50 PC"/>
        <s v="KUAS SET JOYKO BR-1"/>
        <s v="KUAS SET JOYKO BR-3"/>
        <s v="KUAS SET JOYKO BR-4 (FLAT)"/>
        <s v="KUAS SET JOYKO BR-5"/>
        <s v="KUAS SET JOYKO BR-6 NO.0"/>
        <s v="KUAS SET JOYKO BR-6 NO.1"/>
        <s v="KUAS SET JOYKO BR-6 NO.10"/>
        <s v="KUAS SET JOYKO BR-6 NO.11"/>
        <s v="KUAS SET JOYKO BR-6 NO.12"/>
        <s v="KUAS SET JOYKO BR-6 NO.2"/>
        <s v="KUAS SET JOYKO BR-6 NO.3"/>
        <s v="KUAS SET JOYKO BR-6 NO.5"/>
        <s v="KUAS SET JOYKO BR-6 NO.7"/>
        <s v="KUAS SET JOYKO BR-6 NO.8"/>
        <s v="KUAS SET JOYKO BR-6 NO.9"/>
        <s v="KUAS SET JOYKO BR-8"/>
        <s v="KUAS SET JOYKO BR-9"/>
        <s v="LABEL HARGA JOYKO LB-1LY (1 LINE KUNING)"/>
        <s v="LABEL HARGA JOYKO LB-2RL (1 LINE PUTIH)"/>
        <s v="LABEL HARGA JOYKO LB-3 (2 LINE KUNING FLUOR)"/>
        <s v="LABEL HARGA JOYKO LB-P2CC (2 LINE)"/>
        <s v="LABEL HARGA JOYKO LB-P2CY (2 LINE KUNING)"/>
        <s v="LABEL HARGA JOYKO LB-P2LN (2 LINE PUTIH)"/>
        <s v="LABEL HARGA KENKO 5002-2R (2 LINE) isi 10 rol"/>
        <s v="LABEL HARGA KENKO 6001-2R (1 LINE) isi 10 rol"/>
        <s v="LABEL STICKER PAPER JOYKO LSP-09"/>
        <s v="LAMINATING FILM JOYKO LF100-2231  (A4)"/>
        <s v="LAMINATING FILM JOYKO LF100-2234 (F4)"/>
        <s v="LAMINATING FILM KENKO LF100-2234 (FC)"/>
        <s v="LEM CAIR 35 ML KENKO LG-35"/>
        <s v="LEM CAIR 50 ML KENKO LG-50"/>
        <s v="LEM CAIR F-5036 (50 ML)"/>
        <s v="LEM LIQUID (CAIR) JOYKO GL-50"/>
        <s v="LEM LIQUID (CAIR) JOYKO GL-R35 (35 ML)"/>
        <s v="LEM LIQUID (CAIR) JOYKO GL-R50 (50 ML)"/>
        <s v="LEM LIQUID (CAIR) JOYKO GL-W01"/>
        <s v="LEM LIQUID (CAIR) JOYKO GL-W02"/>
        <s v="LEM RENTENG 1588 15 ML (12)"/>
        <s v="LEM STICK JOYKO 15 GR GS-102 isi 24 pc"/>
        <s v="LEM STICK JOYKO 15 GR GS-104 TG (ANIMAL KINGDOM) isi 24 pc"/>
        <s v="LEM STICK JOYKO 15 GR GS-15 isi 12 pc"/>
        <s v="LEM STICK JOYKO 8 GR GS-09 isi 12 pc"/>
        <s v="LEM STICK JOYKO 8 GR GS-100 isi 24 pc"/>
        <s v="LEM STICK JOYKO 8 GR GS-103 BATIK isi 24 pc"/>
        <s v="LEM STICK KENKO 15 GR (TANGGUNG) isi 20 pc"/>
        <s v="LEM STICK KENKO 25 GR (BESAR) isi 12 pc"/>
        <s v="LEM STICK KENKO 8 GR (KECIL) isi 30 pc"/>
        <s v="LOOSE LEAF JOYART B5-2670 (50S)"/>
        <s v="LOOSE LEAF JOYKO A5-7020 (100S)"/>
        <s v="LOOSE LEAF JOYKO A5-7020 (50S)"/>
        <s v="LOOSE LEAF JOYKO B5-7026 (100S)"/>
        <s v="LOOSE LEAF JOYKO B5-7026 (50S)"/>
        <s v="LOOSE LEAF KENKO A5-LL 100-2070"/>
        <s v="LOOSE LEAF KENKO A5-LL 50-2070"/>
        <s v="LOOSE LEAF KENKO B5-LL 100-2670"/>
        <s v="LOOSE LEAF KENKO B5-LL 50-2670"/>
        <s v="MAP TAS / BAG JOYKO B-2637-3"/>
        <s v="MAP TAS / BAG JOYKO B-2637-3 BIRU"/>
        <s v="MAP TAS / BAG JOYKO B-2637-3 KUNING"/>
        <s v="MAP TAS / BAG JOYKO B-2637-3 MERAH"/>
        <s v="MAP TAS / BAG JOYKO B-2637-3 PUTIH"/>
        <s v="MECHANICAL PENCIL 0.5 MM JOYKO MP-01"/>
        <s v="MECHANICAL PENCIL 0.5 MM JOYKO MP-07"/>
        <s v="MECHANICAL PENCIL 0.5 MM JOYKO MP-15 CRISTAL"/>
        <s v="MECHANICAL PENCIL 0.5 MM JOYKO MP-19"/>
        <s v="MECHANICAL PENCIL 0.5 MM JOYKO MP-47 SAFARI"/>
        <s v="MECHANICAL PENCIL 0.5 MM KENKO MP-01"/>
        <s v="MECHANICAL PENCIL 0.5 MM KENKO MP-07"/>
        <s v="MECHANICAL PENCIL 2.0 MM JOYKO MP-21"/>
        <s v="MECHANICAL PENCIL 2.0 MM JOYKO MP-50"/>
        <s v="MESIN LABEL HARGA JOYKO MX-5500M (8 DIGITS, 1 LINE)"/>
        <s v="MESIN LABEL HARGA JOYKO MX-6600A (10 DIGITS, 2 LINE)"/>
        <s v="MESIN LABEL HARGA KENKO MX-5500 (8 DIGITS, 1 LINE)"/>
        <s v="MESIN LABEL HARGA KENKO MX-5500EOS (8 DIGITS, 1 LINE)"/>
        <s v="MESIN LABEL HARGA KENKO MX-6600N (10 Dgt, 2 Line, A/N-N)"/>
        <s v="NOTEBOOK JOYKO A5 NB-661 BIRU"/>
        <s v="NOTEBOOK JOYKO A5 NB-661 KUNING"/>
        <s v="NOTEBOOK JOYKO A5 NB-661 MERAH"/>
        <s v="NOTEBOOK JOYKO A5 NB-661 ORANGE"/>
        <s v="NOTEBOOK JOYKO A6 NB-665"/>
        <s v="P/C MAG LC-1059 (22*7.5)"/>
        <s v="P/C MAG TC-1057 (22.7.5) (LC-10)"/>
        <s v="PAPER CLIP WARNA JOYKO C-3100"/>
        <s v="PAPER CLIP WARNA KENKO 3100"/>
        <s v="PAPER CUTTER JOYKO PC-1938 (A4)"/>
        <s v="PAPER CUTTER JOYKO PC-2638 (BESI FOLIO)"/>
        <s v="PAPER CUTTER JOYKO PC-3846 (BESI A3)"/>
        <s v="PAPER FASTENER (ACCO) JOYKO PF-50 PUTIH"/>
        <s v="PAPER FASTENER (ACCO) JOYKO PF-50 WARNA"/>
        <s v="PAPER FASTENER (ACCO) KENKO PF-508 ISI 50 PC PUTIH"/>
        <s v="PAPER FASTENER (ACCO) KENKO PF-508 ISI 50 PC WARNA"/>
        <s v="PAPER JUMBO CLIP JOYKO NO. 5"/>
        <s v="PAPER JUMBO CLIP KENKO NO. 5"/>
        <s v="PAPER TRIGONAL CLIP JOYKO NO. 1"/>
        <s v="PAPER TRIGONAL CLIP JOYKO NO. 3"/>
        <s v="PAPER TRIGONAL CLIP KENKO NO. 1"/>
        <s v="PAPER TRIGONAL CLIP KENKO NO. 3"/>
        <s v="PAPER TRIMMER KENKO 10&quot;X15&quot; (FC BESI)"/>
        <s v="PAPER TRIMMER KENKO 12&quot;X15&quot; (B4 BESI)"/>
        <s v="PAPER TRIMMER KENKO 18&quot;X15&quot; (A3 BESI)"/>
        <s v="PENCIL CASE / TEMPAT PENSIL MAGNET B-3513-15"/>
        <s v="PENCIL CASE / TEMPAT PENSIL MAGNET B-35138-21"/>
        <s v="PENCIL CASE / TEMPAT PENSIL MAGNET B-35145"/>
        <s v="PENCIL CASE / TEMPAT PENSIL MAGNET B-35165"/>
        <s v="PENCIL CASE / TEMPAT PENSIL MAGNET OGGY O-022"/>
        <s v="PENCIL CASE 22 x 7.5 MAGNET C-1756"/>
        <s v="PENCIL CASE 22 x 7.5 MAGNET C-1758"/>
        <s v="PENCIL CASE 22 x 7.5 MAGNET FC-1757"/>
        <s v="PENCIL CASE 22 x 7.5 MAGNET FC-1758"/>
        <s v="PENCIL CASE 22 x 7.5 MAGNET TC-1756"/>
        <s v="PENCIL CASE JOYKO PC-0618FZ-1 A/D (FRUITZY)"/>
        <s v="PENCIL CASE JOYKO PC-0719AC-36A/F (Animal Calender)"/>
        <s v="PENCIL CASE JOYKO PC-0719GZ-34A/F (GOZZY)"/>
        <s v="PENCIL CASE JOYKO PC-0719PL-32 BIRU"/>
        <s v="PENCIL CASE JOYKO PC-0719PL-32 HIJAU"/>
        <s v="PENCIL CASE JOYKO PC-0719PL-32 KUNING"/>
        <s v="PENCIL CASE JOYKO PC-0719PL-32 MERAH"/>
        <s v="PENCIL CASE JOYKO PC-0719PSTL-35"/>
        <s v="PENCIL CASE JOYKO PC-0719PSTL-35 Biru"/>
        <s v="PENCIL CASE JOYKO PC-0719PSTL-35 Hijau"/>
        <s v="PENCIL CASE JOYKO PC-0719PSTL-35 Pink"/>
        <s v="PENCIL CASE JOYKO PC-0719PSTL-35 Ungu"/>
        <s v="PENCIL CASE JOYKO PC-0719TV-33A/F (TRAVEL)"/>
        <s v="PENCIL CASE KENKO PC-0719-BY"/>
        <s v="PENCIL CASE KENKO PC-0719-MIX"/>
        <s v="PENCIL CASE KENKO PC-0719-PASTEL"/>
        <s v="PENCIL CASE KENKO PC-0719-TK"/>
        <s v="PENCIL CASE KENKO PC-0719-UR"/>
        <s v="PENCIL CASE KRT KK-2C 8D S 2 8D"/>
        <s v="PENCIL CASE KRT KK-2C 8D S 2 BD"/>
        <s v="PENCIL GLASS JOYKO PG-100 HITAM"/>
        <s v="PENCIL GLASS JOYKO PG-100 PUTIH"/>
        <s v="PENSIL JOYKO 2B P-101 ANIMAL KINGDOM 2"/>
        <s v="PENSIL JOYKO 2B P-88"/>
        <s v="PENSIL JOYKO 2B P-90"/>
        <s v="PENSIL JOYKO 2B P-91"/>
        <s v="PENSIL JOYKO 2B P-93"/>
        <s v="PENSIL JOYKO 2B P-94"/>
        <s v="PENSIL JOYKO 2B P-99 ANIMAL KINGDOM"/>
        <s v="PENSIL KENKO 2B 0192"/>
        <s v="PENSIL KENKO 2B-0810 FLOURESCENT"/>
        <s v="PENSIL KENKO 2B-0820 PELANGI"/>
        <s v="PENSIL KENKO 2B-3030"/>
        <s v="PENSIL KENKO 2B-3181 TRIANGULAR  HITAM CAP MERAH"/>
        <s v="PENSIL KENKO 2B-3282 TRIANGULAR HITAM CAP BINTANG"/>
        <s v="PENSIL KENKO 2B-6019 ANTIBACTERIAL"/>
        <s v="PENSIL KENKO 2B-6181 BIRU CAP HITAM"/>
        <s v="PENSIL KENKO 2B-6191 HIJAU CAP HITAM"/>
        <s v="PENSIL KENKO 2B-6373 METALLIC"/>
        <s v="PENSIL KENKO 2B-6388 ZOO N ZOO"/>
        <s v="PENSIL KENKO 2B-6800 PLATINUM"/>
        <s v="PENSIL KENKO 2B-6906 BATIK"/>
        <s v="PENSIL WARNA JOYKO CP-100 (12W PANJANG)"/>
        <s v="PENSIL WARNA JOYKO CP-101 (24W PANJANG)"/>
        <s v="PENSIL WARNA JOYKO CP-102 (PENDEK)"/>
        <s v="PENSIL WARNA JOYKO CP-103 (12W)"/>
        <s v="PENSIL WARNA JOYKO CP-104 (24W)"/>
        <s v="PENSIL WARNA JOYKO CP-107 (12W)"/>
        <s v="PENSIL WARNA JOYKO CP-12PB (PANJANG)"/>
        <s v="PENSIL WARNA JOYKO CP-24PB (PANJANG)"/>
        <s v="PENSIL WARNA JOYKO CP-36PB (PANJANG)"/>
        <s v="PENSIL WARNA JOYKO CP-S12 MINI (PENDEK)"/>
        <s v="PENSIL WARNA JOYKO CP-S24 MINI (PENDEK)"/>
        <s v="PENSIL WARNA KALENG JOYKO CP-12TC (PANJANG)"/>
        <s v="PENSIL WARNA KALENG JOYKO CP-24TC (PANJANG)"/>
        <s v="PENSIL WARNA KALENG KENKO CP-12F TIN CASE CLASSIC"/>
        <s v="PENSIL WARNA KALENG KENKO CP-24F TIN CASE CLASSIC"/>
        <s v="PENSIL WARNA KAYAGI KY-CP0724"/>
        <s v="PENSIL WARNA KAYAGI KY-CP1210 PANJANG"/>
        <s v="PENSIL WARNA KAYAGI KY-CP1224 TWIN"/>
        <s v="PENSIL WARNA KENKO BI-COLOR CP-12FBC (12/24) CLASSIC"/>
        <s v="PENSIL WARNA KENKO BI-COLOR CP-18FBC (18/36) CLASSIC"/>
        <s v="PENSIL WARNA KENKO CP-12F CLASSIC (PANJANG)"/>
        <s v="PENSIL WARNA KENKO CP-12FNW (NON WOOD)"/>
        <s v="PENSIL WARNA KENKO CP-12FNWE (NON WOOD ERASABLE)"/>
        <s v="PENSIL WARNA KENKO CP-12HALF CLASSIC (PENDEK)"/>
        <s v="PENSIL WARNA KENKO CP-24F CLASSIC (PANJANG)"/>
        <s v="PENSIL WARNA KENKO CP-24FNW (NON WOOD)"/>
        <s v="PENSIL WARNA KENKO CP-36F CLASSIC (PANJANG)"/>
        <s v="PLAKBAND BENING 80 M KENKO 48 MM RED CORE"/>
        <s v="PLAKBAND COKLAT 80 M KENKO 48 MM RED CORE"/>
        <s v="PLAKBAND KAIN HITAM KENKO 24 MM  (1&quot;) BLUE CORE"/>
        <s v="PLAKBAND KAIN HITAM KENKO 24 MM (1&quot;) BLUE CORE"/>
        <s v="PLAKBAND KAIN HITAM KENKO 36 MM (1,5&quot;) BLUE CORE"/>
        <s v="PLAKBAND KAIN HITAM KENKO 36 MM (1.5&quot;) RED CORE SQ"/>
        <s v="PLAKBAND KAIN HITAM KENKO 48 MM (2&quot;) BLUE CORE"/>
        <s v="PLAKBAND KAIN HITAM KENKO 48 MM (2&quot;) RED CORE SQ"/>
        <s v="POCKET NOTE SPIRAL KENKO PN-403"/>
        <s v="POCKET NOTE SPIRAL KENKO PN-404"/>
        <s v="POCKET NOTE SPIRAL KENKO PN-501"/>
        <s v="PUNCH JOYKO 30"/>
        <s v="PUNCH JOYKO 30-2T"/>
        <s v="PUNCH JOYKO 30XL"/>
        <s v="PUNCH JOYKO 40XL"/>
        <s v="PUNCH JOYKO 85"/>
        <s v="PUNCH JOYKO 85B"/>
        <s v="PUNCH KENKO NO. 30"/>
        <s v="PUNCH KENKO NO. 30XL"/>
        <s v="PUNCH KENKO NO. 40"/>
        <s v="PUNCH KENKO NO. 40XL"/>
        <s v="PUNCH KENKO NO. 85"/>
        <s v="PUNCH KENKO NO. 85N"/>
        <s v="PUNCH KENKO NO. 85XL"/>
        <s v="PUSH PIN JOYKO PP-30 TR"/>
        <s v="PUSH PIN JOYKO PP-30 WARNA"/>
        <s v="PUSH PIN KENKO PN-30 TRANSPARAN"/>
        <s v="PUSH PIN KENKO PN-30 WARNA"/>
        <s v="REFILL / ISI GEL PEN KENKO EASY GEL / KE-SERIES"/>
        <s v="REFILL / ISI GEL PEN KENKO K-1"/>
        <s v="REFILL/ ISI GEL 1.0 TG308-AR"/>
        <s v="SPIDOL PERMANEN KENKO PM-100 HITAM"/>
        <s v="SPIDOL PERMANENT JOYKO PM-34 (bonus)"/>
        <s v="SPIDOL WHITEBOARD KENKO WM-100 HITAM"/>
        <s v="SPIDOL WHITEBOARD SDI S530VP - BIRU"/>
        <s v="SPIDOL WHITEBOARD SDI S530VP - HITAM"/>
        <s v="STAMP PAD JOYKO NO. 0"/>
        <s v="STAMP PAD JOYKO NO. 00"/>
        <s v="STAMP PAD JOYKO NO. 1"/>
        <s v="STAMP PAD KENKO NO. 0"/>
        <s v="STAMP PAD KENKO NO. 1"/>
        <s v="STAMP PLATE DATER KENKO S-68 (Cap Lunas)"/>
        <s v="STAMP PLATE NUMBER KENKO N-38 (Cap Nomer)"/>
        <s v="STAND PEN SPIRAL KENKO STP-100SG"/>
        <s v="STAND PEN SPIRAL KENKO STP-300SG"/>
        <s v="STAPLER GUNTACKER JOYKO GT-700"/>
        <s v="STAPLER GUNTACKER JOYKO GT-701"/>
        <s v="STAPLER HEAVY DUTY JOYKO HD-12A/13"/>
        <s v="STAPLER HEAVY DUTY JOYKO HD-12L/24"/>
        <s v="STAPLER HEAVY DUTY JOYKO HD-12N/13"/>
        <s v="STAPLER HEAVY DUTY JOYKO HD-12N/24"/>
        <s v="STAPLER HEAVY DUTY KENKO HD-12L/24"/>
        <s v="STAPLER HEAVY DUTY KENKO HD-12N/13"/>
        <s v="STAPLER HEAVY DUTY KENKO HD-12N/24"/>
        <s v="STAPLER JOYKO HD-10"/>
        <s v="STAPLER JOYKO HD-10CL"/>
        <s v="STAPLER JOYKO HD-10D"/>
        <s v="STAPLER JOYKO HD-10M (Mini)"/>
        <s v="STAPLER JOYKO HD-10MP"/>
        <s v="STAPLER JOYKO HD-50"/>
        <s v="STAPLER JOYKO HD-50CL"/>
        <s v="STAPLER JOYKO HS-7"/>
        <s v="STAPLER KENKO HD-10"/>
        <s v="STAPLER KENKO HD-10 NEW COLOR"/>
        <s v="STAPLER KENKO HD-10 PASTEL COLOR"/>
        <s v="STAPLER KENKO HD-10D"/>
        <s v="STAPLER KENKO HD-10D NEW COLOR"/>
        <s v="STAPLER KENKO HD-10D PASTEL COLOR"/>
        <s v="STAPLER KENKO HD-10L"/>
        <s v="STAPLER KENKO HD-10S (MINI)"/>
        <s v="STAPLER KENKO HD-50"/>
        <s v="STAPLER KENKO HD-50 NEW COLOR"/>
        <s v="STAPLER KENKO HD-50 PASTEL COLOR"/>
        <s v="STAPLER LONG REACH JOYKO HD-35LA"/>
        <s v="STAPLER SDI 1102 NO.10 (HD-10)"/>
        <s v="STAPLER SDI 1104"/>
        <s v="STAPLER SDI 1123"/>
        <s v="STIP / PENGHAPUS JOYKO 526-B20 PUTIH"/>
        <s v="STIP / PENGHAPUS JOYKO 526-B40BL HITAM"/>
        <s v="STIP / PENGHAPUS JOYKO 526-B40CO WARNA"/>
        <s v="STIP / PENGHAPUS JOYKO 526-B40P PUTIH"/>
        <s v="STIP / PENGHAPUS JOYKO EB-30 HITAM"/>
        <s v="STIP / PENGHAPUS JOYKO ER-102 (isi 36 pc)"/>
        <s v="STIP / PENGHAPUS JOYKO ER-103"/>
        <s v="STIP / PENGHAPUS JOYKO ER-107 ANIMAL (isi 30 pc)"/>
        <s v="STIP / PENGHAPUS JOYKO ER-116 (isi 20 pc)"/>
        <s v="STIP / PENGHAPUS JOYKO ER-30W PUTIH"/>
        <s v="STIP / PENGHAPUS JOYKO ER-B20BL HITAM"/>
        <s v="STIP / PENGHAPUS KENKO ERB-20SQ HITAM"/>
        <s v="STIP / PENGHAPUS KENKO ERB-40SQ HITAM"/>
        <s v="STIP / PENGHAPUS KENKO ERW-20SQ PUTIH"/>
        <s v="STIP / PENGHAPUS KENKO ERW-40SQ PUTIH"/>
        <s v="TALI CANTOL PLASTIK 1.0 BIRU"/>
        <s v="TALI CANTOL PLASTIK 1.0 HIJAU"/>
        <s v="TALI CANTOL PLASTIK 1.0 MERAH"/>
        <s v="TAPE CUTTER 2&quot; JOYKO TD-2 PLASTIK"/>
        <s v="TAPE CUTTER 2&quot; JOYKO TD-2H HANDLE"/>
        <s v="TAPE CUTTER 2&quot; JOYKO TD-2S BESI"/>
        <s v="TAPE CUTTER JOYKO TC-106"/>
        <s v="TAPE CUTTER JOYKO TC-111"/>
        <s v="TAPE CUTTER JOYKO TC-113"/>
        <s v="TAPE CUTTER JOYKO TC-114"/>
        <s v="TAPE CUTTER JOYKO TC-116"/>
        <s v="TAPE CUTTER JOYKO TC-117"/>
        <s v="TAPE CUTTER JOYKO TD-09N"/>
        <s v="TAPE CUTTER JOYKO TD-101"/>
        <s v="TAPE CUTTER JOYKO TD-102"/>
        <s v="TAPE CUTTER JOYKO TD-103"/>
        <s v="TAPE DISPENSER KENKO TD-201 (1&quot; CORE)"/>
        <s v="TAPE DISPENSER KENKO TD-321 (1&quot; &amp; 3&quot; CORE)"/>
        <s v="TAPE DISPENSER KENKO TD-323 (1&quot; &amp; 3&quot; CORE)"/>
        <s v="TAPE DISPENSER KENKO TD-323 NC (1&quot; &amp; 3&quot; CORE)"/>
        <s v="TAPE DISPENSER KENKO TD-501 (1&quot; CORE)"/>
        <s v="TAPE DISPENSER KENKO TD-503 (3&quot; CORE)"/>
        <s v="TAPE DISPENSER KENKO TD-505 (3&quot; CORE)"/>
        <s v="TAPE DISPENSER POLAR BEAR MN-305 @12pc"/>
        <s v="TAS JOYKO SPB-3029CT-29A/B CULTURE"/>
        <m/>
      </sharedItems>
    </cacheField>
    <cacheField name="FAKTUR" numFmtId="0">
      <sharedItems count="2">
        <s v="UNTANA"/>
        <s v="ARTO MORO"/>
      </sharedItems>
    </cacheField>
    <cacheField name="jml" numFmtId="0">
      <sharedItems containsBlank="1"/>
    </cacheField>
    <cacheField name="SUPPLIER" numFmtId="0">
      <sharedItems containsBlank="1" containsMixedTypes="1" containsNumber="1" containsInteger="1" minValue="99" maxValue="99"/>
    </cacheField>
    <cacheField name="QTY/ CTN" numFmtId="0">
      <sharedItems containsBlank="1" containsMixedTypes="1" containsNumber="1" containsInteger="1" minValue="0" maxValue="0"/>
    </cacheField>
    <cacheField name="JENIS" numFmtId="0">
      <sharedItems containsBlank="1"/>
    </cacheField>
    <cacheField name="kode" numFmtId="0">
      <sharedItems containsBlank="1" containsMixedTypes="1" containsNumber="1" containsInteger="1" minValue="65418911655555" maxValue="65418911655555"/>
    </cacheField>
    <cacheField name="H_QTY/ CTN" numFmtId="0">
      <sharedItems/>
    </cacheField>
    <cacheField name="H_1" numFmtId="0">
      <sharedItems containsMixedTypes="1" containsNumber="1" containsInteger="1" minValue="2" maxValue="9"/>
    </cacheField>
    <cacheField name="H_2" numFmtId="0">
      <sharedItems containsMixedTypes="1" containsNumber="1" containsInteger="1" minValue="2" maxValue="16"/>
    </cacheField>
    <cacheField name="QTY/ CTN B" numFmtId="0">
      <sharedItems/>
    </cacheField>
    <cacheField name="QTY/ CTN TG" numFmtId="0">
      <sharedItems/>
    </cacheField>
    <cacheField name="QTY B" numFmtId="0">
      <sharedItems/>
    </cacheField>
    <cacheField name="STN B" numFmtId="0">
      <sharedItems/>
    </cacheField>
    <cacheField name="QTY TG" numFmtId="0">
      <sharedItems containsMixedTypes="1" containsNumber="1" containsInteger="1" minValue="12" maxValue="12"/>
    </cacheField>
    <cacheField name="STN TG" numFmtId="0">
      <sharedItems/>
    </cacheField>
    <cacheField name="QTY K" numFmtId="0">
      <sharedItems containsMixedTypes="1" containsNumber="1" containsInteger="1" minValue="12" maxValue="12"/>
    </cacheField>
    <cacheField name="STN K" numFmtId="0">
      <sharedItems/>
    </cacheField>
    <cacheField name="QTY X" numFmtId="0">
      <sharedItems containsMixedTypes="1" containsNumber="1" containsInteger="1" minValue="1" maxValue="28800"/>
    </cacheField>
    <cacheField name="STN X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0">
  <r>
    <x v="0"/>
    <s v="zipperfileclearholder55510filehijau"/>
    <s v="zipperfileclearholder55510filegreen"/>
    <s v=""/>
    <s v="Zipper file clear holder 555 10 file Hijau"/>
    <s v="ZIPPER FILE CLEAR HOLDER 555 10FILE GREEN"/>
    <x v="0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1"/>
    <s v="asahanjka18penguin"/>
    <s v="sharpenera18penguinjk"/>
    <s v="asahanjoykoa18penguin"/>
    <s v="Asahan JK A-18 Penguin"/>
    <s v="SHARPENER A-18  (PENGUIN) JK"/>
    <x v="1"/>
    <x v="1"/>
    <e v="#REF!"/>
    <s v="ATALI"/>
    <s v="48 PCS"/>
    <s v="asahan"/>
    <m/>
    <s v="48 PCS_"/>
    <n v="7"/>
    <n v="7"/>
    <s v="48 PCS"/>
    <s v=""/>
    <s v="48"/>
    <s v="PCS"/>
    <s v=""/>
    <s v=""/>
    <s v=""/>
    <s v=""/>
    <n v="48"/>
    <s v="PCS"/>
  </r>
  <r>
    <x v="2"/>
    <s v="asahanjkb23"/>
    <s v="sharpenerb23jk"/>
    <s v="asahanjoykob23isi12pctong1lobang"/>
    <s v="Asahan JK B-23"/>
    <s v="SHARPENER B-23 JK"/>
    <x v="2"/>
    <x v="1"/>
    <e v="#REF!"/>
    <s v="ATALI"/>
    <s v="60 LSN"/>
    <s v="asahan"/>
    <s v="ASAJKB23"/>
    <s v="60 LSN_"/>
    <n v="7"/>
    <n v="7"/>
    <s v="60 LSN"/>
    <s v=""/>
    <s v="60"/>
    <s v="LSN"/>
    <n v="12"/>
    <s v="PCS"/>
    <s v=""/>
    <s v=""/>
    <n v="720"/>
    <s v="PCS"/>
  </r>
  <r>
    <x v="3"/>
    <s v="asahanjkb24ptl"/>
    <s v="sharpenerb24ptljk"/>
    <s v="asahanjoykob24ptlisi12pc"/>
    <s v="Asahan JK B-24 PTL"/>
    <s v="SHARPENER B-24PTL JK"/>
    <x v="3"/>
    <x v="1"/>
    <e v="#REF!"/>
    <s v="ATALI"/>
    <s v="60 LSN"/>
    <s v="asaham"/>
    <m/>
    <s v="60 LSN_"/>
    <n v="7"/>
    <n v="7"/>
    <s v="60 LSN"/>
    <s v=""/>
    <s v="60"/>
    <s v="LSN"/>
    <n v="12"/>
    <s v="PCS"/>
    <s v=""/>
    <s v=""/>
    <n v="720"/>
    <s v="PCS"/>
  </r>
  <r>
    <x v="4"/>
    <s v="asahanjkb72"/>
    <s v="sharpenerb72jk"/>
    <s v="asahanjoykob72isi24pc"/>
    <s v="Asahan JK B-72"/>
    <s v="SHARPENER B-72 JK"/>
    <x v="4"/>
    <x v="1"/>
    <e v="#REF!"/>
    <s v="ATALI"/>
    <s v="60 BOX (24 PCS)"/>
    <s v="asahan"/>
    <m/>
    <s v="60 BOX_24 PCS_"/>
    <n v="7"/>
    <n v="14"/>
    <s v="60 BOX"/>
    <s v="24 PCS"/>
    <s v="60"/>
    <s v="BOX"/>
    <s v="24"/>
    <s v="PCS"/>
    <s v=""/>
    <s v=""/>
    <n v="1440"/>
    <s v="PCS"/>
  </r>
  <r>
    <x v="5"/>
    <s v="asahanjkb75kapak"/>
    <s v="sharpenerb75kapaljk"/>
    <s v="asahanjoykob75kapal"/>
    <s v="Asahan JK B-75 Kapak"/>
    <s v="SHARPENER B-75 (KAPAL) JK"/>
    <x v="5"/>
    <x v="1"/>
    <e v="#REF!"/>
    <s v="ATALI"/>
    <s v="60 BOX (24 PCS)"/>
    <s v="asahan"/>
    <m/>
    <s v="60 BOX_24 PCS_"/>
    <n v="7"/>
    <n v="14"/>
    <s v="60 BOX"/>
    <s v="24 PCS"/>
    <s v="60"/>
    <s v="BOX"/>
    <s v="24"/>
    <s v="PCS"/>
    <s v=""/>
    <s v=""/>
    <n v="1440"/>
    <s v="PCS"/>
  </r>
  <r>
    <x v="6"/>
    <s v="asahanjkb82beruang"/>
    <s v="sharpenerb82bearjk"/>
    <s v="asahanjoykob82beruangisi24pc"/>
    <s v="Asahan JK B-82 Beruang"/>
    <s v="SHARPENER B-82 (BEAR) JK"/>
    <x v="6"/>
    <x v="1"/>
    <e v="#REF!"/>
    <s v="ATALI"/>
    <s v="60 BOX (24 PCS)"/>
    <s v="asahan"/>
    <m/>
    <s v="60 BOX_24 PCS_"/>
    <n v="7"/>
    <n v="14"/>
    <s v="60 BOX"/>
    <s v="24 PCS"/>
    <s v="60"/>
    <s v="BOX"/>
    <s v="24"/>
    <s v="PCS"/>
    <s v=""/>
    <s v=""/>
    <n v="1440"/>
    <s v="PCS"/>
  </r>
  <r>
    <x v="7"/>
    <s v="asahanjksp362"/>
    <s v="sharpenersp362jk"/>
    <s v="asahanjoykosp362isi24pc"/>
    <s v="Asahan JK SP-362"/>
    <s v="SHARPENER SP-362 JK"/>
    <x v="7"/>
    <x v="1"/>
    <e v="#REF!"/>
    <s v="ATALI"/>
    <s v="180 BOX (24 PCS)"/>
    <s v="asahan"/>
    <m/>
    <s v="180 BOX_24 PCS_"/>
    <n v="8"/>
    <n v="15"/>
    <s v="180 BOX"/>
    <s v="24 PCS"/>
    <s v="180"/>
    <s v="BOX"/>
    <s v="24"/>
    <s v="PCS"/>
    <s v=""/>
    <s v=""/>
    <n v="4320"/>
    <s v="PCS"/>
  </r>
  <r>
    <x v="8"/>
    <s v="asahankenkosp71"/>
    <s v="kenkosharpenersp711hole12pcsbox"/>
    <s v="asahankenkosp711holeisi12pc"/>
    <s v="Asahan Kenko SP-71"/>
    <s v="KENKO SHARPENER SP-71 (1 HOLE, 12 PCS/ BOX)"/>
    <x v="8"/>
    <x v="1"/>
    <e v="#REF!"/>
    <s v="KENKO"/>
    <s v="60 BOX (12 PCS)"/>
    <s v="asahan"/>
    <m/>
    <s v="60 BOX_12 PCS_"/>
    <n v="7"/>
    <n v="14"/>
    <s v="60 BOX"/>
    <s v="12 PCS"/>
    <s v="60"/>
    <s v="BOX"/>
    <s v="12"/>
    <s v="PCS"/>
    <s v=""/>
    <s v=""/>
    <n v="720"/>
    <s v="PCS"/>
  </r>
  <r>
    <x v="9"/>
    <s v="asahankenkosp71skecil"/>
    <s v="kenkosharpenersp71s1hole12pcsboxsmall"/>
    <s v="asahankenkosp71s1holeisi12pckecil"/>
    <s v="Asahan Kenko SP-71 S kecil"/>
    <s v="KENKO SHARPENER SP-71 S (1 HOLE, 12 PCS/ BOX) SMALL"/>
    <x v="9"/>
    <x v="1"/>
    <e v="#REF!"/>
    <s v="KENKO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10"/>
    <s v="asahankenkosp72"/>
    <s v="kenkosharpenersp722holes12pcsbox"/>
    <s v="asahankenkosp722holeisi12pc"/>
    <s v="Asahan Kenko SP-72"/>
    <s v="KENKO SHARPENER SP-72 (2 HOLES, 12 PCS/ BOX)"/>
    <x v="10"/>
    <x v="1"/>
    <e v="#REF!"/>
    <s v="KENKO"/>
    <s v="60 BOX"/>
    <s v="asahan"/>
    <m/>
    <s v="60 BOX_"/>
    <n v="7"/>
    <n v="7"/>
    <s v="60 BOX"/>
    <s v=""/>
    <s v="60"/>
    <s v="BOX"/>
    <s v=""/>
    <s v=""/>
    <s v=""/>
    <s v=""/>
    <n v="60"/>
    <s v="BOX"/>
  </r>
  <r>
    <x v="11"/>
    <s v="asahankenkosp818"/>
    <s v="kenkosharpenersp8181hole24pcsbox"/>
    <s v="asahankenkosp818isi24pc"/>
    <s v="Asahan Kenko SP-818 "/>
    <s v="KENKO SHARPENER SP-818 (1 HOLE, 24 PCS/ BOX)"/>
    <x v="11"/>
    <x v="1"/>
    <e v="#REF!"/>
    <s v="KENKO"/>
    <s v="32 BOX (24 PCS)"/>
    <s v="asahan"/>
    <m/>
    <s v="32 BOX_24 PCS_"/>
    <n v="7"/>
    <n v="14"/>
    <s v="32 BOX"/>
    <s v="24 PCS"/>
    <s v="32"/>
    <s v="BOX"/>
    <s v="24"/>
    <s v="PCS"/>
    <s v=""/>
    <s v=""/>
    <n v="768"/>
    <s v="PCS"/>
  </r>
  <r>
    <x v="12"/>
    <s v="asahanmejajka5m"/>
    <s v="sharpenera5mjk"/>
    <s v="asahanmejajoykoa5m"/>
    <s v="Asahan Meja JK A-5 M"/>
    <s v="SHARPENER A-5M JK"/>
    <x v="12"/>
    <x v="1"/>
    <e v="#REF!"/>
    <s v="ATALI"/>
    <s v="60 PCS"/>
    <s v="asahan"/>
    <m/>
    <s v="60 PCS_"/>
    <n v="7"/>
    <n v="7"/>
    <s v="60 PCS"/>
    <s v=""/>
    <s v="60"/>
    <s v="PCS"/>
    <s v=""/>
    <s v=""/>
    <s v=""/>
    <s v=""/>
    <n v="60"/>
    <s v="PCS"/>
  </r>
  <r>
    <x v="13"/>
    <s v="asahanmejakenkoa2sb"/>
    <s v="kenkotablesharpenera2sb"/>
    <s v="asahanmejakenkoa2sb"/>
    <s v="Asahan Meja Kenko A-2 SB"/>
    <s v="KENKOTABLESHARPENERA2SB"/>
    <x v="13"/>
    <x v="1"/>
    <e v="#REF!"/>
    <s v="KENKO"/>
    <s v="60 PCS"/>
    <s v="asahan"/>
    <m/>
    <s v="60 PCS_"/>
    <n v="7"/>
    <n v="7"/>
    <s v="60 PCS"/>
    <s v=""/>
    <s v="60"/>
    <s v="PCS"/>
    <s v=""/>
    <s v=""/>
    <s v=""/>
    <s v=""/>
    <n v="60"/>
    <s v="PCS"/>
  </r>
  <r>
    <x v="14"/>
    <s v="asahanmejakenkoa5"/>
    <s v="kenkotablesharpenera5"/>
    <s v="asahanmejakenkoa5"/>
    <s v="Asahan Meja Kenko A-5"/>
    <s v="KENKO TABLE SHARPENER A-5"/>
    <x v="14"/>
    <x v="1"/>
    <e v="#REF!"/>
    <s v="KENKO"/>
    <s v="36 PCS"/>
    <s v="asahan"/>
    <m/>
    <s v="36 PCS_"/>
    <n v="7"/>
    <n v="7"/>
    <s v="36 PCS"/>
    <s v=""/>
    <s v="36"/>
    <s v="PCS"/>
    <s v=""/>
    <s v=""/>
    <s v=""/>
    <s v=""/>
    <n v="36"/>
    <s v="PCS"/>
  </r>
  <r>
    <x v="15"/>
    <s v="ballpenjkbp249linobiru"/>
    <s v="ballpenbp249linobluejk"/>
    <s v="ballpenjoykobp249linobiru"/>
    <s v="Ballpen JK BP-249 Lino BIRU"/>
    <s v="BALLPEN BP-249 LINO (BLUE) JK"/>
    <x v="15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6"/>
    <s v="ballpenjkbp249linohitam"/>
    <s v="ballpenbp249linoblackjk"/>
    <s v="ballpenjoykobp249linohitam"/>
    <s v="Ballpen JK BP-249 Lino hitam"/>
    <s v="BALLPEN BP-249 LINO (BLACK) JK"/>
    <x v="16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7"/>
    <s v="bpgeljkbp251frodohitam"/>
    <s v="ballpenbp251frodoblackjk"/>
    <s v="ballpenjoykobp251frodohitam"/>
    <s v="Bp Gel JK BP-251 Frodo Hitam"/>
    <s v="BALLPEN BP-251 FRODO (BLACK) JK"/>
    <x v="17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8"/>
    <s v="bpgeljkbp254morahitam"/>
    <s v="ballpenbp254morablackjk"/>
    <s v="ballpenjoykobp254morahitam"/>
    <s v="Bp Gel JK BP-254 Mora Hitam"/>
    <s v="BALLPEN BP-254 MORA (BLACK) JK"/>
    <x v="18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9"/>
    <s v="bpjkbp273zetohitam"/>
    <s v="ballpenbp273zetoblackjk"/>
    <s v="ballpenjoykobp273zetohitam"/>
    <s v="Bp JK BP-273 Zeto hitam"/>
    <s v="BALLPEN BP-273 ZETO (BLACK) JK"/>
    <x v="19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0"/>
    <s v="bpjkbp275trishitam"/>
    <s v="ballpenbp275trisblackjk"/>
    <s v="ballpenjoykobp275trishitam"/>
    <s v="Bp JK BP-275 Tris Hitam"/>
    <s v="BALLPEN BP-275 TRIS (BLACK) JK"/>
    <x v="20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1"/>
    <s v="bpjkbp338vocushitam"/>
    <s v="ballpenbp338vocusblackjk"/>
    <s v="ballpenjoykobp338vocushitam"/>
    <s v="Bp JK BP-338 Vocus hitam"/>
    <s v="BALLPEN BP-338 VOCUS (BLACK) JK"/>
    <x v="21"/>
    <x v="1"/>
    <e v="#REF!"/>
    <s v="ATALI"/>
    <s v="12 GRS"/>
    <s v="pen"/>
    <s v="PENJKBP338"/>
    <s v="12 GRS_"/>
    <n v="7"/>
    <n v="7"/>
    <s v="12 GRS"/>
    <s v=""/>
    <s v="12"/>
    <s v="GRS"/>
    <n v="12"/>
    <s v="LSN"/>
    <n v="12"/>
    <s v="PCS"/>
    <n v="1728"/>
    <s v="PCS"/>
  </r>
  <r>
    <x v="22"/>
    <s v="bpjkbp338vocushitam"/>
    <s v="ballpenbp338vocusblackjknonbonus"/>
    <s v="ballpenjoykobp338vocushitam"/>
    <s v="Bp JK BP-338 Vocus hitam"/>
    <s v="BALLPEN BP-338 VOCUS BLACK JK (NON-BONUS)"/>
    <x v="21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3"/>
    <s v="bpjkbp338vocushitam"/>
    <s v="ballpenbp338vocusblackjkbonus"/>
    <s v="ballpenjoykobp338vocushitambonus"/>
    <s v="Bp JK BP-338 Vocus hitam"/>
    <s v="BALLPEN BP-338 VOCUS BLACK JK (BONUS)"/>
    <x v="22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4"/>
    <s v="bpjkbp34912vokustranshitam"/>
    <s v="ballpenbp34912vokustransblackjkbonus"/>
    <s v="ballpenjoykobp34912vokustranshitambonus"/>
    <s v="Bp JK BP-349-12 Vokus Trans Hitam"/>
    <s v="BALLPEN BP-349-12 VOKUS TRANS (BLACK) JK BONUS"/>
    <x v="23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5"/>
    <s v="bpgeljkbp250brizhitam"/>
    <s v="ballpenbp250brizblackjk"/>
    <s v="ballpenjoykogp250brizhitam"/>
    <s v="Bp Gel JK BP-250 Briz Hitam"/>
    <s v="BALLPEN BP-250 BRIZ (BLACK) JK"/>
    <x v="24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6"/>
    <s v="penkenkonk7bhitam"/>
    <s v="kenkopennk7bblack"/>
    <s v="ballpenkenkonk77bhitam"/>
    <s v="Pen Kenko NK-7B Hitam"/>
    <s v="KENKO PEN NK-7B BLACK"/>
    <x v="25"/>
    <x v="1"/>
    <e v="#REF!"/>
    <s v="KENKO"/>
    <s v="12 GRS"/>
    <s v="pen"/>
    <s v="penkennk7HITAM"/>
    <s v="12 GRS_"/>
    <n v="7"/>
    <n v="7"/>
    <s v="12 GRS"/>
    <s v=""/>
    <s v="12"/>
    <s v="GRS"/>
    <n v="12"/>
    <s v="LSN"/>
    <n v="12"/>
    <s v="PCS"/>
    <n v="1728"/>
    <s v="PCS"/>
  </r>
  <r>
    <x v="27"/>
    <s v="ballpenkenkonojin9"/>
    <s v="kenkoballpennojin9black"/>
    <s v="ballpenkenkonojin9"/>
    <s v="Ballpen Kenko Noji N-9"/>
    <s v="KENKO BALLPEN NOJI N-9 BLACK"/>
    <x v="26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8"/>
    <s v="binderclipjk105"/>
    <s v="binderclip105jk"/>
    <s v="binderclipjoyko105"/>
    <s v="Binder clip JK 105"/>
    <s v="BINDER CLIP 105 JK"/>
    <x v="27"/>
    <x v="1"/>
    <e v="#REF!"/>
    <s v="ATALI"/>
    <s v="60 GRS"/>
    <s v="clip"/>
    <s v="CLIJK105"/>
    <s v="60 GRS_"/>
    <n v="7"/>
    <n v="7"/>
    <s v="60 GRS"/>
    <s v=""/>
    <s v="60"/>
    <s v="GRS"/>
    <n v="12"/>
    <s v="LSN"/>
    <n v="12"/>
    <s v="PCS"/>
    <n v="8640"/>
    <s v="PCS"/>
  </r>
  <r>
    <x v="29"/>
    <s v="binderclipjk105ptl"/>
    <s v="binderclip105ptljk"/>
    <s v="binderclipjoyko105ptl"/>
    <s v="Binder clip JK 105 PTL"/>
    <s v="BINDER CLIP 105PTL JK"/>
    <x v="28"/>
    <x v="1"/>
    <e v="#REF!"/>
    <s v="ATALI"/>
    <s v="96 DRM"/>
    <s v="clip"/>
    <m/>
    <s v="96 DRM_"/>
    <n v="7"/>
    <n v="7"/>
    <s v="96 DRM"/>
    <s v=""/>
    <s v="96"/>
    <s v="DRM"/>
    <s v=""/>
    <s v=""/>
    <s v=""/>
    <s v=""/>
    <n v="96"/>
    <s v="DRM"/>
  </r>
  <r>
    <x v="30"/>
    <s v="binderclipjk107"/>
    <s v="binderclip107jk"/>
    <s v="binderclipjoyko107"/>
    <s v="Binder clip JK 107"/>
    <s v="BINDER CLIP 107 JK"/>
    <x v="29"/>
    <x v="1"/>
    <e v="#REF!"/>
    <s v="ATALI"/>
    <s v="50 GRS"/>
    <s v="clip"/>
    <s v="CLIJK107"/>
    <s v="50 GRS_"/>
    <n v="7"/>
    <n v="7"/>
    <s v="50 GRS"/>
    <s v=""/>
    <s v="50"/>
    <s v="GRS"/>
    <n v="12"/>
    <s v="LSN"/>
    <n v="12"/>
    <s v="PCS"/>
    <n v="7200"/>
    <s v="PCS"/>
  </r>
  <r>
    <x v="31"/>
    <s v="binderclipjk111"/>
    <s v="binderclip111jk"/>
    <s v="binderclipjoyko111"/>
    <s v="Binder clip JK 111"/>
    <s v="BINDER CLIP 111 JK"/>
    <x v="30"/>
    <x v="1"/>
    <e v="#REF!"/>
    <s v="ATALI"/>
    <s v="30 GRS"/>
    <s v="clip"/>
    <m/>
    <s v="30 GRS_"/>
    <n v="7"/>
    <n v="7"/>
    <s v="30 GRS"/>
    <s v=""/>
    <s v="30"/>
    <s v="GRS"/>
    <n v="12"/>
    <s v="LSN"/>
    <n v="12"/>
    <s v="PCS"/>
    <n v="4320"/>
    <s v="PCS"/>
  </r>
  <r>
    <x v="32"/>
    <s v="binderclipjk155"/>
    <s v="binderclip155jk"/>
    <s v="binderclipjoyko155"/>
    <s v="Binder clip JK 155"/>
    <s v="BINDER CLIP 155 JK"/>
    <x v="31"/>
    <x v="1"/>
    <e v="#REF!"/>
    <s v="ATALI"/>
    <s v="20 GRS"/>
    <s v="clip"/>
    <s v="CLIJK155"/>
    <s v="20 GRS_"/>
    <n v="7"/>
    <n v="7"/>
    <s v="20 GRS"/>
    <s v=""/>
    <s v="20"/>
    <s v="GRS"/>
    <n v="12"/>
    <s v="LSN"/>
    <n v="12"/>
    <s v="PCS"/>
    <n v="2880"/>
    <s v="PCS"/>
  </r>
  <r>
    <x v="33"/>
    <s v="binderclipjk200"/>
    <s v="binderclip200jk"/>
    <s v="binderclipjoyko200"/>
    <s v="Binder clip JK 200"/>
    <s v="BINDER CLIP 200 JK"/>
    <x v="32"/>
    <x v="1"/>
    <e v="#REF!"/>
    <s v="ATALI"/>
    <s v="10 GRS"/>
    <s v="clip"/>
    <m/>
    <s v="10 GRS_"/>
    <n v="7"/>
    <n v="7"/>
    <s v="10 GRS"/>
    <s v=""/>
    <s v="10"/>
    <s v="GRS"/>
    <n v="12"/>
    <s v="LSN"/>
    <n v="12"/>
    <s v="PCS"/>
    <n v="1440"/>
    <s v="PCS"/>
  </r>
  <r>
    <x v="34"/>
    <s v="binderclipjk260"/>
    <s v="binderclip260jk"/>
    <s v="binderclipjoyko260"/>
    <s v="Binder clip JK 260"/>
    <s v="BINDER CLIP 260 JK"/>
    <x v="33"/>
    <x v="1"/>
    <e v="#REF!"/>
    <s v="ATALI"/>
    <s v="5 GRS"/>
    <s v="clip"/>
    <s v="clijk260"/>
    <s v="5 GRS_"/>
    <n v="6"/>
    <n v="6"/>
    <s v="5 GRS"/>
    <s v=""/>
    <s v="5"/>
    <s v="GRS"/>
    <n v="12"/>
    <s v="LSN"/>
    <n v="12"/>
    <s v="PCS"/>
    <n v="720"/>
    <s v="PCS"/>
  </r>
  <r>
    <x v="35"/>
    <s v="binderclipjk280"/>
    <s v="binderclip280jk"/>
    <s v="binderclipjoyko280"/>
    <s v="Binder clip JK 280"/>
    <s v="BINDER CLIP 280 JK"/>
    <x v="34"/>
    <x v="1"/>
    <e v="#REF!"/>
    <s v="ATALI"/>
    <s v="3 GRS"/>
    <s v="clip"/>
    <s v="clijk280"/>
    <s v="3 GRS_"/>
    <n v="6"/>
    <n v="6"/>
    <s v="3 GRS"/>
    <s v=""/>
    <s v="3"/>
    <s v="GRS"/>
    <n v="12"/>
    <s v="LSN"/>
    <n v="12"/>
    <s v="PCS"/>
    <n v="432"/>
    <s v="PCS"/>
  </r>
  <r>
    <x v="36"/>
    <s v=""/>
    <s v="binderclip300jk"/>
    <s v="binderclipjoyko300"/>
    <m/>
    <s v="BINDER CLIP 300 JK"/>
    <x v="35"/>
    <x v="1"/>
    <e v="#REF!"/>
    <s v="ATALI"/>
    <s v="2 GRS"/>
    <s v="clip"/>
    <m/>
    <s v="2 GRS_"/>
    <n v="6"/>
    <n v="6"/>
    <s v="2 GRS"/>
    <s v=""/>
    <s v="2"/>
    <s v="GRS"/>
    <n v="12"/>
    <s v="LSN"/>
    <n v="12"/>
    <s v="PCS"/>
    <n v="288"/>
    <s v="PCS"/>
  </r>
  <r>
    <x v="37"/>
    <s v="binderclipjk105cd"/>
    <s v="binderclip105cdjk"/>
    <s v="binderclipjoykono105cdisi60pc"/>
    <s v="Binder clip JK 105 CD"/>
    <s v="BINDER CLIP 105 CD JK"/>
    <x v="36"/>
    <x v="1"/>
    <e v="#REF!"/>
    <s v="ATALI"/>
    <s v="48 DRM (60 PCS)"/>
    <s v="clip"/>
    <m/>
    <s v="48 DRM_60 PCS_"/>
    <n v="7"/>
    <n v="14"/>
    <s v="48 DRM"/>
    <s v="60 PCS"/>
    <s v="48"/>
    <s v="DRM"/>
    <s v="60"/>
    <s v="PCS"/>
    <s v=""/>
    <s v=""/>
    <n v="2880"/>
    <s v="PCS"/>
  </r>
  <r>
    <x v="38"/>
    <s v="binderclipjk107fc2"/>
    <s v="binderclip107fc2jk"/>
    <s v="binderclipjoykono107fc2isi40pc"/>
    <s v="Binder clip JK 107 FC2 "/>
    <s v="BINDER CLIP 107FC2 JK"/>
    <x v="37"/>
    <x v="1"/>
    <e v="#REF!"/>
    <s v="ATALI"/>
    <s v="96 DRM"/>
    <s v="clip"/>
    <m/>
    <s v="96 DRM_"/>
    <n v="7"/>
    <n v="7"/>
    <s v="96 DRM"/>
    <s v=""/>
    <s v="96"/>
    <s v="DRM"/>
    <s v=""/>
    <s v=""/>
    <s v=""/>
    <s v=""/>
    <n v="96"/>
    <s v="DRM"/>
  </r>
  <r>
    <x v="39"/>
    <s v="binderclipjk200cd"/>
    <s v="binderclip200cdjk"/>
    <s v="binderclipjoykono200cdisi24pc"/>
    <s v="Binder clip JK 200 CD"/>
    <s v="BINDER CLIP 200 CD JK"/>
    <x v="38"/>
    <x v="1"/>
    <e v="#REF!"/>
    <s v="ATALI"/>
    <s v="24 DRM (24 PCS)"/>
    <s v="clip"/>
    <m/>
    <s v="24 DRM_24 PCS_"/>
    <n v="7"/>
    <n v="14"/>
    <s v="24 DRM"/>
    <s v="24 PCS"/>
    <s v="24"/>
    <s v="DRM"/>
    <s v="24"/>
    <s v="PCS"/>
    <s v=""/>
    <s v=""/>
    <n v="576"/>
    <s v="PCS"/>
  </r>
  <r>
    <x v="40"/>
    <s v="binderclipjk260cd"/>
    <s v="binderclip260cdjk"/>
    <s v="binderclipjoykono260cdisi12pc"/>
    <s v="Binder clip JK 260 CD"/>
    <s v="BINDER CLIP 260 CD JK"/>
    <x v="39"/>
    <x v="1"/>
    <e v="#REF!"/>
    <s v="ATALI"/>
    <s v="24 DRM (12 PCS)"/>
    <s v="clip"/>
    <m/>
    <s v="24 DRM_12 PCS_"/>
    <n v="7"/>
    <n v="14"/>
    <s v="24 DRM"/>
    <s v="12 PCS"/>
    <s v="24"/>
    <s v="DRM"/>
    <s v="12"/>
    <s v="PCS"/>
    <s v=""/>
    <s v=""/>
    <n v="288"/>
    <s v="PCS"/>
  </r>
  <r>
    <x v="41"/>
    <s v="binderclipkenkono105"/>
    <s v="kenkobinderclipno105"/>
    <s v="binderclipkenkono105"/>
    <s v="Binder clip Kenko no.105"/>
    <s v="KENKO BINDER CLIP NO.105"/>
    <x v="40"/>
    <x v="1"/>
    <e v="#REF!"/>
    <s v="KENKO"/>
    <s v="50 GRS"/>
    <s v="clip"/>
    <s v="cliken105"/>
    <s v="50 GRS_"/>
    <n v="7"/>
    <n v="7"/>
    <s v="50 GRS"/>
    <s v=""/>
    <s v="50"/>
    <s v="GRS"/>
    <n v="12"/>
    <s v="LSN"/>
    <n v="12"/>
    <s v="PCS"/>
    <n v="7200"/>
    <s v="PCS"/>
  </r>
  <r>
    <x v="42"/>
    <s v="binderclipkenko107"/>
    <s v="kenkobinderclipno107"/>
    <s v="binderclipkenkono107"/>
    <s v="Binder clip Kenko 107"/>
    <s v="KENKO BINDER CLIP NO.107"/>
    <x v="41"/>
    <x v="1"/>
    <e v="#REF!"/>
    <s v="KENKO"/>
    <s v="50 GRS"/>
    <s v="clip"/>
    <s v="CLIKEN107"/>
    <s v="50 GRS_"/>
    <n v="7"/>
    <n v="7"/>
    <s v="50 GRS"/>
    <s v=""/>
    <s v="50"/>
    <s v="GRS"/>
    <n v="12"/>
    <s v="LSN"/>
    <n v="12"/>
    <s v="PCS"/>
    <n v="7200"/>
    <s v="PCS"/>
  </r>
  <r>
    <x v="43"/>
    <s v="binderclipkenko111"/>
    <s v="kenkobinderclipno111"/>
    <s v="binderclipkenkono111"/>
    <s v="Binder clip Kenko 111"/>
    <s v="KENKO BINDER CLIP NO.111"/>
    <x v="42"/>
    <x v="1"/>
    <e v="#REF!"/>
    <s v="KENKO"/>
    <s v="30 GRS"/>
    <s v="clip"/>
    <s v="cliken111"/>
    <s v="30 GRS_"/>
    <n v="7"/>
    <n v="7"/>
    <s v="30 GRS"/>
    <s v=""/>
    <s v="30"/>
    <s v="GRS"/>
    <n v="12"/>
    <s v="LSN"/>
    <n v="12"/>
    <s v="PCS"/>
    <n v="4320"/>
    <s v="PCS"/>
  </r>
  <r>
    <x v="44"/>
    <s v="binderclipkenkono155"/>
    <s v="kenkobinderclipno155"/>
    <s v="binderclipkenkono155"/>
    <s v="Binder clip Kenko no.155"/>
    <s v="KENKO BINDER CLIP NO.155"/>
    <x v="43"/>
    <x v="1"/>
    <e v="#REF!"/>
    <s v="KENKO"/>
    <s v="20 GRS"/>
    <s v="clip"/>
    <s v="CLIKEN155"/>
    <s v="20 GRS_"/>
    <n v="7"/>
    <n v="7"/>
    <s v="20 GRS"/>
    <s v=""/>
    <s v="20"/>
    <s v="GRS"/>
    <n v="12"/>
    <s v="LSN"/>
    <n v="12"/>
    <s v="PCS"/>
    <n v="2880"/>
    <s v="PCS"/>
  </r>
  <r>
    <x v="45"/>
    <s v="binderclipkenkono200"/>
    <s v="kenkobinderclipno200"/>
    <s v="binderclipkenkono200"/>
    <s v="Binder clip Kenko no.200"/>
    <s v="KENKO BINDER CLIP NO.200"/>
    <x v="44"/>
    <x v="1"/>
    <e v="#REF!"/>
    <s v="KENKO"/>
    <s v="10 GRS"/>
    <s v="clip"/>
    <s v="CLIKEN200"/>
    <s v="10 GRS_"/>
    <n v="7"/>
    <n v="7"/>
    <s v="10 GRS"/>
    <s v=""/>
    <s v="10"/>
    <s v="GRS"/>
    <n v="12"/>
    <s v="LSN"/>
    <n v="12"/>
    <s v="PCS"/>
    <n v="1440"/>
    <s v="PCS"/>
  </r>
  <r>
    <x v="46"/>
    <s v="binderclipkenkono260"/>
    <s v="kenkobinderclipno260"/>
    <s v="binderclipkenkono260"/>
    <s v="Binder clip Kenko No.260"/>
    <s v="KENKO BINDER CLIP NO.260"/>
    <x v="45"/>
    <x v="1"/>
    <e v="#REF!"/>
    <s v="KENKO"/>
    <s v="5 GRS"/>
    <s v="clip"/>
    <s v="CLIKEN260"/>
    <s v="5 GRS_"/>
    <n v="6"/>
    <n v="6"/>
    <s v="5 GRS"/>
    <s v=""/>
    <s v="5"/>
    <s v="GRS"/>
    <n v="12"/>
    <s v="LSN"/>
    <n v="12"/>
    <s v="PCS"/>
    <n v="720"/>
    <s v="PCS"/>
  </r>
  <r>
    <x v="47"/>
    <s v="binderclipkenkono280"/>
    <s v="kenkobinderclipno280"/>
    <s v="binderclipkenkono280"/>
    <s v="Binder Clip Kenko No.280"/>
    <s v="KENKO BINDER CLIP NO.280"/>
    <x v="46"/>
    <x v="1"/>
    <e v="#REF!"/>
    <s v="KENKO"/>
    <s v="72 BOX (6 PCS)"/>
    <s v="clip"/>
    <m/>
    <s v="72 BOX_6 PCS_"/>
    <n v="7"/>
    <n v="13"/>
    <s v="72 BOX"/>
    <s v="6 PCS"/>
    <s v="72"/>
    <s v="BOX"/>
    <s v="6"/>
    <s v="PCS"/>
    <s v=""/>
    <s v=""/>
    <n v="432"/>
    <s v="PCS"/>
  </r>
  <r>
    <x v="48"/>
    <s v="binderclipkenkono2806pcsbox"/>
    <s v="kenkobinderclipno2806pcsbox"/>
    <s v="binderclipkenkono2806pcsbox"/>
    <s v="Binder Clip Kenko No.280 (6 PCS/ BOX)"/>
    <s v="KENKO BINDER CLIP NO.280 (6 PCS/ BOX)"/>
    <x v="47"/>
    <x v="1"/>
    <e v="#REF!"/>
    <s v="KENKO"/>
    <s v="72 BOX (6 PCS)"/>
    <s v="clip"/>
    <m/>
    <s v="72 BOX_6 PCS_"/>
    <n v="7"/>
    <n v="13"/>
    <s v="72 BOX"/>
    <s v="6 PCS"/>
    <s v="72"/>
    <s v="BOX"/>
    <s v="6"/>
    <s v="PCS"/>
    <s v=""/>
    <s v=""/>
    <n v="432"/>
    <s v="PCS"/>
  </r>
  <r>
    <x v="49"/>
    <s v="bnotea5jkm516biru"/>
    <s v="bindera5mhptm516bluejku"/>
    <s v="bindernotejoykoa5mhptm516biruu"/>
    <s v="B note A5 JK M516 BIRU"/>
    <s v="BINDER A5-MHPT-M516 (BLUE) JK-U"/>
    <x v="4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0"/>
    <s v="bnotea5jkm516hijau"/>
    <s v="bindera5mhptm516greenjku"/>
    <s v="bindernotejoykoa5mhptm516hijauu"/>
    <s v="B note A5 JK M516 hijau"/>
    <s v="BINDER A5-MHPT-M516 (GREEN) JK-U"/>
    <x v="4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1"/>
    <s v="bnotea5jkm516pink"/>
    <s v="bindera5mhptm516pinkjku"/>
    <s v="bindernotejoykoa5mhptm516pinku"/>
    <s v="B note A5 JK M516 pink"/>
    <s v="BINDER A5-MHPT-M516 (PINK) JK-U"/>
    <x v="5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2"/>
    <s v="bnotea5jkm516ungu"/>
    <s v="bindera5mhptm516purplejku"/>
    <s v="bindernotejoykoa5mhptm516unguu"/>
    <s v="B note A5 JK M516 ungu"/>
    <s v="BINDER A5-MHPT-M516 (PURPLE) JK-U"/>
    <x v="5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3"/>
    <s v="bnotea5jk517biru"/>
    <s v="bindera5mhptsm517bluejku"/>
    <s v="bindernotejoykoa5mhptsm517biruu"/>
    <s v="B note A5 JK 517 BIRU"/>
    <s v="BINDER A5-MHPTSM-517 (BLUE) JK -U"/>
    <x v="5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4"/>
    <s v="bnotea5jk517hijau"/>
    <s v="bindera5mhptsm517greenjku"/>
    <s v="bindernotejoykoa5mhptsm517hijauu"/>
    <s v="B note A5 JK 517 hijau"/>
    <s v="BINDER A5-MHPTSM-517 (GREEN) JK -U"/>
    <x v="5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5"/>
    <s v="bnotea5jk517pink"/>
    <s v="bindera5mhptsm517pinkjku"/>
    <s v="bindernotejoykoa5mhptsm517pinku"/>
    <s v="B note A5 JK 517 pink"/>
    <s v="BINDER A5-MHPTSM-517 (PINK) JK -U"/>
    <x v="5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6"/>
    <s v="bnotea5jk517ungu"/>
    <s v="bindera5mhptsm517purplejku"/>
    <s v="bindernotejoykoa5mhptsm517unguu"/>
    <s v="B note A5 JK 517 ungu"/>
    <s v="BINDER A5-MHPTSM-517 (PURPLE) JK-U"/>
    <x v="5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7"/>
    <s v="bnotea5jkmhtc518"/>
    <s v="bindera5mhtc518jku"/>
    <s v="bindernotejoykoa5mhtc518u"/>
    <s v="B note A5 JK MHTC-518"/>
    <s v="BINDER A5-MHTC-518 JK-U"/>
    <x v="5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8"/>
    <s v="bnotejka5tsaff511animalface"/>
    <s v="bindera5tsaff511animalfacejkf"/>
    <s v="bindernotejoykoa5tsaff511animalfacejkf"/>
    <s v="B note JK A5-TSAF-F511 animal face"/>
    <s v="BINDER A5-TSAF-F511 (ANIMAL FACE) JK-F"/>
    <x v="5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59"/>
    <s v="bnotea5jkf512animal"/>
    <s v="bindera5tsaff512animalfacejkf"/>
    <s v="bindernotejoykoa5tsaff512animalfacejkf"/>
    <s v="B note A5 JK F512 Animal"/>
    <s v="BINDER A5-TSAF-F512 (ANIMAL FACE) JK-F"/>
    <x v="5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0"/>
    <s v="bnotea5jktsat521"/>
    <s v="bindera5tsat521jku"/>
    <s v="bindernotejoykoa5tsat521"/>
    <s v="B note A5 JK TSAT-521"/>
    <s v="BINDER A5-TSAT-521 JK-U"/>
    <x v="5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1"/>
    <s v="bnotea5jkm376basic"/>
    <s v="bindera5tsbsm376basicjku"/>
    <s v="bindernotejoykoa5tsbsm376basicu"/>
    <s v="B note A5 JK M376 Basic"/>
    <s v="BINDER A5-TSBS-M376 (BASIC) JK-U"/>
    <x v="6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2"/>
    <s v="bnotea5jkm401college"/>
    <s v="bindera5tsclm401collegejku"/>
    <s v="bindernotejoykoa5tsclm401collegeu"/>
    <s v="B note A5 JK M401 College"/>
    <s v="BINDER A5-TSCL-M401 ( COLLEGE) JK-U"/>
    <x v="6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3"/>
    <s v="bnotea5jkm474college"/>
    <s v="bindera5tsclm474collegejku"/>
    <s v="bindernotejoykoa5tsclm474collegeu"/>
    <s v="B note A5 JK M474 College"/>
    <s v="BINDER A5-TSCL-M474 (COLLEGE) JK-U"/>
    <x v="6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4"/>
    <s v="bnotea5jkm491college"/>
    <s v="bindera5tsclm491collegejku"/>
    <s v="bindernotejoykoa5tsclm491collegeu"/>
    <s v="B note A5 JK M491 College"/>
    <s v="BINDER A5-TSCL-M491 (COLLEGE) JK-U"/>
    <x v="6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5"/>
    <s v="bnotea5jkm432classic"/>
    <s v="bindera5tscsm432classicjku"/>
    <s v="bindernotejoykoa5tscsm432classicu"/>
    <s v="B note A5 JK M432 Classic"/>
    <s v="BINDER A5-TSCS-M432 (CLASSIC) JK-U"/>
    <x v="6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6"/>
    <s v="bnotea5jkm499dobujin"/>
    <s v="bindera5tsdbm499dobujinjkf"/>
    <s v="bindernotejoykoa5tsdbm499dobujinf"/>
    <s v="B note A5 JK M499 Dobujin"/>
    <s v="BINDER A5-TSDB-M499 (DOBUJIN) JK-F"/>
    <x v="6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7"/>
    <s v="bnotea5jkm440discovery"/>
    <s v="bindera5tsdsm440discoveryjku"/>
    <s v="bindernotejoykoa5tsdsm440discoveryu"/>
    <s v="B note A5 JK M440 Discovery"/>
    <s v="BINDER A5-TSDS-M440 (DISCOVERY) JK-U"/>
    <x v="6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8"/>
    <s v="bnotea5jkm476education"/>
    <s v="bindera5tsedm476educationjku"/>
    <s v="bindernotejoykoa5tsedm476educationu"/>
    <s v="B note A5 JK M476 Education"/>
    <s v="BINDER A5-TSED-M476 (EDUCATION) jk-U"/>
    <x v="6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69"/>
    <s v="bnotea5jkm477academy"/>
    <s v="bindera5tsacm477academyjku"/>
    <s v="bindernotejoykoa5tsedm477academyu"/>
    <s v="B note A5 JK M477 Academy"/>
    <s v="BINDER A5-TSAC-M477 (ACADEMY) JK-U"/>
    <x v="6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0"/>
    <s v="bnotea5jkm503education"/>
    <s v="bindera5tsedm503educationjku"/>
    <s v="bindernotejoykoa5tsedm503educationu"/>
    <s v="B note A5 JK M503 Education"/>
    <s v="BINDER A5-TSED-M503 (EDUCATION) JK-U"/>
    <x v="6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1"/>
    <s v="bnotea5jkm480faculty"/>
    <s v="bindera5tsfcm480facultyjku"/>
    <s v="bindernotejoykoa5tsfcm480facultyu"/>
    <s v="B note A5 JK M480 Faculty"/>
    <s v="BINDER A5-TSFC-M480 (FACULTY) JK-U"/>
    <x v="7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2"/>
    <s v="bnotejka5tsfs514friendship"/>
    <s v="bindera5tsfs514friendshipjku"/>
    <s v="bindernotejoykoa5tsfs514friendshipu"/>
    <s v="B note JK A5-TSFS-514 Friendship"/>
    <s v="BINDER A5-TSFS-514 (FRIENDSHIP) JK-U"/>
    <x v="7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3"/>
    <s v="bnotea5jk514friendship"/>
    <s v="bindera5tsfss14friendshipjku"/>
    <s v="bindernotejoykoa5tsfs514friendshipu"/>
    <s v="B note A5 JK 514 Friendship "/>
    <s v="BINDER A5-TSFS-S14 (FRIENDSHIP) JK-U"/>
    <x v="7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4"/>
    <s v="bnotea5jkm484hobakci"/>
    <s v="bindera5tshbm484hobakcijkf"/>
    <s v="bindernotejoykoa5tshbm484hobakcif"/>
    <s v="B note A5 JK M484 Hobakci"/>
    <s v="BINDER A5-TSHB-M484 (HOBAKCI) JK-F"/>
    <x v="7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5"/>
    <s v="bnotea5jkm416image"/>
    <s v="bindera5tsimm416imagejku"/>
    <s v="bindernotejoykoa5tsimm416imageu"/>
    <s v="B note A5 JK M416 image"/>
    <s v="BINDER A5-TSIM-M416 (IMAGE) JK-U"/>
    <x v="7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6"/>
    <s v="bnotea5jkm478imagination"/>
    <s v="bindera5tsimm478imagintnjku"/>
    <s v="bindernotejoykoa5tsimm478imaginationu"/>
    <s v="B note A5 JK M478 Imagination"/>
    <s v="BINDER A5-TSIM-M478 (IMAGINTN) JK-U"/>
    <x v="7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7"/>
    <s v="bnotejka5tsplm508darkgrey"/>
    <s v="bindera5tsplm508darkgreyjku"/>
    <s v="bindernotejoykoa5tsplm508darkgreyjku"/>
    <s v="B note JK A5-TSPL-M508 dark grey"/>
    <s v="BINDER A5-TSPL-M508 (DARK GREY) JK-U"/>
    <x v="7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8"/>
    <s v="bnotejka5tsplm508pearldarkbrown"/>
    <s v="bindera5tsplm508pearldarkbrownjku"/>
    <s v="bindernotejoykoa5tsplm508pearldarkbrownjku"/>
    <s v="B note JK A5-TSPL-M508 pearl dark brown"/>
    <s v="BINDER A5-TSPL-M508 (PEARL DARK BROWN) JK-U"/>
    <x v="7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79"/>
    <s v="bnotejka5tsplm508pearllightbrown"/>
    <s v="bindera5tsplm508pearllightbrownjku"/>
    <s v="bindernotejoykoa5tsplm508pearllightbrownjku"/>
    <s v="B note JK A5-TSPL-M508 pearl light brown"/>
    <s v="BINDER A5-TSPL-M508 (PEARL LIGHT BROWN) JK-U"/>
    <x v="7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0"/>
    <s v="bnotejka5tsplm508pearlwhite"/>
    <s v="bindera5tsplm508pearlwhitejku"/>
    <s v="bindernotejoykoa5tsplm508pearlwhitejku"/>
    <s v="B note JK A5-TSPL-M508 pearl  white"/>
    <s v="BINDER A5-TSPL-M508 (PEARL WHITE) JK-U"/>
    <x v="7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1"/>
    <s v="bnotea5jkm498spirit"/>
    <s v="bindera5tssrm498spiritjku"/>
    <s v="bindernotejoykoa5tssrm498spiritu"/>
    <s v="B note A5 JK M498 Spirit"/>
    <s v="BINDER A5-TSSR-M498 (SPIRIT) JK-U"/>
    <x v="7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2"/>
    <s v="bnotea5jk513temporary"/>
    <s v="bindera5tstp513temporaryjku"/>
    <s v="bindernotejoykoa5tstp513temporaryu"/>
    <s v="B note A5 JK 513 Temporary"/>
    <s v="BINDER A5-TSTP-513 (TEMPORARY) JK-U"/>
    <x v="8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3"/>
    <s v="bnotea5jkm473university"/>
    <s v="bindera5tsunm473univrtyjku"/>
    <s v="bindernotejoykoa5tsunm473universityu"/>
    <s v="B note A5 JK M473 University"/>
    <s v="BINDER A5-TSUN-M473 ( UNIVRTY) JK-U"/>
    <x v="8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4"/>
    <s v="bnotea5jkm473university"/>
    <s v="bindera5tsunm473universityjku"/>
    <s v="bindernotejoykoa5tsunm473universityu"/>
    <s v="B note A5 JK M473 University"/>
    <s v="BINDER A5-TSUN-M473 (UNIVERSITY) JK-U"/>
    <x v="8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5"/>
    <s v="bnoteb5jkm138biru"/>
    <s v="binderb5mhacm138bluejku"/>
    <s v="bindernotejoykob5mhacm138biruu"/>
    <s v="B note B5 JK M138 Biru"/>
    <s v="BINDER B5-MHAC-M138 (BLUE) JK-U"/>
    <x v="8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6"/>
    <s v="bnoteb5jkm138hijau"/>
    <s v="binderb5mhacm138greenjku"/>
    <s v="bindernotejoykob5mhacm138hijauu"/>
    <s v="B note B5 JK M138 Hijau"/>
    <s v="BINDER B5-MHAC-M138 (GREEN) JK-U"/>
    <x v="8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7"/>
    <s v="bnoteb5jkm138kuning"/>
    <s v="binderb5mhacm138yellowjku"/>
    <s v="bindernotejoykob5mhacm138kuningu"/>
    <s v="B note B5 JK M138 Kuning"/>
    <s v="BINDER B5-MHAC-M138 (YELLOW) JK-U"/>
    <x v="8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8"/>
    <s v="bnoteb5jkm140pearldarkbrown"/>
    <s v="binderb5mhimm140pearldarkbrownjku"/>
    <s v="bindernotejoykob5mhimm140pearldarkbrownu"/>
    <s v="B note B5 JK M140 Pearl Dark Brown"/>
    <s v="BINDER B5-MHIM-M140 (PEARL DARK BROWN) JK-U"/>
    <x v="8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89"/>
    <s v="bnoteb5jkm140pearllightbrown"/>
    <s v="binderb5mhimm140pearllightbrownjku"/>
    <s v="bindernotejoykob5mhimm140pearllightbrownu"/>
    <s v="B note B5 JK M140 Pearl Light Brown"/>
    <s v="BINDER B5-MHIM-M140 (PEARL LIGHT BROWN) JK-U"/>
    <x v="8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0"/>
    <s v="bnoteb5jkm140pear;white"/>
    <s v="binderb5mhimm140pearlwhitejku"/>
    <s v="bindernotejoykob5mhimm140pearlwhiteu"/>
    <s v="B note B5 JK M140 Pear; White"/>
    <s v="BINDER B5-MHIM-M140 (PEARL WHITE) JK-U"/>
    <x v="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1"/>
    <s v="bnoteb5jk143biru"/>
    <s v="binderb5mhpt143bluejku"/>
    <s v="bindernotejoykob5mhpt143biruu"/>
    <s v="B note B5 JK 143 BIRU"/>
    <s v="BINDER B5-MHPT-143 (BLUE) JK-U"/>
    <x v="88"/>
    <x v="1"/>
    <e v="#REF!"/>
    <s v="ATALI"/>
    <s v="18 PCS"/>
    <s v="map"/>
    <m/>
    <s v="18 PCS_"/>
    <n v="7"/>
    <n v="7"/>
    <s v="18 PCS"/>
    <s v=""/>
    <s v="18"/>
    <s v="PCS"/>
    <s v=""/>
    <s v=""/>
    <s v=""/>
    <s v=""/>
    <n v="18"/>
    <s v="PCS"/>
  </r>
  <r>
    <x v="92"/>
    <s v="bnoteb5jk143hijau"/>
    <s v="binderb5mhpt143greenjku"/>
    <s v="bindernotejoykob5mhpt143hijauu"/>
    <s v="B note B5 JK 143 hijau"/>
    <s v="BINDER B5-MHPT-143 (GREEN) JK-U"/>
    <x v="89"/>
    <x v="1"/>
    <e v="#REF!"/>
    <s v="ATALI"/>
    <s v="18 PCS"/>
    <s v="map"/>
    <m/>
    <s v="18 PCS_"/>
    <n v="7"/>
    <n v="7"/>
    <s v="18 PCS"/>
    <s v=""/>
    <s v="18"/>
    <s v="PCS"/>
    <s v=""/>
    <s v=""/>
    <s v=""/>
    <s v=""/>
    <n v="18"/>
    <s v="PCS"/>
  </r>
  <r>
    <x v="93"/>
    <s v="bnoteb5jk143pink"/>
    <s v="binderb5mhpt143pinkjku"/>
    <s v="bindernotejoykob5mhpt143pinku"/>
    <s v="B note B5 JK 143 pink"/>
    <s v="BINDER B5-MHPT-143 (PINK) JK -U"/>
    <x v="90"/>
    <x v="1"/>
    <e v="#REF!"/>
    <s v="ATALI"/>
    <s v="18 PCS"/>
    <s v="map"/>
    <m/>
    <s v="18 PCS_"/>
    <n v="7"/>
    <n v="7"/>
    <s v="18 PCS"/>
    <s v=""/>
    <s v="18"/>
    <s v="PCS"/>
    <s v=""/>
    <s v=""/>
    <s v=""/>
    <s v=""/>
    <n v="18"/>
    <s v="PCS"/>
  </r>
  <r>
    <x v="94"/>
    <s v="bnoteb5jk143ungu"/>
    <s v="binderb5mhpt143purplejku"/>
    <s v="bindernotejoykob5mhpt143unguu"/>
    <s v="B note B5 JK 143 ungu"/>
    <s v="BINDER B5-MHPT-143 (PURPLE) JK-U"/>
    <x v="91"/>
    <x v="1"/>
    <e v="#REF!"/>
    <s v="ATALI"/>
    <s v="18 PCS"/>
    <s v="map"/>
    <m/>
    <s v="18 PCS_"/>
    <n v="7"/>
    <n v="7"/>
    <s v="18 PCS"/>
    <s v=""/>
    <s v="18"/>
    <s v="PCS"/>
    <s v=""/>
    <s v=""/>
    <s v=""/>
    <s v=""/>
    <n v="18"/>
    <s v="PCS"/>
  </r>
  <r>
    <x v="95"/>
    <s v="bnoteb5jkm129academy"/>
    <s v="binderb5tsacm129academyjku"/>
    <s v="bindernotejoykob5tsacm129academyu"/>
    <s v="B note B5 JK M129 Academy"/>
    <s v="BINDER B5-TSAC-M129 (ACADEMY) JK-U"/>
    <x v="9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6"/>
    <s v="bnotejkb5tsaff141animalface"/>
    <s v="binderb5tsaff141animalfacejkf"/>
    <s v="bindernotejoykob5tsaff141animalfacejkf"/>
    <s v="B note JK B5-TSAF-F141 animal face"/>
    <s v="BINDER B5-TSAF-F141 (ANIMAL FACE) JK-F"/>
    <x v="9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"/>
    <s v="bnoteb5jkm119believe"/>
    <s v="binderb5tsblm119believejku"/>
    <s v="bindernotejoykob5tsblm119believeu"/>
    <s v="B note B5 JK M119 Believe"/>
    <s v="BINDER B5-TSBL-M119 (BELIEVE) JK-U"/>
    <x v="9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"/>
    <s v="bnoteb5jkm125college"/>
    <s v="binderb5tsclm125collegejku"/>
    <s v="bindernotejoykob5tsclm125collegeu"/>
    <s v="B note B5 JK M125 College"/>
    <s v="BINDER B5-TSCL-M125 (COLLEGE) JK-U"/>
    <x v="95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9"/>
    <s v="bnoteb5jkm79classic"/>
    <s v="binderb5tscsm79classicjku"/>
    <s v="bindernotejoykob5tscsm79jku"/>
    <s v="B note B5 JK M79 Classic"/>
    <s v="BINDER B5-TSCS-M79 (CLASSIC) JK-U"/>
    <x v="96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0"/>
    <s v="bnoteb5jkm127education"/>
    <s v="binderb5tsedm127educationjku"/>
    <s v="bindernotejoykob5tsedm127educationu"/>
    <s v="B note B5 JK M127 Education"/>
    <s v="BINDER B5-TSED-M127 (EDUCATION) JK-U"/>
    <x v="9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1"/>
    <s v="bnoteb5jkm132faculty"/>
    <s v="binderb5tsfcm132facultyjku"/>
    <s v="bindernotejoykob5tsfcm132facultyu"/>
    <s v="B note B5 JK M132 Faculty"/>
    <s v="BINDER B5-TSFC-M132 (FACULTY) JK-U"/>
    <x v="98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2"/>
    <s v="bnoteb5jkm137education"/>
    <s v="binderb5tsedm137educationjku"/>
    <s v="bindernotejoykob5tsfdm137educationu"/>
    <s v="B note B5 JK M137 Education"/>
    <s v="BINDER B5-TSED-M137 (EDUCATION) JK-U"/>
    <x v="99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3"/>
    <s v="bnoteb5jkm114image"/>
    <s v="binderb5tsimm114imagejku"/>
    <s v="bindernotejoykob5tsimm114imageu"/>
    <s v="B note B5 JK M114 Image"/>
    <s v="BINDER B5-TSIM-M114 (IMAGE) JK-U"/>
    <x v="100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4"/>
    <s v="bnoteb5jkm127education"/>
    <s v="binderb5tsimm127educationjku"/>
    <s v="bindernotejoykob5tsimm127educationu"/>
    <s v="B note B5 JK M127 Education"/>
    <s v="BINDER B5-TSIM-M127 (EDUCATION) JK-U"/>
    <x v="101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5"/>
    <s v="bnoteb5jkm130imagination"/>
    <s v="binderb5tsimm130imagintnjku"/>
    <s v="bindernotejoykob5tsimm130imaginationu"/>
    <s v="B note B5 JK M130 Imagination"/>
    <s v="BINDER B5-TSIM-M130 (IMAGINTN) JK-U"/>
    <x v="102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6"/>
    <s v="bnoteb5jkm133image"/>
    <s v="binderb5tsimm133imagejku"/>
    <s v="bindernotejoykob5tsimm133imaginationu"/>
    <s v="B note B5 JK M133 Image"/>
    <s v="BINDER B5-TSIM-M133 (IMAGE) JK-U"/>
    <x v="103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7"/>
    <s v="bnoteb5jk142kindness"/>
    <s v="binderb5tskd142kindnessjku"/>
    <s v="bindernotejoykob5tskd142kindnessu"/>
    <s v="B note B5 JK 142 Kindness"/>
    <s v="BINDER B5-TSKD-142 (KINDNESS) JK-U"/>
    <x v="104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8"/>
    <s v="bnotekenkoa5bnpppcpastel"/>
    <s v="kenkobindernotea5bnpppcpastel"/>
    <s v="bindernotekenkoa5bnpcbnppbasicpolos"/>
    <s v="B note Kenko A5-BNPP-PC Pastel"/>
    <s v="KENKO BINDER NOTE A5-BNPP-PC PASTEL"/>
    <x v="105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9"/>
    <s v="bnotekenkoa5bnpp8cbasicpolos"/>
    <s v="kenkobindernotea5bnpp8cbasic"/>
    <s v="bindernotekenkoa5bnpp8cbasicpolos"/>
    <s v="B note Kenko A5-BNPP-8C Basic polos"/>
    <s v="KENKO BINDER NOTE A5-BNPP-8C BASIC"/>
    <x v="106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0"/>
    <s v="bnotekenkoa5bnppbcbasicpolos"/>
    <s v="kenkobindernotea5bnppbcbasic"/>
    <s v="bindernotekenkoa5bnppbcbasicpolos"/>
    <s v="B note Kenko A5-BNPP-BC Basic Polos"/>
    <s v="KENKO BINDER NOTE A5-BNPP-BC BASIC"/>
    <x v="107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1"/>
    <s v="bnotekenkoa5tscc77campus"/>
    <s v="kenkobindernotea5tscc77campus"/>
    <s v="bindernotekenkoa5tscc77campus"/>
    <s v="B note Kenko A5-TS-CC77 Campus"/>
    <s v="KENKO BINDER NOTE A5-TS-CC77 (CAMPUS)"/>
    <x v="108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2"/>
    <s v="bnotekenkoa5tscc78campus"/>
    <s v="kenkobindernotea5tscc78campus"/>
    <s v="bindernotekenkoa5tscc78campus"/>
    <s v="B note Kenko A5-TS-CC78 Campus"/>
    <s v="KENKO BINDER NOTE A5-TS-CC78 (CAMPUS)"/>
    <x v="109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3"/>
    <s v="bnotekenkoa5tscc79campus"/>
    <s v="kenkobindernotea5tscc79campus"/>
    <s v="bindernotekenkoa5tscc79campus"/>
    <s v="B note Kenko A5-TS-CC79 Campus"/>
    <s v="KENKO BINDER NOTE A5-TS-CC79 (CAMPUS)"/>
    <x v="110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4"/>
    <s v="bnotekenkoa5tscc8campus"/>
    <s v="kenkobindernotea5tscc82campus"/>
    <s v="bindernotekenkoa5tscc82campus"/>
    <s v="B note Kenko A5-TS-CC8 Campus"/>
    <s v="KENKO BINDER NOTE A5-TS-CC82 (CAMPUS)"/>
    <x v="111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5"/>
    <s v="bnotekenkoa5tscc83campus"/>
    <s v="kenkobindernotea5tscc83campus"/>
    <s v="bindernotekenkoa5tscc83campus"/>
    <s v="B note Kenko A5-TS-CC83 Campus"/>
    <s v="KENKO BINDER NOTE A5-TS-CC83 (CAMPUS)"/>
    <x v="112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16"/>
    <s v="bukukasbankfolio"/>
    <s v="kasfolio"/>
    <s v="bukukasfolio"/>
    <s v="Buku kas bank Folio"/>
    <s v="KAS FOLIO"/>
    <x v="113"/>
    <x v="1"/>
    <e v="#REF!"/>
    <s v="KUNCI MATAHARI"/>
    <s v="100 PCS"/>
    <s v="buku"/>
    <s v="bkkasfolio"/>
    <s v="100 PCS_"/>
    <n v="8"/>
    <n v="8"/>
    <s v="100 PCS"/>
    <s v=""/>
    <s v="100"/>
    <s v="PCS"/>
    <s v=""/>
    <s v=""/>
    <s v=""/>
    <s v=""/>
    <n v="100"/>
    <s v="PCS"/>
  </r>
  <r>
    <x v="117"/>
    <s v="bukukasfolio"/>
    <s v="bkkasfolio"/>
    <s v="bukukasfolio"/>
    <s v="Buku Kas Folio"/>
    <s v="BK KAS FOLIO"/>
    <x v="114"/>
    <x v="1"/>
    <e v="#REF!"/>
    <s v="MATAHARI"/>
    <s v="50 PCS"/>
    <s v="buku"/>
    <m/>
    <s v="50 PCS_"/>
    <n v="7"/>
    <n v="7"/>
    <s v="50 PCS"/>
    <s v=""/>
    <s v="50"/>
    <s v="PCS"/>
    <s v=""/>
    <s v=""/>
    <s v=""/>
    <s v=""/>
    <n v="50"/>
    <s v="PCS"/>
  </r>
  <r>
    <x v="118"/>
    <s v="bukukaskwarto"/>
    <s v="bkkaskwarto"/>
    <s v="bukukaskwarto"/>
    <s v="Buku Kas Kwarto"/>
    <s v="BK KAS KWARTO"/>
    <x v="115"/>
    <x v="1"/>
    <e v="#REF!"/>
    <s v="MATAHARI"/>
    <s v="100 PCS"/>
    <s v="buku"/>
    <s v="BKKASKWARTO"/>
    <s v="100 PCS_"/>
    <n v="8"/>
    <n v="8"/>
    <s v="100 PCS"/>
    <s v=""/>
    <s v="100"/>
    <s v="PCS"/>
    <s v=""/>
    <s v=""/>
    <s v=""/>
    <s v=""/>
    <n v="100"/>
    <s v="PCS"/>
  </r>
  <r>
    <x v="119"/>
    <s v="bukutamujkgb2833r5batik"/>
    <s v="bukutamugb2833r5batikjk"/>
    <s v="bukutamujoykogb2833r5batik"/>
    <s v="Buku tamu JK GB-2833 R-5 Batik"/>
    <s v="BUKU TAMU GB-2833 R-5 (BATIK) JK"/>
    <x v="116"/>
    <x v="1"/>
    <e v="#REF!"/>
    <s v="ATALI"/>
    <s v="60 PCS"/>
    <s v="buku"/>
    <s v="btjkgb2833r5batik"/>
    <s v="60 PCS_"/>
    <n v="7"/>
    <n v="7"/>
    <s v="60 PCS"/>
    <s v=""/>
    <s v="60"/>
    <s v="PCS"/>
    <s v=""/>
    <s v=""/>
    <s v=""/>
    <s v=""/>
    <n v="60"/>
    <s v="PCS"/>
  </r>
  <r>
    <x v="120"/>
    <s v="bukutamukenkobt292001kembang"/>
    <s v="kenkobukutamubt292001kembang"/>
    <s v="bukutamukenkobt29200103bunga"/>
    <s v="Buku tamu Kenko BT-2920-01 kembang"/>
    <s v="KENKO BUKU TAMU BT-2920-01 (KEMBANG)"/>
    <x v="117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1"/>
    <s v="bukutamukenkobt292003kembang"/>
    <s v="kenkobukutamubt292003kembang"/>
    <s v="bukutamukenkobt29200103bunga"/>
    <s v="Buku tamu Kenko BT-2920-03 kembang"/>
    <s v="KENKO BUKU TAMU BT-2920-03 (KEMBANG)"/>
    <x v="117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2"/>
    <s v="bukutamukenkobt2920btk02batik"/>
    <s v="kenkobukutamubt2920btk02batik"/>
    <s v="bukutamukenkobt2920btk0203batik"/>
    <s v="Buku tamu Kenko BT-2920-BTK 02 batik"/>
    <s v="KENKO BUKU TAMU BT-2920-BTK 02 (BATIK)"/>
    <x v="118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3"/>
    <s v=""/>
    <s v="kenkobukutamubt2920btk03batik"/>
    <s v="bukutamukenkobt2920btk0203batik"/>
    <m/>
    <s v="KENKO BUKU TAMU BT-2920-BTK 03 (BATIK)"/>
    <x v="118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4"/>
    <s v="bukutamukenkobt322401kembang"/>
    <s v="kenkobukutamubt322401kembang"/>
    <s v="bukutamukenkobt322401kembang"/>
    <s v="Buku Tamu Kenko BT -3224-01 Kembang"/>
    <s v="KENKO BUKU TAMU BT-3224-01 (KEMBANG)"/>
    <x v="119"/>
    <x v="1"/>
    <e v="#REF!"/>
    <s v="KENKO"/>
    <s v="5 LSN"/>
    <s v="buku"/>
    <s v="btkenbt322401"/>
    <s v="5 LSN_"/>
    <n v="6"/>
    <n v="6"/>
    <s v="5 LSN"/>
    <s v=""/>
    <s v="5"/>
    <s v="LSN"/>
    <n v="12"/>
    <s v="PCS"/>
    <s v=""/>
    <s v=""/>
    <n v="60"/>
    <s v="PCS"/>
  </r>
  <r>
    <x v="125"/>
    <s v="bukutamukenkobt322401kembang"/>
    <s v=""/>
    <s v="bukutamukenkobt32240102bunga"/>
    <s v="Buku tamu Kenko BT-3224-01 kembang"/>
    <m/>
    <x v="120"/>
    <x v="1"/>
    <s v="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6"/>
    <s v="bukutamukenkobt3224btkbatik"/>
    <s v="kenkobukutamubt3224btkbatik"/>
    <s v="bukutamukenkobt3224btkbatik"/>
    <s v="Buku tamu Kenko BT-3224-BTK batik"/>
    <s v="KENKO BUKU TAMU BT-3224-BTK (BATIK)"/>
    <x v="121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7"/>
    <s v="bukutamukenkobt3224btk02batik"/>
    <s v="kenkobukutamubt3224btk02batik"/>
    <s v="bukutamukenkobt3224btk02batik"/>
    <s v="Buku tamu Kenko BT-3224-BTK 02 batik"/>
    <s v="KENKO BUKU TAMU BT-3224-BTK 02 (BATIK)"/>
    <x v="122"/>
    <x v="1"/>
    <e v="#REF!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128"/>
    <s v="businessfilekenkofp320hga4abuabu"/>
    <s v="kenkobusinessfilefp320hga4grey"/>
    <s v="businessfilekenkofp320hga4abuabu"/>
    <s v="Business File Kenko FP320 HG-A4 Abu-abu"/>
    <s v="KENKO BUSINESS FILE FP320HG-A4 GREY"/>
    <x v="123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29"/>
    <s v="businessfilekenkofp320hga4biru"/>
    <s v="kenkobusinessfilefp320hga4blue"/>
    <s v="businessfilekenkofp320hga4biru"/>
    <s v="Business File Kenko FP320 HG-A4 Biru"/>
    <s v="KENKO BUSINESS FILE FP320HG-A4 BLUE"/>
    <x v="124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30"/>
    <s v="businessfilekenkofp320hga4hijau"/>
    <s v="kenkobusinessfilefp320hga4green"/>
    <s v="businessfilekenkofp320hga4hijau"/>
    <s v="Business File Kenko FP320 HG-A4 Hijau"/>
    <s v="KENKO BUSINESS FILE FP320HG-A4 GREEN"/>
    <x v="125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31"/>
    <s v="businessfilekenkofp320hga4kuning"/>
    <s v="kenkobusinessfilefp320hga4yellow"/>
    <s v="businessfilekenkofp320hga4kuning"/>
    <s v="Business File Kenko FP320 HG-A4 Kuning"/>
    <s v="KENKO BUSINESS FILE FP320HG-A4 YELLOW"/>
    <x v="126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32"/>
    <s v="businessfilekenkofp320hga4merah"/>
    <s v="kenkobusinessfilefp320hga4red"/>
    <s v="businessfilekenkofp320hga4merah"/>
    <s v="Business File Kenko FP320 HG-A4 Merah"/>
    <s v="KENKO BUSINESS FILE FP320HG-A4 RED"/>
    <x v="127"/>
    <x v="1"/>
    <e v="#REF!"/>
    <s v="KENKO"/>
    <s v="40 DOZ"/>
    <s v="map"/>
    <m/>
    <s v="40 DOZ_"/>
    <n v="7"/>
    <n v="7"/>
    <s v="40 DOZ"/>
    <s v=""/>
    <s v="40"/>
    <s v="DOZ"/>
    <s v=""/>
    <s v=""/>
    <s v=""/>
    <s v=""/>
    <n v="40"/>
    <s v="DOZ"/>
  </r>
  <r>
    <x v="133"/>
    <s v="calljkcc11a"/>
    <s v="calculatorjoykocc11a"/>
    <s v="calculatorjoykocc11a"/>
    <s v="Call JK CC-11 A"/>
    <s v="CALCULATOR JOYKO CC-11A"/>
    <x v="128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34"/>
    <s v="calljkcc12co"/>
    <s v="calculatorjoykocc12co"/>
    <s v="calculatorjoykocc12co"/>
    <s v="Call JK CC-12 CO"/>
    <s v="CALCULATOR JOYKO CC-12 CO"/>
    <x v="129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35"/>
    <s v="calljkcc12cobiru"/>
    <s v="calculatorjoykocc12coblue"/>
    <s v="calculatorjoykocc12cobiru"/>
    <s v="Call JK CC-12 CO BIRU"/>
    <s v="CALCULATOR JOYKO CC-12 CO BLUE"/>
    <x v="130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36"/>
    <s v="calljkcc12cohijau"/>
    <s v="calculatorjoykocc12cogreen"/>
    <s v="calculatorjoykocc12cohijau"/>
    <s v="Call JK CC-12 CO hijau"/>
    <s v="CALCULATOR JOYKO CC-12 CO GREEN"/>
    <x v="131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37"/>
    <s v="calljkcc12cokuning"/>
    <s v="calculatorjoykocc12coyellow"/>
    <s v="calculatorjoykocc12cokuning"/>
    <s v="Call JK CC-12 CO kuning"/>
    <s v="CALCULATOR JOYKO CC-12 CO YELLOW"/>
    <x v="132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38"/>
    <s v=""/>
    <s v=""/>
    <s v="calculatorjoykocc12cowarna"/>
    <m/>
    <m/>
    <x v="133"/>
    <x v="1"/>
    <s v=""/>
    <s v="KALINDO"/>
    <s v="4 BOX (20 PCS)"/>
    <s v="kalkulator"/>
    <s v="CALJKCC12CO"/>
    <s v="4 BOX_20 PCS_"/>
    <n v="6"/>
    <n v="13"/>
    <s v="4 BOX"/>
    <s v="20 PCS"/>
    <s v="4"/>
    <s v="BOX"/>
    <s v="20"/>
    <s v="PCS"/>
    <s v=""/>
    <s v=""/>
    <n v="80"/>
    <s v="PCS"/>
  </r>
  <r>
    <x v="139"/>
    <s v="calljkcc15a"/>
    <s v="calculatorjoykocc15a"/>
    <s v="calculatorjoykocc15a"/>
    <s v="Call JK CC-15 A"/>
    <s v="CALCULATOR JOYKO CC-15A"/>
    <x v="134"/>
    <x v="1"/>
    <e v="#REF!"/>
    <s v="KALINDO"/>
    <s v="6 BOX (20 PCS)"/>
    <s v="kalkulator"/>
    <s v="CALJKCC15A"/>
    <s v="6 BOX_20 PCS_"/>
    <n v="6"/>
    <n v="13"/>
    <s v="6 BOX"/>
    <s v="20 PCS"/>
    <s v="6"/>
    <s v="BOX"/>
    <s v="20"/>
    <s v="PCS"/>
    <s v=""/>
    <s v=""/>
    <n v="120"/>
    <s v="PCS"/>
  </r>
  <r>
    <x v="140"/>
    <s v="calljkcc19a"/>
    <s v="calculatorjoykocc19a"/>
    <s v="calculatorjoykocc19a"/>
    <s v="Call JK CC-19 A"/>
    <s v="CALCULATOR JOYKO CC-19A"/>
    <x v="135"/>
    <x v="1"/>
    <e v="#REF!"/>
    <s v="KALINDO"/>
    <s v="4 BOX (20 PCS)"/>
    <s v="kalkulator"/>
    <s v="CALJKCC19A"/>
    <s v="4 BOX_20 PCS_"/>
    <n v="6"/>
    <n v="13"/>
    <s v="4 BOX"/>
    <s v="20 PCS"/>
    <s v="4"/>
    <s v="BOX"/>
    <s v="20"/>
    <s v="PCS"/>
    <s v=""/>
    <s v=""/>
    <n v="80"/>
    <s v="PCS"/>
  </r>
  <r>
    <x v="141"/>
    <s v="calljkcc21biru"/>
    <s v="calculatorjoykocc21blue"/>
    <s v="calculatorjoykocc21biru"/>
    <s v="Call JK CC-21 biru"/>
    <s v="CALCULATOR JOYKO CC-21 BLUE"/>
    <x v="136"/>
    <x v="1"/>
    <e v="#REF!"/>
    <s v="KALINDO"/>
    <s v="4 BOX (40 PCS)"/>
    <s v="kalkulator"/>
    <m/>
    <s v="4 BOX_40 PCS_"/>
    <n v="6"/>
    <n v="13"/>
    <s v="4 BOX"/>
    <s v="40 PCS"/>
    <s v="4"/>
    <s v="BOX"/>
    <s v="40"/>
    <s v="PCS"/>
    <s v=""/>
    <s v=""/>
    <n v="160"/>
    <s v="PCS"/>
  </r>
  <r>
    <x v="142"/>
    <s v="calljkcc21kuning"/>
    <s v="calculatorjoykocc21yellow"/>
    <s v="calculatorjoykocc21kuning"/>
    <s v="Call JK CC-21 kuning"/>
    <s v="CALCULATOR JOYKO CC-21 YELLOW"/>
    <x v="137"/>
    <x v="1"/>
    <e v="#REF!"/>
    <s v="KALINDO"/>
    <s v="4 BOX (40 PCS)"/>
    <s v="kalkulator"/>
    <m/>
    <s v="4 BOX_40 PCS_"/>
    <n v="6"/>
    <n v="13"/>
    <s v="4 BOX"/>
    <s v="40 PCS"/>
    <s v="4"/>
    <s v="BOX"/>
    <s v="40"/>
    <s v="PCS"/>
    <s v=""/>
    <s v=""/>
    <n v="160"/>
    <s v="PCS"/>
  </r>
  <r>
    <x v="143"/>
    <s v="calljkcc21ungu"/>
    <s v="calculatorjoykocc21purple"/>
    <s v="calculatorjoykocc21ungu"/>
    <s v="Call JK CC-21 ungu"/>
    <s v="CALCULATOR JOYKO CC-21 PURPLE"/>
    <x v="138"/>
    <x v="1"/>
    <e v="#REF!"/>
    <s v="KALINDO"/>
    <s v="4 BOX (40 PCS)"/>
    <s v="kalkulator"/>
    <m/>
    <s v="4 BOX_40 PCS_"/>
    <n v="6"/>
    <n v="13"/>
    <s v="4 BOX"/>
    <s v="40 PCS"/>
    <s v="4"/>
    <s v="BOX"/>
    <s v="40"/>
    <s v="PCS"/>
    <s v=""/>
    <s v=""/>
    <n v="160"/>
    <s v="PCS"/>
  </r>
  <r>
    <x v="144"/>
    <s v="calljkcc23"/>
    <s v="calculatorjoykocc23"/>
    <s v="calculatorjoykocc23"/>
    <s v="Call JK CC-23"/>
    <s v="CALCULATOR JOYKO CC-23"/>
    <x v="139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45"/>
    <s v="calljkcc23cohijau"/>
    <s v="calculatorjoykocc23cogreen"/>
    <s v="calculatorjoykocc23cohijau"/>
    <s v="Call JK CC-23 CO Hijau"/>
    <s v="CALCULATOR JOYKO CC-23CO GREEN"/>
    <x v="140"/>
    <x v="1"/>
    <e v="#REF!"/>
    <s v="KALINDO"/>
    <s v="4 BOX (20 PCS)"/>
    <s v="kalkulator"/>
    <s v="caljkcc23hijau"/>
    <s v="4 BOX_20 PCS_"/>
    <n v="6"/>
    <n v="13"/>
    <s v="4 BOX"/>
    <s v="20 PCS"/>
    <s v="4"/>
    <s v="BOX"/>
    <s v="20"/>
    <s v="PCS"/>
    <s v=""/>
    <s v=""/>
    <n v="80"/>
    <s v="PCS"/>
  </r>
  <r>
    <x v="146"/>
    <s v="calljkcc23cohitam"/>
    <s v="calculatorjoykocc23coblack"/>
    <s v="calculatorjoykocc23cohitam"/>
    <s v="Call JK CC-23 CO Hitam"/>
    <s v="CALCULATOR JOYKO CC-23CO BLACK"/>
    <x v="141"/>
    <x v="1"/>
    <e v="#REF!"/>
    <s v="KALINDO"/>
    <s v="4 BOX (20 PCS)"/>
    <s v="kalkulator"/>
    <s v="caljkcc23hitam"/>
    <s v="4 BOX_20 PCS_"/>
    <n v="6"/>
    <n v="13"/>
    <s v="4 BOX"/>
    <s v="20 PCS"/>
    <s v="4"/>
    <s v="BOX"/>
    <s v="20"/>
    <s v="PCS"/>
    <s v=""/>
    <s v=""/>
    <n v="80"/>
    <s v="PCS"/>
  </r>
  <r>
    <x v="147"/>
    <s v="calljkcc23coorange"/>
    <s v="calculatorjoykoco23coorange"/>
    <s v="calculatorjoykocc23coorange"/>
    <s v="Call JK CC-23 CO Orange"/>
    <s v="CALCULATOR JOYKO CO-23CO ORANGE"/>
    <x v="142"/>
    <x v="1"/>
    <e v="#REF!"/>
    <s v="KALINDO"/>
    <s v="4 BOX (20 PCS)"/>
    <s v="kalkulator"/>
    <s v="caljkcc23orange"/>
    <s v="4 BOX_20 PCS_"/>
    <n v="6"/>
    <n v="13"/>
    <s v="4 BOX"/>
    <s v="20 PCS"/>
    <s v="4"/>
    <s v="BOX"/>
    <s v="20"/>
    <s v="PCS"/>
    <s v=""/>
    <s v=""/>
    <n v="80"/>
    <s v="PCS"/>
  </r>
  <r>
    <x v="148"/>
    <s v="calljkcc25"/>
    <s v="calculatorjoykocc25"/>
    <s v="calculatorjoykocc25"/>
    <s v="Call JK CC-25"/>
    <s v="CALCULATOR JOYKO CC-25"/>
    <x v="143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49"/>
    <s v=""/>
    <s v="calculatorjoykocc27"/>
    <s v="calculatorjoykocc27"/>
    <m/>
    <s v="CALCULATOR JOYKO CC-27"/>
    <x v="144"/>
    <x v="1"/>
    <e v="#REF!"/>
    <s v="KALINDO"/>
    <s v="4 BOX (20 PCS)"/>
    <s v="kalkulator"/>
    <s v="caljkcc27"/>
    <s v="4 BOX_20 PCS_"/>
    <n v="6"/>
    <n v="13"/>
    <s v="4 BOX"/>
    <s v="20 PCS"/>
    <s v="4"/>
    <s v="BOX"/>
    <s v="20"/>
    <s v="PCS"/>
    <s v=""/>
    <s v=""/>
    <n v="80"/>
    <s v="PCS"/>
  </r>
  <r>
    <x v="150"/>
    <s v="calljkcc31"/>
    <s v="calculatorjoykocc31"/>
    <s v="calculatorjoykocc31"/>
    <s v="Call JK CC-31"/>
    <s v="CALCULATOR JOYKO CC-31"/>
    <x v="145"/>
    <x v="1"/>
    <e v="#REF!"/>
    <s v="ATALI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51"/>
    <s v="calljkcc33"/>
    <s v="calculatorjoykocc33"/>
    <s v="calculatorjoykocc33"/>
    <s v="Call JK CC-33"/>
    <s v="CALCULATOR JOYKO CC-33"/>
    <x v="146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52"/>
    <s v="calljkcc36hijau"/>
    <s v="calculatorjoykocc36green"/>
    <s v="calculatorjoykocc36hijau"/>
    <s v="Call JK CC-36 Hijau"/>
    <s v="CALCULATOR JOYKO CC-36 GREEN"/>
    <x v="147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53"/>
    <s v="calljkcc36biru"/>
    <s v="calculatorjoykocc36blue"/>
    <s v="calculatorjoykocc36warnabiru"/>
    <s v="Call JK CC-36 Biru"/>
    <s v="CALCULATOR JOYKO CC-36 BLUE"/>
    <x v="148"/>
    <x v="1"/>
    <e v="#REF!"/>
    <s v="ATALI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54"/>
    <s v="calljkcc36hijau"/>
    <s v="calculatorjoykocc36green"/>
    <s v="calculatorjoykocc36warnahijau"/>
    <s v="Call JK CC-36 Hijau"/>
    <s v="CALCULATOR JOYKO CC-36 GREEN"/>
    <x v="149"/>
    <x v="1"/>
    <e v="#REF!"/>
    <s v="ATALI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55"/>
    <s v="calljkcc36kuning"/>
    <s v="calculatorjoykocc36yellow"/>
    <s v="calculatorjoykocc36warnakuning"/>
    <s v="Call JK CC-36 Kuning"/>
    <s v="CALCULATOR JOYKO CC-36 YELLOW"/>
    <x v="150"/>
    <x v="1"/>
    <e v="#REF!"/>
    <s v="ATALI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56"/>
    <s v="calljkcc37"/>
    <s v="calculatorjoykocc37"/>
    <s v="calculatorjoykocc37"/>
    <s v="Call JK CC-37"/>
    <s v="CALCULATOR JOYKO CC-37"/>
    <x v="151"/>
    <x v="1"/>
    <e v="#REF!"/>
    <s v="KALINDO"/>
    <s v="8 BOX (20 PCS)"/>
    <s v="kalkulator"/>
    <s v="CALJKCC37"/>
    <s v="8 BOX_20 PCS_"/>
    <n v="6"/>
    <n v="13"/>
    <s v="8 BOX"/>
    <s v="20 PCS"/>
    <s v="8"/>
    <s v="BOX"/>
    <s v="20"/>
    <s v="PCS"/>
    <s v=""/>
    <s v=""/>
    <n v="160"/>
    <s v="PCS"/>
  </r>
  <r>
    <x v="157"/>
    <s v="calljkcc38"/>
    <s v="calculatorjoykocc38"/>
    <s v="calculatorjoykocc38"/>
    <s v="Call JK CC-38"/>
    <s v="CALCULATOR JOYKO CC-38"/>
    <x v="152"/>
    <x v="1"/>
    <e v="#REF!"/>
    <s v="KALINDO"/>
    <s v="8 BOX (20 PCS)"/>
    <s v="kalkulator"/>
    <s v="CALJKCC38"/>
    <s v="8 BOX_20 PCS_"/>
    <n v="6"/>
    <n v="13"/>
    <s v="8 BOX"/>
    <s v="20 PCS"/>
    <s v="8"/>
    <s v="BOX"/>
    <s v="20"/>
    <s v="PCS"/>
    <s v=""/>
    <s v=""/>
    <n v="160"/>
    <s v="PCS"/>
  </r>
  <r>
    <x v="158"/>
    <s v="calljkcc40"/>
    <s v="calculatorjoykocc40"/>
    <s v="calculatorjoykocc40"/>
    <s v="Call JK CC-40"/>
    <s v="CALCULATOR JOYKO CC-40"/>
    <x v="153"/>
    <x v="1"/>
    <e v="#REF!"/>
    <s v="KALINDO"/>
    <s v="4 BOX (20 PCS)"/>
    <s v="kalkulator"/>
    <m/>
    <s v="4 BOX_20 PCS_"/>
    <n v="6"/>
    <n v="13"/>
    <s v="4 BOX"/>
    <s v="20 PCS"/>
    <s v="4"/>
    <s v="BOX"/>
    <s v="20"/>
    <s v="PCS"/>
    <s v=""/>
    <s v=""/>
    <n v="80"/>
    <s v="PCS"/>
  </r>
  <r>
    <x v="159"/>
    <s v="calljkcc41"/>
    <s v="calculatorjoykocc41"/>
    <s v="calculatorjoykocc41"/>
    <s v="Call JK CC-41"/>
    <s v="CALCULATOR JOYKO CC-41"/>
    <x v="154"/>
    <x v="1"/>
    <e v="#REF!"/>
    <s v="KALINDO"/>
    <s v="6 BOX (10 PCS)"/>
    <s v="kalkulator"/>
    <s v="CALJKCC41"/>
    <s v="6 BOX_10 PCS_"/>
    <n v="6"/>
    <n v="13"/>
    <s v="6 BOX"/>
    <s v="10 PCS"/>
    <s v="6"/>
    <s v="BOX"/>
    <s v="10"/>
    <s v="PCS"/>
    <s v=""/>
    <s v=""/>
    <n v="60"/>
    <s v="PCS"/>
  </r>
  <r>
    <x v="160"/>
    <s v="calljkcc46"/>
    <s v="calculatorjoykocc46"/>
    <s v="calculatorjoykocc46"/>
    <s v="Call JK CC-46"/>
    <s v="CALCULATOR JOYKO CC-46"/>
    <x v="155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61"/>
    <s v="calljkcc47cobiru"/>
    <s v="calculatorjoykocc47coblue"/>
    <s v="calculatorjoykocc47cobiru"/>
    <s v="Call JK CC-47 CO biru"/>
    <s v="CALCULATOR JOYKO CC-47CO BLUE"/>
    <x v="156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62"/>
    <s v="calljkcc47cohijau"/>
    <s v="calculatorjoykocc47cogreen"/>
    <s v="calculatorjoykocc47cohijau"/>
    <s v="Call JK CC-47 CO hijau"/>
    <s v="CALCULATOR JOYKO CC-47CO GREEN"/>
    <x v="157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63"/>
    <s v="calljkcc47comerah"/>
    <s v="calculatorjoykocc47cored"/>
    <s v="calculatorjoykocc47comerah"/>
    <s v="Call JK CC-47 CO merah"/>
    <s v="CALCULATOR JOYKO CC-47CO RED"/>
    <x v="158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64"/>
    <s v="calljkcc47co"/>
    <s v="calculatorjoykocc47co"/>
    <s v="calculatorjoykocc47cowarna"/>
    <s v="call JK CC-47 CO"/>
    <s v="CALCULATOR JOYKO CC-47CO"/>
    <x v="159"/>
    <x v="1"/>
    <e v="#REF!"/>
    <s v="KALINDO"/>
    <s v="6 BOX (20 PCS)"/>
    <s v="kalkulator"/>
    <s v="CALJKCC47CO"/>
    <s v="6 BOX_20 PCS_"/>
    <n v="6"/>
    <n v="13"/>
    <s v="6 BOX"/>
    <s v="20 PCS"/>
    <s v="6"/>
    <s v="BOX"/>
    <s v="20"/>
    <s v="PCS"/>
    <s v=""/>
    <s v=""/>
    <n v="120"/>
    <s v="PCS"/>
  </r>
  <r>
    <x v="165"/>
    <s v="calljkcc56"/>
    <s v="calculatorjoykocc56"/>
    <s v="calculatorjoykocc56"/>
    <s v="Call JK CC-56"/>
    <s v="CALCULATOR JOYKO CC-56"/>
    <x v="160"/>
    <x v="1"/>
    <e v="#REF!"/>
    <s v="KALINDO"/>
    <s v="8 BOX (10 PCS)"/>
    <s v="kalkulator"/>
    <s v="CALJKCC56"/>
    <s v="8 BOX_10 PCS_"/>
    <n v="6"/>
    <n v="13"/>
    <s v="8 BOX"/>
    <s v="10 PCS"/>
    <s v="8"/>
    <s v="BOX"/>
    <s v="10"/>
    <s v="PCS"/>
    <s v=""/>
    <s v=""/>
    <n v="80"/>
    <s v="PCS"/>
  </r>
  <r>
    <x v="166"/>
    <s v="calljkcc57"/>
    <s v="calculatorjoykocc57"/>
    <s v="calculatorjoykocc57"/>
    <s v="Call JK CC-57"/>
    <s v="CALCULATOR JOYKO CC-57"/>
    <x v="161"/>
    <x v="1"/>
    <e v="#REF!"/>
    <s v="KALINDO"/>
    <s v="6 BOX (10 PCS)"/>
    <s v="kalkulator"/>
    <s v="CALJKCC57"/>
    <s v="6 BOX_10 PCS_"/>
    <n v="6"/>
    <n v="13"/>
    <s v="6 BOX"/>
    <s v="10 PCS"/>
    <s v="6"/>
    <s v="BOX"/>
    <s v="10"/>
    <s v="PCS"/>
    <s v=""/>
    <s v=""/>
    <n v="60"/>
    <s v="PCS"/>
  </r>
  <r>
    <x v="167"/>
    <s v="calljkcc6"/>
    <s v="calculatorjoykocc6"/>
    <s v="calculatorjoykocc6"/>
    <s v="Call JK CC-6"/>
    <s v="CALCULATOR JOYKO CC-6"/>
    <x v="162"/>
    <x v="1"/>
    <e v="#REF!"/>
    <s v="KALINDO"/>
    <s v="2 BOX (20 PCS)"/>
    <s v="kalkulator"/>
    <m/>
    <s v="2 BOX_20 PCS_"/>
    <n v="6"/>
    <n v="13"/>
    <s v="2 BOX"/>
    <s v="20 PCS"/>
    <s v="2"/>
    <s v="BOX"/>
    <s v="20"/>
    <s v="PCS"/>
    <s v=""/>
    <s v=""/>
    <n v="40"/>
    <s v="PCS"/>
  </r>
  <r>
    <x v="168"/>
    <s v="calljkcc800"/>
    <s v="calculatorjoykocc800"/>
    <s v="calculatorjoykocc800"/>
    <s v="Call JK CC-800"/>
    <s v="CALCULATOR JOYKO CC-800"/>
    <x v="163"/>
    <x v="1"/>
    <e v="#REF!"/>
    <s v="KALINDO"/>
    <s v="6 BOX (10 PCS)"/>
    <s v="kalkulator"/>
    <s v="caljkcc800"/>
    <s v="6 BOX_10 PCS_"/>
    <n v="6"/>
    <n v="13"/>
    <s v="6 BOX"/>
    <s v="10 PCS"/>
    <s v="6"/>
    <s v="BOX"/>
    <s v="10"/>
    <s v="PCS"/>
    <s v=""/>
    <s v=""/>
    <n v="60"/>
    <s v="PCS"/>
  </r>
  <r>
    <x v="169"/>
    <s v="calljkcc800ch"/>
    <s v="calculatorjoykocc800ch"/>
    <s v="calculatorjoykocc800ch"/>
    <s v="Call JK CC-800 CH"/>
    <s v="CALCULATOR JOYKO CC-800CH"/>
    <x v="164"/>
    <x v="1"/>
    <e v="#REF!"/>
    <s v="KALINDO"/>
    <s v="6 BOX (10 PCS)"/>
    <s v="kalkulator"/>
    <s v="CALJKCC800CH"/>
    <s v="6 BOX_10 PCS_"/>
    <n v="6"/>
    <n v="13"/>
    <s v="6 BOX"/>
    <s v="10 PCS"/>
    <s v="6"/>
    <s v="BOX"/>
    <s v="10"/>
    <s v="PCS"/>
    <s v=""/>
    <s v=""/>
    <n v="60"/>
    <s v="PCS"/>
  </r>
  <r>
    <x v="170"/>
    <s v="calljkcc810ch"/>
    <s v="calculatorjoykocc810ch"/>
    <s v="calculatorjoykocc810ch"/>
    <s v="Call JK CC-810 CH"/>
    <s v="CALCULATOR JOYKO CC-810CH"/>
    <x v="165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1"/>
    <s v="calljkcc858"/>
    <s v="calculatorjoykocc858"/>
    <s v="calculatorjoykocc858"/>
    <s v="Call JK CC-858"/>
    <s v="CALCULATOR JOYKO CC-858"/>
    <x v="166"/>
    <x v="1"/>
    <e v="#REF!"/>
    <s v="ATALI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2"/>
    <s v="calljkcc868"/>
    <s v="calculatorjoykocc868"/>
    <s v="calculatorjoykocc868"/>
    <s v="Call JK CC-868"/>
    <s v="CALCULATOR JOYKO CC-868"/>
    <x v="167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3"/>
    <s v="calljkcc868ch"/>
    <s v="calculatorjoykocc868ch"/>
    <s v="calculatorjoykocc868"/>
    <s v="Call JK CC-868 CH"/>
    <s v="CALCULATOR JOYKO CC-868CH"/>
    <x v="167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4"/>
    <s v="calljkcc868"/>
    <s v="kalkulatorjoykocc868"/>
    <s v="calculatorjoykocc868"/>
    <s v="Call JK CC-868"/>
    <s v="KALKULATOR JOYKO CC-868"/>
    <x v="167"/>
    <x v="1"/>
    <e v="#REF!"/>
    <s v="KALINDO"/>
    <s v="6 BOX (10 PCS)"/>
    <s v="kalkulator"/>
    <m/>
    <s v="6 BOX_10 PCS_"/>
    <n v="6"/>
    <n v="13"/>
    <s v="6 BOX"/>
    <s v="10 PCS"/>
    <s v="6"/>
    <s v="BOX"/>
    <s v="10"/>
    <s v="PCS"/>
    <s v=""/>
    <s v=""/>
    <n v="60"/>
    <s v="PCS"/>
  </r>
  <r>
    <x v="175"/>
    <s v="calljkcc8a"/>
    <s v="calculatorjoykocc8a"/>
    <s v="calculatorjoykocc8a"/>
    <s v="Call JK CC-8 A"/>
    <s v="CALCULATOR JOYKO CC-8A"/>
    <x v="168"/>
    <x v="1"/>
    <e v="#REF!"/>
    <s v="KALINDO"/>
    <s v="6 BOX (20 PCS)"/>
    <s v="kalkulator"/>
    <s v="CALJKCC8A"/>
    <s v="6 BOX_20 PCS_"/>
    <n v="6"/>
    <n v="13"/>
    <s v="6 BOX"/>
    <s v="20 PCS"/>
    <s v="6"/>
    <s v="BOX"/>
    <s v="20"/>
    <s v="PCS"/>
    <s v=""/>
    <s v=""/>
    <n v="120"/>
    <s v="PCS"/>
  </r>
  <r>
    <x v="176"/>
    <s v="calljkcc8cobiru"/>
    <s v="calculatorjoykocc8coblue"/>
    <s v="calculatorjoykocc8cobiru"/>
    <s v="Call JK CC-8 CO BIRU"/>
    <s v="CALCULATOR JOYKO CC-8CO BLUE"/>
    <x v="169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77"/>
    <s v="calljkcc8cohijau"/>
    <s v="calculatorjoykocc8cogreen"/>
    <s v="calculatorjoykocc8cohijau"/>
    <s v="Call JK CC-8 CO hijau"/>
    <s v="CALCULATOR JOYKO CC-8 CO GREEN"/>
    <x v="170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78"/>
    <s v="calljkcc8coorange"/>
    <s v="calculatorjoykocc8coorange"/>
    <s v="calculatorjoykocc8coorange"/>
    <s v="Call JK CC-8 CO orange"/>
    <s v="CALCULATOR JOYKO CC-8CO ORANGE"/>
    <x v="171"/>
    <x v="1"/>
    <e v="#REF!"/>
    <s v="KALINDO"/>
    <s v="6 BOX (20 PCS)"/>
    <s v="kalkulator"/>
    <m/>
    <s v="6 BOX_20 PCS_"/>
    <n v="6"/>
    <n v="13"/>
    <s v="6 BOX"/>
    <s v="20 PCS"/>
    <s v="6"/>
    <s v="BOX"/>
    <s v="20"/>
    <s v="PCS"/>
    <s v=""/>
    <s v=""/>
    <n v="120"/>
    <s v="PCS"/>
  </r>
  <r>
    <x v="179"/>
    <s v=""/>
    <s v=""/>
    <s v="calculatorjoykocc8cowarna"/>
    <m/>
    <m/>
    <x v="172"/>
    <x v="1"/>
    <s v=""/>
    <s v="KALINDO"/>
    <s v="6 BOX (20 PCS)"/>
    <s v="kalkulator"/>
    <s v="CALJKCC8CO"/>
    <s v="6 BOX_20 PCS_"/>
    <n v="6"/>
    <n v="13"/>
    <s v="6 BOX"/>
    <s v="20 PCS"/>
    <s v="6"/>
    <s v="BOX"/>
    <s v="20"/>
    <s v="PCS"/>
    <s v=""/>
    <s v=""/>
    <n v="120"/>
    <s v="PCS"/>
  </r>
  <r>
    <x v="180"/>
    <s v="calljkdtc1313ch"/>
    <s v="calculatorjoykodtc1313ch"/>
    <s v="calculatorjoykodtc1313ch"/>
    <s v="Call JK DTC-1313 CH"/>
    <s v="CALCULATOR JOYKO DTC-1313CH"/>
    <x v="173"/>
    <x v="1"/>
    <e v="#REF!"/>
    <s v="KALINDO"/>
    <s v="6 BOX (20 PCS)"/>
    <s v="kalkulator"/>
    <s v="CALJKDTC1313CH"/>
    <s v="6 BOX_20 PCS_"/>
    <n v="6"/>
    <n v="13"/>
    <s v="6 BOX"/>
    <s v="20 PCS"/>
    <s v="6"/>
    <s v="BOX"/>
    <s v="20"/>
    <s v="PCS"/>
    <s v=""/>
    <s v=""/>
    <n v="120"/>
    <s v="PCS"/>
  </r>
  <r>
    <x v="181"/>
    <s v="calljkdtc1516"/>
    <s v="calculatorjoykodtc1516"/>
    <s v="calculatorjoykodtc1516"/>
    <s v="Call JK DTC-1516"/>
    <s v="CALCULATOR JOYKO DTC-1516"/>
    <x v="174"/>
    <x v="1"/>
    <e v="#REF!"/>
    <s v="ATALI"/>
    <s v="60 PCS"/>
    <s v="kalkulator"/>
    <n v="65418911655555"/>
    <s v="60 PCS_"/>
    <n v="7"/>
    <n v="7"/>
    <s v="60 PCS"/>
    <s v=""/>
    <s v="60"/>
    <s v="PCS"/>
    <s v=""/>
    <s v=""/>
    <s v=""/>
    <s v=""/>
    <n v="60"/>
    <s v="PCS"/>
  </r>
  <r>
    <x v="182"/>
    <s v="calljkpkc0711hc"/>
    <s v="calculatorjoykopkc0711hc"/>
    <s v="calculatorjoykopkc0711hc"/>
    <s v="Call JK PKC-0711 HC"/>
    <s v="CALCULATOR JOYKO PKC-0711 HC"/>
    <x v="175"/>
    <x v="1"/>
    <e v="#REF!"/>
    <s v="KALINDO"/>
    <s v="4 BOX (40 PCS)"/>
    <s v="kalkulator"/>
    <s v="CALJKPKC0711"/>
    <s v="4 BOX_40 PCS_"/>
    <n v="6"/>
    <n v="13"/>
    <s v="4 BOX"/>
    <s v="40 PCS"/>
    <s v="4"/>
    <s v="BOX"/>
    <s v="40"/>
    <s v="PCS"/>
    <s v=""/>
    <s v=""/>
    <n v="160"/>
    <s v="PCS"/>
  </r>
  <r>
    <x v="183"/>
    <s v="coinbankcashboxjkcb21a"/>
    <s v="cashboxcb21ajk"/>
    <s v="cashboxjoykocb21a"/>
    <s v="Coinbank/ Cash Box JK CB-21 A"/>
    <s v="CASH BOX CB-21A JK"/>
    <x v="176"/>
    <x v="1"/>
    <e v="#REF!"/>
    <s v="ATALI"/>
    <s v="20 PCS"/>
    <s v="coinbank"/>
    <m/>
    <s v="20 PCS_"/>
    <n v="7"/>
    <n v="7"/>
    <s v="20 PCS"/>
    <s v=""/>
    <s v="20"/>
    <s v="PCS"/>
    <s v=""/>
    <s v=""/>
    <s v=""/>
    <s v=""/>
    <n v="20"/>
    <s v="PCS"/>
  </r>
  <r>
    <x v="184"/>
    <s v="coinbankcashboxjkcb26a"/>
    <s v="cashboxcb26ajk"/>
    <s v="cashboxjoykocb26a"/>
    <s v="Coinbank/ Cash Box JK CB-26 A"/>
    <s v="CASH BOX CB-26A JK"/>
    <x v="177"/>
    <x v="1"/>
    <e v="#REF!"/>
    <s v="ATALI"/>
    <s v="16 PCS"/>
    <s v="coinbank"/>
    <m/>
    <s v="16 PCS_"/>
    <n v="7"/>
    <n v="7"/>
    <s v="16 PCS"/>
    <s v=""/>
    <s v="16"/>
    <s v="PCS"/>
    <s v=""/>
    <s v=""/>
    <s v=""/>
    <s v=""/>
    <n v="16"/>
    <s v="PCS"/>
  </r>
  <r>
    <x v="185"/>
    <s v="watercolorjk12wwac6ml12"/>
    <s v="watercolorwac6ml12screwtypejk"/>
    <s v="catairwatercolorjoykowac6ml12cscrewtype"/>
    <s v="Water Color JK 12W WAC-6ML-12"/>
    <s v="WATER COLOR WAC-6ML-12 SCREW TYPE JK"/>
    <x v="178"/>
    <x v="1"/>
    <e v="#REF!"/>
    <s v="ATALI"/>
    <s v="8 BOX (12 SET)"/>
    <s v="cr/op"/>
    <m/>
    <s v="8 BOX_12 SET_"/>
    <n v="6"/>
    <n v="13"/>
    <s v="8 BOX"/>
    <s v="12 SET"/>
    <s v="8"/>
    <s v="BOX"/>
    <s v="12"/>
    <s v="SET"/>
    <s v=""/>
    <s v=""/>
    <n v="96"/>
    <s v="SET"/>
  </r>
  <r>
    <x v="186"/>
    <s v="watercolorjkwc412"/>
    <s v="watercolorwc412jk"/>
    <s v="catairwatercolorjoykowc412"/>
    <s v="Water Color JK WC-4-12"/>
    <s v="WATER COLOR WC-4-12 JK"/>
    <x v="179"/>
    <x v="1"/>
    <e v="#REF!"/>
    <s v="ATALI"/>
    <s v="108 SET"/>
    <s v="cat"/>
    <m/>
    <s v="108 SET_"/>
    <n v="8"/>
    <n v="8"/>
    <s v="108 SET"/>
    <s v=""/>
    <s v="108"/>
    <s v="SET"/>
    <s v=""/>
    <s v=""/>
    <s v=""/>
    <s v=""/>
    <n v="108"/>
    <s v="SET"/>
  </r>
  <r>
    <x v="187"/>
    <s v="watercolorjkwc424"/>
    <s v="watercolorwc424jk"/>
    <s v="catairwatercolorjoykowc424"/>
    <s v="Water Color JK WC-4-24"/>
    <s v="WATER COLOR WC-4-24 JK"/>
    <x v="180"/>
    <x v="1"/>
    <e v="#REF!"/>
    <s v="ATALI"/>
    <s v="48 SET"/>
    <s v="cat"/>
    <m/>
    <s v="48 SET_"/>
    <n v="7"/>
    <n v="7"/>
    <s v="48 SET"/>
    <s v=""/>
    <s v="48"/>
    <s v="SET"/>
    <s v=""/>
    <s v=""/>
    <s v=""/>
    <s v=""/>
    <n v="48"/>
    <s v="SET"/>
  </r>
  <r>
    <x v="188"/>
    <s v="clipbulldogjk6145"/>
    <s v="bulldogclip6145jk"/>
    <s v="clipbulldogjoyko6145"/>
    <s v="Clip Bulldog JK 6-145"/>
    <s v="BULLDOG CLIP 6-145 JK"/>
    <x v="181"/>
    <x v="1"/>
    <e v="#REF!"/>
    <s v="ATALI"/>
    <s v="20 LSN"/>
    <s v="clip"/>
    <s v="CLIJKBULLDOG6"/>
    <s v="20 LSN_"/>
    <n v="7"/>
    <n v="7"/>
    <s v="20 LSN"/>
    <s v=""/>
    <s v="20"/>
    <s v="LSN"/>
    <n v="12"/>
    <s v="PCS"/>
    <s v=""/>
    <s v=""/>
    <n v="240"/>
    <s v="PCS"/>
  </r>
  <r>
    <x v="189"/>
    <s v="brushpenwarnajkclp06"/>
    <s v="colorbrushpenclp06jk"/>
    <s v="colorbrushpenjoykoclp0612warna"/>
    <s v="Brush pen warna JK CLP-06"/>
    <s v="COLOR BRUSH PEN CLP-06 JK"/>
    <x v="182"/>
    <x v="1"/>
    <e v="#REF!"/>
    <s v="ATALI"/>
    <s v="6 BOX (24 SET)"/>
    <s v="spidol"/>
    <m/>
    <s v="6 BOX_24 SET_"/>
    <n v="6"/>
    <n v="13"/>
    <s v="6 BOX"/>
    <s v="24 SET"/>
    <s v="6"/>
    <s v="BOX"/>
    <s v="24"/>
    <s v="SET"/>
    <s v=""/>
    <s v=""/>
    <n v="144"/>
    <s v="SET"/>
  </r>
  <r>
    <x v="190"/>
    <s v="brushpenkenko12wdualtipdbp12"/>
    <s v="kenkodualtip12colorbrushpendbp12"/>
    <s v="colorbrushpenkenkodbp12dualtip12warna"/>
    <s v="Brush Pen Kenko 12W Dual Tip DBP - 12"/>
    <s v="KENKO DUAL TIP 12 COLOR BRUSH PEN DBP-12"/>
    <x v="183"/>
    <x v="1"/>
    <e v="#REF!"/>
    <s v="KENKO"/>
    <s v="6 BOX (24 SET)"/>
    <s v="pen"/>
    <s v="penkendbp12"/>
    <s v="6 BOX_24 SET_"/>
    <n v="6"/>
    <n v="13"/>
    <s v="6 BOX"/>
    <s v="24 SET"/>
    <s v="6"/>
    <s v="BOX"/>
    <s v="24"/>
    <s v="SET"/>
    <s v=""/>
    <s v=""/>
    <n v="144"/>
    <s v="SET"/>
  </r>
  <r>
    <x v="191"/>
    <s v="brushpenkenko24wdualtipdbp24"/>
    <s v="kenkodualtip24colorbrushpendbp24"/>
    <s v="colorbrushpenkenkodbp24dualtip24warna"/>
    <s v="Brush Pen Kenko 24W Dual Tip DBP - 24"/>
    <s v="KENKO DUAL TIP 24 COLOR BRUSH PEN DBP-24"/>
    <x v="184"/>
    <x v="1"/>
    <e v="#REF!"/>
    <s v="KENKO"/>
    <s v="6 BOX (12 SET)"/>
    <s v="pen"/>
    <s v="penkendbp24"/>
    <s v="6 BOX_12 SET_"/>
    <n v="6"/>
    <n v="13"/>
    <s v="6 BOX"/>
    <s v="12 SET"/>
    <s v="6"/>
    <s v="BOX"/>
    <s v="12"/>
    <s v="SET"/>
    <s v=""/>
    <s v=""/>
    <n v="72"/>
    <s v="SET"/>
  </r>
  <r>
    <x v="192"/>
    <s v="tipeexjkcfp231"/>
    <s v="correctionfluidcfp231jk"/>
    <s v="correctionfluidjoykocfp231"/>
    <s v="Tipe-ex JK CF-P231"/>
    <s v="CORRECTION FLUID CF-P231 JK"/>
    <x v="185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93"/>
    <s v="tipeexjkcfp235"/>
    <s v="correctionfluidcfp235jk"/>
    <s v="correctionfluidjoykocfp235"/>
    <s v="Tipe-ex JK CF-P235"/>
    <s v="CORRECTION FLUID CF-P235 JK"/>
    <x v="186"/>
    <x v="1"/>
    <e v="#REF!"/>
    <s v="ATALI"/>
    <s v="120 LSN"/>
    <s v="tipex"/>
    <m/>
    <s v="120 LSN_"/>
    <n v="8"/>
    <n v="8"/>
    <s v="120 LSN"/>
    <s v=""/>
    <s v="120"/>
    <s v="LSN"/>
    <n v="12"/>
    <s v="PCS"/>
    <s v=""/>
    <s v=""/>
    <n v="1440"/>
    <s v="PCS"/>
  </r>
  <r>
    <x v="194"/>
    <s v="tipeexjkcfs201pt"/>
    <s v="correctionfluidcfs201ptjk"/>
    <s v="correctionfluidjoykocfs201pt"/>
    <s v="Tipe-ex JK CF-S201 PT"/>
    <s v="CORRECTION FLUID CF-S201PT JK"/>
    <x v="187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95"/>
    <s v="tipeexjkcfs203a"/>
    <s v="correctionfluidcfs203ajk"/>
    <s v="correctionfluidjoykocfs203"/>
    <s v="Tipe-ex JK CF-S203 A"/>
    <s v="CORRECTION FLUID CF-S203A JK"/>
    <x v="188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96"/>
    <s v="tipeexjkcf205pt"/>
    <s v="correctionfluidcfs205ptjk"/>
    <s v="correctionfluidjoykocfs205ptbesi"/>
    <s v="Tipe-ex JK CF-205 PT"/>
    <s v="CORRECTION FLUID CF-S205PT JK"/>
    <x v="189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97"/>
    <s v="tipeexjkcfs209"/>
    <s v="correctionfluidcfs209"/>
    <s v="correctionfluidjoykocfs209"/>
    <s v="Tipe-ex JK CF-S209"/>
    <s v="CORRECTION FLUID CF-S209"/>
    <x v="190"/>
    <x v="1"/>
    <e v="#REF!"/>
    <s v="ATALI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198"/>
    <s v="tipeexjkcfs209"/>
    <s v="correctionfluidcfs209jk"/>
    <s v="correctionfluidjoykocfs209"/>
    <s v="Tipe-ex JK CF-S209"/>
    <s v="CORRECTION FLUID CF-S209 JK"/>
    <x v="190"/>
    <x v="1"/>
    <e v="#REF!"/>
    <s v="ATALI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199"/>
    <s v="tipeexjkcfs209a"/>
    <s v="correctionfluidcfs209ajk"/>
    <s v="correctionfluidjoykocfs209a"/>
    <s v="Tipe-ex JK CF-S209 A"/>
    <s v="CORRECTION FLUID CF-S209 A JK"/>
    <x v="191"/>
    <x v="1"/>
    <e v="#REF!"/>
    <s v="ATALI"/>
    <s v="36 LSN"/>
    <s v="tipex"/>
    <s v="TIPJKCFS209"/>
    <s v="36 LSN_"/>
    <n v="7"/>
    <n v="7"/>
    <s v="36 LSN"/>
    <s v=""/>
    <s v="36"/>
    <s v="LSN"/>
    <n v="12"/>
    <s v="PCS"/>
    <s v=""/>
    <s v=""/>
    <n v="432"/>
    <s v="PCS"/>
  </r>
  <r>
    <x v="200"/>
    <s v="tipeexjkcfs221"/>
    <s v="correctionfluidcfs221jk"/>
    <s v="correctionfluidjoykocfs221"/>
    <s v="Tipe-ex JK CF-S221"/>
    <s v="CORRECTION FLUID CF-S221 JK"/>
    <x v="192"/>
    <x v="1"/>
    <e v="#REF!"/>
    <s v="ATALI"/>
    <s v="24 BOX (24 PCS)"/>
    <s v="tipex"/>
    <s v="TIPJKCFS221"/>
    <s v="24 BOX_24 PCS_"/>
    <n v="7"/>
    <n v="14"/>
    <s v="24 BOX"/>
    <s v="24 PCS"/>
    <s v="24"/>
    <s v="BOX"/>
    <s v="24"/>
    <s v="PCS"/>
    <s v=""/>
    <s v=""/>
    <n v="576"/>
    <s v="PCS"/>
  </r>
  <r>
    <x v="201"/>
    <s v="tipeexjkcfs224"/>
    <s v="correctionfluidcfs224jk"/>
    <s v="correctionfluidjoykocfs224"/>
    <s v="Tipe-ex JK CF-S224"/>
    <s v="CORRECTION FLUID CF-S224 JK"/>
    <x v="193"/>
    <x v="1"/>
    <e v="#REF!"/>
    <s v="ATALI"/>
    <s v="24 BOX (24 PCS)"/>
    <s v="tipex"/>
    <s v="TIPJKCFS224"/>
    <s v="24 BOX_24 PCS_"/>
    <n v="7"/>
    <n v="14"/>
    <s v="24 BOX"/>
    <s v="24 PCS"/>
    <s v="24"/>
    <s v="BOX"/>
    <s v="24"/>
    <s v="PCS"/>
    <s v=""/>
    <s v=""/>
    <n v="576"/>
    <s v="PCS"/>
  </r>
  <r>
    <x v="202"/>
    <s v="tipeexjkcfs225"/>
    <s v="correctionfluidcfs225jk"/>
    <s v="correctionfluidjoykocfs225"/>
    <s v="Tipe ex JK CF-S225"/>
    <s v="CORRECTION FLUID CF-S225 JK"/>
    <x v="194"/>
    <x v="1"/>
    <e v="#REF!"/>
    <s v="ATALI"/>
    <s v="36 LSN"/>
    <s v="tipex"/>
    <s v="TIPJKCFS225"/>
    <s v="36 LSN_"/>
    <n v="7"/>
    <n v="7"/>
    <s v="36 LSN"/>
    <s v=""/>
    <s v="36"/>
    <s v="LSN"/>
    <n v="12"/>
    <s v="PCS"/>
    <s v=""/>
    <s v=""/>
    <n v="432"/>
    <s v="PCS"/>
  </r>
  <r>
    <x v="203"/>
    <s v="tipeexjk01"/>
    <s v="correctionfluidjk01jk"/>
    <s v="correctionfluidjoykojk01"/>
    <s v="Tipe-ex JK-01"/>
    <s v="CORRECTION FLUID JK-01 JK"/>
    <x v="195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04"/>
    <s v="tipeexjk101"/>
    <s v="correctionfluidjk101jk"/>
    <s v="correctionfluidjoykojk101"/>
    <s v="Tipe-ex JK-101"/>
    <s v="CORRECTION FLUID JK-101 JK"/>
    <x v="196"/>
    <x v="1"/>
    <e v="#REF!"/>
    <s v="ATALI"/>
    <s v="48 LSN"/>
    <s v="tipex"/>
    <s v="TIPJKJK101"/>
    <s v="48 LSN_"/>
    <n v="7"/>
    <n v="7"/>
    <s v="48 LSN"/>
    <s v=""/>
    <s v="48"/>
    <s v="LSN"/>
    <n v="12"/>
    <s v="PCS"/>
    <s v=""/>
    <s v=""/>
    <n v="576"/>
    <s v="PCS"/>
  </r>
  <r>
    <x v="205"/>
    <s v="tipeexjk101a"/>
    <s v="correctionfluidjk101ajk"/>
    <s v="correctionfluidjoykojk101abesi"/>
    <s v="Tipe-ex JK-101 A"/>
    <s v="CORRECTION FLUID JK-101A JK"/>
    <x v="197"/>
    <x v="1"/>
    <e v="#REF!"/>
    <s v="ATALI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06"/>
    <s v="tipeexkenkobtk01batik"/>
    <s v="kenkocorrectionfluidbtk01batik"/>
    <s v="correctionfluidkenkobtk01batik"/>
    <s v="Tipe-ex Kenko BTK-01 Batik"/>
    <s v="KENKO CORRECTION FLUID BTK-01 BATIK"/>
    <x v="198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07"/>
    <s v="tipeexkenkocb01"/>
    <s v="kenkocorrectionfluidcb01"/>
    <s v="correctionfluidkenkocb01"/>
    <s v="Tipe-ex Kenko CB-01"/>
    <s v="KENKO CORRECTION FLUID CB-01"/>
    <x v="199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08"/>
    <s v="tipeexkenkogp01"/>
    <s v="kenkocorrectionfluidgp01"/>
    <s v="correctionfluidkenkogp01"/>
    <s v="Tipe-ex Kenko GP-01"/>
    <s v="KENKO CORRECTION FLUID GP-01"/>
    <x v="200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09"/>
    <s v="tipeexkenkohh01"/>
    <s v="kenkocorrectionfluidhh01"/>
    <s v="correctionfluidkenkohh01"/>
    <s v="Tipe-ex Kenko HH-01"/>
    <s v="KENKO CORRECTION FLUID HH-01"/>
    <x v="201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10"/>
    <s v="tipeexkenkoke01"/>
    <s v="kenkocorrectionfluidke01"/>
    <s v="correctionfluidkenkoke01"/>
    <s v="Tipe-ex Kenko KE-01"/>
    <s v="KENKO CORRECTION FLUID KE-01"/>
    <x v="202"/>
    <x v="1"/>
    <e v="#REF!"/>
    <s v="KENKO"/>
    <s v="36 LSN"/>
    <s v="tipex"/>
    <s v="tipkenke01"/>
    <s v="36 LSN_"/>
    <n v="7"/>
    <n v="7"/>
    <s v="36 LSN"/>
    <s v=""/>
    <s v="36"/>
    <s v="LSN"/>
    <n v="12"/>
    <s v="PCS"/>
    <s v=""/>
    <s v=""/>
    <n v="432"/>
    <s v="PCS"/>
  </r>
  <r>
    <x v="211"/>
    <s v="tipeexkenkoke107m"/>
    <s v="kenkocorrectionfluidke107m"/>
    <s v="correctionfluidkenkoke107m"/>
    <s v="Tipe-ex Kenko KE-107 M"/>
    <s v="KENKO CORRECTION FLUID KE-107M"/>
    <x v="203"/>
    <x v="1"/>
    <e v="#REF!"/>
    <s v="KENKO"/>
    <s v="36 LSN"/>
    <s v="tipex"/>
    <s v="tipkenke107"/>
    <s v="36 LSN_"/>
    <n v="7"/>
    <n v="7"/>
    <s v="36 LSN"/>
    <s v=""/>
    <s v="36"/>
    <s v="LSN"/>
    <n v="12"/>
    <s v="PCS"/>
    <s v=""/>
    <s v=""/>
    <n v="432"/>
    <s v="PCS"/>
  </r>
  <r>
    <x v="212"/>
    <s v="tipeexkenkoke108"/>
    <s v="kenkocorrectionfluidke108"/>
    <s v="correctionfluidkenkoke108"/>
    <s v="Tipe-ex Kenko KE-108"/>
    <s v="KENKO CORRECTION FLUID KE-108"/>
    <x v="204"/>
    <x v="1"/>
    <e v="#REF!"/>
    <s v="KENKO"/>
    <s v="36 LSN"/>
    <s v="tipex"/>
    <s v="TIPKENKE108"/>
    <s v="36 LSN_"/>
    <n v="7"/>
    <n v="7"/>
    <s v="36 LSN"/>
    <s v=""/>
    <s v="36"/>
    <s v="LSN"/>
    <n v="12"/>
    <s v="PCS"/>
    <s v=""/>
    <s v=""/>
    <n v="432"/>
    <s v="PCS"/>
  </r>
  <r>
    <x v="213"/>
    <s v="tipeexkenkoke301"/>
    <s v="kenkocorrectionfluidke301"/>
    <s v="correctionfluidkenkoke301"/>
    <s v="Tipe-ex Kenko KE-301"/>
    <s v="KENKO CORRECTION FLUID KE-301"/>
    <x v="205"/>
    <x v="1"/>
    <e v="#REF!"/>
    <s v="KENKO"/>
    <s v="36 LSN"/>
    <s v="tipex"/>
    <s v="TIPKENKE301"/>
    <s v="36 LSN_"/>
    <n v="7"/>
    <n v="7"/>
    <s v="36 LSN"/>
    <s v=""/>
    <s v="36"/>
    <s v="LSN"/>
    <n v="12"/>
    <s v="PCS"/>
    <s v=""/>
    <s v=""/>
    <n v="432"/>
    <s v="PCS"/>
  </r>
  <r>
    <x v="214"/>
    <s v="tipeexkenkoke823m"/>
    <s v="kenkocorrectionfluidke823m"/>
    <s v="correctionfluidkenkoke823m"/>
    <s v="Tipe-ex Kenko KE-823 M"/>
    <s v="KENKO CORRECTION FLUID KE-823 M"/>
    <x v="206"/>
    <x v="1"/>
    <e v="#REF!"/>
    <s v="KENKO"/>
    <s v="36 LSN"/>
    <s v="tipex"/>
    <s v="TIPKENKE823"/>
    <s v="36 LSN_"/>
    <n v="7"/>
    <n v="7"/>
    <s v="36 LSN"/>
    <s v=""/>
    <s v="36"/>
    <s v="LSN"/>
    <n v="12"/>
    <s v="PCS"/>
    <s v=""/>
    <s v=""/>
    <n v="432"/>
    <s v="PCS"/>
  </r>
  <r>
    <x v="215"/>
    <s v="tipeexkenkoke826m"/>
    <s v="kenkocorrectionfluidke826m"/>
    <s v="correctionfluidkenkoke826m"/>
    <s v="Tipe-ex Kenko KE-826 M"/>
    <s v="KENKO CORRECTION FLUID KE-826 M"/>
    <x v="207"/>
    <x v="1"/>
    <e v="#REF!"/>
    <s v="KENKO"/>
    <s v="36 LSN"/>
    <s v="tipex"/>
    <s v="tipkenke826"/>
    <s v="36 LSN_"/>
    <n v="7"/>
    <n v="7"/>
    <s v="36 LSN"/>
    <s v=""/>
    <s v="36"/>
    <s v="LSN"/>
    <n v="12"/>
    <s v="PCS"/>
    <s v=""/>
    <s v=""/>
    <n v="432"/>
    <s v="PCS"/>
  </r>
  <r>
    <x v="216"/>
    <s v="tipeexkenkokr01"/>
    <s v="kenkocorrectionfluidkr01"/>
    <s v="correctionfluidkenkokr01"/>
    <s v="Tipe-ex Kenko KR-01"/>
    <s v="KENKO CORRECTION FLUID KR-01"/>
    <x v="208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17"/>
    <s v="tipeexkenkour01"/>
    <s v="kenkocorrectionfluidur01"/>
    <s v="correctionfluidkenkour01"/>
    <s v="Tipe-ex Kenko UR-01"/>
    <s v="KENKO CORRECTION FLUID UR-01"/>
    <x v="209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18"/>
    <s v="tipeexkertasjkct507"/>
    <s v="correctiontapect507jk"/>
    <s v="correctiontapejoykoct507"/>
    <s v="Tipe-ex kertas JK CT-507"/>
    <s v="CORRECTION TAPE CT-507 JK"/>
    <x v="210"/>
    <x v="1"/>
    <e v="#REF!"/>
    <s v="ATALI"/>
    <s v="60 LSN"/>
    <s v="tipex"/>
    <s v="TIPJKCT507"/>
    <s v="60 LSN_"/>
    <n v="7"/>
    <n v="7"/>
    <s v="60 LSN"/>
    <s v=""/>
    <s v="60"/>
    <s v="LSN"/>
    <n v="12"/>
    <s v="PCS"/>
    <s v=""/>
    <s v=""/>
    <n v="720"/>
    <s v="PCS"/>
  </r>
  <r>
    <x v="219"/>
    <s v="tipeexkertasjkct508"/>
    <s v="correctiontapect508jk"/>
    <s v="correctiontapejoykoct508"/>
    <s v="Tipe-ex kertas JK CT-508"/>
    <s v="CORRECTION TAPE CT-508 JK"/>
    <x v="211"/>
    <x v="1"/>
    <e v="#REF!"/>
    <s v="ATALI"/>
    <s v="60 LSN"/>
    <s v="tipex"/>
    <s v="TIPJKCT508"/>
    <s v="60 LSN_"/>
    <n v="7"/>
    <n v="7"/>
    <s v="60 LSN"/>
    <s v=""/>
    <s v="60"/>
    <s v="LSN"/>
    <n v="12"/>
    <s v="PCS"/>
    <s v=""/>
    <s v=""/>
    <n v="720"/>
    <s v="PCS"/>
  </r>
  <r>
    <x v="220"/>
    <s v="tipeexkertasjkct509"/>
    <s v="correctiontapect509jk"/>
    <s v="correctiontapejoykoct509"/>
    <s v="Tipe-ex Kertas JK CT-509"/>
    <s v="CORRECTION TAPE CT-509 JK"/>
    <x v="212"/>
    <x v="1"/>
    <e v="#REF!"/>
    <s v="ATALI"/>
    <s v="60 LSN"/>
    <s v="tipex"/>
    <m/>
    <s v="60 LSN_"/>
    <n v="7"/>
    <n v="7"/>
    <s v="60 LSN"/>
    <s v=""/>
    <s v="60"/>
    <s v="LSN"/>
    <n v="12"/>
    <s v="PCS"/>
    <s v=""/>
    <s v=""/>
    <n v="720"/>
    <s v="PCS"/>
  </r>
  <r>
    <x v="221"/>
    <s v="tipeexkertasjkct510a"/>
    <s v="correctiontapect510ajk"/>
    <s v="correctiontapejoykoct510a"/>
    <s v="Tipe-ex kertas JK CT-510 A"/>
    <s v="CORRECTION TAPE CT-510A JK"/>
    <x v="213"/>
    <x v="1"/>
    <e v="#REF!"/>
    <s v="ATALI"/>
    <s v="30 LSN"/>
    <s v="tipex"/>
    <m/>
    <s v="30 LSN_"/>
    <n v="7"/>
    <n v="7"/>
    <s v="30 LSN"/>
    <s v=""/>
    <s v="30"/>
    <s v="LSN"/>
    <n v="12"/>
    <s v="PCS"/>
    <s v=""/>
    <s v=""/>
    <n v="360"/>
    <s v="PCS"/>
  </r>
  <r>
    <x v="222"/>
    <s v="tipeexkertasjkct520"/>
    <s v="correctiontapect520jk"/>
    <s v="correctiontapejoykoct520"/>
    <s v="Tipe-ex Kertas JK CT-520"/>
    <s v="CORRECTION TAPE CT-520 JK"/>
    <x v="214"/>
    <x v="1"/>
    <e v="#REF!"/>
    <s v="ATALI"/>
    <s v="360 PCS"/>
    <s v="tipex"/>
    <m/>
    <s v="360 PCS_"/>
    <n v="8"/>
    <n v="8"/>
    <s v="360 PCS"/>
    <s v=""/>
    <s v="360"/>
    <s v="PCS"/>
    <s v=""/>
    <s v=""/>
    <s v=""/>
    <s v=""/>
    <n v="360"/>
    <s v="PCS"/>
  </r>
  <r>
    <x v="223"/>
    <s v="tipeexkertasjkct522"/>
    <s v="correctiontapect522jk"/>
    <s v="correctiontapejoykoct522"/>
    <s v="Tipe-ex kertas JK CT-522"/>
    <s v="CORRECTION TAPE CT-522 JK"/>
    <x v="215"/>
    <x v="1"/>
    <e v="#REF!"/>
    <s v="ATALI"/>
    <s v="60 LSN"/>
    <s v="tipex"/>
    <s v="TIPJKCT522"/>
    <s v="60 LSN_"/>
    <n v="7"/>
    <n v="7"/>
    <s v="60 LSN"/>
    <s v=""/>
    <s v="60"/>
    <s v="LSN"/>
    <n v="12"/>
    <s v="PCS"/>
    <s v=""/>
    <s v=""/>
    <n v="720"/>
    <s v="PCS"/>
  </r>
  <r>
    <x v="224"/>
    <s v="tipeexkertasjkct522ptl"/>
    <s v="correctiontapect522ptljk"/>
    <s v="correctiontapejoykoct522ptl"/>
    <s v="Tipe-ex kertas JK CT-522 PTL"/>
    <s v="CORRECTION TAPE CT-522 PTL JK"/>
    <x v="216"/>
    <x v="1"/>
    <e v="#REF!"/>
    <s v="ATALI"/>
    <s v="60 LSN"/>
    <s v="tipex"/>
    <s v="TIPJKCT522PTL"/>
    <s v="60 LSN_"/>
    <n v="7"/>
    <n v="7"/>
    <s v="60 LSN"/>
    <s v=""/>
    <s v="60"/>
    <s v="LSN"/>
    <n v="12"/>
    <s v="PCS"/>
    <s v=""/>
    <s v=""/>
    <n v="720"/>
    <s v="PCS"/>
  </r>
  <r>
    <x v="225"/>
    <s v="tipeexkertasjkct52202"/>
    <s v="correctiontapect52202jk"/>
    <s v="correctiontapejoykoct52202"/>
    <s v="Tipe-ex Kertas JK CT-522-02"/>
    <s v="CORRECTION TAPE CT-522-02 JK"/>
    <x v="217"/>
    <x v="1"/>
    <e v="#REF!"/>
    <s v="ATALI"/>
    <s v="24 BOX (12 CAD)"/>
    <s v="tipex"/>
    <m/>
    <s v="24 BOX_12 CAD_"/>
    <n v="7"/>
    <n v="14"/>
    <s v="24 BOX"/>
    <s v="12 CAD"/>
    <s v="24"/>
    <s v="BOX"/>
    <s v="12"/>
    <s v="CAD"/>
    <s v=""/>
    <s v=""/>
    <n v="288"/>
    <s v="CAD"/>
  </r>
  <r>
    <x v="226"/>
    <s v="tipeexkertasjkct533"/>
    <s v="correctiontapect533jk"/>
    <s v="correctiontapejoykoct533"/>
    <s v="Tipe-ex kertas JK CT-533"/>
    <s v="CORRECTION TAPE CT-533 JK"/>
    <x v="218"/>
    <x v="1"/>
    <e v="#REF!"/>
    <s v="ATALI"/>
    <s v="40 LSN"/>
    <s v="tipex"/>
    <s v="TIPJKCT533"/>
    <s v="40 LSN_"/>
    <n v="7"/>
    <n v="7"/>
    <s v="40 LSN"/>
    <s v=""/>
    <s v="40"/>
    <s v="LSN"/>
    <n v="12"/>
    <s v="PCS"/>
    <s v=""/>
    <s v=""/>
    <n v="480"/>
    <s v="PCS"/>
  </r>
  <r>
    <x v="227"/>
    <s v="tipeexkertasjkct534"/>
    <s v="correctiontapect534jk"/>
    <s v="correctiontapejoykoct534"/>
    <s v="Tipe-ex kertas JK CT-534"/>
    <s v="CORRECTION TAPE CT-534 JK"/>
    <x v="219"/>
    <x v="1"/>
    <e v="#REF!"/>
    <s v="ATALI"/>
    <s v="60 BOX (12 PCS)"/>
    <s v="tipex"/>
    <m/>
    <s v="60 BOX_12 PCS_"/>
    <n v="7"/>
    <n v="14"/>
    <s v="60 BOX"/>
    <s v="12 PCS"/>
    <s v="60"/>
    <s v="BOX"/>
    <s v="12"/>
    <s v="PCS"/>
    <s v=""/>
    <s v=""/>
    <n v="720"/>
    <s v="PCS"/>
  </r>
  <r>
    <x v="228"/>
    <s v="tipeexkertasjkct540"/>
    <s v="correctiontapect540jk"/>
    <s v="correctiontapejoykoct540"/>
    <s v="Tipe-ex kertas JK CT-540"/>
    <s v="CORRECTION TAPE CT-540 JK"/>
    <x v="220"/>
    <x v="1"/>
    <e v="#REF!"/>
    <s v="ATALI"/>
    <s v="60 BOX (12 PCS)"/>
    <s v="tipex"/>
    <s v="TIPJKCT540"/>
    <s v="60 BOX_12 PCS_"/>
    <n v="7"/>
    <n v="14"/>
    <s v="60 BOX"/>
    <s v="12 PCS"/>
    <s v="60"/>
    <s v="BOX"/>
    <s v="12"/>
    <s v="PCS"/>
    <s v=""/>
    <s v=""/>
    <n v="720"/>
    <s v="PCS"/>
  </r>
  <r>
    <x v="229"/>
    <s v="tipeexkertasjkct545"/>
    <s v="correctiontapect545jk"/>
    <s v="correctiontapejoykoct545"/>
    <s v="Tipe-ex kertas JK CT-545"/>
    <s v="CORRECTION TAPE CT-545 JK"/>
    <x v="221"/>
    <x v="1"/>
    <e v="#REF!"/>
    <s v="ATALI"/>
    <s v="60 LSN"/>
    <s v="tipex"/>
    <s v="TIPJKCT545"/>
    <s v="60 LSN_"/>
    <n v="7"/>
    <n v="7"/>
    <s v="60 LSN"/>
    <s v=""/>
    <s v="60"/>
    <s v="LSN"/>
    <n v="12"/>
    <s v="PCS"/>
    <s v=""/>
    <s v=""/>
    <n v="720"/>
    <s v="PCS"/>
  </r>
  <r>
    <x v="230"/>
    <s v="tipeexkertasjkct546"/>
    <s v="correctiontapect546jk"/>
    <s v="correctiontapejoykoct546"/>
    <s v="Tipe-ex kertas JK CT-546"/>
    <s v="CORRECTION TAPE CT-546 JK"/>
    <x v="222"/>
    <x v="1"/>
    <e v="#REF!"/>
    <s v="ATALI"/>
    <s v="30 BOX (12 PCS)"/>
    <s v="tipex"/>
    <m/>
    <s v="30 BOX_12 PCS_"/>
    <n v="7"/>
    <n v="14"/>
    <s v="30 BOX"/>
    <s v="12 PCS"/>
    <s v="30"/>
    <s v="BOX"/>
    <s v="12"/>
    <s v="PCS"/>
    <s v=""/>
    <s v=""/>
    <n v="360"/>
    <s v="PCS"/>
  </r>
  <r>
    <x v="231"/>
    <s v="tipeexkertasjkct547"/>
    <s v="correctiontapect54722mjk"/>
    <s v="correctiontapejoykoct54722m"/>
    <s v="Tipe-ex kertas JK CT-547"/>
    <s v="CORRECTION TAPE CT-547 (22M) JK"/>
    <x v="223"/>
    <x v="1"/>
    <e v="#REF!"/>
    <s v="ATALI"/>
    <s v="40 LSN"/>
    <s v="tipex"/>
    <m/>
    <s v="40 LSN_"/>
    <n v="7"/>
    <n v="7"/>
    <s v="40 LSN"/>
    <s v=""/>
    <s v="40"/>
    <s v="LSN"/>
    <n v="12"/>
    <s v="PCS"/>
    <s v=""/>
    <s v=""/>
    <n v="480"/>
    <s v="PCS"/>
  </r>
  <r>
    <x v="232"/>
    <s v="tipeexkertasjkct549"/>
    <s v="correctiontapect549jk"/>
    <s v="correctiontapejoykoct549"/>
    <s v="Tipe-ex kertas JK CT-549"/>
    <s v="CORRECTION TAPE CT-549 JK"/>
    <x v="224"/>
    <x v="1"/>
    <e v="#REF!"/>
    <s v="ATALI"/>
    <s v="360 PCS"/>
    <s v="tipex"/>
    <m/>
    <s v="360 PCS_"/>
    <n v="8"/>
    <n v="8"/>
    <s v="360 PCS"/>
    <s v=""/>
    <s v="360"/>
    <s v="PCS"/>
    <s v=""/>
    <s v=""/>
    <s v=""/>
    <s v=""/>
    <n v="360"/>
    <s v="PCS"/>
  </r>
  <r>
    <x v="233"/>
    <s v="tipeexkertasjkct553"/>
    <s v="correctiontapect553jk"/>
    <s v="correctiontapejoykoct553"/>
    <s v="Tipe-ex kertas JK CT-553"/>
    <s v="CORRECTION TAPE CT-553 JK"/>
    <x v="225"/>
    <x v="1"/>
    <e v="#REF!"/>
    <s v="ATALI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34"/>
    <s v="tipeexkertasjkct562"/>
    <s v="correctiontapect562jk"/>
    <s v="correctiontapejoykoct562"/>
    <s v="Tipe-ex kertas JK CT-562"/>
    <s v="CORRECTION TAPE CT-562 JK"/>
    <x v="226"/>
    <x v="1"/>
    <e v="#REF!"/>
    <s v="ATALI"/>
    <s v="30 LSN"/>
    <s v="tipex"/>
    <s v="tipjkct562"/>
    <s v="30 LSN_"/>
    <n v="7"/>
    <n v="7"/>
    <s v="30 LSN"/>
    <s v=""/>
    <s v="30"/>
    <s v="LSN"/>
    <n v="12"/>
    <s v="PCS"/>
    <s v=""/>
    <s v=""/>
    <n v="360"/>
    <s v="PCS"/>
  </r>
  <r>
    <x v="235"/>
    <s v="tipeexkertasjkct572"/>
    <s v="correctiontapect572jk"/>
    <s v="correctiontapejoykoct572"/>
    <s v="Tipe-ex kertas JK CT-572"/>
    <s v="CORRECTION TAPE CT-572 JK"/>
    <x v="227"/>
    <x v="1"/>
    <e v="#REF!"/>
    <s v="ATALI"/>
    <s v="30 BOX (12 PCS)"/>
    <s v="tipex"/>
    <m/>
    <s v="30 BOX_12 PCS_"/>
    <n v="7"/>
    <n v="14"/>
    <s v="30 BOX"/>
    <s v="12 PCS"/>
    <s v="30"/>
    <s v="BOX"/>
    <s v="12"/>
    <s v="PCS"/>
    <s v=""/>
    <s v=""/>
    <n v="360"/>
    <s v="PCS"/>
  </r>
  <r>
    <x v="236"/>
    <s v="tipeexkertasjkct573"/>
    <s v="correctiontapect573jk"/>
    <s v="correctiontapejoykoct573"/>
    <s v="Tipe-ex kertas JK CT-573"/>
    <s v="CORRECTION TAPE CT-573 JK"/>
    <x v="228"/>
    <x v="1"/>
    <e v="#REF!"/>
    <s v="ATALI"/>
    <s v="30 BOX (12 PCS)"/>
    <s v="tipex"/>
    <m/>
    <s v="30 BOX_12 PCS_"/>
    <n v="7"/>
    <n v="14"/>
    <s v="30 BOX"/>
    <s v="12 PCS"/>
    <s v="30"/>
    <s v="BOX"/>
    <s v="12"/>
    <s v="PCS"/>
    <s v=""/>
    <s v=""/>
    <n v="360"/>
    <s v="PCS"/>
  </r>
  <r>
    <x v="237"/>
    <s v="tipeexkertaskenkoct1505fc"/>
    <s v="kenkocorrectiontapect1505fc15mx5mm"/>
    <s v="correctiontapekenkoct1505fc15mx5mm"/>
    <s v="Tipe-ex kertas Kenko CT-1505 FC"/>
    <s v="KENKO CORRECTION TAPE CT-1505FC (15M X 5MM)"/>
    <x v="229"/>
    <x v="1"/>
    <e v="#REF!"/>
    <s v="KENKO"/>
    <s v="48 LSN"/>
    <s v="tipex"/>
    <s v="TIPKENCT1505FC"/>
    <s v="48 LSN_"/>
    <n v="7"/>
    <n v="7"/>
    <s v="48 LSN"/>
    <s v=""/>
    <s v="48"/>
    <s v="LSN"/>
    <n v="12"/>
    <s v="PCS"/>
    <s v=""/>
    <s v=""/>
    <n v="576"/>
    <s v="PCS"/>
  </r>
  <r>
    <x v="238"/>
    <s v="tipeexkertaskenkoct2001"/>
    <s v="kenkocorrectiontapect200120mx5mm"/>
    <s v="correctiontapekenkoct200120mx5mm"/>
    <s v="Tipe-ex Kertas Kenko CT-2001"/>
    <s v="KENKO CORRECTION TAPE CT-2001 (20M X 5MM)"/>
    <x v="230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39"/>
    <s v="tipeexkertaskenkoct202n"/>
    <s v="kenkocorrectiontapect202n6mx5mm"/>
    <s v="correctiontapekenkoct202n6mx5mm"/>
    <s v="Tipe-ex kertas Kenko CT-202 N"/>
    <s v="KENKO CORRECTION TAPE CT-202N (6M X 5MM)"/>
    <x v="231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40"/>
    <s v="tipeexkertaskenkoct210sl"/>
    <s v="kenkocorrectiontapect210sl6mx5mm"/>
    <s v="correctiontapekenkoct210sl6mx5mm"/>
    <s v="Tipe-ex Kertas Kenko CT-210 SL"/>
    <s v="KENKO CORRECTION TAPE CT-210SL (6M X 5MM)"/>
    <x v="232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41"/>
    <s v="tipeexkertaskenkoct3001"/>
    <s v="kenkocorrectiontapect300130mx5mm"/>
    <s v="correctiontapekenkoct300130mx5mm"/>
    <s v="Tipe-ex Kertas Kenko CT-3001"/>
    <s v="KENKO CORRECTION TAPE CT-3001 (30M X 5 MM)"/>
    <x v="233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42"/>
    <s v="tipeexkertaskenkoct306"/>
    <s v="kenkocorrectiontapect3066mx5mm"/>
    <s v="correctiontapekenkoct3066mx5mm"/>
    <s v="Tipe-ex kertas Kenko CT-306"/>
    <s v="KENKO CORRECTION TAPE CT-306 (6M X 5MM)"/>
    <x v="234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43"/>
    <s v="tipeexkertaskenkoct309"/>
    <s v="kenkocorrectiontapect30912mx5mm"/>
    <s v="correctiontapekenkoct30912mx5mm"/>
    <s v="Tipe-ex kertas Kenko CT-309"/>
    <s v="KENKO CORRECTION TAPE CT-309 (12M X 5MM)"/>
    <x v="235"/>
    <x v="1"/>
    <e v="#REF!"/>
    <s v="KENKO"/>
    <s v="48 LSN"/>
    <s v="tipex"/>
    <s v="TIPKENCT309"/>
    <s v="48 LSN_"/>
    <n v="7"/>
    <n v="7"/>
    <s v="48 LSN"/>
    <s v=""/>
    <s v="48"/>
    <s v="LSN"/>
    <n v="12"/>
    <s v="PCS"/>
    <s v=""/>
    <s v=""/>
    <n v="576"/>
    <s v="PCS"/>
  </r>
  <r>
    <x v="244"/>
    <s v="tipeexkertaskenkoct310sl"/>
    <s v="kenkocorrectiontapect310sl12mx5mm"/>
    <s v="correctiontapekenkoct310sl12mx5mm"/>
    <s v="Tipe-ex Kertas Kenko CT-310 SL"/>
    <s v="KENKO CORRECTION TAPE CT-310SL (12M X 5MM)"/>
    <x v="236"/>
    <x v="1"/>
    <e v="#REF!"/>
    <s v="KENKO"/>
    <s v="48 LSN"/>
    <s v="tipex"/>
    <s v="TIPKENCT310SL"/>
    <s v="48 LSN_"/>
    <n v="7"/>
    <n v="7"/>
    <s v="48 LSN"/>
    <s v=""/>
    <s v="48"/>
    <s v="LSN"/>
    <n v="12"/>
    <s v="PCS"/>
    <s v=""/>
    <s v=""/>
    <n v="576"/>
    <s v="PCS"/>
  </r>
  <r>
    <x v="245"/>
    <s v="tipeexkertaskenkoct606"/>
    <s v="kenkocorrectiontapect6066mx5mm"/>
    <s v="correctiontapekenkoct6066mx5mm"/>
    <s v="Tipe-ex Kertas Kenko CT-606"/>
    <s v="KENKO CORRECTION TAPE CT-606 6M X 5 MM"/>
    <x v="237"/>
    <x v="1"/>
    <e v="#REF!"/>
    <s v="KENKO"/>
    <s v="48 LSN"/>
    <s v="tipex"/>
    <s v="tipkenct606"/>
    <s v="48 LSN_"/>
    <n v="7"/>
    <n v="7"/>
    <s v="48 LSN"/>
    <s v=""/>
    <s v="48"/>
    <s v="LSN"/>
    <n v="12"/>
    <s v="PCS"/>
    <s v=""/>
    <s v=""/>
    <n v="576"/>
    <s v="PCS"/>
  </r>
  <r>
    <x v="246"/>
    <s v="tipeexkertaskenkoct608fc"/>
    <s v="kenkocorrectiontapect608fc6mx5mm"/>
    <s v="correctiontapekenkoct608fc6mx5mm"/>
    <s v="Tipe-ex Kertas Kenko CT-608 FC"/>
    <s v="KENKO CORRECTION TAPE CT-608 FC 6M X 5MM"/>
    <x v="238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47"/>
    <s v="tipeexkertaskenkoct634"/>
    <s v="kenkocorrectiontapect6348mx5mm"/>
    <s v="correctiontapekenkoct6348mx5mm"/>
    <s v="Tipe-ex Kertas Kenko CT-634"/>
    <s v="KENKO CORRECTION TAPE CT-634 (8M X 5MM)"/>
    <x v="239"/>
    <x v="1"/>
    <e v="#REF!"/>
    <s v="KENKO"/>
    <s v="48 LSN"/>
    <s v="tipex"/>
    <s v="tipkenct634"/>
    <s v="48 LSN_"/>
    <n v="7"/>
    <n v="7"/>
    <s v="48 LSN"/>
    <s v=""/>
    <s v="48"/>
    <s v="LSN"/>
    <n v="12"/>
    <s v="PCS"/>
    <s v=""/>
    <s v=""/>
    <n v="576"/>
    <s v="PCS"/>
  </r>
  <r>
    <x v="248"/>
    <s v="tipeexkertaskenkoct634n"/>
    <s v="kenkocorrectiontapect634n8mx5mm"/>
    <s v="correctiontapekenkoct634n8mx5mm"/>
    <s v="Tipe-ex Kertas Kenko CT-634 N"/>
    <s v="KENKO CORRECTION TAPE CT-634N (8M X 5MM)"/>
    <x v="240"/>
    <x v="1"/>
    <e v="#REF!"/>
    <s v="KENKO"/>
    <s v="48 LSN"/>
    <s v="tipex"/>
    <s v="tipkenct634n"/>
    <s v="48 LSN_"/>
    <n v="7"/>
    <n v="7"/>
    <s v="48 LSN"/>
    <s v=""/>
    <s v="48"/>
    <s v="LSN"/>
    <n v="12"/>
    <s v="PCS"/>
    <s v=""/>
    <s v=""/>
    <n v="576"/>
    <s v="PCS"/>
  </r>
  <r>
    <x v="249"/>
    <s v="tipeexkertaskenkoct802n"/>
    <s v="kenkocorrectiontapect802n8mx5mm"/>
    <s v="correctiontapekenkoct802n8mx5mm"/>
    <s v="Tipe-ex Kertas Kenko CT-802 N"/>
    <s v="KENKO CORRECTION TAPE CT-802N (8M X 5 MM)"/>
    <x v="241"/>
    <x v="1"/>
    <e v="#REF!"/>
    <s v="KENKO"/>
    <s v="48 LSN"/>
    <s v="tipex"/>
    <s v="TIPKENCT802"/>
    <s v="48 LSN_"/>
    <n v="7"/>
    <n v="7"/>
    <s v="48 LSN"/>
    <s v=""/>
    <s v="48"/>
    <s v="LSN"/>
    <n v="12"/>
    <s v="PCS"/>
    <s v=""/>
    <s v=""/>
    <n v="576"/>
    <s v="PCS"/>
  </r>
  <r>
    <x v="250"/>
    <s v="tipeexkertaskenkoct809"/>
    <s v="kenkocorrectiontapect8098mx5mm"/>
    <s v="correctiontapekenkoct8098mx5mm"/>
    <s v="Tipe-ex Kertas Kenko CT-809"/>
    <s v="KENKO CORRECTION TAPE CT-809 (8M X 5 MM)"/>
    <x v="242"/>
    <x v="1"/>
    <e v="#REF!"/>
    <s v="KENKO"/>
    <s v="48 LSN"/>
    <s v="tipex"/>
    <s v="TIPKENCT809"/>
    <s v="48 LSN_"/>
    <n v="7"/>
    <n v="7"/>
    <s v="48 LSN"/>
    <s v=""/>
    <s v="48"/>
    <s v="LSN"/>
    <n v="12"/>
    <s v="PCS"/>
    <s v=""/>
    <s v=""/>
    <n v="576"/>
    <s v="PCS"/>
  </r>
  <r>
    <x v="251"/>
    <s v="tipeexkertaskenkoct818"/>
    <s v="kenkocorrectiontapect8188mx5mm"/>
    <s v="correctiontapekenkoct8188mx5mm"/>
    <s v="Tipe-ex Kertas Kenko CT-818"/>
    <s v="KENKO CORRECTION TAPE CT-818 8M X 5MM"/>
    <x v="243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2"/>
    <s v="tipeexkertaskenkoct819"/>
    <s v="kenkocorrectiontapect8198mx5mm"/>
    <s v="correctiontapekenkoct8198mx5mm"/>
    <s v="Tipe-ex Kertas Kenko CT-819"/>
    <s v="KENKO CORRECTION TAPE CT-819 8M X 5 MM"/>
    <x v="244"/>
    <x v="1"/>
    <e v="#REF!"/>
    <s v="KENKO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253"/>
    <s v="tipeexkertaskenkoct831"/>
    <s v="kenkocorrectiontapect8318mx5mm"/>
    <s v="correctiontapekenkoct8318mx5mm"/>
    <s v="Tipe-ex Kertas Kenko CT-831"/>
    <s v="KENKO CORRECTION TAPE CT-831 (8M X 5MM)"/>
    <x v="245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4"/>
    <s v="tipeexkertaskenkoct902"/>
    <s v="kenkocorrectiontapect90212mx5mm"/>
    <s v="correctiontapekenkoct90212mx5mm"/>
    <s v="Tipe-ex kertas Kenko CT-902"/>
    <s v="KENKO CORRECTION TAPE CT-902 (12M X 5MM)"/>
    <x v="246"/>
    <x v="1"/>
    <e v="#REF!"/>
    <s v="KENKO"/>
    <s v="48 LSN"/>
    <s v="tipex"/>
    <s v="TIPKENCT902"/>
    <s v="48 LSN_"/>
    <n v="7"/>
    <n v="7"/>
    <s v="48 LSN"/>
    <s v=""/>
    <s v="48"/>
    <s v="LSN"/>
    <n v="12"/>
    <s v="PCS"/>
    <s v=""/>
    <s v=""/>
    <n v="576"/>
    <s v="PCS"/>
  </r>
  <r>
    <x v="255"/>
    <s v="tipeexkertaskenkoct902cl"/>
    <s v="kenkocorrectiontapect902cl12mx5mm"/>
    <s v="correctiontapekenkoct902cl12mx5mm"/>
    <s v="Tipe-ex Kertas Kenko CT-902 CL"/>
    <s v="KENKO CORRECTION TAPE CT-902CL (12M X 5 MM)"/>
    <x v="247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6"/>
    <s v="tipeexkertaskenkoct902p"/>
    <s v="kenkocorrectiontapect902p12mx5mm"/>
    <s v="correctiontapekenkoct902p12mx5mmtransparan"/>
    <s v="Tipe-ex kertas Kenko CT-902 P"/>
    <s v="KENKO CORRECTION TAPE CT-902 P (12M X 5MM)"/>
    <x v="248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7"/>
    <s v="tipeexkertaskenkoct903"/>
    <s v="kenkocorrectiontapect90312mx5mm"/>
    <s v="correctiontapekenkoct90312mx5mm"/>
    <s v="Tipe-ex kertas Kenko CT-903"/>
    <s v="KENKO CORRECTION TAPE CT-903 (12M X 5MM)"/>
    <x v="249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58"/>
    <s v="tipeexkertaskenkoct905"/>
    <s v="kenkocorrectiontapect90512mx5mm"/>
    <s v="correctiontapekenkoct90512mx5mm"/>
    <s v="Tipe-ex kertas Kenko CT-905"/>
    <s v="KENKO CORRECTION TAPE CT-905 (12M X 5MM)"/>
    <x v="250"/>
    <x v="1"/>
    <e v="#REF!"/>
    <s v="KENKO"/>
    <s v="48 LSN"/>
    <s v="tipex"/>
    <s v="TIPKENCT905"/>
    <s v="48 LSN_"/>
    <n v="7"/>
    <n v="7"/>
    <s v="48 LSN"/>
    <s v=""/>
    <s v="48"/>
    <s v="LSN"/>
    <n v="12"/>
    <s v="PCS"/>
    <s v=""/>
    <s v=""/>
    <n v="576"/>
    <s v="PCS"/>
  </r>
  <r>
    <x v="259"/>
    <s v="tipeexkertaskenkoct906"/>
    <s v="kenkocorrectiontapect90612mx5mm"/>
    <s v="correctiontapekenkoct90612mx5mm"/>
    <s v="Tipe-ex kertas Kenko CT-906"/>
    <s v="KENKO CORRECTION TAPE CT-906 (12M X 5MM)"/>
    <x v="251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260"/>
    <s v="tipeexkertaskenkoct909"/>
    <s v="kenkocorrectiontapect90912mx5mm"/>
    <s v="correctiontapekenkoct90912mx5mm"/>
    <s v="Tipe-ex kertas Kenko CT-909"/>
    <s v="KENKO CORRECTION TAPE CT-909 (12M X 5MM)"/>
    <x v="252"/>
    <x v="1"/>
    <e v="#REF!"/>
    <s v="KENKO"/>
    <s v="48 LSN"/>
    <s v="tipex"/>
    <s v="TIPKENCT909"/>
    <s v="48 LSN_"/>
    <n v="7"/>
    <n v="7"/>
    <s v="48 LSN"/>
    <s v=""/>
    <s v="48"/>
    <s v="LSN"/>
    <n v="12"/>
    <s v="PCS"/>
    <s v=""/>
    <s v=""/>
    <n v="576"/>
    <s v="PCS"/>
  </r>
  <r>
    <x v="261"/>
    <s v="tipeexkertaskenkoct919"/>
    <s v="kenkocorrectiontapect91912mx5mm"/>
    <s v="correctiontapekenkoct91912mx5mm"/>
    <s v="Tipe-ex Kertas Kenko CT-919"/>
    <s v="KENKO CORRECTION TAPE CT-919 (12M X 5MM)"/>
    <x v="253"/>
    <x v="1"/>
    <e v="#REF!"/>
    <s v="KENKO"/>
    <s v="36 LSN"/>
    <s v="tipex"/>
    <s v="TIPKENCT919"/>
    <s v="36 LSN_"/>
    <n v="7"/>
    <n v="7"/>
    <s v="36 LSN"/>
    <s v=""/>
    <s v="36"/>
    <s v="LSN"/>
    <n v="12"/>
    <s v="PCS"/>
    <s v=""/>
    <s v=""/>
    <n v="432"/>
    <s v="PCS"/>
  </r>
  <r>
    <x v="262"/>
    <s v="opasteljk12wop12chhexagonal"/>
    <s v="oilpastelop12chhexagonaljk"/>
    <s v="crayonoilpasteljoykoop12chhexagonal"/>
    <s v="O pastel JK 12W OP-12CH Hexagonal"/>
    <s v="OIL PASTEL OP-12CH HEXAGONAL JK"/>
    <x v="254"/>
    <x v="1"/>
    <e v="#REF!"/>
    <s v="ATALI"/>
    <s v="12 LSN"/>
    <s v="cr/op"/>
    <s v="opjkop12ch"/>
    <s v="12 LSN_"/>
    <n v="7"/>
    <n v="7"/>
    <s v="12 LSN"/>
    <s v=""/>
    <s v="12"/>
    <s v="LSN"/>
    <n v="12"/>
    <s v="PCS"/>
    <s v=""/>
    <s v=""/>
    <n v="144"/>
    <s v="PCS"/>
  </r>
  <r>
    <x v="263"/>
    <s v="opasteljk12wop12chccompact"/>
    <s v="oilpastelop12chccompactjk"/>
    <s v="crayonoilpasteljoykoop12chccompact"/>
    <s v="O pastel JK 12W OP-12 CHC Compact"/>
    <s v="OIL PASTEL OP-12CHC COMPACT JK"/>
    <x v="255"/>
    <x v="1"/>
    <e v="#REF!"/>
    <s v="ATALI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264"/>
    <s v="opasteljk12wop12crround"/>
    <s v="oilpastelop12crroundjk"/>
    <s v="crayonoilpasteljoykoop12crroundmini"/>
    <s v="O pastel JK 12W OP-12 CR Round"/>
    <s v="OIL PASTEL OP-12CR ROUND JK"/>
    <x v="256"/>
    <x v="1"/>
    <e v="#REF!"/>
    <s v="ATALI"/>
    <s v="24 BOX (6 SET)"/>
    <s v="cr/op"/>
    <s v="CRAYJK12WCR"/>
    <s v="24 BOX_6 SET_"/>
    <n v="7"/>
    <n v="13"/>
    <s v="24 BOX"/>
    <s v="6 SET"/>
    <s v="24"/>
    <s v="BOX"/>
    <s v="6"/>
    <s v="SET"/>
    <s v=""/>
    <s v=""/>
    <n v="144"/>
    <s v="SET"/>
  </r>
  <r>
    <x v="265"/>
    <s v="opasteljk12wop12s"/>
    <s v="oilpastelop12sppcaseseaworldjk"/>
    <s v="crayonoilpasteljoykoop12sppcaseseaworld"/>
    <s v="O pastel JK 12W OP-12 S"/>
    <s v="OIL PASTEL OP-12S PP CASE SEA WORLD JK"/>
    <x v="257"/>
    <x v="1"/>
    <e v="#REF!"/>
    <s v="ATALI"/>
    <s v="12 LSN"/>
    <s v="cr/op"/>
    <s v="opjk12W"/>
    <s v="12 LSN_"/>
    <n v="7"/>
    <n v="7"/>
    <s v="12 LSN"/>
    <s v=""/>
    <s v="12"/>
    <s v="LSN"/>
    <n v="12"/>
    <s v="PCS"/>
    <s v=""/>
    <s v=""/>
    <n v="144"/>
    <s v="PCS"/>
  </r>
  <r>
    <x v="266"/>
    <s v="opasteljk18wop18s"/>
    <s v="oilpastelop18sppcaseseaworldjk"/>
    <s v="crayonoilpasteljoykoop18sppcaseseaworld"/>
    <s v="O pastel JK 18W OP-18 S"/>
    <s v="OIL PASTEL OP-18S PP CASE SEA WORLD JK"/>
    <x v="258"/>
    <x v="1"/>
    <e v="#REF!"/>
    <s v="ATALI"/>
    <s v="6 LSN"/>
    <s v="cr/op"/>
    <s v="opjkop18W"/>
    <s v="6 LSN_"/>
    <n v="6"/>
    <n v="6"/>
    <s v="6 LSN"/>
    <s v=""/>
    <s v="6"/>
    <s v="LSN"/>
    <n v="12"/>
    <s v="PCS"/>
    <s v=""/>
    <s v=""/>
    <n v="72"/>
    <s v="PCS"/>
  </r>
  <r>
    <x v="267"/>
    <s v="opasteljk24wop24s"/>
    <s v="oilpastelop24sppcaseseaworldjk"/>
    <s v="crayonoilpasteljoykoop24sppcaseseaworld"/>
    <s v="O pastel JK 24W OP-24 S"/>
    <s v="OIL PASTEL OP-24S PP CASE SEA WORLD JK"/>
    <x v="259"/>
    <x v="1"/>
    <e v="#REF!"/>
    <s v="ATALI"/>
    <s v="8 BOX (6 SET)"/>
    <s v="cr/op"/>
    <s v="OPJK24W"/>
    <s v="8 BOX_6 SET_"/>
    <n v="6"/>
    <n v="12"/>
    <s v="8 BOX"/>
    <s v="6 SET"/>
    <s v="8"/>
    <s v="BOX"/>
    <s v="6"/>
    <s v="SET"/>
    <s v=""/>
    <s v=""/>
    <n v="48"/>
    <s v="SET"/>
  </r>
  <r>
    <x v="268"/>
    <s v="opasteljk36wop36s"/>
    <s v="oilpastelop36sppcaseseaworldjk"/>
    <s v="crayonoilpasteljoykoop36sppcaseseaworld"/>
    <s v="O pastel JK 36W OP-36 S"/>
    <s v="OIL PASTEL OP-36S PP CASE SEA WORLD JK"/>
    <x v="260"/>
    <x v="1"/>
    <e v="#REF!"/>
    <s v="ATALI"/>
    <s v="6 BOX (6 SET)"/>
    <s v="cr/op"/>
    <m/>
    <s v="6 BOX_6 SET_"/>
    <n v="6"/>
    <n v="12"/>
    <s v="6 BOX"/>
    <s v="6 SET"/>
    <s v="6"/>
    <s v="BOX"/>
    <s v="6"/>
    <s v="SET"/>
    <s v=""/>
    <s v=""/>
    <n v="36"/>
    <s v="SET"/>
  </r>
  <r>
    <x v="269"/>
    <s v="opasteljk48wop48s"/>
    <s v="oilpastelop48sppcaseseaworldjk"/>
    <s v="crayonoilpasteljoykoop48sppcaseseaworld"/>
    <s v="O pastel JK 48W OP-48 S"/>
    <s v="OIL PASTEL OP-48S PP CASE SEA WORLD JK"/>
    <x v="261"/>
    <x v="1"/>
    <e v="#REF!"/>
    <s v="ATALI"/>
    <s v="4 BOX (6 SET)"/>
    <s v="cr/op"/>
    <s v="OPJK48W"/>
    <s v="4 BOX_6 SET_"/>
    <n v="6"/>
    <n v="12"/>
    <s v="4 BOX"/>
    <s v="6 SET"/>
    <s v="4"/>
    <s v="BOX"/>
    <s v="6"/>
    <s v="SET"/>
    <s v=""/>
    <s v=""/>
    <n v="24"/>
    <s v="SET"/>
  </r>
  <r>
    <x v="270"/>
    <s v="opasteljk55wop55s"/>
    <s v="oilpastelop55sppcaseseaworldjk"/>
    <s v="crayonoilpasteljoykoop55sppcaseseaworld"/>
    <s v="O pastel JK 55W OP-55 S"/>
    <s v="OIL PASTEL OP-55S PP CASE SEA WORLD JK"/>
    <x v="262"/>
    <x v="1"/>
    <e v="#REF!"/>
    <s v="ATALI"/>
    <s v="4 BOX (6 SET)"/>
    <s v="cr/op"/>
    <s v="OPJK55W"/>
    <s v="4 BOX_6 SET_"/>
    <n v="6"/>
    <n v="12"/>
    <s v="4 BOX"/>
    <s v="6 SET"/>
    <s v="4"/>
    <s v="BOX"/>
    <s v="6"/>
    <s v="SET"/>
    <s v=""/>
    <s v=""/>
    <n v="24"/>
    <s v="SET"/>
  </r>
  <r>
    <x v="271"/>
    <s v="opasteljk72wop72s"/>
    <s v="oilpastelop72sppcaseseaworldjk"/>
    <s v="crayonoilpasteljoykoop72sppcaseseaworld"/>
    <s v="O pastel JK 72W OP-72 S"/>
    <s v="OIL PASTEL OP-72S PP CASE SEA WORLD JK"/>
    <x v="263"/>
    <x v="1"/>
    <e v="#REF!"/>
    <s v="ATALI"/>
    <s v="4 BOX (6 SET)"/>
    <s v="cr/op"/>
    <s v="OPJK72W"/>
    <s v="4 BOX_6 SET_"/>
    <n v="6"/>
    <n v="12"/>
    <s v="4 BOX"/>
    <s v="6 SET"/>
    <s v="4"/>
    <s v="BOX"/>
    <s v="6"/>
    <s v="SET"/>
    <s v=""/>
    <s v=""/>
    <n v="24"/>
    <s v="SET"/>
  </r>
  <r>
    <x v="272"/>
    <s v="opastelkenko12wgarden"/>
    <s v="kenko12coloroilpastelgarden"/>
    <s v="crayonoilpastelkenko12wgarden"/>
    <s v="O pastel Kenko 12W Garden"/>
    <s v="KENKO 12 COLOR OIL PASTEL -GARDEN"/>
    <x v="264"/>
    <x v="1"/>
    <e v="#REF!"/>
    <s v="KENKO"/>
    <s v="12 LSN"/>
    <s v="cr/op"/>
    <s v="opken12wgarden"/>
    <s v="12 LSN_"/>
    <n v="7"/>
    <n v="7"/>
    <s v="12 LSN"/>
    <s v=""/>
    <s v="12"/>
    <s v="LSN"/>
    <n v="12"/>
    <s v="PCS"/>
    <s v=""/>
    <s v=""/>
    <n v="144"/>
    <s v="PCS"/>
  </r>
  <r>
    <x v="273"/>
    <s v="opastelkenko18wgarden"/>
    <s v="kenko18coloroilpastelgarden"/>
    <s v="crayonoilpastelkenko18wgarden"/>
    <s v="O pastel Kenko 18W Garden"/>
    <s v="KENKO 18 COLOR OIL PASTEL -GARDEN"/>
    <x v="265"/>
    <x v="1"/>
    <e v="#REF!"/>
    <s v="KENKO"/>
    <s v="6 LSN"/>
    <s v="cr/op"/>
    <s v="opken18wgarden"/>
    <s v="6 LSN_"/>
    <n v="6"/>
    <n v="6"/>
    <s v="6 LSN"/>
    <s v=""/>
    <s v="6"/>
    <s v="LSN"/>
    <n v="12"/>
    <s v="PCS"/>
    <s v=""/>
    <s v=""/>
    <n v="72"/>
    <s v="PCS"/>
  </r>
  <r>
    <x v="274"/>
    <s v="opastelkenko24wgarden"/>
    <s v="kenko24coloroilpastelgarden"/>
    <s v="crayonoilpastelkenko24wgarden"/>
    <s v="O pastel Kenko 24W Garden"/>
    <s v="KENKO 24 COLOR OIL PASTEL - GARDEN"/>
    <x v="266"/>
    <x v="1"/>
    <e v="#REF!"/>
    <s v="KENKO"/>
    <s v="8 BOX (6 SET)"/>
    <s v="cr/op"/>
    <s v="opken24wgarden"/>
    <s v="8 BOX_6 SET_"/>
    <n v="6"/>
    <n v="12"/>
    <s v="8 BOX"/>
    <s v="6 SET"/>
    <s v="8"/>
    <s v="BOX"/>
    <s v="6"/>
    <s v="SET"/>
    <s v=""/>
    <s v=""/>
    <n v="48"/>
    <s v="SET"/>
  </r>
  <r>
    <x v="275"/>
    <s v="opastelkenko36wgarden"/>
    <s v="kenko36coloroilpastelgarden"/>
    <s v="crayonoilpastelkenko36wgarden"/>
    <s v="O pastel Kenko 36W Garden"/>
    <s v="KENKO 36 COLOR OIL PASTEL - GARDEN"/>
    <x v="267"/>
    <x v="1"/>
    <e v="#REF!"/>
    <s v="KENKO"/>
    <s v="8 BOX (6 SET)"/>
    <s v="cr/op"/>
    <s v="opken36wgarden"/>
    <s v="8 BOX_6 SET_"/>
    <n v="6"/>
    <n v="12"/>
    <s v="8 BOX"/>
    <s v="6 SET"/>
    <s v="8"/>
    <s v="BOX"/>
    <s v="6"/>
    <s v="SET"/>
    <s v=""/>
    <s v=""/>
    <n v="48"/>
    <s v="SET"/>
  </r>
  <r>
    <x v="276"/>
    <s v="crayonputarjktwcr12mini"/>
    <s v="crayonputartwcr12minijk"/>
    <s v="crayonoilpastelputarjoykotwcr12minipendek"/>
    <s v="Crayon putar JK TWCR-12 mini"/>
    <s v="CRAYON PUTAR TWCR-12MINI JK"/>
    <x v="268"/>
    <x v="1"/>
    <e v="#REF!"/>
    <s v="ATALI"/>
    <s v="12 LSN"/>
    <s v="cr/op"/>
    <s v="opjktwcr12mini"/>
    <s v="12 LSN_"/>
    <n v="7"/>
    <n v="7"/>
    <s v="12 LSN"/>
    <s v=""/>
    <s v="12"/>
    <s v="LSN"/>
    <n v="12"/>
    <s v="PCS"/>
    <s v=""/>
    <s v=""/>
    <n v="144"/>
    <s v="PCS"/>
  </r>
  <r>
    <x v="277"/>
    <s v="crayonputarjktwcr12s"/>
    <s v="crayonputartwcr12sjk"/>
    <s v="crayonoilpastelputarjoykotwcr12spanjang"/>
    <s v="Crayon putar JK TWCR-12 S"/>
    <s v="CRAYON PUTAR TWCR-12S JK"/>
    <x v="269"/>
    <x v="1"/>
    <e v="#REF!"/>
    <s v="ATALI"/>
    <s v="12 LSN"/>
    <s v="cr/op"/>
    <s v="opjktwcr12s"/>
    <s v="12 LSN_"/>
    <n v="7"/>
    <n v="7"/>
    <s v="12 LSN"/>
    <s v=""/>
    <s v="12"/>
    <s v="LSN"/>
    <n v="12"/>
    <s v="PCS"/>
    <s v=""/>
    <s v=""/>
    <n v="144"/>
    <s v="PCS"/>
  </r>
  <r>
    <x v="278"/>
    <s v="crayonputarjktwcr24s"/>
    <s v="crayonputartwcr24sjk"/>
    <s v="crayonoilpastelputarjoykotwcr24spanjang"/>
    <s v="Crayon putar JK TWCR-24 S"/>
    <s v="CRAYON PUTAR TWCR-24S JK"/>
    <x v="270"/>
    <x v="1"/>
    <e v="#REF!"/>
    <s v="ATALI"/>
    <s v="12 BOX (6 SET)"/>
    <s v="cr/op"/>
    <m/>
    <s v="12 BOX_6 SET_"/>
    <n v="7"/>
    <n v="13"/>
    <s v="12 BOX"/>
    <s v="6 SET"/>
    <s v="12"/>
    <s v="BOX"/>
    <s v="6"/>
    <s v="SET"/>
    <s v=""/>
    <s v=""/>
    <n v="72"/>
    <s v="SET"/>
  </r>
  <r>
    <x v="279"/>
    <s v="crayonputartiti12wticp12t"/>
    <s v="titi12colortwistcrayonticp12t"/>
    <s v="crayonoilpastelputartititicp12ttwist"/>
    <s v="Crayon putar Titi 12W TI-CP-12T"/>
    <s v="TITI 12 COLOR TWIST CRAYON TI-CP-12T"/>
    <x v="271"/>
    <x v="1"/>
    <e v="#REF!"/>
    <s v="KENKO"/>
    <s v="12 LSN"/>
    <s v="crayon"/>
    <m/>
    <s v="12 LSN_"/>
    <n v="7"/>
    <n v="7"/>
    <s v="12 LSN"/>
    <s v=""/>
    <s v="12"/>
    <s v="LSN"/>
    <n v="12"/>
    <s v="PCS"/>
    <s v=""/>
    <s v=""/>
    <n v="144"/>
    <s v="PCS"/>
  </r>
  <r>
    <x v="280"/>
    <s v="opasteltiti12wtip12s"/>
    <s v="titi12coloroilpasteltip12s"/>
    <s v="crayonoilpasteltititip12s"/>
    <s v="O pastel Titi 12W TI-P-12 S"/>
    <s v="TITI 12 COLOR OIL PASTEL TI-P-12 S"/>
    <x v="272"/>
    <x v="1"/>
    <e v="#REF!"/>
    <s v="KENKO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281"/>
    <s v="opasteltiti18wtip18s"/>
    <s v="titi18coloroilpasteltip18s"/>
    <s v="crayonoilpasteltititip18s"/>
    <s v="O pastel Titi 18W TI-P-18 S"/>
    <s v="TITI 18 COLOR OIL PASTEL TI-P-18 S"/>
    <x v="273"/>
    <x v="1"/>
    <e v="#REF!"/>
    <s v="KENKO"/>
    <s v="6 LSN"/>
    <s v="cr/op"/>
    <m/>
    <s v="6 LSN_"/>
    <n v="6"/>
    <n v="6"/>
    <s v="6 LSN"/>
    <s v=""/>
    <s v="6"/>
    <s v="LSN"/>
    <n v="12"/>
    <s v="PCS"/>
    <s v=""/>
    <s v=""/>
    <n v="72"/>
    <s v="PCS"/>
  </r>
  <r>
    <x v="282"/>
    <s v="opasteltiti24wtip24s"/>
    <s v="titi24coloroilpasteltip24s"/>
    <s v="crayonoilpasteltititip24s"/>
    <s v="O pastel Titi 24W TI-P-24 S"/>
    <s v="TITI 24 COLOR OIL PASTEL TI-P-24 S"/>
    <x v="274"/>
    <x v="1"/>
    <e v="#REF!"/>
    <s v="KENKO"/>
    <s v="8 BOX (6 SET)"/>
    <s v="cr/op"/>
    <m/>
    <s v="8 BOX_6 SET_"/>
    <n v="6"/>
    <n v="12"/>
    <s v="8 BOX"/>
    <s v="6 SET"/>
    <s v="8"/>
    <s v="BOX"/>
    <s v="6"/>
    <s v="SET"/>
    <s v=""/>
    <s v=""/>
    <n v="48"/>
    <s v="SET"/>
  </r>
  <r>
    <x v="283"/>
    <s v="opasteltiti36wtip36s"/>
    <s v="titi36coloroilpasteltip36s"/>
    <s v="crayonoilpasteltititip36s"/>
    <s v="O pastel Titi 36W TI-P-36 S"/>
    <s v="TITI 36 COLOR OIL PASTEL TI-P-36 S"/>
    <x v="275"/>
    <x v="1"/>
    <e v="#REF!"/>
    <s v="KENKO"/>
    <s v="6 BOX (6 SET)"/>
    <s v="cr/op"/>
    <m/>
    <s v="6 BOX_6 SET_"/>
    <n v="6"/>
    <n v="12"/>
    <s v="6 BOX"/>
    <s v="6 SET"/>
    <s v="6"/>
    <s v="BOX"/>
    <s v="6"/>
    <s v="SET"/>
    <s v=""/>
    <s v=""/>
    <n v="36"/>
    <s v="SET"/>
  </r>
  <r>
    <x v="284"/>
    <s v="opasteltiti48wtip48s"/>
    <s v="titi48coloroilpasteltip48s"/>
    <s v="crayonoilpasteltititip48s"/>
    <s v="O pastel Titi 48W TI-P-48 S"/>
    <s v="TITI 48 COLOR OIL PASTEL TI-P-48 S"/>
    <x v="276"/>
    <x v="1"/>
    <e v="#REF!"/>
    <s v="KENKO"/>
    <s v="4 BOX (6 SET)"/>
    <s v="cr/op"/>
    <m/>
    <s v="4 BOX_6 SET_"/>
    <n v="6"/>
    <n v="12"/>
    <s v="4 BOX"/>
    <s v="6 SET"/>
    <s v="4"/>
    <s v="BOX"/>
    <s v="6"/>
    <s v="SET"/>
    <s v=""/>
    <s v=""/>
    <n v="24"/>
    <s v="SET"/>
  </r>
  <r>
    <x v="285"/>
    <s v="opasteltiti55wtip55s"/>
    <s v="titi55coloroilpasteltip55s"/>
    <s v="crayonoilpasteltititip55s"/>
    <s v="O pastel Titi 55W TI-P-55 S"/>
    <s v="TITI 55 COLOR OIL PASTEL TI-P-55 S"/>
    <x v="277"/>
    <x v="1"/>
    <e v="#REF!"/>
    <s v="KENKO"/>
    <s v="4 BOX (6 SET)"/>
    <s v="cr/op"/>
    <m/>
    <s v="4 BOX_6 SET_"/>
    <n v="6"/>
    <n v="12"/>
    <s v="4 BOX"/>
    <s v="6 SET"/>
    <s v="4"/>
    <s v="BOX"/>
    <s v="6"/>
    <s v="SET"/>
    <s v=""/>
    <s v=""/>
    <n v="24"/>
    <s v="SET"/>
  </r>
  <r>
    <x v="286"/>
    <s v="cuttervancokecil128trans"/>
    <s v="cutter128transkcl12pcs"/>
    <s v="cutter128transparankecil12pcs"/>
    <s v="Cutter Vanco kecil 128 Trans"/>
    <s v="CUTTER 128 TRANS KCL (12 PCS)"/>
    <x v="278"/>
    <x v="1"/>
    <e v="#REF!"/>
    <s v="SAMUDRA ANGKASA JAYA"/>
    <s v="120 LSN"/>
    <s v="cutter"/>
    <m/>
    <s v="120 LSN_"/>
    <n v="8"/>
    <n v="8"/>
    <s v="120 LSN"/>
    <s v=""/>
    <s v="120"/>
    <s v="LSN"/>
    <n v="12"/>
    <s v="PCS"/>
    <s v=""/>
    <s v=""/>
    <n v="1440"/>
    <s v="PCS"/>
  </r>
  <r>
    <x v="287"/>
    <s v="cutterjkl500"/>
    <s v="cutterl500jk"/>
    <s v="cutter18mmjoykol500isibesar"/>
    <s v="Cutter JK L-500"/>
    <s v="CUTTER L-500 JK"/>
    <x v="279"/>
    <x v="1"/>
    <e v="#REF!"/>
    <s v="ATALI"/>
    <s v="24 LSN"/>
    <s v="cutter"/>
    <s v="cutjkl500"/>
    <s v="24 LSN_"/>
    <n v="7"/>
    <n v="7"/>
    <s v="24 LSN"/>
    <s v=""/>
    <s v="24"/>
    <s v="LSN"/>
    <n v="12"/>
    <s v="PCS"/>
    <s v=""/>
    <s v=""/>
    <n v="288"/>
    <s v="PCS"/>
  </r>
  <r>
    <x v="288"/>
    <s v="cutterjkl500cu"/>
    <s v="cutterl500cujk"/>
    <s v="cutter18mmjoykol500cu"/>
    <s v="Cutter JK L-500-CU"/>
    <s v="CUTTER L-500-CU JK"/>
    <x v="280"/>
    <x v="1"/>
    <e v="#REF!"/>
    <s v="ATALI"/>
    <s v="24 LSN"/>
    <s v="cutter"/>
    <m/>
    <s v="24 LSN_"/>
    <n v="7"/>
    <n v="7"/>
    <s v="24 LSN"/>
    <s v=""/>
    <s v="24"/>
    <s v="LSN"/>
    <n v="12"/>
    <s v="PCS"/>
    <s v=""/>
    <s v=""/>
    <n v="288"/>
    <s v="PCS"/>
  </r>
  <r>
    <x v="289"/>
    <s v="cutterkenkol500"/>
    <s v="kenkocutterl50018mmblade"/>
    <s v="cutter18mmkenkol500besar"/>
    <s v="Cutter Kenko L-500"/>
    <s v="KENKO CUTTER L-500 (18MM BLADE)"/>
    <x v="281"/>
    <x v="1"/>
    <e v="#REF!"/>
    <s v="KENKO"/>
    <s v="20 LSN"/>
    <s v="cutter"/>
    <s v="cutkenl500"/>
    <s v="20 LSN_"/>
    <n v="7"/>
    <n v="7"/>
    <s v="20 LSN"/>
    <s v=""/>
    <s v="20"/>
    <s v="LSN"/>
    <n v="12"/>
    <s v="PCS"/>
    <s v=""/>
    <s v=""/>
    <n v="240"/>
    <s v="PCS"/>
  </r>
  <r>
    <x v="290"/>
    <s v="cutterjka300"/>
    <s v="cuttera300aautolockjk"/>
    <s v="cutter9mmjoykoa300aautolockkecil"/>
    <s v="Cutter JK A-300"/>
    <s v="CUTTER A-300A (AUTOLOCK) JK"/>
    <x v="282"/>
    <x v="1"/>
    <e v="#REF!"/>
    <s v="ATALI"/>
    <s v="48 LSN"/>
    <s v="cutter"/>
    <m/>
    <s v="48 LSN_"/>
    <n v="7"/>
    <n v="7"/>
    <s v="48 LSN"/>
    <s v=""/>
    <s v="48"/>
    <s v="LSN"/>
    <n v="12"/>
    <s v="PCS"/>
    <s v=""/>
    <s v=""/>
    <n v="576"/>
    <s v="PCS"/>
  </r>
  <r>
    <x v="291"/>
    <s v="cutterjkk200"/>
    <s v="cutterk200jk"/>
    <s v="cutter9mmjoykok200kecil"/>
    <s v="Cutter JK K200"/>
    <s v="CUTTER K200 JK"/>
    <x v="283"/>
    <x v="1"/>
    <e v="#REF!"/>
    <s v="ATALI"/>
    <s v="48 LSN"/>
    <s v="cutter"/>
    <m/>
    <s v="48 LSN_"/>
    <n v="7"/>
    <n v="7"/>
    <s v="48 LSN"/>
    <s v=""/>
    <s v="48"/>
    <s v="LSN"/>
    <n v="12"/>
    <s v="PCS"/>
    <s v=""/>
    <s v=""/>
    <n v="576"/>
    <s v="PCS"/>
  </r>
  <r>
    <x v="292"/>
    <s v="cutterkenkoa300"/>
    <s v="kenkocuttera3009mmblade"/>
    <s v="cutter9mmkenkoa300kecil"/>
    <s v="Cutter Kenko A-300"/>
    <s v="KENKO CUTTER A-300 (9MM BLADE)"/>
    <x v="284"/>
    <x v="1"/>
    <e v="#REF!"/>
    <s v="KENKO"/>
    <s v="30 LSN"/>
    <s v="cutter"/>
    <s v="CUTKENA300A"/>
    <s v="30 LSN_"/>
    <n v="7"/>
    <n v="7"/>
    <s v="30 LSN"/>
    <s v=""/>
    <s v="30"/>
    <s v="LSN"/>
    <n v="12"/>
    <s v="PCS"/>
    <s v=""/>
    <s v=""/>
    <n v="360"/>
    <s v="PCS"/>
  </r>
  <r>
    <x v="293"/>
    <s v="cutterkenkok200"/>
    <s v="kenkocutterk2009mmblade"/>
    <s v="cutter9mmkenkok200kecil"/>
    <s v="Cutter Kenko K-200"/>
    <s v="KENKO CUTTER K-200 (9MM BLADE)"/>
    <x v="285"/>
    <x v="1"/>
    <e v="#REF!"/>
    <s v="KENKO"/>
    <s v="30 LSN"/>
    <s v="cutter"/>
    <s v="CUTKENK200"/>
    <s v="30 LSN_"/>
    <n v="7"/>
    <n v="7"/>
    <s v="30 LSN"/>
    <s v=""/>
    <s v="30"/>
    <s v="LSN"/>
    <n v="12"/>
    <s v="PCS"/>
    <s v=""/>
    <s v=""/>
    <n v="360"/>
    <s v="PCS"/>
  </r>
  <r>
    <x v="294"/>
    <s v="cutterjkcu10bc"/>
    <s v="cuttercu10bcjk"/>
    <s v="cutterjoykocu10bc"/>
    <s v="Cutter JK CU-10 BC"/>
    <s v="CUTTER CU-10BC JK"/>
    <x v="286"/>
    <x v="1"/>
    <e v="#REF!"/>
    <s v="ATALI"/>
    <s v="24 LSN"/>
    <s v="cutter"/>
    <m/>
    <s v="24 LSN_"/>
    <n v="7"/>
    <n v="7"/>
    <s v="24 LSN"/>
    <s v=""/>
    <s v="24"/>
    <s v="LSN"/>
    <n v="12"/>
    <s v="PCS"/>
    <s v=""/>
    <s v=""/>
    <n v="288"/>
    <s v="PCS"/>
  </r>
  <r>
    <x v="295"/>
    <s v="cutterjkcu15bc"/>
    <s v="cuttercu15bcjk"/>
    <s v="cutterjoykocu15bc"/>
    <s v="Cutter JK CU-15 BC"/>
    <s v="CUTTER CU-15BC JK"/>
    <x v="287"/>
    <x v="1"/>
    <e v="#REF!"/>
    <s v="ATALI"/>
    <s v="24 LSN"/>
    <s v="cutter"/>
    <m/>
    <s v="24 LSN_"/>
    <n v="7"/>
    <n v="7"/>
    <s v="24 LSN"/>
    <s v=""/>
    <s v="24"/>
    <s v="LSN"/>
    <n v="12"/>
    <s v="PCS"/>
    <s v=""/>
    <s v=""/>
    <n v="288"/>
    <s v="PCS"/>
  </r>
  <r>
    <x v="296"/>
    <s v="cuttervancoknfev750"/>
    <s v="cutterknifev750"/>
    <s v="cuttervancov750besar"/>
    <s v="Cutter Vanco Knfe V-750"/>
    <s v="CUTTER KNIFE V-750"/>
    <x v="288"/>
    <x v="1"/>
    <e v="#REF!"/>
    <s v="SAMUDRA ANGKASA JAYA"/>
    <s v="240 PCS"/>
    <s v="cutter"/>
    <s v="cutvanv750"/>
    <s v="240 PCS_"/>
    <n v="8"/>
    <n v="8"/>
    <s v="240 PCS"/>
    <s v=""/>
    <s v="240"/>
    <s v="PCS"/>
    <s v=""/>
    <s v=""/>
    <s v=""/>
    <s v=""/>
    <n v="240"/>
    <s v="PCS"/>
  </r>
  <r>
    <x v="297"/>
    <s v="datestampjkd4"/>
    <s v="datestampd4jk"/>
    <s v="datestampjoykod4"/>
    <s v="Date Stamp JK D-4"/>
    <s v="DATE STAMP D-4 JK"/>
    <x v="289"/>
    <x v="1"/>
    <e v="#REF!"/>
    <s v="ATALI"/>
    <s v="40 LSN"/>
    <s v="stamp"/>
    <m/>
    <s v="40 LSN_"/>
    <n v="7"/>
    <n v="7"/>
    <s v="40 LSN"/>
    <s v=""/>
    <s v="40"/>
    <s v="LSN"/>
    <n v="12"/>
    <s v="PCS"/>
    <s v=""/>
    <s v=""/>
    <n v="480"/>
    <s v="PCS"/>
  </r>
  <r>
    <x v="298"/>
    <s v="datestampjks68lunas"/>
    <s v="datestamps68lunasjk"/>
    <s v="datestampjoykos68lunas"/>
    <s v="Date stamp JK S-68 Lunas"/>
    <s v="DATE STAMP S-68 (LUNAS) JK"/>
    <x v="290"/>
    <x v="1"/>
    <e v="#REF!"/>
    <s v="ATALI"/>
    <s v="20 LSN"/>
    <s v="stamp"/>
    <s v="stajks68"/>
    <s v="20 LSN_"/>
    <n v="7"/>
    <n v="7"/>
    <s v="20 LSN"/>
    <s v=""/>
    <s v="20"/>
    <s v="LSN"/>
    <n v="12"/>
    <s v="PCS"/>
    <s v=""/>
    <s v=""/>
    <n v="240"/>
    <s v="PCS"/>
  </r>
  <r>
    <x v="299"/>
    <s v="datestampkenkod35mm"/>
    <s v="kenkodatestampd35mm"/>
    <s v="datestampkenkod3captanggal5mm"/>
    <s v="Date Stamp Kenko D-3 5mm"/>
    <s v="KENKO DATE STAMP D-3 (5 MM)"/>
    <x v="291"/>
    <x v="1"/>
    <e v="#REF!"/>
    <s v="KENKO"/>
    <s v="40 LSN"/>
    <s v="stamp"/>
    <s v="stakend3"/>
    <s v="40 LSN_"/>
    <n v="7"/>
    <n v="7"/>
    <s v="40 LSN"/>
    <s v=""/>
    <s v="40"/>
    <s v="LSN"/>
    <n v="12"/>
    <s v="PCS"/>
    <s v=""/>
    <s v=""/>
    <n v="480"/>
    <s v="PCS"/>
  </r>
  <r>
    <x v="300"/>
    <s v="datestampkenkod44mm"/>
    <s v="kenkodatestampd44mm"/>
    <s v="datestampkenkod4captanggal4mm"/>
    <s v="Date stamp Kenko D-4 4mm"/>
    <s v="KENKO DATE STAMP D-4 (4MM)"/>
    <x v="292"/>
    <x v="1"/>
    <e v="#REF!"/>
    <s v="KENKO"/>
    <s v="40 LSN"/>
    <s v="stamp"/>
    <s v="stakend4"/>
    <s v="40 LSN_"/>
    <n v="7"/>
    <n v="7"/>
    <s v="40 LSN"/>
    <s v=""/>
    <s v="40"/>
    <s v="LSN"/>
    <n v="12"/>
    <s v="PCS"/>
    <s v=""/>
    <s v=""/>
    <n v="480"/>
    <s v="PCS"/>
  </r>
  <r>
    <x v="301"/>
    <s v="desksetjkds0812"/>
    <s v="desksetds0812jk"/>
    <s v="desksetjoykods0812"/>
    <s v="Desk Set JK DS-0812"/>
    <s v="DESK SET DS-0812 JK"/>
    <x v="293"/>
    <x v="1"/>
    <e v="#REF!"/>
    <s v="ATALI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302"/>
    <s v="desksetjkds1015"/>
    <s v="desksetds1015jk"/>
    <s v="desksetjoykods1015"/>
    <s v="Desk Set JK DS-1015"/>
    <s v="DESK SET DS-1015 JK"/>
    <x v="294"/>
    <x v="1"/>
    <e v="#REF!"/>
    <s v="ATALI"/>
    <s v="90 PCS"/>
    <s v="dll"/>
    <m/>
    <s v="90 PCS_"/>
    <n v="7"/>
    <n v="7"/>
    <s v="90 PCS"/>
    <s v=""/>
    <s v="90"/>
    <s v="PCS"/>
    <s v=""/>
    <s v=""/>
    <s v=""/>
    <s v=""/>
    <n v="90"/>
    <s v="PCS"/>
  </r>
  <r>
    <x v="303"/>
    <s v="desksetjkds16cobiru"/>
    <s v="desksetds16cobluejk"/>
    <s v="desksetjoykods16cobiru"/>
    <s v="Desk Set JK DS-16 CO Biru"/>
    <s v="DESK SET DS-16CO (BLUE) JK"/>
    <x v="295"/>
    <x v="1"/>
    <e v="#REF!"/>
    <s v="ATALI"/>
    <s v="8 BOX (12 PCS)"/>
    <s v="dll"/>
    <m/>
    <s v="8 BOX_12 PCS_"/>
    <n v="6"/>
    <n v="13"/>
    <s v="8 BOX"/>
    <s v="12 PCS"/>
    <s v="8"/>
    <s v="BOX"/>
    <s v="12"/>
    <s v="PCS"/>
    <s v=""/>
    <s v=""/>
    <n v="96"/>
    <s v="PCS"/>
  </r>
  <r>
    <x v="304"/>
    <s v="desksetjkds16cohijau"/>
    <s v="desksetds16cogreenjk"/>
    <s v="desksetjoykods16cohijau"/>
    <s v="Desk Set JK DS-16 CO Hijau"/>
    <s v="DESK SET DS-16CO (GREEN) JK"/>
    <x v="296"/>
    <x v="1"/>
    <e v="#REF!"/>
    <s v="ATALI"/>
    <s v="8 BOX (12 PCS)"/>
    <s v="dll"/>
    <m/>
    <s v="8 BOX_12 PCS_"/>
    <n v="6"/>
    <n v="13"/>
    <s v="8 BOX"/>
    <s v="12 PCS"/>
    <s v="8"/>
    <s v="BOX"/>
    <s v="12"/>
    <s v="PCS"/>
    <s v=""/>
    <s v=""/>
    <n v="96"/>
    <s v="PCS"/>
  </r>
  <r>
    <x v="305"/>
    <s v="desksetjkds16comerah"/>
    <s v="desksetds16coredjk"/>
    <s v="desksetjoykods16comerah"/>
    <s v="Desk Set JK DS-16 CO Merah"/>
    <s v="DESK SET DS-16CO (RED) JK"/>
    <x v="297"/>
    <x v="1"/>
    <e v="#REF!"/>
    <s v="ATALI"/>
    <s v="8 BOX (12 PCS)"/>
    <s v="dll"/>
    <m/>
    <s v="8 BOX_12 PCS_"/>
    <n v="6"/>
    <n v="13"/>
    <s v="8 BOX"/>
    <s v="12 PCS"/>
    <s v="8"/>
    <s v="BOX"/>
    <s v="12"/>
    <s v="PCS"/>
    <s v=""/>
    <s v=""/>
    <n v="96"/>
    <s v="PCS"/>
  </r>
  <r>
    <x v="306"/>
    <s v="desksetkenkok8312"/>
    <s v="kenkodesksetk8312"/>
    <s v="desksetkenkok8312organizer"/>
    <s v="Desk Set Kenko K-8312"/>
    <s v="KENKO DESK SET K-8312"/>
    <x v="298"/>
    <x v="1"/>
    <e v="#REF!"/>
    <s v="KENKO"/>
    <s v="48 PCS"/>
    <s v="dll"/>
    <s v="DESKEN8312"/>
    <s v="48 PCS_"/>
    <n v="7"/>
    <n v="7"/>
    <s v="48 PCS"/>
    <s v=""/>
    <s v="48"/>
    <s v="PCS"/>
    <s v=""/>
    <s v=""/>
    <s v=""/>
    <s v=""/>
    <n v="48"/>
    <s v="PCS"/>
  </r>
  <r>
    <x v="307"/>
    <s v="doubletapekenko12mmhgplstbiru"/>
    <s v="kenkodoubletape12mmhgbluecore"/>
    <s v="doubletapekenko12mmbluecore12"/>
    <s v="Double tape Kenko 12mm HG plst BIRU"/>
    <s v="KENKO DOUBLE TAPE 12MM HG-BLUE CORE"/>
    <x v="299"/>
    <x v="1"/>
    <e v="#REF!"/>
    <s v="KENKO"/>
    <s v="240 ROL"/>
    <s v="isolasi"/>
    <m/>
    <s v="240 ROL_"/>
    <n v="8"/>
    <n v="8"/>
    <s v="240 ROL"/>
    <s v=""/>
    <s v="240"/>
    <s v="ROL"/>
    <s v=""/>
    <s v=""/>
    <s v=""/>
    <s v=""/>
    <n v="240"/>
    <s v="ROL"/>
  </r>
  <r>
    <x v="308"/>
    <s v="doubletapekenko12mmhgplstbiru"/>
    <s v="kenkodoubletape12mmhgbluecorebt"/>
    <s v="doubletapekenko12mmbluecore12"/>
    <s v="Double tape Kenko 12mm HG plst BIRU"/>
    <s v="KENKO DOUBLE TAPE 12MM HG-BLUE CORE (BT)"/>
    <x v="299"/>
    <x v="1"/>
    <e v="#REF!"/>
    <s v="KENKO"/>
    <s v="480 ROL"/>
    <s v="isolasi"/>
    <m/>
    <s v="480 ROL_"/>
    <n v="8"/>
    <n v="8"/>
    <s v="480 ROL"/>
    <s v=""/>
    <s v="480"/>
    <s v="ROL"/>
    <s v=""/>
    <s v=""/>
    <s v=""/>
    <s v=""/>
    <n v="480"/>
    <s v="ROL"/>
  </r>
  <r>
    <x v="309"/>
    <s v="doubletapekenko48mmhgplstbiru"/>
    <s v="kenkodoubletape48mmhgbluecorebt"/>
    <s v="doubletapekenko48mmbluecore2"/>
    <s v="Double tape Kenko 48mm HG plst BIRU"/>
    <s v="KENKO DOUBLE TAPE 48MM HG BLUE CORE (BT)"/>
    <x v="300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310"/>
    <s v="doubletapekenko6mmhgplstbiru"/>
    <s v="kenkodoubletape6mmhgbluecore"/>
    <s v="doubletapekenko6mmbluecore14"/>
    <s v="Double tape Kenko 6mm HG plst BIRU"/>
    <s v="KENKO DOUBLE TAPE 6MM HG - BLUE CORE"/>
    <x v="301"/>
    <x v="1"/>
    <e v="#REF!"/>
    <s v="KENKO"/>
    <s v="480 ROL"/>
    <s v="isolasi"/>
    <m/>
    <s v="480 ROL_"/>
    <n v="8"/>
    <n v="8"/>
    <s v="480 ROL"/>
    <s v=""/>
    <s v="480"/>
    <s v="ROL"/>
    <s v=""/>
    <s v=""/>
    <s v=""/>
    <s v=""/>
    <n v="480"/>
    <s v="ROL"/>
  </r>
  <r>
    <x v="311"/>
    <s v="stipjker110"/>
    <s v="eraserer110jk"/>
    <s v="eraserer110jk"/>
    <s v="Stip JK ER-110"/>
    <s v="ERASER ER-110 JK"/>
    <x v="302"/>
    <x v="1"/>
    <e v="#REF!"/>
    <s v="ATALI"/>
    <s v="50 BOX (40 PCS)"/>
    <s v="stip"/>
    <m/>
    <s v="50 BOX_40 PCS_"/>
    <n v="7"/>
    <n v="14"/>
    <s v="50 BOX"/>
    <s v="40 PCS"/>
    <s v="50"/>
    <s v="BOX"/>
    <s v="40"/>
    <s v="PCS"/>
    <s v=""/>
    <s v=""/>
    <n v="2000"/>
    <s v="PCS"/>
  </r>
  <r>
    <x v="312"/>
    <s v=""/>
    <s v="flashlightfl91jk"/>
    <s v="flashlightfl91jk"/>
    <m/>
    <s v="FLASHLIGHT FL-91 JK"/>
    <x v="303"/>
    <x v="1"/>
    <e v="#REF!"/>
    <s v="KALINDO"/>
    <s v="15 BOX (20 PCS)"/>
    <s v="dll"/>
    <m/>
    <s v="15 BOX_20 PCS_"/>
    <n v="7"/>
    <n v="14"/>
    <s v="15 BOX"/>
    <s v="20 PCS"/>
    <s v="15"/>
    <s v="BOX"/>
    <s v="20"/>
    <s v="PCS"/>
    <s v=""/>
    <s v=""/>
    <n v="300"/>
    <s v="PCS"/>
  </r>
  <r>
    <x v="313"/>
    <s v="garisanbesi100cmkenko"/>
    <s v="kenkostainlesssteelruler100cm"/>
    <s v="garisanbesistainlesssteelkenko100cm1m"/>
    <s v="Garisan besi 100cm Kenko"/>
    <s v="KENKO STAINLESS STEEL RULER 100CM"/>
    <x v="304"/>
    <x v="1"/>
    <e v="#REF!"/>
    <s v="KENKO"/>
    <s v="10 LSN"/>
    <s v="garisan"/>
    <s v="GARKEN100CM"/>
    <s v="10 LSN_"/>
    <n v="7"/>
    <n v="7"/>
    <s v="10 LSN"/>
    <s v=""/>
    <s v="10"/>
    <s v="LSN"/>
    <n v="12"/>
    <s v="PCS"/>
    <s v=""/>
    <s v=""/>
    <n v="120"/>
    <s v="PCS"/>
  </r>
  <r>
    <x v="314"/>
    <s v="garisanbesikenko15cm"/>
    <s v="kenkostainlesssteelruler15cm"/>
    <s v="garisanbesistainlesssteelkenko15cm"/>
    <s v="Garisan Besi Kenko 15cm"/>
    <s v="KENKO STAINLESS STEEL RULER 15CM"/>
    <x v="305"/>
    <x v="1"/>
    <e v="#REF!"/>
    <s v="KENKO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315"/>
    <s v="garisanbesikenko20cm"/>
    <s v="kenkostainlesssteelruler20cm"/>
    <s v="garisanbesistainlesssteelkenko20cm"/>
    <s v="Garisan Besi Kenko 20cm"/>
    <s v="KENKO STAINLESS STEEL RULER 20 CM"/>
    <x v="306"/>
    <x v="1"/>
    <e v="#REF!"/>
    <s v="KENKO"/>
    <s v="25 LSN"/>
    <s v="garisan"/>
    <m/>
    <s v="25 LSN_"/>
    <n v="7"/>
    <n v="7"/>
    <s v="25 LSN"/>
    <s v=""/>
    <s v="25"/>
    <s v="LSN"/>
    <n v="12"/>
    <s v="PCS"/>
    <s v=""/>
    <s v=""/>
    <n v="300"/>
    <s v="PCS"/>
  </r>
  <r>
    <x v="316"/>
    <s v="garisanbesi30cmkenko"/>
    <s v="kenkostainlesssteelruler30cm"/>
    <s v="garisanbesistainlesssteelkenko30cm"/>
    <s v="Garisan besi 30cm Kenko"/>
    <s v="KENKO STAINLESS STEEL RULER 30CM"/>
    <x v="307"/>
    <x v="1"/>
    <e v="#REF!"/>
    <s v="KENKO"/>
    <s v="25 LSN"/>
    <s v="garisan"/>
    <m/>
    <s v="25 LSN_"/>
    <n v="7"/>
    <n v="7"/>
    <s v="25 LSN"/>
    <s v=""/>
    <s v="25"/>
    <s v="LSN"/>
    <n v="12"/>
    <s v="PCS"/>
    <s v=""/>
    <s v=""/>
    <n v="300"/>
    <s v="PCS"/>
  </r>
  <r>
    <x v="317"/>
    <s v="garisanbesikenko40cm"/>
    <s v="kenkostainlesssteelruler40cm"/>
    <s v="garisanbesistainlesssteelkenko40cm"/>
    <s v="Garisan Besi Kenko 40cm"/>
    <s v="KENKO STAINLESS STEEL RULER 40 CM"/>
    <x v="308"/>
    <x v="1"/>
    <e v="#REF!"/>
    <s v="KENKO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318"/>
    <s v="garisanbesi50cmkenko"/>
    <s v="kenkostainlesssteelruler50cm"/>
    <s v="garisanbesistainlesssteelkenko50cm"/>
    <s v="Garisan besi 50cm Kenko"/>
    <s v="KENKO STAINLESS STEEL RULER 50CM"/>
    <x v="309"/>
    <x v="1"/>
    <e v="#REF!"/>
    <s v="KENKO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319"/>
    <s v="garisanbesi60cmkenko"/>
    <s v="kenkostainlesssteelruler60cm"/>
    <s v="garisanbesistainlesssteelkenko60cm"/>
    <s v="Garisan besi 60cm Kenko"/>
    <s v="KENKO STAINLESS STEEL RULER 60CM"/>
    <x v="310"/>
    <x v="1"/>
    <e v="#REF!"/>
    <s v="KENKO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320"/>
    <s v="garisanvc08430cmoffice"/>
    <s v="pengvc08430cmoffice48pcs"/>
    <s v="garisanmikavc084office30cm"/>
    <s v="Garisan VC-084 30cm Office"/>
    <s v="PENG VC-084 30CM OFFICE (48 PCS) "/>
    <x v="311"/>
    <x v="1"/>
    <e v="#REF!"/>
    <s v="SAMUDERA ANGKASA JAYA"/>
    <s v="960 PCS"/>
    <s v="garisan"/>
    <m/>
    <s v="960 PCS_"/>
    <n v="8"/>
    <n v="8"/>
    <s v="960 PCS"/>
    <s v=""/>
    <s v="960"/>
    <s v="PCS"/>
    <s v=""/>
    <s v=""/>
    <s v=""/>
    <s v=""/>
    <n v="960"/>
    <s v="PCS"/>
  </r>
  <r>
    <x v="321"/>
    <s v="gelpentianjiaotz501"/>
    <s v="gelinktianjiaotz501"/>
    <s v="gelinktianjiaotz501"/>
    <s v="Gel pen Tianjiao TZ-501"/>
    <s v="GEL INK TIANJIAO TZ-501"/>
    <x v="312"/>
    <x v="0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22"/>
    <s v="gelpendebozz05dbg05"/>
    <s v="geldebozz05dbg05"/>
    <s v="gelpendebozz05mmdbg05"/>
    <s v="Gel pen debozz 0.5 DB-G05"/>
    <s v="GEL DEBOZZ 0.5 DB-G05"/>
    <x v="313"/>
    <x v="0"/>
    <e v="#REF!"/>
    <n v="99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323"/>
    <s v="gelpendebozz07db530+refill"/>
    <s v="geldebozz07refilldb530"/>
    <s v="gelpendebozz07mmdb530refill"/>
    <s v="Gel pen Debozz 0.7 DB-530 + refill"/>
    <s v="GEL DEBOZZ 0.7+REFILL DB-530"/>
    <x v="314"/>
    <x v="1"/>
    <e v="#REF!"/>
    <n v="99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324"/>
    <s v="gelpenjkgp157comethitam"/>
    <s v="gelpengp157cometgelblackjk"/>
    <s v="gelpenjoykogp157comethitam"/>
    <s v="Gel pen JK GP-157 Comet Hitam"/>
    <s v="GEL PEN GP-157 COMET GEL (BLACK) JK"/>
    <x v="315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25"/>
    <s v="gelpenjkgp212idiamondhitam"/>
    <s v="gelpengp212idiamondblackjk"/>
    <s v="gelpenjoykogp212idiamond"/>
    <s v="Gel pen JK GP-212 I-Diamond Hitam"/>
    <s v="GEL PEN GP-212 I-DIAMOND (BLACK) JK"/>
    <x v="316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26"/>
    <s v="gelpenjkgp237xtechhitam"/>
    <s v="gelpengp237xtechblackjk"/>
    <s v="gelpenjoykogp237xtech"/>
    <s v="Gel pen JK GP-237 Xtech hitam"/>
    <s v="GEL PEN GP-237 XTECH (BLACK) JK"/>
    <x v="317"/>
    <x v="1"/>
    <e v="#REF!"/>
    <s v="ATALI"/>
    <s v="12 GRS"/>
    <s v="pen"/>
    <s v="PENJKGP237"/>
    <s v="12 GRS_"/>
    <n v="7"/>
    <n v="7"/>
    <s v="12 GRS"/>
    <s v=""/>
    <s v="12"/>
    <s v="GRS"/>
    <n v="12"/>
    <s v="LSN"/>
    <n v="12"/>
    <s v="PCS"/>
    <n v="1728"/>
    <s v="PCS"/>
  </r>
  <r>
    <x v="327"/>
    <s v=""/>
    <s v=""/>
    <s v="gelpenjoykogp265qgel"/>
    <m/>
    <m/>
    <x v="318"/>
    <x v="1"/>
    <s v=""/>
    <s v="ATALI"/>
    <s v="144 LSN"/>
    <s v="pen"/>
    <s v="penjkgp265"/>
    <s v="144 LSN_"/>
    <n v="8"/>
    <n v="8"/>
    <s v="144 LSN"/>
    <s v=""/>
    <s v="144"/>
    <s v="LSN"/>
    <n v="12"/>
    <s v="PCS"/>
    <s v=""/>
    <s v=""/>
    <n v="1728"/>
    <s v="PCS"/>
  </r>
  <r>
    <x v="328"/>
    <s v="gelpenjkgp265qgelhitam"/>
    <s v="gelpengp265qgelblackjk"/>
    <s v="gelpenjoykogp265qgelhitam"/>
    <s v="Gel pen JK GP-265 Q Gel hitam"/>
    <s v="GEL PEN GP-265 Q GEL (BLACK) JK"/>
    <x v="319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29"/>
    <s v="gelpenjkgp266itech2biru"/>
    <s v="gelpengp266itech2bluejk"/>
    <s v="gelpenjoykogp266itech2biru"/>
    <s v="Gel pen JK GP-266 Itech 2 Biru"/>
    <s v="GEL PEN GP-266 ITECH 2 (BLUE) JK"/>
    <x v="320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30"/>
    <s v="gelpenjkgp266itechhitam"/>
    <s v="gelpengp266itechblackjk"/>
    <s v="gelpenjoykogp266itech2hitam"/>
    <s v="Gel pen JK GP-266 Itech Hitam"/>
    <s v="GEL PEN GP-266 ITECH (BLACK) JK"/>
    <x v="321"/>
    <x v="1"/>
    <e v="#REF!"/>
    <s v="ATALI"/>
    <s v="144 LSN"/>
    <s v="pen"/>
    <s v="PENJKGP266HT"/>
    <s v="144 LSN_"/>
    <n v="8"/>
    <n v="8"/>
    <s v="144 LSN"/>
    <s v=""/>
    <s v="144"/>
    <s v="LSN"/>
    <n v="12"/>
    <s v="PCS"/>
    <s v=""/>
    <s v=""/>
    <n v="1728"/>
    <s v="PCS"/>
  </r>
  <r>
    <x v="331"/>
    <s v="gelpenjkgp266itech2hitam"/>
    <s v="gelpengp266itech2blackjk"/>
    <s v="gelpenjoykogp266itech2hitam"/>
    <s v="Gel pen JK GP-266 Itech 2 Hitam"/>
    <s v="GEL PEN GP-266 ITECH 2 (BLACK) JK"/>
    <x v="321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32"/>
    <s v="gelpenjkgp266itech2hitam"/>
    <s v="gelpengp266itech2jk"/>
    <s v="gelpenjoykogp266itech2hitam"/>
    <s v="Gel pen JK GP-266 Itech 2 hitam"/>
    <s v="GEL PEN GP-266 ITECH 2 JK"/>
    <x v="321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33"/>
    <s v="gelpenjkgp330hitam"/>
    <s v="gelpengp330blackjk"/>
    <s v="gelpenjoykogp330hitam"/>
    <s v="Gel pen JK GP-330 hitam"/>
    <s v="GEL PEN GP-330 (BLACK) JK"/>
    <x v="322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34"/>
    <s v="gelpenjkgp337paspenhitam"/>
    <s v="gelpengp337paspengelblackjk"/>
    <s v="gelpenjoykogp337paspenhitam"/>
    <s v="Gel Pen JK GP-337 Paspen Hitam"/>
    <s v="GEL PEN GP-337 PASPEN GEL (BLACK) JK"/>
    <x v="323"/>
    <x v="1"/>
    <e v="#REF!"/>
    <s v="ATALI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35"/>
    <s v="gelpenjkkingjellerjk100"/>
    <s v="kingjellerjk100blackjk"/>
    <s v="gelpenjoykojk100kingjeller"/>
    <s v="Gel Pen JK King Jeller JK-100"/>
    <s v="KING JELLER JK-100 (BLACK) JK"/>
    <x v="324"/>
    <x v="1"/>
    <e v="#REF!"/>
    <s v="ATALI"/>
    <s v="144 LSN"/>
    <s v="pen"/>
    <s v="penjkjk100"/>
    <s v="144 LSN_"/>
    <n v="8"/>
    <n v="8"/>
    <s v="144 LSN"/>
    <s v=""/>
    <s v="144"/>
    <s v="LSN"/>
    <n v="12"/>
    <s v="PCS"/>
    <s v=""/>
    <s v=""/>
    <n v="1728"/>
    <s v="PCS"/>
  </r>
  <r>
    <x v="336"/>
    <s v=""/>
    <s v=""/>
    <s v="gelpenkenko028mmmicrotec"/>
    <m/>
    <m/>
    <x v="325"/>
    <x v="1"/>
    <s v=""/>
    <s v="KENKO"/>
    <s v="12 GRS"/>
    <s v="pen"/>
    <s v="PENKENMICROTEC028"/>
    <s v="12 GRS_"/>
    <n v="7"/>
    <n v="7"/>
    <s v="12 GRS"/>
    <s v=""/>
    <s v="12"/>
    <s v="GRS"/>
    <n v="12"/>
    <s v="LSN"/>
    <n v="12"/>
    <s v="PCS"/>
    <n v="1728"/>
    <s v="PCS"/>
  </r>
  <r>
    <x v="337"/>
    <s v="gelpenmicroteckenko04mmhitam"/>
    <s v="kenkogelpenmicrotec04mmblack"/>
    <s v="gelpenkenko04mmmicrotechitam"/>
    <s v="Gel pen Microtec Kenko 0.4mm Hitam"/>
    <s v="KENKO GEL PEN MICROTEC 0.4MM BLACK"/>
    <x v="326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38"/>
    <s v=""/>
    <s v=""/>
    <s v="gelpenkenkoeasygel"/>
    <m/>
    <m/>
    <x v="327"/>
    <x v="0"/>
    <s v=""/>
    <m/>
    <m/>
    <m/>
    <s v="PENKENEASYGEL"/>
    <s v=""/>
    <s v=""/>
    <s v=""/>
    <s v=""/>
    <s v=""/>
    <s v=""/>
    <s v=""/>
    <s v=""/>
    <s v=""/>
    <s v=""/>
    <s v=""/>
    <e v="#VALUE!"/>
    <s v=""/>
  </r>
  <r>
    <x v="339"/>
    <s v="gelpenkenkoeasygelbiru"/>
    <s v="kenkogelpeneasygelblue"/>
    <s v="gelpenkenkoeasygelbiru"/>
    <s v="Gel pen Kenko Easy Gel BIRU"/>
    <s v="KENKO GEL PEN EASY GEL BLUE"/>
    <x v="328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40"/>
    <s v="gelpenkenkoeasygelhitam"/>
    <s v="kenkogelpeneasygelblack"/>
    <s v="gelpenkenkoeasygelhitam"/>
    <s v="Gel pen Kenko Easy Gel hitam"/>
    <s v="KENKO GEL PEN EASY GEL BLACK"/>
    <x v="329"/>
    <x v="1"/>
    <e v="#REF!"/>
    <s v="KENKO"/>
    <s v="12 GRS"/>
    <s v="pen"/>
    <s v="PENKENEASYHITAM"/>
    <s v="12 GRS_"/>
    <n v="7"/>
    <n v="7"/>
    <s v="12 GRS"/>
    <s v=""/>
    <s v="12"/>
    <s v="GRS"/>
    <n v="12"/>
    <s v="LSN"/>
    <n v="12"/>
    <s v="PCS"/>
    <n v="1728"/>
    <s v="PCS"/>
  </r>
  <r>
    <x v="341"/>
    <s v="gelpenkenkoeraso16hitam"/>
    <s v="kenkogelpeneraso16black"/>
    <s v="gelpenkenkoeraso16hitam"/>
    <s v="Gel Pen Kenko Eraso 16 Hitam"/>
    <s v="KENKO GEL PEN ERASO 16 BLACK"/>
    <x v="330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42"/>
    <s v="gelpenkenkohitech028mm"/>
    <s v="kenkogelpenhitechh028mm"/>
    <s v="gelpenkenkohitechh028mm"/>
    <s v="Gel pen Kenko Hitech 0.28mm"/>
    <s v="KENKO GEL PEN HI-TECH-H 0.28MM"/>
    <x v="331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43"/>
    <s v="gelpenkenkohitech028mmbiru"/>
    <s v="kenkogelpenhitechh028mmblue"/>
    <s v="gelpenkenkohitechh028mmbiru"/>
    <s v="Gel pen Kenko Hitech 0.28mm BIRU"/>
    <s v="KENKO GEL PEN HI-TECH-H 0.28MM BLUE"/>
    <x v="332"/>
    <x v="1"/>
    <e v="#REF!"/>
    <s v="KENKO"/>
    <s v="12 GRS"/>
    <s v="pen"/>
    <s v="PENKENHITECH028BIRU"/>
    <s v="12 GRS_"/>
    <n v="7"/>
    <n v="7"/>
    <s v="12 GRS"/>
    <s v=""/>
    <s v="12"/>
    <s v="GRS"/>
    <n v="12"/>
    <s v="LSN"/>
    <n v="12"/>
    <s v="PCS"/>
    <n v="1728"/>
    <s v="PCS"/>
  </r>
  <r>
    <x v="344"/>
    <s v="gelpenkenkohitechfuncolor028mm"/>
    <s v="kenkogelpenhitechhfuncolor028mm"/>
    <s v="gelpenkenkohitechh028mmfuncolor"/>
    <s v="Gel pen Kenko Hitech Fun Color 0.28mm"/>
    <s v="KENKO GEL PEN HI-TECH-H FUN COLOR 0.28MM"/>
    <x v="333"/>
    <x v="1"/>
    <e v="#REF!"/>
    <s v="KENKO"/>
    <s v="12 GRS"/>
    <s v="pen"/>
    <s v="penkenhitech028funcolor"/>
    <s v="12 GRS_"/>
    <n v="7"/>
    <n v="7"/>
    <s v="12 GRS"/>
    <s v=""/>
    <s v="12"/>
    <s v="GRS"/>
    <n v="12"/>
    <s v="LSN"/>
    <n v="12"/>
    <s v="PCS"/>
    <n v="1728"/>
    <s v="PCS"/>
  </r>
  <r>
    <x v="345"/>
    <s v="gelpenkenkohitechfuncolor028mmbiru"/>
    <s v="kenkogelpenhitechhfuncolor028mmblue"/>
    <s v="gelpenkenkohitechh028mmfuncolorbiru"/>
    <s v="Gel pen Kenko Hitech Fun Color 0.28mm biru"/>
    <s v="KENKO GEL PEN HI-TECH-H FUN COLOR 0.28MM BLUE"/>
    <x v="334"/>
    <x v="1"/>
    <e v="#REF!"/>
    <s v="KENKO"/>
    <s v="12 GRS"/>
    <s v="pen"/>
    <s v="penkenhitech028funcolorbiru"/>
    <s v="12 GRS_"/>
    <n v="7"/>
    <n v="7"/>
    <s v="12 GRS"/>
    <s v=""/>
    <s v="12"/>
    <s v="GRS"/>
    <n v="12"/>
    <s v="LSN"/>
    <n v="12"/>
    <s v="PCS"/>
    <n v="1728"/>
    <s v="PCS"/>
  </r>
  <r>
    <x v="346"/>
    <s v="gelpenkenkohitechfuncolor028mmhitam"/>
    <s v="kenkogelpenhitechhfuncolor028mmblack"/>
    <s v="gelpenkenkohitechh028mmfuncolorhitam"/>
    <s v="Gel pen Kenko Hitech Fun Color 0.28mm hitam"/>
    <s v="KENKO GEL PEN HI-TECH-H FUN COLOR 0.28MM BLACK"/>
    <x v="335"/>
    <x v="1"/>
    <e v="#REF!"/>
    <s v="KENKO"/>
    <s v="12 GRS"/>
    <s v="pen"/>
    <s v="penkenhitech028funcolorhitam"/>
    <s v="12 GRS_"/>
    <n v="7"/>
    <n v="7"/>
    <s v="12 GRS"/>
    <s v=""/>
    <s v="12"/>
    <s v="GRS"/>
    <n v="12"/>
    <s v="LSN"/>
    <n v="12"/>
    <s v="PCS"/>
    <n v="1728"/>
    <s v="PCS"/>
  </r>
  <r>
    <x v="347"/>
    <s v="gelpenkenkohitech028mmhitam"/>
    <s v="kenkogelpenhitechh028mmblack"/>
    <s v="gelpenkenkohitechh028mmhitam"/>
    <s v="Gel pen Kenko Hitech 0.28mm hitam"/>
    <s v="KENKO GEL PEN HI-TECH-H 0.28MM BLACK"/>
    <x v="336"/>
    <x v="1"/>
    <e v="#REF!"/>
    <s v="KENKO"/>
    <s v="12 GRS"/>
    <s v="pen"/>
    <s v="penkenhitech028hitam"/>
    <s v="12 GRS_"/>
    <n v="7"/>
    <n v="7"/>
    <s v="12 GRS"/>
    <s v=""/>
    <s v="12"/>
    <s v="GRS"/>
    <n v="12"/>
    <s v="LSN"/>
    <n v="12"/>
    <s v="PCS"/>
    <n v="1728"/>
    <s v="PCS"/>
  </r>
  <r>
    <x v="348"/>
    <s v="gelpenkenkohitech04mmbiru"/>
    <s v="kenkogelpenhitechh04mmblue"/>
    <s v="gelpenkenkohitechh04mmbiru"/>
    <s v="Gel pen Kenko Hitech 0.4mm biru"/>
    <s v="KENKO GEL PEN HI-TECH-H 0.4MM BLUE"/>
    <x v="33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49"/>
    <s v="gelpenkenkohitech04mmhijau"/>
    <s v="kenkogelpenhitechh04mmgreen"/>
    <s v="gelpenkenkohitechh04mmhijau"/>
    <s v="Gel pen Kenko Hitech 0.4mm hijau"/>
    <s v="KENKO GEL PEN HI-TECH-H 0.4MM GREEN"/>
    <x v="338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0"/>
    <s v="gelpenkenkohitech04mmhitam"/>
    <s v="kenkogelpenhitechh04mmblack"/>
    <s v="gelpenkenkohitechh04mmhitam"/>
    <s v="Gel pen Kenko Hitech 0.4mm hitam"/>
    <s v="KENKO GEL PEN HI-TECH-H 0.4MM BLACK"/>
    <x v="339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1"/>
    <s v="gelpenkenkohitech04mmorange"/>
    <s v="kenkogelpenhitechh04mmorange"/>
    <s v="gelpenkenkohitechh04mmorange"/>
    <s v="Gel pen Kenko Hitech 0.4mm orange"/>
    <s v="KENKO GEL PEN HI-TECH-H 0.4MM ORANGE"/>
    <x v="340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2"/>
    <s v="gelpenkenkohitech04mmpink"/>
    <s v="kenkogelpenhitechh04mmpink"/>
    <s v="gelpenkenkohitechh04mmpink"/>
    <s v="Gel pen Kenko Hitech 0.4mm pink"/>
    <s v="KENKO GEL PEN HI-TECH-H 0.4MM PINK"/>
    <x v="341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3"/>
    <s v="gelpenkenkohitech04mmungu"/>
    <s v="kenkogelpenhitechh04mmpurple"/>
    <s v="gelpenkenkohitechh04mmungu"/>
    <s v="Gel pen Kenko Hitech 0.4mm ungu"/>
    <s v="KENKO GEL PEN HI-TECH-H 0.4MM PURPLE"/>
    <x v="342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4"/>
    <s v=""/>
    <s v="kenkogelpenk1"/>
    <s v="gelpenkenkok1"/>
    <m/>
    <s v="KENKO GEL PEN K-1"/>
    <x v="343"/>
    <x v="1"/>
    <e v="#REF!"/>
    <s v="KENKO"/>
    <s v="12 GRS"/>
    <s v="pen"/>
    <s v="penkenk1"/>
    <s v="12 GRS_"/>
    <n v="7"/>
    <n v="7"/>
    <s v="12 GRS"/>
    <s v=""/>
    <s v="12"/>
    <s v="GRS"/>
    <n v="12"/>
    <s v="LSN"/>
    <n v="12"/>
    <s v="PCS"/>
    <n v="1728"/>
    <s v="PCS"/>
  </r>
  <r>
    <x v="355"/>
    <s v="gelpenkenkok1biru"/>
    <s v="kenkogelpenk1blue"/>
    <s v="gelpenkenkok1biru"/>
    <s v="Gel pen Kenko K-1 BIRU"/>
    <s v="KENKO GEL PEN K-1 BLUE"/>
    <x v="344"/>
    <x v="1"/>
    <e v="#REF!"/>
    <s v="KENKO"/>
    <s v="12 GRS"/>
    <s v="pen"/>
    <s v="penkenk1biru"/>
    <s v="12 GRS_"/>
    <n v="7"/>
    <n v="7"/>
    <s v="12 GRS"/>
    <s v=""/>
    <s v="12"/>
    <s v="GRS"/>
    <n v="12"/>
    <s v="LSN"/>
    <n v="12"/>
    <s v="PCS"/>
    <n v="1728"/>
    <s v="PCS"/>
  </r>
  <r>
    <x v="356"/>
    <s v="gelpenkenkok1hitam"/>
    <s v="kenkogelpenk1black"/>
    <s v="gelpenkenkok1hitam"/>
    <s v="Gel pen Kenko K-1 hitam"/>
    <s v="KENKO GEL PEN K-1 BLACK"/>
    <x v="345"/>
    <x v="1"/>
    <e v="#REF!"/>
    <s v="KENKO"/>
    <s v="12 GRS"/>
    <s v="pen"/>
    <s v="penkenk1hitam"/>
    <s v="12 GRS_"/>
    <n v="7"/>
    <n v="7"/>
    <s v="12 GRS"/>
    <s v=""/>
    <s v="12"/>
    <s v="GRS"/>
    <n v="12"/>
    <s v="LSN"/>
    <n v="12"/>
    <s v="PCS"/>
    <n v="1728"/>
    <s v="PCS"/>
  </r>
  <r>
    <x v="357"/>
    <s v="gelpenkenkok1sthitam"/>
    <s v="kenkogelpenk1stblack"/>
    <s v="gelpenkenkok1sthitam"/>
    <s v="Gel pen Kenko K-1 ST Hitam"/>
    <s v="KENKO GEL PEN K-1 ST BLACK"/>
    <x v="346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58"/>
    <s v="gelpenkenkoke100hitam"/>
    <s v="kenkogelpenke100black"/>
    <s v="gelpenkenkoke100"/>
    <s v="Gel pen Kenko KE-100 hitam"/>
    <s v="KENKO GEL PEN KE-100 BLACK"/>
    <x v="347"/>
    <x v="1"/>
    <e v="#REF!"/>
    <s v="KENKO"/>
    <s v="12 GRS"/>
    <s v="pen"/>
    <s v="penkenke100"/>
    <s v="12 GRS_"/>
    <n v="7"/>
    <n v="7"/>
    <s v="12 GRS"/>
    <s v=""/>
    <s v="12"/>
    <s v="GRS"/>
    <n v="12"/>
    <s v="LSN"/>
    <n v="12"/>
    <s v="PCS"/>
    <n v="1728"/>
    <s v="PCS"/>
  </r>
  <r>
    <x v="359"/>
    <s v="gelpenkenkoke16dotndothitam"/>
    <s v="kenkogelpenke16dotndotblack"/>
    <s v="gelpenkenkoke16dotndothitam"/>
    <s v="Gel pen Kenko KE-16 Dot N Dot hitam"/>
    <s v="KENKO GEL PEN KE-16 DOT N DOT BLACK"/>
    <x v="348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0"/>
    <s v=""/>
    <s v=""/>
    <s v="gelpenkenkoke200"/>
    <m/>
    <m/>
    <x v="349"/>
    <x v="1"/>
    <s v=""/>
    <s v="KENKO"/>
    <s v="12 GRS"/>
    <s v="pen"/>
    <s v="penkenke200"/>
    <s v="12 GRS_"/>
    <n v="7"/>
    <n v="7"/>
    <s v="12 GRS"/>
    <s v=""/>
    <s v="12"/>
    <s v="GRS"/>
    <n v="12"/>
    <s v="LSN"/>
    <n v="12"/>
    <s v="PCS"/>
    <n v="1728"/>
    <s v="PCS"/>
  </r>
  <r>
    <x v="361"/>
    <s v="gelpenkenkoke200hitam"/>
    <s v="kenkogelpenke200black"/>
    <s v="gelpenkenkoke200hitam"/>
    <s v="Gel pen Kenko KE-200 hitam"/>
    <s v="KENKO GEL PEN KE-200 BLACK"/>
    <x v="350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2"/>
    <s v="gelpenkenkoke303tgel"/>
    <s v="kenkogelpenke303tgeltriangular"/>
    <s v="gelpenkenkoke303tgeltriangular"/>
    <s v="Gel pen Kenko KE-303 T-gel"/>
    <s v="KENKO GEL PEN KE-303 T-GEL TRIANGULAR"/>
    <x v="351"/>
    <x v="1"/>
    <e v="#REF!"/>
    <s v="KENKO"/>
    <s v="12 GRS"/>
    <s v="pen"/>
    <s v="PENKENKE303"/>
    <s v="12 GRS_"/>
    <n v="7"/>
    <n v="7"/>
    <s v="12 GRS"/>
    <s v=""/>
    <s v="12"/>
    <s v="GRS"/>
    <n v="12"/>
    <s v="LSN"/>
    <n v="12"/>
    <s v="PCS"/>
    <n v="1728"/>
    <s v="PCS"/>
  </r>
  <r>
    <x v="363"/>
    <s v="gelpenkenkoke303tgelbiru"/>
    <s v="kenkogelpenke303tgeltriangularblue"/>
    <s v="gelpenkenkoke303tgeltriangularbiru"/>
    <s v="Gel pen Kenko KE-303 T-gel BIRU"/>
    <s v="KENKO GEL PEN KE-303 T-GEL TRIANGULAR BLUE"/>
    <x v="352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4"/>
    <s v="gelpenkenkoke303tgelhitam"/>
    <s v="kenkogelpenke303tgeltriangularblack"/>
    <s v="gelpenkenkoke303tgeltriangularhitam"/>
    <s v="Gel pen Kenko KE-303 T-gel hitam"/>
    <s v="KENKO GEL PEN KE-303 T-GEL TRIANGULAR BLACK"/>
    <x v="353"/>
    <x v="1"/>
    <e v="#REF!"/>
    <s v="KENKO"/>
    <s v="12 GRS"/>
    <s v="pen"/>
    <s v="PENKENKE303HITAM"/>
    <s v="12 GRS_"/>
    <n v="7"/>
    <n v="7"/>
    <s v="12 GRS"/>
    <s v=""/>
    <s v="12"/>
    <s v="GRS"/>
    <n v="12"/>
    <s v="LSN"/>
    <n v="12"/>
    <s v="PCS"/>
    <n v="1728"/>
    <s v="PCS"/>
  </r>
  <r>
    <x v="365"/>
    <s v="gelpenkenkotgelerasableke303erblack"/>
    <s v="kenkogelpentgelerasableke303erblack"/>
    <s v="gelpenkenkoke303ertgelerasablehitam"/>
    <s v="Gel pen Kenko T-Gel Erasable KE-303 ER Black"/>
    <s v="KENKO GEL PEN T-GEL ERASABLE KE-303ER BLACK"/>
    <x v="354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6"/>
    <s v="gelpenkenkowinjellerke600"/>
    <s v="kenkogelpenwinjellerke600"/>
    <s v="gelpenkenkoke600winjeller"/>
    <s v="Gel pen Kenko Winjeller KE-600"/>
    <s v="KENKO GEL PEN WINJELLER KE-600"/>
    <x v="355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7"/>
    <s v="gelpenkenkowinjellerke600hitam"/>
    <s v="kenkogelpenwinjellerke600black"/>
    <s v="gelpenkenkoke600winjellerhitam"/>
    <s v="Gel pen Kenko Winjeller KE-600 hitam"/>
    <s v="KENKO GEL PEN WINJELLER KE-600 BLACK"/>
    <x v="356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8"/>
    <s v="gelpenkenkoks97signpenhitam"/>
    <s v="kenkogelpenks97signpenblack"/>
    <s v="gelpenkenkoks97signpenhitam"/>
    <s v="Gel pen Kenko KS-97  sign pen hitam"/>
    <s v="KENKO GEL PEN KS-97 SIGN PEN BLACK"/>
    <x v="35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69"/>
    <s v="gelpenmicroteckenko028mmhitam"/>
    <s v="kenkogelpenmicrotec028mmblack"/>
    <s v="gelpenkenkomicrotech028mmhitam"/>
    <s v="Gel pen Microtec Kenko 0.28mm Hitam"/>
    <s v="KENKO GEL PEN MICROTEC 0.28MM BLACK"/>
    <x v="358"/>
    <x v="1"/>
    <e v="#REF!"/>
    <s v="KENKO"/>
    <s v="12 GRS"/>
    <s v="pen"/>
    <s v="penken028MICROTEChitam"/>
    <s v="12 GRS_"/>
    <n v="7"/>
    <n v="7"/>
    <s v="12 GRS"/>
    <s v=""/>
    <s v="12"/>
    <s v="GRS"/>
    <n v="12"/>
    <s v="LSN"/>
    <n v="12"/>
    <s v="PCS"/>
    <n v="1728"/>
    <s v="PCS"/>
  </r>
  <r>
    <x v="370"/>
    <s v=""/>
    <s v="kenkogelpenmicrotec04mm"/>
    <s v="gelpenkenkomicrotech04mm"/>
    <m/>
    <s v="KENKO GEL PEN MICROTEC 0.4MM"/>
    <x v="359"/>
    <x v="1"/>
    <e v="#REF!"/>
    <s v="KENKO"/>
    <s v="12 GRS"/>
    <s v="pen"/>
    <s v="penkenmicrotec248mm"/>
    <s v="12 GRS_"/>
    <n v="7"/>
    <n v="7"/>
    <s v="12 GRS"/>
    <s v=""/>
    <s v="12"/>
    <s v="GRS"/>
    <n v="12"/>
    <s v="LSN"/>
    <n v="12"/>
    <s v="PCS"/>
    <n v="1728"/>
    <s v="PCS"/>
  </r>
  <r>
    <x v="371"/>
    <s v="gelpenkenkosaharahitam"/>
    <s v="kenkogelpensaharablack"/>
    <s v="gelpenkenkosaharahitam"/>
    <s v="Gel pen Kenko Sahara Hitam"/>
    <s v="KENKO GEL PEN SAHARA BLACK"/>
    <x v="360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72"/>
    <s v="gelpenkenkosaharadotshitam"/>
    <s v="kenkogelpensaharadotsblack"/>
    <s v="gelpenkenkosaharadotshitam"/>
    <s v="Gel pen Kenko Sahara Dots Hitam"/>
    <s v="KENKO GEL PEN SAHARA DOTS BLACK"/>
    <x v="361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373"/>
    <s v="gelpenkenkosaharasnackhitam"/>
    <s v="kenkogelpensaharasnackblack"/>
    <s v="gelpenkenkosaharasnackhitam"/>
    <s v="Gel pen Kenko Sahara Snack Hitam"/>
    <s v="KENKO GEL PEN SAHARA SNACK BLACK"/>
    <x v="362"/>
    <x v="1"/>
    <e v="#REF!"/>
    <s v="KENKO"/>
    <s v="12 GRS"/>
    <s v="pen"/>
    <s v="PENKENSAHARASNACKHITAM"/>
    <s v="12 GRS_"/>
    <n v="7"/>
    <n v="7"/>
    <s v="12 GRS"/>
    <s v=""/>
    <s v="12"/>
    <s v="GRS"/>
    <n v="12"/>
    <s v="LSN"/>
    <n v="12"/>
    <s v="PCS"/>
    <n v="1728"/>
    <s v="PCS"/>
  </r>
  <r>
    <x v="374"/>
    <s v="gelpensetwarnajkgpc296"/>
    <s v="colorgelpengpc296jk"/>
    <s v="gelpensetjoykogpc296isi8pc"/>
    <s v="Gel Pen Set Warna JK GPC-296"/>
    <s v="COLOR GEL PEN GPC-296 JK"/>
    <x v="363"/>
    <x v="1"/>
    <e v="#REF!"/>
    <s v="ATALI"/>
    <s v="24 SET"/>
    <s v="pen"/>
    <m/>
    <s v="24 SET_"/>
    <n v="7"/>
    <n v="7"/>
    <s v="24 SET"/>
    <s v=""/>
    <s v="24"/>
    <s v="SET"/>
    <s v=""/>
    <s v=""/>
    <s v=""/>
    <s v=""/>
    <n v="24"/>
    <s v="SET"/>
  </r>
  <r>
    <x v="375"/>
    <s v="gelpenjkgpc309sdiamondart"/>
    <s v="gelpengpc309sdiamondartjk"/>
    <s v="gelpensetjoykogpc309sdiamondart"/>
    <s v="Gel pen JK GPC-309 S Diamond Art"/>
    <s v="GEL PEN GPC-309S DIAMOND ART JK"/>
    <x v="364"/>
    <x v="1"/>
    <e v="#REF!"/>
    <s v="ATALI"/>
    <s v="8 BOX (24 SET)"/>
    <s v="pen"/>
    <m/>
    <s v="8 BOX_24 SET_"/>
    <n v="6"/>
    <n v="13"/>
    <s v="8 BOX"/>
    <s v="24 SET"/>
    <s v="8"/>
    <s v="BOX"/>
    <s v="24"/>
    <s v="SET"/>
    <s v=""/>
    <s v=""/>
    <n v="192"/>
    <s v="SET"/>
  </r>
  <r>
    <x v="376"/>
    <s v="gelpenjkgpc310sdiamondart"/>
    <s v="gelpengpc310sdiamondartjk"/>
    <s v="gelpensetjoykogpc310sdiamondart"/>
    <s v="Gel pen JK GPC-310 S Diamond Art"/>
    <s v="GEL PEN GPC-310S DIAMOND ART JK"/>
    <x v="365"/>
    <x v="1"/>
    <e v="#REF!"/>
    <s v="ATALI"/>
    <s v="6 BOX (24 SET)"/>
    <s v="pen"/>
    <m/>
    <s v="6 BOX_24 SET_"/>
    <n v="6"/>
    <n v="13"/>
    <s v="6 BOX"/>
    <s v="24 SET"/>
    <s v="6"/>
    <s v="BOX"/>
    <s v="24"/>
    <s v="SET"/>
    <s v=""/>
    <s v=""/>
    <n v="144"/>
    <s v="SET"/>
  </r>
  <r>
    <x v="377"/>
    <s v="gelpensetwarnajkgpc315"/>
    <s v="colorgelpengpc315jk"/>
    <s v="gelpensetjoykogpc315"/>
    <s v="Gel Pen Set Warna JK GPC-315"/>
    <s v="COLOR GEL PEN GPC-315 JK"/>
    <x v="366"/>
    <x v="1"/>
    <e v="#REF!"/>
    <s v="ATALI"/>
    <s v="12 BOX (24 SET)"/>
    <s v="pen"/>
    <m/>
    <s v="12 BOX_24 SET_"/>
    <n v="7"/>
    <n v="14"/>
    <s v="12 BOX"/>
    <s v="24 SET"/>
    <s v="12"/>
    <s v="BOX"/>
    <s v="24"/>
    <s v="SET"/>
    <s v=""/>
    <s v=""/>
    <n v="288"/>
    <s v="SET"/>
  </r>
  <r>
    <x v="378"/>
    <s v="gelpenkenkosetdiamonddm100s"/>
    <s v="kenkogelpensetdiamonddm100s8pcsset"/>
    <s v="gelpensetkenkodm100sdiamond"/>
    <s v="Gel pen Kenko Set Diamond DM-100S"/>
    <s v="KENKO GEL PEN SET DIAMOND DM-100S (8PCS/ SET)"/>
    <x v="367"/>
    <x v="1"/>
    <e v="#REF!"/>
    <s v="KENKO"/>
    <s v="5 BOX (30 SET)"/>
    <s v="pen"/>
    <m/>
    <s v="5 BOX_30 SET_"/>
    <n v="6"/>
    <n v="13"/>
    <s v="5 BOX"/>
    <s v="30 SET"/>
    <s v="5"/>
    <s v="BOX"/>
    <s v="30"/>
    <s v="SET"/>
    <s v=""/>
    <s v=""/>
    <n v="150"/>
    <s v="SET"/>
  </r>
  <r>
    <x v="379"/>
    <s v="gelpentizo10tg340"/>
    <s v="gelpentizo10tg340"/>
    <s v="gelpentizo10mmtg340"/>
    <s v="Gel pen Tizo 1.0 TG 340"/>
    <s v="GEL PEN TIZO 1.0 TG340"/>
    <x v="368"/>
    <x v="1"/>
    <e v="#REF!"/>
    <n v="99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380"/>
    <s v="gelpentizo10tg340biru"/>
    <s v="gel10340birutg340bi"/>
    <s v="gelpentizo10mmtg340bibiru"/>
    <s v="Gel pen Tizo 1.0 TG 340 biru"/>
    <s v="GEL 1.0 340 BIRU TG340BI"/>
    <x v="369"/>
    <x v="1"/>
    <e v="#REF!"/>
    <n v="99"/>
    <s v="96 LSN"/>
    <s v="pen"/>
    <s v="pentg340biru"/>
    <s v="96 LSN_"/>
    <n v="7"/>
    <n v="7"/>
    <s v="96 LSN"/>
    <s v=""/>
    <s v="96"/>
    <s v="LSN"/>
    <n v="12"/>
    <s v="PCS"/>
    <s v=""/>
    <s v=""/>
    <n v="1152"/>
    <s v="PCS"/>
  </r>
  <r>
    <x v="381"/>
    <s v="geltizofancytg30541e"/>
    <s v="geltizofancytg30541e"/>
    <s v="gelpentizotg30541e"/>
    <s v="Gel Tizo Fancy TG30541-E"/>
    <s v="GEL TIZO FANCY TG30541-E"/>
    <x v="370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2"/>
    <s v="geltizofancytg30600e"/>
    <s v="geltizofancytg30600e"/>
    <s v="gelpentizotg30600e"/>
    <s v="Gel Tizo Fancy TG30600-E"/>
    <s v="GEL TIZO FANCY TG30600-E"/>
    <x v="371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3"/>
    <s v="geltizofancytg30734e"/>
    <s v="geltizofancytg30734e"/>
    <s v="gelpentizotg30734e"/>
    <s v="Gel Tizo Fancy TG30734-E"/>
    <s v="GEL TIZO FANCY TG30734-E"/>
    <x v="372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4"/>
    <s v="geltizofancytg30735d"/>
    <s v="geltizofancytg30735d"/>
    <s v="gelpentizotg30735d"/>
    <s v="Gel Tizo Fancy TG 30735-D"/>
    <s v="GEL TIZO FANCY TG30735-D"/>
    <x v="373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5"/>
    <s v="geltizofancytg30801e"/>
    <s v="geltizofancytg30801e"/>
    <s v="gelpentizotg30801e"/>
    <s v="Gel Tizo Fancy TG30801-E"/>
    <s v="GEL TIZO FANCY TG30801-E"/>
    <x v="374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6"/>
    <s v="geltizofancytg30802e"/>
    <s v="geltizofancytg30802e"/>
    <s v="gelpentizotg30802e"/>
    <s v="Gel Tizo Fancy TG30802-E"/>
    <s v="GEL TIZO FANCY TG30802-E"/>
    <x v="375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7"/>
    <s v="geltizofancytg30900e"/>
    <s v="geltizofancytg30900e"/>
    <s v="gelpentizotg30900e"/>
    <s v="Gel Tizo Fancy TG30900-E"/>
    <s v="GEL TIZO FANCY TG30900-E"/>
    <x v="376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8"/>
    <s v="geltizofancytg30901d"/>
    <s v="geltizofancytg30901d"/>
    <s v="gelpentizotg30901d"/>
    <s v="Gel Tizo Fancy TG 30901-D"/>
    <s v="GEL TIZO FANCY TG30901-D"/>
    <x v="37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89"/>
    <s v="geltizofancytg31035e"/>
    <s v="geltizofancytg31035e"/>
    <s v="gelpentizotg31035e"/>
    <s v="Gel Tizo Fancy TG31035-E"/>
    <s v="GEL TIZO FANCY TG31035-E"/>
    <x v="378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0"/>
    <s v="geltizofancytg31037e"/>
    <s v="geltizofancytg31037e"/>
    <s v="gelpentizotg31037e"/>
    <s v="Gel Tizo Fancy TG31037-E"/>
    <s v="GEL TIZO FANCY TG31037-E"/>
    <x v="379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1"/>
    <s v="geltizofancytg31475d"/>
    <s v="geltizofancytg31475d"/>
    <s v="gelpentizotg31475d"/>
    <s v="Gel Tizo Fancy TG 31475-D"/>
    <s v="GEL TIZO FANCY TG31475-D"/>
    <x v="380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2"/>
    <s v="geltizofancytg31475e"/>
    <s v="geltizofancytg31475e"/>
    <s v="gelpentizotg31475e"/>
    <s v="Gel Tizo Fancy TG31475-E"/>
    <s v="GEL TIZO FANCY TG31475-E"/>
    <x v="381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3"/>
    <s v="geltizofancytg31590e"/>
    <s v="geltizofancytg31590e"/>
    <s v="gelpentizotg31590e"/>
    <s v="Gel Tizo Fancy TG31590-E"/>
    <s v="GEL TIZO FANCY TG31590-E"/>
    <x v="382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4"/>
    <s v="geltizofancytg31762e"/>
    <s v="geltizofancytg31762e"/>
    <s v="gelpentizotg31762e"/>
    <s v="Gel Tizo Fancy TG31762-E"/>
    <s v="GEL TIZO FANCY TG31762-E"/>
    <x v="383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5"/>
    <s v="geltizofancytg31763d"/>
    <s v="geltizofancytg31763d"/>
    <s v="gelpentizotg31763d"/>
    <s v="Gel Tizo Fancy TG 31763-D"/>
    <s v="GEL TIZO FANCY TG31763-D"/>
    <x v="384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6"/>
    <s v="geltizofancytg31763e"/>
    <s v="geltizofancytg31763e"/>
    <s v="gelpentizotg31763e"/>
    <s v="Gel Tizo Fancy TG31763-E"/>
    <s v="GEL TIZO FANCY TG31763-E"/>
    <x v="385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7"/>
    <s v="geltizofancytg31763el"/>
    <s v="geltizofancytg31763el"/>
    <s v="gelpentizotg31763el"/>
    <s v="Gel Tizo Fancy TG31763-EL"/>
    <s v="GEL TIZO FANCY TG31763-EL"/>
    <x v="386"/>
    <x v="0"/>
    <e v="#REF!"/>
    <s v="DB STATIONERY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398"/>
    <s v="geltizofancytg31810d"/>
    <s v="geltizofancytg31810d"/>
    <s v="gelpentizotg31810d"/>
    <s v="Gel Tizo Fancy TG 31810-D"/>
    <s v="GEL TIZO FANCY TG31810-D"/>
    <x v="3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399"/>
    <s v="geltizofancytg31810e"/>
    <s v="geltizofancytg31810e"/>
    <s v="gelpentizotg31810e"/>
    <s v="Gel Tizo Fancy TG31810-E"/>
    <s v="GEL TIZO FANCY TG31810-E"/>
    <x v="388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0"/>
    <s v="geltizofancytg31831e"/>
    <s v="geltizofancytg31831e"/>
    <s v="gelpentizotg31831e"/>
    <s v="Gel Tizo Fancy TG31831-E"/>
    <s v="GEL TIZO FANCY TG31831-E"/>
    <x v="389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1"/>
    <s v="geltizofancytg31975e"/>
    <s v="geltizofancytg31975e"/>
    <s v="gelpentizotg31975e"/>
    <s v="Gel Tizo Fancy TG31975-E"/>
    <s v="GEL TIZO FANCY TG31975-E"/>
    <x v="390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2"/>
    <s v="geltizofancytg348d"/>
    <s v="geltizofancytg348d"/>
    <s v="gelpentizotg348d"/>
    <s v="Gel Tizo Fancy TG 348-D"/>
    <s v="GEL TIZO FANCY TG348-D"/>
    <x v="391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3"/>
    <s v="geltizofancytg348e"/>
    <s v="geltizofancytg348e"/>
    <s v="gelpentizotg348e"/>
    <s v="Gel Tizo Fancy TG348-E"/>
    <s v="GEL TIZO FANCY TG348-E"/>
    <x v="392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404"/>
    <s v="geltizofancytg348el"/>
    <s v="geltizofancytg348el"/>
    <s v="gelpentizotg348el"/>
    <s v="Gel Tizo Fancy TG348-EL"/>
    <s v="GEL TIZO FANCY TG348-EL"/>
    <x v="393"/>
    <x v="0"/>
    <e v="#REF!"/>
    <s v="DB STATIONERY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405"/>
    <s v="bpgeltf1190hitek03mm"/>
    <s v="ballpengeltf1190htm03mmhightech"/>
    <s v="gelpentrifellohitechtf1190"/>
    <s v="Bp gel TF-1190 hitek 0.3mm"/>
    <s v="BALLPEN GEL TF-1190 HTM 0.3MM HIGHTECH"/>
    <x v="394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406"/>
    <s v="bpgeltf1190hitek03mmbiru"/>
    <s v="ballpengeltf1190br03mmhightech"/>
    <s v="gelpentrifellohitechtf1190biru"/>
    <s v="Bp gel TF-1190 hitek 0.3mm biru"/>
    <s v="BALLPEN GEL TF-1190 BR 0.3MM HIGHTECH"/>
    <x v="395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407"/>
    <s v="bpgeltf1190hitek03mmhitam"/>
    <s v="ballpentf1190htm03mmhightech"/>
    <s v="gelpentrifellohitechtf1190hitam"/>
    <s v="Bp gel TF-1190 hitek 0.3mm hitam"/>
    <s v="BALLPEN TF-1190 HTM 0.3MM HIGHTECH"/>
    <x v="396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408"/>
    <s v="gelpengp559hitouchhitam"/>
    <s v="gelpengp559hitouchblack"/>
    <s v="gelpenvancogp559hitouchblack"/>
    <s v="Gel Pen GP-559 Hi-Touch Hitam"/>
    <s v="GEL PEN GP-559 HI-TOUCH BLACK"/>
    <x v="397"/>
    <x v="1"/>
    <e v="#REF!"/>
    <s v="SAMUDERA ANGKASA JAYA"/>
    <s v="144 LSN"/>
    <s v="pen"/>
    <s v="PENVANGP559"/>
    <s v="144 LSN_"/>
    <n v="8"/>
    <n v="8"/>
    <s v="144 LSN"/>
    <s v=""/>
    <s v="144"/>
    <s v="LSN"/>
    <n v="12"/>
    <s v="PCS"/>
    <s v=""/>
    <s v=""/>
    <n v="1728"/>
    <s v="PCS"/>
  </r>
  <r>
    <x v="409"/>
    <s v="gelzhixin+refillg3093"/>
    <s v="gelzhixinrefillg3093"/>
    <s v="gelpenzhixing3093isi"/>
    <s v="Gel Zhixin + Refill G-3093"/>
    <s v="GEL ZHIXIN+REFILL G-3093"/>
    <x v="398"/>
    <x v="1"/>
    <e v="#REF!"/>
    <s v="99 JAYA UTAMA"/>
    <s v="120 LSN"/>
    <s v="pen"/>
    <s v="pen99zhixing3093"/>
    <s v="120 LSN_"/>
    <n v="8"/>
    <n v="8"/>
    <s v="120 LSN"/>
    <s v=""/>
    <s v="120"/>
    <s v="LSN"/>
    <n v="12"/>
    <s v="PCS"/>
    <s v=""/>
    <s v=""/>
    <n v="1440"/>
    <s v="PCS"/>
  </r>
  <r>
    <x v="410"/>
    <s v="gelzhixin+refillg3103"/>
    <s v="gelzhixinrefillg3103"/>
    <s v="gelpenzhixing3103isi"/>
    <s v="Gel Zhixin + Refill G-3103"/>
    <s v="GEL ZHIXIN+REFILL G-3103"/>
    <x v="399"/>
    <x v="1"/>
    <e v="#REF!"/>
    <s v="99 JAYA UTAMA"/>
    <s v="120 LSN"/>
    <s v="pen"/>
    <s v="pen99zhixing3103"/>
    <s v="120 LSN_"/>
    <n v="8"/>
    <n v="8"/>
    <s v="120 LSN"/>
    <s v=""/>
    <s v="120"/>
    <s v="LSN"/>
    <n v="12"/>
    <s v="PCS"/>
    <s v=""/>
    <s v=""/>
    <n v="1440"/>
    <s v="PCS"/>
  </r>
  <r>
    <x v="411"/>
    <s v="gelzhixin+refillg3111"/>
    <s v="gelzhixinrefillg3111"/>
    <s v="gelpenzhixing3111isi"/>
    <s v="Gel Zhixin + Refill G-3111"/>
    <s v="GEL ZHIXIN+REFILL G-3111"/>
    <x v="400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2"/>
    <s v="gelzhixin+refillg3112"/>
    <s v="gelzhixinrefillg3112"/>
    <s v="gelpenzhixing3112isi"/>
    <s v="Gel Zhixin+Refill G-3112"/>
    <s v="GEL ZHIXIN+REFILL G-3112"/>
    <x v="401"/>
    <x v="0"/>
    <e v="#REF!"/>
    <s v="DB STATIONERY"/>
    <s v="120 LSN"/>
    <s v="pen"/>
    <s v="pen99zhixing3112"/>
    <s v="120 LSN_"/>
    <n v="8"/>
    <n v="8"/>
    <s v="120 LSN"/>
    <s v=""/>
    <s v="120"/>
    <s v="LSN"/>
    <n v="12"/>
    <s v="PCS"/>
    <s v=""/>
    <s v=""/>
    <n v="1440"/>
    <s v="PCS"/>
  </r>
  <r>
    <x v="413"/>
    <s v="gelzhixin+refillg3117"/>
    <s v="gelzhixinrefillg3117"/>
    <s v="gelpenzhixing3117isi"/>
    <s v="Gel Zhixin + Refill G-3117"/>
    <s v="GEL ZHIXIN+REFILL G-3117"/>
    <x v="402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4"/>
    <s v="gelzhixin+refillg3118"/>
    <s v="gelzhixinrefillg3118"/>
    <s v="gelpenzhixing3118isi"/>
    <s v="Gel Zhixin + Refill G-3118"/>
    <s v="GEL ZHIXIN+REFILL G-3118"/>
    <x v="403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5"/>
    <s v="gelzhixin+refillg3132"/>
    <s v="gelzhixinrefillg3132"/>
    <s v="gelpenzhixing3132isi"/>
    <s v="Gel Zhixin + Refill G-3132"/>
    <s v="GEL ZHIXIN+REFILL G-3132"/>
    <x v="404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6"/>
    <s v="gelzhixin+refillg3136"/>
    <s v="gelzhixinrefillg3136"/>
    <s v="gelpenzhixing3136isi"/>
    <s v="Gel Zhixin + Refill G-3136"/>
    <s v="GEL ZHIXIN+REFILL G-3136"/>
    <x v="405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7"/>
    <s v="gelzhixin+refillg3137"/>
    <s v="gelzhixinrefillg3137"/>
    <s v="gelpenzhixing3137isi"/>
    <s v="Gel Zhixin + Refill G-3137"/>
    <s v="GEL ZHIXIN+REFILL G-3137"/>
    <x v="406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8"/>
    <s v="gelzhixin+refillg5001"/>
    <s v="gelzhixinrefillg5001"/>
    <s v="gelpenzhixing5001isi"/>
    <s v="Gel Zhixin + Refill G-5001"/>
    <s v="GEL ZHIXIN+REFILL G-5001"/>
    <x v="40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19"/>
    <s v="gelpenzhixin+refillg5002"/>
    <s v="gelzhixinrefillg5002"/>
    <s v="gelpenzhixing5002isi"/>
    <s v="Gel Pen Zhixin + Refill G-5002"/>
    <s v="GEL ZHIXIN+REFILL G-5002"/>
    <x v="408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20"/>
    <s v="gelzhixin+refillg5004"/>
    <s v="gelzhixinrefillg5004"/>
    <s v="gelpenzhixing5004isi"/>
    <s v="Gel Zhixin + Refill G-5004"/>
    <s v="GEL ZHIXIN+REFILL G-5004"/>
    <x v="409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21"/>
    <s v="gelzhixin+refillg5009"/>
    <s v="gelzhixinrefillg5009"/>
    <s v="gelpenzhixing5009isi"/>
    <s v="Gel Zhixin + Refill G-5009"/>
    <s v="GEL ZHIXIN+REFILL G-5009"/>
    <x v="410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422"/>
    <s v="gelzhixin+refillg5016l"/>
    <s v="gelzhixinrefillg5016l"/>
    <s v="gelpenzhixing5016lisi"/>
    <s v="Gel Zhixin + Refill G-5016 L"/>
    <s v="GEL ZHIXIN+REFILL G-5016 L"/>
    <x v="411"/>
    <x v="0"/>
    <e v="#REF!"/>
    <s v="DB STATIONERY"/>
    <s v="60 LSN"/>
    <s v="pen"/>
    <m/>
    <s v="60 LSN_"/>
    <n v="7"/>
    <n v="7"/>
    <s v="60 LSN"/>
    <s v=""/>
    <s v="60"/>
    <s v="LSN"/>
    <n v="12"/>
    <s v="PCS"/>
    <s v=""/>
    <s v=""/>
    <n v="720"/>
    <s v="PCS"/>
  </r>
  <r>
    <x v="423"/>
    <s v="lemstickjkgs25"/>
    <s v="gluestickgs25jk"/>
    <s v="gluestickgs25jk"/>
    <s v="Lem Stick JK GS-25"/>
    <s v="GLUE STICK GS-25 JK"/>
    <x v="412"/>
    <x v="1"/>
    <e v="#REF!"/>
    <s v="ATALI"/>
    <s v="36 BOX (12 PCS)"/>
    <s v="lem"/>
    <m/>
    <s v="36 BOX_12 PCS_"/>
    <n v="7"/>
    <n v="14"/>
    <s v="36 BOX"/>
    <s v="12 PCS"/>
    <s v="36"/>
    <s v="BOX"/>
    <s v="12"/>
    <s v="PCS"/>
    <s v=""/>
    <s v=""/>
    <n v="432"/>
    <s v="PCS"/>
  </r>
  <r>
    <x v="424"/>
    <s v="guntingjksc12"/>
    <s v="scissorsc12jk"/>
    <s v="guntingjoykosc12"/>
    <s v="Gunting JK SC-12"/>
    <s v="SCISSOR SC-12 JK"/>
    <x v="413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25"/>
    <s v="guntingjksc13"/>
    <s v="scissorsc13jk"/>
    <s v="guntingjoykosc13"/>
    <s v="Gunting JK SC-13"/>
    <s v="SCISSOR SC-13 JK"/>
    <x v="414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26"/>
    <s v="guntingjksc14"/>
    <s v="scissorsc14jk"/>
    <s v="guntingjoykosc14"/>
    <s v="Gunting JK SC-14"/>
    <s v="SCISSOR SC-14 JK"/>
    <x v="415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27"/>
    <s v="guntingjksc828"/>
    <s v="scissorsc828jk"/>
    <s v="guntingjoykosc828"/>
    <s v="Gunting JK SC-828"/>
    <s v="SCISSOR SC-828 JK"/>
    <x v="416"/>
    <x v="1"/>
    <e v="#REF!"/>
    <s v="ATALI"/>
    <s v="12 LSN"/>
    <s v="gunting"/>
    <s v="GUNJKSC828"/>
    <s v="12 LSN_"/>
    <n v="7"/>
    <n v="7"/>
    <s v="12 LSN"/>
    <s v=""/>
    <s v="12"/>
    <s v="LSN"/>
    <n v="12"/>
    <s v="PCS"/>
    <s v=""/>
    <s v=""/>
    <n v="144"/>
    <s v="PCS"/>
  </r>
  <r>
    <x v="428"/>
    <s v="guntingjksc828"/>
    <s v="scissorssc828jk"/>
    <s v="guntingjoykosc828"/>
    <s v="Gunting JK SC-828"/>
    <s v="SCISSORS SC-828 JK"/>
    <x v="416"/>
    <x v="1"/>
    <e v="#REF!"/>
    <s v="ATALI"/>
    <s v="12 LSN"/>
    <s v="gunting"/>
    <s v="GUNJKSC828"/>
    <s v="12 LSN_"/>
    <n v="7"/>
    <n v="7"/>
    <s v="12 LSN"/>
    <s v=""/>
    <s v="12"/>
    <s v="LSN"/>
    <n v="12"/>
    <s v="PCS"/>
    <s v=""/>
    <s v=""/>
    <n v="144"/>
    <s v="PCS"/>
  </r>
  <r>
    <x v="429"/>
    <s v="guntingjksc828sg"/>
    <s v="scissorsc828sgjk"/>
    <s v="guntingjoykosc828sg"/>
    <s v="Gunting JK SC-828 SG"/>
    <s v="SCISSOR SC-828 SG JK"/>
    <x v="417"/>
    <x v="1"/>
    <e v="#REF!"/>
    <s v="ATALI"/>
    <s v="12 LSN"/>
    <s v="gunting"/>
    <s v="GUNJKSC828SG"/>
    <s v="12 LSN_"/>
    <n v="7"/>
    <n v="7"/>
    <s v="12 LSN"/>
    <s v=""/>
    <s v="12"/>
    <s v="LSN"/>
    <n v="12"/>
    <s v="PCS"/>
    <s v=""/>
    <s v=""/>
    <n v="144"/>
    <s v="PCS"/>
  </r>
  <r>
    <x v="430"/>
    <s v="guntingjksc838"/>
    <s v="scissorsc838jk"/>
    <s v="guntingjoykosc838"/>
    <s v="Gunting JK SC-838"/>
    <s v="SCISSOR SC-838 JK"/>
    <x v="418"/>
    <x v="1"/>
    <e v="#REF!"/>
    <s v="ATALI"/>
    <s v="12 LSN"/>
    <s v="gunting"/>
    <s v="GUNJKSC838"/>
    <s v="12 LSN_"/>
    <n v="7"/>
    <n v="7"/>
    <s v="12 LSN"/>
    <s v=""/>
    <s v="12"/>
    <s v="LSN"/>
    <n v="12"/>
    <s v="PCS"/>
    <s v=""/>
    <s v=""/>
    <n v="144"/>
    <s v="PCS"/>
  </r>
  <r>
    <x v="431"/>
    <s v="guntingjksc838"/>
    <s v="scissorssc838jk"/>
    <s v="guntingjoykosc838"/>
    <s v="Gunting JK SC-838"/>
    <s v="SCISSORS SC-838 JK"/>
    <x v="418"/>
    <x v="1"/>
    <e v="#REF!"/>
    <s v="ATALI"/>
    <s v="12 LSN"/>
    <s v="gunting"/>
    <s v="GUNJKSC838"/>
    <s v="12 LSN_"/>
    <n v="7"/>
    <n v="7"/>
    <s v="12 LSN"/>
    <s v=""/>
    <s v="12"/>
    <s v="LSN"/>
    <n v="12"/>
    <s v="PCS"/>
    <s v=""/>
    <s v=""/>
    <n v="144"/>
    <s v="PCS"/>
  </r>
  <r>
    <x v="432"/>
    <s v="guntingjksc838sg"/>
    <s v="scissorsc838sgjk"/>
    <s v="guntingjoykosc838sg"/>
    <s v="Gunting JK SC-838 SG"/>
    <s v="SCISSOR SC-838 SG JK"/>
    <x v="419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33"/>
    <s v="guntingjksc848"/>
    <s v="scissorsc848jk"/>
    <s v="guntingjoykosc848"/>
    <s v="Gunting JK SC-848"/>
    <s v="SCISSOR SC-848 JK"/>
    <x v="420"/>
    <x v="1"/>
    <e v="#REF!"/>
    <s v="ATALI"/>
    <s v="12 LSN"/>
    <s v="gunting"/>
    <s v="GUNJKSC848"/>
    <s v="12 LSN_"/>
    <n v="7"/>
    <n v="7"/>
    <s v="12 LSN"/>
    <s v=""/>
    <s v="12"/>
    <s v="LSN"/>
    <n v="12"/>
    <s v="PCS"/>
    <s v=""/>
    <s v=""/>
    <n v="144"/>
    <s v="PCS"/>
  </r>
  <r>
    <x v="434"/>
    <s v="guntingjksc848"/>
    <s v="scissorssc848jk"/>
    <s v="guntingjoykosc848"/>
    <s v="Gunting JK SC-848"/>
    <s v="SCISSORS SC-848 JK"/>
    <x v="420"/>
    <x v="1"/>
    <e v="#REF!"/>
    <s v="ATALI"/>
    <s v="12 LSN"/>
    <s v="gunting"/>
    <s v="GUNJKSC848"/>
    <s v="12 LSN_"/>
    <n v="7"/>
    <n v="7"/>
    <s v="12 LSN"/>
    <s v=""/>
    <s v="12"/>
    <s v="LSN"/>
    <n v="12"/>
    <s v="PCS"/>
    <s v=""/>
    <s v=""/>
    <n v="144"/>
    <s v="PCS"/>
  </r>
  <r>
    <x v="435"/>
    <s v="guntingjksc848sg"/>
    <s v="scissorsc848sgjk"/>
    <s v="guntingjoykosc848sg"/>
    <s v="Gunting JK SC-848 SG"/>
    <s v="SCISSOR SC-848SG JK"/>
    <x v="421"/>
    <x v="1"/>
    <e v="#REF!"/>
    <s v="ATALI"/>
    <s v="12 LSN"/>
    <s v="gunting"/>
    <m/>
    <s v="12 LSN_"/>
    <n v="7"/>
    <n v="7"/>
    <s v="12 LSN"/>
    <s v=""/>
    <s v="12"/>
    <s v="LSN"/>
    <n v="12"/>
    <s v="PCS"/>
    <s v=""/>
    <s v=""/>
    <n v="144"/>
    <s v="PCS"/>
  </r>
  <r>
    <x v="436"/>
    <s v="guntingjkzz65gerigi"/>
    <s v="scissorzz65jk"/>
    <s v="guntingjoykozz6565gerigi"/>
    <s v="Gunting JK ZZ-65 Gerigi"/>
    <s v="SCISSOR ZZ-65 JK"/>
    <x v="422"/>
    <x v="1"/>
    <e v="#REF!"/>
    <s v="ATALI"/>
    <s v="12 BOX (12 PCS)"/>
    <s v="gunting"/>
    <m/>
    <s v="12 BOX_12 PCS_"/>
    <n v="7"/>
    <n v="14"/>
    <s v="12 BOX"/>
    <s v="12 PCS"/>
    <s v="12"/>
    <s v="BOX"/>
    <s v="12"/>
    <s v="PCS"/>
    <s v=""/>
    <s v=""/>
    <n v="144"/>
    <s v="PCS"/>
  </r>
  <r>
    <x v="437"/>
    <s v="guntingkenkosc828"/>
    <s v="kenkoscissorsc828"/>
    <s v="guntingkenkosc828"/>
    <s v="Gunting Kenko SC-828"/>
    <s v="KENKO SCISSOR SC-828"/>
    <x v="423"/>
    <x v="1"/>
    <e v="#REF!"/>
    <s v="KENKO"/>
    <s v="25 LSN"/>
    <s v="gunting"/>
    <m/>
    <s v="25 LSN_"/>
    <n v="7"/>
    <n v="7"/>
    <s v="25 LSN"/>
    <s v=""/>
    <s v="25"/>
    <s v="LSN"/>
    <n v="12"/>
    <s v="PCS"/>
    <s v=""/>
    <s v=""/>
    <n v="300"/>
    <s v="PCS"/>
  </r>
  <r>
    <x v="438"/>
    <s v="guntingkenkosc838n"/>
    <s v="kenkoscissorsc838n"/>
    <s v="guntingkenkosc838n"/>
    <s v="Gunting Kenko SC-838 N"/>
    <s v="KENKO SCISSOR SC-838N"/>
    <x v="424"/>
    <x v="1"/>
    <e v="#REF!"/>
    <s v="KENKO"/>
    <s v="25 LSN"/>
    <s v="gunting"/>
    <s v="gunkensc838n"/>
    <s v="25 LSN_"/>
    <n v="7"/>
    <n v="7"/>
    <s v="25 LSN"/>
    <s v=""/>
    <s v="25"/>
    <s v="LSN"/>
    <n v="12"/>
    <s v="PCS"/>
    <s v=""/>
    <s v=""/>
    <n v="300"/>
    <s v="PCS"/>
  </r>
  <r>
    <x v="439"/>
    <s v="guntingkenkosc838sg"/>
    <s v="kenkoscissorsc838sg"/>
    <s v="guntingkenkosc838sg"/>
    <s v="Gunting Kenko SC-838 SG"/>
    <s v="KENKO SCISSOR SC-838SG"/>
    <x v="425"/>
    <x v="1"/>
    <e v="#REF!"/>
    <s v="KENKO"/>
    <s v="25 LSN"/>
    <s v="gunting"/>
    <m/>
    <s v="25 LSN_"/>
    <n v="7"/>
    <n v="7"/>
    <s v="25 LSN"/>
    <s v=""/>
    <s v="25"/>
    <s v="LSN"/>
    <n v="12"/>
    <s v="PCS"/>
    <s v=""/>
    <s v=""/>
    <n v="300"/>
    <s v="PCS"/>
  </r>
  <r>
    <x v="440"/>
    <s v="guntingkenkosc848n"/>
    <s v="kenkoscissorsc848n"/>
    <s v="guntingkenkosc848n"/>
    <s v="Gunting Kenko SC-848 N"/>
    <s v="KENKO SCISSOR SC-848N"/>
    <x v="426"/>
    <x v="1"/>
    <e v="#REF!"/>
    <s v="KENKO"/>
    <s v="10 LSN"/>
    <s v="gunting"/>
    <m/>
    <s v="10 LSN_"/>
    <n v="7"/>
    <n v="7"/>
    <s v="10 LSN"/>
    <s v=""/>
    <s v="10"/>
    <s v="LSN"/>
    <n v="12"/>
    <s v="PCS"/>
    <s v=""/>
    <s v=""/>
    <n v="120"/>
    <s v="PCS"/>
  </r>
  <r>
    <x v="441"/>
    <s v="guntingkenkosc848sg"/>
    <s v="kenkoscissorsc848sg"/>
    <s v="guntingkenkosc848sg"/>
    <s v="Gunting Kenko SC-848 SG"/>
    <s v="KENKO SCISSOR SC-848SG"/>
    <x v="427"/>
    <x v="1"/>
    <e v="#REF!"/>
    <s v="KENKO"/>
    <s v="10 LSN"/>
    <s v="gunting"/>
    <m/>
    <s v="10 LSN_"/>
    <n v="7"/>
    <n v="7"/>
    <s v="10 LSN"/>
    <s v=""/>
    <s v="10"/>
    <s v="LSN"/>
    <n v="12"/>
    <s v="PCS"/>
    <s v=""/>
    <s v=""/>
    <n v="120"/>
    <s v="PCS"/>
  </r>
  <r>
    <x v="442"/>
    <s v="counterhandtallykenkoht302"/>
    <s v="kenkohandtallycounterht302"/>
    <s v="handtallycounterkenkoht302"/>
    <s v="Counter hand tally Kenko HT-302"/>
    <s v="KENKO HAND TALLY COUNTER HT-302"/>
    <x v="428"/>
    <x v="1"/>
    <e v="#REF!"/>
    <s v="KENKO"/>
    <s v="20 BOX (10 PCS)"/>
    <s v="dll"/>
    <s v="coukenht302"/>
    <s v="20 BOX_10 PCS_"/>
    <n v="7"/>
    <n v="14"/>
    <s v="20 BOX"/>
    <s v="10 PCS"/>
    <s v="20"/>
    <s v="BOX"/>
    <s v="10"/>
    <s v="PCS"/>
    <s v=""/>
    <s v=""/>
    <n v="200"/>
    <s v="PCS"/>
  </r>
  <r>
    <x v="443"/>
    <s v="counterhandtallykenkoht302"/>
    <s v="kenkohandtallycounterht30210pcsbox"/>
    <s v="handtallycounterkenkoht302"/>
    <s v="Counter hand tally Kenko HT-302"/>
    <s v="KENKO HAND TALLY COUNTER HT-302 (10 PCS/ BOX)"/>
    <x v="428"/>
    <x v="1"/>
    <e v="#REF!"/>
    <s v="KENKO"/>
    <s v="20 BOX (10 PCS)"/>
    <s v="dll"/>
    <s v="coukenht302"/>
    <s v="20 BOX_10 PCS_"/>
    <n v="7"/>
    <n v="14"/>
    <s v="20 BOX"/>
    <s v="10 PCS"/>
    <s v="20"/>
    <s v="BOX"/>
    <s v="10"/>
    <s v="PCS"/>
    <s v=""/>
    <s v=""/>
    <n v="200"/>
    <s v="PCS"/>
  </r>
  <r>
    <x v="444"/>
    <s v="counterhandtallykenkoht303"/>
    <s v="kenkohandtallycounterht303"/>
    <s v="handtallycounterkenkoht303"/>
    <s v="Counter hand tally Kenko HT-303"/>
    <s v="KENKO HAND TALLY COUNTER HT-303"/>
    <x v="429"/>
    <x v="1"/>
    <e v="#REF!"/>
    <s v="KENKO"/>
    <s v="20 LSN"/>
    <s v="dll"/>
    <m/>
    <s v="20 LSN_"/>
    <n v="7"/>
    <n v="7"/>
    <s v="20 LSN"/>
    <s v=""/>
    <s v="20"/>
    <s v="LSN"/>
    <n v="12"/>
    <s v="PCS"/>
    <s v=""/>
    <s v=""/>
    <n v="240"/>
    <s v="PCS"/>
  </r>
  <r>
    <x v="445"/>
    <s v="counterhandtallykenkoht303"/>
    <s v="kenkohandtallycounterht30312pcsbox"/>
    <s v="handtallycounterkenkoht303"/>
    <s v="Counter hand tally Kenko HT-303"/>
    <s v="KENKO HAND TALLY COUNTER HT-303 (12 PCS/ BOX)"/>
    <x v="429"/>
    <x v="1"/>
    <e v="#REF!"/>
    <s v="KENKO"/>
    <s v="20 LSN"/>
    <s v="dll"/>
    <m/>
    <s v="20 LSN_"/>
    <n v="7"/>
    <n v="7"/>
    <s v="20 LSN"/>
    <s v=""/>
    <s v="20"/>
    <s v="LSN"/>
    <n v="12"/>
    <s v="PCS"/>
    <s v=""/>
    <s v=""/>
    <n v="240"/>
    <s v="PCS"/>
  </r>
  <r>
    <x v="446"/>
    <s v="tapedispenserkenkotdb2besi"/>
    <s v="kenkohandytapedispensertdb2besi"/>
    <s v="handytapedispenserkenkotdb2"/>
    <s v="Tape dispenser Kenko TDB-2 besi"/>
    <s v="KENKO HANDY TAPE DISPENSER TDB-2-BESI"/>
    <x v="430"/>
    <x v="1"/>
    <e v="#REF!"/>
    <s v="KENKO"/>
    <s v="8 LSN"/>
    <s v="isolasi"/>
    <m/>
    <s v="8 LSN_"/>
    <n v="6"/>
    <n v="6"/>
    <s v="8 LSN"/>
    <s v=""/>
    <s v="8"/>
    <s v="LSN"/>
    <n v="12"/>
    <s v="PCS"/>
    <s v=""/>
    <s v=""/>
    <n v="96"/>
    <s v="PCS"/>
  </r>
  <r>
    <x v="447"/>
    <s v="stabillohighlighterjkhl1kuning"/>
    <s v="highlighterhl1yellowjk"/>
    <s v="highlighterstabillojoykohl1kuning"/>
    <s v="Stabillo Highlighter JK HL-1 kuning"/>
    <s v="HIGHLIGHTER HL-1 (YELLOW) JK"/>
    <x v="431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48"/>
    <s v="stabillohighlighterjkhl2hijau"/>
    <s v="highlighterhl2greenjk"/>
    <s v="highlighterstabillojoykohl2hijau"/>
    <s v="Stabillo Highlighter JK HL-2 hijau"/>
    <s v="HIGHLIGHTER HL-2 (GREEN) JK"/>
    <x v="432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49"/>
    <s v="stabillohighlighterjkhl3biru"/>
    <s v="highlighterhl3bluejk"/>
    <s v="highlighterstabillojoykohl3biru"/>
    <s v="Stabillo Highlighter JK HL-3 BIRU"/>
    <s v="HIGHLIGHTER HL-3 (BLUE) JK"/>
    <x v="433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50"/>
    <s v="stabillohighlighterjkhl4pink"/>
    <s v="highlighterhl4pinkjk"/>
    <s v="highlighterstabillojoykohl4pink"/>
    <s v="Stabillo Highlighter JK HL-4 pink"/>
    <s v="HIGHLIGHTER HL-4 (PINK) JK"/>
    <x v="434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51"/>
    <s v="stabillohighlighterjkhl5orange"/>
    <s v="highlighterhl5orangejk"/>
    <s v="highlighterstabillojoykohl5orange"/>
    <s v="Stabillo Highlighter JK HL-5 orange"/>
    <s v="HIGHLIGHTER HL-5 (ORANGE) JK"/>
    <x v="435"/>
    <x v="1"/>
    <e v="#REF!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52"/>
    <s v=""/>
    <s v=""/>
    <s v="highlighterstabillojoykohlmix"/>
    <m/>
    <m/>
    <x v="436"/>
    <x v="1"/>
    <s v=""/>
    <s v="ATALI"/>
    <s v="72 BOX (10 PCS)"/>
    <s v="spidol"/>
    <m/>
    <s v="72 BOX_10 PCS_"/>
    <n v="7"/>
    <n v="14"/>
    <s v="72 BOX"/>
    <s v="10 PCS"/>
    <s v="72"/>
    <s v="BOX"/>
    <s v="10"/>
    <s v="PCS"/>
    <s v=""/>
    <s v=""/>
    <n v="720"/>
    <s v="PCS"/>
  </r>
  <r>
    <x v="453"/>
    <s v=""/>
    <s v=""/>
    <s v="highlighterstabillojoykohlmix5warna"/>
    <m/>
    <m/>
    <x v="437"/>
    <x v="1"/>
    <s v=""/>
    <s v="ATALI"/>
    <s v="72 BOX (10 PCS)"/>
    <s v="spidol"/>
    <s v="stajkhlmix5warna"/>
    <s v="72 BOX_10 PCS_"/>
    <n v="7"/>
    <n v="14"/>
    <s v="72 BOX"/>
    <s v="10 PCS"/>
    <s v="72"/>
    <s v="BOX"/>
    <s v="10"/>
    <s v="PCS"/>
    <s v=""/>
    <s v=""/>
    <n v="720"/>
    <s v="PCS"/>
  </r>
  <r>
    <x v="454"/>
    <s v="stabillotizo54pctf610"/>
    <s v="stabillotizo54pctf610"/>
    <s v="highlighterstabillotizotf610isi54pc"/>
    <s v="Stabillo Tizo 54PC TF 610"/>
    <s v="STABILLO TIZO 54PC TF 610"/>
    <x v="438"/>
    <x v="1"/>
    <e v="#REF!"/>
    <n v="99"/>
    <s v="24 PAK (54 PCS)"/>
    <s v="spidol"/>
    <s v="statf610"/>
    <s v="24 PAK_54 PCS_"/>
    <n v="7"/>
    <n v="14"/>
    <s v="24 PAK"/>
    <s v="54 PCS"/>
    <s v="24"/>
    <s v="PAK"/>
    <s v="54"/>
    <s v="PCS"/>
    <s v=""/>
    <s v=""/>
    <n v="1296"/>
    <s v="PCS"/>
  </r>
  <r>
    <x v="455"/>
    <s v="stabillohighlightertf61624pcs"/>
    <s v="highlighter24pcstf616"/>
    <s v="highlighterstabillotizotf616isi24pc"/>
    <s v="Stabillo Highlighter TF 616 24 PCS"/>
    <s v="HIGHLIGHTER 24 PCS TF616"/>
    <x v="439"/>
    <x v="1"/>
    <e v="#REF!"/>
    <n v="99"/>
    <s v="32 PAK (24 PCS)"/>
    <s v="spidol"/>
    <m/>
    <s v="32 PAK_24 PCS_"/>
    <n v="7"/>
    <n v="14"/>
    <s v="32 PAK"/>
    <s v="24 PCS"/>
    <s v="32"/>
    <s v="PAK"/>
    <s v="24"/>
    <s v="PCS"/>
    <s v=""/>
    <s v=""/>
    <n v="768"/>
    <s v="PCS"/>
  </r>
  <r>
    <x v="456"/>
    <s v="stabillohl520vanco"/>
    <s v="stabillohl52012vanco"/>
    <s v="highlighterstabillovancohl520"/>
    <s v="Stabillo HL-520 Vanco"/>
    <s v="STABILLO HL-520 (12) VANCO"/>
    <x v="440"/>
    <x v="1"/>
    <e v="#REF!"/>
    <s v="SAMUDERA ANGKASA JAYA"/>
    <s v="100 LSN"/>
    <s v="spidol"/>
    <s v="stavanhl520"/>
    <s v="100 LSN_"/>
    <n v="8"/>
    <n v="8"/>
    <s v="100 LSN"/>
    <s v=""/>
    <s v="100"/>
    <s v="LSN"/>
    <n v="12"/>
    <s v="PCS"/>
    <s v=""/>
    <s v=""/>
    <n v="1200"/>
    <s v="PCS"/>
  </r>
  <r>
    <x v="457"/>
    <s v="stabillohighlighterzrmzh103kuning"/>
    <s v="zrmhighlighterzh103kuning"/>
    <s v="highlighterstabillozrmzh103kuning"/>
    <s v="Stabillo Highlighter ZRM ZH-103 kuning"/>
    <s v="ZRM HIGHLIGHTER ZH-103 (KUNING)"/>
    <x v="441"/>
    <x v="1"/>
    <e v="#REF!"/>
    <s v="SDI"/>
    <s v="600 PCS"/>
    <s v="spidol"/>
    <m/>
    <s v="600 PCS_"/>
    <n v="8"/>
    <n v="8"/>
    <s v="600 PCS"/>
    <s v=""/>
    <s v="600"/>
    <s v="PCS"/>
    <s v=""/>
    <s v=""/>
    <s v=""/>
    <s v=""/>
    <n v="600"/>
    <s v="PCS"/>
  </r>
  <r>
    <x v="458"/>
    <s v="stabillohighlighterkenkohl100biru"/>
    <s v="kenkohighlighterhl100blue"/>
    <s v="highlighterstabilokenkohl100biru"/>
    <s v="Stabillo Highlighter Kenko HL-100 biru"/>
    <s v="KENKO HIGHLIGHTER HL-100 BLUE"/>
    <x v="442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59"/>
    <s v="stabillohighlighterkenkohl100hijau"/>
    <s v="kenkohighlighterhl100green"/>
    <s v="highlighterstabilokenkohl100hijau"/>
    <s v="Stabillo Highlighter Kenko HL-100 hijau"/>
    <s v="KENKO HIGHLIGHTER HL-100 GREEN"/>
    <x v="443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0"/>
    <s v="stabillohighlighterkenkohl100kuning"/>
    <s v="kenkohighlighterhl100yellow"/>
    <s v="highlighterstabilokenkohl100kuning"/>
    <s v="Stabillo Highlighter Kenko HL-100 kuning"/>
    <s v="KENKO HIGHLIGHTER HL-100 YELLOW"/>
    <x v="444"/>
    <x v="1"/>
    <e v="#REF!"/>
    <s v="KENKO"/>
    <s v="48 BOX (10 PCS)"/>
    <s v="spidol"/>
    <s v="STAKENHL100KUNING"/>
    <s v="48 BOX_10 PCS_"/>
    <n v="7"/>
    <n v="14"/>
    <s v="48 BOX"/>
    <s v="10 PCS"/>
    <s v="48"/>
    <s v="BOX"/>
    <s v="10"/>
    <s v="PCS"/>
    <s v=""/>
    <s v=""/>
    <n v="480"/>
    <s v="PCS"/>
  </r>
  <r>
    <x v="461"/>
    <s v="stabillohighlighterkenkohl100orange"/>
    <s v="kenkohighlighterhl100orange"/>
    <s v="highlighterstabilokenkohl100orange"/>
    <s v="Stabillo Highlighter Kenko HL-100 orange"/>
    <s v="KENKO HIGHLIGHTER HL-100 ORANGE"/>
    <x v="445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2"/>
    <s v="stabillohighlighterkenkohl100pink"/>
    <s v="kenkohighlighterhl100pink"/>
    <s v="highlighterstabilokenkohl100pink"/>
    <s v="Stabillo Highlighter Kenko HL-100 pink"/>
    <s v="KENKO HIGHLIGHTER HL-100 PINK"/>
    <x v="446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3"/>
    <s v="stabillohighlighterkenkohl100ungu"/>
    <s v="kenkohighlighterhl100purple"/>
    <s v="highlighterstabilokenkohl100ungu"/>
    <s v="Stabillo Highlighter Kenko HL-100 ungu"/>
    <s v="KENKO HIGHLIGHTER HL-100 PURPLE"/>
    <x v="447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4"/>
    <s v="stabillohighlighterkenkophl100pastelbiru"/>
    <s v="kenkohighlighterphl100bluepastel"/>
    <s v="highlighterstabilokenkophl100pastelbiru"/>
    <s v="Stabillo Highlighter Kenko PHL-100 PASTEL BIRU"/>
    <s v="KENKO HIGHLIGHTER PHL-100 BLUE PASTEL"/>
    <x v="448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5"/>
    <s v="stabillohighlighterkenkophl100pastelhijau"/>
    <s v="kenkohighlighterphl100greenpastel"/>
    <s v="highlighterstabilokenkophl100pastelhijau"/>
    <s v="Stabillo Highlighter Kenko PHL-100 PASTEL HIJAU"/>
    <s v="KENKO HIGHLIGHTER PHL-100 GREEN PASTEL"/>
    <x v="449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6"/>
    <s v="stabillohighlighterkenkophl100pastelkuning"/>
    <s v="kenkohighlighterphl100yellowpastel"/>
    <s v="highlighterstabilokenkophl100pastelkuning"/>
    <s v="Stabillo Highlighter Kenko PHL-100 PASTEL KUNING"/>
    <s v="KENKO HIGHLIGHTER PHL-100 YELLOW PASTEL"/>
    <x v="450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7"/>
    <s v="stabillohighlighterkenkophl100pastelorange"/>
    <s v="kenkohighlighterphl100orangepastel"/>
    <s v="highlighterstabilokenkophl100pastelorange"/>
    <s v="Stabillo Highlighter Kenko PHL-100 PASTEL ORANGE"/>
    <s v="KENKO HIGHLIGHTER PHL-100 ORANGE PASTEL"/>
    <x v="451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8"/>
    <s v="stabillohighlighterkenkophl100pastelpink"/>
    <s v="kenkohighlighterphl100pinkpastel"/>
    <s v="highlighterstabilokenkophl100pastelpink"/>
    <s v="Stabillo Highlighter Kenko PHL-100 PASTEL PINK"/>
    <s v="KENKO HIGHLIGHTER PHL-100 PINK PASTEL"/>
    <x v="452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69"/>
    <s v="stabillohighlighterkenkophl100pastelungu"/>
    <s v="kenkohighlighterphl100purplepastel"/>
    <s v="highlighterstabilokenkophl100pastelungu"/>
    <s v="Stabillo Highlighter Kenko PHL-100 PASTEL UNGU"/>
    <s v="KENKO HIGHLIGHTER PHL-100 PURPLE PASTEL"/>
    <x v="453"/>
    <x v="1"/>
    <e v="#REF!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470"/>
    <s v="isipensillt113240set"/>
    <s v="refillpensillt1132@40set"/>
    <s v="isibensialantult113240set"/>
    <s v="Isi pensil LT 11-32 (40 set)"/>
    <s v="REFILL PENSIL LT 11-32 @ 40 SET"/>
    <x v="454"/>
    <x v="1"/>
    <e v="#REF!"/>
    <s v="LAUTAN MAS ASIA"/>
    <s v="1600 SET"/>
    <s v="isi"/>
    <s v="BENLT1132"/>
    <s v="1600 SET_"/>
    <n v="9"/>
    <n v="9"/>
    <s v="1600 SET"/>
    <s v=""/>
    <s v="1600"/>
    <s v="SET"/>
    <s v=""/>
    <s v=""/>
    <s v=""/>
    <s v=""/>
    <n v="1600"/>
    <s v="SET"/>
  </r>
  <r>
    <x v="471"/>
    <s v="isicutterjka100amkecil"/>
    <s v="cutterbladea100amsjk"/>
    <s v="isicutter18mmjoykoa100amkecil"/>
    <s v="Isi cutter JK A-100 AM Kecil"/>
    <s v="CUTTER BLADE A-100 AM (S) JK"/>
    <x v="455"/>
    <x v="1"/>
    <e v="#REF!"/>
    <s v="ATALI"/>
    <s v="120 LSN"/>
    <s v="isi"/>
    <m/>
    <s v="120 LSN_"/>
    <n v="8"/>
    <n v="8"/>
    <s v="120 LSN"/>
    <s v=""/>
    <s v="120"/>
    <s v="LSN"/>
    <n v="12"/>
    <s v="PCS"/>
    <s v=""/>
    <s v=""/>
    <n v="1440"/>
    <s v="PCS"/>
  </r>
  <r>
    <x v="472"/>
    <s v="isicutterjkl150ambesar"/>
    <s v="cutterbladel150amljk"/>
    <s v="isicutter18mmjoykol150ambesar"/>
    <s v="Isi cutter JK L-150 AM Besar"/>
    <s v="CUTTER BLADE L-150 AM (L) JK"/>
    <x v="456"/>
    <x v="1"/>
    <e v="#REF!"/>
    <s v="ATALI"/>
    <s v="40 LSN"/>
    <s v="isi"/>
    <m/>
    <s v="40 LSN_"/>
    <n v="7"/>
    <n v="7"/>
    <s v="40 LSN"/>
    <s v=""/>
    <s v="40"/>
    <s v="LSN"/>
    <n v="12"/>
    <s v="PCS"/>
    <s v=""/>
    <s v=""/>
    <n v="480"/>
    <s v="PCS"/>
  </r>
  <r>
    <x v="473"/>
    <s v="isicutterjkl150ambesar"/>
    <s v="cutterbladel150amljkbonus"/>
    <s v="isicutter18mmjoykol150ambesarbonus"/>
    <s v="Isi cutter JK L-150 AM Besar"/>
    <s v="CUTTER BLADE L-150 AM (L) JK (bonus)"/>
    <x v="457"/>
    <x v="1"/>
    <e v="#REF!"/>
    <s v="ATALI"/>
    <s v="40 LSN"/>
    <s v="isi"/>
    <m/>
    <s v="40 LSN_"/>
    <n v="7"/>
    <n v="7"/>
    <s v="40 LSN"/>
    <s v=""/>
    <s v="40"/>
    <s v="LSN"/>
    <n v="12"/>
    <s v="PCS"/>
    <s v=""/>
    <s v=""/>
    <n v="480"/>
    <s v="PCS"/>
  </r>
  <r>
    <x v="474"/>
    <s v="isicutterjkl150mmh"/>
    <s v="cutterbladel150mmhjk"/>
    <s v="isicutter18mmjoykol150mhbesar"/>
    <s v="Isi cutter JK L-150M MH"/>
    <s v="CUTTER BLADE L-150M (MH) JK"/>
    <x v="458"/>
    <x v="1"/>
    <e v="#REF!"/>
    <s v="ATALI"/>
    <s v="40 LSN"/>
    <s v="isi"/>
    <m/>
    <s v="40 LSN_"/>
    <n v="7"/>
    <n v="7"/>
    <s v="40 LSN"/>
    <s v=""/>
    <s v="40"/>
    <s v="LSN"/>
    <n v="12"/>
    <s v="PCS"/>
    <s v=""/>
    <s v=""/>
    <n v="480"/>
    <s v="PCS"/>
  </r>
  <r>
    <x v="475"/>
    <s v="isicutterjkl150"/>
    <s v=""/>
    <s v="isicutter18mmjoykol150mhbesar"/>
    <s v="Isi cutter JK L-150"/>
    <m/>
    <x v="458"/>
    <x v="1"/>
    <s v=""/>
    <s v="ATALI"/>
    <s v="40 LSN"/>
    <s v="isi"/>
    <m/>
    <s v="40 LSN_"/>
    <n v="7"/>
    <n v="7"/>
    <s v="40 LSN"/>
    <s v=""/>
    <s v="40"/>
    <s v="LSN"/>
    <n v="12"/>
    <s v="PCS"/>
    <s v=""/>
    <s v=""/>
    <n v="480"/>
    <s v="PCS"/>
  </r>
  <r>
    <x v="476"/>
    <s v="isicutterkenkol150"/>
    <s v="kenkocutterbladel15018mm"/>
    <s v="isicutter18mmkenkol150besar"/>
    <s v="Isi cutter Kenko L-150"/>
    <s v="KENKO CUTTER BLADE L-150 (18MM)"/>
    <x v="459"/>
    <x v="1"/>
    <e v="#REF!"/>
    <s v="KENKO"/>
    <s v="60 LSN"/>
    <s v="isi"/>
    <s v="ISIKENBESAR"/>
    <s v="60 LSN_"/>
    <n v="7"/>
    <n v="7"/>
    <s v="60 LSN"/>
    <s v=""/>
    <s v="60"/>
    <s v="LSN"/>
    <n v="12"/>
    <s v="PCS"/>
    <s v=""/>
    <s v=""/>
    <n v="720"/>
    <s v="PCS"/>
  </r>
  <r>
    <x v="477"/>
    <s v="isicutterkenkoa100kecil"/>
    <s v="kenkocutterbladea1009mm"/>
    <s v="isicutter9mmkenkoa100kecil"/>
    <s v="Isi cutter Kenko A-100 kecil"/>
    <s v="KENKO CUTTER BLADE A-100 (9MM)"/>
    <x v="460"/>
    <x v="1"/>
    <e v="#REF!"/>
    <s v="KENKO"/>
    <s v="120 LSN"/>
    <s v="isi"/>
    <s v="ISIKENKECIL"/>
    <s v="120 LSN_"/>
    <n v="8"/>
    <n v="8"/>
    <s v="120 LSN"/>
    <s v=""/>
    <s v="120"/>
    <s v="LSN"/>
    <n v="12"/>
    <s v="PCS"/>
    <s v=""/>
    <s v=""/>
    <n v="1440"/>
    <s v="PCS"/>
  </r>
  <r>
    <x v="478"/>
    <s v="isimechpenkenkopl2092b"/>
    <s v="kenkopencilleadpl2092b20mmx9cm"/>
    <s v="isipensil20mm2bkenkopl209"/>
    <s v="Isi Mech Pen Kenko PL-209 2B"/>
    <s v="KENKO PENCIL LEAD PL-209 2B 2.0MM X 9 CM"/>
    <x v="461"/>
    <x v="1"/>
    <e v="#REF!"/>
    <s v="KENKO"/>
    <s v="12 GRS"/>
    <s v="isi"/>
    <s v="isikenpl209"/>
    <s v="12 GRS_"/>
    <n v="7"/>
    <n v="7"/>
    <s v="12 GRS"/>
    <s v=""/>
    <s v="12"/>
    <s v="GRS"/>
    <n v="12"/>
    <s v="LSN"/>
    <n v="12"/>
    <s v="PCS"/>
    <n v="1728"/>
    <s v="PCS"/>
  </r>
  <r>
    <x v="479"/>
    <s v="isimechpenkenkopl2122b"/>
    <s v="kenkopencilleadpl2122b20mmx12cm"/>
    <s v="isipensil20mm2bkenkopl21212tube"/>
    <s v="Isi Mech Pen Kenko PL-212 2B"/>
    <s v="KENKO PENCIL LEAD PL-212 2B 2.0MM X 12 CM"/>
    <x v="462"/>
    <x v="1"/>
    <e v="#REF!"/>
    <s v="KENKO"/>
    <s v="12 GRS"/>
    <s v="isi"/>
    <s v="isikenpl212"/>
    <s v="12 GRS_"/>
    <n v="7"/>
    <n v="7"/>
    <s v="12 GRS"/>
    <s v=""/>
    <s v="12"/>
    <s v="GRS"/>
    <n v="12"/>
    <s v="LSN"/>
    <n v="12"/>
    <s v="PCS"/>
    <n v="1728"/>
    <s v="PCS"/>
  </r>
  <r>
    <x v="480"/>
    <s v="pencilleadjkpl05"/>
    <s v="pencilleadpl052bjk"/>
    <s v="isipensil2b05mmjoykopl05"/>
    <s v="Pencil lead JK PL-05"/>
    <s v="PENCIL LEAD PL-05 (2B) JK"/>
    <x v="463"/>
    <x v="1"/>
    <e v="#REF!"/>
    <s v="ATALI"/>
    <s v="12 GRS"/>
    <s v="isi"/>
    <s v="ISIJKPL05"/>
    <s v="12 GRS_"/>
    <n v="7"/>
    <n v="7"/>
    <s v="12 GRS"/>
    <s v=""/>
    <s v="12"/>
    <s v="GRS"/>
    <n v="12"/>
    <s v="LSN"/>
    <n v="12"/>
    <s v="PCS"/>
    <n v="1728"/>
    <s v="PCS"/>
  </r>
  <r>
    <x v="481"/>
    <s v="isimechpenkenkopl052bhipolymer"/>
    <s v="kenkopencilleadpl052b05mmhipolymer"/>
    <s v="isipensil2b05mmkenkopl05hipolymer"/>
    <s v="Isi Mech Pen Kenko PL-05 2B Hi-Polymer"/>
    <s v="KENKO PENCIL LEAD PL-05 2B 0.5MM HI-POLYMER"/>
    <x v="464"/>
    <x v="1"/>
    <e v="#REF!"/>
    <s v="KENKO"/>
    <s v="18 GRS"/>
    <s v="isi"/>
    <s v="ISIPENKEN2B05"/>
    <s v="18 GRS_"/>
    <n v="7"/>
    <n v="7"/>
    <s v="18 GRS"/>
    <s v=""/>
    <s v="18"/>
    <s v="GRS"/>
    <n v="12"/>
    <s v="LSN"/>
    <n v="12"/>
    <s v="PCS"/>
    <n v="2592"/>
    <s v="PCS"/>
  </r>
  <r>
    <x v="482"/>
    <s v="pencilleadjkpl10"/>
    <s v="pencilleadpl10202bjk"/>
    <s v="isipensil2b20mmjoykopl10"/>
    <s v="Pencil lead JK PL-10"/>
    <s v="PENCIL LEAD PL-10 (2.0) 2B JK"/>
    <x v="465"/>
    <x v="1"/>
    <e v="#REF!"/>
    <s v="ATALI"/>
    <s v="12 GRS"/>
    <s v="isi"/>
    <s v="ISIJKPL10"/>
    <s v="12 GRS_"/>
    <n v="7"/>
    <n v="7"/>
    <s v="12 GRS"/>
    <s v=""/>
    <s v="12"/>
    <s v="GRS"/>
    <n v="12"/>
    <s v="LSN"/>
    <n v="12"/>
    <s v="PCS"/>
    <n v="1728"/>
    <s v="PCS"/>
  </r>
  <r>
    <x v="483"/>
    <s v="pencilleadjkpl11"/>
    <s v="pencilleadpl1120jk"/>
    <s v="isipensil2b20mmjoykopl11"/>
    <s v="Pencil lead JK PL-11"/>
    <s v="PENCIL LEAD PL-11 (2.0) JK"/>
    <x v="466"/>
    <x v="1"/>
    <e v="#REF!"/>
    <s v="ATALI"/>
    <s v="12 BOX (72 PCS)"/>
    <s v="isi"/>
    <s v="ISIJKPL11"/>
    <s v="12 BOX_72 PCS_"/>
    <n v="7"/>
    <n v="14"/>
    <s v="12 BOX"/>
    <s v="72 PCS"/>
    <s v="12"/>
    <s v="BOX"/>
    <s v="72"/>
    <s v="PCS"/>
    <s v=""/>
    <s v=""/>
    <n v="864"/>
    <s v="PCS"/>
  </r>
  <r>
    <x v="484"/>
    <s v="pencilleadjkpl16"/>
    <s v="pencilleadpl1620jk"/>
    <s v="isipensil2b20mmjoykopl16"/>
    <s v="Pencil lead JK PL-16"/>
    <s v="PENCIL LEAD PL-16 (2.0) JK"/>
    <x v="467"/>
    <x v="1"/>
    <e v="#REF!"/>
    <s v="ATALI"/>
    <s v="12 GRS"/>
    <s v="isi"/>
    <m/>
    <s v="12 GRS_"/>
    <n v="7"/>
    <n v="7"/>
    <s v="12 GRS"/>
    <s v=""/>
    <s v="12"/>
    <s v="GRS"/>
    <n v="12"/>
    <s v="LSN"/>
    <n v="12"/>
    <s v="PCS"/>
    <n v="1728"/>
    <s v="PCS"/>
  </r>
  <r>
    <x v="485"/>
    <s v="isimechpen20jk2bpl17"/>
    <s v="pencilleadpl17202bjk"/>
    <s v="isipensil2b20mmjoykopl17"/>
    <s v="Isi Mechpen 2.0 JK 2B PL-17"/>
    <s v="PENCIL LEAD  PL-17 (2.0) 2B JK"/>
    <x v="468"/>
    <x v="1"/>
    <e v="#REF!"/>
    <s v="ATALI"/>
    <s v="72 LSN"/>
    <s v="isi"/>
    <m/>
    <s v="72 LSN_"/>
    <n v="7"/>
    <n v="7"/>
    <s v="72 LSN"/>
    <s v=""/>
    <s v="72"/>
    <s v="LSN"/>
    <n v="12"/>
    <s v="PCS"/>
    <s v=""/>
    <s v=""/>
    <n v="864"/>
    <s v="PCS"/>
  </r>
  <r>
    <x v="486"/>
    <s v="isigwno369"/>
    <s v="isigwno369"/>
    <s v="isistaplerstaplesgreatwallgw369besar"/>
    <s v="Isi GW no.369"/>
    <s v="ISI GW NO.369"/>
    <x v="469"/>
    <x v="1"/>
    <e v="#REF!"/>
    <s v="LAYS"/>
    <s v="50 PAK"/>
    <s v="isi"/>
    <m/>
    <s v="50 PAK_"/>
    <n v="7"/>
    <n v="7"/>
    <s v="50 PAK"/>
    <s v=""/>
    <s v="50"/>
    <s v="PAK"/>
    <s v=""/>
    <s v=""/>
    <s v=""/>
    <s v=""/>
    <n v="50"/>
    <s v="PAK"/>
  </r>
  <r>
    <x v="487"/>
    <s v="isigwno10"/>
    <s v="isigwno10"/>
    <s v="isistaplerstaplesgreatwallgwno10kecil"/>
    <s v="Isi GW no.10"/>
    <s v="ISI GW NO.10"/>
    <x v="470"/>
    <x v="1"/>
    <e v="#REF!"/>
    <s v="LAYS"/>
    <s v="100 PAK"/>
    <s v="isi"/>
    <s v="ISIGWNO10"/>
    <s v="100 PAK_"/>
    <n v="8"/>
    <n v="8"/>
    <s v="100 PAK"/>
    <s v=""/>
    <s v="100"/>
    <s v="PAK"/>
    <s v=""/>
    <s v=""/>
    <s v=""/>
    <s v=""/>
    <n v="100"/>
    <s v="PAK"/>
  </r>
  <r>
    <x v="488"/>
    <s v="isistaplerstapleskenko1210"/>
    <s v="kenkostaplesno12102310"/>
    <s v="isistaplerstapleskenko1210premium2310"/>
    <s v="Isi stapler (staples) Kenko 1210"/>
    <s v="KENKO STAPLES NO.1210 (23/10)"/>
    <x v="471"/>
    <x v="1"/>
    <e v="#REF!"/>
    <s v="KENKO"/>
    <s v="20 PAK (10 BOX)"/>
    <s v="isi"/>
    <s v="ISIKEN1210"/>
    <s v="20 PAK_10 BOX_"/>
    <n v="7"/>
    <n v="14"/>
    <s v="20 PAK"/>
    <s v="10 BOX"/>
    <s v="20"/>
    <s v="PAK"/>
    <s v="10"/>
    <s v="BOX"/>
    <s v=""/>
    <s v=""/>
    <n v="200"/>
    <s v="BOX"/>
  </r>
  <r>
    <x v="489"/>
    <s v="isistaplerstapleskenkono101m"/>
    <s v="kenkostaplesno101m"/>
    <s v="isistaplerstapleskenkono101mpremium"/>
    <s v="Isi stapler (staples) Kenko No.10-1 M"/>
    <s v="KENKO STAPLES NO.10-1M"/>
    <x v="472"/>
    <x v="1"/>
    <e v="#REF!"/>
    <s v="KENKO"/>
    <s v="40 PAK (20 BOX)"/>
    <s v="isi"/>
    <m/>
    <s v="40 PAK_20 BOX_"/>
    <n v="7"/>
    <n v="14"/>
    <s v="40 PAK"/>
    <s v="20 BOX"/>
    <s v="40"/>
    <s v="PAK"/>
    <s v="20"/>
    <s v="BOX"/>
    <s v=""/>
    <s v=""/>
    <n v="800"/>
    <s v="BOX"/>
  </r>
  <r>
    <x v="490"/>
    <s v="isistaplerstapleskenkono3"/>
    <s v="kenkostaplesno3"/>
    <s v="isistaplerstapleskenkono3isi20box"/>
    <s v="Isi stapler (staples) Kenko no.3"/>
    <s v="KENKO STAPLES NO.3"/>
    <x v="473"/>
    <x v="1"/>
    <e v="#REF!"/>
    <s v="KENKO"/>
    <s v="15 PAK (20 BOX)"/>
    <s v="isi"/>
    <m/>
    <s v="15 PAK_20 BOX_"/>
    <n v="7"/>
    <n v="14"/>
    <s v="15 PAK"/>
    <s v="20 BOX"/>
    <s v="15"/>
    <s v="PAK"/>
    <s v="20"/>
    <s v="BOX"/>
    <s v=""/>
    <s v=""/>
    <n v="300"/>
    <s v="BOX"/>
  </r>
  <r>
    <x v="491"/>
    <s v="isistaplerstaplessdi1204no3"/>
    <s v="sdistaples1204no3"/>
    <s v="isistaplerstaplessdi1204no3"/>
    <s v="Isi Stapler (Staples) SDI 1204 No.3"/>
    <s v="SDI STAPLES 1204 NO.3"/>
    <x v="474"/>
    <x v="1"/>
    <e v="#REF!"/>
    <s v="SDI"/>
    <s v="500 BOX"/>
    <s v="stapler"/>
    <m/>
    <s v="500 BOX_"/>
    <n v="8"/>
    <n v="8"/>
    <s v="500 BOX"/>
    <s v=""/>
    <s v="500"/>
    <s v="BOX"/>
    <s v=""/>
    <s v=""/>
    <s v=""/>
    <s v=""/>
    <n v="500"/>
    <s v="BOX"/>
  </r>
  <r>
    <x v="492"/>
    <s v="isistaplerstaplessdi12102310"/>
    <s v="sdistaples12102310"/>
    <s v="isistaplerstaplessdi12102310"/>
    <s v="Isi Stapler (Staples) SDI 1210 (23/10)"/>
    <s v="SDI STAPLES 1210 (23/10)"/>
    <x v="475"/>
    <x v="1"/>
    <e v="#REF!"/>
    <s v="SDI"/>
    <s v="200 BOX"/>
    <s v="stapler"/>
    <m/>
    <s v="200 BOX_"/>
    <n v="8"/>
    <n v="8"/>
    <s v="200 BOX"/>
    <s v=""/>
    <s v="200"/>
    <s v="BOX"/>
    <s v=""/>
    <s v=""/>
    <s v=""/>
    <s v=""/>
    <n v="200"/>
    <s v="BOX"/>
  </r>
  <r>
    <x v="493"/>
    <s v="isistaplerstaplessdi12132313"/>
    <s v="sdistaples12132313"/>
    <s v="isistaplerstaplessdi12132313"/>
    <s v="Isi Stapler (Staples) SDI 1213 (23/13)"/>
    <s v="SDI STAPLES 1213 (23/13)"/>
    <x v="476"/>
    <x v="1"/>
    <e v="#REF!"/>
    <s v="SDI"/>
    <s v="200 BOX"/>
    <s v="stapler"/>
    <m/>
    <s v="200 BOX_"/>
    <n v="8"/>
    <n v="8"/>
    <s v="200 BOX"/>
    <s v=""/>
    <s v="200"/>
    <s v="BOX"/>
    <s v=""/>
    <s v=""/>
    <s v=""/>
    <s v=""/>
    <n v="200"/>
    <s v="BOX"/>
  </r>
  <r>
    <x v="494"/>
    <s v="jangkasetkenkoc168"/>
    <s v="kenkocompasssetc168"/>
    <s v="jangkacompasssetkenkoc168ms75"/>
    <s v="Jangka set Kenko C-168"/>
    <s v="KENKO COMPASS SET C-168"/>
    <x v="477"/>
    <x v="1"/>
    <e v="#REF!"/>
    <s v="KENKO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495"/>
    <s v="jangkasetkenkoc2011"/>
    <s v="kenkocompasssetc2011"/>
    <s v="jangkacompasssetkenkoc2011"/>
    <s v="Jangka set Kenko C-2011"/>
    <s v="KENKO COMPASS SET C-2011"/>
    <x v="478"/>
    <x v="1"/>
    <e v="#REF!"/>
    <s v="KENKO"/>
    <s v="12 LSN"/>
    <s v="dll"/>
    <s v="JANKENC2011"/>
    <s v="12 LSN_"/>
    <n v="7"/>
    <n v="7"/>
    <s v="12 LSN"/>
    <s v=""/>
    <s v="12"/>
    <s v="LSN"/>
    <n v="12"/>
    <s v="PCS"/>
    <s v=""/>
    <s v=""/>
    <n v="144"/>
    <s v="PCS"/>
  </r>
  <r>
    <x v="496"/>
    <s v="jangkasetkenkoc288"/>
    <s v="kenkocompasssetc288"/>
    <s v="jangkacompasssetkenkoc288ms25"/>
    <s v="Jangka set Kenko C-288"/>
    <s v="KENKO COMPASS SET C-288"/>
    <x v="479"/>
    <x v="1"/>
    <e v="#REF!"/>
    <s v="KENKO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497"/>
    <s v="jangkasetjkms25"/>
    <s v="mathsetms25jk"/>
    <s v="jangkamathsetjoykoms25"/>
    <s v="Jangka set JK MS-25"/>
    <s v="MATH SET MS-25 JK"/>
    <x v="480"/>
    <x v="1"/>
    <e v="#REF!"/>
    <s v="ATALI"/>
    <s v="24 LSN"/>
    <s v="jangka"/>
    <s v="JANJKMS25"/>
    <s v="24 LSN_"/>
    <n v="7"/>
    <n v="7"/>
    <s v="24 LSN"/>
    <s v=""/>
    <s v="24"/>
    <s v="LSN"/>
    <n v="12"/>
    <s v="PCS"/>
    <s v=""/>
    <s v=""/>
    <n v="288"/>
    <s v="PCS"/>
  </r>
  <r>
    <x v="498"/>
    <s v="jangkasetjkms28"/>
    <s v="mathsetms28jk"/>
    <s v="jangkamathsetjoykoms28"/>
    <s v="Jangka set JK MS-28"/>
    <s v="MATH SET MS-28 JK"/>
    <x v="481"/>
    <x v="1"/>
    <e v="#REF!"/>
    <s v="ATALI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499"/>
    <s v="jangkasetjkms402"/>
    <s v="mathsetms402jk"/>
    <s v="jangkamathsetjoykoms402"/>
    <s v="Jangka Set JK MS-402"/>
    <s v="MATH SET MS-402 JK"/>
    <x v="482"/>
    <x v="1"/>
    <e v="#REF!"/>
    <s v="ATALI"/>
    <s v="12 BOX (24 SET)"/>
    <s v="jangka"/>
    <s v="JANJKMS402"/>
    <s v="12 BOX_24 SET_"/>
    <n v="7"/>
    <n v="14"/>
    <s v="12 BOX"/>
    <s v="24 SET"/>
    <s v="12"/>
    <s v="BOX"/>
    <s v="24"/>
    <s v="SET"/>
    <s v=""/>
    <s v=""/>
    <n v="288"/>
    <s v="SET"/>
  </r>
  <r>
    <x v="500"/>
    <s v="jangkasetjkms55"/>
    <s v="mathsetms55jk"/>
    <s v="jangkamathsetjoykoms55"/>
    <s v="Jangka set JK MS-55"/>
    <s v="MATH SET MS-55 JK"/>
    <x v="483"/>
    <x v="1"/>
    <e v="#REF!"/>
    <s v="ATALI"/>
    <s v="24 LSN"/>
    <s v="jangka"/>
    <s v="janjkms55"/>
    <s v="24 LSN_"/>
    <n v="7"/>
    <n v="7"/>
    <s v="24 LSN"/>
    <s v=""/>
    <s v="24"/>
    <s v="LSN"/>
    <n v="12"/>
    <s v="PCS"/>
    <s v=""/>
    <s v=""/>
    <n v="288"/>
    <s v="PCS"/>
  </r>
  <r>
    <x v="501"/>
    <s v="jangkasetjkms75"/>
    <s v="mathsetms75jk"/>
    <s v="jangkamathsetjoykoms75"/>
    <s v="Jangka set JK MS-75"/>
    <s v="MATH SET MS-75 JK"/>
    <x v="484"/>
    <x v="1"/>
    <e v="#REF!"/>
    <s v="ATALI"/>
    <s v="24 LSN"/>
    <s v="jangka"/>
    <s v="janjkms75"/>
    <s v="24 LSN_"/>
    <n v="7"/>
    <n v="7"/>
    <s v="24 LSN"/>
    <s v=""/>
    <s v="24"/>
    <s v="LSN"/>
    <n v="12"/>
    <s v="PCS"/>
    <s v=""/>
    <s v=""/>
    <n v="288"/>
    <s v="PCS"/>
  </r>
  <r>
    <x v="502"/>
    <s v="kacapembesarjkmf90"/>
    <s v="magnifiermf90jk"/>
    <s v="kacapembesarmagnifierjoykomf90"/>
    <s v="Kaca Pembesar JK MF-90"/>
    <s v="MAGNIFIER MF-90 JK"/>
    <x v="485"/>
    <x v="1"/>
    <e v="#REF!"/>
    <s v="ATALI"/>
    <s v="10 LSN"/>
    <s v="dll"/>
    <m/>
    <s v="10 LSN_"/>
    <n v="7"/>
    <n v="7"/>
    <s v="10 LSN"/>
    <s v=""/>
    <s v="10"/>
    <s v="LSN"/>
    <n v="12"/>
    <s v="PCS"/>
    <s v=""/>
    <s v=""/>
    <n v="120"/>
    <s v="PCS"/>
  </r>
  <r>
    <x v="503"/>
    <s v=""/>
    <s v="kaosjoykobonus"/>
    <s v="kaosjoykobonus"/>
    <m/>
    <s v="KAOS JOYKO (BONUS)"/>
    <x v="486"/>
    <x v="1"/>
    <e v="#REF!"/>
    <s v="ATALI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504"/>
    <s v="kartustockkwartoputih"/>
    <s v="kstockfoliop"/>
    <s v="kartustockfolioputih"/>
    <s v="Kartu Stock Kwarto Putih"/>
    <s v="K/ STOCK FOLIO P"/>
    <x v="487"/>
    <x v="1"/>
    <e v="#REF!"/>
    <s v="MATAHARI"/>
    <s v="10 PAK"/>
    <s v="kartu"/>
    <s v="KTSTFOLIOPUTIH"/>
    <s v="10 PAK_"/>
    <n v="7"/>
    <n v="7"/>
    <s v="10 PAK"/>
    <s v=""/>
    <s v="10"/>
    <s v="PAK"/>
    <s v=""/>
    <s v=""/>
    <s v=""/>
    <s v=""/>
    <n v="10"/>
    <s v="PAK"/>
  </r>
  <r>
    <x v="505"/>
    <s v="kartustockkwartoputih"/>
    <s v="kstockkwtputih"/>
    <s v="kartustockkwartoputih"/>
    <s v="Kartu Stock Kwarto Putih"/>
    <s v="K/ STOCK KWT PUTIH"/>
    <x v="488"/>
    <x v="1"/>
    <e v="#REF!"/>
    <s v="MATAHARI"/>
    <s v="20 PAK"/>
    <s v="kartu"/>
    <s v="KTSTKWARTOPUTIH"/>
    <s v="20 PAK_"/>
    <n v="7"/>
    <n v="7"/>
    <s v="20 PAK"/>
    <s v=""/>
    <s v="20"/>
    <s v="PAK"/>
    <s v=""/>
    <s v=""/>
    <s v=""/>
    <s v=""/>
    <n v="20"/>
    <s v="PAK"/>
  </r>
  <r>
    <x v="506"/>
    <s v="asahankenkosp61"/>
    <s v="kenkosharpenersp6124pcsbox"/>
    <s v="kenkosharpenersp6124pcsbox"/>
    <s v="Asahan Kenko SP-61"/>
    <s v="KENKO SHARPENER SP-61  (24 PCS/ BOX)"/>
    <x v="489"/>
    <x v="1"/>
    <e v="#REF!"/>
    <s v="KENKO"/>
    <s v="60 BOX (24 PCS)"/>
    <s v="asahan"/>
    <m/>
    <s v="60 BOX_24 PCS_"/>
    <n v="7"/>
    <n v="14"/>
    <s v="60 BOX"/>
    <s v="24 PCS"/>
    <s v="60"/>
    <s v="BOX"/>
    <s v="24"/>
    <s v="PCS"/>
    <s v=""/>
    <s v=""/>
    <n v="1440"/>
    <s v="PCS"/>
  </r>
  <r>
    <x v="507"/>
    <s v="keyringjkkr9"/>
    <s v="keyringkr9jk"/>
    <s v="keyringjoykokr9isi50pc"/>
    <s v="Key ring JK KR-9"/>
    <s v="KEY RING KR-9 JK"/>
    <x v="490"/>
    <x v="1"/>
    <e v="#REF!"/>
    <s v="ATALI"/>
    <s v="48 DRM (50 PCS)"/>
    <s v="k ring"/>
    <m/>
    <s v="48 DRM_50 PCS_"/>
    <n v="7"/>
    <n v="14"/>
    <s v="48 DRM"/>
    <s v="50 PCS"/>
    <s v="48"/>
    <s v="DRM"/>
    <s v="50"/>
    <s v="PCS"/>
    <s v=""/>
    <s v=""/>
    <n v="2400"/>
    <s v="PCS"/>
  </r>
  <r>
    <x v="508"/>
    <s v="kuasjkbr1"/>
    <s v="brushbr1jk"/>
    <s v="kuassetjoykobr1"/>
    <s v="Kuas JK BR-1"/>
    <s v="BRUSH BR-1 JK"/>
    <x v="491"/>
    <x v="1"/>
    <e v="#REF!"/>
    <s v="ATALI"/>
    <s v="10 BOX (24 SET)"/>
    <s v="kuas"/>
    <s v="KUAJKBR1"/>
    <s v="10 BOX_24 SET_"/>
    <n v="7"/>
    <n v="14"/>
    <s v="10 BOX"/>
    <s v="24 SET"/>
    <s v="10"/>
    <s v="BOX"/>
    <s v="24"/>
    <s v="SET"/>
    <s v=""/>
    <s v=""/>
    <n v="240"/>
    <s v="SET"/>
  </r>
  <r>
    <x v="509"/>
    <s v="kuasjkbr3"/>
    <s v="brushbr3jk"/>
    <s v="kuassetjoykobr3"/>
    <s v="Kuas JK BR-3"/>
    <s v="BRUSH BR-3 JK"/>
    <x v="492"/>
    <x v="1"/>
    <e v="#REF!"/>
    <s v="ATALI"/>
    <s v="12 LSN"/>
    <s v="kuas"/>
    <m/>
    <s v="12 LSN_"/>
    <n v="7"/>
    <n v="7"/>
    <s v="12 LSN"/>
    <s v=""/>
    <s v="12"/>
    <s v="LSN"/>
    <n v="12"/>
    <s v="PCS"/>
    <s v=""/>
    <s v=""/>
    <n v="144"/>
    <s v="PCS"/>
  </r>
  <r>
    <x v="510"/>
    <s v="kuasjkbr4"/>
    <s v="brushbr4flatjk"/>
    <s v="kuassetjoykobr4flat"/>
    <s v="Kuas JK BR-4"/>
    <s v="BRUSH BR-4 (FLAT) JK"/>
    <x v="493"/>
    <x v="1"/>
    <e v="#REF!"/>
    <s v="ATALI"/>
    <s v="12 LSN"/>
    <s v="kuas"/>
    <m/>
    <s v="12 LSN_"/>
    <n v="7"/>
    <n v="7"/>
    <s v="12 LSN"/>
    <s v=""/>
    <s v="12"/>
    <s v="LSN"/>
    <n v="12"/>
    <s v="PCS"/>
    <s v=""/>
    <s v=""/>
    <n v="144"/>
    <s v="PCS"/>
  </r>
  <r>
    <x v="511"/>
    <s v="kuasjkbr5"/>
    <s v="brushbr5jk"/>
    <s v="kuassetjoykobr5"/>
    <s v="Kuas JK BR-5"/>
    <s v="BRUSH BR-5 JK"/>
    <x v="494"/>
    <x v="1"/>
    <e v="#REF!"/>
    <s v="ATALI"/>
    <s v="10 BOX (24 SET)"/>
    <s v="kuas"/>
    <m/>
    <s v="10 BOX_24 SET_"/>
    <n v="7"/>
    <n v="14"/>
    <s v="10 BOX"/>
    <s v="24 SET"/>
    <s v="10"/>
    <s v="BOX"/>
    <s v="24"/>
    <s v="SET"/>
    <s v=""/>
    <s v=""/>
    <n v="240"/>
    <s v="SET"/>
  </r>
  <r>
    <x v="512"/>
    <s v="kuassetjkbr6no0"/>
    <s v="brushbr6no0jk"/>
    <s v="kuassetjoykobr6no0"/>
    <s v="Kuas set JK BR-6 No.0"/>
    <s v="BRUSH BR-6 NO.0 JK"/>
    <x v="495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13"/>
    <s v="kuassetjkbr6no1"/>
    <s v="brushbr6no1jk"/>
    <s v="kuassetjoykobr6no1"/>
    <s v="Kuas set JK BR-6 No.1"/>
    <s v="BRUSH BR-6 NO.1 JK"/>
    <x v="496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14"/>
    <s v="kuassetjkbr6no10"/>
    <s v="brushbr6no10jk"/>
    <s v="kuassetjoykobr6no10"/>
    <s v="Kuas set JK BR-6 No.10"/>
    <s v="BRUSH BR-6 NO.10 JK"/>
    <x v="497"/>
    <x v="1"/>
    <e v="#REF!"/>
    <s v="ATALI"/>
    <s v="9 BOX (12 LSN)"/>
    <s v="kuas"/>
    <m/>
    <s v="9 BOX_12 LSN_"/>
    <n v="6"/>
    <n v="13"/>
    <s v="9 BOX"/>
    <s v="12 LSN"/>
    <s v="9"/>
    <s v="BOX"/>
    <s v="12"/>
    <s v="LSN"/>
    <n v="12"/>
    <s v="PCS"/>
    <n v="1296"/>
    <s v="PCS"/>
  </r>
  <r>
    <x v="515"/>
    <s v="kuassetjkbr6no11"/>
    <s v="brushbr6no11jk"/>
    <s v="kuassetjoykobr6no11"/>
    <s v="Kuas set JK BR-6 No.11"/>
    <s v="BRUSH BR-6 NO.11 JK"/>
    <x v="498"/>
    <x v="1"/>
    <e v="#REF!"/>
    <s v="ATALI"/>
    <s v="9 BOX (12 LSN)"/>
    <s v="kuas"/>
    <m/>
    <s v="9 BOX_12 LSN_"/>
    <n v="6"/>
    <n v="13"/>
    <s v="9 BOX"/>
    <s v="12 LSN"/>
    <s v="9"/>
    <s v="BOX"/>
    <s v="12"/>
    <s v="LSN"/>
    <n v="12"/>
    <s v="PCS"/>
    <n v="1296"/>
    <s v="PCS"/>
  </r>
  <r>
    <x v="516"/>
    <s v="kuassetjkbr6no12"/>
    <s v="brushbr6no12jk"/>
    <s v="kuassetjoykobr6no12"/>
    <s v="Kuas set JK BR-6 No.12"/>
    <s v="BRUSH BR-6 NO.12 JK"/>
    <x v="499"/>
    <x v="1"/>
    <e v="#REF!"/>
    <s v="ATALI"/>
    <s v="9 BOX (12 LSN)"/>
    <s v="kuas"/>
    <m/>
    <s v="9 BOX_12 LSN_"/>
    <n v="6"/>
    <n v="13"/>
    <s v="9 BOX"/>
    <s v="12 LSN"/>
    <s v="9"/>
    <s v="BOX"/>
    <s v="12"/>
    <s v="LSN"/>
    <n v="12"/>
    <s v="PCS"/>
    <n v="1296"/>
    <s v="PCS"/>
  </r>
  <r>
    <x v="517"/>
    <s v="kuassetjkbr6no2"/>
    <s v="brushbr6no2jk"/>
    <s v="kuassetjoykobr6no2"/>
    <s v="Kuas set JK BR-6 No.2"/>
    <s v="BRUSH BR-6 NO.2JK"/>
    <x v="500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18"/>
    <s v="kuassetjkbr6no3"/>
    <s v="brushbr6no3jk"/>
    <s v="kuassetjoykobr6no3"/>
    <s v="Kuas set JK BR-6 No.3"/>
    <s v="BRUSH BR-6 NO.3 JK"/>
    <x v="501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19"/>
    <s v="kuassetjkbr6no5"/>
    <s v="brushbr6no5jk"/>
    <s v="kuassetjoykobr6no5"/>
    <s v="Kuas set JK BR-6 No.5"/>
    <s v="BRUSH BR-6 NO.5 JK"/>
    <x v="502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20"/>
    <s v="kuassetjkbr6no7"/>
    <s v="brushbr6no7jk"/>
    <s v="kuassetjoykobr6no7"/>
    <s v="Kuas set JK BR-6 No.7"/>
    <s v="BRUSH BR-6 NO.7 JK"/>
    <x v="503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21"/>
    <s v="kuassetjkbr6no8"/>
    <s v="brushbr6no8jk"/>
    <s v="kuassetjoykobr6no8"/>
    <s v="Kuas set JK BR-6 No.8"/>
    <s v="BRUSH BR-6 NO.8 JK"/>
    <x v="504"/>
    <x v="1"/>
    <e v="#REF!"/>
    <s v="ATALI"/>
    <s v="20 BOX (12 LSN)"/>
    <s v="kuas"/>
    <m/>
    <s v="20 BOX_12 LSN_"/>
    <n v="7"/>
    <n v="14"/>
    <s v="20 BOX"/>
    <s v="12 LSN"/>
    <s v="20"/>
    <s v="BOX"/>
    <s v="12"/>
    <s v="LSN"/>
    <n v="12"/>
    <s v="PCS"/>
    <n v="2880"/>
    <s v="PCS"/>
  </r>
  <r>
    <x v="522"/>
    <s v="kuassetjkbr6no9"/>
    <s v="brushbr6no9jk"/>
    <s v="kuassetjoykobr6no9"/>
    <s v="Kuas set JK BR-6 No.9"/>
    <s v="BRUSH BR-6 NO.9 JK"/>
    <x v="505"/>
    <x v="1"/>
    <e v="#REF!"/>
    <s v="ATALI"/>
    <s v="9 BOX (12 LSN)"/>
    <s v="kuas"/>
    <m/>
    <s v="9 BOX_12 LSN_"/>
    <n v="6"/>
    <n v="13"/>
    <s v="9 BOX"/>
    <s v="12 LSN"/>
    <s v="9"/>
    <s v="BOX"/>
    <s v="12"/>
    <s v="LSN"/>
    <n v="12"/>
    <s v="PCS"/>
    <n v="1296"/>
    <s v="PCS"/>
  </r>
  <r>
    <x v="523"/>
    <s v="kuassetjkbr8"/>
    <s v="brushbr8jk"/>
    <s v="kuassetjoykobr8"/>
    <s v="Kuas Set JK BR-8"/>
    <s v="BRUSH BR-8 JK"/>
    <x v="506"/>
    <x v="1"/>
    <e v="#REF!"/>
    <s v="ATALI"/>
    <s v="20 LSN"/>
    <s v="kuas"/>
    <s v="kuajkbr8"/>
    <s v="20 LSN_"/>
    <n v="7"/>
    <n v="7"/>
    <s v="20 LSN"/>
    <s v=""/>
    <s v="20"/>
    <s v="LSN"/>
    <n v="12"/>
    <s v="PCS"/>
    <s v=""/>
    <s v=""/>
    <n v="240"/>
    <s v="PCS"/>
  </r>
  <r>
    <x v="524"/>
    <s v="kuasjkbr9"/>
    <s v="brushbr9jk"/>
    <s v="kuassetjoykobr9"/>
    <s v="Kuas JK BR-9"/>
    <s v="BRUSH BR-9 JK"/>
    <x v="507"/>
    <x v="1"/>
    <e v="#REF!"/>
    <s v="ATALI"/>
    <s v="12 BOX (12 SET)"/>
    <s v="kuas"/>
    <m/>
    <s v="12 BOX_12 SET_"/>
    <n v="7"/>
    <n v="14"/>
    <s v="12 BOX"/>
    <s v="12 SET"/>
    <s v="12"/>
    <s v="BOX"/>
    <s v="12"/>
    <s v="SET"/>
    <s v=""/>
    <s v=""/>
    <n v="144"/>
    <s v="SET"/>
  </r>
  <r>
    <x v="525"/>
    <s v="labeljklb1ly1brskuning"/>
    <s v="labellb1ly1barisyellowjk"/>
    <s v="labelhargajoykolb1ly1linekuning"/>
    <s v="Label JK LB-1 LY 1brs kuning"/>
    <s v="LABEL LB-1LY (1BARIS YELLOW) JK"/>
    <x v="508"/>
    <x v="1"/>
    <e v="#REF!"/>
    <s v="ATALI"/>
    <s v="100 PAK (10 ROL)"/>
    <s v="label"/>
    <m/>
    <s v="100 PAK_10 ROL_"/>
    <n v="8"/>
    <n v="15"/>
    <s v="100 PAK"/>
    <s v="10 ROL"/>
    <s v="100"/>
    <s v="PAK"/>
    <s v="10"/>
    <s v="ROL"/>
    <s v=""/>
    <s v=""/>
    <n v="1000"/>
    <s v="ROL"/>
  </r>
  <r>
    <x v="526"/>
    <s v="labeljklb2rl1brs"/>
    <s v="labellb2rl1barisjk"/>
    <s v="labelhargajoykolb2rl1lineputih"/>
    <s v="Label JK LB-2 RL 1brs"/>
    <s v="LABEL LB-2RL (1 BARIS) JK"/>
    <x v="509"/>
    <x v="1"/>
    <e v="#REF!"/>
    <s v="ATALI"/>
    <s v="100 PAK (10 ROL)"/>
    <s v="label"/>
    <s v="LABJK1LINEPUTIH"/>
    <s v="100 PAK_10 ROL_"/>
    <n v="8"/>
    <n v="15"/>
    <s v="100 PAK"/>
    <s v="10 ROL"/>
    <s v="100"/>
    <s v="PAK"/>
    <s v="10"/>
    <s v="ROL"/>
    <s v=""/>
    <s v=""/>
    <n v="1000"/>
    <s v="ROL"/>
  </r>
  <r>
    <x v="527"/>
    <s v="labeljklb32brskuning"/>
    <s v="labellb32barisyellowflourjk"/>
    <s v="labelhargajoykolb32linekuningfluor"/>
    <s v="Label JK LB-3 2brs kuning"/>
    <s v="LABEL LB-3  (2 BARIS, YELLOW, FLOUR) JK"/>
    <x v="510"/>
    <x v="1"/>
    <e v="#REF!"/>
    <s v="ATALI"/>
    <s v="50 PAK (10 ROL)"/>
    <s v="label"/>
    <s v="LABJKLB3"/>
    <s v="50 PAK_10 ROL_"/>
    <n v="7"/>
    <n v="14"/>
    <s v="50 PAK"/>
    <s v="10 ROL"/>
    <s v="50"/>
    <s v="PAK"/>
    <s v="10"/>
    <s v="ROL"/>
    <s v=""/>
    <s v=""/>
    <n v="500"/>
    <s v="ROL"/>
  </r>
  <r>
    <x v="528"/>
    <s v="labeljklbp2cc2brscacah"/>
    <s v="labellbp2cc2bariscah2jk"/>
    <s v="labelhargajoykolbp2cc2line"/>
    <s v="Label JK LB-P2 CC 2brs Cacah"/>
    <s v="LABEL LB-P2CC (2 BARIS, CAH2) JK"/>
    <x v="511"/>
    <x v="1"/>
    <e v="#REF!"/>
    <s v="ATALI"/>
    <s v="50 PAK (10 ROL)"/>
    <s v="label"/>
    <s v="LABJKP2CC"/>
    <s v="50 PAK_10 ROL_"/>
    <n v="7"/>
    <n v="14"/>
    <s v="50 PAK"/>
    <s v="10 ROL"/>
    <s v="50"/>
    <s v="PAK"/>
    <s v="10"/>
    <s v="ROL"/>
    <s v=""/>
    <s v=""/>
    <n v="500"/>
    <s v="ROL"/>
  </r>
  <r>
    <x v="529"/>
    <s v="labeljklbp2cy2brskuning"/>
    <s v="labellbp2cy2barisyellowjk"/>
    <s v="labelhargajoykolbp2cy2linekuning"/>
    <s v="Label JK LB-P2 CY 2brs kuning"/>
    <s v="LABEL LB-P2CY (2 BARIS, YELLOW) JK"/>
    <x v="512"/>
    <x v="1"/>
    <e v="#REF!"/>
    <s v="ATALI"/>
    <s v="50 PAK (10 ROL)"/>
    <s v="label"/>
    <m/>
    <s v="50 PAK_10 ROL_"/>
    <n v="7"/>
    <n v="14"/>
    <s v="50 PAK"/>
    <s v="10 ROL"/>
    <s v="50"/>
    <s v="PAK"/>
    <s v="10"/>
    <s v="ROL"/>
    <s v=""/>
    <s v=""/>
    <n v="500"/>
    <s v="ROL"/>
  </r>
  <r>
    <x v="530"/>
    <s v="labeljklbp2ln2brs"/>
    <s v="labellbp2ln2barisjk"/>
    <s v="labelhargajoykolbp2ln2lineputih"/>
    <s v="Label JK LB-P2 LN 2brs"/>
    <s v="LABEL LB-P2LN (2 BARIS) JK"/>
    <x v="513"/>
    <x v="1"/>
    <e v="#REF!"/>
    <s v="ATALI"/>
    <s v="50 PAK (10 ROL)"/>
    <s v="label"/>
    <s v="ISIJK2LINEPUTIH"/>
    <s v="50 PAK_10 ROL_"/>
    <n v="7"/>
    <n v="14"/>
    <s v="50 PAK"/>
    <s v="10 ROL"/>
    <s v="50"/>
    <s v="PAK"/>
    <s v="10"/>
    <s v="ROL"/>
    <s v=""/>
    <s v=""/>
    <n v="500"/>
    <s v="ROL"/>
  </r>
  <r>
    <x v="531"/>
    <s v="labelhargakenko5002"/>
    <s v="kenkopricelabel50022line@10rol"/>
    <s v="labelhargakenko50022r2lineisi10rol"/>
    <s v="Label harga Kenko 5002"/>
    <s v="KENKO PRICE LABEL 5002 (2 LINE) @ 10 ROL"/>
    <x v="514"/>
    <x v="1"/>
    <e v="#REF!"/>
    <s v="KENKO"/>
    <s v="50 TUB"/>
    <s v="label"/>
    <m/>
    <s v="50 TUB_"/>
    <n v="7"/>
    <n v="7"/>
    <s v="50 TUB"/>
    <s v=""/>
    <s v="50"/>
    <s v="TUB"/>
    <s v=""/>
    <s v=""/>
    <s v=""/>
    <s v=""/>
    <n v="50"/>
    <s v="TUB"/>
  </r>
  <r>
    <x v="532"/>
    <s v="labelhargakenko60012r1brs"/>
    <s v="kenkopricelabel60012r1line@10rol"/>
    <s v="labelhargakenko60012r1lineisi10rol"/>
    <s v="Label harga Kenko 6001-2R 1brs"/>
    <s v="KENKO PRICE LABEL 6001-2R (1 LINE) @10ROL"/>
    <x v="515"/>
    <x v="1"/>
    <e v="#REF!"/>
    <s v="KENKO"/>
    <s v="50 TUB"/>
    <s v="label"/>
    <s v="LABKEN1LINEPUTIH"/>
    <s v="50 TUB_"/>
    <n v="7"/>
    <n v="7"/>
    <s v="50 TUB"/>
    <s v=""/>
    <s v="50"/>
    <s v="TUB"/>
    <s v=""/>
    <s v=""/>
    <s v=""/>
    <s v=""/>
    <n v="50"/>
    <s v="TUB"/>
  </r>
  <r>
    <x v="533"/>
    <s v="labelstickerjklsp09"/>
    <s v="labelstickerpaperlsp09jk"/>
    <s v="labelstickerpaperjoykolsp09"/>
    <s v="Label sticker JK LSP-09"/>
    <s v="LABEL STICKER PAPER LSP-09 JK"/>
    <x v="516"/>
    <x v="1"/>
    <e v="#REF!"/>
    <s v="ATALI"/>
    <s v="50 PAK"/>
    <s v="label"/>
    <m/>
    <s v="50 PAK_"/>
    <n v="7"/>
    <n v="7"/>
    <s v="50 PAK"/>
    <s v=""/>
    <s v="50"/>
    <s v="PAK"/>
    <s v=""/>
    <s v=""/>
    <s v=""/>
    <s v=""/>
    <n v="50"/>
    <s v="PAK"/>
  </r>
  <r>
    <x v="534"/>
    <s v="mikalaminatingjklf1002231a4"/>
    <s v="laminatingfilmlf1002231a4jk"/>
    <s v="laminatingfilmjoykolf1002231a4"/>
    <s v="Mika laminating JK LF 100-2231 A4"/>
    <s v="LAMINATING FILM LF100-2231 (A4) JK"/>
    <x v="517"/>
    <x v="1"/>
    <e v="#REF!"/>
    <s v="ATALI"/>
    <s v="10 PAK (100 PCS)"/>
    <s v="mika"/>
    <m/>
    <s v="10 PAK_100 PCS_"/>
    <n v="7"/>
    <n v="15"/>
    <s v="10 PAK"/>
    <s v="100 PCS"/>
    <s v="10"/>
    <s v="PAK"/>
    <s v="100"/>
    <s v="PCS"/>
    <s v=""/>
    <s v=""/>
    <n v="1000"/>
    <s v="PCS"/>
  </r>
  <r>
    <x v="535"/>
    <s v="mikalaminatingjklf1002234f4"/>
    <s v="laminatingfilmlf1002234f4jk"/>
    <s v="laminatingfilmjoykolf1002234f4"/>
    <s v="Mika laminating JK LF 100-2234 F4"/>
    <s v="LAMINATING FILM LF100-2234 (F4) JK"/>
    <x v="518"/>
    <x v="1"/>
    <e v="#REF!"/>
    <s v="ATALI"/>
    <s v="10 PAK (100 PCS)"/>
    <s v="mika"/>
    <m/>
    <s v="10 PAK_100 PCS_"/>
    <n v="7"/>
    <n v="15"/>
    <s v="10 PAK"/>
    <s v="100 PCS"/>
    <s v="10"/>
    <s v="PAK"/>
    <s v="100"/>
    <s v="PCS"/>
    <s v=""/>
    <s v=""/>
    <n v="1000"/>
    <s v="PCS"/>
  </r>
  <r>
    <x v="536"/>
    <s v="mikalaminatingkenkolf1002234"/>
    <s v="kenkolaminatingfilmlf1002234fc@100pcs"/>
    <s v="laminatingfilmkenkolf1002234fc"/>
    <s v="Mika laminating Kenko LF100-2234"/>
    <s v="KENKO LAMINATING FILM LF100-2234 (FC) @ 100 PCS"/>
    <x v="519"/>
    <x v="1"/>
    <e v="#REF!"/>
    <s v="KENKO"/>
    <s v="10 BOX"/>
    <s v="mika"/>
    <m/>
    <s v="10 BOX_"/>
    <n v="7"/>
    <n v="7"/>
    <s v="10 BOX"/>
    <s v=""/>
    <s v="10"/>
    <s v="BOX"/>
    <s v=""/>
    <s v=""/>
    <s v=""/>
    <s v=""/>
    <n v="10"/>
    <s v="BOX"/>
  </r>
  <r>
    <x v="537"/>
    <s v="lemcairkenkolg35"/>
    <s v="kenkoliquidgluelg3535ml"/>
    <s v="lemcair35mlkenkolg35"/>
    <s v="Lem cair Kenko LG-35"/>
    <s v="KENKO LIQUID GLUE LG-35 (35ML)"/>
    <x v="520"/>
    <x v="1"/>
    <e v="#REF!"/>
    <s v="KENKO"/>
    <s v="20 LSN"/>
    <s v="lem"/>
    <s v="LEMKENLG35"/>
    <s v="20 LSN_"/>
    <n v="7"/>
    <n v="7"/>
    <s v="20 LSN"/>
    <s v=""/>
    <s v="20"/>
    <s v="LSN"/>
    <n v="12"/>
    <s v="PCS"/>
    <s v=""/>
    <s v=""/>
    <n v="240"/>
    <s v="PCS"/>
  </r>
  <r>
    <x v="538"/>
    <s v="lemcairkenkolg50"/>
    <s v="kenkoliquidgluelg5050ml"/>
    <s v="lemcair50mlkenkolg50"/>
    <s v="Lem cair Kenko LG-50"/>
    <s v="KENKO LIQUID GLUE LG-50 (50ML)"/>
    <x v="521"/>
    <x v="1"/>
    <e v="#REF!"/>
    <s v="KENKO"/>
    <s v="20 LSN"/>
    <s v="lem"/>
    <m/>
    <s v="20 LSN_"/>
    <n v="7"/>
    <n v="7"/>
    <s v="20 LSN"/>
    <s v=""/>
    <s v="20"/>
    <s v="LSN"/>
    <n v="12"/>
    <s v="PCS"/>
    <s v=""/>
    <s v=""/>
    <n v="240"/>
    <s v="PCS"/>
  </r>
  <r>
    <x v="539"/>
    <s v="lemcairf503650ml"/>
    <s v="lemcairf503650ml"/>
    <s v="lemcairf503650ml"/>
    <s v="Lem Cair F-5036 50ml"/>
    <s v="LEM CAIR F-5036 (50 ML)"/>
    <x v="522"/>
    <x v="1"/>
    <e v="#REF!"/>
    <s v="SAMUDERA ANGKASA JAYA"/>
    <s v="432 PCS"/>
    <s v="lem"/>
    <m/>
    <s v="432 PCS_"/>
    <n v="8"/>
    <n v="8"/>
    <s v="432 PCS"/>
    <s v=""/>
    <s v="432"/>
    <s v="PCS"/>
    <s v=""/>
    <s v=""/>
    <s v=""/>
    <s v=""/>
    <n v="432"/>
    <s v="PCS"/>
  </r>
  <r>
    <x v="540"/>
    <s v="lemjkgl50"/>
    <s v="gluegl50jk"/>
    <s v="lemliquidcairjoykogl50"/>
    <s v="Lem JK GL-50"/>
    <s v="GLUE GL-50 JK"/>
    <x v="523"/>
    <x v="1"/>
    <e v="#REF!"/>
    <s v="ATALI"/>
    <s v="24 LSN"/>
    <s v="lem"/>
    <m/>
    <s v="24 LSN_"/>
    <n v="7"/>
    <n v="7"/>
    <s v="24 LSN"/>
    <s v=""/>
    <s v="24"/>
    <s v="LSN"/>
    <n v="12"/>
    <s v="PCS"/>
    <s v=""/>
    <s v=""/>
    <n v="288"/>
    <s v="PCS"/>
  </r>
  <r>
    <x v="541"/>
    <s v="lemjkglr35"/>
    <s v="glueglr35jk"/>
    <s v="lemliquidcairjoykoglr3535ml"/>
    <s v="Lem JK GL-R35"/>
    <s v="GLUE GL-R35 JK"/>
    <x v="524"/>
    <x v="1"/>
    <e v="#REF!"/>
    <s v="ATALI"/>
    <s v="48 LSN"/>
    <s v="lem"/>
    <s v="LEMJKGLR35"/>
    <s v="48 LSN_"/>
    <n v="7"/>
    <n v="7"/>
    <s v="48 LSN"/>
    <s v=""/>
    <s v="48"/>
    <s v="LSN"/>
    <n v="12"/>
    <s v="PCS"/>
    <s v=""/>
    <s v=""/>
    <n v="576"/>
    <s v="PCS"/>
  </r>
  <r>
    <x v="542"/>
    <s v="lemjkglr50"/>
    <s v="glueglr50jk"/>
    <s v="lemliquidcairjoykoglr5050ml"/>
    <s v="Lem JK GL-R50"/>
    <s v="GLUE GL-R50 JK"/>
    <x v="525"/>
    <x v="1"/>
    <e v="#REF!"/>
    <s v="ATALI"/>
    <s v="24 LSN"/>
    <s v="lem"/>
    <s v="lemjkglr50"/>
    <s v="24 LSN_"/>
    <n v="7"/>
    <n v="7"/>
    <s v="24 LSN"/>
    <s v=""/>
    <s v="24"/>
    <s v="LSN"/>
    <n v="12"/>
    <s v="PCS"/>
    <s v=""/>
    <s v=""/>
    <n v="288"/>
    <s v="PCS"/>
  </r>
  <r>
    <x v="543"/>
    <s v="lemjkglw01"/>
    <s v="glueglw01jk"/>
    <s v="lemliquidcairjoykoglw01"/>
    <s v="Lem JK GL-W01"/>
    <s v="GLUE GL-W01 JK"/>
    <x v="526"/>
    <x v="1"/>
    <e v="#REF!"/>
    <s v="ATALI"/>
    <s v="24 LSN"/>
    <s v="lem"/>
    <m/>
    <s v="24 LSN_"/>
    <n v="7"/>
    <n v="7"/>
    <s v="24 LSN"/>
    <s v=""/>
    <s v="24"/>
    <s v="LSN"/>
    <n v="12"/>
    <s v="PCS"/>
    <s v=""/>
    <s v=""/>
    <n v="288"/>
    <s v="PCS"/>
  </r>
  <r>
    <x v="544"/>
    <s v="lemjkglw02"/>
    <s v="glueglw02jk"/>
    <s v="lemliquidcairjoykoglw02"/>
    <s v="Lem JK GL-W02"/>
    <s v="GLUE GL-W02 JK"/>
    <x v="527"/>
    <x v="1"/>
    <e v="#REF!"/>
    <s v="ATALI"/>
    <s v="24 LSN"/>
    <s v="lem"/>
    <m/>
    <s v="24 LSN_"/>
    <n v="7"/>
    <n v="7"/>
    <s v="24 LSN"/>
    <s v=""/>
    <s v="24"/>
    <s v="LSN"/>
    <n v="12"/>
    <s v="PCS"/>
    <s v=""/>
    <s v=""/>
    <n v="288"/>
    <s v="PCS"/>
  </r>
  <r>
    <x v="545"/>
    <s v="lemrenteng158815ml"/>
    <s v="lemrenteng158815ml12"/>
    <s v="lemrenteng158815ml12"/>
    <s v="Lem Renteng 1588 15ml"/>
    <s v="LEM RENTENG 1588 15ML (12)"/>
    <x v="528"/>
    <x v="1"/>
    <e v="#REF!"/>
    <s v="SAMUDRA ANGKASA JAYA"/>
    <s v="160 LSN"/>
    <s v="lem"/>
    <m/>
    <s v="160 LSN_"/>
    <n v="8"/>
    <n v="8"/>
    <s v="160 LSN"/>
    <s v=""/>
    <s v="160"/>
    <s v="LSN"/>
    <n v="12"/>
    <s v="PCS"/>
    <s v=""/>
    <s v=""/>
    <n v="1920"/>
    <s v="PCS"/>
  </r>
  <r>
    <x v="546"/>
    <s v="lemstickjkgs102"/>
    <s v="gluestickgs10215gramjk"/>
    <s v="lemstickjoyko15grgs102isi24pc"/>
    <s v="Lem stick JK GS-102"/>
    <s v="GLUE STICK GS-102 (15 GRAM) JK"/>
    <x v="529"/>
    <x v="1"/>
    <e v="#REF!"/>
    <s v="ATALI"/>
    <s v="24 BOX (24 PCS)"/>
    <s v="lem"/>
    <m/>
    <s v="24 BOX_24 PCS_"/>
    <n v="7"/>
    <n v="14"/>
    <s v="24 BOX"/>
    <s v="24 PCS"/>
    <s v="24"/>
    <s v="BOX"/>
    <s v="24"/>
    <s v="PCS"/>
    <s v=""/>
    <s v=""/>
    <n v="576"/>
    <s v="PCS"/>
  </r>
  <r>
    <x v="547"/>
    <s v="lemstickjkgs104"/>
    <s v="gluestickgs104animalkingdomjk"/>
    <s v="lemstickjoyko15grgs104tganimalkingdomisi24pc"/>
    <s v="Lem stick JK GS-104"/>
    <s v="GLUE STICK GS-104 (ANIMAL KINGDOM) JK"/>
    <x v="530"/>
    <x v="1"/>
    <e v="#REF!"/>
    <s v="ATALI"/>
    <s v="36 BOX (24 PCS)"/>
    <s v="lem"/>
    <s v="lemjkgs104"/>
    <s v="36 BOX_24 PCS_"/>
    <n v="7"/>
    <n v="14"/>
    <s v="36 BOX"/>
    <s v="24 PCS"/>
    <s v="36"/>
    <s v="BOX"/>
    <s v="24"/>
    <s v="PCS"/>
    <s v=""/>
    <s v=""/>
    <n v="864"/>
    <s v="PCS"/>
  </r>
  <r>
    <x v="548"/>
    <s v="lemstickjkgs15"/>
    <s v="gluestickgs15jk"/>
    <s v="lemstickjoyko15grgs15isi12pc"/>
    <s v="Lem stick JK GS-15"/>
    <s v="GLUE STICK GS-15 JK"/>
    <x v="531"/>
    <x v="1"/>
    <e v="#REF!"/>
    <s v="ATALI"/>
    <s v="54 LSN"/>
    <s v="lem"/>
    <m/>
    <s v="54 LSN_"/>
    <n v="7"/>
    <n v="7"/>
    <s v="54 LSN"/>
    <s v=""/>
    <s v="54"/>
    <s v="LSN"/>
    <n v="12"/>
    <s v="PCS"/>
    <s v=""/>
    <s v=""/>
    <n v="648"/>
    <s v="PCS"/>
  </r>
  <r>
    <x v="549"/>
    <s v="lemstickjkgs09"/>
    <s v="gluestickgs098gramjk"/>
    <s v="lemstickjoyko8grgs09isi12pc"/>
    <s v="Lem stick JK GS-09"/>
    <s v="GLUE STICK GS-09 8 GRAM JK"/>
    <x v="532"/>
    <x v="1"/>
    <e v="#REF!"/>
    <s v="ATALI"/>
    <s v="64 LSN"/>
    <s v="lem"/>
    <s v="LEMJKGS09"/>
    <s v="64 LSN_"/>
    <n v="7"/>
    <n v="7"/>
    <s v="64 LSN"/>
    <s v=""/>
    <s v="64"/>
    <s v="LSN"/>
    <n v="12"/>
    <s v="PCS"/>
    <s v=""/>
    <s v=""/>
    <n v="768"/>
    <s v="PCS"/>
  </r>
  <r>
    <x v="550"/>
    <s v="lemstickjkgs100"/>
    <s v="gluestickgs1008gramjk"/>
    <s v="lemstickjoyko8grgs100isi24pc"/>
    <s v="Lem stick JK GS-100"/>
    <s v="GLUE STICK GS-100 (8 GRAM) JK"/>
    <x v="533"/>
    <x v="1"/>
    <e v="#REF!"/>
    <s v="ATALI"/>
    <s v="36 BOX (24 PCS)"/>
    <s v="lem"/>
    <m/>
    <s v="36 BOX_24 PCS_"/>
    <n v="7"/>
    <n v="14"/>
    <s v="36 BOX"/>
    <s v="24 PCS"/>
    <s v="36"/>
    <s v="BOX"/>
    <s v="24"/>
    <s v="PCS"/>
    <s v=""/>
    <s v=""/>
    <n v="864"/>
    <s v="PCS"/>
  </r>
  <r>
    <x v="551"/>
    <s v="lemstickjkgs103"/>
    <s v="gluestickgs103batikjk"/>
    <s v="lemstickjoyko8grgs103batikisi24pc"/>
    <s v="Lem stick JK GS-103"/>
    <s v="GLUE STICK GS-103 (BATIK) JK"/>
    <x v="534"/>
    <x v="1"/>
    <e v="#REF!"/>
    <s v="ATALI"/>
    <s v="36 BOX (24 PCS)"/>
    <s v="lem"/>
    <m/>
    <s v="36 BOX_24 PCS_"/>
    <n v="7"/>
    <n v="14"/>
    <s v="36 BOX"/>
    <s v="24 PCS"/>
    <s v="36"/>
    <s v="BOX"/>
    <s v="24"/>
    <s v="PCS"/>
    <s v=""/>
    <s v=""/>
    <n v="864"/>
    <s v="PCS"/>
  </r>
  <r>
    <x v="552"/>
    <s v="lemstickkenko15grtanggung"/>
    <s v="kenkogluestick15grmedium"/>
    <s v="lemstickkenko15grtanggungisi20pc"/>
    <s v="Lem stick Kenko 15gr tanggung"/>
    <s v="KENKO GLUE STICK 15GR (MEDIUM)"/>
    <x v="535"/>
    <x v="1"/>
    <e v="#REF!"/>
    <s v="KENKO"/>
    <s v="36 BOX (20 PCS)"/>
    <s v="lem"/>
    <s v="lemken15gr"/>
    <s v="36 BOX_20 PCS_"/>
    <n v="7"/>
    <n v="14"/>
    <s v="36 BOX"/>
    <s v="20 PCS"/>
    <s v="36"/>
    <s v="BOX"/>
    <s v="20"/>
    <s v="PCS"/>
    <s v=""/>
    <s v=""/>
    <n v="720"/>
    <s v="PCS"/>
  </r>
  <r>
    <x v="553"/>
    <s v="lemstickkenko25grbesar"/>
    <s v="kenkogluestick25grlarge"/>
    <s v="lemstickkenko25grbesarisi12pc"/>
    <s v="Lem stick Kenko 25gr besar"/>
    <s v="KENKO GLUE STICK 25GR (LARGE)"/>
    <x v="536"/>
    <x v="1"/>
    <e v="#REF!"/>
    <s v="KENKO"/>
    <s v="36 LSN"/>
    <s v="lem"/>
    <s v="lemken25gr"/>
    <s v="36 LSN_"/>
    <n v="7"/>
    <n v="7"/>
    <s v="36 LSN"/>
    <s v=""/>
    <s v="36"/>
    <s v="LSN"/>
    <n v="12"/>
    <s v="PCS"/>
    <s v=""/>
    <s v=""/>
    <n v="432"/>
    <s v="PCS"/>
  </r>
  <r>
    <x v="554"/>
    <s v="lemstickkenko8grkecil"/>
    <s v="kenkogluestick8grsmall"/>
    <s v="lemstickkenko8grkecilisi30pc"/>
    <s v="Lem stick Kenko 8gr kecil"/>
    <s v="KENKO GLUE STICK 8GR (SMALL)"/>
    <x v="537"/>
    <x v="1"/>
    <e v="#REF!"/>
    <s v="KENKO"/>
    <s v="36 BOX (30 PCS)"/>
    <s v="lem"/>
    <s v="lemken8gr"/>
    <s v="36 BOX_30 PCS_"/>
    <n v="7"/>
    <n v="14"/>
    <s v="36 BOX"/>
    <s v="30 PCS"/>
    <s v="36"/>
    <s v="BOX"/>
    <s v="30"/>
    <s v="PCS"/>
    <s v=""/>
    <s v=""/>
    <n v="1080"/>
    <s v="PCS"/>
  </r>
  <r>
    <x v="555"/>
    <s v=""/>
    <s v=""/>
    <s v="looseleafjoyartb5267050s"/>
    <m/>
    <m/>
    <x v="538"/>
    <x v="1"/>
    <s v=""/>
    <s v="ATALI"/>
    <s v="160 PCS"/>
    <s v="ll"/>
    <s v="lljab5267050s"/>
    <s v="160 PCS_"/>
    <n v="8"/>
    <n v="8"/>
    <s v="160 PCS"/>
    <s v=""/>
    <s v="160"/>
    <s v="PCS"/>
    <s v=""/>
    <s v=""/>
    <s v=""/>
    <s v=""/>
    <n v="160"/>
    <s v="PCS"/>
  </r>
  <r>
    <x v="556"/>
    <s v="lleafjka57020100lbr"/>
    <s v="lleafa57020100sjk"/>
    <s v="looseleafjoykoa57020100s"/>
    <s v="L Leaf JK A5-7020 100lbr"/>
    <s v="L LEAF A5-7020 (100S) JK"/>
    <x v="539"/>
    <x v="1"/>
    <e v="#REF!"/>
    <s v="ATALI"/>
    <s v="96 PAK"/>
    <s v="ll"/>
    <m/>
    <s v="96 PAK_"/>
    <n v="7"/>
    <n v="7"/>
    <s v="96 PAK"/>
    <s v=""/>
    <s v="96"/>
    <s v="PAK"/>
    <s v=""/>
    <s v=""/>
    <s v=""/>
    <s v=""/>
    <n v="96"/>
    <s v="PAK"/>
  </r>
  <r>
    <x v="557"/>
    <s v="lleafjka57020100lbr"/>
    <s v="looseleafa57020100sjk"/>
    <s v="looseleafjoykoa57020100s"/>
    <s v="L Leaf JK A5-7020 100lbr"/>
    <s v="LOOSE LEAF A5-7020 (100S) JK"/>
    <x v="539"/>
    <x v="1"/>
    <e v="#REF!"/>
    <s v="ATALI"/>
    <s v="96 PAK"/>
    <s v="ll"/>
    <m/>
    <s v="96 PAK_"/>
    <n v="7"/>
    <n v="7"/>
    <s v="96 PAK"/>
    <s v=""/>
    <s v="96"/>
    <s v="PAK"/>
    <s v=""/>
    <s v=""/>
    <s v=""/>
    <s v=""/>
    <n v="96"/>
    <s v="PAK"/>
  </r>
  <r>
    <x v="558"/>
    <s v="lleafjka5702050lbr"/>
    <s v="lleafa5702050sjk"/>
    <s v="looseleafjoykoa5702050s"/>
    <s v="L Leaf JK A5-7020 50lbr"/>
    <s v="L LEAF A5-7020 (50S) JK"/>
    <x v="540"/>
    <x v="1"/>
    <e v="#REF!"/>
    <s v="ATALI"/>
    <s v="192 PAK"/>
    <s v="ll"/>
    <s v="LLJKA550"/>
    <s v="192 PAK_"/>
    <n v="8"/>
    <n v="8"/>
    <s v="192 PAK"/>
    <s v=""/>
    <s v="192"/>
    <s v="PAK"/>
    <s v=""/>
    <s v=""/>
    <s v=""/>
    <s v=""/>
    <n v="192"/>
    <s v="PAK"/>
  </r>
  <r>
    <x v="559"/>
    <s v="lleafjkb57026100lbr"/>
    <s v="lleafb57026100sjk"/>
    <s v="looseleafjoykob57026100s"/>
    <s v="L Leaf JK B5-7026 100lbr"/>
    <s v="L LEAF B5-7026 (100S) JK"/>
    <x v="541"/>
    <x v="1"/>
    <e v="#REF!"/>
    <s v="ATALI"/>
    <s v="80 PAK"/>
    <s v="LL"/>
    <m/>
    <s v="80 PAK_"/>
    <n v="7"/>
    <n v="7"/>
    <s v="80 PAK"/>
    <s v=""/>
    <s v="80"/>
    <s v="PAK"/>
    <s v=""/>
    <s v=""/>
    <s v=""/>
    <s v=""/>
    <n v="80"/>
    <s v="PAK"/>
  </r>
  <r>
    <x v="560"/>
    <s v="lleafjkb5702650lbr"/>
    <s v="lleafb5702650sjk"/>
    <s v="looseleafjoykob5702650s"/>
    <s v="L Leaf JK B5-7026 50lbr"/>
    <s v="L LEAF B5-7026 (50S) JK"/>
    <x v="542"/>
    <x v="1"/>
    <e v="#REF!"/>
    <s v="ATALI"/>
    <s v="160 PAK"/>
    <s v="ll"/>
    <m/>
    <s v="160 PAK_"/>
    <n v="8"/>
    <n v="8"/>
    <s v="160 PAK"/>
    <s v=""/>
    <s v="160"/>
    <s v="PAK"/>
    <s v=""/>
    <s v=""/>
    <s v=""/>
    <s v=""/>
    <n v="160"/>
    <s v="PAK"/>
  </r>
  <r>
    <x v="561"/>
    <s v="lleafkenkoa5ll1002070"/>
    <s v="kenkolooseleafa5ll1002070"/>
    <s v="looseleafkenkoa5ll1002070"/>
    <s v="L Leaf Kenko A5-LL 100-2070"/>
    <s v="KENKO LOOSE LEAF A5-LL 100-2070"/>
    <x v="543"/>
    <x v="1"/>
    <e v="#REF!"/>
    <s v="KENKO"/>
    <s v="96 PCS"/>
    <s v="ll"/>
    <m/>
    <s v="96 PCS_"/>
    <n v="7"/>
    <n v="7"/>
    <s v="96 PCS"/>
    <s v=""/>
    <s v="96"/>
    <s v="PCS"/>
    <s v=""/>
    <s v=""/>
    <s v=""/>
    <s v=""/>
    <n v="96"/>
    <s v="PCS"/>
  </r>
  <r>
    <x v="562"/>
    <s v="lleafkenkoa5ll502070"/>
    <s v="kenkolooseleafa5ll502070"/>
    <s v="looseleafkenkoa5ll502070"/>
    <s v="L Leaf Kenko A5-LL 50-2070"/>
    <s v="KENKO LOOSE LEAF A5-LL 50-2070"/>
    <x v="544"/>
    <x v="1"/>
    <e v="#REF!"/>
    <s v="KENKO"/>
    <s v="192 PCS"/>
    <s v="ll"/>
    <s v="llkena550"/>
    <s v="192 PCS_"/>
    <n v="8"/>
    <n v="8"/>
    <s v="192 PCS"/>
    <s v=""/>
    <s v="192"/>
    <s v="PCS"/>
    <s v=""/>
    <s v=""/>
    <s v=""/>
    <s v=""/>
    <n v="192"/>
    <s v="PCS"/>
  </r>
  <r>
    <x v="563"/>
    <s v="lleafkenkob5ll1002670"/>
    <s v="kenkolooseleafb5ll1002670"/>
    <s v="looseleafkenkob5ll1002670"/>
    <s v="L Leaf Kenko B5-LL 100-2670"/>
    <s v="KENKO LOOSE LEAF B5-LL 100-2670"/>
    <x v="545"/>
    <x v="1"/>
    <e v="#REF!"/>
    <s v="KENKO"/>
    <s v="80 PCS"/>
    <s v="ll"/>
    <m/>
    <s v="80 PCS_"/>
    <n v="7"/>
    <n v="7"/>
    <s v="80 PCS"/>
    <s v=""/>
    <s v="80"/>
    <s v="PCS"/>
    <s v=""/>
    <s v=""/>
    <s v=""/>
    <s v=""/>
    <n v="80"/>
    <s v="PCS"/>
  </r>
  <r>
    <x v="564"/>
    <s v="lleafkenkob5ll502670"/>
    <s v="kenkolooseleafb5ll502670"/>
    <s v="looseleafkenkob5ll502670"/>
    <s v="L Leaf Kenko B5-LL 50-2670"/>
    <s v="KENKO LOOSE LEAF B5-LL 50-2670"/>
    <x v="546"/>
    <x v="1"/>
    <e v="#REF!"/>
    <s v="KENKO"/>
    <s v="160 PCS"/>
    <s v="ll"/>
    <m/>
    <s v="160 PCS_"/>
    <n v="8"/>
    <n v="8"/>
    <s v="160 PCS"/>
    <s v=""/>
    <s v="160"/>
    <s v="PCS"/>
    <s v=""/>
    <s v=""/>
    <s v=""/>
    <s v=""/>
    <n v="160"/>
    <s v="PCS"/>
  </r>
  <r>
    <x v="565"/>
    <s v=""/>
    <s v=""/>
    <s v="maptasbagjoykob26373"/>
    <m/>
    <m/>
    <x v="547"/>
    <x v="1"/>
    <s v=""/>
    <s v="ATALI"/>
    <s v="48 PCS"/>
    <s v="tas"/>
    <s v="MAPJK2637"/>
    <s v="48 PCS_"/>
    <n v="7"/>
    <n v="7"/>
    <s v="48 PCS"/>
    <s v=""/>
    <s v="48"/>
    <s v="PCS"/>
    <s v=""/>
    <s v=""/>
    <s v=""/>
    <s v=""/>
    <n v="48"/>
    <s v="PCS"/>
  </r>
  <r>
    <x v="566"/>
    <s v="tasjkb2637biru"/>
    <s v="bagb26373bluejk"/>
    <s v="maptasbagjoykob26373biru"/>
    <s v="Tas JK B-2637 Biru"/>
    <s v="BAG B-2637-3 (BLUE) JK"/>
    <x v="548"/>
    <x v="1"/>
    <e v="#REF!"/>
    <s v="ATALI"/>
    <s v="48 PCS"/>
    <s v="tas"/>
    <m/>
    <s v="48 PCS_"/>
    <n v="7"/>
    <n v="7"/>
    <s v="48 PCS"/>
    <s v=""/>
    <s v="48"/>
    <s v="PCS"/>
    <s v=""/>
    <s v=""/>
    <s v=""/>
    <s v=""/>
    <n v="48"/>
    <s v="PCS"/>
  </r>
  <r>
    <x v="567"/>
    <s v="tasjkb2637kuning"/>
    <s v="bagb26373yellowjk"/>
    <s v="maptasbagjoykob26373kuning"/>
    <s v="Tas JK B-2637 Kuning"/>
    <s v="BAG B-2637-3 (YELLOW) JK"/>
    <x v="549"/>
    <x v="1"/>
    <e v="#REF!"/>
    <s v="ATALI"/>
    <s v="48 PCS"/>
    <s v="tas"/>
    <m/>
    <s v="48 PCS_"/>
    <n v="7"/>
    <n v="7"/>
    <s v="48 PCS"/>
    <s v=""/>
    <s v="48"/>
    <s v="PCS"/>
    <s v=""/>
    <s v=""/>
    <s v=""/>
    <s v=""/>
    <n v="48"/>
    <s v="PCS"/>
  </r>
  <r>
    <x v="568"/>
    <s v="tasjkb2637merah"/>
    <s v="bagb26373redjk"/>
    <s v="maptasbagjoykob26373merah"/>
    <s v="Tas JK B-2637 Merah"/>
    <s v="BAG B-2637-3 (RED) JK"/>
    <x v="550"/>
    <x v="1"/>
    <e v="#REF!"/>
    <s v="ATALI"/>
    <s v="48 PCS"/>
    <s v="tas"/>
    <m/>
    <s v="48 PCS_"/>
    <n v="7"/>
    <n v="7"/>
    <s v="48 PCS"/>
    <s v=""/>
    <s v="48"/>
    <s v="PCS"/>
    <s v=""/>
    <s v=""/>
    <s v=""/>
    <s v=""/>
    <n v="48"/>
    <s v="PCS"/>
  </r>
  <r>
    <x v="569"/>
    <s v="tasjkb2637putih"/>
    <s v="bagb26373whitejk"/>
    <s v="maptasbagjoykob26373putih"/>
    <s v="Tas JK B-2637 Putih"/>
    <s v="BAG B-2637-3 (WHITE) JK"/>
    <x v="551"/>
    <x v="1"/>
    <e v="#REF!"/>
    <s v="ATALI"/>
    <s v="48 PCS"/>
    <s v="tas"/>
    <m/>
    <s v="48 PCS_"/>
    <n v="7"/>
    <n v="7"/>
    <s v="48 PCS"/>
    <s v=""/>
    <s v="48"/>
    <s v="PCS"/>
    <s v=""/>
    <s v=""/>
    <s v=""/>
    <s v=""/>
    <n v="48"/>
    <s v="PCS"/>
  </r>
  <r>
    <x v="570"/>
    <s v="mechpenjkmp01"/>
    <s v="mechpencilmp01jk"/>
    <s v="mechanicalpencil05mmjoykomp01"/>
    <s v="Mechpen JK MP-01"/>
    <s v="MECH PENCIL MP-01 JK"/>
    <x v="552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1"/>
    <s v="mechpenjkmp07"/>
    <s v="mechpencilmp07jk"/>
    <s v="mechanicalpencil05mmjoykomp07"/>
    <s v="Mech pen JK MP-07"/>
    <s v="MECH PENCIL MP-07 JK"/>
    <x v="553"/>
    <x v="1"/>
    <e v="#REF!"/>
    <s v="ATALI"/>
    <s v="120 LSN"/>
    <s v="mechpen"/>
    <m/>
    <s v="120 LSN_"/>
    <n v="8"/>
    <n v="8"/>
    <s v="120 LSN"/>
    <s v=""/>
    <s v="120"/>
    <s v="LSN"/>
    <n v="12"/>
    <s v="PCS"/>
    <s v=""/>
    <s v=""/>
    <n v="1440"/>
    <s v="PCS"/>
  </r>
  <r>
    <x v="572"/>
    <s v="mechpenjkmp15cristal"/>
    <s v="mechpencilmp15cristaljk"/>
    <s v="mechanicalpencil05mmjoykomp15cristal"/>
    <s v="Mechpen JK MP-15 Cristal"/>
    <s v="MECH PENCIL MP-15 (CRISTAL) JK"/>
    <x v="554"/>
    <x v="1"/>
    <e v="#REF!"/>
    <s v="ATALI"/>
    <s v="192 LSN"/>
    <s v="mechpen"/>
    <m/>
    <s v="192 LSN_"/>
    <n v="8"/>
    <n v="8"/>
    <s v="192 LSN"/>
    <s v=""/>
    <s v="192"/>
    <s v="LSN"/>
    <n v="12"/>
    <s v="PCS"/>
    <s v=""/>
    <s v=""/>
    <n v="2304"/>
    <s v="PCS"/>
  </r>
  <r>
    <x v="573"/>
    <s v="mechpenjkmp19"/>
    <s v="mechpencilmp19jk"/>
    <s v="mechanicalpencil05mmjoykomp19"/>
    <s v="Mech pen JK MP-19"/>
    <s v="MECH PENCIL MP-19 JK"/>
    <x v="555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4"/>
    <s v="mechpenjkmp47safari"/>
    <s v="mechpencilmp47safarijk"/>
    <s v="mechanicalpencil05mmjoykomp47safari"/>
    <s v="Mechpen JK MP-47 Safari"/>
    <s v="MECH PENCIL MP-47 (SAFARI) JK"/>
    <x v="556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5"/>
    <s v="mechpenkenkomp01"/>
    <s v="kenkomechanicalpencilmp0105mm"/>
    <s v="mechanicalpencil05mmkenkomp01"/>
    <s v="Mech pen Kenko MP-01"/>
    <s v="KENKO MECHANICAL PENCIL MP-01 (0.5MM)"/>
    <x v="557"/>
    <x v="1"/>
    <e v="#REF!"/>
    <s v="KENKO"/>
    <s v="12 GRS"/>
    <s v="mechpen"/>
    <s v="meckenmp01"/>
    <s v="12 GRS_"/>
    <n v="7"/>
    <n v="7"/>
    <s v="12 GRS"/>
    <s v=""/>
    <s v="12"/>
    <s v="GRS"/>
    <n v="12"/>
    <s v="LSN"/>
    <n v="12"/>
    <s v="PCS"/>
    <n v="1728"/>
    <s v="PCS"/>
  </r>
  <r>
    <x v="576"/>
    <s v="mechpenkenkomp07"/>
    <s v="kenkomechanicalpencilmp0705mm"/>
    <s v="mechanicalpencil05mmkenkomp07"/>
    <s v="Mech pen Kenko MP-07"/>
    <s v="KENKO MECHANICAL PENCIL MP-07 (0.5MM)"/>
    <x v="558"/>
    <x v="1"/>
    <e v="#REF!"/>
    <s v="KENKO"/>
    <s v="12 GRS"/>
    <s v="mechpen"/>
    <m/>
    <s v="12 GRS_"/>
    <n v="7"/>
    <n v="7"/>
    <s v="12 GRS"/>
    <s v=""/>
    <s v="12"/>
    <s v="GRS"/>
    <n v="12"/>
    <s v="LSN"/>
    <n v="12"/>
    <s v="PCS"/>
    <n v="1728"/>
    <s v="PCS"/>
  </r>
  <r>
    <x v="577"/>
    <s v="mechpenjkmp21"/>
    <s v="mechpencilmp21jk"/>
    <s v="mechanicalpencil20mmjoykomp21"/>
    <s v="Mechpen JK MP-21"/>
    <s v="MECH PENCIL MP-21 JK"/>
    <x v="559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8"/>
    <s v="mechpenjkmp50"/>
    <s v="mechanicalpencilmp50jk"/>
    <s v="mechanicalpencil20mmjoykomp50"/>
    <s v="Mechpen JK MP-50"/>
    <s v="MECHANICAL PENCIL MP-50 JK"/>
    <x v="560"/>
    <x v="1"/>
    <e v="#REF!"/>
    <s v="ATALI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579"/>
    <s v="mesinlabelhargajkmx5500m"/>
    <s v="labellermx5500m8digitsjk"/>
    <s v="mesinlabelhargajoykomx5500m8digits1line"/>
    <s v="Mesin label harga JK MX-5500 M"/>
    <s v="LABELLER MX-5500M (8 DIGITS) JK"/>
    <x v="561"/>
    <x v="1"/>
    <e v="#REF!"/>
    <s v="ATALI"/>
    <s v="20 PCS"/>
    <s v="label"/>
    <s v="MESJKMX5500M"/>
    <s v="20 PCS_"/>
    <n v="7"/>
    <n v="7"/>
    <s v="20 PCS"/>
    <s v=""/>
    <s v="20"/>
    <s v="PCS"/>
    <s v=""/>
    <s v=""/>
    <s v=""/>
    <s v=""/>
    <n v="20"/>
    <s v="PCS"/>
  </r>
  <r>
    <x v="580"/>
    <s v="mesinlabelhargajkmx6600a"/>
    <s v="labellermx6600a10d2linejk"/>
    <s v="mesinlabelhargajoykomx6600a10digits2line"/>
    <s v="Mesin label harga JK MX-6600 A"/>
    <s v="LABELLER MX-6600A (10D 2 LINE) JK"/>
    <x v="562"/>
    <x v="1"/>
    <e v="#REF!"/>
    <s v="ATALI"/>
    <s v="20 PCS"/>
    <s v="label"/>
    <m/>
    <s v="20 PCS_"/>
    <n v="7"/>
    <n v="7"/>
    <s v="20 PCS"/>
    <s v=""/>
    <s v="20"/>
    <s v="PCS"/>
    <s v=""/>
    <s v=""/>
    <s v=""/>
    <s v=""/>
    <n v="20"/>
    <s v="PCS"/>
  </r>
  <r>
    <x v="581"/>
    <s v="mesinlabelhargakenkomx5500"/>
    <s v="kenkopricelabellermx55008digits1line"/>
    <s v="mesinlabelhargakenkomx55008digits1line"/>
    <s v="Mesin label harga Kenko MX-5500"/>
    <s v="KENKO PRICE LABELLER MX-5500 (8 DIGITS, 1 LINE)"/>
    <x v="563"/>
    <x v="1"/>
    <e v="#REF!"/>
    <s v="KENKO"/>
    <s v="50 PCS"/>
    <s v="label"/>
    <s v="meskenmx5500"/>
    <s v="50 PCS_"/>
    <n v="7"/>
    <n v="7"/>
    <s v="50 PCS"/>
    <s v=""/>
    <s v="50"/>
    <s v="PCS"/>
    <s v=""/>
    <s v=""/>
    <s v=""/>
    <s v=""/>
    <n v="50"/>
    <s v="PCS"/>
  </r>
  <r>
    <x v="582"/>
    <s v="mesinlabelhargakenkomx5500eos"/>
    <s v="kenkopricelabellermx5500eos8digits1line"/>
    <s v="mesinlabelhargakenkomx5500eos8digits1line"/>
    <s v="Mesin label harga Kenko MX-5500 EOS"/>
    <s v="KENKO PRICE LABELLER MX-5500 EOS (8 DIGITS, 1 LINE)"/>
    <x v="564"/>
    <x v="1"/>
    <e v="#REF!"/>
    <s v="KENKO"/>
    <s v="50 PCS"/>
    <s v="label"/>
    <m/>
    <s v="50 PCS_"/>
    <n v="7"/>
    <n v="7"/>
    <s v="50 PCS"/>
    <s v=""/>
    <s v="50"/>
    <s v="PCS"/>
    <s v=""/>
    <s v=""/>
    <s v=""/>
    <s v=""/>
    <n v="50"/>
    <s v="PCS"/>
  </r>
  <r>
    <x v="583"/>
    <s v="mesinlabelhargakenkomx6600a"/>
    <s v="kenkopricelabellermx6600a10dig2linesan"/>
    <s v="mesinlabelhargakenkomx6600n10dgt2lineann"/>
    <s v="Mesin label harga Kenko MX-6600 A"/>
    <s v="KENKO PRICE LABELLER MX-6600A (10DIG), 2LINES, A-N)"/>
    <x v="565"/>
    <x v="1"/>
    <e v="#REF!"/>
    <s v="KENKO"/>
    <s v="50 PCS"/>
    <s v="label"/>
    <m/>
    <s v="50 PCS_"/>
    <n v="7"/>
    <n v="7"/>
    <s v="50 PCS"/>
    <s v=""/>
    <s v="50"/>
    <s v="PCS"/>
    <s v=""/>
    <s v=""/>
    <s v=""/>
    <s v=""/>
    <n v="50"/>
    <s v="PCS"/>
  </r>
  <r>
    <x v="584"/>
    <s v="notebookjknb661a5biru"/>
    <s v="notebooknb661a5bluejk"/>
    <s v="notebookjoykoa5nb661biru"/>
    <s v="Notebook JK NB-661 A5 BIRU"/>
    <s v="NOTEBOOK NB-661 (A5) BLUE JK"/>
    <x v="566"/>
    <x v="1"/>
    <e v="#REF!"/>
    <s v="ATALI"/>
    <s v="2 BOX (24 PCS)"/>
    <s v="note"/>
    <m/>
    <s v="2 BOX_24 PCS_"/>
    <n v="6"/>
    <n v="13"/>
    <s v="2 BOX"/>
    <s v="24 PCS"/>
    <s v="2"/>
    <s v="BOX"/>
    <s v="24"/>
    <s v="PCS"/>
    <s v=""/>
    <s v=""/>
    <n v="48"/>
    <s v="PCS"/>
  </r>
  <r>
    <x v="585"/>
    <s v="notebookjknb661a5kuning"/>
    <s v="notebooknb661a5yellowjk"/>
    <s v="notebookjoykoa5nb661kuning"/>
    <s v="Notebook JK NB-661 A5 kuning"/>
    <s v="NOTEBOOK NB-661 (A5) YELLOW JK"/>
    <x v="567"/>
    <x v="1"/>
    <e v="#REF!"/>
    <s v="ATALI"/>
    <s v="2 BOX (24 PCS)"/>
    <s v="note"/>
    <m/>
    <s v="2 BOX_24 PCS_"/>
    <n v="6"/>
    <n v="13"/>
    <s v="2 BOX"/>
    <s v="24 PCS"/>
    <s v="2"/>
    <s v="BOX"/>
    <s v="24"/>
    <s v="PCS"/>
    <s v=""/>
    <s v=""/>
    <n v="48"/>
    <s v="PCS"/>
  </r>
  <r>
    <x v="586"/>
    <s v="notebookjknb661a5merah"/>
    <s v="notebooknb661a5redjk"/>
    <s v="notebookjoykoa5nb661merah"/>
    <s v="Notebook JK NB-661 A5 merah"/>
    <s v="NOTEBOOK NB-661 (A5) RED JK"/>
    <x v="568"/>
    <x v="1"/>
    <e v="#REF!"/>
    <s v="ATALI"/>
    <s v="2 BOX (24 PCS)"/>
    <s v="note"/>
    <m/>
    <s v="2 BOX_24 PCS_"/>
    <n v="6"/>
    <n v="13"/>
    <s v="2 BOX"/>
    <s v="24 PCS"/>
    <s v="2"/>
    <s v="BOX"/>
    <s v="24"/>
    <s v="PCS"/>
    <s v=""/>
    <s v=""/>
    <n v="48"/>
    <s v="PCS"/>
  </r>
  <r>
    <x v="587"/>
    <s v="notebookjknb661a5orange"/>
    <s v="notebooknb661a5orangejk"/>
    <s v="notebookjoykoa5nb661orange"/>
    <s v="Notebook JK NB-661 A5 orange"/>
    <s v="NOTEBOOK NB-661 (A5) ORANGE JK"/>
    <x v="569"/>
    <x v="1"/>
    <e v="#REF!"/>
    <s v="ATALI"/>
    <s v="2 BOX (24 PCS)"/>
    <s v="note"/>
    <m/>
    <s v="2 BOX_24 PCS_"/>
    <n v="6"/>
    <n v="13"/>
    <s v="2 BOX"/>
    <s v="24 PCS"/>
    <s v="2"/>
    <s v="BOX"/>
    <s v="24"/>
    <s v="PCS"/>
    <s v=""/>
    <s v=""/>
    <n v="48"/>
    <s v="PCS"/>
  </r>
  <r>
    <x v="588"/>
    <s v="notebookjknb665a6"/>
    <s v="notebooknb665a6jk"/>
    <s v="notebookjoykoa6nb665"/>
    <s v="Notebook JK NB-665 A6"/>
    <s v="NOTEBOOK NB-665 (A6)  JK"/>
    <x v="570"/>
    <x v="1"/>
    <e v="#REF!"/>
    <s v="ATALI"/>
    <s v="4 BOX (24 PCS)"/>
    <s v="note"/>
    <m/>
    <s v="4 BOX_24 PCS_"/>
    <n v="6"/>
    <n v="13"/>
    <s v="4 BOX"/>
    <s v="24 PCS"/>
    <s v="4"/>
    <s v="BOX"/>
    <s v="24"/>
    <s v="PCS"/>
    <s v=""/>
    <s v=""/>
    <n v="96"/>
    <s v="PCS"/>
  </r>
  <r>
    <x v="589"/>
    <s v="pcasemagnitlc105922x75"/>
    <s v="pcmaglc105922*75"/>
    <s v="pcmaglc105922*75"/>
    <s v="P case Magnit LC-1059 22x7.5"/>
    <s v="P/C MAG LC-1059 (22*7.5)"/>
    <x v="571"/>
    <x v="1"/>
    <e v="#REF!"/>
    <s v="SAMUDERA ANGKASA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590"/>
    <s v="pcasemagnittc105722x75lc10"/>
    <s v="pcmagtc10572275lc10"/>
    <s v="pcmagtc10572275lc10"/>
    <s v="P case Magnit TC-1057 22x7.5 (LC-10)"/>
    <s v="P/C MAG TC-1057 (22.7.5) (LC-10)"/>
    <x v="572"/>
    <x v="1"/>
    <e v="#REF!"/>
    <s v="SAMUDERA ANGKASA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591"/>
    <s v="paperclipjkc3100"/>
    <s v="paperclipc3100jk"/>
    <s v="paperclipwarnajoykoc3100"/>
    <s v="Paper Clip JK C-3100"/>
    <s v="PAPER CLIP C-3100 JK"/>
    <x v="573"/>
    <x v="1"/>
    <e v="#REF!"/>
    <s v="ATALI"/>
    <s v="24 LSN"/>
    <s v="clip"/>
    <s v="CLIJK3100"/>
    <s v="24 LSN_"/>
    <n v="7"/>
    <n v="7"/>
    <s v="24 LSN"/>
    <s v=""/>
    <s v="24"/>
    <s v="LSN"/>
    <n v="12"/>
    <s v="PCS"/>
    <s v=""/>
    <s v=""/>
    <n v="288"/>
    <s v="PCS"/>
  </r>
  <r>
    <x v="592"/>
    <s v="clipwarnakenko3100"/>
    <s v="kenkocolorclip3100"/>
    <s v="paperclipwarnakenko3100"/>
    <s v="Clip warna Kenko 3100"/>
    <s v="KENKO COLOR CLIP 3100"/>
    <x v="574"/>
    <x v="1"/>
    <e v="#REF!"/>
    <s v="KENKO"/>
    <s v="48 LSN"/>
    <s v="clip"/>
    <s v="CLIKEN3100"/>
    <s v="48 LSN_"/>
    <n v="7"/>
    <n v="7"/>
    <s v="48 LSN"/>
    <s v=""/>
    <s v="48"/>
    <s v="LSN"/>
    <n v="12"/>
    <s v="PCS"/>
    <s v=""/>
    <s v=""/>
    <n v="576"/>
    <s v="PCS"/>
  </r>
  <r>
    <x v="593"/>
    <s v="papercutterjkpc1938a4"/>
    <s v="papercutterpc1938a4jk"/>
    <s v="papercutterjoykopc1938a4"/>
    <s v="Paper Cutter JK PC-1938 (A4)"/>
    <s v="PAPER CUTTER PC-1938 (A4) JK"/>
    <x v="575"/>
    <x v="1"/>
    <e v="#REF!"/>
    <s v="ATALI"/>
    <s v="20 PCS"/>
    <s v="ct"/>
    <m/>
    <s v="20 PCS_"/>
    <n v="7"/>
    <n v="7"/>
    <s v="20 PCS"/>
    <s v=""/>
    <s v="20"/>
    <s v="PCS"/>
    <s v=""/>
    <s v=""/>
    <s v=""/>
    <s v=""/>
    <n v="20"/>
    <s v="PCS"/>
  </r>
  <r>
    <x v="594"/>
    <s v="papercutterjkpc2638f4"/>
    <s v="papercutterpc2638f4jk"/>
    <s v="papercutterjoykopc2638besifolio"/>
    <s v="Paper cutter JK PC-2638 (F4)"/>
    <s v="PAPER CUTTER PC-2638 (F4) JK"/>
    <x v="576"/>
    <x v="1"/>
    <e v="#REF!"/>
    <s v="ATALI"/>
    <s v="5 PCS"/>
    <s v="cutter"/>
    <m/>
    <s v="5 PCS_"/>
    <n v="6"/>
    <n v="6"/>
    <s v="5 PCS"/>
    <s v=""/>
    <s v="5"/>
    <s v="PCS"/>
    <s v=""/>
    <s v=""/>
    <s v=""/>
    <s v=""/>
    <n v="5"/>
    <s v="PCS"/>
  </r>
  <r>
    <x v="595"/>
    <s v="papercutterjkpc3846besia3"/>
    <s v="papercutterpc3846besia3jk"/>
    <s v="papercutterjoykopc3846besia3"/>
    <s v="Paper Cutter JK PC-3846 besi A3"/>
    <s v="PAPER CUTTER PC-3846 (BESI) A3 JK"/>
    <x v="577"/>
    <x v="1"/>
    <e v="#REF!"/>
    <s v="ATALI"/>
    <s v="4 PCS"/>
    <s v="cutter"/>
    <m/>
    <s v="4 PCS_"/>
    <n v="6"/>
    <n v="6"/>
    <s v="4 PCS"/>
    <s v=""/>
    <s v="4"/>
    <s v="PCS"/>
    <s v=""/>
    <s v=""/>
    <s v=""/>
    <s v=""/>
    <n v="4"/>
    <s v="PCS"/>
  </r>
  <r>
    <x v="596"/>
    <s v="paperfastenerjkpf50putih"/>
    <s v="paperfastenerpf50whitejk"/>
    <s v="paperfasteneraccojoykopf50putih"/>
    <s v="Paper fastener JK PF-50 putih"/>
    <s v="PAPER FASTENER PF-50 (WHITE) JK"/>
    <x v="578"/>
    <x v="1"/>
    <e v="#REF!"/>
    <s v="ATALI"/>
    <s v="100 PAK"/>
    <s v="acco"/>
    <m/>
    <s v="100 PAK_"/>
    <n v="8"/>
    <n v="8"/>
    <s v="100 PAK"/>
    <s v=""/>
    <s v="100"/>
    <s v="PAK"/>
    <s v=""/>
    <s v=""/>
    <s v=""/>
    <s v=""/>
    <n v="100"/>
    <s v="PAK"/>
  </r>
  <r>
    <x v="597"/>
    <s v="paperfastenerjkpf50warna"/>
    <s v="paperfastenerpf50colorjk"/>
    <s v="paperfasteneraccojoykopf50warna"/>
    <s v="Paper fastener JK PF-50 warna"/>
    <s v="PAPER FASTENER PF-50 (COLOR) JK"/>
    <x v="579"/>
    <x v="1"/>
    <e v="#REF!"/>
    <s v="ATALI"/>
    <s v="100 PAK"/>
    <s v="acco"/>
    <m/>
    <s v="100 PAK_"/>
    <n v="8"/>
    <n v="8"/>
    <s v="100 PAK"/>
    <s v=""/>
    <s v="100"/>
    <s v="PAK"/>
    <s v=""/>
    <s v=""/>
    <s v=""/>
    <s v=""/>
    <n v="100"/>
    <s v="PAK"/>
  </r>
  <r>
    <x v="598"/>
    <s v="paperfastenerkenkopf508putih"/>
    <s v="kenkopaperfastenerpf508white"/>
    <s v="paperfasteneraccokenkopf508isi50pcputih"/>
    <s v="Paper fastener Kenko PF-508 putih"/>
    <s v="KENKO PAPER FASTENER PF-508 WHITE"/>
    <x v="580"/>
    <x v="1"/>
    <e v="#REF!"/>
    <s v="KENKO"/>
    <s v="100 BOX"/>
    <s v="acco"/>
    <m/>
    <s v="100 BOX_"/>
    <n v="8"/>
    <n v="8"/>
    <s v="100 BOX"/>
    <s v=""/>
    <s v="100"/>
    <s v="BOX"/>
    <s v=""/>
    <s v=""/>
    <s v=""/>
    <s v=""/>
    <n v="100"/>
    <s v="BOX"/>
  </r>
  <r>
    <x v="599"/>
    <s v="paperfastenerkenkopf508warna"/>
    <s v="kenkopaperfastenerpf508mixcolor"/>
    <s v="paperfasteneraccokenkopf508isi50pcwarna"/>
    <s v="Paper fastener Kenko PF-508 Warna"/>
    <s v="KENKO PAPER FASTENER PF-508 MIX COLOR"/>
    <x v="581"/>
    <x v="1"/>
    <e v="#REF!"/>
    <s v="KENKO"/>
    <s v="100 BOX"/>
    <s v="acco"/>
    <s v="ACCKENWARNA"/>
    <s v="100 BOX_"/>
    <n v="8"/>
    <n v="8"/>
    <s v="100 BOX"/>
    <s v=""/>
    <s v="100"/>
    <s v="BOX"/>
    <s v=""/>
    <s v=""/>
    <s v=""/>
    <s v=""/>
    <n v="100"/>
    <s v="BOX"/>
  </r>
  <r>
    <x v="600"/>
    <s v="clipjumbojkno5"/>
    <s v="paperclipjumbono5jk"/>
    <s v="paperjumboclipjoykono5"/>
    <s v="Clip jumbo JK no.5"/>
    <s v="PAPER CLIP JUMBO NO.5 JK"/>
    <x v="582"/>
    <x v="1"/>
    <e v="#REF!"/>
    <s v="ATALI"/>
    <s v="200 BOX"/>
    <s v="clip"/>
    <m/>
    <s v="200 BOX_"/>
    <n v="8"/>
    <n v="8"/>
    <s v="200 BOX"/>
    <s v=""/>
    <s v="200"/>
    <s v="BOX"/>
    <s v=""/>
    <s v=""/>
    <s v=""/>
    <s v=""/>
    <n v="200"/>
    <s v="BOX"/>
  </r>
  <r>
    <x v="601"/>
    <s v="clipjumbokenkono5"/>
    <s v="kenkojumboclipno5"/>
    <s v="paperjumboclipkenkono5"/>
    <s v="Clip Jumbo Kenko no.5"/>
    <s v="KENKO JUMBO CLIP NO.5"/>
    <x v="583"/>
    <x v="1"/>
    <e v="#REF!"/>
    <s v="KENKO"/>
    <s v="20 PAK (10 BOX)"/>
    <s v="clip"/>
    <s v="cliken5"/>
    <s v="20 PAK_10 BOX_"/>
    <n v="7"/>
    <n v="14"/>
    <s v="20 PAK"/>
    <s v="10 BOX"/>
    <s v="20"/>
    <s v="PAK"/>
    <s v="10"/>
    <s v="BOX"/>
    <s v=""/>
    <s v=""/>
    <n v="200"/>
    <s v="BOX"/>
  </r>
  <r>
    <x v="602"/>
    <s v="cliptrigonaljk1"/>
    <s v="trigonalclipno1jk"/>
    <s v="papertrigonalclipjoykono1"/>
    <s v="Clip Trigonal JK 1"/>
    <s v="TRIGONAL CLIP NO.1 JK"/>
    <x v="584"/>
    <x v="1"/>
    <e v="#REF!"/>
    <s v="ATALI"/>
    <s v="500 BOX"/>
    <s v="clip"/>
    <m/>
    <s v="500 BOX_"/>
    <n v="8"/>
    <n v="8"/>
    <s v="500 BOX"/>
    <s v=""/>
    <s v="500"/>
    <s v="BOX"/>
    <s v=""/>
    <s v=""/>
    <s v=""/>
    <s v=""/>
    <n v="500"/>
    <s v="BOX"/>
  </r>
  <r>
    <x v="603"/>
    <s v="cliptrigonaljkno3"/>
    <s v="trigonalclipno3jk"/>
    <s v="papertrigonalclipjoykono3"/>
    <s v="Clip Trigonal JK no.3"/>
    <s v="TRIGONAL CLIP NO.3 JK"/>
    <x v="585"/>
    <x v="1"/>
    <e v="#REF!"/>
    <s v="ATALI"/>
    <s v="500 BOX"/>
    <s v="clip"/>
    <m/>
    <s v="500 BOX_"/>
    <n v="8"/>
    <n v="8"/>
    <s v="500 BOX"/>
    <s v=""/>
    <s v="500"/>
    <s v="BOX"/>
    <s v=""/>
    <s v=""/>
    <s v=""/>
    <s v=""/>
    <n v="500"/>
    <s v="BOX"/>
  </r>
  <r>
    <x v="604"/>
    <s v="cliptrigonalkenkono1"/>
    <s v="kenkotrigonalclipno1"/>
    <s v="papertrigonalclipkenkono1"/>
    <s v="Clip trigonal Kenko no.1"/>
    <s v="KENKO TRIGONAL CLIP NO.1"/>
    <x v="586"/>
    <x v="1"/>
    <e v="#REF!"/>
    <s v="KENKO"/>
    <s v="50 PAK (10 BOX)"/>
    <s v="clip"/>
    <s v="cliken1"/>
    <s v="50 PAK_10 BOX_"/>
    <n v="7"/>
    <n v="14"/>
    <s v="50 PAK"/>
    <s v="10 BOX"/>
    <s v="50"/>
    <s v="PAK"/>
    <s v="10"/>
    <s v="BOX"/>
    <s v=""/>
    <s v=""/>
    <n v="500"/>
    <s v="BOX"/>
  </r>
  <r>
    <x v="605"/>
    <s v="cliptrigonalkenkono3"/>
    <s v="kenkotrigonalclipno3"/>
    <s v="papertrigonalclipkenkono3"/>
    <s v="Clip trigonal Kenko no.3"/>
    <s v="KENKO TRIGONAL CLIP NO 3"/>
    <x v="587"/>
    <x v="1"/>
    <e v="#REF!"/>
    <s v="KENKO"/>
    <s v="50 PAK (10 BOX)"/>
    <s v="clip"/>
    <s v="CLIKEN3"/>
    <s v="50 PAK_10 BOX_"/>
    <n v="7"/>
    <n v="14"/>
    <s v="50 PAK"/>
    <s v="10 BOX"/>
    <s v="50"/>
    <s v="PAK"/>
    <s v="10"/>
    <s v="BOX"/>
    <s v=""/>
    <s v=""/>
    <n v="500"/>
    <s v="BOX"/>
  </r>
  <r>
    <x v="606"/>
    <s v="papertrimmerkenko10&quot;x15&quot;fcmetal"/>
    <s v="kenkopapertrimmer10x15fcmetal"/>
    <s v="papertrimmerkenko10x15fcbesi"/>
    <s v="Paper Trimmer Kenko 10&quot;x15&quot; (FC) metal"/>
    <s v="KENKO PAPER TRIMMER 10&quot;X15&quot; (FC) METAL"/>
    <x v="588"/>
    <x v="1"/>
    <e v="#REF!"/>
    <s v="KENKO"/>
    <s v="5 PCS"/>
    <s v="cutter"/>
    <m/>
    <s v="5 PCS_"/>
    <n v="6"/>
    <n v="6"/>
    <s v="5 PCS"/>
    <s v=""/>
    <s v="5"/>
    <s v="PCS"/>
    <s v=""/>
    <s v=""/>
    <s v=""/>
    <s v=""/>
    <n v="5"/>
    <s v="PCS"/>
  </r>
  <r>
    <x v="607"/>
    <s v="papertrimmerkenko12&quot;x15&quot;b4metal"/>
    <s v="kenkopapertrimmer12x15b4metal"/>
    <s v="papertrimmerkenko12x15b4besi"/>
    <s v="Paper Trimmer Kenko 12&quot;x15&quot; (B4) metal"/>
    <s v="KENKO PAPER TRIMMER 12&quot;X15&quot; (B4) METAL"/>
    <x v="589"/>
    <x v="1"/>
    <e v="#REF!"/>
    <s v="KENKO"/>
    <s v="5 PCS"/>
    <s v="cutter"/>
    <m/>
    <s v="5 PCS_"/>
    <n v="6"/>
    <n v="6"/>
    <s v="5 PCS"/>
    <s v=""/>
    <s v="5"/>
    <s v="PCS"/>
    <s v=""/>
    <s v=""/>
    <s v=""/>
    <s v=""/>
    <n v="5"/>
    <s v="PCS"/>
  </r>
  <r>
    <x v="608"/>
    <s v="papertrimmerkenko18&quot;x15&quot;a3metal"/>
    <s v="kenkopapertrimmer18x15a3metal"/>
    <s v="papertrimmerkenko18x15a3besi"/>
    <s v="Paper Trimmer Kenko 18&quot;x15&quot; (A3) metal"/>
    <s v="KENKO PAPER TRIMMER 18&quot;X15&quot; (A3) METAL"/>
    <x v="590"/>
    <x v="1"/>
    <e v="#REF!"/>
    <s v="KENKO"/>
    <s v="4 PCS"/>
    <s v="cutter"/>
    <m/>
    <s v="4 PCS_"/>
    <n v="6"/>
    <n v="6"/>
    <s v="4 PCS"/>
    <s v=""/>
    <s v="4"/>
    <s v="PCS"/>
    <s v=""/>
    <s v=""/>
    <s v=""/>
    <s v=""/>
    <n v="4"/>
    <s v="PCS"/>
  </r>
  <r>
    <x v="609"/>
    <s v="pcasemagnitb351315"/>
    <s v="tpmagnetb351315"/>
    <s v="pencilcasetempatpensilmagnetb351315"/>
    <s v="P case magnit B-3513-15"/>
    <s v="TP.MAGNET B-3513-15"/>
    <x v="591"/>
    <x v="1"/>
    <e v="#REF!"/>
    <n v="99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610"/>
    <s v="pcasemagnitb3513821"/>
    <s v="tpmagnetb3513821"/>
    <s v="pencilcasetempatpensilmagnetb3513821"/>
    <s v="P case magnit B-35138-21"/>
    <s v="TP.MAGNET B-35138-21"/>
    <x v="592"/>
    <x v="1"/>
    <e v="#REF!"/>
    <n v="99"/>
    <s v="96 PCS"/>
    <s v="pcase"/>
    <s v="pc35138-21"/>
    <s v="96 PCS_"/>
    <n v="7"/>
    <n v="7"/>
    <s v="96 PCS"/>
    <s v=""/>
    <s v="96"/>
    <s v="PCS"/>
    <s v=""/>
    <s v=""/>
    <s v=""/>
    <s v=""/>
    <n v="96"/>
    <s v="PCS"/>
  </r>
  <r>
    <x v="611"/>
    <s v="pcasemagnitb35145"/>
    <s v="tpensilmagnetb35145"/>
    <s v="pencilcasetempatpensilmagnetb35145"/>
    <s v="P case magnit B-35145"/>
    <s v="T.PENSIL MAGNET B-35145"/>
    <x v="593"/>
    <x v="1"/>
    <e v="#REF!"/>
    <n v="99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612"/>
    <s v="pcasemagnitb35165"/>
    <s v="tpensilmagnetb35165"/>
    <s v="pencilcasetempatpensilmagnetb35165"/>
    <s v="P case magnit B-35165"/>
    <s v="T.PENSIL MAGNET B-35165"/>
    <x v="594"/>
    <x v="1"/>
    <e v="#REF!"/>
    <n v="99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613"/>
    <s v="pcasemagnitoggyo022"/>
    <s v="tpmagnetoggyo022"/>
    <s v="pencilcasetempatpensilmagnetoggyo022"/>
    <s v="P case magnit Oggy O-022"/>
    <s v="TP.MAGNET OGGY O-022"/>
    <x v="595"/>
    <x v="1"/>
    <e v="#REF!"/>
    <n v="99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614"/>
    <s v="pcasemagnitc175622x75"/>
    <s v="pcmagc175622*75"/>
    <s v="pencilcase22x75magnetc1756"/>
    <s v="P case Magnit C-1756 22x7.5"/>
    <s v="P/C MAG C-1756 (22*7.5)"/>
    <x v="596"/>
    <x v="1"/>
    <e v="#REF!"/>
    <s v="SAMUDERA ANGKASA JAYA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615"/>
    <s v="pcasemagnitc175822x75"/>
    <s v="pcmagc175822*75"/>
    <s v="pencilcase22x75magnetc1758"/>
    <s v="P case Magnit C-1758 22x7.5"/>
    <s v="P/ C MAG C-1758 (22*7.5)"/>
    <x v="597"/>
    <x v="1"/>
    <e v="#REF!"/>
    <s v="SAMUDERA ANGKASA JAYA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616"/>
    <s v="pcasemagnitfc175722x75"/>
    <s v="pcmagfc175722*75"/>
    <s v="pencilcase22x75magnetfc1757"/>
    <s v="P case Magnit FC-1757 22x7.5"/>
    <s v="P/C MAG FC-1757 (22*7.5)"/>
    <x v="598"/>
    <x v="1"/>
    <e v="#REF!"/>
    <s v="SAMUDERA ANGKASA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617"/>
    <s v="pcasemagnitfc175822x75"/>
    <s v="pcmagfc175822*75"/>
    <s v="pencilcase22x75magnetfc1758"/>
    <s v="P case Magnit FC-1758 22x7.5"/>
    <s v="P/C MAG FC-1758 (22*7.5)"/>
    <x v="599"/>
    <x v="1"/>
    <e v="#REF!"/>
    <s v="SAMUDERA ANGKASA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618"/>
    <s v="pcasemagnittc175622x75"/>
    <s v="pcmagtc175622*75"/>
    <s v="pencilcase22x75magnettc1756"/>
    <s v="P case Magnit TC-1756 22x7.5"/>
    <s v="P/C MAG TC-1756 (22*7.5)"/>
    <x v="600"/>
    <x v="1"/>
    <e v="#REF!"/>
    <s v="SAMUDERA ANGKASA JAYA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619"/>
    <s v="pcasejkpc0618fz1adfruitzy"/>
    <s v="pencilcasepc0618fz1adfruitzy"/>
    <s v="pencilcasejoykopc0618fz1adfruitzy"/>
    <s v="P case JK PC-0618FZ-1A/D Fruitzy"/>
    <s v="PENCIL CASE PC-0618FZ-1A/D (FRUITZY)"/>
    <x v="601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20"/>
    <s v="pcasejkpc0719ac36afanimalcalender"/>
    <s v="pencilcasepc0719ac36afanimalcalenderjk"/>
    <s v="pencilcasejoykopc0719ac36afanimalcalender"/>
    <s v="P case JK PC-0719AC-36A/F Animal Calender"/>
    <s v="PENCIL CASE PC-0719AC-36A/F (ANIMAL CALENDER) JK"/>
    <x v="602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1"/>
    <s v="pcasejkpc0719gz34afgozzy"/>
    <s v="pencilcasepc0719gz34afgozzyjk"/>
    <s v="pencilcasejoykopc0719gz34afgozzy"/>
    <s v="P case JK PC-0719GZ-34A/F Gozzy"/>
    <s v="PENCIL CASE PC-0719GZ-34A/F (GOZZY) JK"/>
    <x v="603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2"/>
    <s v="pcasejkpc0719pl32biru"/>
    <s v="pencilcasepc0719pl32bluejk"/>
    <s v="pencilcasejoykopc0719pl32biru"/>
    <s v="P Case JK PC-0719PL-32 Biru"/>
    <s v="PENCIL CASE PC-0719PL-32 (BLUE) JK"/>
    <x v="604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3"/>
    <s v="pcasejkpc0719pl32hijau"/>
    <s v="pencilcasepc0719pl32greenjk"/>
    <s v="pencilcasejoykopc0719pl32hijau"/>
    <s v="P Case JK PC-0719PL-32 Hijau"/>
    <s v="PENCIL CASE PC-0719PL-32 (GREEN) JK"/>
    <x v="605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4"/>
    <s v="pcasejkpc0719pl32kuning"/>
    <s v="pencilcasepc0719pl32yellowjk"/>
    <s v="pencilcasejoykopc0719pl32kuning"/>
    <s v="P Case JK PC-0719PL-32 Kuning"/>
    <s v="PENCIL CASE PC-0719PL-32 (YELLOW) JK"/>
    <x v="606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5"/>
    <s v="pcasejkpc0719pl32merah"/>
    <s v="pencilcasepc0719pl32redjk"/>
    <s v="pencilcasejoykopc0719pl32merah"/>
    <s v="P Case JK PC-0719PL-32 Merah"/>
    <s v="PENCIL CASE PC-0719PL-32 (RED) JK"/>
    <x v="607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26"/>
    <s v="pcasejkpc0719pstl35"/>
    <s v="pencilcasepc0719pstl35jk"/>
    <s v="pencilcasejoykopc0719pstl35"/>
    <s v="P case JK PC-0719PSTL-35"/>
    <s v="PENCIL CASE PC-0719PSTL-35 JK"/>
    <x v="608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27"/>
    <s v="pcasejkpc0719pstl35biru"/>
    <s v="pencilcasepc0719pstl35bluejk"/>
    <s v="pencilcasejoykopc0719pstl35biru"/>
    <s v="P case JK PC-0719PSTL-35 Biru"/>
    <s v="PENCIL CASE PC-0719PSTL-35 (BLUE) JK"/>
    <x v="609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28"/>
    <s v="pcasejkpc0719pstl35hijau"/>
    <s v="pencilcasepc0719pstl35greenjk"/>
    <s v="pencilcasejoykopc0719pstl35hijau"/>
    <s v="P case JK PC-0719PSTL-35 Hijau"/>
    <s v="PENCIL CASE PC-0719PSTL-35 (GREEN) JK"/>
    <x v="610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29"/>
    <s v="pcasejkpc0719pstl35pink"/>
    <s v="pencilcasepc0719pstl35pinkjk"/>
    <s v="pencilcasejoykopc0719pstl35pink"/>
    <s v="P case JK PC-0719PSTL-35 Pink"/>
    <s v="PENCIL CASE PC-0719PSTL-35 (PINK) JK"/>
    <x v="611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30"/>
    <s v="pcasejkpc0719pstl35ungu"/>
    <s v="pencilcasepc0719pstl35purplejk"/>
    <s v="pencilcasejoykopc0719pstl35ungu"/>
    <s v="P case JK PC-0719PSTL-35 Ungu"/>
    <s v="PENCIL CASE PC-0719PSTL-35 (PURPLE) JK"/>
    <x v="612"/>
    <x v="1"/>
    <e v="#REF!"/>
    <s v="ATALI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631"/>
    <s v="pcasejkpc0719tv33aftravel"/>
    <s v="pencilcasepc0719tv33aftraveljk"/>
    <s v="pencilcasejoykopc0719tv33aftravel"/>
    <s v="P case JK PC-0719TV-33A/F Travel"/>
    <s v="PENCIL CASE PC-0719TV-33A/F (TRAVEL) JK"/>
    <x v="613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632"/>
    <s v="pcasekenkopc0719by"/>
    <s v="kenkopencilcasepc0719by"/>
    <s v="pencilcasekenkopc0719by"/>
    <s v="P case Kenko PC-0719-BY"/>
    <s v="KENKO PENCIL CASE PC-0719-BY"/>
    <x v="614"/>
    <x v="1"/>
    <e v="#REF!"/>
    <s v="KENKO"/>
    <s v="24 LSN"/>
    <s v="pcase"/>
    <m/>
    <s v="24 LSN_"/>
    <n v="7"/>
    <n v="7"/>
    <s v="24 LSN"/>
    <s v=""/>
    <s v="24"/>
    <s v="LSN"/>
    <n v="12"/>
    <s v="PCS"/>
    <s v=""/>
    <s v=""/>
    <n v="288"/>
    <s v="PCS"/>
  </r>
  <r>
    <x v="633"/>
    <s v=""/>
    <s v=""/>
    <s v="pencilcasekenkopc0719mix"/>
    <m/>
    <m/>
    <x v="615"/>
    <x v="1"/>
    <s v=""/>
    <s v="ATALI"/>
    <s v="24 LSN"/>
    <s v="pcase"/>
    <s v="PCJK0719MIX"/>
    <s v="24 LSN_"/>
    <n v="7"/>
    <n v="7"/>
    <s v="24 LSN"/>
    <s v=""/>
    <s v="24"/>
    <s v="LSN"/>
    <n v="12"/>
    <s v="PCS"/>
    <s v=""/>
    <s v=""/>
    <n v="288"/>
    <s v="PCS"/>
  </r>
  <r>
    <x v="634"/>
    <s v="pcasekenkopc0719pastel"/>
    <s v="kenkopencilcasepc0719pastel"/>
    <s v="pencilcasekenkopc0719pastel"/>
    <s v="P case Kenko PC-0719-pastel"/>
    <s v="KENKO PENCIL CASE PC-0719-PASTEL"/>
    <x v="616"/>
    <x v="1"/>
    <e v="#REF!"/>
    <s v="KENKO"/>
    <s v="24 LSN"/>
    <s v="pcase"/>
    <m/>
    <s v="24 LSN_"/>
    <n v="7"/>
    <n v="7"/>
    <s v="24 LSN"/>
    <s v=""/>
    <s v="24"/>
    <s v="LSN"/>
    <n v="12"/>
    <s v="PCS"/>
    <s v=""/>
    <s v=""/>
    <n v="288"/>
    <s v="PCS"/>
  </r>
  <r>
    <x v="635"/>
    <s v="pcasekenkopc0719tk"/>
    <s v="kenkopencilcasepc0719tk"/>
    <s v="pencilcasekenkopc0719tk"/>
    <s v="P case Kenko PC-0719-TK"/>
    <s v="KENKO PENCIL CASE PC-0719-TK"/>
    <x v="617"/>
    <x v="1"/>
    <e v="#REF!"/>
    <s v="KENKO"/>
    <s v="24 LSN"/>
    <s v="pcase"/>
    <m/>
    <s v="24 LSN_"/>
    <n v="7"/>
    <n v="7"/>
    <s v="24 LSN"/>
    <s v=""/>
    <s v="24"/>
    <s v="LSN"/>
    <n v="12"/>
    <s v="PCS"/>
    <s v=""/>
    <s v=""/>
    <n v="288"/>
    <s v="PCS"/>
  </r>
  <r>
    <x v="636"/>
    <s v="pcasekenkopc0719ur"/>
    <s v="kenkopencilcasepc0719ur"/>
    <s v="pencilcasekenkopc0719ur"/>
    <s v="P case Kenko PC-0719-UR"/>
    <s v="KENKO PENCIL CASE PC-0719-UR"/>
    <x v="618"/>
    <x v="1"/>
    <e v="#REF!"/>
    <s v="KENKO"/>
    <s v="24 LSN"/>
    <s v="pcase"/>
    <m/>
    <s v="24 LSN_"/>
    <n v="7"/>
    <n v="7"/>
    <s v="24 LSN"/>
    <s v=""/>
    <s v="24"/>
    <s v="LSN"/>
    <n v="12"/>
    <s v="PCS"/>
    <s v=""/>
    <s v=""/>
    <n v="288"/>
    <s v="PCS"/>
  </r>
  <r>
    <x v="637"/>
    <s v="pcasekartonkk2c8d"/>
    <s v="pckrtkk2c8dssn28d"/>
    <s v="pencilcasekrtkk2c8ds28d"/>
    <s v="P case karton KK-2C 8D "/>
    <s v="P/C KRT KK-2C8D SSN2 8D"/>
    <x v="619"/>
    <x v="1"/>
    <e v="#REF!"/>
    <s v="SAMUDERA ANGKASA JAYA"/>
    <s v="100 PCS"/>
    <s v="pcase"/>
    <m/>
    <s v="100 PCS_"/>
    <n v="8"/>
    <n v="8"/>
    <s v="100 PCS"/>
    <s v=""/>
    <s v="100"/>
    <s v="PCS"/>
    <s v=""/>
    <s v=""/>
    <s v=""/>
    <s v=""/>
    <n v="100"/>
    <s v="PCS"/>
  </r>
  <r>
    <x v="638"/>
    <s v="pcasekartonkk2c8d"/>
    <s v="pckrtkk2c8ds2bd"/>
    <s v="pencilcasekrtkk2c8ds2bd"/>
    <s v="P case karton KK-2C 8D "/>
    <s v="P/C KRT KK-2C 8D S 2 BD"/>
    <x v="620"/>
    <x v="1"/>
    <e v="#REF!"/>
    <s v="SAMUDERA ANGKASA JAYA"/>
    <s v="100 PCS"/>
    <s v="pcase"/>
    <m/>
    <s v="100 PCS_"/>
    <n v="8"/>
    <n v="8"/>
    <s v="100 PCS"/>
    <s v=""/>
    <s v="100"/>
    <s v="PCS"/>
    <s v=""/>
    <s v=""/>
    <s v=""/>
    <s v=""/>
    <n v="100"/>
    <s v="PCS"/>
  </r>
  <r>
    <x v="639"/>
    <s v="pensilglassjkpg100hitam"/>
    <s v="pencilglasspg100blackjk"/>
    <s v="pencilglassjoykopg100hitam"/>
    <s v="Pensil Glass JK PG-100 Hitam"/>
    <s v="PENCIL GLASS PG-100 (BLACK) JK"/>
    <x v="621"/>
    <x v="1"/>
    <e v="#REF!"/>
    <s v="ATALI"/>
    <s v="12 GRS"/>
    <s v="pensil"/>
    <m/>
    <s v="12 GRS_"/>
    <n v="7"/>
    <n v="7"/>
    <s v="12 GRS"/>
    <s v=""/>
    <s v="12"/>
    <s v="GRS"/>
    <n v="12"/>
    <s v="LSN"/>
    <n v="12"/>
    <s v="PCS"/>
    <n v="1728"/>
    <s v="PCS"/>
  </r>
  <r>
    <x v="640"/>
    <s v="pensilglassjkpg100putih"/>
    <s v="pencilglasspg100whitejk"/>
    <s v="pencilglassjoykopg100putih"/>
    <s v="Pensil Glass JK PG-100 Putih"/>
    <s v="PENCIL GLASS PG-100 (WHITE) JK"/>
    <x v="622"/>
    <x v="1"/>
    <e v="#REF!"/>
    <s v="ATALI"/>
    <s v="12 GRS"/>
    <s v="pensil"/>
    <m/>
    <s v="12 GRS_"/>
    <n v="7"/>
    <n v="7"/>
    <s v="12 GRS"/>
    <s v=""/>
    <s v="12"/>
    <s v="GRS"/>
    <n v="12"/>
    <s v="LSN"/>
    <n v="12"/>
    <s v="PCS"/>
    <n v="1728"/>
    <s v="PCS"/>
  </r>
  <r>
    <x v="641"/>
    <s v="pensiljkp1012banimalkingdom2"/>
    <s v="pencilp1012banimalkingdom2jk"/>
    <s v="pensiljoyko2bp101animalkingdom2"/>
    <s v="Pensil JK P-101 2B Animal Kingdom 2"/>
    <s v="PENCIL P-101 2B (ANIMAL KINGDOM 2) JK"/>
    <x v="623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2"/>
    <s v="pensiljkp882b"/>
    <s v="pencilp882bjk"/>
    <s v="pensiljoyko2bp88"/>
    <s v="Pensil JK P-88 2B"/>
    <s v="PENCIL P-88 2B JK"/>
    <x v="624"/>
    <x v="1"/>
    <e v="#REF!"/>
    <s v="ATALI"/>
    <s v="30 GRS"/>
    <s v="pensil"/>
    <s v="penjkp88"/>
    <s v="30 GRS_"/>
    <n v="7"/>
    <n v="7"/>
    <s v="30 GRS"/>
    <s v=""/>
    <s v="30"/>
    <s v="GRS"/>
    <n v="12"/>
    <s v="LSN"/>
    <n v="12"/>
    <s v="PCS"/>
    <n v="4320"/>
    <s v="PCS"/>
  </r>
  <r>
    <x v="643"/>
    <s v="pensiljkp90"/>
    <s v="pencilp902bjk"/>
    <s v="pensiljoyko2bp90"/>
    <s v="Pensil JK P-90"/>
    <s v="PENCIL P-90 2B JK"/>
    <x v="625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4"/>
    <s v="pensiljkp91"/>
    <s v="pencilp912bjk"/>
    <s v="pensiljoyko2bp91"/>
    <s v="Pensil JK P-91"/>
    <s v="PENCIL P-91 2B JK"/>
    <x v="626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5"/>
    <s v="pensiljkp932b"/>
    <s v="pencilp932bjk"/>
    <s v="pensiljoyko2bp93"/>
    <s v="Pensil JK P-93 2B"/>
    <s v="PENCIL P-93 2B JK"/>
    <x v="627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6"/>
    <s v="pensiljkp94"/>
    <s v="pencilp942bjk"/>
    <s v="pensiljoyko2bp94"/>
    <s v="Pensil JK P-94"/>
    <s v="PENCIL P-94 2B JK"/>
    <x v="628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7"/>
    <s v="pensiljkp992b"/>
    <s v="pencilp992banimalkingdomjk"/>
    <s v="pensiljoyko2bp99animalkingdom"/>
    <s v="Pensil JK P-99 2B"/>
    <s v="PENCIL P-99 2B (ANIMAL KINGDOM) JK"/>
    <x v="629"/>
    <x v="1"/>
    <e v="#REF!"/>
    <s v="ATALI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648"/>
    <s v="pensilkenko2b0192"/>
    <s v="kenkopencil2b0192"/>
    <s v="pensilkenko2b0192"/>
    <s v="Pensil Kenko 2B-0192"/>
    <s v="KENKO PENCIL 2B-0192"/>
    <x v="630"/>
    <x v="1"/>
    <e v="#REF!"/>
    <s v="KENKO"/>
    <s v="20 GRS"/>
    <s v="pensil"/>
    <s v="PENKEN0192"/>
    <s v="20 GRS_"/>
    <n v="7"/>
    <n v="7"/>
    <s v="20 GRS"/>
    <s v=""/>
    <s v="20"/>
    <s v="GRS"/>
    <n v="12"/>
    <s v="LSN"/>
    <n v="12"/>
    <s v="PCS"/>
    <n v="2880"/>
    <s v="PCS"/>
  </r>
  <r>
    <x v="649"/>
    <s v="pensilkenko2b0810fluorescent"/>
    <s v="kenkopencil2b0810fluorescent"/>
    <s v="pensilkenko2b0810flourescent"/>
    <s v="Pensil Kenko 2B-0810 Fluorescent"/>
    <s v="KENKO PENCIL 2B-0810 FLUORESCENT"/>
    <x v="631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0"/>
    <s v="pensilkenko2b0820pelangi"/>
    <s v="kenkopencil2b0820pelangi"/>
    <s v="pensilkenko2b0820pelangi"/>
    <s v="Pensil Kenko 2B-0820 Pelangi"/>
    <s v="KENKO PENCIL 2B-0820 PELANGI"/>
    <x v="632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1"/>
    <s v="pensilkenko2b3030"/>
    <s v="kenkopencil2b3030"/>
    <s v="pensilkenko2b3030"/>
    <s v="Pensil Kenko 2B-3030"/>
    <s v="KENKO PENCIL 2B-3030"/>
    <x v="633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2"/>
    <s v="pensilkenko2b3181hitamcapmerah"/>
    <s v="kenkopencil2b3181hitamcapmerah"/>
    <s v="pensilkenko2b3181triangularhitamcapmerah"/>
    <s v="Pensil Kenko 2B-3181 Hitam cap merah"/>
    <s v="KENKO PENCIL 2B-3181 HITAM CAP MERAH"/>
    <x v="634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3"/>
    <s v="pensilkenko2b3282hitamcapbintang"/>
    <s v="kenkopencil2b3282hitambintang"/>
    <s v="pensilkenko2b3282triangularhitamcapbintang"/>
    <s v="Pensil Kenko 2B-3282 Hitam cap bintang"/>
    <s v="KENKO PENCIL 2B-3282 HITAM BINTANG"/>
    <x v="635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4"/>
    <s v="pensilkenko2b619antibacterial"/>
    <s v="kenkopencil2b6019antibacterial"/>
    <s v="pensilkenko2b6019antibacterial"/>
    <s v="Pensil Kenko 2B-619 Antibacterial"/>
    <s v="KENKO PENCIL 2B-6019 ANTIBACTERIAL"/>
    <x v="636"/>
    <x v="1"/>
    <e v="#REF!"/>
    <s v="KENKO"/>
    <s v="20 GRS"/>
    <s v="pensil"/>
    <s v="penken6019"/>
    <s v="20 GRS_"/>
    <n v="7"/>
    <n v="7"/>
    <s v="20 GRS"/>
    <s v=""/>
    <s v="20"/>
    <s v="GRS"/>
    <n v="12"/>
    <s v="LSN"/>
    <n v="12"/>
    <s v="PCS"/>
    <n v="2880"/>
    <s v="PCS"/>
  </r>
  <r>
    <x v="655"/>
    <s v="pensilkenko2b6181birucaphitam"/>
    <s v="kenkopencil2b6181birucaphitam"/>
    <s v="pensilkenko2b6181birucaphitam"/>
    <s v="Pensil Kenko 2B-6181 BIRU cap hitam"/>
    <s v="KENKO PENCIL 2B-6181 BIRU CAP HITAM"/>
    <x v="637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6"/>
    <s v="pensilkenko2b6191hijaucaphitam"/>
    <s v="kenkopencil2b6191hijaucaphitam"/>
    <s v="pensilkenko2b6191hijaucaphitam"/>
    <s v="Pensil Kenko 2B-6191 Hijau cap hitam"/>
    <s v="KENKO PENCIL 2B-6191 HIJAU CAP HITAM"/>
    <x v="638"/>
    <x v="1"/>
    <e v="#REF!"/>
    <s v="KENKO"/>
    <s v="20 GRS"/>
    <s v="pensil"/>
    <s v="PENKEN6191"/>
    <s v="20 GRS_"/>
    <n v="7"/>
    <n v="7"/>
    <s v="20 GRS"/>
    <s v=""/>
    <s v="20"/>
    <s v="GRS"/>
    <n v="12"/>
    <s v="LSN"/>
    <n v="12"/>
    <s v="PCS"/>
    <n v="2880"/>
    <s v="PCS"/>
  </r>
  <r>
    <x v="657"/>
    <s v="pensilkenko2b6373metalik"/>
    <s v="kenkopencil2b6373metallic"/>
    <s v="pensilkenko2b6373metallic"/>
    <s v="Pensil Kenko 2B-6373 metalik"/>
    <s v="KENKO PENCIL 2B-6373 METALLIC"/>
    <x v="639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8"/>
    <s v="pensilkenko2b6388zoonzoo"/>
    <s v="kenkopencil2b6388zoonzoo"/>
    <s v="pensilkenko2b6388zoonzoo"/>
    <s v="Pensil Kenko 2B-6388 Zoo n Zoo"/>
    <s v="KENKO PENCIL 2B-6388 ZOO N ZOO"/>
    <x v="640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59"/>
    <s v="pensilkenko2b6800platinum"/>
    <s v="kenkopencil2b6800platinum"/>
    <s v="pensilkenko2b6800platinum"/>
    <s v="Pensil Kenko 2B-6800 Platinum"/>
    <s v="KENKO PENCIL 2B-6800 PLATINUM"/>
    <x v="641"/>
    <x v="1"/>
    <e v="#REF!"/>
    <s v="KENKO"/>
    <s v="20 GRS"/>
    <s v="pensil"/>
    <s v="PENKEN6800"/>
    <s v="20 GRS_"/>
    <n v="7"/>
    <n v="7"/>
    <s v="20 GRS"/>
    <s v=""/>
    <s v="20"/>
    <s v="GRS"/>
    <n v="12"/>
    <s v="LSN"/>
    <n v="12"/>
    <s v="PCS"/>
    <n v="2880"/>
    <s v="PCS"/>
  </r>
  <r>
    <x v="660"/>
    <s v="pensilkenko2b6906batik"/>
    <s v="kenkopencil2b6906btkbatik"/>
    <s v="pensilkenko2b6906batik"/>
    <s v="Pensil Kenko 2B-6906 Batik"/>
    <s v="KENKO PENCIL 2B-6906 BTK BATIK"/>
    <x v="642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661"/>
    <s v="pwjk12wcp100"/>
    <s v="colorpencilcp10012cjk"/>
    <s v="pensilwarnajoykocp10012wpanjang"/>
    <s v="PW JK 12W CP-100"/>
    <s v="COLOR PENCIL CP-100 (12C) JK"/>
    <x v="643"/>
    <x v="1"/>
    <e v="#REF!"/>
    <s v="ATALI"/>
    <s v="12 LSN"/>
    <s v="pw"/>
    <s v="PWJK12WCP100"/>
    <s v="12 LSN_"/>
    <n v="7"/>
    <n v="7"/>
    <s v="12 LSN"/>
    <s v=""/>
    <s v="12"/>
    <s v="LSN"/>
    <n v="12"/>
    <s v="PCS"/>
    <s v=""/>
    <s v=""/>
    <n v="144"/>
    <s v="PCS"/>
  </r>
  <r>
    <x v="662"/>
    <s v="pwjk24wcp101"/>
    <s v="colorpencilcp10124cjk"/>
    <s v="pensilwarnajoykocp10124wpanjang"/>
    <s v="PW JK 24W CP-101"/>
    <s v="COLOR PENCIL CP-101 (24C) JK"/>
    <x v="644"/>
    <x v="1"/>
    <e v="#REF!"/>
    <s v="ATALI"/>
    <s v="12 BOX (6 SET)"/>
    <s v="pw"/>
    <m/>
    <s v="12 BOX_6 SET_"/>
    <n v="7"/>
    <n v="13"/>
    <s v="12 BOX"/>
    <s v="6 SET"/>
    <s v="12"/>
    <s v="BOX"/>
    <s v="6"/>
    <s v="SET"/>
    <s v=""/>
    <s v=""/>
    <n v="72"/>
    <s v="SET"/>
  </r>
  <r>
    <x v="663"/>
    <s v="pwjkcp102"/>
    <s v="colorpencilcp102jk"/>
    <s v="pensilwarnajoykocp102pendek"/>
    <s v="PW JK CP-102"/>
    <s v="COLOR PENCIL CP-102 JK"/>
    <x v="645"/>
    <x v="1"/>
    <e v="#REF!"/>
    <s v="ATALI"/>
    <s v="12 BOX (24 PCS)"/>
    <s v="pw"/>
    <m/>
    <s v="12 BOX_24 PCS_"/>
    <n v="7"/>
    <n v="14"/>
    <s v="12 BOX"/>
    <s v="24 PCS"/>
    <s v="12"/>
    <s v="BOX"/>
    <s v="24"/>
    <s v="PCS"/>
    <s v=""/>
    <s v=""/>
    <n v="288"/>
    <s v="PCS"/>
  </r>
  <r>
    <x v="664"/>
    <s v="pwjkcp103"/>
    <s v="colorpencilcp103jk"/>
    <s v="pensilwarnajoykocp10312w"/>
    <s v="PW JK CP-103"/>
    <s v="COLOR PENCIL CP-103 JK"/>
    <x v="646"/>
    <x v="1"/>
    <e v="#REF!"/>
    <s v="ATALI"/>
    <s v="12 LSN"/>
    <s v="pw"/>
    <m/>
    <s v="12 LSN_"/>
    <n v="7"/>
    <n v="7"/>
    <s v="12 LSN"/>
    <s v=""/>
    <s v="12"/>
    <s v="LSN"/>
    <n v="12"/>
    <s v="PCS"/>
    <s v=""/>
    <s v=""/>
    <n v="144"/>
    <s v="PCS"/>
  </r>
  <r>
    <x v="665"/>
    <s v="pwjkcp104"/>
    <s v="colorpencilcp104jk"/>
    <s v="pensilwarnajoykocp10424w"/>
    <s v="PW JK CP-104"/>
    <s v="COLOR PENCIL CP-104 JK"/>
    <x v="647"/>
    <x v="1"/>
    <e v="#REF!"/>
    <s v="ATALI"/>
    <s v="12 BOX (6 SET)"/>
    <s v="pw"/>
    <m/>
    <s v="12 BOX_6 SET_"/>
    <n v="7"/>
    <n v="13"/>
    <s v="12 BOX"/>
    <s v="6 SET"/>
    <s v="12"/>
    <s v="BOX"/>
    <s v="6"/>
    <s v="SET"/>
    <s v=""/>
    <s v=""/>
    <n v="72"/>
    <s v="SET"/>
  </r>
  <r>
    <x v="666"/>
    <s v="pwjkcp107"/>
    <s v="colorpencilcp107jk"/>
    <s v="pensilwarnajoykocp10712w"/>
    <s v="PW JK CP-107"/>
    <s v="COLOR PENCIL CP-107 JK"/>
    <x v="648"/>
    <x v="1"/>
    <e v="#REF!"/>
    <s v="ATALI"/>
    <s v="12 BOX (24 SET)"/>
    <s v="pw"/>
    <m/>
    <s v="12 BOX_24 SET_"/>
    <n v="7"/>
    <n v="14"/>
    <s v="12 BOX"/>
    <s v="24 SET"/>
    <s v="12"/>
    <s v="BOX"/>
    <s v="24"/>
    <s v="SET"/>
    <s v=""/>
    <s v=""/>
    <n v="288"/>
    <s v="SET"/>
  </r>
  <r>
    <x v="667"/>
    <s v="pwjk12wcp12pbpanjang"/>
    <s v="colorpencilcp12pbjk"/>
    <s v="pensilwarnajoykocp12pbpanjang"/>
    <s v="PW JK 12W CP-12 PB panjang"/>
    <s v="COLOR PENCIL CP-12PB JK"/>
    <x v="649"/>
    <x v="1"/>
    <e v="#REF!"/>
    <s v="ATALI"/>
    <s v="12 LSN"/>
    <s v="pw"/>
    <s v="pwjk12WPANJANG"/>
    <s v="12 LSN_"/>
    <n v="7"/>
    <n v="7"/>
    <s v="12 LSN"/>
    <s v=""/>
    <s v="12"/>
    <s v="LSN"/>
    <n v="12"/>
    <s v="PCS"/>
    <s v=""/>
    <s v=""/>
    <n v="144"/>
    <s v="PCS"/>
  </r>
  <r>
    <x v="668"/>
    <s v="pwjk24wcp24pbpanjang"/>
    <s v="colorpencilcp24pbjk"/>
    <s v="pensilwarnajoykocp24pbpanjang"/>
    <s v="PW JK 24W CP-24 PB panjang"/>
    <s v="COLOR PENCIL CP-24PB JK"/>
    <x v="650"/>
    <x v="1"/>
    <e v="#REF!"/>
    <s v="ATALI"/>
    <s v="12 BOX (6 SET)"/>
    <s v="pw"/>
    <s v="pwjk24WPANJANG"/>
    <s v="12 BOX_6 SET_"/>
    <n v="7"/>
    <n v="13"/>
    <s v="12 BOX"/>
    <s v="6 SET"/>
    <s v="12"/>
    <s v="BOX"/>
    <s v="6"/>
    <s v="SET"/>
    <s v=""/>
    <s v=""/>
    <n v="72"/>
    <s v="SET"/>
  </r>
  <r>
    <x v="669"/>
    <s v="pwjk36wcp36pbpanjang"/>
    <s v="colorpencilcp36pbjk"/>
    <s v="pensilwarnajoykocp36pbpanjang"/>
    <s v="PW JK 36W CP-36 PB panjang"/>
    <s v="COLOR PENCIL CP-36PB JK"/>
    <x v="651"/>
    <x v="1"/>
    <e v="#REF!"/>
    <s v="ATALI"/>
    <s v="8 BOX (6 SET)"/>
    <s v="pw"/>
    <m/>
    <s v="8 BOX_6 SET_"/>
    <n v="6"/>
    <n v="12"/>
    <s v="8 BOX"/>
    <s v="6 SET"/>
    <s v="8"/>
    <s v="BOX"/>
    <s v="6"/>
    <s v="SET"/>
    <s v=""/>
    <s v=""/>
    <n v="48"/>
    <s v="SET"/>
  </r>
  <r>
    <x v="670"/>
    <s v="pwjk12wcps12pendek"/>
    <s v="colorpencilcps12jk"/>
    <s v="pensilwarnajoykocps12minipendek"/>
    <s v="PW JK 12W CP-S12 pendek"/>
    <s v="COLOR PENCIL CP-S12 JK"/>
    <x v="652"/>
    <x v="1"/>
    <e v="#REF!"/>
    <s v="ATALI"/>
    <s v="12 BOX (24 SET)"/>
    <s v="pw"/>
    <s v="PWJK12WPENDEK"/>
    <s v="12 BOX_24 SET_"/>
    <n v="7"/>
    <n v="14"/>
    <s v="12 BOX"/>
    <s v="24 SET"/>
    <s v="12"/>
    <s v="BOX"/>
    <s v="24"/>
    <s v="SET"/>
    <s v=""/>
    <s v=""/>
    <n v="288"/>
    <s v="SET"/>
  </r>
  <r>
    <x v="671"/>
    <s v="pwjk24wcps24pendek"/>
    <s v="colorpencilcps24jk"/>
    <s v="pensilwarnajoykocps24minipendek"/>
    <s v="PW JK 24W CP-S24 pendek"/>
    <s v="COLOR PENCIL CP-S24 JK"/>
    <x v="653"/>
    <x v="1"/>
    <e v="#REF!"/>
    <s v="ATALI"/>
    <s v="12 BOX (12 SET)"/>
    <s v="pw"/>
    <m/>
    <s v="12 BOX_12 SET_"/>
    <n v="7"/>
    <n v="14"/>
    <s v="12 BOX"/>
    <s v="12 SET"/>
    <s v="12"/>
    <s v="BOX"/>
    <s v="12"/>
    <s v="SET"/>
    <s v=""/>
    <s v=""/>
    <n v="144"/>
    <s v="SET"/>
  </r>
  <r>
    <x v="672"/>
    <s v="pwjk12wcp12tcpanjang"/>
    <s v="colorpencilcp12tcjk"/>
    <s v="pensilwarnakalengjoykocp12tcpanjang"/>
    <s v="PW JK 12W CP-12 TC Panjang"/>
    <s v="COLOR PENCIL CP-12TC JK"/>
    <x v="654"/>
    <x v="1"/>
    <e v="#REF!"/>
    <s v="ATALI"/>
    <s v="12 BOX (12 SET)"/>
    <s v="pw"/>
    <m/>
    <s v="12 BOX_12 SET_"/>
    <n v="7"/>
    <n v="14"/>
    <s v="12 BOX"/>
    <s v="12 SET"/>
    <s v="12"/>
    <s v="BOX"/>
    <s v="12"/>
    <s v="SET"/>
    <s v=""/>
    <s v=""/>
    <n v="144"/>
    <s v="SET"/>
  </r>
  <r>
    <x v="673"/>
    <s v="pwjk24wcp24tcpanjang"/>
    <s v="colorpencilcp24tcjk"/>
    <s v="pensilwarnakalengjoykocp24tcpanjang"/>
    <s v="PW JK 24W CP-24 TC Panjang"/>
    <s v="COLOR PENCIL CP-24TC JK"/>
    <x v="655"/>
    <x v="1"/>
    <e v="#REF!"/>
    <s v="ATALI"/>
    <s v="12 BOX (6 SET)"/>
    <s v="pw"/>
    <m/>
    <s v="12 BOX_6 SET_"/>
    <n v="7"/>
    <n v="13"/>
    <s v="12 BOX"/>
    <s v="6 SET"/>
    <s v="12"/>
    <s v="BOX"/>
    <s v="6"/>
    <s v="SET"/>
    <s v=""/>
    <s v=""/>
    <n v="72"/>
    <s v="SET"/>
  </r>
  <r>
    <x v="674"/>
    <s v="pwkenko12wcp12fkaleng"/>
    <s v="kenko12colorpencilcp12ftincaseclassic"/>
    <s v="pensilwarnakalengkenkocp12ftincaseclassic"/>
    <s v="PW Kenko 12W CP-12 F kaleng"/>
    <s v="KENKO 12 COLOR PENCIL CP-12F TIN CASE CLASSIC"/>
    <x v="656"/>
    <x v="1"/>
    <e v="#REF!"/>
    <s v="KENKO"/>
    <s v="10 LSN"/>
    <s v="pw"/>
    <m/>
    <s v="10 LSN_"/>
    <n v="7"/>
    <n v="7"/>
    <s v="10 LSN"/>
    <s v=""/>
    <s v="10"/>
    <s v="LSN"/>
    <n v="12"/>
    <s v="PCS"/>
    <s v=""/>
    <s v=""/>
    <n v="120"/>
    <s v="PCS"/>
  </r>
  <r>
    <x v="675"/>
    <s v="pwkenko24wcp24fkaleng"/>
    <s v="kenko24colorpencilcp24ftincaseclassic"/>
    <s v="pensilwarnakalengkenkocp24ftincaseclassic"/>
    <s v="PW Kenko 24W CP-24 F kaleng"/>
    <s v="KENKO 24 COLOR PENCIL CP-24F TIN CASE CLASSIC"/>
    <x v="657"/>
    <x v="1"/>
    <e v="#REF!"/>
    <s v="KENKO"/>
    <s v="10 BOX (6 SET)"/>
    <s v="pw"/>
    <m/>
    <s v="10 BOX_6 SET_"/>
    <n v="7"/>
    <n v="13"/>
    <s v="10 BOX"/>
    <s v="6 SET"/>
    <s v="10"/>
    <s v="BOX"/>
    <s v="6"/>
    <s v="SET"/>
    <s v=""/>
    <s v=""/>
    <n v="60"/>
    <s v="SET"/>
  </r>
  <r>
    <x v="676"/>
    <s v="pw24wkayagikycp0724"/>
    <s v="pwarnakayagi24wkycp0724"/>
    <s v="pensilwarnakayagikycp0724"/>
    <s v="PW 24W Kayagi KY-CP 0724"/>
    <s v="P WARNA KAYAGI 24W KY-CP0724"/>
    <x v="658"/>
    <x v="1"/>
    <e v="#REF!"/>
    <n v="99"/>
    <s v="144 SET"/>
    <s v="pw"/>
    <m/>
    <s v="144 SET_"/>
    <n v="8"/>
    <n v="8"/>
    <s v="144 SET"/>
    <s v=""/>
    <s v="144"/>
    <s v="SET"/>
    <s v=""/>
    <s v=""/>
    <s v=""/>
    <s v=""/>
    <n v="144"/>
    <s v="SET"/>
  </r>
  <r>
    <x v="677"/>
    <s v="pw12wkayagikycp1210panjang"/>
    <s v="pensil12wpanjangkycp1210"/>
    <s v="pensilwarnakayagikycp1210panjang"/>
    <s v="PW 12W Kayagi KY-CP 1210 Panjang"/>
    <s v="PENSIL 12W PANJANG KY-CP1210"/>
    <x v="659"/>
    <x v="1"/>
    <e v="#REF!"/>
    <n v="99"/>
    <s v="240 SET"/>
    <s v="pw"/>
    <m/>
    <s v="240 SET_"/>
    <n v="8"/>
    <n v="8"/>
    <s v="240 SET"/>
    <s v=""/>
    <s v="240"/>
    <s v="SET"/>
    <s v=""/>
    <s v=""/>
    <s v=""/>
    <s v=""/>
    <n v="240"/>
    <s v="SET"/>
  </r>
  <r>
    <x v="678"/>
    <s v="pwtwinkycp1224"/>
    <s v="pensilwarnatwinkycp1224"/>
    <s v="pensilwarnakayagikycp1224twin"/>
    <s v="PW Twin KY-CP1224"/>
    <s v="PENSIL WARNA TWIN KY-CP1224"/>
    <x v="660"/>
    <x v="1"/>
    <e v="#REF!"/>
    <n v="99"/>
    <s v="288 SET"/>
    <s v="pw"/>
    <m/>
    <s v="288 SET_"/>
    <n v="8"/>
    <n v="8"/>
    <s v="288 SET"/>
    <s v=""/>
    <s v="288"/>
    <s v="SET"/>
    <s v=""/>
    <s v=""/>
    <s v=""/>
    <s v=""/>
    <n v="288"/>
    <s v="SET"/>
  </r>
  <r>
    <x v="679"/>
    <s v="pwbicolorkenko12wcp12fbcclassic"/>
    <s v="kenko12bicolorpencilcp12fbcclassic"/>
    <s v="pensilwarnakenkobicolorcp12fbc1224classic"/>
    <s v="PW bicolor Kenko 12W CP-12 FBC classic"/>
    <s v="KENKO 12 BI-COLOR PENCIL CP-12FBC CLASSIC"/>
    <x v="661"/>
    <x v="1"/>
    <e v="#REF!"/>
    <s v="KENKO"/>
    <s v="24 LSN"/>
    <s v="pw"/>
    <m/>
    <s v="24 LSN_"/>
    <n v="7"/>
    <n v="7"/>
    <s v="24 LSN"/>
    <s v=""/>
    <s v="24"/>
    <s v="LSN"/>
    <n v="12"/>
    <s v="PCS"/>
    <s v=""/>
    <s v=""/>
    <n v="288"/>
    <s v="PCS"/>
  </r>
  <r>
    <x v="680"/>
    <s v="pwbicolorkenko18wcp18fbcclassic"/>
    <s v="kenko18bicolorpencilcp18fbcclassic"/>
    <s v="pensilwarnakenkobicolorcp18fbc1836classic"/>
    <s v="PW bicolor Kenko 18W CP-18 FBC classic"/>
    <s v="KENKO 18 BI-COLOR PENCIL CP-18FBC CLASSIC"/>
    <x v="662"/>
    <x v="1"/>
    <e v="#REF!"/>
    <s v="KENKO"/>
    <s v="16 LSN"/>
    <s v="pw"/>
    <m/>
    <s v="16 LSN_"/>
    <n v="7"/>
    <n v="7"/>
    <s v="16 LSN"/>
    <s v=""/>
    <s v="16"/>
    <s v="LSN"/>
    <n v="12"/>
    <s v="PCS"/>
    <s v=""/>
    <s v=""/>
    <n v="192"/>
    <s v="PCS"/>
  </r>
  <r>
    <x v="681"/>
    <s v="pwkenko12wcp12fclassicpanjang"/>
    <s v="kenko12colorpencilcp12fclassic"/>
    <s v="pensilwarnakenkocp12fclassicpanjang"/>
    <s v="PW Kenko 12W CP-12 F classic panjang"/>
    <s v="KENKO 12 COLOR PENCIL CP-12F CLASSIC"/>
    <x v="663"/>
    <x v="1"/>
    <e v="#REF!"/>
    <s v="KENKO"/>
    <s v="24 LSN"/>
    <s v="pw"/>
    <s v="PWKEN12WPANJANG"/>
    <s v="24 LSN_"/>
    <n v="7"/>
    <n v="7"/>
    <s v="24 LSN"/>
    <s v=""/>
    <s v="24"/>
    <s v="LSN"/>
    <n v="12"/>
    <s v="PCS"/>
    <s v=""/>
    <s v=""/>
    <n v="288"/>
    <s v="PCS"/>
  </r>
  <r>
    <x v="682"/>
    <s v="pwkenko12wcp12fclassicpanjang"/>
    <s v="kenko12colorpencilcp12fhappinessbear"/>
    <s v="pensilwarnakenkocp12fclassicpanjang"/>
    <s v="PW Kenko 12W CP-12 F classic panjang"/>
    <s v="KENKO 12 COLOR PENCIL CP-12F HAPPINESS BEAR"/>
    <x v="663"/>
    <x v="1"/>
    <e v="#REF!"/>
    <s v="KENKO"/>
    <s v="24 LSN"/>
    <s v="pw"/>
    <m/>
    <s v="24 LSN_"/>
    <n v="7"/>
    <n v="7"/>
    <s v="24 LSN"/>
    <s v=""/>
    <s v="24"/>
    <s v="LSN"/>
    <n v="12"/>
    <s v="PCS"/>
    <s v=""/>
    <s v=""/>
    <n v="288"/>
    <s v="PCS"/>
  </r>
  <r>
    <x v="683"/>
    <s v="pwkenko12wcp12fnonwoodclassic"/>
    <s v="kenko12colorpencilcp12fnonwoodclassic"/>
    <s v="pensilwarnakenkocp12fnwnonwood"/>
    <s v="PW Kenko 12W CP-12 F nonwood classic"/>
    <s v="KENKO 12 COLOR PENCIL CP-12F NON WOOD - CLASSIC"/>
    <x v="664"/>
    <x v="1"/>
    <e v="#REF!"/>
    <s v="KENKO"/>
    <s v="24 LSN"/>
    <s v="pw"/>
    <m/>
    <s v="24 LSN_"/>
    <n v="7"/>
    <n v="7"/>
    <s v="24 LSN"/>
    <s v=""/>
    <s v="24"/>
    <s v="LSN"/>
    <n v="12"/>
    <s v="PCS"/>
    <s v=""/>
    <s v=""/>
    <n v="288"/>
    <s v="PCS"/>
  </r>
  <r>
    <x v="684"/>
    <s v="pwkenko12wcp12fnwnonwood"/>
    <s v="kenko12colorpencilcp12fnonwoodipanda"/>
    <s v="pensilwarnakenkocp12fnwnonwood"/>
    <s v="PW Kenko 12W CP-12 FNW non-wood"/>
    <s v="KENKO 12 COLOR PENCIL CP-12F NON WOOD-I.PANDA"/>
    <x v="664"/>
    <x v="1"/>
    <e v="#REF!"/>
    <s v="KENKO"/>
    <s v="12 LSN"/>
    <s v="pensil"/>
    <m/>
    <s v="12 LSN_"/>
    <n v="7"/>
    <n v="7"/>
    <s v="12 LSN"/>
    <s v=""/>
    <s v="12"/>
    <s v="LSN"/>
    <n v="12"/>
    <s v="PCS"/>
    <s v=""/>
    <s v=""/>
    <n v="144"/>
    <s v="PCS"/>
  </r>
  <r>
    <x v="685"/>
    <s v="pwkenko12wcp12fnwenonwood"/>
    <s v="kenkocolorpencilcp12fnwenonwooderasable"/>
    <s v="pensilwarnakenkocp12fnwenonwooderasable"/>
    <s v="PW Kenko 12W CP-12 F NWE nonwood"/>
    <s v="KENKO COLOR PENCIL CP-12F NWE NON WOOD ERASABLE"/>
    <x v="665"/>
    <x v="1"/>
    <e v="#REF!"/>
    <s v="KENKO"/>
    <s v="16 LSN"/>
    <s v="pw"/>
    <m/>
    <s v="16 LSN_"/>
    <n v="7"/>
    <n v="7"/>
    <s v="16 LSN"/>
    <s v=""/>
    <s v="16"/>
    <s v="LSN"/>
    <n v="12"/>
    <s v="PCS"/>
    <s v=""/>
    <s v=""/>
    <n v="192"/>
    <s v="PCS"/>
  </r>
  <r>
    <x v="686"/>
    <s v="pwkenko12wcp12halfclassic"/>
    <s v="kenkocolorpencilcp12halfclassic"/>
    <s v="pensilwarnakenkocp12halfclassicpendek"/>
    <s v="PW Kenko 12W CP-12HALF classic"/>
    <s v="KENKO COLOR PENCIL CP-12HALF CLASSIC"/>
    <x v="666"/>
    <x v="1"/>
    <e v="#REF!"/>
    <s v="KENKO"/>
    <s v="24 BOX (24 SET)"/>
    <s v="pw"/>
    <s v="PWKEN12WPENDEK"/>
    <s v="24 BOX_24 SET_"/>
    <n v="7"/>
    <n v="14"/>
    <s v="24 BOX"/>
    <s v="24 SET"/>
    <s v="24"/>
    <s v="BOX"/>
    <s v="24"/>
    <s v="SET"/>
    <s v=""/>
    <s v=""/>
    <n v="576"/>
    <s v="SET"/>
  </r>
  <r>
    <x v="687"/>
    <s v="pwkenko12wcp12halfclassic"/>
    <s v="kenkocolorpencilcp12halfhappinessbear"/>
    <s v="pensilwarnakenkocp12halfclassicpendek"/>
    <s v="PW Kenko 12W CP-12HALF classic"/>
    <s v="KENKO COLOR PENCIL CP-12HALF HAPPINESS BEAR"/>
    <x v="666"/>
    <x v="1"/>
    <e v="#REF!"/>
    <s v="KENKO"/>
    <s v="24 BOX (24 SET)"/>
    <s v="pw"/>
    <m/>
    <s v="24 BOX_24 SET_"/>
    <n v="7"/>
    <n v="14"/>
    <s v="24 BOX"/>
    <s v="24 SET"/>
    <s v="24"/>
    <s v="BOX"/>
    <s v="24"/>
    <s v="SET"/>
    <s v=""/>
    <s v=""/>
    <n v="576"/>
    <s v="SET"/>
  </r>
  <r>
    <x v="688"/>
    <s v="pwkenko24wcp24fclassicpanjang"/>
    <s v="kenko24colorpencilcp24fclassic"/>
    <s v="pensilwarnakenkocp24fclassicpanjang"/>
    <s v="PW Kenko 24W CP-24 F classic panjang"/>
    <s v="KENKO 24 COLOR PENCIL CP-24F CLASSIC"/>
    <x v="667"/>
    <x v="1"/>
    <e v="#REF!"/>
    <s v="KENKO"/>
    <s v="24 BOX (6 SET)"/>
    <s v="pw"/>
    <s v="PWKEN24WPANJANG"/>
    <s v="24 BOX_6 SET_"/>
    <n v="7"/>
    <n v="13"/>
    <s v="24 BOX"/>
    <s v="6 SET"/>
    <s v="24"/>
    <s v="BOX"/>
    <s v="6"/>
    <s v="SET"/>
    <s v=""/>
    <s v=""/>
    <n v="144"/>
    <s v="SET"/>
  </r>
  <r>
    <x v="689"/>
    <s v="pwkenko24wcp24fnonwoodclassic"/>
    <s v="kenko24colorpencilcp24fnonwoodclassic"/>
    <s v="pensilwarnakenkocp24fnwnonwood"/>
    <s v="PW Kenko 24W CP-24 F nonwood classic"/>
    <s v="KENKO 24 COLOR PENCIL CP-24F NON WOOD - CLASSIC"/>
    <x v="668"/>
    <x v="1"/>
    <e v="#REF!"/>
    <s v="KENKO"/>
    <s v="12 LSN"/>
    <s v="pw"/>
    <m/>
    <s v="12 LSN_"/>
    <n v="7"/>
    <n v="7"/>
    <s v="12 LSN"/>
    <s v=""/>
    <s v="12"/>
    <s v="LSN"/>
    <n v="12"/>
    <s v="PCS"/>
    <s v=""/>
    <s v=""/>
    <n v="144"/>
    <s v="PCS"/>
  </r>
  <r>
    <x v="690"/>
    <s v="pwkenko36wcp36fclassicpanjang"/>
    <s v="kenko36colorpencilcp36fclassic"/>
    <s v="pensilwarnakenkocp36fclassicpanjang"/>
    <s v="PW Kenko 36W CP-36 F Classic Panjang"/>
    <s v="KENKO 36 COLOR PENCIL CP-36F CLASSIC"/>
    <x v="669"/>
    <x v="1"/>
    <e v="#REF!"/>
    <s v="KENKO"/>
    <s v="20 BOX (4 SET)"/>
    <s v="pw"/>
    <m/>
    <s v="20 BOX_4 SET_"/>
    <n v="7"/>
    <n v="13"/>
    <s v="20 BOX"/>
    <s v="4 SET"/>
    <s v="20"/>
    <s v="BOX"/>
    <s v="4"/>
    <s v="SET"/>
    <s v=""/>
    <s v=""/>
    <n v="80"/>
    <s v="SET"/>
  </r>
  <r>
    <x v="691"/>
    <s v="opptapekenko48mmtranspplstmerah"/>
    <s v="kenkoopptape48mmtransredcore80m"/>
    <s v="plakbandbening80mkenko48mmredcore"/>
    <s v="OPP tape Kenko 48mm transp plst merah"/>
    <s v="KENKO OPP TAPE 48 MM (TRANS-RED CORE 80 M)"/>
    <x v="670"/>
    <x v="1"/>
    <e v="#REF!"/>
    <s v="KENKO"/>
    <s v="72 ROL"/>
    <s v="isolasi"/>
    <m/>
    <s v="72 ROL_"/>
    <n v="7"/>
    <n v="7"/>
    <s v="72 ROL"/>
    <s v=""/>
    <s v="72"/>
    <s v="ROL"/>
    <s v=""/>
    <s v=""/>
    <s v=""/>
    <s v=""/>
    <n v="72"/>
    <s v="ROL"/>
  </r>
  <r>
    <x v="692"/>
    <s v="opptapekenko48mmtanplstmerah"/>
    <s v="kenkoopptape48mmtanredcore80m"/>
    <s v="plakbandcoklat80mkenko48mmredcore"/>
    <s v="OPP tape Kenko 48mm tan plst merah"/>
    <s v="KENKO OPP TAPE 48 MM (TAN-RED CORE 80 M)"/>
    <x v="671"/>
    <x v="1"/>
    <e v="#REF!"/>
    <s v="KENKO"/>
    <s v="72 ROL"/>
    <s v="isolasi"/>
    <m/>
    <s v="72 ROL_"/>
    <n v="7"/>
    <n v="7"/>
    <s v="72 ROL"/>
    <s v=""/>
    <s v="72"/>
    <s v="ROL"/>
    <s v=""/>
    <s v=""/>
    <s v=""/>
    <s v=""/>
    <n v="72"/>
    <s v="ROL"/>
  </r>
  <r>
    <x v="693"/>
    <s v="plakbankainkenko24mmplstbiru"/>
    <s v="kenkoclothtape24mmbluecoreblackgb"/>
    <s v="plakbandkainhitamkenko24mm1bluecore"/>
    <s v="Plakban kain Kenko 24mm plst BIRU"/>
    <s v="KENKO CLOTH TAPE 24 MM BLUE CORE - BLACK (GB)"/>
    <x v="672"/>
    <x v="1"/>
    <e v="#REF!"/>
    <s v="KENKO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694"/>
    <s v="plakbankainhitamkenko24mmplstbiru"/>
    <s v="kenkoclothtape24mmbluecoreblackbt"/>
    <s v="plakbandkainhitamkenko24mm1bluecore"/>
    <s v="Plakban kain hitam Kenko 24mm plst BIRU"/>
    <s v="KENKO CLOTH TAPE 24 MM BLUE CORE - BLACK (BT)"/>
    <x v="673"/>
    <x v="1"/>
    <e v="#REF!"/>
    <s v="KENKO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695"/>
    <s v="plakbankainkenko36mmplstbiru"/>
    <s v="kenkoclothtape36mmbluecoreblack"/>
    <s v="plakbandkainhitamkenko36mm15bluecore"/>
    <s v="Plakban kain Kenko 36mm plst BIRU"/>
    <s v="KENKO CLOTH TAPE 36 MM BLUE CORE - BLACK"/>
    <x v="674"/>
    <x v="1"/>
    <e v="#REF!"/>
    <s v="KENKO"/>
    <s v="80 ROL"/>
    <s v="isolasi"/>
    <m/>
    <s v="80 ROL_"/>
    <n v="7"/>
    <n v="7"/>
    <s v="80 ROL"/>
    <s v=""/>
    <s v="80"/>
    <s v="ROL"/>
    <s v=""/>
    <s v=""/>
    <s v=""/>
    <s v=""/>
    <n v="80"/>
    <s v="ROL"/>
  </r>
  <r>
    <x v="696"/>
    <s v="plakbankainhitamkenko36mmplstbiru"/>
    <s v="kenkoclothtape36mmbluecoreblackbt"/>
    <s v="plakbandkainhitamkenko36mm15bluecore"/>
    <s v="Plakban kain hitam Kenko 36mm plst BIRU"/>
    <s v="KENKO CLOTH TAPE 36 MM BLUE CORE - BLACK (BT)"/>
    <x v="674"/>
    <x v="1"/>
    <e v="#REF!"/>
    <s v="KENKO"/>
    <s v="80 ROL"/>
    <s v="isolasi"/>
    <m/>
    <s v="80 ROL_"/>
    <n v="7"/>
    <n v="7"/>
    <s v="80 ROL"/>
    <s v=""/>
    <s v="80"/>
    <s v="ROL"/>
    <s v=""/>
    <s v=""/>
    <s v=""/>
    <s v=""/>
    <n v="80"/>
    <s v="ROL"/>
  </r>
  <r>
    <x v="697"/>
    <s v="plakbankainkenko36mmplstbiru"/>
    <s v="kenkoclothtape36mmbluecoreblackgb"/>
    <s v="plakbandkainhitamkenko36mm15bluecore"/>
    <s v="Plakban kain Kenko 36mm plst BIRU"/>
    <s v="KENKO CLOTH TAPE 36 MM BLUE CORE - BLACK (GB)"/>
    <x v="674"/>
    <x v="1"/>
    <e v="#REF!"/>
    <s v="KENKO"/>
    <s v="80 ROL"/>
    <s v="isolasi"/>
    <m/>
    <s v="80 ROL_"/>
    <n v="7"/>
    <n v="7"/>
    <s v="80 ROL"/>
    <s v=""/>
    <s v="80"/>
    <s v="ROL"/>
    <s v=""/>
    <s v=""/>
    <s v=""/>
    <s v=""/>
    <n v="80"/>
    <s v="ROL"/>
  </r>
  <r>
    <x v="698"/>
    <s v="plakbankainhitamkenko36mmplstmerah"/>
    <s v="kenkoclothtape36mmredcoresqblack"/>
    <s v="plakbandkainhitamkenko36mm15redcoresq"/>
    <s v="Plakban kain hitam Kenko 36mm plst merah"/>
    <s v="KENKO CLOTH TAPE 36 MM RED CORE SQ-BLACK"/>
    <x v="675"/>
    <x v="1"/>
    <e v="#REF!"/>
    <s v="KENKO"/>
    <s v="80 ROL"/>
    <s v="isolasi"/>
    <m/>
    <s v="80 ROL_"/>
    <n v="7"/>
    <n v="7"/>
    <s v="80 ROL"/>
    <s v=""/>
    <s v="80"/>
    <s v="ROL"/>
    <s v=""/>
    <s v=""/>
    <s v=""/>
    <s v=""/>
    <n v="80"/>
    <s v="ROL"/>
  </r>
  <r>
    <x v="699"/>
    <s v="plakbankainhitamkenko48mmplstbiru"/>
    <s v="kenkoclothtape48mmbluecoreblack"/>
    <s v="plakbandkainhitamkenko48mm2bluecore"/>
    <s v="Plakban kain hitam Kenko 48mm plst BIRU"/>
    <s v="KENKO CLOTH TAPE 48 MM BLUE CORE - BLACK"/>
    <x v="676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0"/>
    <s v="plakbankainhitamkenko48mmplstbiru"/>
    <s v="kenkoclothtape48mmbluecoreblackbt"/>
    <s v="plakbandkainhitamkenko48mm2bluecore"/>
    <s v="Plakban kain hitam Kenko 48mm plst BIRU"/>
    <s v="KENKO CLOTH TAPE 48 MM BLUE CORE - BLACK (BT)"/>
    <x v="676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1"/>
    <s v="plakbankainkenko48mmplstbiru"/>
    <s v="kenkoclothtape48mmbluecoreblackgb"/>
    <s v="plakbandkainhitamkenko48mm2bluecore"/>
    <s v="Plakban Kain Kenko  48mm plst Biru"/>
    <s v="KENKO CLOTH TAPE 48 MM BLUE CORE - BLACK (GB)"/>
    <x v="676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2"/>
    <s v="plakbankainhitamkenko48mmplstbiru"/>
    <s v="kenkoclothtape48mmbluecoreblackcard"/>
    <s v="plakbandkainhitamkenko48mm2bluecore"/>
    <s v="Plakban kain hitam Kenko 48mm plst BIRU"/>
    <s v="KENKO CLOTH TAPE 48 MM BLUE CORE-BLACK (CARD)"/>
    <x v="676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3"/>
    <s v="plakbankainhitamkenko48mmplstmerah"/>
    <s v="kenkoclothtape48mmredcoresqblack"/>
    <s v="plakbandkainhitamkenko48mm2redcoresq"/>
    <s v="Plakban kain hitam Kenko 48mm plst merah"/>
    <s v="KENKO CLOTH TAPE 48 MM RED CORE SQ-BLACK"/>
    <x v="677"/>
    <x v="1"/>
    <e v="#REF!"/>
    <s v="KENKO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704"/>
    <s v="pocketnotekenkopn403"/>
    <s v="kenkopocketnotepn403"/>
    <s v="pocketnotespiralkenkopn403"/>
    <s v="Pocket note Kenko PN-403"/>
    <s v="KENKO POCKET NOTE PN-403"/>
    <x v="678"/>
    <x v="1"/>
    <e v="#REF!"/>
    <s v="KENKO"/>
    <s v="12 LSN"/>
    <s v="note"/>
    <m/>
    <s v="12 LSN_"/>
    <n v="7"/>
    <n v="7"/>
    <s v="12 LSN"/>
    <s v=""/>
    <s v="12"/>
    <s v="LSN"/>
    <n v="12"/>
    <s v="PCS"/>
    <s v=""/>
    <s v=""/>
    <n v="144"/>
    <s v="PCS"/>
  </r>
  <r>
    <x v="705"/>
    <s v="pocketnotekenkopn404"/>
    <s v="kenkopocketnotepn404"/>
    <s v="pocketnotespiralkenkopn404"/>
    <s v="Pocket note Kenko PN-404"/>
    <s v="KENKO POCKET NOTE PN-404"/>
    <x v="679"/>
    <x v="1"/>
    <e v="#REF!"/>
    <s v="KENKO"/>
    <s v="20 LSN"/>
    <s v="note"/>
    <m/>
    <s v="20 LSN_"/>
    <n v="7"/>
    <n v="7"/>
    <s v="20 LSN"/>
    <s v=""/>
    <s v="20"/>
    <s v="LSN"/>
    <n v="12"/>
    <s v="PCS"/>
    <s v=""/>
    <s v=""/>
    <n v="240"/>
    <s v="PCS"/>
  </r>
  <r>
    <x v="706"/>
    <s v="pocketnotekenkopn501"/>
    <s v="kenkopocketnotepn501"/>
    <s v="pocketnotespiralkenkopn501"/>
    <s v="Pocket note Kenko PN-501"/>
    <s v="KENKO POCKET NOTE PN-501"/>
    <x v="680"/>
    <x v="1"/>
    <e v="#REF!"/>
    <s v="KENKO"/>
    <s v="6 LSN"/>
    <s v="note"/>
    <m/>
    <s v="6 LSN_"/>
    <n v="6"/>
    <n v="6"/>
    <s v="6 LSN"/>
    <s v=""/>
    <s v="6"/>
    <s v="LSN"/>
    <n v="12"/>
    <s v="PCS"/>
    <s v=""/>
    <s v=""/>
    <n v="72"/>
    <s v="PCS"/>
  </r>
  <r>
    <x v="707"/>
    <s v="punchjkno30"/>
    <s v="punchno30jk"/>
    <s v="punchjoyko30"/>
    <s v="Punch JK no.30"/>
    <s v="PUNCH NO.30 JK"/>
    <x v="681"/>
    <x v="1"/>
    <e v="#REF!"/>
    <s v="ATALI"/>
    <s v="10 LSN"/>
    <s v="punch"/>
    <s v="PUNJK30"/>
    <s v="10 LSN_"/>
    <n v="7"/>
    <n v="7"/>
    <s v="10 LSN"/>
    <s v=""/>
    <s v="10"/>
    <s v="LSN"/>
    <n v="12"/>
    <s v="PCS"/>
    <s v=""/>
    <s v=""/>
    <n v="120"/>
    <s v="PCS"/>
  </r>
  <r>
    <x v="708"/>
    <s v="punchjk302t"/>
    <s v="punch302tjk"/>
    <s v="punchjoyko302t"/>
    <s v="Punch JK 30-2T"/>
    <s v="PUNCH 30-2T JK"/>
    <x v="682"/>
    <x v="1"/>
    <e v="#REF!"/>
    <s v="ATALI"/>
    <s v="10 LSN"/>
    <s v="punch"/>
    <m/>
    <s v="10 LSN_"/>
    <n v="7"/>
    <n v="7"/>
    <s v="10 LSN"/>
    <s v=""/>
    <s v="10"/>
    <s v="LSN"/>
    <n v="12"/>
    <s v="PCS"/>
    <s v=""/>
    <s v=""/>
    <n v="120"/>
    <s v="PCS"/>
  </r>
  <r>
    <x v="709"/>
    <s v="punchjk30xl"/>
    <s v="punch30xljk"/>
    <s v="punchjoyko30xl"/>
    <s v="Punch JK 30 XL"/>
    <s v="PUNCH 30XL JK"/>
    <x v="683"/>
    <x v="1"/>
    <e v="#REF!"/>
    <s v="ATALI"/>
    <s v="10 LSN"/>
    <s v="punch"/>
    <s v="PUNJK30XL"/>
    <s v="10 LSN_"/>
    <n v="7"/>
    <n v="7"/>
    <s v="10 LSN"/>
    <s v=""/>
    <s v="10"/>
    <s v="LSN"/>
    <n v="12"/>
    <s v="PCS"/>
    <s v=""/>
    <s v=""/>
    <n v="120"/>
    <s v="PCS"/>
  </r>
  <r>
    <x v="710"/>
    <s v="punchjk40xl"/>
    <s v="punch40xljk"/>
    <s v="punchjoyko40xl"/>
    <s v="Punch JK 40 XL"/>
    <s v="PUNCH 40XL JK"/>
    <x v="684"/>
    <x v="1"/>
    <e v="#REF!"/>
    <s v="ATALI"/>
    <s v="5 LSN"/>
    <s v="punch"/>
    <m/>
    <s v="5 LSN_"/>
    <n v="6"/>
    <n v="6"/>
    <s v="5 LSN"/>
    <s v=""/>
    <s v="5"/>
    <s v="LSN"/>
    <n v="12"/>
    <s v="PCS"/>
    <s v=""/>
    <s v=""/>
    <n v="60"/>
    <s v="PCS"/>
  </r>
  <r>
    <x v="711"/>
    <s v="punchjkno85"/>
    <s v="punchno85jk"/>
    <s v="punchjoyko85"/>
    <s v="Punch JK no.85"/>
    <s v="PUNCH NO.85 JK"/>
    <x v="685"/>
    <x v="1"/>
    <e v="#REF!"/>
    <s v="ATALI"/>
    <s v="24 PCS"/>
    <s v="punch"/>
    <s v="PUNJK85"/>
    <s v="24 PCS_"/>
    <n v="7"/>
    <n v="7"/>
    <s v="24 PCS"/>
    <s v=""/>
    <s v="24"/>
    <s v="PCS"/>
    <s v=""/>
    <s v=""/>
    <s v=""/>
    <s v=""/>
    <n v="24"/>
    <s v="PCS"/>
  </r>
  <r>
    <x v="712"/>
    <s v="punchjk85b"/>
    <s v="punch85bjk"/>
    <s v="punchjoyko85b"/>
    <s v="Punch JK 85 B"/>
    <s v="PUNCH 85B JK"/>
    <x v="686"/>
    <x v="1"/>
    <e v="#REF!"/>
    <s v="ATALI"/>
    <s v="24 PCS"/>
    <s v="punch"/>
    <s v="PUNJK85B"/>
    <s v="24 PCS_"/>
    <n v="7"/>
    <n v="7"/>
    <s v="24 PCS"/>
    <s v=""/>
    <s v="24"/>
    <s v="PCS"/>
    <s v=""/>
    <s v=""/>
    <s v=""/>
    <s v=""/>
    <n v="24"/>
    <s v="PCS"/>
  </r>
  <r>
    <x v="713"/>
    <s v="punchkenkono30"/>
    <s v="kenkopunchno30"/>
    <s v="punchkenkono30"/>
    <s v="Punch Kenko no.30"/>
    <s v="KENKO PUNCH NO.30"/>
    <x v="687"/>
    <x v="1"/>
    <e v="#REF!"/>
    <s v="KENKO"/>
    <s v="10 LSN"/>
    <s v="punch"/>
    <s v="PUNKEN30"/>
    <s v="10 LSN_"/>
    <n v="7"/>
    <n v="7"/>
    <s v="10 LSN"/>
    <s v=""/>
    <s v="10"/>
    <s v="LSN"/>
    <n v="12"/>
    <s v="PCS"/>
    <s v=""/>
    <s v=""/>
    <n v="120"/>
    <s v="PCS"/>
  </r>
  <r>
    <x v="714"/>
    <s v="punchkenkono30xl"/>
    <s v="kenkopunchno30xl"/>
    <s v="punchkenkono30xl"/>
    <s v="Punch Kenko no.30 XL"/>
    <s v="KENKO PUNCH NO.30XL"/>
    <x v="688"/>
    <x v="1"/>
    <e v="#REF!"/>
    <s v="KENKO"/>
    <s v="4 BOX (24 PCS)"/>
    <s v="punch"/>
    <s v="PUNKEN30XL"/>
    <s v="4 BOX_24 PCS_"/>
    <n v="6"/>
    <n v="13"/>
    <s v="4 BOX"/>
    <s v="24 PCS"/>
    <s v="4"/>
    <s v="BOX"/>
    <s v="24"/>
    <s v="PCS"/>
    <s v=""/>
    <s v=""/>
    <n v="96"/>
    <s v="PCS"/>
  </r>
  <r>
    <x v="715"/>
    <s v="punchkenkono40"/>
    <s v="kenkopunchno40"/>
    <s v="punchkenkono40"/>
    <s v="Punch Kenko no.40"/>
    <s v="KENKO PUNCH NO.40"/>
    <x v="689"/>
    <x v="1"/>
    <e v="#REF!"/>
    <s v="KENKO"/>
    <s v="5 LSN"/>
    <s v="punch"/>
    <s v="PUNKEN40"/>
    <s v="5 LSN_"/>
    <n v="6"/>
    <n v="6"/>
    <s v="5 LSN"/>
    <s v=""/>
    <s v="5"/>
    <s v="LSN"/>
    <n v="12"/>
    <s v="PCS"/>
    <s v=""/>
    <s v=""/>
    <n v="60"/>
    <s v="PCS"/>
  </r>
  <r>
    <x v="716"/>
    <s v="punchkenkono40xl"/>
    <s v="kenkopunchno40xl"/>
    <s v="punchkenkono40xl"/>
    <s v="Punch Kenko no.40 XL"/>
    <s v="KENKO PUNCH NO.40XL"/>
    <x v="690"/>
    <x v="1"/>
    <e v="#REF!"/>
    <s v="KENKO"/>
    <s v="4 LSN"/>
    <s v="punch"/>
    <s v="PUNKEN40XL"/>
    <s v="4 LSN_"/>
    <n v="6"/>
    <n v="6"/>
    <s v="4 LSN"/>
    <s v=""/>
    <s v="4"/>
    <s v="LSN"/>
    <n v="12"/>
    <s v="PCS"/>
    <s v=""/>
    <s v=""/>
    <n v="48"/>
    <s v="PCS"/>
  </r>
  <r>
    <x v="717"/>
    <s v="punchkenkono85"/>
    <s v="kenkopunchno85"/>
    <s v="punchkenkono85"/>
    <s v="Punch Kenko no.85"/>
    <s v="KENKO PUNCH NO.85"/>
    <x v="691"/>
    <x v="1"/>
    <e v="#REF!"/>
    <s v="KENKO"/>
    <s v="24 PCS"/>
    <s v="punch"/>
    <s v="PUNKENNO85"/>
    <s v="24 PCS_"/>
    <n v="7"/>
    <n v="7"/>
    <s v="24 PCS"/>
    <s v=""/>
    <s v="24"/>
    <s v="PCS"/>
    <s v=""/>
    <s v=""/>
    <s v=""/>
    <s v=""/>
    <n v="24"/>
    <s v="PCS"/>
  </r>
  <r>
    <x v="718"/>
    <s v="punchkenkono85n"/>
    <s v="kenkopunchno85n"/>
    <s v="punchkenkono85n"/>
    <s v="Punch Kenko no.85 N"/>
    <s v="KENKO PUNCH NO.85N"/>
    <x v="692"/>
    <x v="1"/>
    <e v="#REF!"/>
    <s v="KENKO"/>
    <s v="24 PCS"/>
    <s v="punch"/>
    <s v="PUNKEN85N"/>
    <s v="24 PCS_"/>
    <n v="7"/>
    <n v="7"/>
    <s v="24 PCS"/>
    <s v=""/>
    <s v="24"/>
    <s v="PCS"/>
    <s v=""/>
    <s v=""/>
    <s v=""/>
    <s v=""/>
    <n v="24"/>
    <s v="PCS"/>
  </r>
  <r>
    <x v="719"/>
    <s v="punchkenkono85xl"/>
    <s v="kenkopunchno85xl"/>
    <s v="punchkenkono85xl"/>
    <s v="Punch Kenko no.85 XL"/>
    <s v="KENKO PUNCH NO.85 XL"/>
    <x v="693"/>
    <x v="1"/>
    <e v="#REF!"/>
    <s v="KENKO"/>
    <s v="24 PCS"/>
    <s v="punch"/>
    <s v="PUNKEN85XL"/>
    <s v="24 PCS_"/>
    <n v="7"/>
    <n v="7"/>
    <s v="24 PCS"/>
    <s v=""/>
    <s v="24"/>
    <s v="PCS"/>
    <s v=""/>
    <s v=""/>
    <s v=""/>
    <s v=""/>
    <n v="24"/>
    <s v="PCS"/>
  </r>
  <r>
    <x v="720"/>
    <s v="pushpinjkpp30tr"/>
    <s v="pushpinpp30trjk"/>
    <s v="pushpinjoykopp30tr"/>
    <s v="Push pin JK PP-30 TR"/>
    <s v="PUSH PIN PP-30TR JK"/>
    <x v="694"/>
    <x v="1"/>
    <e v="#REF!"/>
    <s v="ATALI"/>
    <s v="48 LSN"/>
    <s v="jarum"/>
    <m/>
    <s v="48 LSN_"/>
    <n v="7"/>
    <n v="7"/>
    <s v="48 LSN"/>
    <s v=""/>
    <s v="48"/>
    <s v="LSN"/>
    <n v="12"/>
    <s v="PCS"/>
    <s v=""/>
    <s v=""/>
    <n v="576"/>
    <s v="PCS"/>
  </r>
  <r>
    <x v="721"/>
    <s v="pushpinjkpp30"/>
    <s v="pushpinpp30jk"/>
    <s v="pushpinjoykopp30warna"/>
    <s v="Push pin JK PP-30"/>
    <s v="PUSH PIN PP-30 JK"/>
    <x v="695"/>
    <x v="1"/>
    <e v="#REF!"/>
    <s v="ATALI"/>
    <s v="48 LSN"/>
    <s v="jarum"/>
    <s v="PINJKPP30"/>
    <s v="48 LSN_"/>
    <n v="7"/>
    <n v="7"/>
    <s v="48 LSN"/>
    <s v=""/>
    <s v="48"/>
    <s v="LSN"/>
    <n v="12"/>
    <s v="PCS"/>
    <s v=""/>
    <s v=""/>
    <n v="576"/>
    <s v="PCS"/>
  </r>
  <r>
    <x v="722"/>
    <s v="pushpinkenkopn30trans"/>
    <s v="kenkopushpinpn30colortransparant"/>
    <s v="pushpinkenkopn30transparan"/>
    <s v="Push pin Kenko PN-30 trans"/>
    <s v="KENKO PUSH PIN PN-30 COLOR TRANSPARANT"/>
    <x v="696"/>
    <x v="1"/>
    <e v="#REF!"/>
    <s v="KENKO"/>
    <s v="48 LSN"/>
    <s v="jarum"/>
    <s v="PINKENPN30BUTEK"/>
    <s v="48 LSN_"/>
    <n v="7"/>
    <n v="7"/>
    <s v="48 LSN"/>
    <s v=""/>
    <s v="48"/>
    <s v="LSN"/>
    <n v="12"/>
    <s v="PCS"/>
    <s v=""/>
    <s v=""/>
    <n v="576"/>
    <s v="PCS"/>
  </r>
  <r>
    <x v="723"/>
    <s v="pushpinkenkopn30"/>
    <s v="kenkopushpinpn30color"/>
    <s v="pushpinkenkopn30warna"/>
    <s v="Push pin Kenko PN-30"/>
    <s v="KENKO PUSH PIN PN-30 COLOR"/>
    <x v="697"/>
    <x v="1"/>
    <e v="#REF!"/>
    <s v="KENKO"/>
    <s v="48 LSN"/>
    <s v="jarum"/>
    <s v="PUSKENPN30"/>
    <s v="48 LSN_"/>
    <n v="7"/>
    <n v="7"/>
    <s v="48 LSN"/>
    <s v=""/>
    <s v="48"/>
    <s v="LSN"/>
    <n v="12"/>
    <s v="PCS"/>
    <s v=""/>
    <s v=""/>
    <n v="576"/>
    <s v="PCS"/>
  </r>
  <r>
    <x v="724"/>
    <s v="isigelpeneasygelkeserieskenko"/>
    <s v="kenkogelpenrefilleasygelkeseriesblack"/>
    <s v="refillisigelpenkenkoeasygelkeseries"/>
    <s v="Isi gel pen Easy Gel/ KE series Kenko"/>
    <s v="KENKO GEL PEN REFILL EASY GEL KE-SERIES BLACK"/>
    <x v="698"/>
    <x v="1"/>
    <e v="#REF!"/>
    <s v="KENKO"/>
    <s v="120 BOX (24 PCS)"/>
    <s v="isi"/>
    <m/>
    <s v="120 BOX_24 PCS_"/>
    <n v="8"/>
    <n v="15"/>
    <s v="120 BOX"/>
    <s v="24 PCS"/>
    <s v="120"/>
    <s v="BOX"/>
    <s v="24"/>
    <s v="PCS"/>
    <s v=""/>
    <s v=""/>
    <n v="2880"/>
    <s v="PCS"/>
  </r>
  <r>
    <x v="725"/>
    <s v="isigelpenk1hitam"/>
    <s v="kenkogelpenrefillk1black"/>
    <s v="refillisigelpenkenkok1"/>
    <s v="Isi gel pen K-1 hitam"/>
    <s v="KENKO GEL PEN REFILL K-1 BLACK"/>
    <x v="699"/>
    <x v="1"/>
    <e v="#REF!"/>
    <s v="KENKO"/>
    <s v="144 BOX (24 PCS)"/>
    <s v="isi"/>
    <m/>
    <s v="144 BOX_24 PCS_"/>
    <n v="8"/>
    <n v="15"/>
    <s v="144 BOX"/>
    <s v="24 PCS"/>
    <s v="144"/>
    <s v="BOX"/>
    <s v="24"/>
    <s v="PCS"/>
    <s v=""/>
    <s v=""/>
    <n v="3456"/>
    <s v="PCS"/>
  </r>
  <r>
    <x v="726"/>
    <s v="isigel10tg308ar"/>
    <s v="isigel10tg308ar"/>
    <s v="refillisigel10tg308ar"/>
    <s v="Isi Gel 1.0 TG 308-AR"/>
    <s v="ISI GEL 1.0 TG308-AR"/>
    <x v="700"/>
    <x v="1"/>
    <e v="#REF!"/>
    <n v="99"/>
    <s v="80 PAK"/>
    <s v="isi"/>
    <m/>
    <s v="80 PAK_"/>
    <n v="7"/>
    <n v="7"/>
    <s v="80 PAK"/>
    <s v=""/>
    <s v="80"/>
    <s v="PAK"/>
    <s v=""/>
    <s v=""/>
    <s v=""/>
    <s v=""/>
    <n v="80"/>
    <s v="PAK"/>
  </r>
  <r>
    <x v="727"/>
    <s v="markerpermanenkenkopm100hitam"/>
    <s v="kenkopermanentmarkerpm100black"/>
    <s v="spidolpermanenkenkopm100hitam"/>
    <s v="Marker permanen Kenko PM-100 hitam"/>
    <s v="KENKO PERMANENT MARKER PM-100 BLACK"/>
    <x v="701"/>
    <x v="1"/>
    <e v="#REF!"/>
    <s v="KENKO"/>
    <s v="60 LSN"/>
    <s v="spidol"/>
    <m/>
    <s v="60 LSN_"/>
    <n v="7"/>
    <n v="7"/>
    <s v="60 LSN"/>
    <s v=""/>
    <s v="60"/>
    <s v="LSN"/>
    <n v="12"/>
    <s v="PCS"/>
    <s v=""/>
    <s v=""/>
    <n v="720"/>
    <s v="PCS"/>
  </r>
  <r>
    <x v="728"/>
    <s v="markerpermanenjkpm34hitam"/>
    <s v="permanentmarkerpm34blackjk"/>
    <s v="spidolpermanentjoykopm34bonus"/>
    <s v="Marker Permanen JK PM-34 Hitam"/>
    <s v="PERMANENT MARKER PM-34 (BLACK) JK"/>
    <x v="702"/>
    <x v="1"/>
    <e v="#REF!"/>
    <s v="ATALI"/>
    <s v="48 LSN"/>
    <s v="spidol"/>
    <m/>
    <s v="48 LSN_"/>
    <n v="7"/>
    <n v="7"/>
    <s v="48 LSN"/>
    <s v=""/>
    <s v="48"/>
    <s v="LSN"/>
    <n v="12"/>
    <s v="PCS"/>
    <s v=""/>
    <s v=""/>
    <n v="576"/>
    <s v="PCS"/>
  </r>
  <r>
    <x v="729"/>
    <s v="markerwbkenkowm100hitam"/>
    <s v="kenkowhiteboardmarkerwm100black"/>
    <s v="spidolwhiteboardkenkowm100hitam"/>
    <s v="Marker WB Kenko WM-100 hitam"/>
    <s v="KENKO WHITEBOARD MARKER WM-100 BLACK"/>
    <x v="703"/>
    <x v="1"/>
    <e v="#REF!"/>
    <s v="KENKO"/>
    <s v="60 LSN"/>
    <s v="spidol"/>
    <m/>
    <s v="60 LSN_"/>
    <n v="7"/>
    <n v="7"/>
    <s v="60 LSN"/>
    <s v=""/>
    <s v="60"/>
    <s v="LSN"/>
    <n v="12"/>
    <s v="PCS"/>
    <s v=""/>
    <s v=""/>
    <n v="720"/>
    <s v="PCS"/>
  </r>
  <r>
    <x v="730"/>
    <s v="markerwbsdis530vpbiru"/>
    <s v="sdiwbmarkers530vpbiru"/>
    <s v="spidolwhiteboardsdis530vpbiru"/>
    <s v="Marker WB SDI S530VP-Biru"/>
    <s v="SDI WB MARKER S530VP-BIRU"/>
    <x v="704"/>
    <x v="1"/>
    <e v="#REF!"/>
    <s v="SDI"/>
    <s v="1 PAK (12 SET)"/>
    <s v="spidol"/>
    <m/>
    <s v="1 PAK_12 SET_"/>
    <n v="6"/>
    <n v="13"/>
    <s v="1 PAK"/>
    <s v="12 SET"/>
    <s v="1"/>
    <s v="PAK"/>
    <s v="12"/>
    <s v="SET"/>
    <s v=""/>
    <s v=""/>
    <n v="12"/>
    <s v="SET"/>
  </r>
  <r>
    <x v="731"/>
    <s v="markerwbsdis530vphitam"/>
    <s v="sdiwbmarkers530vphitam"/>
    <s v="spidolwhiteboardsdis530vphitam"/>
    <s v="Marker WB SDI S530VP-Hitam"/>
    <s v="SDI WB MARKER S530VP-HITAM"/>
    <x v="705"/>
    <x v="1"/>
    <e v="#REF!"/>
    <s v="SDI"/>
    <s v="-"/>
    <s v="spidol"/>
    <m/>
    <s v="-_"/>
    <n v="2"/>
    <n v="2"/>
    <s v="-"/>
    <s v=""/>
    <e v="#VALUE!"/>
    <e v="#VALUE!"/>
    <e v="#VALUE!"/>
    <e v="#VALUE!"/>
    <e v="#VALUE!"/>
    <e v="#VALUE!"/>
    <e v="#VALUE!"/>
    <e v="#VALUE!"/>
  </r>
  <r>
    <x v="732"/>
    <s v="stamppadjkno0"/>
    <s v="stamppadno0jk"/>
    <s v="stamppadjoykono0"/>
    <s v="Stamp pad JK no.0"/>
    <s v="STAMP PAD NO.0 JK"/>
    <x v="706"/>
    <x v="1"/>
    <e v="#REF!"/>
    <s v="ATALI"/>
    <s v="18 LSN"/>
    <s v="stamp"/>
    <s v="STAJKNO0"/>
    <s v="18 LSN_"/>
    <n v="7"/>
    <n v="7"/>
    <s v="18 LSN"/>
    <s v=""/>
    <s v="18"/>
    <s v="LSN"/>
    <n v="12"/>
    <s v="PCS"/>
    <s v=""/>
    <s v=""/>
    <n v="216"/>
    <s v="PCS"/>
  </r>
  <r>
    <x v="733"/>
    <s v="stamppadjkno00"/>
    <s v="stamppadno00jk"/>
    <s v="stamppadjoykono00"/>
    <s v="Stamp pad JK No.00"/>
    <s v="STAMP PAD NO.00 JK"/>
    <x v="707"/>
    <x v="1"/>
    <e v="#REF!"/>
    <s v="ATALI"/>
    <s v="12 PAK (24 PCS)"/>
    <s v="stamp"/>
    <m/>
    <s v="12 PAK_24 PCS_"/>
    <n v="7"/>
    <n v="14"/>
    <s v="12 PAK"/>
    <s v="24 PCS"/>
    <s v="12"/>
    <s v="PAK"/>
    <s v="24"/>
    <s v="PCS"/>
    <s v=""/>
    <s v=""/>
    <n v="288"/>
    <s v="PCS"/>
  </r>
  <r>
    <x v="734"/>
    <s v="stamppadjk1"/>
    <s v="stamppadno1jk"/>
    <s v="stamppadjoykono1"/>
    <s v="Stamp pad JK 1"/>
    <s v="STAMP PAD NO.1 JK"/>
    <x v="708"/>
    <x v="1"/>
    <e v="#REF!"/>
    <s v="ATALI"/>
    <s v="18 LSN"/>
    <s v="stamp"/>
    <s v="STAJKNO1"/>
    <s v="18 LSN_"/>
    <n v="7"/>
    <n v="7"/>
    <s v="18 LSN"/>
    <s v=""/>
    <s v="18"/>
    <s v="LSN"/>
    <n v="12"/>
    <s v="PCS"/>
    <s v=""/>
    <s v=""/>
    <n v="216"/>
    <s v="PCS"/>
  </r>
  <r>
    <x v="735"/>
    <s v="stampadkenkono0"/>
    <s v="kenkostamppadno0"/>
    <s v="stamppadkenkono0"/>
    <s v="Stampad Kenko no.0"/>
    <s v="KENKO STAMP PAD NO.0"/>
    <x v="709"/>
    <x v="1"/>
    <e v="#REF!"/>
    <s v="KENKO"/>
    <s v="18 LSN"/>
    <s v="stamp"/>
    <s v="STAKENNO0"/>
    <s v="18 LSN_"/>
    <n v="7"/>
    <n v="7"/>
    <s v="18 LSN"/>
    <s v=""/>
    <s v="18"/>
    <s v="LSN"/>
    <n v="12"/>
    <s v="PCS"/>
    <s v=""/>
    <s v=""/>
    <n v="216"/>
    <s v="PCS"/>
  </r>
  <r>
    <x v="736"/>
    <s v="stamppadkenko1"/>
    <s v="kenkostamppadno1"/>
    <s v="stamppadkenkono1"/>
    <s v="Stamp pad Kenko 1"/>
    <s v="KENKO STAMP PAD NO 1"/>
    <x v="710"/>
    <x v="1"/>
    <e v="#REF!"/>
    <s v="KENKO"/>
    <s v="18 LSN"/>
    <s v="stamp"/>
    <m/>
    <s v="18 LSN_"/>
    <n v="7"/>
    <n v="7"/>
    <s v="18 LSN"/>
    <s v=""/>
    <s v="18"/>
    <s v="LSN"/>
    <n v="12"/>
    <s v="PCS"/>
    <s v=""/>
    <s v=""/>
    <n v="216"/>
    <s v="PCS"/>
  </r>
  <r>
    <x v="737"/>
    <s v="stampplatedaterkenkos68lunas"/>
    <s v="kenkostampplatedaters68lunas"/>
    <s v="stampplatedaterkenkos68caplunas"/>
    <s v="Stamp plate dater Kenko S-68 (lunas)"/>
    <s v="KENKO STAMP PLATE DATER S-68 LUNAS"/>
    <x v="711"/>
    <x v="1"/>
    <e v="#REF!"/>
    <s v="KENKO"/>
    <s v="20 LSN"/>
    <s v="stamp"/>
    <s v="stakens68"/>
    <s v="20 LSN_"/>
    <n v="7"/>
    <n v="7"/>
    <s v="20 LSN"/>
    <s v=""/>
    <s v="20"/>
    <s v="LSN"/>
    <n v="12"/>
    <s v="PCS"/>
    <s v=""/>
    <s v=""/>
    <n v="240"/>
    <s v="PCS"/>
  </r>
  <r>
    <x v="738"/>
    <s v="stampangkakenkon38"/>
    <s v="kenkostampnumern38"/>
    <s v="stampplatenumberkenkon38capnomer"/>
    <s v="Stamp Angka Kenko N-38"/>
    <s v="KENKO STAMP NUMER N-38"/>
    <x v="712"/>
    <x v="1"/>
    <e v="#REF!"/>
    <s v="KENKO"/>
    <s v="40 LSN"/>
    <s v="stamp"/>
    <s v="stakenn38"/>
    <s v="40 LSN_"/>
    <n v="7"/>
    <n v="7"/>
    <s v="40 LSN"/>
    <s v=""/>
    <s v="40"/>
    <s v="LSN"/>
    <n v="12"/>
    <s v="PCS"/>
    <s v=""/>
    <s v=""/>
    <n v="480"/>
    <s v="PCS"/>
  </r>
  <r>
    <x v="739"/>
    <s v="standpenkenkostp100sghitam"/>
    <s v="kenkostandpenstp100sgblack"/>
    <s v="standpenspiralkenkostp100sg"/>
    <s v="Stand pen Kenko STP-100 SG hitam"/>
    <s v="KENKO STAND PEN STP-100SG BLACK"/>
    <x v="713"/>
    <x v="1"/>
    <e v="#REF!"/>
    <s v="KENKO"/>
    <s v="24 BOX (24 PCS)"/>
    <s v="pen"/>
    <s v="penkenstp100sg"/>
    <s v="24 BOX_24 PCS_"/>
    <n v="7"/>
    <n v="14"/>
    <s v="24 BOX"/>
    <s v="24 PCS"/>
    <s v="24"/>
    <s v="BOX"/>
    <s v="24"/>
    <s v="PCS"/>
    <s v=""/>
    <s v=""/>
    <n v="576"/>
    <s v="PCS"/>
  </r>
  <r>
    <x v="740"/>
    <s v="standpenkenkostp300sghitam"/>
    <s v="kenkostandpenstp300sgblack"/>
    <s v="standpenspiralkenkostp300sg"/>
    <s v="Stand pen Kenko STP-300 SG hitam"/>
    <s v="KENKO STAND PEN STP-300SG BLACK"/>
    <x v="714"/>
    <x v="1"/>
    <e v="#REF!"/>
    <s v="KENKO"/>
    <s v="24 BOX (24 PCS)"/>
    <s v="pen"/>
    <s v="penkenstp300sg"/>
    <s v="24 BOX_24 PCS_"/>
    <n v="7"/>
    <n v="14"/>
    <s v="24 BOX"/>
    <s v="24 PCS"/>
    <s v="24"/>
    <s v="BOX"/>
    <s v="24"/>
    <s v="PCS"/>
    <s v=""/>
    <s v=""/>
    <n v="576"/>
    <s v="PCS"/>
  </r>
  <r>
    <x v="741"/>
    <s v="guntackerjkgt700"/>
    <s v="guntackergt700jk"/>
    <s v="staplerguntackerjoykogt700"/>
    <s v="Guntacker JK GT-700"/>
    <s v="GUNTACKER GT-700 JK"/>
    <x v="715"/>
    <x v="1"/>
    <e v="#REF!"/>
    <s v="ATALI"/>
    <s v="6 LSN"/>
    <s v="stapler"/>
    <s v="gtjkgt700"/>
    <s v="6 LSN_"/>
    <n v="6"/>
    <n v="6"/>
    <s v="6 LSN"/>
    <s v=""/>
    <s v="6"/>
    <s v="LSN"/>
    <n v="12"/>
    <s v="PCS"/>
    <s v=""/>
    <s v=""/>
    <n v="72"/>
    <s v="PCS"/>
  </r>
  <r>
    <x v="742"/>
    <s v="guntackerjkgt701"/>
    <s v="guntackergt701jk"/>
    <s v="staplerguntackerjoykogt701"/>
    <s v="Guntacker JK GT-701"/>
    <s v="GUNTACKER GT-701 JK"/>
    <x v="716"/>
    <x v="1"/>
    <e v="#REF!"/>
    <s v="ATALI"/>
    <s v="24 PCS"/>
    <s v="stapler"/>
    <m/>
    <s v="24 PCS_"/>
    <n v="7"/>
    <n v="7"/>
    <s v="24 PCS"/>
    <s v=""/>
    <s v="24"/>
    <s v="PCS"/>
    <s v=""/>
    <s v=""/>
    <s v=""/>
    <s v=""/>
    <n v="24"/>
    <s v="PCS"/>
  </r>
  <r>
    <x v="743"/>
    <s v="staplerjkhd12a13"/>
    <s v="hdstaplerhd12a13jk"/>
    <s v="staplerheavydutyjoykohd12a13"/>
    <s v="Stapler JK HD-12A/ 13"/>
    <s v="HD STAPLER HD-12A/13 JK"/>
    <x v="717"/>
    <x v="1"/>
    <e v="#REF!"/>
    <s v="ATALI"/>
    <s v="12 PCS"/>
    <s v="stapler"/>
    <m/>
    <s v="12 PCS_"/>
    <n v="7"/>
    <n v="7"/>
    <s v="12 PCS"/>
    <s v=""/>
    <s v="12"/>
    <s v="PCS"/>
    <s v=""/>
    <s v=""/>
    <s v=""/>
    <s v=""/>
    <n v="12"/>
    <s v="PCS"/>
  </r>
  <r>
    <x v="744"/>
    <s v="staplerjkhd12l24"/>
    <s v="staplerhd12l24jk"/>
    <s v="staplerheavydutyjoykohd12l24"/>
    <s v="Stapler JK HD-12L/ 24"/>
    <s v="STAPLER HD-12L/24 JK"/>
    <x v="718"/>
    <x v="1"/>
    <e v="#REF!"/>
    <s v="ATALI"/>
    <s v="6 PCS"/>
    <s v="stapler"/>
    <m/>
    <s v="6 PCS_"/>
    <n v="6"/>
    <n v="6"/>
    <s v="6 PCS"/>
    <s v=""/>
    <s v="6"/>
    <s v="PCS"/>
    <s v=""/>
    <s v=""/>
    <s v=""/>
    <s v=""/>
    <n v="6"/>
    <s v="PCS"/>
  </r>
  <r>
    <x v="745"/>
    <s v="staplerjkhd12n13"/>
    <s v="hdstaplerhd12n13jk"/>
    <s v="staplerheavydutyjoykohd12n13"/>
    <s v="Stapler JK HD-12N/13"/>
    <s v="HD STAPLER HD-12N/13 JK"/>
    <x v="719"/>
    <x v="1"/>
    <e v="#REF!"/>
    <s v="ATALI"/>
    <s v="12 PCS"/>
    <s v="stapler"/>
    <s v="STAJKHD12N13"/>
    <s v="12 PCS_"/>
    <n v="7"/>
    <n v="7"/>
    <s v="12 PCS"/>
    <s v=""/>
    <s v="12"/>
    <s v="PCS"/>
    <s v=""/>
    <s v=""/>
    <s v=""/>
    <s v=""/>
    <n v="12"/>
    <s v="PCS"/>
  </r>
  <r>
    <x v="746"/>
    <s v="staplerjkhd12n24"/>
    <s v="staplerhd12n24jk"/>
    <s v="staplerheavydutyjoykohd12n24"/>
    <s v="Stapler JK HD-12N/24"/>
    <s v="STAPLER HD-12N/24 JK"/>
    <x v="720"/>
    <x v="1"/>
    <e v="#REF!"/>
    <s v="ATALI"/>
    <s v="6 PCS"/>
    <s v="stapler"/>
    <s v="stajkhd12n24"/>
    <s v="6 PCS_"/>
    <n v="6"/>
    <n v="6"/>
    <s v="6 PCS"/>
    <s v=""/>
    <s v="6"/>
    <s v="PCS"/>
    <s v=""/>
    <s v=""/>
    <s v=""/>
    <s v=""/>
    <n v="6"/>
    <s v="PCS"/>
  </r>
  <r>
    <x v="747"/>
    <s v="staplerkenkohd12l24"/>
    <s v="kenkoheavydutystaplerhd12l24"/>
    <s v="staplerheavydutykenkohd12l24"/>
    <s v="Stapler Kenko HD-12L/24"/>
    <s v="KENKO HEAVY DUTY STAPLER HD-12L/24"/>
    <x v="721"/>
    <x v="1"/>
    <e v="#REF!"/>
    <s v="KENKO"/>
    <s v="6 PCS"/>
    <s v="stapler"/>
    <s v="stakenhd12l24"/>
    <s v="6 PCS_"/>
    <n v="6"/>
    <n v="6"/>
    <s v="6 PCS"/>
    <s v=""/>
    <s v="6"/>
    <s v="PCS"/>
    <s v=""/>
    <s v=""/>
    <s v=""/>
    <s v=""/>
    <n v="6"/>
    <s v="PCS"/>
  </r>
  <r>
    <x v="748"/>
    <s v="staplerkenkohd12n13"/>
    <s v="kenkoheavydutystaplerhd12n13"/>
    <s v="staplerheavydutykenkohd12n13"/>
    <s v="Stapler Kenko HD-12N/13"/>
    <s v="KENKO HEAVY DUTY STAPLER HD-12N/13"/>
    <x v="722"/>
    <x v="1"/>
    <e v="#REF!"/>
    <s v="KENKO"/>
    <s v="6 PCS"/>
    <s v="stapler"/>
    <s v="stakenhd12n13"/>
    <s v="6 PCS_"/>
    <n v="6"/>
    <n v="6"/>
    <s v="6 PCS"/>
    <s v=""/>
    <s v="6"/>
    <s v="PCS"/>
    <s v=""/>
    <s v=""/>
    <s v=""/>
    <s v=""/>
    <n v="6"/>
    <s v="PCS"/>
  </r>
  <r>
    <x v="749"/>
    <s v="staplerkenkohd12n24"/>
    <s v="kenkoheavydutystaplerhd12n24"/>
    <s v="staplerheavydutykenkohd12n24"/>
    <s v="Stapler Kenko HD-12N/24"/>
    <s v="KENKO HEAVY DUTY STAPLER HD-12N/24"/>
    <x v="723"/>
    <x v="1"/>
    <e v="#REF!"/>
    <s v="KENKO"/>
    <s v="6 PCS"/>
    <s v="stapler"/>
    <m/>
    <s v="6 PCS_"/>
    <n v="6"/>
    <n v="6"/>
    <s v="6 PCS"/>
    <s v=""/>
    <s v="6"/>
    <s v="PCS"/>
    <s v=""/>
    <s v=""/>
    <s v=""/>
    <s v=""/>
    <n v="6"/>
    <s v="PCS"/>
  </r>
  <r>
    <x v="750"/>
    <s v="staplerjkhd10"/>
    <s v="staplerhd10jk"/>
    <s v="staplerjoykohd10"/>
    <s v="Stapler JK HD-10"/>
    <s v="STAPLER HD-10 JK"/>
    <x v="724"/>
    <x v="1"/>
    <e v="#REF!"/>
    <s v="ATALI"/>
    <s v="20 LSN"/>
    <s v="stapler"/>
    <s v="STAJKHD10"/>
    <s v="20 LSN_"/>
    <n v="7"/>
    <n v="7"/>
    <s v="20 LSN"/>
    <s v=""/>
    <s v="20"/>
    <s v="LSN"/>
    <n v="12"/>
    <s v="PCS"/>
    <s v=""/>
    <s v=""/>
    <n v="240"/>
    <s v="PCS"/>
  </r>
  <r>
    <x v="751"/>
    <s v="staplerjkhd10cl"/>
    <s v="staplerhd10cljk"/>
    <s v="staplerjoykohd10cl"/>
    <s v="Stapler JK HD-10 CL"/>
    <s v="STAPLER HD-10CL JK"/>
    <x v="725"/>
    <x v="1"/>
    <e v="#REF!"/>
    <s v="ATALI"/>
    <s v="20 LSN"/>
    <s v="stapler"/>
    <s v="STAJKHD10CL"/>
    <s v="20 LSN_"/>
    <n v="7"/>
    <n v="7"/>
    <s v="20 LSN"/>
    <s v=""/>
    <s v="20"/>
    <s v="LSN"/>
    <n v="12"/>
    <s v="PCS"/>
    <s v=""/>
    <s v=""/>
    <n v="240"/>
    <s v="PCS"/>
  </r>
  <r>
    <x v="752"/>
    <s v="staplerjkhd10d"/>
    <s v="staplerhd10djk"/>
    <s v="staplerjoykohd10d"/>
    <s v="Stapler JK HD-10 D"/>
    <s v="STAPLER HD-10 D JK"/>
    <x v="726"/>
    <x v="1"/>
    <e v="#REF!"/>
    <s v="ATALI"/>
    <s v="24 BOX (10 PCS)"/>
    <s v="stapler"/>
    <m/>
    <s v="24 BOX_10 PCS_"/>
    <n v="7"/>
    <n v="14"/>
    <s v="24 BOX"/>
    <s v="10 PCS"/>
    <s v="24"/>
    <s v="BOX"/>
    <s v="10"/>
    <s v="PCS"/>
    <s v=""/>
    <s v=""/>
    <n v="240"/>
    <s v="PCS"/>
  </r>
  <r>
    <x v="753"/>
    <s v="staplerjkhd10m"/>
    <s v="staplerhd10mjk"/>
    <s v="staplerjoykohd10mmini"/>
    <s v="Stapler JK HD-10 M"/>
    <s v="STAPLER HD 10-M JK"/>
    <x v="727"/>
    <x v="1"/>
    <e v="#REF!"/>
    <s v="ATALI"/>
    <s v="25 LSN"/>
    <s v="stapler"/>
    <m/>
    <s v="25 LSN_"/>
    <n v="7"/>
    <n v="7"/>
    <s v="25 LSN"/>
    <s v=""/>
    <s v="25"/>
    <s v="LSN"/>
    <n v="12"/>
    <s v="PCS"/>
    <s v=""/>
    <s v=""/>
    <n v="300"/>
    <s v="PCS"/>
  </r>
  <r>
    <x v="754"/>
    <s v="staplerjkhd10mp"/>
    <s v="staplerhd10mpjk"/>
    <s v="staplerjoykohd10mp"/>
    <s v="Stapler JK HD-10 MP"/>
    <s v="STAPLER HD 10-MP JK"/>
    <x v="728"/>
    <x v="1"/>
    <e v="#REF!"/>
    <s v="ATALI"/>
    <s v="25 LSN"/>
    <s v="stapler"/>
    <s v="STAJKHD10MP"/>
    <s v="25 LSN_"/>
    <n v="7"/>
    <n v="7"/>
    <s v="25 LSN"/>
    <s v=""/>
    <s v="25"/>
    <s v="LSN"/>
    <n v="12"/>
    <s v="PCS"/>
    <s v=""/>
    <s v=""/>
    <n v="300"/>
    <s v="PCS"/>
  </r>
  <r>
    <x v="755"/>
    <s v="staplerjkhd50"/>
    <s v="staplerhd50jk"/>
    <s v="staplerjoykohd50"/>
    <s v="Stapler JK HD-50"/>
    <s v="STAPLER HD-50 JK"/>
    <x v="729"/>
    <x v="1"/>
    <e v="#REF!"/>
    <s v="ATALI"/>
    <s v="20 BOX (6 PCS)"/>
    <s v="stapler"/>
    <s v="STAJKHD50"/>
    <s v="20 BOX_6 PCS_"/>
    <n v="7"/>
    <n v="13"/>
    <s v="20 BOX"/>
    <s v="6 PCS"/>
    <s v="20"/>
    <s v="BOX"/>
    <s v="6"/>
    <s v="PCS"/>
    <s v=""/>
    <s v=""/>
    <n v="120"/>
    <s v="PCS"/>
  </r>
  <r>
    <x v="756"/>
    <s v="staplerjkhd50cl"/>
    <s v="staplerhd50cljk"/>
    <s v="staplerjoykohd50cl"/>
    <s v="Stapler JK HD-50 CL"/>
    <s v="STAPLER HD-50 CL JK"/>
    <x v="730"/>
    <x v="1"/>
    <e v="#REF!"/>
    <s v="ATALI"/>
    <s v="20 BOX (6 PCS)"/>
    <s v="stapler"/>
    <s v="STAJKHD50CL"/>
    <s v="20 BOX_6 PCS_"/>
    <n v="7"/>
    <n v="13"/>
    <s v="20 BOX"/>
    <s v="6 PCS"/>
    <s v="20"/>
    <s v="BOX"/>
    <s v="6"/>
    <s v="PCS"/>
    <s v=""/>
    <s v=""/>
    <n v="120"/>
    <s v="PCS"/>
  </r>
  <r>
    <x v="757"/>
    <s v="staplerjkhs7"/>
    <s v="staplerhs7jk"/>
    <s v="staplerjoykohs7"/>
    <s v="Stapler JK HS-7"/>
    <s v="STAPLER HS-7 JK"/>
    <x v="731"/>
    <x v="1"/>
    <e v="#REF!"/>
    <s v="ATALI"/>
    <s v="12 PCS"/>
    <s v="stapler"/>
    <m/>
    <s v="12 PCS_"/>
    <n v="7"/>
    <n v="7"/>
    <s v="12 PCS"/>
    <s v=""/>
    <s v="12"/>
    <s v="PCS"/>
    <s v=""/>
    <s v=""/>
    <s v=""/>
    <s v=""/>
    <n v="12"/>
    <s v="PCS"/>
  </r>
  <r>
    <x v="758"/>
    <s v="staplerkenkohd10"/>
    <s v="kenkostaplerhd10"/>
    <s v="staplerkenkohd10"/>
    <s v="Stapler Kenko HD-10"/>
    <s v="KENKO STAPLER HD-10"/>
    <x v="732"/>
    <x v="1"/>
    <e v="#REF!"/>
    <s v="KENKO"/>
    <s v="20 LSN"/>
    <s v="stapler"/>
    <s v="STAKENHD10"/>
    <s v="20 LSN_"/>
    <n v="7"/>
    <n v="7"/>
    <s v="20 LSN"/>
    <s v=""/>
    <s v="20"/>
    <s v="LSN"/>
    <n v="12"/>
    <s v="PCS"/>
    <s v=""/>
    <s v=""/>
    <n v="240"/>
    <s v="PCS"/>
  </r>
  <r>
    <x v="759"/>
    <s v="staplerkenkohd10newcolor"/>
    <s v="kenkostaplerhd10newcolor"/>
    <s v="staplerkenkohd10newcolor"/>
    <s v="Stapler Kenko HD-10 New Color"/>
    <s v="KENKOSTAPLERHD10NEWCOLOR"/>
    <x v="733"/>
    <x v="1"/>
    <e v="#REF!"/>
    <s v="KENKO"/>
    <s v="20 LSN"/>
    <s v="stapler"/>
    <m/>
    <s v="20 LSN_"/>
    <n v="7"/>
    <n v="7"/>
    <s v="20 LSN"/>
    <s v=""/>
    <s v="20"/>
    <s v="LSN"/>
    <n v="12"/>
    <s v="PCS"/>
    <s v=""/>
    <s v=""/>
    <n v="240"/>
    <s v="PCS"/>
  </r>
  <r>
    <x v="760"/>
    <s v="staplerkenkohd10pastelcolor"/>
    <s v="kenkostaplerhd10pastelcolor"/>
    <s v="staplerkenkohd10pastelcolor"/>
    <s v="Stapler Kenko HD-10 Pastel Color"/>
    <s v="KENKO STAPLER HD-10 PASTEL COLOR"/>
    <x v="734"/>
    <x v="1"/>
    <e v="#REF!"/>
    <s v="KENKO"/>
    <s v="20 LSN"/>
    <s v="stapler"/>
    <m/>
    <s v="20 LSN_"/>
    <n v="7"/>
    <n v="7"/>
    <s v="20 LSN"/>
    <s v=""/>
    <s v="20"/>
    <s v="LSN"/>
    <n v="12"/>
    <s v="PCS"/>
    <s v=""/>
    <s v=""/>
    <n v="240"/>
    <s v="PCS"/>
  </r>
  <r>
    <x v="761"/>
    <s v="staplerkenkohd10d"/>
    <s v="kenkostaplerhd10d"/>
    <s v="staplerkenkohd10d"/>
    <s v="Stapler Kenko HD-10 D"/>
    <s v="KENKO STAPLER HD-10 D"/>
    <x v="735"/>
    <x v="1"/>
    <e v="#REF!"/>
    <s v="KENKO"/>
    <s v="20 LSN"/>
    <s v="stapler"/>
    <s v="STAKENHD10D"/>
    <s v="20 LSN_"/>
    <n v="7"/>
    <n v="7"/>
    <s v="20 LSN"/>
    <s v=""/>
    <s v="20"/>
    <s v="LSN"/>
    <n v="12"/>
    <s v="PCS"/>
    <s v=""/>
    <s v=""/>
    <n v="240"/>
    <s v="PCS"/>
  </r>
  <r>
    <x v="762"/>
    <s v="staplerkenkohd10dnewcolor"/>
    <s v="kenkostaplerhd10dnewcolor"/>
    <s v="staplerkenkohd10dnewcolor"/>
    <s v="Stapler Kenko HD-10 D New Color"/>
    <s v="KENKOSTAPLERHD10DNEWCOLOR"/>
    <x v="736"/>
    <x v="1"/>
    <e v="#REF!"/>
    <s v="KENKO"/>
    <s v="20 LSN"/>
    <s v="stapler"/>
    <m/>
    <s v="20 LSN_"/>
    <n v="7"/>
    <n v="7"/>
    <s v="20 LSN"/>
    <s v=""/>
    <s v="20"/>
    <s v="LSN"/>
    <n v="12"/>
    <s v="PCS"/>
    <s v=""/>
    <s v=""/>
    <n v="240"/>
    <s v="PCS"/>
  </r>
  <r>
    <x v="763"/>
    <s v="staplerkenkohd10dpastelcolor"/>
    <s v="kenkostaplerhd10dpastelcolor"/>
    <s v="staplerkenkohd10dpastelcolor"/>
    <s v="Stapler Kenko HD-10 D Pastel Color"/>
    <s v="KENKO STAPLER HD-10 D PASTEL COLOR"/>
    <x v="737"/>
    <x v="1"/>
    <e v="#REF!"/>
    <s v="KENKO"/>
    <s v="20 LSN"/>
    <s v="stapler"/>
    <m/>
    <s v="20 LSN_"/>
    <n v="7"/>
    <n v="7"/>
    <s v="20 LSN"/>
    <s v=""/>
    <s v="20"/>
    <s v="LSN"/>
    <n v="12"/>
    <s v="PCS"/>
    <s v=""/>
    <s v=""/>
    <n v="240"/>
    <s v="PCS"/>
  </r>
  <r>
    <x v="764"/>
    <s v="staplerkenkohd10l"/>
    <s v="kenkostaplerhd10l"/>
    <s v="staplerkenkohd10l"/>
    <s v="Stapler Kenko HD-10 L"/>
    <s v="KENKO STAPLER HD-10L"/>
    <x v="738"/>
    <x v="1"/>
    <e v="#REF!"/>
    <s v="KENKO"/>
    <s v="10 LSN"/>
    <s v="stapler"/>
    <m/>
    <s v="10 LSN_"/>
    <n v="7"/>
    <n v="7"/>
    <s v="10 LSN"/>
    <s v=""/>
    <s v="10"/>
    <s v="LSN"/>
    <n v="12"/>
    <s v="PCS"/>
    <s v=""/>
    <s v=""/>
    <n v="120"/>
    <s v="PCS"/>
  </r>
  <r>
    <x v="765"/>
    <s v="staplerkenkohd10smini"/>
    <s v="kenkostaplerhd10smini"/>
    <s v="staplerkenkohd10smini"/>
    <s v="Stapler Kenko HD-10 S mini"/>
    <s v="KENKO STAPLER HD-10 S MINI"/>
    <x v="739"/>
    <x v="1"/>
    <e v="#REF!"/>
    <s v="KENKO"/>
    <s v="25 LSN"/>
    <s v="stapler"/>
    <m/>
    <s v="25 LSN_"/>
    <n v="7"/>
    <n v="7"/>
    <s v="25 LSN"/>
    <s v=""/>
    <s v="25"/>
    <s v="LSN"/>
    <n v="12"/>
    <s v="PCS"/>
    <s v=""/>
    <s v=""/>
    <n v="300"/>
    <s v="PCS"/>
  </r>
  <r>
    <x v="766"/>
    <s v="staplerkenkohd50"/>
    <s v="kenkostaplerhd50"/>
    <s v="staplerkenkohd50"/>
    <s v="Stapler Kenko HD-50"/>
    <s v="KENKO STAPLER HD-50"/>
    <x v="740"/>
    <x v="1"/>
    <e v="#REF!"/>
    <s v="KENKO"/>
    <s v="20 BOX (6 PCS)"/>
    <s v="stapler"/>
    <s v="STAKENHD50"/>
    <s v="20 BOX_6 PCS_"/>
    <n v="7"/>
    <n v="13"/>
    <s v="20 BOX"/>
    <s v="6 PCS"/>
    <s v="20"/>
    <s v="BOX"/>
    <s v="6"/>
    <s v="PCS"/>
    <s v=""/>
    <s v=""/>
    <n v="120"/>
    <s v="PCS"/>
  </r>
  <r>
    <x v="767"/>
    <s v="staplerkenkohd50newcolor"/>
    <s v="kenkostaplerhd50newcolor"/>
    <s v="staplerkenkohd50newcolor"/>
    <s v="Stapler Kenko HD-50 NEW COLOR"/>
    <s v="KENKO STAPLER HD-50 NEW COLOR"/>
    <x v="741"/>
    <x v="1"/>
    <e v="#REF!"/>
    <s v="KENKO"/>
    <s v="10 LSN"/>
    <s v="stapler"/>
    <m/>
    <s v="10 LSN_"/>
    <n v="7"/>
    <n v="7"/>
    <s v="10 LSN"/>
    <s v=""/>
    <s v="10"/>
    <s v="LSN"/>
    <n v="12"/>
    <s v="PCS"/>
    <s v=""/>
    <s v=""/>
    <n v="120"/>
    <s v="PCS"/>
  </r>
  <r>
    <x v="768"/>
    <s v="staplerkenkohd50pastelcolor"/>
    <s v="kenkostaplerhd50pastelcolor"/>
    <s v="staplerkenkohd50pastelcolor"/>
    <s v="Stapler Kenko HD-50 PASTEL COLOR"/>
    <s v="KENKO STAPLER HD-50 PASTEL COLOR"/>
    <x v="742"/>
    <x v="1"/>
    <e v="#REF!"/>
    <s v="KENKO"/>
    <s v="20 BOX (6 PCS)"/>
    <s v="stapler"/>
    <m/>
    <s v="20 BOX_6 PCS_"/>
    <n v="7"/>
    <n v="13"/>
    <s v="20 BOX"/>
    <s v="6 PCS"/>
    <s v="20"/>
    <s v="BOX"/>
    <s v="6"/>
    <s v="PCS"/>
    <s v=""/>
    <s v=""/>
    <n v="120"/>
    <s v="PCS"/>
  </r>
  <r>
    <x v="769"/>
    <s v="staplerjkhd35lalongreach"/>
    <s v="longreachstaplerhd35lajk"/>
    <s v="staplerlongreachjoykohd35la"/>
    <s v="Stapler JK HD-35 LA Long Reach"/>
    <s v="LONG REACH STAPLER HD-35LA JK"/>
    <x v="743"/>
    <x v="1"/>
    <e v="#REF!"/>
    <s v="ATALI"/>
    <s v="36 PCS"/>
    <s v="stapler"/>
    <s v="STAJKHD35LA"/>
    <s v="36 PCS_"/>
    <n v="7"/>
    <n v="7"/>
    <s v="36 PCS"/>
    <s v=""/>
    <s v="36"/>
    <s v="PCS"/>
    <s v=""/>
    <s v=""/>
    <s v=""/>
    <s v=""/>
    <n v="36"/>
    <s v="PCS"/>
  </r>
  <r>
    <x v="770"/>
    <s v="staplersdi1123"/>
    <s v="sdistapler1102"/>
    <s v="staplersdi1102no10hd10"/>
    <s v="Stapler SDI 1123"/>
    <s v="SDI STAPLER 1102"/>
    <x v="744"/>
    <x v="1"/>
    <e v="#REF!"/>
    <s v="SDI"/>
    <s v="20 LSN"/>
    <s v="stapler"/>
    <s v="STASDI1102"/>
    <s v="20 LSN_"/>
    <n v="7"/>
    <n v="7"/>
    <s v="20 LSN"/>
    <s v=""/>
    <s v="20"/>
    <s v="LSN"/>
    <n v="12"/>
    <s v="PCS"/>
    <s v=""/>
    <s v=""/>
    <n v="240"/>
    <s v="PCS"/>
  </r>
  <r>
    <x v="771"/>
    <s v="staplersdi1104"/>
    <s v="sdistapler1104"/>
    <s v="staplersdi1104"/>
    <s v="Stapler SDI 1104"/>
    <s v="SDI STAPLER 1104"/>
    <x v="745"/>
    <x v="1"/>
    <e v="#REF!"/>
    <s v="SDI"/>
    <s v="30 LSN"/>
    <s v="stapler"/>
    <s v="stasdi1104"/>
    <s v="30 LSN_"/>
    <n v="7"/>
    <n v="7"/>
    <s v="30 LSN"/>
    <s v=""/>
    <s v="30"/>
    <s v="LSN"/>
    <n v="12"/>
    <s v="PCS"/>
    <s v=""/>
    <s v=""/>
    <n v="360"/>
    <s v="PCS"/>
  </r>
  <r>
    <x v="772"/>
    <s v="staplersdi1102"/>
    <s v="sdistapler1123"/>
    <s v="staplersdi1123"/>
    <s v="Stapler SDI 1102"/>
    <s v="SDI STAPLER 1123"/>
    <x v="746"/>
    <x v="1"/>
    <e v="#REF!"/>
    <s v="SDI"/>
    <s v="30 LSN"/>
    <s v="stapler"/>
    <s v="STASDI1123"/>
    <s v="30 LSN_"/>
    <n v="7"/>
    <n v="7"/>
    <s v="30 LSN"/>
    <s v=""/>
    <s v="30"/>
    <s v="LSN"/>
    <n v="12"/>
    <s v="PCS"/>
    <s v=""/>
    <s v=""/>
    <n v="360"/>
    <s v="PCS"/>
  </r>
  <r>
    <x v="773"/>
    <s v="stipjk526b20putih"/>
    <s v="eraser526b20jk"/>
    <s v="stippenghapusjoyko526b20putih"/>
    <s v="Stip JK 526-B20 Putih"/>
    <s v="ERASER 526-B20 JK"/>
    <x v="747"/>
    <x v="1"/>
    <e v="#REF!"/>
    <s v="ATALI"/>
    <s v="50 BOX (20 PCS)"/>
    <s v="stip"/>
    <s v="STIJK20PUTIH"/>
    <s v="50 BOX_20 PCS_"/>
    <n v="7"/>
    <n v="14"/>
    <s v="50 BOX"/>
    <s v="20 PCS"/>
    <s v="50"/>
    <s v="BOX"/>
    <s v="20"/>
    <s v="PCS"/>
    <s v=""/>
    <s v=""/>
    <n v="1000"/>
    <s v="PCS"/>
  </r>
  <r>
    <x v="774"/>
    <s v="stipjk526b40blhitam"/>
    <s v="eraser526b40bljk"/>
    <s v="stippenghapusjoyko526b40blhitam"/>
    <s v="Stip JK 526-B40 BL Hitam"/>
    <s v="ERASER 526-B40BL JK"/>
    <x v="748"/>
    <x v="1"/>
    <e v="#REF!"/>
    <s v="ATALI"/>
    <s v="50 BOX (40 PCS)"/>
    <s v="stip"/>
    <s v="STIJK40HITAM"/>
    <s v="50 BOX_40 PCS_"/>
    <n v="7"/>
    <n v="14"/>
    <s v="50 BOX"/>
    <s v="40 PCS"/>
    <s v="50"/>
    <s v="BOX"/>
    <s v="40"/>
    <s v="PCS"/>
    <s v=""/>
    <s v=""/>
    <n v="2000"/>
    <s v="PCS"/>
  </r>
  <r>
    <x v="775"/>
    <s v="stipjk526b40cowarna"/>
    <s v="eraser526b40cojk"/>
    <s v="stippenghapusjoyko526b40cowarna"/>
    <s v="Stip JK 526-B40 CO Warna"/>
    <s v="ERASER 526-B40CO JK"/>
    <x v="749"/>
    <x v="1"/>
    <e v="#REF!"/>
    <s v="ATALI"/>
    <s v="50 BOX (40 PCS)"/>
    <s v="stip"/>
    <m/>
    <s v="50 BOX_40 PCS_"/>
    <n v="7"/>
    <n v="14"/>
    <s v="50 BOX"/>
    <s v="40 PCS"/>
    <s v="50"/>
    <s v="BOX"/>
    <s v="40"/>
    <s v="PCS"/>
    <s v=""/>
    <s v=""/>
    <n v="2000"/>
    <s v="PCS"/>
  </r>
  <r>
    <x v="776"/>
    <s v="stipjk526b40pputih"/>
    <s v="eraser526b40pjk"/>
    <s v="stippenghapusjoyko526b40pputih"/>
    <s v="Stip JK 526-B40 P Putih"/>
    <s v="ERASER 526-B40P JK"/>
    <x v="750"/>
    <x v="1"/>
    <e v="#REF!"/>
    <s v="ATALI"/>
    <s v="50 BOX (40 PCS)"/>
    <s v="stip"/>
    <s v="STIJK40PUTIH"/>
    <s v="50 BOX_40 PCS_"/>
    <n v="7"/>
    <n v="14"/>
    <s v="50 BOX"/>
    <s v="40 PCS"/>
    <s v="50"/>
    <s v="BOX"/>
    <s v="40"/>
    <s v="PCS"/>
    <s v=""/>
    <s v=""/>
    <n v="2000"/>
    <s v="PCS"/>
  </r>
  <r>
    <x v="777"/>
    <s v="stipjkeb30hitam"/>
    <s v="erasereb30jk"/>
    <s v="stippenghapusjoykoeb30hitam"/>
    <s v="Stip JK EB-30 Hitam"/>
    <s v="ERASER EB-30 JK"/>
    <x v="751"/>
    <x v="1"/>
    <e v="#REF!"/>
    <s v="ATALI"/>
    <s v="50 BOX (30 PCS)"/>
    <s v="stip"/>
    <m/>
    <s v="50 BOX_30 PCS_"/>
    <n v="7"/>
    <n v="14"/>
    <s v="50 BOX"/>
    <s v="30 PCS"/>
    <s v="50"/>
    <s v="BOX"/>
    <s v="30"/>
    <s v="PCS"/>
    <s v=""/>
    <s v=""/>
    <n v="1500"/>
    <s v="PCS"/>
  </r>
  <r>
    <x v="778"/>
    <s v="stipjker102jk"/>
    <s v="eraserer102jk"/>
    <s v="stippenghapusjoykoer102isi36pc"/>
    <s v="Stip JK ER-102 JK"/>
    <s v="ERASER ER-102 JK"/>
    <x v="752"/>
    <x v="1"/>
    <e v="#REF!"/>
    <s v="ATALI"/>
    <s v="50 BOX (36 PCS)"/>
    <s v="stip"/>
    <m/>
    <s v="50 BOX_36 PCS_"/>
    <n v="7"/>
    <n v="14"/>
    <s v="50 BOX"/>
    <s v="36 PCS"/>
    <s v="50"/>
    <s v="BOX"/>
    <s v="36"/>
    <s v="PCS"/>
    <s v=""/>
    <s v=""/>
    <n v="1800"/>
    <s v="PCS"/>
  </r>
  <r>
    <x v="779"/>
    <s v=""/>
    <s v=""/>
    <s v="stippenghapusjoykoer103"/>
    <m/>
    <m/>
    <x v="753"/>
    <x v="1"/>
    <s v=""/>
    <s v="ATALI"/>
    <s v="50 BOX"/>
    <s v="stip"/>
    <s v="stijker103"/>
    <s v="50 BOX_"/>
    <n v="7"/>
    <n v="7"/>
    <s v="50 BOX"/>
    <s v=""/>
    <s v="50"/>
    <s v="BOX"/>
    <s v=""/>
    <s v=""/>
    <s v=""/>
    <s v=""/>
    <n v="50"/>
    <s v="BOX"/>
  </r>
  <r>
    <x v="780"/>
    <s v="stipjker107animal"/>
    <s v="eraserer107animaljk"/>
    <s v="stippenghapusjoykoer107animalisi30pc"/>
    <s v="Stip JK ER-107 Animal"/>
    <s v="ERASER ER-107 (ANIMAL) JK"/>
    <x v="754"/>
    <x v="1"/>
    <e v="#REF!"/>
    <s v="ATALI"/>
    <s v="50 BOX (30 PCS)"/>
    <s v="stip"/>
    <m/>
    <s v="50 BOX_30 PCS_"/>
    <n v="7"/>
    <n v="14"/>
    <s v="50 BOX"/>
    <s v="30 PCS"/>
    <s v="50"/>
    <s v="BOX"/>
    <s v="30"/>
    <s v="PCS"/>
    <s v=""/>
    <s v=""/>
    <n v="1500"/>
    <s v="PCS"/>
  </r>
  <r>
    <x v="781"/>
    <s v="stipjker116"/>
    <s v="eraserer116jk"/>
    <s v="stippenghapusjoykoer116isi20pc"/>
    <s v="Stip JK ER-116"/>
    <s v="ERASER ER-116 JK"/>
    <x v="755"/>
    <x v="1"/>
    <e v="#REF!"/>
    <s v="ATALI"/>
    <s v="50 BOX (20 PCS)"/>
    <s v="stip"/>
    <m/>
    <s v="50 BOX_20 PCS_"/>
    <n v="7"/>
    <n v="14"/>
    <s v="50 BOX"/>
    <s v="20 PCS"/>
    <s v="50"/>
    <s v="BOX"/>
    <s v="20"/>
    <s v="PCS"/>
    <s v=""/>
    <s v=""/>
    <n v="1000"/>
    <s v="PCS"/>
  </r>
  <r>
    <x v="782"/>
    <s v="stipjker30w"/>
    <s v="eraserer30wjk"/>
    <s v="stippenghapusjoykoer30wputih"/>
    <s v="Stip JK ER-30 W"/>
    <s v="ERASER ER-30W JK"/>
    <x v="756"/>
    <x v="1"/>
    <e v="#REF!"/>
    <s v="ATALI"/>
    <s v="50 BOX (30 PCS)"/>
    <s v="stip"/>
    <m/>
    <s v="50 BOX_30 PCS_"/>
    <n v="7"/>
    <n v="14"/>
    <s v="50 BOX"/>
    <s v="30 PCS"/>
    <s v="50"/>
    <s v="BOX"/>
    <s v="30"/>
    <s v="PCS"/>
    <s v=""/>
    <s v=""/>
    <n v="1500"/>
    <s v="PCS"/>
  </r>
  <r>
    <x v="783"/>
    <s v="stipjkerb20bl"/>
    <s v="erasererb20bljk"/>
    <s v="stippenghapusjoykoerb20blhitam"/>
    <s v="Stip JK ER-B20 BL"/>
    <s v="ERASER ER-B20BL JK"/>
    <x v="757"/>
    <x v="1"/>
    <e v="#REF!"/>
    <s v="ATALI"/>
    <s v="50 BOX (20 PCS)"/>
    <s v="stip"/>
    <s v="STIJK20HITAM"/>
    <s v="50 BOX_20 PCS_"/>
    <n v="7"/>
    <n v="14"/>
    <s v="50 BOX"/>
    <s v="20 PCS"/>
    <s v="50"/>
    <s v="BOX"/>
    <s v="20"/>
    <s v="PCS"/>
    <s v=""/>
    <s v=""/>
    <n v="1000"/>
    <s v="PCS"/>
  </r>
  <r>
    <x v="784"/>
    <s v="stipkenkoerb20sqhitam"/>
    <s v="kenkoerasererb20sqblack"/>
    <s v="stippenghapuskenkoerb20sqhitam"/>
    <s v="Stip Kenko ERB-20 SQ hitam"/>
    <s v="KENKO ERASER ERB-20SQ BLACK"/>
    <x v="758"/>
    <x v="1"/>
    <e v="#REF!"/>
    <s v="KENKO"/>
    <s v="50 BOX"/>
    <s v="stip"/>
    <s v="STIKEN20HITAM"/>
    <s v="50 BOX_"/>
    <n v="7"/>
    <n v="7"/>
    <s v="50 BOX"/>
    <s v=""/>
    <s v="50"/>
    <s v="BOX"/>
    <s v=""/>
    <s v=""/>
    <s v=""/>
    <s v=""/>
    <n v="50"/>
    <s v="BOX"/>
  </r>
  <r>
    <x v="785"/>
    <s v="stipkenkoerb40sqhitam"/>
    <s v="kenkoerasererb40sqblack"/>
    <s v="stippenghapuskenkoerb40sqhitam"/>
    <s v="Stip Kenko ERB-40 SQ hitam"/>
    <s v="KENKO ERASER ERB-40SQ BLACK"/>
    <x v="759"/>
    <x v="1"/>
    <e v="#REF!"/>
    <s v="KENKO"/>
    <s v="50 BOX"/>
    <s v="stip"/>
    <s v="STIKEN40HITAM"/>
    <s v="50 BOX_"/>
    <n v="7"/>
    <n v="7"/>
    <s v="50 BOX"/>
    <s v=""/>
    <s v="50"/>
    <s v="BOX"/>
    <s v=""/>
    <s v=""/>
    <s v=""/>
    <s v=""/>
    <n v="50"/>
    <s v="BOX"/>
  </r>
  <r>
    <x v="786"/>
    <s v="stipkenkoerw20sqputih"/>
    <s v="kenkoerasererw20sqwhite"/>
    <s v="stippenghapuskenkoerw20sqputih"/>
    <s v="Stip Kenko ERW-20 SQ putih"/>
    <s v="KENKOERASERERW20SQWHITE"/>
    <x v="760"/>
    <x v="1"/>
    <e v="#REF!"/>
    <s v="KENKO"/>
    <s v="50 BOX"/>
    <s v="stip"/>
    <s v="STIKEN20PUTIH"/>
    <s v="50 BOX_"/>
    <n v="7"/>
    <n v="7"/>
    <s v="50 BOX"/>
    <s v=""/>
    <s v="50"/>
    <s v="BOX"/>
    <s v=""/>
    <s v=""/>
    <s v=""/>
    <s v=""/>
    <n v="50"/>
    <s v="BOX"/>
  </r>
  <r>
    <x v="787"/>
    <s v="stipkenkoerw40sqputih"/>
    <s v="kenkoerasererw40sqwhite"/>
    <s v="stippenghapuskenkoerw40sqputih"/>
    <s v="Stip Kenko ERW-40 SQ putih"/>
    <s v="KENKO ERASER ERW-40SQ WHITE"/>
    <x v="761"/>
    <x v="1"/>
    <e v="#REF!"/>
    <s v="KENKO"/>
    <s v="50 BOX"/>
    <s v="stip"/>
    <s v="STIKEN40PUTIH"/>
    <s v="50 BOX_"/>
    <n v="7"/>
    <n v="7"/>
    <s v="50 BOX"/>
    <s v=""/>
    <s v="50"/>
    <s v="BOX"/>
    <s v=""/>
    <s v=""/>
    <s v=""/>
    <s v=""/>
    <n v="50"/>
    <s v="BOX"/>
  </r>
  <r>
    <x v="788"/>
    <s v="talicantolplastik10biru"/>
    <s v="talicantolplastik10biru"/>
    <s v="talicantolplastik10biru"/>
    <s v="Tali Cantol Plastik 1.0 Biru"/>
    <s v="TALI CANTOL PLASTIK 1.0 BIRU"/>
    <x v="762"/>
    <x v="1"/>
    <e v="#REF!"/>
    <s v="SAMUDRA ANGKASA JAYA"/>
    <s v="50 BOX (100 PCS)"/>
    <s v="karet"/>
    <m/>
    <s v="50 BOX_100 PCS_"/>
    <n v="7"/>
    <n v="15"/>
    <s v="50 BOX"/>
    <s v="100 PCS"/>
    <s v="50"/>
    <s v="BOX"/>
    <s v="100"/>
    <s v="PCS"/>
    <s v=""/>
    <s v=""/>
    <n v="5000"/>
    <s v="PCS"/>
  </r>
  <r>
    <x v="789"/>
    <s v="talicantolplastik10hijau"/>
    <s v="talicantolplastik10hijau"/>
    <s v="talicantolplastik10hijau"/>
    <s v="Tali Cantol Plastik 1.0 Hijau"/>
    <s v="TALI CANTOL PLASTIK 1.0 HIJAU"/>
    <x v="763"/>
    <x v="1"/>
    <e v="#REF!"/>
    <s v="SAMUDRA ANGKASA JAYA"/>
    <s v="50 BOX (100 PCS)"/>
    <s v="karet"/>
    <m/>
    <s v="50 BOX_100 PCS_"/>
    <n v="7"/>
    <n v="15"/>
    <s v="50 BOX"/>
    <s v="100 PCS"/>
    <s v="50"/>
    <s v="BOX"/>
    <s v="100"/>
    <s v="PCS"/>
    <s v=""/>
    <s v=""/>
    <n v="5000"/>
    <s v="PCS"/>
  </r>
  <r>
    <x v="790"/>
    <s v="talicantolplastik10merah"/>
    <s v="talicantolplastik10merah"/>
    <s v="talicantolplastik10merah"/>
    <s v="Tali Cantol Plastik 1.0 Merah"/>
    <s v="TALI CANTOL PLASTIK 1.0 MERAH"/>
    <x v="764"/>
    <x v="1"/>
    <e v="#REF!"/>
    <s v="SAMUDRA ANGKASA JAYA"/>
    <s v="50 BOX (100 PCS)"/>
    <s v="karet"/>
    <m/>
    <s v="50 BOX_100 PCS_"/>
    <n v="7"/>
    <n v="15"/>
    <s v="50 BOX"/>
    <s v="100 PCS"/>
    <s v="50"/>
    <s v="BOX"/>
    <s v="100"/>
    <s v="PCS"/>
    <s v=""/>
    <s v=""/>
    <n v="5000"/>
    <s v="PCS"/>
  </r>
  <r>
    <x v="791"/>
    <s v="tapecutterjktd2"/>
    <s v="tapecuttertd2jk"/>
    <s v="tapecutter2joykotd2plastik"/>
    <s v="Tape cutter JK TD-2"/>
    <s v="TAPE CUTTER TD-2 JK"/>
    <x v="765"/>
    <x v="1"/>
    <e v="#REF!"/>
    <s v="ATALI"/>
    <s v="96 PCS"/>
    <s v="isolasi"/>
    <m/>
    <s v="96 PCS_"/>
    <n v="7"/>
    <n v="7"/>
    <s v="96 PCS"/>
    <s v=""/>
    <s v="96"/>
    <s v="PCS"/>
    <s v=""/>
    <s v=""/>
    <s v=""/>
    <s v=""/>
    <n v="96"/>
    <s v="PCS"/>
  </r>
  <r>
    <x v="792"/>
    <s v="tapecutterjktd2hhandle"/>
    <s v="tapecuttertd2hjk"/>
    <s v="tapecutter2joykotd2hhandle"/>
    <s v="Tape cutter JK TD-2H Handle"/>
    <s v="TAPE CUTTER TD-2H JK"/>
    <x v="766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3"/>
    <s v="tapecutterjktd2h"/>
    <s v="tapecuttertd2hjk"/>
    <s v="tapecutter2joykotd2hhandle"/>
    <s v="Tape cutter JK TD-2H"/>
    <s v="TAPE CUTTER TD-2H-JK"/>
    <x v="766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4"/>
    <s v="tapecutterjktd2s"/>
    <s v="tapecuttertd2sjk"/>
    <s v="tapecutter2joykotd2sbesi"/>
    <s v="Tape cutter JK TD-2S"/>
    <s v="TAPE CUTTER TD-2S JK"/>
    <x v="767"/>
    <x v="1"/>
    <e v="#REF!"/>
    <s v="ATALI"/>
    <s v="100 PCS"/>
    <s v="isolasi"/>
    <m/>
    <s v="100 PCS_"/>
    <n v="8"/>
    <n v="8"/>
    <s v="100 PCS"/>
    <s v=""/>
    <s v="100"/>
    <s v="PCS"/>
    <s v=""/>
    <s v=""/>
    <s v=""/>
    <s v=""/>
    <n v="100"/>
    <s v="PCS"/>
  </r>
  <r>
    <x v="795"/>
    <s v="tapecutterjktc106"/>
    <s v="tapecuttertc106jk"/>
    <s v="tapecutterjoykotc106"/>
    <s v="Tape cutter JK TC-106"/>
    <s v="TAPE CUTTER TC-106 JK"/>
    <x v="768"/>
    <x v="1"/>
    <e v="#REF!"/>
    <s v="ATALI"/>
    <s v="12 PCS"/>
    <s v="isolasi"/>
    <m/>
    <s v="12 PCS_"/>
    <n v="7"/>
    <n v="7"/>
    <s v="12 PCS"/>
    <s v=""/>
    <s v="12"/>
    <s v="PCS"/>
    <s v=""/>
    <s v=""/>
    <s v=""/>
    <s v=""/>
    <n v="12"/>
    <s v="PCS"/>
  </r>
  <r>
    <x v="796"/>
    <s v="tapecutterjktc111"/>
    <s v="tapecuttertc111jk"/>
    <s v="tapecutterjoykotc111"/>
    <s v="Tape cutter JK TC-111"/>
    <s v="TAPE CUTTER TC-111 JK"/>
    <x v="769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7"/>
    <s v="tapecutterjktc113"/>
    <s v="tapecuttertc113jk"/>
    <s v="tapecutterjoykotc113"/>
    <s v="Tape cutter JK TC-113"/>
    <s v="TAPE CUTTER TC-113 JK"/>
    <x v="770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8"/>
    <s v="tapecutterjktc114"/>
    <s v="tapecuttertc114jk"/>
    <s v="tapecutterjoykotc114"/>
    <s v="Tape cutter JK TC-114"/>
    <s v="TAPE CUTTER TC-114 JK"/>
    <x v="771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799"/>
    <s v="tapecutterjktc116"/>
    <s v="tapecuttertc116jk"/>
    <s v="tapecutterjoykotc116"/>
    <s v="Tape cutter JK TC-116"/>
    <s v="TAPE CUTTER TC-116 JK"/>
    <x v="772"/>
    <x v="1"/>
    <e v="#REF!"/>
    <s v="ATALI"/>
    <s v="12 PCS"/>
    <s v="isolasi"/>
    <m/>
    <s v="12 PCS_"/>
    <n v="7"/>
    <n v="7"/>
    <s v="12 PCS"/>
    <s v=""/>
    <s v="12"/>
    <s v="PCS"/>
    <s v=""/>
    <s v=""/>
    <s v=""/>
    <s v=""/>
    <n v="12"/>
    <s v="PCS"/>
  </r>
  <r>
    <x v="800"/>
    <s v="tapecutterjktc117"/>
    <s v="tapecuttertc117jk"/>
    <s v="tapecutterjoykotc117"/>
    <s v="Tape cutter JK TC-117"/>
    <s v="TAPE CUTTER TC-117 JK"/>
    <x v="773"/>
    <x v="1"/>
    <e v="#REF!"/>
    <s v="ATALI"/>
    <s v="12 BOX (20 PCS)"/>
    <s v="isolasi"/>
    <m/>
    <s v="12 BOX_20 PCS_"/>
    <n v="7"/>
    <n v="14"/>
    <s v="12 BOX"/>
    <s v="20 PCS"/>
    <s v="12"/>
    <s v="BOX"/>
    <s v="20"/>
    <s v="PCS"/>
    <s v=""/>
    <s v=""/>
    <n v="240"/>
    <s v="PCS"/>
  </r>
  <r>
    <x v="801"/>
    <s v="tapecutterjktd09n"/>
    <s v="tapecuttertd09njk"/>
    <s v="tapecutterjoykotd09n"/>
    <s v="Tape cutter JK TD-09N"/>
    <s v="TAPE CUTTER TD-09N JK"/>
    <x v="774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2"/>
    <s v="tapecutterjktd101"/>
    <s v="tapecuttertd101jk"/>
    <s v="tapecutterjoykotd101"/>
    <s v="Tape cutter JK TD-101"/>
    <s v="TAPE CUTTER TD-101 JK"/>
    <x v="775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3"/>
    <s v="tapecutterjktd102"/>
    <s v="tapecuttertd102jk"/>
    <s v="tapecutterjoykotd102"/>
    <s v="Tape cutter JK TD-102"/>
    <s v="TAPE CUTTER TD-102 JK"/>
    <x v="776"/>
    <x v="1"/>
    <e v="#REF!"/>
    <s v="ATALI"/>
    <s v="24 PCS"/>
    <s v="isolasi"/>
    <s v="ISOJKTD102"/>
    <s v="24 PCS_"/>
    <n v="7"/>
    <n v="7"/>
    <s v="24 PCS"/>
    <s v=""/>
    <s v="24"/>
    <s v="PCS"/>
    <s v=""/>
    <s v=""/>
    <s v=""/>
    <s v=""/>
    <n v="24"/>
    <s v="PCS"/>
  </r>
  <r>
    <x v="804"/>
    <s v="tapecutterjktd103"/>
    <s v="tapecuttertd103jk"/>
    <s v="tapecutterjoykotd103"/>
    <s v="Tape cutter JK TD-103"/>
    <s v="TAPE CUTTER TD-103 JK"/>
    <x v="777"/>
    <x v="1"/>
    <e v="#REF!"/>
    <s v="ATAL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5"/>
    <s v="tapedispenserkenkotd201"/>
    <s v="kenkotapedispensertd2011core"/>
    <s v="tapedispenserkenkotd2011core"/>
    <s v="Tape Dispenser Kenko TD-201"/>
    <s v="KENKO TAPE DISPENSER TD-201 (1&quot; CORE)"/>
    <x v="778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6"/>
    <s v="tapedispenserkenkotd321"/>
    <s v="kenkotapedispensertd3211&amp;3core"/>
    <s v="tapedispenserkenkotd3211&amp;3core"/>
    <s v="Tape Dispenser Kenko TD-321"/>
    <s v="KENKO TAPE DISPENSER TD 321 (1&quot; &amp; 3&quot; CORE)"/>
    <x v="779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7"/>
    <s v="tapedispenserkenkotd323"/>
    <s v="kenkotapedispensertd3231&amp;3core"/>
    <s v="tapedispenserkenkotd3231&amp;3core"/>
    <s v="Tape Dispenser Kenko TD-323"/>
    <s v="KENKO TAPE DISPENSER TD-323 (1&quot; &amp; 3&quot; CORE)"/>
    <x v="780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8"/>
    <s v="tapedispenserkenkotd323nc"/>
    <s v="kenkotapedispensertd323nc1&amp;3core"/>
    <s v="tapedispenserkenkotd323nc1&amp;3core"/>
    <s v="Tape Dispenser Kenko TD-323 NC"/>
    <s v="KENKO TAPE DISPENSER TD-323 NC (1&quot; &amp; 3&quot; CORE)"/>
    <x v="781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09"/>
    <s v="tapedispenserkenkotd501"/>
    <s v="kenkotapedispensertd5011core"/>
    <s v="tapedispenserkenkotd5011core"/>
    <s v="Tape Dispenser Kenko TD-501"/>
    <s v="KENKO TAPE DISPENSER TD-501 (1&quot; CORE)"/>
    <x v="782"/>
    <x v="1"/>
    <e v="#REF!"/>
    <s v="KENKO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810"/>
    <s v="tapedispenserkenkotd503"/>
    <s v="kenkotapedispensertd5033core"/>
    <s v="tapedispenserkenkotd5033core"/>
    <s v="Tape Dispenser Kenko TD-503"/>
    <s v="KENKO TAPE DISPENSER TD-503 (3&quot; CORE)"/>
    <x v="783"/>
    <x v="1"/>
    <e v="#REF!"/>
    <s v="KENKO"/>
    <s v="12 PCS"/>
    <s v="isolasi"/>
    <m/>
    <s v="12 PCS_"/>
    <n v="7"/>
    <n v="7"/>
    <s v="12 PCS"/>
    <s v=""/>
    <s v="12"/>
    <s v="PCS"/>
    <s v=""/>
    <s v=""/>
    <s v=""/>
    <s v=""/>
    <n v="12"/>
    <s v="PCS"/>
  </r>
  <r>
    <x v="811"/>
    <s v="tapedispenserkenkotd505"/>
    <s v="kenkotapedispensertd5053core"/>
    <s v="tapedispenserkenkotd5053core"/>
    <s v="Tape Dispenser Kenko TD-505"/>
    <s v="KENKO TAPE DISPENSER TD-505 (3&quot; CORE)"/>
    <x v="784"/>
    <x v="1"/>
    <e v="#REF!"/>
    <s v="KENKO"/>
    <s v="12 PCS"/>
    <s v="isolasi"/>
    <m/>
    <s v="12 PCS_"/>
    <n v="7"/>
    <n v="7"/>
    <s v="12 PCS"/>
    <s v=""/>
    <s v="12"/>
    <s v="PCS"/>
    <s v=""/>
    <s v=""/>
    <s v=""/>
    <s v=""/>
    <n v="12"/>
    <s v="PCS"/>
  </r>
  <r>
    <x v="812"/>
    <s v="dispenserpolarbearmn305"/>
    <s v="polarbearwdispmn305"/>
    <s v="tapedispenserpolarbearmn305@12pc"/>
    <s v="Dispenser Polar Bear MN-305"/>
    <s v="POLAR BEAR W/ DISP MN-305"/>
    <x v="785"/>
    <x v="1"/>
    <e v="#REF!"/>
    <s v="LAUTAN MAS ASIA"/>
    <s v="48 BOX (12 LSN)"/>
    <s v="isolasi"/>
    <s v="ISOPOLARMN305"/>
    <s v="48 BOX_12 LSN_"/>
    <n v="7"/>
    <n v="14"/>
    <s v="48 BOX"/>
    <s v="12 LSN"/>
    <s v="48"/>
    <s v="BOX"/>
    <s v="12"/>
    <s v="LSN"/>
    <n v="12"/>
    <s v="PCS"/>
    <n v="6912"/>
    <s v="PCS"/>
  </r>
  <r>
    <x v="813"/>
    <s v="tassbagjkspb30ct29abculture"/>
    <s v="sbagspb3029ct29abculturejk"/>
    <s v="tasjoykospb3029ct29abculture"/>
    <s v="Tas S.Bag JK SPB-30 CT-29 A/B Culture"/>
    <s v="S BAG SPB-3029CT-29A/B CULTURE JK"/>
    <x v="786"/>
    <x v="1"/>
    <e v="#REF!"/>
    <s v="ATALI"/>
    <s v="100 PCS"/>
    <s v="tas"/>
    <m/>
    <s v="100 PCS_"/>
    <n v="8"/>
    <n v="8"/>
    <s v="100 PCS"/>
    <s v=""/>
    <s v="100"/>
    <s v="PCS"/>
    <s v=""/>
    <s v=""/>
    <s v=""/>
    <s v=""/>
    <n v="100"/>
    <s v="PCS"/>
  </r>
  <r>
    <x v="814"/>
    <s v="garisan11030"/>
    <s v="11030garisan"/>
    <s v=""/>
    <s v="Garisan 11030"/>
    <s v="11030 GARISAN"/>
    <x v="787"/>
    <x v="0"/>
    <e v="#REF!"/>
    <s v="PMJP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815"/>
    <s v="pcase1609"/>
    <s v="1609pcase"/>
    <s v=""/>
    <s v="P case 16-09"/>
    <s v="16-09 P.CASE"/>
    <x v="787"/>
    <x v="0"/>
    <e v="#REF!"/>
    <s v="PMJP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816"/>
    <s v="binderclipa56483332kslowlife"/>
    <s v="6483332kironclipbindera5slowlife128"/>
    <s v=""/>
    <s v="Binder clip A5-64833-32K Slow Life"/>
    <s v="64833-32K IRON CLIP BINDER A5 - SLOW LIFE (128)"/>
    <x v="787"/>
    <x v="0"/>
    <e v="#REF!"/>
    <s v="BINTANG JAYA"/>
    <s v="128 PCS"/>
    <s v="clip"/>
    <m/>
    <s v="128 PCS_"/>
    <n v="8"/>
    <n v="8"/>
    <s v="128 PCS"/>
    <s v=""/>
    <s v="128"/>
    <s v="PCS"/>
    <s v=""/>
    <s v=""/>
    <s v=""/>
    <s v=""/>
    <n v="128"/>
    <s v="PCS"/>
  </r>
  <r>
    <x v="817"/>
    <s v="binderclipa56483432kcornermoodpp"/>
    <s v="6483432kironclipbindera5cornermoodpp128"/>
    <s v=""/>
    <s v="Binder clip A5-64834-32K Corner MoodPP"/>
    <s v="64834-32K IRON CLIP BINDER A5 - CORNER MOODPP 128)"/>
    <x v="787"/>
    <x v="0"/>
    <e v="#REF!"/>
    <s v="BINTANG JAYA"/>
    <s v="128 PCS"/>
    <s v="clip"/>
    <m/>
    <s v="128 PCS_"/>
    <n v="8"/>
    <n v="8"/>
    <s v="128 PCS"/>
    <s v=""/>
    <s v="128"/>
    <s v="PCS"/>
    <s v=""/>
    <s v=""/>
    <s v=""/>
    <s v=""/>
    <n v="128"/>
    <s v="PCS"/>
  </r>
  <r>
    <x v="818"/>
    <s v="binderclipa56483532kstreetbasketball"/>
    <s v="6483532kironclipbindera5streetbasketball128"/>
    <s v=""/>
    <s v="Binder clip A5-64835-32K Street Basketball"/>
    <s v="64835-32K IRON CLIP BINDER A5 - STREET BASKETBALL (128)"/>
    <x v="787"/>
    <x v="0"/>
    <e v="#REF!"/>
    <s v="BINTANG JAYA"/>
    <s v="128 PCS"/>
    <s v="clip"/>
    <m/>
    <s v="128 PCS_"/>
    <n v="8"/>
    <n v="8"/>
    <s v="128 PCS"/>
    <s v=""/>
    <s v="128"/>
    <s v="PCS"/>
    <s v=""/>
    <s v=""/>
    <s v=""/>
    <s v=""/>
    <n v="128"/>
    <s v="PCS"/>
  </r>
  <r>
    <x v="819"/>
    <s v="binderclipa56483632kcuteactivity"/>
    <s v="6483632kironclipbindera5cuteactivity128"/>
    <s v=""/>
    <s v="Binder clip A5-64836-32K Cute Activity"/>
    <s v="64836-32K IRON CLIP BINDER A5 - CUTE ACTIVITY (128)"/>
    <x v="787"/>
    <x v="0"/>
    <e v="#REF!"/>
    <s v="BINTANG JAYA"/>
    <s v="128 PCS"/>
    <s v="clip"/>
    <m/>
    <s v="128 PCS_"/>
    <n v="8"/>
    <n v="8"/>
    <s v="128 PCS"/>
    <s v=""/>
    <s v="128"/>
    <s v="PCS"/>
    <s v=""/>
    <s v=""/>
    <s v=""/>
    <s v=""/>
    <n v="128"/>
    <s v="PCS"/>
  </r>
  <r>
    <x v="820"/>
    <s v="binderclipb59383316kslowlife"/>
    <s v="9383316kironclipbinderb5slowlife96"/>
    <s v=""/>
    <s v="Binder clip B5-93833-16K Slow Life"/>
    <s v="93833-16K IRON CLIP BINDER B5 - SLOW LIFE (96)"/>
    <x v="787"/>
    <x v="0"/>
    <e v="#REF!"/>
    <s v="BINTANG JAYA"/>
    <s v="96 PCS"/>
    <s v="clip"/>
    <m/>
    <s v="96 PCS_"/>
    <n v="7"/>
    <n v="7"/>
    <s v="96 PCS"/>
    <s v=""/>
    <s v="96"/>
    <s v="PCS"/>
    <s v=""/>
    <s v=""/>
    <s v=""/>
    <s v=""/>
    <n v="96"/>
    <s v="PCS"/>
  </r>
  <r>
    <x v="821"/>
    <s v="binderclipb59383416kcornermoodpp"/>
    <s v="9383416kironclipbinderb5cornermoodpp96"/>
    <s v=""/>
    <s v="Binder clip B5-93834-16K Corner Moodpp"/>
    <s v="93834-16K IRON CLIP BINDER B5 - CORNER MOODPP (96)"/>
    <x v="787"/>
    <x v="0"/>
    <e v="#REF!"/>
    <s v="BINTANG JAYA"/>
    <s v="96 PCS"/>
    <s v="clip"/>
    <m/>
    <s v="96 PCS_"/>
    <n v="7"/>
    <n v="7"/>
    <s v="96 PCS"/>
    <s v=""/>
    <s v="96"/>
    <s v="PCS"/>
    <s v=""/>
    <s v=""/>
    <s v=""/>
    <s v=""/>
    <n v="96"/>
    <s v="PCS"/>
  </r>
  <r>
    <x v="822"/>
    <s v="binderclipb59383516kstreetbasketball"/>
    <s v="9383516kironclipbinderb5streetbasketball96"/>
    <s v=""/>
    <s v="Binder clip B5-93835-16K Street Basketball"/>
    <s v="93835-16K IRON CLIP BINDER B5 - STREET BASKETBALL (96)"/>
    <x v="787"/>
    <x v="0"/>
    <e v="#REF!"/>
    <s v="BINTANG JAYA"/>
    <s v="96 PCS"/>
    <s v="clip"/>
    <m/>
    <s v="96 PCS_"/>
    <n v="7"/>
    <n v="7"/>
    <s v="96 PCS"/>
    <s v=""/>
    <s v="96"/>
    <s v="PCS"/>
    <s v=""/>
    <s v=""/>
    <s v=""/>
    <s v=""/>
    <n v="96"/>
    <s v="PCS"/>
  </r>
  <r>
    <x v="823"/>
    <s v="binderclipb59383616kcuteactivity"/>
    <s v="9383616kironclipbinderb5cuteactivity96"/>
    <s v=""/>
    <s v="Binder clip B5-93836-16K Cute Activity"/>
    <s v="93836-16K IRON CLIP BINDER B5 - CUTE ACTIVITY (96)"/>
    <x v="787"/>
    <x v="0"/>
    <e v="#REF!"/>
    <s v="BINTANG JAYA"/>
    <s v="96 PCS"/>
    <s v="clip"/>
    <m/>
    <s v="96 PCS_"/>
    <n v="7"/>
    <n v="7"/>
    <s v="96 PCS"/>
    <s v=""/>
    <s v="96"/>
    <s v="PCS"/>
    <s v=""/>
    <s v=""/>
    <s v=""/>
    <s v=""/>
    <n v="96"/>
    <s v="PCS"/>
  </r>
  <r>
    <x v="824"/>
    <s v="bindera532ka564828bailingniao"/>
    <s v="a564828bindera5|32kbailingniao128"/>
    <s v=""/>
    <s v="Binder A5 32K A5648-28 Bai Ling Niao"/>
    <s v="A5648-28 BINDER A5 | 32K - BAI LING NIAO (128)"/>
    <x v="787"/>
    <x v="0"/>
    <e v="#REF!"/>
    <s v="BINTANG JAYA"/>
    <s v="128 PCS"/>
    <s v="map"/>
    <m/>
    <s v="128 PCS_"/>
    <n v="8"/>
    <n v="8"/>
    <s v="128 PCS"/>
    <s v=""/>
    <s v="128"/>
    <s v="PCS"/>
    <s v=""/>
    <s v=""/>
    <s v=""/>
    <s v=""/>
    <n v="128"/>
    <s v="PCS"/>
  </r>
  <r>
    <x v="825"/>
    <s v="abjadangkaabc1232610r"/>
    <s v="abjadangkaabc123261dr"/>
    <s v=""/>
    <s v="Abjad angka ABC123 2610-R"/>
    <s v="ABJAD ANGKA ABC123 261 D-R"/>
    <x v="787"/>
    <x v="0"/>
    <e v="#REF!"/>
    <s v="D-R ORIGINAL"/>
    <s v="12 LSN"/>
    <s v="dll"/>
    <m/>
    <s v="12 LSN_"/>
    <n v="7"/>
    <n v="7"/>
    <s v="12 LSN"/>
    <s v=""/>
    <s v="12"/>
    <s v="LSN"/>
    <n v="12"/>
    <s v="PCS"/>
    <s v=""/>
    <s v=""/>
    <n v="144"/>
    <s v="PCS"/>
  </r>
  <r>
    <x v="826"/>
    <s v="mapsikakcgac05hijau"/>
    <s v="ac05hijau"/>
    <s v=""/>
    <s v="Map Sika kcg AC-05 hijau"/>
    <s v="AC 05 HIJA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27"/>
    <s v="mapsikakcgac05merah"/>
    <s v="ac05merah"/>
    <s v=""/>
    <s v="Map Sika kcg AC-05 merah"/>
    <s v="AC 05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28"/>
    <s v="mapsikakcgac05biru"/>
    <s v="ac05biru"/>
    <s v=""/>
    <s v="Map Sika kcg AC-05 Biru"/>
    <s v="AC-05 BIR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29"/>
    <s v="mapsikakcgac05kuning"/>
    <s v="ac05kuning"/>
    <s v=""/>
    <s v="Map sika kcg AC-05 kuning"/>
    <s v="AC-05 KUNING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30"/>
    <s v="mapsikakcgac05putih"/>
    <s v="ac05putih"/>
    <s v=""/>
    <s v="Map Sika kcg AC-05 putih"/>
    <s v="AC-05 PUTI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31"/>
    <s v="mapsikakcgac06merah"/>
    <s v="ac06merah"/>
    <s v=""/>
    <s v="Map Sika kcg AC-06 Merah"/>
    <s v="AC-06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832"/>
    <s v="acrylickoalant7x10cm"/>
    <s v="acryilcnt7x10cm"/>
    <s v=""/>
    <s v="Acrylic Koala NT 7x10cm"/>
    <s v="ACRYILC NT 7X10 CM"/>
    <x v="787"/>
    <x v="0"/>
    <e v="#REF!"/>
    <s v="BINTANG SAUDARA"/>
    <s v="288 PCS"/>
    <s v="dll"/>
    <m/>
    <s v="288 PCS_"/>
    <n v="8"/>
    <n v="8"/>
    <s v="288 PCS"/>
    <s v=""/>
    <s v="288"/>
    <s v="PCS"/>
    <s v=""/>
    <s v=""/>
    <s v=""/>
    <s v=""/>
    <n v="288"/>
    <s v="PCS"/>
  </r>
  <r>
    <x v="833"/>
    <s v="acryliccolormarries812b"/>
    <s v="acryliccolor812b"/>
    <s v=""/>
    <s v="Acrylic color Marries 812 B"/>
    <s v="ACRYLIC COLOR 812 B"/>
    <x v="787"/>
    <x v="0"/>
    <e v="#REF!"/>
    <s v="BAHAGIA TEGUH"/>
    <s v="5 LSN"/>
    <s v="cat"/>
    <m/>
    <s v="5 LSN_"/>
    <n v="6"/>
    <n v="6"/>
    <s v="5 LSN"/>
    <s v=""/>
    <s v="5"/>
    <s v="LSN"/>
    <n v="12"/>
    <s v="PCS"/>
    <s v=""/>
    <s v=""/>
    <n v="60"/>
    <s v="PCS"/>
  </r>
  <r>
    <x v="834"/>
    <s v="acryliccolormarries81212w"/>
    <s v="marriesacrclr81212wrn"/>
    <s v=""/>
    <s v="Acrylic color Marries 812 12w"/>
    <s v="MARRIES ACRCLR 8 12/12 WRN"/>
    <x v="787"/>
    <x v="0"/>
    <e v="#REF!"/>
    <s v="GADING MURNI"/>
    <s v="60 SET"/>
    <s v="cat"/>
    <m/>
    <s v="60 SET_"/>
    <n v="7"/>
    <n v="7"/>
    <s v="60 SET"/>
    <s v=""/>
    <s v="60"/>
    <s v="SET"/>
    <s v=""/>
    <s v=""/>
    <s v=""/>
    <s v=""/>
    <n v="60"/>
    <s v="SET"/>
  </r>
  <r>
    <x v="835"/>
    <s v="acrylictfac001"/>
    <s v="acryliccolourtfac00112x6ml"/>
    <s v=""/>
    <s v="Acrylic TF-AC-001"/>
    <s v="ACRYLIC COLOUR TF-AC-001 (12 X 6ML)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36"/>
    <s v="acryliccolortfac001"/>
    <s v="acryliccolourtfac00112x5ml"/>
    <s v=""/>
    <s v="Acrylic color TF-AC-001"/>
    <s v="ACRYLIC COLOUR TF-AC-001 (12X5ML)"/>
    <x v="787"/>
    <x v="0"/>
    <e v="#REF!"/>
    <s v="DUTA BUANA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837"/>
    <s v="acryliccolortfac002"/>
    <s v="acryliccolourtfac00212x12ml"/>
    <s v=""/>
    <s v="Acrylic color TF-AC-002"/>
    <s v="ACRYLIC COLOUR TF-AC-002 (12X12ML)"/>
    <x v="787"/>
    <x v="0"/>
    <e v="#REF!"/>
    <s v="DUTA BUANA"/>
    <s v="60 SET"/>
    <s v="cat"/>
    <m/>
    <s v="60 SET_"/>
    <n v="7"/>
    <n v="7"/>
    <s v="60 SET"/>
    <s v=""/>
    <s v="60"/>
    <s v="SET"/>
    <s v=""/>
    <s v=""/>
    <s v=""/>
    <s v=""/>
    <n v="60"/>
    <s v="SET"/>
  </r>
  <r>
    <x v="838"/>
    <s v="acrylictfac00318x16ml"/>
    <s v="acryliccolourtfac00318x6ml"/>
    <s v=""/>
    <s v="Acrylic TF-AC-003 18x16ml"/>
    <s v="ACRYLIC COLOUR TF-AC-003 (18X6ML)"/>
    <x v="787"/>
    <x v="0"/>
    <e v="#REF!"/>
    <s v="DUTA BUANA"/>
    <s v="72 SET"/>
    <s v="dll"/>
    <m/>
    <s v="72 SET_"/>
    <n v="7"/>
    <n v="7"/>
    <s v="72 SET"/>
    <s v=""/>
    <s v="72"/>
    <s v="SET"/>
    <s v=""/>
    <s v=""/>
    <s v=""/>
    <s v=""/>
    <n v="72"/>
    <s v="SET"/>
  </r>
  <r>
    <x v="839"/>
    <s v="acrylictfac003"/>
    <s v="acryliccolourtfac00328x6ml"/>
    <s v=""/>
    <s v="Acrylic TF-AC-003"/>
    <s v="ACRYLIC COLOUR TF-AC-003 (28 X 6 ML)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40"/>
    <s v="acrylictfac004n"/>
    <s v="acryliccolourtfac004n12x5mlneon"/>
    <s v=""/>
    <s v="Acrylic TF-AC-004 N"/>
    <s v="ACRYLIC COLOUR TF-AC-004N (12 X 5 ML) NEON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41"/>
    <s v="acrylictfac005p"/>
    <s v="acryliccolourtfac005p12x5smlpastel"/>
    <s v=""/>
    <s v="Acrylic TF-AC-005 P"/>
    <s v="ACRYLIC COLOUR TF-AC-005P (12 X 5 SML) PASTEL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42"/>
    <s v="acrylictfac006m"/>
    <s v="acryliccolourtfac006m12x6mlmetalic"/>
    <s v=""/>
    <s v="Acrylic TF-AC-006 M"/>
    <s v="ACRYLIC COLOUR TF-AC-006M 12 X 6 ML( METALIC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43"/>
    <s v="acrylickoalant7x20cm"/>
    <s v="acrylicnt7x20cm"/>
    <s v=""/>
    <s v="Acrylic Koala NT 7x20cm"/>
    <s v="ACRYLIC NT 7X20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4"/>
    <s v="acrylickoalant7x25cm"/>
    <s v="acrylicnt7x25cm"/>
    <s v=""/>
    <s v="Acrylic Koala NT 7x25cm"/>
    <s v="ACRYLIC NT 7X25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5"/>
    <s v="acrylickoalant7x30cm"/>
    <s v="acrylicnt7x30cm"/>
    <s v=""/>
    <s v="Acrylic Koala NT 7x30cm"/>
    <s v="ACRYLIC NT 7X30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6"/>
    <s v="acrylickoalant8x20cm"/>
    <s v="acrylicnt8x20cm"/>
    <s v=""/>
    <s v="Acrylic Koala NT 8x20cm"/>
    <s v="ACRYLIC NT 8X20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7"/>
    <s v="acrylickoalant8x25cm"/>
    <s v="acrylicnt8x25cm"/>
    <s v=""/>
    <s v="Acrylic Koala NT 8x25cm"/>
    <s v="ACRYLIC NT 8X25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8"/>
    <s v="acrylickoalant8x30cm"/>
    <s v="acrylicnt8x30cm"/>
    <s v=""/>
    <s v="Acrylic Koala NT 8x30cm"/>
    <s v="ACRYLIC NT 8X30 CM"/>
    <x v="787"/>
    <x v="0"/>
    <e v="#REF!"/>
    <s v="BINTANG SAUDARA"/>
    <s v="144 PCS"/>
    <s v="dll"/>
    <m/>
    <s v="144 PCS_"/>
    <n v="8"/>
    <n v="8"/>
    <s v="144 PCS"/>
    <s v=""/>
    <s v="144"/>
    <s v="PCS"/>
    <s v=""/>
    <s v=""/>
    <s v=""/>
    <s v=""/>
    <n v="144"/>
    <s v="PCS"/>
  </r>
  <r>
    <x v="849"/>
    <s v="acrylicsisipankertas13folio11x215"/>
    <s v="acrylicsisipankertas13folio11x215cm"/>
    <s v=""/>
    <s v="Acrylic Sisipan Kertas 1/3 Folio 11x21.5"/>
    <s v="ACRYLIC SISIPAN KERTAS 1/3 FOLIO 11X21.5 CM"/>
    <x v="787"/>
    <x v="0"/>
    <e v="#REF!"/>
    <s v="PSM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850"/>
    <s v="acrylicsisipankertasa515x21cm"/>
    <s v="acrylicsisipankertasa515x21cm"/>
    <s v=""/>
    <s v="Acrylic sisipan kertas A5 15x21cm"/>
    <s v="ACRYLIC SISIPAN KERTAS A5 (15 X21 CM)"/>
    <x v="787"/>
    <x v="0"/>
    <e v="#REF!"/>
    <s v="BINTANG SAUDARA"/>
    <s v="60 PCS"/>
    <s v="dll"/>
    <m/>
    <s v="60 PCS_"/>
    <n v="7"/>
    <n v="7"/>
    <s v="60 PCS"/>
    <s v=""/>
    <s v="60"/>
    <s v="PCS"/>
    <s v=""/>
    <s v=""/>
    <s v=""/>
    <s v=""/>
    <n v="60"/>
    <s v="PCS"/>
  </r>
  <r>
    <x v="851"/>
    <s v="acrylicsisipankertasa5t15x21cm"/>
    <s v="acrylicsisipankertasa5t15x21cm"/>
    <s v=""/>
    <s v="Acrylic sisipan kertas A5 T 15x21cm"/>
    <s v="ACRYLIC SISIPAN KERTAS A5 T(15 X21 CM)"/>
    <x v="787"/>
    <x v="0"/>
    <e v="#REF!"/>
    <s v="BINTANG SAUDARA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852"/>
    <s v="acrylicsisipankertasa611x165cm"/>
    <s v="acrylicsisipankertasa611x165cm"/>
    <s v=""/>
    <s v="Acrylic Sisipan Kertas A6 11x16.5cm"/>
    <s v="ACRYLIC SISIPAN KERTAS A6 11X16.5CM"/>
    <x v="787"/>
    <x v="0"/>
    <e v="#REF!"/>
    <s v="BINTANG SAUDARA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853"/>
    <s v="acrylicsisipankertasfolio215x33cm"/>
    <s v="acrylicsisipankertasfolio215x33cm"/>
    <s v=""/>
    <s v="Acrylic Sisipan Kertas Folio (21.5 x 33 cm)"/>
    <s v="ACRYLIC SISIPAN KERTAS FOLIO (21.5X33CM)"/>
    <x v="787"/>
    <x v="0"/>
    <e v="#REF!"/>
    <s v="BINTANG SAUDARA"/>
    <s v="40 PCS"/>
    <s v="dll"/>
    <m/>
    <s v="40 PCS_"/>
    <n v="7"/>
    <n v="7"/>
    <s v="40 PCS"/>
    <s v=""/>
    <s v="40"/>
    <s v="PCS"/>
    <s v=""/>
    <s v=""/>
    <s v=""/>
    <s v=""/>
    <n v="40"/>
    <s v="PCS"/>
  </r>
  <r>
    <x v="854"/>
    <s v="acrylictfac002"/>
    <s v="acrylictfac00212x12m"/>
    <s v=""/>
    <s v="Acrylic TF-AC-002"/>
    <s v="ACRYLIC TF-AC-002 (12 X 12 M)"/>
    <x v="787"/>
    <x v="0"/>
    <e v="#REF!"/>
    <s v="DUTA BUANA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855"/>
    <s v="pcasead030"/>
    <s v="ad030pcase"/>
    <s v=""/>
    <s v="P case AD 030"/>
    <s v="AD030 PCASE"/>
    <x v="787"/>
    <x v="0"/>
    <e v="#REF!"/>
    <s v="PMJP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856"/>
    <s v="agendabankkwarto"/>
    <s v="agbank"/>
    <s v=""/>
    <s v="Agenda Bank Kwarto"/>
    <s v="AG BANK"/>
    <x v="787"/>
    <x v="0"/>
    <e v="#REF!"/>
    <s v="GLORY"/>
    <s v="50 PCS"/>
    <s v="buku"/>
    <m/>
    <s v="50 PCS_"/>
    <n v="7"/>
    <n v="7"/>
    <s v="50 PCS"/>
    <s v=""/>
    <s v="50"/>
    <s v="PCS"/>
    <s v=""/>
    <s v=""/>
    <s v=""/>
    <s v=""/>
    <n v="50"/>
    <s v="PCS"/>
  </r>
  <r>
    <x v="857"/>
    <s v="agendabatik"/>
    <s v="agbatik"/>
    <s v=""/>
    <s v="Agenda batik"/>
    <s v="AG BATIK"/>
    <x v="787"/>
    <x v="0"/>
    <e v="#REF!"/>
    <s v="GLORY"/>
    <s v="100 PCS"/>
    <s v="buku"/>
    <m/>
    <s v="100 PCS_"/>
    <n v="8"/>
    <n v="8"/>
    <s v="100 PCS"/>
    <s v=""/>
    <s v="100"/>
    <s v="PCS"/>
    <s v=""/>
    <s v=""/>
    <s v=""/>
    <s v=""/>
    <n v="100"/>
    <s v="PCS"/>
  </r>
  <r>
    <x v="858"/>
    <s v="agendacalvinkleinsilver"/>
    <s v="agckkombinasi"/>
    <s v=""/>
    <s v="Agenda Calvin Klein silver"/>
    <s v="AG CK KOMBINASI"/>
    <x v="787"/>
    <x v="0"/>
    <e v="#REF!"/>
    <s v="GLO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59"/>
    <s v="agendacalvinkleinpolos"/>
    <s v="agckpolos"/>
    <s v=""/>
    <s v="Agenda Calvin Klein polos"/>
    <s v="AG CK POLOS"/>
    <x v="787"/>
    <x v="0"/>
    <e v="#REF!"/>
    <s v="GLO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0"/>
    <s v="agendacalvinkleinkombinasi"/>
    <s v="agckpolossilver"/>
    <s v=""/>
    <s v="Agenda Calvin Klein Kombinasi"/>
    <s v="AG CK POLOS (SILVER)"/>
    <x v="787"/>
    <x v="0"/>
    <e v="#REF!"/>
    <s v="GLO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1"/>
    <s v="agendapolos123mix"/>
    <s v="agenda123polosmix"/>
    <s v=""/>
    <s v="Agenda polos 123 Mix"/>
    <s v="AGENDA 123 POLOS MIX"/>
    <x v="787"/>
    <x v="0"/>
    <e v="#REF!"/>
    <s v="BINTANG SAUDARA"/>
    <s v="60 PCS"/>
    <s v="buku"/>
    <m/>
    <s v="60 PCS_"/>
    <n v="7"/>
    <n v="7"/>
    <s v="60 PCS"/>
    <s v=""/>
    <s v="60"/>
    <s v="PCS"/>
    <s v=""/>
    <s v=""/>
    <s v=""/>
    <s v=""/>
    <n v="60"/>
    <s v="PCS"/>
  </r>
  <r>
    <x v="862"/>
    <s v="agenda25kbc512hitam"/>
    <s v="agenda25khitambc512"/>
    <s v=""/>
    <s v="Agenda 25K BC-512 Hitam"/>
    <s v="AGENDA 25K HITAM BC-512"/>
    <x v="787"/>
    <x v="0"/>
    <e v="#REF!"/>
    <s v="SINAR KOTA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3"/>
    <s v="agenda50kbc511"/>
    <s v="agenda50kbc511"/>
    <s v=""/>
    <s v="Agenda 50K BC-511"/>
    <s v="AGENDA 50K BC-511"/>
    <x v="787"/>
    <x v="0"/>
    <e v="#REF!"/>
    <s v="SINAR KOTA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864"/>
    <s v="agenda703232kbc334"/>
    <s v="agenda703232kbc334"/>
    <s v=""/>
    <s v="Agenda 7032 32K BC-334"/>
    <s v="AGENDA 7032 32K BC-334"/>
    <x v="787"/>
    <x v="0"/>
    <e v="#REF!"/>
    <s v="SINAR KOTA"/>
    <s v="135 PCS"/>
    <s v="buku"/>
    <m/>
    <s v="135 PCS_"/>
    <n v="8"/>
    <n v="8"/>
    <s v="135 PCS"/>
    <s v=""/>
    <s v="135"/>
    <s v="PCS"/>
    <s v=""/>
    <s v=""/>
    <s v=""/>
    <s v=""/>
    <n v="135"/>
    <s v="PCS"/>
  </r>
  <r>
    <x v="865"/>
    <s v="agenda704848kbc335"/>
    <s v="agenda704848kbc335"/>
    <s v=""/>
    <s v="Agenda 7048 48K BC-335"/>
    <s v="AGENDA 7048 48K BC-335"/>
    <x v="787"/>
    <x v="0"/>
    <e v="#REF!"/>
    <s v="SINAR KOTA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866"/>
    <s v="agenda706060kbc336"/>
    <s v="agenda706060kbc336"/>
    <s v=""/>
    <s v="Agenda 7060 60K BC-336"/>
    <s v="AGENDA 7060 60K BC-336"/>
    <x v="787"/>
    <x v="0"/>
    <e v="#REF!"/>
    <s v="SINAR KOTA"/>
    <s v="190 PCS"/>
    <s v="buku"/>
    <m/>
    <s v="190 PCS_"/>
    <n v="8"/>
    <n v="8"/>
    <s v="190 PCS"/>
    <s v=""/>
    <s v="190"/>
    <s v="PCS"/>
    <s v=""/>
    <s v=""/>
    <s v=""/>
    <s v=""/>
    <n v="190"/>
    <s v="PCS"/>
  </r>
  <r>
    <x v="867"/>
    <s v="agendapolospc100mix"/>
    <s v="agendapolospc100mix"/>
    <s v=""/>
    <s v="Agenda polos PC-100 (mix)"/>
    <s v="AGENDA POLOS PC-100 MIX"/>
    <x v="787"/>
    <x v="0"/>
    <e v="#REF!"/>
    <s v="BINTANG SAUDARA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8"/>
    <s v="agendaprodeluxepc121wkkecil"/>
    <s v="agendaprodeluxekclpc121wk"/>
    <s v=""/>
    <s v="Agenda Pro Deluxe PC-121 WK Kecil"/>
    <s v="AGENDA PRO DELUXE KCL PC-121 WK"/>
    <x v="787"/>
    <x v="0"/>
    <e v="#REF!"/>
    <s v="BINTANG SAUDARA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869"/>
    <s v="agenda48kbc513hitam"/>
    <s v="agenda48khitambc513"/>
    <s v=""/>
    <s v="Agenda 48K BC-513 Hitam"/>
    <s v="AGENDA48K HITAM BC-513"/>
    <x v="787"/>
    <x v="0"/>
    <e v="#REF!"/>
    <s v="SINAR KOTA"/>
    <s v="200 PCS"/>
    <s v="buku"/>
    <m/>
    <s v="200 PCS_"/>
    <n v="8"/>
    <n v="8"/>
    <s v="200 PCS"/>
    <s v=""/>
    <s v="200"/>
    <s v="PCS"/>
    <s v=""/>
    <s v=""/>
    <s v=""/>
    <s v=""/>
    <n v="200"/>
    <s v="PCS"/>
  </r>
  <r>
    <x v="870"/>
    <s v="amploptaliexecutiveam310"/>
    <s v="amtaliexecutive310"/>
    <s v=""/>
    <s v="Amplop tali Executive AM 310"/>
    <s v="AM TALI EXECUTIVE 310"/>
    <x v="787"/>
    <x v="0"/>
    <e v="#REF!"/>
    <s v="EXECUTIVE"/>
    <s v="10 BOX (100 PCS)"/>
    <s v="amplop"/>
    <m/>
    <s v="10 BOX_100 PCS_"/>
    <n v="7"/>
    <n v="15"/>
    <s v="10 BOX"/>
    <s v="100 PCS"/>
    <s v="10"/>
    <s v="BOX"/>
    <s v="100"/>
    <s v="PCS"/>
    <s v=""/>
    <s v=""/>
    <n v="1000"/>
    <s v="PCS"/>
  </r>
  <r>
    <x v="871"/>
    <s v="shoppingbagb34"/>
    <s v="b34shoppingbag"/>
    <s v=""/>
    <s v="Shopping bag B 34"/>
    <s v="B34 SHOPPING BAG"/>
    <x v="787"/>
    <x v="0"/>
    <e v="#REF!"/>
    <s v="PMJP"/>
    <s v="720 PCS"/>
    <s v="tas"/>
    <m/>
    <s v="720 PCS_"/>
    <n v="8"/>
    <n v="8"/>
    <s v="720 PCS"/>
    <s v=""/>
    <s v="720"/>
    <s v="PCS"/>
    <s v=""/>
    <s v=""/>
    <s v=""/>
    <s v=""/>
    <n v="720"/>
    <s v="PCS"/>
  </r>
  <r>
    <x v="872"/>
    <s v="binderb516kb593832bailingniao"/>
    <s v="b593832binderb5|16kbailingniao96"/>
    <s v=""/>
    <s v="Binder B5 16K B5938-32 Bai Ling Niao"/>
    <s v="B5938-32 BINDER B5 | 16K - BAI LING NIAO (96)"/>
    <x v="787"/>
    <x v="0"/>
    <e v="#REF!"/>
    <s v="BINTANG JAY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873"/>
    <s v="tas30x25x15batik"/>
    <s v="bag30*25*15batik"/>
    <s v=""/>
    <s v="Tas 30x25x15 batik"/>
    <s v="BAG 30*25*15 BATIK"/>
    <x v="787"/>
    <x v="0"/>
    <e v="#REF!"/>
    <s v="LESTARI"/>
    <s v="20 LSN"/>
    <s v="tas"/>
    <m/>
    <s v="20 LSN_"/>
    <n v="7"/>
    <n v="7"/>
    <s v="20 LSN"/>
    <s v=""/>
    <s v="20"/>
    <s v="LSN"/>
    <n v="12"/>
    <s v="PCS"/>
    <s v=""/>
    <s v=""/>
    <n v="240"/>
    <s v="PCS"/>
  </r>
  <r>
    <x v="874"/>
    <s v="tas35x40x20beltbg15025"/>
    <s v="bag35*40*20beltbg15025"/>
    <s v=""/>
    <s v="Tas 35x40x20 belt BG 15-025"/>
    <s v="BAG 35*40*20 BELT  BG15-025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5"/>
    <s v="tas40x45x20batik"/>
    <s v="bag40*45*20batik"/>
    <s v=""/>
    <s v="Tas 40x45x20 batik"/>
    <s v="BAG 40*45*20 BATIK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6"/>
    <s v="tas40x45x20beltbg15026"/>
    <s v="bag40*45*20beltbg15026"/>
    <s v=""/>
    <s v="Tas 40x45x20 belt BG 15-026"/>
    <s v="BAG 40*45*20 BELT BG15-026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7"/>
    <s v="tas45x50x20bg16033b"/>
    <s v="bag45*50*20bg16033b"/>
    <s v=""/>
    <s v="Tas 45x50x20 BG 16-033 B"/>
    <s v="BAG 45*50*20  BG16-033 B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8"/>
    <s v="tas45x50x20beltbg15027"/>
    <s v="bag45*50*20beltbg15027"/>
    <s v=""/>
    <s v="Tas 45x50x20 belt BG 15-027"/>
    <s v="BAG 45*50*20 BELT  BG15-027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79"/>
    <s v="tas50x35x20bg10057"/>
    <s v="bag50*35*20bg10057"/>
    <s v=""/>
    <s v="Tas 50x35x20 BG 10-057"/>
    <s v="BAG 50*35*20 BG10-057"/>
    <x v="787"/>
    <x v="0"/>
    <e v="#REF!"/>
    <s v="LESTARI"/>
    <s v="15 LSN"/>
    <s v="tas"/>
    <m/>
    <s v="15 LSN_"/>
    <n v="7"/>
    <n v="7"/>
    <s v="15 LSN"/>
    <s v=""/>
    <s v="15"/>
    <s v="LSN"/>
    <n v="12"/>
    <s v="PCS"/>
    <s v=""/>
    <s v=""/>
    <n v="180"/>
    <s v="PCS"/>
  </r>
  <r>
    <x v="880"/>
    <s v="tas50x55x25beltbg15028"/>
    <s v="bag50*55*25beltbg15028"/>
    <s v=""/>
    <s v="Tas 50x55x25 belt BG 15-028"/>
    <s v="BAG 50*55*25 BELT BG15-028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1"/>
    <s v="tas55x65bg13021"/>
    <s v="bag55*65bg13021"/>
    <s v=""/>
    <s v="Tas 55x65 BG 13-021"/>
    <s v="BAG 55*65  BG13-021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2"/>
    <s v="tas60x70x25beltbg15029"/>
    <s v="bag60*70*25beltbg15029"/>
    <s v=""/>
    <s v="Tas 60x70x25 belt BG 15-029"/>
    <s v="BAG 60*70*25 BELT  BG15-029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3"/>
    <s v="tas70x55x25bg16033c"/>
    <s v="bag70*55*25bg16033c"/>
    <s v=""/>
    <s v="Tas 70x55x25 BG 16-033 C"/>
    <s v="BAG 70*55*25 BG16-033 C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4"/>
    <s v="tas70x70x30beltbg15030"/>
    <s v="bag70*70*30beltbg15030"/>
    <s v=""/>
    <s v="Tas 70x70x30 belt BG 15-030"/>
    <s v="BAG 70*70*30 BELT BG15-030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5"/>
    <s v="tas75x55x25bg16033"/>
    <s v="bag75*55*25bg16033"/>
    <s v=""/>
    <s v="Tas 75x55x25 BG16-033"/>
    <s v="BAG 75*55*25  BG16-033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886"/>
    <s v="paperbagbatiktptgtaliputih"/>
    <s v="bagbatiktaliputih"/>
    <s v=""/>
    <s v="Paper bag batik TPTG tali putih"/>
    <s v="BAG BATIK TALI PUTIH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887"/>
    <s v="stampaddebozzno2dbno2em"/>
    <s v="bakstampksgno2dbno2em"/>
    <s v=""/>
    <s v="Stampad Debozz no 2 DB-NO2EM"/>
    <s v="BAK STAMP KSG NO.2 DB-NO2EM"/>
    <x v="787"/>
    <x v="0"/>
    <e v="#REF!"/>
    <s v="DB"/>
    <s v="12 LSN"/>
    <s v="stamp"/>
    <m/>
    <s v="12 LSN_"/>
    <n v="7"/>
    <n v="7"/>
    <s v="12 LSN"/>
    <s v=""/>
    <s v="12"/>
    <s v="LSN"/>
    <n v="12"/>
    <s v="PCS"/>
    <s v=""/>
    <s v=""/>
    <n v="144"/>
    <s v="PCS"/>
  </r>
  <r>
    <x v="888"/>
    <s v="bp4wofficebp994"/>
    <s v="ballpen4wofficebp994"/>
    <s v=""/>
    <s v="Bp 4W Office BP-994"/>
    <s v="BALL PEN 4W OFFICE BP-994"/>
    <x v="787"/>
    <x v="0"/>
    <e v="#REF!"/>
    <s v="DB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889"/>
    <s v="ballpenxdmgp851smile"/>
    <s v="ballpensxdmgp851smile"/>
    <s v=""/>
    <s v="Ballpen XDM GP-851/ smile"/>
    <s v="BALLPEN (S) XDM GP-851/ SMILE"/>
    <x v="787"/>
    <x v="0"/>
    <e v="#REF!"/>
    <s v="SBS"/>
    <s v="40 LSN"/>
    <s v="pen"/>
    <m/>
    <s v="40 LSN_"/>
    <n v="7"/>
    <n v="7"/>
    <s v="40 LSN"/>
    <s v=""/>
    <s v="40"/>
    <s v="LSN"/>
    <n v="12"/>
    <s v="PCS"/>
    <s v=""/>
    <s v=""/>
    <n v="480"/>
    <s v="PCS"/>
  </r>
  <r>
    <x v="890"/>
    <s v="ballpenxdmgp860"/>
    <s v="ballpensxdmgp860"/>
    <s v=""/>
    <s v="Ballpen XDM GP-860"/>
    <s v="BALLPEN (S) XDM GP-860"/>
    <x v="787"/>
    <x v="0"/>
    <e v="#REF!"/>
    <s v="SBS"/>
    <s v="40 LSN"/>
    <s v="pen"/>
    <m/>
    <s v="40 LSN_"/>
    <n v="7"/>
    <n v="7"/>
    <s v="40 LSN"/>
    <s v=""/>
    <s v="40"/>
    <s v="LSN"/>
    <n v="12"/>
    <s v="PCS"/>
    <s v=""/>
    <s v=""/>
    <n v="480"/>
    <s v="PCS"/>
  </r>
  <r>
    <x v="891"/>
    <s v=""/>
    <s v="ballpenbp34912vokustransblackjk"/>
    <s v=""/>
    <m/>
    <s v="BALLPEN BP-349-12 VOKUS TRANS BLACK JK"/>
    <x v="787"/>
    <x v="0"/>
    <e v="#REF!"/>
    <m/>
    <m/>
    <m/>
    <m/>
    <s v=""/>
    <s v=""/>
    <s v=""/>
    <s v=""/>
    <s v=""/>
    <s v=""/>
    <s v=""/>
    <s v=""/>
    <s v=""/>
    <s v=""/>
    <s v=""/>
    <e v="#VALUE!"/>
    <s v=""/>
  </r>
  <r>
    <x v="892"/>
    <s v="bpgelcsg163035mm"/>
    <s v="ballpengelcsg163035mm"/>
    <s v=""/>
    <s v="Bp Gel CS-G163 0.35mm"/>
    <s v="BALLPEN GEL CS-G163 0.35MM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3"/>
    <s v="bpgelcsg165038mmbabyswim"/>
    <s v="ballpengelcsg165038mmbabyswim"/>
    <s v=""/>
    <s v="Bp Gel CS-G165 0.38mm Baby Swim"/>
    <s v="BALLPEN GEL CS-G165 0.38MM  BABY SWIM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4"/>
    <s v="bpgelcsg16705mm"/>
    <s v="ballpengelcsg16705mm"/>
    <s v=""/>
    <s v="Bp Gel CS-G167 0.5mm"/>
    <s v="BALLPEN GEL CS-G167 0.5MM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5"/>
    <s v="bpgelcsg16805mmmermaid"/>
    <s v="ballpengelcsg16805mmmermaid"/>
    <s v=""/>
    <s v="Bp Gel CS-G168 0.5mm Mermaid"/>
    <s v="BALLPEN GEL CS-G168 0.5MM MERMAID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6"/>
    <s v="bpgelgp1053gus038mm"/>
    <s v="ballpengelgp1053gus038mm"/>
    <s v=""/>
    <s v="Bp Gel GP-1053 (GUS) 0.38mm"/>
    <s v="BALLPEN GEL GP-1053 (GUS) 0.38MM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7"/>
    <s v="bpgelgp2035gajah"/>
    <s v="ballpengelgp2035gajah"/>
    <s v=""/>
    <s v="Bp Gel GP-2035 Gajah"/>
    <s v="BALLPEN GEL GP-2035 GAJAH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8"/>
    <s v="bpgelgp2036038mmgardensecretbotanical"/>
    <s v="ballpengelgp2036038mmgardensecretbotanical"/>
    <s v=""/>
    <s v="Bp Gel GP-2036 0.38mm Garden Secret Botanical"/>
    <s v="BALLPEN GEL GP-2036 0.38MM GARDEN SECRET BOTANICAL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899"/>
    <s v="bpgelgp2037ikan"/>
    <s v="ballpengelgp2037ikan"/>
    <s v=""/>
    <s v="Bp Gel GP-2037 Ikan"/>
    <s v="BALLPEN GEL GP-2037 IKAN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900"/>
    <s v="bpgelgp801035mmtakemeaway"/>
    <s v="ballpengelgp801035mmtakemeaway"/>
    <s v=""/>
    <s v="Bp Gel GP-8010 35mm Take Me Away"/>
    <s v="BALLPEN GEL GP-801 0.35MM TAKE ME AWAY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901"/>
    <s v="bpgelgp802035mmlemons"/>
    <s v="ballpengelgp802035mmlemons"/>
    <s v=""/>
    <s v="Bp Gel GP-802 0.35mm Lemons"/>
    <s v="BALLPEN GEL GP-802 0.35MM LEMONS"/>
    <x v="787"/>
    <x v="0"/>
    <e v="#REF!"/>
    <s v="DUTA BAHAGI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902"/>
    <s v="ballpengelht1020ht610newjell038mm"/>
    <s v="ballpengelht1020ht601newjell038mm"/>
    <s v=""/>
    <s v="Ballpen gel HT-1020/ HT-610 new jell 0.38mm"/>
    <s v="BALLPEN GEL HT-1020/ HT-601 NEW JELL 0.38MM"/>
    <x v="787"/>
    <x v="0"/>
    <e v="#REF!"/>
    <s v="DUTA BUAN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903"/>
    <s v="bpgeltfg311403mmhightechknock"/>
    <s v="ballpengeltfg311403mmhightechknock"/>
    <s v=""/>
    <s v="Bp Gel TF G-3114 0.3mm Hightech Knock"/>
    <s v="BALLPEN GEL TF G-3114 0.3MM HIGHTECH KNOCK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4"/>
    <s v="bpgeltf1191hitek03mm"/>
    <s v="ballpengeltf1191bodywr03mmhightech"/>
    <s v=""/>
    <s v="Bp gel TF-1191 hitek 0.3mm"/>
    <s v="BALLPEN GEL TF-1191 BODY WR 0.3MM HIGHTECH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5"/>
    <s v="bpgeltf3115hitekknock03mm"/>
    <s v="ballpengeltf311503mmhightechknock"/>
    <s v=""/>
    <s v="Bp gel TF-3115 hitek knock 0.3mm"/>
    <s v="BALLPEN GEL TF-3115 0.3MM HIGHTECH KNOCK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6"/>
    <s v="bpgeltf342b10mmbatik450005%"/>
    <s v="ballpengeltf342b10mmbatik450005%"/>
    <s v=""/>
    <s v="Bp Gel TF-342 B 1.0mm Batik (45000-5%)"/>
    <s v="BALLPEN GEL TF-342B 1.0 MM BATIK (45000-5%)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7"/>
    <s v="bpgeltf343b05mmbatik370005%"/>
    <s v="ballpengeltf343b05mmbatik370005%"/>
    <s v=""/>
    <s v="Bp Gel TF-343 B 0.5mm Batik (37000-5%)"/>
    <s v="BALLPEN GEL TF-343B 0.5 MM BATIK (37000-5%)"/>
    <x v="787"/>
    <x v="0"/>
    <e v="#REF!"/>
    <s v="DUTA BUANA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908"/>
    <s v="bppromosihm2220"/>
    <s v="ballpenpromosihm2220"/>
    <s v=""/>
    <s v="Bp Promosi HM-2220"/>
    <s v="BALLPEN PROMOSI HM-2220"/>
    <x v="787"/>
    <x v="0"/>
    <e v="#REF!"/>
    <s v="DUTA BUANA"/>
    <m/>
    <s v="pen"/>
    <m/>
    <s v=""/>
    <s v=""/>
    <s v=""/>
    <s v=""/>
    <s v=""/>
    <s v=""/>
    <s v=""/>
    <s v=""/>
    <s v=""/>
    <s v=""/>
    <s v=""/>
    <e v="#VALUE!"/>
    <s v=""/>
  </r>
  <r>
    <x v="909"/>
    <s v="bptf20376warna"/>
    <s v="ballpentf20376wrmulticolorpen"/>
    <s v=""/>
    <s v="Bp TF-2037 6 warna"/>
    <s v="BALLPEN TF-2037 6WR (MULTI COLOR PEN)"/>
    <x v="787"/>
    <x v="0"/>
    <e v="#REF!"/>
    <s v="DUTA BUANA"/>
    <s v="60 LSN"/>
    <s v="pen"/>
    <m/>
    <s v="60 LSN_"/>
    <n v="7"/>
    <n v="7"/>
    <s v="60 LSN"/>
    <s v=""/>
    <s v="60"/>
    <s v="LSN"/>
    <n v="12"/>
    <s v="PCS"/>
    <s v=""/>
    <s v=""/>
    <n v="720"/>
    <s v="PCS"/>
  </r>
  <r>
    <x v="910"/>
    <s v="ballpentf7194w"/>
    <s v="ballpentf7194wr"/>
    <s v=""/>
    <s v="Ballpen TF-719 4W"/>
    <s v="BALLPEN TF-719 4WR"/>
    <x v="787"/>
    <x v="0"/>
    <e v="#REF!"/>
    <s v="DUTA BUANA"/>
    <s v="108 LSN"/>
    <s v="pen"/>
    <m/>
    <s v="108 LSN_"/>
    <n v="8"/>
    <n v="8"/>
    <s v="108 LSN"/>
    <s v=""/>
    <s v="108"/>
    <s v="LSN"/>
    <n v="12"/>
    <s v="PCS"/>
    <s v=""/>
    <s v=""/>
    <n v="1296"/>
    <s v="PCS"/>
  </r>
  <r>
    <x v="911"/>
    <s v="ballpentf7294w"/>
    <s v="ballpentf7294wr"/>
    <s v=""/>
    <s v="Ballpen TF-729 4W"/>
    <s v="BALLPEN TF-729 4WR"/>
    <x v="787"/>
    <x v="0"/>
    <e v="#REF!"/>
    <s v="DUTA BUANA"/>
    <s v="108 LSN"/>
    <s v="pen"/>
    <m/>
    <s v="108 LSN_"/>
    <n v="8"/>
    <n v="8"/>
    <s v="108 LSN"/>
    <s v=""/>
    <s v="108"/>
    <s v="LSN"/>
    <n v="12"/>
    <s v="PCS"/>
    <s v=""/>
    <s v=""/>
    <n v="1296"/>
    <s v="PCS"/>
  </r>
  <r>
    <x v="912"/>
    <s v="refillgelxdmgp4117"/>
    <s v="ballpenjxrefillxdmgp4117"/>
    <s v=""/>
    <s v="Refill Gel XDM GP-4117"/>
    <s v="BALLPEN(J) XREFILL XDM GP-4117"/>
    <x v="787"/>
    <x v="0"/>
    <e v="#REF!"/>
    <s v="SBS"/>
    <s v="18 BOX (240 PCS)"/>
    <s v="pen"/>
    <m/>
    <s v="18 BOX_240 PCS_"/>
    <n v="7"/>
    <n v="15"/>
    <s v="18 BOX"/>
    <s v="240 PCS"/>
    <s v="18"/>
    <s v="BOX"/>
    <s v="240"/>
    <s v="PCS"/>
    <s v=""/>
    <s v=""/>
    <n v="4320"/>
    <s v="PCS"/>
  </r>
  <r>
    <x v="913"/>
    <s v="balonbl100178"/>
    <s v="balonbl100178"/>
    <s v=""/>
    <s v="Balon BL-100178"/>
    <s v="BALON BL-100178"/>
    <x v="787"/>
    <x v="0"/>
    <e v="#REF!"/>
    <s v="MAJU MAPAN JAYA"/>
    <s v="14 RTG"/>
    <s v="balon"/>
    <m/>
    <s v="14 RTG_"/>
    <n v="7"/>
    <n v="7"/>
    <s v="14 RTG"/>
    <s v=""/>
    <s v="14"/>
    <s v="RTG"/>
    <s v=""/>
    <s v=""/>
    <s v=""/>
    <s v=""/>
    <n v="14"/>
    <s v="RTG"/>
  </r>
  <r>
    <x v="914"/>
    <s v="balonbl1005"/>
    <s v="balonbl1005"/>
    <s v=""/>
    <s v="Balon BL-1005"/>
    <s v="BALON BL-1005"/>
    <x v="787"/>
    <x v="0"/>
    <e v="#REF!"/>
    <s v="MAJU MAPAN JAYA"/>
    <s v="2 RTG"/>
    <s v="balon"/>
    <m/>
    <s v="2 RTG_"/>
    <n v="6"/>
    <n v="6"/>
    <s v="2 RTG"/>
    <s v=""/>
    <s v="2"/>
    <s v="RTG"/>
    <s v=""/>
    <s v=""/>
    <s v=""/>
    <s v=""/>
    <n v="2"/>
    <s v="RTG"/>
  </r>
  <r>
    <x v="915"/>
    <s v="balonbl1009"/>
    <s v="balonbl1009"/>
    <s v=""/>
    <s v="Balon BL-1009"/>
    <s v="BALON BL-1009"/>
    <x v="787"/>
    <x v="0"/>
    <e v="#REF!"/>
    <s v="MAJU MAPAN JAYA"/>
    <s v="18 RTG"/>
    <s v="balon"/>
    <m/>
    <s v="18 RTG_"/>
    <n v="7"/>
    <n v="7"/>
    <s v="18 RTG"/>
    <s v=""/>
    <s v="18"/>
    <s v="RTG"/>
    <s v=""/>
    <s v=""/>
    <s v=""/>
    <s v=""/>
    <n v="18"/>
    <s v="RTG"/>
  </r>
  <r>
    <x v="916"/>
    <s v="balonbl100092"/>
    <s v="balonbl10092"/>
    <s v=""/>
    <s v="Balon BL-100092"/>
    <s v="BALON BL-10092"/>
    <x v="787"/>
    <x v="0"/>
    <e v="#REF!"/>
    <s v="MAJU MAPAN JAYA"/>
    <s v="89 RTG"/>
    <s v="balon"/>
    <m/>
    <s v="89 RTG_"/>
    <n v="7"/>
    <n v="7"/>
    <s v="89 RTG"/>
    <s v=""/>
    <s v="89"/>
    <s v="RTG"/>
    <s v=""/>
    <s v=""/>
    <s v=""/>
    <s v=""/>
    <n v="89"/>
    <s v="RTG"/>
  </r>
  <r>
    <x v="917"/>
    <s v="baloncacing1022+pompakecilcpk2225"/>
    <s v="baloncacing1022isi25pompakecilcpk2225"/>
    <s v=""/>
    <s v="Balon Cacing  1022 + Pompa Kecil CPK 2225"/>
    <s v="BALON CACING 1022 ISI 25+POMPA KECIL CPK 2225"/>
    <x v="787"/>
    <x v="0"/>
    <e v="#REF!"/>
    <s v="PSM"/>
    <s v="280 PAK"/>
    <s v="balon"/>
    <m/>
    <s v="280 PAK_"/>
    <n v="8"/>
    <n v="8"/>
    <s v="280 PAK"/>
    <s v=""/>
    <s v="280"/>
    <s v="PAK"/>
    <s v=""/>
    <s v=""/>
    <s v=""/>
    <s v=""/>
    <n v="280"/>
    <s v="PAK"/>
  </r>
  <r>
    <x v="918"/>
    <s v="baloncacing+pompakecilisi25cpk1825"/>
    <s v="baloncacingpompakecilisi25cpk1825"/>
    <s v=""/>
    <s v="Balon Cacing + pompa kecil isi 25 CPK 1825"/>
    <s v="BALON CACING+POMPA KECIL ISI 25 CPK 1825"/>
    <x v="787"/>
    <x v="0"/>
    <e v="#REF!"/>
    <s v="PSM"/>
    <s v="280 PAK"/>
    <s v="balon"/>
    <m/>
    <s v="280 PAK_"/>
    <n v="8"/>
    <n v="8"/>
    <s v="280 PAK"/>
    <s v=""/>
    <s v="280"/>
    <s v="PAK"/>
    <s v=""/>
    <s v=""/>
    <s v=""/>
    <s v=""/>
    <n v="280"/>
    <s v="PAK"/>
  </r>
  <r>
    <x v="919"/>
    <s v="balonfoilhurufhappybdaypelangibf07hb"/>
    <s v="balonfoilhurufhappybdaypelangibf07hb"/>
    <s v=""/>
    <s v="Balon Foil Huruf Happy B Day Pelangi BF 07 HB"/>
    <s v="BALON FOIL HURUF HAPPY B DAY PELANGI BF 07HB"/>
    <x v="787"/>
    <x v="0"/>
    <e v="#REF!"/>
    <s v="PSM"/>
    <s v="120 SET"/>
    <s v="balon"/>
    <m/>
    <s v="120 SET_"/>
    <n v="8"/>
    <n v="8"/>
    <s v="120 SET"/>
    <s v=""/>
    <s v="120"/>
    <s v="SET"/>
    <s v=""/>
    <s v=""/>
    <s v=""/>
    <s v=""/>
    <n v="120"/>
    <s v="SET"/>
  </r>
  <r>
    <x v="920"/>
    <s v="balonfs5motif20x5lkf3200m"/>
    <s v="balonfs5motif20x5lkf3200m"/>
    <s v=""/>
    <s v="Balon FS 5 Motif 20x5 LKF 3200 M"/>
    <s v="BALON FS 5 MOTIF 20X5 LKF 3200M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1"/>
    <s v="balonfsbintangbulan20x5lkf3200m12"/>
    <s v="balonfsbintangbulan20x5lkf3200m12"/>
    <s v=""/>
    <s v="Balon FS Bintang Bulan 20x5 LKF 3200 M12"/>
    <s v="BALON FS BINTANG BULAN 20X5 LKF 3200M12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2"/>
    <s v="balonfscupcake20x5lkf3200m16"/>
    <s v="balonfscupcake20x5lkf3200m16"/>
    <s v=""/>
    <s v="Balon FS Cupcake 20x5 LKF 3200 M 16"/>
    <s v="BALON FS CUPCAKE 20X5 LKF 3200M 16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3"/>
    <s v="balonfshb123220x5lkf3200hb"/>
    <s v="balonfshb123220x5lkf3200hb"/>
    <s v=""/>
    <s v="Balon FS HB 1232 20x5 LKF 3200 HB"/>
    <s v="BALON FS HB1232 20X5 LKF 3200HB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4"/>
    <s v="balonfsmickey20x5lkf3200m3"/>
    <s v="balonfsmickey20x5lkf3200m3"/>
    <s v=""/>
    <s v="Balon FS Mickey 20x5 LKF 3200 M3"/>
    <s v="BALON FS MICKEY 20X5 LKF 3200M3"/>
    <x v="787"/>
    <x v="0"/>
    <e v="#REF!"/>
    <s v="PSM"/>
    <s v="100 LPG"/>
    <s v="balon"/>
    <m/>
    <s v="100 LPG_"/>
    <n v="8"/>
    <n v="8"/>
    <s v="100 LPG"/>
    <s v=""/>
    <s v="100"/>
    <s v="LPG"/>
    <s v=""/>
    <s v=""/>
    <s v=""/>
    <s v=""/>
    <n v="100"/>
    <s v="LPG"/>
  </r>
  <r>
    <x v="925"/>
    <s v="balonfspolkadot123220x5lkf3200"/>
    <s v="balonfspolkadot123220x5lkf3200pt5"/>
    <s v=""/>
    <s v="Balon FS Polkadot 1232 20x5 LKF 3200 "/>
    <s v="BALON FS POLKADOT 1232 20X5 LKF 3200PT5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6"/>
    <s v="balonfspolkadotputih20x5lkf3200pp"/>
    <s v="balonfspolkadotputih20x5lkf3200pp"/>
    <s v=""/>
    <s v="Balon Fs Polkadot Putih 20 x 5 LKF 3200 PP"/>
    <s v="BALON FS POLKADOT PUTIH 20 X 5 LKF 3200 PP"/>
    <x v="787"/>
    <x v="0"/>
    <e v="#REF!"/>
    <s v="PSM"/>
    <s v="48 LSN"/>
    <s v="dll"/>
    <m/>
    <s v="48 LSN_"/>
    <n v="7"/>
    <n v="7"/>
    <s v="48 LSN"/>
    <s v=""/>
    <s v="48"/>
    <s v="LSN"/>
    <n v="12"/>
    <s v="PCS"/>
    <s v=""/>
    <s v=""/>
    <n v="576"/>
    <s v="PCS"/>
  </r>
  <r>
    <x v="927"/>
    <s v="balonfspolkadotwarna20x5lkf3200pw"/>
    <s v="balonfspolkadotwarna20x5lkf3200pw"/>
    <s v=""/>
    <s v="Balon FS Polkadot Warna 20x5 LKF 3200 PW"/>
    <s v="BALON FS POLKADOT WARNA 20X5 LKF 3200PW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8"/>
    <s v="balonjumbo12x3lj1836"/>
    <s v="balonjumbo12x3lj1836"/>
    <s v=""/>
    <s v="Balon Jumbo 12x3 LJ 1836"/>
    <s v="BALON JUMBO 12X3 LJ 1836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29"/>
    <s v="balonjumbo12x5lj1836"/>
    <s v="balonjumbo12x3lj1836"/>
    <s v=""/>
    <s v="Balon Jumbo 12x5 LJ 1836"/>
    <s v="BALON JUMBO 12X3 LJ 1836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0"/>
    <s v="balonlove102220x5lkl2200"/>
    <s v="balonlove102220x5lkl2200"/>
    <s v=""/>
    <s v="Balon Love 1022 20x5 LKL 2200"/>
    <s v="BALON LOVE 1022 20X5 LKL 2200"/>
    <x v="787"/>
    <x v="0"/>
    <e v="#REF!"/>
    <s v="PSM"/>
    <s v="75 LPG"/>
    <s v="balon"/>
    <m/>
    <s v="75 LPG_"/>
    <n v="7"/>
    <n v="7"/>
    <s v="75 LPG"/>
    <s v=""/>
    <s v="75"/>
    <s v="LPG"/>
    <s v=""/>
    <s v=""/>
    <s v=""/>
    <s v=""/>
    <n v="75"/>
    <s v="LPG"/>
  </r>
  <r>
    <x v="931"/>
    <s v="balonmacarin1022lkm2200"/>
    <s v="balonmacaron102220x5lkm2200"/>
    <s v=""/>
    <s v="Balon Macarin 1022 LKM 2200"/>
    <s v="BALON MACARON 1022 20X5 LKM 2200"/>
    <x v="787"/>
    <x v="0"/>
    <e v="#REF!"/>
    <s v="PSM"/>
    <s v="60 LPG"/>
    <s v="balon"/>
    <m/>
    <s v="60 LPG_"/>
    <n v="7"/>
    <n v="7"/>
    <s v="60 LPG"/>
    <s v=""/>
    <s v="60"/>
    <s v="LPG"/>
    <s v=""/>
    <s v=""/>
    <s v=""/>
    <s v=""/>
    <n v="60"/>
    <s v="LPG"/>
  </r>
  <r>
    <x v="932"/>
    <s v="balonmacaron122820x5lkm2800"/>
    <s v="balonmacaron122820x5lkm2800"/>
    <s v=""/>
    <s v="Balon macaron 1228 20x5 LKM 2800"/>
    <s v="BALON MACARON 1228 20X5 LKM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3"/>
    <s v="balonmacaroni102220x5lkm2200"/>
    <s v="balonmacaroni102220x5lkm2200"/>
    <s v=""/>
    <s v="Balon Macaroni 1022 20x5 LKM 2200"/>
    <s v="BALON MACARONI 1022 20X5 LKM 2200"/>
    <x v="787"/>
    <x v="0"/>
    <e v="#REF!"/>
    <s v="PSM"/>
    <s v="60 LPG"/>
    <s v="balon"/>
    <m/>
    <s v="60 LPG_"/>
    <n v="7"/>
    <n v="7"/>
    <s v="60 LPG"/>
    <s v=""/>
    <s v="60"/>
    <s v="LPG"/>
    <s v=""/>
    <s v=""/>
    <s v=""/>
    <s v=""/>
    <n v="60"/>
    <s v="LPG"/>
  </r>
  <r>
    <x v="934"/>
    <s v="balonmacaroni122820x5lkm2800"/>
    <s v="balonmacaroni122820x5lkm2800"/>
    <s v=""/>
    <s v="Balon Macaroni 1228 20x5 LKM 2800"/>
    <s v="BALON MACARONI 1228 20X5 LKM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5"/>
    <s v="balonmetalik122820x5lmp2800"/>
    <s v="balonmetalik122820x5lmp2800"/>
    <s v=""/>
    <s v="Balon Metalik 1228 20x5 LMP 2800"/>
    <s v="BALON METALIK 1228 20X5 LMP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6"/>
    <s v="balonmetalikhb122820x5lms2800hb"/>
    <s v="balonmetalikhb122820x5lms2800hb"/>
    <s v=""/>
    <s v="Balon Metalik HB 1228 20x5 LMS 2800 HB"/>
    <s v="BALON METALIK HB 1228 20X5 LMS 2800HB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7"/>
    <s v="balonsmilewarna20x5lks3200sw"/>
    <s v="balonsmilewarna20x5lks3200sw"/>
    <s v=""/>
    <s v="Balon Smile Warna 20x5 LKS 3200 SW"/>
    <s v="BALON SMILE WARNA 20X5 LKS 3200SW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8"/>
    <s v="balontransparan122820x5ltp2800"/>
    <s v="balontranparan122820x5ltp2800"/>
    <s v=""/>
    <s v="Balon Transparan 1228 20x5 LTP 2800"/>
    <s v="BALON TRANPARAN 1228 20X5 LTP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39"/>
    <s v="balontransp122820x5ltp2800"/>
    <s v="balontransparan122820x5ltp2800"/>
    <s v=""/>
    <s v="Balon Transp 1228 20x5 LTP 2800"/>
    <s v="BALON TRANSPARAN 1228 20X5 LTP 2800"/>
    <x v="787"/>
    <x v="0"/>
    <e v="#REF!"/>
    <s v="PSM"/>
    <s v="50 LPG"/>
    <s v="balon"/>
    <m/>
    <s v="50 LPG_"/>
    <n v="7"/>
    <n v="7"/>
    <s v="50 LPG"/>
    <s v=""/>
    <s v="50"/>
    <s v="LPG"/>
    <s v=""/>
    <s v=""/>
    <s v=""/>
    <s v=""/>
    <n v="50"/>
    <s v="LPG"/>
  </r>
  <r>
    <x v="940"/>
    <s v="bindera5duyuaniiomcdwa503"/>
    <s v="bindera5diyuaniiomcdwa503"/>
    <s v=""/>
    <s v="Binder A5 Duyuani IOMC DWA5-03"/>
    <s v="BINDER A5 - DIYUANI IOMC DWA5-03"/>
    <x v="787"/>
    <x v="0"/>
    <e v="#REF!"/>
    <s v="BINTANG JAYA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41"/>
    <s v="bindera5fancy"/>
    <s v="bindera5fancy"/>
    <s v=""/>
    <s v="Binder A5 Fancy"/>
    <s v="BINDER A5 FANCY"/>
    <x v="787"/>
    <x v="0"/>
    <e v="#REF!"/>
    <s v="SINAR KOTA"/>
    <s v="180 PCS"/>
    <s v="map"/>
    <m/>
    <s v="180 PCS_"/>
    <n v="8"/>
    <n v="8"/>
    <s v="180 PCS"/>
    <s v=""/>
    <s v="180"/>
    <s v="PCS"/>
    <s v=""/>
    <s v=""/>
    <s v=""/>
    <s v=""/>
    <n v="180"/>
    <s v="PCS"/>
  </r>
  <r>
    <x v="942"/>
    <s v="bindera5pp"/>
    <s v="bindera5pp"/>
    <s v=""/>
    <s v="Binder A5 PP"/>
    <s v="BINDER A5 PP "/>
    <x v="787"/>
    <x v="0"/>
    <e v="#REF!"/>
    <s v="BINTANG JAY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43"/>
    <s v="bnotea5jkm479education"/>
    <s v="bindera5tsedm479educationjku"/>
    <s v=""/>
    <s v="B note A5 JK M479 Education"/>
    <s v="BINDER A5-TSED-M479 (EDUCATION) JK-U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4"/>
    <s v="bnotea5jkf506paradise"/>
    <s v="bindera5tsfrf506parafisejkf"/>
    <s v=""/>
    <s v="B note A5 JK F506 Paradise"/>
    <s v="BINDER A5-TSFR-F506 (PARAFISE) JK-F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5"/>
    <s v="bnotea5jkf509lifegoeson"/>
    <s v="bindera5tslgf509lifegoesonjkf"/>
    <s v=""/>
    <s v="B note A5 JK F509 Life Goes On"/>
    <s v="BINDER A5-TSLG-F509 (LIFE GOES ON) JK-F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6"/>
    <s v="bnoteb5jkm1314color"/>
    <s v="binderb5mhacm1314colorjku"/>
    <s v=""/>
    <s v="B note B5 JK M131 4 Color"/>
    <s v="BINDER B5-MHAC-M131 (4 COLOR) JK-U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7"/>
    <s v="bnoteb5jkm138merah"/>
    <s v="binderb5mhacm138redjku"/>
    <s v=""/>
    <s v="B note B5 JK M138 Merah"/>
    <s v="BINDER B5-MHAC-M138 (RED) JK-U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8"/>
    <s v="bnoteb5jkm128education"/>
    <s v="binderb5tsedm128educationjku"/>
    <s v=""/>
    <s v="B note B5 JK M128 Education"/>
    <s v="BINDER B5-TSED-M128 (EDUCATION) JK-U"/>
    <x v="787"/>
    <x v="1"/>
    <e v="#REF!"/>
    <s v="ATALI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49"/>
    <s v="bnote7102a520"/>
    <s v="bindernote7102a520"/>
    <s v=""/>
    <s v="B note 7102 A5-20"/>
    <s v="BINDER NOTE 7102 A5-20"/>
    <x v="787"/>
    <x v="0"/>
    <e v="#REF!"/>
    <s v="DUTA BAHAGIA"/>
    <s v="2 PAK (48 PCS)"/>
    <s v="map"/>
    <m/>
    <s v="2 PAK_48 PCS_"/>
    <n v="6"/>
    <n v="13"/>
    <s v="2 PAK"/>
    <s v="48 PCS"/>
    <s v="2"/>
    <s v="PAK"/>
    <s v="48"/>
    <s v="PCS"/>
    <s v=""/>
    <s v=""/>
    <n v="96"/>
    <s v="PCS"/>
  </r>
  <r>
    <x v="950"/>
    <s v="bnote8102b520"/>
    <s v="bindernote8102b5201pak@36pc"/>
    <s v=""/>
    <s v="B note 8102 B5-20"/>
    <s v="BINDER NOTE 8102 B5-20 (1 PAK @ 36 PC)"/>
    <x v="787"/>
    <x v="0"/>
    <e v="#REF!"/>
    <s v="DUTA BAHAGIA"/>
    <s v="2 PAK (48 PCS)"/>
    <s v="map"/>
    <m/>
    <s v="2 PAK_48 PCS_"/>
    <n v="6"/>
    <n v="13"/>
    <s v="2 PAK"/>
    <s v="48 PCS"/>
    <s v="2"/>
    <s v="PAK"/>
    <s v="48"/>
    <s v="PCS"/>
    <s v=""/>
    <s v=""/>
    <n v="96"/>
    <s v="PCS"/>
  </r>
  <r>
    <x v="951"/>
    <s v="bnotetopla998hijau"/>
    <s v="bindernote998colortoplagreen"/>
    <s v=""/>
    <s v="B note Topla 998 Hijau"/>
    <s v="BINDER NOTE 998 COLOR TOPLA GREEN"/>
    <x v="787"/>
    <x v="0"/>
    <e v="#REF!"/>
    <s v="TOPLA"/>
    <s v="144 PCS"/>
    <s v="map"/>
    <m/>
    <s v="144 PCS_"/>
    <n v="8"/>
    <n v="8"/>
    <s v="144 PCS"/>
    <s v=""/>
    <s v="144"/>
    <s v="PCS"/>
    <s v=""/>
    <s v=""/>
    <s v=""/>
    <s v=""/>
    <n v="144"/>
    <s v="PCS"/>
  </r>
  <r>
    <x v="952"/>
    <s v="bnotetopla998orange"/>
    <s v="bindernote998colortoplaorange"/>
    <s v=""/>
    <s v="B note Topla 998 Orange"/>
    <s v="BINDER NOTE 998 COLOR TOPLA ORANGE"/>
    <x v="787"/>
    <x v="0"/>
    <e v="#REF!"/>
    <s v="TOPLA"/>
    <s v="144 PCS"/>
    <s v="map"/>
    <m/>
    <s v="144 PCS_"/>
    <n v="8"/>
    <n v="8"/>
    <s v="144 PCS"/>
    <s v=""/>
    <s v="144"/>
    <s v="PCS"/>
    <s v=""/>
    <s v=""/>
    <s v=""/>
    <s v=""/>
    <n v="144"/>
    <s v="PCS"/>
  </r>
  <r>
    <x v="953"/>
    <s v="bnotetopla998merah"/>
    <s v="bindernote998colortoplared"/>
    <s v=""/>
    <s v="B note Topla 998 Merah"/>
    <s v="BINDER NOTE 998 COLOR TOPLA RED"/>
    <x v="787"/>
    <x v="0"/>
    <e v="#REF!"/>
    <s v="TOPLA"/>
    <s v="144 PCS"/>
    <s v="map"/>
    <m/>
    <s v="144 PCS_"/>
    <n v="8"/>
    <n v="8"/>
    <s v="144 PCS"/>
    <s v=""/>
    <s v="144"/>
    <s v="PCS"/>
    <s v=""/>
    <s v=""/>
    <s v=""/>
    <s v=""/>
    <n v="144"/>
    <s v="PCS"/>
  </r>
  <r>
    <x v="954"/>
    <s v="bnotetopla998kuning"/>
    <s v="bindernote998colortoplayellow"/>
    <s v=""/>
    <s v="B note Topla 998 Kuning"/>
    <s v="BINDER NOTE 998 COLOR TOPLA YELLOW"/>
    <x v="787"/>
    <x v="0"/>
    <e v="#REF!"/>
    <s v="TOPLA"/>
    <s v="144 PCS"/>
    <s v="map"/>
    <m/>
    <s v="144 PCS_"/>
    <n v="8"/>
    <n v="8"/>
    <s v="144 PCS"/>
    <s v=""/>
    <s v="144"/>
    <s v="PCS"/>
    <s v=""/>
    <s v=""/>
    <s v=""/>
    <s v=""/>
    <n v="144"/>
    <s v="PCS"/>
  </r>
  <r>
    <x v="955"/>
    <s v="bnotea510h1"/>
    <s v="bindernotea510h1"/>
    <s v=""/>
    <s v="B note A5-10H-1 "/>
    <s v="BINDER NOTE A5-10H-1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56"/>
    <s v="bnotea510h1"/>
    <s v="bindernotea510h11650025%"/>
    <s v=""/>
    <s v="B note A5-10H-1 "/>
    <s v="BINDER NOTE A5-10H-1 (16500-2.5%)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57"/>
    <s v="bindernotea51903bcbycycle"/>
    <s v="bindernotea51903bcbycycle"/>
    <s v=""/>
    <s v="Binder note A5-1903BC/ Bycycle"/>
    <s v="BINDER NOTE A5-1903BC/ BYCYCLE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58"/>
    <s v="bindernotea51903ctcity"/>
    <s v="bindernotea51903ctcity"/>
    <s v=""/>
    <s v="Binder note A5-1903CT/ City"/>
    <s v="BINDER NOTE A5-1903CT/ CITY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59"/>
    <s v="bnotea520h1"/>
    <s v="bindernotea520h1"/>
    <s v=""/>
    <s v="B note A5-20H-1"/>
    <s v="BINDER NOTE A5-20H-1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0"/>
    <s v="bnotea520h3"/>
    <s v="bindernotea520h31650025%"/>
    <s v=""/>
    <s v="B note A5-20H-3"/>
    <s v="BINDER NOTE A5-20H-3 (16500-2.5%)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1"/>
    <s v="bnotea526h34wrkancing"/>
    <s v="bindernotea520h34wrkancing"/>
    <s v=""/>
    <s v="B note A5-26H-3 4wr kancing"/>
    <s v="BINDER NOTE A5-20H-3 4WR KANCING"/>
    <x v="787"/>
    <x v="0"/>
    <e v="#REF!"/>
    <s v="DUTA BUAN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2"/>
    <s v="bindernotea5hp200sp"/>
    <s v="bindernotea5hp200sp"/>
    <s v=""/>
    <s v="Binder note A5-HP-200SP"/>
    <s v="BINDER NOTE A5-HP-200SP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63"/>
    <s v="bnoteb0159b526h"/>
    <s v="bindernoteb0159b526h"/>
    <s v=""/>
    <s v="B note B0159 (B5)-26H"/>
    <s v="BINDER NOTE B0159 (B5)-26H"/>
    <x v="787"/>
    <x v="0"/>
    <e v="#REF!"/>
    <s v="DUTA BUAN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64"/>
    <s v="bnoteb0160b526h"/>
    <s v="bindernoteb0160b526h"/>
    <s v=""/>
    <s v="B note B0160 (B5)-26H"/>
    <s v="BINDER NOTE B0160 (B5)-26H"/>
    <x v="787"/>
    <x v="0"/>
    <e v="#REF!"/>
    <s v="DUTA BUAN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65"/>
    <s v="bnoteb0164a53wr"/>
    <s v="bindernoteb0164a53wr"/>
    <s v=""/>
    <s v="B note B0164-A5 3WR"/>
    <s v="BINDER NOTE B0164-A5 3WR"/>
    <x v="787"/>
    <x v="0"/>
    <e v="#REF!"/>
    <s v="HERMAN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6"/>
    <s v="bnoteb0164a54wr"/>
    <s v="bindernoteb0164a54wr"/>
    <s v=""/>
    <s v="B note B0164-A5 4WR"/>
    <s v="BINDER NOTE B0164-A5 4WR"/>
    <x v="787"/>
    <x v="0"/>
    <e v="#REF!"/>
    <s v="HERMAN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7"/>
    <s v="bindernoteb0164b5pantone3w"/>
    <s v="bindernoteb0164a5pantone3wr"/>
    <s v=""/>
    <s v="Binder note B0164-B5 Pantone 3w"/>
    <s v="BINDER NOTE B0164-A5 PANTONE 3WR"/>
    <x v="787"/>
    <x v="0"/>
    <e v="#REF!"/>
    <s v="DB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8"/>
    <s v="bindernoteb0164a5pantone4w"/>
    <s v="bindernoteb0164a5pantone4wr"/>
    <s v=""/>
    <s v="Binder note B0164-A5 Pantone 4W"/>
    <s v="BINDER NOTE B0164-A5 PANTONE 4WR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69"/>
    <s v="bnoteb0164b54wr"/>
    <s v="bindernoteb0164b54wr"/>
    <s v=""/>
    <s v="B note B0164-B5 4WR"/>
    <s v="BINDER NOTE B0164-B5 4WR"/>
    <x v="787"/>
    <x v="0"/>
    <e v="#REF!"/>
    <s v="HERMAN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0"/>
    <s v="bindernoteb0164b5pantone4w"/>
    <s v="bindernoteb0164b5pantone4wr"/>
    <s v=""/>
    <s v="Binder note B0164-B5 Pantone 4W"/>
    <s v="BINDER NOTE B0164-B5 PANTONE 4WR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1"/>
    <s v="bindernoteb01744b5jx3t"/>
    <s v="bindernoteb0174b5jx3wr"/>
    <s v=""/>
    <s v="Binder note B01744 b5- (JX) 3 t"/>
    <s v="BINDER NOTE B0174-B5 (JX) 3WR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2"/>
    <s v="bnoteb0174b5jx3wr"/>
    <s v="bindernoteb0174b5jx3wr25rb25%"/>
    <s v=""/>
    <s v="B note B0174-B5 (JX) 3WR"/>
    <s v="BINDER NOTE B0174-B5 (JX) 3WR 25RB-2.5%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3"/>
    <s v="bnoteb0181a5gelinplastik"/>
    <s v="bindernoteb0181a5gelinplstk"/>
    <s v=""/>
    <s v="B note B 0181-A5 Gelin Plastik"/>
    <s v="BINDER NOTE B0181-A5 GELIN (PLSTK)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74"/>
    <s v="bnoteb0181b5gelinplastik"/>
    <s v="bindernoteb0181b5gelinplstk"/>
    <s v=""/>
    <s v="B note B 0181-B5 Gelin Plastik"/>
    <s v="BINDER NOTE B0181-B5 GELIN (PLSTK)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5"/>
    <s v="bnoteb526hynb5"/>
    <s v="bindernoteb526hynb5"/>
    <s v=""/>
    <s v="B note B5-26H (YN) B5"/>
    <s v="BINDER NOTE B5-26H (YN) B5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6"/>
    <s v="bnoteb526hynb5polos"/>
    <s v="bindernoteb526hynb5polos"/>
    <s v=""/>
    <s v="B note B5-26H (YN) B5 polos"/>
    <s v="BINDER NOTE B5-26H (YN) B5 POLOS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7"/>
    <s v="bnoteb526h3"/>
    <s v="bindernoteb526h320rb25%"/>
    <s v=""/>
    <s v="B note B5-26H-3"/>
    <s v="BINDER NOTE B5-26H-3 (20RB-2.5%)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8"/>
    <s v="bnoteb526h34wrkancing"/>
    <s v="bindernoteb526h34wrkancing"/>
    <s v=""/>
    <s v="B note B5-26H-3 4wr kancing"/>
    <s v="BINDER NOTE B5-26H-3 4WR KANCING"/>
    <x v="787"/>
    <x v="0"/>
    <e v="#REF!"/>
    <s v="DUTA BUAN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79"/>
    <s v="bnoteb526mynb5"/>
    <s v="bindernoteb526mynb5"/>
    <s v=""/>
    <s v="B note B5-26M (YN) B5"/>
    <s v="BINDER NOTE B5-26M (YN) B5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0"/>
    <s v="bnotebatikhtb"/>
    <s v="bindernotebatik"/>
    <s v=""/>
    <s v="B note batik HTB"/>
    <s v="BINDER NOTE BATIK"/>
    <x v="787"/>
    <x v="0"/>
    <e v="#REF!"/>
    <s v="HTB"/>
    <s v="348 PCS"/>
    <s v="map"/>
    <m/>
    <s v="348 PCS_"/>
    <n v="8"/>
    <n v="8"/>
    <s v="348 PCS"/>
    <s v=""/>
    <s v="348"/>
    <s v="PCS"/>
    <s v=""/>
    <s v=""/>
    <s v=""/>
    <s v=""/>
    <n v="348"/>
    <s v="PCS"/>
  </r>
  <r>
    <x v="981"/>
    <s v="bnotebatik7b"/>
    <s v="bindernotebatik7b"/>
    <s v=""/>
    <s v="B note Batik 7B"/>
    <s v="BINDER NOTE BATIK 7B"/>
    <x v="787"/>
    <x v="0"/>
    <e v="#REF!"/>
    <s v="TENAGA BARU"/>
    <s v="384 PCS"/>
    <s v="map"/>
    <m/>
    <s v="384 PCS_"/>
    <n v="8"/>
    <n v="8"/>
    <s v="384 PCS"/>
    <s v=""/>
    <s v="384"/>
    <s v="PCS"/>
    <s v=""/>
    <s v=""/>
    <s v=""/>
    <s v=""/>
    <n v="384"/>
    <s v="PCS"/>
  </r>
  <r>
    <x v="982"/>
    <s v="bnotefphy001a560"/>
    <s v="bindernotefphy001a560"/>
    <s v=""/>
    <s v="B note FPHY 001-A5-60"/>
    <s v="BINDER NOTE FPHY001-A5-60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83"/>
    <s v="bnotefphy001b560"/>
    <s v="bindernotefphy001b560"/>
    <s v=""/>
    <s v="B note FPHY 001-B5-60"/>
    <s v="BINDER NOTE FPHY001-B5-60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4"/>
    <s v="bnotefphy002a560"/>
    <s v="bindernotefphy002a560"/>
    <s v=""/>
    <s v="B note FPHY 002-A5-60"/>
    <s v="BINDER NOTE FPHY002-A5-60"/>
    <x v="787"/>
    <x v="0"/>
    <e v="#REF!"/>
    <s v="DUTA BAHAGIA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85"/>
    <s v="bnotefphy002b560"/>
    <s v="bindernotefphy002b560"/>
    <s v=""/>
    <s v="B note FPHY 002-B5-60"/>
    <s v="BINDER NOTE FPHY002-B5-60"/>
    <x v="787"/>
    <x v="0"/>
    <e v="#REF!"/>
    <s v="DUTA BAHAGIA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6"/>
    <s v="bnotegastaa51510jhjahit"/>
    <s v="bindernotegastaa51510jhjahit"/>
    <s v=""/>
    <s v="B Note Gasta A5-1510 JH/ Jahit"/>
    <s v="BINDER NOTE GASTA A5-1510JH/JAHIT"/>
    <x v="787"/>
    <x v="0"/>
    <e v="#REF!"/>
    <s v="SBS"/>
    <s v="100 PCS"/>
    <s v="map"/>
    <m/>
    <s v="100 PCS_"/>
    <n v="8"/>
    <n v="8"/>
    <s v="100 PCS"/>
    <s v=""/>
    <s v="100"/>
    <s v="PCS"/>
    <s v=""/>
    <s v=""/>
    <s v=""/>
    <s v=""/>
    <n v="100"/>
    <s v="PCS"/>
  </r>
  <r>
    <x v="987"/>
    <s v="bnotegastaa5hf200sp"/>
    <s v="bindernotegastaa5hf2005p"/>
    <s v=""/>
    <s v="B note Gasta A5-HF-200SP"/>
    <s v="BINDER NOTE GASTA A5-HF-2005P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8"/>
    <s v="bnotegastaa5hp2005p"/>
    <s v="bindernotegastaa5hp2005p"/>
    <s v=""/>
    <s v="B Note Gasta A5-HP-2005 P"/>
    <s v="BINDER NOTE GASTA A5-HP-2005P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89"/>
    <s v="bnotegastaa5hp200sp"/>
    <s v="bindernotegastaa5hp200sp"/>
    <s v=""/>
    <s v="B note gasta A5-HP-200SP"/>
    <s v="BINDER NOTE GASTA A5-HP-200SP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90"/>
    <s v="bnotegastaa5p2002t"/>
    <s v="bindernotegastaa5p2002t"/>
    <s v=""/>
    <s v="B Note Gasta A5-P-2002 T"/>
    <s v="BINDER NOTE GASTA A5-P-2002T"/>
    <x v="787"/>
    <x v="0"/>
    <e v="#REF!"/>
    <s v="SBS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991"/>
    <s v="bnotegastab5bt65batik"/>
    <s v="bindernotegastab5bt65batik"/>
    <s v=""/>
    <s v="B Note Gasta B5-BT65/ Batik"/>
    <s v="BINDER NOTE GASTA B5-BT65/BATIK"/>
    <x v="787"/>
    <x v="0"/>
    <e v="#REF!"/>
    <s v="SBS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92"/>
    <s v="bnotegastab5p2601f"/>
    <s v="bindernotegastab5p2601f"/>
    <s v=""/>
    <s v="B Note Gasta B5-P-2601 F"/>
    <s v="BINDER NOTE GASTA B5-P-2601F"/>
    <x v="787"/>
    <x v="0"/>
    <e v="#REF!"/>
    <s v="SBS"/>
    <s v="48 PCS"/>
    <s v="map"/>
    <m/>
    <s v="48 PCS_"/>
    <n v="7"/>
    <n v="7"/>
    <s v="48 PCS"/>
    <s v=""/>
    <s v="48"/>
    <s v="PCS"/>
    <s v=""/>
    <s v=""/>
    <s v=""/>
    <s v=""/>
    <n v="48"/>
    <s v="PCS"/>
  </r>
  <r>
    <x v="993"/>
    <s v="bnotegastab5p2602p"/>
    <s v="bindernotegastab5p2602p"/>
    <s v=""/>
    <s v="B Note Gasta B5-P-2602 P"/>
    <s v="BINDER NOTE GASTA B5-P-2602P"/>
    <x v="787"/>
    <x v="0"/>
    <e v="#REF!"/>
    <s v="SBS"/>
    <s v="48 PCS"/>
    <s v="map"/>
    <m/>
    <s v="48 PCS_"/>
    <n v="7"/>
    <n v="7"/>
    <s v="48 PCS"/>
    <s v=""/>
    <s v="48"/>
    <s v="PCS"/>
    <s v=""/>
    <s v=""/>
    <s v=""/>
    <s v=""/>
    <n v="48"/>
    <s v="PCS"/>
  </r>
  <r>
    <x v="994"/>
    <s v="bnotegastab5p2602t"/>
    <s v="bindernotegastab5p2602t"/>
    <s v=""/>
    <s v="B Note Gasta B5-P-2602 T"/>
    <s v="BINDER NOTE GASTA B5-P-2602T"/>
    <x v="787"/>
    <x v="0"/>
    <e v="#REF!"/>
    <s v="SBS"/>
    <s v="48 PCS"/>
    <s v="map"/>
    <m/>
    <s v="48 PCS_"/>
    <n v="7"/>
    <n v="7"/>
    <s v="48 PCS"/>
    <s v=""/>
    <s v="48"/>
    <s v="PCS"/>
    <s v=""/>
    <s v=""/>
    <s v=""/>
    <s v=""/>
    <n v="48"/>
    <s v="PCS"/>
  </r>
  <r>
    <x v="995"/>
    <s v="bnotegastab5un1909university"/>
    <s v="bindernotegastab5un1909university"/>
    <s v=""/>
    <s v="B Note Gasta B5-UN1909/ University"/>
    <s v="BINDER NOTE GASTA B5-UN1909/ UNIVERSITY"/>
    <x v="787"/>
    <x v="0"/>
    <e v="#REF!"/>
    <s v="SBS"/>
    <s v="96 PCS"/>
    <s v="map"/>
    <m/>
    <s v="96 PCS_"/>
    <n v="7"/>
    <n v="7"/>
    <s v="96 PCS"/>
    <s v=""/>
    <s v="96"/>
    <s v="PCS"/>
    <s v=""/>
    <s v=""/>
    <s v=""/>
    <s v=""/>
    <n v="96"/>
    <s v="PCS"/>
  </r>
  <r>
    <x v="996"/>
    <s v="bnotekancinga5jahit"/>
    <s v="bindernotekanca5jahit"/>
    <s v=""/>
    <s v="B Note Kancing A5 Jahit"/>
    <s v="BINDER NOTE KANC A5 JAHIT"/>
    <x v="787"/>
    <x v="0"/>
    <e v="#REF!"/>
    <s v="BINTANG SAUDARA"/>
    <s v="36 PCS"/>
    <s v="map"/>
    <m/>
    <s v="36 PCS_"/>
    <n v="7"/>
    <n v="7"/>
    <s v="36 PCS"/>
    <s v=""/>
    <s v="36"/>
    <s v="PCS"/>
    <s v=""/>
    <s v=""/>
    <s v=""/>
    <s v=""/>
    <n v="36"/>
    <s v="PCS"/>
  </r>
  <r>
    <x v="997"/>
    <s v="bnotemicrotopa5ca35campus"/>
    <s v="bindernotemicrotopa5ca35campus"/>
    <s v=""/>
    <s v="B Note Microtop A5-CA35/ Campus"/>
    <s v="BINDER NOTE MICROTOP A5-CA35/ CAMPUS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98"/>
    <s v="bnotemicrotopa5cl35college"/>
    <s v="bindernotemicrotopa5cl35college"/>
    <s v=""/>
    <s v="B Note Microtop A5-CL35/ College"/>
    <s v="BINDER NOTE MICROTOP A5-CL35/ COLLEGE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999"/>
    <s v="bnotemicrotopa5ut35university"/>
    <s v="bindernotemicrotopa5ut35university"/>
    <s v=""/>
    <s v="B Note Microtop A5-UT35/ University"/>
    <s v="BINDER NOTE MICROTOP A5-UT35/ UNIVERSITY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1000"/>
    <s v="bnoteslipa5sikacampus"/>
    <s v="bindernoteselipa5sikacampus"/>
    <s v=""/>
    <s v="B note slip A5 sika campus"/>
    <s v="BINDER NOTE SELIP A5 SIKA CAMPUS"/>
    <x v="787"/>
    <x v="0"/>
    <e v="#REF!"/>
    <s v="GRAFIND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001"/>
    <s v="bindernotewz7772512a5bv"/>
    <s v="bindernotewz7772512a5bicycle"/>
    <s v=""/>
    <s v="Binder note WZ-77725-12/ A5/ BV"/>
    <s v="BINDER NOTE WZ-77725-12/ A5/ BICYCLE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1002"/>
    <s v="bnotewz7772525a5vintage"/>
    <s v="bindernotewz7772525a5vintage"/>
    <s v=""/>
    <s v="B note WZ-77725-25/ A5/ Vintage"/>
    <s v="BINDER NOTE WZ-77725-25/A5/VINTAGE"/>
    <x v="787"/>
    <x v="0"/>
    <e v="#REF!"/>
    <s v="SBS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1003"/>
    <s v="bkmewarnaijumbo4seriif"/>
    <s v="bkmwrn4serijumboif"/>
    <s v=""/>
    <s v="Bk Mewarnai Jumbo 4 Seri IF"/>
    <s v="BK MWRN 4 SERI JUMBO IF"/>
    <x v="787"/>
    <x v="0"/>
    <e v="#REF!"/>
    <s v="GLORY STATIONERY"/>
    <s v="192 LSN"/>
    <s v="buku"/>
    <m/>
    <s v="192 LSN_"/>
    <n v="8"/>
    <n v="8"/>
    <s v="192 LSN"/>
    <s v=""/>
    <s v="192"/>
    <s v="LSN"/>
    <n v="12"/>
    <s v="PCS"/>
    <s v=""/>
    <s v=""/>
    <n v="2304"/>
    <s v="PCS"/>
  </r>
  <r>
    <x v="1004"/>
    <s v="bkmewarnai4seriejumboif"/>
    <s v="bkmwrn4seriejumboif"/>
    <s v=""/>
    <s v="Bk Mewarnai 4 Serie Jumbo IF"/>
    <s v="BK MWRN 4 SERIE JUMBO IF"/>
    <x v="787"/>
    <x v="0"/>
    <e v="#REF!"/>
    <s v="GLORY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005"/>
    <s v="bkmewarnaijumboabjadangkaif"/>
    <s v="bkmwrnjumboabjdangkaif"/>
    <s v=""/>
    <s v="Bk Mewarnai Jumbo Abjad Angka IF"/>
    <s v="BK MWRN JUMBO ABJD ANGKA IF"/>
    <x v="787"/>
    <x v="0"/>
    <e v="#REF!"/>
    <s v="GLORY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006"/>
    <s v="bkmewarnaijumboangkaif"/>
    <s v="bkmwrnjumboangkaif"/>
    <s v=""/>
    <s v="Bk Mewarnai Jumbo Angka IF"/>
    <s v="BK MWRN JUMBO ANGKA IF"/>
    <x v="787"/>
    <x v="0"/>
    <e v="#REF!"/>
    <s v="GLORY STATIONERY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007"/>
    <s v="bkmewarnaitodotif"/>
    <s v="bkmwrntodotif"/>
    <s v=""/>
    <s v="Bk Mewarnai To Dot IF"/>
    <s v="BK MWRN TO DOT IF"/>
    <x v="787"/>
    <x v="0"/>
    <e v="#REF!"/>
    <s v="GLORY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008"/>
    <s v="bpgelzuixuahitam1020"/>
    <s v="bolpointgelzuixuahitam1020"/>
    <s v=""/>
    <s v="Bp Gel Zui Xua Hitam 1020"/>
    <s v="BOLPOINT GEL ZUI XUA HITAM (1020)"/>
    <x v="787"/>
    <x v="0"/>
    <e v="#REF!"/>
    <s v="SAPUTRO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009"/>
    <s v="bpgelzuixuahitam"/>
    <s v="bolpointgelzuixuahitamn"/>
    <s v=""/>
    <s v="Bp Gel Zui Xua Hitam"/>
    <s v="BOLPOINT GEL ZUI XUA HITAM (N)"/>
    <x v="787"/>
    <x v="0"/>
    <e v="#REF!"/>
    <s v="SAPUTRO OFFICE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010"/>
    <s v="bookend3521lucky"/>
    <s v="bookend3521lucky"/>
    <s v=""/>
    <s v="Book End 3521 Lucky"/>
    <s v="BOOK END 3521 LUCKY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1"/>
    <s v="bookend3522shoes"/>
    <s v="bookend3522shoes"/>
    <s v=""/>
    <s v="Book End 3522 Shoes"/>
    <s v="BOOK END 3522 SHOES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2"/>
    <s v="bookend3523sweetunicorn"/>
    <s v="bookend3523sweetunicorn"/>
    <s v=""/>
    <s v="Book End 3523 Sweet Unicorn"/>
    <s v="BOOK END 3523 SWEET UNICORN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3"/>
    <s v="bookend3526happytime"/>
    <s v="bookend3526happytime"/>
    <s v=""/>
    <s v="Book End 3526 Happy Time"/>
    <s v="BOOK END 3526 HAPPY TIME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4"/>
    <s v="bookend3526leisuretime"/>
    <s v="bookend3526leisuretime"/>
    <s v=""/>
    <s v="Book End 3526 Leisure Time"/>
    <s v="BOOK END 3526 LEISURE TIME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5"/>
    <s v="bookend3527happycow"/>
    <s v="bookend3527happycow"/>
    <s v=""/>
    <s v="Book End 3527 Happy Cow"/>
    <s v="BOOK END 3527 HAPPY COW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6"/>
    <s v="bookend3531foodstall"/>
    <s v="bookend3531foodstall"/>
    <s v=""/>
    <s v="Book End 3531 Food Stall"/>
    <s v="BOOK END 3531 FOOD STALL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7"/>
    <s v="bookend3533bear"/>
    <s v="bookend3533bear"/>
    <s v=""/>
    <s v="Book End 3533 Bear"/>
    <s v="BOOK END 3533 BEAR 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8"/>
    <s v="bookend3534knowledge"/>
    <s v="bookend3534knowledge"/>
    <s v=""/>
    <s v="Book End 3534 Knowledge"/>
    <s v="BOOK END 3534 KNOWLEDGE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19"/>
    <s v="bookend3539stars"/>
    <s v="bookend3539stars"/>
    <s v=""/>
    <s v="Book End 3539 Stars"/>
    <s v="BOOK END 3539 STARS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0"/>
    <s v="bookend3540hellomimi"/>
    <s v="bookend3540hellomimi"/>
    <s v=""/>
    <s v="Book End 3540 Hello Mimi"/>
    <s v="BOOK END 3540 HELLO MIMI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1"/>
    <s v="bookend3552spacetravel"/>
    <s v="bookend3552spacetravel"/>
    <s v=""/>
    <s v="Book End 3552 Space Travel"/>
    <s v="BOOK END 3552 SPACE TRAVEL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2"/>
    <s v="bookend3553spacetravel"/>
    <s v="bookend3553spacetravel"/>
    <s v=""/>
    <s v="Book End 3553 Space Travel"/>
    <s v="BOOK END 3553 SPACE TRAVEL 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3"/>
    <s v="bookend3565astronautgirl"/>
    <s v="bookend3565astronautgirl"/>
    <s v=""/>
    <s v="Book End 3565 Astronaut Girl"/>
    <s v="BOOK END 3565 ASTRONAUT GIRL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4"/>
    <s v="bookend777371hamster"/>
    <s v="bookend777371hamster"/>
    <s v=""/>
    <s v="Book End 777-371 Hamster"/>
    <s v="BOOK END 777-371 HAMSTER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5"/>
    <s v="bookend777377fruits"/>
    <s v="bookend777377fruits"/>
    <s v=""/>
    <s v="Book End 777-377 Fruits"/>
    <s v="BOOK END 777-377 FRUITS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6"/>
    <s v="bookend777395girl"/>
    <s v="bookend777395girl"/>
    <s v=""/>
    <s v="Book End 777-395 Girl"/>
    <s v="BOOK END 777-395 GIRL"/>
    <x v="787"/>
    <x v="0"/>
    <e v="#REF!"/>
    <s v="SAHABAT REJEKI"/>
    <s v="60 BOX"/>
    <s v="dll"/>
    <m/>
    <s v="60 BOX_"/>
    <n v="7"/>
    <n v="7"/>
    <s v="60 BOX"/>
    <s v=""/>
    <s v="60"/>
    <s v="BOX"/>
    <s v=""/>
    <s v=""/>
    <s v=""/>
    <s v=""/>
    <n v="60"/>
    <s v="BOX"/>
  </r>
  <r>
    <x v="1027"/>
    <s v="boxfilebesimicrotopmt1151ssn"/>
    <s v="boxfilebesimicrotopmt1151ssn"/>
    <s v=""/>
    <s v="Box file Besi Microtop MT-115/ 1ssn"/>
    <s v="BOX FILE BESI MICROTOP MT-115/1SSN"/>
    <x v="787"/>
    <x v="0"/>
    <e v="#REF!"/>
    <s v="SBS"/>
    <s v="24 PCS"/>
    <s v="doc"/>
    <m/>
    <s v="24 PCS_"/>
    <n v="7"/>
    <n v="7"/>
    <s v="24 PCS"/>
    <s v=""/>
    <s v="24"/>
    <s v="PCS"/>
    <s v=""/>
    <s v=""/>
    <s v=""/>
    <s v=""/>
    <n v="24"/>
    <s v="PCS"/>
  </r>
  <r>
    <x v="1028"/>
    <s v="boxfilebesimicrotopmt1151ssn"/>
    <s v="boxfilemt115"/>
    <s v=""/>
    <s v="Box file Besi Microtop MT-115/ 1ssn"/>
    <s v="BOX FILE MT 115"/>
    <x v="787"/>
    <x v="0"/>
    <e v="#REF!"/>
    <s v="SBS"/>
    <s v="24 PCS"/>
    <s v="doc"/>
    <m/>
    <s v="24 PCS_"/>
    <n v="7"/>
    <n v="7"/>
    <s v="24 PCS"/>
    <s v=""/>
    <s v="24"/>
    <s v="PCS"/>
    <s v=""/>
    <s v=""/>
    <s v=""/>
    <s v=""/>
    <n v="24"/>
    <s v="PCS"/>
  </r>
  <r>
    <x v="1029"/>
    <s v="boxfileplkmicrotopa6183susun"/>
    <s v="boxfileplkmicrotopa6183ssn"/>
    <s v=""/>
    <s v="Box file PLK Microtop A-618 3 susun"/>
    <s v="BOX FILE PLK MICROTOP A-618/ 3SSN"/>
    <x v="787"/>
    <x v="0"/>
    <e v="#REF!"/>
    <s v="SBS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0"/>
    <s v="boxfileplkmicrotopa6484susun"/>
    <s v="boxfileplkmicrotopa6484ssn"/>
    <s v=""/>
    <s v="Box file PLK Microtop A-648 4 susun"/>
    <s v="BOX FILE PLK MICROTOP A-648/ 4SSN"/>
    <x v="787"/>
    <x v="0"/>
    <e v="#REF!"/>
    <s v="SBS"/>
    <s v="40 PCS"/>
    <s v="doc"/>
    <m/>
    <s v="40 PCS_"/>
    <n v="7"/>
    <n v="7"/>
    <s v="40 PCS"/>
    <s v=""/>
    <s v="40"/>
    <s v="PCS"/>
    <s v=""/>
    <s v=""/>
    <s v=""/>
    <s v=""/>
    <n v="40"/>
    <s v="PCS"/>
  </r>
  <r>
    <x v="1031"/>
    <s v="boxfiletyloc306birumuda"/>
    <s v="boxfiletyloc306birumuda"/>
    <s v=""/>
    <s v="Box file Tylo C.306 biru muda"/>
    <s v="BOX FILE TYLO C.306 BIRU MUDA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2"/>
    <s v="boxfiletyloc306birutua"/>
    <s v="boxfiletyloc306birutua"/>
    <s v=""/>
    <s v="Box file Tylo C.306 biru tua"/>
    <s v="BOX FILE TYLO C.306 BIRU TUA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3"/>
    <s v="boxfiletyloc306hijau"/>
    <s v="boxfiletyloc306hijau"/>
    <s v=""/>
    <s v="Box file Tylo C.306 hijau"/>
    <s v="BOX FILE TYLO C.306 HIJAU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4"/>
    <s v="boxfiletyloc306hitam"/>
    <s v="boxfiletyloc306hitam"/>
    <s v=""/>
    <s v="Box file Tylo C.306 hitam"/>
    <s v="BOX FILE TYLO C.306 HITAM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5"/>
    <s v="boxfiletyloc306merah"/>
    <s v="boxfiletyloc306merah"/>
    <s v=""/>
    <s v="Box file Tylo C.306 merah"/>
    <s v="BOX FILE TYLO C.306 MERAH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6"/>
    <s v="boxfiletyloc306orange"/>
    <s v="boxfiletyloc306orange"/>
    <s v=""/>
    <s v="Box file Tylo C.306 orange"/>
    <s v="BOX FILE TYLO C.306 ORANGE"/>
    <x v="787"/>
    <x v="0"/>
    <e v="#REF!"/>
    <s v="YUSHINCA"/>
    <s v="48 PCS"/>
    <s v="doc"/>
    <m/>
    <s v="48 PCS_"/>
    <n v="7"/>
    <n v="7"/>
    <s v="48 PCS"/>
    <s v=""/>
    <s v="48"/>
    <s v="PCS"/>
    <s v=""/>
    <s v=""/>
    <s v=""/>
    <s v=""/>
    <n v="48"/>
    <s v="PCS"/>
  </r>
  <r>
    <x v="1037"/>
    <s v="briefbag3020whitam"/>
    <s v="briefbag3020wblack"/>
    <s v=""/>
    <s v="Brief Bag 3020 W Hitam"/>
    <s v="BRIEF BAG 3020W BLACK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38"/>
    <s v="briefbag3020whijau"/>
    <s v="briefbag3020wgreen"/>
    <s v=""/>
    <s v="Brief Bag 3020 W Hijau"/>
    <s v="BRIEF BAG 3020W GREEN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39"/>
    <s v="briefbag3020worange"/>
    <s v="briefbag3020worange"/>
    <s v=""/>
    <s v="Brief Bag 3020 W Orange"/>
    <s v="BRIEF BAG 3020W ORANG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0"/>
    <s v="briefbag3020wungu"/>
    <s v="briefbag3020wpurple"/>
    <s v=""/>
    <s v="Brief Bag 3020 W Ungu"/>
    <s v="BRIEF BAG 3020W PURPL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1"/>
    <s v="briefbag3020wkuning"/>
    <s v="briefbag3020wyellow"/>
    <s v=""/>
    <s v="Brief Bag 3020 W Kuning"/>
    <s v="BRIEF BAG 3020W YELLOW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2"/>
    <s v="mapbriefbag3080whitam"/>
    <s v="briefbag3080wblack"/>
    <s v=""/>
    <s v="Map brief bag 3080 W hitam"/>
    <s v="BRIEF BAG 3080W BLACK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3"/>
    <s v="briefbag3080wbiru"/>
    <s v="briefbag3080wblue"/>
    <s v=""/>
    <s v="Brief bag 3080W biru"/>
    <s v="BRIEF BAG 3080W BLU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4"/>
    <s v="mapbriefbag3080wmerah"/>
    <s v="briefbag3080wred"/>
    <s v=""/>
    <s v="Map brief bag 3080 W merah"/>
    <s v="BRIEF BAG 3080W RED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5"/>
    <s v="maobriefbag3080wkuning"/>
    <s v="briefbag3080wyellow"/>
    <s v=""/>
    <s v="Mao brief bag 3080 W kuning"/>
    <s v="BRIEF BAG 3080W YELLOW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6"/>
    <s v="mapbriefbag3090whitam"/>
    <s v="briefbag3090wblack"/>
    <s v=""/>
    <s v="Map Brief bag 3090 W hitam"/>
    <s v="BRIEF BAG 3090W BLACK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7"/>
    <s v="mapbriefbag3090wbiru"/>
    <s v="briefbag3090wblue"/>
    <s v=""/>
    <s v="Map brief bag 3090 W biru"/>
    <s v="BRIEF BAG 3090W BLU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8"/>
    <s v="mapbriefbag3090whijau"/>
    <s v="briefbag3090wgreen"/>
    <s v=""/>
    <s v="Map brief bag 3090 W hijau"/>
    <s v="BRIEF BAG 3090W GREEN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49"/>
    <s v="mapbriefbag3090wungu"/>
    <s v="briefbag3090wpurple"/>
    <s v=""/>
    <s v="Map brief bag 3090 W ungu"/>
    <s v="BRIEF BAG 3090W PURPL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50"/>
    <s v="mapbriefbag3090wmerah"/>
    <s v="briefbag3090wred"/>
    <s v=""/>
    <s v="Map brief bag 3090 W merah"/>
    <s v="BRIEF BAG 3090W RED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51"/>
    <s v="mapbriefbag3090wkuning"/>
    <s v="briefbag3090wyellow"/>
    <s v=""/>
    <s v="Map brief bag 3090 W kuning"/>
    <s v="BRIEF BAG 3090W YELLOW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052"/>
    <s v="busur180'10cm"/>
    <s v="bsr180'10cm"/>
    <s v=""/>
    <s v="Busur 180'/ 10 cm"/>
    <s v="BSR 180'/10 CM"/>
    <x v="787"/>
    <x v="0"/>
    <e v="#REF!"/>
    <s v="PPW"/>
    <s v="80 LSN"/>
    <s v="buku"/>
    <m/>
    <s v="80 LSN_"/>
    <n v="7"/>
    <n v="7"/>
    <s v="80 LSN"/>
    <s v=""/>
    <s v="80"/>
    <s v="LSN"/>
    <n v="12"/>
    <s v="PCS"/>
    <s v=""/>
    <s v=""/>
    <n v="960"/>
    <s v="PCS"/>
  </r>
  <r>
    <x v="1053"/>
    <s v="busur180'10cmnew"/>
    <s v="bsr180'10cmnew"/>
    <s v=""/>
    <s v="Busur 180'/ 10 cm new"/>
    <s v="BSR 180'/10 CM NEW"/>
    <x v="787"/>
    <x v="0"/>
    <e v="#REF!"/>
    <s v="PPW"/>
    <s v="80 LSN"/>
    <s v="buku"/>
    <m/>
    <s v="80 LSN_"/>
    <n v="7"/>
    <n v="7"/>
    <s v="80 LSN"/>
    <s v=""/>
    <s v="80"/>
    <s v="LSN"/>
    <n v="12"/>
    <s v="PCS"/>
    <s v=""/>
    <s v=""/>
    <n v="960"/>
    <s v="PCS"/>
  </r>
  <r>
    <x v="1054"/>
    <s v="busur180'12cmnew"/>
    <s v="bsr180'12cmnew"/>
    <s v=""/>
    <s v="Busur 180'/ 12 cm new"/>
    <s v="BSR 180'/12 CM NEW"/>
    <x v="787"/>
    <x v="0"/>
    <e v="#REF!"/>
    <s v="PPW"/>
    <s v="80 LSN"/>
    <s v="buku"/>
    <m/>
    <s v="80 LSN_"/>
    <n v="7"/>
    <n v="7"/>
    <s v="80 LSN"/>
    <s v=""/>
    <s v="80"/>
    <s v="LSN"/>
    <n v="12"/>
    <s v="PCS"/>
    <s v=""/>
    <s v=""/>
    <n v="960"/>
    <s v="PCS"/>
  </r>
  <r>
    <x v="1055"/>
    <s v="bukutamuecolove"/>
    <s v="bt07eco"/>
    <s v=""/>
    <s v="Buku tamu Eco love"/>
    <s v="BT 07 ECO"/>
    <x v="787"/>
    <x v="0"/>
    <e v="#REF!"/>
    <s v="GLORY"/>
    <s v="7 LSN"/>
    <s v="buku"/>
    <m/>
    <s v="7 LSN_"/>
    <n v="6"/>
    <n v="6"/>
    <s v="7 LSN"/>
    <s v=""/>
    <s v="7"/>
    <s v="LSN"/>
    <n v="12"/>
    <s v="PCS"/>
    <s v=""/>
    <s v=""/>
    <n v="84"/>
    <s v="PCS"/>
  </r>
  <r>
    <x v="1056"/>
    <s v="garisanbt15cmbatik"/>
    <s v="bt15batik"/>
    <s v=""/>
    <s v="Garisan BT 15cm Batik"/>
    <s v="BT 15 BATIK"/>
    <x v="787"/>
    <x v="0"/>
    <e v="#REF!"/>
    <s v="PPW"/>
    <s v="7 LSN"/>
    <s v="garisan"/>
    <m/>
    <s v="7 LSN_"/>
    <n v="6"/>
    <n v="6"/>
    <s v="7 LSN"/>
    <s v=""/>
    <s v="7"/>
    <s v="LSN"/>
    <n v="12"/>
    <s v="PCS"/>
    <s v=""/>
    <s v=""/>
    <n v="84"/>
    <s v="PCS"/>
  </r>
  <r>
    <x v="1057"/>
    <s v="garisanbt15cm"/>
    <s v="bt15cm"/>
    <s v=""/>
    <s v="Garisan BT 15cm"/>
    <s v="BT 15 CM"/>
    <x v="787"/>
    <x v="0"/>
    <e v="#REF!"/>
    <s v="PPW"/>
    <s v="200 LSN"/>
    <s v="garisan"/>
    <m/>
    <s v="200 LSN_"/>
    <n v="8"/>
    <n v="8"/>
    <s v="200 LSN"/>
    <s v=""/>
    <s v="200"/>
    <s v="LSN"/>
    <n v="12"/>
    <s v="PCS"/>
    <s v=""/>
    <s v=""/>
    <n v="2400"/>
    <s v="PCS"/>
  </r>
  <r>
    <x v="1058"/>
    <s v="garisanbt20cm"/>
    <s v="bt20cm"/>
    <s v=""/>
    <s v="Garisan BT 20cm"/>
    <s v="BT 20 CM"/>
    <x v="787"/>
    <x v="0"/>
    <e v="#REF!"/>
    <s v="PPW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1059"/>
    <s v="garisanbt30cm"/>
    <s v="bt30cm"/>
    <s v=""/>
    <s v="Garisan BT 30cm"/>
    <s v="BT 30 CM"/>
    <x v="787"/>
    <x v="0"/>
    <e v="#REF!"/>
    <s v="PPW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1060"/>
    <s v="garisanbt740"/>
    <s v="bt740"/>
    <s v=""/>
    <s v="Garisan BT 740"/>
    <s v="BT 740"/>
    <x v="787"/>
    <x v="0"/>
    <e v="#REF!"/>
    <s v="PPW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1061"/>
    <s v="garisanbt840"/>
    <s v="bt840"/>
    <s v=""/>
    <s v="Garisan BT 840"/>
    <s v="BT 840"/>
    <x v="787"/>
    <x v="0"/>
    <e v="#REF!"/>
    <s v="PPW"/>
    <s v="60 LSN"/>
    <s v="garisan"/>
    <m/>
    <s v="60 LSN_"/>
    <n v="7"/>
    <n v="7"/>
    <s v="60 LSN"/>
    <s v=""/>
    <s v="60"/>
    <s v="LSN"/>
    <n v="12"/>
    <s v="PCS"/>
    <s v=""/>
    <s v=""/>
    <n v="720"/>
    <s v="PCS"/>
  </r>
  <r>
    <x v="1062"/>
    <s v="bukutamubatikkain"/>
    <s v="btbatik"/>
    <s v=""/>
    <s v="Buku tamu batik kain"/>
    <s v="BT BATIK"/>
    <x v="787"/>
    <x v="0"/>
    <e v="#REF!"/>
    <s v="GLORY"/>
    <s v="7 LSN"/>
    <s v="buku"/>
    <m/>
    <s v="7 LSN_"/>
    <n v="6"/>
    <n v="6"/>
    <s v="7 LSN"/>
    <s v=""/>
    <s v="7"/>
    <s v="LSN"/>
    <n v="12"/>
    <s v="PCS"/>
    <s v=""/>
    <s v=""/>
    <n v="84"/>
    <s v="PCS"/>
  </r>
  <r>
    <x v="1063"/>
    <s v="garisanbtr3"/>
    <s v="btr3"/>
    <s v=""/>
    <s v="Garisan BT R3"/>
    <s v="BT R3"/>
    <x v="787"/>
    <x v="0"/>
    <e v="#REF!"/>
    <s v="PPW"/>
    <s v="12 LSN"/>
    <s v="garisan"/>
    <m/>
    <s v="12 LSN_"/>
    <n v="7"/>
    <n v="7"/>
    <s v="12 LSN"/>
    <s v=""/>
    <s v="12"/>
    <s v="LSN"/>
    <n v="12"/>
    <s v="PCS"/>
    <s v=""/>
    <s v=""/>
    <n v="144"/>
    <s v="PCS"/>
  </r>
  <r>
    <x v="1064"/>
    <s v="garisanbtr5"/>
    <s v="btr5"/>
    <s v=""/>
    <s v="Garisan BT R5"/>
    <s v="BT R5"/>
    <x v="787"/>
    <x v="0"/>
    <e v="#REF!"/>
    <s v="PPW"/>
    <s v="12 LSN"/>
    <s v="garisan"/>
    <m/>
    <s v="12 LSN_"/>
    <n v="7"/>
    <n v="7"/>
    <s v="12 LSN"/>
    <s v=""/>
    <s v="12"/>
    <s v="LSN"/>
    <n v="12"/>
    <s v="PCS"/>
    <s v=""/>
    <s v=""/>
    <n v="144"/>
    <s v="PCS"/>
  </r>
  <r>
    <x v="1065"/>
    <s v="btsgastaa560ppbiasaa56001"/>
    <s v="btsgastaa560ppbiasaa56001"/>
    <s v=""/>
    <s v="BTS  Gasta A5-60/ PP/ Biasa/ A5-6001"/>
    <s v="BTS GASTA A5-60/ PP/ BIASA/ A5-6001"/>
    <x v="787"/>
    <x v="0"/>
    <e v="#REF!"/>
    <s v="SBS"/>
    <s v="192 PCS"/>
    <s v="buku"/>
    <m/>
    <s v="192 PCS_"/>
    <n v="8"/>
    <n v="8"/>
    <s v="192 PCS"/>
    <s v=""/>
    <s v="192"/>
    <s v="PCS"/>
    <s v=""/>
    <s v=""/>
    <s v=""/>
    <s v=""/>
    <n v="192"/>
    <s v="PCS"/>
  </r>
  <r>
    <x v="1066"/>
    <s v="btsgastaa560ppbiasaa56002"/>
    <s v="btsgastaa560ppbiasaa56002"/>
    <s v=""/>
    <s v="BTS  Gasta A5-60/ PP/ Biasa/ A5-6002"/>
    <s v="BTS GASTA A5-60/ PP/ BIASA/ A5-6002"/>
    <x v="787"/>
    <x v="0"/>
    <e v="#REF!"/>
    <s v="SBS"/>
    <s v="192 PCS"/>
    <m/>
    <m/>
    <s v="192 PCS_"/>
    <n v="8"/>
    <n v="8"/>
    <s v="192 PCS"/>
    <s v=""/>
    <s v="192"/>
    <s v="PCS"/>
    <s v=""/>
    <s v=""/>
    <s v=""/>
    <s v=""/>
    <n v="192"/>
    <s v="PCS"/>
  </r>
  <r>
    <x v="1067"/>
    <s v="btsgastaa560ppbiasaa56003"/>
    <s v="btsgastaa560ppbiasaa56003"/>
    <s v=""/>
    <s v="BTS  Gasta A5-60/ PP/ Biasa/ A5-6003"/>
    <s v="BTS GASTA A5-60/ PP/ BIASA/ A5-6003"/>
    <x v="787"/>
    <x v="0"/>
    <e v="#REF!"/>
    <s v="SBS"/>
    <s v="192 PCS"/>
    <m/>
    <m/>
    <s v="192 PCS_"/>
    <n v="8"/>
    <n v="8"/>
    <s v="192 PCS"/>
    <s v=""/>
    <s v="192"/>
    <s v="PCS"/>
    <s v=""/>
    <s v=""/>
    <s v=""/>
    <s v=""/>
    <n v="192"/>
    <s v="PCS"/>
  </r>
  <r>
    <x v="1068"/>
    <s v="btsgastaa560ppbiasaa56004"/>
    <s v="btsgastaa560ppbiasaa56005"/>
    <s v=""/>
    <s v="BTS  Gasta A5-60/ PP/ Biasa/ A5-6004"/>
    <s v="BTS GASTA A5-60/ PP/ BIASA/ A5-6005"/>
    <x v="787"/>
    <x v="0"/>
    <e v="#REF!"/>
    <s v="SBS"/>
    <s v="192 PCS"/>
    <m/>
    <m/>
    <s v="192 PCS_"/>
    <n v="8"/>
    <n v="8"/>
    <s v="192 PCS"/>
    <s v=""/>
    <s v="192"/>
    <s v="PCS"/>
    <s v=""/>
    <s v=""/>
    <s v=""/>
    <s v=""/>
    <n v="192"/>
    <s v="PCS"/>
  </r>
  <r>
    <x v="1069"/>
    <s v="btsgastaa560ppbiasaa56005"/>
    <s v="btsgastaa560ppbiasaa56006"/>
    <s v=""/>
    <s v="BTS  Gasta A5-60/ PP/ Biasa/ A5-6005"/>
    <s v="BTS GASTA A5-60/ PP/ BIASA/ A5-6006"/>
    <x v="787"/>
    <x v="0"/>
    <e v="#REF!"/>
    <s v="SBS"/>
    <s v="192 PCS"/>
    <m/>
    <m/>
    <s v="192 PCS_"/>
    <n v="8"/>
    <n v="8"/>
    <s v="192 PCS"/>
    <s v=""/>
    <s v="192"/>
    <s v="PCS"/>
    <s v=""/>
    <s v=""/>
    <s v=""/>
    <s v=""/>
    <n v="192"/>
    <s v="PCS"/>
  </r>
  <r>
    <x v="1070"/>
    <s v=""/>
    <s v="btsgastaa6b01lpp80lbquote"/>
    <s v=""/>
    <m/>
    <s v="BTS GASTA A6-B01/L/PP/80LB/QUOTE"/>
    <x v="787"/>
    <x v="0"/>
    <e v="#REF!"/>
    <s v="SBS"/>
    <m/>
    <m/>
    <m/>
    <s v=""/>
    <s v=""/>
    <s v=""/>
    <s v=""/>
    <s v=""/>
    <s v=""/>
    <s v=""/>
    <s v=""/>
    <s v=""/>
    <s v=""/>
    <s v=""/>
    <e v="#VALUE!"/>
    <s v=""/>
  </r>
  <r>
    <x v="1071"/>
    <s v="btswza580ppbiasa2510036warnad"/>
    <s v="btswza580ppbiasa2510036warnad"/>
    <s v=""/>
    <s v="BTS WZ-A5-80/ PP/ biasa/ 25100-36/ warna D"/>
    <s v="BTS WZ-A5-80/  PP/  BIASA/  25100-36/  WARNAD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2"/>
    <s v="btswza580ppbiasa2510065warnap"/>
    <s v="btswza580ppbiasa2510065warnap"/>
    <s v=""/>
    <s v="BTS WZ-A5-80/ PP/ biasa/ 25100-65/ warna P"/>
    <s v="BTS WZ-A5-80/  PP/  BIASA/  25100-65/  WARNAP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3"/>
    <s v="btswza580ppbiasa2882519warna"/>
    <s v="btswza580ppbiasa2882519warna"/>
    <s v=""/>
    <s v="BTS WZ-A5-80/ PP/ biasa/ 28825-19/ warna"/>
    <s v="BTS WZ-A5-80/  PP/  BIASA/  28825-19/ 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4"/>
    <s v="btswza580ppbiasa2882562warnap"/>
    <s v="btswza580ppbiasa2882562warnap"/>
    <s v=""/>
    <s v="BTS WZ-A5-80/ PP/ biasa/ 28825-62/ warna P"/>
    <s v="BTS WZ-A5-80/  PP/  BIASA/  28825-62 WARNAP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5"/>
    <s v="btswza580ppbiasa2510059warna"/>
    <s v="btswza580ppbiasa2510059warna"/>
    <s v=""/>
    <s v="BTS WZ-A5-80/ PP/ biasa/ 25100-59/ warna"/>
    <s v="BTS WZ-A5-80/ PP/ BIASA/ 25100-59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6"/>
    <s v="btswza580ppbiasa2510070warna"/>
    <s v="btswza580ppbiasa2510070warna"/>
    <s v=""/>
    <s v="BTS WZ-A5-80/ PP/ biasa/ 25100-70/ warna"/>
    <s v="BTS WZ-A5-80/ PP/ BIASA/ 25100-70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7"/>
    <s v="btswza580ppbiasa2882530warna"/>
    <s v="btswza580ppbiasa2882530warna"/>
    <s v=""/>
    <s v="BTS WZ-A5-80/ PP/ biasa/ 28825-30/ warna"/>
    <s v="BTS WZ-A5-80/ PP/ BIASA/ 28825-30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8"/>
    <s v="btswza580ppbiasa2882535warna"/>
    <s v="btswza580ppbiasa2882535warna"/>
    <s v=""/>
    <s v="BTS WZ-A5-80/ PP/ biasa/ 28825-35/ warna"/>
    <s v="BTS WZ-A5-80/ PP/ BIASA/ 28825-35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79"/>
    <s v="btswza580ppbiasa2882536warna"/>
    <s v="btswza580ppbiasa2882536warna"/>
    <s v=""/>
    <s v="BTS WZ-A5-80/ PP/ biasa/ 28825-36/ warna"/>
    <s v="BTS WZ-A5-80/ PP/ BIASA/ 28825-36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0"/>
    <s v="btswza580ppbiasa2882550warna"/>
    <s v="btswza580ppbiasa2882550warna"/>
    <s v=""/>
    <s v="BTS WZ-A5-80/ PP/ biasa/ 28825-50/ warna"/>
    <s v="BTS WZ-A5-80/ PP/ BIASA/ 28825-50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1"/>
    <s v="btswza580ppbiasa2882564warna"/>
    <s v="btswza580ppbiasa2882564warna"/>
    <s v=""/>
    <s v="BTS WZ-A5-80/ PP/ biasa/ 28825-64/ warna"/>
    <s v="BTS WZ-A5-80/ PP/ BIASA/ 28825-64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2"/>
    <s v="btswza580ppbiasa2882565warna"/>
    <s v="btswza580ppbiasa2882565warna"/>
    <s v=""/>
    <s v="BTS WZ-A5-80/ PP/ biasa/ 28825-65/ warna"/>
    <s v="BTS WZ-A5-80/ PP/ BIASA/ 28825-65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3"/>
    <s v="btswza580ppbiasa2882567warna"/>
    <s v="btswza580ppbiasa2882567warna"/>
    <s v=""/>
    <s v="BTS WZ-A5-80/ PP/ biasa/ 28825-67/ warna"/>
    <s v="BTS WZ-A5-80/ PP/ BIASA/ 28825-67/ WARNA"/>
    <x v="787"/>
    <x v="0"/>
    <e v="#REF!"/>
    <s v="SBS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084"/>
    <s v="btswza680ppbiasa2885064warnap"/>
    <s v="btswza680ppbiasa2885064warnap"/>
    <s v=""/>
    <s v="BTS WZ-A6-80/ PP/ biasa/ 28850-64/ warna P"/>
    <s v="BTS WZ-A6  80/ PP/ BIASA/ 28850 -64/ WARNA P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5"/>
    <s v="btswza680hctali5011015warna"/>
    <s v="btswza680hctali5011015warna"/>
    <s v=""/>
    <s v="BTS WZ-A6-80/ HC/ Tali/ 50110-15/warna"/>
    <s v="BTS WZ-A6-80/ HC/ TALI/ 50110-15/ WARNA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6"/>
    <s v="btswza680ppbiasa2885019warna"/>
    <s v="btswza680ppbiasa2885019warna"/>
    <s v=""/>
    <s v="BTS WZ-A6-80/ PP/ biasa/ 28850-19/ warna"/>
    <s v="BTS WZ-A6-80/ PP/ BIASA/ 28850-19/ WARNA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7"/>
    <s v="btswza680ppbiasa2885041putih"/>
    <s v="btswza680ppbiasa2885041putih"/>
    <s v=""/>
    <s v="BTS WZ-A6-80/ PP/ biasa/ 28850-41/ putih"/>
    <s v="BTS WZ-A6-80/ PP/ BIASA/ 28850-41/ PUTIH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8"/>
    <s v="btswza680ppbiasa2885051htpt"/>
    <s v="btswza680ppbiasa2885051htpt"/>
    <s v=""/>
    <s v="BTS WZ-A6-80/ PP/ biasa/ 28850-51/ HT-PT"/>
    <s v="BTS WZ-A6-80/ PP/ BIASA/ 28850-51/ HT+PT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89"/>
    <s v="btswza680ppbiasa5010013warnap"/>
    <s v="btswza680ppbiasa5010013warnap"/>
    <s v=""/>
    <s v="BTS WZ-A6-80/ PP/ biasa/ 50100-13/ warna P"/>
    <s v="BTS WZ-A6-80/ PP/ BIASA/ 50100-13/ WARNAP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0"/>
    <s v="btswza680ppbiasa5010043putih"/>
    <s v="btswza680ppbiasa5010043putih"/>
    <s v=""/>
    <s v="BTS WZ-A6-80/ PP/ biasa/ 50100-43/ putih"/>
    <s v="BTS WZ-A6-80/ PP/ BIASA/ 50100-43/ PUTIH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1"/>
    <s v="btswza680ppbiasa5010045putih"/>
    <s v="btswza680ppbiasa5010045putih"/>
    <s v=""/>
    <s v="BTS WZ-A6-80/ PP/ biasa/ 50100-45/ putih"/>
    <s v="BTS WZ-A6-80/ PP/ BIASA/ 50100-45/ PUTIH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2"/>
    <s v="brswza680ppbiasa5010058putih"/>
    <s v="btswza680ppbiasa5010058putih"/>
    <s v=""/>
    <s v="BRS WZ-A6-80/ PP/ biasa/ 50100-58/ putih"/>
    <s v="BTS WZ-A6-80/ PP/ BIASA/ 50100-58/ PUTIH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3"/>
    <s v=""/>
    <s v="btswza680ppbiasa5010062warna"/>
    <s v=""/>
    <m/>
    <s v="BTS WZ-A6-80/ PP/ BIASA/ 50100-62/ WARNA"/>
    <x v="787"/>
    <x v="0"/>
    <e v="#REF!"/>
    <s v="SBS"/>
    <m/>
    <m/>
    <m/>
    <s v=""/>
    <s v=""/>
    <s v=""/>
    <s v=""/>
    <s v=""/>
    <s v=""/>
    <s v=""/>
    <s v=""/>
    <s v=""/>
    <s v=""/>
    <s v=""/>
    <e v="#VALUE!"/>
    <s v=""/>
  </r>
  <r>
    <x v="1094"/>
    <s v="btswza680ppbiasa5010068warna"/>
    <s v="btswza680ppbiasa5010068warna"/>
    <s v=""/>
    <s v="BTS WZ-A6-80/ PP/ biasa/ 50100-68/ warna"/>
    <s v="BTS WZ-A6-80/ PP/ BIASA/ 50100-68/ WARNA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5"/>
    <s v="btswza680ppbiasa5010070warna"/>
    <s v="btswza680ppbiasa5010070warna"/>
    <s v=""/>
    <s v="BTS WZ-A6-80/ PP/ biasa/ 50100-70/ warna"/>
    <s v="BTS WZ-A6-80/ PP/ BIASA/ 50100-70/ WARNA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6"/>
    <s v="btswza680ppbiasa5010073warnap"/>
    <s v="btswza680ppbiasa5010073warnap"/>
    <s v=""/>
    <s v="BTS WZ-A6-80/ PP/ biasa/ 50100-73/ warna P"/>
    <s v="BTS WZ-A6-80/ PP/ BIASA/ 50100-73/ WARNAP"/>
    <x v="787"/>
    <x v="0"/>
    <e v="#REF!"/>
    <s v="SBS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097"/>
    <s v=""/>
    <s v="btswza680ppbiasa5010072warna"/>
    <s v=""/>
    <m/>
    <s v="BTS WZ-A6-80/ PP/BIASA/50100-72/ WARNA"/>
    <x v="787"/>
    <x v="0"/>
    <e v="#REF!"/>
    <s v="SBS"/>
    <m/>
    <m/>
    <m/>
    <s v=""/>
    <s v=""/>
    <s v=""/>
    <s v=""/>
    <s v=""/>
    <s v=""/>
    <s v=""/>
    <s v=""/>
    <s v=""/>
    <s v=""/>
    <s v=""/>
    <e v="#VALUE!"/>
    <s v=""/>
  </r>
  <r>
    <x v="1098"/>
    <s v="bukumewarnaiarta4besar"/>
    <s v="bukumewarnaiarta4besarisi900kode02791"/>
    <s v=""/>
    <s v="Buku mewarnai ART A4 besar"/>
    <s v="BUKU MEWARNAI ART A4 BESAR- ISI 900 KODE 02791"/>
    <x v="787"/>
    <x v="0"/>
    <e v="#REF!"/>
    <s v="CAHAYA GEMILANG"/>
    <s v="900 PCS"/>
    <s v="buku"/>
    <m/>
    <s v="900 PCS_"/>
    <n v="8"/>
    <n v="8"/>
    <s v="900 PCS"/>
    <s v=""/>
    <s v="900"/>
    <s v="PCS"/>
    <s v=""/>
    <s v=""/>
    <s v=""/>
    <s v=""/>
    <n v="900"/>
    <s v="PCS"/>
  </r>
  <r>
    <x v="1099"/>
    <s v="bukumewarnaiijumbosinarjayakarta"/>
    <s v="bukumewarnaijumbo"/>
    <s v=""/>
    <s v="Buku Mewarnaii Jumbo (Sinar Jayakarta)"/>
    <s v="BUKU MEWARNAI JUMBO"/>
    <x v="787"/>
    <x v="0"/>
    <e v="#REF!"/>
    <s v="SINAR JAYAKARTA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100"/>
    <s v="bukumewarnaijumbo8a41"/>
    <s v="bukumewarnaijumbo8a41"/>
    <s v=""/>
    <s v="Buku mewarnai jumbo 8A4-1"/>
    <s v="BUKU MEWARNAI JUMBO 8A4-1"/>
    <x v="787"/>
    <x v="0"/>
    <e v="#REF!"/>
    <s v="HTB"/>
    <s v="20 BOX (60 PCS)"/>
    <s v="buku"/>
    <m/>
    <s v="20 BOX_60 PCS_"/>
    <n v="7"/>
    <n v="14"/>
    <s v="20 BOX"/>
    <s v="60 PCS"/>
    <s v="20"/>
    <s v="BOX"/>
    <s v="60"/>
    <s v="PCS"/>
    <s v=""/>
    <s v=""/>
    <n v="1200"/>
    <s v="PCS"/>
  </r>
  <r>
    <x v="1101"/>
    <s v="bukumewarnaijumbosj"/>
    <s v="bukuwarnajumbo"/>
    <s v=""/>
    <s v="Buku Mewarnai Jumbo SJ"/>
    <s v="BUKU WARNA JUMBO"/>
    <x v="787"/>
    <x v="0"/>
    <e v="#REF!"/>
    <s v="SINAR YOGYAKARTA"/>
    <s v="600 PCS"/>
    <s v="buku"/>
    <m/>
    <s v="600 PCS_"/>
    <n v="8"/>
    <n v="8"/>
    <s v="600 PCS"/>
    <s v=""/>
    <s v="600"/>
    <s v="PCS"/>
    <s v=""/>
    <s v=""/>
    <s v=""/>
    <s v=""/>
    <n v="600"/>
    <s v="PCS"/>
  </r>
  <r>
    <x v="1102"/>
    <s v="businessfilesikaac106biru"/>
    <s v="businessfilesikaac106biru50lsndus"/>
    <s v=""/>
    <s v="Business File Sika AC-106 Biru"/>
    <s v="BUSINESS FILE SIKA AC-106 BIRU (50LSN/DUS)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103"/>
    <s v="businessfilesikaac106hijau"/>
    <s v="businessfilesikaac106hijau"/>
    <s v=""/>
    <s v="Business File Sika AC-106 Hijau"/>
    <s v="BUSINESS FILE SIKA AC-106 HIJA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104"/>
    <s v="businessfilesikaac106merah"/>
    <s v="businessfilesikaac106merah"/>
    <s v=""/>
    <s v="Business File Sika AC-106 Merah"/>
    <s v="BUSINESS FILE SIKA AC-106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105"/>
    <s v="businessfilesikaac106putih"/>
    <s v="businessfilesikaac106putih"/>
    <s v=""/>
    <s v="Business File Sika AC-106 Putih"/>
    <s v="BUSINESS FILE SIKA AC-106 PUTI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106"/>
    <s v="garisanbusur35mika"/>
    <s v="busur312mika"/>
    <s v=""/>
    <s v="Garisan Busur 3.5 mika"/>
    <s v="BUSUR 3 1/2 MIKA"/>
    <x v="787"/>
    <x v="0"/>
    <e v="#REF!"/>
    <s v="ETJ"/>
    <s v="1500 LSN"/>
    <s v="garisan"/>
    <m/>
    <s v="1500 LSN_"/>
    <n v="9"/>
    <n v="9"/>
    <s v="1500 LSN"/>
    <s v=""/>
    <s v="1500"/>
    <s v="LSN"/>
    <n v="12"/>
    <s v="PCS"/>
    <s v=""/>
    <s v=""/>
    <n v="18000"/>
    <s v="PCS"/>
  </r>
  <r>
    <x v="1107"/>
    <s v="garisanbusurno4mika"/>
    <s v="busurno4mika"/>
    <s v=""/>
    <s v="Garisan busur no.4 mika"/>
    <s v="BUSUR NO.4 MIKA"/>
    <x v="787"/>
    <x v="0"/>
    <e v="#REF!"/>
    <s v="ETJ"/>
    <s v="1000 LSN"/>
    <s v="garisan"/>
    <m/>
    <s v="1000 LSN_"/>
    <n v="9"/>
    <n v="9"/>
    <s v="1000 LSN"/>
    <s v=""/>
    <s v="1000"/>
    <s v="LSN"/>
    <n v="12"/>
    <s v="PCS"/>
    <s v=""/>
    <s v=""/>
    <n v="12000"/>
    <s v="PCS"/>
  </r>
  <r>
    <x v="1108"/>
    <s v="tipeexkertasdebozzdbct010"/>
    <s v="ctapedebozzdbct010"/>
    <s v=""/>
    <s v="Tipe-ex Kertas Debozz DB-CT010"/>
    <s v="C TAPE DEBOZZ DB-CT010"/>
    <x v="787"/>
    <x v="0"/>
    <e v="#REF!"/>
    <s v="DB STATIONERY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09"/>
    <s v="tipeexkertasdebozzminidbct005"/>
    <s v="ctapedebozzminidbct005"/>
    <s v=""/>
    <s v="Tipe-ex Kertas Debozz Mini DB-CT005"/>
    <s v="C TAPE DEBOZZ MINI DB-CT005"/>
    <x v="787"/>
    <x v="0"/>
    <e v="#REF!"/>
    <s v="DB STATIONERY"/>
    <s v="96 LSN"/>
    <s v="tipex"/>
    <m/>
    <s v="96 LSN_"/>
    <n v="7"/>
    <n v="7"/>
    <s v="96 LSN"/>
    <s v=""/>
    <s v="96"/>
    <s v="LSN"/>
    <n v="12"/>
    <s v="PCS"/>
    <s v=""/>
    <s v=""/>
    <n v="1152"/>
    <s v="PCS"/>
  </r>
  <r>
    <x v="1110"/>
    <s v="tipeexkertasdebozzdbct013"/>
    <s v="ctapedebozzdbct013"/>
    <s v=""/>
    <s v="Tipe-ex kertas Debozz DB CT 013"/>
    <s v="C. TAPE DEBOZZ DB-CT013"/>
    <x v="787"/>
    <x v="0"/>
    <e v="#REF!"/>
    <s v="DB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11"/>
    <s v="tipeexkertasdebozz008dbct008"/>
    <s v="ctapedebozz008dbct008"/>
    <s v=""/>
    <s v="Tipe-ex kertas Debozz 008 DB CT 008"/>
    <s v="C.TAPE DEBOZZ 008 DB-CT008"/>
    <x v="787"/>
    <x v="0"/>
    <e v="#REF!"/>
    <n v="99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12"/>
    <s v="tipeexkertasdebozz10mdbct007"/>
    <s v="ctapedebozz10mdbct007"/>
    <s v=""/>
    <s v="Tipe-ex kertas Debozz 10m DB CT 007"/>
    <s v="C.TAPE DEBOZZ 10M DB-CT007"/>
    <x v="787"/>
    <x v="0"/>
    <e v="#REF!"/>
    <n v="99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13"/>
    <s v="carryfile8820tbiru"/>
    <s v="carryfile8820tblue"/>
    <s v=""/>
    <s v="Carry file 8820 T biru"/>
    <s v="CARRY FILE 8820 T BLUE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4"/>
    <s v="carryfile8820thijau"/>
    <s v="carryfile8820tgreen"/>
    <s v=""/>
    <s v="Carry file 8820 T hijau"/>
    <s v="CARRY FILE 8820 T GREEN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5"/>
    <s v="carryfile8820tmerah"/>
    <s v="carryfile8820tred"/>
    <s v=""/>
    <s v="Carry file 8820 T merah"/>
    <s v="CARRY FILE 8820 T RED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6"/>
    <s v="carryfile8820tputih"/>
    <s v="carryfile8820twhite"/>
    <s v=""/>
    <s v="Carry file 8820 T putih"/>
    <s v="CARRY FILE 8820 T WHITE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7"/>
    <s v="carryfile8820tkuning"/>
    <s v="carryfile8820tyellow"/>
    <s v=""/>
    <s v="Carry file 8820 T kuning"/>
    <s v="CARRY FILE 8820 T YELLOW"/>
    <x v="787"/>
    <x v="0"/>
    <e v="#REF!"/>
    <s v="TOPLA"/>
    <s v="40 PCS"/>
    <s v="map"/>
    <m/>
    <s v="40 PCS_"/>
    <n v="7"/>
    <n v="7"/>
    <s v="40 PCS"/>
    <s v=""/>
    <s v="40"/>
    <s v="PCS"/>
    <s v=""/>
    <s v=""/>
    <s v=""/>
    <s v=""/>
    <n v="40"/>
    <s v="PCS"/>
  </r>
  <r>
    <x v="1118"/>
    <s v="carryfile8830tbiru"/>
    <s v="carryfile8830tblue"/>
    <s v=""/>
    <s v="Carry file 8830 T Biru"/>
    <s v="CARRY FILE 8830T BLUE"/>
    <x v="787"/>
    <x v="0"/>
    <e v="#REF!"/>
    <s v="TOPLA"/>
    <s v="30 PCS"/>
    <s v="map"/>
    <m/>
    <s v="30 PCS_"/>
    <n v="7"/>
    <n v="7"/>
    <s v="30 PCS"/>
    <s v=""/>
    <s v="30"/>
    <s v="PCS"/>
    <s v=""/>
    <s v=""/>
    <s v=""/>
    <s v=""/>
    <n v="30"/>
    <s v="PCS"/>
  </r>
  <r>
    <x v="1119"/>
    <s v="carryfile8830thijau"/>
    <s v="carryfile8830tgreen"/>
    <s v=""/>
    <s v="Carry file 8830 T Hijau"/>
    <s v="CARRY FILE 8830T GREEN"/>
    <x v="787"/>
    <x v="0"/>
    <e v="#REF!"/>
    <s v="TOPLA"/>
    <s v="30 PCS"/>
    <s v="map"/>
    <m/>
    <s v="30 PCS_"/>
    <n v="7"/>
    <n v="7"/>
    <s v="30 PCS"/>
    <s v=""/>
    <s v="30"/>
    <s v="PCS"/>
    <s v=""/>
    <s v=""/>
    <s v=""/>
    <s v=""/>
    <n v="30"/>
    <s v="PCS"/>
  </r>
  <r>
    <x v="1120"/>
    <s v="carryfile8830tmerah"/>
    <s v="carryfile8830tred"/>
    <s v=""/>
    <s v="Carry file 8830 T Merah"/>
    <s v="CARRY FILE 8830T RED"/>
    <x v="787"/>
    <x v="0"/>
    <e v="#REF!"/>
    <s v="TOPLA"/>
    <s v="30 PCS"/>
    <s v="map"/>
    <m/>
    <s v="30 PCS_"/>
    <n v="7"/>
    <n v="7"/>
    <s v="30 PCS"/>
    <s v=""/>
    <s v="30"/>
    <s v="PCS"/>
    <s v=""/>
    <s v=""/>
    <s v=""/>
    <s v=""/>
    <n v="30"/>
    <s v="PCS"/>
  </r>
  <r>
    <x v="1121"/>
    <s v="carryfile8830tputih"/>
    <s v="carryfile8830twhite"/>
    <s v=""/>
    <s v="Carry file 8830 T putih"/>
    <s v="CARRY FILE 8830T WHITE"/>
    <x v="787"/>
    <x v="0"/>
    <e v="#REF!"/>
    <s v="TOPLA"/>
    <s v="20 PCS"/>
    <s v="map"/>
    <m/>
    <s v="20 PCS_"/>
    <n v="7"/>
    <n v="7"/>
    <s v="20 PCS"/>
    <s v=""/>
    <s v="20"/>
    <s v="PCS"/>
    <s v=""/>
    <s v=""/>
    <s v=""/>
    <s v=""/>
    <n v="20"/>
    <s v="PCS"/>
  </r>
  <r>
    <x v="1122"/>
    <s v="carryfile8830tkuning"/>
    <s v="carryfile8830tyellow"/>
    <s v=""/>
    <s v="Carry file 8830 T Kuning"/>
    <s v="CARRY FILE 8830T YELLOW"/>
    <x v="787"/>
    <x v="0"/>
    <e v="#REF!"/>
    <s v="TOPLA"/>
    <s v="30 PCS"/>
    <s v="map"/>
    <m/>
    <s v="30 PCS_"/>
    <n v="7"/>
    <n v="7"/>
    <s v="30 PCS"/>
    <s v=""/>
    <s v="30"/>
    <s v="PCS"/>
    <s v=""/>
    <s v=""/>
    <s v=""/>
    <s v=""/>
    <n v="30"/>
    <s v="PCS"/>
  </r>
  <r>
    <x v="1123"/>
    <s v="isolasikartun15cmx3m"/>
    <s v="cartoontape15cmx3m"/>
    <s v=""/>
    <s v="Isolasi kartun 1.5cm x 3m"/>
    <s v="CARTOON TAPE 1.5CM X 3M"/>
    <x v="787"/>
    <x v="0"/>
    <e v="#REF!"/>
    <s v="BINTANG JAYA"/>
    <s v="200 PCS"/>
    <s v="isolasi"/>
    <m/>
    <s v="200 PCS_"/>
    <n v="8"/>
    <n v="8"/>
    <s v="200 PCS"/>
    <s v=""/>
    <s v="200"/>
    <s v="PCS"/>
    <s v=""/>
    <s v=""/>
    <s v=""/>
    <s v=""/>
    <n v="200"/>
    <s v="PCS"/>
  </r>
  <r>
    <x v="1124"/>
    <s v="coinbankcashboxjkcb32a"/>
    <s v="cashboxcb32ajk"/>
    <s v=""/>
    <s v="Coinbank/ Cash Box JK CB-32 A"/>
    <s v="CASH BOX CB-32A JK"/>
    <x v="787"/>
    <x v="1"/>
    <e v="#REF!"/>
    <s v="ATALI"/>
    <s v="6 PCS"/>
    <s v="coinbank"/>
    <m/>
    <s v="6 PCS_"/>
    <n v="6"/>
    <n v="6"/>
    <s v="6 PCS"/>
    <s v=""/>
    <s v="6"/>
    <s v="PCS"/>
    <s v=""/>
    <s v=""/>
    <s v=""/>
    <s v=""/>
    <n v="6"/>
    <s v="PCS"/>
  </r>
  <r>
    <x v="1125"/>
    <s v="cataira129"/>
    <s v="cataira129"/>
    <s v=""/>
    <s v="Cat Air A 12-9"/>
    <s v="CAT AIR A12-9 "/>
    <x v="787"/>
    <x v="0"/>
    <e v="#REF!"/>
    <s v="PMJP"/>
    <s v="120 PCS"/>
    <s v="cat"/>
    <m/>
    <s v="120 PCS_"/>
    <n v="8"/>
    <n v="8"/>
    <s v="120 PCS"/>
    <s v=""/>
    <s v="120"/>
    <s v="PCS"/>
    <s v=""/>
    <s v=""/>
    <s v=""/>
    <s v=""/>
    <n v="120"/>
    <s v="PCS"/>
  </r>
  <r>
    <x v="1126"/>
    <s v="catairopini110"/>
    <s v="catairopini110@216"/>
    <s v=""/>
    <s v="Cat air Opini 110"/>
    <s v="CAT AIR OPINI 110@216"/>
    <x v="787"/>
    <x v="0"/>
    <e v="#REF!"/>
    <s v="SURYA PRATAMA"/>
    <s v="216 PCS"/>
    <s v="cat"/>
    <m/>
    <s v="216 PCS_"/>
    <n v="8"/>
    <n v="8"/>
    <s v="216 PCS"/>
    <s v=""/>
    <s v="216"/>
    <s v="PCS"/>
    <s v=""/>
    <s v=""/>
    <s v=""/>
    <s v=""/>
    <n v="216"/>
    <s v="PCS"/>
  </r>
  <r>
    <x v="1127"/>
    <s v="catairopini120"/>
    <s v="catairopini120@144"/>
    <s v=""/>
    <s v="Cat air Opini 120"/>
    <s v="CAT AIR OPINI 120 @144"/>
    <x v="787"/>
    <x v="0"/>
    <e v="#REF!"/>
    <s v="SURYA PRATAMA"/>
    <s v="144 PCS"/>
    <s v="cat"/>
    <m/>
    <s v="144 PCS_"/>
    <n v="8"/>
    <n v="8"/>
    <s v="144 PCS"/>
    <s v=""/>
    <s v="144"/>
    <s v="PCS"/>
    <s v=""/>
    <s v=""/>
    <s v=""/>
    <s v=""/>
    <n v="144"/>
    <s v="PCS"/>
  </r>
  <r>
    <x v="1128"/>
    <s v="pcasemagnit+callcc7806"/>
    <s v="cc7806pencilcasemagnetcalculator"/>
    <s v=""/>
    <s v="P case magnit+call CC-7806"/>
    <s v="CC-7806 PENCIL CASE MAGNET + CALCULATOR"/>
    <x v="787"/>
    <x v="0"/>
    <e v="#REF!"/>
    <s v="BINTANG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129"/>
    <s v="pcasemagnit+callcc7806"/>
    <s v="cc7806pencilcasemagnitcalculator144@24"/>
    <s v=""/>
    <s v="P case magnit+call CC-7806"/>
    <s v="CC-7806 PENCIL CASE MAGNIT + CALCULATOR (144@24)"/>
    <x v="787"/>
    <x v="0"/>
    <e v="#REF!"/>
    <s v="BINTANG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130"/>
    <s v="celenganl"/>
    <s v="celenganl"/>
    <s v=""/>
    <s v="Celengan (L)"/>
    <s v="CELENGAN (L)"/>
    <x v="787"/>
    <x v="0"/>
    <e v="#REF!"/>
    <s v="PMJP"/>
    <s v="10 LSN"/>
    <s v="coinbank"/>
    <m/>
    <s v="10 LSN_"/>
    <n v="7"/>
    <n v="7"/>
    <s v="10 LSN"/>
    <s v=""/>
    <s v="10"/>
    <s v="LSN"/>
    <n v="12"/>
    <s v="PCS"/>
    <s v=""/>
    <s v=""/>
    <n v="120"/>
    <s v="PCS"/>
  </r>
  <r>
    <x v="1131"/>
    <s v="celenganm"/>
    <s v="celenganm"/>
    <s v=""/>
    <s v="Celengan M"/>
    <s v="CELENGAN (M)"/>
    <x v="787"/>
    <x v="0"/>
    <e v="#REF!"/>
    <s v="PMJP"/>
    <s v="10 LSN"/>
    <s v="coinbank"/>
    <m/>
    <s v="10 LSN_"/>
    <n v="7"/>
    <n v="7"/>
    <s v="10 LSN"/>
    <s v=""/>
    <s v="10"/>
    <s v="LSN"/>
    <n v="12"/>
    <s v="PCS"/>
    <s v=""/>
    <s v=""/>
    <n v="120"/>
    <s v="PCS"/>
  </r>
  <r>
    <x v="1132"/>
    <s v="celengans"/>
    <s v="celengans"/>
    <s v=""/>
    <s v="Celengan (S)"/>
    <s v="CELENGAN (S)"/>
    <x v="787"/>
    <x v="0"/>
    <e v="#REF!"/>
    <s v="PMJP"/>
    <s v="16 LSN"/>
    <s v="coinbank"/>
    <m/>
    <s v="16 LSN_"/>
    <n v="7"/>
    <n v="7"/>
    <s v="16 LSN"/>
    <s v=""/>
    <s v="16"/>
    <s v="LSN"/>
    <n v="12"/>
    <s v="PCS"/>
    <s v=""/>
    <s v=""/>
    <n v="192"/>
    <s v="PCS"/>
  </r>
  <r>
    <x v="1133"/>
    <s v="celenganxl"/>
    <s v="celenganxl"/>
    <s v=""/>
    <s v="Celengan (XL)"/>
    <s v="CELENGAN (XL)"/>
    <x v="787"/>
    <x v="0"/>
    <e v="#REF!"/>
    <s v="PMJP"/>
    <s v="6 LSN"/>
    <s v="coinbank"/>
    <m/>
    <s v="6 LSN_"/>
    <n v="6"/>
    <n v="6"/>
    <s v="6 LSN"/>
    <s v=""/>
    <s v="6"/>
    <s v="LSN"/>
    <n v="12"/>
    <s v="PCS"/>
    <s v=""/>
    <s v=""/>
    <n v="72"/>
    <s v="PCS"/>
  </r>
  <r>
    <x v="1134"/>
    <s v="celenganjumboplastikbts3101"/>
    <s v="celenganjumboplastikbtsno3101"/>
    <s v=""/>
    <s v="Celengan Jumbo Plastik BTS 3101"/>
    <s v="CELENGAN JUMBO PLASTIK BTS NO.3101"/>
    <x v="787"/>
    <x v="0"/>
    <e v="#REF!"/>
    <s v="EFREM"/>
    <s v="72 PCS"/>
    <s v="coinbank"/>
    <m/>
    <s v="72 PCS_"/>
    <n v="7"/>
    <n v="7"/>
    <s v="72 PCS"/>
    <s v=""/>
    <s v="72"/>
    <s v="PCS"/>
    <s v=""/>
    <s v=""/>
    <s v=""/>
    <s v=""/>
    <n v="72"/>
    <s v="PCS"/>
  </r>
  <r>
    <x v="1135"/>
    <s v="celenganl8house"/>
    <s v="celenganl8house115x3x10"/>
    <s v=""/>
    <s v="Celengan L-8 House"/>
    <s v="CELENGAN L-8 HOUSE (11.5X3X10)"/>
    <x v="787"/>
    <x v="0"/>
    <e v="#REF!"/>
    <s v="HARAPAN JAYA"/>
    <s v="120 PCS"/>
    <s v="coinbank"/>
    <m/>
    <s v="120 PCS_"/>
    <n v="8"/>
    <n v="8"/>
    <s v="120 PCS"/>
    <s v=""/>
    <s v="120"/>
    <s v="PCS"/>
    <s v=""/>
    <s v=""/>
    <s v=""/>
    <s v=""/>
    <n v="120"/>
    <s v="PCS"/>
  </r>
  <r>
    <x v="1136"/>
    <s v="celenganp32house"/>
    <s v="celenganp32housepass115x11"/>
    <s v=""/>
    <s v="Celengan P-32 House"/>
    <s v="CELENGAN P-32 HOUSE + PASS (11.5X11)"/>
    <x v="787"/>
    <x v="0"/>
    <e v="#REF!"/>
    <s v="HARAPAN JAYA"/>
    <s v="120 PCS"/>
    <s v="coinbank"/>
    <m/>
    <s v="120 PCS_"/>
    <n v="8"/>
    <n v="8"/>
    <s v="120 PCS"/>
    <s v=""/>
    <s v="120"/>
    <s v="PCS"/>
    <s v=""/>
    <s v=""/>
    <s v=""/>
    <s v=""/>
    <n v="120"/>
    <s v="PCS"/>
  </r>
  <r>
    <x v="1137"/>
    <s v="celenganbulatsquidgame"/>
    <s v="celnganbulatsquidgamekode3101"/>
    <s v=""/>
    <s v="Celengan Bulat Squid Game"/>
    <s v="CELNGAN BULAT SQUID GAME KODE 3101"/>
    <x v="787"/>
    <x v="0"/>
    <e v="#REF!"/>
    <s v="HTB"/>
    <s v="72 PCS"/>
    <s v="coinbank"/>
    <m/>
    <s v="72 PCS_"/>
    <n v="7"/>
    <n v="7"/>
    <s v="72 PCS"/>
    <s v=""/>
    <s v="72"/>
    <s v="PCS"/>
    <s v=""/>
    <s v=""/>
    <s v=""/>
    <s v=""/>
    <n v="72"/>
    <s v="PCS"/>
  </r>
  <r>
    <x v="1138"/>
    <s v="kertascrepepotkreasikoalamerahputih"/>
    <s v="certascrepepotkreasikoalamerahputih"/>
    <s v=""/>
    <s v="Kertas Crepe Pot Kreasi Koala Merah Putih"/>
    <s v="CERTAS CREPE POT KREASI KOALA MERAH/ PUTIH"/>
    <x v="787"/>
    <x v="0"/>
    <e v="#REF!"/>
    <s v="BINTANG SAUDARA"/>
    <s v="270 PAK"/>
    <s v="kertas"/>
    <m/>
    <s v="270 PAK_"/>
    <n v="8"/>
    <n v="8"/>
    <s v="270 PAK"/>
    <s v=""/>
    <s v="270"/>
    <s v="PAK"/>
    <s v=""/>
    <s v=""/>
    <s v=""/>
    <s v=""/>
    <n v="270"/>
    <s v="PAK"/>
  </r>
  <r>
    <x v="1139"/>
    <s v="mapclearholderac105putih"/>
    <s v="clearholderac105putih"/>
    <s v=""/>
    <s v="Map Clear holder AC-105 putih"/>
    <s v="CLEAR HOLDER AC-105 PUTIH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140"/>
    <s v="mapclearholderac105ffolio"/>
    <s v="clearholderfoliosikaac105f"/>
    <s v=""/>
    <s v="Map Clear holder AC-105 F Folio"/>
    <s v="CLEAR HOLDER FOLIO SIKA AC-105 F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141"/>
    <s v="clipboard6688trkoala"/>
    <s v="clipboard6688trkoala"/>
    <s v=""/>
    <s v="Clipboard 6688-TR Koala"/>
    <s v="CLIP BOARD 6688-TR KOALA"/>
    <x v="787"/>
    <x v="0"/>
    <e v="#REF!"/>
    <s v="BINTANG SAUDARA"/>
    <s v="12 LSN"/>
    <s v="clip"/>
    <m/>
    <s v="12 LSN_"/>
    <n v="7"/>
    <n v="7"/>
    <s v="12 LSN"/>
    <s v=""/>
    <s v="12"/>
    <s v="LSN"/>
    <n v="12"/>
    <s v="PCS"/>
    <s v=""/>
    <s v=""/>
    <n v="144"/>
    <s v="PCS"/>
  </r>
  <r>
    <x v="1142"/>
    <s v="clipboardtp7"/>
    <s v="clipboardtp7"/>
    <s v=""/>
    <s v="Clip board TP-7"/>
    <s v="CLIP BOARD TP 7"/>
    <x v="787"/>
    <x v="0"/>
    <e v="#REF!"/>
    <s v="BINTANG SAUDARA"/>
    <s v="12 LSN"/>
    <s v="clip"/>
    <m/>
    <s v="12 LSN_"/>
    <n v="7"/>
    <n v="7"/>
    <s v="12 LSN"/>
    <s v=""/>
    <s v="12"/>
    <s v="LSN"/>
    <n v="12"/>
    <s v="PCS"/>
    <s v=""/>
    <s v=""/>
    <n v="144"/>
    <s v="PCS"/>
  </r>
  <r>
    <x v="1143"/>
    <s v="clipfilec323mix"/>
    <s v="clipfilec323mix"/>
    <s v=""/>
    <s v="Clip File C 323 Mix"/>
    <s v="CLIP FILE C 323 MIX"/>
    <x v="787"/>
    <x v="0"/>
    <e v="#REF!"/>
    <s v="YUSHINCA"/>
    <s v="5 LSN"/>
    <s v="clip"/>
    <m/>
    <s v="5 LSN_"/>
    <n v="6"/>
    <n v="6"/>
    <s v="5 LSN"/>
    <s v=""/>
    <s v="5"/>
    <s v="LSN"/>
    <n v="12"/>
    <s v="PCS"/>
    <s v=""/>
    <s v=""/>
    <n v="60"/>
    <s v="PCS"/>
  </r>
  <r>
    <x v="1144"/>
    <s v="clipfilec324a5mix"/>
    <s v="clipfilec324a5mix"/>
    <s v=""/>
    <s v="Clip File C 324 A5 Mix"/>
    <s v="CLIP FILE C 324 A5 MIX"/>
    <x v="787"/>
    <x v="0"/>
    <e v="#REF!"/>
    <s v="YUSHINCA"/>
    <s v="5 LSN"/>
    <s v="clip"/>
    <m/>
    <s v="5 LSN_"/>
    <n v="6"/>
    <n v="6"/>
    <s v="5 LSN"/>
    <s v=""/>
    <s v="5"/>
    <s v="LSN"/>
    <n v="12"/>
    <s v="PCS"/>
    <s v=""/>
    <s v=""/>
    <n v="60"/>
    <s v="PCS"/>
  </r>
  <r>
    <x v="1145"/>
    <s v="clipfilec316hitam"/>
    <s v="clipfilec316hitam"/>
    <s v=""/>
    <s v="Clip File C-316 Hitam"/>
    <s v="CLIP FILE C-316 HITAM"/>
    <x v="787"/>
    <x v="0"/>
    <e v="#REF!"/>
    <s v="YUSHINCA"/>
    <s v="50 PCS"/>
    <s v="clip"/>
    <m/>
    <s v="50 PCS_"/>
    <n v="7"/>
    <n v="7"/>
    <s v="50 PCS"/>
    <s v=""/>
    <s v="50"/>
    <s v="PCS"/>
    <s v=""/>
    <s v=""/>
    <s v=""/>
    <s v=""/>
    <n v="50"/>
    <s v="PCS"/>
  </r>
  <r>
    <x v="1146"/>
    <s v="clipfilec318birumuda"/>
    <s v="clipfilec318birumuda"/>
    <s v=""/>
    <s v="Clip File C-318 Biru Muda"/>
    <s v="CLIP FILE C-318 BIRU MUDA"/>
    <x v="787"/>
    <x v="0"/>
    <e v="#REF!"/>
    <s v="YUSHINCA"/>
    <s v="60 PCS"/>
    <s v="clip"/>
    <m/>
    <s v="60 PCS_"/>
    <n v="7"/>
    <n v="7"/>
    <s v="60 PCS"/>
    <s v=""/>
    <s v="60"/>
    <s v="PCS"/>
    <s v=""/>
    <s v=""/>
    <s v=""/>
    <s v=""/>
    <n v="60"/>
    <s v="PCS"/>
  </r>
  <r>
    <x v="1147"/>
    <s v="clipfilec318birutua"/>
    <s v="clipfilec318birutua"/>
    <s v=""/>
    <s v="Clip File C-318 Biru Tua"/>
    <s v="CLIP FILE C-318 BIRU TUA"/>
    <x v="787"/>
    <x v="0"/>
    <e v="#REF!"/>
    <s v="YUSHINCA"/>
    <s v="60 PCS"/>
    <s v="clip"/>
    <m/>
    <s v="60 PCS_"/>
    <n v="7"/>
    <n v="7"/>
    <s v="60 PCS"/>
    <s v=""/>
    <s v="60"/>
    <s v="PCS"/>
    <s v=""/>
    <s v=""/>
    <s v=""/>
    <s v=""/>
    <n v="60"/>
    <s v="PCS"/>
  </r>
  <r>
    <x v="1148"/>
    <s v="clipfilec318hitam"/>
    <s v="clipfilec318hitam"/>
    <s v=""/>
    <s v="Clip File C-318 Hitam"/>
    <s v="CLIP FILE C-318 HITAM"/>
    <x v="787"/>
    <x v="0"/>
    <e v="#REF!"/>
    <s v="YUSHINCA"/>
    <s v="60 PCS"/>
    <s v="clip"/>
    <m/>
    <s v="60 PCS_"/>
    <n v="7"/>
    <n v="7"/>
    <s v="60 PCS"/>
    <s v=""/>
    <s v="60"/>
    <s v="PCS"/>
    <s v=""/>
    <s v=""/>
    <s v=""/>
    <s v=""/>
    <n v="60"/>
    <s v="PCS"/>
  </r>
  <r>
    <x v="1149"/>
    <s v="clipboard+wbholo2mukasqclphl"/>
    <s v="clipboardwbholo144@24"/>
    <s v=""/>
    <s v="Clipboard + WB holo 2 muka SQ-CLPHL"/>
    <s v="CLIPBOARD + WB HOLO (144@24)"/>
    <x v="787"/>
    <x v="0"/>
    <e v="#REF!"/>
    <s v="BINTANG JAYA"/>
    <s v="144 PCS"/>
    <s v="clip"/>
    <m/>
    <s v="144 PCS_"/>
    <n v="8"/>
    <n v="8"/>
    <s v="144 PCS"/>
    <s v=""/>
    <s v="144"/>
    <s v="PCS"/>
    <s v=""/>
    <s v=""/>
    <s v=""/>
    <s v=""/>
    <n v="144"/>
    <s v="PCS"/>
  </r>
  <r>
    <x v="1150"/>
    <s v="clipboard+wbholo2mukasqclphl"/>
    <s v="clipboardwbholosqclphl"/>
    <s v=""/>
    <s v="Clipboard + WB holo 2 muka SQ-CLPHL"/>
    <s v="CLIPBOARD + WB HOLO SQ-CLPHL"/>
    <x v="787"/>
    <x v="0"/>
    <e v="#REF!"/>
    <s v="BINTANG JAYA"/>
    <s v="144 PCS"/>
    <s v="clip"/>
    <m/>
    <s v="144 PCS_"/>
    <n v="8"/>
    <n v="8"/>
    <s v="144 PCS"/>
    <s v=""/>
    <s v="144"/>
    <s v="PCS"/>
    <s v=""/>
    <s v=""/>
    <s v=""/>
    <s v=""/>
    <n v="144"/>
    <s v="PCS"/>
  </r>
  <r>
    <x v="1151"/>
    <s v="clipboardkayukotaksqclpky"/>
    <s v="clipboardkayukotaksqclpky"/>
    <s v=""/>
    <s v="Clipboard kayu kotak SQ-CLPKY"/>
    <s v="CLIPBOARD KAYU KOTAK SQ-CLPKY"/>
    <x v="787"/>
    <x v="0"/>
    <e v="#REF!"/>
    <s v="BINTANG JAYA"/>
    <s v="24 BOX (6 PCS)"/>
    <s v="clip"/>
    <m/>
    <s v="24 BOX_6 PCS_"/>
    <n v="7"/>
    <n v="13"/>
    <s v="24 BOX"/>
    <s v="6 PCS"/>
    <s v="24"/>
    <s v="BOX"/>
    <s v="6"/>
    <s v="PCS"/>
    <s v=""/>
    <s v=""/>
    <n v="144"/>
    <s v="PCS"/>
  </r>
  <r>
    <x v="1152"/>
    <s v="clipboardtranspw6688"/>
    <s v="clipboardtransw6688"/>
    <s v=""/>
    <s v="Clipboard Transp W-6688"/>
    <s v="CLIPBOARD TRANS W-6688"/>
    <x v="787"/>
    <x v="0"/>
    <e v="#REF!"/>
    <s v="BINTANG SAUDARA"/>
    <s v="12 LSN"/>
    <s v="clip"/>
    <m/>
    <s v="12 LSN_"/>
    <n v="7"/>
    <n v="7"/>
    <s v="12 LSN"/>
    <s v=""/>
    <s v="12"/>
    <s v="LSN"/>
    <n v="12"/>
    <s v="PCS"/>
    <s v=""/>
    <s v=""/>
    <n v="144"/>
    <s v="PCS"/>
  </r>
  <r>
    <x v="1153"/>
    <s v="plakbankainjk48mmbl"/>
    <s v="clothtape48mmbljkororange"/>
    <s v=""/>
    <s v="Plakban kain JK 48mm (BL)"/>
    <s v="CLOTH TAPE 48MM (BL) JK OR ORANGE"/>
    <x v="787"/>
    <x v="1"/>
    <e v="#REF!"/>
    <s v="ATALI"/>
    <s v="60 ROL"/>
    <s v="isolasi"/>
    <m/>
    <s v="60 ROL_"/>
    <n v="7"/>
    <n v="7"/>
    <s v="60 ROL"/>
    <s v=""/>
    <s v="60"/>
    <s v="ROL"/>
    <s v=""/>
    <s v=""/>
    <s v=""/>
    <s v=""/>
    <n v="60"/>
    <s v="ROL"/>
  </r>
  <r>
    <x v="1154"/>
    <s v="brushpenwarnajkclp07"/>
    <s v="colorbrushpenclp07jk"/>
    <s v=""/>
    <s v="Brush pen warna JK CLP-07"/>
    <s v="COLOR BRUSH PEN CLP-07 JK"/>
    <x v="787"/>
    <x v="1"/>
    <e v="#REF!"/>
    <s v="ATALI"/>
    <s v="6 LSN"/>
    <s v="spidol"/>
    <m/>
    <s v="6 LSN_"/>
    <n v="6"/>
    <n v="6"/>
    <s v="6 LSN"/>
    <s v=""/>
    <s v="6"/>
    <s v="LSN"/>
    <n v="12"/>
    <s v="PCS"/>
    <s v=""/>
    <s v=""/>
    <n v="72"/>
    <s v="PCS"/>
  </r>
  <r>
    <x v="1155"/>
    <s v="brushpenwarnajkclp08"/>
    <s v="colorbrushpenclp08jk"/>
    <s v=""/>
    <s v="Brush pen warna JK CLP-08"/>
    <s v="COLOR BRUSH PEN CLP-08 JK"/>
    <x v="787"/>
    <x v="1"/>
    <e v="#REF!"/>
    <s v="ATALI"/>
    <s v="6 BOX (24 SET)"/>
    <s v="spidol"/>
    <m/>
    <s v="6 BOX_24 SET_"/>
    <n v="6"/>
    <n v="13"/>
    <s v="6 BOX"/>
    <s v="24 SET"/>
    <s v="6"/>
    <s v="BOX"/>
    <s v="24"/>
    <s v="SET"/>
    <s v=""/>
    <s v=""/>
    <n v="144"/>
    <s v="SET"/>
  </r>
  <r>
    <x v="1156"/>
    <s v="gelpensetwarnajkgpc316"/>
    <s v="colorgelpengpc316jk"/>
    <s v=""/>
    <s v="Gel Pen Set Warna JK GPC-316"/>
    <s v="COLOR GEL PEN GPC-316 JK"/>
    <x v="787"/>
    <x v="1"/>
    <e v="#REF!"/>
    <s v="ATALI"/>
    <s v="30 SET"/>
    <s v="pen"/>
    <m/>
    <s v="30 SET_"/>
    <n v="7"/>
    <n v="7"/>
    <s v="30 SET"/>
    <s v=""/>
    <s v="30"/>
    <s v="SET"/>
    <s v=""/>
    <s v=""/>
    <s v=""/>
    <s v=""/>
    <n v="30"/>
    <s v="SET"/>
  </r>
  <r>
    <x v="1157"/>
    <s v="gelpensetwarnajkgpc325"/>
    <s v="colorgelpengpc325jk"/>
    <s v=""/>
    <s v="Gel Pen Set Warna JK GPC-325"/>
    <s v="COLOR GEL PEN GPC-325 JK"/>
    <x v="787"/>
    <x v="1"/>
    <e v="#REF!"/>
    <s v="ATALI"/>
    <s v="6 BOX (24 SET)"/>
    <s v="pen"/>
    <m/>
    <s v="6 BOX_24 SET_"/>
    <n v="6"/>
    <n v="13"/>
    <s v="6 BOX"/>
    <s v="24 SET"/>
    <s v="6"/>
    <s v="BOX"/>
    <s v="24"/>
    <s v="SET"/>
    <s v=""/>
    <s v=""/>
    <n v="144"/>
    <s v="SET"/>
  </r>
  <r>
    <x v="1158"/>
    <s v="penwarnajkclp04"/>
    <s v="colorpenclp04jk"/>
    <s v=""/>
    <s v="Pen warna JK CLP-04"/>
    <s v="COLOR PEN CLP-04 JK"/>
    <x v="787"/>
    <x v="1"/>
    <e v="#REF!"/>
    <s v="ATALI"/>
    <s v="8 LSN"/>
    <s v="pen"/>
    <m/>
    <s v="8 LSN_"/>
    <n v="6"/>
    <n v="6"/>
    <s v="8 LSN"/>
    <s v=""/>
    <s v="8"/>
    <s v="LSN"/>
    <n v="12"/>
    <s v="PCS"/>
    <s v=""/>
    <s v=""/>
    <n v="96"/>
    <s v="PCS"/>
  </r>
  <r>
    <x v="1159"/>
    <s v="penwarnajkclp05"/>
    <s v="colorpenclp05jk"/>
    <s v=""/>
    <s v="Pen warna JK CLP-05"/>
    <s v="COLOR PEN CLP-05 JK"/>
    <x v="787"/>
    <x v="1"/>
    <e v="#REF!"/>
    <s v="ATALI"/>
    <s v="8 BOX (6 SET)"/>
    <s v="pen"/>
    <m/>
    <s v="8 BOX_6 SET_"/>
    <n v="6"/>
    <n v="12"/>
    <s v="8 BOX"/>
    <s v="6 SET"/>
    <s v="8"/>
    <s v="BOX"/>
    <s v="6"/>
    <s v="SET"/>
    <s v=""/>
    <s v=""/>
    <n v="48"/>
    <s v="SET"/>
  </r>
  <r>
    <x v="1160"/>
    <s v="binderkomputerjksc1301"/>
    <s v="computerbindersc1301jk"/>
    <s v=""/>
    <s v="Binder komputer JK SC-1301"/>
    <s v="COMPUTER BINDER SC-1301 JK"/>
    <x v="787"/>
    <x v="1"/>
    <e v="#REF!"/>
    <s v="ATALI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161"/>
    <s v="tipeexkertasmt737a"/>
    <s v="corrtapemt737a"/>
    <s v=""/>
    <s v="Tipe-ex kertas MT 737 A"/>
    <s v="CORR TAPE MT 737 A"/>
    <x v="787"/>
    <x v="0"/>
    <e v="#REF!"/>
    <s v="SBS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62"/>
    <s v="tipeexkertasxdm6078"/>
    <s v="corrtapexdm6078"/>
    <s v=""/>
    <s v="Tipe-ex kertas XDM 6078"/>
    <s v="CORR TAPE XDM 6078"/>
    <x v="787"/>
    <x v="0"/>
    <e v="#REF!"/>
    <s v="SBS"/>
    <s v="18 BOX (40 PCS)"/>
    <s v="tipex"/>
    <m/>
    <s v="18 BOX_40 PCS_"/>
    <n v="7"/>
    <n v="14"/>
    <s v="18 BOX"/>
    <s v="40 PCS"/>
    <s v="18"/>
    <s v="BOX"/>
    <s v="40"/>
    <s v="PCS"/>
    <s v=""/>
    <s v=""/>
    <n v="720"/>
    <s v="PCS"/>
  </r>
  <r>
    <x v="1163"/>
    <s v="tipeexkertasxdm6079"/>
    <s v="corrtapexdm6079"/>
    <s v=""/>
    <s v="Tipe-ex kertas XDM 6079"/>
    <s v="CORR TAPE XDM 6079"/>
    <x v="787"/>
    <x v="0"/>
    <e v="#REF!"/>
    <s v="SBS"/>
    <s v="18 BOX (40 PCS)"/>
    <s v="tipex"/>
    <m/>
    <s v="18 BOX_40 PCS_"/>
    <n v="7"/>
    <n v="14"/>
    <s v="18 BOX"/>
    <s v="40 PCS"/>
    <s v="18"/>
    <s v="BOX"/>
    <s v="40"/>
    <s v="PCS"/>
    <s v=""/>
    <s v=""/>
    <n v="720"/>
    <s v="PCS"/>
  </r>
  <r>
    <x v="1164"/>
    <s v="tipeexkertasxdm6145"/>
    <s v="corrtapexdm6145"/>
    <s v=""/>
    <s v="Tipe-ex kertas XDM 6145"/>
    <s v="CORR TAPE XDM 6145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65"/>
    <s v="tipeexkertasxdm8005"/>
    <s v="corrtapexdm8005"/>
    <s v=""/>
    <s v="Tipe-ex kertas XDM 8005"/>
    <s v="CORR TAPE XDM 8005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66"/>
    <s v="tipeexkertasxdm8007"/>
    <s v="corrtapexdm8007"/>
    <s v=""/>
    <s v="Tipe-ex kertas XDM 8007"/>
    <s v="CORR TAPE XDM 8007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67"/>
    <s v="tipeexkertas914760x5mmpeach"/>
    <s v="correctiontape914760x5mmpeach"/>
    <s v=""/>
    <s v="Tipe-ex Kertas 9147 60x5mm Peach"/>
    <s v="CORRECTION TAPE 9147 60X5MM PEACH"/>
    <x v="787"/>
    <x v="0"/>
    <e v="#REF!"/>
    <s v="SAHABAT REJEKI"/>
    <s v="36 LSN"/>
    <s v="tipex"/>
    <m/>
    <s v="36 LSN_"/>
    <n v="7"/>
    <n v="7"/>
    <s v="36 LSN"/>
    <s v=""/>
    <s v="36"/>
    <s v="LSN"/>
    <n v="12"/>
    <s v="PCS"/>
    <s v=""/>
    <s v=""/>
    <n v="432"/>
    <s v="PCS"/>
  </r>
  <r>
    <x v="1168"/>
    <s v="tipeexkertasmt737a5x16+refill"/>
    <s v="correctiontapemt737a5x16refill"/>
    <s v=""/>
    <s v="Tipe-ex kertas MT-737 A/ 5x16/ +refill"/>
    <s v="CORRECTION TAPE MT-737A/5X16/+REFILL"/>
    <x v="787"/>
    <x v="0"/>
    <e v="#REF!"/>
    <s v="SBS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169"/>
    <s v="tipeexkertasmt747a5x8"/>
    <s v="correctiontapemt747a5x8mm"/>
    <s v=""/>
    <s v="Tipe-ex Kertas MT-747A/ 5x8"/>
    <s v="CORRECTION TAPE MT-747A/ 5X8MM"/>
    <x v="787"/>
    <x v="0"/>
    <e v="#REF!"/>
    <s v="SBS"/>
    <s v="24 LSN"/>
    <s v="tipex"/>
    <m/>
    <s v="24 LSN_"/>
    <n v="7"/>
    <n v="7"/>
    <s v="24 LSN"/>
    <s v=""/>
    <s v="24"/>
    <s v="LSN"/>
    <n v="12"/>
    <s v="PCS"/>
    <s v=""/>
    <s v=""/>
    <n v="288"/>
    <s v="PCS"/>
  </r>
  <r>
    <x v="1170"/>
    <s v="tipeexkertasmt7575x12"/>
    <s v="correctiontapemt7575x12ref"/>
    <s v=""/>
    <s v="Tipe-ex Kertas MT-757/ 5x12"/>
    <s v="CORRECTION TAPE MT-757/ 5X12/ +REF"/>
    <x v="787"/>
    <x v="0"/>
    <e v="#REF!"/>
    <s v="SBS"/>
    <s v="4 BOX (24 PCS)"/>
    <s v="tipex"/>
    <m/>
    <s v="4 BOX_24 PCS_"/>
    <n v="6"/>
    <n v="13"/>
    <s v="4 BOX"/>
    <s v="24 PCS"/>
    <s v="4"/>
    <s v="BOX"/>
    <s v="24"/>
    <s v="PCS"/>
    <s v=""/>
    <s v=""/>
    <n v="96"/>
    <s v="PCS"/>
  </r>
  <r>
    <x v="1171"/>
    <s v="tipeexkertasmt8265x45"/>
    <s v="correctiontapemt8265x45jumbo"/>
    <s v=""/>
    <s v="Tipe-ex Kertas MT-826/ 5x45"/>
    <s v="CORRECTION TAPE MT-826/ 5X45/ JUMBO"/>
    <x v="787"/>
    <x v="0"/>
    <e v="#REF!"/>
    <s v="SBS"/>
    <s v="18 BOX (12 PCS)"/>
    <s v="tipex"/>
    <m/>
    <s v="18 BOX_12 PCS_"/>
    <n v="7"/>
    <n v="14"/>
    <s v="18 BOX"/>
    <s v="12 PCS"/>
    <s v="18"/>
    <s v="BOX"/>
    <s v="12"/>
    <s v="PCS"/>
    <s v=""/>
    <s v=""/>
    <n v="216"/>
    <s v="PCS"/>
  </r>
  <r>
    <x v="1172"/>
    <s v="tipeexkertasmt8555x20"/>
    <s v="correctiontapemt8555x20"/>
    <s v=""/>
    <s v="Tipe-ex Kertas MT-855/ 5x20"/>
    <s v="CORRECTION TAPE MT-855/ 5X20"/>
    <x v="787"/>
    <x v="0"/>
    <e v="#REF!"/>
    <s v="SBS"/>
    <s v="48 BOX (12 PCS)"/>
    <s v="tipex"/>
    <m/>
    <s v="48 BOX_12 PCS_"/>
    <n v="7"/>
    <n v="14"/>
    <s v="48 BOX"/>
    <s v="12 PCS"/>
    <s v="48"/>
    <s v="BOX"/>
    <s v="12"/>
    <s v="PCS"/>
    <s v=""/>
    <s v=""/>
    <n v="576"/>
    <s v="PCS"/>
  </r>
  <r>
    <x v="1173"/>
    <s v="tipeexkertasmt9195x30"/>
    <s v="correctiontapemt9195x30"/>
    <s v=""/>
    <s v="Tipe-ex Kertas MT-919/ 5x30"/>
    <s v="CORRECTION TAPE MT-919/ 5X30"/>
    <x v="787"/>
    <x v="0"/>
    <e v="#REF!"/>
    <s v="SBS"/>
    <s v="24 BOX (24 PCS)"/>
    <s v="tipex"/>
    <m/>
    <s v="24 BOX_24 PCS_"/>
    <n v="7"/>
    <n v="14"/>
    <s v="24 BOX"/>
    <s v="24 PCS"/>
    <s v="24"/>
    <s v="BOX"/>
    <s v="24"/>
    <s v="PCS"/>
    <s v=""/>
    <s v=""/>
    <n v="576"/>
    <s v="PCS"/>
  </r>
  <r>
    <x v="1174"/>
    <s v="tipeexkertasxdm6078"/>
    <s v="correctiontapexdm6078"/>
    <s v=""/>
    <s v="Tipe-ex kertas XDM 6078"/>
    <s v="CORRECTION TAPE XDM 6078"/>
    <x v="787"/>
    <x v="0"/>
    <e v="#REF!"/>
    <s v="SBS"/>
    <s v="18 BOX (40 PCS)"/>
    <s v="tipex"/>
    <m/>
    <s v="18 BOX_40 PCS_"/>
    <n v="7"/>
    <n v="14"/>
    <s v="18 BOX"/>
    <s v="40 PCS"/>
    <s v="18"/>
    <s v="BOX"/>
    <s v="40"/>
    <s v="PCS"/>
    <s v=""/>
    <s v=""/>
    <n v="720"/>
    <s v="PCS"/>
  </r>
  <r>
    <x v="1175"/>
    <s v="tipeexkertasxdm6079"/>
    <s v="correctiontapexdm6079"/>
    <s v=""/>
    <s v="Tipe-ex kertas XDM 6079"/>
    <s v="CORRECTION TAPE XDM 6079"/>
    <x v="787"/>
    <x v="0"/>
    <e v="#REF!"/>
    <s v="SBS"/>
    <s v="18 BOX (40 PCS)"/>
    <s v="tipex"/>
    <m/>
    <s v="18 BOX_40 PCS_"/>
    <n v="7"/>
    <n v="14"/>
    <s v="18 BOX"/>
    <s v="40 PCS"/>
    <s v="18"/>
    <s v="BOX"/>
    <s v="40"/>
    <s v="PCS"/>
    <s v=""/>
    <s v=""/>
    <n v="720"/>
    <s v="PCS"/>
  </r>
  <r>
    <x v="1176"/>
    <s v="tipeexkertasxdm6145"/>
    <s v="correctiontapexdm6145"/>
    <s v=""/>
    <s v="Tipe-ex kertas XDM 6145"/>
    <s v="CORRECTION TAPE XDM 6145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77"/>
    <s v="tipeexkertasxdm8005"/>
    <s v="correctiontapexdm8005"/>
    <s v=""/>
    <s v="Tipe-ex kertas XDM 8005"/>
    <s v="CORRECTION TAPE XDM 8005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78"/>
    <s v="tipeexkertasxdm8007"/>
    <s v="correctiontapexdm8007"/>
    <s v=""/>
    <s v="Tipe-ex kertas XDM 8007"/>
    <s v="CORRECTION TAPE XDM 8007"/>
    <x v="787"/>
    <x v="0"/>
    <e v="#REF!"/>
    <s v="SBS"/>
    <s v="16 BOX (36 PCS)"/>
    <s v="tipex"/>
    <m/>
    <s v="16 BOX_36 PCS_"/>
    <n v="7"/>
    <n v="14"/>
    <s v="16 BOX"/>
    <s v="36 PCS"/>
    <s v="16"/>
    <s v="BOX"/>
    <s v="36"/>
    <s v="PCS"/>
    <s v=""/>
    <s v=""/>
    <n v="576"/>
    <s v="PCS"/>
  </r>
  <r>
    <x v="1179"/>
    <s v="crayonputarpanjangkaraktercp1012l"/>
    <s v="cp1012lcrayonputarpanjangkarakter144@12"/>
    <s v=""/>
    <s v="Crayon Putar Panjang Karakter CP-1012 L"/>
    <s v="CP-1012L CRAYON PUTAR PANJANG KARAKTER (144@12)"/>
    <x v="787"/>
    <x v="0"/>
    <e v="#REF!"/>
    <s v="BINTANG JAYA"/>
    <s v="144 PCS"/>
    <s v="cr/op"/>
    <m/>
    <s v="144 PCS_"/>
    <n v="8"/>
    <n v="8"/>
    <s v="144 PCS"/>
    <s v=""/>
    <s v="144"/>
    <s v="PCS"/>
    <s v=""/>
    <s v=""/>
    <s v=""/>
    <s v=""/>
    <n v="144"/>
    <s v="PCS"/>
  </r>
  <r>
    <x v="1180"/>
    <s v="crayonputarpanjangcpsq12l"/>
    <s v="cpsq12lcrayonputarpanjang"/>
    <s v=""/>
    <s v="Crayon putar panjang  CP-SQ12L"/>
    <s v="CP-SQ12L CRAYON PUTAR PANJANG"/>
    <x v="787"/>
    <x v="0"/>
    <e v="#REF!"/>
    <s v="BINTANG JAYA"/>
    <s v="192 PCS"/>
    <s v="cr/op"/>
    <m/>
    <s v="192 PCS_"/>
    <n v="8"/>
    <n v="8"/>
    <s v="192 PCS"/>
    <s v=""/>
    <s v="192"/>
    <s v="PCS"/>
    <s v=""/>
    <s v=""/>
    <s v=""/>
    <s v=""/>
    <n v="192"/>
    <s v="PCS"/>
  </r>
  <r>
    <x v="1181"/>
    <s v="crayon101212wmixwomy"/>
    <s v="crayon101212wrnmixwomy"/>
    <s v=""/>
    <s v="Crayon 1012-12W MIX WOMY"/>
    <s v="CRAYON 1012-12 WRN MIX WOMY"/>
    <x v="787"/>
    <x v="0"/>
    <e v="#REF!"/>
    <s v="WIN'S SENTOSA"/>
    <s v="192 PCS"/>
    <s v="cr/op"/>
    <m/>
    <s v="192 PCS_"/>
    <n v="8"/>
    <n v="8"/>
    <s v="192 PCS"/>
    <s v=""/>
    <s v="192"/>
    <s v="PCS"/>
    <s v=""/>
    <s v=""/>
    <s v=""/>
    <s v=""/>
    <n v="192"/>
    <s v="PCS"/>
  </r>
  <r>
    <x v="1182"/>
    <s v="crayonputar12w1012panjang"/>
    <s v="crayon10121212wpjgputardny"/>
    <s v=""/>
    <s v="Crayon putar 12W 1012 panjang"/>
    <s v="CRAYON 1012-12/ 12W/ PJG/ PUTAR/ DNY"/>
    <x v="787"/>
    <x v="0"/>
    <e v="#REF!"/>
    <s v="SBS"/>
    <s v="192 PCS "/>
    <s v="cr/op"/>
    <m/>
    <s v="192 PCS__"/>
    <n v="8"/>
    <n v="9"/>
    <s v="192 PCS"/>
    <s v=""/>
    <s v="192"/>
    <s v="PCS"/>
    <s v=""/>
    <s v=""/>
    <s v=""/>
    <s v=""/>
    <n v="192"/>
    <s v="PCS"/>
  </r>
  <r>
    <x v="1183"/>
    <s v="crayon12wvanartnew"/>
    <s v="crayon12wvanartnew"/>
    <s v=""/>
    <s v="Crayon 12W Van Art New"/>
    <s v="CRAYON 12W VAN-ART NEW"/>
    <x v="787"/>
    <x v="0"/>
    <e v="#REF!"/>
    <s v="SAPUTRO OFFICE"/>
    <s v="144 PCS"/>
    <s v="cr/op"/>
    <m/>
    <s v="144 PCS_"/>
    <n v="8"/>
    <n v="8"/>
    <s v="144 PCS"/>
    <s v=""/>
    <s v="144"/>
    <s v="PCS"/>
    <s v=""/>
    <s v=""/>
    <s v=""/>
    <s v=""/>
    <n v="144"/>
    <s v="PCS"/>
  </r>
  <r>
    <x v="1184"/>
    <s v="crayonputar1012l12wpanjangmix"/>
    <s v="crayonputar1012512wpjgmix"/>
    <s v=""/>
    <s v="Crayon putar 1012-L 12W panjang (mix)"/>
    <s v="CRAYON PUTAR 1012-5 12W PJG MIX"/>
    <x v="787"/>
    <x v="0"/>
    <e v="#REF!"/>
    <s v="HARAPAN JAYA"/>
    <s v="144 SET"/>
    <s v="cr/op"/>
    <m/>
    <s v="144 SET_"/>
    <n v="8"/>
    <n v="8"/>
    <s v="144 SET"/>
    <s v=""/>
    <s v="144"/>
    <s v="SET"/>
    <s v=""/>
    <s v=""/>
    <s v=""/>
    <s v=""/>
    <n v="144"/>
    <s v="SET"/>
  </r>
  <r>
    <x v="1185"/>
    <s v="crayonputarfancypanjang"/>
    <s v="crayonputarfancypanjang"/>
    <s v=""/>
    <s v="Crayon putar Fancy panjang"/>
    <s v="CRAYON PUTAR FANCY (PANJANG)"/>
    <x v="787"/>
    <x v="0"/>
    <e v="#REF!"/>
    <s v="GALAXY"/>
    <s v="144 PCS"/>
    <s v="cr/op"/>
    <m/>
    <s v="144 PCS_"/>
    <n v="8"/>
    <n v="8"/>
    <s v="144 PCS"/>
    <s v=""/>
    <s v="144"/>
    <s v="PCS"/>
    <s v=""/>
    <s v=""/>
    <s v=""/>
    <s v=""/>
    <n v="144"/>
    <s v="PCS"/>
  </r>
  <r>
    <x v="1186"/>
    <s v="crayonputar12wcpsq12spendek"/>
    <s v="crayonputarpendek1011cpsq12s"/>
    <s v=""/>
    <s v="Crayon Putar 12W CP-SQ12S pendek"/>
    <s v="CRAYON PUTAR PENDEK 1011 CP-SQ 12S"/>
    <x v="787"/>
    <x v="0"/>
    <e v="#REF!"/>
    <s v="BINTANG JAYA"/>
    <s v="192 PCS"/>
    <s v="cr/op"/>
    <m/>
    <s v="192 PCS_"/>
    <n v="8"/>
    <n v="8"/>
    <s v="192 PCS"/>
    <s v=""/>
    <s v="192"/>
    <s v="PCS"/>
    <s v=""/>
    <s v=""/>
    <s v=""/>
    <s v=""/>
    <n v="192"/>
    <s v="PCS"/>
  </r>
  <r>
    <x v="1187"/>
    <s v="cuttergoldenb"/>
    <s v="cutterbgolden"/>
    <s v=""/>
    <s v="Cutter golden (B)"/>
    <s v="CUTTER (B) GOLDEN"/>
    <x v="787"/>
    <x v="0"/>
    <e v="#REF!"/>
    <s v="HENDA SUKSES ABADI"/>
    <s v="60 PCS"/>
    <s v="cutter"/>
    <m/>
    <s v="60 PCS_"/>
    <n v="7"/>
    <n v="7"/>
    <s v="60 PCS"/>
    <s v=""/>
    <s v="60"/>
    <s v="PCS"/>
    <s v=""/>
    <s v=""/>
    <s v=""/>
    <s v=""/>
    <n v="60"/>
    <s v="PCS"/>
  </r>
  <r>
    <x v="1188"/>
    <s v="cuttervancokecil128trans"/>
    <s v="cutter128transkcl"/>
    <s v=""/>
    <s v="Cutter Vanco kecil 128 Trans"/>
    <s v="CUTTER 128 TRANS KCL"/>
    <x v="787"/>
    <x v="0"/>
    <e v="#REF!"/>
    <s v="HARAPAN JAYA"/>
    <s v="120 LSN"/>
    <s v="cutter"/>
    <m/>
    <s v="120 LSN_"/>
    <n v="8"/>
    <n v="8"/>
    <s v="120 LSN"/>
    <s v=""/>
    <s v="120"/>
    <s v="LSN"/>
    <n v="12"/>
    <s v="PCS"/>
    <s v=""/>
    <s v=""/>
    <n v="1440"/>
    <s v="PCS"/>
  </r>
  <r>
    <x v="1189"/>
    <s v="cuttera18transgunindo"/>
    <s v="cuttera18trans"/>
    <s v=""/>
    <s v="Cutter A 18 Trans Gunindo"/>
    <s v="CUTTER A 18 TRANS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0"/>
    <s v="cuttera18transgunindo"/>
    <s v="cuttera18transgunindolpg60dzct"/>
    <s v=""/>
    <s v="Cutter A 18 Trans Gunindo"/>
    <s v="CUTTER A 18 TRANS GUNINDO (LPG) (60 DZ/ CT)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1"/>
    <s v="cutter88tacobesar"/>
    <s v="cutterbesar88taco"/>
    <s v=""/>
    <s v="Cutter 88 Taco besar"/>
    <s v="CUTTER BESAR 88 TACO"/>
    <x v="787"/>
    <x v="0"/>
    <e v="#REF!"/>
    <s v="D-R ORIGINAL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2"/>
    <s v="cutter78tacokecil"/>
    <s v="cutterkecil78taco"/>
    <s v=""/>
    <s v="Cutter 78 Taco Kecil"/>
    <s v="CUTTER KECIL 78 TACO"/>
    <x v="787"/>
    <x v="0"/>
    <e v="#REF!"/>
    <s v="D-R ORIGINAL"/>
    <s v="120 LSN"/>
    <s v="cutter"/>
    <m/>
    <s v="120 LSN_"/>
    <n v="8"/>
    <n v="8"/>
    <s v="120 LSN"/>
    <s v=""/>
    <s v="120"/>
    <s v="LSN"/>
    <n v="12"/>
    <s v="PCS"/>
    <s v=""/>
    <s v=""/>
    <n v="1440"/>
    <s v="PCS"/>
  </r>
  <r>
    <x v="1193"/>
    <s v="cuttersc9aputih"/>
    <s v="cuttersc9aputih"/>
    <s v=""/>
    <s v="Cutter SC 9A putih"/>
    <s v="CUTTER SC9A PUTIH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4"/>
    <s v="cuttersc9aputih"/>
    <s v="cuttersc9aputihlpg"/>
    <s v=""/>
    <s v="Cutter SC 9A putih"/>
    <s v="CUTTER SC9A PUTIH (LPG)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5"/>
    <s v="cuttersc9aputih"/>
    <s v="cuttersc9aputihlpg60dzct"/>
    <s v=""/>
    <s v="Cutter SC 9A putih"/>
    <s v="CUTTER SC9A PUTIH (LPG) (60 DZ/CT)"/>
    <x v="787"/>
    <x v="0"/>
    <e v="#REF!"/>
    <s v="GUNIND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6"/>
    <s v="cuttertaco78kecil"/>
    <s v="cuttertaco78kecil"/>
    <s v=""/>
    <s v="Cutter Taco 78 Kecil"/>
    <s v="CUTTER TACO 78 KECIL"/>
    <x v="787"/>
    <x v="0"/>
    <e v="#REF!"/>
    <s v="D-R ORIGINAL"/>
    <s v="120 LSN"/>
    <s v="cutter"/>
    <m/>
    <s v="120 LSN_"/>
    <n v="8"/>
    <n v="8"/>
    <s v="120 LSN"/>
    <s v=""/>
    <s v="120"/>
    <s v="LSN"/>
    <n v="12"/>
    <s v="PCS"/>
    <s v=""/>
    <s v=""/>
    <n v="1440"/>
    <s v="PCS"/>
  </r>
  <r>
    <x v="1197"/>
    <s v="cuttertaco88besar"/>
    <s v="cuttertaco88besar"/>
    <s v=""/>
    <s v="Cutter Taco 88 Besar"/>
    <s v="CUTTER TACO 88 BESAR"/>
    <x v="787"/>
    <x v="0"/>
    <e v="#REF!"/>
    <s v="D-R ORIGINAL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198"/>
    <s v="stamptanggaljkd3"/>
    <s v="datestampd3jk"/>
    <s v=""/>
    <s v="Stamp tanggal JK D-3"/>
    <s v="DATE STAMP D-3 JK"/>
    <x v="787"/>
    <x v="1"/>
    <e v="#REF!"/>
    <s v="ATALI"/>
    <s v="48 LSN"/>
    <s v="stamp"/>
    <m/>
    <s v="48 LSN_"/>
    <n v="7"/>
    <n v="7"/>
    <s v="48 LSN"/>
    <s v=""/>
    <s v="48"/>
    <s v="LSN"/>
    <n v="12"/>
    <s v="PCS"/>
    <s v=""/>
    <s v=""/>
    <n v="576"/>
    <s v="PCS"/>
  </r>
  <r>
    <x v="1199"/>
    <s v="tapedekorasikartun15cmx3m200"/>
    <s v="decorativecartoontape15cmx3m200"/>
    <s v=""/>
    <s v="Tape dekorasi kartun 1.5cm x 3m (200)"/>
    <s v="DECORATIVE CARTOON TAPE 1.5CM X 3M (200)"/>
    <x v="787"/>
    <x v="0"/>
    <e v="#REF!"/>
    <s v="BINTANG JAYA"/>
    <s v="200 PCS"/>
    <s v="isolasi"/>
    <m/>
    <s v="200 PCS_"/>
    <n v="8"/>
    <n v="8"/>
    <s v="200 PCS"/>
    <s v=""/>
    <s v="200"/>
    <s v="PCS"/>
    <s v=""/>
    <s v=""/>
    <s v=""/>
    <s v=""/>
    <n v="200"/>
    <s v="PCS"/>
  </r>
  <r>
    <x v="1200"/>
    <s v="tapedekorasi12cmx2m200"/>
    <s v="decorativetapec12cmx2m200"/>
    <s v=""/>
    <s v="Tape dekorasi 1.2cm x 2m (200)"/>
    <s v="DECORATIVE TAPE C 1.2CM X 2M (200)"/>
    <x v="787"/>
    <x v="0"/>
    <e v="#REF!"/>
    <s v="BINTANG JAYA"/>
    <s v="200 PCS"/>
    <s v="isolasi"/>
    <m/>
    <s v="200 PCS_"/>
    <n v="8"/>
    <n v="8"/>
    <s v="200 PCS"/>
    <s v=""/>
    <s v="200"/>
    <s v="PCS"/>
    <s v=""/>
    <s v=""/>
    <s v=""/>
    <s v=""/>
    <n v="200"/>
    <s v="PCS"/>
  </r>
  <r>
    <x v="1201"/>
    <s v="deskset9058mt113besi"/>
    <s v="deskset9058mt113besi"/>
    <s v=""/>
    <s v="Desk Set 9058 (MT-113)/ Besi"/>
    <s v="DESK SET 9058(MT-113)/ BESI"/>
    <x v="787"/>
    <x v="0"/>
    <e v="#REF!"/>
    <s v="SBS"/>
    <s v="48 PCS"/>
    <s v="dll"/>
    <m/>
    <s v="48 PCS_"/>
    <n v="7"/>
    <n v="7"/>
    <s v="48 PCS"/>
    <s v=""/>
    <s v="48"/>
    <s v="PCS"/>
    <s v=""/>
    <s v=""/>
    <s v=""/>
    <s v=""/>
    <n v="48"/>
    <s v="PCS"/>
  </r>
  <r>
    <x v="1202"/>
    <s v="desksetgasta8312btr"/>
    <s v="desksetgasta8312btr"/>
    <s v=""/>
    <s v="Desk set Gasta 8312 B/ TR"/>
    <s v="DESK SET GASTA 8312B / TR"/>
    <x v="787"/>
    <x v="0"/>
    <e v="#REF!"/>
    <s v="SBS"/>
    <s v="48 PCS"/>
    <s v="dll"/>
    <m/>
    <s v="48 PCS_"/>
    <n v="7"/>
    <n v="7"/>
    <s v="48 PCS"/>
    <s v=""/>
    <s v="48"/>
    <s v="PCS"/>
    <s v=""/>
    <s v=""/>
    <s v=""/>
    <s v=""/>
    <n v="48"/>
    <s v="PCS"/>
  </r>
  <r>
    <x v="1203"/>
    <s v="timbangandigitaljkdsla3"/>
    <s v="digitalscaledsla3jk"/>
    <s v=""/>
    <s v="Timbangan Digital JK DSL-A3 "/>
    <s v="DIGITAL SCALE DSL-A3 JK"/>
    <x v="787"/>
    <x v="1"/>
    <e v="#REF!"/>
    <s v="KALINDO"/>
    <s v="4 BOX (12 PCS)"/>
    <s v="kalkulator"/>
    <m/>
    <s v="4 BOX_12 PCS_"/>
    <n v="6"/>
    <n v="13"/>
    <s v="4 BOX"/>
    <s v="12 PCS"/>
    <s v="4"/>
    <s v="BOX"/>
    <s v="12"/>
    <s v="PCS"/>
    <s v=""/>
    <s v=""/>
    <n v="48"/>
    <s v="PCS"/>
  </r>
  <r>
    <x v="1204"/>
    <s v="dispenserkenjoyno50"/>
    <s v="dispkjno50"/>
    <s v=""/>
    <s v="Dispenser Kenjoy no.50"/>
    <s v="DISP KJ NO.50"/>
    <x v="787"/>
    <x v="0"/>
    <e v="#REF!"/>
    <s v="ALPINDO"/>
    <s v="40 PCS"/>
    <s v="isolasi"/>
    <m/>
    <s v="40 PCS_"/>
    <n v="7"/>
    <n v="7"/>
    <s v="40 PCS"/>
    <s v=""/>
    <s v="40"/>
    <s v="PCS"/>
    <s v=""/>
    <s v=""/>
    <s v=""/>
    <s v=""/>
    <n v="40"/>
    <s v="PCS"/>
  </r>
  <r>
    <x v="1205"/>
    <s v="dispenserkenjoyno25"/>
    <s v="dispenserkenjoyno25"/>
    <s v=""/>
    <s v="Dispenser Kenjoy no.25"/>
    <s v="DISPENSER KENJOY NO.25"/>
    <x v="787"/>
    <x v="0"/>
    <e v="#REF!"/>
    <s v="ALPINDO"/>
    <s v="175 PCS"/>
    <s v="isolasi"/>
    <m/>
    <s v="175 PCS_"/>
    <n v="8"/>
    <n v="8"/>
    <s v="175 PCS"/>
    <s v=""/>
    <s v="175"/>
    <s v="PCS"/>
    <s v=""/>
    <s v=""/>
    <s v=""/>
    <s v=""/>
    <n v="175"/>
    <s v="PCS"/>
  </r>
  <r>
    <x v="1206"/>
    <s v="dispenserkenjoyno50"/>
    <s v="dispenserkenjoyno50"/>
    <s v=""/>
    <s v="Dispenser Kenjoy no.50"/>
    <s v="DISPENSER KENJOY NO.50"/>
    <x v="787"/>
    <x v="0"/>
    <e v="#REF!"/>
    <s v="ALPINDO"/>
    <s v="40 PCS"/>
    <s v="isolasi"/>
    <m/>
    <s v="40 PCS_"/>
    <n v="7"/>
    <n v="7"/>
    <s v="40 PCS"/>
    <s v=""/>
    <s v="40"/>
    <s v="PCS"/>
    <s v=""/>
    <s v=""/>
    <s v=""/>
    <s v=""/>
    <n v="40"/>
    <s v="PCS"/>
  </r>
  <r>
    <x v="1207"/>
    <s v="dispensermicrotopm700"/>
    <s v="dispensermicrotopm700"/>
    <s v=""/>
    <s v="Dispenser Microtop M 700"/>
    <s v="DISPENSER MICROTOP M 700"/>
    <x v="787"/>
    <x v="0"/>
    <e v="#REF!"/>
    <s v="SBS"/>
    <s v="60 PCS"/>
    <s v="isolasi"/>
    <m/>
    <s v="60 PCS_"/>
    <n v="7"/>
    <n v="7"/>
    <s v="60 PCS"/>
    <s v=""/>
    <s v="60"/>
    <s v="PCS"/>
    <s v=""/>
    <s v=""/>
    <s v=""/>
    <s v=""/>
    <n v="60"/>
    <s v="PCS"/>
  </r>
  <r>
    <x v="1208"/>
    <s v="dispensermicrotopm200"/>
    <s v="dispensermicrotopm200"/>
    <s v=""/>
    <s v="Dispenser Microtop M-200"/>
    <s v="DISPENSER MICROTOP M-200"/>
    <x v="787"/>
    <x v="0"/>
    <e v="#REF!"/>
    <s v="SBS"/>
    <s v="60 PCS"/>
    <s v="isolasi"/>
    <m/>
    <s v="60 PCS_"/>
    <n v="7"/>
    <n v="7"/>
    <s v="60 PCS"/>
    <s v=""/>
    <s v="60"/>
    <s v="PCS"/>
    <s v=""/>
    <s v=""/>
    <s v=""/>
    <s v=""/>
    <n v="60"/>
    <s v="PCS"/>
  </r>
  <r>
    <x v="1209"/>
    <s v="idcardholdervertikaldk814clear"/>
    <s v="dk814idcardholdervertikalclear2000"/>
    <s v=""/>
    <s v="Id Card Holder Vertikal DK-814 Clear"/>
    <s v="DK-814 ID CARD HOLDER VERTIKAL (CLEAR) (2000)"/>
    <x v="787"/>
    <x v="0"/>
    <e v="#REF!"/>
    <s v="BINTANG JAYA"/>
    <s v="2000 PCS"/>
    <s v="kartu"/>
    <m/>
    <s v="2000 PCS_"/>
    <n v="9"/>
    <n v="9"/>
    <s v="2000 PCS"/>
    <s v=""/>
    <s v="2000"/>
    <s v="PCS"/>
    <s v=""/>
    <s v=""/>
    <s v=""/>
    <s v=""/>
    <n v="2000"/>
    <s v="PCS"/>
  </r>
  <r>
    <x v="1210"/>
    <s v="dochd52"/>
    <s v="dochd52"/>
    <s v=""/>
    <s v="Doc HD-52"/>
    <s v="DOC HD-52"/>
    <x v="787"/>
    <x v="0"/>
    <e v="#REF!"/>
    <s v="HONG SIAN"/>
    <s v="28 LSN"/>
    <s v="doc"/>
    <m/>
    <s v="28 LSN_"/>
    <n v="7"/>
    <n v="7"/>
    <s v="28 LSN"/>
    <s v=""/>
    <s v="28"/>
    <s v="LSN"/>
    <n v="12"/>
    <s v="PCS"/>
    <s v=""/>
    <s v=""/>
    <n v="336"/>
    <s v="PCS"/>
  </r>
  <r>
    <x v="1211"/>
    <s v="docrestoptima"/>
    <s v="docoptima"/>
    <s v=""/>
    <s v="Doc Rest Optima"/>
    <s v="DOC OPTIMA"/>
    <x v="787"/>
    <x v="0"/>
    <e v="#REF!"/>
    <s v="COMBI"/>
    <s v="5 LSN"/>
    <m/>
    <m/>
    <s v="5 LSN_"/>
    <n v="6"/>
    <n v="6"/>
    <s v="5 LSN"/>
    <s v=""/>
    <s v="5"/>
    <s v="LSN"/>
    <n v="12"/>
    <s v="PCS"/>
    <s v=""/>
    <s v=""/>
    <n v="60"/>
    <s v="PCS"/>
  </r>
  <r>
    <x v="1212"/>
    <s v="docrestbatik"/>
    <s v="docretbatik"/>
    <s v=""/>
    <s v="Doc Rest Batik"/>
    <s v="DOC RET BATIK"/>
    <x v="787"/>
    <x v="0"/>
    <e v="#REF!"/>
    <s v="COMBI"/>
    <m/>
    <m/>
    <m/>
    <s v=""/>
    <s v=""/>
    <s v=""/>
    <s v=""/>
    <s v=""/>
    <s v=""/>
    <s v=""/>
    <s v=""/>
    <s v=""/>
    <s v=""/>
    <s v=""/>
    <e v="#VALUE!"/>
    <s v=""/>
  </r>
  <r>
    <x v="1213"/>
    <s v="docrestbatikkombinasi"/>
    <s v="docritbatikkombinasi"/>
    <s v=""/>
    <s v="Doc Rest Batik Kombinasi"/>
    <s v="DOC RIT BATIK KOMBINASI"/>
    <x v="787"/>
    <x v="0"/>
    <e v="#REF!"/>
    <s v="COMBI"/>
    <s v="3 LSN"/>
    <s v="doc"/>
    <m/>
    <s v="3 LSN_"/>
    <n v="6"/>
    <n v="6"/>
    <s v="3 LSN"/>
    <s v=""/>
    <s v="3"/>
    <s v="LSN"/>
    <n v="12"/>
    <s v="PCS"/>
    <s v=""/>
    <s v=""/>
    <n v="36"/>
    <s v="PCS"/>
  </r>
  <r>
    <x v="1214"/>
    <s v="docrestboxbatik"/>
    <s v="docritboxbatik"/>
    <s v=""/>
    <s v="Doc rest box batik"/>
    <s v="DOC RIT BOX BATIK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15"/>
    <s v="docrestbrilliant"/>
    <s v="docritbrilliant"/>
    <s v=""/>
    <s v="Doc Rest Brilliant"/>
    <s v="DOC RIT BRILLIANT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16"/>
    <s v="docrestbtkombinasidk516"/>
    <s v="docritbtkombdk516"/>
    <s v=""/>
    <s v="Doc Rest BT Kombinasi DK 516"/>
    <s v="DOC RIT BT KOMB DK 516"/>
    <x v="787"/>
    <x v="0"/>
    <e v="#REF!"/>
    <s v="COMBI"/>
    <m/>
    <s v="doc"/>
    <m/>
    <s v=""/>
    <s v=""/>
    <s v=""/>
    <s v=""/>
    <s v=""/>
    <s v=""/>
    <s v=""/>
    <s v=""/>
    <s v=""/>
    <s v=""/>
    <s v=""/>
    <e v="#VALUE!"/>
    <s v=""/>
  </r>
  <r>
    <x v="1217"/>
    <s v="docrestelegance"/>
    <s v="docritelegance"/>
    <s v=""/>
    <s v="Doc rest Elegance"/>
    <s v="DOC RIT ELEGANCE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18"/>
    <s v="docrestinfinityhitam"/>
    <s v="docritinfhitam"/>
    <s v=""/>
    <s v="Doc Rest Infinity Hitam"/>
    <s v="DOC RIT INF HITAM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19"/>
    <s v="docrestinfinity"/>
    <s v="docritinfinity"/>
    <s v=""/>
    <s v="Doc rest Infinity"/>
    <s v="DOC RIT INFINITY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20"/>
    <s v="docrestinfinitycampur"/>
    <s v="docritinfinitycampur"/>
    <s v=""/>
    <s v="Doc rest Infinity campur"/>
    <s v="DOC RIT INFINITY CAMPUR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21"/>
    <s v="docrestinfinityhitam"/>
    <s v="docritinfinityhitam"/>
    <s v=""/>
    <s v="Doc rest Infinity Hitam"/>
    <s v="DOC RIT INFINITY HITAM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22"/>
    <s v="docrestinfinitymerah"/>
    <s v="docritinfinitymerah"/>
    <s v=""/>
    <s v="Doc rest Infinity merah"/>
    <s v="DOC RIT INFINITY MERAH"/>
    <x v="787"/>
    <x v="0"/>
    <e v="#REF!"/>
    <s v="COMBI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23"/>
    <s v="docrestoptima"/>
    <s v="docritoptima"/>
    <s v=""/>
    <s v="Doc Rest Optima"/>
    <s v="DOC RIT OPTIMA"/>
    <x v="787"/>
    <x v="0"/>
    <e v="#REF!"/>
    <s v="COMBI"/>
    <s v="5 LSN"/>
    <s v="doz"/>
    <m/>
    <s v="5 LSN_"/>
    <n v="6"/>
    <n v="6"/>
    <s v="5 LSN"/>
    <s v=""/>
    <s v="5"/>
    <s v="LSN"/>
    <n v="12"/>
    <s v="PCS"/>
    <s v=""/>
    <s v=""/>
    <n v="60"/>
    <s v="PCS"/>
  </r>
  <r>
    <x v="1224"/>
    <s v="docrestoptimabiru"/>
    <s v="docritoptimabiru"/>
    <s v=""/>
    <s v="Doc rest Optima biru"/>
    <s v="DOC RIT OPTIMA BIRU"/>
    <x v="787"/>
    <x v="0"/>
    <e v="#REF!"/>
    <s v="COMBI"/>
    <s v="5 LSN"/>
    <s v="doc"/>
    <m/>
    <s v="5 LSN_"/>
    <n v="6"/>
    <n v="6"/>
    <s v="5 LSN"/>
    <s v=""/>
    <s v="5"/>
    <s v="LSN"/>
    <n v="12"/>
    <s v="PCS"/>
    <s v=""/>
    <s v=""/>
    <n v="60"/>
    <s v="PCS"/>
  </r>
  <r>
    <x v="1225"/>
    <s v="docresroptimamix"/>
    <s v="docritoptimacampur"/>
    <s v=""/>
    <s v="Doc Resr Optima Mix"/>
    <s v="DOC RIT OPTIMA CAMPUR"/>
    <x v="787"/>
    <x v="0"/>
    <e v="#REF!"/>
    <s v="COMBI"/>
    <s v="5 LSN"/>
    <s v="doc"/>
    <m/>
    <s v="5 LSN_"/>
    <n v="6"/>
    <n v="6"/>
    <s v="5 LSN"/>
    <s v=""/>
    <s v="5"/>
    <s v="LSN"/>
    <n v="12"/>
    <s v="PCS"/>
    <s v=""/>
    <s v=""/>
    <n v="60"/>
    <s v="PCS"/>
  </r>
  <r>
    <x v="1226"/>
    <s v="docrestprestige"/>
    <s v="docritprestige"/>
    <s v=""/>
    <s v="Doc rest Prestige"/>
    <s v="DOC RIT PRESTIGE"/>
    <x v="787"/>
    <x v="0"/>
    <e v="#REF!"/>
    <s v="COMBI"/>
    <s v="5 LSN"/>
    <s v="doc"/>
    <m/>
    <s v="5 LSN_"/>
    <n v="6"/>
    <n v="6"/>
    <s v="5 LSN"/>
    <s v=""/>
    <s v="5"/>
    <s v="LSN"/>
    <n v="12"/>
    <s v="PCS"/>
    <s v=""/>
    <s v=""/>
    <n v="60"/>
    <s v="PCS"/>
  </r>
  <r>
    <x v="1227"/>
    <s v="docreststatement"/>
    <s v="docritstatement"/>
    <s v=""/>
    <s v="Doc Rest Statement"/>
    <s v="DOC RIT STATEMENT"/>
    <x v="787"/>
    <x v="0"/>
    <e v="#REF!"/>
    <s v="COMBI"/>
    <s v="600 PCS"/>
    <s v="doc"/>
    <m/>
    <s v="600 PCS_"/>
    <n v="8"/>
    <n v="8"/>
    <s v="600 PCS"/>
    <s v=""/>
    <s v="600"/>
    <s v="PCS"/>
    <s v=""/>
    <s v=""/>
    <s v=""/>
    <s v=""/>
    <n v="600"/>
    <s v="PCS"/>
  </r>
  <r>
    <x v="1228"/>
    <s v="dokumenkeeperdk20biru"/>
    <s v="dokumenkeeperdk20biru"/>
    <s v=""/>
    <s v="Dokumen Keeper DK-20 Biru"/>
    <s v="DOKUMEN KEEPER DK-20 BIR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29"/>
    <s v="dokumenkeeperdk20hijau"/>
    <s v="dokumenkeeperdk20hijau"/>
    <s v=""/>
    <s v="Dokumen Keeper DK-20 Hijau"/>
    <s v="DOKUMEN KEEPER DK-20 HIJA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0"/>
    <s v="dokumenkeeperdk20hitam"/>
    <s v="dokumenkeeperdk20hitam"/>
    <s v=""/>
    <s v="Dokumen Keeper DK-20 Hitam"/>
    <s v="DOKUMEN KEEPER DK-20 HITAM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1"/>
    <s v="dokumenkeeperdk20merah"/>
    <s v="dokumenkeeperdk20merah"/>
    <s v=""/>
    <s v="Dokumen Keeper DK-20 Merah"/>
    <s v="DOKUMEN KEEPER DK-20 MERAH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2"/>
    <s v="dokumenkeeperdk20orange"/>
    <s v="dokumenkeeperdk20orange"/>
    <s v=""/>
    <s v="Dokumen Keeper DK-20 Orange"/>
    <s v="DOKUMEN KEEPER DK-20 ORANGE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3"/>
    <s v="dokumenkeeperdk40biru"/>
    <s v="dokumenkeeperdk40biru"/>
    <s v=""/>
    <s v="Dokumen Keeper DK-40 Biru"/>
    <s v="DOKUMEN KEEPER DK-40 BIR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4"/>
    <s v="dokumenkeeperdk40hijau"/>
    <s v="dokumenkeeperdk40hijau"/>
    <s v=""/>
    <s v="Dokumen Keeper DK-40 Hijau"/>
    <s v="DOKUMEN KEEPER DK-40 HIJA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5"/>
    <s v="dokumenkeeperdk40hitam"/>
    <s v="dokumenkeeperdk40hitam"/>
    <s v=""/>
    <s v="Dokumen Keeper DK-40 Hitam"/>
    <s v="DOKUMEN KEEPER DK-40 HITAM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6"/>
    <s v="dokumenkeeperdk40merah"/>
    <s v="dokumenkeeperdk40merah"/>
    <s v=""/>
    <s v="Dokumen Keeper DK-40 Merah"/>
    <s v="DOKUMEN KEEPER DK-40 MERAH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7"/>
    <s v="dokumenkeeperdk40orange"/>
    <s v="dokumenkeeperdk40orange"/>
    <s v=""/>
    <s v="Dokumen Keeper DK-40 Orange"/>
    <s v="DOKUMEN KEEPER DK-40 ORANGE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8"/>
    <s v="dokumenkeeperdk60biru"/>
    <s v="dokumenkeeperdk60biru"/>
    <s v=""/>
    <s v="Dokumen Keeper DK-60 Biru"/>
    <s v="DOKUMEN KEEPER DK-60 BIR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39"/>
    <s v="dokumenkeeperdk60hijau"/>
    <s v="dokumenkeeperdk60hijau"/>
    <s v=""/>
    <s v="Dokumen Keeper DK-60 Hijau"/>
    <s v="DOKUMEN KEEPER DK-60 HIJAU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40"/>
    <s v="dokumenkeeperdk60hitam"/>
    <s v="dokumenkeeperdk60hitam"/>
    <s v=""/>
    <s v="Dokumen Keeper DK-60 Hitam"/>
    <s v="DOKUMEN KEEPER DK-60 HITAM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41"/>
    <s v="dokumenkeeperdk60merah"/>
    <s v="dokumenkeeperdk60merah"/>
    <s v=""/>
    <s v="Dokumen Keeper DK-60 Merah"/>
    <s v="DOKUMEN KEEPER DK-60 MERAH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42"/>
    <s v="dokumenkeeperdk60orange"/>
    <s v="dokumenkeeperdk60orange"/>
    <s v=""/>
    <s v="Dokumen Keeper DK-60 Orange"/>
    <s v="DOKUMEN KEEPER DK-60 ORANGE"/>
    <x v="787"/>
    <x v="0"/>
    <e v="#REF!"/>
    <s v="YUSHINCA"/>
    <s v="24 PCS"/>
    <s v="map"/>
    <m/>
    <s v="24 PCS_"/>
    <n v="7"/>
    <n v="7"/>
    <s v="24 PCS"/>
    <s v=""/>
    <s v="24"/>
    <s v="PCS"/>
    <s v=""/>
    <s v=""/>
    <s v=""/>
    <s v=""/>
    <n v="24"/>
    <s v="PCS"/>
  </r>
  <r>
    <x v="1243"/>
    <s v="drawingboardbt21no2"/>
    <s v="drawingboardbt21no216"/>
    <s v=""/>
    <s v="Drawing board BT.21 no 2"/>
    <s v="DRAWING BOARD BT.21 NO2.16"/>
    <x v="787"/>
    <x v="0"/>
    <e v="#REF!"/>
    <s v="HTB"/>
    <s v="8 LSN"/>
    <s v="d/m board"/>
    <m/>
    <s v="8 LSN_"/>
    <n v="6"/>
    <n v="6"/>
    <s v="8 LSN"/>
    <s v=""/>
    <s v="8"/>
    <s v="LSN"/>
    <n v="12"/>
    <s v="PCS"/>
    <s v=""/>
    <s v=""/>
    <n v="96"/>
    <s v="PCS"/>
  </r>
  <r>
    <x v="1244"/>
    <s v="drawingboardtk2001b18x13l"/>
    <s v="drawingboardtk2001b18x13l"/>
    <s v=""/>
    <s v="Drawing board TK-2001/ B 18x13/ L"/>
    <s v="DRAWING BOARD TK-2001/ B18X13/ L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45"/>
    <s v="drawingboardtk2002b16x11m"/>
    <s v="drawingboardtk2002b16x11m"/>
    <s v=""/>
    <s v="Drawing board TK-2002/ B 16x11/ M"/>
    <s v="DRAWING BOARD TK-2002/ B16X11/ M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46"/>
    <s v="drawingboardtk2022b16x11m"/>
    <s v="drawingboardtk2022b16x11m"/>
    <s v=""/>
    <s v="Drawing board TK-2022/ B 16x11/ M"/>
    <s v="DRAWING BOARD TK-2022/ B16X11/ M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47"/>
    <s v="drawingboardtk207b12x85xsgajah"/>
    <s v="drawingboardtk207b12x85xsgajah"/>
    <s v=""/>
    <s v="Drawing board TK-207/ B 12x8.5/ XS/ Gajah"/>
    <s v="DRAWING BOARD TK-207/ B12X8.5/ XS/ GAJAH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248"/>
    <s v="drawingboardtk430b184warnadus"/>
    <s v="drawingboardtk430b184warnadus"/>
    <s v=""/>
    <s v="Drawing board TK-430/ B18/ 4 Warna/ Dus"/>
    <s v="DRAWING BOARD TK-430/ B18/ 4WARNA/ DUS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49"/>
    <s v="drawingboardtk606b16x11lkereta"/>
    <s v="drawingboardtk606b16x11lkereta"/>
    <s v=""/>
    <s v="Drawing board TK-606/ B 16x11/ L/ Kereta"/>
    <s v="DRAWING BOARD TK-606/ B16X11/ L/ KERETA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0"/>
    <s v="drawingboardtk701b18x13langsa"/>
    <s v="drawingboardtk701b18x13langsa"/>
    <s v=""/>
    <s v="Drawing board TK-701/ B18x13/ L/ Angsa"/>
    <s v="DRAWING BOARD TK-701/ B18X13 /L /ANGSA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1"/>
    <s v="drawingboardtk716b17x115l1apel"/>
    <s v="drawingboardtk716b17x115l1apel"/>
    <s v=""/>
    <s v="Drawing board TK-716/ B 17x11.5/ L1 (Apel)"/>
    <s v="DRAWING BOARD TK-716/ B17X11.5/ L1 (APEL)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2"/>
    <s v="drawingboardtk730b18x134warnadus"/>
    <s v="drawingboardtk730b18x134warnadus"/>
    <s v=""/>
    <s v="Drawing board TK-730/ B 18x13/ 4 warna/ dus"/>
    <s v="DRAWING BOARD TK-730/B18X13/4WARNA/DUS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3"/>
    <s v="drawingboardtk806b12x85xs"/>
    <s v="drawingboardtk806b12x85xs"/>
    <s v=""/>
    <s v="Drawing board TK-806/ B 12x8.5/ XS"/>
    <s v="DRAWING BOARD TK-806/ B12X8.5/ XS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254"/>
    <s v="drawingboardtk808b18x13lgajah"/>
    <s v="drawingboardtk808b18x13lgajah"/>
    <s v=""/>
    <s v="Drawing board TK-808/ B 18x13/ L/ Gajah"/>
    <s v="DRAWING BOARD TK-808/ B18X13/ L/ GAJAH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5"/>
    <s v="drawingboardtk808b48x13lgajah"/>
    <s v="drawingboardtk808b48x13lgajah"/>
    <s v=""/>
    <s v="Drawing board  TK-808/ B 48x13/ L/ Gajah"/>
    <s v="DRAWING BOARD TK-808/ B48X13/ L/ GAJAH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56"/>
    <s v="drawingboardtk901b12x85xsrumah"/>
    <s v="drawingboardtk901b12x85xsrumah"/>
    <s v=""/>
    <s v="Drawing board TK-901/ B 12x8.5/ XS/ Rumah"/>
    <s v="DRAWING BOARD TK-901/ B12X8.5/ XS/ RUMAH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257"/>
    <s v="drawingboardtk9810kupu"/>
    <s v="drawingboardtk9810kupu"/>
    <s v=""/>
    <s v="Drawing board TK-9810/ Kupu"/>
    <s v="DRAWING BOARD TK-9810/ KUPU"/>
    <x v="787"/>
    <x v="0"/>
    <e v="#REF!"/>
    <s v="SBS"/>
    <s v="80 PCS"/>
    <s v="d/m board"/>
    <m/>
    <s v="80 PCS_"/>
    <n v="7"/>
    <n v="7"/>
    <s v="80 PCS"/>
    <s v=""/>
    <s v="80"/>
    <s v="PCS"/>
    <s v=""/>
    <s v=""/>
    <s v=""/>
    <s v=""/>
    <n v="80"/>
    <s v="PCS"/>
  </r>
  <r>
    <x v="1258"/>
    <s v="drawingboardtk9811b12x85kupu"/>
    <s v="drawingboardtk9811b12x85kupu"/>
    <s v=""/>
    <s v="Drawing board TK-9811/ B 12x8.5/ Kupu"/>
    <s v="DRAWING BOARD TK-9811/ B12X8.5/ KUPU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259"/>
    <s v="drawingboardtk9812b18x13segi"/>
    <s v="drawingboardtk9812b18x13segi"/>
    <s v=""/>
    <s v="Drawing board TK-9812/ B 18x13/ Segi"/>
    <s v="DRAWING BOARD TK-9812/ B18X13/ SEGI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0"/>
    <s v="drawingboardtk9813b175x12segi"/>
    <s v="drawingboardtk9813b175x12segi"/>
    <s v=""/>
    <s v="Drawing board TK-9813/ B 17.5x12/ Segi"/>
    <s v="DRAWING BOARD TK-9813/ B17.5X12/ SEGI"/>
    <x v="787"/>
    <x v="0"/>
    <e v="#REF!"/>
    <s v="SBS"/>
    <s v="120 PCS"/>
    <s v="d/m board"/>
    <m/>
    <s v="120 PCS_"/>
    <n v="8"/>
    <n v="8"/>
    <s v="120 PCS"/>
    <s v=""/>
    <s v="120"/>
    <s v="PCS"/>
    <s v=""/>
    <s v=""/>
    <s v=""/>
    <s v=""/>
    <n v="120"/>
    <s v="PCS"/>
  </r>
  <r>
    <x v="1261"/>
    <s v="drawingboardtk99032b18x13l"/>
    <s v="drawingboardtk99032b18x13l"/>
    <s v=""/>
    <s v="Drawing board TK-9903-2/ B 18x13/ L"/>
    <s v="DRAWING BOARD TK-9903-2/ B18X13/ L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262"/>
    <s v="drawingboardxg103mstip+sipkodok"/>
    <s v="drawingboardxg103mstpsipkodok"/>
    <s v=""/>
    <s v="Drawing board XG-103/ M/ Stip + sip/ kodok"/>
    <s v="DRAWING BOARD XG-103/M/+STP+SIP/KODOK"/>
    <x v="787"/>
    <x v="0"/>
    <e v="#REF!"/>
    <s v="SBS"/>
    <s v="64 PCS"/>
    <s v="d/m board"/>
    <m/>
    <s v="64 PCS_"/>
    <n v="7"/>
    <n v="7"/>
    <s v="64 PCS"/>
    <s v=""/>
    <s v="64"/>
    <s v="PCS"/>
    <s v=""/>
    <s v=""/>
    <s v=""/>
    <s v=""/>
    <n v="64"/>
    <s v="PCS"/>
  </r>
  <r>
    <x v="1263"/>
    <s v="drawingboardxg105+stip"/>
    <s v="drawingboardxg105mstprumah"/>
    <s v=""/>
    <s v="Drawing board XG-105/ +stip"/>
    <s v="DRAWING BOARD XG-105/M/+STP/RUMAH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4"/>
    <s v="drawingboardxg106mdolphin1"/>
    <s v="drawingboardxg106mdolphin"/>
    <s v=""/>
    <s v="Drawing Board Xg-106/ M/ Dolphin1"/>
    <s v="DRAWING BOARD XG-106/M/DOLPHIN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5"/>
    <s v="drawingboardxg108s+stp++sipsiput"/>
    <s v="drawingboardxg108sstpsipsiput"/>
    <s v=""/>
    <s v="Drawing board XG-108/S/+STP++SIP/Siput"/>
    <s v="DRAWING BOARD XG-108/S/+STP++SIP/SIPUT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6"/>
    <s v="drawingboardxg9002m+stp+1"/>
    <s v="drawingboardxg9002mstpayam"/>
    <s v=""/>
    <s v="Drawing board XG-9002/ M/ + stp+1"/>
    <s v="DRAWING BOARD XG-9002/M/+STP/AYAM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267"/>
    <s v="sampuldust254"/>
    <s v="dust254"/>
    <s v=""/>
    <s v="Sampul Dust 254"/>
    <s v="DUST 254"/>
    <x v="787"/>
    <x v="0"/>
    <e v="#REF!"/>
    <s v="ETJ"/>
    <s v="500 ROL"/>
    <s v="kertas"/>
    <m/>
    <s v="500 ROL_"/>
    <n v="8"/>
    <n v="8"/>
    <s v="500 ROL"/>
    <s v=""/>
    <s v="500"/>
    <s v="ROL"/>
    <s v=""/>
    <s v=""/>
    <s v=""/>
    <s v=""/>
    <n v="500"/>
    <s v="ROL"/>
  </r>
  <r>
    <x v="1268"/>
    <s v="sampuldust344"/>
    <s v="dust344"/>
    <s v=""/>
    <s v="Sampul Dust 344"/>
    <s v="DUST 344"/>
    <x v="787"/>
    <x v="0"/>
    <e v="#REF!"/>
    <s v="ETJ"/>
    <s v="500 ROL"/>
    <s v="kertas"/>
    <m/>
    <s v="500 ROL_"/>
    <n v="8"/>
    <n v="8"/>
    <s v="500 ROL"/>
    <s v=""/>
    <s v="500"/>
    <s v="ROL"/>
    <s v=""/>
    <s v=""/>
    <s v=""/>
    <s v=""/>
    <n v="500"/>
    <s v="ROL"/>
  </r>
  <r>
    <x v="1269"/>
    <s v="sampuldust344"/>
    <s v="dustsampulroll344"/>
    <s v=""/>
    <s v="Sampul Dust 344"/>
    <s v="DUST SAMPUL ROLL 344"/>
    <x v="787"/>
    <x v="0"/>
    <e v="#REF!"/>
    <s v="ETJ"/>
    <s v="501 ROL"/>
    <s v="kertas"/>
    <m/>
    <s v="501 ROL_"/>
    <n v="8"/>
    <n v="8"/>
    <s v="501 ROL"/>
    <s v=""/>
    <s v="501"/>
    <s v="ROL"/>
    <s v=""/>
    <s v=""/>
    <s v=""/>
    <s v=""/>
    <n v="501"/>
    <s v="ROL"/>
  </r>
  <r>
    <x v="1270"/>
    <s v="isolasinasional"/>
    <s v="elecnational20mx120roll"/>
    <s v=""/>
    <s v="Isolasi Nasional"/>
    <s v="ELEC NATIONAL 20M X 120 ROLL"/>
    <x v="787"/>
    <x v="0"/>
    <e v="#REF!"/>
    <s v="TRI MITRA SEJATI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1271"/>
    <s v="elevatedtraymicrotop603hitam"/>
    <s v="elevatedtraymicrotop603hitam"/>
    <s v=""/>
    <s v="Elevated tray Microtop 603 hitam"/>
    <s v="ELEVATED TRAY MICROTOP 603 HITAM"/>
    <x v="787"/>
    <x v="0"/>
    <e v="#REF!"/>
    <s v="SBS"/>
    <s v="24 PCS"/>
    <s v="doc"/>
    <m/>
    <s v="24 PCS_"/>
    <n v="7"/>
    <n v="7"/>
    <s v="24 PCS"/>
    <s v=""/>
    <s v="24"/>
    <s v="PCS"/>
    <s v=""/>
    <s v=""/>
    <s v=""/>
    <s v=""/>
    <n v="24"/>
    <s v="PCS"/>
  </r>
  <r>
    <x v="1272"/>
    <s v="elevatedtraymicrotop603"/>
    <s v="elevatedtraymicrotop603"/>
    <s v=""/>
    <s v="Elevated tray Microtop 603"/>
    <s v="ELEVATED TRAY MICROTOP 603"/>
    <x v="787"/>
    <x v="0"/>
    <e v="#REF!"/>
    <s v="SBS"/>
    <s v="24 PCS"/>
    <s v="doc"/>
    <m/>
    <s v="24 PCS_"/>
    <n v="7"/>
    <n v="7"/>
    <s v="24 PCS"/>
    <s v=""/>
    <s v="24"/>
    <s v="PCS"/>
    <s v=""/>
    <s v=""/>
    <s v=""/>
    <s v=""/>
    <n v="24"/>
    <s v="PCS"/>
  </r>
  <r>
    <x v="1273"/>
    <s v="garisanenter30cm675"/>
    <s v="enter30cm675"/>
    <s v=""/>
    <s v="Garisan Enter 30cm 675"/>
    <s v="ENTER 30CM 675"/>
    <x v="787"/>
    <x v="0"/>
    <e v="#REF!"/>
    <s v="ETJ"/>
    <s v="200 LSN"/>
    <s v="garisan"/>
    <m/>
    <s v="200 LSN_"/>
    <n v="8"/>
    <n v="8"/>
    <s v="200 LSN"/>
    <s v=""/>
    <s v="200"/>
    <s v="LSN"/>
    <n v="12"/>
    <s v="PCS"/>
    <s v=""/>
    <s v=""/>
    <n v="2400"/>
    <s v="PCS"/>
  </r>
  <r>
    <x v="1274"/>
    <s v="bnoteenter15kn"/>
    <s v="enterbnote15kng"/>
    <s v=""/>
    <s v="B note Enter 15 Kn"/>
    <s v="ENTER B NOTE 15 KNG"/>
    <x v="787"/>
    <x v="0"/>
    <e v="#REF!"/>
    <s v="ENTER"/>
    <s v="48 LSN"/>
    <s v="map"/>
    <m/>
    <s v="48 LSN_"/>
    <n v="7"/>
    <n v="7"/>
    <s v="48 LSN"/>
    <s v=""/>
    <s v="48"/>
    <s v="LSN"/>
    <n v="12"/>
    <s v="PCS"/>
    <s v=""/>
    <s v=""/>
    <n v="576"/>
    <s v="PCS"/>
  </r>
  <r>
    <x v="1275"/>
    <s v="btenterbatik"/>
    <s v="enterbtamubatik"/>
    <s v=""/>
    <s v="Bt Enter Batik"/>
    <s v="ENTER B TAMU BATIK"/>
    <x v="787"/>
    <x v="0"/>
    <e v="#REF!"/>
    <s v="ETJ"/>
    <s v="10 LSN"/>
    <s v="buku"/>
    <m/>
    <s v="10 LSN_"/>
    <n v="7"/>
    <n v="7"/>
    <s v="10 LSN"/>
    <s v=""/>
    <s v="10"/>
    <s v="LSN"/>
    <n v="12"/>
    <s v="PCS"/>
    <s v=""/>
    <s v=""/>
    <n v="120"/>
    <s v="PCS"/>
  </r>
  <r>
    <x v="1276"/>
    <s v="btenterkembang"/>
    <s v="enterbtamukembang"/>
    <s v=""/>
    <s v="Bt Enter Kembang"/>
    <s v="ENTER B TAMU KEMBANG"/>
    <x v="787"/>
    <x v="0"/>
    <e v="#REF!"/>
    <s v="ETJ"/>
    <s v="16 LSN"/>
    <s v="buku"/>
    <m/>
    <s v="16 LSN_"/>
    <n v="7"/>
    <n v="7"/>
    <s v="16 LSN"/>
    <s v=""/>
    <s v="16"/>
    <s v="LSN"/>
    <n v="12"/>
    <s v="PCS"/>
    <s v=""/>
    <s v=""/>
    <n v="192"/>
    <s v="PCS"/>
  </r>
  <r>
    <x v="1277"/>
    <s v="bktabunganenter"/>
    <s v="enterbktabungan"/>
    <s v=""/>
    <s v="Bk Tabungan Enter"/>
    <s v="ENTER BK TABUNGAN"/>
    <x v="787"/>
    <x v="0"/>
    <e v="#REF!"/>
    <s v="ETJ"/>
    <s v="3600 PCS"/>
    <s v="buku"/>
    <m/>
    <s v="3600 PCS_"/>
    <n v="9"/>
    <n v="9"/>
    <s v="3600 PCS"/>
    <s v=""/>
    <s v="3600"/>
    <s v="PCS"/>
    <s v=""/>
    <s v=""/>
    <s v=""/>
    <s v=""/>
    <n v="3600"/>
    <s v="PCS"/>
  </r>
  <r>
    <x v="1278"/>
    <s v="boxfileenterbentuk"/>
    <s v="enterboxfilebentuk"/>
    <s v=""/>
    <s v="Boxfile Enter Bentuk"/>
    <s v="ENTER BOX FILE BENTUK"/>
    <x v="787"/>
    <x v="0"/>
    <e v="#REF!"/>
    <s v="ETJ"/>
    <s v="8 LSN"/>
    <s v="doc"/>
    <m/>
    <s v="8 LSN_"/>
    <n v="6"/>
    <n v="6"/>
    <s v="8 LSN"/>
    <s v=""/>
    <s v="8"/>
    <s v="LSN"/>
    <n v="12"/>
    <s v="PCS"/>
    <s v=""/>
    <s v=""/>
    <n v="96"/>
    <s v="PCS"/>
  </r>
  <r>
    <x v="1279"/>
    <s v="boxfileenterkcgbf567"/>
    <s v="enterboxfilekcgbf567"/>
    <s v=""/>
    <s v="Boxfile Enter KCG BF 567"/>
    <s v="ENTER BOXFILE KCG (BF 567)"/>
    <x v="787"/>
    <x v="0"/>
    <e v="#REF!"/>
    <s v="ETJ"/>
    <s v="60 PCS"/>
    <s v="doz"/>
    <m/>
    <s v="60 PCS_"/>
    <n v="7"/>
    <n v="7"/>
    <s v="60 PCS"/>
    <s v=""/>
    <s v="60"/>
    <s v="PCS"/>
    <s v=""/>
    <s v=""/>
    <s v=""/>
    <s v=""/>
    <n v="60"/>
    <s v="PCS"/>
  </r>
  <r>
    <x v="1280"/>
    <s v="boxfileenterkcgbf567biru"/>
    <s v="enterboxfilekcgbf567biru"/>
    <s v=""/>
    <s v="Boxfile Enter KCG BF 567 Biru"/>
    <s v="ENTER BOXFILE KCG (BF 567) BIRU"/>
    <x v="787"/>
    <x v="0"/>
    <e v="#REF!"/>
    <s v="ETJ"/>
    <s v="60 PCS"/>
    <s v="doc"/>
    <m/>
    <s v="60 PCS_"/>
    <n v="7"/>
    <n v="7"/>
    <s v="60 PCS"/>
    <s v=""/>
    <s v="60"/>
    <s v="PCS"/>
    <s v=""/>
    <s v=""/>
    <s v=""/>
    <s v=""/>
    <n v="60"/>
    <s v="PCS"/>
  </r>
  <r>
    <x v="1281"/>
    <s v="boxfileenterkcgbf567hitam"/>
    <s v="enterboxfilekcgbf567hitam"/>
    <s v=""/>
    <s v="Boxfile Enter KCG BF 567 Hitam"/>
    <s v="ENTER BOXFILE KCG (BF 567) HITAM"/>
    <x v="787"/>
    <x v="0"/>
    <e v="#REF!"/>
    <s v="ETJ"/>
    <s v="60 PCS"/>
    <s v="doc"/>
    <m/>
    <s v="60 PCS_"/>
    <n v="7"/>
    <n v="7"/>
    <s v="60 PCS"/>
    <s v=""/>
    <s v="60"/>
    <s v="PCS"/>
    <s v=""/>
    <s v=""/>
    <s v=""/>
    <s v=""/>
    <n v="60"/>
    <s v="PCS"/>
  </r>
  <r>
    <x v="1282"/>
    <s v="busurentertebalno4"/>
    <s v="enterbusurno4tbl"/>
    <s v=""/>
    <s v="Busur Enter Tebal no.4"/>
    <s v="ENTER BUSUR NO.4 TBL"/>
    <x v="787"/>
    <x v="0"/>
    <e v="#REF!"/>
    <s v="ETJ"/>
    <s v="480 LSN"/>
    <s v="garisan"/>
    <m/>
    <s v="480 LSN_"/>
    <n v="8"/>
    <n v="8"/>
    <s v="480 LSN"/>
    <s v=""/>
    <s v="480"/>
    <s v="LSN"/>
    <n v="12"/>
    <s v="PCS"/>
    <s v=""/>
    <s v=""/>
    <n v="5760"/>
    <s v="PCS"/>
  </r>
  <r>
    <x v="1283"/>
    <s v="clipboardenter03antipecah"/>
    <s v="entercboard03antipecah"/>
    <s v=""/>
    <s v="Clip Board Enter 03 Anti Pecah"/>
    <s v="ENTER C/ BOARD 03 ANTI PECAH"/>
    <x v="787"/>
    <x v="0"/>
    <m/>
    <s v="ETJ"/>
    <s v="8 LSN"/>
    <s v="clip"/>
    <m/>
    <s v="8 LSN_"/>
    <n v="6"/>
    <n v="6"/>
    <s v="8 LSN"/>
    <s v=""/>
    <s v="8"/>
    <s v="LSN"/>
    <n v="12"/>
    <s v="PCS"/>
    <s v=""/>
    <s v=""/>
    <n v="96"/>
    <s v="PCS"/>
  </r>
  <r>
    <x v="1284"/>
    <s v="clipboardenterkayu"/>
    <s v="entercboardkayu"/>
    <s v=""/>
    <s v="Clip Board Enter Kayu"/>
    <s v="ENTER C/ BOARD KAYU"/>
    <x v="787"/>
    <x v="0"/>
    <e v="#REF!"/>
    <s v="ETJ"/>
    <s v="12 LSN"/>
    <s v="clip"/>
    <m/>
    <s v="12 LSN_"/>
    <n v="7"/>
    <n v="7"/>
    <s v="12 LSN"/>
    <s v=""/>
    <s v="12"/>
    <s v="LSN"/>
    <n v="12"/>
    <s v="PCS"/>
    <s v=""/>
    <s v=""/>
    <n v="144"/>
    <s v="PCS"/>
  </r>
  <r>
    <x v="1285"/>
    <s v="clipboardantiapikwalitas"/>
    <s v="entercboardantiapikwalitas"/>
    <s v=""/>
    <s v="Clip Board Anti Api Kwalitas"/>
    <s v="ENTER C/BOARD ANTI API KWALITAS"/>
    <x v="787"/>
    <x v="0"/>
    <e v="#REF!"/>
    <s v="ETJ"/>
    <s v="12 LSN"/>
    <s v="clipboard"/>
    <m/>
    <s v="12 LSN_"/>
    <n v="7"/>
    <n v="7"/>
    <s v="12 LSN"/>
    <s v=""/>
    <s v="12"/>
    <s v="LSN"/>
    <n v="12"/>
    <s v="PCS"/>
    <s v=""/>
    <s v=""/>
    <n v="144"/>
    <s v="PCS"/>
  </r>
  <r>
    <x v="1286"/>
    <s v="cardcaseb3enter"/>
    <s v="entercardcaseb3"/>
    <s v=""/>
    <s v="Card case B3 Enter"/>
    <s v="ENTER CARD CASE B3"/>
    <x v="787"/>
    <x v="0"/>
    <e v="#REF!"/>
    <s v="ETJ"/>
    <s v="4000 PCS"/>
    <s v="dll"/>
    <m/>
    <s v="4000 PCS_"/>
    <n v="9"/>
    <n v="9"/>
    <s v="4000 PCS"/>
    <s v=""/>
    <s v="4000"/>
    <s v="PCS"/>
    <s v=""/>
    <s v=""/>
    <s v=""/>
    <s v=""/>
    <n v="4000"/>
    <s v="PCS"/>
  </r>
  <r>
    <x v="1287"/>
    <s v="catacrylicentera912"/>
    <s v="entercatacrylica912"/>
    <s v=""/>
    <s v="Cat Acrylic Enter A 912"/>
    <s v="ENTER CAT ACRYLIC A 912"/>
    <x v="787"/>
    <x v="0"/>
    <e v="#REF!"/>
    <s v="ETJ"/>
    <s v="120 SET"/>
    <s v="cat"/>
    <m/>
    <s v="120 SET_"/>
    <n v="8"/>
    <n v="8"/>
    <s v="120 SET"/>
    <s v=""/>
    <s v="120"/>
    <s v="SET"/>
    <s v=""/>
    <s v=""/>
    <s v=""/>
    <s v=""/>
    <n v="120"/>
    <s v="SET"/>
  </r>
  <r>
    <x v="1288"/>
    <s v="catairentera129"/>
    <s v="entercataira129"/>
    <s v=""/>
    <s v="Cat air Enter A 129"/>
    <s v="ENTER CAT AIR A129"/>
    <x v="787"/>
    <x v="0"/>
    <e v="#REF!"/>
    <s v="ETJ"/>
    <s v="120 SET"/>
    <s v="cat"/>
    <m/>
    <s v="120 SET_"/>
    <n v="8"/>
    <n v="8"/>
    <s v="120 SET"/>
    <s v=""/>
    <s v="120"/>
    <s v="SET"/>
    <s v=""/>
    <s v=""/>
    <s v=""/>
    <s v=""/>
    <n v="120"/>
    <s v="SET"/>
  </r>
  <r>
    <x v="1289"/>
    <s v="clipboardenterantipecah"/>
    <s v="enterclipboardantipecah"/>
    <s v=""/>
    <s v="Clipboard Enter Anti Pecah"/>
    <s v="ENTER CLIPBOARD ANTI PECAH"/>
    <x v="787"/>
    <x v="0"/>
    <e v="#REF!"/>
    <s v="ETJ"/>
    <s v="8 LSN"/>
    <s v="clipboard"/>
    <m/>
    <s v="8 LSN_"/>
    <n v="6"/>
    <n v="6"/>
    <s v="8 LSN"/>
    <s v=""/>
    <s v="8"/>
    <s v="LSN"/>
    <n v="12"/>
    <s v="PCS"/>
    <s v=""/>
    <s v=""/>
    <n v="96"/>
    <s v="PCS"/>
  </r>
  <r>
    <x v="1290"/>
    <s v="garisanenterkayu1m"/>
    <s v="entergrs1mkayu"/>
    <s v=""/>
    <s v="Garisan Enter Kayu 1m"/>
    <s v="ENTER GRS 1M KAYU"/>
    <x v="787"/>
    <x v="0"/>
    <e v="#REF!"/>
    <s v="ETJ"/>
    <s v="100 PCS"/>
    <s v="garisan"/>
    <m/>
    <s v="100 PCS_"/>
    <n v="8"/>
    <n v="8"/>
    <s v="100 PCS"/>
    <s v=""/>
    <s v="100"/>
    <s v="PCS"/>
    <s v=""/>
    <s v=""/>
    <s v=""/>
    <s v=""/>
    <n v="100"/>
    <s v="PCS"/>
  </r>
  <r>
    <x v="1291"/>
    <s v="garisanenter60cm"/>
    <s v="entergrs60cm"/>
    <s v=""/>
    <s v="Garisan Enter 60cm"/>
    <s v="ENTER GRS 60CM"/>
    <x v="787"/>
    <x v="0"/>
    <e v="#REF!"/>
    <s v="ETJ"/>
    <s v="36 LSN"/>
    <s v="garisan"/>
    <m/>
    <s v="36 LSN_"/>
    <n v="7"/>
    <n v="7"/>
    <s v="36 LSN"/>
    <s v=""/>
    <s v="36"/>
    <s v="LSN"/>
    <n v="12"/>
    <s v="PCS"/>
    <s v=""/>
    <s v=""/>
    <n v="432"/>
    <s v="PCS"/>
  </r>
  <r>
    <x v="1292"/>
    <s v="hangmapenter"/>
    <s v="enterhangmap"/>
    <s v=""/>
    <s v="Hangmap Enter"/>
    <s v="ENTER HANGMAP"/>
    <x v="787"/>
    <x v="0"/>
    <e v="#REF!"/>
    <s v="ETJ"/>
    <s v="250 PCS"/>
    <s v="map"/>
    <m/>
    <s v="250 PCS_"/>
    <n v="8"/>
    <n v="8"/>
    <s v="250 PCS"/>
    <s v=""/>
    <s v="250"/>
    <s v="PCS"/>
    <s v=""/>
    <s v=""/>
    <s v=""/>
    <s v=""/>
    <n v="250"/>
    <s v="PCS"/>
  </r>
  <r>
    <x v="1293"/>
    <s v="mikaenter85tgk"/>
    <s v="entermika85tgkhb=375"/>
    <s v=""/>
    <s v="Mika Enter 8.5 tgk"/>
    <s v="ENTER MIKA 8.5 TGK (HB=375)"/>
    <x v="787"/>
    <x v="0"/>
    <e v="#REF!"/>
    <s v="ETJ"/>
    <s v="5000 PCS"/>
    <s v="mika"/>
    <m/>
    <s v="5000 PCS_"/>
    <n v="9"/>
    <n v="9"/>
    <s v="5000 PCS"/>
    <s v=""/>
    <s v="5000"/>
    <s v="PCS"/>
    <s v=""/>
    <s v=""/>
    <s v=""/>
    <s v=""/>
    <n v="5000"/>
    <s v="PCS"/>
  </r>
  <r>
    <x v="1294"/>
    <s v="selongsongpenenter"/>
    <s v="enterslongsongpen"/>
    <s v=""/>
    <s v="Selongsong pen Enter"/>
    <s v="ENTER SLONGSONG PEN"/>
    <x v="787"/>
    <x v="0"/>
    <e v="#REF!"/>
    <s v="ETJ"/>
    <s v="100 LSN"/>
    <s v="dll"/>
    <m/>
    <s v="100 LSN_"/>
    <n v="8"/>
    <n v="8"/>
    <s v="100 LSN"/>
    <s v=""/>
    <s v="100"/>
    <s v="LSN"/>
    <n v="12"/>
    <s v="PCS"/>
    <s v=""/>
    <s v=""/>
    <n v="1200"/>
    <s v="PCS"/>
  </r>
  <r>
    <x v="1295"/>
    <s v="notebookenterspiral403"/>
    <s v="enterspiral403"/>
    <s v=""/>
    <s v="Notebook Enter Spiral 403"/>
    <s v="ENTER SPIRAL 403"/>
    <x v="787"/>
    <x v="0"/>
    <e v="#REF!"/>
    <s v="ETJ"/>
    <s v="20 LSN"/>
    <s v="buku"/>
    <m/>
    <s v="20 LSN_"/>
    <n v="7"/>
    <n v="7"/>
    <s v="20 LSN"/>
    <s v=""/>
    <s v="20"/>
    <s v="LSN"/>
    <n v="12"/>
    <s v="PCS"/>
    <s v=""/>
    <s v=""/>
    <n v="240"/>
    <s v="PCS"/>
  </r>
  <r>
    <x v="1296"/>
    <s v="notebookenterspiral404"/>
    <s v="enterspiral404"/>
    <s v=""/>
    <s v="Notebook Enter Spiral 404"/>
    <s v="ENTER SPIRAL 404"/>
    <x v="787"/>
    <x v="0"/>
    <e v="#REF!"/>
    <s v="ETJ"/>
    <s v="40 LSN"/>
    <s v="buku"/>
    <m/>
    <s v="40 LSN_"/>
    <n v="7"/>
    <n v="7"/>
    <s v="40 LSN"/>
    <s v=""/>
    <s v="40"/>
    <s v="LSN"/>
    <n v="12"/>
    <s v="PCS"/>
    <s v=""/>
    <s v=""/>
    <n v="480"/>
    <s v="PCS"/>
  </r>
  <r>
    <x v="1297"/>
    <s v="notebookenterspiral501"/>
    <s v="enterspiral501"/>
    <s v=""/>
    <s v="Notebook Enter Spiral 501"/>
    <s v="ENTER SPIRAL 501"/>
    <x v="787"/>
    <x v="0"/>
    <e v="#REF!"/>
    <s v="ETJ"/>
    <s v="16 LSN"/>
    <s v="buku"/>
    <m/>
    <s v="16 LSN_"/>
    <n v="7"/>
    <n v="7"/>
    <s v="16 LSN"/>
    <s v=""/>
    <s v="16"/>
    <s v="LSN"/>
    <n v="12"/>
    <s v="PCS"/>
    <s v=""/>
    <s v=""/>
    <n v="192"/>
    <s v="PCS"/>
  </r>
  <r>
    <x v="1298"/>
    <s v="notebookenterspiral504"/>
    <s v="enterspiral504"/>
    <s v=""/>
    <s v="Notebook Enter Spiral 504"/>
    <s v="ENTER SPIRAL 504"/>
    <x v="787"/>
    <x v="0"/>
    <e v="#REF!"/>
    <s v="ETJ"/>
    <s v="12 LSN"/>
    <s v="buku"/>
    <m/>
    <s v="12 LSN_"/>
    <n v="7"/>
    <n v="7"/>
    <s v="12 LSN"/>
    <s v=""/>
    <s v="12"/>
    <s v="LSN"/>
    <n v="12"/>
    <s v="PCS"/>
    <s v=""/>
    <s v=""/>
    <n v="144"/>
    <s v="PCS"/>
  </r>
  <r>
    <x v="1299"/>
    <s v="penghapuswbenter803besar"/>
    <s v="enterwbb803"/>
    <s v=""/>
    <s v="Penghapus W/B Enter 803 besar"/>
    <s v="ENTER WB (B) 803"/>
    <x v="787"/>
    <x v="0"/>
    <e v="#REF!"/>
    <s v="ETJ"/>
    <s v="48 LSN"/>
    <s v="stip"/>
    <m/>
    <s v="48 LSN_"/>
    <n v="7"/>
    <n v="7"/>
    <s v="48 LSN"/>
    <s v=""/>
    <s v="48"/>
    <s v="LSN"/>
    <n v="12"/>
    <s v="PCS"/>
    <s v=""/>
    <s v=""/>
    <n v="576"/>
    <s v="PCS"/>
  </r>
  <r>
    <x v="1300"/>
    <s v="penghapuswbenter802kecil"/>
    <s v="enterwbk802"/>
    <s v=""/>
    <s v="Penghapus W/B Enter 802 kecil"/>
    <s v="ENTER WB (K) 802"/>
    <x v="787"/>
    <x v="0"/>
    <e v="#REF!"/>
    <s v="ETJ"/>
    <s v="60 LSN"/>
    <s v="stip"/>
    <m/>
    <s v="60 LSN_"/>
    <n v="7"/>
    <n v="7"/>
    <s v="60 LSN"/>
    <s v=""/>
    <s v="60"/>
    <s v="LSN"/>
    <n v="12"/>
    <s v="PCS"/>
    <s v=""/>
    <s v=""/>
    <n v="720"/>
    <s v="PCS"/>
  </r>
  <r>
    <x v="1301"/>
    <s v="penghapuswbenter823tanggung"/>
    <s v="enterwbt823"/>
    <s v=""/>
    <s v="Penghapus W/B Enter 823 tanggung"/>
    <s v="ENTER WB (T) 823"/>
    <x v="787"/>
    <x v="0"/>
    <e v="#REF!"/>
    <s v="ETJ"/>
    <s v="60 LSN"/>
    <s v="stip"/>
    <m/>
    <s v="60 LSN_"/>
    <n v="7"/>
    <n v="7"/>
    <s v="60 LSN"/>
    <s v=""/>
    <s v="60"/>
    <s v="LSN"/>
    <n v="12"/>
    <s v="PCS"/>
    <s v=""/>
    <s v=""/>
    <n v="720"/>
    <s v="PCS"/>
  </r>
  <r>
    <x v="1302"/>
    <s v="penghapuswbenter823kecil"/>
    <s v="enterwb823"/>
    <s v=""/>
    <s v="Penghapus WB Enter 823 kecil"/>
    <s v="ENTER WB 823"/>
    <x v="787"/>
    <x v="0"/>
    <e v="#REF!"/>
    <s v="ETJ"/>
    <s v="60 LSN"/>
    <s v="stip"/>
    <m/>
    <s v="60 LSN_"/>
    <n v="7"/>
    <n v="7"/>
    <s v="60 LSN"/>
    <s v=""/>
    <s v="60"/>
    <s v="LSN"/>
    <n v="12"/>
    <s v="PCS"/>
    <s v=""/>
    <s v=""/>
    <n v="720"/>
    <s v="PCS"/>
  </r>
  <r>
    <x v="1303"/>
    <s v="penghapuswbenter802kecil"/>
    <s v="enterwhiteboard802k"/>
    <s v=""/>
    <s v="Penghapus W/B Enter 802 kecil"/>
    <s v="ENTER WHITE BOARD 802 (K)"/>
    <x v="787"/>
    <x v="0"/>
    <e v="#REF!"/>
    <s v="ETJ"/>
    <s v="60 LSN"/>
    <s v="stip"/>
    <m/>
    <s v="60 LSN_"/>
    <n v="7"/>
    <n v="7"/>
    <s v="60 LSN"/>
    <s v=""/>
    <s v="60"/>
    <s v="LSN"/>
    <n v="12"/>
    <s v="PCS"/>
    <s v=""/>
    <s v=""/>
    <n v="720"/>
    <s v="PCS"/>
  </r>
  <r>
    <x v="1304"/>
    <s v="stipjker20bl"/>
    <s v="eraserer20bljk"/>
    <s v=""/>
    <s v="Stip JK ER-20 BL"/>
    <s v="ERASER ER-20BL JK"/>
    <x v="787"/>
    <x v="1"/>
    <e v="#REF!"/>
    <s v="ATALI"/>
    <s v="50 BOX (20 PCS)"/>
    <s v="stip"/>
    <m/>
    <s v="50 BOX_20 PCS_"/>
    <n v="7"/>
    <n v="14"/>
    <s v="50 BOX"/>
    <s v="20 PCS"/>
    <s v="50"/>
    <s v="BOX"/>
    <s v="20"/>
    <s v="PCS"/>
    <s v=""/>
    <s v=""/>
    <n v="1000"/>
    <s v="PCS"/>
  </r>
  <r>
    <x v="1305"/>
    <s v="expandingfile5304"/>
    <s v="expandingfile5304"/>
    <s v=""/>
    <s v="Expanding file 5304"/>
    <s v="EXPANDING FILE 5304"/>
    <x v="787"/>
    <x v="0"/>
    <e v="#REF!"/>
    <s v="SBS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1306"/>
    <s v="fileholderj0186a46"/>
    <s v="fileholderj0186a46"/>
    <s v=""/>
    <s v="File Holder J 018-6 A4-6"/>
    <s v="FILE HOLDER J018-6 A4-6"/>
    <x v="787"/>
    <x v="0"/>
    <e v="#REF!"/>
    <s v="DUTA BAHAGIA"/>
    <s v="240 PCS"/>
    <s v="doc"/>
    <m/>
    <s v="240 PCS_"/>
    <n v="8"/>
    <n v="8"/>
    <s v="240 PCS"/>
    <s v=""/>
    <s v="240"/>
    <s v="PCS"/>
    <s v=""/>
    <s v=""/>
    <s v=""/>
    <s v=""/>
    <n v="240"/>
    <s v="PCS"/>
  </r>
  <r>
    <x v="1307"/>
    <s v="gelpenfinetech03hitam"/>
    <s v="finetechgelpen03black"/>
    <s v=""/>
    <s v="Gel pen Finetech 0.3 hitam"/>
    <s v="FINETECH GEL PEN 0.3 BLACK"/>
    <x v="787"/>
    <x v="0"/>
    <e v="#REF!"/>
    <s v="EMICO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08"/>
    <s v="garisansablon290"/>
    <s v="gsablon290"/>
    <s v=""/>
    <s v="Garisan sablon 290"/>
    <s v="G.SABLON 290"/>
    <x v="787"/>
    <x v="0"/>
    <e v="#REF!"/>
    <s v="ETJ"/>
    <s v="30 LSN"/>
    <s v="garisan"/>
    <m/>
    <s v="30 LSN_"/>
    <n v="7"/>
    <n v="7"/>
    <s v="30 LSN"/>
    <s v=""/>
    <s v="30"/>
    <s v="LSN"/>
    <n v="12"/>
    <s v="PCS"/>
    <s v=""/>
    <s v=""/>
    <n v="360"/>
    <s v="PCS"/>
  </r>
  <r>
    <x v="1309"/>
    <s v="garisansablon430"/>
    <s v="gsablon430"/>
    <s v=""/>
    <s v="Garisan sablon 430"/>
    <s v="G.SABLON 430"/>
    <x v="787"/>
    <x v="0"/>
    <e v="#REF!"/>
    <s v="ETJ"/>
    <s v="20 LSN"/>
    <s v="garisan"/>
    <m/>
    <s v="20 LSN_"/>
    <n v="7"/>
    <n v="7"/>
    <s v="20 LSN"/>
    <s v=""/>
    <s v="20"/>
    <s v="LSN"/>
    <n v="12"/>
    <s v="PCS"/>
    <s v=""/>
    <s v=""/>
    <n v="240"/>
    <s v="PCS"/>
  </r>
  <r>
    <x v="1310"/>
    <s v="garisantf30cm"/>
    <s v="garisan30cmtf"/>
    <s v=""/>
    <s v="Garisan TF 30 cm"/>
    <s v="GARISAN 30 CM TF"/>
    <x v="787"/>
    <x v="0"/>
    <e v="#REF!"/>
    <s v="DUTA BUANA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1311"/>
    <s v="garisan30cm1105bt21"/>
    <s v="garisan30cm1105bt21"/>
    <s v=""/>
    <s v="Garisan 30cm 1105 BT-21"/>
    <s v="GARISAN 30CM 1105 BT-21"/>
    <x v="787"/>
    <x v="0"/>
    <e v="#REF!"/>
    <s v="HTB"/>
    <s v="60 BOX (24 PCS)"/>
    <s v="garisan"/>
    <m/>
    <s v="60 BOX_24 PCS_"/>
    <n v="7"/>
    <n v="14"/>
    <s v="60 BOX"/>
    <s v="24 PCS"/>
    <s v="60"/>
    <s v="BOX"/>
    <s v="24"/>
    <s v="PCS"/>
    <s v=""/>
    <s v=""/>
    <n v="1440"/>
    <s v="PCS"/>
  </r>
  <r>
    <x v="1312"/>
    <s v="garisanbesitf100cm"/>
    <s v="garisanbesi100cmtf"/>
    <s v=""/>
    <s v="Garisan besi TF 100 cm"/>
    <s v="GARISAN BESI 100 CM TF"/>
    <x v="787"/>
    <x v="0"/>
    <e v="#REF!"/>
    <s v="DUTA BUANA"/>
    <s v="10 LSN"/>
    <s v="garisan"/>
    <m/>
    <s v="10 LSN_"/>
    <n v="7"/>
    <n v="7"/>
    <s v="10 LSN"/>
    <s v=""/>
    <s v="10"/>
    <s v="LSN"/>
    <n v="12"/>
    <s v="PCS"/>
    <s v=""/>
    <s v=""/>
    <n v="120"/>
    <s v="PCS"/>
  </r>
  <r>
    <x v="1313"/>
    <s v="garisanbesi100cmyoeker"/>
    <s v="garisanbesi100yoeker12010dz"/>
    <s v=""/>
    <s v="Garisan Besi 100cm Yoeker"/>
    <s v="GARISAN BESI 100 YOEKER (120). 10 DZ"/>
    <x v="787"/>
    <x v="0"/>
    <e v="#REF!"/>
    <s v="ANDY"/>
    <s v="10 lLSN"/>
    <s v="garisan"/>
    <m/>
    <s v="10 lLSN_"/>
    <n v="8"/>
    <n v="8"/>
    <s v="10 lLSN"/>
    <s v=""/>
    <s v="10"/>
    <s v="lLSN"/>
    <s v=""/>
    <s v=""/>
    <s v=""/>
    <s v=""/>
    <n v="10"/>
    <s v="lLSN"/>
  </r>
  <r>
    <x v="1314"/>
    <s v="garisanbesi30cm"/>
    <s v="garisanbesi30cm"/>
    <s v=""/>
    <s v="Garisan besi 30cm"/>
    <s v="GARISAN BESI 30 CM"/>
    <x v="787"/>
    <x v="0"/>
    <e v="#REF!"/>
    <s v="DUTA BUANA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1315"/>
    <s v="garisanbesi30cmfancy"/>
    <s v="garisanbesi30cmfancy"/>
    <s v=""/>
    <s v="Garisan Besi 30cm Fancy"/>
    <s v="GARISAN BESI 30 CM FANCY"/>
    <x v="787"/>
    <x v="0"/>
    <e v="#REF!"/>
    <s v="SINAR MAS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1316"/>
    <s v="garisanbesivtro30cm"/>
    <s v="garisanbesi30cmvtro"/>
    <s v=""/>
    <s v="Garisan Besi V-Tro 30cm"/>
    <s v="GARISAN BESI 30 CM V-TRO"/>
    <x v="787"/>
    <x v="0"/>
    <e v="#REF!"/>
    <s v="MSI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1317"/>
    <s v="garisanbesi30cmyoeker"/>
    <s v="garisanbesi30yoeker50dz"/>
    <s v=""/>
    <s v="Garisan Besi 30cm Yoeker"/>
    <s v="GARISAN BESI 30 YOEKER. 50 DZ"/>
    <x v="787"/>
    <x v="0"/>
    <e v="#REF!"/>
    <s v="ANDY"/>
    <s v="50 LSN"/>
    <s v="garisan"/>
    <m/>
    <s v="50 LSN_"/>
    <n v="7"/>
    <n v="7"/>
    <s v="50 LSN"/>
    <s v=""/>
    <s v="50"/>
    <s v="LSN"/>
    <n v="12"/>
    <s v="PCS"/>
    <s v=""/>
    <s v=""/>
    <n v="600"/>
    <s v="PCS"/>
  </r>
  <r>
    <x v="1318"/>
    <s v="garisansetb013b019isi41750st1bx@50st"/>
    <s v="garisansetb013b019isi41750st1bx@50st"/>
    <s v=""/>
    <s v="Garisan Set B-013/ B-019 Isi 4 (1750/ ST 1BX@50ST)"/>
    <s v="GARISAN SET B-013/ B-019 ISI-4 (1750/ST 1 BX@50ST)"/>
    <x v="787"/>
    <x v="0"/>
    <e v="#REF!"/>
    <s v="DUTA BUANA"/>
    <s v="16 BOX (50 SET)"/>
    <s v="garisan"/>
    <m/>
    <s v="16 BOX_50 SET_"/>
    <n v="7"/>
    <n v="14"/>
    <s v="16 BOX"/>
    <s v="50 SET"/>
    <s v="16"/>
    <s v="BOX"/>
    <s v="50"/>
    <s v="SET"/>
    <s v=""/>
    <s v=""/>
    <n v="800"/>
    <s v="SET"/>
  </r>
  <r>
    <x v="1319"/>
    <s v="garisantf360"/>
    <s v="garisantf360"/>
    <s v=""/>
    <s v="Garisan TF-360"/>
    <s v="GARISAN TF 360"/>
    <x v="787"/>
    <x v="0"/>
    <e v="#REF!"/>
    <s v="DUTA BUANA"/>
    <s v="60 LSN"/>
    <s v="garisan"/>
    <m/>
    <s v="60 LSN_"/>
    <n v="7"/>
    <n v="7"/>
    <s v="60 LSN"/>
    <s v=""/>
    <s v="60"/>
    <s v="LSN"/>
    <n v="12"/>
    <s v="PCS"/>
    <s v=""/>
    <s v=""/>
    <n v="720"/>
    <s v="PCS"/>
  </r>
  <r>
    <x v="1320"/>
    <s v="garisanlingkaran360tf1969"/>
    <s v="garisantf1969lingkaran360degree"/>
    <s v=""/>
    <s v="Garisan Lingkaran 360 TF-1969"/>
    <s v="GARISAN TF-1969 LINGKARAN (360 DEGREE)"/>
    <x v="787"/>
    <x v="0"/>
    <e v="#REF!"/>
    <s v="DUTA BUANA"/>
    <s v="144 LSN"/>
    <s v="garisan"/>
    <m/>
    <s v="144 LSN_"/>
    <n v="8"/>
    <n v="8"/>
    <s v="144 LSN"/>
    <s v=""/>
    <s v="144"/>
    <s v="LSN"/>
    <n v="12"/>
    <s v="PCS"/>
    <s v=""/>
    <s v=""/>
    <n v="1728"/>
    <s v="PCS"/>
  </r>
  <r>
    <x v="1321"/>
    <s v="garisanbusurbolong180tf1990"/>
    <s v="garisantf1990busurbolong180degre"/>
    <s v=""/>
    <s v="Garisan Busur Bolong 180 TF-1990"/>
    <s v="GARISAN TF-1990 BUSUR BOLONG (180 DEGRE)"/>
    <x v="787"/>
    <x v="0"/>
    <e v="#REF!"/>
    <s v="DUTA BUANA"/>
    <s v="200 LSN"/>
    <s v="garisan"/>
    <m/>
    <s v="200 LSN_"/>
    <n v="8"/>
    <n v="8"/>
    <s v="200 LSN"/>
    <s v=""/>
    <s v="200"/>
    <s v="LSN"/>
    <n v="12"/>
    <s v="PCS"/>
    <s v=""/>
    <s v=""/>
    <n v="2400"/>
    <s v="PCS"/>
  </r>
  <r>
    <x v="1322"/>
    <s v="garisanbusurbolong180tf1990"/>
    <s v="garisantf1990busurbolong180degree"/>
    <s v=""/>
    <s v="Garisan Busur Bolong 180 TF-1990"/>
    <s v="GARISAN TF-1990 BUSUR BOLONG (180 DEGREE)"/>
    <x v="787"/>
    <x v="0"/>
    <e v="#REF!"/>
    <s v="DUTA BUANA"/>
    <s v="200 LSN"/>
    <s v="garisan"/>
    <m/>
    <s v="200 LSN_"/>
    <n v="8"/>
    <n v="8"/>
    <s v="200 LSN"/>
    <s v=""/>
    <s v="200"/>
    <s v="LSN"/>
    <n v="12"/>
    <s v="PCS"/>
    <s v=""/>
    <s v=""/>
    <n v="2400"/>
    <s v="PCS"/>
  </r>
  <r>
    <x v="1323"/>
    <s v="garisanbusur360keciltf1991"/>
    <s v="garisantf1991busur360degreek"/>
    <s v=""/>
    <s v="Garisan Busur 360 kecil TF-1991"/>
    <s v="GARISAN TF-1991 BUSUR 360 DEGREE (K)"/>
    <x v="787"/>
    <x v="0"/>
    <e v="#REF!"/>
    <s v="DUTA BUANA"/>
    <s v="48 LSN"/>
    <s v="garisan"/>
    <m/>
    <s v="48 LSN_"/>
    <n v="7"/>
    <n v="7"/>
    <s v="48 LSN"/>
    <s v=""/>
    <s v="48"/>
    <s v="LSN"/>
    <n v="12"/>
    <s v="PCS"/>
    <s v=""/>
    <s v=""/>
    <n v="576"/>
    <s v="PCS"/>
  </r>
  <r>
    <x v="1324"/>
    <s v="garisanbusur360besartf1992"/>
    <s v="garisantf1992busur360degreeb"/>
    <s v=""/>
    <s v="Garisan Busur 360 besar TF-1992"/>
    <s v="GARISAN TF-1992 BUSUR 360 DEGREE (B)"/>
    <x v="787"/>
    <x v="0"/>
    <e v="#REF!"/>
    <s v="DUTA BUANA"/>
    <s v="40 LSN"/>
    <s v="garisan"/>
    <m/>
    <s v="40 LSN_"/>
    <n v="7"/>
    <n v="7"/>
    <s v="40 LSN"/>
    <s v=""/>
    <s v="40"/>
    <s v="LSN"/>
    <n v="12"/>
    <s v="PCS"/>
    <s v=""/>
    <s v=""/>
    <n v="480"/>
    <s v="PCS"/>
  </r>
  <r>
    <x v="1325"/>
    <s v="garisantoplagrs30biru"/>
    <s v="garisantoplabluegrs30blue"/>
    <s v=""/>
    <s v="Garisan Topla GRS-30 biru"/>
    <s v="GARISAN TOPLA BLUE  GRS-30-BLUE"/>
    <x v="787"/>
    <x v="0"/>
    <e v="#REF!"/>
    <s v="TOPLA"/>
    <s v="360 PCS"/>
    <s v="garisan"/>
    <m/>
    <s v="360 PCS_"/>
    <n v="8"/>
    <n v="8"/>
    <s v="360 PCS"/>
    <s v=""/>
    <s v="360"/>
    <s v="PCS"/>
    <s v=""/>
    <s v=""/>
    <s v=""/>
    <s v=""/>
    <n v="360"/>
    <s v="PCS"/>
  </r>
  <r>
    <x v="1326"/>
    <s v="garisantoplagrs30hijau"/>
    <s v="garisantoplagreengrs30green"/>
    <s v=""/>
    <s v="Garisan Topla GRS-30 hijau"/>
    <s v="GARISAN TOPLA GREEN GRS-30-GREEN"/>
    <x v="787"/>
    <x v="0"/>
    <e v="#REF!"/>
    <s v="TOPLA"/>
    <s v="360 PCS"/>
    <s v="garisan"/>
    <m/>
    <s v="360 PCS_"/>
    <n v="8"/>
    <n v="8"/>
    <s v="360 PCS"/>
    <s v=""/>
    <s v="360"/>
    <s v="PCS"/>
    <s v=""/>
    <s v=""/>
    <s v=""/>
    <s v=""/>
    <n v="360"/>
    <s v="PCS"/>
  </r>
  <r>
    <x v="1327"/>
    <s v="garisantoplagrs30merah"/>
    <s v="garisantoplaredgrs30red"/>
    <s v=""/>
    <s v="Garisan Topla GRS-30 merah"/>
    <s v="GARISAN TOPLA RED GRS-30-RED"/>
    <x v="787"/>
    <x v="0"/>
    <e v="#REF!"/>
    <s v="TOPLA"/>
    <s v="360 PCS"/>
    <s v="garisan"/>
    <m/>
    <s v="360 PCS_"/>
    <n v="8"/>
    <n v="8"/>
    <s v="360 PCS"/>
    <s v=""/>
    <s v="360"/>
    <s v="PCS"/>
    <s v=""/>
    <s v=""/>
    <s v=""/>
    <s v=""/>
    <n v="360"/>
    <s v="PCS"/>
  </r>
  <r>
    <x v="1328"/>
    <s v="garisantoplagrs30kuning"/>
    <s v="garisantoplayellowgrs30yellow"/>
    <s v=""/>
    <s v="Garisan Topla GRS-30 kuning"/>
    <s v="GARISAN TOPLA YELLOW GRS-30-YELLOW"/>
    <x v="787"/>
    <x v="0"/>
    <e v="#REF!"/>
    <s v="TOPLA"/>
    <s v="360 PCS"/>
    <s v="garisan"/>
    <m/>
    <s v="360 PCS_"/>
    <n v="8"/>
    <n v="8"/>
    <s v="360 PCS"/>
    <s v=""/>
    <s v="360"/>
    <s v="PCS"/>
    <s v=""/>
    <s v=""/>
    <s v=""/>
    <s v=""/>
    <n v="360"/>
    <s v="PCS"/>
  </r>
  <r>
    <x v="1329"/>
    <s v="gel10tg340bibiru"/>
    <s v="gel10tg340bibiru"/>
    <s v=""/>
    <s v="Gel 1.0 TG 340 BI Biru"/>
    <s v="GEL 1.0 TG340BI BIRU"/>
    <x v="787"/>
    <x v="0"/>
    <e v="#REF!"/>
    <s v="DB STATIONERY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30"/>
    <s v="gelboxer10bxgp720"/>
    <s v="gelboxer10bxgp720"/>
    <s v=""/>
    <s v="Gel Boxer 1.0 BX-GP720"/>
    <s v="GEL BOXER 1.0 BX-GP720"/>
    <x v="787"/>
    <x v="0"/>
    <e v="#REF!"/>
    <s v="DB STATIONERY"/>
    <s v="80 LSN"/>
    <s v="pen"/>
    <m/>
    <s v="80 LSN_"/>
    <n v="7"/>
    <n v="7"/>
    <s v="80 LSN"/>
    <s v=""/>
    <s v="80"/>
    <s v="LSN"/>
    <n v="12"/>
    <s v="PCS"/>
    <s v=""/>
    <s v=""/>
    <n v="960"/>
    <s v="PCS"/>
  </r>
  <r>
    <x v="1331"/>
    <s v="gelpendebozz05db505"/>
    <s v="geldebozz05db505"/>
    <s v=""/>
    <s v="Gel pen Debozz 0.5 DB-505"/>
    <s v="GEL DEBOZZ 0.5 DB-505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2"/>
    <s v="gelpendebozz05db605"/>
    <s v="geldebozz05db605"/>
    <s v=""/>
    <s v="Gel pen Debozz 0.5 DB-605"/>
    <s v="GEL DEBOZZ 0.5 DB-605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3"/>
    <s v="gelpendebozz07db608"/>
    <s v="geldebozz05db608"/>
    <s v=""/>
    <s v="Gel pen Debozz 0.7 DB-608"/>
    <s v="GEL DEBOZZ 0.5 DB-60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4"/>
    <s v="gelpendebozz05dbg08"/>
    <s v="geldebozz05dbg08"/>
    <s v=""/>
    <s v="Gel pen debozz 0.5 DB-G08"/>
    <s v="GEL DEBOZZ 0.5 DB-G08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35"/>
    <s v="gelpendebozz07db507"/>
    <s v="geldebozz07db507"/>
    <s v=""/>
    <s v="Gel pen Debozz 0.7 DB-507"/>
    <s v="GEL DEBOZZ 0.7 DB-50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6"/>
    <s v="gelpendebozz07db530"/>
    <s v="geldebozz07db530"/>
    <s v=""/>
    <s v="Gel pen Debozz 0.7 DB-530"/>
    <s v="GEL DEBOZZ 0.7 DB-53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7"/>
    <s v="gelpendebozz07dbg07"/>
    <s v="geldebozz07dbg07"/>
    <s v=""/>
    <s v="Gel pen Debozz 0.7 DB-G07"/>
    <s v="GEL DEBOZZ 0.7 DB-G0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38"/>
    <s v="geldebozzdb880"/>
    <s v="geldebozzdb880"/>
    <s v=""/>
    <s v="Gel Debozz DB-880"/>
    <s v="GEL DEBOZZ DB-880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39"/>
    <s v="geldebozzdbgp880l"/>
    <s v="geldebozzdbgp880l"/>
    <s v=""/>
    <s v="Gel Debozz DB-GP880L"/>
    <s v="GEL DEBOZZ DB-GP880L"/>
    <x v="787"/>
    <x v="0"/>
    <e v="#REF!"/>
    <s v="DB STATIONERY"/>
    <s v="33 LSN"/>
    <s v="pen"/>
    <m/>
    <s v="33 LSN_"/>
    <n v="7"/>
    <n v="7"/>
    <s v="33 LSN"/>
    <s v=""/>
    <s v="33"/>
    <s v="LSN"/>
    <n v="12"/>
    <s v="PCS"/>
    <s v=""/>
    <s v=""/>
    <n v="396"/>
    <s v="PCS"/>
  </r>
  <r>
    <x v="1340"/>
    <s v="geldebozzdbgp900"/>
    <s v="geldebozzdbgp900"/>
    <s v=""/>
    <s v="Gel Debozz DB-GP-900"/>
    <s v="GEL DEBOZZ DB-GP-900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1"/>
    <s v="gelminicolor+isg212c"/>
    <s v="gelminicolorisig212c"/>
    <s v=""/>
    <s v="Gel Mini Color+Is G-212C"/>
    <s v="GEL MINI COLOR+ISI G-212C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342"/>
    <s v="gelpencandywowcake038mm"/>
    <s v="gelpencandywowcake038mm"/>
    <s v=""/>
    <s v="Gel pen Candy Wow Cake 0.38mm"/>
    <s v="GEL PEN CANDY WOW CAK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3"/>
    <s v="gelpenjkjk100nthitam"/>
    <s v="gelpenjk100ntblackjk"/>
    <s v=""/>
    <s v="Gel pen JK JK-100 NT Hitam"/>
    <s v="GEL PEN JK-100NT (BLACK) JK"/>
    <x v="787"/>
    <x v="1"/>
    <e v="#REF!"/>
    <s v="ATALI"/>
    <s v="8 BOX (30 SET)"/>
    <s v="pen"/>
    <m/>
    <s v="8 BOX_30 SET_"/>
    <n v="6"/>
    <n v="13"/>
    <s v="8 BOX"/>
    <s v="30 SET"/>
    <s v="8"/>
    <s v="BOX"/>
    <s v="30"/>
    <s v="SET"/>
    <s v=""/>
    <s v=""/>
    <n v="240"/>
    <s v="SET"/>
  </r>
  <r>
    <x v="1344"/>
    <s v="gelpenjkjk100snhitam"/>
    <s v="gelpenjk100snblackjk"/>
    <s v=""/>
    <s v="Gel pen JK JK-100 SN Hitam"/>
    <s v="GEL PEN JK-100SN (BLACK) JK"/>
    <x v="787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5"/>
    <s v="gelpenjkjk100snbiru"/>
    <s v="gelpenjk100snbluejk"/>
    <s v=""/>
    <s v="Gel pen JK JK-100 SN Biru"/>
    <s v="GEL PEN JK-100SN (BLUE) JK"/>
    <x v="787"/>
    <x v="1"/>
    <e v="#REF!"/>
    <s v="ATAL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6"/>
    <s v="gelpenkoxikxgp926"/>
    <s v="gelpenkoxikxgp926"/>
    <s v=""/>
    <s v="Gel Pen Koxi KX-GP926"/>
    <s v="GEL PEN KOXI KX-GP926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7"/>
    <s v="gelpenkoxikxgp927"/>
    <s v="gelpenkoxikxgp927"/>
    <s v=""/>
    <s v="Gel Pen Koxi KX-GP927"/>
    <s v="GEL PEN KOXI KX-GP927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8"/>
    <s v="gelpenkoxikxgp928"/>
    <s v="gelpenkoxikxgp928"/>
    <s v=""/>
    <s v="Gel Pen Koxi KX-GP928"/>
    <s v="GEL PEN KOXI KX-GP928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49"/>
    <s v="gelpenkoxikxgp929"/>
    <s v="gelpenkoxikxgp929"/>
    <s v=""/>
    <s v="Gel Pen Koxi KX-GP929"/>
    <s v="GEL PEN KOXI KX-GP929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0"/>
    <s v="gelpenkoxikxgp930"/>
    <s v="gelpenkoxikxgp930"/>
    <s v=""/>
    <s v="Gel Pen Koxi KX-GP930"/>
    <s v="GEL PEN KOXI KX-GP93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1"/>
    <s v="gelpensqhijabcute038mm"/>
    <s v="gelpensqhijabcute038mm"/>
    <s v=""/>
    <s v="Gel pen SQ Hijab cute 0.38mm"/>
    <s v="GEL PEN SQ HIJAB CUT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2"/>
    <s v="gelpensqowlcute038mm"/>
    <s v="gelpensqowlcute038mm"/>
    <s v=""/>
    <s v="Gel pen SQ Owl cute 0.38mm"/>
    <s v="GEL PEN SQ OWL CUT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3"/>
    <s v="gelpensqparis038mm"/>
    <s v="gelpensqparis038mm"/>
    <s v=""/>
    <s v="Gel pen SQ Paris 0.38mm"/>
    <s v="GEL PEN SQ PARIS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4"/>
    <s v="gelpensqpopcorncake038mm"/>
    <s v="gelpensqpopcorncake038mm"/>
    <s v=""/>
    <s v="Gel pen SQ Popcorn cake 0.38mm"/>
    <s v="GEL PEN SQ POPCORN CAK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5"/>
    <s v="gelpensqretro038mm"/>
    <s v="gelpensqretro038mm"/>
    <s v=""/>
    <s v="Gel Pen SQ Retro 0.38mm"/>
    <s v="GEL PEN SQ RETRO 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6"/>
    <s v="gelpensqrobotcross038mm"/>
    <s v="gelpensqrobotcross038mm"/>
    <s v=""/>
    <s v="Gel pen SQ Robot Cross 0.38mm"/>
    <s v="GEL PEN SQ ROBOT CROSS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7"/>
    <s v="gelpensqteencute038mm"/>
    <s v="gelpensqteencute038mm"/>
    <s v=""/>
    <s v="Gel pen SQ Teen cute 038mm"/>
    <s v="GEL PEN SQ TEEN CUT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8"/>
    <s v="gelpensqunicute038mm"/>
    <s v="gelpensqunicute038mm"/>
    <s v=""/>
    <s v="Gel pen SQ Unicute 0.38mm"/>
    <s v="GEL PEN SQ UNICUT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59"/>
    <s v="gelpensqvintage038mm"/>
    <s v="gelpensqvintage038mm"/>
    <s v=""/>
    <s v="Gel pen SQ Vintage 0.38mm"/>
    <s v="GEL PEN SQ VINTAGE 0.38MM"/>
    <x v="787"/>
    <x v="0"/>
    <e v="#REF!"/>
    <s v="BINTANG JAYA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0"/>
    <s v="gelpenvtr213bt21"/>
    <s v="gelpenvtr213bt21"/>
    <s v=""/>
    <s v="Gel pen VTR-213 BT21"/>
    <s v="GEL PEN VTR-213 BT21"/>
    <x v="787"/>
    <x v="1"/>
    <e v="#REF!"/>
    <s v="MS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1"/>
    <s v="gelpenvtr213bt22"/>
    <s v="gelpenvtr213bt22"/>
    <s v=""/>
    <s v="Gel pen VTR-213 BT22"/>
    <s v="GEL PEN VTR-213 BT22"/>
    <x v="787"/>
    <x v="1"/>
    <e v="#REF!"/>
    <s v="MS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2"/>
    <s v="gelpenvtr213bt23"/>
    <s v="gelpenvtr213bt23"/>
    <s v=""/>
    <s v="Gel pen VTR-213 BT23"/>
    <s v="GEL PEN VTR-213 BT23"/>
    <x v="787"/>
    <x v="1"/>
    <e v="#REF!"/>
    <s v="MSI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3"/>
    <s v="gelpenweiyada681biru"/>
    <s v="gelpenweiyada681biru"/>
    <s v=""/>
    <s v="Gel Pen Weiyada 681 Biru"/>
    <s v="GEL PEN WEIYADA 681 BIRU"/>
    <x v="787"/>
    <x v="0"/>
    <e v="#REF!"/>
    <s v="DB STATIONERY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64"/>
    <s v="gelpenweiyadae681"/>
    <s v="gelpenweiyadae681"/>
    <s v=""/>
    <s v="Gel pen Weiyada E681"/>
    <s v="GEL PEN WEIYADA E681"/>
    <x v="787"/>
    <x v="0"/>
    <e v="#REF!"/>
    <s v="DB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65"/>
    <s v="gelpenzuixuaw1020hitam"/>
    <s v="gelpenzuixua1020hitam"/>
    <s v=""/>
    <s v="Gel pen Zui Xuaw 1020 Hitam"/>
    <s v="GEL PEN ZUI XUA 1020 (HITAM)"/>
    <x v="787"/>
    <x v="1"/>
    <e v="#REF!"/>
    <s v="MSI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366"/>
    <s v="gelpenzuizhuahy1020"/>
    <s v="gelpenzuizhuahy1020"/>
    <s v=""/>
    <s v="Gel pen Zui Zhua HY-1020"/>
    <s v="GEL PEN ZUI ZHUA HY-1020"/>
    <x v="787"/>
    <x v="0"/>
    <e v="#REF!"/>
    <s v="GALAXY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367"/>
    <s v="gelpenzuizhuahy1020hitam"/>
    <s v="gelpenzuizhuahy1020hitam"/>
    <s v=""/>
    <s v="Gel pen Zui Zhua HY-1020 Hitam"/>
    <s v="GEL PEN ZUI ZHUA HY-1020 HITAM"/>
    <x v="787"/>
    <x v="0"/>
    <e v="#REF!"/>
    <s v="GALAXY"/>
    <s v="192 LSN"/>
    <s v="pen"/>
    <m/>
    <s v="192 LSN_"/>
    <n v="8"/>
    <n v="8"/>
    <s v="192 LSN"/>
    <s v=""/>
    <s v="192"/>
    <s v="LSN"/>
    <n v="12"/>
    <s v="PCS"/>
    <s v=""/>
    <s v=""/>
    <n v="2304"/>
    <s v="PCS"/>
  </r>
  <r>
    <x v="1368"/>
    <s v="gelpentechjobtg346c"/>
    <s v="geltechjobtg346c"/>
    <s v=""/>
    <s v="Gel pen Techjob TG 346-C"/>
    <s v="GEL TECH JOB TG346-C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69"/>
    <s v="gelpentechjobexaminattg313b"/>
    <s v="geltechjobexaminattg313b"/>
    <s v=""/>
    <s v="Gel pen Techjob Examinat TG313-B"/>
    <s v="GEL TECHJOB EXAMINAT TG313-B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0"/>
    <s v="geltechjobtg313"/>
    <s v="geltechjobtg313"/>
    <s v=""/>
    <s v="Gel Techjob TG-313"/>
    <s v="GEL TECHJOB TG 313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1"/>
    <s v="gelpentechjobtg346b"/>
    <s v="geltechjobtg346b"/>
    <s v=""/>
    <s v="Gel pen Techjob TG 346-B"/>
    <s v="GEL TECHJOB TG346-B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2"/>
    <s v="geltechjobtg346bl"/>
    <s v="geltechjobtg346bl"/>
    <s v=""/>
    <s v="Gel Techjob TG346-BL"/>
    <s v="GEL TECHJOB TG346-BL"/>
    <x v="787"/>
    <x v="0"/>
    <e v="#REF!"/>
    <s v="DB STATIONERY"/>
    <s v="138 LSN"/>
    <s v="pen"/>
    <m/>
    <s v="138 LSN_"/>
    <n v="8"/>
    <n v="8"/>
    <s v="138 LSN"/>
    <s v=""/>
    <s v="138"/>
    <s v="LSN"/>
    <n v="12"/>
    <s v="PCS"/>
    <s v=""/>
    <s v=""/>
    <n v="1656"/>
    <s v="PCS"/>
  </r>
  <r>
    <x v="1373"/>
    <s v="geltechjobwritetg322b"/>
    <s v="geltechjobwritetg322b"/>
    <s v=""/>
    <s v="Gel Techjob Write TG322-B"/>
    <s v="GEL TECHJOB WRITE TG322-B"/>
    <x v="787"/>
    <x v="0"/>
    <e v="#REF!"/>
    <s v="SBS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4"/>
    <s v="geltizo08tg33580"/>
    <s v="geltizo08tg33580"/>
    <s v=""/>
    <s v="Gel Tizo 0.8 TG33580"/>
    <s v="GEL TIZO 0.8  TG33580"/>
    <x v="787"/>
    <x v="0"/>
    <e v="#REF!"/>
    <s v="DB STATIONERY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375"/>
    <s v="geltizo10mmtg30163a"/>
    <s v="geltizo10mmtg30183a"/>
    <s v=""/>
    <s v="Gel Tizo 1.0mm TG 30163-A"/>
    <s v="GEL TIZO 1.0 MM TG30183-A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6"/>
    <s v="gelpentizo10tg31580"/>
    <s v="geltizo10tg31580"/>
    <s v=""/>
    <s v="Gel pen Tizo 1.0 TG 31580"/>
    <s v="GEL TIZO 1.0 TG3158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7"/>
    <s v="geltiizo10tg31590"/>
    <s v="geltizo10tg31580"/>
    <s v=""/>
    <s v="Gel Tiizo 1.0 TG 31590"/>
    <s v="GEL TIZO 1.0 TG3158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8"/>
    <s v="geltizo10mmtg30103a"/>
    <s v="geltizo10mmtg30103a"/>
    <s v=""/>
    <s v="Gel Tizo 1.0Mm TG30103-A"/>
    <s v="GEL TIZO 1.0MM TG30103-A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79"/>
    <s v="gelpentizotg346d"/>
    <s v="geltizo346tg346d"/>
    <s v=""/>
    <s v="Gel pen Tizo TG 346-D"/>
    <s v="GEL TIZO 346 TG 346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0"/>
    <s v="geltizofancytg3606d"/>
    <s v="geltizofancytg3606d"/>
    <s v=""/>
    <s v="Gel Tizo Fancy TG-3606-D"/>
    <s v="GEL TIZO FANCY TG 3606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1"/>
    <s v="geltizofancytg30301d"/>
    <s v="geltizofancytg30301d"/>
    <s v=""/>
    <s v="Gel Tizo Fancy TG 30301-D"/>
    <s v="GEL TIZO FANCY TG3030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2"/>
    <s v="geltizofancytg30541d"/>
    <s v="geltizofancytg30541d"/>
    <s v=""/>
    <s v="Gel Tizo Fancy TG 30541-D"/>
    <s v="GEL TIZO FANCY TG3054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3"/>
    <s v="geltizofancytg30541dl"/>
    <s v="geltizofancytg30541dl"/>
    <s v=""/>
    <s v="Gel Tizo Fancy TG 30541-DL"/>
    <s v="GEL TIZO FANCY TG30541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384"/>
    <s v="geltizofancytg30542d"/>
    <s v="geltizofancytg30542d"/>
    <s v=""/>
    <s v="Gel Tizo Fancy TG 30542-D"/>
    <s v="GEL TIZO FANCY TG30542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5"/>
    <s v="geltizofancytg30590d"/>
    <s v="geltizofancytg30590d"/>
    <s v=""/>
    <s v="Gel Tizo Fancy TG30590-D"/>
    <s v="GEL TIZO FANCY TG30590-D"/>
    <x v="787"/>
    <x v="1"/>
    <e v="#REF!"/>
    <n v="99"/>
    <s v="144 PCS"/>
    <s v="pen"/>
    <m/>
    <s v="144 PCS_"/>
    <n v="8"/>
    <n v="8"/>
    <s v="144 PCS"/>
    <s v=""/>
    <s v="144"/>
    <s v="PCS"/>
    <s v=""/>
    <s v=""/>
    <s v=""/>
    <s v=""/>
    <n v="144"/>
    <s v="PCS"/>
  </r>
  <r>
    <x v="1386"/>
    <s v="geltizofancytg30600d"/>
    <s v="geltizofancytg30600d"/>
    <s v=""/>
    <s v="Gel Tizo Fancy TG 30600-D"/>
    <s v="GEL TIZO FANCY TG30600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7"/>
    <s v="geltizofancytg30601d"/>
    <s v="geltizofancytg30601d"/>
    <s v=""/>
    <s v="Gel Tizo Fancy TG 30601-D"/>
    <s v="GEL TIZO FANCY TG3060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8"/>
    <s v="geltizofancytg30605c"/>
    <s v="geltizofancytg30605c"/>
    <s v=""/>
    <s v="Gel Tizo Fancy TG 30605-C"/>
    <s v="GEL TIZO FANCY TG30605-C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89"/>
    <s v="geltizofancytg30605cl"/>
    <s v="geltizofancytg30605cl"/>
    <s v=""/>
    <s v="Gel Tizo Fancy TG 30605-CL"/>
    <s v="GEL TIZO FANCY TG30605-CL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0"/>
    <s v="geltizofancytg30606c"/>
    <s v="geltizofancytg30606c"/>
    <s v=""/>
    <s v="Gel Tizo Fancy TG30606-C"/>
    <s v="GEL TIZO FANCY TG30606-C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1"/>
    <s v="geltizofancytg30606d"/>
    <s v="geltizofancytg30606d"/>
    <s v=""/>
    <s v="Gel Tizo Fancy TG 30606-D"/>
    <s v="GEL TIZO FANCY TG30606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2"/>
    <s v="geltizofancytg30734d"/>
    <s v="geltizofancytg30734d"/>
    <s v=""/>
    <s v="Gel Tizo Fancy TG 30734-D"/>
    <s v="GEL TIZO FANCY TG30734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3"/>
    <s v="geltizofancytg30801d"/>
    <s v="geltizofancytg30801d"/>
    <s v=""/>
    <s v="Gel Tizo Fancy TG 30801-D"/>
    <s v="GEL TIZO FANCY TG3080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4"/>
    <s v="geltizofancytg30801dl"/>
    <s v="geltizofancytg30801dl"/>
    <s v=""/>
    <s v="Gel Tizo Fancy TG30801-DL"/>
    <s v="GEL TIZO FANCY TG30801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395"/>
    <s v="geltizofancytg30802d"/>
    <s v="geltizofancytg30802d"/>
    <s v=""/>
    <s v="Gel Tizo Fancy TG 30802-D"/>
    <s v="GEL TIZO FANCY TG30802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6"/>
    <s v="geltizofancytg30900d"/>
    <s v="geltizofancytg30900d"/>
    <s v=""/>
    <s v="Gel Tizo Fancy TG 30900-D"/>
    <s v="GEL TIZO FANCY TG30900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397"/>
    <s v="geltizofancytg30900dl"/>
    <s v="geltizofancytg30900dl"/>
    <s v=""/>
    <s v="Gel Tizo Fancy TG 30900-DL"/>
    <s v="GEL TIZO FANCY TG30900-DL"/>
    <x v="787"/>
    <x v="1"/>
    <e v="#REF!"/>
    <n v="99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398"/>
    <s v="geltizofancytg30901dl"/>
    <s v="geltizofancytg30901dl"/>
    <s v=""/>
    <s v="Gel Tizo Fancy TG30901-DL"/>
    <s v="GEL TIZO FANCY TG30901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399"/>
    <s v="geltizofancytg31035dl"/>
    <s v="geltizofancytg31035dl"/>
    <s v=""/>
    <s v="Gel Tizo Fancy TG 31035-DL"/>
    <s v="GEL TIZO FANCY TG31035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00"/>
    <s v="geltizofancytg31037d"/>
    <s v="geltizofancytg31037d"/>
    <s v=""/>
    <s v="Gel Tizo Fancy TG 31037-D"/>
    <s v="GEL TIZO FANCY TG31037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01"/>
    <s v="geltizofancytg31037dl"/>
    <s v="geltizofancytg31037dl"/>
    <s v=""/>
    <s v="Gel Tizo Fancy TG 31037-DL"/>
    <s v="GEL TIZO FANCY TG31037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02"/>
    <s v="geltizofancytg31475kl"/>
    <s v="geltizofancytg31475kl"/>
    <s v=""/>
    <s v="Gel Tizo Fancy TG 31475-KL"/>
    <s v="GEL TIZO FANCY TG31475-KL"/>
    <x v="787"/>
    <x v="0"/>
    <e v="#REF!"/>
    <s v="DB STATIONERY"/>
    <m/>
    <s v="pen"/>
    <m/>
    <s v=""/>
    <s v=""/>
    <s v=""/>
    <s v=""/>
    <s v=""/>
    <s v=""/>
    <s v=""/>
    <s v=""/>
    <s v=""/>
    <s v=""/>
    <s v=""/>
    <e v="#VALUE!"/>
    <s v=""/>
  </r>
  <r>
    <x v="1403"/>
    <s v="geltizofancytg31590d"/>
    <s v="geltizofancytg31590d"/>
    <s v=""/>
    <s v="Gel Tizo Fancy TG 31590-D"/>
    <s v="GEL TIZO FANCY TG31590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04"/>
    <s v="geltizofancytg31601d"/>
    <s v="geltizofancytg31601d"/>
    <s v=""/>
    <s v="Gel Tizo Fancy TG31601-D"/>
    <s v="GEL TIZO FANCY TG31601-D"/>
    <x v="787"/>
    <x v="1"/>
    <e v="#REF!"/>
    <n v="99"/>
    <s v="144 PCS"/>
    <s v="pen"/>
    <m/>
    <s v="144 PCS_"/>
    <n v="8"/>
    <n v="8"/>
    <s v="144 PCS"/>
    <s v=""/>
    <s v="144"/>
    <s v="PCS"/>
    <s v=""/>
    <s v=""/>
    <s v=""/>
    <s v=""/>
    <n v="144"/>
    <s v="PCS"/>
  </r>
  <r>
    <x v="1405"/>
    <s v="geltizofancytg31605d"/>
    <s v="geltizofancytg31605d"/>
    <s v=""/>
    <s v="Gel Tizo Fancy TG31605-D"/>
    <s v="GEL TIZO FANCY TG31605-D"/>
    <x v="787"/>
    <x v="1"/>
    <e v="#REF!"/>
    <n v="99"/>
    <s v="144 PCS"/>
    <s v="pen"/>
    <m/>
    <s v="144 PCS_"/>
    <n v="8"/>
    <n v="8"/>
    <s v="144 PCS"/>
    <s v=""/>
    <s v="144"/>
    <s v="PCS"/>
    <s v=""/>
    <s v=""/>
    <s v=""/>
    <s v=""/>
    <n v="144"/>
    <s v="PCS"/>
  </r>
  <r>
    <x v="1406"/>
    <s v="geltizofancytg31762d"/>
    <s v="geltizofancytg31762d"/>
    <s v=""/>
    <s v="Gel Tizo Fancy TG 31762-D"/>
    <s v="GEL TIZO FANCY TG31762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07"/>
    <s v="geltizofancytg31780d"/>
    <s v="geltizofancytg31780d"/>
    <s v=""/>
    <s v="Gel Tizo Fancy TG 31780-D"/>
    <s v="GEL TIZO FANCY TG31780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08"/>
    <s v="geltizofancytg31780dl"/>
    <s v="geltizofancytg31780dl"/>
    <s v=""/>
    <s v="Gel Tizo Fancy TG 31780-DL"/>
    <s v="GEL TIZO FANCY TG31780-DL"/>
    <x v="787"/>
    <x v="1"/>
    <e v="#REF!"/>
    <n v="99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09"/>
    <s v="geltizofancytg31780e"/>
    <s v="geltizofancytg31780e"/>
    <s v=""/>
    <s v="Gel Tizo Fancy TG31780-E"/>
    <s v="GEL TIZO FANCY TG31780-E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0"/>
    <s v="geltizofancytg31810dl"/>
    <s v="geltizofancytg31810dl"/>
    <s v=""/>
    <s v="Gel Tizo Fancy TG31810-DL"/>
    <s v="GEL TIZO FANCY TG31810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11"/>
    <s v="geltizofancytg31830c"/>
    <s v="geltizofancytg31830c"/>
    <s v=""/>
    <s v="Gel Tizo Fancy TG 31830-C"/>
    <s v="GEL TIZO FANCY TG31830-C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2"/>
    <s v="geltizofancytg31830d"/>
    <s v="geltizofancytg31830d"/>
    <s v=""/>
    <s v="Gel Tizo Fancy TG 31830-D"/>
    <s v="GEL TIZO FANCY TG31830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3"/>
    <s v="geltizofancytg31830e"/>
    <s v="geltizofancytg31830e"/>
    <s v=""/>
    <s v="Gel Tizo Fancy TG31830-E"/>
    <s v="GEL TIZO FANCY TG31830-E"/>
    <x v="787"/>
    <x v="0"/>
    <e v="#REF!"/>
    <s v="SBS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4"/>
    <s v="geltizofancytg31831d"/>
    <s v="geltizofancytg31831d"/>
    <s v=""/>
    <s v="Gel Tizo Fancy TG 31831-D"/>
    <s v="GEL TIZO FANCY TG31831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5"/>
    <s v="geltizofancytg31975d"/>
    <s v="geltizofancytg31975d"/>
    <s v=""/>
    <s v="Gel Tizo Fancy TG 31975-D"/>
    <s v="GEL TIZO FANCY TG31975-D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6"/>
    <s v="geltizofancytg32763d"/>
    <s v="geltizofancytg32763d"/>
    <s v=""/>
    <s v="Gel Tizo Fancy TG 32763-D"/>
    <s v="GEL TIZO FANCY TG32763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7"/>
    <s v="geltizofancytg3481d"/>
    <s v="geltizofancytg3481d"/>
    <s v=""/>
    <s v="Gel Tizo Fancy TG 3481-D"/>
    <s v="GEL TIZO FANCY TG3481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18"/>
    <s v="geltizofancytg348dl"/>
    <s v="geltizofancytg348dl"/>
    <s v=""/>
    <s v="Gel Tizo Fancy TG348-DL"/>
    <s v="GEL TIZO FANCY TG348-DL"/>
    <x v="787"/>
    <x v="0"/>
    <e v="#REF!"/>
    <s v="DB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19"/>
    <s v="gelpentizoretrc05tg670"/>
    <s v="geltizoretrc05tg670"/>
    <s v=""/>
    <s v="Gel pen Tizo Retrc 0.5 TG 670"/>
    <s v="GEL TIZO RETRC 0.5 TG670"/>
    <x v="787"/>
    <x v="0"/>
    <e v="#REF!"/>
    <s v="DB STATIONERY"/>
    <s v="96 LSN"/>
    <s v="pen"/>
    <m/>
    <s v="96 LSN_"/>
    <n v="7"/>
    <n v="7"/>
    <s v="96 LSN"/>
    <s v=""/>
    <s v="96"/>
    <s v="LSN"/>
    <n v="12"/>
    <s v="PCS"/>
    <s v=""/>
    <s v=""/>
    <n v="1152"/>
    <s v="PCS"/>
  </r>
  <r>
    <x v="1420"/>
    <s v="gelpentizoretrc05tg690"/>
    <s v="geltizoretrc05tg690"/>
    <s v=""/>
    <s v="Gel pen Tizo Retrc 0.5 TG-690"/>
    <s v="GEL TIZO RETRC 0.5 TG690"/>
    <x v="787"/>
    <x v="0"/>
    <e v="#REF!"/>
    <s v="DB STATIONERY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21"/>
    <s v="geltizos305tg32610"/>
    <s v="geltizos305tg32610"/>
    <s v=""/>
    <s v="Gel Tizo S-3 0.5 TG 32610"/>
    <s v="GEL TIZO S-3 0.5TG 32610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2"/>
    <s v="gelpentizosavextg396d"/>
    <s v="geltizosavextg396d"/>
    <s v=""/>
    <s v="Gel pen Tizo Savex TG 396-D"/>
    <s v="GEL TIZO SAVEX TG396-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3"/>
    <s v="geltizotg30630"/>
    <s v="geltizotg30630"/>
    <s v=""/>
    <s v="Gel Tizo TG30630"/>
    <s v="GEL TIZO TG3063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4"/>
    <s v="gelpentizotg3063d"/>
    <s v="geltizotg3063d"/>
    <s v=""/>
    <s v="Gel pen Tizo TG 3063 D"/>
    <s v="GEL TIZO TG3063D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5"/>
    <s v="gelpentizotg31060"/>
    <s v="geltizotg31060"/>
    <s v=""/>
    <s v="Gel pen TIZO TG 31060"/>
    <s v="GEL TIZO TG31060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6"/>
    <s v="gelpentizotg31220"/>
    <s v="geltizotg31220"/>
    <s v=""/>
    <s v="Gel pen Tizo TG 31220"/>
    <s v="GEL TIZO TG31220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7"/>
    <s v="geltizotg346d"/>
    <s v="geltizotg346d"/>
    <s v=""/>
    <s v="Gel Tizo TG-346-D"/>
    <s v="GEL TIZO TG-346-D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8"/>
    <s v="gelpentizotg346e"/>
    <s v="geltizotg346e"/>
    <s v=""/>
    <s v="Gel pen Tizo TG 346-E"/>
    <s v="GEL TIZO TG346-E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29"/>
    <s v="gelzhixintubeg3567"/>
    <s v="gelzhixintubeg3567"/>
    <s v=""/>
    <s v="Gel Zhixin Tube G-3567"/>
    <s v="GEL ZHIXIN TUBE G-3567"/>
    <x v="787"/>
    <x v="0"/>
    <e v="#REF!"/>
    <s v="DB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30"/>
    <s v="gelzhixintubeg3567l"/>
    <s v="gelzhixintubeg3567l"/>
    <s v=""/>
    <s v="Gel Zhixin Tube G-3567L"/>
    <s v="GEL ZHIXIN TUBE G-3567L"/>
    <x v="787"/>
    <x v="0"/>
    <e v="#REF!"/>
    <s v="DB STATIONERY"/>
    <s v="72 LSN"/>
    <s v="pen"/>
    <m/>
    <s v="72 LSN_"/>
    <n v="7"/>
    <n v="7"/>
    <s v="72 LSN"/>
    <s v=""/>
    <s v="72"/>
    <s v="LSN"/>
    <n v="12"/>
    <s v="PCS"/>
    <s v=""/>
    <s v=""/>
    <n v="864"/>
    <s v="PCS"/>
  </r>
  <r>
    <x v="1431"/>
    <s v="gelzhixintubeg3568l"/>
    <s v="gelzhixintubeg3568l"/>
    <s v=""/>
    <s v="Gel Zhixin Tube G-3568L"/>
    <s v="GEL ZHIXIN TUBE G-3568L"/>
    <x v="787"/>
    <x v="0"/>
    <e v="#REF!"/>
    <s v="DB STATIONERY"/>
    <s v="72 TUB"/>
    <s v="pen"/>
    <m/>
    <s v="72 TUB_"/>
    <n v="7"/>
    <n v="7"/>
    <s v="72 TUB"/>
    <s v=""/>
    <s v="72"/>
    <s v="TUB"/>
    <s v=""/>
    <s v=""/>
    <s v=""/>
    <s v=""/>
    <n v="72"/>
    <s v="TUB"/>
  </r>
  <r>
    <x v="1432"/>
    <s v="gelzhixin+refillg3027"/>
    <s v="gelzhixinrefillg3027"/>
    <s v=""/>
    <s v="Gel Zhixin + Refill G-3027"/>
    <s v="GEL ZHIXIN+REFILL G-302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3"/>
    <s v="gelzhixin+refillg3031"/>
    <s v="gelzhixinrefillg3031"/>
    <s v=""/>
    <s v="Gel Zhixin + Refill G-3031"/>
    <s v="GEL ZHIXIN+REFILL G-3031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4"/>
    <s v="gelzhixin+refillg3033"/>
    <s v="gelzhixinrefillg3033"/>
    <s v=""/>
    <s v="Gel Zhixin + Refill G-3033"/>
    <s v="GEL ZHIXIN+REFILL G-3033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5"/>
    <s v="gelzhixin+refillg3035"/>
    <s v="gelzhixinrefillg3035"/>
    <s v=""/>
    <s v="Gel Zhixin + Refill G-3035"/>
    <s v="GEL ZHIXIN+REFILL G-3035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6"/>
    <s v="gelzhixin+refillg3036"/>
    <s v="gelzhixinrefillg3036"/>
    <s v=""/>
    <s v="Gel Zhixin + Refill G-3036"/>
    <s v="GEL ZHIXIN+REFILL G-3036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7"/>
    <s v="gelzhixin+refillg3037"/>
    <s v="gelzhixinrefillg3037"/>
    <s v=""/>
    <s v="Gel Zhixin + Refill G-3037"/>
    <s v="GEL ZHIXIN+REFILL G-303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8"/>
    <s v="gelzhixin+refillg3038"/>
    <s v="gelzhixinrefillg3038"/>
    <s v=""/>
    <s v="Gel Zhixin + Refill G-3038"/>
    <s v="GEL ZHIXIN+REFILL G-303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39"/>
    <s v="gelzhixin+refillg3039"/>
    <s v="gelzhixinrefillg3039"/>
    <s v=""/>
    <s v="Gel Zhixin + Refill G-3039"/>
    <s v="GEL ZHIXIN+REFILL G-3039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0"/>
    <s v="gelzhixin+refillg3050"/>
    <s v="gelzhixinrefillg3050"/>
    <s v=""/>
    <s v="Gel Zhixin + Refill G-3050"/>
    <s v="GEL ZHIXIN+REFILL G-305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1"/>
    <s v="gelzhixin+refillg3051"/>
    <s v="gelzhixinrefillg3051"/>
    <s v=""/>
    <s v="Gel Zhixin + Refill G-3051"/>
    <s v="GEL ZHIXIN+REFILL G-3051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2"/>
    <s v="gelzhixin+refillg3053"/>
    <s v="gelzhixinrefillg3053"/>
    <s v=""/>
    <s v="Gel Zhixin + Refill G-3053"/>
    <s v="GEL ZHIXIN+REFILL G-3053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3"/>
    <s v="gelzhixin+refillg3056"/>
    <s v="gelzhixinrefillg3056"/>
    <s v=""/>
    <s v="Gel Zhixin + Refill G-3056"/>
    <s v="GEL ZHIXIN+REFILL G-3056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4"/>
    <s v="gelzhixin+refillg3057"/>
    <s v="gelzhixinrefillg3057"/>
    <s v=""/>
    <s v="Gel Zhixin + Refill G-3057"/>
    <s v="GEL ZHIXIN+REFILL G-305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5"/>
    <s v="gelzhixin+refillg3058"/>
    <s v="gelzhixinrefillg3058"/>
    <s v=""/>
    <s v="Gel Zhixin + Refill G-3058"/>
    <s v="GEL ZHIXIN+REFILL G-305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6"/>
    <s v="gelzhixin+refillg3060"/>
    <s v="gelzhixinrefillg3060"/>
    <s v=""/>
    <s v="Gel Zhixin + Refill G-3060"/>
    <s v="GEL ZHIXIN+REFILL G-306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7"/>
    <s v="gelzhixin+refillg3062"/>
    <s v="gelzhixinrefillg3062"/>
    <s v=""/>
    <s v="Gel Zhixin + Refill G-3062"/>
    <s v="GEL ZHIXIN+REFILL G-3062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8"/>
    <s v="gelzhixin+refillg3066"/>
    <s v="gelzhixinrefillg3066"/>
    <s v=""/>
    <s v="Gel Zhixin + Refill G-3066"/>
    <s v="GEL ZHIXIN+REFILL G-3066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49"/>
    <s v="gelzhixin+refillg3068"/>
    <s v="gelzhixinrefillg3068"/>
    <s v=""/>
    <s v="Gel Zhixin + Refill G-3068"/>
    <s v="GEL ZHIXIN+REFILL G-306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0"/>
    <s v="gelzhixin+refillg3070"/>
    <s v="gelzhixinrefillg3070"/>
    <s v=""/>
    <s v="Gel Zhixin + Refill G-3070"/>
    <s v="GEL ZHIXIN+REFILL G-307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1"/>
    <s v="gelzhixin+refillg3078"/>
    <s v="gelzhixinrefillg3078"/>
    <s v=""/>
    <s v="Gel Zhixin + Refill G-3078"/>
    <s v="GEL ZHIXIN+REFILL G-307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2"/>
    <s v="gelzhixin+refillg3086"/>
    <s v="gelzhixinrefillg3086"/>
    <s v=""/>
    <s v="Gel Zhixin + Refill G-3086"/>
    <s v="GEL ZHIXIN+REFILL G-3086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3"/>
    <s v="gelzhixin+refillg3087"/>
    <s v="gelzhixinrefillg3087"/>
    <s v=""/>
    <s v="Gel Zhixin + Refill G-3087"/>
    <s v="GEL ZHIXIN+REFILL G-3087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4"/>
    <s v="gelzhixin+refillg3088"/>
    <s v="gelzhixinrefillg3088"/>
    <s v=""/>
    <s v="Gel Zhixin + Refill G-3088"/>
    <s v="GEL ZHIXIN+REFILL G-3088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5"/>
    <s v="gelzhixin+refillg3089"/>
    <s v="gelzhixinrefillg3089"/>
    <s v=""/>
    <s v="Gel Zhixin + Refill G-3089"/>
    <s v="GEL ZHIXIN+REFILL G-3089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6"/>
    <s v="gelzhixin+refillg3090"/>
    <s v="gelzhixinrefillg3090"/>
    <s v=""/>
    <s v="Gel Zhixin + Refill G-3090"/>
    <s v="GEL ZHIXIN+REFILL G-309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7"/>
    <s v="gelzhixin+refillg3092"/>
    <s v="gelzhixinrefillg3092"/>
    <s v=""/>
    <s v="Gel Zhixin + Refill G-3092"/>
    <s v="GEL ZHIXIN+REFILL G-3092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8"/>
    <s v="gelzhixin+refillg3096"/>
    <s v="gelzhixinrefillg3096"/>
    <s v=""/>
    <s v="Gel Zhixin + Refill G-3096"/>
    <s v="GEL ZHIXIN+REFILL G-3096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59"/>
    <s v="gelzhixin+refillg3099"/>
    <s v="gelzhixinrefillg3099"/>
    <s v=""/>
    <s v="Gel Zhixin + Refill G-3099"/>
    <s v="GEL ZHIXIN+REFILL G-3099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0"/>
    <s v="gelzhixin+refillg3101"/>
    <s v="gelzhixinrefillg3101"/>
    <s v=""/>
    <s v="Gel Zhixin + Refill G-3101"/>
    <s v="GEL ZHIXIN+REFILL G-3101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1"/>
    <s v="gelzhixin+refillg3102"/>
    <s v="gelzhixinrefillg3102"/>
    <s v=""/>
    <s v="Gel Zhixin + Refill G-3102"/>
    <s v="GEL ZHIXIN+REFILL G-3102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2"/>
    <s v="gelzhixin+refillg3106"/>
    <s v="gelzhixinrefillg3106"/>
    <s v=""/>
    <s v="Gel Zhixin + Refill G-3106"/>
    <s v="GEL ZHIXIN+REFILL G-3106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3"/>
    <s v="gelzhixin+refillg3108"/>
    <s v="gelzhixinrefillg3108"/>
    <s v=""/>
    <s v="Gel Zhixin+Refill G-3108"/>
    <s v="GEL ZHIXIN+REFILL G-3108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4"/>
    <s v="gelzhixin+refillg3108s3"/>
    <s v="gelzhixinrefillg3108s3"/>
    <s v=""/>
    <s v="Gel Zhixin + Refill G-3108 S-3"/>
    <s v="GEL ZHIXIN+REFILL G-3108 S-3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5"/>
    <s v="gelzhixin+refillg3109"/>
    <s v="gelzhixinrefillg3109"/>
    <s v=""/>
    <s v="Gel Zhixin + Refill G-3109"/>
    <s v="GEL ZHIXIN+REFILL G-3109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6"/>
    <s v="gelzhixin+refillg3110"/>
    <s v="gelzhixinrefillg3110"/>
    <s v=""/>
    <s v="Gel Zhixin + Refill G-3110"/>
    <s v="GEL ZHIXIN+REFILL G-3110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7"/>
    <s v="gelzhixin+refillg3112s3"/>
    <s v="gelzhixinrefillg3112s3"/>
    <s v=""/>
    <s v="Gel Zhixin + Refill G-3112 S-3"/>
    <s v="GEL ZHIXIN+REFILL G-3112 S-3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8"/>
    <s v="gelzhixin+refillg3115"/>
    <s v="gelzhixinrefillg3115"/>
    <s v=""/>
    <s v="Gel Zhixin + Refill G-3115"/>
    <s v="GEL ZHIXIN+REFILL G-3115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69"/>
    <s v="gelzhixin+refillg3116"/>
    <s v="gelzhixinrefillg3116"/>
    <s v=""/>
    <s v="Gel Zhixin + Refill G-3116"/>
    <s v="GEL ZHIXIN+REFILL G-3116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0"/>
    <s v="gelzhixin+refillg3119"/>
    <s v="gelzhixinrefillg3119"/>
    <s v=""/>
    <s v="Gel Zhixin + Refill G-3119"/>
    <s v="GEL ZHIXIN+REFILL G-3119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1"/>
    <s v="gelzhixin+refillg3120"/>
    <s v="gelzhixinrefillg3120"/>
    <s v=""/>
    <s v="Gel Zhixin + Refill G-3120"/>
    <s v="GEL ZHIXIN+REFILL G-3120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2"/>
    <s v="gelzhixin+refillg3121"/>
    <s v="gelzhixinrefillg3121"/>
    <s v=""/>
    <s v="Gel Zhixin + Refill G-3121"/>
    <s v="GEL ZHIXIN+REFILL G-3121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3"/>
    <s v="gelzhixin+refillg3122"/>
    <s v="gelzhixinrefillg3122"/>
    <s v=""/>
    <s v="Gel Zhixin + Refill G-3122"/>
    <s v="GEL ZHIXIN+REFILL G-3122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4"/>
    <s v="gelzhixin+refillg3123"/>
    <s v="gelzhixinrefillg3123"/>
    <s v=""/>
    <s v="Gel Zhixin + Refill G-3123"/>
    <s v="GEL ZHIXIN+REFILL G-3123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5"/>
    <s v="gelzhixin+refillg3124"/>
    <s v="gelzhixinrefillg3124"/>
    <s v=""/>
    <s v="Gel Zhixin + Refill G-3124"/>
    <s v="GEL ZHIXIN+REFILL G-3124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6"/>
    <s v="gelzhixin+refillg3125"/>
    <s v="gelzhixinrefillg3125"/>
    <s v=""/>
    <s v="Gel Zhixin + Refill G-3125"/>
    <s v="GEL ZHIXIN+REFILL G-3125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7"/>
    <s v="gelzhixin+refillg3126"/>
    <s v="gelzhixinrefillg3126"/>
    <s v=""/>
    <s v="Gel Zhixin + Refill G-3126"/>
    <s v="GEL ZHIXIN+REFILL G-3126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8"/>
    <s v="gelzhixin+refillg3127"/>
    <s v="gelzhixinrefillg3127"/>
    <s v=""/>
    <s v="Gel Zhixin + Refill G-3127"/>
    <s v="GEL ZHIXIN+REFILL G-3127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79"/>
    <s v="gelzhixin+refillg3128"/>
    <s v="gelzhixinrefillg3128"/>
    <s v=""/>
    <s v="Gel Zhixin + Refill G-3128"/>
    <s v="GEL ZHIXIN+REFILL G-3128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0"/>
    <s v="gelzhixin+refillg3129"/>
    <s v="gelzhixinrefillg3129"/>
    <s v=""/>
    <s v="Gel Zhixin + Refill G-3129"/>
    <s v="GEL ZHIXIN+REFILL G-3129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1"/>
    <s v="gelzhixin+refillg3130"/>
    <s v="gelzhixinrefillg3130"/>
    <s v=""/>
    <s v="Gel Zhixin + Refill G-3130"/>
    <s v="GEL ZHIXIN+REFILL G-3130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2"/>
    <s v="gelzhixin+refillg3131"/>
    <s v="gelzhixinrefillg3131"/>
    <s v=""/>
    <s v="Gel Zhixin + Refill G-3131"/>
    <s v="GEL ZHIXIN+REFILL G-3131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3"/>
    <s v="gelzhixin+refillg3133"/>
    <s v="gelzhixinrefillg3133"/>
    <s v=""/>
    <s v="Gel Zhixin + Refill G-3133"/>
    <s v="GEL ZHIXIN+REFILL G-3133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4"/>
    <s v="gelzhixin+refillg3135"/>
    <s v="gelzhixinrefillg3135"/>
    <s v=""/>
    <s v="Gel Zhixin + Refill G-3135"/>
    <s v="GEL ZHIXIN+REFILL G-3135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5"/>
    <s v="gelzhixin+refillg3555a"/>
    <s v="gelzhixinrefillg3555a"/>
    <s v=""/>
    <s v="Gel Zhixin + Refill G-3555 A"/>
    <s v="GEL ZHIXIN+REFILL G-3555A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6"/>
    <s v="gelzhixin+refillg355a"/>
    <s v="gelzhixinrefillg355a"/>
    <s v=""/>
    <s v="Gel Zhixin + Refill G-355A"/>
    <s v="GEL ZHIXIN+REFILL G-355A"/>
    <x v="787"/>
    <x v="0"/>
    <e v="#REF!"/>
    <s v="DB STATIONERY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87"/>
    <s v="gelpentrotg31060"/>
    <s v="gelpentrotg31060"/>
    <s v=""/>
    <s v="Gel Pen TRO TG-31060"/>
    <s v="GELPEN TRO TG 31060"/>
    <x v="787"/>
    <x v="1"/>
    <e v="#REF!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88"/>
    <s v="jarumhijabgp50"/>
    <s v="glasspinsgp50"/>
    <s v=""/>
    <s v="Jarum hijab GP-50"/>
    <s v="GLASS PINS GP-50"/>
    <x v="787"/>
    <x v="1"/>
    <e v="#REF!"/>
    <s v="MSI"/>
    <s v="1200 BOX (24 PCS)"/>
    <s v="jarum"/>
    <m/>
    <s v="1200 BOX_24 PCS_"/>
    <n v="9"/>
    <n v="16"/>
    <s v="1200 BOX"/>
    <s v="24 PCS"/>
    <s v="1200"/>
    <s v="BOX"/>
    <s v="24"/>
    <s v="PCS"/>
    <s v=""/>
    <s v=""/>
    <n v="28800"/>
    <s v="PCS"/>
  </r>
  <r>
    <x v="1489"/>
    <s v="lemstick11x29"/>
    <s v="gluestick11x29"/>
    <s v=""/>
    <s v="Lem Stick 11 x 29"/>
    <s v="GLUE STICK 11 X 29"/>
    <x v="787"/>
    <x v="0"/>
    <e v="#REF!"/>
    <s v="WIN'S SENTOSA"/>
    <s v="25 PCS"/>
    <s v="lem"/>
    <m/>
    <s v="25 PCS_"/>
    <n v="7"/>
    <n v="7"/>
    <s v="25 PCS"/>
    <s v=""/>
    <s v="25"/>
    <s v="PCS"/>
    <s v=""/>
    <s v=""/>
    <s v=""/>
    <s v=""/>
    <n v="25"/>
    <s v="PCS"/>
  </r>
  <r>
    <x v="1490"/>
    <s v="lemstick7x30"/>
    <s v="gluestick7x30"/>
    <s v=""/>
    <s v="Lem Stick 7 x 30"/>
    <s v="GLUE STICK 7 X 30"/>
    <x v="787"/>
    <x v="0"/>
    <e v="#REF!"/>
    <s v="WIN'S SENTOSA"/>
    <s v="25 PCS"/>
    <s v="lem"/>
    <m/>
    <s v="25 PCS_"/>
    <n v="7"/>
    <n v="7"/>
    <s v="25 PCS"/>
    <s v=""/>
    <s v="25"/>
    <s v="PCS"/>
    <s v=""/>
    <s v=""/>
    <s v=""/>
    <s v=""/>
    <n v="25"/>
    <s v="PCS"/>
  </r>
  <r>
    <x v="1491"/>
    <s v="lemstickwomy7x29"/>
    <s v="gluestick7x29@25womy"/>
    <s v=""/>
    <s v="Lem stick WOMY 7x29"/>
    <s v="GLUE STICK 7X29 @25 WOMY"/>
    <x v="787"/>
    <x v="0"/>
    <e v="#REF!"/>
    <s v="WIN'S SENTOSA"/>
    <s v="25 PCS"/>
    <s v="lem"/>
    <m/>
    <s v="25 PCS_"/>
    <n v="7"/>
    <n v="7"/>
    <s v="25 PCS"/>
    <s v=""/>
    <s v="25"/>
    <s v="PCS"/>
    <s v=""/>
    <s v=""/>
    <s v=""/>
    <s v=""/>
    <n v="25"/>
    <s v="PCS"/>
  </r>
  <r>
    <x v="1492"/>
    <s v="gelpentizotg395f"/>
    <s v="gptizo395ftg395f"/>
    <s v=""/>
    <s v="Gel Pen Tizo TG-395-F"/>
    <s v="GP TIZO 395-F TG395-F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493"/>
    <s v="gelpendebozz05+refilldb550"/>
    <s v="gpdebozz05refilldb550"/>
    <s v=""/>
    <s v="Gel pen Debozz 0.5+refill DB-550"/>
    <s v="GP.DEBOZZ 0.5+REFILL DB-550"/>
    <x v="787"/>
    <x v="0"/>
    <e v="#REF!"/>
    <s v="DB"/>
    <s v="120 LSN"/>
    <s v="pen"/>
    <m/>
    <s v="120 LSN_"/>
    <n v="8"/>
    <n v="8"/>
    <s v="120 LSN"/>
    <s v=""/>
    <s v="120"/>
    <s v="LSN"/>
    <n v="12"/>
    <s v="PCS"/>
    <s v=""/>
    <s v=""/>
    <n v="1440"/>
    <s v="PCS"/>
  </r>
  <r>
    <x v="1494"/>
    <s v="pcasegp9315"/>
    <s v="gp9315pcase"/>
    <s v=""/>
    <s v="P case GP 9315"/>
    <s v="GP9315 PCASE"/>
    <x v="787"/>
    <x v="0"/>
    <e v="#REF!"/>
    <s v="PMJP"/>
    <s v="240 PCS"/>
    <s v="pcase"/>
    <m/>
    <s v="240 PCS_"/>
    <n v="8"/>
    <n v="8"/>
    <s v="240 PCS"/>
    <s v=""/>
    <s v="240"/>
    <s v="PCS"/>
    <s v=""/>
    <s v=""/>
    <s v=""/>
    <s v=""/>
    <n v="240"/>
    <s v="PCS"/>
  </r>
  <r>
    <x v="1495"/>
    <s v="garisansablon190"/>
    <s v="grssablon190"/>
    <s v=""/>
    <s v="Garisan Sablon 190"/>
    <s v="GRS SABLON 190"/>
    <x v="787"/>
    <x v="0"/>
    <e v="#REF!"/>
    <s v="ETJ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1496"/>
    <s v="garisansablon250"/>
    <s v="grssablon250"/>
    <s v=""/>
    <s v="Garisan Sablon 250"/>
    <s v="GRS SABLON 250"/>
    <x v="787"/>
    <x v="0"/>
    <e v="#REF!"/>
    <s v="ETJ"/>
    <s v="160 LSN"/>
    <s v="garisan"/>
    <m/>
    <s v="160 LSN_"/>
    <n v="8"/>
    <n v="8"/>
    <s v="160 LSN"/>
    <s v=""/>
    <s v="160"/>
    <s v="LSN"/>
    <n v="12"/>
    <s v="PCS"/>
    <s v=""/>
    <s v=""/>
    <n v="1920"/>
    <s v="PCS"/>
  </r>
  <r>
    <x v="1497"/>
    <s v="garisansablon270"/>
    <s v="grssablon270"/>
    <s v=""/>
    <s v="Garisan Sablon 270"/>
    <s v="GRS SABLON 270"/>
    <x v="787"/>
    <x v="0"/>
    <e v="#REF!"/>
    <s v="ETJ"/>
    <s v="90 LSN"/>
    <s v="garisan"/>
    <m/>
    <s v="90 LSN_"/>
    <n v="7"/>
    <n v="7"/>
    <s v="90 LSN"/>
    <s v=""/>
    <s v="90"/>
    <s v="LSN"/>
    <n v="12"/>
    <s v="PCS"/>
    <s v=""/>
    <s v=""/>
    <n v="1080"/>
    <s v="PCS"/>
  </r>
  <r>
    <x v="1498"/>
    <s v="garisansablon280"/>
    <s v="grssablon280"/>
    <s v=""/>
    <s v="Garisan Sablon 280"/>
    <s v="GRS SABLON 280"/>
    <x v="787"/>
    <x v="0"/>
    <e v="#REF!"/>
    <s v="ETJ"/>
    <s v="66 LSN"/>
    <s v="garisan"/>
    <m/>
    <s v="66 LSN_"/>
    <n v="7"/>
    <n v="7"/>
    <s v="66 LSN"/>
    <s v=""/>
    <s v="66"/>
    <s v="LSN"/>
    <n v="12"/>
    <s v="PCS"/>
    <s v=""/>
    <s v=""/>
    <n v="792"/>
    <s v="PCS"/>
  </r>
  <r>
    <x v="1499"/>
    <s v="garisansablon300"/>
    <s v="grssablon300"/>
    <s v=""/>
    <s v="Garisan Sablon 300"/>
    <s v="GRS SABLON 300"/>
    <x v="787"/>
    <x v="0"/>
    <e v="#REF!"/>
    <s v="ETJ"/>
    <s v="280 LSN"/>
    <s v="garisan"/>
    <m/>
    <s v="280 LSN_"/>
    <n v="8"/>
    <n v="8"/>
    <s v="280 LSN"/>
    <s v=""/>
    <s v="280"/>
    <s v="LSN"/>
    <n v="12"/>
    <s v="PCS"/>
    <s v=""/>
    <s v=""/>
    <n v="3360"/>
    <s v="PCS"/>
  </r>
  <r>
    <x v="1500"/>
    <s v="garisansablon350"/>
    <s v="grssablon350"/>
    <s v=""/>
    <s v="Garisan Sablon 350"/>
    <s v="GRS SABLON 350"/>
    <x v="787"/>
    <x v="0"/>
    <e v="#REF!"/>
    <s v="ETJ"/>
    <s v="300 LSN"/>
    <s v="garisan"/>
    <m/>
    <s v="300 LSN_"/>
    <n v="8"/>
    <n v="8"/>
    <s v="300 LSN"/>
    <s v=""/>
    <s v="300"/>
    <s v="LSN"/>
    <n v="12"/>
    <s v="PCS"/>
    <s v=""/>
    <s v=""/>
    <n v="3600"/>
    <s v="PCS"/>
  </r>
  <r>
    <x v="1501"/>
    <s v="guntingflcoklatgunindo"/>
    <s v="gunindoflcoklat"/>
    <s v=""/>
    <s v="Gunting FL coklat Gunindo"/>
    <s v="GUNINDO FL COKLAT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02"/>
    <s v="guntingflcoklatgunindo"/>
    <s v="gunindoflcoklatlp20dzct"/>
    <s v=""/>
    <s v="Gunting FL coklat Gunindo"/>
    <s v="GUNINDO FL COKLAT (LP) (20 DZ/CT)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03"/>
    <s v="guntingfmcoklatgunindo"/>
    <s v="gunindofmcoklat"/>
    <s v=""/>
    <s v="Gunting FM coklat Gunindo"/>
    <s v="GUNINDO FM COKLAT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4"/>
    <s v="guntingfmcoklatgunindo"/>
    <s v="gunindofmcoklatlp30dzct"/>
    <s v=""/>
    <s v="Gunting FM coklat Gunindo"/>
    <s v="GUNINDO FM COKLAT (LP) (30 DZ/ CT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5"/>
    <s v="guntingsplcoklatgunindo"/>
    <s v="gunindosplcoklat"/>
    <s v=""/>
    <s v="Gunting SPL coklat Gunindo"/>
    <s v="GUNINDO SPL COKLAT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6"/>
    <s v="guntingsplcoklatgunindo"/>
    <s v="gunindosplcoklatlp"/>
    <s v=""/>
    <s v="Gunting SPL coklat Gunindo"/>
    <s v="GUNINDO SPL COKLAT (LP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7"/>
    <s v="guntingsplcoklatgunindo"/>
    <s v="gunindosplcoklatlp30dzct"/>
    <s v=""/>
    <s v="Gunting SPL coklat Gunindo"/>
    <s v="GUNINDO SPL COKLAT (LP) (30 DZ/ CT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08"/>
    <s v="guntingspmcoklatgunindo"/>
    <s v="gunindospmcoklat"/>
    <s v=""/>
    <s v="Gunting SPM Coklat Gunindo"/>
    <s v="GUNINDO SPM COKLAT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509"/>
    <s v="guntingidealk300"/>
    <s v="guntingidealk300"/>
    <s v=""/>
    <s v="Gunting Ideal K 300"/>
    <s v="GUNTING IDEAL K300"/>
    <x v="787"/>
    <x v="0"/>
    <e v="#REF!"/>
    <s v="D-R ORIGINAL"/>
    <s v="24 LSN"/>
    <s v="gunting"/>
    <m/>
    <s v="24 LSN_"/>
    <n v="7"/>
    <n v="7"/>
    <s v="24 LSN"/>
    <s v=""/>
    <s v="24"/>
    <s v="LSN"/>
    <n v="12"/>
    <s v="PCS"/>
    <s v=""/>
    <s v=""/>
    <n v="288"/>
    <s v="PCS"/>
  </r>
  <r>
    <x v="1510"/>
    <s v="guntingidealk500"/>
    <s v="guntingidealk500"/>
    <s v=""/>
    <s v="Gunting Ideal K 500"/>
    <s v="GUNTING IDEAL K500"/>
    <x v="787"/>
    <x v="0"/>
    <e v="#REF!"/>
    <s v="D-R ORIGINAL"/>
    <s v="24 LSN"/>
    <s v="gunting"/>
    <m/>
    <s v="24 LSN_"/>
    <n v="7"/>
    <n v="7"/>
    <s v="24 LSN"/>
    <s v=""/>
    <s v="24"/>
    <s v="LSN"/>
    <n v="12"/>
    <s v="PCS"/>
    <s v=""/>
    <s v=""/>
    <n v="288"/>
    <s v="PCS"/>
  </r>
  <r>
    <x v="1511"/>
    <s v="guntingjuniorj100"/>
    <s v="guntingjuniorj100junior"/>
    <s v=""/>
    <s v="Gunting Junior J100"/>
    <s v="GUNTING JUNIOR J100 JUNIOR"/>
    <x v="787"/>
    <x v="0"/>
    <e v="#REF!"/>
    <s v="D-R ORIGINAL"/>
    <s v="48 LSN"/>
    <s v="gunting"/>
    <m/>
    <s v="48 LSN_"/>
    <n v="7"/>
    <n v="7"/>
    <s v="48 LSN"/>
    <s v=""/>
    <s v="48"/>
    <s v="LSN"/>
    <n v="12"/>
    <s v="PCS"/>
    <s v=""/>
    <s v=""/>
    <n v="576"/>
    <s v="PCS"/>
  </r>
  <r>
    <x v="1512"/>
    <s v="guntingjuniorj200"/>
    <s v="guntingjuniorj200junior"/>
    <s v=""/>
    <s v="Gunting Junior J200"/>
    <s v="GUNTING JUNIOR J200 JUNIOR"/>
    <x v="787"/>
    <x v="0"/>
    <e v="#REF!"/>
    <s v="D-R ORIGINAL"/>
    <s v="48 LSN"/>
    <s v="gunting"/>
    <m/>
    <s v="48 LSN_"/>
    <n v="7"/>
    <n v="7"/>
    <s v="48 LSN"/>
    <s v=""/>
    <s v="48"/>
    <s v="LSN"/>
    <n v="12"/>
    <s v="PCS"/>
    <s v=""/>
    <s v=""/>
    <n v="576"/>
    <s v="PCS"/>
  </r>
  <r>
    <x v="1513"/>
    <s v="guntingjuniorj300"/>
    <s v="guntingjuniorj300junior"/>
    <s v=""/>
    <s v="Gunting Junior J300"/>
    <s v="GUNTING JUNIOR J300 JUNIOR"/>
    <x v="787"/>
    <x v="0"/>
    <e v="#REF!"/>
    <s v="D-R ORIGINAL"/>
    <s v="24 LSN"/>
    <s v="gunting"/>
    <m/>
    <s v="24 LSN_"/>
    <n v="7"/>
    <n v="7"/>
    <s v="24 LSN"/>
    <s v=""/>
    <s v="24"/>
    <s v="LSN"/>
    <n v="12"/>
    <s v="PCS"/>
    <s v=""/>
    <s v=""/>
    <n v="288"/>
    <s v="PCS"/>
  </r>
  <r>
    <x v="1514"/>
    <s v="guntingjuniorj400"/>
    <s v="guntingjuniorj400junior"/>
    <s v=""/>
    <s v="Gunting Junior J400"/>
    <s v="GUNTING JUNIOR J400 JUNIOR"/>
    <x v="787"/>
    <x v="0"/>
    <e v="#REF!"/>
    <s v="D-R ORIGINAL"/>
    <s v="24 LSN"/>
    <s v="gunting"/>
    <m/>
    <s v="24 LSN_"/>
    <n v="7"/>
    <n v="7"/>
    <s v="24 LSN"/>
    <s v=""/>
    <s v="24"/>
    <s v="LSN"/>
    <n v="12"/>
    <s v="PCS"/>
    <s v=""/>
    <s v=""/>
    <n v="288"/>
    <s v="PCS"/>
  </r>
  <r>
    <x v="1515"/>
    <s v="guntingjuniorj500"/>
    <s v="guntingjuniorj500junior"/>
    <s v=""/>
    <s v="Gunting Junior J500"/>
    <s v="GUNTING JUNIOR J500 JUNIOR"/>
    <x v="787"/>
    <x v="0"/>
    <e v="#REF!"/>
    <s v="D-R ORIGINAL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16"/>
    <s v="guntingtrendss"/>
    <s v="guntingtrendss"/>
    <s v=""/>
    <s v="Gunting Trend SS"/>
    <s v="GUNTING TREND SS"/>
    <x v="787"/>
    <x v="0"/>
    <e v="#REF!"/>
    <s v="D-R ORIGINAL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517"/>
    <s v="taskarungxy70x70x27tegak"/>
    <s v="hbagkarungxy70x70"/>
    <s v=""/>
    <s v="Tas karung XY 70X70X27/ tegak"/>
    <s v="H BAG KARUNG XY 70X70"/>
    <x v="787"/>
    <x v="0"/>
    <e v="#REF!"/>
    <s v="SBS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1518"/>
    <s v="stipdebozzdbb40"/>
    <s v="hapusanb40debozzdbb40"/>
    <s v=""/>
    <s v="Stip Debozz DB-B40"/>
    <s v="HAPUSAN B40 DEBOZZ DB-B40"/>
    <x v="787"/>
    <x v="0"/>
    <e v="#REF!"/>
    <s v="DB STATIONERY"/>
    <s v="50 PCS"/>
    <s v="stip"/>
    <m/>
    <s v="50 PCS_"/>
    <n v="7"/>
    <n v="7"/>
    <s v="50 PCS"/>
    <s v=""/>
    <s v="50"/>
    <s v="PCS"/>
    <s v=""/>
    <s v=""/>
    <s v=""/>
    <s v=""/>
    <n v="50"/>
    <s v="PCS"/>
  </r>
  <r>
    <x v="1519"/>
    <s v="stipdebozz20dbb20b48hitam"/>
    <s v="hapusandebozz20hitamdbb20b48"/>
    <s v=""/>
    <s v="Stip Debozz 20 DBB-20B/48 Hitam"/>
    <s v="HAPUSAN DEBOZZ 20 HITAM DBB-20B/48"/>
    <x v="787"/>
    <x v="0"/>
    <e v="#REF!"/>
    <s v="DB STATIONERY"/>
    <s v="48 PCS"/>
    <s v="stip"/>
    <m/>
    <s v="48 PCS_"/>
    <n v="7"/>
    <n v="7"/>
    <s v="48 PCS"/>
    <s v=""/>
    <s v="48"/>
    <s v="PCS"/>
    <s v=""/>
    <s v=""/>
    <s v=""/>
    <s v=""/>
    <n v="48"/>
    <s v="PCS"/>
  </r>
  <r>
    <x v="1520"/>
    <s v="stipdebozzdbh40hhitam"/>
    <s v="hapusandebozzhitamdbh40h"/>
    <s v=""/>
    <s v="Stip Debozz DBH-40H Hitam"/>
    <s v="HAPUSAN DEBOZZ HITAM DBH-40H"/>
    <x v="787"/>
    <x v="0"/>
    <e v="#REF!"/>
    <s v="DB STATIONERY"/>
    <s v="40 PCS"/>
    <s v="stip"/>
    <m/>
    <s v="40 PCS_"/>
    <n v="7"/>
    <n v="7"/>
    <s v="40 PCS"/>
    <s v=""/>
    <s v="40"/>
    <s v="PCS"/>
    <s v=""/>
    <s v=""/>
    <s v=""/>
    <s v=""/>
    <n v="40"/>
    <s v="PCS"/>
  </r>
  <r>
    <x v="1521"/>
    <s v="guntinghb60gunindo"/>
    <s v="hb60gunindo"/>
    <s v=""/>
    <s v="Gunting HB-60 Gunindo"/>
    <s v="HB-60 GUNINDO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22"/>
    <s v="guntinghb65gunindo"/>
    <s v="hb65gunindo"/>
    <s v=""/>
    <s v="Gunting HB-65 Gunindo"/>
    <s v="HB-65 GUNINDO 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23"/>
    <s v="guntinghb65gunindo"/>
    <s v="hb65gunindolp30dzct"/>
    <s v=""/>
    <s v="Gunting HB-65 Gunindo"/>
    <s v="HB-65 GUNINDO (LP) (30 DZ/CT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524"/>
    <s v="guntinghb75gunindo"/>
    <s v="hb75gunindo"/>
    <s v=""/>
    <s v="Gunting HB 75 Gunindo"/>
    <s v="HB-75 GUNINDO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25"/>
    <s v="guntinghb75gunindo"/>
    <s v="hb75gunindolp20dzct"/>
    <s v=""/>
    <s v="Gunting HB 75 Gunindo"/>
    <s v="HB-75 GUNINDO (LP) (20 DZ/ CT)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26"/>
    <s v="guntinghb85gunindo"/>
    <s v="hb85gunindo"/>
    <s v=""/>
    <s v="Gunting HB 85 Gunindo"/>
    <s v="HB-85 GUNINDO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27"/>
    <s v="guntinghb85gunindo"/>
    <s v="hb85gunindolp20dzct"/>
    <s v=""/>
    <s v="Gunting HB 85 Gunindo"/>
    <s v="HB-85 GUNINDO (LP) (20 DZ/CT)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1528"/>
    <s v="tashbagluxmy02a"/>
    <s v="hbagluxmy02a"/>
    <s v=""/>
    <s v="Tas H Bag Lux MY 02 A"/>
    <s v="HBAG LUX MY 02A"/>
    <x v="787"/>
    <x v="0"/>
    <e v="#REF!"/>
    <s v="SBS"/>
    <s v="1 CTN"/>
    <s v="tas"/>
    <m/>
    <s v="1 CTN_"/>
    <n v="6"/>
    <n v="6"/>
    <s v="1 CTN"/>
    <s v=""/>
    <s v="1"/>
    <s v="CTN"/>
    <s v=""/>
    <s v=""/>
    <s v=""/>
    <s v=""/>
    <n v="1"/>
    <s v="CTN"/>
  </r>
  <r>
    <x v="1529"/>
    <s v="tasluxteslats20l36x30x10l"/>
    <s v="hbagluxteslats20l36x30x10l"/>
    <s v=""/>
    <s v="Tas Lux Tesla TS-20 L/ 36x30x10/ L"/>
    <s v="HBAG LUX TESLA TS-20L/36X30X10/L"/>
    <x v="787"/>
    <x v="0"/>
    <e v="#REF!"/>
    <s v="SBS"/>
    <s v="180 PCS"/>
    <s v="tas"/>
    <m/>
    <s v="180 PCS_"/>
    <n v="8"/>
    <n v="8"/>
    <s v="180 PCS"/>
    <s v=""/>
    <s v="180"/>
    <s v="PCS"/>
    <s v=""/>
    <s v=""/>
    <s v=""/>
    <s v=""/>
    <n v="180"/>
    <s v="PCS"/>
  </r>
  <r>
    <x v="1530"/>
    <s v="tasluxteslats20m27x32x9m"/>
    <s v="hbagluxteslats20m27x32x9m"/>
    <s v=""/>
    <s v="Tas Lux Tesla TS-20 M/ 27x32x9/ M"/>
    <s v="HBAG LUX TESLA TS-20M/27X32X9/M"/>
    <x v="787"/>
    <x v="0"/>
    <e v="#REF!"/>
    <s v="SBS"/>
    <s v="240 PCS"/>
    <s v="tas"/>
    <m/>
    <s v="240 PCS_"/>
    <n v="8"/>
    <n v="8"/>
    <s v="240 PCS"/>
    <s v=""/>
    <s v="240"/>
    <s v="PCS"/>
    <s v=""/>
    <s v=""/>
    <s v=""/>
    <s v=""/>
    <n v="240"/>
    <s v="PCS"/>
  </r>
  <r>
    <x v="1531"/>
    <s v="stabillohighlighterdebozzdbsb007"/>
    <s v="highlighterdebozzdbsb007"/>
    <s v=""/>
    <s v="Stabillo Highlighter Debozz DB-SB007"/>
    <s v="HIGHLIGHTER DEBOZZ DB-SB007"/>
    <x v="787"/>
    <x v="0"/>
    <e v="#REF!"/>
    <s v="DB STATIONERY"/>
    <s v="72 LSN"/>
    <s v="spidol"/>
    <m/>
    <s v="72 LSN_"/>
    <n v="7"/>
    <n v="7"/>
    <s v="72 LSN"/>
    <s v=""/>
    <s v="72"/>
    <s v="LSN"/>
    <n v="12"/>
    <s v="PCS"/>
    <s v=""/>
    <s v=""/>
    <n v="864"/>
    <s v="PCS"/>
  </r>
  <r>
    <x v="1532"/>
    <s v="idcardtalicantolplkbiru"/>
    <s v="idcardtalicantolplkbiru"/>
    <s v=""/>
    <s v="Id card Tali Cantol PLK/ Biru"/>
    <s v="ID CARD (TALI) CANTOL PLK/ BIRU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3"/>
    <s v="idcardtalicantolplkbiru007"/>
    <s v="idcardtalicantolplkbiru007"/>
    <s v=""/>
    <s v="Id Card Tali Cantol PLK Biru  007"/>
    <s v="ID CARD (TALI) CANTOL PLK/ BIRU 007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4"/>
    <s v="idcardtalicantolplkhijau008"/>
    <s v="idcardtalicantolplkhijau008"/>
    <s v=""/>
    <s v="Id Card Tali Cantol PLK Hijau 008"/>
    <s v="ID CARD (TALI) CANTOL PLK/ HIJAU 008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5"/>
    <s v="idcardtalicantolplkhitam"/>
    <s v="idcardtalicantolplkhitam"/>
    <s v=""/>
    <s v="Id card Tali Cantol PLK/ Hitam"/>
    <s v="ID CARD (TALI) CANTOL PLK/ HITAM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6"/>
    <s v="idcardtalicantolplkhitam009"/>
    <s v="idcardtalicantolplkhitam009"/>
    <s v=""/>
    <s v="Id Card Tali Cantol PLK Hitam 009"/>
    <s v="ID CARD (TALI) CANTOL PLK/ HITAM 009"/>
    <x v="787"/>
    <x v="0"/>
    <e v="#REF!"/>
    <s v="SBS"/>
    <s v="50 PAK (100 PCS)"/>
    <s v="kartu"/>
    <m/>
    <s v="50 PAK_100 PCS_"/>
    <n v="7"/>
    <n v="15"/>
    <s v="50 PAK"/>
    <s v="100 PCS"/>
    <s v="50"/>
    <s v="PAK"/>
    <s v="100"/>
    <s v="PCS"/>
    <s v=""/>
    <s v=""/>
    <n v="5000"/>
    <s v="PCS"/>
  </r>
  <r>
    <x v="1537"/>
    <s v="idcardb2"/>
    <s v="idcardb2"/>
    <s v=""/>
    <s v="ID card B2"/>
    <s v="ID CARD B2"/>
    <x v="787"/>
    <x v="0"/>
    <e v="#REF!"/>
    <s v="SBS"/>
    <s v="250 PAK (20 PCS)"/>
    <s v="kartu"/>
    <m/>
    <s v="250 PAK_20 PCS_"/>
    <n v="8"/>
    <n v="15"/>
    <s v="250 PAK"/>
    <s v="20 PCS"/>
    <s v="250"/>
    <s v="PAK"/>
    <s v="20"/>
    <s v="PCS"/>
    <s v=""/>
    <s v=""/>
    <n v="5000"/>
    <s v="PCS"/>
  </r>
  <r>
    <x v="1538"/>
    <s v="idcarddbs1057biru"/>
    <s v="idcardjbs1057biru"/>
    <s v=""/>
    <s v="Id Card DBS 1057 Biru"/>
    <s v="ID CARD JBS-1057 BIRU"/>
    <x v="787"/>
    <x v="0"/>
    <e v="#REF!"/>
    <s v="BINTANG SAUDARA"/>
    <s v="3000 PCS"/>
    <s v="kartu"/>
    <m/>
    <s v="3000 PCS_"/>
    <n v="9"/>
    <n v="9"/>
    <s v="3000 PCS"/>
    <s v=""/>
    <s v="3000"/>
    <s v="PCS"/>
    <s v=""/>
    <s v=""/>
    <s v=""/>
    <s v=""/>
    <n v="3000"/>
    <s v="PCS"/>
  </r>
  <r>
    <x v="1539"/>
    <s v="idcardjbs107transparan"/>
    <s v="idcardjbs107trans"/>
    <s v=""/>
    <s v="Id card JBS-107 transparan"/>
    <s v="ID CARD JBS-107 TRANS"/>
    <x v="787"/>
    <x v="0"/>
    <e v="#REF!"/>
    <s v="BINTANG SAUDARA"/>
    <s v="3000 PCS"/>
    <s v="kartu"/>
    <m/>
    <s v="3000 PCS_"/>
    <n v="9"/>
    <n v="9"/>
    <s v="3000 PCS"/>
    <s v=""/>
    <s v="3000"/>
    <s v="PCS"/>
    <s v=""/>
    <s v=""/>
    <s v=""/>
    <s v=""/>
    <n v="3000"/>
    <s v="PCS"/>
  </r>
  <r>
    <x v="1540"/>
    <s v="idcardplastikukurana2"/>
    <s v="idcardplastikukurana2"/>
    <s v=""/>
    <s v="ID Card Plastik Ukuran A2"/>
    <s v="ID CARD PLASTIK UKURAN A2"/>
    <x v="787"/>
    <x v="0"/>
    <e v="#REF!"/>
    <s v="SINAR KOTA"/>
    <s v="6000 PCS"/>
    <s v="dll"/>
    <m/>
    <s v="6000 PCS_"/>
    <n v="9"/>
    <n v="9"/>
    <s v="6000 PCS"/>
    <s v=""/>
    <s v="6000"/>
    <s v="PCS"/>
    <s v=""/>
    <s v=""/>
    <s v=""/>
    <s v=""/>
    <n v="6000"/>
    <s v="PCS"/>
  </r>
  <r>
    <x v="1541"/>
    <s v="idcardtalicantolplkhitam"/>
    <s v="idcardtalicantolhitam"/>
    <s v=""/>
    <s v="Id card Tali Cantol PLK/ Hitam"/>
    <s v="ID CARD TALI CANTOL HITAM"/>
    <x v="787"/>
    <x v="0"/>
    <e v="#REF!"/>
    <s v="SBS"/>
    <s v="5000 PCS"/>
    <s v="kartu"/>
    <m/>
    <s v="5000 PCS_"/>
    <n v="9"/>
    <n v="9"/>
    <s v="5000 PCS"/>
    <s v=""/>
    <s v="5000"/>
    <s v="PCS"/>
    <s v=""/>
    <s v=""/>
    <s v=""/>
    <s v=""/>
    <n v="5000"/>
    <s v="PCS"/>
  </r>
  <r>
    <x v="1542"/>
    <s v="idcardtalicantolplkputih"/>
    <s v="idcardtalicantolputih"/>
    <s v=""/>
    <s v="Id card Tali Cantol PLK/ Putih"/>
    <s v="ID CARD TALI CANTOL PUTIH"/>
    <x v="787"/>
    <x v="0"/>
    <e v="#REF!"/>
    <s v="SBS"/>
    <s v="5000 PCS"/>
    <s v="kartu"/>
    <m/>
    <s v="5000 PCS_"/>
    <n v="9"/>
    <n v="9"/>
    <s v="5000 PCS"/>
    <s v=""/>
    <s v="5000"/>
    <s v="PCS"/>
    <s v=""/>
    <s v=""/>
    <s v=""/>
    <s v=""/>
    <n v="5000"/>
    <s v="PCS"/>
  </r>
  <r>
    <x v="1543"/>
    <s v="indexdanmemoom45kertaskotak"/>
    <s v="index&amp;memoom45kertaskotakjk"/>
    <s v=""/>
    <s v="Index dan memo OM-45 kertas kotak"/>
    <s v="INDEX &amp; MEMO OM-45 (KERTAS KOTAK) JK"/>
    <x v="787"/>
    <x v="1"/>
    <e v="#REF!"/>
    <s v="ATALI"/>
    <s v="36 BOX (30 SET)"/>
    <s v="note"/>
    <m/>
    <s v="36 BOX_30 SET_"/>
    <n v="7"/>
    <n v="14"/>
    <s v="36 BOX"/>
    <s v="30 SET"/>
    <s v="36"/>
    <s v="BOX"/>
    <s v="30"/>
    <s v="SET"/>
    <s v=""/>
    <s v=""/>
    <n v="1080"/>
    <s v="SET"/>
  </r>
  <r>
    <x v="1544"/>
    <s v="isigel10tg308arbbiru"/>
    <s v="isigel10birutg308arb"/>
    <s v=""/>
    <s v="Isi Gel 1.0 TG 308-ARB biru"/>
    <s v="ISI GEL 1.0 BIRU TG308-ARB"/>
    <x v="787"/>
    <x v="0"/>
    <e v="#REF!"/>
    <s v="DB"/>
    <s v="80 PCS"/>
    <s v="isi"/>
    <m/>
    <s v="80 PCS_"/>
    <n v="7"/>
    <n v="7"/>
    <s v="80 PCS"/>
    <s v=""/>
    <s v="80"/>
    <s v="PCS"/>
    <s v=""/>
    <s v=""/>
    <s v=""/>
    <s v=""/>
    <n v="80"/>
    <s v="PCS"/>
  </r>
  <r>
    <x v="1545"/>
    <s v="isigel10tg308"/>
    <s v="isigel10tg308"/>
    <s v=""/>
    <s v="Isi Gel 1.0 TG 308"/>
    <s v="ISI GEL 1.0 TG308"/>
    <x v="787"/>
    <x v="0"/>
    <e v="#REF!"/>
    <s v="DB STATIONERY"/>
    <s v="80 PCS"/>
    <s v="isi"/>
    <m/>
    <s v="80 PCS_"/>
    <n v="7"/>
    <n v="7"/>
    <s v="80 PCS"/>
    <s v=""/>
    <s v="80"/>
    <s v="PCS"/>
    <s v=""/>
    <s v=""/>
    <s v=""/>
    <s v=""/>
    <n v="80"/>
    <s v="PCS"/>
  </r>
  <r>
    <x v="1546"/>
    <s v="isigel10tg308arhitam"/>
    <s v="isigel10tg308tg308ar"/>
    <s v=""/>
    <s v="Isi Gel 1.0 TG 308-AR hitam"/>
    <s v="ISI GEL 1.0 TG308 TG308-AR"/>
    <x v="787"/>
    <x v="0"/>
    <e v="#REF!"/>
    <s v="DB"/>
    <s v="80 PCS"/>
    <s v="isi"/>
    <m/>
    <s v="80 PCS_"/>
    <n v="7"/>
    <n v="7"/>
    <s v="80 PCS"/>
    <s v=""/>
    <s v="80"/>
    <s v="PCS"/>
    <s v=""/>
    <s v=""/>
    <s v=""/>
    <s v=""/>
    <n v="80"/>
    <s v="PCS"/>
  </r>
  <r>
    <x v="1547"/>
    <s v="isigeltz501r"/>
    <s v="isigelinktz501r"/>
    <s v=""/>
    <s v="Isi gel TZ-501 R"/>
    <s v="ISI GEL INK TZ-501 R"/>
    <x v="787"/>
    <x v="0"/>
    <e v="#REF!"/>
    <s v="DB"/>
    <s v="96 LSN"/>
    <s v="isi"/>
    <m/>
    <s v="96 LSN_"/>
    <n v="7"/>
    <n v="7"/>
    <s v="96 LSN"/>
    <s v=""/>
    <s v="96"/>
    <s v="LSN"/>
    <n v="12"/>
    <s v="PCS"/>
    <s v=""/>
    <s v=""/>
    <n v="1152"/>
    <s v="PCS"/>
  </r>
  <r>
    <x v="1548"/>
    <s v="isigelretractdbgr900"/>
    <s v="isigelretractdbgr900"/>
    <s v=""/>
    <s v="Isi gel Retract DB-GR900"/>
    <s v="ISI GEL RETRACT DB-GR900"/>
    <x v="787"/>
    <x v="0"/>
    <e v="#REF!"/>
    <s v="DB"/>
    <s v="144 LSN"/>
    <s v="isi"/>
    <m/>
    <s v="144 LSN_"/>
    <n v="8"/>
    <n v="8"/>
    <s v="144 LSN"/>
    <s v=""/>
    <s v="144"/>
    <s v="LSN"/>
    <n v="12"/>
    <s v="PCS"/>
    <s v=""/>
    <s v=""/>
    <n v="1728"/>
    <s v="PCS"/>
  </r>
  <r>
    <x v="1549"/>
    <s v="isimechpen09mm"/>
    <s v="isimekanik09mm"/>
    <s v=""/>
    <s v="Isi Mechpen 0.9mm"/>
    <s v="ISI MEKANIK 0.9MM"/>
    <x v="787"/>
    <x v="0"/>
    <e v="#REF!"/>
    <s v="DB STATIONERY"/>
    <s v="120 LSN"/>
    <s v="isi"/>
    <m/>
    <s v="120 LSN_"/>
    <n v="8"/>
    <n v="8"/>
    <s v="120 LSN"/>
    <s v=""/>
    <s v="120"/>
    <s v="LSN"/>
    <n v="12"/>
    <s v="PCS"/>
    <s v=""/>
    <s v=""/>
    <n v="1440"/>
    <s v="PCS"/>
  </r>
  <r>
    <x v="1550"/>
    <s v="isipensiltf602120mmx2mm"/>
    <s v="isipenciltf602120mmx2mm"/>
    <s v=""/>
    <s v="Isi Pensil TF-602 120mm x 2mm"/>
    <s v="ISI PENCIL TF 602 120MM X 2MM"/>
    <x v="787"/>
    <x v="0"/>
    <e v="#REF!"/>
    <s v="DUTA BUANA"/>
    <s v="96 LSN"/>
    <s v="isi"/>
    <m/>
    <s v="96 LSN_"/>
    <n v="7"/>
    <n v="7"/>
    <s v="96 LSN"/>
    <s v=""/>
    <s v="96"/>
    <s v="LSN"/>
    <n v="12"/>
    <s v="PCS"/>
    <s v=""/>
    <s v=""/>
    <n v="1152"/>
    <s v="PCS"/>
  </r>
  <r>
    <x v="1551"/>
    <s v="isipensil2b20dbimp062"/>
    <s v="isipensil2b20dbimp062"/>
    <s v=""/>
    <s v="Isi pensil 2B 2.0 DB-IMP062"/>
    <s v="ISI PENSIL 2B 2.0 DB-IMP062"/>
    <x v="787"/>
    <x v="0"/>
    <e v="#REF!"/>
    <s v="DB STATIONERY"/>
    <s v="120 LSN"/>
    <s v="isi"/>
    <m/>
    <s v="120 LSN_"/>
    <n v="8"/>
    <n v="8"/>
    <s v="120 LSN"/>
    <s v=""/>
    <s v="120"/>
    <s v="LSN"/>
    <n v="12"/>
    <s v="PCS"/>
    <s v=""/>
    <s v=""/>
    <n v="1440"/>
    <s v="PCS"/>
  </r>
  <r>
    <x v="1552"/>
    <s v="isolasisinarkota"/>
    <s v="isolasi"/>
    <s v=""/>
    <s v="Isolasi (Sinar Kota)"/>
    <s v="ISOLASI"/>
    <x v="787"/>
    <x v="0"/>
    <e v="#REF!"/>
    <s v="SINAR KOTA"/>
    <s v="200 PCS"/>
    <s v="isolasi"/>
    <m/>
    <s v="200 PCS_"/>
    <n v="8"/>
    <n v="8"/>
    <s v="200 PCS"/>
    <s v=""/>
    <s v="200"/>
    <s v="PCS"/>
    <s v=""/>
    <s v=""/>
    <s v=""/>
    <s v=""/>
    <n v="200"/>
    <s v="PCS"/>
  </r>
  <r>
    <x v="1553"/>
    <s v="isolasifancy"/>
    <s v="isolasifancy"/>
    <s v=""/>
    <s v="Isolasi Fancy"/>
    <s v="ISOLASI FANCY"/>
    <x v="787"/>
    <x v="0"/>
    <e v="#REF!"/>
    <s v="GRAFINDO"/>
    <s v="200 SLOP"/>
    <s v="isolasi"/>
    <m/>
    <s v="200 SLOP_"/>
    <n v="9"/>
    <n v="9"/>
    <s v="200 SLOP"/>
    <s v=""/>
    <s v="200"/>
    <s v="SLOP"/>
    <s v=""/>
    <s v=""/>
    <s v=""/>
    <s v=""/>
    <n v="200"/>
    <s v="SLOP"/>
  </r>
  <r>
    <x v="1554"/>
    <s v="jangkabesidbc4001"/>
    <s v="jangkabesidbc4001"/>
    <s v=""/>
    <s v="Jangka besi DBC-4001"/>
    <s v="JANGKA BESI DBC-4001"/>
    <x v="787"/>
    <x v="0"/>
    <e v="#REF!"/>
    <s v="DB"/>
    <s v="288 PCS"/>
    <s v="jangka"/>
    <m/>
    <s v="288 PCS_"/>
    <n v="8"/>
    <n v="8"/>
    <s v="288 PCS"/>
    <s v=""/>
    <s v="288"/>
    <s v="PCS"/>
    <s v=""/>
    <s v=""/>
    <s v=""/>
    <s v=""/>
    <n v="288"/>
    <s v="PCS"/>
  </r>
  <r>
    <x v="1555"/>
    <s v="jangkakompasjf8021"/>
    <s v="jangkacompassjf8021"/>
    <s v=""/>
    <s v="Jangka kompas JF-8021"/>
    <s v="JANGKA COMPASS JF-8021"/>
    <x v="787"/>
    <x v="0"/>
    <e v="#REF!"/>
    <s v="DUTA BAHAGIA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1556"/>
    <s v="jangkadebozzdbc300"/>
    <s v="jangkadebozz300dbc300"/>
    <s v=""/>
    <s v="Jangka Debozz DBC-300"/>
    <s v="JANGKA DEBOZZ300 DBC-300"/>
    <x v="787"/>
    <x v="0"/>
    <e v="#REF!"/>
    <s v="DB STATIONERY"/>
    <s v="144 LSN"/>
    <s v="jangka"/>
    <m/>
    <s v="144 LSN_"/>
    <n v="8"/>
    <n v="8"/>
    <s v="144 LSN"/>
    <s v=""/>
    <s v="144"/>
    <s v="LSN"/>
    <n v="12"/>
    <s v="PCS"/>
    <s v=""/>
    <s v=""/>
    <n v="1728"/>
    <s v="PCS"/>
  </r>
  <r>
    <x v="1557"/>
    <s v="jangkatz4001"/>
    <s v="jangkatz4001"/>
    <s v=""/>
    <s v="Jangka TZ 4001"/>
    <s v="JANGKA TZ 4001"/>
    <x v="787"/>
    <x v="0"/>
    <e v="#REF!"/>
    <s v="PMJP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1558"/>
    <s v="jangkatz8186"/>
    <s v="jangkatz8186"/>
    <s v=""/>
    <s v="Jangka TZ 8186"/>
    <s v="JANGKA TZ 8186"/>
    <x v="787"/>
    <x v="0"/>
    <e v="#REF!"/>
    <s v="PMJP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1559"/>
    <s v="jarumpentolmika38mm"/>
    <s v="jarumpentolmika38mmisi40"/>
    <s v=""/>
    <s v="Jarum Pentol Mika 38mm"/>
    <s v="JARUM PENTOL MIKA 38MM (ISI 40)"/>
    <x v="787"/>
    <x v="0"/>
    <e v="#REF!"/>
    <s v="MANDIRI BAHAGIA SEJATI"/>
    <s v="1000 BOX"/>
    <s v="jarum"/>
    <m/>
    <s v="1000 BOX_"/>
    <n v="9"/>
    <n v="9"/>
    <s v="1000 BOX"/>
    <s v=""/>
    <s v="1000"/>
    <s v="BOX"/>
    <s v=""/>
    <s v=""/>
    <s v=""/>
    <s v=""/>
    <n v="1000"/>
    <s v="BOX"/>
  </r>
  <r>
    <x v="1560"/>
    <s v="kartuundangananakanak"/>
    <s v="kundangananak''"/>
    <s v=""/>
    <s v="Kartu undangan anak-anak"/>
    <s v="K/ UNDANGAN ANAK''"/>
    <x v="787"/>
    <x v="0"/>
    <e v="#REF!"/>
    <s v="HTB"/>
    <s v="26 PAK (100 PCS)"/>
    <s v="kartu"/>
    <m/>
    <s v="26 PAK_100 PCS_"/>
    <n v="7"/>
    <n v="15"/>
    <s v="26 PAK"/>
    <s v="100 PCS"/>
    <s v="26"/>
    <s v="PAK"/>
    <s v="100"/>
    <s v="PCS"/>
    <s v=""/>
    <s v=""/>
    <n v="2600"/>
    <s v="PCS"/>
  </r>
  <r>
    <x v="1561"/>
    <s v="kartuundangananakanakbesar"/>
    <s v="kundangananakb"/>
    <s v=""/>
    <s v="Kartu undangan anak-anak Besar"/>
    <s v="K/UNDANGAN ANAK (B)"/>
    <x v="787"/>
    <x v="0"/>
    <e v="#REF!"/>
    <s v="HTB"/>
    <s v="2600 PAK"/>
    <s v="kartu"/>
    <m/>
    <s v="2600 PAK_"/>
    <n v="9"/>
    <n v="9"/>
    <s v="2600 PAK"/>
    <s v=""/>
    <s v="2600"/>
    <s v="PAK"/>
    <s v=""/>
    <s v=""/>
    <s v=""/>
    <s v=""/>
    <n v="2600"/>
    <s v="PAK"/>
  </r>
  <r>
    <x v="1562"/>
    <s v="pcaseklgk668+isi"/>
    <s v="k668pencilcasekalengisi"/>
    <s v=""/>
    <s v="P case KLG K-668 + isi"/>
    <s v="K-668 PENCIL CASE KALENG + ISI"/>
    <x v="787"/>
    <x v="0"/>
    <e v="#REF!"/>
    <s v="BINTANG JAYA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563"/>
    <s v="kacapembesartf100mmbiasa"/>
    <s v="kacapembesar100mmbiasatf"/>
    <s v=""/>
    <s v="Kaca Pembesar TF 100mm biasa"/>
    <s v="KACA PEMBESAR 100MM BIASA TF"/>
    <x v="787"/>
    <x v="0"/>
    <e v="#REF!"/>
    <s v="DUTA BUANA"/>
    <s v="10 LSN"/>
    <s v="kaca"/>
    <m/>
    <s v="10 LSN_"/>
    <n v="7"/>
    <n v="7"/>
    <s v="10 LSN"/>
    <s v=""/>
    <s v="10"/>
    <s v="LSN"/>
    <n v="12"/>
    <s v="PCS"/>
    <s v=""/>
    <s v=""/>
    <n v="120"/>
    <s v="PCS"/>
  </r>
  <r>
    <x v="1564"/>
    <s v="kacapembesartf50mmbiasa"/>
    <s v="kacapembesar50mmbiasatf"/>
    <s v=""/>
    <s v="Kaca Pembesar TF 50mm biasa"/>
    <s v="KACA PEMBESAR 50MM BIASA TF"/>
    <x v="787"/>
    <x v="0"/>
    <e v="#REF!"/>
    <s v="DUTA BUANA"/>
    <s v="144 LSN"/>
    <s v="kaca"/>
    <m/>
    <s v="144 LSN_"/>
    <n v="8"/>
    <n v="8"/>
    <s v="144 LSN"/>
    <s v=""/>
    <s v="144"/>
    <s v="LSN"/>
    <n v="12"/>
    <s v="PCS"/>
    <s v=""/>
    <s v=""/>
    <n v="1728"/>
    <s v="PCS"/>
  </r>
  <r>
    <x v="1565"/>
    <s v="kacapembesartf60mmbiasa"/>
    <s v="kacapembesar60mmbiasatf"/>
    <s v=""/>
    <s v="Kaca Pembesar TF 60mm biasa"/>
    <s v="KACA PEMBESAR 60MM BIASA TF"/>
    <x v="787"/>
    <x v="0"/>
    <e v="#REF!"/>
    <s v="DUTA BUANA"/>
    <s v="20 LSN"/>
    <s v="kaca"/>
    <m/>
    <s v="20 LSN_"/>
    <n v="7"/>
    <n v="7"/>
    <s v="20 LSN"/>
    <s v=""/>
    <s v="20"/>
    <s v="LSN"/>
    <n v="12"/>
    <s v="PCS"/>
    <s v=""/>
    <s v=""/>
    <n v="240"/>
    <s v="PCS"/>
  </r>
  <r>
    <x v="1566"/>
    <s v="kacapembesartf90mmbiasa"/>
    <s v="kacapembesar90mmbiasatf"/>
    <s v=""/>
    <s v="Kaca Pembesar TF 90mm biasa"/>
    <s v="KACA PEMBESAR 90MM BIASA TF"/>
    <x v="787"/>
    <x v="0"/>
    <e v="#REF!"/>
    <s v="DUTA BUANA"/>
    <s v="20 LSN"/>
    <s v="kaca"/>
    <m/>
    <s v="20 LSN_"/>
    <n v="7"/>
    <n v="7"/>
    <s v="20 LSN"/>
    <s v=""/>
    <s v="20"/>
    <s v="LSN"/>
    <n v="12"/>
    <s v="PCS"/>
    <s v=""/>
    <s v=""/>
    <n v="240"/>
    <s v="PCS"/>
  </r>
  <r>
    <x v="1567"/>
    <s v="karbondoublee1021biru"/>
    <s v="karbondoublebirue1021"/>
    <s v=""/>
    <s v="Karbon double E 1021 biru"/>
    <s v="KARBON DOUBLE BIRU E1021"/>
    <x v="787"/>
    <x v="0"/>
    <e v="#REF!"/>
    <n v="99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1568"/>
    <s v="karetpentil"/>
    <s v="karetpentil"/>
    <s v=""/>
    <s v="Karet Pentil"/>
    <s v="KARET PENTIL"/>
    <x v="787"/>
    <x v="0"/>
    <e v="#REF!"/>
    <s v="JEFFRY"/>
    <s v="20 PAK"/>
    <s v="karet"/>
    <m/>
    <s v="20 PAK_"/>
    <n v="7"/>
    <n v="7"/>
    <s v="20 PAK"/>
    <s v=""/>
    <s v="20"/>
    <s v="PAK"/>
    <s v=""/>
    <s v=""/>
    <s v=""/>
    <s v=""/>
    <n v="20"/>
    <s v="PAK"/>
  </r>
  <r>
    <x v="1569"/>
    <s v="karetpentilbebeksawah"/>
    <s v="karetpentilbebeksawah"/>
    <s v=""/>
    <s v="Karet Pentil Bebek Sawah"/>
    <s v="KARET PENTIL BEBEK SAWAH"/>
    <x v="787"/>
    <x v="0"/>
    <e v="#REF!"/>
    <s v="JEFFRY"/>
    <s v="125 BOX"/>
    <s v="karet"/>
    <m/>
    <s v="125 BOX_"/>
    <n v="8"/>
    <n v="8"/>
    <s v="125 BOX"/>
    <s v=""/>
    <s v="125"/>
    <s v="BOX"/>
    <s v=""/>
    <s v=""/>
    <s v=""/>
    <s v=""/>
    <n v="125"/>
    <s v="BOX"/>
  </r>
  <r>
    <x v="1570"/>
    <s v="karetpentilcantikk"/>
    <s v="karetpentilcantikk"/>
    <s v=""/>
    <s v="Karet Pentil Cantik k"/>
    <s v="KARET PENTIL CANTIK K"/>
    <x v="787"/>
    <x v="0"/>
    <e v="#REF!"/>
    <s v="JEFFRY"/>
    <s v="500 BOX"/>
    <s v="karet"/>
    <m/>
    <s v="500 BOX_"/>
    <n v="8"/>
    <n v="8"/>
    <s v="500 BOX"/>
    <s v=""/>
    <s v="500"/>
    <s v="BOX"/>
    <s v=""/>
    <s v=""/>
    <s v=""/>
    <s v=""/>
    <n v="500"/>
    <s v="BOX"/>
  </r>
  <r>
    <x v="1571"/>
    <s v="karetpentilkecil"/>
    <s v="karetpentilkecil"/>
    <s v=""/>
    <s v="Karet Pentil Kecil"/>
    <s v="KARET PENTIL KECIL"/>
    <x v="787"/>
    <x v="0"/>
    <e v="#REF!"/>
    <s v="JEFFRY"/>
    <s v="288 PAK"/>
    <s v="karet"/>
    <m/>
    <s v="288 PAK_"/>
    <n v="8"/>
    <n v="8"/>
    <s v="288 PAK"/>
    <s v=""/>
    <s v="288"/>
    <s v="PAK"/>
    <s v=""/>
    <s v=""/>
    <s v=""/>
    <s v=""/>
    <n v="288"/>
    <s v="PAK"/>
  </r>
  <r>
    <x v="1572"/>
    <s v="karetpentillilindunia"/>
    <s v="karetpentillilindunia"/>
    <s v=""/>
    <s v="Karet Pentil Lilin Dunia"/>
    <s v="KARET PENTIL LILIN DUNIA"/>
    <x v="787"/>
    <x v="0"/>
    <e v="#REF!"/>
    <s v="JEFFRY"/>
    <s v="125 BOX"/>
    <s v="karet"/>
    <m/>
    <s v="125 BOX_"/>
    <n v="8"/>
    <n v="8"/>
    <s v="125 BOX"/>
    <s v=""/>
    <s v="125"/>
    <s v="BOX"/>
    <s v=""/>
    <s v=""/>
    <s v=""/>
    <s v=""/>
    <n v="125"/>
    <s v="BOX"/>
  </r>
  <r>
    <x v="1573"/>
    <s v="karetpentilsunswanb"/>
    <s v="karetpentilsunswanb"/>
    <s v=""/>
    <s v="Karet Pentil Sun Swan (B)"/>
    <s v="KARET PENTIL SUN SWAN (B)"/>
    <x v="787"/>
    <x v="0"/>
    <e v="#REF!"/>
    <s v="PRESTASI BARU"/>
    <s v="125 BOX"/>
    <s v="karet"/>
    <m/>
    <s v="125 BOX_"/>
    <n v="8"/>
    <n v="8"/>
    <s v="125 BOX"/>
    <s v=""/>
    <s v="125"/>
    <s v="BOX"/>
    <s v=""/>
    <s v=""/>
    <s v=""/>
    <s v=""/>
    <n v="125"/>
    <s v="BOX"/>
  </r>
  <r>
    <x v="1574"/>
    <s v="karetpentilsuperlegenda"/>
    <s v="karetpentilsuperlegenda"/>
    <s v=""/>
    <s v="Karet Pentil Super Legenda"/>
    <s v="KARET PENTIL SUPER LEGENDA"/>
    <x v="787"/>
    <x v="0"/>
    <e v="#REF!"/>
    <s v="JEFFRY"/>
    <s v="600 BOX"/>
    <s v="karet"/>
    <m/>
    <s v="600 BOX_"/>
    <n v="8"/>
    <n v="8"/>
    <s v="600 BOX"/>
    <s v=""/>
    <s v="600"/>
    <s v="BOX"/>
    <s v=""/>
    <s v=""/>
    <s v=""/>
    <s v=""/>
    <n v="600"/>
    <s v="BOX"/>
  </r>
  <r>
    <x v="1575"/>
    <s v="karetpentiltwinswan"/>
    <s v="karetpentiltwinswan"/>
    <s v=""/>
    <s v="Karet Pentil Twin Swan"/>
    <s v="KARET PENTIL TWIN SWAN"/>
    <x v="787"/>
    <x v="0"/>
    <e v="#REF!"/>
    <s v="JEFFRY"/>
    <s v="125 BOX"/>
    <s v="karet"/>
    <m/>
    <s v="125 BOX_"/>
    <n v="8"/>
    <n v="8"/>
    <s v="125 BOX"/>
    <s v=""/>
    <s v="125"/>
    <s v="BOX"/>
    <s v=""/>
    <s v=""/>
    <s v=""/>
    <s v=""/>
    <n v="125"/>
    <s v="BOX"/>
  </r>
  <r>
    <x v="1576"/>
    <s v="kbsister868bt"/>
    <s v="kbsister868bt"/>
    <s v=""/>
    <s v="KB SISTER-868 (BT)"/>
    <s v="KB SISTER-868 (BT)"/>
    <x v="787"/>
    <x v="0"/>
    <e v="#REF!"/>
    <s v="GUNINDO"/>
    <s v="20 LSN"/>
    <s v="dll"/>
    <m/>
    <s v="20 LSN_"/>
    <n v="7"/>
    <n v="7"/>
    <s v="20 LSN"/>
    <s v=""/>
    <s v="20"/>
    <s v="LSN"/>
    <n v="12"/>
    <s v="PCS"/>
    <s v=""/>
    <s v=""/>
    <n v="240"/>
    <s v="PCS"/>
  </r>
  <r>
    <x v="1577"/>
    <s v="kcsister888bt"/>
    <s v="kcsister888bt"/>
    <s v=""/>
    <s v="KC SISTER-888 (BT)"/>
    <s v="KC SISTER-888 (BT)"/>
    <x v="787"/>
    <x v="0"/>
    <e v="#REF!"/>
    <s v="GUNINDO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578"/>
    <s v="kemocengplastik20gxp3420"/>
    <s v="kemocengplastik20gxp3420"/>
    <s v=""/>
    <s v="Kemoceng Plastik 20G XP-3420"/>
    <s v="KEMOCENG PLASTIK 20G XP-3420"/>
    <x v="787"/>
    <x v="0"/>
    <e v="#REF!"/>
    <s v="SINAR KOTA"/>
    <s v="200 PCS"/>
    <s v="dll"/>
    <m/>
    <s v="200 PCS_"/>
    <n v="8"/>
    <n v="8"/>
    <s v="200 PCS"/>
    <s v=""/>
    <s v="200"/>
    <s v="PCS"/>
    <s v=""/>
    <s v=""/>
    <s v=""/>
    <s v=""/>
    <n v="200"/>
    <s v="PCS"/>
  </r>
  <r>
    <x v="1579"/>
    <s v="kemocengplastikkecil"/>
    <s v="kemocengplastikkecil"/>
    <s v=""/>
    <s v="Kemoceng Plastik Kecil"/>
    <s v="KEMOCENG PLASTIK KECIL"/>
    <x v="787"/>
    <x v="0"/>
    <e v="#REF!"/>
    <s v="SINAR KOTA"/>
    <s v="500 PCS"/>
    <s v="dll"/>
    <m/>
    <s v="500 PCS_"/>
    <n v="8"/>
    <n v="8"/>
    <s v="500 PCS"/>
    <s v=""/>
    <s v="500"/>
    <s v="PCS"/>
    <s v=""/>
    <s v=""/>
    <s v=""/>
    <s v=""/>
    <n v="500"/>
    <s v="PCS"/>
  </r>
  <r>
    <x v="1580"/>
    <s v="garisanbusurkenjoy15"/>
    <s v="kenjoybsr15"/>
    <s v=""/>
    <s v="Garisan Busur Kenjoy 1.5"/>
    <s v="KENJOY BSR 1.5"/>
    <x v="787"/>
    <x v="0"/>
    <e v="#REF!"/>
    <s v="ALPINDO"/>
    <s v="15 PCS"/>
    <s v="garisan"/>
    <m/>
    <s v="15 PCS_"/>
    <n v="7"/>
    <n v="7"/>
    <s v="15 PCS"/>
    <s v=""/>
    <s v="15"/>
    <s v="PCS"/>
    <s v=""/>
    <s v=""/>
    <s v=""/>
    <s v=""/>
    <n v="15"/>
    <s v="PCS"/>
  </r>
  <r>
    <x v="1581"/>
    <s v="crayonputarkenko12wmini"/>
    <s v="kenko12colorminitwistcrayonpvcbag"/>
    <s v=""/>
    <s v="Crayon putar Kenko 12W mini"/>
    <s v="KENKO 12 COLOR MINI TWIST CRAYON (PVC BAG)"/>
    <x v="787"/>
    <x v="1"/>
    <e v="#REF!"/>
    <s v="KENKO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1582"/>
    <s v="bnotekenkoa5tscc79campus"/>
    <s v="kenkobindernotea5tscc79"/>
    <s v=""/>
    <s v="B note Kenko A5-TS-CC79 Campus"/>
    <s v="KENKO BINDER NOTE A5-TS-CC79"/>
    <x v="787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583"/>
    <s v="bnotekenkoa5tscc83campus"/>
    <s v="kenkobindernotea5tscc83"/>
    <s v=""/>
    <s v="B note Kenko A5-TS-CC83 Campus"/>
    <s v="KENKO BINDER NOTE A5-TS-CC83"/>
    <x v="787"/>
    <x v="1"/>
    <e v="#REF!"/>
    <s v="KENKO"/>
    <s v="72 PCS"/>
    <s v="map"/>
    <m/>
    <s v="72 PCS_"/>
    <n v="7"/>
    <n v="7"/>
    <s v="72 PCS"/>
    <s v=""/>
    <s v="72"/>
    <s v="PCS"/>
    <s v=""/>
    <s v=""/>
    <s v=""/>
    <s v=""/>
    <n v="72"/>
    <s v="PCS"/>
  </r>
  <r>
    <x v="1584"/>
    <s v="kalenderkenko2023"/>
    <s v="kenkocalendar2023"/>
    <s v=""/>
    <s v="Kalender Kenko 2023"/>
    <s v="KENKO CALENDAR 2023"/>
    <x v="787"/>
    <x v="1"/>
    <e v="#REF!"/>
    <s v="KENKO"/>
    <m/>
    <s v="dll"/>
    <m/>
    <s v=""/>
    <s v=""/>
    <s v=""/>
    <s v=""/>
    <s v=""/>
    <s v=""/>
    <s v=""/>
    <s v=""/>
    <s v=""/>
    <s v=""/>
    <s v=""/>
    <e v="#VALUE!"/>
    <s v=""/>
  </r>
  <r>
    <x v="1585"/>
    <s v="plakbankainkenko24mmplstbiru"/>
    <s v="kenkoclothtape24mmbluecoreblack"/>
    <s v=""/>
    <s v="Plakban kain Kenko 24mm plst BIRU"/>
    <s v="KENKO CLOTH TAPE 24 MM BLUE CORE-BLACK"/>
    <x v="787"/>
    <x v="1"/>
    <e v="#REF!"/>
    <s v="KENKO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1586"/>
    <s v="jangkasetkenkoc528"/>
    <s v="kenkocompasssetc528"/>
    <s v=""/>
    <s v="Jangka set Kenko C-528"/>
    <s v="KENKO COMPASS SET C-528"/>
    <x v="787"/>
    <x v="1"/>
    <e v="#REF!"/>
    <s v="KENKO"/>
    <s v="24 LSN"/>
    <s v="dll"/>
    <m/>
    <s v="24 LSN_"/>
    <n v="7"/>
    <n v="7"/>
    <s v="24 LSN"/>
    <s v=""/>
    <s v="24"/>
    <s v="LSN"/>
    <n v="12"/>
    <s v="PCS"/>
    <s v=""/>
    <s v=""/>
    <n v="288"/>
    <s v="PCS"/>
  </r>
  <r>
    <x v="1587"/>
    <s v="tipeexkertaskenkoct843n"/>
    <s v="kenkocorrectiontapect843n8mx5mm"/>
    <s v=""/>
    <s v="Tipe-ex kertas Kenko CT-843 N"/>
    <s v="KENKO CORRECTION TAPE CT-843N (8M X 5MM)"/>
    <x v="787"/>
    <x v="1"/>
    <e v="#REF!"/>
    <s v="KENKO"/>
    <s v="48 LSN"/>
    <s v="tipex"/>
    <m/>
    <s v="48 LSN_"/>
    <n v="7"/>
    <n v="7"/>
    <s v="48 LSN"/>
    <s v=""/>
    <s v="48"/>
    <s v="LSN"/>
    <n v="12"/>
    <s v="PCS"/>
    <s v=""/>
    <s v=""/>
    <n v="576"/>
    <s v="PCS"/>
  </r>
  <r>
    <x v="1588"/>
    <s v="cutterkenkol150"/>
    <s v="kenkocutterl15018mm"/>
    <s v=""/>
    <s v="Cutter Kenko L-150"/>
    <s v="KENKO CUTTER L-150 (18MM)"/>
    <x v="787"/>
    <x v="1"/>
    <e v="#REF!"/>
    <s v="KENKO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1589"/>
    <s v="gelpenkenkobg20batik"/>
    <s v="kenkogelpenbg20batikblack"/>
    <s v=""/>
    <s v="Gel pen Kenko BG-20 Batik"/>
    <s v="KENKO GEL PEN BG-20 BATIK BLACK"/>
    <x v="78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1590"/>
    <s v="gelpenhighlighterkenkogp20hl"/>
    <s v="kenkogelpenhighlightergp20hl"/>
    <s v=""/>
    <s v="Gelpen Highlighter Kenko GP-20 HL"/>
    <s v="KENKO GEL PEN HIGHLIGHTER GP-20 HL"/>
    <x v="78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1591"/>
    <s v="gelpenkenkoindogelhitam"/>
    <s v="kenkogelpenindogelblack"/>
    <s v=""/>
    <s v="Gel pen Kenko Indo Gel hitam"/>
    <s v="KENKO GEL PEN INDO GEL BLACK"/>
    <x v="78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1592"/>
    <s v="gelpenkenkoke1hitam"/>
    <s v="kenkogelpenke1black"/>
    <s v=""/>
    <s v="Gel pen Kenko KE-1 hitam"/>
    <s v="KENKO GEL PEN KE-1 BLACK"/>
    <x v="787"/>
    <x v="1"/>
    <e v="#REF!"/>
    <s v="KENKO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1593"/>
    <s v="glossyphotopaperkenko230gsma4"/>
    <s v="kenkoglossyphotopaper230gsma4@100pcs"/>
    <s v=""/>
    <s v="Glossy photo paper Kenko 230 GSM A4"/>
    <s v="KENKO GLOSSY PHOTO PAPER 230 GSM A4 @100PCS"/>
    <x v="787"/>
    <x v="1"/>
    <e v="#REF!"/>
    <s v="KENKO"/>
    <s v="50 PAK (100 PCS)"/>
    <s v="kertas"/>
    <m/>
    <s v="50 PAK_100 PCS_"/>
    <n v="7"/>
    <n v="15"/>
    <s v="50 PAK"/>
    <s v="100 PCS"/>
    <s v="50"/>
    <s v="PAK"/>
    <s v="100"/>
    <s v="PCS"/>
    <s v=""/>
    <s v=""/>
    <n v="5000"/>
    <s v="PCS"/>
  </r>
  <r>
    <x v="1594"/>
    <s v="staplerkenkohd12l14"/>
    <s v="kenkoheavydutystaplerhd12l14"/>
    <s v=""/>
    <s v="Stapler Kenko HD-12L/ 14"/>
    <s v="KENKO HEAVY DUTY STAPLER HD-12L/14"/>
    <x v="787"/>
    <x v="1"/>
    <e v="#REF!"/>
    <s v="KENKO"/>
    <s v="6 PCS"/>
    <s v="stapler"/>
    <m/>
    <s v="6 PCS_"/>
    <n v="6"/>
    <n v="6"/>
    <s v="6 PCS"/>
    <s v=""/>
    <s v="6"/>
    <s v="PCS"/>
    <s v=""/>
    <s v=""/>
    <s v=""/>
    <s v=""/>
    <n v="6"/>
    <s v="PCS"/>
  </r>
  <r>
    <x v="1595"/>
    <s v="mechpenkenkomp070"/>
    <s v="kenkomechanicalpencilmp070"/>
    <s v=""/>
    <s v="Mech pen Kenko MP-070"/>
    <s v="KENKO MECHANICAL PENCIL MP-070"/>
    <x v="787"/>
    <x v="1"/>
    <e v="#REF!"/>
    <s v="KENKO"/>
    <s v="12 GRS"/>
    <s v="mechpen"/>
    <m/>
    <s v="12 GRS_"/>
    <n v="7"/>
    <n v="7"/>
    <s v="12 GRS"/>
    <s v=""/>
    <s v="12"/>
    <s v="GRS"/>
    <n v="12"/>
    <s v="LSN"/>
    <n v="12"/>
    <s v="PCS"/>
    <n v="1728"/>
    <s v="PCS"/>
  </r>
  <r>
    <x v="1596"/>
    <s v="mechpenkenkomp707"/>
    <s v="kenkomechanicalpencilmp707"/>
    <s v=""/>
    <s v="Mech pen Kenko MP-707"/>
    <s v="KENKO MECHANICAL PENCIL MP-707"/>
    <x v="787"/>
    <x v="1"/>
    <e v="#REF!"/>
    <s v="KENKO"/>
    <s v="12 GRS"/>
    <s v="mechpen"/>
    <m/>
    <s v="12 GRS_"/>
    <n v="7"/>
    <n v="7"/>
    <s v="12 GRS"/>
    <s v=""/>
    <s v="12"/>
    <s v="GRS"/>
    <n v="12"/>
    <s v="LSN"/>
    <n v="12"/>
    <s v="PCS"/>
    <n v="1728"/>
    <s v="PCS"/>
  </r>
  <r>
    <x v="1597"/>
    <s v="pensilkenko2b6317silvercapbiru"/>
    <s v="kenkopencil2b6371silvercapbiru"/>
    <s v=""/>
    <s v="Pensil Kenko 2B-6317 silver cap BIRU"/>
    <s v="KENKO PENCIL 2B-6371 SILVER CAP BIRU"/>
    <x v="787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1598"/>
    <s v="pensilkenko2b6900funcolors"/>
    <s v="kenkopencil2b6900funcolors"/>
    <s v=""/>
    <s v="Pensil Kenko 2B-6900 fun colors"/>
    <s v="KENKO PENCIL 2B-6900 FUN COLORS"/>
    <x v="787"/>
    <x v="1"/>
    <e v="#REF!"/>
    <s v="KENKO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1599"/>
    <s v="penstandkenkostr18m2smilehitam"/>
    <s v="kenkostandpenstr18m2smileblack"/>
    <s v=""/>
    <s v="Pen stand Kenko STR-18M2 Smile hitam"/>
    <s v="KENKO STAND PEN STR-18M2 SMILE BLACK"/>
    <x v="787"/>
    <x v="1"/>
    <e v="#REF!"/>
    <s v="KENKO"/>
    <s v="24 BOX (24 PCS)"/>
    <s v="pen"/>
    <m/>
    <s v="24 BOX_24 PCS_"/>
    <n v="7"/>
    <n v="14"/>
    <s v="24 BOX"/>
    <s v="24 PCS"/>
    <s v="24"/>
    <s v="BOX"/>
    <s v="24"/>
    <s v="PCS"/>
    <s v=""/>
    <s v=""/>
    <n v="576"/>
    <s v="PCS"/>
  </r>
  <r>
    <x v="1600"/>
    <s v="staplerkenkohd50oj"/>
    <s v="kenkostaplerhd50oj"/>
    <s v=""/>
    <s v="Stapler Kenko HD-50 OJ"/>
    <s v="KENKO STAPLER HD-50-OJ"/>
    <x v="787"/>
    <x v="1"/>
    <e v="#REF!"/>
    <s v="KENKO"/>
    <s v="20 BOX (6 PCS)"/>
    <s v="stapler"/>
    <m/>
    <s v="20 BOX_6 PCS_"/>
    <n v="7"/>
    <n v="13"/>
    <s v="20 BOX"/>
    <s v="6 PCS"/>
    <s v="20"/>
    <s v="BOX"/>
    <s v="6"/>
    <s v="PCS"/>
    <s v=""/>
    <s v=""/>
    <n v="120"/>
    <s v="PCS"/>
  </r>
  <r>
    <x v="1601"/>
    <s v="kertascrepepotongankoala"/>
    <s v="kertascrepepotkreasikoala"/>
    <s v=""/>
    <s v="Kertas Crepe potongan Koala"/>
    <s v="KERTAS CREPE POT KREASI KOALA"/>
    <x v="787"/>
    <x v="0"/>
    <e v="#REF!"/>
    <s v="BINTANG SAUDARA"/>
    <s v="270 PAK"/>
    <s v="kertas"/>
    <m/>
    <s v="270 PAK_"/>
    <n v="8"/>
    <n v="8"/>
    <s v="270 PAK"/>
    <s v=""/>
    <s v="270"/>
    <s v="PAK"/>
    <s v=""/>
    <s v=""/>
    <s v=""/>
    <s v=""/>
    <n v="270"/>
    <s v="PAK"/>
  </r>
  <r>
    <x v="1602"/>
    <s v="kertascrepepotonganjersy"/>
    <s v="kertascrepepotonganjersy"/>
    <s v=""/>
    <s v="Kertas Crepe potongan Jersy"/>
    <s v="KERTAS CREPE POTONGAN JERSY"/>
    <x v="787"/>
    <x v="0"/>
    <e v="#REF!"/>
    <s v="JEFFRY"/>
    <s v="210 PAK"/>
    <s v="kertas"/>
    <m/>
    <s v="210 PAK_"/>
    <n v="8"/>
    <n v="8"/>
    <s v="210 PAK"/>
    <s v=""/>
    <s v="210"/>
    <s v="PAK"/>
    <s v=""/>
    <s v=""/>
    <s v=""/>
    <s v=""/>
    <n v="210"/>
    <s v="PAK"/>
  </r>
  <r>
    <x v="1603"/>
    <s v="kertascrepekeciljersy"/>
    <s v="kertascrepesmalljersy"/>
    <s v=""/>
    <s v="Kertas Crepe Kecil Jersy"/>
    <s v="KERTAS CREPE SMALL JERSY"/>
    <x v="787"/>
    <x v="0"/>
    <e v="#REF!"/>
    <s v="HARIONO"/>
    <s v="235 PAK"/>
    <s v="kertas"/>
    <m/>
    <s v="235 PAK_"/>
    <n v="8"/>
    <n v="8"/>
    <s v="235 PAK"/>
    <s v=""/>
    <s v="235"/>
    <s v="PAK"/>
    <s v=""/>
    <s v=""/>
    <s v=""/>
    <s v=""/>
    <n v="235"/>
    <s v="PAK"/>
  </r>
  <r>
    <x v="1604"/>
    <s v="kertaskadoparsel75x90"/>
    <s v="kertaskadoparsel75x90"/>
    <s v=""/>
    <s v="Kertas Kado Parsel 75 x 90"/>
    <s v="KERTAS KADO PARSEL 75X90"/>
    <x v="787"/>
    <x v="0"/>
    <e v="#REF!"/>
    <s v="BINTANG JAYA"/>
    <s v="2500 LBR"/>
    <s v="ll"/>
    <m/>
    <s v="2500 LBR_"/>
    <n v="9"/>
    <n v="9"/>
    <s v="2500 LBR"/>
    <s v=""/>
    <s v="2500"/>
    <s v="LBR"/>
    <s v=""/>
    <s v=""/>
    <s v=""/>
    <s v=""/>
    <n v="2500"/>
    <s v="LBR"/>
  </r>
  <r>
    <x v="1605"/>
    <s v="keyringdebozzdbkc003"/>
    <s v="keyringdebozz50pcsdbkc003"/>
    <s v=""/>
    <s v="Key ring Debozz DB-KC003"/>
    <s v="KEY RING DEBOZZ 50 PCS DB-KC003"/>
    <x v="787"/>
    <x v="0"/>
    <e v="#REF!"/>
    <s v="DB"/>
    <s v="96 TUB (50 PCS)"/>
    <s v="k ring"/>
    <m/>
    <s v="96 TUB_50 PCS_"/>
    <n v="7"/>
    <n v="14"/>
    <s v="96 TUB"/>
    <s v="50 PCS"/>
    <s v="96"/>
    <s v="TUB"/>
    <s v="50"/>
    <s v="PCS"/>
    <s v=""/>
    <s v=""/>
    <n v="4800"/>
    <s v="PCS"/>
  </r>
  <r>
    <x v="1606"/>
    <s v="keyringdebozzdbkc003l"/>
    <s v="keyringdebozz50pcsdbkc003l"/>
    <s v=""/>
    <s v="Key ring Debozz DB-KC003 L"/>
    <s v="KEY RING DEBOZZ 50 PCS DB-KC003L"/>
    <x v="787"/>
    <x v="0"/>
    <e v="#REF!"/>
    <s v="DB"/>
    <s v="93 TUB (50 PCS)"/>
    <s v="k ring"/>
    <m/>
    <s v="93 TUB_50 PCS_"/>
    <n v="7"/>
    <n v="14"/>
    <s v="93 TUB"/>
    <s v="50 PCS"/>
    <s v="93"/>
    <s v="TUB"/>
    <s v="50"/>
    <s v="PCS"/>
    <s v=""/>
    <s v=""/>
    <n v="4650"/>
    <s v="PCS"/>
  </r>
  <r>
    <x v="1607"/>
    <s v="keyringjkkr8"/>
    <s v="keyringkr8drumjk"/>
    <s v=""/>
    <s v="Key ring JK KR-8"/>
    <s v="KEY RING KR-8 (DRUM) JK"/>
    <x v="787"/>
    <x v="1"/>
    <e v="#REF!"/>
    <s v="ATALI"/>
    <s v="40 DRM (50 PCS)"/>
    <s v="k ring"/>
    <m/>
    <s v="40 DRM_50 PCS_"/>
    <n v="7"/>
    <n v="14"/>
    <s v="40 DRM"/>
    <s v="50 PCS"/>
    <s v="40"/>
    <s v="DRM"/>
    <s v="50"/>
    <s v="PCS"/>
    <s v=""/>
    <s v=""/>
    <n v="2000"/>
    <s v="PCS"/>
  </r>
  <r>
    <x v="1608"/>
    <s v="pwkiko1212"/>
    <s v="kikocolour1212"/>
    <s v=""/>
    <s v="PW KIKO 12/12"/>
    <s v="KIKO COLOUR 12/12"/>
    <x v="787"/>
    <x v="0"/>
    <e v="#REF!"/>
    <s v="BINTANG SAUDARA"/>
    <s v="20 LSN"/>
    <s v="pw"/>
    <m/>
    <s v="20 LSN_"/>
    <n v="7"/>
    <n v="7"/>
    <s v="20 LSN"/>
    <s v=""/>
    <s v="20"/>
    <s v="LSN"/>
    <n v="12"/>
    <s v="PCS"/>
    <s v=""/>
    <s v=""/>
    <n v="240"/>
    <s v="PCS"/>
  </r>
  <r>
    <x v="1609"/>
    <s v="pwkiko1224"/>
    <s v="kikocolour1224"/>
    <s v=""/>
    <s v="PW KIKO 12/24"/>
    <s v="KIKO COLOUR 12/24"/>
    <x v="787"/>
    <x v="0"/>
    <e v="#REF!"/>
    <s v="BINTANG SAUDARA"/>
    <s v="20 LSN"/>
    <s v="pw"/>
    <m/>
    <s v="20 LSN_"/>
    <n v="7"/>
    <n v="7"/>
    <s v="20 LSN"/>
    <s v=""/>
    <s v="20"/>
    <s v="LSN"/>
    <n v="12"/>
    <s v="PCS"/>
    <s v=""/>
    <s v=""/>
    <n v="240"/>
    <s v="PCS"/>
  </r>
  <r>
    <x v="1610"/>
    <s v="pwkiko1836"/>
    <s v="kikocolour1836"/>
    <s v=""/>
    <s v="PW KIKO 18/36"/>
    <s v="KIKO COLOUR 18/36"/>
    <x v="787"/>
    <x v="0"/>
    <e v="#REF!"/>
    <s v="BINTANG SAUDARA"/>
    <s v="16 LSN"/>
    <s v="pw"/>
    <m/>
    <s v="16 LSN_"/>
    <n v="7"/>
    <n v="7"/>
    <s v="16 LSN"/>
    <s v=""/>
    <s v="16"/>
    <s v="LSN"/>
    <n v="12"/>
    <s v="PCS"/>
    <s v=""/>
    <s v=""/>
    <n v="192"/>
    <s v="PCS"/>
  </r>
  <r>
    <x v="1611"/>
    <s v="pwkiko612"/>
    <s v="kikocolur612"/>
    <s v=""/>
    <s v="PW Kiko 6/12"/>
    <s v="KIKO COLUR 6/12"/>
    <x v="787"/>
    <x v="0"/>
    <e v="#REF!"/>
    <s v="BINTANG SAUDARA"/>
    <s v="50 LPG"/>
    <s v="pw"/>
    <m/>
    <s v="50 LPG_"/>
    <n v="7"/>
    <n v="7"/>
    <s v="50 LPG"/>
    <s v=""/>
    <s v="50"/>
    <s v="LPG"/>
    <s v=""/>
    <s v=""/>
    <s v=""/>
    <s v=""/>
    <n v="50"/>
    <s v="LPG"/>
  </r>
  <r>
    <x v="1612"/>
    <s v="kartuundanganultahanakap233"/>
    <s v="klundangananakk"/>
    <s v=""/>
    <s v="Kartu undangan ultah anak AP-233"/>
    <s v="KL UNDANGAN ANAK (K)"/>
    <x v="787"/>
    <x v="0"/>
    <e v="#REF!"/>
    <s v="HTB"/>
    <s v="4000 PAK"/>
    <s v="kartu"/>
    <m/>
    <s v="4000 PAK_"/>
    <n v="9"/>
    <n v="9"/>
    <s v="4000 PAK"/>
    <s v=""/>
    <s v="4000"/>
    <s v="PAK"/>
    <s v=""/>
    <s v=""/>
    <s v=""/>
    <s v=""/>
    <n v="4000"/>
    <s v="PAK"/>
  </r>
  <r>
    <x v="1613"/>
    <s v="labelkojiko103p"/>
    <s v="kojiko103plabel"/>
    <s v=""/>
    <s v="Label Kojiko 103 P"/>
    <s v="KOJIKO 103P label"/>
    <x v="787"/>
    <x v="0"/>
    <e v="#REF!"/>
    <s v="ETJ"/>
    <s v="800 PAK"/>
    <s v="label"/>
    <m/>
    <s v="800 PAK_"/>
    <n v="8"/>
    <n v="8"/>
    <s v="800 PAK"/>
    <s v=""/>
    <s v="800"/>
    <s v="PAK"/>
    <s v=""/>
    <s v=""/>
    <s v=""/>
    <s v=""/>
    <n v="800"/>
    <s v="PAK"/>
  </r>
  <r>
    <x v="1614"/>
    <s v="kartuabsensikojikodosmerah"/>
    <s v="kojikokabsendmrh"/>
    <s v=""/>
    <s v="Kartu absensi Kojiko dos merah"/>
    <s v="KOJIKO K/ABSEN D/MRH"/>
    <x v="787"/>
    <x v="0"/>
    <e v="#REF!"/>
    <s v="ETJ"/>
    <s v="100 PAK"/>
    <s v="kartu"/>
    <m/>
    <s v="100 PAK_"/>
    <n v="8"/>
    <n v="8"/>
    <s v="100 PAK"/>
    <s v=""/>
    <s v="100"/>
    <s v="PAK"/>
    <s v=""/>
    <s v=""/>
    <s v=""/>
    <s v=""/>
    <n v="100"/>
    <s v="PAK"/>
  </r>
  <r>
    <x v="1615"/>
    <s v="labelkojiko99"/>
    <s v="kojikolabel99"/>
    <s v=""/>
    <s v="Label Kojiko 99"/>
    <s v="KOJIKO LABEL 99"/>
    <x v="787"/>
    <x v="0"/>
    <e v="#REF!"/>
    <s v="ETJ"/>
    <s v="800 PAK"/>
    <s v="label"/>
    <m/>
    <s v="800 PAK_"/>
    <n v="8"/>
    <n v="8"/>
    <s v="800 PAK"/>
    <s v=""/>
    <s v="800"/>
    <s v="PAK"/>
    <s v=""/>
    <s v=""/>
    <s v=""/>
    <s v=""/>
    <n v="800"/>
    <s v="PAK"/>
  </r>
  <r>
    <x v="1616"/>
    <s v="labelhargakojiko103polos"/>
    <s v="kojikolabelharga103polos"/>
    <s v=""/>
    <s v="Label harga Kojiko 103 polos"/>
    <s v="KOJIKO LABEL HARGA 103 POLOS"/>
    <x v="787"/>
    <x v="0"/>
    <e v="#REF!"/>
    <s v="ETJ"/>
    <s v="800 PAK"/>
    <s v="label"/>
    <m/>
    <s v="800 PAK_"/>
    <n v="8"/>
    <n v="8"/>
    <s v="800 PAK"/>
    <s v=""/>
    <s v="800"/>
    <s v="PAK"/>
    <s v=""/>
    <s v=""/>
    <s v=""/>
    <s v=""/>
    <n v="800"/>
    <s v="PAK"/>
  </r>
  <r>
    <x v="1617"/>
    <s v="garisansegitigskojikono8"/>
    <s v="kojikosegitigano8"/>
    <s v=""/>
    <s v="Garisan Segitigs Kojiko no.8"/>
    <s v="KOJIKO SEGITIGA NO,8"/>
    <x v="787"/>
    <x v="0"/>
    <e v="#REF!"/>
    <s v="ETJ"/>
    <s v="24 LSN"/>
    <s v="garisan"/>
    <m/>
    <s v="24 LSN_"/>
    <n v="7"/>
    <n v="7"/>
    <s v="24 LSN"/>
    <s v=""/>
    <s v="24"/>
    <s v="LSN"/>
    <n v="12"/>
    <s v="PCS"/>
    <s v=""/>
    <s v=""/>
    <n v="288"/>
    <s v="PCS"/>
  </r>
  <r>
    <x v="1618"/>
    <s v="garisansegitigakojikono10"/>
    <s v="kojikosegitigano10"/>
    <s v=""/>
    <s v="Garisan Segitiga Kojiko no.10"/>
    <s v="KOJIKO SEGITIGA NO.10"/>
    <x v="787"/>
    <x v="0"/>
    <e v="#REF!"/>
    <s v="ETJ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1619"/>
    <s v="garisansegitigakojikono12"/>
    <s v="kojikosegitigano12"/>
    <s v=""/>
    <s v="Garisan Segitiga Kojiko no.12"/>
    <s v="KOJIKO SEGITIGA NO.12"/>
    <x v="787"/>
    <x v="0"/>
    <e v="#REF!"/>
    <s v="ETJ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1620"/>
    <s v="garisansegitigakojikono10"/>
    <s v="kojikoδno10"/>
    <s v=""/>
    <s v="Garisan Segitiga Kojiko no.10"/>
    <s v="KOJIKO Δ NO.10"/>
    <x v="787"/>
    <x v="0"/>
    <e v="#REF!"/>
    <s v="ETJ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1621"/>
    <s v="garisansegitigskojikono8"/>
    <s v="kojikoδno8"/>
    <s v=""/>
    <s v="Garisan Segitigs Kojiko no.8"/>
    <s v="KOJIKO Δ NO.8"/>
    <x v="787"/>
    <x v="0"/>
    <e v="#REF!"/>
    <s v="ETJ"/>
    <s v="24 LSN"/>
    <s v="garisan"/>
    <m/>
    <s v="24 LSN_"/>
    <n v="7"/>
    <n v="7"/>
    <s v="24 LSN"/>
    <s v=""/>
    <s v="24"/>
    <s v="LSN"/>
    <n v="12"/>
    <s v="PCS"/>
    <s v=""/>
    <s v=""/>
    <n v="288"/>
    <s v="PCS"/>
  </r>
  <r>
    <x v="1622"/>
    <s v="kuastrifeloarttf2023"/>
    <s v="kuastrifeloarttf2023"/>
    <s v=""/>
    <s v="Kuas Trifelo Art TF-2023"/>
    <s v="KUAS TRIFELO ART TF-2023"/>
    <x v="787"/>
    <x v="0"/>
    <e v="#REF!"/>
    <s v="DUTA BUANA"/>
    <s v="240 SET"/>
    <s v="kuas"/>
    <m/>
    <s v="240 SET_"/>
    <n v="8"/>
    <n v="8"/>
    <s v="240 SET"/>
    <s v=""/>
    <s v="240"/>
    <s v="SET"/>
    <s v=""/>
    <s v=""/>
    <s v=""/>
    <s v=""/>
    <n v="240"/>
    <s v="SET"/>
  </r>
  <r>
    <x v="1623"/>
    <s v="kuastrifeloarttf2023no4,6,8,10,12"/>
    <s v="kuastrifeloarttf2023no4681012"/>
    <s v=""/>
    <s v="Kuas Trifelo Art TF-2023 No.4,6,8,10,12"/>
    <s v="KUAS TRIFELO ART TF-2023 NO,4,6,8,10,12"/>
    <x v="787"/>
    <x v="0"/>
    <e v="#REF!"/>
    <s v="DUTA BUANA"/>
    <s v="240 SET"/>
    <s v="kuas"/>
    <m/>
    <s v="240 SET_"/>
    <n v="8"/>
    <n v="8"/>
    <s v="240 SET"/>
    <s v=""/>
    <s v="240"/>
    <s v="SET"/>
    <s v=""/>
    <s v=""/>
    <s v=""/>
    <s v=""/>
    <n v="240"/>
    <s v="SET"/>
  </r>
  <r>
    <x v="1624"/>
    <s v="kuastrifeloarttf2023no2,4,6,8,10,13"/>
    <s v="kuastrifeloarttf2023no24681012"/>
    <s v=""/>
    <s v="Kuas Trifelo Art TF-2023 No.2,4,6,8,10,13"/>
    <s v="KUAS TRIFELO ART TF-2023 NO.2.4.6.8.10.12"/>
    <x v="787"/>
    <x v="0"/>
    <e v="#REF!"/>
    <s v="DUTA BUANA"/>
    <s v="240 SET"/>
    <s v="kuas"/>
    <m/>
    <s v="240 SET_"/>
    <n v="8"/>
    <n v="8"/>
    <s v="240 SET"/>
    <s v=""/>
    <s v="240"/>
    <s v="SET"/>
    <s v=""/>
    <s v=""/>
    <s v=""/>
    <s v=""/>
    <n v="240"/>
    <s v="SET"/>
  </r>
  <r>
    <x v="1625"/>
    <s v="labeljklb91brshijau"/>
    <s v="labellb91barisgreenflourjk"/>
    <s v=""/>
    <s v="Label JK LB-9 1brs hijau"/>
    <s v="LABEL LB-9 (1 BARIS, GREEN FLOUR) JK"/>
    <x v="787"/>
    <x v="1"/>
    <e v="#REF!"/>
    <s v="ATALI"/>
    <s v="100 PAK (10 ROL)"/>
    <s v="label"/>
    <m/>
    <s v="100 PAK_10 ROL_"/>
    <n v="8"/>
    <n v="15"/>
    <s v="100 PAK"/>
    <s v="10 ROL"/>
    <s v="100"/>
    <s v="PAK"/>
    <s v="10"/>
    <s v="ROL"/>
    <s v=""/>
    <s v=""/>
    <n v="1000"/>
    <s v="ROL"/>
  </r>
  <r>
    <x v="1626"/>
    <s v="lakbanbening"/>
    <s v="lakbanbening"/>
    <s v=""/>
    <s v="Lakban Bening"/>
    <s v="LAKBAN BENING"/>
    <x v="787"/>
    <x v="0"/>
    <e v="#REF!"/>
    <s v="WIN'S SENTOSA"/>
    <s v="20 PCS"/>
    <s v="isolasi"/>
    <m/>
    <s v="20 PCS_"/>
    <n v="7"/>
    <n v="7"/>
    <s v="20 PCS"/>
    <s v=""/>
    <s v="20"/>
    <s v="PCS"/>
    <s v=""/>
    <s v=""/>
    <s v=""/>
    <s v=""/>
    <n v="20"/>
    <s v="PCS"/>
  </r>
  <r>
    <x v="1627"/>
    <s v="plakbanbening010"/>
    <s v="lakbanbening010"/>
    <s v=""/>
    <s v="Plakban Bening 010"/>
    <s v="LAKBAN BENING 010"/>
    <x v="787"/>
    <x v="0"/>
    <e v="#REF!"/>
    <s v="WIN'S SENTOSA"/>
    <s v="120 LSN"/>
    <s v="isolasi"/>
    <m/>
    <s v="120 LSN_"/>
    <n v="8"/>
    <n v="8"/>
    <s v="120 LSN"/>
    <s v=""/>
    <s v="120"/>
    <s v="LSN"/>
    <n v="12"/>
    <s v="PCS"/>
    <s v=""/>
    <s v=""/>
    <n v="1440"/>
    <s v="PCS"/>
  </r>
  <r>
    <x v="1628"/>
    <s v="laminatingidcarddb6898"/>
    <s v="laminatingidcarddb6898l"/>
    <s v=""/>
    <s v="Laminating ID Card DB 6898"/>
    <s v="LAMINATING ID CARD DB-6898L"/>
    <x v="787"/>
    <x v="0"/>
    <e v="#REF!"/>
    <s v="DB STATIONERY"/>
    <s v="130 PCS"/>
    <s v="dll"/>
    <m/>
    <s v="130 PCS_"/>
    <n v="8"/>
    <n v="8"/>
    <s v="130 PCS"/>
    <s v=""/>
    <s v="130"/>
    <s v="PCS"/>
    <s v=""/>
    <s v=""/>
    <s v=""/>
    <s v=""/>
    <n v="130"/>
    <s v="PCS"/>
  </r>
  <r>
    <x v="1629"/>
    <s v="lcdtabwriting85&quot;"/>
    <s v="lcdtabwriting85"/>
    <s v=""/>
    <s v="LCD Tab Writing 8.5&quot;"/>
    <s v="LCD TAB WRITING 8.5&quot;"/>
    <x v="787"/>
    <x v="0"/>
    <e v="#REF!"/>
    <s v="KAWAN SETIA (FELIX)"/>
    <s v="100 PCS"/>
    <s v="dll"/>
    <m/>
    <s v="100 PCS_"/>
    <n v="8"/>
    <n v="8"/>
    <s v="100 PCS"/>
    <s v=""/>
    <s v="100"/>
    <s v="PCS"/>
    <s v=""/>
    <s v=""/>
    <s v=""/>
    <s v=""/>
    <n v="100"/>
    <s v="PCS"/>
  </r>
  <r>
    <x v="1630"/>
    <s v="lembakarkecillbk57msputih"/>
    <s v="lembakarlbk57msputih"/>
    <s v=""/>
    <s v="Lem bakar kecil LBK-57 MS putih"/>
    <s v="LEM BAKAR LBK-57 MS PUTIH"/>
    <x v="787"/>
    <x v="0"/>
    <e v="#REF!"/>
    <s v="SURYA PRATAMA"/>
    <s v="25 PAK"/>
    <s v="lem"/>
    <m/>
    <s v="25 PAK_"/>
    <n v="7"/>
    <n v="7"/>
    <s v="25 PAK"/>
    <s v=""/>
    <s v="25"/>
    <s v="PAK"/>
    <s v=""/>
    <s v=""/>
    <s v=""/>
    <s v=""/>
    <n v="25"/>
    <s v="PAK"/>
  </r>
  <r>
    <x v="1631"/>
    <s v="lemkertas15grlbr"/>
    <s v="lemkertas15grlbr"/>
    <s v=""/>
    <s v="Lem Kertas 15 GR LBR"/>
    <s v="LEM KERTAS 15 GR LBR"/>
    <x v="787"/>
    <x v="0"/>
    <e v="#REF!"/>
    <s v="SINAR KOTA"/>
    <s v="160 LSN"/>
    <s v="lem"/>
    <m/>
    <s v="160 LSN_"/>
    <n v="8"/>
    <n v="8"/>
    <s v="160 LSN"/>
    <s v=""/>
    <s v="160"/>
    <s v="LSN"/>
    <n v="12"/>
    <s v="PCS"/>
    <s v=""/>
    <s v=""/>
    <n v="1920"/>
    <s v="PCS"/>
  </r>
  <r>
    <x v="1632"/>
    <s v="lemsticktf010"/>
    <s v="lemsticktf010"/>
    <s v=""/>
    <s v="Lem Stick TF-010"/>
    <s v="LEM STICK TF-010"/>
    <x v="787"/>
    <x v="0"/>
    <e v="#REF!"/>
    <s v="DUTA BUANA"/>
    <s v="600 PCS"/>
    <s v="lem"/>
    <m/>
    <s v="600 PCS_"/>
    <n v="8"/>
    <n v="8"/>
    <s v="600 PCS"/>
    <s v=""/>
    <s v="600"/>
    <s v="PCS"/>
    <s v=""/>
    <s v=""/>
    <s v=""/>
    <s v=""/>
    <n v="600"/>
    <s v="PCS"/>
  </r>
  <r>
    <x v="1633"/>
    <s v="lemtembakmt50520w"/>
    <s v="lemtembakgunmt50520w"/>
    <s v=""/>
    <s v="Lem Tembak MT-505/ 20W"/>
    <s v="LEM TEMBAK (GUN) MT-505/ 20W"/>
    <x v="787"/>
    <x v="0"/>
    <e v="#REF!"/>
    <s v="SBS"/>
    <s v="96 PCS"/>
    <s v="lem"/>
    <m/>
    <s v="96 PCS_"/>
    <n v="7"/>
    <n v="7"/>
    <s v="96 PCS"/>
    <s v=""/>
    <s v="96"/>
    <s v="PCS"/>
    <s v=""/>
    <s v=""/>
    <s v=""/>
    <s v=""/>
    <n v="96"/>
    <s v="PCS"/>
  </r>
  <r>
    <x v="1634"/>
    <s v="lemtembakkeciladtek119ts"/>
    <s v="lemtembakk119tsadtek"/>
    <s v=""/>
    <s v="Lem tembak kecil ADTEK 119 TS"/>
    <s v="LEM TEMBAK (K) 119 TS ADTEK"/>
    <x v="787"/>
    <x v="0"/>
    <e v="#REF!"/>
    <s v="ETJ"/>
    <s v="25 KG"/>
    <s v="lem"/>
    <m/>
    <s v="25 KG_"/>
    <n v="6"/>
    <n v="6"/>
    <s v="25 KG"/>
    <s v=""/>
    <s v="25"/>
    <s v="KG"/>
    <s v=""/>
    <s v=""/>
    <s v=""/>
    <s v=""/>
    <n v="25"/>
    <s v="KG"/>
  </r>
  <r>
    <x v="1635"/>
    <s v="lemcairtf603860ml"/>
    <s v="lemwatergluetf603860mlpra"/>
    <s v=""/>
    <s v="Lem Cair TF-6038 60ml"/>
    <s v="LEM WATER GLUE TF-6038 60ML PRA"/>
    <x v="787"/>
    <x v="0"/>
    <e v="#REF!"/>
    <s v="DUTA BUANA"/>
    <s v="30 LSN"/>
    <s v="lem"/>
    <m/>
    <s v="30 LSN_"/>
    <n v="7"/>
    <n v="7"/>
    <s v="30 LSN"/>
    <s v=""/>
    <s v="30"/>
    <s v="LSN"/>
    <n v="12"/>
    <s v="PCS"/>
    <s v=""/>
    <s v=""/>
    <n v="360"/>
    <s v="PCS"/>
  </r>
  <r>
    <x v="1636"/>
    <s v="lettertraybesimicrotopmt11822ssn"/>
    <s v="lettertraybesimicrotopmt11822ssn"/>
    <s v=""/>
    <s v="Letter Tray Besi Microtop MT 118-2/ 2ssn"/>
    <s v="LETTER TRAY BESI MICROTOP MT118-2/2SSN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37"/>
    <s v="lettertraybesimicrotopmt11833ssn"/>
    <s v="lettertraybesimicrotopmt11833ssn"/>
    <s v=""/>
    <s v="Letter Tray Besi Microtop MT 118-3/ 3ssn"/>
    <s v="LETTER TRAY BESI MICROTOP MT118-3/3SSN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38"/>
    <s v="lettertraybesimicrotopmt11844ssn"/>
    <s v="lettertraybesimicrotopmt11844ssn"/>
    <s v=""/>
    <s v="Letter Tray Besi Microtop MT 118-4/ 4ssn"/>
    <s v="LETTER TRAY BESI MICROTOP MT118-4/4SSN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39"/>
    <s v="lettertraybesino3"/>
    <s v="lettertraybesimtno3"/>
    <s v=""/>
    <s v="Letter TraY Besi No.3"/>
    <s v="LETTER TRAY BESI MT NO-3"/>
    <x v="787"/>
    <x v="0"/>
    <e v="#REF!"/>
    <s v="SBS"/>
    <s v="1 CTN"/>
    <s v="doc"/>
    <m/>
    <s v="1 CTN_"/>
    <n v="6"/>
    <n v="6"/>
    <s v="1 CTN"/>
    <s v=""/>
    <s v="1"/>
    <s v="CTN"/>
    <s v=""/>
    <s v=""/>
    <s v=""/>
    <s v=""/>
    <n v="1"/>
    <s v="CTN"/>
  </r>
  <r>
    <x v="1640"/>
    <s v="lettertraybesimicrotopmt11822ssn"/>
    <s v="lettertraymt1182"/>
    <s v=""/>
    <s v="Letter Tray Besi Microtop MT 118-2/ 2 ssn"/>
    <s v="LETTER TRAY MT 118-2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41"/>
    <s v="lettertraybesimicrotopmt11833ssn"/>
    <s v="lettertraymt1183"/>
    <s v=""/>
    <s v="Letter Tray Besi Microtop MT 118-3/ 3ssn"/>
    <s v="LETTER TRAY MT 118-3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42"/>
    <s v="lettertraybesimicrotopmt11844ssn"/>
    <s v="lettertraymt1184"/>
    <s v=""/>
    <s v="Letter Tray Besi Microtop MT 118-4/ 4ssn"/>
    <s v="LETTER TRAY MT 118-4"/>
    <x v="787"/>
    <x v="0"/>
    <e v="#REF!"/>
    <s v="SBS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1643"/>
    <s v="lilinhbdnc9915a"/>
    <s v="liliinhbdnc9915a"/>
    <s v=""/>
    <s v="Lilin HBD NC 99-15 A"/>
    <s v="LILIIN HBD NC 99-15A"/>
    <x v="787"/>
    <x v="0"/>
    <e v="#REF!"/>
    <s v="PSM"/>
    <s v="144 SET"/>
    <s v="lilin"/>
    <m/>
    <s v="144 SET_"/>
    <n v="8"/>
    <n v="8"/>
    <s v="144 SET"/>
    <s v=""/>
    <s v="144"/>
    <s v="SET"/>
    <s v=""/>
    <s v=""/>
    <s v=""/>
    <s v=""/>
    <n v="144"/>
    <s v="SET"/>
  </r>
  <r>
    <x v="1644"/>
    <s v="lilinangkashintoeng"/>
    <s v="lilinangkashintoeng"/>
    <s v=""/>
    <s v="Lilin Angka Shintoeng"/>
    <s v="LILIN ANGKA SHINTOENG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45"/>
    <s v="lilinangkashintoengno12348"/>
    <s v="lilinangkashintoengno12348"/>
    <s v=""/>
    <s v="Lilin Angka Shintoeng No.1/2/3/4/8"/>
    <s v="LILIN ANGKA SHINTOENG NO. 1/2/3/4/8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46"/>
    <s v="lilinangkashintoengno9"/>
    <s v="lilinangkashintoengno9"/>
    <s v=""/>
    <s v="Lilin Angka Shintoeng No.9"/>
    <s v="LILIN ANGKA SHINTOENG NO. 9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47"/>
    <s v="lilinangkashintoengno0sd9"/>
    <s v="lilinangkashintoengno0sd9"/>
    <s v=""/>
    <s v="Lilin angka Shintoeng No.0 S/D 9"/>
    <s v="LILIN ANGKA SHINTOENG NO.0 S/D 9 "/>
    <x v="787"/>
    <x v="0"/>
    <e v="#REF!"/>
    <s v="HANSA"/>
    <m/>
    <s v="lilin"/>
    <m/>
    <s v=""/>
    <s v=""/>
    <s v=""/>
    <s v=""/>
    <s v=""/>
    <s v=""/>
    <s v=""/>
    <s v=""/>
    <s v=""/>
    <s v=""/>
    <s v=""/>
    <e v="#VALUE!"/>
    <s v=""/>
  </r>
  <r>
    <x v="1648"/>
    <s v="lilinangkashintoengno0123456"/>
    <s v="lilinangkashintoengno0123456"/>
    <s v=""/>
    <s v="Lilin Angka Shintoeng No.0/1/2/3/4/5/6"/>
    <s v="LILIN ANGKA SHINTOENG NO.0/1/2/3/4/5/6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49"/>
    <s v="lilinangkashintoengno0"/>
    <s v="lilinangkashintoengno0127"/>
    <s v=""/>
    <s v="Lilin angka Shintoeng No.0"/>
    <s v="LILIN ANGKA SHINTOENG NO.0/1/2/7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0"/>
    <s v="lilinangkashintoengno1"/>
    <s v="lilinangkashintoengno1"/>
    <s v=""/>
    <s v="Lilin angka Shintoeng no.1"/>
    <s v="LILIN ANGKA SHINTOENG NO.1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1"/>
    <s v="lilinangkashintoengno1234"/>
    <s v="lilinangkashintoengno1234"/>
    <s v=""/>
    <s v="Lilin Angka Shintoeng No.1/2/3/4"/>
    <s v="LILIN ANGKA SHINTOENG NO.1/2/3/4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2"/>
    <s v="lilinangkashintoengno12345"/>
    <s v="lilinangkashintoengno12345"/>
    <s v=""/>
    <s v="Lilin Angka Shintoeng No.1/2/3/4/5"/>
    <s v="LILIN ANGKA SHINTOENG NO.1/2/3/4/5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3"/>
    <s v="lilinangkashintoengno123456"/>
    <s v="lilinangkashintoengno123456"/>
    <s v=""/>
    <s v="Lilin Angka Shintoeng No.1/2/3/4/5/6"/>
    <s v="LILIN ANGKA SHINTOENG NO.1/2/3/4/5/6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4"/>
    <s v="lilinangkashintoengno1245"/>
    <s v="lilinangkashintoengno1245"/>
    <s v=""/>
    <s v="Lilin Angka Shintoeng No.1/2/4/5"/>
    <s v="LILIN ANGKA SHINTOENG NO.1/2/4/5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5"/>
    <s v="lilinangkashintoengno2"/>
    <s v="lilinangkashintoengno2"/>
    <s v=""/>
    <s v="Lilin Angka Shintoeng No.2"/>
    <s v="LILIN ANGKA SHINTOENG NO.2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6"/>
    <s v="lilinangkashintoengno234"/>
    <s v="lilinangkashintoengno234"/>
    <s v=""/>
    <s v="Lilin Angka Shintoeng No.2/3/4"/>
    <s v="LILIN ANGKA SHINTOENG NO.2/3/4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7"/>
    <s v="lilinangkashintoengno23456"/>
    <s v="lilinangkashintoengno23456"/>
    <s v=""/>
    <s v="Lilin angka Shintoeng no.2/3/4/5/6"/>
    <s v="LILIN ANGKA SHINTOENG NO.2/3/4/5/6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8"/>
    <s v="lilinangkashintoengno,235"/>
    <s v="lilinangkashintoengno235"/>
    <s v=""/>
    <s v="Lilin Angka Shintoeng No,2/3/5"/>
    <s v="LILIN ANGKA SHINTOENG NO.2/3/5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59"/>
    <s v="lilinangkashintoengno378"/>
    <s v="lilinangkashintoengno378"/>
    <s v=""/>
    <s v="Lilin Angka Shintoeng No.3/7/8"/>
    <s v="LILIN ANGKA SHINTOENG NO.3/7/8"/>
    <x v="787"/>
    <x v="0"/>
    <e v="#REF!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1660"/>
    <s v="lilinshintoengbesarbp66w"/>
    <s v="lilinbesarshintoengbp66w"/>
    <s v=""/>
    <s v="Lilin Shintoeng besar BP6/ 6W"/>
    <s v="LILIN BESAR SHINTOENG BP6 / 6W"/>
    <x v="787"/>
    <x v="0"/>
    <e v="#REF!"/>
    <s v="HANSA"/>
    <s v="          "/>
    <s v="lilin"/>
    <m/>
    <s v=" _        _"/>
    <n v="2"/>
    <n v="11"/>
    <s v=" "/>
    <s v="        "/>
    <s v=""/>
    <s v=""/>
    <s v=""/>
    <s v="       "/>
    <s v=""/>
    <s v=""/>
    <e v="#VALUE!"/>
    <s v="       "/>
  </r>
  <r>
    <x v="1661"/>
    <s v="lilinhbdmahkotanc8810hb"/>
    <s v="lilinhbdmahkotanc8810hb"/>
    <s v=""/>
    <s v="Lilin HBD Mahkota NC 88-10 HB"/>
    <s v="LILIN HBD MAHKOTA NC 88-10 HB"/>
    <x v="787"/>
    <x v="0"/>
    <e v="#REF!"/>
    <s v="PSM"/>
    <s v="144 SET"/>
    <s v="lilin"/>
    <m/>
    <s v="144 SET_"/>
    <n v="8"/>
    <n v="8"/>
    <s v="144 SET"/>
    <s v=""/>
    <s v="144"/>
    <s v="SET"/>
    <s v=""/>
    <s v=""/>
    <s v=""/>
    <s v=""/>
    <n v="144"/>
    <s v="SET"/>
  </r>
  <r>
    <x v="1662"/>
    <s v="lilinhbdnc9915a"/>
    <s v="lilinhbdnc9915a"/>
    <s v=""/>
    <s v="Lilin HBD NC 99-15 A"/>
    <s v="LILIN HBD NC 99-15A"/>
    <x v="787"/>
    <x v="0"/>
    <e v="#REF!"/>
    <s v="PSM"/>
    <s v="144 SET"/>
    <s v="lilin"/>
    <m/>
    <s v="144 SET_"/>
    <n v="8"/>
    <n v="8"/>
    <s v="144 SET"/>
    <s v=""/>
    <s v="144"/>
    <s v="SET"/>
    <s v=""/>
    <s v=""/>
    <s v=""/>
    <s v=""/>
    <n v="144"/>
    <s v="SET"/>
  </r>
  <r>
    <x v="1663"/>
    <s v="lilinshintoeng12btg"/>
    <s v="lilinshintoeng12btg"/>
    <s v=""/>
    <s v="Lilin Shintoeng 12 btg"/>
    <s v="LILIN SHINTOENG 12 BTG"/>
    <x v="787"/>
    <x v="0"/>
    <e v="#REF!"/>
    <s v="HANSA"/>
    <s v="50 LSN"/>
    <s v="lilin"/>
    <m/>
    <s v="50 LSN_"/>
    <n v="7"/>
    <n v="7"/>
    <s v="50 LSN"/>
    <s v=""/>
    <s v="50"/>
    <s v="LSN"/>
    <n v="12"/>
    <s v="PCS"/>
    <s v=""/>
    <s v=""/>
    <n v="600"/>
    <s v="PCS"/>
  </r>
  <r>
    <x v="1664"/>
    <s v="lilinshintoeng24btg"/>
    <s v="lilinshintoeng24btg"/>
    <s v=""/>
    <s v="Lilin Shintoeng 24 btg"/>
    <s v="LILIN SHINTOENG24 BTG"/>
    <x v="787"/>
    <x v="0"/>
    <e v="#REF!"/>
    <s v="HANSA"/>
    <s v="40 LSN"/>
    <s v="lilin"/>
    <m/>
    <s v="40 LSN_"/>
    <n v="7"/>
    <n v="7"/>
    <s v="40 LSN"/>
    <s v=""/>
    <s v="40"/>
    <s v="LSN"/>
    <n v="12"/>
    <s v="PCS"/>
    <s v=""/>
    <s v=""/>
    <n v="480"/>
    <s v="PCS"/>
  </r>
  <r>
    <x v="1665"/>
    <s v="lleafa5100mtkkotakbesarkoala"/>
    <s v="looseleafa5100mtkkotakbesarkoala"/>
    <s v=""/>
    <s v="L leaf A5 100 MTK kotak besar koala"/>
    <s v="LOOSE LEAF A5 100 MTK KOTAK BESAR KOALA"/>
    <x v="787"/>
    <x v="0"/>
    <e v="#REF!"/>
    <s v="BINTANG SAUDARA"/>
    <s v="150 PAK"/>
    <s v="ll"/>
    <m/>
    <s v="150 PAK_"/>
    <n v="8"/>
    <n v="8"/>
    <s v="150 PAK"/>
    <s v=""/>
    <s v="150"/>
    <s v="PAK"/>
    <s v=""/>
    <s v=""/>
    <s v=""/>
    <s v=""/>
    <n v="150"/>
    <s v="PAK"/>
  </r>
  <r>
    <x v="1666"/>
    <s v="lleafa550lbrkoalamtk"/>
    <s v="looseleafa550lbrkoalamtk"/>
    <s v=""/>
    <s v="L leaf A5-50 lbr Koala MTK"/>
    <s v="LOOSE LEAF A5 50 LBR KOALA MTK"/>
    <x v="787"/>
    <x v="0"/>
    <e v="#REF!"/>
    <s v="BINTANG JAYA"/>
    <s v="300 PAK"/>
    <s v="ll"/>
    <m/>
    <s v="300 PAK_"/>
    <n v="8"/>
    <n v="8"/>
    <s v="300 PAK"/>
    <s v=""/>
    <s v="300"/>
    <s v="PAK"/>
    <s v=""/>
    <s v=""/>
    <s v=""/>
    <s v=""/>
    <n v="300"/>
    <s v="PAK"/>
  </r>
  <r>
    <x v="1667"/>
    <s v="lleafa550mtkkotakbesarkoala"/>
    <s v="looseleafa550mtkkotakbesarkoala"/>
    <s v=""/>
    <s v="L leaf A5 50 MTK kotak besar koala"/>
    <s v="LOOSE LEAF A5 50 MTK KOTAK BESAR KOALA"/>
    <x v="787"/>
    <x v="0"/>
    <e v="#REF!"/>
    <s v="BINTANG SAUDARA"/>
    <s v="300 PAK"/>
    <s v="ll"/>
    <m/>
    <s v="300 PAK_"/>
    <n v="8"/>
    <n v="8"/>
    <s v="300 PAK"/>
    <s v=""/>
    <s v="300"/>
    <s v="PAK"/>
    <s v=""/>
    <s v=""/>
    <s v=""/>
    <s v=""/>
    <n v="300"/>
    <s v="PAK"/>
  </r>
  <r>
    <x v="1668"/>
    <s v="lleafa5100lbrkoalamtk"/>
    <s v="looseleafa5100lbrkoalamtk"/>
    <s v=""/>
    <s v="L Leaf A5-100 lbr Koala MTK"/>
    <s v="LOOSE LEAF A5-100 LBR KOALA MTK"/>
    <x v="787"/>
    <x v="0"/>
    <e v="#REF!"/>
    <s v="BINTANG SAUDARA"/>
    <s v="150 PAK"/>
    <s v="ll"/>
    <m/>
    <s v="150 PAK_"/>
    <n v="8"/>
    <n v="8"/>
    <s v="150 PAK"/>
    <s v=""/>
    <s v="150"/>
    <s v="PAK"/>
    <s v=""/>
    <s v=""/>
    <s v=""/>
    <s v=""/>
    <n v="150"/>
    <s v="PAK"/>
  </r>
  <r>
    <x v="1669"/>
    <s v="lleafa5100lbrdotedtitik"/>
    <s v="looseleafa5100lbrdotedtitik"/>
    <s v=""/>
    <s v="L leaf A5-100lbr Doted Titik"/>
    <s v="LOOSE LEAF A5-100LBR DOTED TITIK"/>
    <x v="787"/>
    <x v="0"/>
    <e v="#REF!"/>
    <s v="BINTANG SAUDARA"/>
    <s v="160 PAK"/>
    <s v="ll"/>
    <m/>
    <s v="160 PAK_"/>
    <n v="8"/>
    <n v="8"/>
    <s v="160 PAK"/>
    <s v=""/>
    <s v="160"/>
    <s v="PAK"/>
    <s v=""/>
    <s v=""/>
    <s v=""/>
    <s v=""/>
    <n v="160"/>
    <s v="PAK"/>
  </r>
  <r>
    <x v="1670"/>
    <s v="lleafa550lbrdotedtitik"/>
    <s v="looseleafa550lbrdotedtitk"/>
    <s v=""/>
    <s v="L leaf A5-50 lbr Doted/ Titik"/>
    <s v="LOOSE LEAF A5-50 LBR DOTED/ TITK"/>
    <x v="787"/>
    <x v="0"/>
    <e v="#REF!"/>
    <s v="BINTANG SAUDARA"/>
    <s v="200 PAK"/>
    <s v="ll"/>
    <m/>
    <s v="200 PAK_"/>
    <n v="8"/>
    <n v="8"/>
    <s v="200 PAK"/>
    <s v=""/>
    <s v="200"/>
    <s v="PAK"/>
    <s v=""/>
    <s v=""/>
    <s v=""/>
    <s v=""/>
    <n v="200"/>
    <s v="PAK"/>
  </r>
  <r>
    <x v="1671"/>
    <s v="lla550lbrrainbowgaris"/>
    <s v="looseleafa550lbrrainbowgaris"/>
    <s v=""/>
    <s v="LL A5-50 lbr Rainbow Garis"/>
    <s v="LOOSE LEAF A5-50 LBR RAINBOW GARIS"/>
    <x v="787"/>
    <x v="0"/>
    <e v="#REF!"/>
    <s v="BINTANG SAUDARA"/>
    <s v="200 PAK"/>
    <s v="ll"/>
    <m/>
    <s v="200 PAK_"/>
    <n v="8"/>
    <n v="8"/>
    <s v="200 PAK"/>
    <s v=""/>
    <s v="200"/>
    <s v="PAK"/>
    <s v=""/>
    <s v=""/>
    <s v=""/>
    <s v=""/>
    <n v="200"/>
    <s v="PAK"/>
  </r>
  <r>
    <x v="1672"/>
    <s v="lla550lbrrainbowpolos"/>
    <s v="looseleafa550lbrrainbowpolos"/>
    <s v=""/>
    <s v="LL A5-50 lbr Rainbow Polos"/>
    <s v="LOOSE LEAF A5-50 LBR RAINBOW POLOS"/>
    <x v="787"/>
    <x v="0"/>
    <e v="#REF!"/>
    <s v="BINTANG SAUDARA"/>
    <s v="200 PAK"/>
    <s v="ll"/>
    <m/>
    <s v="200 PAK_"/>
    <n v="8"/>
    <n v="8"/>
    <s v="200 PAK"/>
    <s v=""/>
    <s v="200"/>
    <s v="PAK"/>
    <s v=""/>
    <s v=""/>
    <s v=""/>
    <s v=""/>
    <n v="200"/>
    <s v="PAK"/>
  </r>
  <r>
    <x v="1673"/>
    <s v="lleafa550lbrdotedtitik"/>
    <s v="looseleafa550lbrdotedtitik"/>
    <s v=""/>
    <s v="L leaf A5-50lbr Doted Titik"/>
    <s v="LOOSE LEAF A5-50LBR DOTED TITIK"/>
    <x v="787"/>
    <x v="0"/>
    <e v="#REF!"/>
    <s v="BINTANG SAUDARA"/>
    <s v="40 LSN"/>
    <s v="ll"/>
    <m/>
    <s v="40 LSN_"/>
    <n v="7"/>
    <n v="7"/>
    <s v="40 LSN"/>
    <s v=""/>
    <s v="40"/>
    <s v="LSN"/>
    <n v="12"/>
    <s v="PCS"/>
    <s v=""/>
    <s v=""/>
    <n v="480"/>
    <s v="PCS"/>
  </r>
  <r>
    <x v="1674"/>
    <s v="lleafb5100lbrdotedtitik"/>
    <s v="looseleafb5100lbrdotedtitik"/>
    <s v=""/>
    <s v="L leaf B5-100lbr Doted/ Titik"/>
    <s v="LOOSE LEAF B5-100 LBR DOTED/ TITIK"/>
    <x v="787"/>
    <x v="0"/>
    <e v="#REF!"/>
    <s v="BINTANG SAUDARA"/>
    <s v="160 PAK"/>
    <s v="ll"/>
    <m/>
    <s v="160 PAK_"/>
    <n v="8"/>
    <n v="8"/>
    <s v="160 PAK"/>
    <s v=""/>
    <s v="160"/>
    <s v="PAK"/>
    <s v=""/>
    <s v=""/>
    <s v=""/>
    <s v=""/>
    <n v="160"/>
    <s v="PAK"/>
  </r>
  <r>
    <x v="1675"/>
    <s v="lleafb5100lbrkoalamtk"/>
    <s v="looseleafb5100lbrkoalamtk"/>
    <s v=""/>
    <s v="L leaf B5-100 lbr koala MTK"/>
    <s v="LOOSE LEAF B5-100 LBR KOALA MTK"/>
    <x v="787"/>
    <x v="0"/>
    <e v="#REF!"/>
    <s v="BINTANG JAYA"/>
    <s v="150 PAK"/>
    <s v="ll"/>
    <m/>
    <s v="150 PAK_"/>
    <n v="8"/>
    <n v="8"/>
    <s v="150 PAK"/>
    <s v=""/>
    <s v="150"/>
    <s v="PAK"/>
    <s v=""/>
    <s v=""/>
    <s v=""/>
    <s v=""/>
    <n v="150"/>
    <s v="PAK"/>
  </r>
  <r>
    <x v="1676"/>
    <s v="lleafb5100lbrrainbowgaris"/>
    <s v="looseleafb5100lbrraibowgaris"/>
    <s v=""/>
    <s v="L leaf B5-100lbr Rainbow garis"/>
    <s v="LOOSE LEAF B5-100 LBR RAIBOW GARIS"/>
    <x v="787"/>
    <x v="0"/>
    <e v="#REF!"/>
    <s v="BINTANG SAUDARA"/>
    <s v="160 PAK"/>
    <s v="ll"/>
    <m/>
    <s v="160 PAK_"/>
    <n v="8"/>
    <n v="8"/>
    <s v="160 PAK"/>
    <s v=""/>
    <s v="160"/>
    <s v="PAK"/>
    <s v=""/>
    <s v=""/>
    <s v=""/>
    <s v=""/>
    <n v="160"/>
    <s v="PAK"/>
  </r>
  <r>
    <x v="1677"/>
    <s v="lleafb550lbrdotedtitik"/>
    <s v="looseleafb550lbrdotedtitik"/>
    <s v=""/>
    <s v="L leaf B5-50 lbr Doted/ Titik"/>
    <s v="LOOSE LEAF B5-50 LBR DOTED/ TITIK"/>
    <x v="787"/>
    <x v="0"/>
    <e v="#REF!"/>
    <s v="BINTANG JAYA"/>
    <s v="150 PAK"/>
    <s v="ll"/>
    <m/>
    <s v="150 PAK_"/>
    <n v="8"/>
    <n v="8"/>
    <s v="150 PAK"/>
    <s v=""/>
    <s v="150"/>
    <s v="PAK"/>
    <s v=""/>
    <s v=""/>
    <s v=""/>
    <s v=""/>
    <n v="150"/>
    <s v="PAK"/>
  </r>
  <r>
    <x v="1678"/>
    <s v="lleafb550lbrkoalamtk"/>
    <s v="looseleafb550lbrkoalamtk"/>
    <s v=""/>
    <s v="L leaf B5-50 lbr Koala MTK"/>
    <s v="LOOSE LEAF B5-50 LBR KOALA MTK"/>
    <x v="787"/>
    <x v="0"/>
    <e v="#REF!"/>
    <s v="BINTANG JAYA"/>
    <s v="300 PAK"/>
    <s v="ll"/>
    <m/>
    <s v="300 PAK_"/>
    <n v="8"/>
    <n v="8"/>
    <s v="300 PAK"/>
    <s v=""/>
    <s v="300"/>
    <s v="PAK"/>
    <s v=""/>
    <s v=""/>
    <s v=""/>
    <s v=""/>
    <n v="300"/>
    <s v="PAK"/>
  </r>
  <r>
    <x v="1679"/>
    <s v="lleafb550lbrrainbowgaris"/>
    <s v="looseleafb550lbrrainbowgaris"/>
    <s v=""/>
    <s v="L leaf B5-50lbr Rainbow garis"/>
    <s v="LOOSE LEAF B5-50LBR RAINBOW GARIS"/>
    <x v="787"/>
    <x v="0"/>
    <e v="#REF!"/>
    <s v="BINTANG SAUDARA"/>
    <s v="200 PAK"/>
    <s v="ll"/>
    <m/>
    <s v="200 PAK_"/>
    <n v="8"/>
    <n v="8"/>
    <s v="200 PAK"/>
    <s v=""/>
    <s v="200"/>
    <s v="PAK"/>
    <s v=""/>
    <s v=""/>
    <s v=""/>
    <s v=""/>
    <n v="200"/>
    <s v="PAK"/>
  </r>
  <r>
    <x v="1680"/>
    <s v="garisanlpy202013"/>
    <s v="lpy202013garisan"/>
    <s v=""/>
    <s v="Garisan LPY 2020-13"/>
    <s v="LPY 2020-13 GARISAN"/>
    <x v="787"/>
    <x v="0"/>
    <e v="#REF!"/>
    <s v="PMJP"/>
    <s v="600 SET"/>
    <s v="garisan"/>
    <m/>
    <s v="600 SET_"/>
    <n v="8"/>
    <n v="8"/>
    <s v="600 SET"/>
    <s v=""/>
    <s v="600"/>
    <s v="SET"/>
    <s v=""/>
    <s v=""/>
    <s v=""/>
    <s v=""/>
    <n v="600"/>
    <s v="SET"/>
  </r>
  <r>
    <x v="1681"/>
    <s v="garisanlpy20204"/>
    <s v="lpy20204garisan"/>
    <s v=""/>
    <s v="Garisan LPY 2020-4"/>
    <s v="LPY 2020-4 GARISAN"/>
    <x v="787"/>
    <x v="0"/>
    <e v="#REF!"/>
    <s v="PMJP"/>
    <s v="600 SET"/>
    <s v="garisan"/>
    <m/>
    <s v="600 SET_"/>
    <n v="8"/>
    <n v="8"/>
    <s v="600 SET"/>
    <s v=""/>
    <s v="600"/>
    <s v="SET"/>
    <s v=""/>
    <s v=""/>
    <s v=""/>
    <s v=""/>
    <n v="600"/>
    <s v="SET"/>
  </r>
  <r>
    <x v="1682"/>
    <s v="garisanlpy20209"/>
    <s v="lpy20209"/>
    <s v=""/>
    <s v="Garisan LPY 2020-9"/>
    <s v="LPY 2020-9"/>
    <x v="787"/>
    <x v="0"/>
    <e v="#REF!"/>
    <s v="PMJP"/>
    <s v="600 SET"/>
    <s v="garisan"/>
    <m/>
    <s v="600 SET_"/>
    <n v="8"/>
    <n v="8"/>
    <s v="600 SET"/>
    <s v=""/>
    <s v="600"/>
    <s v="SET"/>
    <s v=""/>
    <s v=""/>
    <s v=""/>
    <s v=""/>
    <n v="600"/>
    <s v="SET"/>
  </r>
  <r>
    <x v="1683"/>
    <s v="magicboard9002"/>
    <s v="magicboard9002"/>
    <s v=""/>
    <s v="Magic Board 9002"/>
    <s v="MAGIC BOARD 9002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684"/>
    <s v="magicboardtk0811"/>
    <s v="magicboardtk0811"/>
    <s v=""/>
    <s v="Magic Board TK 0811"/>
    <s v="MAGIC BOARD TK 0811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85"/>
    <s v="magicboardtk2001"/>
    <s v="magicboardtk2001"/>
    <s v=""/>
    <s v="Magic Board TK 2001"/>
    <s v="MAGIC BOARD TK 2001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86"/>
    <s v="magicboardtk2002"/>
    <s v="magicboardtk2002"/>
    <s v=""/>
    <s v="Magic Board TK 2002"/>
    <s v="MAGIC BOARD TK 2002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687"/>
    <s v="magicboardtk207"/>
    <s v="magicboardtk207"/>
    <s v=""/>
    <s v="Magic Board TK 207"/>
    <s v="MAGIC BOARD TK 207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688"/>
    <s v="magicboardtk606"/>
    <s v="magicboardtk606"/>
    <s v=""/>
    <s v="Magic Board TK 606"/>
    <s v="MAGIC BOARD TK 606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89"/>
    <s v="magicboardtk721"/>
    <s v="magicboardtk701"/>
    <s v=""/>
    <s v="Magic Board TK 721"/>
    <s v="MAGIC BOARD TK 701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90"/>
    <s v="magicboardtk716"/>
    <s v="magicboardtk716"/>
    <s v=""/>
    <s v="Magic Board TK 716"/>
    <s v="MAGIC BOARD TK 716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91"/>
    <s v="magicboardtx806"/>
    <s v="magicboardtk806"/>
    <s v=""/>
    <s v="Magic Board TX 806"/>
    <s v="MAGIC BOARD TK 806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692"/>
    <s v="magicboardtk808"/>
    <s v="magicboardtk808"/>
    <s v=""/>
    <s v="Magic Board TK 808"/>
    <s v="MAGIC BOARD TK 808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93"/>
    <s v="magicboardtk901"/>
    <s v="magicboardtk901"/>
    <s v=""/>
    <s v="Magic Board TK 901"/>
    <s v="MAGIC BOARD TK 901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694"/>
    <s v="magicboardtk9810"/>
    <s v="magicboardtk9810"/>
    <s v=""/>
    <s v="Magic Board TK 9810"/>
    <s v="MAGIC BOARD TK 9810"/>
    <x v="787"/>
    <x v="0"/>
    <e v="#REF!"/>
    <s v="SBS"/>
    <s v="80 PCS"/>
    <s v="d/m board"/>
    <m/>
    <s v="80 PCS_"/>
    <n v="7"/>
    <n v="7"/>
    <s v="80 PCS"/>
    <s v=""/>
    <s v="80"/>
    <s v="PCS"/>
    <s v=""/>
    <s v=""/>
    <s v=""/>
    <s v=""/>
    <n v="80"/>
    <s v="PCS"/>
  </r>
  <r>
    <x v="1695"/>
    <s v="magicboardtk9811"/>
    <s v="magicboardtk9811"/>
    <s v=""/>
    <s v="Magic Board TK 9811"/>
    <s v="MAGIC BOARD TK 9811"/>
    <x v="787"/>
    <x v="0"/>
    <e v="#REF!"/>
    <s v="SBS"/>
    <s v="144 PCS"/>
    <s v="d/m board"/>
    <m/>
    <s v="144 PCS_"/>
    <n v="8"/>
    <n v="8"/>
    <s v="144 PCS"/>
    <s v=""/>
    <s v="144"/>
    <s v="PCS"/>
    <s v=""/>
    <s v=""/>
    <s v=""/>
    <s v=""/>
    <n v="144"/>
    <s v="PCS"/>
  </r>
  <r>
    <x v="1696"/>
    <s v="magicboardtk9812"/>
    <s v="magicboardtk9812"/>
    <s v=""/>
    <s v="Magic Board TK 9812"/>
    <s v="MAGIC BOARD TK 9812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697"/>
    <s v="magicboardtk9813"/>
    <s v="magicboardtk9813"/>
    <s v=""/>
    <s v="Magic Board TK 9813"/>
    <s v="MAGIC BOARD TK 9813"/>
    <x v="787"/>
    <x v="0"/>
    <e v="#REF!"/>
    <s v="SBS"/>
    <s v="120 PCS"/>
    <s v="d/m board"/>
    <m/>
    <s v="120 PCS_"/>
    <n v="8"/>
    <n v="8"/>
    <s v="120 PCS"/>
    <s v=""/>
    <s v="120"/>
    <s v="PCS"/>
    <s v=""/>
    <s v=""/>
    <s v=""/>
    <s v=""/>
    <n v="120"/>
    <s v="PCS"/>
  </r>
  <r>
    <x v="1698"/>
    <s v="magicboardtk9903"/>
    <s v="magicboardtk9903"/>
    <s v=""/>
    <s v="Magic Board TK 9903"/>
    <s v="MAGIC BOARD TK 9903"/>
    <x v="787"/>
    <x v="0"/>
    <e v="#REF!"/>
    <s v="SBS"/>
    <s v="72 PCS"/>
    <s v="d/m board"/>
    <m/>
    <s v="72 PCS_"/>
    <n v="7"/>
    <n v="7"/>
    <s v="72 PCS"/>
    <s v=""/>
    <s v="72"/>
    <s v="PCS"/>
    <s v=""/>
    <s v=""/>
    <s v=""/>
    <s v=""/>
    <n v="72"/>
    <s v="PCS"/>
  </r>
  <r>
    <x v="1699"/>
    <s v="magicboardtk105"/>
    <s v="magicboardxg105"/>
    <s v=""/>
    <s v="Magic Board TK 105"/>
    <s v="MAGIC BOARD XG 105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700"/>
    <s v="magicboardtk106"/>
    <s v="magicboardxg106"/>
    <s v=""/>
    <s v="Magic Board TK 106"/>
    <s v="MAGIC BOARD XG 106"/>
    <x v="787"/>
    <x v="0"/>
    <e v="#REF!"/>
    <s v="SBS"/>
    <s v="96 PCS"/>
    <s v="d/m board"/>
    <m/>
    <s v="96 PCS_"/>
    <n v="7"/>
    <n v="7"/>
    <s v="96 PCS"/>
    <s v=""/>
    <s v="96"/>
    <s v="PCS"/>
    <s v=""/>
    <s v=""/>
    <s v=""/>
    <s v=""/>
    <n v="96"/>
    <s v="PCS"/>
  </r>
  <r>
    <x v="1701"/>
    <s v="malamshintoengb1wpolos"/>
    <s v="malamshintoengb1wpolos"/>
    <s v=""/>
    <s v="Malam Shintoeng B 1W polos"/>
    <s v="MALAM SHINTOENG B 1W POLOS"/>
    <x v="787"/>
    <x v="0"/>
    <e v="#REF!"/>
    <s v="HANSA"/>
    <s v="180 PCS"/>
    <s v="lilin"/>
    <m/>
    <s v="180 PCS_"/>
    <n v="8"/>
    <n v="8"/>
    <s v="180 PCS"/>
    <s v=""/>
    <s v="180"/>
    <s v="PCS"/>
    <s v=""/>
    <s v=""/>
    <s v=""/>
    <s v=""/>
    <n v="180"/>
    <s v="PCS"/>
  </r>
  <r>
    <x v="1702"/>
    <s v="malamshintoengb612w"/>
    <s v="malamshintoengb612w"/>
    <s v=""/>
    <s v="Malam Shintoeng B 6-12W"/>
    <s v="MALAM SHINTOENG B 6-12W"/>
    <x v="787"/>
    <x v="0"/>
    <e v="#REF!"/>
    <s v="HANSA"/>
    <s v="150 PCS"/>
    <s v="lilin"/>
    <m/>
    <s v="150 PCS_"/>
    <n v="8"/>
    <n v="8"/>
    <s v="150 PCS"/>
    <s v=""/>
    <s v="150"/>
    <s v="PCS"/>
    <s v=""/>
    <s v=""/>
    <s v=""/>
    <s v=""/>
    <n v="150"/>
    <s v="PCS"/>
  </r>
  <r>
    <x v="1703"/>
    <s v="malamshintoengk1wpolos"/>
    <s v="malamshintoengk1wpolos"/>
    <s v=""/>
    <s v="Malam Shintoeng K 1W polos"/>
    <s v="MALAM SHINTOENG K 1W POLOS"/>
    <x v="787"/>
    <x v="0"/>
    <e v="#REF!"/>
    <s v="HANSA"/>
    <s v="480 PCS"/>
    <s v="lilin"/>
    <m/>
    <s v="480 PCS_"/>
    <n v="8"/>
    <n v="8"/>
    <s v="480 PCS"/>
    <s v=""/>
    <s v="480"/>
    <s v="PCS"/>
    <s v=""/>
    <s v=""/>
    <s v=""/>
    <s v=""/>
    <n v="480"/>
    <s v="PCS"/>
  </r>
  <r>
    <x v="1704"/>
    <s v="malamshintoengk612w"/>
    <s v="malamshintoengk612w"/>
    <s v=""/>
    <s v="Malam Shintoeng K 6-12W"/>
    <s v="MALAM SHINTOENG K 6-12W"/>
    <x v="787"/>
    <x v="0"/>
    <e v="#REF!"/>
    <s v="HANSA"/>
    <s v="480 PCS"/>
    <s v="lilin"/>
    <m/>
    <s v="480 PCS_"/>
    <n v="8"/>
    <n v="8"/>
    <s v="480 PCS"/>
    <s v=""/>
    <s v="480"/>
    <s v="PCS"/>
    <s v=""/>
    <s v=""/>
    <s v=""/>
    <s v=""/>
    <n v="480"/>
    <s v="PCS"/>
  </r>
  <r>
    <x v="1705"/>
    <s v="malamshintoengk612w"/>
    <s v="malamshintoengk612w1c=480pcs"/>
    <s v=""/>
    <s v="Malam Shintoeng K 6-12W"/>
    <s v="MALAM SHINTOENG K 6-12W (1C=480 PCS)"/>
    <x v="787"/>
    <x v="0"/>
    <e v="#REF!"/>
    <s v="HANSA"/>
    <s v="480 PCS"/>
    <s v="lilin"/>
    <m/>
    <s v="480 PCS_"/>
    <n v="8"/>
    <n v="8"/>
    <s v="480 PCS"/>
    <s v=""/>
    <s v="480"/>
    <s v="PCS"/>
    <s v=""/>
    <s v=""/>
    <s v=""/>
    <s v=""/>
    <n v="480"/>
    <s v="PCS"/>
  </r>
  <r>
    <x v="1706"/>
    <s v="malamshintoengtg1wpolos"/>
    <s v="malamshintoengtg1wpolos"/>
    <s v=""/>
    <s v="Malam Shintoeng TG 1W polos"/>
    <s v="MALAM SHINTOENG TG 1W POLOS"/>
    <x v="787"/>
    <x v="0"/>
    <e v="#REF!"/>
    <s v="HANSA"/>
    <s v="210 PCS"/>
    <s v="lilin"/>
    <m/>
    <s v="210 PCS_"/>
    <n v="8"/>
    <n v="8"/>
    <s v="210 PCS"/>
    <s v=""/>
    <s v="210"/>
    <s v="PCS"/>
    <s v=""/>
    <s v=""/>
    <s v=""/>
    <s v=""/>
    <n v="210"/>
    <s v="PCS"/>
  </r>
  <r>
    <x v="1707"/>
    <s v="malamshintoengtg1wpolos"/>
    <s v="malamshintoengtg1wpolos1c=210pcs"/>
    <s v=""/>
    <s v="Malam Shintoeng TG 1W polos"/>
    <s v="MALAM SHINTOENG TG 1W POLOS (1C=210 PCS)"/>
    <x v="787"/>
    <x v="0"/>
    <e v="#REF!"/>
    <s v="HANSA"/>
    <s v="210 PCS"/>
    <s v="lilin"/>
    <m/>
    <s v="210 PCS_"/>
    <n v="8"/>
    <n v="8"/>
    <s v="210 PCS"/>
    <s v=""/>
    <s v="210"/>
    <s v="PCS"/>
    <s v=""/>
    <s v=""/>
    <s v=""/>
    <s v=""/>
    <n v="210"/>
    <s v="PCS"/>
  </r>
  <r>
    <x v="1708"/>
    <s v="malamshintoengtg612w"/>
    <s v="malamshintoengtg612w"/>
    <s v=""/>
    <s v="Malam Shintoeng TG 6-12W"/>
    <s v="MALAM SHINTOENG TG 6-12W"/>
    <x v="787"/>
    <x v="0"/>
    <e v="#REF!"/>
    <s v="HANSA"/>
    <s v="210 PCS"/>
    <s v="lilin"/>
    <m/>
    <s v="210 PCS_"/>
    <n v="8"/>
    <n v="8"/>
    <s v="210 PCS"/>
    <s v=""/>
    <s v="210"/>
    <s v="PCS"/>
    <s v=""/>
    <s v=""/>
    <s v=""/>
    <s v=""/>
    <n v="210"/>
    <s v="PCS"/>
  </r>
  <r>
    <x v="1709"/>
    <s v="malamshintoengk612w"/>
    <s v="malamshitoengk612w"/>
    <s v=""/>
    <s v="Malam Shintoeng K6-12W"/>
    <s v="MALAM SHITOENG K 6-12W"/>
    <x v="787"/>
    <x v="0"/>
    <e v="#REF!"/>
    <s v="HANSA"/>
    <m/>
    <m/>
    <m/>
    <s v=""/>
    <s v=""/>
    <s v=""/>
    <s v=""/>
    <s v=""/>
    <s v=""/>
    <s v=""/>
    <s v=""/>
    <s v=""/>
    <s v=""/>
    <s v=""/>
    <e v="#VALUE!"/>
    <s v=""/>
  </r>
  <r>
    <x v="1710"/>
    <s v="mapbatiksika"/>
    <s v="mapbatiksika"/>
    <s v=""/>
    <s v="Map Batik Sika"/>
    <s v="MAP BATIK SIKA"/>
    <x v="787"/>
    <x v="0"/>
    <e v="#REF!"/>
    <s v="GRAFINDO"/>
    <s v="600 PCS"/>
    <s v="map"/>
    <m/>
    <s v="600 PCS_"/>
    <n v="8"/>
    <n v="8"/>
    <s v="600 PCS"/>
    <s v=""/>
    <s v="600"/>
    <s v="PCS"/>
    <s v=""/>
    <s v=""/>
    <s v=""/>
    <s v=""/>
    <n v="600"/>
    <s v="PCS"/>
  </r>
  <r>
    <x v="1711"/>
    <s v="mapdataamplopmicrotopf53b6115x23"/>
    <s v="mapdataamplopmicrotopf53b6115x23"/>
    <s v=""/>
    <s v="Map Data Amplop Microtop F-53/ B6/ 11.5x23"/>
    <s v="MAP DATA AMPLOP MICROTOP F-53/B6/11.5X23"/>
    <x v="787"/>
    <x v="0"/>
    <e v="#REF!"/>
    <s v="SBS"/>
    <s v="100 LSN"/>
    <s v="map"/>
    <m/>
    <s v="100 LSN_"/>
    <n v="8"/>
    <n v="8"/>
    <s v="100 LSN"/>
    <s v=""/>
    <s v="100"/>
    <s v="LSN"/>
    <n v="12"/>
    <s v="PCS"/>
    <s v=""/>
    <s v=""/>
    <n v="1200"/>
    <s v="PCS"/>
  </r>
  <r>
    <x v="1712"/>
    <s v="mapdataamplopmicrotopf54a517x233"/>
    <s v="mapdataamplopmicrotopf54a517x233"/>
    <s v=""/>
    <s v="Map Data Amplop Microtop F-54/ A5/ 17x23.3"/>
    <s v="MAP DATA AMPLOP MICROTOP F-54/A5/17X23.3"/>
    <x v="787"/>
    <x v="0"/>
    <e v="#REF!"/>
    <s v="SBS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13"/>
    <s v="mapdatabm53"/>
    <s v="mapdatabm53"/>
    <s v=""/>
    <s v="Map Data BM 53"/>
    <s v="MAP DATA BM 53"/>
    <x v="787"/>
    <x v="0"/>
    <e v="#REF!"/>
    <s v="SBS"/>
    <s v="600 PCS"/>
    <s v="map"/>
    <m/>
    <s v="600 PCS_"/>
    <n v="8"/>
    <n v="8"/>
    <s v="600 PCS"/>
    <s v=""/>
    <s v="600"/>
    <s v="PCS"/>
    <s v=""/>
    <s v=""/>
    <s v=""/>
    <s v=""/>
    <n v="600"/>
    <s v="PCS"/>
  </r>
  <r>
    <x v="1714"/>
    <s v="mapdatacf57"/>
    <s v="mapdatacf57"/>
    <s v=""/>
    <s v="Map Data CF 57"/>
    <s v="MAP DATA CF 57"/>
    <x v="787"/>
    <x v="0"/>
    <e v="#REF!"/>
    <s v="SBS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15"/>
    <s v="mapdokumenkeeper40lbrtnt021"/>
    <s v="mapdokumenkeeper40lbrtnt021"/>
    <s v=""/>
    <s v="Map dokumen keeper 40lbr TNT-021"/>
    <s v="MAP DOKUMEN KEEPER 40 LBR TNT-021"/>
    <x v="787"/>
    <x v="0"/>
    <e v="#REF!"/>
    <s v="HTB"/>
    <s v="4 BOX (45 PCS)"/>
    <s v="map"/>
    <m/>
    <s v="4 BOX_45 PCS_"/>
    <n v="6"/>
    <n v="13"/>
    <s v="4 BOX"/>
    <s v="45 PCS"/>
    <s v="4"/>
    <s v="BOX"/>
    <s v="45"/>
    <s v="PCS"/>
    <s v=""/>
    <s v=""/>
    <n v="180"/>
    <s v="PCS"/>
  </r>
  <r>
    <x v="1716"/>
    <s v="mapjaringtz6003"/>
    <s v="mapjaringtz6003"/>
    <s v=""/>
    <s v="Map Jaring TZ 6003"/>
    <s v="MAP JARING TZ6003"/>
    <x v="787"/>
    <x v="0"/>
    <e v="#REF!"/>
    <s v="PMJP"/>
    <s v="80 LSN"/>
    <s v="map"/>
    <m/>
    <s v="80 LSN_"/>
    <n v="7"/>
    <n v="7"/>
    <s v="80 LSN"/>
    <s v=""/>
    <s v="80"/>
    <s v="LSN"/>
    <n v="12"/>
    <s v="PCS"/>
    <s v=""/>
    <s v=""/>
    <n v="960"/>
    <s v="PCS"/>
  </r>
  <r>
    <x v="1717"/>
    <s v="mapsikakcgac05biru"/>
    <s v="mapkancingsikaac05biru"/>
    <s v=""/>
    <s v="Map Sika kcg AC-05 biru"/>
    <s v="MAP KANCING SIKA AC-05 BIR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18"/>
    <s v="mapsikakcgac05biru"/>
    <s v="mapkancingsikaac05biru50lsndus"/>
    <s v=""/>
    <s v="Map Sika kcg AC-05 biru"/>
    <s v="MAP KANCING SIKA AC-05 BIRU (50LSN/DUS)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19"/>
    <s v="mapsikakcgac05hijau"/>
    <s v="mapkancingsikaac05hijau"/>
    <s v=""/>
    <s v="Map Sika kcg AC-05 Hijau"/>
    <s v="MAP KANCING SIKA AC-05 HIJA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0"/>
    <s v="mapsikakcgac05kuning"/>
    <s v="mapkancingsikaac05kuning"/>
    <s v=""/>
    <s v="Map Sika kcg AC-05 kuning"/>
    <s v="MAP KANCING SIKA AC-05 KUNING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1"/>
    <s v="mapsikakcgac05kuning"/>
    <s v="mapkancingsikaac05kuning50lsndus"/>
    <s v=""/>
    <s v="Map Sika kcg AC-05 kuning"/>
    <s v="MAP KANCING SIKA AC-05 KUNING (50LSN/DUS)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2"/>
    <s v="mapsikakcgac05merah"/>
    <s v="mapkancingsikaac05merah"/>
    <s v=""/>
    <s v="Map Sika kcg AC-05 merah"/>
    <s v="MAP KANCING SIKA AC-05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3"/>
    <s v="mapsikakcgac05putih"/>
    <s v="mapkancingsikaac05putih"/>
    <s v=""/>
    <s v="Map Sika kcg AC-05 putih"/>
    <s v="MAP KANCING SIKA AC-05 PUTI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4"/>
    <s v="mapsikakcgac05putih"/>
    <s v="mapkancingsikaac05putih50lsndus"/>
    <s v=""/>
    <s v="Map Sika kcg AC-05 putih"/>
    <s v="MAP KANCING SIKA AC-05 PUTIH (50LSN/DUS)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5"/>
    <s v="mapkancingsikaac25biru"/>
    <s v="mapkancingsikaac25biru"/>
    <s v=""/>
    <s v="Map Kancing Sika AC-25 Biru"/>
    <s v="MAP KANCING SIKA AC-25 BIR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6"/>
    <s v="mapkcgatosgiru"/>
    <s v="mapkcgatosbr"/>
    <s v=""/>
    <s v="Map kcg Atos Giru"/>
    <s v="MAP KCG ATOS BR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7"/>
    <s v="mapkcgatosmerah"/>
    <s v="mapkcgatosmrh"/>
    <s v=""/>
    <s v="Map kcg Atos Merah"/>
    <s v="MAP KCG ATOS MR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8"/>
    <s v="mapkcgatoskuning"/>
    <s v="mapkcgatozkng"/>
    <s v=""/>
    <s v="Map kcg Atos Kuning"/>
    <s v="MAP KCG ATOZ KNG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29"/>
    <s v="mapclearholderac105putih"/>
    <s v="maplclearholdersikaac105putih60lsndus"/>
    <s v=""/>
    <s v="Map Clear holder AC-105 putih"/>
    <s v="MAP L/ CLEAR HOLDER SIKA AC-105 PUTIH (60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0"/>
    <s v="mapclearholderac105biru"/>
    <s v="maplclearholdersikaac105biru60lsndus"/>
    <s v=""/>
    <s v="Map Clear holder AC-105 biru"/>
    <s v="MAP L/CLEAR HOLDER SIKA AC-105 BIRU (60 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1"/>
    <s v="mapclearholderac105hijau"/>
    <s v="maplclearholdersikaac105hijau60lsndus"/>
    <s v=""/>
    <s v="Map Clear holder AC-105 hijau"/>
    <s v="MAP L/CLEAR HOLDER SIKA AC-105 HIJAU (60 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2"/>
    <s v="mapclearholderac105kuning"/>
    <s v="maplclearholdersikaac105kuning60lsndus"/>
    <s v=""/>
    <s v="Map Clear holder AC-105 kuning"/>
    <s v="MAP L/CLEAR HOLDER SIKA AC-105 KUNING (60 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3"/>
    <s v="mapclearholderac105merah"/>
    <s v="maplclearholdersikaac105merah60lsndus"/>
    <s v=""/>
    <s v="Map Clear holder AC-105 merah"/>
    <s v="MAP L/CLEAR HOLDER SIKA AC-105 MERAH (60 LSN/DUS)"/>
    <x v="787"/>
    <x v="0"/>
    <e v="#REF!"/>
    <s v="GRAFINDO"/>
    <s v="60 LSN"/>
    <s v="map"/>
    <m/>
    <s v="60 LSN_"/>
    <n v="7"/>
    <n v="7"/>
    <s v="60 LSN"/>
    <s v=""/>
    <s v="60"/>
    <s v="LSN"/>
    <n v="12"/>
    <s v="PCS"/>
    <s v=""/>
    <s v=""/>
    <n v="720"/>
    <s v="PCS"/>
  </r>
  <r>
    <x v="1734"/>
    <s v="mapschoolbaghijaumuda"/>
    <s v="mapschoolbagkotakhijaumuda"/>
    <s v=""/>
    <s v="Map School Bag Hijau Muda"/>
    <s v="MAP SCHOOL BAG KOTAK HIJAU MUDA"/>
    <x v="787"/>
    <x v="0"/>
    <e v="#REF!"/>
    <s v="SBS"/>
    <s v="1 CTN"/>
    <s v="map"/>
    <m/>
    <s v="1 CTN_"/>
    <n v="6"/>
    <n v="6"/>
    <s v="1 CTN"/>
    <s v=""/>
    <s v="1"/>
    <s v="CTN"/>
    <s v=""/>
    <s v=""/>
    <s v=""/>
    <s v=""/>
    <n v="1"/>
    <s v="CTN"/>
  </r>
  <r>
    <x v="1735"/>
    <s v="maprestbio800biru"/>
    <s v="mapslitingbio800biru"/>
    <s v=""/>
    <s v="Map Rest Bio 800 Biru"/>
    <s v="MAP SLITING BIO 800 BIRU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36"/>
    <s v="maprestbio800hijau"/>
    <s v="mapslitingbio800hijau"/>
    <s v=""/>
    <s v="Map Rest Bio 800 Hijau"/>
    <s v="MAP SLITING BIO 800 HIJAU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37"/>
    <s v="maprestbio800hitam"/>
    <s v="mapslitingbio800hitam"/>
    <s v=""/>
    <s v="Map Rest Bio 800 Hitam"/>
    <s v="MAP SLITING BIO 800 HITAM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38"/>
    <s v="maprestbio800kuning"/>
    <s v="mapslitingbio800kuning"/>
    <s v=""/>
    <s v="Map Rest Bio 800 Kuning"/>
    <s v="MAP SLITING BIO 800 KUNING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39"/>
    <s v="maprestbio800merah"/>
    <s v="mapslitingbio800merah"/>
    <s v=""/>
    <s v="Map Rest Bio 800 Merah"/>
    <s v="MAP SLITING BIO 800 MERAH"/>
    <x v="787"/>
    <x v="0"/>
    <e v="#REF!"/>
    <s v="CAHAYA GEMILANG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0"/>
    <s v="maptalisikakcgac06biru"/>
    <s v="maptalisikaac06biru"/>
    <s v=""/>
    <s v="Map Tali Sika kcg AC-06 Biru"/>
    <s v="MAP TALI SIKA AC-06 BIR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41"/>
    <s v="maptalisikakcgac06hijau"/>
    <s v="maptalisikaac06hijau"/>
    <s v=""/>
    <s v="Map Tali Sika kcg AC-06 Hijau"/>
    <s v="MAP TALI SIKA AC-06 HIJAU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42"/>
    <s v="maptalisikakcgac06merah"/>
    <s v="maptalisikaac06merah"/>
    <s v=""/>
    <s v="Map Tali Sika kcg AC-06 Merah"/>
    <s v="MAP TALI SIKA AC-06 MERAH"/>
    <x v="787"/>
    <x v="0"/>
    <e v="#REF!"/>
    <s v="GRAFINDO"/>
    <s v="50 LSN"/>
    <s v="map"/>
    <m/>
    <s v="50 LSN_"/>
    <n v="7"/>
    <n v="7"/>
    <s v="50 LSN"/>
    <s v=""/>
    <s v="50"/>
    <s v="LSN"/>
    <n v="12"/>
    <s v="PCS"/>
    <s v=""/>
    <s v=""/>
    <n v="600"/>
    <s v="PCS"/>
  </r>
  <r>
    <x v="1743"/>
    <s v="mapzipperbt21ap233"/>
    <s v="mapzipperbt21ap233"/>
    <s v=""/>
    <s v="Map Zipper BT 21 AP 233"/>
    <s v="MAP ZIPPER BT.21 AP.233"/>
    <x v="787"/>
    <x v="0"/>
    <e v="#REF!"/>
    <s v="HTB"/>
    <s v="600 PCS"/>
    <s v="map"/>
    <m/>
    <s v="600 PCS_"/>
    <n v="8"/>
    <n v="8"/>
    <s v="600 PCS"/>
    <s v=""/>
    <s v="600"/>
    <s v="PCS"/>
    <s v=""/>
    <s v=""/>
    <s v=""/>
    <s v=""/>
    <n v="600"/>
    <s v="PCS"/>
  </r>
  <r>
    <x v="1744"/>
    <s v="mapzipperjalabiru"/>
    <s v="mapzipperjalabiru"/>
    <s v=""/>
    <s v="Map Zipper Jala Biru"/>
    <s v="MAP ZIPPER JALA BIRU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5"/>
    <s v="mapzipperjalabiru"/>
    <s v="mapzipperjalabiru240pcs"/>
    <s v=""/>
    <s v="Map Zipper Jala Biru"/>
    <s v="MAP ZIPPER JALA BIRU (240 PCS)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6"/>
    <s v="mapzipperjalahijau"/>
    <s v="mapzipperjalahijau"/>
    <s v=""/>
    <s v="Map Zipper Jala Hijau"/>
    <s v="MAP ZIPPER JALA HIJAU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7"/>
    <s v="mapzipperjalahijau"/>
    <s v="mapzipperjalahijau240pcs"/>
    <s v=""/>
    <s v="Map Zipper Jala Hijau"/>
    <s v="MAP ZIPPER JALA HIJAU (240 PCS)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8"/>
    <s v="mapzipperjalakuning"/>
    <s v="mapzipperjalakuning"/>
    <s v=""/>
    <s v="Map Zipper Jala Kuning"/>
    <s v="MAP ZIPPER JALA KUNING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49"/>
    <s v="mapzipperjalakuning"/>
    <s v="mapzipperjalakuning240pcs"/>
    <s v=""/>
    <s v="Map Zipper Jala Kuning"/>
    <s v="MAP ZIPPER JALA KUNING (240 PCS)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50"/>
    <s v="mapzipperjalamerah"/>
    <s v="mapzipperjalamerah"/>
    <s v=""/>
    <s v="Map Zipper Jala Merah"/>
    <s v="MAP ZIPPER JALA MERAH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51"/>
    <s v="mapzipperjalamerah"/>
    <s v="mapzipperjalamerah240pcs"/>
    <s v=""/>
    <s v="Map Zipper Jala Merah"/>
    <s v="MAP ZIPPER JALA MERAH (240 PCS)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52"/>
    <s v="mapzipperkcg2hijau"/>
    <s v="mapzipperkancing2hijau"/>
    <s v=""/>
    <s v="Map Zipper kcg 2 Hijau"/>
    <s v="MAP ZIPPER KANCING 2 HIJAU "/>
    <x v="787"/>
    <x v="0"/>
    <e v="#REF!"/>
    <s v="GRAFINDO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1753"/>
    <s v="wcolormarriese1386b"/>
    <s v="marriesoilclre1386b12wrn"/>
    <s v=""/>
    <s v="W color Marries E-1386 B"/>
    <s v="MARRIES OIL CLR E-1386B 12WRN"/>
    <x v="787"/>
    <x v="0"/>
    <e v="#REF!"/>
    <s v="GADING MURNI"/>
    <s v="60 SET"/>
    <s v="cat"/>
    <m/>
    <s v="60 SET_"/>
    <n v="7"/>
    <n v="7"/>
    <s v="60 SET"/>
    <s v=""/>
    <s v="60"/>
    <s v="SET"/>
    <s v=""/>
    <s v=""/>
    <s v=""/>
    <s v=""/>
    <n v="60"/>
    <s v="SET"/>
  </r>
  <r>
    <x v="1754"/>
    <s v="wcolormarries12w1325b"/>
    <s v="marrieswaterclre1325b12warna"/>
    <s v=""/>
    <s v="W color Marries 12W 1325B"/>
    <s v="MARRIES WATER CLR E-1325B 12 WARNA"/>
    <x v="787"/>
    <x v="0"/>
    <e v="#REF!"/>
    <s v="GADING MURNI"/>
    <s v="96 SET"/>
    <s v="cr/op"/>
    <m/>
    <s v="96 SET_"/>
    <n v="7"/>
    <n v="7"/>
    <s v="96 SET"/>
    <s v=""/>
    <s v="96"/>
    <s v="SET"/>
    <s v=""/>
    <s v=""/>
    <s v=""/>
    <s v=""/>
    <n v="96"/>
    <s v="SET"/>
  </r>
  <r>
    <x v="1755"/>
    <s v="masker"/>
    <s v="masker"/>
    <s v=""/>
    <s v="Masker"/>
    <s v="MASKER"/>
    <x v="787"/>
    <x v="0"/>
    <e v="#REF!"/>
    <s v="DB"/>
    <s v="50 BOX"/>
    <s v="dll"/>
    <m/>
    <s v="50 BOX_"/>
    <n v="7"/>
    <n v="7"/>
    <s v="50 BOX"/>
    <s v=""/>
    <s v="50"/>
    <s v="BOX"/>
    <s v=""/>
    <s v=""/>
    <s v=""/>
    <s v=""/>
    <n v="50"/>
    <s v="BOX"/>
  </r>
  <r>
    <x v="1756"/>
    <s v="masker"/>
    <s v="maskerubonus"/>
    <s v=""/>
    <s v="Masker"/>
    <s v="MASKER U/BONUS"/>
    <x v="787"/>
    <x v="0"/>
    <e v="#REF!"/>
    <s v="DUTA BUANA"/>
    <s v="50 BOX"/>
    <s v="dll"/>
    <m/>
    <s v="50 BOX_"/>
    <n v="7"/>
    <n v="7"/>
    <s v="50 BOX"/>
    <s v=""/>
    <s v="50"/>
    <s v="BOX"/>
    <s v=""/>
    <s v=""/>
    <s v=""/>
    <s v=""/>
    <n v="50"/>
    <s v="BOX"/>
  </r>
  <r>
    <x v="1757"/>
    <s v="maskerbonus"/>
    <s v="maskerbonus"/>
    <s v=""/>
    <s v="Masker/ Bonus"/>
    <s v="MASKER/ BONUS"/>
    <x v="787"/>
    <x v="0"/>
    <e v="#REF!"/>
    <s v="DUTA BUANA"/>
    <s v="50 BOX"/>
    <s v="dll"/>
    <m/>
    <s v="50 BOX_"/>
    <n v="7"/>
    <n v="7"/>
    <s v="50 BOX"/>
    <s v=""/>
    <s v="50"/>
    <s v="BOX"/>
    <s v=""/>
    <s v=""/>
    <s v=""/>
    <s v=""/>
    <n v="50"/>
    <s v="BOX"/>
  </r>
  <r>
    <x v="1758"/>
    <s v="maskingtapejk24mmx20m"/>
    <s v="maskingtape24mmx20mjk"/>
    <s v=""/>
    <s v="Masking Tape JK 24mm X 20M"/>
    <s v="MASKING TAPE 24MM X 20M JK"/>
    <x v="787"/>
    <x v="1"/>
    <e v="#REF!"/>
    <s v="ATALI"/>
    <s v="120 ROL"/>
    <s v="isolasi"/>
    <m/>
    <s v="120 ROL_"/>
    <n v="8"/>
    <n v="8"/>
    <s v="120 ROL"/>
    <s v=""/>
    <s v="120"/>
    <s v="ROL"/>
    <s v=""/>
    <s v=""/>
    <s v=""/>
    <s v=""/>
    <n v="120"/>
    <s v="ROL"/>
  </r>
  <r>
    <x v="1759"/>
    <s v="jangkasetjkms100"/>
    <s v="mathsetms100jk"/>
    <s v=""/>
    <s v="Jangka set JK MS-100"/>
    <s v="MATH SET MS-100 JK"/>
    <x v="787"/>
    <x v="1"/>
    <e v="#REF!"/>
    <s v="ATALI"/>
    <s v="24 BOX (24 PCS)"/>
    <s v="jangka"/>
    <m/>
    <s v="24 BOX_24 PCS_"/>
    <n v="7"/>
    <n v="14"/>
    <s v="24 BOX"/>
    <s v="24 PCS"/>
    <s v="24"/>
    <s v="BOX"/>
    <s v="24"/>
    <s v="PCS"/>
    <s v=""/>
    <s v=""/>
    <n v="576"/>
    <s v="PCS"/>
  </r>
  <r>
    <x v="1760"/>
    <s v="jangkasetjkms410"/>
    <s v="mathsetms410jk"/>
    <s v=""/>
    <s v="Jangka set JK MS-410"/>
    <s v="MATH SET MS-410 JK"/>
    <x v="787"/>
    <x v="1"/>
    <e v="#REF!"/>
    <s v="ATALI"/>
    <s v="24 LSN"/>
    <s v="jangka"/>
    <m/>
    <s v="24 LSN_"/>
    <n v="7"/>
    <n v="7"/>
    <s v="24 LSN"/>
    <s v=""/>
    <s v="24"/>
    <s v="LSN"/>
    <n v="12"/>
    <s v="PCS"/>
    <s v=""/>
    <s v=""/>
    <n v="288"/>
    <s v="PCS"/>
  </r>
  <r>
    <x v="1761"/>
    <s v="mejaipadimportjumbo"/>
    <s v="mejaipadimportjumbo"/>
    <s v=""/>
    <s v="Meja Ipad Import Jumbo"/>
    <s v="MEJA IPAD IMPORT JUMBO"/>
    <x v="787"/>
    <x v="0"/>
    <e v="#REF!"/>
    <s v="SAPUTRO OFFICE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1762"/>
    <s v="mejaipadimportjumbokarakter"/>
    <s v="mejaipadimportjumbokarakter"/>
    <s v=""/>
    <s v="Meja Ipad Import Jumbo Karakter"/>
    <s v="MEJA IPAD IMPORT JUMBO KARAKTER"/>
    <x v="787"/>
    <x v="0"/>
    <e v="#REF!"/>
    <s v="SAPUTRO OFFICE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1763"/>
    <s v="mejalipathandlewarnapolos"/>
    <s v="mejalipathandlewarna"/>
    <s v=""/>
    <s v="Meja Lipat Handle Warna Polos"/>
    <s v="MEJA LIPAT HANDLE WARNA"/>
    <x v="787"/>
    <x v="1"/>
    <e v="#REF!"/>
    <s v="SAMUDRA ANGKASA JAYA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1764"/>
    <s v="mechpen05batiktm01600a"/>
    <s v="mekpensil05batiktm01600a"/>
    <s v=""/>
    <s v="Mechpen 0.5 Batik TM 01600-A"/>
    <s v="MEK PENSIL 0.5 BATIK TM 01600-A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65"/>
    <s v="mechpenbatik20tm030d"/>
    <s v="mekpensil20batiktm030d"/>
    <s v=""/>
    <s v="Mech pen Batik 2.0 TM030-D"/>
    <s v="MEK PENSIL 2.0 BATIK TM030-D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66"/>
    <s v="mechpentizo20tm01800a"/>
    <s v="mekpensil20tizotm01800a"/>
    <s v=""/>
    <s v="Mech Pen Tizo 2.0 TM 01800-A"/>
    <s v="MEK PENSIL 2.0 TIZO TM 01800-A"/>
    <x v="787"/>
    <x v="0"/>
    <e v="#REF!"/>
    <s v="DB STATIONERY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67"/>
    <s v="mechpentizo20tm030h"/>
    <s v="mekpensil20tizotm030h"/>
    <s v=""/>
    <s v="Mech pen Tizo 2.0 TM 030-H"/>
    <s v="MEK PENSIL 2.0 TIZO TM030-H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68"/>
    <s v="mechpen20tm1800"/>
    <s v="mekpensil20tm1800"/>
    <s v=""/>
    <s v="Mechpen 2.0 TM1800"/>
    <s v="MEK PENSIL 2.0 TM 1800"/>
    <x v="787"/>
    <x v="0"/>
    <e v="#REF!"/>
    <s v="DB STATIONERY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69"/>
    <s v="mechpen20tm01800"/>
    <s v="mekpensil20tm01800"/>
    <s v=""/>
    <s v="Mech pen 2.0 TM01800"/>
    <s v="MEK PENSIL 2.0 TM01800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70"/>
    <s v="mechpeng0930624pc"/>
    <s v="mekpensil24pcsg09306"/>
    <s v=""/>
    <s v="Mechpen G 09306 24pc"/>
    <s v="MEK PENSIL 24PCS G09306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71"/>
    <s v="mechpeng0930924pc"/>
    <s v="mekpensil24pcsg09309"/>
    <s v=""/>
    <s v="Mechpen G 09309 24pc"/>
    <s v="MEK PENSIL 24PCS G09309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72"/>
    <s v="mechpen2b20tm01069"/>
    <s v="mekpensil2b20tm01069"/>
    <s v=""/>
    <s v="Mechpen 2B 2.0 TM 01069"/>
    <s v="MEK PENSIL 2B 2.0 TM01069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73"/>
    <s v="mechpen2b20tm01661"/>
    <s v="mekpensil2b20tm01661"/>
    <s v=""/>
    <s v="Mechpen 2B 2.0 TM 01661"/>
    <s v="MEK PENSIL 2B 2.0 TM01661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74"/>
    <s v="mechpentizo20tm00303"/>
    <s v="mekpensiltizo20tm00303"/>
    <s v=""/>
    <s v="Mech pen TIZO 2.0 TM 00303"/>
    <s v="MEK PENSIL TIZO2.0 TM00303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75"/>
    <s v="mechpen05tm1600a"/>
    <s v="mekpensil05batiktm1600a"/>
    <s v=""/>
    <s v="Mechpen 0.5 TM1600-A"/>
    <s v="MEK. PENSIL 0.5 BATIK TM1600-A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76"/>
    <s v="mechpen05g09970"/>
    <s v="mekpensil05g09970"/>
    <s v=""/>
    <s v="Mechpen 0.5 G09970"/>
    <s v="MEK. PENSIL 0.5 G09970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77"/>
    <s v="mechpen20tm30dbatik"/>
    <s v="mekpensil20batiktm30d"/>
    <s v=""/>
    <s v="Mechpen 2.0 TM30-D Batik"/>
    <s v="MEK. PENSIL 2.0 BATIK TM30-D"/>
    <x v="787"/>
    <x v="0"/>
    <e v="#REF!"/>
    <s v="DB STATIONERY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78"/>
    <s v="mechpentizo20tm030a1"/>
    <s v="mekpensil20tizotm030a1"/>
    <s v=""/>
    <s v="Mech Pen Tizo 2.0 TM 030A-1"/>
    <s v="MEK. PENSIL 2.0 TIZO TM030A-1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79"/>
    <s v="mechpentizo20tm030c"/>
    <s v="mekpensil20tizotm030g"/>
    <s v=""/>
    <s v="Mech Pen Tizo 2.0 TM 030-C"/>
    <s v="MEK. PENSIL 2.0 TIZO TM030-G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0"/>
    <s v="mechpentizo20tm1800a"/>
    <s v="mekpensil20tizotm1800a"/>
    <s v=""/>
    <s v="Mech Pen Tizo 2.0 TM 1800-A"/>
    <s v="MEK. PENSIL 2.0 TIZO TM1800-A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1"/>
    <s v="mechpeng09302a24pcs"/>
    <s v="mekpensil24pcsg09302a"/>
    <s v=""/>
    <s v="Mechpen G09302A 24 pcs"/>
    <s v="MEK. PENSIL 24 PCS G09302A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82"/>
    <s v="mechpeng0930724pc"/>
    <s v="mekpensil24pcsg09307"/>
    <s v=""/>
    <s v="Mechpen G09307 24pc"/>
    <s v="MEK. PENSIL 24 PCS G09307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83"/>
    <s v="mechpeng0931124pcs"/>
    <s v="mekpensil24pcsg09311"/>
    <s v=""/>
    <s v="Mechpen G09311 24 pcs"/>
    <s v="MEK. PENSIL 24 PCS G09311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784"/>
    <s v="mechpentizotm090a"/>
    <s v="mekpensiltizotm090a"/>
    <s v=""/>
    <s v="Mechpen Tizo TM 090-A"/>
    <s v="MEK. PENSIL TIZO TM 090-A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85"/>
    <s v="mechpentizotmp090a"/>
    <s v="mekpensiltizotmp090a"/>
    <s v=""/>
    <s v="Mechpen Tizo TMP090-A"/>
    <s v="MEK. PENSIL TIZO TMP090-A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86"/>
    <s v="mechpentizo20tm30c"/>
    <s v="mektizo20tm30c"/>
    <s v=""/>
    <s v="Mech Pen Tizo 2.0 TM 30-C"/>
    <s v="MEK. TIZO 2.0 TM30-C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7"/>
    <s v="mechpen20batiktm030p"/>
    <s v="mekpensil20batiktm030p"/>
    <s v=""/>
    <s v="Mech pen 2.0 batik TM 030-P"/>
    <s v="MEK.PENSIL 2.0 BATIK TM030-P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8"/>
    <s v="mechpentizo20tm030f"/>
    <s v="mekpensil20tizotm030f"/>
    <s v=""/>
    <s v="Mech pen Tizo 2.0 TM 030-F"/>
    <s v="MEK.PENSIL 2.0 TIZO TM030-F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89"/>
    <s v="mechpentizog9000"/>
    <s v="mekpensiltizog9000"/>
    <s v=""/>
    <s v="Mech pen Tizo G-9000"/>
    <s v="MEK.PENSIL TIZO G-9000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0"/>
    <s v="mechpentizog9001"/>
    <s v="mekpensiltizog9001"/>
    <s v=""/>
    <s v="Mech pen Tizo G-9001"/>
    <s v="MEK.PENSIL TIZO G-9001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1"/>
    <s v="mechpentizog9002"/>
    <s v="mekpensiltizog9002"/>
    <s v=""/>
    <s v="Mech pen Tizo G-9002"/>
    <s v="MEK.PENSIL TIZO G-9002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2"/>
    <s v="mechpentizog9003"/>
    <s v="mekpensiltizog9003"/>
    <s v=""/>
    <s v="Mech pen Tizo G-9003"/>
    <s v="MEK.PENSIL TIZO G-9003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3"/>
    <s v="mechpentizog9004"/>
    <s v="mekpensiltizog9004"/>
    <s v=""/>
    <s v="Mech pen Tizo G-9004"/>
    <s v="MEK.PENSIL TIZO G-9004"/>
    <x v="787"/>
    <x v="0"/>
    <e v="#REF!"/>
    <s v="DB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4"/>
    <s v="mechpentizo20tm030c"/>
    <s v="mektizo20tm030c"/>
    <s v=""/>
    <s v="Mech pen Tizo 2.0 TM030-C"/>
    <s v="MEK.TIZO 2.0 TM030-C"/>
    <x v="787"/>
    <x v="0"/>
    <e v="#REF!"/>
    <n v="99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95"/>
    <s v="mechpen20tm030b"/>
    <s v="mekanik20mmtm030b"/>
    <s v=""/>
    <s v="Mech Pen 2.0 TM 030-B"/>
    <s v="MEKANIK 2.0MM TM030-B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96"/>
    <s v="mechpentizotm01500"/>
    <s v="mekanikpensiltizotm01500"/>
    <s v=""/>
    <s v="Mechpen Tizo TM 01500"/>
    <s v="MEKANIK PENSIL TIZO TM 01500"/>
    <x v="787"/>
    <x v="0"/>
    <e v="#REF!"/>
    <s v="DB STATIONERY"/>
    <s v="144 LSN"/>
    <s v="mechpen"/>
    <m/>
    <s v="144 LSN_"/>
    <n v="8"/>
    <n v="8"/>
    <s v="144 LSN"/>
    <s v=""/>
    <s v="144"/>
    <s v="LSN"/>
    <n v="12"/>
    <s v="PCS"/>
    <s v=""/>
    <s v=""/>
    <n v="1728"/>
    <s v="PCS"/>
  </r>
  <r>
    <x v="1797"/>
    <s v="mechpentizo20tm030e"/>
    <s v="mekaniktizo20tm030e"/>
    <s v=""/>
    <s v="Mech pen Tizo 2.0 TM030-E"/>
    <s v="MEKANIK TIZO 2.0 TM030-E"/>
    <x v="787"/>
    <x v="0"/>
    <e v="#REF!"/>
    <s v="DB"/>
    <s v="96 LSN"/>
    <s v="mechpen"/>
    <m/>
    <s v="96 LSN_"/>
    <n v="7"/>
    <n v="7"/>
    <s v="96 LSN"/>
    <s v=""/>
    <s v="96"/>
    <s v="LSN"/>
    <n v="12"/>
    <s v="PCS"/>
    <s v=""/>
    <s v=""/>
    <n v="1152"/>
    <s v="PCS"/>
  </r>
  <r>
    <x v="1798"/>
    <s v="mesintembaklilinkecil20w"/>
    <s v="mesintembakanlilinkecil20w"/>
    <s v=""/>
    <s v="Mesin Tembak Lilin Kecil 20W"/>
    <s v="MESIN TEMBAKAN LILIN KECIL 20W"/>
    <x v="787"/>
    <x v="0"/>
    <e v="#REF!"/>
    <s v="SINAR KOTA"/>
    <s v="200 PCS"/>
    <s v="dll"/>
    <m/>
    <s v="200 PCS_"/>
    <n v="8"/>
    <n v="8"/>
    <s v="200 PCS"/>
    <s v=""/>
    <s v="200"/>
    <s v="PCS"/>
    <s v=""/>
    <s v=""/>
    <s v=""/>
    <s v=""/>
    <n v="200"/>
    <s v="PCS"/>
  </r>
  <r>
    <x v="1799"/>
    <s v="minipocketmb120warnakulit"/>
    <s v="minipocketmb120warnakulit"/>
    <s v=""/>
    <s v="Mini Pocket MB-120 Warna Kulit"/>
    <s v="MINI POCKET MB-120 WARNA KULIT"/>
    <x v="787"/>
    <x v="0"/>
    <e v="#REF!"/>
    <s v="BINTANG SAUDARA"/>
    <s v="30 LSN"/>
    <s v="note"/>
    <m/>
    <s v="30 LSN_"/>
    <n v="7"/>
    <n v="7"/>
    <s v="30 LSN"/>
    <s v=""/>
    <s v="30"/>
    <s v="LSN"/>
    <n v="12"/>
    <s v="PCS"/>
    <s v=""/>
    <s v=""/>
    <n v="360"/>
    <s v="PCS"/>
  </r>
  <r>
    <x v="1800"/>
    <s v="mechpentizo20tm030a1l"/>
    <s v="mptizo20tm030a1l"/>
    <s v=""/>
    <s v="Mech Pen Tizo 2.0 TM 030A-1L"/>
    <s v="MP TIZO 2.0 TM 030A-1L"/>
    <x v="787"/>
    <x v="0"/>
    <e v="#REF!"/>
    <s v="DB STATIONERY"/>
    <s v="48 LSN"/>
    <s v="mechpen"/>
    <m/>
    <s v="48 LSN_"/>
    <n v="7"/>
    <n v="7"/>
    <s v="48 LSN"/>
    <s v=""/>
    <s v="48"/>
    <s v="LSN"/>
    <n v="12"/>
    <s v="PCS"/>
    <s v=""/>
    <s v=""/>
    <n v="576"/>
    <s v="PCS"/>
  </r>
  <r>
    <x v="1801"/>
    <s v="mechpentizog09031a24pcs"/>
    <s v="mptizo24pcsg09031a"/>
    <s v=""/>
    <s v="Mechpen Tizo G09031A 24 pcs"/>
    <s v="MP. TIZO 24 PCS G09031A"/>
    <x v="787"/>
    <x v="0"/>
    <e v="#REF!"/>
    <s v="DB STATIONERY"/>
    <s v="72 PCS"/>
    <s v="mechpen"/>
    <m/>
    <s v="72 PCS_"/>
    <n v="7"/>
    <n v="7"/>
    <s v="72 PCS"/>
    <s v=""/>
    <s v="72"/>
    <s v="PCS"/>
    <s v=""/>
    <s v=""/>
    <s v=""/>
    <s v=""/>
    <n v="72"/>
    <s v="PCS"/>
  </r>
  <r>
    <x v="1802"/>
    <s v="nametagdusbiru300"/>
    <s v="ntagdbiru300"/>
    <s v=""/>
    <s v="Name Tag Dus Biru 300"/>
    <s v="N TAG D/BIRU 300"/>
    <x v="787"/>
    <x v="0"/>
    <e v="#REF!"/>
    <s v="ETJ"/>
    <s v="4000 PCS"/>
    <s v="dll"/>
    <m/>
    <s v="4000 PCS_"/>
    <n v="9"/>
    <n v="9"/>
    <s v="4000 PCS"/>
    <s v=""/>
    <s v="4000"/>
    <s v="PCS"/>
    <s v=""/>
    <s v=""/>
    <s v=""/>
    <s v=""/>
    <n v="4000"/>
    <s v="PCS"/>
  </r>
  <r>
    <x v="1803"/>
    <s v="nametagdusmerah301"/>
    <s v="ntagdmrh301"/>
    <s v=""/>
    <s v="Name Tag Dus Merah 301"/>
    <s v="N. TAG D/MRH 301"/>
    <x v="787"/>
    <x v="0"/>
    <e v="#REF!"/>
    <s v="ETJ"/>
    <s v="4000 PCS"/>
    <s v="dll"/>
    <m/>
    <s v="4000 PCS_"/>
    <n v="9"/>
    <n v="9"/>
    <s v="4000 PCS"/>
    <s v=""/>
    <s v="4000"/>
    <s v="PCS"/>
    <s v=""/>
    <s v=""/>
    <s v=""/>
    <s v=""/>
    <n v="4000"/>
    <s v="PCS"/>
  </r>
  <r>
    <x v="1804"/>
    <s v="guntingkuku777besarn211"/>
    <s v="n211nailclipper|guntingkuku777besar600@12"/>
    <s v=""/>
    <s v="Gunting kuku 777 besar N-211"/>
    <s v="N-211 NAIL CLIPPER | GUNTING KUKU 777 BESAR (600@12)"/>
    <x v="787"/>
    <x v="0"/>
    <e v="#REF!"/>
    <s v="BINTANG JAYA"/>
    <s v="50 LSN"/>
    <s v="gunting"/>
    <m/>
    <s v="50 LSN_"/>
    <n v="7"/>
    <n v="7"/>
    <s v="50 LSN"/>
    <s v=""/>
    <s v="50"/>
    <s v="LSN"/>
    <n v="12"/>
    <s v="PCS"/>
    <s v=""/>
    <s v=""/>
    <n v="600"/>
    <s v="PCS"/>
  </r>
  <r>
    <x v="1805"/>
    <s v="nametagb3"/>
    <s v="nametagb3"/>
    <s v=""/>
    <s v="Nametag B3"/>
    <s v="NAMETAG B3"/>
    <x v="787"/>
    <x v="0"/>
    <e v="#REF!"/>
    <s v="SINAR MAS"/>
    <s v="4000 PCS"/>
    <s v="dll"/>
    <m/>
    <s v="4000 PCS_"/>
    <n v="9"/>
    <n v="9"/>
    <s v="4000 PCS"/>
    <s v=""/>
    <s v="4000"/>
    <s v="PCS"/>
    <s v=""/>
    <s v=""/>
    <s v=""/>
    <s v=""/>
    <n v="4000"/>
    <s v="PCS"/>
  </r>
  <r>
    <x v="1806"/>
    <s v="nametagb4"/>
    <s v="nametagb4"/>
    <s v=""/>
    <s v="Nametag B4"/>
    <s v="NAMETAG B4"/>
    <x v="787"/>
    <x v="0"/>
    <e v="#REF!"/>
    <s v="SINAR MAS"/>
    <s v="3200 PCS"/>
    <s v="dll"/>
    <m/>
    <s v="3200 PCS_"/>
    <n v="9"/>
    <n v="9"/>
    <s v="3200 PCS"/>
    <s v=""/>
    <s v="3200"/>
    <s v="PCS"/>
    <s v=""/>
    <s v=""/>
    <s v=""/>
    <s v=""/>
    <n v="3200"/>
    <s v="PCS"/>
  </r>
  <r>
    <x v="1807"/>
    <s v="nba5kya58811"/>
    <s v="notebooka5kya58811"/>
    <s v=""/>
    <s v="NB A5 KY-A58811"/>
    <s v="NOTE BOOK A5 KY-A58811"/>
    <x v="787"/>
    <x v="0"/>
    <e v="#REF!"/>
    <s v="DB STATIONE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1808"/>
    <s v="nba5kya58812"/>
    <s v="notebooka5kya58812"/>
    <s v=""/>
    <s v="NB A5 KY-A58812"/>
    <s v="NOTE BOOK A5 KY-A58812"/>
    <x v="787"/>
    <x v="0"/>
    <e v="#REF!"/>
    <s v="DB STATIONE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1809"/>
    <s v="nba5kya58815"/>
    <s v="notebooka5kya58815"/>
    <s v=""/>
    <s v="NB A5 KY-A58815"/>
    <s v="NOTE BOOK A5 KY-A58815"/>
    <x v="787"/>
    <x v="0"/>
    <e v="#REF!"/>
    <s v="DB STATIONERY"/>
    <s v="120 PCS"/>
    <s v="buku"/>
    <m/>
    <s v="120 PCS_"/>
    <n v="8"/>
    <n v="8"/>
    <s v="120 PCS"/>
    <s v=""/>
    <s v="120"/>
    <s v="PCS"/>
    <s v=""/>
    <s v=""/>
    <s v=""/>
    <s v=""/>
    <n v="120"/>
    <s v="PCS"/>
  </r>
  <r>
    <x v="1810"/>
    <s v="notebookexclusive0801"/>
    <s v="notebookexclusive0801"/>
    <s v=""/>
    <s v="Notebook Exclusive 0801"/>
    <s v="NOTE BOOK EXCLUSIVE 0801"/>
    <x v="787"/>
    <x v="0"/>
    <e v="#REF!"/>
    <s v="BINTANG SAUDARA"/>
    <s v="60 PCS"/>
    <s v="note"/>
    <m/>
    <s v="60 PCS_"/>
    <n v="7"/>
    <n v="7"/>
    <s v="60 PCS"/>
    <s v=""/>
    <s v="60"/>
    <s v="PCS"/>
    <s v=""/>
    <s v=""/>
    <s v=""/>
    <s v=""/>
    <n v="60"/>
    <s v="PCS"/>
  </r>
  <r>
    <x v="1811"/>
    <s v="nbspiral856014b5"/>
    <s v="notebookspiral856014b5"/>
    <s v=""/>
    <s v="NB Spiral 8560-14 (B5)"/>
    <s v="NOTE BOOK SPIRAL 8560-14 (B5)"/>
    <x v="787"/>
    <x v="0"/>
    <e v="#REF!"/>
    <s v="DUTA BAHAGIA"/>
    <s v="160 PCS"/>
    <s v="buku"/>
    <m/>
    <s v="160 PCS_"/>
    <n v="8"/>
    <n v="8"/>
    <s v="160 PCS"/>
    <s v=""/>
    <s v="160"/>
    <s v="PCS"/>
    <s v=""/>
    <s v=""/>
    <s v=""/>
    <s v=""/>
    <n v="160"/>
    <s v="PCS"/>
  </r>
  <r>
    <x v="1812"/>
    <s v="nbspiral856016b5"/>
    <s v="notebookspiral856016b5"/>
    <s v=""/>
    <s v="NB Spiral 8560-16 (B5)"/>
    <s v="NOTE BOOK SPIRAL 8560-16 (B5)"/>
    <x v="787"/>
    <x v="0"/>
    <e v="#REF!"/>
    <s v="DUTA BAHAGIA"/>
    <s v="144 PCS"/>
    <s v="buku"/>
    <m/>
    <s v="144 PCS_"/>
    <n v="8"/>
    <n v="8"/>
    <s v="144 PCS"/>
    <s v=""/>
    <s v="144"/>
    <s v="PCS"/>
    <s v=""/>
    <s v=""/>
    <s v=""/>
    <s v=""/>
    <n v="144"/>
    <s v="PCS"/>
  </r>
  <r>
    <x v="1813"/>
    <s v="nbspiral856018b5"/>
    <s v="notebookspiral856018b5"/>
    <s v=""/>
    <s v="NB Spiral 8560-18 (B5)"/>
    <s v="NOTE BOOK SPIRAL 8560-18 (B5)"/>
    <x v="787"/>
    <x v="0"/>
    <e v="#REF!"/>
    <s v="DUTA BAHAGIA"/>
    <s v="144 PCS"/>
    <s v="buku"/>
    <m/>
    <s v="144 PCS_"/>
    <n v="8"/>
    <n v="8"/>
    <s v="144 PCS"/>
    <s v=""/>
    <s v="144"/>
    <s v="PCS"/>
    <s v=""/>
    <s v=""/>
    <s v=""/>
    <s v=""/>
    <n v="144"/>
    <s v="PCS"/>
  </r>
  <r>
    <x v="1814"/>
    <s v="nbspiralxq80k851a6flamingo"/>
    <s v="notebookspiralxq80k851a6flamingo"/>
    <s v=""/>
    <s v="NB Spiral XQ 80K-851 (A6) Flamingo"/>
    <s v="NOTE BOOK SPIRAL XQ80K-851 (A6) FLAMINGO"/>
    <x v="787"/>
    <x v="0"/>
    <e v="#REF!"/>
    <s v="DUTA BAHAGIA"/>
    <s v="240 PCS"/>
    <s v="buku"/>
    <m/>
    <s v="240 PCS_"/>
    <n v="8"/>
    <n v="8"/>
    <s v="240 PCS"/>
    <s v=""/>
    <s v="240"/>
    <s v="PCS"/>
    <s v=""/>
    <s v=""/>
    <s v=""/>
    <s v=""/>
    <n v="240"/>
    <s v="PCS"/>
  </r>
  <r>
    <x v="1815"/>
    <s v="nbspirala98qy190402faflamingo"/>
    <s v="notebooxspirala98qy190402faflamingi"/>
    <s v=""/>
    <s v="NB Spiral A98QY-190/ 402 FA Flamingo"/>
    <s v="NOTE BOOX SPIRAL A98QY-190/402 FAFLAMINGI"/>
    <x v="787"/>
    <x v="0"/>
    <e v="#REF!"/>
    <s v="DUTA BAHAGIA"/>
    <s v="288 PCS"/>
    <s v="buku"/>
    <m/>
    <s v="288 PCS_"/>
    <n v="8"/>
    <n v="8"/>
    <s v="288 PCS"/>
    <s v=""/>
    <s v="288"/>
    <s v="PCS"/>
    <s v=""/>
    <s v=""/>
    <s v=""/>
    <s v=""/>
    <n v="288"/>
    <s v="PCS"/>
  </r>
  <r>
    <x v="1816"/>
    <s v="nbspirala65qy190402faflamingo"/>
    <s v="notebookspirala65qy190402faflamingo"/>
    <s v=""/>
    <s v="NB Spiral A65QY-190402 FA Flamingo"/>
    <s v="NOTEBOOK SPIRAL A65QY-190402 FA FLAMINGO"/>
    <x v="787"/>
    <x v="0"/>
    <e v="#REF!"/>
    <s v="DUTA BAHAGIA"/>
    <s v="91 PCS"/>
    <s v="buku"/>
    <m/>
    <s v="91 PCS_"/>
    <n v="7"/>
    <n v="7"/>
    <s v="91 PCS"/>
    <s v=""/>
    <s v="91"/>
    <s v="PCS"/>
    <s v=""/>
    <s v=""/>
    <s v=""/>
    <s v=""/>
    <n v="91"/>
    <s v="PCS"/>
  </r>
  <r>
    <x v="1817"/>
    <s v="notes15680addresstelepon"/>
    <s v="notes15680addtelp"/>
    <s v=""/>
    <s v="Notes 156-80/ Address Telepon"/>
    <s v="NOTES 156-80/ ADD TELP"/>
    <x v="787"/>
    <x v="0"/>
    <e v="#REF!"/>
    <s v="BINTANG SAUDARA"/>
    <s v="60 LSN"/>
    <s v="note"/>
    <m/>
    <s v="60 LSN_"/>
    <n v="7"/>
    <n v="7"/>
    <s v="60 LSN"/>
    <s v=""/>
    <s v="60"/>
    <s v="LSN"/>
    <n v="12"/>
    <s v="PCS"/>
    <s v=""/>
    <s v=""/>
    <n v="720"/>
    <s v="PCS"/>
  </r>
  <r>
    <x v="1818"/>
    <s v="notesspirala5tutuphitam"/>
    <s v="notesspirala5tutuptutuphitam124"/>
    <s v=""/>
    <s v="Notes Spiral A5 Tutup Hitam"/>
    <s v="NOTES SPIRAL A5 TUTUP TUTUP HITAM (124)"/>
    <x v="787"/>
    <x v="0"/>
    <e v="#REF!"/>
    <s v="BINTANG SAUDARA"/>
    <s v="124 PCS"/>
    <s v="note"/>
    <m/>
    <s v="124 PCS_"/>
    <n v="8"/>
    <n v="8"/>
    <s v="124 PCS"/>
    <s v=""/>
    <s v="124"/>
    <s v="PCS"/>
    <s v=""/>
    <s v=""/>
    <s v=""/>
    <s v=""/>
    <n v="124"/>
    <s v="PCS"/>
  </r>
  <r>
    <x v="1819"/>
    <s v="notesspiralb5tutuphitam"/>
    <s v="notesspiralb5tutuptutuphitam108"/>
    <s v=""/>
    <s v="Notes Spiral B5 Tutup Hitam"/>
    <s v="NOTES SPIRAL B5 TUTUP TUTUP HITAM (108)"/>
    <x v="787"/>
    <x v="0"/>
    <e v="#REF!"/>
    <s v="BINTANG SAUDARA"/>
    <s v="108 PCS"/>
    <s v="note"/>
    <m/>
    <s v="108 PCS_"/>
    <n v="8"/>
    <n v="8"/>
    <s v="108 PCS"/>
    <s v=""/>
    <s v="108"/>
    <s v="PCS"/>
    <s v=""/>
    <s v=""/>
    <s v=""/>
    <s v=""/>
    <n v="108"/>
    <s v="PCS"/>
  </r>
  <r>
    <x v="1820"/>
    <s v="opastel12whw"/>
    <s v="opastelhw12w"/>
    <s v=""/>
    <s v="O Pastel 12W HW"/>
    <s v="O PASTEL HW 12W"/>
    <x v="787"/>
    <x v="0"/>
    <e v="#REF!"/>
    <s v="ANTON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1821"/>
    <s v="opastel18wdb99818"/>
    <s v="oilpastel18wdb99818"/>
    <s v=""/>
    <s v="O pastel 18W DB 998-18"/>
    <s v="OIL PASTEL 18W DB998-18"/>
    <x v="787"/>
    <x v="0"/>
    <e v="#REF!"/>
    <s v="DB"/>
    <s v="72 SET"/>
    <s v="cr/op"/>
    <m/>
    <s v="72 SET_"/>
    <n v="7"/>
    <n v="7"/>
    <s v="72 SET"/>
    <s v=""/>
    <s v="72"/>
    <s v="SET"/>
    <s v=""/>
    <s v=""/>
    <s v=""/>
    <s v=""/>
    <n v="72"/>
    <s v="SET"/>
  </r>
  <r>
    <x v="1822"/>
    <s v="opastel24wdb99824"/>
    <s v="oilpastel24wdb99824"/>
    <s v=""/>
    <s v="O pastel 24W DB 998-24"/>
    <s v="OIL PASTEL 24W DB998-24"/>
    <x v="787"/>
    <x v="0"/>
    <e v="#REF!"/>
    <s v="DB"/>
    <s v="60 SET"/>
    <s v="cr/op"/>
    <m/>
    <s v="60 SET_"/>
    <n v="7"/>
    <n v="7"/>
    <s v="60 SET"/>
    <s v=""/>
    <s v="60"/>
    <s v="SET"/>
    <s v=""/>
    <s v=""/>
    <s v=""/>
    <s v=""/>
    <n v="60"/>
    <s v="SET"/>
  </r>
  <r>
    <x v="1823"/>
    <s v="opastel36wdb99836"/>
    <s v="oilpastel36wdb99836"/>
    <s v=""/>
    <s v="O Pastel 36W DB 998-36"/>
    <s v="OIL PASTEL 36W DB998-36"/>
    <x v="787"/>
    <x v="0"/>
    <e v="#REF!"/>
    <s v="DB"/>
    <s v="42 SET"/>
    <s v="cr/op"/>
    <m/>
    <s v="42 SET_"/>
    <n v="7"/>
    <n v="7"/>
    <s v="42 SET"/>
    <s v=""/>
    <s v="42"/>
    <s v="SET"/>
    <s v=""/>
    <s v=""/>
    <s v=""/>
    <s v=""/>
    <n v="42"/>
    <s v="SET"/>
  </r>
  <r>
    <x v="1824"/>
    <s v="opasteldebozz12"/>
    <s v="oilpasteldebozz12"/>
    <s v=""/>
    <s v="O pastel Debozz 12"/>
    <s v="OIL PASTEL DEBOZZ 12"/>
    <x v="787"/>
    <x v="0"/>
    <e v="#REF!"/>
    <s v="DB"/>
    <s v="144 SET"/>
    <s v="cr/op"/>
    <m/>
    <s v="144 SET_"/>
    <n v="8"/>
    <n v="8"/>
    <s v="144 SET"/>
    <s v=""/>
    <s v="144"/>
    <s v="SET"/>
    <s v=""/>
    <s v=""/>
    <s v=""/>
    <s v=""/>
    <n v="144"/>
    <s v="SET"/>
  </r>
  <r>
    <x v="1825"/>
    <s v="opastel12wdb99812a"/>
    <s v="oilpasteldebozz12db99812a"/>
    <s v=""/>
    <s v="O pastel 12W DB 998-12 A"/>
    <s v="OIL PASTEL DEBOZZ 12 DB998-12A"/>
    <x v="787"/>
    <x v="0"/>
    <e v="#REF!"/>
    <s v="DB"/>
    <s v="144 SET"/>
    <s v="cr/op"/>
    <m/>
    <s v="144 SET_"/>
    <n v="8"/>
    <n v="8"/>
    <s v="144 SET"/>
    <s v=""/>
    <s v="144"/>
    <s v="SET"/>
    <s v=""/>
    <s v=""/>
    <s v=""/>
    <s v=""/>
    <n v="144"/>
    <s v="SET"/>
  </r>
  <r>
    <x v="1826"/>
    <s v="guntingollgunindo"/>
    <s v="ollgunindo"/>
    <s v=""/>
    <s v="Gunting OLL Gunindo"/>
    <s v="OLL GUNINDO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827"/>
    <s v="guntingollgunindo"/>
    <s v="ollgunindolp"/>
    <s v=""/>
    <s v="Gunting OLL Gunindo"/>
    <s v="OLL GUNINDO (LP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828"/>
    <s v="guntingollgunindo"/>
    <s v="ollgunindolp30dzct"/>
    <s v=""/>
    <s v="Gunting OLL Gunindo"/>
    <s v="OLL GUNINDO (LP) (30 DZ/ CT)"/>
    <x v="787"/>
    <x v="0"/>
    <e v="#REF!"/>
    <s v="GUNINDO"/>
    <s v="30 LSN"/>
    <s v="gunting"/>
    <m/>
    <s v="30 LSN_"/>
    <n v="7"/>
    <n v="7"/>
    <s v="30 LSN"/>
    <s v=""/>
    <s v="30"/>
    <s v="LSN"/>
    <n v="12"/>
    <s v="PCS"/>
    <s v=""/>
    <s v=""/>
    <n v="360"/>
    <s v="PCS"/>
  </r>
  <r>
    <x v="1829"/>
    <s v="guntingommgunindo"/>
    <s v="ommgunindo"/>
    <s v=""/>
    <s v="Gunting OMM Gunindo"/>
    <s v="OMM GUNINDO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830"/>
    <s v="guntingommgunindo"/>
    <s v="ommgunindolp60dzct"/>
    <s v=""/>
    <s v="Gunting OMM Gunindo"/>
    <s v="OMM GUNINDO (LP) (60 DZ/ CT)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831"/>
    <s v="kantongopp18x36"/>
    <s v="opp18x36"/>
    <s v=""/>
    <s v="Kantong OPP 18x36"/>
    <s v="OPP 18x36"/>
    <x v="787"/>
    <x v="0"/>
    <e v="#REF!"/>
    <s v="WIN'S SENTOSA"/>
    <s v="700 PCS"/>
    <s v="dll"/>
    <m/>
    <s v="700 PCS_"/>
    <n v="8"/>
    <n v="8"/>
    <s v="700 PCS"/>
    <s v=""/>
    <s v="700"/>
    <s v="PCS"/>
    <s v=""/>
    <s v=""/>
    <s v=""/>
    <s v=""/>
    <n v="700"/>
    <s v="PCS"/>
  </r>
  <r>
    <x v="1832"/>
    <s v="isolasiopp18x36"/>
    <s v="opp18x36@700"/>
    <s v=""/>
    <s v="Isolasi OPP 18 x 36"/>
    <s v="OPP 18X36 @700"/>
    <x v="787"/>
    <x v="0"/>
    <e v="#REF!"/>
    <s v="WIN'S SENTOSA"/>
    <s v="700 ROL"/>
    <s v="isolasi"/>
    <m/>
    <s v="700 ROL_"/>
    <n v="8"/>
    <n v="8"/>
    <s v="700 ROL"/>
    <s v=""/>
    <s v="700"/>
    <s v="ROL"/>
    <s v=""/>
    <s v=""/>
    <s v=""/>
    <s v=""/>
    <n v="700"/>
    <s v="ROL"/>
  </r>
  <r>
    <x v="1833"/>
    <s v="plakbandopp20x40mix@700"/>
    <s v="opp20x40mix@700"/>
    <s v=""/>
    <s v="Plakband OPP 20 x 40 MIX @ 700"/>
    <s v="OPP 20X40 MIX @700"/>
    <x v="787"/>
    <x v="0"/>
    <e v="#REF!"/>
    <s v="WIN'S SENTOSA"/>
    <s v="1 CTN"/>
    <s v="isolasi"/>
    <m/>
    <s v="1 CTN_"/>
    <n v="6"/>
    <n v="6"/>
    <s v="1 CTN"/>
    <s v=""/>
    <s v="1"/>
    <s v="CTN"/>
    <s v=""/>
    <s v=""/>
    <s v=""/>
    <s v=""/>
    <n v="1"/>
    <s v="CTN"/>
  </r>
  <r>
    <x v="1834"/>
    <s v="isolasiopp25x50"/>
    <s v="opp25x50@560"/>
    <s v=""/>
    <s v="Isolasi OPP 25 x 50"/>
    <s v="OPP 25X50 @560"/>
    <x v="787"/>
    <x v="0"/>
    <e v="#REF!"/>
    <s v="WIN'S SENTOSA"/>
    <s v="560 ROL"/>
    <s v="isolasi"/>
    <m/>
    <s v="560 ROL_"/>
    <n v="8"/>
    <n v="8"/>
    <s v="560 ROL"/>
    <s v=""/>
    <s v="560"/>
    <s v="ROL"/>
    <s v=""/>
    <s v=""/>
    <s v=""/>
    <s v=""/>
    <n v="560"/>
    <s v="ROL"/>
  </r>
  <r>
    <x v="1835"/>
    <s v="crayonopastel12wopsq12w"/>
    <s v="opsq12w|0417crayonoilpastel12w144@12"/>
    <s v=""/>
    <s v="Crayon O pastel 12W OP-SQ12W"/>
    <s v="OP-SQ12W | 0417 CRAYON OIL PASTEL 12W (144@12)"/>
    <x v="787"/>
    <x v="0"/>
    <e v="#REF!"/>
    <s v="BINTANG JAYA"/>
    <s v="144 LSN"/>
    <s v="cr/op"/>
    <m/>
    <s v="144 LSN_"/>
    <n v="8"/>
    <n v="8"/>
    <s v="144 LSN"/>
    <s v=""/>
    <s v="144"/>
    <s v="LSN"/>
    <n v="12"/>
    <s v="PCS"/>
    <s v=""/>
    <s v=""/>
    <n v="1728"/>
    <s v="PCS"/>
  </r>
  <r>
    <x v="1836"/>
    <s v="kertaslipatorigamifluorescentalfa12x12"/>
    <s v="origamifluorescentalfa12x12"/>
    <s v=""/>
    <s v="Kertas lipat origami Fluorescent Alfa 12x12"/>
    <s v="ORIGAMI FLUORESCENT ALFA 12X12"/>
    <x v="787"/>
    <x v="0"/>
    <e v="#REF!"/>
    <s v="PARAMA"/>
    <s v="1200 PCS"/>
    <s v="kertas"/>
    <m/>
    <s v="1200 PCS_"/>
    <n v="9"/>
    <n v="9"/>
    <s v="1200 PCS"/>
    <s v=""/>
    <s v="1200"/>
    <s v="PCS"/>
    <s v=""/>
    <s v=""/>
    <s v=""/>
    <s v=""/>
    <n v="1200"/>
    <s v="PCS"/>
  </r>
  <r>
    <x v="1837"/>
    <s v="kertaslipatorigamifluorescentalfa14x14"/>
    <s v="origamifluorescentalfa14x14"/>
    <s v=""/>
    <s v="Kertas lipat origami Fluorescent Alfa 14x14"/>
    <s v="ORIGAMI FLUORESCENT ALFA 14X14"/>
    <x v="787"/>
    <x v="0"/>
    <e v="#REF!"/>
    <s v="PARAMA"/>
    <s v="900 PCS"/>
    <s v="kertas"/>
    <m/>
    <s v="900 PCS_"/>
    <n v="8"/>
    <n v="8"/>
    <s v="900 PCS"/>
    <s v=""/>
    <s v="900"/>
    <s v="PCS"/>
    <s v=""/>
    <s v=""/>
    <s v=""/>
    <s v=""/>
    <n v="900"/>
    <s v="PCS"/>
  </r>
  <r>
    <x v="1838"/>
    <s v="kertaslipatorigamifluorescentalfa16x16"/>
    <s v="origamifluorescentalfa16x16"/>
    <s v=""/>
    <s v="Kertas lipat origami Fluorescent Alfa 16x16"/>
    <s v="ORIGAMI FLUORESCENT ALFA 16X16"/>
    <x v="787"/>
    <x v="0"/>
    <e v="#REF!"/>
    <s v="PARAMA"/>
    <s v="750 PCS"/>
    <s v="kertas"/>
    <m/>
    <s v="750 PCS_"/>
    <n v="8"/>
    <n v="8"/>
    <s v="750 PCS"/>
    <s v=""/>
    <s v="750"/>
    <s v="PCS"/>
    <s v=""/>
    <s v=""/>
    <s v=""/>
    <s v=""/>
    <n v="750"/>
    <s v="PCS"/>
  </r>
  <r>
    <x v="1839"/>
    <s v="kertaslipatorigamifluorescentalfa20x20"/>
    <s v="origamifluorescentalfa20x20"/>
    <s v=""/>
    <s v="Kertas lipat origami Fluorescent Alfa 20x20"/>
    <s v="ORIGAMI FLUORESCENT ALFA 20X20"/>
    <x v="787"/>
    <x v="0"/>
    <e v="#REF!"/>
    <s v="PARAMA"/>
    <s v="500 PCS"/>
    <s v="kertas"/>
    <m/>
    <s v="500 PCS_"/>
    <n v="8"/>
    <n v="8"/>
    <s v="500 PCS"/>
    <s v=""/>
    <s v="500"/>
    <s v="PCS"/>
    <s v=""/>
    <s v=""/>
    <s v=""/>
    <s v=""/>
    <n v="500"/>
    <s v="PCS"/>
  </r>
  <r>
    <x v="1840"/>
    <s v="guntingossgunindo"/>
    <s v="ossgunindo"/>
    <s v=""/>
    <s v="Gunting OSS Gunindo"/>
    <s v="OSS GUNINDO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841"/>
    <s v="guntingossgunindo"/>
    <s v="ossgunindolp60dzct"/>
    <s v=""/>
    <s v="Gunting OSS Gunindo"/>
    <s v="OSS GUNINDO (LP) (60 DZ/ CT)"/>
    <x v="787"/>
    <x v="0"/>
    <e v="#REF!"/>
    <s v="GUNINDO"/>
    <s v="60 LSN"/>
    <s v="gunting"/>
    <m/>
    <s v="60 LSN_"/>
    <n v="7"/>
    <n v="7"/>
    <s v="60 LSN"/>
    <s v=""/>
    <s v="60"/>
    <s v="LSN"/>
    <n v="12"/>
    <s v="PCS"/>
    <s v=""/>
    <s v=""/>
    <n v="720"/>
    <s v="PCS"/>
  </r>
  <r>
    <x v="1842"/>
    <s v="paperbagbatikbesartaliputih"/>
    <s v="pbagbatikbtaliputih"/>
    <s v=""/>
    <s v="Paper Bag Batik Besar Tali Putih"/>
    <s v="P BAG BATIK B TALI PUTIH"/>
    <x v="787"/>
    <x v="0"/>
    <e v="#REF!"/>
    <s v="ALPINDO"/>
    <s v="50 LSN"/>
    <s v="ras"/>
    <m/>
    <s v="50 LSN_"/>
    <n v="7"/>
    <n v="7"/>
    <s v="50 LSN"/>
    <s v=""/>
    <s v="50"/>
    <s v="LSN"/>
    <n v="12"/>
    <s v="PCS"/>
    <s v=""/>
    <s v=""/>
    <n v="600"/>
    <s v="PCS"/>
  </r>
  <r>
    <x v="1843"/>
    <s v="paperbagbatikbesartaliputih"/>
    <s v="pbagbatikbesartaliputih"/>
    <s v=""/>
    <s v="Paper Bag Batik Besar Tali Putih"/>
    <s v="P BAG BATIK BESAR TALI PUTIH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4"/>
    <s v="paperbagbatikb"/>
    <s v="pbagbatikbsr"/>
    <s v=""/>
    <s v="Paper bag batik B"/>
    <s v="P BAG BATIK BSR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5"/>
    <s v="paperbagbatikk"/>
    <s v="pbagbatikfolio"/>
    <s v=""/>
    <s v="Paper bag batik k"/>
    <s v="P BAG BATIK FOLIO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6"/>
    <s v="paperbagbatiktanggungtaliputih"/>
    <s v="pbagbatiktgtaliputih"/>
    <s v=""/>
    <s v="Paper bag batik tanggung tali putih"/>
    <s v="P BAG BATIK TG TALI PUTIH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7"/>
    <s v="paperbagbatikxl"/>
    <s v="pbagbatikxl"/>
    <s v=""/>
    <s v="Paper bag batik XL"/>
    <s v="P BAG BATIK XL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8"/>
    <s v="paperbagbatikbesartaliputih"/>
    <s v="pbagbatikxltaliputihbesar"/>
    <s v=""/>
    <s v="Paper Bag Batik Besar Tali Putih"/>
    <s v="P BAG BATIK XL TALI PUTIH BESAR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1849"/>
    <s v="pianikabrotherpink"/>
    <s v="pbrotherpink"/>
    <s v=""/>
    <s v="Pianika Brother Pink"/>
    <s v="P BROTHER PINK"/>
    <x v="787"/>
    <x v="0"/>
    <e v="#REF!"/>
    <s v="DB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1850"/>
    <s v="pcase65031hg"/>
    <s v="pcase65031hg"/>
    <s v=""/>
    <s v="P case 65031 HG"/>
    <s v="P CASE 65031 HG"/>
    <x v="787"/>
    <x v="0"/>
    <e v="#REF!"/>
    <s v="PMJP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51"/>
    <s v="pcaseb233"/>
    <s v="pcaseb233"/>
    <s v=""/>
    <s v="P case B 233"/>
    <s v="P CASE B233"/>
    <x v="787"/>
    <x v="0"/>
    <e v="#REF!"/>
    <s v="PMJP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52"/>
    <s v="pcasemobilsetgp0008"/>
    <s v="pcasegp00083mobilset"/>
    <s v=""/>
    <s v="P case mobil set GP-0008"/>
    <s v="P CASE GP 0008-3 MOBIL SET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53"/>
    <s v="pcasegp0183"/>
    <s v="pcasegp0183"/>
    <s v=""/>
    <s v="P case GP-018-3"/>
    <s v="P CASE GP 018-3"/>
    <x v="787"/>
    <x v="0"/>
    <e v="#REF!"/>
    <s v="SBS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1854"/>
    <s v="pcaseresta776"/>
    <s v="pcaseresta776"/>
    <s v=""/>
    <s v="P case rest A 776"/>
    <s v="P CASE REST A 776"/>
    <x v="787"/>
    <x v="0"/>
    <e v="#REF!"/>
    <s v="HONG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55"/>
    <s v="pcaseresth466"/>
    <s v="pcaseresth466"/>
    <s v=""/>
    <s v="P case rest H 466"/>
    <s v="P CASE REST H 466"/>
    <x v="787"/>
    <x v="0"/>
    <e v="#REF!"/>
    <s v="HONG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56"/>
    <s v="pcaseresth761"/>
    <s v="pcaseresth761"/>
    <s v=""/>
    <s v="P case rest H 761"/>
    <s v="P CASE REST H 761"/>
    <x v="787"/>
    <x v="0"/>
    <e v="#REF!"/>
    <s v="HON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57"/>
    <s v="pcasexu0084"/>
    <s v="pcasexu0084"/>
    <s v=""/>
    <s v="P case XU-0084"/>
    <s v="P CASE XU-0084"/>
    <x v="787"/>
    <x v="0"/>
    <e v="#REF!"/>
    <s v="PMJP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58"/>
    <s v="pianikaaltoz32a"/>
    <s v="paltoz32a"/>
    <s v=""/>
    <s v="Pianika Altoz 32 A"/>
    <s v="P. ALTOZ 32 A"/>
    <x v="787"/>
    <x v="0"/>
    <e v="#REF!"/>
    <s v="DB STATIONERY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1859"/>
    <s v="pianikaaltoz32bbiru"/>
    <s v="paltozbirualtoz32b"/>
    <s v=""/>
    <s v="Pianika Altoz 32 B Biru"/>
    <s v="P. ALTOZ BIRU ALTOZ-32 B"/>
    <x v="787"/>
    <x v="0"/>
    <e v="#REF!"/>
    <s v="DB STATIONERY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1860"/>
    <s v="pianikabrother"/>
    <s v="pbrother"/>
    <s v=""/>
    <s v="Pianika Brother "/>
    <s v="P.BROTHER"/>
    <x v="787"/>
    <x v="0"/>
    <e v="#REF!"/>
    <s v="DB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1861"/>
    <s v="pcaseklgf35mobilsusun3"/>
    <s v="pckalengf35mobil3susun22x9"/>
    <s v=""/>
    <s v="P case klg F-35 mobil susun 3"/>
    <s v="P/C KALENG F-35 MOBIL 3 SUSUN (22X9)"/>
    <x v="787"/>
    <x v="0"/>
    <e v="#REF!"/>
    <s v="HARAPAN JAYA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62"/>
    <s v="pcaseklgf39mobilsusun3"/>
    <s v="pcklgf39mobilssn322*9"/>
    <s v=""/>
    <s v="P case klg F-39 mobil susun 3"/>
    <s v="P/C KLG F-39 MOBIL SSN 3 (22*9)"/>
    <x v="787"/>
    <x v="1"/>
    <e v="#REF!"/>
    <s v="SAMUDERA ANGKASA JAYA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863"/>
    <s v="pcasekodea2020d3ssn3d"/>
    <s v="pckode3ss3da2020d"/>
    <s v=""/>
    <s v="P case Kode A 2020 D 3ssn 3D"/>
    <s v="P/C KODE 3SS 3D A 2020 D"/>
    <x v="787"/>
    <x v="0"/>
    <e v="#REF!"/>
    <s v="SINAR MAS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1864"/>
    <s v="pcasekrt3320+lampususun3"/>
    <s v="pckrt3320lampussn3met"/>
    <s v=""/>
    <s v="P case KRT 3320+ Lampu susun 3"/>
    <s v="P/C KRT 3320 + LAMPU SSN 3 MET"/>
    <x v="787"/>
    <x v="1"/>
    <e v="#REF!"/>
    <s v="SAMUDERA ANGKASA JAYA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1865"/>
    <s v="pcasemagnittc1056"/>
    <s v="pcmagtc105622x75"/>
    <s v=""/>
    <s v="P case magnit TC-1056"/>
    <s v="P/C MAG TC-1056 (22X7.5)"/>
    <x v="787"/>
    <x v="0"/>
    <e v="#REF!"/>
    <s v="HARAPAN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866"/>
    <s v="pcasemagnittc1057"/>
    <s v="pcmagtc105722x75lc10"/>
    <s v=""/>
    <s v="P case magnit TC-1057"/>
    <s v="P/C MAG TC-1057 (22X7.5) (LC-10)"/>
    <x v="787"/>
    <x v="0"/>
    <e v="#REF!"/>
    <s v="HARAPAN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867"/>
    <s v="pcasemagnittc1058"/>
    <s v="pcmagtc105822x75"/>
    <s v=""/>
    <s v="P case magnit TC-1058"/>
    <s v="P/C MAG TC-1058 (22X7.5)"/>
    <x v="787"/>
    <x v="0"/>
    <e v="#REF!"/>
    <s v="HARAPAN JAY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868"/>
    <s v="paletanggur"/>
    <s v="paletanggur"/>
    <s v=""/>
    <s v="Palet Anggur"/>
    <s v="PALET ANGGUR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869"/>
    <s v="paletapel"/>
    <s v="paletapel"/>
    <s v=""/>
    <s v="Palet Apel"/>
    <s v="PALET APEL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870"/>
    <s v="paletcatairbiasadof"/>
    <s v="paletcatairbiasadof06013"/>
    <s v=""/>
    <s v="Palet cat air biasa DOF"/>
    <s v="PALET CAT AIR BIASA DOF 06013"/>
    <x v="787"/>
    <x v="0"/>
    <e v="#REF!"/>
    <s v="CAHAYA GEMILANG"/>
    <s v="84 LSN"/>
    <s v="dll"/>
    <m/>
    <s v="84 LSN_"/>
    <n v="7"/>
    <n v="7"/>
    <s v="84 LSN"/>
    <s v=""/>
    <s v="84"/>
    <s v="LSN"/>
    <n v="12"/>
    <s v="PCS"/>
    <s v=""/>
    <s v=""/>
    <n v="1008"/>
    <s v="PCS"/>
  </r>
  <r>
    <x v="1871"/>
    <s v="paletcatairtransparansakura"/>
    <s v="paletcatairtransparankode:06012"/>
    <s v=""/>
    <s v="Palet cat air transparan Sakura"/>
    <s v="PALET CAT AIR TRANSPARAN KODE : 06012"/>
    <x v="787"/>
    <x v="0"/>
    <e v="#REF!"/>
    <s v="CAHAYA GEMILANG"/>
    <s v="84 LSN"/>
    <s v="dll"/>
    <m/>
    <s v="84 LSN_"/>
    <n v="7"/>
    <n v="7"/>
    <s v="84 LSN"/>
    <s v=""/>
    <s v="84"/>
    <s v="LSN"/>
    <n v="12"/>
    <s v="PCS"/>
    <s v=""/>
    <s v=""/>
    <n v="1008"/>
    <s v="PCS"/>
  </r>
  <r>
    <x v="1872"/>
    <s v="paletgambar1011"/>
    <s v="paletgambar1011"/>
    <s v=""/>
    <s v="Palet Gambar 1011"/>
    <s v="PALET GAMBAR 1011"/>
    <x v="787"/>
    <x v="0"/>
    <e v="#REF!"/>
    <s v="SBS"/>
    <s v="48 LSN"/>
    <s v="dll"/>
    <m/>
    <s v="48 LSN_"/>
    <n v="7"/>
    <n v="7"/>
    <s v="48 LSN"/>
    <s v=""/>
    <s v="48"/>
    <s v="LSN"/>
    <n v="12"/>
    <s v="PCS"/>
    <s v=""/>
    <s v=""/>
    <n v="576"/>
    <s v="PCS"/>
  </r>
  <r>
    <x v="1873"/>
    <s v="paletgambarbiolaanggurwarnawag201"/>
    <s v="paletgambarbiolaanggurwarnawag201"/>
    <s v=""/>
    <s v="Palet gambar Biola-Anggur warna WAG-201"/>
    <s v="PALET GAMBAR BIOLA-ANGGUR WARNA/ WAG-201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874"/>
    <s v="paletgambarbiolaapelwarnawap202"/>
    <s v="paletgambarbiolaapelwarnawap202"/>
    <s v=""/>
    <s v="Palet gambar Biola-Apel warna WAP-202"/>
    <s v="PALET GAMBAR BIOLA-APEL WARNA/ WAP-202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1875"/>
    <s v="paletcatairdopkepiting202"/>
    <s v="palletdopkepiting202"/>
    <s v=""/>
    <s v="Palet Cat Air DOP Kepiting 202"/>
    <s v="PALLET DOP KEPITING 202"/>
    <x v="787"/>
    <x v="0"/>
    <e v="#REF!"/>
    <s v="ETJ"/>
    <s v="120 LSN"/>
    <s v="cat"/>
    <m/>
    <s v="120 LSN_"/>
    <n v="8"/>
    <n v="8"/>
    <s v="120 LSN"/>
    <s v=""/>
    <s v="120"/>
    <s v="LSN"/>
    <n v="12"/>
    <s v="PCS"/>
    <s v=""/>
    <s v=""/>
    <n v="1440"/>
    <s v="PCS"/>
  </r>
  <r>
    <x v="1876"/>
    <s v="paletcatairdopsakura201"/>
    <s v="palletdopsakura201"/>
    <s v=""/>
    <s v="Palet Cat Air DOP Sakura 201"/>
    <s v="PALLET DOP SAKURA 201"/>
    <x v="787"/>
    <x v="0"/>
    <e v="#REF!"/>
    <s v="ETJ"/>
    <s v="120 LSN"/>
    <s v="cat"/>
    <m/>
    <s v="120 LSN_"/>
    <n v="8"/>
    <n v="8"/>
    <s v="120 LSN"/>
    <s v=""/>
    <s v="120"/>
    <s v="LSN"/>
    <n v="12"/>
    <s v="PCS"/>
    <s v=""/>
    <s v=""/>
    <n v="1440"/>
    <s v="PCS"/>
  </r>
  <r>
    <x v="1877"/>
    <s v="taskertascoklatbesartebal"/>
    <s v="paperbagcoklatbesartebal"/>
    <s v=""/>
    <s v="Tas Kertas Coklat Besar Tebal"/>
    <s v="PAPER BAG COKLAT BESAR TEBAL"/>
    <x v="787"/>
    <x v="0"/>
    <e v="#REF!"/>
    <s v="BINTANG SAUDARA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1878"/>
    <s v="paperbagmj1"/>
    <s v="paperbagmj1"/>
    <s v=""/>
    <s v="Paper bag MJ-1"/>
    <s v="PAPER BAG MJ-1"/>
    <x v="787"/>
    <x v="0"/>
    <e v="#REF!"/>
    <s v="NEW GOTO"/>
    <s v="90 LSN"/>
    <s v="tas"/>
    <m/>
    <s v="90 LSN_"/>
    <n v="7"/>
    <n v="7"/>
    <s v="90 LSN"/>
    <s v=""/>
    <s v="90"/>
    <s v="LSN"/>
    <n v="12"/>
    <s v="PCS"/>
    <s v=""/>
    <s v=""/>
    <n v="1080"/>
    <s v="PCS"/>
  </r>
  <r>
    <x v="1879"/>
    <s v="taskertaspaperbagmotifbatikukbesar"/>
    <s v="paperbagtasmotifbatikukbesar"/>
    <s v=""/>
    <s v="Tas Kertas/ Paper Bag Motif Batik uk Besar"/>
    <s v="PAPER BAG TAS MOTIF BATIK UK BESAR"/>
    <x v="787"/>
    <x v="0"/>
    <e v="#REF!"/>
    <s v="BINTANG JAYA"/>
    <s v="336 PCS"/>
    <s v="tas"/>
    <m/>
    <s v="336 PCS_"/>
    <n v="8"/>
    <n v="8"/>
    <s v="336 PCS"/>
    <s v=""/>
    <s v="336"/>
    <s v="PCS"/>
    <s v=""/>
    <s v=""/>
    <s v=""/>
    <s v=""/>
    <n v="336"/>
    <s v="PCS"/>
  </r>
  <r>
    <x v="1880"/>
    <s v="paperbagtanggungtebal"/>
    <s v="paperbagtgtebal"/>
    <s v=""/>
    <s v="Paper Bag Tanggung Tebal"/>
    <s v="PAPER BAG TG TEBAL"/>
    <x v="787"/>
    <x v="0"/>
    <e v="#REF!"/>
    <s v="BINTANG SAUDARA"/>
    <s v="40 LSN"/>
    <s v="tas"/>
    <m/>
    <s v="40 LSN_"/>
    <n v="7"/>
    <n v="7"/>
    <s v="40 LSN"/>
    <s v=""/>
    <s v="40"/>
    <s v="LSN"/>
    <n v="12"/>
    <s v="PCS"/>
    <s v=""/>
    <s v=""/>
    <n v="480"/>
    <s v="PCS"/>
  </r>
  <r>
    <x v="1881"/>
    <s v="taskertaspaperbagmotifbatikukkeciltbk02"/>
    <s v="paperbagtasmotifbatikukkeciltbk02"/>
    <s v=""/>
    <s v="Tas Kertas/ Paper Bag Motif Batik uk Kecil TBK 02"/>
    <s v="PAPER BAG/ TAS MOTIF BATIK UK KECIL TBK02"/>
    <x v="787"/>
    <x v="0"/>
    <e v="#REF!"/>
    <s v="BINTANG JAYA"/>
    <s v="576 PCS"/>
    <s v="tas"/>
    <m/>
    <s v="576 PCS_"/>
    <n v="8"/>
    <n v="8"/>
    <s v="576 PCS"/>
    <s v=""/>
    <s v="576"/>
    <s v="PCS"/>
    <s v=""/>
    <s v=""/>
    <s v=""/>
    <s v=""/>
    <n v="576"/>
    <s v="PCS"/>
  </r>
  <r>
    <x v="1882"/>
    <s v="taskertaspaperbagmotifbatikuktanggung"/>
    <s v="paperbagtasmotifbatikuktanggung"/>
    <s v=""/>
    <s v="Tas Kertas/ Paper Bag Motif Batik uk Tanggung"/>
    <s v="PAPER BAG/ TAS MOTIF BATIK UK TANGGUNG"/>
    <x v="787"/>
    <x v="0"/>
    <e v="#REF!"/>
    <s v="BINTANG JAYA"/>
    <s v="360 PCS"/>
    <s v="tas"/>
    <m/>
    <s v="360 PCS_"/>
    <n v="8"/>
    <n v="8"/>
    <s v="360 PCS"/>
    <s v=""/>
    <s v="360"/>
    <s v="PCS"/>
    <s v=""/>
    <s v=""/>
    <s v=""/>
    <s v=""/>
    <n v="360"/>
    <s v="PCS"/>
  </r>
  <r>
    <x v="1883"/>
    <s v="paperbagtasmotifbungakecil"/>
    <s v="paperbagtasmotifbungaukkecil"/>
    <s v=""/>
    <s v="Paper Bag Tas Motif Bunga Kecil"/>
    <s v="PAPER BAG/ TAS MOTIF BUNGA UK. KECIL"/>
    <x v="787"/>
    <x v="0"/>
    <e v="#REF!"/>
    <s v="BINTANG JAYA"/>
    <s v="576 PCS"/>
    <s v="tas"/>
    <m/>
    <s v="576 PCS_"/>
    <n v="8"/>
    <n v="8"/>
    <s v="576 PCS"/>
    <s v=""/>
    <s v="576"/>
    <s v="PCS"/>
    <s v=""/>
    <s v=""/>
    <s v=""/>
    <s v=""/>
    <n v="576"/>
    <s v="PCS"/>
  </r>
  <r>
    <x v="1884"/>
    <s v="paperbagtasmotifbungabesar"/>
    <s v="paperbagtasmotifbungaukbesar"/>
    <s v=""/>
    <s v="Paper Bag Tas Motif Bunga Besar"/>
    <s v="PAPER BAG/ TAS MOTIF BUNGA UK.BESAR"/>
    <x v="787"/>
    <x v="0"/>
    <e v="#REF!"/>
    <s v="BINTANG JAYA"/>
    <s v="336 PCS"/>
    <s v="tas"/>
    <m/>
    <s v="336 PCS_"/>
    <n v="8"/>
    <n v="8"/>
    <s v="336 PCS"/>
    <s v=""/>
    <s v="336"/>
    <s v="PCS"/>
    <s v=""/>
    <s v=""/>
    <s v=""/>
    <s v=""/>
    <n v="336"/>
    <s v="PCS"/>
  </r>
  <r>
    <x v="1885"/>
    <s v="papercutterjkpc3846besia4"/>
    <s v="papercutterpc3846besia3"/>
    <s v=""/>
    <s v="Paper cutter JK PC-3846 besi A4"/>
    <s v="PAPER CUTTER PC-3846 (BESI) A3"/>
    <x v="787"/>
    <x v="1"/>
    <e v="#REF!"/>
    <s v="ATALI"/>
    <s v="4 PCS"/>
    <s v="cutter"/>
    <m/>
    <s v="4 PCS_"/>
    <n v="6"/>
    <n v="6"/>
    <s v="4 PCS"/>
    <s v=""/>
    <s v="4"/>
    <s v="PCS"/>
    <s v=""/>
    <s v=""/>
    <s v=""/>
    <s v=""/>
    <n v="4"/>
    <s v="PCS"/>
  </r>
  <r>
    <x v="1886"/>
    <s v="pcase823"/>
    <s v="pc823"/>
    <s v=""/>
    <s v="P case 823"/>
    <s v="PC 823"/>
    <x v="787"/>
    <x v="0"/>
    <e v="#REF!"/>
    <s v="HOMG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87"/>
    <s v="pcasea792"/>
    <s v="pca792"/>
    <s v=""/>
    <s v="P case A 792"/>
    <s v="PC A 792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88"/>
    <s v="pcasea807"/>
    <s v="pca807"/>
    <s v=""/>
    <s v="P case A 807"/>
    <s v="PC A 807"/>
    <x v="787"/>
    <x v="0"/>
    <e v="#REF!"/>
    <s v="HONG SIAN"/>
    <s v="20 LSN"/>
    <s v="pcase"/>
    <m/>
    <s v="20 LSN_"/>
    <n v="7"/>
    <n v="7"/>
    <s v="20 LSN"/>
    <s v=""/>
    <s v="20"/>
    <s v="LSN"/>
    <n v="12"/>
    <s v="PCS"/>
    <s v=""/>
    <s v=""/>
    <n v="240"/>
    <s v="PCS"/>
  </r>
  <r>
    <x v="1889"/>
    <s v="pcasea816"/>
    <s v="pca816"/>
    <s v=""/>
    <s v="P case A 816"/>
    <s v="PC A 816"/>
    <x v="787"/>
    <x v="0"/>
    <e v="#REF!"/>
    <s v="HOM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90"/>
    <s v="pcasea838"/>
    <s v="pca838"/>
    <s v=""/>
    <s v="P case A 838"/>
    <s v="PC A838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91"/>
    <s v="pcaseh761"/>
    <s v="pch761"/>
    <s v=""/>
    <s v="P case H 761"/>
    <s v="PC H 761"/>
    <x v="787"/>
    <x v="0"/>
    <e v="#REF!"/>
    <s v="HOM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92"/>
    <s v="pcaseh769"/>
    <s v="pch769"/>
    <s v=""/>
    <s v="P case H 769"/>
    <s v="PC H 769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93"/>
    <s v="pcaseh797"/>
    <s v="pch797"/>
    <s v=""/>
    <s v="P case H 797"/>
    <s v="PC H 797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94"/>
    <s v="pcaseh810"/>
    <s v="pch810"/>
    <s v=""/>
    <s v="P case H 810"/>
    <s v="PC H 810"/>
    <x v="787"/>
    <x v="0"/>
    <e v="#REF!"/>
    <s v="HOM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95"/>
    <s v="pcaseh812"/>
    <s v="pch812"/>
    <s v=""/>
    <s v="P case H 812"/>
    <s v="PC H 812"/>
    <x v="787"/>
    <x v="0"/>
    <e v="#REF!"/>
    <s v="HOMG SIAN"/>
    <s v="28 LSN"/>
    <s v="pcase"/>
    <m/>
    <s v="28 LSN_"/>
    <n v="7"/>
    <n v="7"/>
    <s v="28 LSN"/>
    <s v=""/>
    <s v="28"/>
    <s v="LSN"/>
    <n v="12"/>
    <s v="PCS"/>
    <s v=""/>
    <s v=""/>
    <n v="336"/>
    <s v="PCS"/>
  </r>
  <r>
    <x v="1896"/>
    <s v="pcaseh328"/>
    <s v="pch828"/>
    <s v=""/>
    <s v="P case H 328"/>
    <s v="PC H 828"/>
    <x v="787"/>
    <x v="0"/>
    <e v="#REF!"/>
    <s v="HONG SIAN"/>
    <s v="32 LSN"/>
    <s v="pcase"/>
    <m/>
    <s v="32 LSN_"/>
    <n v="7"/>
    <n v="7"/>
    <s v="32 LSN"/>
    <s v=""/>
    <s v="32"/>
    <s v="LSN"/>
    <n v="12"/>
    <s v="PCS"/>
    <s v=""/>
    <s v=""/>
    <n v="384"/>
    <s v="PCS"/>
  </r>
  <r>
    <x v="1897"/>
    <s v="pcaseh837"/>
    <s v="pch837"/>
    <s v=""/>
    <s v="P case H 837"/>
    <s v="PC H 837"/>
    <x v="787"/>
    <x v="0"/>
    <e v="#REF!"/>
    <s v="HONGSIAN"/>
    <s v="36 LSN"/>
    <s v="pcase"/>
    <m/>
    <s v="36 LSN_"/>
    <n v="7"/>
    <n v="7"/>
    <s v="36 LSN"/>
    <s v=""/>
    <s v="36"/>
    <s v="LSN"/>
    <n v="12"/>
    <s v="PCS"/>
    <s v=""/>
    <s v=""/>
    <n v="432"/>
    <s v="PCS"/>
  </r>
  <r>
    <x v="1898"/>
    <s v="pcaseimitasi385"/>
    <s v="pcimitasi385"/>
    <s v=""/>
    <s v="P case Imitasi 385"/>
    <s v="PC IMITASI 385"/>
    <x v="787"/>
    <x v="0"/>
    <e v="#REF!"/>
    <s v="SBS"/>
    <s v="27 LSN"/>
    <s v="pcase"/>
    <m/>
    <s v="27 LSN_"/>
    <n v="7"/>
    <n v="7"/>
    <s v="27 LSN"/>
    <s v=""/>
    <s v="27"/>
    <s v="LSN"/>
    <n v="12"/>
    <s v="PCS"/>
    <s v=""/>
    <s v=""/>
    <n v="324"/>
    <s v="PCS"/>
  </r>
  <r>
    <x v="1899"/>
    <s v="pcasekartonkk12993d3tkt3d"/>
    <s v="pckartonkk12993d3tkt3d"/>
    <s v=""/>
    <s v="P case karton KK-1299-3D/ 3TKT/ 3D"/>
    <s v="PC KARTON KK-1299-3D/ 3TKT/ 3D"/>
    <x v="787"/>
    <x v="0"/>
    <e v="#REF!"/>
    <s v="SBS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1900"/>
    <s v="pcasekartonkode1susunbiasa"/>
    <s v="pckartonkode1susunbiasa"/>
    <s v=""/>
    <s v="P case Karton Kode 1 Susun Biasa"/>
    <s v="PC KARTON KODE 1 SUSUN BIASA"/>
    <x v="787"/>
    <x v="0"/>
    <e v="#REF!"/>
    <s v="SBS"/>
    <s v="168 PCS"/>
    <s v="pcase"/>
    <m/>
    <s v="168 PCS_"/>
    <n v="8"/>
    <n v="8"/>
    <s v="168 PCS"/>
    <s v=""/>
    <s v="168"/>
    <s v="PCS"/>
    <s v=""/>
    <s v=""/>
    <s v=""/>
    <s v=""/>
    <n v="168"/>
    <s v="PCS"/>
  </r>
  <r>
    <x v="1901"/>
    <s v="pcasekartonkode1susunkalkulator"/>
    <s v="pckartonkode1susunkalkulator"/>
    <s v=""/>
    <s v="P case Karton Kode 1 Susun Kalkulator"/>
    <s v="PC KARTON KODE 1 SUSUN KALKULATOR"/>
    <x v="787"/>
    <x v="0"/>
    <e v="#REF!"/>
    <s v="SBS"/>
    <s v="168 PCS"/>
    <s v="pcase"/>
    <m/>
    <s v="168 PCS_"/>
    <n v="8"/>
    <n v="8"/>
    <s v="168 PCS"/>
    <s v=""/>
    <s v="168"/>
    <s v="PCS"/>
    <s v=""/>
    <s v=""/>
    <s v=""/>
    <s v=""/>
    <n v="168"/>
    <s v="PCS"/>
  </r>
  <r>
    <x v="1902"/>
    <s v="pcasekartonkode3susunlampukedipsp398"/>
    <s v="pckartonkode3susunlampukedipsp398"/>
    <s v=""/>
    <s v="P Case Karton Kode 3 susun Lampu Kedip SP 398"/>
    <s v="PC KARTON KODE 3 SUSUN LAMPU KEDIP / SP 398"/>
    <x v="787"/>
    <x v="0"/>
    <e v="#REF!"/>
    <s v="SBS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1903"/>
    <s v="pcasemagnitpb11akalkulator"/>
    <s v="pcmagnetpb11acalculator"/>
    <s v=""/>
    <s v="P case Magnit PB-11 A kalkulator"/>
    <s v="PC MAGNET PB-11 A CALCULATOR"/>
    <x v="787"/>
    <x v="0"/>
    <e v="#REF!"/>
    <s v="SURYA PRATAMA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04"/>
    <s v="pcaseklg173385x20mobil2susun"/>
    <s v="pck173385x205mobil2ssn"/>
    <s v=""/>
    <s v="P case klg 17-33/ 8.5x20/ mobil/ 2 susun"/>
    <s v="PCK 17-33/ 8.5X20.5/ MOBIL/ 2SSN"/>
    <x v="787"/>
    <x v="0"/>
    <e v="#REF!"/>
    <s v="SBS"/>
    <s v="12 LSN"/>
    <s v="pcase"/>
    <m/>
    <s v="12 LSN_"/>
    <n v="7"/>
    <n v="7"/>
    <s v="12 LSN"/>
    <s v=""/>
    <s v="12"/>
    <s v="LSN"/>
    <n v="12"/>
    <s v="PCS"/>
    <s v=""/>
    <s v=""/>
    <n v="144"/>
    <s v="PCS"/>
  </r>
  <r>
    <x v="1905"/>
    <s v="pcaseklg173385x20mobil2susun"/>
    <s v="pck173385x20mobil2ssn"/>
    <s v=""/>
    <s v="P case klg 17-33/ 8.5x20/ mobil/ 2 susun"/>
    <s v="PCK 17-33/ 8.5X20/ MOBIL/ 2SSN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06"/>
    <s v="pcaseklg19158x205mobilset"/>
    <s v="pck19158x205mobilset"/>
    <s v=""/>
    <s v="P case klg 19-15/ 8x20.5/ mobil/ set"/>
    <s v="PCK 19-15/ 8X20.5/ MOBIL/ SET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07"/>
    <s v="pcaseklg195"/>
    <s v="pck195"/>
    <s v=""/>
    <s v="P case klg 195"/>
    <s v="PCK 195"/>
    <x v="787"/>
    <x v="0"/>
    <e v="#REF!"/>
    <s v="SBS"/>
    <s v="1 CTN"/>
    <s v="pcase"/>
    <m/>
    <s v="1 CTN_"/>
    <n v="6"/>
    <n v="6"/>
    <s v="1 CTN"/>
    <s v=""/>
    <s v="1"/>
    <s v="CTN"/>
    <s v=""/>
    <s v=""/>
    <s v=""/>
    <s v=""/>
    <n v="1"/>
    <s v="CTN"/>
  </r>
  <r>
    <x v="1908"/>
    <s v="pcaseklg1955"/>
    <s v="pck1955"/>
    <s v=""/>
    <s v="P case klg 19-55"/>
    <s v="PCK 19-55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09"/>
    <s v="pcaseklgad11e"/>
    <s v="pckad11e"/>
    <s v=""/>
    <s v="P case klg AD-11 E"/>
    <s v="PCK AD 11 E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10"/>
    <s v="pcaseklgad118setbt21"/>
    <s v="pckad118"/>
    <s v=""/>
    <s v="P case klg AD-118/ SET/ BT21"/>
    <s v="PCK AD 118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11"/>
    <s v="pcaseklgad70mobilanak"/>
    <s v="pckad0707x20mobilanak"/>
    <s v=""/>
    <s v="P case klg AD-70/ Mobil/ Anak"/>
    <s v="PCK AD-070/ 7X20/ MOBIL/ ANAK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12"/>
    <s v="pcaseklgad118setbt21"/>
    <s v="pckad11810x22setbt21"/>
    <s v=""/>
    <s v="P case klg AD-118/ SET/ BT21"/>
    <s v="PCK AD-118/ 10X22/ SET/ BT21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13"/>
    <s v="pcaseklgad1228x20setbt21"/>
    <s v="pckad1228x20setbt21"/>
    <s v=""/>
    <s v="P case klg AD-122/ 8x20/ SET/ BT21"/>
    <s v="PCK AD-122/ 8X20/ SET/ BT21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14"/>
    <s v="pcaseklgb652"/>
    <s v="pckb652"/>
    <s v=""/>
    <s v="P case klg B 652"/>
    <s v="PCK B 652"/>
    <x v="787"/>
    <x v="0"/>
    <e v="#REF!"/>
    <s v="SBS"/>
    <s v="200 PCS"/>
    <s v="pcase"/>
    <m/>
    <s v="200 PCS_"/>
    <n v="8"/>
    <n v="8"/>
    <s v="200 PCS"/>
    <s v=""/>
    <s v="200"/>
    <s v="PCS"/>
    <s v=""/>
    <s v=""/>
    <s v=""/>
    <s v=""/>
    <n v="200"/>
    <s v="PCS"/>
  </r>
  <r>
    <x v="1915"/>
    <s v="pcaseklgb5837x20mobilanak"/>
    <s v="pckb5837x20mobilanak"/>
    <s v=""/>
    <s v="P Case Klg B-583/ 7 x20/ mobil/ anak"/>
    <s v="PCK B-583/ 7X20/ MOBIL/ANAK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16"/>
    <s v="pcaseklgb5977x20mobilset"/>
    <s v="pckb5977x20mobilset"/>
    <s v=""/>
    <s v="P Case Klg B-597/ 7x20/ mobil/ set"/>
    <s v="PCK B-597/ 7X20/ MOBIL/ SET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17"/>
    <s v="pcaseklgb6528x252ssnkacabt21"/>
    <s v="pckb6528x2052ssnkacabt21"/>
    <s v=""/>
    <s v="P case klg B-652/ 8x2.5/ 2SSN/ KACA/ BT21"/>
    <s v="PCK B-652/ 8X20.5/ 2SSN/ KACA/ BT21"/>
    <x v="787"/>
    <x v="0"/>
    <e v="#REF!"/>
    <s v="SBS"/>
    <s v="200 PCS"/>
    <s v="pcase"/>
    <m/>
    <s v="200 PCS_"/>
    <n v="8"/>
    <n v="8"/>
    <s v="200 PCS"/>
    <s v=""/>
    <s v="200"/>
    <s v="PCS"/>
    <s v=""/>
    <s v=""/>
    <s v=""/>
    <s v=""/>
    <n v="200"/>
    <s v="PCS"/>
  </r>
  <r>
    <x v="1918"/>
    <s v="pcaseklgb6677x20mobilset"/>
    <s v="pckb6677x20mobilset"/>
    <s v=""/>
    <s v="P case klg B-667/ 7x20/ Mobil/ Set"/>
    <s v="PCK B-667/ 7X20/ MOBIL/ SET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19"/>
    <s v="pcaseklgb6737x20mobilanak"/>
    <s v="pckb6737x20mobilanak"/>
    <s v=""/>
    <s v="P case klg B-673/ 7x20/ Mobil/ Anak"/>
    <s v="PCK B-673/ 7X20/ MOBIL/ ANAK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20"/>
    <s v="pcaseklgb7157x20mobil2ssn"/>
    <s v="pckb7157x20mobil2ssn"/>
    <s v=""/>
    <s v="P Case Klg B-715/ 7x20/ mobil/ 2ssn"/>
    <s v="PCK B-715/ 7X20/ MOBIL/ 2SSN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21"/>
    <s v="pcaseklggp008385x215mobilset"/>
    <s v="pckgp008385x215mobilset"/>
    <s v=""/>
    <s v="P case klg GP-008-3/ 8.5x21.5/ mobil/ set"/>
    <s v="PCK GP-008-3/8.5X21.5/MOBIL/SET"/>
    <x v="787"/>
    <x v="0"/>
    <e v="#REF!"/>
    <s v="SBS"/>
    <s v="121 PCS"/>
    <s v="pcase"/>
    <m/>
    <s v="121 PCS_"/>
    <n v="8"/>
    <n v="8"/>
    <s v="121 PCS"/>
    <s v=""/>
    <s v="121"/>
    <s v="PCS"/>
    <s v=""/>
    <s v=""/>
    <s v=""/>
    <s v=""/>
    <n v="121"/>
    <s v="PCS"/>
  </r>
  <r>
    <x v="1922"/>
    <s v="pcaseklggp009310x21set"/>
    <s v="pckgp009310x21set"/>
    <s v=""/>
    <s v="P case klg GP-009-3/10x21/ set"/>
    <s v="PCK GP-009-3/10X21/SET"/>
    <x v="787"/>
    <x v="0"/>
    <e v="#REF!"/>
    <s v="SBS"/>
    <s v="122 PCS"/>
    <s v="pcase"/>
    <m/>
    <s v="122 PCS_"/>
    <n v="8"/>
    <n v="8"/>
    <s v="122 PCS"/>
    <s v=""/>
    <s v="122"/>
    <s v="PCS"/>
    <s v=""/>
    <s v=""/>
    <s v=""/>
    <s v=""/>
    <n v="122"/>
    <s v="PCS"/>
  </r>
  <r>
    <x v="1923"/>
    <s v="pcaseklggp018312x23setd"/>
    <s v="pckgp018312x23setd"/>
    <s v=""/>
    <s v="P case klg GP-018-3/ 12x23/ set/ D"/>
    <s v="PCK GP-018-3/12X23/SET/D"/>
    <x v="787"/>
    <x v="0"/>
    <e v="#REF!"/>
    <s v="SBS"/>
    <s v="123 PCS"/>
    <s v="pcase"/>
    <m/>
    <s v="123 PCS_"/>
    <n v="8"/>
    <n v="8"/>
    <s v="123 PCS"/>
    <s v=""/>
    <s v="123"/>
    <s v="PCS"/>
    <s v=""/>
    <s v=""/>
    <s v=""/>
    <s v=""/>
    <n v="123"/>
    <s v="PCS"/>
  </r>
  <r>
    <x v="1924"/>
    <s v="pcaseklggp009310x21set"/>
    <s v="pckgp09310x21set"/>
    <s v=""/>
    <s v="P case klg GP-009-3/ 10x21/ set"/>
    <s v="PCK GP-09-3/ 10X21/ SET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25"/>
    <s v="pcaseklgk6588x205setd"/>
    <s v="pckk6588x205setd"/>
    <s v=""/>
    <s v="P case klg K-658/ 8x20.5/ Set/ D"/>
    <s v="PCK K-658/ 8X20.5/ SET/ D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26"/>
    <s v="pcaseklgk6688x20setbt21"/>
    <s v="pckk6688x20setbt21"/>
    <s v=""/>
    <s v="P case klg K-668/ 8x20/ Set/  BT21"/>
    <s v="PCK K-668/ 8X20/ SET/ BT21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27"/>
    <s v="pcaseklgk6698x20set"/>
    <s v="pckk6698x20set"/>
    <s v=""/>
    <s v="P case klg K-669/ 8x20/ Set"/>
    <s v="PCK K-669/ 8X20/ SET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28"/>
    <s v="pcaseklglpy99118x215x453susun+wbbt21"/>
    <s v="pcklpy99118x215x453swbbt21"/>
    <s v=""/>
    <s v="P case klg LPY 99-11/ 8x21.5x4.5/ 3susun/ +WB/ BT21"/>
    <s v="PCK LPY99-11/ 8X21.5 X 4.5/ 3S/ +WB/ BT21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29"/>
    <s v="pcaseklglpy991298x215setmobilroda"/>
    <s v="pcklpy991298x215setmobilroda"/>
    <s v=""/>
    <s v="P case klg LPY 99-12/ 9.8x21.5/ Set/ Mobil/ Roda"/>
    <s v="PCK LPY99-12/ 9.8X21.5/ SET/ MOBIL/ RODA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30"/>
    <s v="pcaseklglpy99272x21setbt21"/>
    <s v="pcklpy99272x21setbt21"/>
    <s v=""/>
    <s v="P case klg LPY 99-2/ 7.2x21/ SET/ BT21"/>
    <s v="PCK LPY99-2/ 7.2X21/ SET/ BT21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1"/>
    <s v="pcaseklglpy99389x217setd"/>
    <s v="pcklpy99389x217setd"/>
    <s v=""/>
    <s v="P case klg LPY 99-3/ 8.9x21.7/ Set/ D"/>
    <s v="PCK LPY99-3/ 8.9X21.7/ SET/ D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32"/>
    <s v="pcaseklglpy99665x2061susunsetd"/>
    <s v="pcklpy99665x2061ssnsetd"/>
    <s v=""/>
    <s v="P case klg LPY99-6/ 6.5x20.6/ 1 susun/ Set/ D"/>
    <s v="PCK LPY99-6/ 6.5X20.6/ 1SSN/ SET/ D"/>
    <x v="787"/>
    <x v="0"/>
    <e v="#REF!"/>
    <s v="SBS"/>
    <s v="312 PCS"/>
    <s v="pcase"/>
    <m/>
    <s v="312 PCS_"/>
    <n v="8"/>
    <n v="8"/>
    <s v="312 PCS"/>
    <s v=""/>
    <s v="312"/>
    <s v="PCS"/>
    <s v=""/>
    <s v=""/>
    <s v=""/>
    <s v=""/>
    <n v="312"/>
    <s v="PCS"/>
  </r>
  <r>
    <x v="1933"/>
    <s v="pcaseklgxda3339doraemon"/>
    <s v="pckxda3339doraemon"/>
    <s v=""/>
    <s v="P case klg XDA 3339 Doraemon"/>
    <s v="PCK XDA 3339 DORAEMON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34"/>
    <s v="pcaseklgxda3339tsum"/>
    <s v="pckxda3339tsum"/>
    <s v=""/>
    <s v="P case klg XDA 3339 TSUM"/>
    <s v="PCK XDA 3339 TSUM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35"/>
    <s v="pcasexda3348d8x20bentuksetlucupink"/>
    <s v="pckxda3348d8x20bentuksetlucupink"/>
    <s v=""/>
    <s v="P case XDA-3348 D/ 8x20/ bentuk/ set/ Lucu Pink"/>
    <s v="PCK XDA-3348D/8X20/BENTUK/SET/ LUCU PINK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6"/>
    <s v="pcasexda3348d8x20bentuksetmm"/>
    <s v="pckxda3348d8x20bentuksetmm"/>
    <s v=""/>
    <s v="P case XDA-3348 D/ 8x20/ bentuk/ set/ MM"/>
    <s v="PCK XDA-3348D/8X20/BENTUK/SET/ MM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7"/>
    <s v="pcasexda3348d8x20bentuksethk"/>
    <s v="pckxda3348d8x20bentuksetkitty"/>
    <s v=""/>
    <s v="P case XDA-3348 D/ 8x20/ bentuk/ set/ HK"/>
    <s v="PCK XDA-3348D/8X20/BENTUK/SET/KITTY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8"/>
    <s v="pcasexda3348d8x20bentuksetlucubiru"/>
    <s v="pckxda3348d8x20bentuksetlucubiru"/>
    <s v=""/>
    <s v="P case XDA-3348 D/ 8x20/ bentuk/ set/ Lucu Biru"/>
    <s v="PCK XDA-3348D/8X20/BENTUK/SET/LUCU BIRU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39"/>
    <s v="pcasexda3348d8x20bentuksetlucuhijau"/>
    <s v="pckxda3348d8x20bentuksetlucuhijau"/>
    <s v=""/>
    <s v="P case XDA-3348 D/ 8x20/ bentuk/ set/ Lucu Hijau"/>
    <s v="PCK XDA-3348D/8X20/BENTUK/SET/LUCU HIJAU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0"/>
    <s v="pcasexda3348d8x20bentuksetminion"/>
    <s v="pckxda3348d8x20bentuksetminion"/>
    <s v=""/>
    <s v="P case XDA-3348 D/ 8x20/ bentuk/ set/ Minion"/>
    <s v="PCK XDA-3348D/8X20/BENTUK/SET/MINION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1"/>
    <s v="pcasexda3348d8x20bentuksettsum"/>
    <s v="pckxda3348d8x20bentuksettsum"/>
    <s v=""/>
    <s v="P case XDA-3348 D/ 8x20/ bentuk/ set/ TSUM"/>
    <s v="PCK XDA-3348D/8X20/BENTUK/SET/TSUM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2"/>
    <s v="pcasegastags3210buahfruit"/>
    <s v="pclgastags3210fruit"/>
    <s v=""/>
    <s v="P case Gasta GS-3210/ buah/ fruit"/>
    <s v="PCL GASTA GS-3210/ FRUIT"/>
    <x v="787"/>
    <x v="0"/>
    <e v="#REF!"/>
    <s v="SBS"/>
    <s v="935 PCS"/>
    <s v="pcase"/>
    <m/>
    <s v="935 PCS_"/>
    <n v="8"/>
    <n v="8"/>
    <s v="935 PCS"/>
    <s v=""/>
    <s v="935"/>
    <s v="PCS"/>
    <s v=""/>
    <s v=""/>
    <s v=""/>
    <s v=""/>
    <n v="935"/>
    <s v="PCS"/>
  </r>
  <r>
    <x v="1943"/>
    <s v="pcaseresthjd4167"/>
    <s v="pclhjd4167"/>
    <s v=""/>
    <s v="P case rest HJ D 4167"/>
    <s v="PCL HJD 4167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4"/>
    <s v="pcaseresthjd4172"/>
    <s v="pclhjd4172"/>
    <s v=""/>
    <s v="P case rest HJ D 417-2"/>
    <s v="PCL HJD 417-2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45"/>
    <s v="pcasemagnit1628kalkulator"/>
    <s v="pcm1628"/>
    <s v=""/>
    <s v="P case magnit 1628 kalkulator"/>
    <s v="PCM 1628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46"/>
    <s v="pcasemagnit59696"/>
    <s v="pcm59696"/>
    <s v=""/>
    <s v="P case magnit 59696"/>
    <s v="PCM 59696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47"/>
    <s v="pcasemagnitgp93548x22+puatrbt21"/>
    <s v="pcm9354"/>
    <s v=""/>
    <s v="P case magnit GP-9354/ 8x22/ +PUA/ TR/ BT21"/>
    <s v="PCM 9354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48"/>
    <s v="pcasemagnitgp935675x22puabt21"/>
    <s v="pcm9356"/>
    <s v=""/>
    <s v="P case magnit GP-9356/ 7.5x22/ PUA/ BT21"/>
    <s v="PCM 9356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49"/>
    <s v="pcasemagnita1151"/>
    <s v="pcma1151"/>
    <s v=""/>
    <s v="P case Magnit A-1151"/>
    <s v="PCM A 115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50"/>
    <s v="pcasemagnita11908x23puasenterdny"/>
    <s v="pcma11908x23puasenterdny"/>
    <s v=""/>
    <s v="P case magnit A-1190/ 8x23/ PUA/ senter/ DNY"/>
    <s v="PCM A-1190/ 8X23/ PUA/ SENTER/ DNY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51"/>
    <s v="pcasemagnitbc980175x22puad"/>
    <s v="pcmbc980175x22puad"/>
    <s v=""/>
    <s v="P case Magnit BC-9801/7.5x22/PUA/D"/>
    <s v="PCM BC-9801/7.5X22/PUA/D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52"/>
    <s v="pcasemagnitgp9342"/>
    <s v="pcmgp9342"/>
    <s v=""/>
    <s v="P case magnit GP 9342"/>
    <s v="PCM GP 9342"/>
    <x v="787"/>
    <x v="0"/>
    <e v="#REF!"/>
    <s v="SBS"/>
    <s v="168 PCS"/>
    <s v="pcase"/>
    <m/>
    <s v="168 PCS_"/>
    <n v="8"/>
    <n v="8"/>
    <s v="168 PCS"/>
    <s v=""/>
    <s v="168"/>
    <s v="PCS"/>
    <s v=""/>
    <s v=""/>
    <s v=""/>
    <s v=""/>
    <n v="168"/>
    <s v="PCS"/>
  </r>
  <r>
    <x v="1953"/>
    <s v="pcasemagnitgp935775x218puakalkulator"/>
    <s v="pcmgp9357"/>
    <s v=""/>
    <s v="P case magnit GP-9357/ 7.5x21.8/ PUA/ KALKULATOR"/>
    <s v="PCM GP 9357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54"/>
    <s v="pcasemagnitgp650718x225puaugltd"/>
    <s v="pcmgp650718x225puaugltd"/>
    <s v=""/>
    <s v="P case magnit GP-65071/ 8x22.5/ PUA/ UGLT/ D"/>
    <s v="PCM GP-65071/ 8X22.5/ PUA/ UGLT/ D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55"/>
    <s v="pcasemagnitgp93427x215setbt21"/>
    <s v="pcmgp93427x215setbt21"/>
    <s v=""/>
    <s v="P case magnit GP-9342/ 7x21.5/ SET/ BT21"/>
    <s v="PCM GP-9342/ 7X21.5/ SET/ BT21"/>
    <x v="787"/>
    <x v="0"/>
    <e v="#REF!"/>
    <s v="SBS"/>
    <s v="168 PCS"/>
    <s v="pcase"/>
    <m/>
    <s v="168 PCS_"/>
    <n v="8"/>
    <n v="8"/>
    <s v="168 PCS"/>
    <s v=""/>
    <s v="168"/>
    <s v="PCS"/>
    <s v=""/>
    <s v=""/>
    <s v=""/>
    <s v=""/>
    <n v="168"/>
    <s v="PCS"/>
  </r>
  <r>
    <x v="1956"/>
    <s v="pcasemagnitgp93548x22+puatrbt21"/>
    <s v="pcmgp93548x22puatrbt21"/>
    <s v=""/>
    <s v="P case magnit GP-9354/ 8x22/ +PUA/ TR/ BT21"/>
    <s v="PCM GP-9354/ 8X22/ +PUA/ TR/ BT21"/>
    <x v="787"/>
    <x v="0"/>
    <e v="#REF!"/>
    <s v="SBS"/>
    <s v="140 PCS"/>
    <s v="pcase"/>
    <m/>
    <s v="140 PCS_"/>
    <n v="8"/>
    <n v="8"/>
    <s v="140 PCS"/>
    <s v=""/>
    <s v="140"/>
    <s v="PCS"/>
    <s v=""/>
    <s v=""/>
    <s v=""/>
    <s v=""/>
    <n v="140"/>
    <s v="PCS"/>
  </r>
  <r>
    <x v="1957"/>
    <s v="pcasemagnitgp935675x22puabt21"/>
    <s v="pcmgp935675x22puabt21"/>
    <s v=""/>
    <s v="P case magnit GP-9356/ 7.5x22/ PUA/ BT21"/>
    <s v="PCM GP-9356/ 7.5X22/ PUA/ BT21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58"/>
    <s v="pcasemagnitgp935775x218puakalkulator"/>
    <s v="pcmgp935775x218puakalkulator"/>
    <s v=""/>
    <s v="P case magnit GP-9357/ 7.5x21.8/ PUA/ KALKULATOR"/>
    <s v="PCM GP-9357/ 7.5X21.8/ PUA/ KALKULATOR"/>
    <x v="787"/>
    <x v="0"/>
    <e v="#REF!"/>
    <s v="SBS"/>
    <s v="160 PCS"/>
    <s v="pcase"/>
    <m/>
    <s v="160 PCS_"/>
    <n v="8"/>
    <n v="8"/>
    <s v="160 PCS"/>
    <s v=""/>
    <s v="160"/>
    <s v="PCS"/>
    <s v=""/>
    <s v=""/>
    <s v=""/>
    <s v=""/>
    <n v="160"/>
    <s v="PCS"/>
  </r>
  <r>
    <x v="1959"/>
    <s v="pcasemagnitgp93638x22puabentukd"/>
    <s v="pcmgp93638x22puabentukd"/>
    <s v=""/>
    <s v="P case magnit GP-9363/ 8x22/ PUA/ Bentuk/ D"/>
    <s v="PCM GP-9363/ 8X22/ PUA/ BENTUK/ D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60"/>
    <s v="pcasemagnitkt208"/>
    <s v="pcmkt208"/>
    <s v=""/>
    <s v="P case magnit KT 208"/>
    <s v="PCM KT 208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61"/>
    <s v="pcasemagnitkt7775x22pubgltbt21"/>
    <s v="pcmkt77"/>
    <s v=""/>
    <s v="P case magnit KT-77/ 7.5x22/ PUB/ GLT/ BT21"/>
    <s v="PCM KT 77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2"/>
    <s v="pcasemagnitkt1118x235puagltbt21"/>
    <s v="pcmkt1118x235puagltbt21"/>
    <s v=""/>
    <s v="P case magnit KT-111/ 8x23.5/ PUA/ GLT/ BT21"/>
    <s v="PCM KT-111/ 8X23.5/ PUA/ GLT/ BT2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3"/>
    <s v="pcasemagnitkt20810x22puabt21"/>
    <s v="pcmkt20810x22puabt21"/>
    <s v=""/>
    <s v="P case magnit KT-208/ 10x22/ PUA/ BT21"/>
    <s v="PCM KT-208/ 10X22/ PUA/ BT21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64"/>
    <s v="pcasemagnitkt3878x225puagltgirl"/>
    <s v="pcmkt3878x225puagltgirl"/>
    <s v=""/>
    <s v="P case magnit KT-387/ 8x22.5/ PUA/ GLT/ Girl"/>
    <s v="PCM KT-387/ 8X22.5/ PUA/ GLT/ GIRL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5"/>
    <s v="pcasemagnitkt757x22+pud+bt21"/>
    <s v="pcmkt757x22pudbt21"/>
    <s v=""/>
    <s v="P case Magnit KT-75/7.x22/+PU/D+BT21"/>
    <s v="PCM KT-75/7.X22/+PU/D+BT2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6"/>
    <s v="pcasemagnitkt7775x22pubgltbt21"/>
    <s v="pcmkt7775x22pubgltbt21"/>
    <s v=""/>
    <s v="P case magnit KT-77/ 7.5x22/ PUB/ GLT/ BT21"/>
    <s v="PCM KT-77/ 7.5X22/ PUB/ GLT/ BT2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7"/>
    <s v="pcasemagnitkt7775x22pubgltbt21"/>
    <s v="pcmkt7775s22pubgltbt21"/>
    <s v=""/>
    <s v="P case magnit KT-77/ 7.5x22/ PUB/ GLT/ BT21"/>
    <s v="PCM KT-77/7, 5S22/ PUB/ GLT/ BT21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1968"/>
    <s v="pcaseklglpy99272x21setbt21"/>
    <s v="pcmlpy992"/>
    <s v=""/>
    <s v="P case klg LPY 99-2/ 7.2x21/ SET/ BT21"/>
    <s v="PCM LPY 99-2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69"/>
    <s v="pcasemagnitly992"/>
    <s v="pcmly992"/>
    <s v=""/>
    <s v="P case magnit LY 99-2"/>
    <s v="PCM LY 99-2"/>
    <x v="787"/>
    <x v="0"/>
    <e v="#REF!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70"/>
    <s v="pcasemagnits9696"/>
    <s v="pcms9696"/>
    <s v=""/>
    <s v="P case magnit S 9696"/>
    <s v="PCM S 9696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71"/>
    <s v="pcasemagnitxu008012x22+pudny"/>
    <s v="pcmxu008012x22pudny"/>
    <s v=""/>
    <s v="P case magnit XU-0080/ 12x22/ +PU/ DNY"/>
    <s v="PCM XU-0080/ 12X22/ +PU/ DNY"/>
    <x v="787"/>
    <x v="0"/>
    <e v="#REF!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1972"/>
    <s v="bppelna01ht"/>
    <s v="pelna01hitam"/>
    <s v=""/>
    <s v="Bp Pelna 0.1 Ht"/>
    <s v="PELNA 01 HITAM"/>
    <x v="787"/>
    <x v="0"/>
    <e v="#REF!"/>
    <s v="PELNA"/>
    <s v="20 GRS"/>
    <s v="pen"/>
    <m/>
    <s v="20 GRS_"/>
    <n v="7"/>
    <n v="7"/>
    <s v="20 GRS"/>
    <s v=""/>
    <s v="20"/>
    <s v="GRS"/>
    <n v="12"/>
    <s v="LSN"/>
    <n v="12"/>
    <s v="PCS"/>
    <n v="2880"/>
    <s v="PCS"/>
  </r>
  <r>
    <x v="1973"/>
    <s v="mejalipatpelna"/>
    <s v="pelnalaptoptable"/>
    <s v=""/>
    <s v="Meja Lipat Pelna"/>
    <s v="PELNA LAPTOP TABLE"/>
    <x v="787"/>
    <x v="0"/>
    <e v="#REF!"/>
    <s v="PELNA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1974"/>
    <s v="pen4wtz8401"/>
    <s v="pen4warnatz8401"/>
    <s v=""/>
    <s v="Pen 4W TZ 8401"/>
    <s v="PEN 4 WARNA TZ 8401"/>
    <x v="787"/>
    <x v="0"/>
    <e v="#REF!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1975"/>
    <s v="pcasetopla2878biru"/>
    <s v="pencilcase2878blue"/>
    <s v=""/>
    <s v="P Case Topla 2878 Biru"/>
    <s v="PENCIL CASE 2878 BLUE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76"/>
    <s v="pcasetopla2878hijau"/>
    <s v="pencilcase2878green"/>
    <s v=""/>
    <s v="P Case Topla 2878 Hijau"/>
    <s v="PENCIL CASE 2878 GREEN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77"/>
    <s v="pcasetopla2878orange"/>
    <s v="pencilcase2878orange"/>
    <s v=""/>
    <s v="P Case Topla 2878 Orange"/>
    <s v="PENCIL CASE 2878 ORANGE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78"/>
    <s v="pcasetopla2878ungu"/>
    <s v="pencilcase2878purple"/>
    <s v=""/>
    <s v="P Case Topla 2878 Ungu"/>
    <s v="PENCIL CASE 2878 PURPLE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79"/>
    <s v="pcasetopla2878merah"/>
    <s v="pencilcase2878red"/>
    <s v=""/>
    <s v="P Case Topla 2878 Merah"/>
    <s v="PENCIL CASE 2878 RED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80"/>
    <s v="pcasetopla2878kuning"/>
    <s v="pencilcase2878yellow"/>
    <s v=""/>
    <s v="P Case Topla 2878 Kuning"/>
    <s v="PENCIL CASE 2878 YELLOW"/>
    <x v="787"/>
    <x v="0"/>
    <e v="#REF!"/>
    <s v="TFS"/>
    <m/>
    <s v="pcase"/>
    <m/>
    <s v=""/>
    <s v=""/>
    <s v=""/>
    <s v=""/>
    <s v=""/>
    <s v=""/>
    <s v=""/>
    <s v=""/>
    <s v=""/>
    <s v=""/>
    <s v=""/>
    <e v="#VALUE!"/>
    <s v=""/>
  </r>
  <r>
    <x v="1981"/>
    <s v="pcasetopla2879b"/>
    <s v="pencilcase2879b"/>
    <s v=""/>
    <s v="P Case Topla 2879B"/>
    <s v="PENCIL CASE 2879B"/>
    <x v="787"/>
    <x v="0"/>
    <e v="#REF!"/>
    <s v="TFS"/>
    <n v="0"/>
    <s v="pcase"/>
    <m/>
    <s v="0_"/>
    <n v="2"/>
    <n v="2"/>
    <s v="0"/>
    <s v=""/>
    <e v="#VALUE!"/>
    <e v="#VALUE!"/>
    <e v="#VALUE!"/>
    <e v="#VALUE!"/>
    <e v="#VALUE!"/>
    <e v="#VALUE!"/>
    <e v="#VALUE!"/>
    <e v="#VALUE!"/>
  </r>
  <r>
    <x v="1982"/>
    <s v="pcasetopla2879bbiru"/>
    <s v="pencilcase2879bblue"/>
    <s v=""/>
    <s v="P Case Topla 2879B Biru"/>
    <s v="PENCIL CASE 2879B BLUE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3"/>
    <s v="pcasetopla2879bhijau"/>
    <s v="pencilcase2879bgreen"/>
    <s v=""/>
    <s v="P Case Topla 2879B Hijau"/>
    <s v="PENCIL CASE 2879B GREEN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4"/>
    <s v="pcasetopla2879borange"/>
    <s v="pencilcase2879borange"/>
    <s v=""/>
    <s v="P Case Topla 2879B Orange"/>
    <s v="PENCIL CASE 2879B ORANGE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5"/>
    <s v="pcasetopla2879bungu"/>
    <s v="pencilcase2879bpurple"/>
    <s v=""/>
    <s v="P Case Topla 2879B Ungu"/>
    <s v="PENCIL CASE 2879B PURPLE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6"/>
    <s v="pcasetopla2879bmerah"/>
    <s v="pencilcase2879bred"/>
    <s v=""/>
    <s v="P Case Topla 2879B Merah"/>
    <s v="PENCIL CASE 2879B RED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7"/>
    <s v="pcasetopla2879bkuning"/>
    <s v="pencilcase2879byellow"/>
    <s v=""/>
    <s v="P Case Topla 2879B Kuning"/>
    <s v="PENCIL CASE 2879B YELLOW"/>
    <x v="787"/>
    <x v="0"/>
    <e v="#REF!"/>
    <s v="TF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1988"/>
    <s v="pcaselampu66351unicorn"/>
    <s v="pencilcaselampu66351unicornu"/>
    <s v=""/>
    <s v="P case lampu 6635-1 Unicorn"/>
    <s v="PENCIL CASE LAMPU 6635-1 UNICORN (U)"/>
    <x v="787"/>
    <x v="0"/>
    <e v="#REF!"/>
    <s v="HERMAN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1989"/>
    <s v="pcaselampu66352lol"/>
    <s v="pencilcaselampu66352lolu"/>
    <s v=""/>
    <s v="P case lampu 6635-2 LOL"/>
    <s v="PENCIL CASE LAMPU 6635-2 LOL (U)"/>
    <x v="787"/>
    <x v="0"/>
    <e v="#REF!"/>
    <s v="HERMAN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1990"/>
    <s v="pcaselampu66353avenger"/>
    <s v="pencilcaselampu66353avengeru"/>
    <s v=""/>
    <s v="P case lampu 6635-3 Avenger"/>
    <s v="PENCIL CASE LAMPU 6635-3 AVENGER (U)"/>
    <x v="787"/>
    <x v="0"/>
    <e v="#REF!"/>
    <s v="HERMAN"/>
    <s v="288 PCS"/>
    <s v="pcase"/>
    <m/>
    <s v="288 PCS_"/>
    <n v="8"/>
    <n v="8"/>
    <s v="288 PCS"/>
    <s v=""/>
    <s v="288"/>
    <s v="PCS"/>
    <s v=""/>
    <s v=""/>
    <s v=""/>
    <s v=""/>
    <n v="288"/>
    <s v="PCS"/>
  </r>
  <r>
    <x v="1991"/>
    <s v="pcaselampu66355btsworld"/>
    <s v="pencilcaselampu66355btsworldnew"/>
    <s v=""/>
    <s v="P case lampu 6635-5 BTS World"/>
    <s v="PENCIL CASE LAMPU 6635-5 BTS WORLD (NEW)"/>
    <x v="787"/>
    <x v="0"/>
    <e v="#REF!"/>
    <s v="HERMAN"/>
    <s v="432 PCS"/>
    <s v="pcase"/>
    <m/>
    <s v="432 PCS_"/>
    <n v="8"/>
    <n v="8"/>
    <s v="432 PCS"/>
    <s v=""/>
    <s v="432"/>
    <s v="PCS"/>
    <s v=""/>
    <s v=""/>
    <s v=""/>
    <s v=""/>
    <n v="432"/>
    <s v="PCS"/>
  </r>
  <r>
    <x v="1992"/>
    <s v="pcaselampu66355btsworld"/>
    <s v="pencilcaselampu66355btsworldu"/>
    <s v=""/>
    <s v="P case lampu 6635-5 BTS World"/>
    <s v="PENCIL CASE LAMPU 6635-5 BTS WORLD (U)"/>
    <x v="787"/>
    <x v="0"/>
    <e v="#REF!"/>
    <s v="HERMAN"/>
    <s v="432 PCS"/>
    <s v="pcase"/>
    <m/>
    <s v="432 PCS_"/>
    <n v="8"/>
    <n v="8"/>
    <s v="432 PCS"/>
    <s v=""/>
    <s v="432"/>
    <s v="PCS"/>
    <s v=""/>
    <s v=""/>
    <s v=""/>
    <s v=""/>
    <n v="432"/>
    <s v="PCS"/>
  </r>
  <r>
    <x v="1993"/>
    <s v="pcaselampu66356bt21"/>
    <s v="pencilcaselampu66356bt21u"/>
    <s v=""/>
    <s v="P case lampu 6635-6 BT21"/>
    <s v="PENCIL CASE LAMPU 6635-6 BT21 (U)"/>
    <x v="787"/>
    <x v="0"/>
    <e v="#REF!"/>
    <s v="HERMAN"/>
    <s v="432 PCS"/>
    <s v="pcase"/>
    <m/>
    <s v="432 PCS_"/>
    <n v="8"/>
    <n v="8"/>
    <s v="432 PCS"/>
    <s v=""/>
    <s v="432"/>
    <s v="PCS"/>
    <s v=""/>
    <s v=""/>
    <s v=""/>
    <s v=""/>
    <n v="432"/>
    <s v="PCS"/>
  </r>
  <r>
    <x v="1994"/>
    <s v="pcasemikarakitsq803"/>
    <s v="pencilcasemikarakitsq803"/>
    <s v=""/>
    <s v="Pcase Mika Rakit SQ-803"/>
    <s v="PENCIL CASE MIKA RAKIT SQ-803"/>
    <x v="787"/>
    <x v="0"/>
    <e v="#REF!"/>
    <s v="BINTANG JAYA"/>
    <s v="1200 PCS"/>
    <s v="pcase"/>
    <m/>
    <s v="1200 PCS_"/>
    <n v="9"/>
    <n v="9"/>
    <s v="1200 PCS"/>
    <s v=""/>
    <s v="1200"/>
    <s v="PCS"/>
    <s v=""/>
    <s v=""/>
    <s v=""/>
    <s v=""/>
    <n v="1200"/>
    <s v="PCS"/>
  </r>
  <r>
    <x v="1995"/>
    <s v="pcasejkpc0618pl114warna"/>
    <s v="pencilcasepc0618pl114colorjk"/>
    <s v=""/>
    <s v="P case JK PC-0618PL-11 4 Warna"/>
    <s v="PENCIL CASE PC-0618PL-11 (4 COLOR) JK"/>
    <x v="787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1996"/>
    <s v="pcasejkpc0717sc30adspace"/>
    <s v="pencilcasepc0717sc30adspacejk"/>
    <s v=""/>
    <s v="P case JK PC-0717SC-30A/D Space"/>
    <s v="PENCIL CASE PC-0717SC-30A/D (SPACE) JK"/>
    <x v="787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1997"/>
    <s v="pcasejkpc0719pl324w"/>
    <s v="pencilcasepc0719pl324colorjk"/>
    <s v=""/>
    <s v="P Case JK PC-0719PL-32 4W"/>
    <s v="PENCIL CASE PC-0719PL-32 (4 COLOR) JK"/>
    <x v="787"/>
    <x v="1"/>
    <e v="#REF!"/>
    <s v="ATALI"/>
    <s v="12 BOX (24 PCS)"/>
    <s v="pcase"/>
    <m/>
    <s v="12 BOX_24 PCS_"/>
    <n v="7"/>
    <n v="14"/>
    <s v="12 BOX"/>
    <s v="24 PCS"/>
    <s v="12"/>
    <s v="BOX"/>
    <s v="24"/>
    <s v="PCS"/>
    <s v=""/>
    <s v=""/>
    <n v="288"/>
    <s v="PCS"/>
  </r>
  <r>
    <x v="1998"/>
    <s v="pensilfancylucu"/>
    <s v="pencilfancylucu"/>
    <s v=""/>
    <s v="Pensil Fancy lucu"/>
    <s v="PENCIL FANCY LUCU"/>
    <x v="787"/>
    <x v="0"/>
    <e v="#REF!"/>
    <s v="BINTANG SAUDARA"/>
    <s v="2400 PCS"/>
    <s v="pensil"/>
    <m/>
    <s v="2400 PCS_"/>
    <n v="9"/>
    <n v="9"/>
    <s v="2400 PCS"/>
    <s v=""/>
    <s v="2400"/>
    <s v="PCS"/>
    <s v=""/>
    <s v=""/>
    <s v=""/>
    <s v=""/>
    <n v="2400"/>
    <s v="PCS"/>
  </r>
  <r>
    <x v="1999"/>
    <s v="pensiltf488+asahan"/>
    <s v="penciltf488serutan"/>
    <s v=""/>
    <s v="Pensil TF-488 + Asahan"/>
    <s v="PENCIL TF-488+SERUTAN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0"/>
    <s v="pensiltf588+asahan"/>
    <s v="penciltf588serutan"/>
    <s v=""/>
    <s v="Pensil TF-588 + Asahan"/>
    <s v="PENCIL TF-588+SERUTAN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1"/>
    <s v="pensiltf688+asahan"/>
    <s v="penciltf688serutan"/>
    <s v=""/>
    <s v="Pensil TF-688 + Asahan"/>
    <s v="PENCIL TF-688+SERUTAN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2"/>
    <s v="pensiltf8882b+asahan"/>
    <s v="penciltf8882bserutan"/>
    <s v=""/>
    <s v="Pensil TF-888 2B + Asahan"/>
    <s v="PENCIL TF-888 2B+SERUTAN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3"/>
    <s v="pensiltf9882b+asahan"/>
    <s v="penciltf988serutan2b"/>
    <s v=""/>
    <s v="Pensil TF-988 2B + Asahan"/>
    <s v="PENCIL TF-988 +SERUTAN 2B"/>
    <x v="787"/>
    <x v="0"/>
    <e v="#REF!"/>
    <s v="DUTA BUANA"/>
    <s v="20 GRS"/>
    <s v="pensil"/>
    <m/>
    <s v="20 GRS_"/>
    <n v="7"/>
    <n v="7"/>
    <s v="20 GRS"/>
    <s v=""/>
    <s v="20"/>
    <s v="GRS"/>
    <n v="12"/>
    <s v="LSN"/>
    <n v="12"/>
    <s v="PCS"/>
    <n v="2880"/>
    <s v="PCS"/>
  </r>
  <r>
    <x v="2004"/>
    <s v="pw12wkoala"/>
    <s v="pencilwarna12wkoala"/>
    <s v=""/>
    <s v="PW 12W Koala"/>
    <s v="PENCIL WARNA 12W KOALA"/>
    <x v="787"/>
    <x v="0"/>
    <e v="#REF!"/>
    <s v="BINTANG JAYA"/>
    <s v="20 LSN"/>
    <s v="pw"/>
    <m/>
    <s v="20 LSN_"/>
    <n v="7"/>
    <n v="7"/>
    <s v="20 LSN"/>
    <s v=""/>
    <s v="20"/>
    <s v="LSN"/>
    <n v="12"/>
    <s v="PCS"/>
    <s v=""/>
    <s v=""/>
    <n v="240"/>
    <s v="PCS"/>
  </r>
  <r>
    <x v="2005"/>
    <s v="pw12wpw812"/>
    <s v="pencilwarna12wpw812"/>
    <s v=""/>
    <s v="PW 12W PW-812"/>
    <s v="PENCIL WARNA 12W PW-812"/>
    <x v="787"/>
    <x v="0"/>
    <e v="#REF!"/>
    <s v="BINTANG SAUDARA"/>
    <s v="240 SET"/>
    <s v="pw"/>
    <m/>
    <s v="240 SET_"/>
    <n v="8"/>
    <n v="8"/>
    <s v="240 SET"/>
    <s v=""/>
    <s v="240"/>
    <s v="SET"/>
    <s v=""/>
    <s v=""/>
    <s v=""/>
    <s v=""/>
    <n v="240"/>
    <s v="SET"/>
  </r>
  <r>
    <x v="2006"/>
    <s v="penggaris30cmkayagikyp3138"/>
    <s v="penggaris30cmkayagikyp3138"/>
    <s v=""/>
    <s v="Penggaris 30 Cm Kayagi KYP-3138"/>
    <s v="PENGGARIS 30 CM KAYAGI  KYP-3138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07"/>
    <s v="penggaris30cmkayagikyp3136"/>
    <s v="penggaris30cmkayagikyp3136"/>
    <s v=""/>
    <s v="Penggaris 30 Cm Kayagi KYP-3136"/>
    <s v="PENGGARIS 30 CM KAYAGI KYP-3136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08"/>
    <s v="penggaris30cmkyp3127c"/>
    <s v="penggaris30cmkyp3127c"/>
    <s v=""/>
    <s v="Penggaris 30 Cm KYP-3127C"/>
    <s v="PENGGARIS 30 CM KYP-3127C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09"/>
    <s v="garisan30cmdbf27"/>
    <s v="penggaris30cmdbf27"/>
    <s v=""/>
    <s v="Garisan 30cm DBF 27"/>
    <s v="PENGGARIS 30CM DBF27"/>
    <x v="787"/>
    <x v="0"/>
    <e v="#REF!"/>
    <s v="DB STATIONERY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0"/>
    <s v="garisan30cmkayagiky3131"/>
    <s v="penggaris30cmkayagiky3131"/>
    <s v=""/>
    <s v="Garisan 30cm Kayagi KY-3131"/>
    <s v="PENGGARIS 30CM KAYAGI KY-3131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1"/>
    <s v="garisan30cmkayagikyp3139"/>
    <s v="penggaris30cmkayagikyp3139"/>
    <s v=""/>
    <s v="Garisan 30cm Kayagi KYP-3139"/>
    <s v="PENGGARIS 30CM KAYAGI KYP-3139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2"/>
    <s v="garisan30cmkayagikyp3140"/>
    <s v="penggaris30cmkayagikyp3140"/>
    <s v=""/>
    <s v="Garisan 30cm Kayagi KYP-3140"/>
    <s v="PENGGARIS 30CM KAYAGI KYP-3140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3"/>
    <s v="garisan30cmkayagikyp3141"/>
    <s v="penggaris30cmkayagikyp3141"/>
    <s v=""/>
    <s v="Garisan 30cm Kayagi KYP-3141"/>
    <s v="PENGGARIS 30CM KAYAGI KYP-3141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4"/>
    <s v="garisan30cmkyp3127b"/>
    <s v="penggaris30cmkyp3127b"/>
    <s v=""/>
    <s v="Garisan 30cm KYP-3127B"/>
    <s v="PENGGARIS 30CM KYP-3127B"/>
    <x v="787"/>
    <x v="0"/>
    <e v="#REF!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015"/>
    <s v="garisanfancy30cm"/>
    <s v="penggarisfancy30cm1105"/>
    <s v=""/>
    <s v="Garisan Fancy 30cm"/>
    <s v="PENGGARIS FANCY 30CM 1105"/>
    <x v="787"/>
    <x v="0"/>
    <e v="#REF!"/>
    <s v="HTB"/>
    <s v="60 BOX (24 PCS)"/>
    <s v="garisan"/>
    <m/>
    <s v="60 BOX_24 PCS_"/>
    <n v="7"/>
    <n v="14"/>
    <s v="60 BOX"/>
    <s v="24 PCS"/>
    <s v="60"/>
    <s v="BOX"/>
    <s v="24"/>
    <s v="PCS"/>
    <s v=""/>
    <s v=""/>
    <n v="1440"/>
    <s v="PCS"/>
  </r>
  <r>
    <x v="2016"/>
    <s v="penggarisgasta0732"/>
    <s v="penggarisgasta0732"/>
    <s v=""/>
    <s v="Penggaris Gasta 0732"/>
    <s v="PENGGARIS GASTA 0732"/>
    <x v="787"/>
    <x v="0"/>
    <e v="#REF!"/>
    <s v="SBS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2017"/>
    <s v="penggarisgasta0733"/>
    <s v="penggarisgasta0733"/>
    <s v=""/>
    <s v="Penggaris Gasta 0733"/>
    <s v="PENGGARIS GASTA 0733"/>
    <x v="787"/>
    <x v="0"/>
    <e v="#REF!"/>
    <s v="SBS"/>
    <s v="1 CTN"/>
    <s v="garisan"/>
    <m/>
    <s v="1 CTN_"/>
    <n v="6"/>
    <n v="6"/>
    <s v="1 CTN"/>
    <s v=""/>
    <s v="1"/>
    <s v="CTN"/>
    <s v=""/>
    <s v=""/>
    <s v=""/>
    <s v=""/>
    <n v="1"/>
    <s v="CTN"/>
  </r>
  <r>
    <x v="2018"/>
    <s v="penggarisgasta0753"/>
    <s v="penggarisgasta0753"/>
    <s v=""/>
    <s v="Penggaris Gasta 0753"/>
    <s v="PENGGARIS GASTA 0753"/>
    <x v="787"/>
    <x v="0"/>
    <e v="#REF!"/>
    <s v="SBS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2019"/>
    <s v="garisangasta6733"/>
    <s v="penggarisgasta6733"/>
    <s v=""/>
    <s v="Garisan Gasta 6733"/>
    <s v="PENGGARIS GASTA 6733"/>
    <x v="787"/>
    <x v="0"/>
    <e v="#REF!"/>
    <s v="SBS"/>
    <s v="100 LSN"/>
    <s v="garisan"/>
    <m/>
    <s v="100 LSN_"/>
    <n v="8"/>
    <n v="8"/>
    <s v="100 LSN"/>
    <s v=""/>
    <s v="100"/>
    <s v="LSN"/>
    <n v="12"/>
    <s v="PCS"/>
    <s v=""/>
    <s v=""/>
    <n v="1200"/>
    <s v="PCS"/>
  </r>
  <r>
    <x v="2020"/>
    <s v="garisanset20cmpayups8801dino"/>
    <s v="penggarissetpayups880120cmpkdino"/>
    <s v=""/>
    <s v="Garisan set 20cm Payu PS-8801 DINO"/>
    <s v="PENGGARIS SET PAYU PS-8801/ 20CM/ PK/ DINO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1"/>
    <s v="garisanset20cmpayups8802astro"/>
    <s v="penggarissetpayups880220cmpkastro"/>
    <s v=""/>
    <s v="Garisan set 20cm Payu PS-8802 ASTRO"/>
    <s v="PENGGARIS SET PAYU PS-8802/ 20CM/ PK/ ASTRO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2"/>
    <s v="garisanset20cmpayups8803milk"/>
    <s v="penggarissetpayups880320cmpkmilk"/>
    <s v=""/>
    <s v="Garisan set 20cm Payu PS-8803 MILK"/>
    <s v="PENGGARIS SET PAYU PS-8803/ 20CM/ PK/ MILK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3"/>
    <s v="garisanset20cmpayups8804bear"/>
    <s v="penggarissetpayups880420cmpkbear"/>
    <s v=""/>
    <s v="Garisan set 20cm Payu PS-8804 BEAR"/>
    <s v="PENGGARIS SET PAYU PS-8804/ 20CM/ PK/ BEAR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4"/>
    <s v="garisanset20cmpayups8805lucu"/>
    <s v="penggarissetpayups880520cmpklucu"/>
    <s v=""/>
    <s v="Garisan set 20cm Payu PS-8805 LUCU"/>
    <s v="PENGGARIS SET PAYU PS-8805/ 20CM/ PK/ LUCU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5"/>
    <s v="garisanset20cmps9810unicorn"/>
    <s v="penggarissetps981020cmppkunicorn"/>
    <s v=""/>
    <s v="Garisan set 20cm PS-9810 UNICORN"/>
    <s v="PENGGARIS SET PS-9810/ 20CM/ PPK/ UNICORN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6"/>
    <s v="garisanset20cmps9811bt21"/>
    <s v="penggarissetps981120cmppkbt21"/>
    <s v=""/>
    <s v="Garisan set 20cm PS-9811 BT 21"/>
    <s v="PENGGARIS SET PS-9811/ 20CM/ PPK/ BT21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7"/>
    <s v="garisanset20cmps9812d"/>
    <s v="penggarissetps981220cmppkd"/>
    <s v=""/>
    <s v="Garisan set 20cm PS-9812 D"/>
    <s v="PENGGARIS SET PS-9812/ 20CM/ PPK/ D"/>
    <x v="787"/>
    <x v="0"/>
    <e v="#REF!"/>
    <s v="SBS"/>
    <s v="16 BOX (40 PCS)"/>
    <s v="garisan"/>
    <m/>
    <s v="16 BOX_40 PCS_"/>
    <n v="7"/>
    <n v="14"/>
    <s v="16 BOX"/>
    <s v="40 PCS"/>
    <s v="16"/>
    <s v="BOX"/>
    <s v="40"/>
    <s v="PCS"/>
    <s v=""/>
    <s v=""/>
    <n v="640"/>
    <s v="PCS"/>
  </r>
  <r>
    <x v="2028"/>
    <s v="penggarisxd1516"/>
    <s v="penggarisxd1516"/>
    <s v=""/>
    <s v="Penggaris XD 1516"/>
    <s v="PENGGARIS XD 1516"/>
    <x v="787"/>
    <x v="0"/>
    <e v="#REF!"/>
    <s v="SBS"/>
    <s v="80 BOX"/>
    <s v="garisan"/>
    <m/>
    <s v="80 BOX_"/>
    <n v="7"/>
    <n v="7"/>
    <s v="80 BOX"/>
    <s v=""/>
    <s v="80"/>
    <s v="BOX"/>
    <s v=""/>
    <s v=""/>
    <s v=""/>
    <s v=""/>
    <n v="80"/>
    <s v="BOX"/>
  </r>
  <r>
    <x v="2029"/>
    <s v="stiper1318"/>
    <s v="penghapuser1318"/>
    <s v=""/>
    <s v="Stip ER 1318"/>
    <s v="PENGHAPUS ER 1318"/>
    <x v="787"/>
    <x v="0"/>
    <e v="#REF!"/>
    <s v="SBS"/>
    <s v="1 CTN"/>
    <s v="stip"/>
    <m/>
    <s v="1 CTN_"/>
    <n v="6"/>
    <n v="6"/>
    <s v="1 CTN"/>
    <s v=""/>
    <s v="1"/>
    <s v="CTN"/>
    <s v=""/>
    <s v=""/>
    <s v=""/>
    <s v=""/>
    <n v="1"/>
    <s v="CTN"/>
  </r>
  <r>
    <x v="2030"/>
    <s v="penghapuswbb3909"/>
    <s v="penghapuspapantulisb3909"/>
    <s v=""/>
    <s v="Penghapus W/B B-3909"/>
    <s v="PENGHAPUS PAPAN TULIS B-3909"/>
    <x v="787"/>
    <x v="0"/>
    <e v="#REF!"/>
    <s v="PHS"/>
    <s v="1 CTN"/>
    <s v="stip"/>
    <m/>
    <s v="1 CTN_"/>
    <n v="6"/>
    <n v="6"/>
    <s v="1 CTN"/>
    <s v=""/>
    <s v="1"/>
    <s v="CTN"/>
    <s v=""/>
    <s v=""/>
    <s v=""/>
    <s v=""/>
    <n v="1"/>
    <s v="CTN"/>
  </r>
  <r>
    <x v="2031"/>
    <s v="penghapuswbt68b3894"/>
    <s v="penghapuspapantulist68b3894"/>
    <s v=""/>
    <s v="Penghapus W/B T-68 B-3894"/>
    <s v="PENGHAPUS PAPAN TULIS T-68 B-3894"/>
    <x v="787"/>
    <x v="0"/>
    <e v="#REF!"/>
    <s v="SINAR KOTA"/>
    <s v="240 PCS"/>
    <s v="stip"/>
    <m/>
    <s v="240 PCS_"/>
    <n v="8"/>
    <n v="8"/>
    <s v="240 PCS"/>
    <s v=""/>
    <s v="240"/>
    <s v="PCS"/>
    <s v=""/>
    <s v=""/>
    <s v=""/>
    <s v=""/>
    <n v="240"/>
    <s v="PCS"/>
  </r>
  <r>
    <x v="2032"/>
    <s v="penghapuswbclearbesar"/>
    <s v="penghapuswbclearbesar"/>
    <s v=""/>
    <s v="Penghapus W/B Clear Besar"/>
    <s v="PENGHAPUS W/B CLEAR BESAR"/>
    <x v="787"/>
    <x v="0"/>
    <e v="#REF!"/>
    <s v="PHS"/>
    <s v="48 LSN"/>
    <s v="d/m board"/>
    <m/>
    <s v="48 LSN_"/>
    <n v="7"/>
    <n v="7"/>
    <s v="48 LSN"/>
    <s v=""/>
    <s v="48"/>
    <s v="LSN"/>
    <n v="12"/>
    <s v="PCS"/>
    <s v=""/>
    <s v=""/>
    <n v="576"/>
    <s v="PCS"/>
  </r>
  <r>
    <x v="2033"/>
    <s v="penghapuswbclearbesar"/>
    <s v="penghapuswbclearbesar@42lsn"/>
    <s v=""/>
    <s v="Penghapus W/B Clear Besar"/>
    <s v="PENGHAPUS W/B CLEAR BESAR @42 LSN"/>
    <x v="787"/>
    <x v="0"/>
    <e v="#REF!"/>
    <s v="PHS"/>
    <s v="48 LSN"/>
    <s v="d/m board"/>
    <m/>
    <s v="48 LSN_"/>
    <n v="7"/>
    <n v="7"/>
    <s v="48 LSN"/>
    <s v=""/>
    <s v="48"/>
    <s v="LSN"/>
    <n v="12"/>
    <s v="PCS"/>
    <s v=""/>
    <s v=""/>
    <n v="576"/>
    <s v="PCS"/>
  </r>
  <r>
    <x v="2034"/>
    <s v="penghapuswbclearkecil"/>
    <s v="penghapuswbclearkecil"/>
    <s v=""/>
    <s v="Penghapus W/B Clear Kecil"/>
    <s v="PENGHAPUS W/B CLEAR KECIL"/>
    <x v="787"/>
    <x v="0"/>
    <e v="#REF!"/>
    <s v="PHS"/>
    <s v="60 LSN"/>
    <s v="d/m board"/>
    <m/>
    <s v="60 LSN_"/>
    <n v="7"/>
    <n v="7"/>
    <s v="60 LSN"/>
    <s v=""/>
    <s v="60"/>
    <s v="LSN"/>
    <n v="12"/>
    <s v="PCS"/>
    <s v=""/>
    <s v=""/>
    <n v="720"/>
    <s v="PCS"/>
  </r>
  <r>
    <x v="2035"/>
    <s v="penghapuswbclearkecil"/>
    <s v="penghapuswbclearkecil@60lsn"/>
    <s v=""/>
    <s v="Penghapus W/B Clear Kecil"/>
    <s v="PENGHAPUS W/B CLEAR KECIL @60 LSN"/>
    <x v="787"/>
    <x v="0"/>
    <e v="#REF!"/>
    <s v="PHS"/>
    <s v="60 LSN"/>
    <s v="d/m board"/>
    <m/>
    <s v="60 LSN_"/>
    <n v="7"/>
    <n v="7"/>
    <s v="60 LSN"/>
    <s v=""/>
    <s v="60"/>
    <s v="LSN"/>
    <n v="12"/>
    <s v="PCS"/>
    <s v=""/>
    <s v=""/>
    <n v="720"/>
    <s v="PCS"/>
  </r>
  <r>
    <x v="2036"/>
    <s v="pcasetopla2879bbr"/>
    <s v="peniclcase2879bblue"/>
    <s v=""/>
    <s v="P case Topla 2879B Br"/>
    <s v="PENICL CASE 2879 B BLUE"/>
    <x v="787"/>
    <x v="0"/>
    <e v="#REF!"/>
    <m/>
    <m/>
    <m/>
    <m/>
    <s v=""/>
    <s v=""/>
    <s v=""/>
    <s v=""/>
    <s v=""/>
    <s v=""/>
    <s v=""/>
    <s v=""/>
    <s v=""/>
    <s v=""/>
    <s v=""/>
    <e v="#VALUE!"/>
    <s v=""/>
  </r>
  <r>
    <x v="2037"/>
    <s v="bensia03lm46202"/>
    <s v="pensil03lm4"/>
    <s v=""/>
    <s v="Bensia 03LM 4 (6202)"/>
    <s v="PENSIL 03LM 4"/>
    <x v="787"/>
    <x v="0"/>
    <e v="#REF!"/>
    <s v="MEDIA DHARMA"/>
    <s v="48 BOX (42 PCS)"/>
    <s v="bensia"/>
    <m/>
    <s v="48 BOX_42 PCS_"/>
    <n v="7"/>
    <n v="14"/>
    <s v="48 BOX"/>
    <s v="42 PCS"/>
    <s v="48"/>
    <s v="BOX"/>
    <s v="42"/>
    <s v="PCS"/>
    <s v=""/>
    <s v=""/>
    <n v="2016"/>
    <s v="PCS"/>
  </r>
  <r>
    <x v="2038"/>
    <s v="bensia04lm15921"/>
    <s v="pensil04lm1"/>
    <s v=""/>
    <s v="Bensia 04LM 1 (5921)"/>
    <s v="PENSIL 04LM 1"/>
    <x v="787"/>
    <x v="0"/>
    <e v="#REF!"/>
    <s v="MEDIA DHARMA"/>
    <s v="48 BOX (50 PCS)"/>
    <s v="bensia"/>
    <m/>
    <s v="48 BOX_50 PCS_"/>
    <n v="7"/>
    <n v="14"/>
    <s v="48 BOX"/>
    <s v="50 PCS"/>
    <s v="48"/>
    <s v="BOX"/>
    <s v="50"/>
    <s v="PCS"/>
    <s v=""/>
    <s v=""/>
    <n v="2400"/>
    <s v="PCS"/>
  </r>
  <r>
    <x v="2039"/>
    <s v="bensia05lm26021"/>
    <s v="pensil05lm2"/>
    <s v=""/>
    <s v="Bensia 05LM 2 (6021)"/>
    <s v="PENSIL 05LM 2"/>
    <x v="787"/>
    <x v="0"/>
    <e v="#REF!"/>
    <s v="MEDIA DHARMA"/>
    <s v="48 BOX (42 PCS)"/>
    <s v="bensia"/>
    <m/>
    <s v="48 BOX_42 PCS_"/>
    <n v="7"/>
    <n v="14"/>
    <s v="48 BOX"/>
    <s v="42 PCS"/>
    <s v="48"/>
    <s v="BOX"/>
    <s v="42"/>
    <s v="PCS"/>
    <s v=""/>
    <s v=""/>
    <n v="2016"/>
    <s v="PCS"/>
  </r>
  <r>
    <x v="2040"/>
    <s v="bensia06lm16034"/>
    <s v="pensil06lm1"/>
    <s v=""/>
    <s v="Bensia 06LM 1 (6034)"/>
    <s v="PENSIL 06LM 1"/>
    <x v="787"/>
    <x v="0"/>
    <e v="#REF!"/>
    <s v="MEDIA DHARMA"/>
    <s v="48 BOX (36 PCS)"/>
    <s v="bensia"/>
    <m/>
    <s v="48 BOX_36 PCS_"/>
    <n v="7"/>
    <n v="14"/>
    <s v="48 BOX"/>
    <s v="36 PCS"/>
    <s v="48"/>
    <s v="BOX"/>
    <s v="36"/>
    <s v="PCS"/>
    <s v=""/>
    <s v=""/>
    <n v="1728"/>
    <s v="PCS"/>
  </r>
  <r>
    <x v="2041"/>
    <s v="bensia08lm16221"/>
    <s v="pensil08lm1"/>
    <s v=""/>
    <s v="Bensia 08LM 1 (6221)"/>
    <s v="PENSIL 08LM 1"/>
    <x v="787"/>
    <x v="0"/>
    <e v="#REF!"/>
    <s v="MEDIA DHARMA"/>
    <s v="48 BOX (36 PCS)"/>
    <s v="bensia"/>
    <m/>
    <s v="48 BOX_36 PCS_"/>
    <n v="7"/>
    <n v="14"/>
    <s v="48 BOX"/>
    <s v="36 PCS"/>
    <s v="48"/>
    <s v="BOX"/>
    <s v="36"/>
    <s v="PCS"/>
    <s v=""/>
    <s v=""/>
    <n v="1728"/>
    <s v="PCS"/>
  </r>
  <r>
    <x v="2042"/>
    <s v="bensia09lm16213"/>
    <s v="pensil09lm1"/>
    <s v=""/>
    <s v="Bensia 09LM 1 (6213)"/>
    <s v="PENSIL 09LM 1"/>
    <x v="787"/>
    <x v="0"/>
    <e v="#REF!"/>
    <s v="MEDIA DHARMA"/>
    <s v="48 BOX (42 PCS)"/>
    <s v="bensia"/>
    <m/>
    <s v="48 BOX_42 PCS_"/>
    <n v="7"/>
    <n v="14"/>
    <s v="48 BOX"/>
    <s v="42 PCS"/>
    <s v="48"/>
    <s v="BOX"/>
    <s v="42"/>
    <s v="PCS"/>
    <s v=""/>
    <s v=""/>
    <n v="2016"/>
    <s v="PCS"/>
  </r>
  <r>
    <x v="2043"/>
    <s v="bensia10lm16209"/>
    <s v="pensil10lm1"/>
    <s v=""/>
    <s v="Bensia 10LM 1 (6209)"/>
    <s v="PENSIL 10LM 1"/>
    <x v="787"/>
    <x v="0"/>
    <e v="#REF!"/>
    <s v="MEDIA DHARMA"/>
    <s v="48 BOX (50 PCS)"/>
    <s v="bensia"/>
    <m/>
    <s v="48 BOX_50 PCS_"/>
    <n v="7"/>
    <n v="14"/>
    <s v="48 BOX"/>
    <s v="50 PCS"/>
    <s v="48"/>
    <s v="BOX"/>
    <s v="50"/>
    <s v="PCS"/>
    <s v=""/>
    <s v=""/>
    <n v="2400"/>
    <s v="PCS"/>
  </r>
  <r>
    <x v="2044"/>
    <s v="bensia13lm16212"/>
    <s v="pensil13lm1"/>
    <s v=""/>
    <s v="Bensia 13LM 1 (6212)"/>
    <s v="PENSIL 13LM 1"/>
    <x v="787"/>
    <x v="0"/>
    <e v="#REF!"/>
    <s v="MEDIA DHARMA"/>
    <s v="48 BOX (50 PCS)"/>
    <s v="bensia"/>
    <m/>
    <s v="48 BOX_50 PCS_"/>
    <n v="7"/>
    <n v="14"/>
    <s v="48 BOX"/>
    <s v="50 PCS"/>
    <s v="48"/>
    <s v="BOX"/>
    <s v="50"/>
    <s v="PCS"/>
    <s v=""/>
    <s v=""/>
    <n v="2400"/>
    <s v="PCS"/>
  </r>
  <r>
    <x v="2045"/>
    <s v="pensil2bfancykypf3025"/>
    <s v="pensil2bfancykypf3025"/>
    <s v=""/>
    <s v="Pensil 2B Fancy KY-PF3025"/>
    <s v="PENSIL 2B FANCY KY-PF3025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46"/>
    <s v="pensil2bfancykypf3050"/>
    <s v="pensil2bfancykypf3050"/>
    <s v=""/>
    <s v="Pensil 2B Fancy KY-PF3050"/>
    <s v="PENSIL 2B FANCY KY-PF3050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47"/>
    <s v="pensil2bfancykypf3051"/>
    <s v="pensil2bfancykypf3051"/>
    <s v=""/>
    <s v="Pensil 2B Fancy KY-PF3051"/>
    <s v="PENSIL 2B FANCY KY-PF3051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48"/>
    <s v="pensil2bfancykypf3059"/>
    <s v="pensil2bfancykypf3059"/>
    <s v=""/>
    <s v="Pensil 2B Fancy KY-PF3059"/>
    <s v="PENSIL 2B FANCY KY-PF3059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49"/>
    <s v="pensil2bfancykypf3064"/>
    <s v="pensil2bfancykypf3064"/>
    <s v=""/>
    <s v="Pensil 2B Fancy KY-PF3064"/>
    <s v="PENSIL 2B FANCY KY-PF3064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0"/>
    <s v="pensil2bfancykypf3065"/>
    <s v="pensil2bfancykypf3065"/>
    <s v=""/>
    <s v="Pensil 2B Fancy KY-PF3065"/>
    <s v="PENSIL 2B FANCY KY-PF3065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1"/>
    <s v="pensil2bfancykypf3066"/>
    <s v="pensil2bfancykypf3066"/>
    <s v=""/>
    <s v="Pensil 2B Fancy KY-PF 3066"/>
    <s v="PENSIL 2B FANCY KY-PF3066"/>
    <x v="787"/>
    <x v="0"/>
    <e v="#REF!"/>
    <s v="DB STATIONERY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2"/>
    <s v="pensil2bkayagianimalkyps2022b"/>
    <s v="pensil2bkayagianimalkyps2022"/>
    <s v=""/>
    <s v="Pensil 2B Kayagi Animal KY-PS2022B"/>
    <s v="PENSIL 2B KAYAGI ANIMAL KY-PS2022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3"/>
    <s v="pensil2bkayagibatikkypb2029"/>
    <s v="pensil2bkayagibatikkypb2029"/>
    <s v=""/>
    <s v="Pensil 2B Kayagi Batik KY-PB2029"/>
    <s v="PENSIL 2B KAYAGI BATIK KY-PB2029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4"/>
    <s v="pensil2bkayagifancykypf3063"/>
    <s v="pensil2bkayagifancykypf3063"/>
    <s v=""/>
    <s v="Pensil 2B Kayagi Fancy KY-PF3063"/>
    <s v="PENSIL 2B KAYAGI FANCY KY-PF3063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5"/>
    <s v="pensil2bkayagikypb3036"/>
    <s v="pensil2bkayagikypb3036"/>
    <s v=""/>
    <s v="Pensil 2B Kayagi KY-PB3036"/>
    <s v="PENSIL 2B KAYAGI KY-PB3036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6"/>
    <s v="pensil2bkayagikypf2026"/>
    <s v="pensil2bkayagikypf2026"/>
    <s v=""/>
    <s v="Pensil 2B Kayagi KY-PF2026"/>
    <s v="PENSIL 2B KAYAGI KY-PF2026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7"/>
    <s v="pensil2bkayagikypf3039"/>
    <s v="pensil2bkayagikypf3039"/>
    <s v=""/>
    <s v="Pensil 2B Kayagi KY-PF3039"/>
    <s v="PENSIL 2B KAYAGI KY-PF3039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8"/>
    <s v="pensil2bkayagikypf3040"/>
    <s v="pensil2bkayagikypf3040"/>
    <s v=""/>
    <s v="Pensil 2B Kayagi KY-PF3040"/>
    <s v="PENSIL 2B KAYAGI KY-PF3040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59"/>
    <s v="pensil2bkayagikypf3042"/>
    <s v="pensil2bkayagikypf3042"/>
    <s v=""/>
    <s v="Pensil 2B Kayagi KY-PF3042"/>
    <s v="PENSIL 2B KAYAGI KY-PF3042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0"/>
    <s v="pensil2bkayagikypf3052"/>
    <s v="pensil2bkayagikypf3052"/>
    <s v=""/>
    <s v="Pensil 2B Kayagi KY-PF3052"/>
    <s v="PENSIL 2B KAYAGI KY-PF3052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1"/>
    <s v="pensil2bkayagikypf3052l"/>
    <s v="pensil2bkayagikypf3052l"/>
    <s v=""/>
    <s v="Pensil 2B Kayagi KY-PF3052L"/>
    <s v="PENSIL 2B KAYAGI KY-PF3052L"/>
    <x v="787"/>
    <x v="0"/>
    <e v="#REF!"/>
    <s v="DB"/>
    <s v="12 LSN"/>
    <s v="pensil"/>
    <m/>
    <s v="12 LSN_"/>
    <n v="7"/>
    <n v="7"/>
    <s v="12 LSN"/>
    <s v=""/>
    <s v="12"/>
    <s v="LSN"/>
    <n v="12"/>
    <s v="PCS"/>
    <s v=""/>
    <s v=""/>
    <n v="144"/>
    <s v="PCS"/>
  </r>
  <r>
    <x v="2062"/>
    <s v="pensil2bkayagikypf3053"/>
    <s v="pensil2bkayagikypf3053"/>
    <s v=""/>
    <s v="Pensil 2B Kayagi KY-PF 3053"/>
    <s v="PENSIL 2B KAYAGI KY-PF3053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3"/>
    <s v="pensil2bkayagikypf3056"/>
    <s v="pensil2bkayagikypf3056"/>
    <s v=""/>
    <s v="Pensil 2B Kayagi KY-PF3056"/>
    <s v="PENSIL 2B KAYAGI KY-PF3056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4"/>
    <s v="pensil2bkayagikypf3060"/>
    <s v="pensil2bkayagikypf3060"/>
    <s v=""/>
    <s v="Pensil 2B Kayagi KY-PF3060"/>
    <s v="PENSIL 2B KAYAGI KY-PF3060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5"/>
    <s v="pensil2bkayagikypf3061"/>
    <s v="pensil2bkayagikypf3061"/>
    <s v=""/>
    <s v="Pensil 2B Kayagi KY-PF3061"/>
    <s v="PENSIL 2B KAYAGI KY-PF3061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6"/>
    <s v="pensil2bkayagikypf3062"/>
    <s v="pensil2bkayagikypf3062"/>
    <s v=""/>
    <s v="Pensil 2B Kayagi KY-PF3062"/>
    <s v="PENSIL 2B KAYAGI KY-PF3062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7"/>
    <s v="pensil2bkayagips2028"/>
    <s v="pensil2bkayagips2028"/>
    <s v=""/>
    <s v="Pensil 2B Kayagi PS-2028"/>
    <s v="PENSIL 2B KAYAGI PS-2028"/>
    <x v="787"/>
    <x v="0"/>
    <e v="#REF!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068"/>
    <s v="pensilcarpenter500"/>
    <s v="pensilcarpenter500"/>
    <s v=""/>
    <s v="Pensil Carpenter 500"/>
    <s v="PENSIL CARPENTER 500"/>
    <x v="787"/>
    <x v="0"/>
    <e v="#REF!"/>
    <s v="BAHAGIA TEGUH"/>
    <s v="20 GRS"/>
    <s v="pencil"/>
    <m/>
    <s v="20 GRS_"/>
    <n v="7"/>
    <n v="7"/>
    <s v="20 GRS"/>
    <s v=""/>
    <s v="20"/>
    <s v="GRS"/>
    <n v="12"/>
    <s v="LSN"/>
    <n v="12"/>
    <s v="PCS"/>
    <n v="2880"/>
    <s v="PCS"/>
  </r>
  <r>
    <x v="2069"/>
    <s v="pcasemagnitcc7808+asahan"/>
    <s v="pensilcasemagnetsharpenercc7808"/>
    <s v=""/>
    <s v="P case Magnit CC-7808 + asahan"/>
    <s v="PENSIL CASE MAGNET + SHARPENER CC-7808"/>
    <x v="787"/>
    <x v="0"/>
    <e v="#REF!"/>
    <s v="BINTANG JAYA"/>
    <s v="240 PCS"/>
    <s v="pcase"/>
    <m/>
    <s v="240 PCS_"/>
    <n v="8"/>
    <n v="8"/>
    <s v="240 PCS"/>
    <s v=""/>
    <s v="240"/>
    <s v="PCS"/>
    <s v=""/>
    <s v=""/>
    <s v=""/>
    <s v=""/>
    <n v="240"/>
    <s v="PCS"/>
  </r>
  <r>
    <x v="2070"/>
    <s v="bensiacyln62035333"/>
    <s v="pensilcyln"/>
    <s v=""/>
    <s v="Bensia CYLN 6203/5333"/>
    <s v="PENSIL CYLN"/>
    <x v="787"/>
    <x v="0"/>
    <e v="#REF!"/>
    <s v="MEDIA DHARMA"/>
    <s v="48 BOX (50 PCS)"/>
    <s v="bensia"/>
    <m/>
    <s v="48 BOX_50 PCS_"/>
    <n v="7"/>
    <n v="14"/>
    <s v="48 BOX"/>
    <s v="50 PCS"/>
    <s v="48"/>
    <s v="BOX"/>
    <s v="50"/>
    <s v="PCS"/>
    <s v=""/>
    <s v=""/>
    <n v="2400"/>
    <s v="PCS"/>
  </r>
  <r>
    <x v="2071"/>
    <s v="pensil2bkayagikyof122b2coklat"/>
    <s v="pensilkayagi2bcoklatkyof122b2"/>
    <s v=""/>
    <s v="Pensil 2B Kayagi KY-OF122B-2 Coklat"/>
    <s v="PENSIL KAYAGI 2B COKLAT KY-OF122B-2"/>
    <x v="787"/>
    <x v="0"/>
    <e v="#REF!"/>
    <s v="DB STATIONERY"/>
    <s v="360 PCS"/>
    <s v="pensil"/>
    <m/>
    <s v="360 PCS_"/>
    <n v="8"/>
    <n v="8"/>
    <s v="360 PCS"/>
    <s v=""/>
    <s v="360"/>
    <s v="PCS"/>
    <s v=""/>
    <s v=""/>
    <s v=""/>
    <s v=""/>
    <n v="360"/>
    <s v="PCS"/>
  </r>
  <r>
    <x v="2072"/>
    <s v="pensilzhonghua692b"/>
    <s v="pensilzhonghua692b"/>
    <s v=""/>
    <s v="Pensil Zhong Hua 69 2B"/>
    <s v="PENSIL ZHONG HUA 69 2B"/>
    <x v="787"/>
    <x v="0"/>
    <e v="#REF!"/>
    <s v="BAHAGIA TEGUH"/>
    <s v="10 BOX"/>
    <s v="pensil"/>
    <m/>
    <s v="10 BOX_"/>
    <n v="7"/>
    <n v="7"/>
    <s v="10 BOX"/>
    <s v=""/>
    <s v="10"/>
    <s v="BOX"/>
    <s v=""/>
    <s v=""/>
    <s v=""/>
    <s v=""/>
    <n v="10"/>
    <s v="BOX"/>
  </r>
  <r>
    <x v="2073"/>
    <s v="pensilzhonghua6925b2boval"/>
    <s v="pensilzhonghua6925b2boval"/>
    <s v=""/>
    <s v="Pensil Zhong Hua 6925 B 2B Oval"/>
    <s v="PENSIL ZHONG HUA 6925B 2B OVAL"/>
    <x v="787"/>
    <x v="0"/>
    <e v="#REF!"/>
    <s v="BAHAGIA TEGUH"/>
    <s v="40 BOX"/>
    <s v="pensil"/>
    <m/>
    <s v="40 BOX_"/>
    <n v="7"/>
    <n v="7"/>
    <s v="40 BOX"/>
    <s v=""/>
    <s v="40"/>
    <s v="BOX"/>
    <s v=""/>
    <s v=""/>
    <s v=""/>
    <s v=""/>
    <n v="40"/>
    <s v="BOX"/>
  </r>
  <r>
    <x v="2074"/>
    <s v="pensilzhonghuamb120kecil"/>
    <s v="pensilzhonghuamb120kecil"/>
    <s v=""/>
    <s v="Pensil Zhong Hua M/ B 120 kecil"/>
    <s v="PENSIL ZHONG HUA M/B 120 KECIL"/>
    <x v="787"/>
    <x v="1"/>
    <e v="#REF!"/>
    <s v="LAUTAN MAS ASIA"/>
    <s v="30 GRS"/>
    <s v="pensil"/>
    <m/>
    <s v="30 GRS_"/>
    <n v="7"/>
    <n v="7"/>
    <s v="30 GRS"/>
    <s v=""/>
    <s v="30"/>
    <s v="GRS"/>
    <n v="12"/>
    <s v="LSN"/>
    <n v="12"/>
    <s v="PCS"/>
    <n v="4320"/>
    <s v="PCS"/>
  </r>
  <r>
    <x v="2075"/>
    <s v="standpenjkpsgp147hitam"/>
    <s v="penstandblackpsgp147blackjk"/>
    <s v=""/>
    <s v="Stand Pen JK PSGP-147 hitam"/>
    <s v="PENSTAND BLACK PSGP-147 (BLACK) JK"/>
    <x v="787"/>
    <x v="1"/>
    <e v="#REF!"/>
    <s v="ATALI"/>
    <s v="48 LSN"/>
    <s v="pen"/>
    <m/>
    <s v="48 LSN_"/>
    <n v="7"/>
    <n v="7"/>
    <s v="48 LSN"/>
    <s v=""/>
    <s v="48"/>
    <s v="LSN"/>
    <n v="12"/>
    <s v="PCS"/>
    <s v=""/>
    <s v=""/>
    <n v="576"/>
    <s v="PCS"/>
  </r>
  <r>
    <x v="2076"/>
    <s v="asahan038"/>
    <s v="peruncing038"/>
    <s v=""/>
    <s v="Asahan 038"/>
    <s v="PERUNCING 038"/>
    <x v="787"/>
    <x v="0"/>
    <e v="#REF!"/>
    <s v="SBS"/>
    <s v="96 LSN"/>
    <s v="asahan"/>
    <m/>
    <s v="96 LSN_"/>
    <n v="7"/>
    <n v="7"/>
    <s v="96 LSN"/>
    <s v=""/>
    <s v="96"/>
    <s v="LSN"/>
    <n v="12"/>
    <s v="PCS"/>
    <s v=""/>
    <s v=""/>
    <n v="1152"/>
    <s v="PCS"/>
  </r>
  <r>
    <x v="2077"/>
    <s v="asahanpayu823"/>
    <s v="peruncingpayu823"/>
    <s v=""/>
    <s v="Asahan Payu 823"/>
    <s v="PERUNCING PAYU 823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78"/>
    <s v="asahanpayu824"/>
    <s v="peruncingpayu824"/>
    <s v=""/>
    <s v="Asahan Payu 824"/>
    <s v="PERUNCING PAYU 824"/>
    <x v="787"/>
    <x v="0"/>
    <e v="#REF!"/>
    <s v="SBS"/>
    <s v="121 PCS"/>
    <s v="asahan"/>
    <m/>
    <s v="121 PCS_"/>
    <n v="8"/>
    <n v="8"/>
    <s v="121 PCS"/>
    <s v=""/>
    <s v="121"/>
    <s v="PCS"/>
    <s v=""/>
    <s v=""/>
    <s v=""/>
    <s v=""/>
    <n v="121"/>
    <s v="PCS"/>
  </r>
  <r>
    <x v="2079"/>
    <s v="asahanpayu825"/>
    <s v="peruncingpayu825"/>
    <s v=""/>
    <s v="Asahan Payu 825"/>
    <s v="PERUNCING PAYU 825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0"/>
    <s v="asahanpayu826"/>
    <s v="peruncingpayu826"/>
    <s v=""/>
    <s v="Asahan Payu 826"/>
    <s v="PERUNCING PAYU 826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1"/>
    <s v="asahanpayu829"/>
    <s v="peruncingpayu829"/>
    <s v=""/>
    <s v="Asahan Payu 829"/>
    <s v="PERUNCING PAYU 829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2"/>
    <s v="asahanpayu830"/>
    <s v="peruncingpayu830"/>
    <s v=""/>
    <s v="Asahan Payu 830"/>
    <s v="PERUNCING PAYU 830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3"/>
    <s v="asahanpayu835"/>
    <s v="peruncingpayu835"/>
    <s v=""/>
    <s v="Asahan Payu 835"/>
    <s v="PERUNCING PAYU 835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4"/>
    <s v="asahanpayu844"/>
    <s v="peruncingpayu844"/>
    <s v=""/>
    <s v="Asahan Payu 844"/>
    <s v="PERUNCING PAYU 844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5"/>
    <s v="asahanpayu845"/>
    <s v="peruncingpayu845"/>
    <s v=""/>
    <s v="Asahan Payu 845"/>
    <s v="PERUNCING PAYU 845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6"/>
    <s v="asahanpayu846"/>
    <s v="peruncingpayu846"/>
    <s v=""/>
    <s v="Asahan Payu 846"/>
    <s v="PERUNCING PAYU 846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7"/>
    <s v="asahanpayu851"/>
    <s v="peruncingpayu851"/>
    <s v=""/>
    <s v="Asahan Payu 851"/>
    <s v="PERUNCING PAYU 851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8"/>
    <s v="asahanpayu857"/>
    <s v="peruncingpayu857"/>
    <s v=""/>
    <s v="Asahan Payu 857"/>
    <s v="PERUNCING PAYU 857"/>
    <x v="787"/>
    <x v="0"/>
    <e v="#REF!"/>
    <s v="SBS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089"/>
    <s v="asahanpayupu823miniayam"/>
    <s v="peruncingpayupu823miniayam"/>
    <s v=""/>
    <s v="Asahan Payu PU-823/ mini/ ayam"/>
    <s v="PERUNCING PAYU PU-823/ MINI/ AYAM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0"/>
    <s v="asahanpayupu824minigajah"/>
    <s v="peruncingpayupu824minigajah"/>
    <s v=""/>
    <s v="Asahan Payu PU-824/ mini/ gajah"/>
    <s v="PERUNCING PAYU PU-824/ MINI/ GAJAH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1"/>
    <s v="asahanpayupu825minikuda"/>
    <s v="peruncingpayupu825minikuda"/>
    <s v=""/>
    <s v="Asahan Payu PU-825/ mini/ kuda"/>
    <s v="PERUNCING PAYU PU-825/ MINI/ KUDA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2"/>
    <s v="asahanpayupu829bebek"/>
    <s v="peruncingpayupu829bebek"/>
    <s v=""/>
    <s v="Asahan Payu PU-829/ bebek"/>
    <s v="PERUNCING PAYU PU-829/ BEBEK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3"/>
    <s v="asahanpayupu830minikupu"/>
    <s v="peruncingpayupu830minikupu"/>
    <s v=""/>
    <s v="Asahan Payu PU-830/ mini/ kupu"/>
    <s v="PERUNCING PAYU PU-830/ MINI/ KUPU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4"/>
    <s v="asahanpayupu835minilumba"/>
    <s v="peruncingpayupu835minilumba"/>
    <s v=""/>
    <s v="Asahan Payu PU-835/ mini/ lumba"/>
    <s v="PERUNCING PAYU PU-835/ MINI/ LUMBA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5"/>
    <s v="asahanpayupu844miniloco"/>
    <s v="peruncingpayupu844miniloco"/>
    <s v=""/>
    <s v="Asahan Payu PU-844/ mini/ loco"/>
    <s v="PERUNCING PAYU PU-844/ MINI/ LOCO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6"/>
    <s v="asahanpayupu845minikepiting"/>
    <s v="peruncingpayupu845minikepiting"/>
    <s v=""/>
    <s v="Asahan Payu PU-845/ mini/ kepiting"/>
    <s v="PERUNCING PAYU PU-845/ MINI/ KEPITING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7"/>
    <s v="asahanpayupu846minikudagoyang"/>
    <s v="peruncingpayupu846minikudagoyang"/>
    <s v=""/>
    <s v="Asahan Payu PU-846/ mini/ kuda goyang"/>
    <s v="PERUNCING PAYU PU-846/ MINI/ KUDA GOYANG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8"/>
    <s v="asahanpayupu851minipermen"/>
    <s v="peruncingpayupu851minipermen"/>
    <s v=""/>
    <s v="Asahan Payu PU-851/ mini/ permen"/>
    <s v="PERUNCING PAYU PU-851/ MINI/ PERMEN"/>
    <x v="787"/>
    <x v="0"/>
    <e v="#REF!"/>
    <s v="SBS"/>
    <s v="120 BOX"/>
    <s v="asahan"/>
    <m/>
    <s v="120 BOX_"/>
    <n v="8"/>
    <n v="8"/>
    <s v="120 BOX"/>
    <s v=""/>
    <s v="120"/>
    <s v="BOX"/>
    <s v=""/>
    <s v=""/>
    <s v=""/>
    <s v=""/>
    <n v="120"/>
    <s v="BOX"/>
  </r>
  <r>
    <x v="2099"/>
    <s v="asahantr385hippo"/>
    <s v="peruncingtr3851hhippo"/>
    <s v=""/>
    <s v="Asahan TR-385 Hippo"/>
    <s v="PERUNCING TR-385/1H/HIPPO"/>
    <x v="787"/>
    <x v="0"/>
    <e v="#REF!"/>
    <s v="SBS"/>
    <s v="60 BOX (54 PCS)"/>
    <s v="asahan"/>
    <m/>
    <s v="60 BOX_54 PCS_"/>
    <n v="7"/>
    <n v="14"/>
    <s v="60 BOX"/>
    <s v="54 PCS"/>
    <s v="60"/>
    <s v="BOX"/>
    <s v="54"/>
    <s v="PCS"/>
    <s v=""/>
    <s v=""/>
    <n v="3240"/>
    <s v="PCS"/>
  </r>
  <r>
    <x v="2100"/>
    <s v="pianikalovelybiru"/>
    <s v="pianikabluelovely"/>
    <s v=""/>
    <s v="Pianika Lovely Biru"/>
    <s v="PIANIKA BLUE LOVELY"/>
    <x v="787"/>
    <x v="0"/>
    <e v="#REF!"/>
    <s v="LESTARI"/>
    <s v="10 SET"/>
    <s v="dll"/>
    <m/>
    <s v="10 SET_"/>
    <n v="7"/>
    <n v="7"/>
    <s v="10 SET"/>
    <s v=""/>
    <s v="10"/>
    <s v="SET"/>
    <s v=""/>
    <s v=""/>
    <s v=""/>
    <s v=""/>
    <n v="10"/>
    <s v="SET"/>
  </r>
  <r>
    <x v="2101"/>
    <s v="pianikak2799bbiru"/>
    <s v="pianikabluek2799b"/>
    <s v=""/>
    <s v="Pianika K-2799-B Biru"/>
    <s v="PIANIKA BLUE K-2799-B"/>
    <x v="787"/>
    <x v="0"/>
    <e v="#REF!"/>
    <s v="LESTARI TOYS"/>
    <s v="10 SET"/>
    <s v="dll"/>
    <m/>
    <s v="10 SET_"/>
    <n v="7"/>
    <n v="7"/>
    <s v="10 SET"/>
    <s v=""/>
    <s v="10"/>
    <s v="SET"/>
    <s v=""/>
    <s v=""/>
    <s v=""/>
    <s v=""/>
    <n v="10"/>
    <s v="SET"/>
  </r>
  <r>
    <x v="2102"/>
    <s v="pianikadhboxpremium"/>
    <s v="pianikadhboxpremium"/>
    <s v=""/>
    <s v="Pianika DH Box Premium"/>
    <s v="PIANIKA DH BOX PREMIUM"/>
    <x v="787"/>
    <x v="0"/>
    <e v="#REF!"/>
    <s v="SALIKAH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2103"/>
    <s v="pianikafluffy+hardcasebiru"/>
    <s v="pianikafluffyhardcaseblue"/>
    <s v=""/>
    <s v="Pianika Fluffy + Hard Case Biru"/>
    <s v="PIANIKA FLUFFY + HARD CASE (BLUE)"/>
    <x v="787"/>
    <x v="0"/>
    <e v="#REF!"/>
    <s v="BINTANG JAYA"/>
    <s v="10 PCS"/>
    <s v="dll"/>
    <m/>
    <s v="10 PCS_"/>
    <n v="7"/>
    <n v="7"/>
    <s v="10 PCS"/>
    <s v=""/>
    <s v="10"/>
    <s v="PCS"/>
    <s v=""/>
    <s v=""/>
    <s v=""/>
    <s v=""/>
    <n v="10"/>
    <s v="PCS"/>
  </r>
  <r>
    <x v="2104"/>
    <s v="pianikagambartz32bcowok"/>
    <s v="pianikagbrtz32bcowok"/>
    <s v=""/>
    <s v="Pianika Gambar TZ-32B Cowok"/>
    <s v="PIANIKA GBR TZ-32B COWOK"/>
    <x v="787"/>
    <x v="0"/>
    <e v="#REF!"/>
    <s v="PMJP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5"/>
    <s v="pianikagambartz32gcewek"/>
    <s v="pianikagbrtz32gcewek"/>
    <s v=""/>
    <s v="Pianika Gambar TZ-32G Cewek"/>
    <s v="PIANIKA GBR TZ-32G CEWEK"/>
    <x v="787"/>
    <x v="0"/>
    <e v="#REF!"/>
    <s v="PMJP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6"/>
    <s v="pianikamarvel32tasmrqm32b"/>
    <s v="pianikamarvel32tasmrqm32b"/>
    <s v=""/>
    <s v="Pianika Marvel 32 Tas MR-QM32 B"/>
    <s v="PIANIKA MARVEL 32TAS MR-QM32B"/>
    <x v="787"/>
    <x v="0"/>
    <e v="#REF!"/>
    <s v="DB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7"/>
    <s v="pianikakopermarvel"/>
    <s v="pianikamarvelkoper"/>
    <s v=""/>
    <s v="Pianika Koper Marvel"/>
    <s v="PIANIKA MARVEL KOPER"/>
    <x v="787"/>
    <x v="0"/>
    <e v="#REF!"/>
    <s v="DB STATIONERY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8"/>
    <s v="pianikamusikamul32k"/>
    <s v="pianikamusikamul32k"/>
    <s v=""/>
    <s v="Pianika Musika MUL 32 K"/>
    <s v="PIANIKA MUSIKA MUL32K"/>
    <x v="787"/>
    <x v="0"/>
    <e v="#REF!"/>
    <s v="DB STATIONERY"/>
    <s v="12 PCS"/>
    <s v="dll"/>
    <m/>
    <s v="12 PCS_"/>
    <n v="7"/>
    <n v="7"/>
    <s v="12 PCS"/>
    <s v=""/>
    <s v="12"/>
    <s v="PCS"/>
    <s v=""/>
    <s v=""/>
    <s v=""/>
    <s v=""/>
    <n v="12"/>
    <s v="PCS"/>
  </r>
  <r>
    <x v="2109"/>
    <s v="pianikatassuperpro"/>
    <s v="pianikasuperprotas"/>
    <s v=""/>
    <s v="Pianika Tas Super Pro"/>
    <s v="PIANIKA SUPER PRO TAS"/>
    <x v="787"/>
    <x v="0"/>
    <e v="#REF!"/>
    <s v="SALIKAH"/>
    <s v="12 PCS"/>
    <s v="karet"/>
    <m/>
    <s v="12 PCS_"/>
    <n v="7"/>
    <n v="7"/>
    <s v="12 PCS"/>
    <s v=""/>
    <s v="12"/>
    <s v="PCS"/>
    <s v=""/>
    <s v=""/>
    <s v=""/>
    <s v=""/>
    <n v="12"/>
    <s v="PCS"/>
  </r>
  <r>
    <x v="2110"/>
    <s v="pitagold1cm19goldgliter"/>
    <s v="pitagold1cm19goldgliter@120"/>
    <s v=""/>
    <s v="Pita gold 1cm-19/ gold gliter"/>
    <s v="PITA GOLD 1CM-19/ GOLD GLITER @120"/>
    <x v="787"/>
    <x v="0"/>
    <e v="#REF!"/>
    <s v="WIN'S SENTOSA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2111"/>
    <s v="pitagold1cm19silvergliter"/>
    <s v="pitagold1cm19silvergliter@120"/>
    <s v=""/>
    <s v="Pita gold 1cm-19/ silver gliter"/>
    <s v="PITA GOLD 1CM-19/ SILVER GLITER @120"/>
    <x v="787"/>
    <x v="0"/>
    <e v="#REF!"/>
    <s v="WIN'S SENTOSA"/>
    <s v="120 PCS"/>
    <s v="dll"/>
    <m/>
    <s v="120 PCS_"/>
    <n v="8"/>
    <n v="8"/>
    <s v="120 PCS"/>
    <s v=""/>
    <s v="120"/>
    <s v="PCS"/>
    <s v=""/>
    <s v=""/>
    <s v=""/>
    <s v=""/>
    <n v="120"/>
    <s v="PCS"/>
  </r>
  <r>
    <x v="2112"/>
    <s v="pitagold2cm20goldgliter"/>
    <s v="pitagold2cm20goldgliter@60"/>
    <s v=""/>
    <s v="Pita gold 2cm-20/ gold gliter"/>
    <s v="PITA GOLD 2CM-20/ GOLD GLITER @60"/>
    <x v="787"/>
    <x v="0"/>
    <e v="#REF!"/>
    <s v="WIN'S SENTOSA"/>
    <s v="60 PCS"/>
    <s v="dll"/>
    <m/>
    <s v="60 PCS_"/>
    <n v="7"/>
    <n v="7"/>
    <s v="60 PCS"/>
    <s v=""/>
    <s v="60"/>
    <s v="PCS"/>
    <s v=""/>
    <s v=""/>
    <s v=""/>
    <s v=""/>
    <n v="60"/>
    <s v="PCS"/>
  </r>
  <r>
    <x v="2113"/>
    <s v="pitagold2cm20silverglitter"/>
    <s v="pitagold2cm20silverglitter@60"/>
    <s v=""/>
    <s v="Pita gold 2cm-20/ silver glitter"/>
    <s v="PITA GOLD 2CM-20/ SILVER GLITTER @60"/>
    <x v="787"/>
    <x v="0"/>
    <e v="#REF!"/>
    <s v="WIN'S SENTOSA"/>
    <s v="60 PCS"/>
    <s v="dll"/>
    <m/>
    <s v="60 PCS_"/>
    <n v="7"/>
    <n v="7"/>
    <s v="60 PCS"/>
    <s v=""/>
    <s v="60"/>
    <s v="PCS"/>
    <s v=""/>
    <s v=""/>
    <s v=""/>
    <s v=""/>
    <n v="60"/>
    <s v="PCS"/>
  </r>
  <r>
    <x v="2114"/>
    <s v="pitajepanglistgoldb040"/>
    <s v="pitajpnlistgoldmixb040"/>
    <s v=""/>
    <s v="Pita Jepang List Gold  B 040"/>
    <s v="PITA JPN LIST GOLD MIX B 040"/>
    <x v="787"/>
    <x v="0"/>
    <e v="#REF!"/>
    <s v="WIN'S SENTOSA"/>
    <s v="1 CTN"/>
    <s v="pita"/>
    <m/>
    <s v="1 CTN_"/>
    <n v="6"/>
    <n v="6"/>
    <s v="1 CTN"/>
    <s v=""/>
    <s v="1"/>
    <s v="CTN"/>
    <s v=""/>
    <s v=""/>
    <s v=""/>
    <s v=""/>
    <n v="1"/>
    <s v="CTN"/>
  </r>
  <r>
    <x v="2115"/>
    <s v="pitajepangmotifpolosmixb"/>
    <s v="pitajpnmotifpolosmixb"/>
    <s v=""/>
    <s v="Pita Jepang Motif Polos Mix B"/>
    <s v="PITA JPN MOTIF POLOS MIX B"/>
    <x v="787"/>
    <x v="0"/>
    <e v="#REF!"/>
    <s v="WIN'S SENTOSA"/>
    <s v="1 CTN"/>
    <s v="pita"/>
    <m/>
    <s v="1 CTN_"/>
    <n v="6"/>
    <n v="6"/>
    <s v="1 CTN"/>
    <s v=""/>
    <s v="1"/>
    <s v="CTN"/>
    <s v=""/>
    <s v=""/>
    <s v=""/>
    <s v=""/>
    <n v="1"/>
    <s v="CTN"/>
  </r>
  <r>
    <x v="2116"/>
    <s v="pitajepangpolosmixb"/>
    <s v="pitajpnpolosmixb"/>
    <s v=""/>
    <s v="Pita Jepang Polos Mix B"/>
    <s v="PITA JPN POLOS MIX B"/>
    <x v="787"/>
    <x v="0"/>
    <e v="#REF!"/>
    <s v="WIN'S SENTOSA"/>
    <s v="1 CTN"/>
    <s v="pita"/>
    <m/>
    <s v="1 CTN_"/>
    <n v="6"/>
    <n v="6"/>
    <s v="1 CTN"/>
    <s v=""/>
    <s v="1"/>
    <s v="CTN"/>
    <s v=""/>
    <s v=""/>
    <s v=""/>
    <s v=""/>
    <n v="1"/>
    <s v="CTN"/>
  </r>
  <r>
    <x v="2117"/>
    <s v="pitatariklistemas"/>
    <s v="pitatariklistemasgoldlist"/>
    <s v=""/>
    <s v="Pita tarik list emas "/>
    <s v="PITA TARIK (LIST EMAS/ GOLD LIST)"/>
    <x v="787"/>
    <x v="0"/>
    <e v="#REF!"/>
    <s v="MSI"/>
    <s v="1000 PAK"/>
    <s v="pita"/>
    <m/>
    <s v="1000 PAK_"/>
    <n v="9"/>
    <n v="9"/>
    <s v="1000 PAK"/>
    <s v=""/>
    <s v="1000"/>
    <s v="PAK"/>
    <s v=""/>
    <s v=""/>
    <s v=""/>
    <s v=""/>
    <n v="1000"/>
    <s v="PAK"/>
  </r>
  <r>
    <x v="2118"/>
    <s v="pitatarik30motifmix"/>
    <s v="pitatarik30motifmix"/>
    <s v=""/>
    <s v="Pita tarik 3.0 motif mix"/>
    <s v="PITA TARIK 3.0 (MOTIF MIX)"/>
    <x v="787"/>
    <x v="0"/>
    <e v="#REF!"/>
    <s v="MSI"/>
    <s v="1000 PAK"/>
    <s v="pita"/>
    <m/>
    <s v="1000 PAK_"/>
    <n v="9"/>
    <n v="9"/>
    <s v="1000 PAK"/>
    <s v=""/>
    <s v="1000"/>
    <s v="PAK"/>
    <s v=""/>
    <s v=""/>
    <s v=""/>
    <s v=""/>
    <n v="1000"/>
    <s v="PAK"/>
  </r>
  <r>
    <x v="2119"/>
    <s v="pitatarik30motifpolos"/>
    <s v="pitatarik30motifpolos"/>
    <s v=""/>
    <s v="Pita tarik 30 motif polos"/>
    <s v="PITA TARIK 30 MOTIF POLOS"/>
    <x v="787"/>
    <x v="0"/>
    <e v="#REF!"/>
    <s v="WIN'S SENTOSA"/>
    <s v="1200 PCS"/>
    <s v="pita"/>
    <m/>
    <s v="1200 PCS_"/>
    <n v="9"/>
    <n v="9"/>
    <s v="1200 PCS"/>
    <s v=""/>
    <s v="1200"/>
    <s v="PCS"/>
    <s v=""/>
    <s v=""/>
    <s v=""/>
    <s v=""/>
    <n v="1200"/>
    <s v="PCS"/>
  </r>
  <r>
    <x v="2120"/>
    <s v="guntingpl8gunindo"/>
    <s v="pl8gunindo"/>
    <s v=""/>
    <s v="Gunting PL-8 Gunindo"/>
    <s v="PL8 GUNINDO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2121"/>
    <s v="guntingpl8gunindo"/>
    <s v="pl8gunindo20dzct"/>
    <s v=""/>
    <s v="Gunting PL-8 Gunindo"/>
    <s v="PL8 GUNINDO (20 DZ/ CT)"/>
    <x v="787"/>
    <x v="0"/>
    <e v="#REF!"/>
    <s v="GUNINDO"/>
    <s v="20 LSN"/>
    <s v="gunting"/>
    <m/>
    <s v="20 LSN_"/>
    <n v="7"/>
    <n v="7"/>
    <s v="20 LSN"/>
    <s v=""/>
    <s v="20"/>
    <s v="LSN"/>
    <n v="12"/>
    <s v="PCS"/>
    <s v=""/>
    <s v=""/>
    <n v="240"/>
    <s v="PCS"/>
  </r>
  <r>
    <x v="2122"/>
    <s v="postercolorpoc10ml12c"/>
    <s v="postercolorpoc10ml12bottlejk"/>
    <s v=""/>
    <s v="Poster color POC-10  ML 12 C"/>
    <s v="POSTER COLOR POC-10 ML 12 (BOTTLE) JK"/>
    <x v="787"/>
    <x v="1"/>
    <e v="#REF!"/>
    <s v="ATALI"/>
    <s v="6 LSN"/>
    <s v="cat"/>
    <m/>
    <s v="6 LSN_"/>
    <n v="6"/>
    <n v="6"/>
    <s v="6 LSN"/>
    <s v=""/>
    <s v="6"/>
    <s v="LSN"/>
    <n v="12"/>
    <s v="PCS"/>
    <s v=""/>
    <s v=""/>
    <n v="72"/>
    <s v="PCS"/>
  </r>
  <r>
    <x v="2123"/>
    <s v="pcaseps002"/>
    <s v="ps002pcase"/>
    <s v=""/>
    <s v="P case PS 002"/>
    <s v="PS002 PCASE"/>
    <x v="787"/>
    <x v="0"/>
    <e v="#REF!"/>
    <s v="PMJP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2124"/>
    <s v="asahanmejakotak18121"/>
    <s v="rmejakotak18121"/>
    <s v=""/>
    <s v="Asahan Meja kotak 18121"/>
    <s v="R.MEJA KOTAK 18121"/>
    <x v="787"/>
    <x v="0"/>
    <e v="#REF!"/>
    <s v="DB STATIONERY"/>
    <s v="192 PCS"/>
    <s v="asahan"/>
    <m/>
    <s v="192 PCS_"/>
    <n v="8"/>
    <n v="8"/>
    <s v="192 PCS"/>
    <s v=""/>
    <s v="192"/>
    <s v="PCS"/>
    <s v=""/>
    <s v=""/>
    <s v=""/>
    <s v=""/>
    <n v="192"/>
    <s v="PCS"/>
  </r>
  <r>
    <x v="2125"/>
    <s v="asahanmejaxlgsx0965l"/>
    <s v="rmejaxlgsx0965l"/>
    <s v=""/>
    <s v="Asahan Meja XLG SX-0965 L"/>
    <s v="R.MEJA XLG SX-0965L"/>
    <x v="787"/>
    <x v="0"/>
    <e v="#REF!"/>
    <s v="DB STATIONERY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26"/>
    <s v="asahanmejakotak18109"/>
    <s v="rautanmejakotak18109"/>
    <s v=""/>
    <s v="Asahan Meja Kotak 18109"/>
    <s v="RAUTAN MEJA KOTAK 18109"/>
    <x v="787"/>
    <x v="0"/>
    <e v="#REF!"/>
    <s v="DB STATIONERY"/>
    <s v="192 PCS"/>
    <s v="asahan"/>
    <m/>
    <s v="192 PCS_"/>
    <n v="8"/>
    <n v="8"/>
    <s v="192 PCS"/>
    <s v=""/>
    <s v="192"/>
    <s v="PCS"/>
    <s v=""/>
    <s v=""/>
    <s v=""/>
    <s v=""/>
    <n v="192"/>
    <s v="PCS"/>
  </r>
  <r>
    <x v="2127"/>
    <s v="asahanmejaxlg18106"/>
    <s v="rautanmejaxlg18106"/>
    <s v=""/>
    <s v="Asahan meja XLG 18106"/>
    <s v="RAUTAN MEJA XLG 18106"/>
    <x v="787"/>
    <x v="0"/>
    <e v="#REF!"/>
    <s v="DB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28"/>
    <s v="asahanmejaxlg18107"/>
    <s v="rautanmejaxlg18107"/>
    <s v=""/>
    <s v="Asahan meja XLG 18107"/>
    <s v="RAUTAN MEJA XLG 18107"/>
    <x v="787"/>
    <x v="0"/>
    <e v="#REF!"/>
    <s v="DB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29"/>
    <s v="asahantoplesgolden"/>
    <s v="rautantoples"/>
    <s v=""/>
    <s v="Asahan toples Golden"/>
    <s v="RAUTAN TOPLES"/>
    <x v="787"/>
    <x v="0"/>
    <e v="#REF!"/>
    <s v="HENDA SUKSES ABADI"/>
    <s v="144 BOX"/>
    <s v="asahan"/>
    <m/>
    <s v="144 BOX_"/>
    <n v="8"/>
    <n v="8"/>
    <s v="144 BOX"/>
    <s v=""/>
    <s v="144"/>
    <s v="BOX"/>
    <s v=""/>
    <s v=""/>
    <s v=""/>
    <s v=""/>
    <n v="144"/>
    <s v="BOX"/>
  </r>
  <r>
    <x v="2130"/>
    <s v="isigelfancyvrg2008bt21b"/>
    <s v="refillgelfancyvrg2008bt21b"/>
    <s v=""/>
    <s v="Isi gel Fancy VRG-2008 (BT21) B"/>
    <s v="REFILL GEL FANCY VRG-2008 (BT21) B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1"/>
    <s v="isigelfancyvrg2013bt21c"/>
    <s v="refillgelfancyvrg2013bt21c"/>
    <s v=""/>
    <s v="Isi gel Fancy VRG-2013 (BT-21) C"/>
    <s v="REFILL GEL FANCY VRG-2013 (BT-21) C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2"/>
    <s v="isigelfancyvrg2015princess"/>
    <s v="refillgelfancyvrg2015princess"/>
    <s v=""/>
    <s v="Isi gel Fancy VRG-2015 Princess"/>
    <s v="REFILL GEL FANCY VRG-2015 (PRINCESS)"/>
    <x v="787"/>
    <x v="1"/>
    <e v="#REF!"/>
    <s v="MSI/ 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3"/>
    <s v="isigelfancyvrg2016animalcarnival"/>
    <s v="refillgelfancyvrg2016animalcarnival"/>
    <s v=""/>
    <s v="Isi gel Fancy VRG-2016 Animal Carnival"/>
    <s v="REFILL GEL FANCY VRG-2016 (ANIMAL CARNIVAL)"/>
    <x v="787"/>
    <x v="1"/>
    <e v="#REF!"/>
    <s v="MSI/ 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4"/>
    <s v="isigelfancyvrg2017superhero"/>
    <s v="refillgelfancyvrg2017superhero"/>
    <s v=""/>
    <s v="Isi gel Fancy VRG-2017 (Superhero)"/>
    <s v="REFILL GEL FANCY VRG-2017 (SUPERHERO)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5"/>
    <s v="isigelfancyvrg2018tsumtsum"/>
    <s v="refillgelfancyvrg2018tsumtsum"/>
    <s v=""/>
    <s v="Isi gel Fancy VRG-2018 (Tsum-Tsum)"/>
    <s v="REFILL GEL FANCY VRG-2018 (TSUM-TSUM)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6"/>
    <s v="isigelfancyvrg2019hellodoraemon"/>
    <s v="refillgelfancyvrg2019hellodoraemon"/>
    <s v=""/>
    <s v="Isi gel Fancy VRG-2019 (Hello Doraemon)"/>
    <s v="REFILL GEL FANCY VRG-2019 (HELLO DORAEMON)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7"/>
    <s v="isigelfancyvrg2020hijablove"/>
    <s v="refillgelfancyvrg2020hijablove"/>
    <s v=""/>
    <s v="Isi gel Fancy VRG-2020 (Hijab Love)"/>
    <s v="REFILL GEL FANCY VRG-2020 (HIJAB LOVE)"/>
    <x v="787"/>
    <x v="0"/>
    <e v="#REF!"/>
    <s v="SURYA PRATAMA"/>
    <s v="240 BOX"/>
    <s v="isi"/>
    <m/>
    <s v="240 BOX_"/>
    <n v="8"/>
    <n v="8"/>
    <s v="240 BOX"/>
    <s v=""/>
    <s v="240"/>
    <s v="BOX"/>
    <s v=""/>
    <s v=""/>
    <s v=""/>
    <s v=""/>
    <n v="240"/>
    <s v="BOX"/>
  </r>
  <r>
    <x v="2138"/>
    <s v="refillgelpen5051hyrf505"/>
    <s v="refillgelpen5051hy@20pcsrf505"/>
    <s v=""/>
    <s v="Refill gel pen 505-1 HY (RF 505)"/>
    <s v="REFILL GEL PEN 505-1 HY @20 PCS (RF 505)"/>
    <x v="787"/>
    <x v="0"/>
    <e v="#REF!"/>
    <s v="BAHAGIA TEGUH"/>
    <s v="240 BOX (20 PCS)"/>
    <s v="isi"/>
    <m/>
    <s v="240 BOX_20 PCS_"/>
    <n v="8"/>
    <n v="15"/>
    <s v="240 BOX"/>
    <s v="20 PCS"/>
    <s v="240"/>
    <s v="BOX"/>
    <s v="20"/>
    <s v="PCS"/>
    <s v=""/>
    <s v=""/>
    <n v="4800"/>
    <s v="PCS"/>
  </r>
  <r>
    <x v="2139"/>
    <s v="refilorgihologram"/>
    <s v="refillorganiserhologram"/>
    <s v=""/>
    <s v="Refil Orgi Hologram"/>
    <s v="REFILL ORGANISER HOLOGRAM"/>
    <x v="787"/>
    <x v="0"/>
    <e v="#REF!"/>
    <s v="PARAMA"/>
    <s v="225 LSN"/>
    <s v="dll"/>
    <m/>
    <s v="225 LSN_"/>
    <n v="8"/>
    <n v="8"/>
    <s v="225 LSN"/>
    <s v=""/>
    <s v="225"/>
    <s v="LSN"/>
    <n v="12"/>
    <s v="PCS"/>
    <s v=""/>
    <s v=""/>
    <n v="2700"/>
    <s v="PCS"/>
  </r>
  <r>
    <x v="2140"/>
    <s v="isipenrefilrfgp818js"/>
    <s v="rfgp818jsaodmpengganti"/>
    <s v=""/>
    <s v="Isi pen Refil RF GP 818 JS"/>
    <s v="RFGP 818 JS AODM (PENGGANTI)"/>
    <x v="787"/>
    <x v="0"/>
    <e v="#REF!"/>
    <s v="-"/>
    <s v="150 IKT (100 PCS)"/>
    <s v="isi"/>
    <m/>
    <s v="150 IKT_100 PCS_"/>
    <n v="8"/>
    <n v="16"/>
    <s v="150 IKT"/>
    <s v="100 PCS"/>
    <s v="150"/>
    <s v="IKT"/>
    <s v="100"/>
    <s v="PCS"/>
    <s v=""/>
    <s v=""/>
    <n v="15000"/>
    <s v="PCS"/>
  </r>
  <r>
    <x v="2141"/>
    <s v="garisan30cmd00824&quot;"/>
    <s v="rulerd00830cm24"/>
    <s v=""/>
    <s v="Garisan 30cm D008 24&quot;"/>
    <s v="RULER D008-30CM (24&quot;)"/>
    <x v="787"/>
    <x v="0"/>
    <e v="#REF!"/>
    <s v="WIN'S SENTOSA"/>
    <s v="60 BOX (24 PCS)"/>
    <s v="garisan"/>
    <m/>
    <s v="60 BOX_24 PCS_"/>
    <n v="7"/>
    <n v="14"/>
    <s v="60 BOX"/>
    <s v="24 PCS"/>
    <s v="60"/>
    <s v="BOX"/>
    <s v="24"/>
    <s v="PCS"/>
    <s v=""/>
    <s v=""/>
    <n v="1440"/>
    <s v="PCS"/>
  </r>
  <r>
    <x v="2142"/>
    <s v="sampuloppalexanderboxy"/>
    <s v="sampuloppalexanderboxy"/>
    <s v=""/>
    <s v="Sampul OPP Alexander Boxy"/>
    <s v="SAMPUL OPP ALEXANDER BOXY"/>
    <x v="787"/>
    <x v="0"/>
    <e v="#REF!"/>
    <s v="ALPINDO"/>
    <s v="300 PAK"/>
    <s v="kertas"/>
    <m/>
    <s v="300 PAK_"/>
    <n v="8"/>
    <n v="8"/>
    <s v="300 PAK"/>
    <s v=""/>
    <s v="300"/>
    <s v="PAK"/>
    <s v=""/>
    <s v=""/>
    <s v=""/>
    <s v=""/>
    <n v="300"/>
    <s v="PAK"/>
  </r>
  <r>
    <x v="2143"/>
    <s v="sampuloppalexanderkwarto"/>
    <s v="sampuloppalexanderkwarto"/>
    <s v=""/>
    <s v="Sampul OPP Alexander Kwarto"/>
    <s v="SAMPUL OPP ALEXANDER KWARTO"/>
    <x v="787"/>
    <x v="0"/>
    <e v="#REF!"/>
    <s v="ALPINDO"/>
    <s v="300 PAK"/>
    <s v="kertas"/>
    <m/>
    <s v="300 PAK_"/>
    <n v="8"/>
    <n v="8"/>
    <s v="300 PAK"/>
    <s v=""/>
    <s v="300"/>
    <s v="PAK"/>
    <s v=""/>
    <s v=""/>
    <s v=""/>
    <s v=""/>
    <n v="300"/>
    <s v="PAK"/>
  </r>
  <r>
    <x v="2144"/>
    <s v="sampulsamsonboxybatik"/>
    <s v="sampulsamsonboxybatik"/>
    <s v=""/>
    <s v="Sampul Samson Boxy Batik"/>
    <s v="SAMPUL SAMSON BOXY BATIK"/>
    <x v="787"/>
    <x v="0"/>
    <e v="#REF!"/>
    <s v="PARAMA"/>
    <s v="360 PCS"/>
    <s v="kertas"/>
    <m/>
    <s v="360 PCS_"/>
    <n v="8"/>
    <n v="8"/>
    <s v="360 PCS"/>
    <s v=""/>
    <s v="360"/>
    <s v="PCS"/>
    <s v=""/>
    <s v=""/>
    <s v=""/>
    <s v=""/>
    <n v="360"/>
    <s v="PCS"/>
  </r>
  <r>
    <x v="2145"/>
    <s v="sampulsamsonboxyfancy"/>
    <s v="sampulsamsonboxyfancy"/>
    <s v=""/>
    <s v="Sampul Samson Boxy Fancy"/>
    <s v="SAMPUL SAMSON BOXY FANCY"/>
    <x v="787"/>
    <x v="0"/>
    <e v="#REF!"/>
    <s v="PARAMA"/>
    <s v="360 PCS"/>
    <s v="kertas"/>
    <m/>
    <s v="360 PCS_"/>
    <n v="8"/>
    <n v="8"/>
    <s v="360 PCS"/>
    <s v=""/>
    <s v="360"/>
    <s v="PCS"/>
    <s v=""/>
    <s v=""/>
    <s v=""/>
    <s v=""/>
    <n v="360"/>
    <s v="PCS"/>
  </r>
  <r>
    <x v="2146"/>
    <s v="sampulsamsonkwartobatik"/>
    <s v="sampulsamsonkwartobatik"/>
    <s v=""/>
    <s v="Sampul Samson Kwarto Batik"/>
    <s v="SAMPUL SAMSON KWARTO BATIK"/>
    <x v="787"/>
    <x v="0"/>
    <e v="#REF!"/>
    <s v="PARAMA"/>
    <s v="480 PCS"/>
    <s v="kertas"/>
    <m/>
    <s v="480 PCS_"/>
    <n v="8"/>
    <n v="8"/>
    <s v="480 PCS"/>
    <s v=""/>
    <s v="480"/>
    <s v="PCS"/>
    <s v=""/>
    <s v=""/>
    <s v=""/>
    <s v=""/>
    <n v="480"/>
    <s v="PCS"/>
  </r>
  <r>
    <x v="2147"/>
    <s v="sampulsamsonkwartofancy"/>
    <s v="sampulsamsonkwartofancy"/>
    <s v=""/>
    <s v="Sampul Samson Kwarto Fancy"/>
    <s v="SAMPUL SAMSON KWARTO FANCY"/>
    <x v="787"/>
    <x v="0"/>
    <e v="#REF!"/>
    <s v="PARAMA"/>
    <s v="480 PCS"/>
    <s v="kertas"/>
    <m/>
    <s v="480 PCS_"/>
    <n v="8"/>
    <n v="8"/>
    <s v="480 PCS"/>
    <s v=""/>
    <s v="480"/>
    <s v="PCS"/>
    <s v=""/>
    <s v=""/>
    <s v=""/>
    <s v=""/>
    <n v="480"/>
    <s v="PCS"/>
  </r>
  <r>
    <x v="2148"/>
    <s v="schedulenotejadwalwarnab5"/>
    <s v="schedulenotewarnab5"/>
    <s v=""/>
    <s v="Schedule Note Jadwal Warna B5"/>
    <s v="SCHEDULE NOTE WARNA B5"/>
    <x v="787"/>
    <x v="0"/>
    <e v="#REF!"/>
    <s v="BINTANG SAUDARA"/>
    <s v="54 PCS"/>
    <s v="note"/>
    <m/>
    <s v="54 PCS_"/>
    <n v="7"/>
    <n v="7"/>
    <s v="54 PCS"/>
    <s v=""/>
    <s v="54"/>
    <s v="PCS"/>
    <s v=""/>
    <s v=""/>
    <s v=""/>
    <s v=""/>
    <n v="54"/>
    <s v="PCS"/>
  </r>
  <r>
    <x v="2149"/>
    <s v="guntingjksc868"/>
    <s v="scissorsc868jk"/>
    <s v=""/>
    <s v="Gunting JK SC-868"/>
    <s v="SCISSOR SC-868 JK"/>
    <x v="787"/>
    <x v="1"/>
    <e v="#REF!"/>
    <s v="ATALI"/>
    <s v="6 LSN"/>
    <s v="gunting"/>
    <m/>
    <s v="6 LSN_"/>
    <n v="6"/>
    <n v="6"/>
    <s v="6 LSN"/>
    <s v=""/>
    <s v="6"/>
    <s v="LSN"/>
    <n v="12"/>
    <s v="PCS"/>
    <s v=""/>
    <s v=""/>
    <n v="72"/>
    <s v="PCS"/>
  </r>
  <r>
    <x v="2150"/>
    <s v="cuttingmatsdi1007a318&quot;x12&quot;"/>
    <s v="sdicuttingmat1007a318x12"/>
    <s v=""/>
    <s v="Cutting Mat SDI 1007 A3 18&quot;x12&quot;"/>
    <s v="SDI CUTTING MAT 1007 (A3/18&quot;X12&quot;)"/>
    <x v="787"/>
    <x v="1"/>
    <e v="#REF!"/>
    <s v="SDI"/>
    <s v="48 PCS"/>
    <s v="dll"/>
    <m/>
    <s v="48 PCS_"/>
    <n v="7"/>
    <n v="7"/>
    <s v="48 PCS"/>
    <s v=""/>
    <s v="48"/>
    <s v="PCS"/>
    <s v=""/>
    <s v=""/>
    <s v=""/>
    <s v=""/>
    <n v="48"/>
    <s v="PCS"/>
  </r>
  <r>
    <x v="2151"/>
    <s v="removersdi1164"/>
    <s v="sdiremover1164"/>
    <s v=""/>
    <s v="Remover SDI 1164"/>
    <s v="SDI REMOVER 1164"/>
    <x v="787"/>
    <x v="1"/>
    <e v="#REF!"/>
    <s v="SDI"/>
    <s v="30 LSN"/>
    <s v="dll"/>
    <m/>
    <s v="30 LSN_"/>
    <n v="7"/>
    <n v="7"/>
    <s v="30 LSN"/>
    <s v=""/>
    <s v="30"/>
    <s v="LSN"/>
    <n v="12"/>
    <s v="PCS"/>
    <s v=""/>
    <s v=""/>
    <n v="360"/>
    <s v="PCS"/>
  </r>
  <r>
    <x v="2152"/>
    <s v="garisansegitigabtno10"/>
    <s v="segitigabtno10"/>
    <s v=""/>
    <s v="Garisan segitiga BT no.10"/>
    <s v="SEGITIGA BT NO.10"/>
    <x v="787"/>
    <x v="0"/>
    <e v="#REF!"/>
    <s v="PPW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2153"/>
    <s v="garisansegitigabtno12"/>
    <s v="segitigabtno12"/>
    <s v=""/>
    <s v="Garisan segitiga BT no.12"/>
    <s v="SEGITIGA BT NO.12"/>
    <x v="787"/>
    <x v="0"/>
    <e v="#REF!"/>
    <s v="PPW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2154"/>
    <s v="garisansegitigabt15"/>
    <s v="segitigabtno15"/>
    <s v=""/>
    <s v="Garisan segitiga BT 15"/>
    <s v="SEGITIGA BT NO.15"/>
    <x v="787"/>
    <x v="0"/>
    <e v="#REF!"/>
    <s v="PPW"/>
    <s v="6 LSN"/>
    <s v="garisan"/>
    <m/>
    <s v="6 LSN_"/>
    <n v="6"/>
    <n v="6"/>
    <s v="6 LSN"/>
    <s v=""/>
    <s v="6"/>
    <s v="LSN"/>
    <n v="12"/>
    <s v="PCS"/>
    <s v=""/>
    <s v=""/>
    <n v="72"/>
    <s v="PCS"/>
  </r>
  <r>
    <x v="2155"/>
    <s v="garisansegitigabt18"/>
    <s v="segitigabtno18"/>
    <s v=""/>
    <s v="Garisan segitiga BT 18"/>
    <s v="SEGITIGA BT NO.18"/>
    <x v="787"/>
    <x v="0"/>
    <e v="#REF!"/>
    <s v="PPW"/>
    <s v="6 LSN"/>
    <s v="garisan"/>
    <m/>
    <s v="6 LSN_"/>
    <n v="6"/>
    <n v="6"/>
    <s v="6 LSN"/>
    <s v=""/>
    <s v="6"/>
    <s v="LSN"/>
    <n v="12"/>
    <s v="PCS"/>
    <s v=""/>
    <s v=""/>
    <n v="72"/>
    <s v="PCS"/>
  </r>
  <r>
    <x v="2156"/>
    <s v="garisansegitigabtno6"/>
    <s v="segitigabtno6"/>
    <s v=""/>
    <s v="Garisan Segitiga BT no.6"/>
    <s v="SEGITIGA BT NO.6"/>
    <x v="787"/>
    <x v="0"/>
    <e v="#REF!"/>
    <s v="PPW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2157"/>
    <s v="garisansegitigabtno8"/>
    <s v="segitigabtno8"/>
    <s v=""/>
    <s v="Garisan segitiga BT no.8"/>
    <s v="SEGITIGA BT NO.8"/>
    <x v="787"/>
    <x v="0"/>
    <e v="#REF!"/>
    <s v="PPW"/>
    <s v="16 LSN"/>
    <s v="garisan"/>
    <m/>
    <s v="16 LSN_"/>
    <n v="7"/>
    <n v="7"/>
    <s v="16 LSN"/>
    <s v=""/>
    <s v="16"/>
    <s v="LSN"/>
    <n v="12"/>
    <s v="PCS"/>
    <s v=""/>
    <s v=""/>
    <n v="192"/>
    <s v="PCS"/>
  </r>
  <r>
    <x v="2158"/>
    <s v="selangpianika+tiupanmr32sp"/>
    <s v="selangpianikatiupanmr32sp"/>
    <s v=""/>
    <s v="Selang Pianika + Tiupan MR-32SP"/>
    <s v="SELANG PIANIKA + TIUPAN MR-32SP"/>
    <x v="787"/>
    <x v="0"/>
    <e v="#REF!"/>
    <s v="DB"/>
    <s v="250 PCS"/>
    <s v="dll"/>
    <m/>
    <s v="250 PCS_"/>
    <n v="8"/>
    <n v="8"/>
    <s v="250 PCS"/>
    <s v=""/>
    <s v="250"/>
    <s v="PCS"/>
    <s v=""/>
    <s v=""/>
    <s v=""/>
    <s v=""/>
    <n v="250"/>
    <s v="PCS"/>
  </r>
  <r>
    <x v="2159"/>
    <s v="semigeltizotbsg09"/>
    <s v="semigeltizotbsg09"/>
    <s v=""/>
    <s v="Semi Gel Tizo TB-SG 09"/>
    <s v="SEMI GEL TIZO TB-SG09"/>
    <x v="787"/>
    <x v="0"/>
    <e v="#REF!"/>
    <s v="DB STATIONERY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160"/>
    <s v="sempoa13tiang"/>
    <s v="sempoa13tiang"/>
    <s v=""/>
    <s v="Sempoa 13 Tiang"/>
    <s v="SEMPOA 13 TIANG"/>
    <x v="787"/>
    <x v="0"/>
    <e v="#REF!"/>
    <s v="ETJ"/>
    <s v="300 PCS"/>
    <s v="dll"/>
    <m/>
    <s v="300 PCS_"/>
    <n v="8"/>
    <n v="8"/>
    <s v="300 PCS"/>
    <s v=""/>
    <s v="300"/>
    <s v="PCS"/>
    <s v=""/>
    <s v=""/>
    <s v=""/>
    <s v=""/>
    <n v="300"/>
    <s v="PCS"/>
  </r>
  <r>
    <x v="2161"/>
    <s v="sempoa17tiang"/>
    <s v="sempoa17tiang"/>
    <s v=""/>
    <s v="Sempoa 17 Tiang"/>
    <s v="SEMPOA 17 TIANG"/>
    <x v="787"/>
    <x v="0"/>
    <e v="#REF!"/>
    <s v="ETJ"/>
    <s v="300 PCS"/>
    <s v="dll"/>
    <m/>
    <s v="300 PCS_"/>
    <n v="8"/>
    <n v="8"/>
    <s v="300 PCS"/>
    <s v=""/>
    <s v="300"/>
    <s v="PCS"/>
    <s v=""/>
    <s v=""/>
    <s v=""/>
    <s v=""/>
    <n v="300"/>
    <s v="PCS"/>
  </r>
  <r>
    <x v="2162"/>
    <s v="sempoavtro8025kecil"/>
    <s v="sempoa8025smallvtro"/>
    <s v=""/>
    <s v="Sempoa v-tro 8025 kecil"/>
    <s v="SEMPOA 8025 SMALL V-TRO"/>
    <x v="787"/>
    <x v="1"/>
    <e v="#REF!"/>
    <s v="MSI"/>
    <s v="360 PCS"/>
    <s v="dll"/>
    <m/>
    <s v="360 PCS_"/>
    <n v="8"/>
    <n v="8"/>
    <s v="360 PCS"/>
    <s v=""/>
    <s v="360"/>
    <s v="PCS"/>
    <s v=""/>
    <s v=""/>
    <s v=""/>
    <s v=""/>
    <n v="360"/>
    <s v="PCS"/>
  </r>
  <r>
    <x v="2163"/>
    <s v="asahan1006rumah"/>
    <s v="serutan1006rumah"/>
    <s v=""/>
    <s v="Asahan 1006 Rumah"/>
    <s v="SERUTAN 1006 RUMAH"/>
    <x v="787"/>
    <x v="0"/>
    <e v="#REF!"/>
    <s v="BINTANG BARU ASIA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64"/>
    <s v="asahan8003"/>
    <s v="serutan8003"/>
    <s v=""/>
    <s v="Asahan 8003"/>
    <s v="SERUTAN 8003"/>
    <x v="787"/>
    <x v="0"/>
    <e v="#REF!"/>
    <s v="BINTANG BARU ASIA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65"/>
    <s v="serutan8909"/>
    <s v="serutan8909"/>
    <s v=""/>
    <s v="Serutan 8909"/>
    <s v="SERUTAN 8909"/>
    <x v="787"/>
    <x v="0"/>
    <e v="#REF!"/>
    <s v="PMJP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66"/>
    <s v="asahan9040arumah"/>
    <s v="serutan9040arumah"/>
    <s v=""/>
    <s v="Asahan 9040 A Rumah"/>
    <s v="SERUTAN 9040A (RUMAH)"/>
    <x v="787"/>
    <x v="0"/>
    <e v="#REF!"/>
    <s v="BINTANG BARU ASIA"/>
    <s v="144 PCS"/>
    <s v="asahan"/>
    <m/>
    <s v="144 PCS_"/>
    <n v="8"/>
    <n v="8"/>
    <s v="144 PCS"/>
    <s v=""/>
    <s v="144"/>
    <s v="PCS"/>
    <s v=""/>
    <s v=""/>
    <s v=""/>
    <s v=""/>
    <n v="144"/>
    <s v="PCS"/>
  </r>
  <r>
    <x v="2167"/>
    <s v="asahanmeja9233"/>
    <s v="serutanmeja923315rb30%"/>
    <s v=""/>
    <s v="Asahan Meja 9233"/>
    <s v="SERUTAN MEJA 9233 (15RB-30%)"/>
    <x v="787"/>
    <x v="0"/>
    <e v="#REF!"/>
    <s v="DUTA BAHAGIA"/>
    <s v="288 PCS"/>
    <s v="asahan"/>
    <m/>
    <s v="288 PCS_"/>
    <n v="8"/>
    <n v="8"/>
    <s v="288 PCS"/>
    <s v=""/>
    <s v="288"/>
    <s v="PCS"/>
    <s v=""/>
    <s v=""/>
    <s v=""/>
    <s v=""/>
    <n v="288"/>
    <s v="PCS"/>
  </r>
  <r>
    <x v="2168"/>
    <s v="asahanmejaa33"/>
    <s v="serutanmejaa3321rb30%"/>
    <s v=""/>
    <s v="Asahan meja A-33"/>
    <s v="SERUTAN MEJA A-33 (21 RB-30%)"/>
    <x v="787"/>
    <x v="0"/>
    <e v="#REF!"/>
    <s v="DUTA BAHAGIA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169"/>
    <s v="asahantabung231"/>
    <s v="serutantabung231mixisi24pcs@120"/>
    <s v=""/>
    <s v="Asahan Tabung 231"/>
    <s v="SERUTAN TABUNG 231 (MIX) ISI 24 PCS@120"/>
    <x v="787"/>
    <x v="0"/>
    <e v="#REF!"/>
    <s v="SURYA PRATAMA"/>
    <s v="120 PCS"/>
    <s v="asahan"/>
    <m/>
    <s v="120 PCS_"/>
    <n v="8"/>
    <n v="8"/>
    <s v="120 PCS"/>
    <s v=""/>
    <s v="120"/>
    <s v="PCS"/>
    <s v=""/>
    <s v=""/>
    <s v=""/>
    <s v=""/>
    <n v="120"/>
    <s v="PCS"/>
  </r>
  <r>
    <x v="2170"/>
    <s v="asahantoples"/>
    <s v="serutantoples"/>
    <s v=""/>
    <s v="Asahan Toples"/>
    <s v="SERUTAN TOPLES"/>
    <x v="787"/>
    <x v="0"/>
    <e v="#REF!"/>
    <s v="HENDA SUKSES ABADI"/>
    <s v="144 PCS"/>
    <s v="asahan"/>
    <m/>
    <s v="144 PCS_"/>
    <n v="8"/>
    <n v="8"/>
    <s v="144 PCS"/>
    <s v=""/>
    <s v="144"/>
    <s v="PCS"/>
    <s v=""/>
    <s v=""/>
    <s v=""/>
    <s v=""/>
    <n v="144"/>
    <s v="PCS"/>
  </r>
  <r>
    <x v="2171"/>
    <s v="asahanjka30kucing"/>
    <s v="sharpenera30kucingjk"/>
    <s v=""/>
    <s v="Asahan JK A-30 (kucing)"/>
    <s v="SHARPENER A-30 (KUCING) JK"/>
    <x v="787"/>
    <x v="1"/>
    <e v="#REF!"/>
    <s v="ATALI"/>
    <s v="48 PCS"/>
    <s v="asahan"/>
    <m/>
    <s v="48 PCS_"/>
    <n v="7"/>
    <n v="7"/>
    <s v="48 PCS"/>
    <s v=""/>
    <s v="48"/>
    <s v="PCS"/>
    <s v=""/>
    <s v=""/>
    <s v=""/>
    <s v=""/>
    <n v="48"/>
    <s v="PCS"/>
  </r>
  <r>
    <x v="2172"/>
    <s v="asahanjkb24"/>
    <s v="sharpenerb24jk"/>
    <s v=""/>
    <s v="Asahan JK B-24"/>
    <s v="SHARPENER B-24 JK"/>
    <x v="787"/>
    <x v="1"/>
    <e v="#REF!"/>
    <s v="ATALI"/>
    <s v="60 LSN"/>
    <s v="asahan"/>
    <m/>
    <s v="60 LSN_"/>
    <n v="7"/>
    <n v="7"/>
    <s v="60 LSN"/>
    <s v=""/>
    <s v="60"/>
    <s v="LSN"/>
    <n v="12"/>
    <s v="PCS"/>
    <s v=""/>
    <s v=""/>
    <n v="720"/>
    <s v="PCS"/>
  </r>
  <r>
    <x v="2173"/>
    <s v="shoppingbagbatikb30x40"/>
    <s v="shoopingbagbatikukbesar30x40"/>
    <s v=""/>
    <s v="Shopping Bag Batik B 30 x 40"/>
    <s v="SHOOPING BAG BATIK UK BESAR (30 X 40)"/>
    <x v="787"/>
    <x v="0"/>
    <e v="#REF!"/>
    <s v="BINTANG SAUDARA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2174"/>
    <s v="shoppingbagbatikk20x25"/>
    <s v="shoopingbagukkcl20x25"/>
    <s v=""/>
    <s v="Shopping Bag Batik k 20 x 25"/>
    <s v="SHOOPING BAG UK KCL (20 X 25)"/>
    <x v="787"/>
    <x v="0"/>
    <e v="#REF!"/>
    <s v="BINTANG SAUDARA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175"/>
    <s v="shoopingbagbatiktg2532"/>
    <s v="shoopingbaguksedang25x32"/>
    <s v=""/>
    <s v="Shooping Bag Batik Tg 25/32"/>
    <s v="SHOOPING BAG UK SEDANG (25 X 32)"/>
    <x v="787"/>
    <x v="0"/>
    <e v="#REF!"/>
    <s v="BINTANG SAUDARA"/>
    <s v="40 LSN"/>
    <s v="tas"/>
    <m/>
    <s v="40 LSN_"/>
    <n v="7"/>
    <n v="7"/>
    <s v="40 LSN"/>
    <s v=""/>
    <s v="40"/>
    <s v="LSN"/>
    <n v="12"/>
    <s v="PCS"/>
    <s v=""/>
    <s v=""/>
    <n v="480"/>
    <s v="PCS"/>
  </r>
  <r>
    <x v="2176"/>
    <s v="tassbagbatikxxlbksamping30x40"/>
    <s v="shoppingbagbatikxxlbksamping30x40"/>
    <s v=""/>
    <s v="Tas S Bag batik XXL Bk Samping 30x40"/>
    <s v="SHOPPING BAG BATIK XXL BK SAMPING 30X40"/>
    <x v="787"/>
    <x v="0"/>
    <e v="#REF!"/>
    <s v="BINTANG SAUDARA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2177"/>
    <s v="siletpemesrentengygf2018"/>
    <s v="siletpemesrentengyg"/>
    <s v=""/>
    <s v="Silet Pemes Renteng (YG) F 2018"/>
    <s v="SILET PEMES RENTENG (YG)"/>
    <x v="787"/>
    <x v="0"/>
    <e v="#REF!"/>
    <s v="SURYA PRATAMA"/>
    <s v="240 LSN"/>
    <s v="cutter"/>
    <m/>
    <s v="240 LSN_"/>
    <n v="8"/>
    <n v="8"/>
    <s v="240 LSN"/>
    <s v=""/>
    <s v="240"/>
    <s v="LSN"/>
    <n v="12"/>
    <s v="PCS"/>
    <s v=""/>
    <s v=""/>
    <n v="2880"/>
    <s v="PCS"/>
  </r>
  <r>
    <x v="2178"/>
    <s v="tasshoppingbagbesartaliputih"/>
    <s v="spbagbatikbsrtaliputih"/>
    <s v=""/>
    <s v="Tas Shopping Bag besar Tali Putih"/>
    <s v="SP BAG BATIK BSR TALI PUTIH"/>
    <x v="787"/>
    <x v="0"/>
    <e v="#REF!"/>
    <s v="ETJ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179"/>
    <s v="tasshoppingbagtaliputih"/>
    <s v="spbagbatiktaliputih"/>
    <s v=""/>
    <s v="Tas Shopping Bag Tali Putih"/>
    <s v="SP BAG BATIK TALI PUTIH"/>
    <x v="787"/>
    <x v="0"/>
    <e v="#REF!"/>
    <s v="ALPINDO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180"/>
    <s v="tasshoppingbagtanggungtaliputih"/>
    <s v="spbagbatiktgtaliputih"/>
    <s v=""/>
    <s v="Tas Shopping Bag tanggung Tali Putih"/>
    <s v="SP BAG BATIK TG TALI PUTIH"/>
    <x v="787"/>
    <x v="0"/>
    <e v="#REF!"/>
    <s v="ETJ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181"/>
    <s v="spidol12w+kuasdb21612"/>
    <s v="spidol12wkuasdb21812"/>
    <s v=""/>
    <s v="Spidol 12W + Kuas DB216-12"/>
    <s v="SPIDOL 12W + KUAS DB218-12"/>
    <x v="787"/>
    <x v="0"/>
    <e v="#REF!"/>
    <s v="DB STATIONERY"/>
    <s v="144 BOX"/>
    <s v="spidol"/>
    <m/>
    <s v="144 BOX_"/>
    <n v="8"/>
    <n v="8"/>
    <s v="144 BOX"/>
    <s v=""/>
    <s v="144"/>
    <s v="BOX"/>
    <s v=""/>
    <s v=""/>
    <s v=""/>
    <s v=""/>
    <n v="144"/>
    <s v="BOX"/>
  </r>
  <r>
    <x v="2182"/>
    <s v="spidol12wtwindbsp701"/>
    <s v="spidol12warnatwindbsp701"/>
    <s v=""/>
    <s v="Spidol 12W twin DB-SP701"/>
    <s v="SPIDOL 12WARNA TWIN DB-SP701"/>
    <x v="787"/>
    <x v="0"/>
    <e v="#REF!"/>
    <s v="DB"/>
    <s v="56 SET"/>
    <s v="spidol"/>
    <m/>
    <s v="56 SET_"/>
    <n v="7"/>
    <n v="7"/>
    <s v="56 SET"/>
    <s v=""/>
    <s v="56"/>
    <s v="SET"/>
    <s v=""/>
    <s v=""/>
    <s v=""/>
    <s v=""/>
    <n v="56"/>
    <s v="SET"/>
  </r>
  <r>
    <x v="2183"/>
    <s v="spidol12w838"/>
    <s v="spidol83812wrn"/>
    <s v=""/>
    <s v="Spidol 12W 838"/>
    <s v="SPIDOL 838-12 WRN"/>
    <x v="787"/>
    <x v="0"/>
    <e v="#REF!"/>
    <s v="HENDA SUKSES ABADI"/>
    <s v="24 PCS"/>
    <s v="spidol"/>
    <m/>
    <s v="24 PCS_"/>
    <n v="7"/>
    <n v="7"/>
    <s v="24 PCS"/>
    <s v=""/>
    <s v="24"/>
    <s v="PCS"/>
    <s v=""/>
    <s v=""/>
    <s v=""/>
    <s v=""/>
    <n v="24"/>
    <s v="PCS"/>
  </r>
  <r>
    <x v="2184"/>
    <s v="stabillotz8001"/>
    <s v="stabillotz8001"/>
    <s v=""/>
    <s v="Stabillo TZ 8001"/>
    <s v="STABILLO TZ 8001"/>
    <x v="787"/>
    <x v="0"/>
    <e v="#REF!"/>
    <s v="PMJP"/>
    <s v="144 LSN"/>
    <s v="spidol"/>
    <m/>
    <s v="144 LSN_"/>
    <n v="8"/>
    <n v="8"/>
    <s v="144 LSN"/>
    <s v=""/>
    <s v="144"/>
    <s v="LSN"/>
    <n v="12"/>
    <s v="PCS"/>
    <s v=""/>
    <s v=""/>
    <n v="1728"/>
    <s v="PCS"/>
  </r>
  <r>
    <x v="2185"/>
    <s v="stamppadherokecil"/>
    <s v="stamppadherok"/>
    <s v=""/>
    <s v="Stamp pad Hero kecil"/>
    <s v="STAMP PAD HERO (K)"/>
    <x v="787"/>
    <x v="0"/>
    <e v="#REF!"/>
    <s v="ANDY"/>
    <s v="24 DZ"/>
    <s v="stampad"/>
    <m/>
    <s v="24 DZ_"/>
    <n v="6"/>
    <n v="6"/>
    <s v="24 DZ"/>
    <s v=""/>
    <s v="24"/>
    <s v="DZ"/>
    <s v=""/>
    <s v=""/>
    <s v=""/>
    <s v=""/>
    <n v="24"/>
    <s v="DZ"/>
  </r>
  <r>
    <x v="2186"/>
    <s v="staplerjkhs6"/>
    <s v="staplerhs6jk"/>
    <s v=""/>
    <s v="Stapler JK HS-6"/>
    <s v="STAPLER HS-6 JK"/>
    <x v="787"/>
    <x v="1"/>
    <e v="#REF!"/>
    <s v="ATALI"/>
    <s v="12 PCS"/>
    <s v="stapler"/>
    <m/>
    <s v="12 PCS_"/>
    <n v="7"/>
    <n v="7"/>
    <s v="12 PCS"/>
    <s v=""/>
    <s v="12"/>
    <s v="PCS"/>
    <s v=""/>
    <s v=""/>
    <s v=""/>
    <s v=""/>
    <n v="12"/>
    <s v="PCS"/>
  </r>
  <r>
    <x v="2187"/>
    <s v="stapleryuanchang414"/>
    <s v="stapleryuanchang414"/>
    <s v=""/>
    <s v="Stapler Yuan Chang 414"/>
    <s v="STAPLER YUAN CHANG 414"/>
    <x v="787"/>
    <x v="0"/>
    <e v="#REF!"/>
    <s v="BAHAGIA TEGUH"/>
    <s v="5 LSN"/>
    <s v="stapler"/>
    <m/>
    <s v="5 LSN_"/>
    <n v="6"/>
    <n v="6"/>
    <s v="5 LSN"/>
    <s v=""/>
    <s v="5"/>
    <s v="LSN"/>
    <n v="12"/>
    <s v="PCS"/>
    <s v=""/>
    <s v=""/>
    <n v="60"/>
    <s v="PCS"/>
  </r>
  <r>
    <x v="2188"/>
    <s v="sticknotetf024s8c"/>
    <s v="sticknotetf02458c400lbr"/>
    <s v=""/>
    <s v="Stick note TF 024S-8c"/>
    <s v="STICK NOTE TF 0245-8C 400/LBR"/>
    <x v="787"/>
    <x v="0"/>
    <e v="#REF!"/>
    <s v="DUTA BUANA"/>
    <s v="108 PCS"/>
    <s v="note"/>
    <m/>
    <s v="108 PCS_"/>
    <n v="8"/>
    <n v="8"/>
    <s v="108 PCS"/>
    <s v=""/>
    <s v="108"/>
    <s v="PCS"/>
    <s v=""/>
    <s v=""/>
    <s v=""/>
    <s v=""/>
    <n v="108"/>
    <s v="PCS"/>
  </r>
  <r>
    <x v="2189"/>
    <s v="sticknotetf6548c200lbr"/>
    <s v="sticknotetf6548c200lbr"/>
    <s v=""/>
    <s v="Stick note TF 654-8C/ 200lbr"/>
    <s v="STICK NOTE TF 654-8C/ 200LBR"/>
    <x v="787"/>
    <x v="0"/>
    <e v="#REF!"/>
    <s v="DUTA BUANA"/>
    <s v="300 PCS"/>
    <s v="note"/>
    <m/>
    <s v="300 PCS_"/>
    <n v="8"/>
    <n v="8"/>
    <s v="300 PCS"/>
    <s v=""/>
    <s v="300"/>
    <s v="PCS"/>
    <s v=""/>
    <s v=""/>
    <s v=""/>
    <s v=""/>
    <n v="300"/>
    <s v="PCS"/>
  </r>
  <r>
    <x v="2190"/>
    <s v="sticknotetfsn02458c"/>
    <s v="sticknotetfsn02458c"/>
    <s v=""/>
    <s v="Stick Note TF SN0245-8C"/>
    <s v="STICK NOTE TF SN 0245-8C"/>
    <x v="787"/>
    <x v="0"/>
    <e v="#REF!"/>
    <s v="DUTA BUANA"/>
    <s v="100 PCS"/>
    <s v="note"/>
    <m/>
    <s v="100 PCS_"/>
    <n v="8"/>
    <n v="8"/>
    <s v="100 PCS"/>
    <s v=""/>
    <s v="100"/>
    <s v="PCS"/>
    <s v=""/>
    <s v=""/>
    <s v=""/>
    <s v=""/>
    <n v="100"/>
    <s v="PCS"/>
  </r>
  <r>
    <x v="2191"/>
    <s v="sticknotetf010"/>
    <s v="sticknotetf010"/>
    <s v=""/>
    <s v="Stick note TF-010"/>
    <s v="STICK NOTE TF-010"/>
    <x v="787"/>
    <x v="0"/>
    <e v="#REF!"/>
    <s v="DUTA BUANA"/>
    <s v="600 PCS"/>
    <s v="note"/>
    <m/>
    <s v="600 PCS_"/>
    <n v="8"/>
    <n v="8"/>
    <s v="600 PCS"/>
    <s v=""/>
    <s v="600"/>
    <s v="PCS"/>
    <s v=""/>
    <s v=""/>
    <s v=""/>
    <s v=""/>
    <n v="600"/>
    <s v="PCS"/>
  </r>
  <r>
    <x v="2192"/>
    <s v="sticknotetfpn0244400lb3&quot;"/>
    <s v="sticknotetfpn0244400lbr3"/>
    <s v=""/>
    <s v="Stick note TF-PN0244 400lb 3&quot;"/>
    <s v="STICK NOTE TF-PN0244 400 LBR-3&quot;"/>
    <x v="787"/>
    <x v="0"/>
    <e v="#REF!"/>
    <s v="DUTA BUANA"/>
    <s v="108 PCS"/>
    <s v="note"/>
    <m/>
    <s v="108 PCS_"/>
    <n v="8"/>
    <n v="8"/>
    <s v="108 PCS"/>
    <s v=""/>
    <s v="108"/>
    <s v="PCS"/>
    <s v=""/>
    <s v=""/>
    <s v=""/>
    <s v=""/>
    <n v="108"/>
    <s v="PCS"/>
  </r>
  <r>
    <x v="2193"/>
    <s v="stipb24goztarwarnabesar"/>
    <s v="stipb24goztarwarnabesar"/>
    <s v=""/>
    <s v="Stip B-24 Goztar warna besar"/>
    <s v="STIP B-24 GOZTAR WARNA BESAR"/>
    <x v="787"/>
    <x v="0"/>
    <e v="#REF!"/>
    <s v="HARAPAN JAYA"/>
    <s v="60 KTK"/>
    <s v="stip"/>
    <m/>
    <s v="60 KTK_"/>
    <n v="7"/>
    <n v="7"/>
    <s v="60 KTK"/>
    <s v=""/>
    <s v="60"/>
    <s v="KTK"/>
    <s v=""/>
    <s v=""/>
    <s v=""/>
    <s v=""/>
    <n v="60"/>
    <s v="KTK"/>
  </r>
  <r>
    <x v="2194"/>
    <s v="sulinggds23solid"/>
    <s v="sulinggds23solid"/>
    <s v=""/>
    <s v="Suling GD S23 Solid"/>
    <s v="SULING GDS23 SOLID"/>
    <x v="787"/>
    <x v="0"/>
    <e v="#REF!"/>
    <s v="GUNINDO"/>
    <s v="12 LSN"/>
    <s v="dll"/>
    <m/>
    <s v="12 LSN_"/>
    <n v="7"/>
    <n v="7"/>
    <s v="12 LSN"/>
    <s v=""/>
    <s v="12"/>
    <s v="LSN"/>
    <n v="12"/>
    <s v="PCS"/>
    <s v=""/>
    <s v=""/>
    <n v="144"/>
    <s v="PCS"/>
  </r>
  <r>
    <x v="2195"/>
    <s v="sulinggds23solid"/>
    <s v="sulinggds23solid12dzct"/>
    <s v=""/>
    <s v="Suling GDS23 Solid"/>
    <s v="SULING GDS23 SOLID (12 DZ/ CT)"/>
    <x v="787"/>
    <x v="0"/>
    <e v="#REF!"/>
    <s v="GUNINDO"/>
    <s v="12 LSN"/>
    <s v="dll"/>
    <m/>
    <s v="12 LSN_"/>
    <n v="7"/>
    <n v="7"/>
    <s v="12 LSN"/>
    <s v=""/>
    <s v="12"/>
    <s v="LSN"/>
    <n v="12"/>
    <s v="PCS"/>
    <s v=""/>
    <s v=""/>
    <n v="144"/>
    <s v="PCS"/>
  </r>
  <r>
    <x v="2196"/>
    <s v="sulingyamaha"/>
    <s v="sulingyamaha"/>
    <s v=""/>
    <s v="Suling Yamaha"/>
    <s v="SULING YAMAHA"/>
    <x v="787"/>
    <x v="1"/>
    <e v="#REF!"/>
    <n v="99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2197"/>
    <s v="sulingyamahayrs23"/>
    <s v="sulingyamahayrs23"/>
    <s v=""/>
    <s v="Suling Yamaha YRS-23"/>
    <s v="SULING YAMAHA YRS-23"/>
    <x v="787"/>
    <x v="0"/>
    <e v="#REF!"/>
    <s v="DB STATIONERY"/>
    <s v="50 PCS"/>
    <s v="dll"/>
    <m/>
    <s v="50 PCS_"/>
    <n v="7"/>
    <n v="7"/>
    <s v="50 PCS"/>
    <s v=""/>
    <s v="50"/>
    <s v="PCS"/>
    <s v=""/>
    <s v=""/>
    <s v=""/>
    <s v=""/>
    <n v="50"/>
    <s v="PCS"/>
  </r>
  <r>
    <x v="2198"/>
    <s v="dokumentray3susundbdt300"/>
    <s v="tdokumen3traydbdt300"/>
    <s v=""/>
    <s v="Dokumen Tray 3 susun DB-DT300"/>
    <s v="T.DOKUMEN 3 TRAY DB-DT300"/>
    <x v="787"/>
    <x v="0"/>
    <e v="#REF!"/>
    <s v="DB"/>
    <s v="12 PCS"/>
    <s v="doc"/>
    <m/>
    <s v="12 PCS_"/>
    <n v="7"/>
    <n v="7"/>
    <s v="12 PCS"/>
    <s v=""/>
    <s v="12"/>
    <s v="PCS"/>
    <s v=""/>
    <s v=""/>
    <s v=""/>
    <s v=""/>
    <n v="12"/>
    <s v="PCS"/>
  </r>
  <r>
    <x v="2199"/>
    <s v="pcasebd19326"/>
    <s v="tpensilbdbd19326"/>
    <s v=""/>
    <s v="P case BD 193-26"/>
    <s v="T.PENSIL BD BD193-26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0"/>
    <s v="pcasebd795"/>
    <s v="tpensilbdbd795"/>
    <s v=""/>
    <s v="P case  BD 795"/>
    <s v="T.PENSIL BD BD795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01"/>
    <s v="pcasebded640"/>
    <s v="tpensilbded640"/>
    <s v=""/>
    <s v="P case BD ED-640"/>
    <s v="T.PENSIL BD ED640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2"/>
    <s v="pcaseset2bd33024"/>
    <s v="tpensilbdset2bd33024"/>
    <s v=""/>
    <s v="P case set 2 BD 330-24"/>
    <s v="T.PENSIL BD SET 2 BD330-24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3"/>
    <s v="pcasexlgbd18026"/>
    <s v="tpensilbdxlgbd18026"/>
    <s v=""/>
    <s v="P case XLG BD 180-26"/>
    <s v="T.PENSIL BD XLG BD180-26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4"/>
    <s v="pcasexlgbd33122"/>
    <s v="tpensilbdxlgbd33122"/>
    <s v=""/>
    <s v="P case XLG BD 331-22"/>
    <s v="T.PENSIL BD XLG BD331-22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5"/>
    <s v="pcasebd19424"/>
    <s v="tpensilbd19425"/>
    <s v=""/>
    <s v="P case BD 194-24"/>
    <s v="T.PENSIL BD194-25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06"/>
    <s v="pcasemagnitb35145l"/>
    <s v="tpensilmagnetb35145l"/>
    <s v=""/>
    <s v="P case magnit B-35145 L"/>
    <s v="T.PENSIL MAGNET B-35145L"/>
    <x v="787"/>
    <x v="0"/>
    <e v="#REF!"/>
    <s v="DB"/>
    <s v="84 PCS"/>
    <s v="pcase"/>
    <m/>
    <s v="84 PCS_"/>
    <n v="7"/>
    <n v="7"/>
    <s v="84 PCS"/>
    <s v=""/>
    <s v="84"/>
    <s v="PCS"/>
    <s v=""/>
    <s v=""/>
    <s v=""/>
    <s v=""/>
    <n v="84"/>
    <s v="PCS"/>
  </r>
  <r>
    <x v="2207"/>
    <s v="idcardholdervertikalt017vclear"/>
    <s v="t017vidcardholderverticalclear1600@200"/>
    <s v=""/>
    <s v="Id Card Holder Vertikal T-017V Clear"/>
    <s v="T-017V ID CARD HOLDER VERTICAL (CLEAR) (1600@200)"/>
    <x v="787"/>
    <x v="0"/>
    <e v="#REF!"/>
    <s v="BINTANG JAYA"/>
    <s v="1600 PCS"/>
    <s v="kartu"/>
    <m/>
    <s v="1600 PCS_"/>
    <n v="9"/>
    <n v="9"/>
    <s v="1600 PCS"/>
    <s v=""/>
    <s v="1600"/>
    <s v="PCS"/>
    <s v=""/>
    <s v=""/>
    <s v=""/>
    <s v=""/>
    <n v="1600"/>
    <s v="PCS"/>
  </r>
  <r>
    <x v="2208"/>
    <s v="tapedispenser801biru"/>
    <s v="tapedispenser801biru"/>
    <s v=""/>
    <s v="Tape dispenser 801 biru"/>
    <s v="TAPE DISPENSER 801 BIRU"/>
    <x v="787"/>
    <x v="0"/>
    <e v="#REF!"/>
    <s v="JAYA MAKMUR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209"/>
    <s v="tapedispenser801hijau"/>
    <s v="tapedispenser801hijau"/>
    <s v=""/>
    <s v="Tape dispenser 801 hijau"/>
    <s v="TAPE DISPENSER 801 HIJAU"/>
    <x v="787"/>
    <x v="0"/>
    <e v="#REF!"/>
    <s v="JAYA MAKMUR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210"/>
    <s v="tapedispenser801merah"/>
    <s v="tapedispenser801merah"/>
    <s v=""/>
    <s v="Tape dispenser 801 merah"/>
    <s v="TAPE DISPENSER 801 MERAH"/>
    <x v="787"/>
    <x v="0"/>
    <e v="#REF!"/>
    <s v="JAYA MAKMUR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211"/>
    <s v="tapedispenser801ungu"/>
    <s v="tapedispenser801ungu"/>
    <s v=""/>
    <s v="Tape dispenser 801 ungu"/>
    <s v="TAPE DISPENSER 801 UNGU"/>
    <x v="787"/>
    <x v="0"/>
    <e v="#REF!"/>
    <s v="JAYA MAKMUR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212"/>
    <s v="tapedispenser805biru"/>
    <s v="tapedispenser805biru"/>
    <s v=""/>
    <s v="Tape dispenser 805 biru"/>
    <s v="TAPE DISPENSER 805 BIRU"/>
    <x v="787"/>
    <x v="0"/>
    <e v="#REF!"/>
    <s v="JAYA MAKMUR"/>
    <s v="36 PCS"/>
    <s v="isolasi"/>
    <m/>
    <s v="36 PCS_"/>
    <n v="7"/>
    <n v="7"/>
    <s v="36 PCS"/>
    <s v=""/>
    <s v="36"/>
    <s v="PCS"/>
    <s v=""/>
    <s v=""/>
    <s v=""/>
    <s v=""/>
    <n v="36"/>
    <s v="PCS"/>
  </r>
  <r>
    <x v="2213"/>
    <s v="tapedispenser805hijau"/>
    <s v="tapedispenser805hijau"/>
    <s v=""/>
    <s v="Tape dispenser 805 hijau"/>
    <s v="TAPE DISPENSER 805 HIJAU"/>
    <x v="787"/>
    <x v="0"/>
    <e v="#REF!"/>
    <s v="JAYA MAKMUR"/>
    <s v="36 PCS"/>
    <s v="isolasi"/>
    <m/>
    <s v="36 PCS_"/>
    <n v="7"/>
    <n v="7"/>
    <s v="36 PCS"/>
    <s v=""/>
    <s v="36"/>
    <s v="PCS"/>
    <s v=""/>
    <s v=""/>
    <s v=""/>
    <s v=""/>
    <n v="36"/>
    <s v="PCS"/>
  </r>
  <r>
    <x v="2214"/>
    <s v="tapedispenser805merah"/>
    <s v="tapedispenser805merah"/>
    <s v=""/>
    <s v="Tape dispenser 805 merah"/>
    <s v="TAPE DISPENSER 805 MERAH"/>
    <x v="787"/>
    <x v="0"/>
    <e v="#REF!"/>
    <s v="JAYA MAKMUR"/>
    <s v="36 PCS"/>
    <s v="isolasi"/>
    <m/>
    <s v="36 PCS_"/>
    <n v="7"/>
    <n v="7"/>
    <s v="36 PCS"/>
    <s v=""/>
    <s v="36"/>
    <s v="PCS"/>
    <s v=""/>
    <s v=""/>
    <s v=""/>
    <s v=""/>
    <n v="36"/>
    <s v="PCS"/>
  </r>
  <r>
    <x v="2215"/>
    <s v="tapedispenser805ungu"/>
    <s v="tapedispenser805ungu"/>
    <s v=""/>
    <s v="Tape dispenser 805 ungu"/>
    <s v="TAPE DISPENSER 805 UNGU"/>
    <x v="787"/>
    <x v="0"/>
    <e v="#REF!"/>
    <s v="JAYA MAKMUR"/>
    <s v="36 PCS"/>
    <s v="isolasi"/>
    <m/>
    <s v="36 PCS_"/>
    <n v="7"/>
    <n v="7"/>
    <s v="36 PCS"/>
    <s v=""/>
    <s v="36"/>
    <s v="PCS"/>
    <s v=""/>
    <s v=""/>
    <s v=""/>
    <s v=""/>
    <n v="36"/>
    <s v="PCS"/>
  </r>
  <r>
    <x v="2216"/>
    <s v="tasidulfitri30x40x8hjstabillowsg"/>
    <s v="tasidulfitri30x40x8hjstabillowsg"/>
    <s v=""/>
    <s v="Tas Idul Fitri 30 x 40 x 8 Hj Stabillo WSG"/>
    <s v="TAS IDUL FITRI 30 X 40 X 8 HJ STABILLO WSG"/>
    <x v="787"/>
    <x v="0"/>
    <e v="#REF!"/>
    <s v="WIRA INDO SPUNBOUND"/>
    <s v="40 LSN"/>
    <s v="tas"/>
    <m/>
    <s v="40 LSN_"/>
    <n v="7"/>
    <n v="7"/>
    <s v="40 LSN"/>
    <s v=""/>
    <s v="40"/>
    <s v="LSN"/>
    <n v="12"/>
    <s v="PCS"/>
    <s v=""/>
    <s v=""/>
    <n v="480"/>
    <s v="PCS"/>
  </r>
  <r>
    <x v="2217"/>
    <s v="tasidulfitri30x40x8kngwby"/>
    <s v="tasidulfitri30x40x8kngwby"/>
    <s v=""/>
    <s v="Tas Idul Fitri 30 x 40 x 8 Kng WBY"/>
    <s v="TAS IDUL FITRI 30 X 40 X 8 KNG WBY"/>
    <x v="787"/>
    <x v="0"/>
    <e v="#REF!"/>
    <s v="WIRA INDO SPUNBOUND"/>
    <s v="40 LSN"/>
    <s v="tas"/>
    <m/>
    <s v="40 LSN_"/>
    <n v="7"/>
    <n v="7"/>
    <s v="40 LSN"/>
    <s v=""/>
    <s v="40"/>
    <s v="LSN"/>
    <n v="12"/>
    <s v="PCS"/>
    <s v=""/>
    <s v=""/>
    <n v="480"/>
    <s v="PCS"/>
  </r>
  <r>
    <x v="2218"/>
    <s v="tasidulfitri35x4640x12hjstabillowsg"/>
    <s v="tasidulfitri35x4640x12hjstabillowsg"/>
    <s v=""/>
    <s v="Tas Idul Fitri 35 x 46/40 x 12 Hj Stabillo WSG"/>
    <s v="TAS IDUL FITRI 35 X 46/ 40 X 12 HJ STABILLO WSG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19"/>
    <s v="tasidulfitri35x4640x12kngwby"/>
    <s v="tasidulfitri35x4640x12kngwby"/>
    <s v=""/>
    <s v="Tas Idul Fitri 35 x 46/40 x 12 Kng WBY"/>
    <s v="TAS IDUL FITRI 35 X 46/ 40 X 12 KNG WBY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20"/>
    <s v="tasidulfitri38x45x8hjstabillowsg"/>
    <s v="tasidulfitri38x45x8hjstabillowsg"/>
    <s v=""/>
    <s v="Tas Idul Fitri 38 x 45 x 8 Hj Stabillo WSG"/>
    <s v="TAS IDUL FITRI 38 X 45 X 8 HJ STABILLO WSG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21"/>
    <s v="tasidulfitri38x45x8kngwby"/>
    <s v="tasidulfitri38x45x8kngwby"/>
    <s v=""/>
    <s v="Tas Idul Fitri 38 x 45 x 8 Kng WBY"/>
    <s v="TAS IDUL FITRI 38 X 45 X 8 KNG WBY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22"/>
    <s v="tasif38x45x10"/>
    <s v="tasif38x45x10"/>
    <s v=""/>
    <s v="Tas IF 38x45x10"/>
    <s v="TAS IF 38X45X10"/>
    <x v="787"/>
    <x v="0"/>
    <e v="#REF!"/>
    <s v="NEW GOTO"/>
    <s v="75 LSN"/>
    <s v="tas"/>
    <m/>
    <s v="75 LSN_"/>
    <n v="7"/>
    <n v="7"/>
    <s v="75 LSN"/>
    <s v=""/>
    <s v="75"/>
    <s v="LSN"/>
    <n v="12"/>
    <s v="PCS"/>
    <s v=""/>
    <s v=""/>
    <n v="900"/>
    <s v="PCS"/>
  </r>
  <r>
    <x v="2223"/>
    <s v="tasif38x45x10h"/>
    <s v="tasif38x45x10h"/>
    <s v=""/>
    <s v="Tas IF 38x45x10 H"/>
    <s v="TAS IF 38X45X10 H"/>
    <x v="787"/>
    <x v="0"/>
    <e v="#REF!"/>
    <s v="NEW GOTO"/>
    <s v="75 LSN"/>
    <s v="tas"/>
    <m/>
    <s v="75 LSN_"/>
    <n v="7"/>
    <n v="7"/>
    <s v="75 LSN"/>
    <s v=""/>
    <s v="75"/>
    <s v="LSN"/>
    <n v="12"/>
    <s v="PCS"/>
    <s v=""/>
    <s v=""/>
    <n v="900"/>
    <s v="PCS"/>
  </r>
  <r>
    <x v="2224"/>
    <s v="tasif38x45x10km"/>
    <s v="tasif38x45x10km"/>
    <s v=""/>
    <s v="Tas IF 38x45x10 KM"/>
    <s v="TAS IF 38X45X10 KM"/>
    <x v="787"/>
    <x v="0"/>
    <e v="#REF!"/>
    <s v="NEW GOTO"/>
    <s v="75 LSN"/>
    <s v="tas"/>
    <m/>
    <s v="75 LSN_"/>
    <n v="7"/>
    <n v="7"/>
    <s v="75 LSN"/>
    <s v=""/>
    <s v="75"/>
    <s v="LSN"/>
    <n v="12"/>
    <s v="PCS"/>
    <s v=""/>
    <s v=""/>
    <n v="900"/>
    <s v="PCS"/>
  </r>
  <r>
    <x v="2225"/>
    <s v="tasif38x45x10tt"/>
    <s v="tasif38x45x10tt"/>
    <s v=""/>
    <s v="Tas IF 38x45x10 TT"/>
    <s v="TAS IF 38X45X10 TT"/>
    <x v="787"/>
    <x v="0"/>
    <e v="#REF!"/>
    <s v="NEW GOTO"/>
    <s v="75 LSN"/>
    <s v="tas"/>
    <m/>
    <s v="75 LSN_"/>
    <n v="7"/>
    <n v="7"/>
    <s v="75 LSN"/>
    <s v=""/>
    <s v="75"/>
    <s v="LSN"/>
    <n v="12"/>
    <s v="PCS"/>
    <s v=""/>
    <s v=""/>
    <n v="900"/>
    <s v="PCS"/>
  </r>
  <r>
    <x v="2226"/>
    <s v="tasifjahit30x40x15"/>
    <s v="tasifjahit30x40x15"/>
    <s v=""/>
    <s v="Tas IF jahit 30x40x15"/>
    <s v="TAS IF JAHIT 30X40X15"/>
    <x v="787"/>
    <x v="0"/>
    <e v="#REF!"/>
    <s v="NEW GOTO"/>
    <s v="90 LSN"/>
    <s v="tas"/>
    <m/>
    <s v="90 LSN_"/>
    <n v="7"/>
    <n v="7"/>
    <s v="90 LSN"/>
    <s v=""/>
    <s v="90"/>
    <s v="LSN"/>
    <n v="12"/>
    <s v="PCS"/>
    <s v=""/>
    <s v=""/>
    <n v="1080"/>
    <s v="PCS"/>
  </r>
  <r>
    <x v="2227"/>
    <s v="taskarung40x45"/>
    <s v="taskarung40x45"/>
    <s v=""/>
    <s v="Tas karung 40 x 45"/>
    <s v="TAS KARUNG 40 X 45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28"/>
    <s v="taskarung45x50"/>
    <s v="taskarung45x50"/>
    <s v=""/>
    <s v="Tas karung 45 x 50"/>
    <s v="TAS KARUNG 45 X 50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29"/>
    <s v="taskarung50x55"/>
    <s v="taskarung50x55"/>
    <s v=""/>
    <s v="Tas karung 50 x 55"/>
    <s v="TAS KARUNG 50 X 55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0"/>
    <s v="taskarung50x55x25"/>
    <s v="taskarung50*55*25"/>
    <s v=""/>
    <s v="Tas Karung 50 x 55 x 25"/>
    <s v="TAS KARUNG 50*55*25"/>
    <x v="787"/>
    <x v="0"/>
    <e v="#REF!"/>
    <s v="SURYA PRATAM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1"/>
    <s v="taskarung55x65x25"/>
    <s v="taskarung55x65x25"/>
    <s v=""/>
    <s v="Tas karung 55 x 65 x 25"/>
    <s v="TAS KARUNG 55 X 65 X 25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2"/>
    <s v="taskarung70x70"/>
    <s v="taskarung70x70"/>
    <s v=""/>
    <s v="Tas karung 70 x 70"/>
    <s v="TAS KARUNG 70 X 70"/>
    <x v="787"/>
    <x v="0"/>
    <e v="#REF!"/>
    <s v="WIN'S SENTOS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3"/>
    <s v="taskarung70x70x30"/>
    <s v="taskarung70*70*30"/>
    <s v=""/>
    <s v="Tas Karung 70 x 70 x 30"/>
    <s v="TAS KARUNG 70*70*30"/>
    <x v="787"/>
    <x v="0"/>
    <e v="#REF!"/>
    <s v="SURYA PRATAMA"/>
    <s v="120 PCS"/>
    <s v="tas"/>
    <m/>
    <s v="120 PCS_"/>
    <n v="8"/>
    <n v="8"/>
    <s v="120 PCS"/>
    <s v=""/>
    <s v="120"/>
    <s v="PCS"/>
    <s v=""/>
    <s v=""/>
    <s v=""/>
    <s v=""/>
    <n v="120"/>
    <s v="PCS"/>
  </r>
  <r>
    <x v="2234"/>
    <s v="taskarungbesarjk0053"/>
    <s v="taskarungbesarjk0053"/>
    <s v=""/>
    <s v="Tas karung besar JK-0053"/>
    <s v="TAS KARUNG BESAR JK-0053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2235"/>
    <s v="taskarungbesarresletingsep194"/>
    <s v="taskarungbesarresletingsep194"/>
    <s v=""/>
    <s v="Tas karung besar resleting SEP194"/>
    <s v="TAS KARUNG BESAR RESLETING SEP194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2236"/>
    <s v="taskarungkecilmelingkar30x20x14"/>
    <s v="taskarungkecilmelingkar30*20*14"/>
    <s v=""/>
    <s v="Tas Karung Kecil Melingkar 30x20x14"/>
    <s v="TAS KARUNG KECIL MELINGKAR 30*20*14 "/>
    <x v="787"/>
    <x v="0"/>
    <e v="#REF!"/>
    <s v="LESTARI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2237"/>
    <s v="taskarungminitalimelingkar23x20x14"/>
    <s v="taskarungminitalimelingkar23*20*14"/>
    <s v=""/>
    <s v="Tas Karung Mini Tali Melingkar 23x20x14"/>
    <s v="TAS KARUNG MINI TALI MELINGKAR 23*20*14"/>
    <x v="787"/>
    <x v="0"/>
    <e v="#REF!"/>
    <s v="LESTARI"/>
    <s v="30 LSN"/>
    <s v="tas"/>
    <m/>
    <s v="30 LSN_"/>
    <n v="7"/>
    <n v="7"/>
    <s v="30 LSN"/>
    <s v=""/>
    <s v="30"/>
    <s v="LSN"/>
    <n v="12"/>
    <s v="PCS"/>
    <s v=""/>
    <s v=""/>
    <n v="360"/>
    <s v="PCS"/>
  </r>
  <r>
    <x v="2238"/>
    <s v="taskarungresletingbesarj1706"/>
    <s v="taskarungresletingbesarj1706"/>
    <s v=""/>
    <s v="Tas karung resleting besar J1706"/>
    <s v="TAS KARUNG RESLETING BESAR J1706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2239"/>
    <s v="taskarungresletingbesarj2729"/>
    <s v="taskarungresletingbesarj2729"/>
    <s v=""/>
    <s v="Tas karung resleting besar J2729"/>
    <s v="TAS KARUNG RESLETING BESAR J2729"/>
    <x v="787"/>
    <x v="0"/>
    <e v="#REF!"/>
    <s v="LESTARI"/>
    <s v="10 LSN"/>
    <s v="tas"/>
    <m/>
    <s v="10 LSN_"/>
    <n v="7"/>
    <n v="7"/>
    <s v="10 LSN"/>
    <s v=""/>
    <s v="10"/>
    <s v="LSN"/>
    <n v="12"/>
    <s v="PCS"/>
    <s v=""/>
    <s v=""/>
    <n v="120"/>
    <s v="PCS"/>
  </r>
  <r>
    <x v="2240"/>
    <s v="taspaperbagmj2"/>
    <s v="taspaperbagmj2"/>
    <s v=""/>
    <s v="Tas paper bag MJ-2"/>
    <s v="TAS PAPER BAG MJ-2"/>
    <x v="787"/>
    <x v="0"/>
    <e v="#REF!"/>
    <s v="NEW GOTO"/>
    <s v="60 LSN"/>
    <s v="tas"/>
    <m/>
    <s v="60 LSN_"/>
    <n v="7"/>
    <n v="7"/>
    <s v="60 LSN"/>
    <s v=""/>
    <s v="60"/>
    <s v="LSN"/>
    <n v="12"/>
    <s v="PCS"/>
    <s v=""/>
    <s v=""/>
    <n v="720"/>
    <s v="PCS"/>
  </r>
  <r>
    <x v="2241"/>
    <s v="tastentengkarungtnt080"/>
    <s v="tastentengkarungtnt080"/>
    <s v=""/>
    <s v="Tas tenteng karung TNT-080"/>
    <s v="TAS TENTENG KARUNG TNT-080"/>
    <x v="787"/>
    <x v="0"/>
    <e v="#REF!"/>
    <s v="HTB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242"/>
    <s v="thermossauma"/>
    <s v="thermossauma"/>
    <s v=""/>
    <s v="Thermos Sauma"/>
    <s v="THERMOS SAUMA"/>
    <x v="787"/>
    <x v="1"/>
    <e v="#REF!"/>
    <s v="KENKO"/>
    <s v="1 PCS"/>
    <s v="dll"/>
    <m/>
    <s v="1 PCS_"/>
    <n v="6"/>
    <n v="6"/>
    <s v="1 PCS"/>
    <s v=""/>
    <s v="1"/>
    <s v="PCS"/>
    <s v=""/>
    <s v=""/>
    <s v=""/>
    <s v=""/>
    <n v="1"/>
    <s v="PCS"/>
  </r>
  <r>
    <x v="2243"/>
    <s v="tipeex8003"/>
    <s v="tipeex8003"/>
    <s v=""/>
    <s v="Tipe-ex 8003"/>
    <s v="TIPE-EX 8003"/>
    <x v="787"/>
    <x v="0"/>
    <e v="#REF!"/>
    <s v="PMJP"/>
    <s v="120 LSN"/>
    <s v="tipex"/>
    <m/>
    <s v="120 LSN_"/>
    <n v="8"/>
    <n v="8"/>
    <s v="120 LSN"/>
    <s v=""/>
    <s v="120"/>
    <s v="LSN"/>
    <n v="12"/>
    <s v="PCS"/>
    <s v=""/>
    <s v=""/>
    <n v="1440"/>
    <s v="PCS"/>
  </r>
  <r>
    <x v="2244"/>
    <s v="tipeex8005"/>
    <s v="tipeex8005"/>
    <s v=""/>
    <s v="Tipe-ex 8005"/>
    <s v="TIPE-EX 8005"/>
    <x v="787"/>
    <x v="0"/>
    <e v="#REF!"/>
    <s v="PMJP"/>
    <s v="120 LSN"/>
    <s v="tipex"/>
    <m/>
    <s v="120 LSN_"/>
    <n v="8"/>
    <n v="8"/>
    <s v="120 LSN"/>
    <s v=""/>
    <s v="120"/>
    <s v="LSN"/>
    <n v="12"/>
    <s v="PCS"/>
    <s v=""/>
    <s v=""/>
    <n v="1440"/>
    <s v="PCS"/>
  </r>
  <r>
    <x v="2245"/>
    <s v="tipeex8014"/>
    <s v="tipeex8014"/>
    <s v=""/>
    <s v="Tipe-ex 8014"/>
    <s v="TIPE-EX 8014"/>
    <x v="787"/>
    <x v="0"/>
    <e v="#REF!"/>
    <s v="PMJP"/>
    <s v="120 LSN"/>
    <s v="tipex"/>
    <m/>
    <s v="120 LSN_"/>
    <n v="8"/>
    <n v="8"/>
    <s v="120 LSN"/>
    <s v=""/>
    <s v="120"/>
    <s v="LSN"/>
    <n v="12"/>
    <s v="PCS"/>
    <s v=""/>
    <s v=""/>
    <n v="1440"/>
    <s v="PCS"/>
  </r>
  <r>
    <x v="2246"/>
    <s v="topikerucut"/>
    <s v="topikerucut"/>
    <s v=""/>
    <s v="Topi Kerucut"/>
    <s v="TOPI KERUCUT"/>
    <x v="787"/>
    <x v="0"/>
    <e v="#REF!"/>
    <s v="PARAMA"/>
    <s v="600 PCS"/>
    <s v="dll"/>
    <m/>
    <s v="600 PCS_"/>
    <n v="8"/>
    <n v="8"/>
    <s v="600 PCS"/>
    <s v=""/>
    <s v="600"/>
    <s v="PCS"/>
    <s v=""/>
    <s v=""/>
    <s v=""/>
    <s v=""/>
    <n v="600"/>
    <s v="PCS"/>
  </r>
  <r>
    <x v="2247"/>
    <s v="topikerucut3d"/>
    <s v="topikerucut3d"/>
    <s v=""/>
    <s v="Topi Kerucut 3D"/>
    <s v="TOPI KERUCUT 3D"/>
    <x v="787"/>
    <x v="0"/>
    <e v="#REF!"/>
    <s v="PARAMA"/>
    <s v="288 PCS"/>
    <s v="dll"/>
    <m/>
    <s v="288 PCS_"/>
    <n v="8"/>
    <n v="8"/>
    <s v="288 PCS"/>
    <s v=""/>
    <s v="288"/>
    <s v="PCS"/>
    <s v=""/>
    <s v=""/>
    <s v=""/>
    <s v=""/>
    <n v="288"/>
    <s v="PCS"/>
  </r>
  <r>
    <x v="2248"/>
    <s v="topimahkota"/>
    <s v="topimahkota"/>
    <s v=""/>
    <s v="Topi Mahkota"/>
    <s v="TOPI MAHKOTA"/>
    <x v="787"/>
    <x v="0"/>
    <e v="#REF!"/>
    <s v="PARAMA"/>
    <s v="600 PCS"/>
    <s v="dll"/>
    <m/>
    <s v="600 PCS_"/>
    <n v="8"/>
    <n v="8"/>
    <s v="600 PCS"/>
    <s v=""/>
    <s v="600"/>
    <s v="PCS"/>
    <s v=""/>
    <s v=""/>
    <s v=""/>
    <s v=""/>
    <n v="600"/>
    <s v="PCS"/>
  </r>
  <r>
    <x v="2249"/>
    <s v="pcasebd180un1"/>
    <s v="tpbd180un1"/>
    <s v=""/>
    <s v="P case BD 180-UN1"/>
    <s v="TP BD 180-UN1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0"/>
    <s v="pcasebd19126"/>
    <s v="tpbd19126"/>
    <s v=""/>
    <s v="P case BD 191-26"/>
    <s v="TP BD 191-26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1"/>
    <s v="pcasebd933"/>
    <s v="tpbd933"/>
    <s v=""/>
    <s v="P case BD 933"/>
    <s v="TP BD 933"/>
    <x v="787"/>
    <x v="0"/>
    <e v="#REF!"/>
    <s v="DUTA BUANA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2"/>
    <s v="pcasebd19126"/>
    <s v="tpbdbd19126"/>
    <s v=""/>
    <s v="P case BD 191-26"/>
    <s v="TP BD BD 191-26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3"/>
    <s v="pcasebdxlg931"/>
    <s v="tpbdbd931"/>
    <s v=""/>
    <s v="P case BD XLG 931"/>
    <s v="TP BD BD931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4"/>
    <s v="pcasebdxlg893"/>
    <s v="tpbdxlgbd839"/>
    <s v=""/>
    <s v="P case BD XLG 893"/>
    <s v="TP BD XLG BD 839"/>
    <x v="787"/>
    <x v="0"/>
    <e v="#REF!"/>
    <s v="DB STATIONERY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55"/>
    <s v="pcasebdxlg935"/>
    <s v="tpbdxlgbd935"/>
    <s v=""/>
    <s v="P case BD XLG 935"/>
    <s v="TP BD XLG BD 935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6"/>
    <s v="pcasebdxlg934"/>
    <s v="tpbdxlgbd934"/>
    <s v=""/>
    <s v="P case BD XLG 934"/>
    <s v="TP BD XLG BD934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7"/>
    <s v="pcasebdxlgbd938"/>
    <s v="tpbdxlgbd938"/>
    <s v=""/>
    <s v="P case BD XLG BD 938"/>
    <s v="TP BD XLG BD938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8"/>
    <s v="pcasebdxlg940"/>
    <s v="tpbdxlgbd940"/>
    <s v=""/>
    <s v="P case BD XLG 940"/>
    <s v="TP BD XLG BD940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59"/>
    <s v="pcasebdxlg942"/>
    <s v="tpbdxlgbd942"/>
    <s v=""/>
    <s v="P case BD XLG 942"/>
    <s v="TP BD XLG BD942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0"/>
    <s v="pcasebdxlg858"/>
    <s v="tppensilbdxlgbd858"/>
    <s v=""/>
    <s v="P case BD XLG 858"/>
    <s v="TP PENSIL BD XLG BD 858"/>
    <x v="787"/>
    <x v="0"/>
    <e v="#REF!"/>
    <s v="DB STATIONERY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61"/>
    <s v="pcasebd19325"/>
    <s v="tppensilbd19325"/>
    <s v=""/>
    <s v="P case BD 193-25"/>
    <s v="TP PENSIL. BD 193-25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2"/>
    <s v="pcasebd194un"/>
    <s v="tpbd194un"/>
    <s v=""/>
    <s v="P case BD 194-UN"/>
    <s v="TP. BD 194-UN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3"/>
    <s v="pcasebd907"/>
    <s v="tpbd907"/>
    <s v=""/>
    <s v="P case BD 907"/>
    <s v="TP. BD 907"/>
    <x v="787"/>
    <x v="0"/>
    <e v="#REF!"/>
    <s v="DB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64"/>
    <s v="pcasebdbtxlg1745"/>
    <s v="tpbdbtxlg1745"/>
    <s v=""/>
    <s v="P case BD BT XLG 1745"/>
    <s v="TP. BD BT XLG 1745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5"/>
    <s v="pcasebdxlg866"/>
    <s v="tpbdxlgbd866"/>
    <s v=""/>
    <s v="Pcase BD XLG 866"/>
    <s v="TP. BD XLG BD 866"/>
    <x v="787"/>
    <x v="0"/>
    <e v="#REF!"/>
    <s v="DB STATIONERY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66"/>
    <s v="pcasebd180un"/>
    <s v="tpbd180un"/>
    <s v=""/>
    <s v="P case BD 180-UN"/>
    <s v="TP.BD 180-UN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7"/>
    <s v="pcasexlgbd905"/>
    <s v="tpbdxlg905"/>
    <s v=""/>
    <s v="P case XLG BD 905"/>
    <s v="TP.BD XLG 905"/>
    <x v="787"/>
    <x v="0"/>
    <e v="#REF!"/>
    <s v="DB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68"/>
    <s v="pcasexlgbd17728a"/>
    <s v="tpbdxlgbd17728a"/>
    <s v=""/>
    <s v="P case XLG BD 177-28 A"/>
    <s v="TP.BD XLG BD177-28A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69"/>
    <s v="pcasexlgbd798"/>
    <s v="tpbdxlgbd798"/>
    <s v=""/>
    <s v="P case XLG BD 798"/>
    <s v="TP.BD XLG BD798"/>
    <x v="787"/>
    <x v="0"/>
    <e v="#REF!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270"/>
    <s v="pcasebd191un"/>
    <s v="tpbd191un"/>
    <s v=""/>
    <s v="P case BD 191-UN"/>
    <s v="TP.BD191-UN"/>
    <x v="787"/>
    <x v="0"/>
    <e v="#REF!"/>
    <s v="DB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71"/>
    <s v="pcasemagnitoggyo22l"/>
    <s v="tpmagnetoggyo022l"/>
    <s v=""/>
    <s v="P case magnit Oggy O-22 L"/>
    <s v="TP.MAGNET OGGY O-022L"/>
    <x v="787"/>
    <x v="0"/>
    <e v="#REF!"/>
    <s v="DB"/>
    <s v="58 PCS"/>
    <s v="pcase"/>
    <m/>
    <s v="58 PCS_"/>
    <n v="7"/>
    <n v="7"/>
    <s v="58 PCS"/>
    <s v=""/>
    <s v="58"/>
    <s v="PCS"/>
    <s v=""/>
    <s v=""/>
    <s v=""/>
    <s v=""/>
    <n v="58"/>
    <s v="PCS"/>
  </r>
  <r>
    <x v="2272"/>
    <s v="pcasebd918"/>
    <s v="tppensilbdbd918"/>
    <s v=""/>
    <s v="P case BD-918"/>
    <s v="TP.PENSIL BD BD918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73"/>
    <s v="pcasebd19125"/>
    <s v="tppensilbd19125"/>
    <s v=""/>
    <s v="P case BD 191-25"/>
    <s v="TP.PENSIL BD191-25"/>
    <x v="787"/>
    <x v="0"/>
    <e v="#REF!"/>
    <s v="DB STATIONERY"/>
    <s v="180 PCS"/>
    <s v="pcase"/>
    <m/>
    <s v="180 PCS_"/>
    <n v="8"/>
    <n v="8"/>
    <s v="180 PCS"/>
    <s v=""/>
    <s v="180"/>
    <s v="PCS"/>
    <s v=""/>
    <s v=""/>
    <s v=""/>
    <s v=""/>
    <n v="180"/>
    <s v="PCS"/>
  </r>
  <r>
    <x v="2274"/>
    <s v="tusukanbonchengda7008xl001"/>
    <s v="tusukanbonchengda7008xl001"/>
    <s v=""/>
    <s v="Tusukan Bon Chengda 7008/ XL001"/>
    <s v="TUSUKAN BON CHENGDA 7008/ XL 001"/>
    <x v="787"/>
    <x v="0"/>
    <e v="#REF!"/>
    <s v="SBS"/>
    <s v="60 LSN"/>
    <s v="dll"/>
    <m/>
    <s v="60 LSN_"/>
    <n v="7"/>
    <n v="7"/>
    <s v="60 LSN"/>
    <s v=""/>
    <s v="60"/>
    <s v="LSN"/>
    <n v="12"/>
    <s v="PCS"/>
    <s v=""/>
    <s v=""/>
    <n v="720"/>
    <s v="PCS"/>
  </r>
  <r>
    <x v="2275"/>
    <s v="gelpentz1000"/>
    <s v="tz1000pengel"/>
    <s v=""/>
    <s v="Gel pen TZ1000"/>
    <s v="TZ1000 PEN GEL"/>
    <x v="787"/>
    <x v="0"/>
    <e v="#REF!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276"/>
    <s v="gelpentz1002"/>
    <s v="tz1002pengel"/>
    <s v=""/>
    <s v="Gel pen TZ 1002"/>
    <s v="TZ1002 PEN GEL"/>
    <x v="787"/>
    <x v="0"/>
    <e v="#REF!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277"/>
    <s v="stabillotz8001"/>
    <s v="tz8001stabillo"/>
    <s v=""/>
    <s v="Stabillo TZ 8001"/>
    <s v="TZ8001 STABILLO"/>
    <x v="787"/>
    <x v="0"/>
    <e v="#REF!"/>
    <s v="PMJP"/>
    <s v="144 LSN"/>
    <s v="spidol"/>
    <m/>
    <s v="144 LSN_"/>
    <n v="8"/>
    <n v="8"/>
    <s v="144 LSN"/>
    <s v=""/>
    <s v="144"/>
    <s v="LSN"/>
    <n v="12"/>
    <s v="PCS"/>
    <s v=""/>
    <s v=""/>
    <n v="1728"/>
    <s v="PCS"/>
  </r>
  <r>
    <x v="2278"/>
    <s v="pen4wtz8401"/>
    <s v="tz8401pen4warna"/>
    <s v=""/>
    <s v="Pen 4W TZ 8401"/>
    <s v="TZ8401 PEN 4 WARNA"/>
    <x v="787"/>
    <x v="0"/>
    <e v="#REF!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279"/>
    <s v="acrylic12wvtecma6126mlmetalik"/>
    <s v="vtecacrylicmetallicma6126ml12w"/>
    <s v=""/>
    <s v="Acrylic 12W V-Tec MA-612/ 6ml Metalik"/>
    <s v="V-TEC ACRYLIC METALLIC MA-612/6ML 12W"/>
    <x v="787"/>
    <x v="0"/>
    <e v="#REF!"/>
    <s v="GM TDS SURABAYA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2280"/>
    <s v="acrylic12wvtecna6126mlneon"/>
    <s v="vtecacrylicneonna6126ml12w"/>
    <s v=""/>
    <s v="Acrylic 12W V-Tec NA-612/ 6ml Neon"/>
    <s v="V-TEC ACRYLIC NEON NA-612/6ML 12W"/>
    <x v="787"/>
    <x v="0"/>
    <e v="#REF!"/>
    <s v="GM TDS SURABAYA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2281"/>
    <s v="acrylic12wvtecpa6126mlpastel"/>
    <s v="vtecacrylicpastelpa6126ml12w"/>
    <s v=""/>
    <s v="Acrylic 12W V-Tec PA-612/ 6ml Pastel"/>
    <s v="V-TEC ACRYLIC PASTEL PA-612/6ML 12W"/>
    <x v="787"/>
    <x v="0"/>
    <e v="#REF!"/>
    <s v="GM TDS SURABAYA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2282"/>
    <s v="acrylic12wvtecvt6126ml"/>
    <s v="vtecacrylicvt6126ml12clr"/>
    <s v=""/>
    <s v="Acrylic 12W V-tec VT-612/ 6ml"/>
    <s v="V-TEC ACRYLIC VT-612/6ML-12CLR"/>
    <x v="787"/>
    <x v="0"/>
    <e v="#REF!"/>
    <s v="GADING MURNI"/>
    <s v="72 SET"/>
    <s v="cat"/>
    <m/>
    <s v="72 SET_"/>
    <n v="7"/>
    <n v="7"/>
    <s v="72 SET"/>
    <s v=""/>
    <s v="72"/>
    <s v="SET"/>
    <s v=""/>
    <s v=""/>
    <s v=""/>
    <s v=""/>
    <n v="72"/>
    <s v="SET"/>
  </r>
  <r>
    <x v="2283"/>
    <s v="memoorgiwarnavt9003vtec"/>
    <s v="vtecmemoorgiwrnvt9003"/>
    <s v=""/>
    <s v="Memo Orgi Warna VT-9003 V-Tec"/>
    <s v="V-TEC MEMO ORGI WRN VT-9003"/>
    <x v="787"/>
    <x v="0"/>
    <e v="#REF!"/>
    <s v="GM TDS SURABAYA"/>
    <s v="96 PCS"/>
    <s v="dll"/>
    <m/>
    <s v="96 PCS_"/>
    <n v="7"/>
    <n v="7"/>
    <s v="96 PCS"/>
    <s v=""/>
    <s v="96"/>
    <s v="PCS"/>
    <s v=""/>
    <s v=""/>
    <s v=""/>
    <s v=""/>
    <n v="96"/>
    <s v="PCS"/>
  </r>
  <r>
    <x v="2284"/>
    <s v="pensilcupbulat802cvtec"/>
    <s v="vtecpencilcupbulat802c"/>
    <s v=""/>
    <s v="Pensil Cup Bulat 802/C V-Tec"/>
    <s v="V-TEC PENCIL CUP BULAT 802/C"/>
    <x v="787"/>
    <x v="0"/>
    <e v="#REF!"/>
    <s v="GM TDS SURABAYA"/>
    <s v="96 PCS"/>
    <s v="dll"/>
    <m/>
    <s v="96 PCS_"/>
    <n v="7"/>
    <n v="7"/>
    <s v="96 PCS"/>
    <s v=""/>
    <s v="96"/>
    <s v="PCS"/>
    <s v=""/>
    <s v=""/>
    <s v=""/>
    <s v=""/>
    <n v="96"/>
    <s v="PCS"/>
  </r>
  <r>
    <x v="2285"/>
    <s v="mikalaminatingvtecvt342fcfolio"/>
    <s v="vtecplasticlamvtvt342fcfolio"/>
    <s v=""/>
    <s v="Mika Laminating V-Tec VT 342/ FC (FOLIO)"/>
    <s v="V-TEC PLASTIC LAM VT VT 342/FC (FOLIO)"/>
    <x v="787"/>
    <x v="0"/>
    <e v="#REF!"/>
    <s v="GM TDS SURABAYA"/>
    <s v="10 PAK"/>
    <s v="dll"/>
    <m/>
    <s v="10 PAK_"/>
    <n v="7"/>
    <n v="7"/>
    <s v="10 PAK"/>
    <s v=""/>
    <s v="10"/>
    <s v="PAK"/>
    <s v=""/>
    <s v=""/>
    <s v=""/>
    <s v=""/>
    <n v="10"/>
    <s v="PAK"/>
  </r>
  <r>
    <x v="2286"/>
    <s v="standbookvtecst06565&quot;"/>
    <s v="vtecstandbookst06565"/>
    <s v=""/>
    <s v="Stand book V-tec ST-065/ 6.5&quot;"/>
    <s v="V-TEC STAND BOOK ST-065/ 6.5&quot;"/>
    <x v="787"/>
    <x v="0"/>
    <e v="#REF!"/>
    <s v="GADING MURNI"/>
    <s v="1560 SET"/>
    <s v="pen"/>
    <m/>
    <s v="1560 SET_"/>
    <n v="9"/>
    <n v="9"/>
    <s v="1560 SET"/>
    <s v=""/>
    <s v="1560"/>
    <s v="SET"/>
    <s v=""/>
    <s v=""/>
    <s v=""/>
    <s v=""/>
    <n v="1560"/>
    <s v="SET"/>
  </r>
  <r>
    <x v="2287"/>
    <s v="wcolormarries12w13255ml"/>
    <s v="waterclrmarries132512c5ml"/>
    <s v=""/>
    <s v="W color Marries 12W 1325 / 5ML"/>
    <s v="WATER CLR.MARRIES 1325-12C/5ML"/>
    <x v="787"/>
    <x v="0"/>
    <e v="#REF!"/>
    <s v="BAHAGIA TEGUH"/>
    <s v="8 LSN"/>
    <s v="cat"/>
    <m/>
    <s v="8 LSN_"/>
    <n v="6"/>
    <n v="6"/>
    <s v="8 LSN"/>
    <s v=""/>
    <s v="8"/>
    <s v="LSN"/>
    <n v="12"/>
    <s v="PCS"/>
    <s v=""/>
    <s v=""/>
    <n v="96"/>
    <s v="PCS"/>
  </r>
  <r>
    <x v="2288"/>
    <s v="wc12wmozaki"/>
    <s v="watercolour12wmozaki"/>
    <s v=""/>
    <s v="WC 12W Mozaki"/>
    <s v="WATER COLOUR 12W MOZAKI"/>
    <x v="787"/>
    <x v="0"/>
    <e v="#REF!"/>
    <s v="BINTANG SAUDARA"/>
    <s v="16 LSN"/>
    <s v="cat"/>
    <m/>
    <s v="16 LSN_"/>
    <n v="7"/>
    <n v="7"/>
    <s v="16 LSN"/>
    <s v=""/>
    <s v="16"/>
    <s v="LSN"/>
    <n v="12"/>
    <s v="PCS"/>
    <s v=""/>
    <s v=""/>
    <n v="192"/>
    <s v="PCS"/>
  </r>
  <r>
    <x v="2289"/>
    <s v="penghapuswb802gunindo"/>
    <s v="wberaser802"/>
    <s v=""/>
    <s v="Penghapus WB 802 Gunindo"/>
    <s v="WB ERASER 802"/>
    <x v="787"/>
    <x v="0"/>
    <e v="#REF!"/>
    <s v="GUNINDO"/>
    <s v="30 LSN"/>
    <s v="stip"/>
    <m/>
    <s v="30 LSN_"/>
    <n v="7"/>
    <n v="7"/>
    <s v="30 LSN"/>
    <s v=""/>
    <s v="30"/>
    <s v="LSN"/>
    <n v="12"/>
    <s v="PCS"/>
    <s v=""/>
    <s v=""/>
    <n v="360"/>
    <s v="PCS"/>
  </r>
  <r>
    <x v="2290"/>
    <s v="penghapuswb803gunindo"/>
    <s v="wberaser803"/>
    <s v=""/>
    <s v="Penghapus WB 803 Gunindo"/>
    <s v="WB ERASER 803"/>
    <x v="787"/>
    <x v="0"/>
    <e v="#REF!"/>
    <s v="GUNINDO"/>
    <s v="30 LSN"/>
    <s v="stip"/>
    <m/>
    <s v="30 LSN_"/>
    <n v="7"/>
    <n v="7"/>
    <s v="30 LSN"/>
    <s v=""/>
    <s v="30"/>
    <s v="LSN"/>
    <n v="12"/>
    <s v="PCS"/>
    <s v=""/>
    <s v=""/>
    <n v="360"/>
    <s v="PCS"/>
  </r>
  <r>
    <x v="2291"/>
    <s v="penghapuswb803gunindo"/>
    <s v="wberaser80330dzct"/>
    <s v=""/>
    <s v="Penghapus WB 803 Gunindo"/>
    <s v="WB ERASER 803 (30 DZ/ CT)"/>
    <x v="787"/>
    <x v="0"/>
    <e v="#REF!"/>
    <s v="GUNINDO"/>
    <s v="30 LSN"/>
    <s v="stip"/>
    <m/>
    <s v="30 LSN_"/>
    <n v="7"/>
    <n v="7"/>
    <s v="30 LSN"/>
    <s v=""/>
    <s v="30"/>
    <s v="LSN"/>
    <n v="12"/>
    <s v="PCS"/>
    <s v=""/>
    <s v=""/>
    <n v="360"/>
    <s v="PCS"/>
  </r>
  <r>
    <x v="2292"/>
    <s v="penghapuswb805gunindo"/>
    <s v="wberaser805"/>
    <s v=""/>
    <s v="Penghapus WB 805 Gunindo"/>
    <s v="WB ERASER 805"/>
    <x v="787"/>
    <x v="0"/>
    <e v="#REF!"/>
    <s v="GUNINDO"/>
    <s v="30 LSN"/>
    <s v="stip"/>
    <m/>
    <s v="30 LSN_"/>
    <n v="7"/>
    <n v="7"/>
    <s v="30 LSN"/>
    <s v=""/>
    <s v="30"/>
    <s v="LSN"/>
    <n v="12"/>
    <s v="PCS"/>
    <s v=""/>
    <s v=""/>
    <n v="360"/>
    <s v="PCS"/>
  </r>
  <r>
    <x v="2293"/>
    <s v="bpxdatam1hitam"/>
    <s v="xdatadirectfillpenm1htm"/>
    <s v=""/>
    <s v="Bp Xdata M1 hitam"/>
    <s v="XDATA DIRECT FILL PEN M1 HTM"/>
    <x v="787"/>
    <x v="0"/>
    <e v="#REF!"/>
    <s v="EMICO"/>
    <s v="20 GRS"/>
    <s v="pen"/>
    <m/>
    <s v="20 GRS_"/>
    <n v="7"/>
    <n v="7"/>
    <s v="20 GRS"/>
    <s v=""/>
    <s v="20"/>
    <s v="GRS"/>
    <n v="12"/>
    <s v="LSN"/>
    <n v="12"/>
    <s v="PCS"/>
    <n v="2880"/>
    <s v="PCS"/>
  </r>
  <r>
    <x v="2294"/>
    <s v="bpxdatam2hitam"/>
    <s v="xdatadirectfillpenm2htm"/>
    <s v=""/>
    <s v="Bp Xdata M2 hitam"/>
    <s v="XDATA DIRECT FILL PEN M2 HTM"/>
    <x v="787"/>
    <x v="0"/>
    <e v="#REF!"/>
    <s v="EMICO"/>
    <s v="20 GRS"/>
    <s v="pen"/>
    <m/>
    <s v="20 GRS_"/>
    <n v="7"/>
    <n v="7"/>
    <s v="20 GRS"/>
    <s v=""/>
    <s v="20"/>
    <s v="GRS"/>
    <n v="12"/>
    <s v="LSN"/>
    <n v="12"/>
    <s v="PCS"/>
    <n v="2880"/>
    <s v="PCS"/>
  </r>
  <r>
    <x v="2295"/>
    <s v="bpxdatax2hitam"/>
    <s v="xdatadirectfillpenx2hitam"/>
    <s v=""/>
    <s v="Bp Xdata X2 hitam"/>
    <s v="XDATA DIRECT FILL PEN X-2 HITAM"/>
    <x v="787"/>
    <x v="0"/>
    <e v="#REF!"/>
    <s v="EMICO"/>
    <s v="20 GRS"/>
    <s v="pen"/>
    <m/>
    <s v="20 GRS_"/>
    <n v="7"/>
    <n v="7"/>
    <s v="20 GRS"/>
    <s v=""/>
    <s v="20"/>
    <s v="GRS"/>
    <n v="12"/>
    <s v="LSN"/>
    <n v="12"/>
    <s v="PCS"/>
    <n v="2880"/>
    <s v="PCS"/>
  </r>
  <r>
    <x v="2296"/>
    <s v="mapzipperfile192btbiru"/>
    <s v="zipperfile192btwarnablue"/>
    <s v=""/>
    <s v="Map Zipper File 192 BT Biru"/>
    <s v="ZIPPER FILE 192BT WARNA BLU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297"/>
    <s v="mapzipperfile192bthijau"/>
    <s v="zipperfile192btwarnagreen"/>
    <s v=""/>
    <s v="Map Zipper File 192 BT Hijau"/>
    <s v="ZIPPER FILE 192BT WARNA GREEN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298"/>
    <s v="mapzipperfile192btorange"/>
    <s v="zipperfile192btwarnaorange"/>
    <s v=""/>
    <s v="Map Zipper File 192 BTOrange"/>
    <s v="ZIPPER FILE 192BT WARNA ORANG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299"/>
    <s v="mapzipperfile192btungu"/>
    <s v="zipperfile192btwarnapurple"/>
    <s v=""/>
    <s v="Map Zipper File 192 BT Ungu"/>
    <s v="ZIPPER FILE 192BT WARNA PURPLE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300"/>
    <s v="mapzipperfile192btmerah"/>
    <s v="zipperfile192btwarnared"/>
    <s v=""/>
    <s v="Map Zipper File 192 BT Merah"/>
    <s v="ZIPPER FILE 192BT WARNA RED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301"/>
    <s v="mapzipperfile192btkuning"/>
    <s v="zipperfile192btwarnayellow"/>
    <s v=""/>
    <s v="Map Zipper File 192 BT Kuning"/>
    <s v="ZIPPER FILE 192BT WARNA YELLOW"/>
    <x v="787"/>
    <x v="0"/>
    <e v="#REF!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302"/>
    <s v="zipperfileclearholder55510filebiru"/>
    <s v="zipperfileclearholder55510fileblue"/>
    <s v=""/>
    <s v="Zipper file clear holder 555 10 file Biru"/>
    <s v="ZIPPER FILE CLEAR HOLDER 555 10FILE BLUE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3"/>
    <s v="zipperfileclearholder55510filemerah"/>
    <s v="zipperfileclearholder55510filered"/>
    <s v=""/>
    <s v="Zipper file clear holder 555 10 file Merah"/>
    <s v="ZIPPER FILE CLEAR HOLDER 555 10FILE RED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4"/>
    <s v="zipperfileclearholder55510filekuning"/>
    <s v="zipperfileclearholder55510fileyellow"/>
    <s v=""/>
    <s v="Zipper file clear holder 555 10 file Kuning"/>
    <s v="ZIPPER FILE CLEAR HOLDER 555 10FILE YELLOW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5"/>
    <s v="zipperfileclearholder55520filebiru"/>
    <s v="zipperfileclearholder55520fileblue"/>
    <s v=""/>
    <s v="Zipper file clear holder 555 20 file Biru"/>
    <s v="ZIPPER FILE CLEAR HOLDER 555 20FILE BLUE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6"/>
    <s v="zipperfileclearholder55520filehijau"/>
    <s v="zipperfileclearholder55520filegreen"/>
    <s v=""/>
    <s v="Zipper file clear holder 555 20 file Hijau"/>
    <s v="ZIPPER FILE CLEAR HOLDER 555 20FILE GREEN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7"/>
    <s v="zipperfileclearholder55520filemerah"/>
    <s v="zipperfileclearholder55520filered"/>
    <s v=""/>
    <s v="Zipper file clear holder 555 20 file Merah"/>
    <s v="ZIPPER FILE CLEAR HOLDER 555 20FILE RED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8"/>
    <s v="zipperfileclearholder55520filekuning"/>
    <s v="zipperfileclearholder55520fileyellow"/>
    <s v=""/>
    <s v="Zipper file clear holder 555 20 file Kuning"/>
    <s v="ZIPPER FILE CLEAR HOLDER 555 20FILE YELLOW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09"/>
    <s v="zipperfileclearholder55540filebiru"/>
    <s v="zipperfileclearholder55540fileblue"/>
    <s v=""/>
    <s v="Zipper file clear holder 555 40 file Biru"/>
    <s v="ZIPPER FILE CLEAR HOLDER 555 40FILE BLUE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0"/>
    <s v="zipperfileclearholder55540filehijau"/>
    <s v="zipperfileclearholder55540filegreen"/>
    <s v=""/>
    <s v="Zipper file clear holder 555 40 file Hijau"/>
    <s v="ZIPPER FILE CLEAR HOLDER 555 40FILE GREEN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1"/>
    <s v="zipperfileclearholder55540filemerah"/>
    <s v="zipperfileclearholder55540filered"/>
    <s v=""/>
    <s v="Zipper file clear holder 555 40 file Merah"/>
    <s v="ZIPPER FILE CLEAR HOLDER 555 40FILE RED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2"/>
    <s v="zipperfileclearholder55540filekuning"/>
    <s v="zipperfileclearholder55540fileyellow"/>
    <s v=""/>
    <s v="Zipper file clear holder 555 40 file Kuning"/>
    <s v="ZIPPER FILE CLEAR HOLDER 555 40FILE YELLOW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3"/>
    <s v="zipperfileclearholder55560filebiru"/>
    <s v="zipperfileclearholder55560fileblue"/>
    <s v=""/>
    <s v="Zipper file clear holder 555 60 file Biru"/>
    <s v="ZIPPER FILE CLEAR HOLDER 555 60FILE BLUE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4"/>
    <s v="zipperfileclearholder55560filehijau"/>
    <s v="zipperfileclearholder55560filegreen"/>
    <s v=""/>
    <s v="Zipper file clear holder 555 60 file Hijau"/>
    <s v="ZIPPER FILE CLEAR HOLDER 555 60FILE GREEN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5"/>
    <s v="zipperfileclearholder55560filemerah"/>
    <s v="zipperfileclearholder55560filered"/>
    <s v=""/>
    <s v="Zipper file clear holder 555 60 file Merah"/>
    <s v="ZIPPER FILE CLEAR HOLDER 555 60FILE RED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6"/>
    <s v="zipperfileclearholder55560filekuning"/>
    <s v="zipperfileclearholder55560fileyellow"/>
    <s v=""/>
    <s v="Zipper file clear holder 555 60 file Kuning"/>
    <s v="ZIPPER FILE CLEAR HOLDER 555 60FILE YELLOW"/>
    <x v="787"/>
    <x v="0"/>
    <e v="#REF!"/>
    <s v="TOPLA"/>
    <s v="60 PCS"/>
    <s v="map"/>
    <m/>
    <s v="60 PCS_"/>
    <n v="7"/>
    <n v="7"/>
    <s v="60 PCS"/>
    <s v=""/>
    <s v="60"/>
    <s v="PCS"/>
    <s v=""/>
    <s v=""/>
    <s v=""/>
    <s v=""/>
    <n v="60"/>
    <s v="PCS"/>
  </r>
  <r>
    <x v="2317"/>
    <s v="studysetzk300"/>
    <s v="zk300studysetmix240"/>
    <s v=""/>
    <s v="Study set ZK-300"/>
    <s v="ZK-300 STUDY SET MIX (240)"/>
    <x v="787"/>
    <x v="0"/>
    <e v="#REF!"/>
    <s v="BINTANG JAYA"/>
    <s v="240 PCS"/>
    <s v="dll"/>
    <m/>
    <s v="240 PCS_"/>
    <n v="8"/>
    <n v="8"/>
    <s v="240 PCS"/>
    <s v=""/>
    <s v="240"/>
    <s v="PCS"/>
    <s v=""/>
    <s v=""/>
    <s v=""/>
    <s v=""/>
    <n v="240"/>
    <s v="PCS"/>
  </r>
  <r>
    <x v="2318"/>
    <s v="cutterzrma300alock"/>
    <s v="zrmcuttera300alock"/>
    <s v=""/>
    <s v="Cutter ZRM A-300 A Lock"/>
    <s v="ZRM CUTTER A-300 A.LOCK"/>
    <x v="787"/>
    <x v="1"/>
    <e v="#REF!"/>
    <s v="SDI"/>
    <s v="48 LSN"/>
    <s v="cutter"/>
    <m/>
    <s v="48 LSN_"/>
    <n v="7"/>
    <n v="7"/>
    <s v="48 LSN"/>
    <s v=""/>
    <s v="48"/>
    <s v="LSN"/>
    <n v="12"/>
    <s v="PCS"/>
    <s v=""/>
    <s v=""/>
    <n v="576"/>
    <s v="PCS"/>
  </r>
  <r>
    <x v="2319"/>
    <s v="stabillohighlighterzrmzh103biru"/>
    <s v="zrmhighlighterzh103biru"/>
    <s v=""/>
    <s v="Stabillo Highlighter ZRM ZH-103 biru"/>
    <s v="ZRM HIGHLIGHTER ZH-103 (BIRU)"/>
    <x v="787"/>
    <x v="1"/>
    <e v="#REF!"/>
    <s v="SDI"/>
    <s v="600 PCS"/>
    <s v="spidol"/>
    <m/>
    <s v="600 PCS_"/>
    <n v="8"/>
    <n v="8"/>
    <s v="600 PCS"/>
    <s v=""/>
    <s v="600"/>
    <s v="PCS"/>
    <s v=""/>
    <s v=""/>
    <s v=""/>
    <s v=""/>
    <n v="600"/>
    <s v="PCS"/>
  </r>
  <r>
    <x v="2320"/>
    <s v="tapedispenserzrm2066"/>
    <s v="zrmtapedispenser2066"/>
    <s v=""/>
    <s v="Tape dispenser ZRM 2066"/>
    <s v="ZRM TAPE DISPENSER 2066"/>
    <x v="787"/>
    <x v="1"/>
    <e v="#REF!"/>
    <s v="SDI"/>
    <s v="24 PCS"/>
    <s v="isolasi"/>
    <m/>
    <s v="24 PCS_"/>
    <n v="7"/>
    <n v="7"/>
    <s v="24 PCS"/>
    <s v=""/>
    <s v="24"/>
    <s v="PCS"/>
    <s v=""/>
    <s v=""/>
    <s v=""/>
    <s v=""/>
    <n v="24"/>
    <s v="PCS"/>
  </r>
  <r>
    <x v="2321"/>
    <s v=""/>
    <s v=""/>
    <s v=""/>
    <m/>
    <m/>
    <x v="787"/>
    <x v="0"/>
    <s v=""/>
    <m/>
    <m/>
    <m/>
    <m/>
    <s v=""/>
    <s v=""/>
    <s v=""/>
    <s v=""/>
    <s v=""/>
    <s v=""/>
    <s v=""/>
    <s v=""/>
    <s v=""/>
    <s v=""/>
    <s v=""/>
    <e v="#VALUE!"/>
    <s v=""/>
  </r>
  <r>
    <x v="2322"/>
    <s v="geltizofancytg30910d"/>
    <s v=""/>
    <s v=""/>
    <s v="Gel Tizo Fancy TG 30910-D"/>
    <m/>
    <x v="787"/>
    <x v="1"/>
    <s v=""/>
    <n v="99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323"/>
    <s v="pensilch6925b2boval"/>
    <s v=""/>
    <s v=""/>
    <s v="Pensil CH 6925 B 2B oval"/>
    <m/>
    <x v="787"/>
    <x v="0"/>
    <s v=""/>
    <s v="BAHAGIA TEGUH"/>
    <s v="40 BOX"/>
    <s v="pensil"/>
    <m/>
    <s v="40 BOX_"/>
    <n v="7"/>
    <n v="7"/>
    <s v="40 BOX"/>
    <s v=""/>
    <s v="40"/>
    <s v="BOX"/>
    <s v=""/>
    <s v=""/>
    <s v=""/>
    <s v=""/>
    <n v="40"/>
    <s v="BOX"/>
  </r>
  <r>
    <x v="2324"/>
    <s v="asahanmeja615owl"/>
    <s v=""/>
    <s v=""/>
    <s v="Asahan meja 615 OWL"/>
    <m/>
    <x v="787"/>
    <x v="0"/>
    <s v=""/>
    <s v="BINTANG BARU ASIA"/>
    <s v="96 PCS"/>
    <s v="asahan"/>
    <m/>
    <s v="96 PCS_"/>
    <n v="7"/>
    <n v="7"/>
    <s v="96 PCS"/>
    <s v=""/>
    <s v="96"/>
    <s v="PCS"/>
    <s v=""/>
    <s v=""/>
    <s v=""/>
    <s v=""/>
    <n v="96"/>
    <s v="PCS"/>
  </r>
  <r>
    <x v="2325"/>
    <s v="asahanmeja7913"/>
    <s v=""/>
    <s v=""/>
    <s v="Asahan meja 7913"/>
    <m/>
    <x v="787"/>
    <x v="0"/>
    <s v=""/>
    <s v="BINTANG BARU ASIA"/>
    <s v="144 PCS"/>
    <s v="asahan"/>
    <m/>
    <s v="144 PCS_"/>
    <n v="8"/>
    <n v="8"/>
    <s v="144 PCS"/>
    <s v=""/>
    <s v="144"/>
    <s v="PCS"/>
    <s v=""/>
    <s v=""/>
    <s v=""/>
    <s v=""/>
    <n v="144"/>
    <s v="PCS"/>
  </r>
  <r>
    <x v="2326"/>
    <s v="jarumpentoljj40"/>
    <s v=""/>
    <s v=""/>
    <s v="Jarum pentol JJ 40"/>
    <m/>
    <x v="787"/>
    <x v="0"/>
    <s v=""/>
    <s v="BINTANG BARU ASIA"/>
    <s v="120 LSN"/>
    <s v="jarum"/>
    <m/>
    <s v="120 LSN_"/>
    <n v="8"/>
    <n v="8"/>
    <s v="120 LSN"/>
    <s v=""/>
    <s v="120"/>
    <s v="LSN"/>
    <n v="12"/>
    <s v="PCS"/>
    <s v=""/>
    <s v=""/>
    <n v="1440"/>
    <s v="PCS"/>
  </r>
  <r>
    <x v="2327"/>
    <s v="pcasekodehs1001"/>
    <s v=""/>
    <s v=""/>
    <s v="P case kode HS 1001"/>
    <m/>
    <x v="787"/>
    <x v="0"/>
    <s v=""/>
    <s v="BINTANG BARU ASIA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2328"/>
    <s v="pensillantuzc128"/>
    <s v=""/>
    <s v=""/>
    <s v="Pensil lantu ZC-128"/>
    <m/>
    <x v="787"/>
    <x v="0"/>
    <s v=""/>
    <s v="BINTANG BARU ASIA"/>
    <s v="36 BOX"/>
    <s v="bensia"/>
    <m/>
    <s v="36 BOX_"/>
    <n v="7"/>
    <n v="7"/>
    <s v="36 BOX"/>
    <s v=""/>
    <s v="36"/>
    <s v="BOX"/>
    <s v=""/>
    <s v=""/>
    <s v=""/>
    <s v=""/>
    <n v="36"/>
    <s v="BOX"/>
  </r>
  <r>
    <x v="2329"/>
    <s v="acrylicsisipankertasa4"/>
    <s v=""/>
    <s v=""/>
    <s v="Acrylic sisipan kertas A4"/>
    <m/>
    <x v="787"/>
    <x v="0"/>
    <s v=""/>
    <s v="BINTANG SAUDARA"/>
    <s v="40 PCS"/>
    <s v="dll"/>
    <m/>
    <s v="40 PCS_"/>
    <n v="7"/>
    <n v="7"/>
    <s v="40 PCS"/>
    <s v=""/>
    <s v="40"/>
    <s v="PCS"/>
    <s v=""/>
    <s v=""/>
    <s v=""/>
    <s v=""/>
    <n v="40"/>
    <s v="PCS"/>
  </r>
  <r>
    <x v="2330"/>
    <s v="acrylicsisipankertasfolio"/>
    <s v=""/>
    <s v=""/>
    <s v="Acrylic sisipan kertas folio"/>
    <m/>
    <x v="787"/>
    <x v="0"/>
    <s v=""/>
    <s v="BINTANG SAUDARA"/>
    <s v="40 PCS"/>
    <s v="dll"/>
    <m/>
    <s v="40 PCS_"/>
    <n v="7"/>
    <n v="7"/>
    <s v="40 PCS"/>
    <s v=""/>
    <s v="40"/>
    <s v="PCS"/>
    <s v=""/>
    <s v=""/>
    <s v=""/>
    <s v=""/>
    <n v="40"/>
    <s v="PCS"/>
  </r>
  <r>
    <x v="2331"/>
    <s v="idcardjbs105biru"/>
    <s v=""/>
    <s v=""/>
    <s v="Id card JBS-105 biru"/>
    <m/>
    <x v="787"/>
    <x v="0"/>
    <s v=""/>
    <s v="BINTANG SAUDARA"/>
    <s v="3000 PCS"/>
    <s v="kartu"/>
    <m/>
    <s v="3000 PCS_"/>
    <n v="9"/>
    <n v="9"/>
    <s v="3000 PCS"/>
    <s v=""/>
    <s v="3000"/>
    <s v="PCS"/>
    <s v=""/>
    <s v=""/>
    <s v=""/>
    <s v=""/>
    <n v="3000"/>
    <s v="PCS"/>
  </r>
  <r>
    <x v="2332"/>
    <s v="mapfoliobatiksmh003jahit"/>
    <s v=""/>
    <s v=""/>
    <s v="Map folio batik SMH-003 jahit"/>
    <m/>
    <x v="787"/>
    <x v="0"/>
    <s v=""/>
    <s v="BINTANG SAUDARA"/>
    <s v="120 PCS"/>
    <s v="map"/>
    <m/>
    <s v="120 PCS_"/>
    <n v="8"/>
    <n v="8"/>
    <s v="120 PCS"/>
    <s v=""/>
    <s v="120"/>
    <s v="PCS"/>
    <s v=""/>
    <s v=""/>
    <s v=""/>
    <s v=""/>
    <n v="120"/>
    <s v="PCS"/>
  </r>
  <r>
    <x v="2333"/>
    <s v="piringcatairnakoya108"/>
    <s v=""/>
    <s v=""/>
    <s v="Piring cat air Nakoya 108"/>
    <m/>
    <x v="787"/>
    <x v="0"/>
    <s v=""/>
    <s v="BINTANG SAUDARA"/>
    <s v="24 LSN"/>
    <s v="dll"/>
    <m/>
    <s v="24 LSN_"/>
    <n v="7"/>
    <n v="7"/>
    <s v="24 LSN"/>
    <s v=""/>
    <s v="24"/>
    <s v="LSN"/>
    <n v="12"/>
    <s v="PCS"/>
    <s v=""/>
    <s v=""/>
    <n v="288"/>
    <s v="PCS"/>
  </r>
  <r>
    <x v="2334"/>
    <s v="isigeltz501tianjiao"/>
    <s v=""/>
    <s v=""/>
    <s v="Isi Gel TZ-501 Tianjiao"/>
    <m/>
    <x v="787"/>
    <x v="0"/>
    <s v=""/>
    <s v="DB"/>
    <s v="144 LSN"/>
    <s v="isi"/>
    <m/>
    <s v="144 LSN_"/>
    <n v="8"/>
    <n v="8"/>
    <s v="144 LSN"/>
    <s v=""/>
    <s v="144"/>
    <s v="LSN"/>
    <n v="12"/>
    <s v="PCS"/>
    <s v=""/>
    <s v=""/>
    <n v="1728"/>
    <s v="PCS"/>
  </r>
  <r>
    <x v="2335"/>
    <s v="penggaris30cmkayagikyp3139"/>
    <s v=""/>
    <s v=""/>
    <s v="Penggaris 30 Cm Kayagi KYP-3139"/>
    <m/>
    <x v="787"/>
    <x v="0"/>
    <s v="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336"/>
    <s v="penggaris30cmkayagikyp3141"/>
    <s v=""/>
    <s v=""/>
    <s v="Penggaris 30 Cm Kayagi KYP-3141"/>
    <m/>
    <x v="787"/>
    <x v="0"/>
    <s v=""/>
    <s v="DB"/>
    <s v="80 LSN"/>
    <s v="garisan"/>
    <m/>
    <s v="80 LSN_"/>
    <n v="7"/>
    <n v="7"/>
    <s v="80 LSN"/>
    <s v=""/>
    <s v="80"/>
    <s v="LSN"/>
    <n v="12"/>
    <s v="PCS"/>
    <s v=""/>
    <s v=""/>
    <n v="960"/>
    <s v="PCS"/>
  </r>
  <r>
    <x v="2337"/>
    <s v="pensil2bfancykypf3023"/>
    <s v=""/>
    <s v=""/>
    <s v="Pensil 2B Fancy KY-PF3023"/>
    <m/>
    <x v="787"/>
    <x v="0"/>
    <s v="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338"/>
    <s v="pensil2bkayagikypa1018"/>
    <s v=""/>
    <s v=""/>
    <s v="Pensil 2B Kayagi KY-PA1018"/>
    <m/>
    <x v="787"/>
    <x v="0"/>
    <s v="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339"/>
    <s v="pensil2bkayagikypb2026"/>
    <s v=""/>
    <s v=""/>
    <s v="Pensil 2B Kayagi KY-PB2026"/>
    <m/>
    <x v="787"/>
    <x v="0"/>
    <s v="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340"/>
    <s v="pensil2bkayagikypf3028"/>
    <s v=""/>
    <s v=""/>
    <s v="Pensil 2B Kayagi KY-PF3028"/>
    <m/>
    <x v="787"/>
    <x v="0"/>
    <s v=""/>
    <s v="DB"/>
    <s v="360 LSN"/>
    <s v="pensil"/>
    <m/>
    <s v="360 LSN_"/>
    <n v="8"/>
    <n v="8"/>
    <s v="360 LSN"/>
    <s v=""/>
    <s v="360"/>
    <s v="LSN"/>
    <n v="12"/>
    <s v="PCS"/>
    <s v=""/>
    <s v=""/>
    <n v="4320"/>
    <s v="PCS"/>
  </r>
  <r>
    <x v="2341"/>
    <s v="cutterbsr88taco"/>
    <s v=""/>
    <s v=""/>
    <s v="Cutter bsr 88 taco"/>
    <m/>
    <x v="787"/>
    <x v="0"/>
    <s v=""/>
    <s v="D-R ORIGINAL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2342"/>
    <s v="lilinangkashintoengno3"/>
    <s v=""/>
    <s v=""/>
    <s v="Lilin angka Shintoeng no.3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3"/>
    <s v="lilinangkashintoengno4"/>
    <s v=""/>
    <s v=""/>
    <s v="Lilin angka Shintoeng no.4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4"/>
    <s v="lilinangkashintoengno5"/>
    <s v=""/>
    <s v=""/>
    <s v="Lilin angka Shintoeng no.5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5"/>
    <s v="lilinangkashintoengno6"/>
    <s v=""/>
    <s v=""/>
    <s v="Lilin angka Shintoeng no.6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6"/>
    <s v="lilinangkashintoengno7"/>
    <s v=""/>
    <s v=""/>
    <s v="Lilin angka Shintoeng no.7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7"/>
    <s v="lilinangkashintoengno8"/>
    <s v=""/>
    <s v=""/>
    <s v="Lilin angka Shintoeng no.8"/>
    <m/>
    <x v="787"/>
    <x v="0"/>
    <s v=""/>
    <s v="HANSA"/>
    <s v="2 LSN"/>
    <s v="lilin"/>
    <m/>
    <s v="2 LSN_"/>
    <n v="6"/>
    <n v="6"/>
    <s v="2 LSN"/>
    <s v=""/>
    <s v="2"/>
    <s v="LSN"/>
    <n v="12"/>
    <s v="PCS"/>
    <s v=""/>
    <s v=""/>
    <n v="24"/>
    <s v="PCS"/>
  </r>
  <r>
    <x v="2348"/>
    <s v="lilinangkashintoengno9"/>
    <s v=""/>
    <s v=""/>
    <s v="Lilin angka Shintoeng no.9"/>
    <m/>
    <x v="787"/>
    <x v="0"/>
    <s v=""/>
    <s v="HANSA"/>
    <s v="100 LSN"/>
    <s v="lilin"/>
    <m/>
    <s v="100 LSN_"/>
    <n v="8"/>
    <n v="8"/>
    <s v="100 LSN"/>
    <s v=""/>
    <s v="100"/>
    <s v="LSN"/>
    <n v="12"/>
    <s v="PCS"/>
    <s v=""/>
    <s v=""/>
    <n v="1200"/>
    <s v="PCS"/>
  </r>
  <r>
    <x v="2349"/>
    <s v="garisan30cmvc084office"/>
    <s v=""/>
    <s v=""/>
    <s v="Garisan 30cm VC-.084 Office "/>
    <m/>
    <x v="787"/>
    <x v="0"/>
    <s v=""/>
    <s v="HARAPAN JAYA"/>
    <s v="960 PCS"/>
    <s v="garisan"/>
    <m/>
    <s v="960 PCS_"/>
    <n v="8"/>
    <n v="8"/>
    <s v="960 PCS"/>
    <s v=""/>
    <s v="960"/>
    <s v="PCS"/>
    <s v=""/>
    <s v=""/>
    <s v=""/>
    <s v=""/>
    <n v="960"/>
    <s v="PCS"/>
  </r>
  <r>
    <x v="2350"/>
    <s v="cuttergoldengc888besar"/>
    <s v=""/>
    <s v=""/>
    <s v="Cutter Golden GC 888 besar"/>
    <m/>
    <x v="787"/>
    <x v="0"/>
    <s v=""/>
    <s v="HENDA SUKSES ABADI"/>
    <s v="60 LSN"/>
    <s v="cutter"/>
    <m/>
    <s v="60 LSN_"/>
    <n v="7"/>
    <n v="7"/>
    <s v="60 LSN"/>
    <s v=""/>
    <s v="60"/>
    <s v="LSN"/>
    <n v="12"/>
    <s v="PCS"/>
    <s v=""/>
    <s v=""/>
    <n v="720"/>
    <s v="PCS"/>
  </r>
  <r>
    <x v="2351"/>
    <s v="bukutamukenkobt2920btk03"/>
    <s v=""/>
    <s v=""/>
    <s v="Buku tamu Kenko BT-2920-BTK03"/>
    <m/>
    <x v="787"/>
    <x v="1"/>
    <s v=""/>
    <s v="KENKO"/>
    <s v="5 LSN"/>
    <s v="buku"/>
    <m/>
    <s v="5 LSN_"/>
    <n v="6"/>
    <n v="6"/>
    <s v="5 LSN"/>
    <s v=""/>
    <s v="5"/>
    <s v="LSN"/>
    <n v="12"/>
    <s v="PCS"/>
    <s v=""/>
    <s v=""/>
    <n v="60"/>
    <s v="PCS"/>
  </r>
  <r>
    <x v="2352"/>
    <s v="crayonputartiti12w"/>
    <s v=""/>
    <s v=""/>
    <s v="Crayon putar Titi 12W"/>
    <m/>
    <x v="787"/>
    <x v="1"/>
    <s v=""/>
    <s v="KENKO"/>
    <s v="12 LSN"/>
    <s v="cr/op"/>
    <m/>
    <s v="12 LSN_"/>
    <n v="7"/>
    <n v="7"/>
    <s v="12 LSN"/>
    <s v=""/>
    <s v="12"/>
    <s v="LSN"/>
    <n v="12"/>
    <s v="PCS"/>
    <s v=""/>
    <s v=""/>
    <n v="144"/>
    <s v="PCS"/>
  </r>
  <r>
    <x v="2353"/>
    <s v="desksetkenkok238"/>
    <s v=""/>
    <s v=""/>
    <s v="Desk set Kenko K 238"/>
    <m/>
    <x v="787"/>
    <x v="1"/>
    <s v=""/>
    <s v="KENKO"/>
    <s v="24 PCS"/>
    <s v="dll"/>
    <m/>
    <s v="24 PCS_"/>
    <n v="7"/>
    <n v="7"/>
    <s v="24 PCS"/>
    <s v=""/>
    <s v="24"/>
    <s v="PCS"/>
    <s v=""/>
    <s v=""/>
    <s v=""/>
    <s v=""/>
    <n v="24"/>
    <s v="PCS"/>
  </r>
  <r>
    <x v="2354"/>
    <s v="markerkenkoke10hitam"/>
    <s v=""/>
    <s v=""/>
    <s v="Marker Kenko KE-10 hitam"/>
    <m/>
    <x v="787"/>
    <x v="1"/>
    <s v=""/>
    <s v="KENKO"/>
    <s v="12 GRS"/>
    <s v="spidol"/>
    <m/>
    <s v="12 GRS_"/>
    <n v="7"/>
    <n v="7"/>
    <s v="12 GRS"/>
    <s v=""/>
    <s v="12"/>
    <s v="GRS"/>
    <n v="12"/>
    <s v="LSN"/>
    <n v="12"/>
    <s v="PCS"/>
    <n v="1728"/>
    <s v="PCS"/>
  </r>
  <r>
    <x v="2355"/>
    <s v="plakbankainkenko48mmplstmerah"/>
    <s v=""/>
    <s v=""/>
    <s v="Plakban kain Kenko 48mm plst merah"/>
    <m/>
    <x v="787"/>
    <x v="1"/>
    <s v=""/>
    <s v="KENKO"/>
    <m/>
    <s v="isolasi"/>
    <m/>
    <s v=""/>
    <s v=""/>
    <s v=""/>
    <s v=""/>
    <s v=""/>
    <s v=""/>
    <s v=""/>
    <s v=""/>
    <s v=""/>
    <s v=""/>
    <s v=""/>
    <e v="#VALUE!"/>
    <s v=""/>
  </r>
  <r>
    <x v="2356"/>
    <s v="punchkenkono65xl"/>
    <s v=""/>
    <s v=""/>
    <s v="Punch Kenko no.65 XL"/>
    <m/>
    <x v="787"/>
    <x v="1"/>
    <s v=""/>
    <s v="KENKO"/>
    <s v="24 PCS"/>
    <s v="punch"/>
    <m/>
    <s v="24 PCS_"/>
    <n v="7"/>
    <n v="7"/>
    <s v="24 PCS"/>
    <s v=""/>
    <s v="24"/>
    <s v="PCS"/>
    <s v=""/>
    <s v=""/>
    <s v=""/>
    <s v=""/>
    <n v="24"/>
    <s v="PCS"/>
  </r>
  <r>
    <x v="2357"/>
    <s v="punchkenkono85"/>
    <s v=""/>
    <s v=""/>
    <s v="Punch Kenko no.85"/>
    <m/>
    <x v="787"/>
    <x v="1"/>
    <s v=""/>
    <s v="KENKO"/>
    <s v="24 PCS"/>
    <s v="punch"/>
    <m/>
    <s v="24 PCS_"/>
    <n v="7"/>
    <n v="7"/>
    <s v="24 PCS"/>
    <s v=""/>
    <s v="24"/>
    <s v="PCS"/>
    <s v=""/>
    <s v=""/>
    <s v=""/>
    <s v=""/>
    <n v="24"/>
    <s v="PCS"/>
  </r>
  <r>
    <x v="2358"/>
    <s v="punchkenkono85xl"/>
    <s v=""/>
    <s v=""/>
    <s v="Punch Kenko no.85 XL"/>
    <m/>
    <x v="787"/>
    <x v="1"/>
    <s v=""/>
    <s v="KENKO"/>
    <s v="24 PCS"/>
    <s v="punch"/>
    <m/>
    <s v="24 PCS_"/>
    <n v="7"/>
    <n v="7"/>
    <s v="24 PCS"/>
    <s v=""/>
    <s v="24"/>
    <s v="PCS"/>
    <s v=""/>
    <s v=""/>
    <s v=""/>
    <s v=""/>
    <n v="24"/>
    <s v="PCS"/>
  </r>
  <r>
    <x v="2359"/>
    <s v="pwkenko12wcp12ftincaseclassic"/>
    <s v=""/>
    <s v=""/>
    <s v="PW Kenko 12W CP-12 F Tin case classic"/>
    <m/>
    <x v="787"/>
    <x v="1"/>
    <s v=""/>
    <s v="KENKO"/>
    <s v="10 LSN"/>
    <s v="pw"/>
    <m/>
    <s v="10 LSN_"/>
    <n v="7"/>
    <n v="7"/>
    <s v="10 LSN"/>
    <s v=""/>
    <s v="10"/>
    <s v="LSN"/>
    <n v="12"/>
    <s v="PCS"/>
    <s v=""/>
    <s v=""/>
    <n v="120"/>
    <s v="PCS"/>
  </r>
  <r>
    <x v="2360"/>
    <s v="pwkenko12wcp12nwenonwooderaseable"/>
    <s v=""/>
    <s v=""/>
    <s v="PW Kenko 12W CP-12 NWE non wood eraseable"/>
    <m/>
    <x v="787"/>
    <x v="1"/>
    <s v=""/>
    <s v="KENKO"/>
    <s v="16 LSN"/>
    <s v="pw"/>
    <m/>
    <s v="16 LSN_"/>
    <n v="7"/>
    <n v="7"/>
    <s v="16 LSN"/>
    <s v=""/>
    <s v="16"/>
    <s v="LSN"/>
    <n v="12"/>
    <s v="PCS"/>
    <s v=""/>
    <s v=""/>
    <n v="192"/>
    <s v="PCS"/>
  </r>
  <r>
    <x v="2361"/>
    <s v="pwkenko12wcp12halfhappinessbear"/>
    <s v=""/>
    <s v=""/>
    <s v="PW Kenko 12W CP-12HALF Happiness Bear"/>
    <m/>
    <x v="787"/>
    <x v="1"/>
    <s v=""/>
    <s v="KENKO"/>
    <s v="24 BOX (24 SET)"/>
    <s v="pw"/>
    <m/>
    <s v="24 BOX_24 SET_"/>
    <n v="7"/>
    <n v="14"/>
    <s v="24 BOX"/>
    <s v="24 SET"/>
    <s v="24"/>
    <s v="BOX"/>
    <s v="24"/>
    <s v="SET"/>
    <s v=""/>
    <s v=""/>
    <n v="576"/>
    <s v="SET"/>
  </r>
  <r>
    <x v="2362"/>
    <s v="refillisipenkenkok1hitam"/>
    <s v=""/>
    <s v=""/>
    <s v="Refill/ isi pen Kenko K-1 hitam"/>
    <m/>
    <x v="787"/>
    <x v="1"/>
    <s v=""/>
    <s v="KENKO"/>
    <s v="144 BOX (24 PCS)"/>
    <s v="isi"/>
    <m/>
    <s v="144 BOX_24 PCS_"/>
    <n v="8"/>
    <n v="15"/>
    <s v="144 BOX"/>
    <s v="24 PCS"/>
    <s v="144"/>
    <s v="BOX"/>
    <s v="24"/>
    <s v="PCS"/>
    <s v=""/>
    <s v=""/>
    <n v="3456"/>
    <s v="PCS"/>
  </r>
  <r>
    <x v="2363"/>
    <s v="stabillohighlighterkenkohl100oranye"/>
    <s v=""/>
    <s v=""/>
    <s v="Stabillo Highlighter Kenko HL-100 oranye"/>
    <m/>
    <x v="787"/>
    <x v="1"/>
    <s v=""/>
    <s v="KENKO"/>
    <s v="48 BOX (10 PCS)"/>
    <s v="spidol"/>
    <m/>
    <s v="48 BOX_10 PCS_"/>
    <n v="7"/>
    <n v="14"/>
    <s v="48 BOX"/>
    <s v="10 PCS"/>
    <s v="48"/>
    <s v="BOX"/>
    <s v="10"/>
    <s v="PCS"/>
    <s v=""/>
    <s v=""/>
    <n v="480"/>
    <s v="PCS"/>
  </r>
  <r>
    <x v="2364"/>
    <s v="stamppadkenko1"/>
    <s v=""/>
    <s v=""/>
    <s v="Stamp pad Kenko 1"/>
    <m/>
    <x v="787"/>
    <x v="1"/>
    <s v=""/>
    <s v="KENKO"/>
    <s v="18 LSN"/>
    <s v="stamp"/>
    <m/>
    <s v="18 LSN_"/>
    <n v="7"/>
    <n v="7"/>
    <s v="18 LSN"/>
    <s v=""/>
    <s v="18"/>
    <s v="LSN"/>
    <n v="12"/>
    <s v="PCS"/>
    <s v=""/>
    <s v=""/>
    <n v="216"/>
    <s v="PCS"/>
  </r>
  <r>
    <x v="2365"/>
    <s v="staplerkenkohd50hd"/>
    <s v=""/>
    <s v=""/>
    <s v="Stapler Kenko HD-50-HD"/>
    <m/>
    <x v="787"/>
    <x v="1"/>
    <s v=""/>
    <s v="KENKO"/>
    <s v="20 BOX (6 PCS)"/>
    <s v="stapler"/>
    <m/>
    <s v="20 BOX_6 PCS_"/>
    <n v="7"/>
    <n v="13"/>
    <s v="20 BOX"/>
    <s v="6 PCS"/>
    <s v="20"/>
    <s v="BOX"/>
    <s v="6"/>
    <s v="PCS"/>
    <s v=""/>
    <s v=""/>
    <n v="120"/>
    <s v="PCS"/>
  </r>
  <r>
    <x v="2366"/>
    <s v="gelpentz1000"/>
    <s v=""/>
    <s v=""/>
    <s v="Gel pen TZ 1000"/>
    <m/>
    <x v="787"/>
    <x v="0"/>
    <s v=""/>
    <s v="PMJP"/>
    <s v="144 LSN"/>
    <s v="pen"/>
    <m/>
    <s v="144 LSN_"/>
    <n v="8"/>
    <n v="8"/>
    <s v="144 LSN"/>
    <s v=""/>
    <s v="144"/>
    <s v="LSN"/>
    <n v="12"/>
    <s v="PCS"/>
    <s v=""/>
    <s v=""/>
    <n v="1728"/>
    <s v="PCS"/>
  </r>
  <r>
    <x v="2367"/>
    <s v="crayon10121212wpanjangputardny"/>
    <s v=""/>
    <s v=""/>
    <s v="Crayon 1012-12/ 12W/ panjang/ putar/ DNY"/>
    <m/>
    <x v="787"/>
    <x v="0"/>
    <s v=""/>
    <s v="SBS"/>
    <s v="192 SET"/>
    <s v="cr/op"/>
    <m/>
    <s v="192 SET_"/>
    <n v="8"/>
    <n v="8"/>
    <s v="192 SET"/>
    <s v=""/>
    <s v="192"/>
    <s v="SET"/>
    <s v=""/>
    <s v=""/>
    <s v=""/>
    <s v=""/>
    <n v="192"/>
    <s v="SET"/>
  </r>
  <r>
    <x v="2368"/>
    <s v="crayonputar12w101212panjangdny"/>
    <s v=""/>
    <s v=""/>
    <s v="Crayon putar 12W 1012-12 panjang DNY"/>
    <m/>
    <x v="787"/>
    <x v="0"/>
    <s v=""/>
    <s v="SBS"/>
    <s v="192 SET"/>
    <s v="cr/op"/>
    <m/>
    <s v="192 SET_"/>
    <n v="8"/>
    <n v="8"/>
    <s v="192 SET"/>
    <s v=""/>
    <s v="192"/>
    <s v="SET"/>
    <s v=""/>
    <s v=""/>
    <s v=""/>
    <s v=""/>
    <n v="192"/>
    <s v="SET"/>
  </r>
  <r>
    <x v="2369"/>
    <s v="pcasegastags3219segihappy"/>
    <s v=""/>
    <s v=""/>
    <s v="P case Gasta GS-3219/ segi/ happy"/>
    <m/>
    <x v="787"/>
    <x v="0"/>
    <s v=""/>
    <s v="SBS"/>
    <s v="836 PCS"/>
    <s v="pcase"/>
    <m/>
    <s v="836 PCS_"/>
    <n v="8"/>
    <n v="8"/>
    <s v="836 PCS"/>
    <s v=""/>
    <s v="836"/>
    <s v="PCS"/>
    <s v=""/>
    <s v=""/>
    <s v=""/>
    <s v=""/>
    <n v="836"/>
    <s v="PCS"/>
  </r>
  <r>
    <x v="2370"/>
    <s v="pcasekartonkk12993d3tkt3d"/>
    <s v=""/>
    <s v=""/>
    <s v="P case karton KK-1299-3D/ 3TKT/ 3D"/>
    <m/>
    <x v="787"/>
    <x v="0"/>
    <s v=""/>
    <s v="SBS"/>
    <s v="96 PCS"/>
    <s v="pcase"/>
    <m/>
    <s v="96 PCS_"/>
    <n v="7"/>
    <n v="7"/>
    <s v="96 PCS"/>
    <s v=""/>
    <s v="96"/>
    <s v="PCS"/>
    <s v=""/>
    <s v=""/>
    <s v=""/>
    <s v=""/>
    <n v="96"/>
    <s v="PCS"/>
  </r>
  <r>
    <x v="2371"/>
    <s v="pcaseklgad1228x20setbt21"/>
    <s v=""/>
    <s v=""/>
    <s v="P case klg AD-122/ 8x20/ SET/ BT21"/>
    <m/>
    <x v="787"/>
    <x v="0"/>
    <s v=""/>
    <s v="SBS"/>
    <s v="192 PCS"/>
    <s v="pcase"/>
    <m/>
    <s v="192 PCS_"/>
    <n v="8"/>
    <n v="8"/>
    <s v="192 PCS"/>
    <s v=""/>
    <s v="192"/>
    <s v="PCS"/>
    <s v=""/>
    <s v=""/>
    <s v=""/>
    <s v=""/>
    <n v="192"/>
    <s v="PCS"/>
  </r>
  <r>
    <x v="2372"/>
    <s v="pcaseklgb305cs"/>
    <s v=""/>
    <s v=""/>
    <s v="P case klg B 305 CS"/>
    <m/>
    <x v="787"/>
    <x v="0"/>
    <s v="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2373"/>
    <s v="pcasemagnita11908x23puasenterdny"/>
    <s v=""/>
    <s v=""/>
    <s v="P case magnit A-1190/ 8x23/ PUA/ senter/ DNY"/>
    <m/>
    <x v="787"/>
    <x v="0"/>
    <s v="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374"/>
    <s v="pcasemagnitkt7775x22pubgltbt21"/>
    <s v=""/>
    <s v=""/>
    <s v="P case magnit KT-77/ 7.5x22/ PUB/ GLT/ BT21"/>
    <m/>
    <x v="787"/>
    <x v="0"/>
    <s v=""/>
    <s v="SBS"/>
    <s v="144 PCS"/>
    <s v="pcase"/>
    <m/>
    <s v="144 PCS_"/>
    <n v="8"/>
    <n v="8"/>
    <s v="144 PCS"/>
    <s v=""/>
    <s v="144"/>
    <s v="PCS"/>
    <s v=""/>
    <s v=""/>
    <s v=""/>
    <s v=""/>
    <n v="144"/>
    <s v="PCS"/>
  </r>
  <r>
    <x v="2375"/>
    <s v="pcasemagnits9696"/>
    <s v=""/>
    <s v=""/>
    <s v="P case magnit S 9696"/>
    <m/>
    <x v="787"/>
    <x v="0"/>
    <s v=""/>
    <s v="SBS"/>
    <s v="120 PCS"/>
    <s v="pcase"/>
    <m/>
    <s v="120 PCS_"/>
    <n v="8"/>
    <n v="8"/>
    <s v="120 PCS"/>
    <s v=""/>
    <s v="120"/>
    <s v="PCS"/>
    <s v=""/>
    <s v=""/>
    <s v=""/>
    <s v=""/>
    <n v="120"/>
    <s v="PCS"/>
  </r>
  <r>
    <x v="2376"/>
    <s v="stamppadhero2460kecil"/>
    <s v=""/>
    <s v=""/>
    <s v="Stamp pad hero 2460 kecil"/>
    <m/>
    <x v="787"/>
    <x v="0"/>
    <s v=""/>
    <s v="SUKSES (ANDY)"/>
    <s v="24 LSN"/>
    <s v="stamp"/>
    <m/>
    <s v="24 LSN_"/>
    <n v="7"/>
    <n v="7"/>
    <s v="24 LSN"/>
    <s v=""/>
    <s v="24"/>
    <s v="LSN"/>
    <n v="12"/>
    <s v="PCS"/>
    <s v=""/>
    <s v=""/>
    <n v="288"/>
    <s v="PCS"/>
  </r>
  <r>
    <x v="2377"/>
    <s v="sipoa8025vtrokecil"/>
    <s v=""/>
    <s v=""/>
    <s v="Sipoa 8025 V-tro kecil"/>
    <m/>
    <x v="787"/>
    <x v="0"/>
    <s v=""/>
    <s v="SURYA PRATAMA"/>
    <s v="360 PCS"/>
    <s v="dll"/>
    <m/>
    <s v="360 PCS_"/>
    <n v="8"/>
    <n v="8"/>
    <s v="360 PCS"/>
    <s v=""/>
    <s v="360"/>
    <s v="PCS"/>
    <s v=""/>
    <s v=""/>
    <s v=""/>
    <s v=""/>
    <n v="360"/>
    <s v="PCS"/>
  </r>
  <r>
    <x v="2378"/>
    <s v="mapbriefbag3080wbiru"/>
    <s v=""/>
    <s v=""/>
    <s v="Map brief bag 3080 W biru"/>
    <m/>
    <x v="787"/>
    <x v="0"/>
    <s v=""/>
    <s v="TOPLA"/>
    <s v="240 PCS"/>
    <s v="map"/>
    <m/>
    <s v="240 PCS_"/>
    <n v="8"/>
    <n v="8"/>
    <s v="240 PCS"/>
    <s v=""/>
    <s v="240"/>
    <s v="PCS"/>
    <s v=""/>
    <s v=""/>
    <s v=""/>
    <s v=""/>
    <n v="240"/>
    <s v="PCS"/>
  </r>
  <r>
    <x v="2379"/>
    <s v="dispenserplakband5048l"/>
    <s v=""/>
    <s v=""/>
    <s v="Dispenser plakband 5048 L"/>
    <m/>
    <x v="787"/>
    <x v="0"/>
    <s v=""/>
    <s v="WIN'S SENTOSA"/>
    <s v="1 PCS"/>
    <s v="isolasi"/>
    <m/>
    <s v="1 PCS_"/>
    <n v="6"/>
    <n v="6"/>
    <s v="1 PCS"/>
    <s v=""/>
    <s v="1"/>
    <s v="PCS"/>
    <s v=""/>
    <s v=""/>
    <s v=""/>
    <s v=""/>
    <n v="1"/>
    <s v="PCS"/>
  </r>
  <r>
    <x v="2380"/>
    <s v="mesinlemtembak188jumbo"/>
    <s v=""/>
    <s v=""/>
    <s v="Mesin lem tembak 188 jumbo"/>
    <m/>
    <x v="787"/>
    <x v="0"/>
    <s v=""/>
    <s v="WIN'S SENTOSA"/>
    <s v="48 PCS"/>
    <s v="lem"/>
    <m/>
    <s v="48 PCS_"/>
    <n v="7"/>
    <n v="7"/>
    <s v="48 PCS"/>
    <s v=""/>
    <s v="48"/>
    <s v="PCS"/>
    <s v=""/>
    <s v=""/>
    <s v=""/>
    <s v=""/>
    <n v="48"/>
    <s v="PCS"/>
  </r>
  <r>
    <x v="2381"/>
    <s v="mesinlemtembak189gow"/>
    <s v=""/>
    <s v=""/>
    <s v="Mesin lem tembak 189 GOW"/>
    <m/>
    <x v="787"/>
    <x v="0"/>
    <s v=""/>
    <s v="WIN'S SENTOSA"/>
    <s v="48 PCS"/>
    <s v="lem"/>
    <m/>
    <s v="48 PCS_"/>
    <n v="7"/>
    <n v="7"/>
    <s v="48 PCS"/>
    <s v=""/>
    <s v="48"/>
    <s v="PCS"/>
    <s v=""/>
    <s v=""/>
    <s v=""/>
    <s v=""/>
    <n v="48"/>
    <s v="PCS"/>
  </r>
  <r>
    <x v="2382"/>
    <s v="pitajepangmotifb"/>
    <s v=""/>
    <s v=""/>
    <s v="Pita jepang motif B"/>
    <m/>
    <x v="787"/>
    <x v="0"/>
    <s v=""/>
    <s v="WIN'S SENTOSA"/>
    <s v="40 PAK"/>
    <s v="pita"/>
    <m/>
    <s v="40 PAK_"/>
    <n v="7"/>
    <n v="7"/>
    <s v="40 PAK"/>
    <s v=""/>
    <s v="40"/>
    <s v="PAK"/>
    <s v=""/>
    <s v=""/>
    <s v=""/>
    <s v=""/>
    <n v="40"/>
    <s v="PAK"/>
  </r>
  <r>
    <x v="2383"/>
    <s v="pitajepangpolosb"/>
    <s v=""/>
    <s v=""/>
    <s v="Pita jepang polos B"/>
    <m/>
    <x v="787"/>
    <x v="0"/>
    <s v=""/>
    <s v="WIN'S SENTOSA"/>
    <s v="40 PAK"/>
    <s v="pita"/>
    <m/>
    <s v="40 PAK_"/>
    <n v="7"/>
    <n v="7"/>
    <s v="40 PAK"/>
    <s v=""/>
    <s v="40"/>
    <s v="PAK"/>
    <s v=""/>
    <s v=""/>
    <s v=""/>
    <s v=""/>
    <n v="40"/>
    <s v="PAK"/>
  </r>
  <r>
    <x v="2384"/>
    <s v="pitatarik30renda"/>
    <s v=""/>
    <s v=""/>
    <s v="Pita tarik 30 renda"/>
    <m/>
    <x v="787"/>
    <x v="0"/>
    <s v=""/>
    <s v="WIN'S SENTOSA"/>
    <s v="1200 PCS"/>
    <s v="pita"/>
    <m/>
    <s v="1200 PCS_"/>
    <n v="9"/>
    <n v="9"/>
    <s v="1200 PCS"/>
    <s v=""/>
    <s v="1200"/>
    <s v="PCS"/>
    <s v=""/>
    <s v=""/>
    <s v=""/>
    <s v=""/>
    <n v="1200"/>
    <s v="PCS"/>
  </r>
  <r>
    <x v="2385"/>
    <s v="plakbandbening"/>
    <s v=""/>
    <s v=""/>
    <s v="Plakband bening"/>
    <m/>
    <x v="787"/>
    <x v="0"/>
    <s v=""/>
    <s v="WIN'S SENTOSA"/>
    <s v="20 ROL"/>
    <s v="isolasi"/>
    <m/>
    <s v="20 ROL_"/>
    <n v="7"/>
    <n v="7"/>
    <s v="20 ROL"/>
    <s v=""/>
    <s v="20"/>
    <s v="ROL"/>
    <s v=""/>
    <s v=""/>
    <s v=""/>
    <s v=""/>
    <n v="20"/>
    <s v="ROL"/>
  </r>
  <r>
    <x v="2386"/>
    <s v="tasspunbound30x40x8kuningwby"/>
    <s v="hlsifl30x40x8kuningwby"/>
    <s v=""/>
    <s v="Tas Spunbound 30 x 40 x 8 Kuning WBY"/>
    <s v="HLS IFL 30 X 40 X 8 KUNING WBY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387"/>
    <s v="tasspunbound30x40x8hjstabillowsg"/>
    <s v="hlsifl30x40x8hijaustabilowsg"/>
    <s v=""/>
    <s v="Tas Spunbound 30 x 40 x 8 Hj Stabillo WSG"/>
    <s v="HLS IFL 30 X 40 X 8 HIJAU STABILO WSG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388"/>
    <s v="tasspunbound38x45x8kuningwby"/>
    <s v="hlsifl38x45x8kuningwby"/>
    <s v=""/>
    <s v="Tas Spunbound 38 x 45 x 8 Kuning WBY"/>
    <s v="HLS IFL 38 X 45 X 8 KUNING WBY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389"/>
    <s v="tasspunbound38x45x8hj"/>
    <s v="hlsifl38x45x8hijau"/>
    <s v=""/>
    <s v="Tas Spunbound 38 x 45 x 8 Hj"/>
    <s v="HLS IFL 38 X 45 X 8 HIJAU"/>
    <x v="787"/>
    <x v="0"/>
    <e v="#REF!"/>
    <s v="WIRA INDO SPUNBOUND"/>
    <s v="50 LSN"/>
    <s v="tas"/>
    <m/>
    <s v="50 LSN_"/>
    <n v="7"/>
    <n v="7"/>
    <s v="50 LSN"/>
    <s v=""/>
    <s v="50"/>
    <s v="LSN"/>
    <n v="12"/>
    <s v="PCS"/>
    <s v=""/>
    <s v=""/>
    <n v="600"/>
    <s v="PCS"/>
  </r>
  <r>
    <x v="2390"/>
    <s v="bppelnax01ht"/>
    <s v="pelnax01hitam"/>
    <s v=""/>
    <s v="Bp Pelna X01 Ht"/>
    <s v="PELNA X01 HITAM"/>
    <x v="787"/>
    <x v="0"/>
    <e v="#REF!"/>
    <s v="PELNA"/>
    <s v="10 GRS"/>
    <s v="pen"/>
    <m/>
    <s v="10 GRS_"/>
    <n v="7"/>
    <n v="7"/>
    <s v="10 GRS"/>
    <s v=""/>
    <s v="10"/>
    <s v="GRS"/>
    <n v="12"/>
    <s v="LSN"/>
    <n v="12"/>
    <s v="PCS"/>
    <n v="1440"/>
    <s v="PCS"/>
  </r>
  <r>
    <x v="2391"/>
    <s v="bppelnax02ht"/>
    <s v="pelnax02hitam"/>
    <s v=""/>
    <s v="Bp Pelna X02 Ht"/>
    <s v="PELNA X02 HITAM"/>
    <x v="787"/>
    <x v="0"/>
    <e v="#REF!"/>
    <s v="PELNA"/>
    <s v="10 GRS"/>
    <s v="pen"/>
    <m/>
    <s v="10 GRS_"/>
    <n v="7"/>
    <n v="7"/>
    <s v="10 GRS"/>
    <s v=""/>
    <s v="10"/>
    <s v="GRS"/>
    <n v="12"/>
    <s v="LSN"/>
    <n v="12"/>
    <s v="PCS"/>
    <n v="1440"/>
    <s v="PCS"/>
  </r>
  <r>
    <x v="2392"/>
    <s v="bppelnax03ht"/>
    <s v="pelnax03hitam"/>
    <s v=""/>
    <s v="Bp Pelna X03 Ht"/>
    <s v="PELNA X03 HITAM"/>
    <x v="787"/>
    <x v="0"/>
    <e v="#REF!"/>
    <s v="PELNA"/>
    <s v="10 GRS"/>
    <s v="pen"/>
    <m/>
    <s v="10 GRS_"/>
    <n v="7"/>
    <n v="7"/>
    <s v="10 GRS"/>
    <s v=""/>
    <s v="10"/>
    <s v="GRS"/>
    <n v="12"/>
    <s v="LSN"/>
    <n v="12"/>
    <s v="PCS"/>
    <n v="1440"/>
    <s v="PCS"/>
  </r>
  <r>
    <x v="2393"/>
    <s v="bppelna05mmht"/>
    <s v="pelna05hitam05mm"/>
    <s v=""/>
    <s v="Bp Pelna 0.5mm Ht"/>
    <s v="PELNA 05 HITAM 0.5MM"/>
    <x v="787"/>
    <x v="0"/>
    <e v="#REF!"/>
    <s v="PELNA"/>
    <s v="12 GRS"/>
    <s v="pen"/>
    <m/>
    <s v="12 GRS_"/>
    <n v="7"/>
    <n v="7"/>
    <s v="12 GRS"/>
    <s v=""/>
    <s v="12"/>
    <s v="GRS"/>
    <n v="12"/>
    <s v="LSN"/>
    <n v="12"/>
    <s v="PCS"/>
    <n v="1728"/>
    <s v="PCS"/>
  </r>
  <r>
    <x v="2394"/>
    <s v="agenda702525k"/>
    <s v="agenda702525k"/>
    <s v=""/>
    <s v="Agenda 7025 25k"/>
    <s v="AGENDA 7025 25K"/>
    <x v="787"/>
    <x v="0"/>
    <e v="#REF!"/>
    <s v="SINAR KOTA"/>
    <s v="90 PCS"/>
    <s v="buku"/>
    <m/>
    <s v="90 PCS_"/>
    <n v="7"/>
    <n v="7"/>
    <s v="90 PCS"/>
    <s v=""/>
    <s v="90"/>
    <s v="PCS"/>
    <s v=""/>
    <s v=""/>
    <s v=""/>
    <s v=""/>
    <n v="90"/>
    <s v="PCS"/>
  </r>
  <r>
    <x v="2395"/>
    <s v="jarumpentolbungano1"/>
    <s v="jarumpentolbungano1"/>
    <s v=""/>
    <s v="Jarum Pentol Bunga No.1"/>
    <s v="JARUM PENTOL BUNGA NO.1"/>
    <x v="787"/>
    <x v="0"/>
    <e v="#REF!"/>
    <s v="SINAR KOTA"/>
    <s v="500 PAK"/>
    <s v="dll"/>
    <m/>
    <s v="500 PAK_"/>
    <n v="8"/>
    <n v="8"/>
    <s v="500 PAK"/>
    <s v=""/>
    <s v="500"/>
    <s v="PAK"/>
    <s v=""/>
    <s v=""/>
    <s v=""/>
    <s v=""/>
    <n v="500"/>
    <s v="PAK"/>
  </r>
  <r>
    <x v="2396"/>
    <s v="cardcaseb4enter"/>
    <s v="entercardcaseb4"/>
    <s v=""/>
    <s v="Card Case B4 Enter"/>
    <s v="ENTER CARD CASE B4"/>
    <x v="787"/>
    <x v="0"/>
    <e v="#REF!"/>
    <s v="ETJ"/>
    <s v="3200 PCS"/>
    <s v="dll"/>
    <m/>
    <s v="3200 PCS_"/>
    <n v="9"/>
    <n v="9"/>
    <s v="3200 PCS"/>
    <s v=""/>
    <s v="3200"/>
    <s v="PCS"/>
    <s v=""/>
    <s v=""/>
    <s v=""/>
    <s v=""/>
    <n v="3200"/>
    <s v="PCS"/>
  </r>
  <r>
    <x v="2397"/>
    <s v="tipeexkertasxdm50265x30"/>
    <s v="correctiontapexdm50265x30"/>
    <s v=""/>
    <s v="Tipe-ex Kertas XDM 5026 / 5 x 30"/>
    <s v="CORRECTION TAPE XDM 5026/ 5 X 30"/>
    <x v="787"/>
    <x v="0"/>
    <e v="#REF!"/>
    <s v="SBS"/>
    <s v="30 PAK"/>
    <s v="tipex"/>
    <m/>
    <s v="30 PAK_"/>
    <n v="7"/>
    <n v="7"/>
    <s v="30 PAK"/>
    <s v=""/>
    <s v="30"/>
    <s v="PAK"/>
    <s v=""/>
    <s v=""/>
    <s v=""/>
    <s v=""/>
    <n v="30"/>
    <s v="PAK"/>
  </r>
  <r>
    <x v="2398"/>
    <s v="tipeexkertasxdm50375x30"/>
    <s v="correctiontapexdm50375x30"/>
    <s v=""/>
    <s v="Tipe-ex Kertas XDM 5037 / 5 x 30"/>
    <s v="CORRECTION TAPE XDM 5037/ 5 X 30"/>
    <x v="787"/>
    <x v="0"/>
    <e v="#REF!"/>
    <s v="SBS"/>
    <s v="30 PAK"/>
    <s v="tipex"/>
    <m/>
    <s v="30 PAK_"/>
    <n v="7"/>
    <n v="7"/>
    <s v="30 PAK"/>
    <s v=""/>
    <s v="30"/>
    <s v="PAK"/>
    <s v=""/>
    <s v=""/>
    <s v=""/>
    <s v=""/>
    <n v="30"/>
    <s v="PAK"/>
  </r>
  <r>
    <x v="2399"/>
    <s v="tipeexkertasxdm60805x30"/>
    <s v="correctiontapexdm60805x30"/>
    <s v=""/>
    <s v="Tipe-ex Kertas XDM 6080 / 5 x 30"/>
    <s v="CORRECTION TAPE XDM 6080/ 5 X 30"/>
    <x v="787"/>
    <x v="0"/>
    <e v="#REF!"/>
    <s v="SBS"/>
    <s v="30 PAK"/>
    <s v="tipex"/>
    <m/>
    <s v="30 PAK_"/>
    <n v="7"/>
    <n v="7"/>
    <s v="30 PAK"/>
    <s v=""/>
    <s v="30"/>
    <s v="PAK"/>
    <s v=""/>
    <s v=""/>
    <s v=""/>
    <s v=""/>
    <n v="30"/>
    <s v="PA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1496" firstHeaderRow="1" firstDataRow="1" firstDataCol="1" rowPageCount="1" colPageCount="1"/>
  <pivotFields count="26">
    <pivotField axis="axisRow" showAll="0" defaultSubtotal="0">
      <items count="240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m="1" x="2400"/>
        <item x="0"/>
      </items>
    </pivotField>
    <pivotField showAll="0"/>
    <pivotField showAll="0"/>
    <pivotField showAll="0"/>
    <pivotField showAll="0"/>
    <pivotField showAll="0"/>
    <pivotField multipleItemSelectionAllowed="1"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93">
    <i>
      <x v="320"/>
    </i>
    <i>
      <x v="321"/>
    </i>
    <i>
      <x v="337"/>
    </i>
    <i>
      <x v="383"/>
    </i>
    <i>
      <x v="396"/>
    </i>
    <i>
      <x v="403"/>
    </i>
    <i>
      <x v="404"/>
    </i>
    <i>
      <x v="405"/>
    </i>
    <i>
      <x v="406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8"/>
    </i>
    <i>
      <x v="1199"/>
    </i>
    <i>
      <x v="1200"/>
    </i>
    <i>
      <x v="1201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62"/>
    </i>
    <i>
      <x v="1363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5"/>
    </i>
    <i>
      <x v="1376"/>
    </i>
    <i>
      <x v="1377"/>
    </i>
    <i>
      <x v="1378"/>
    </i>
    <i>
      <x v="1379"/>
    </i>
    <i>
      <x v="1382"/>
    </i>
    <i>
      <x v="1388"/>
    </i>
    <i>
      <x v="1389"/>
    </i>
    <i>
      <x v="1393"/>
    </i>
    <i>
      <x v="1397"/>
    </i>
    <i>
      <x v="1398"/>
    </i>
    <i>
      <x v="1399"/>
    </i>
    <i>
      <x v="1400"/>
    </i>
    <i>
      <x v="1401"/>
    </i>
    <i>
      <x v="1402"/>
    </i>
    <i>
      <x v="1408"/>
    </i>
    <i>
      <x v="1409"/>
    </i>
    <i>
      <x v="1410"/>
    </i>
    <i>
      <x v="1412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600"/>
    </i>
    <i>
      <x v="1601"/>
    </i>
    <i>
      <x v="1602"/>
    </i>
    <i>
      <x v="1603"/>
    </i>
    <i>
      <x v="1604"/>
    </i>
    <i>
      <x v="1605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60"/>
    </i>
    <i>
      <x v="1761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2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20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400"/>
    </i>
    <i t="grand">
      <x/>
    </i>
  </rowItems>
  <colItems count="1">
    <i/>
  </colItems>
  <pageFields count="1">
    <pageField fld="7" hier="-1"/>
  </page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b" displayName="db" ref="A1:AE3183" totalsRowShown="0" headerRowDxfId="68" dataDxfId="67">
  <autoFilter ref="A1:AE318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</autoFilter>
  <sortState ref="A2:AE3067">
    <sortCondition ref="J1:J3067"/>
  </sortState>
  <tableColumns count="31">
    <tableColumn id="32" name="//" dataDxfId="66" totalsRowDxfId="65">
      <calculatedColumnFormula>ROW()-1</calculatedColumnFormula>
    </tableColumn>
    <tableColumn id="1" name="NB BM_C" dataDxfId="64" totalsRowDxfId="63">
      <calculatedColumnFormula>LOWER(SUBSTITUTE(SUBSTITUTE(SUBSTITUTE(SUBSTITUTE(SUBSTITUTE(SUBSTITUTE(SUBSTITUTE(SUBSTITUTE(db[[#This Row],[NB BM]]," ",),".",""),"-",""),"(",""),")",""),"/",""),"""",""),"+",""))</calculatedColumnFormula>
    </tableColumn>
    <tableColumn id="5" name="NB NOTA_C" dataDxfId="62" totalsRowDxfId="61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60" totalsRowDxfId="59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9" name="NB BM_C_QTY+F" dataDxfId="58" totalsRowDxfId="57">
      <calculatedColumnFormula>db[[#This Row],[NB BM_C]]&amp;LOWER(SUBSTITUTE(SUBSTITUTE(SUBSTITUTE(SUBSTITUTE(SUBSTITUTE(SUBSTITUTE(SUBSTITUTE(SUBSTITUTE(db[[#This Row],[QTY/ CTN]]&amp;db[[#This Row],[FAKTUR]]," ",),".",""),"-",""),"(",""),")",""),",",""),"/",""),"""",""))</calculatedColumnFormula>
    </tableColumn>
    <tableColumn id="28" name="NB NOTA_C_QTY" dataDxfId="56" totalsRowDxfId="55">
      <calculatedColumnFormula>db[[#This Row],[NB NOTA_C]]&amp;LOWER(SUBSTITUTE(SUBSTITUTE(SUBSTITUTE(SUBSTITUTE(SUBSTITUTE(SUBSTITUTE(SUBSTITUTE(SUBSTITUTE(SUBSTITUTE(db[[#This Row],[QTY/ CTN]]," ",),".",""),"-",""),"(",""),")",""),",",""),"/",""),"""",""),"+",""))</calculatedColumnFormula>
    </tableColumn>
    <tableColumn id="30" name="NB NOTA_C_F" dataDxfId="54" totalsRowDxfId="53">
      <calculatedColumnFormula>db[[#This Row],[NB NOTA_C]]&amp;LOWER(SUBSTITUTE(SUBSTITUTE(SUBSTITUTE(SUBSTITUTE(SUBSTITUTE(SUBSTITUTE(SUBSTITUTE(SUBSTITUTE(SUBSTITUTE(db[[#This Row],[FAKTUR]]," ",),".",""),"-",""),"(",""),")",""),",",""),"/",""),"""",""),"+",""))</calculatedColumnFormula>
    </tableColumn>
    <tableColumn id="27" name="NB NOTA_C_QTY+F" dataDxfId="52" totalsRowDxfId="51">
      <calculatedColumnFormula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calculatedColumnFormula>
    </tableColumn>
    <tableColumn id="2" name="NB BM" dataDxfId="50"/>
    <tableColumn id="3" name="NB NOTA" dataDxfId="49"/>
    <tableColumn id="4" name="NB PAJAK" dataDxfId="48" totalsRowDxfId="47"/>
    <tableColumn id="7" name="FAKTUR" dataDxfId="46" totalsRowDxfId="45"/>
    <tableColumn id="14" name="jml" dataDxfId="44" totalsRowDxfId="43">
      <calculatedColumnFormula>IF(db[[#This Row],[NB NOTA_C]]="","",COUNTIF([2]!B_MSK[concat],db[[#This Row],[NB NOTA_C]]))</calculatedColumnFormula>
    </tableColumn>
    <tableColumn id="9" name="SUPPLIER" dataDxfId="42" totalsRowDxfId="41"/>
    <tableColumn id="10" name="QTY/ CTN" dataDxfId="40" totalsRowDxfId="39"/>
    <tableColumn id="11" name="JENIS" dataDxfId="38" totalsRowDxfId="37"/>
    <tableColumn id="12" name="kode" dataDxfId="36" totalsRowDxfId="35"/>
    <tableColumn id="8" name="H_QTY/ CTN" dataDxfId="34" totalsRowDxfId="33">
      <calculatedColumnFormula>IF(db[[#This Row],[QTY/ CTN]]="","",SUBSTITUTE(SUBSTITUTE(SUBSTITUTE(db[[#This Row],[QTY/ CTN]]," ","_",2),"(",""),")","")&amp;"_")</calculatedColumnFormula>
    </tableColumn>
    <tableColumn id="17" name="H_1" dataDxfId="32" totalsRowDxfId="31">
      <calculatedColumnFormula>IF(db[[#This Row],[H_QTY/ CTN]]="","",SEARCH("_",db[[#This Row],[H_QTY/ CTN]]))</calculatedColumnFormula>
    </tableColumn>
    <tableColumn id="16" name="H_2" dataDxfId="30" totalsRowDxfId="29">
      <calculatedColumnFormula>IF(db[[#This Row],[H_QTY/ CTN]]="","",LEN(db[[#This Row],[H_QTY/ CTN]]))</calculatedColumnFormula>
    </tableColumn>
    <tableColumn id="13" name="QTY/ CTN B" dataDxfId="28" totalsRowDxfId="27">
      <calculatedColumnFormula>IF(db[[#This Row],[H_QTY/ CTN]]="","",LEFT(db[[#This Row],[H_QTY/ CTN]],db[[#This Row],[H_1]]-1))</calculatedColumnFormula>
    </tableColumn>
    <tableColumn id="15" name="QTY/ CTN TG" dataDxfId="26" totalsRowDxfId="25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24" totalsRowDxfId="23">
      <calculatedColumnFormula>IF(db[[#This Row],[QTY/ CTN B]]="","",LEFT(db[[#This Row],[QTY/ CTN B]],SEARCH(" ",db[[#This Row],[QTY/ CTN B]],1)-1))</calculatedColumnFormula>
    </tableColumn>
    <tableColumn id="19" name="STN B" dataDxfId="22" totalsRowDxfId="21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20" totalsRowDxfId="19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8" totalsRowDxfId="17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16" totalsRowDxfId="15">
      <calculatedColumnFormula>IF(db[[#This Row],[STN K]]="","",IF(db[[#This Row],[STN TG]]="LSN",12,""))</calculatedColumnFormula>
    </tableColumn>
    <tableColumn id="25" name="STN K" dataDxfId="14" totalsRowDxfId="13">
      <calculatedColumnFormula>IF(db[[#This Row],[STN TG]]="LSN","PCS","")</calculatedColumnFormula>
    </tableColumn>
    <tableColumn id="22" name="QTY X" dataDxfId="12" totalsRowDxfId="11">
      <calculatedColumnFormula>db[[#This Row],[QTY B]]*IF(db[[#This Row],[QTY TG]]="",1,db[[#This Row],[QTY TG]])*IF(db[[#This Row],[QTY K]]="",1,db[[#This Row],[QTY K]])</calculatedColumnFormula>
    </tableColumn>
    <tableColumn id="23" name="STN X" dataDxfId="10" totalsRowDxfId="9">
      <calculatedColumnFormula>IF(db[[#This Row],[STN K]]="",IF(db[[#This Row],[STN TG]]="",db[[#This Row],[STN B]],db[[#This Row],[STN TG]]),db[[#This Row],[STN K]])</calculatedColumnFormula>
    </tableColumn>
    <tableColumn id="26" name="Column1" dataDxfId="8" totalsRow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C3:H1495" totalsRowShown="0">
  <autoFilter ref="C3:H1495"/>
  <tableColumns count="6">
    <tableColumn id="1" name="NAMA BARANG" dataDxfId="5">
      <calculatedColumnFormula>INDEX(db[NB BM],A4)</calculatedColumnFormula>
    </tableColumn>
    <tableColumn id="2" name="SUPPLIER" dataDxfId="4">
      <calculatedColumnFormula>INDEX(db[SUPPLIER],A4)</calculatedColumnFormula>
    </tableColumn>
    <tableColumn id="3" name="KET" dataDxfId="3">
      <calculatedColumnFormula>INDEX(db[QTY/ CTN],A4)</calculatedColumnFormula>
    </tableColumn>
    <tableColumn id="4" name="JENIS" dataDxfId="2">
      <calculatedColumnFormula>INDEX(db[JENIS],A4)</calculatedColumnFormula>
    </tableColumn>
    <tableColumn id="5" name="ISI/ C" dataDxfId="1">
      <calculatedColumnFormula>INDEX(db[QTY X],A4)</calculatedColumnFormula>
    </tableColumn>
    <tableColumn id="6" name="STN/ C" dataDxfId="0">
      <calculatedColumnFormula>INDEX(db[STN X],A4)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3183"/>
  <sheetViews>
    <sheetView tabSelected="1" topLeftCell="L1244" zoomScale="70" zoomScaleNormal="70" workbookViewId="0">
      <selection activeCell="P1288" sqref="P1288"/>
    </sheetView>
  </sheetViews>
  <sheetFormatPr defaultRowHeight="16.5" outlineLevelCol="1" x14ac:dyDescent="0.25"/>
  <cols>
    <col min="1" max="1" width="9.140625" style="2"/>
    <col min="2" max="2" width="43.5703125" style="2" customWidth="1" outlineLevel="1"/>
    <col min="3" max="3" width="48.28515625" style="2" customWidth="1" outlineLevel="1"/>
    <col min="4" max="8" width="48.5703125" style="2" customWidth="1" outlineLevel="1"/>
    <col min="9" max="9" width="55" style="2" customWidth="1"/>
    <col min="10" max="10" width="77.28515625" style="2" customWidth="1" outlineLevel="1"/>
    <col min="11" max="11" width="79.85546875" style="2" customWidth="1" outlineLevel="1"/>
    <col min="12" max="12" width="14.5703125" style="2" customWidth="1" outlineLevel="1"/>
    <col min="13" max="13" width="7.140625" style="14" customWidth="1"/>
    <col min="14" max="14" width="33.28515625" style="2" customWidth="1"/>
    <col min="15" max="15" width="25.5703125" style="2" customWidth="1"/>
    <col min="16" max="16" width="10.7109375" style="2" bestFit="1" customWidth="1"/>
    <col min="17" max="17" width="18.42578125" style="2" customWidth="1"/>
    <col min="18" max="18" width="20.5703125" style="2" customWidth="1"/>
    <col min="19" max="19" width="2.5703125" style="2" customWidth="1"/>
    <col min="20" max="20" width="3.85546875" style="2" customWidth="1"/>
    <col min="21" max="21" width="11" style="41" customWidth="1"/>
    <col min="22" max="22" width="10.28515625" style="41" customWidth="1"/>
    <col min="23" max="30" width="10" style="41" customWidth="1"/>
    <col min="31" max="16384" width="9.140625" style="2"/>
  </cols>
  <sheetData>
    <row r="1" spans="1:31" x14ac:dyDescent="0.25">
      <c r="A1" s="2" t="s">
        <v>5218</v>
      </c>
      <c r="B1" s="2" t="s">
        <v>1330</v>
      </c>
      <c r="C1" s="2" t="s">
        <v>1331</v>
      </c>
      <c r="D1" s="2" t="s">
        <v>1332</v>
      </c>
      <c r="E1" s="2" t="s">
        <v>6426</v>
      </c>
      <c r="F1" s="2" t="s">
        <v>5667</v>
      </c>
      <c r="G1" s="2" t="s">
        <v>6748</v>
      </c>
      <c r="H1" s="2" t="s">
        <v>5984</v>
      </c>
      <c r="I1" s="2" t="s">
        <v>1327</v>
      </c>
      <c r="J1" s="2" t="s">
        <v>1328</v>
      </c>
      <c r="K1" s="2" t="s">
        <v>1329</v>
      </c>
      <c r="L1" s="2" t="s">
        <v>1339</v>
      </c>
      <c r="M1" s="2" t="s">
        <v>2869</v>
      </c>
      <c r="N1" s="2" t="s">
        <v>1337</v>
      </c>
      <c r="O1" s="2" t="s">
        <v>1338</v>
      </c>
      <c r="P1" s="2" t="s">
        <v>2411</v>
      </c>
      <c r="Q1" s="2" t="s">
        <v>4261</v>
      </c>
      <c r="R1" s="2" t="s">
        <v>4412</v>
      </c>
      <c r="S1" s="2" t="s">
        <v>4414</v>
      </c>
      <c r="T1" s="2" t="s">
        <v>4415</v>
      </c>
      <c r="U1" s="41" t="s">
        <v>4413</v>
      </c>
      <c r="V1" s="41" t="s">
        <v>4416</v>
      </c>
      <c r="W1" s="41" t="s">
        <v>4409</v>
      </c>
      <c r="X1" s="41" t="s">
        <v>4411</v>
      </c>
      <c r="Y1" s="41" t="s">
        <v>4410</v>
      </c>
      <c r="Z1" s="41" t="s">
        <v>4417</v>
      </c>
      <c r="AA1" s="41" t="s">
        <v>4420</v>
      </c>
      <c r="AB1" s="41" t="s">
        <v>4421</v>
      </c>
      <c r="AC1" s="41" t="s">
        <v>4418</v>
      </c>
      <c r="AD1" s="41" t="s">
        <v>4419</v>
      </c>
      <c r="AE1" s="2" t="s">
        <v>5347</v>
      </c>
    </row>
    <row r="2" spans="1:31" ht="16.5" customHeight="1" x14ac:dyDescent="0.25">
      <c r="A2" s="40">
        <f t="shared" ref="A2:A65" si="0">ROW()-1</f>
        <v>1</v>
      </c>
      <c r="B2" s="75" t="str">
        <f>LOWER(SUBSTITUTE(SUBSTITUTE(SUBSTITUTE(SUBSTITUTE(SUBSTITUTE(SUBSTITUTE(SUBSTITUTE(SUBSTITUTE(db[[#This Row],[NB BM]]," ",),".",""),"-",""),"(",""),")",""),"/",""),"""",""),"+",""))</f>
        <v>garisan11030</v>
      </c>
      <c r="C2" s="75" t="str">
        <f>LOWER(SUBSTITUTE(SUBSTITUTE(SUBSTITUTE(SUBSTITUTE(SUBSTITUTE(SUBSTITUTE(SUBSTITUTE(SUBSTITUTE(SUBSTITUTE(db[[#This Row],[NB NOTA]]," ",),".",""),"-",""),"(",""),")",""),",",""),"/",""),"""",""),"+",""))</f>
        <v>11030garisan</v>
      </c>
      <c r="D2" s="75" t="str">
        <f>LOWER(SUBSTITUTE(SUBSTITUTE(SUBSTITUTE(SUBSTITUTE(SUBSTITUTE(SUBSTITUTE(SUBSTITUTE(SUBSTITUTE(SUBSTITUTE(db[[#This Row],[NB PAJAK]]," ",""),"-",""),"(",""),")",""),".",""),",",""),"/",""),"""",""),"+",""))</f>
        <v/>
      </c>
      <c r="E2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garisan1103080lsnuntana</v>
      </c>
      <c r="F2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11030garisan80lsn</v>
      </c>
      <c r="G2" s="75" t="str">
        <f>db[[#This Row],[NB NOTA_C]]&amp;LOWER(SUBSTITUTE(SUBSTITUTE(SUBSTITUTE(SUBSTITUTE(SUBSTITUTE(SUBSTITUTE(SUBSTITUTE(SUBSTITUTE(SUBSTITUTE(db[[#This Row],[FAKTUR]]," ",),".",""),"-",""),"(",""),")",""),",",""),"/",""),"""",""),"+",""))</f>
        <v>11030garisanuntana</v>
      </c>
      <c r="H2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11030garisan80lsnuntana</v>
      </c>
      <c r="I2" s="2" t="s">
        <v>7942</v>
      </c>
      <c r="J2" s="4" t="s">
        <v>5010</v>
      </c>
      <c r="K2" s="14"/>
      <c r="L2" s="2" t="s">
        <v>1336</v>
      </c>
      <c r="M2" s="76" t="e">
        <f>IF(db[[#This Row],[NB NOTA_C]]="","",COUNTIF([2]!B_MSK[concat],db[[#This Row],[NB NOTA_C]]))</f>
        <v>#REF!</v>
      </c>
      <c r="N2" s="9" t="s">
        <v>1842</v>
      </c>
      <c r="O2" s="5" t="s">
        <v>1419</v>
      </c>
      <c r="P2" s="2" t="s">
        <v>2424</v>
      </c>
      <c r="Q2" s="75"/>
      <c r="R2" s="75" t="str">
        <f>IF(db[[#This Row],[QTY/ CTN]]="","",SUBSTITUTE(SUBSTITUTE(SUBSTITUTE(db[[#This Row],[QTY/ CTN]]," ","_",2),"(",""),")","")&amp;"_")</f>
        <v>80 LSN_</v>
      </c>
      <c r="S2" s="75">
        <f>IF(db[[#This Row],[H_QTY/ CTN]]="","",SEARCH("_",db[[#This Row],[H_QTY/ CTN]]))</f>
        <v>7</v>
      </c>
      <c r="T2" s="75">
        <f>IF(db[[#This Row],[H_QTY/ CTN]]="","",LEN(db[[#This Row],[H_QTY/ CTN]]))</f>
        <v>7</v>
      </c>
      <c r="U2" s="77" t="str">
        <f>IF(db[[#This Row],[H_QTY/ CTN]]="","",LEFT(db[[#This Row],[H_QTY/ CTN]],db[[#This Row],[H_1]]-1))</f>
        <v>80 LSN</v>
      </c>
      <c r="V2" s="77" t="str">
        <f>IF(NOT(db[[#This Row],[H_1]]=db[[#This Row],[H_2]]),MID(db[[#This Row],[H_QTY/ CTN]],db[[#This Row],[H_1]]+1,db[[#This Row],[H_2]]-db[[#This Row],[H_1]]-1),"")</f>
        <v/>
      </c>
      <c r="W2" s="77" t="str">
        <f>IF(db[[#This Row],[QTY/ CTN B]]="","",LEFT(db[[#This Row],[QTY/ CTN B]],SEARCH(" ",db[[#This Row],[QTY/ CTN B]],1)-1))</f>
        <v>80</v>
      </c>
      <c r="X2" s="77" t="str">
        <f>IF(db[[#This Row],[QTY/ CTN B]]="","",RIGHT(db[[#This Row],[QTY/ CTN B]],LEN(db[[#This Row],[QTY/ CTN B]])-SEARCH(" ",db[[#This Row],[QTY/ CTN B]],1)))</f>
        <v>LSN</v>
      </c>
      <c r="Y2" s="77">
        <f>IF(db[[#This Row],[QTY/ CTN TG]]="",IF(db[[#This Row],[STN TG]]="","",12),LEFT(db[[#This Row],[QTY/ CTN TG]],SEARCH(" ",db[[#This Row],[QTY/ CTN TG]],1)-1))</f>
        <v>12</v>
      </c>
      <c r="Z2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" s="77" t="str">
        <f>IF(db[[#This Row],[STN K]]="","",IF(db[[#This Row],[STN TG]]="LSN",12,""))</f>
        <v/>
      </c>
      <c r="AB2" s="77" t="str">
        <f>IF(db[[#This Row],[STN TG]]="LSN","PCS","")</f>
        <v/>
      </c>
      <c r="AC2" s="77">
        <f>db[[#This Row],[QTY B]]*IF(db[[#This Row],[QTY TG]]="",1,db[[#This Row],[QTY TG]])*IF(db[[#This Row],[QTY K]]="",1,db[[#This Row],[QTY K]])</f>
        <v>960</v>
      </c>
      <c r="AD2" s="77" t="str">
        <f>IF(db[[#This Row],[STN K]]="",IF(db[[#This Row],[STN TG]]="",db[[#This Row],[STN B]],db[[#This Row],[STN TG]]),db[[#This Row],[STN K]])</f>
        <v>PCS</v>
      </c>
      <c r="AE2" s="40"/>
    </row>
    <row r="3" spans="1:31" ht="16.5" customHeight="1" x14ac:dyDescent="0.25">
      <c r="A3" s="40">
        <f t="shared" si="0"/>
        <v>2</v>
      </c>
      <c r="B3" s="5" t="str">
        <f>LOWER(SUBSTITUTE(SUBSTITUTE(SUBSTITUTE(SUBSTITUTE(SUBSTITUTE(SUBSTITUTE(SUBSTITUTE(SUBSTITUTE(db[[#This Row],[NB BM]]," ",),".",""),"-",""),"(",""),")",""),"/",""),"""",""),"+",""))</f>
        <v>pc1609</v>
      </c>
      <c r="C3" s="5" t="str">
        <f>LOWER(SUBSTITUTE(SUBSTITUTE(SUBSTITUTE(SUBSTITUTE(SUBSTITUTE(SUBSTITUTE(SUBSTITUTE(SUBSTITUTE(SUBSTITUTE(db[[#This Row],[NB NOTA]]," ",),".",""),"-",""),"(",""),")",""),",",""),"/",""),"""",""),"+",""))</f>
        <v>1609pcase</v>
      </c>
      <c r="D3" s="5" t="str">
        <f>LOWER(SUBSTITUTE(SUBSTITUTE(SUBSTITUTE(SUBSTITUTE(SUBSTITUTE(SUBSTITUTE(SUBSTITUTE(SUBSTITUTE(SUBSTITUTE(db[[#This Row],[NB PAJAK]]," ",""),"-",""),"(",""),")",""),".",""),",",""),"/",""),"""",""),"+",""))</f>
        <v/>
      </c>
      <c r="E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pc1609144pcsuntana</v>
      </c>
      <c r="F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1609pcase144pcs</v>
      </c>
      <c r="G3" s="5" t="str">
        <f>db[[#This Row],[NB NOTA_C]]&amp;LOWER(SUBSTITUTE(SUBSTITUTE(SUBSTITUTE(SUBSTITUTE(SUBSTITUTE(SUBSTITUTE(SUBSTITUTE(SUBSTITUTE(SUBSTITUTE(db[[#This Row],[FAKTUR]]," ",),".",""),"-",""),"(",""),")",""),",",""),"/",""),"""",""),"+",""))</f>
        <v>1609pcaseuntana</v>
      </c>
      <c r="H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1609pcase144pcsuntana</v>
      </c>
      <c r="I3" s="2" t="s">
        <v>5740</v>
      </c>
      <c r="J3" s="2" t="s">
        <v>2569</v>
      </c>
      <c r="K3" s="14"/>
      <c r="L3" s="2" t="s">
        <v>1336</v>
      </c>
      <c r="M3" s="34" t="e">
        <f>IF(db[[#This Row],[NB NOTA_C]]="","",COUNTIF([2]!B_MSK[concat],db[[#This Row],[NB NOTA_C]]))</f>
        <v>#REF!</v>
      </c>
      <c r="N3" s="9" t="s">
        <v>1842</v>
      </c>
      <c r="O3" s="5" t="s">
        <v>1379</v>
      </c>
      <c r="P3" s="2" t="s">
        <v>2442</v>
      </c>
      <c r="R3" s="2" t="str">
        <f>IF(db[[#This Row],[QTY/ CTN]]="","",SUBSTITUTE(SUBSTITUTE(SUBSTITUTE(db[[#This Row],[QTY/ CTN]]," ","_",2),"(",""),")","")&amp;"_")</f>
        <v>144 PCS_</v>
      </c>
      <c r="S3" s="2">
        <f>IF(db[[#This Row],[H_QTY/ CTN]]="","",SEARCH("_",db[[#This Row],[H_QTY/ CTN]]))</f>
        <v>8</v>
      </c>
      <c r="T3" s="2">
        <f>IF(db[[#This Row],[H_QTY/ CTN]]="","",LEN(db[[#This Row],[H_QTY/ CTN]]))</f>
        <v>8</v>
      </c>
      <c r="U3" s="41" t="str">
        <f>IF(db[[#This Row],[H_QTY/ CTN]]="","",LEFT(db[[#This Row],[H_QTY/ CTN]],db[[#This Row],[H_1]]-1))</f>
        <v>144 PCS</v>
      </c>
      <c r="V3" s="40" t="str">
        <f>IF(NOT(db[[#This Row],[H_1]]=db[[#This Row],[H_2]]),MID(db[[#This Row],[H_QTY/ CTN]],db[[#This Row],[H_1]]+1,db[[#This Row],[H_2]]-db[[#This Row],[H_1]]-1),"")</f>
        <v/>
      </c>
      <c r="W3" s="40" t="str">
        <f>IF(db[[#This Row],[QTY/ CTN B]]="","",LEFT(db[[#This Row],[QTY/ CTN B]],SEARCH(" ",db[[#This Row],[QTY/ CTN B]],1)-1))</f>
        <v>144</v>
      </c>
      <c r="X3" s="40" t="str">
        <f>IF(db[[#This Row],[QTY/ CTN B]]="","",RIGHT(db[[#This Row],[QTY/ CTN B]],LEN(db[[#This Row],[QTY/ CTN B]])-SEARCH(" ",db[[#This Row],[QTY/ CTN B]],1)))</f>
        <v>PCS</v>
      </c>
      <c r="Y3" s="40" t="str">
        <f>IF(db[[#This Row],[QTY/ CTN TG]]="",IF(db[[#This Row],[STN TG]]="","",12),LEFT(db[[#This Row],[QTY/ CTN TG]],SEARCH(" ",db[[#This Row],[QTY/ CTN TG]],1)-1))</f>
        <v/>
      </c>
      <c r="Z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" s="40" t="str">
        <f>IF(db[[#This Row],[STN K]]="","",IF(db[[#This Row],[STN TG]]="LSN",12,""))</f>
        <v/>
      </c>
      <c r="AB3" s="40" t="str">
        <f>IF(db[[#This Row],[STN TG]]="LSN","PCS","")</f>
        <v/>
      </c>
      <c r="AC3" s="40">
        <f>db[[#This Row],[QTY B]]*IF(db[[#This Row],[QTY TG]]="",1,db[[#This Row],[QTY TG]])*IF(db[[#This Row],[QTY K]]="",1,db[[#This Row],[QTY K]])</f>
        <v>144</v>
      </c>
      <c r="AD3" s="40" t="str">
        <f>IF(db[[#This Row],[STN K]]="",IF(db[[#This Row],[STN TG]]="",db[[#This Row],[STN B]],db[[#This Row],[STN TG]]),db[[#This Row],[STN K]])</f>
        <v>PCS</v>
      </c>
      <c r="AE3" s="40"/>
    </row>
    <row r="4" spans="1:31" ht="16.5" customHeight="1" x14ac:dyDescent="0.25">
      <c r="A4" s="78">
        <f t="shared" si="0"/>
        <v>3</v>
      </c>
      <c r="B4" s="79" t="str">
        <f>LOWER(SUBSTITUTE(SUBSTITUTE(SUBSTITUTE(SUBSTITUTE(SUBSTITUTE(SUBSTITUTE(SUBSTITUTE(SUBSTITUTE(db[[#This Row],[NB BM]]," ",),".",""),"-",""),"(",""),")",""),"/",""),"""",""),"+",""))</f>
        <v>kantongplastik20x40</v>
      </c>
      <c r="C4" s="79" t="str">
        <f>LOWER(SUBSTITUTE(SUBSTITUTE(SUBSTITUTE(SUBSTITUTE(SUBSTITUTE(SUBSTITUTE(SUBSTITUTE(SUBSTITUTE(SUBSTITUTE(db[[#This Row],[NB NOTA]]," ",),".",""),"-",""),"(",""),")",""),",",""),"/",""),"""",""),"+",""))</f>
        <v>20x40</v>
      </c>
      <c r="D4" s="79" t="str">
        <f>LOWER(SUBSTITUTE(SUBSTITUTE(SUBSTITUTE(SUBSTITUTE(SUBSTITUTE(SUBSTITUTE(SUBSTITUTE(SUBSTITUTE(SUBSTITUTE(db[[#This Row],[NB PAJAK]]," ",""),"-",""),"(",""),")",""),".",""),",",""),"/",""),"""",""),"+",""))</f>
        <v/>
      </c>
      <c r="E4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kantongplastik20x40700pcsuntana</v>
      </c>
      <c r="F4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20x40700pcs</v>
      </c>
      <c r="G4" s="79" t="str">
        <f>db[[#This Row],[NB NOTA_C]]&amp;LOWER(SUBSTITUTE(SUBSTITUTE(SUBSTITUTE(SUBSTITUTE(SUBSTITUTE(SUBSTITUTE(SUBSTITUTE(SUBSTITUTE(SUBSTITUTE(db[[#This Row],[FAKTUR]]," ",),".",""),"-",""),"(",""),")",""),",",""),"/",""),"""",""),"+",""))</f>
        <v>20x40untana</v>
      </c>
      <c r="H4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20x40700pcsuntana</v>
      </c>
      <c r="I4" s="70" t="s">
        <v>7341</v>
      </c>
      <c r="J4" s="70" t="s">
        <v>7339</v>
      </c>
      <c r="K4" s="71"/>
      <c r="L4" s="70" t="s">
        <v>1336</v>
      </c>
      <c r="M4" s="80" t="e">
        <f>IF(db[[#This Row],[NB NOTA_C]]="","",COUNTIF([2]!B_MSK[concat],db[[#This Row],[NB NOTA_C]]))</f>
        <v>#REF!</v>
      </c>
      <c r="N4" s="81" t="s">
        <v>1846</v>
      </c>
      <c r="O4" s="79" t="s">
        <v>1914</v>
      </c>
      <c r="P4" s="70" t="s">
        <v>2422</v>
      </c>
      <c r="Q4" s="79"/>
      <c r="R4" s="79" t="str">
        <f>IF(db[[#This Row],[QTY/ CTN]]="","",SUBSTITUTE(SUBSTITUTE(SUBSTITUTE(db[[#This Row],[QTY/ CTN]]," ","_",2),"(",""),")","")&amp;"_")</f>
        <v>700 PCS_</v>
      </c>
      <c r="S4" s="79">
        <f>IF(db[[#This Row],[H_QTY/ CTN]]="","",SEARCH("_",db[[#This Row],[H_QTY/ CTN]]))</f>
        <v>8</v>
      </c>
      <c r="T4" s="79">
        <f>IF(db[[#This Row],[H_QTY/ CTN]]="","",LEN(db[[#This Row],[H_QTY/ CTN]]))</f>
        <v>8</v>
      </c>
      <c r="U4" s="78" t="str">
        <f>IF(db[[#This Row],[H_QTY/ CTN]]="","",LEFT(db[[#This Row],[H_QTY/ CTN]],db[[#This Row],[H_1]]-1))</f>
        <v>700 PCS</v>
      </c>
      <c r="V4" s="78" t="str">
        <f>IF(NOT(db[[#This Row],[H_1]]=db[[#This Row],[H_2]]),MID(db[[#This Row],[H_QTY/ CTN]],db[[#This Row],[H_1]]+1,db[[#This Row],[H_2]]-db[[#This Row],[H_1]]-1),"")</f>
        <v/>
      </c>
      <c r="W4" s="78" t="str">
        <f>IF(db[[#This Row],[QTY/ CTN B]]="","",LEFT(db[[#This Row],[QTY/ CTN B]],SEARCH(" ",db[[#This Row],[QTY/ CTN B]],1)-1))</f>
        <v>700</v>
      </c>
      <c r="X4" s="78" t="str">
        <f>IF(db[[#This Row],[QTY/ CTN B]]="","",RIGHT(db[[#This Row],[QTY/ CTN B]],LEN(db[[#This Row],[QTY/ CTN B]])-SEARCH(" ",db[[#This Row],[QTY/ CTN B]],1)))</f>
        <v>PCS</v>
      </c>
      <c r="Y4" s="78" t="str">
        <f>IF(db[[#This Row],[QTY/ CTN TG]]="",IF(db[[#This Row],[STN TG]]="","",12),LEFT(db[[#This Row],[QTY/ CTN TG]],SEARCH(" ",db[[#This Row],[QTY/ CTN TG]],1)-1))</f>
        <v/>
      </c>
      <c r="Z4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" s="78" t="str">
        <f>IF(db[[#This Row],[STN K]]="","",IF(db[[#This Row],[STN TG]]="LSN",12,""))</f>
        <v/>
      </c>
      <c r="AB4" s="78" t="str">
        <f>IF(db[[#This Row],[STN TG]]="LSN","PCS","")</f>
        <v/>
      </c>
      <c r="AC4" s="78">
        <f>db[[#This Row],[QTY B]]*IF(db[[#This Row],[QTY TG]]="",1,db[[#This Row],[QTY TG]])*IF(db[[#This Row],[QTY K]]="",1,db[[#This Row],[QTY K]])</f>
        <v>700</v>
      </c>
      <c r="AD4" s="78" t="str">
        <f>IF(db[[#This Row],[STN K]]="",IF(db[[#This Row],[STN TG]]="",db[[#This Row],[STN B]],db[[#This Row],[STN TG]]),db[[#This Row],[STN K]])</f>
        <v>PCS</v>
      </c>
      <c r="AE4" s="78"/>
    </row>
    <row r="5" spans="1:31" ht="16.5" customHeight="1" x14ac:dyDescent="0.25">
      <c r="A5" s="78">
        <f t="shared" si="0"/>
        <v>4</v>
      </c>
      <c r="B5" s="79" t="str">
        <f>LOWER(SUBSTITUTE(SUBSTITUTE(SUBSTITUTE(SUBSTITUTE(SUBSTITUTE(SUBSTITUTE(SUBSTITUTE(SUBSTITUTE(db[[#This Row],[NB BM]]," ",),".",""),"-",""),"(",""),")",""),"/",""),"""",""),"+",""))</f>
        <v>kantongplastik25x50</v>
      </c>
      <c r="C5" s="79" t="str">
        <f>LOWER(SUBSTITUTE(SUBSTITUTE(SUBSTITUTE(SUBSTITUTE(SUBSTITUTE(SUBSTITUTE(SUBSTITUTE(SUBSTITUTE(SUBSTITUTE(db[[#This Row],[NB NOTA]]," ",),".",""),"-",""),"(",""),")",""),",",""),"/",""),"""",""),"+",""))</f>
        <v>25x50</v>
      </c>
      <c r="D5" s="79" t="str">
        <f>LOWER(SUBSTITUTE(SUBSTITUTE(SUBSTITUTE(SUBSTITUTE(SUBSTITUTE(SUBSTITUTE(SUBSTITUTE(SUBSTITUTE(SUBSTITUTE(db[[#This Row],[NB PAJAK]]," ",""),"-",""),"(",""),")",""),".",""),",",""),"/",""),"""",""),"+",""))</f>
        <v/>
      </c>
      <c r="E5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kantongplastik25x50580pcsuntana</v>
      </c>
      <c r="F5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25x50580pcs</v>
      </c>
      <c r="G5" s="79" t="str">
        <f>db[[#This Row],[NB NOTA_C]]&amp;LOWER(SUBSTITUTE(SUBSTITUTE(SUBSTITUTE(SUBSTITUTE(SUBSTITUTE(SUBSTITUTE(SUBSTITUTE(SUBSTITUTE(SUBSTITUTE(db[[#This Row],[FAKTUR]]," ",),".",""),"-",""),"(",""),")",""),",",""),"/",""),"""",""),"+",""))</f>
        <v>25x50untana</v>
      </c>
      <c r="H5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25x50580pcsuntana</v>
      </c>
      <c r="I5" s="70" t="s">
        <v>7340</v>
      </c>
      <c r="J5" s="70" t="s">
        <v>7338</v>
      </c>
      <c r="K5" s="71"/>
      <c r="L5" s="70" t="s">
        <v>1336</v>
      </c>
      <c r="M5" s="80" t="e">
        <f>IF(db[[#This Row],[NB NOTA_C]]="","",COUNTIF([2]!B_MSK[concat],db[[#This Row],[NB NOTA_C]]))</f>
        <v>#REF!</v>
      </c>
      <c r="N5" s="81" t="s">
        <v>1846</v>
      </c>
      <c r="O5" s="79" t="s">
        <v>7342</v>
      </c>
      <c r="P5" s="70" t="s">
        <v>2422</v>
      </c>
      <c r="Q5" s="79"/>
      <c r="R5" s="79" t="str">
        <f>IF(db[[#This Row],[QTY/ CTN]]="","",SUBSTITUTE(SUBSTITUTE(SUBSTITUTE(db[[#This Row],[QTY/ CTN]]," ","_",2),"(",""),")","")&amp;"_")</f>
        <v>580 PCS_</v>
      </c>
      <c r="S5" s="79">
        <f>IF(db[[#This Row],[H_QTY/ CTN]]="","",SEARCH("_",db[[#This Row],[H_QTY/ CTN]]))</f>
        <v>8</v>
      </c>
      <c r="T5" s="79">
        <f>IF(db[[#This Row],[H_QTY/ CTN]]="","",LEN(db[[#This Row],[H_QTY/ CTN]]))</f>
        <v>8</v>
      </c>
      <c r="U5" s="78" t="str">
        <f>IF(db[[#This Row],[H_QTY/ CTN]]="","",LEFT(db[[#This Row],[H_QTY/ CTN]],db[[#This Row],[H_1]]-1))</f>
        <v>580 PCS</v>
      </c>
      <c r="V5" s="78" t="str">
        <f>IF(NOT(db[[#This Row],[H_1]]=db[[#This Row],[H_2]]),MID(db[[#This Row],[H_QTY/ CTN]],db[[#This Row],[H_1]]+1,db[[#This Row],[H_2]]-db[[#This Row],[H_1]]-1),"")</f>
        <v/>
      </c>
      <c r="W5" s="78" t="str">
        <f>IF(db[[#This Row],[QTY/ CTN B]]="","",LEFT(db[[#This Row],[QTY/ CTN B]],SEARCH(" ",db[[#This Row],[QTY/ CTN B]],1)-1))</f>
        <v>580</v>
      </c>
      <c r="X5" s="78" t="str">
        <f>IF(db[[#This Row],[QTY/ CTN B]]="","",RIGHT(db[[#This Row],[QTY/ CTN B]],LEN(db[[#This Row],[QTY/ CTN B]])-SEARCH(" ",db[[#This Row],[QTY/ CTN B]],1)))</f>
        <v>PCS</v>
      </c>
      <c r="Y5" s="78" t="str">
        <f>IF(db[[#This Row],[QTY/ CTN TG]]="",IF(db[[#This Row],[STN TG]]="","",12),LEFT(db[[#This Row],[QTY/ CTN TG]],SEARCH(" ",db[[#This Row],[QTY/ CTN TG]],1)-1))</f>
        <v/>
      </c>
      <c r="Z5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" s="78" t="str">
        <f>IF(db[[#This Row],[STN K]]="","",IF(db[[#This Row],[STN TG]]="LSN",12,""))</f>
        <v/>
      </c>
      <c r="AB5" s="78" t="str">
        <f>IF(db[[#This Row],[STN TG]]="LSN","PCS","")</f>
        <v/>
      </c>
      <c r="AC5" s="78">
        <f>db[[#This Row],[QTY B]]*IF(db[[#This Row],[QTY TG]]="",1,db[[#This Row],[QTY TG]])*IF(db[[#This Row],[QTY K]]="",1,db[[#This Row],[QTY K]])</f>
        <v>580</v>
      </c>
      <c r="AD5" s="78" t="str">
        <f>IF(db[[#This Row],[STN K]]="",IF(db[[#This Row],[STN TG]]="",db[[#This Row],[STN B]],db[[#This Row],[STN TG]]),db[[#This Row],[STN K]])</f>
        <v>PCS</v>
      </c>
      <c r="AE5" s="78"/>
    </row>
    <row r="6" spans="1:31" ht="16.5" customHeight="1" x14ac:dyDescent="0.25">
      <c r="A6" s="40">
        <f t="shared" si="0"/>
        <v>5</v>
      </c>
      <c r="B6" s="5" t="str">
        <f>LOWER(SUBSTITUTE(SUBSTITUTE(SUBSTITUTE(SUBSTITUTE(SUBSTITUTE(SUBSTITUTE(SUBSTITUTE(SUBSTITUTE(db[[#This Row],[NB BM]]," ",),".",""),"-",""),"(",""),")",""),"/",""),"""",""),"+",""))</f>
        <v>binderclipa56483332kslowlife</v>
      </c>
      <c r="C6" s="5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D6" s="5" t="str">
        <f>LOWER(SUBSTITUTE(SUBSTITUTE(SUBSTITUTE(SUBSTITUTE(SUBSTITUTE(SUBSTITUTE(SUBSTITUTE(SUBSTITUTE(SUBSTITUTE(db[[#This Row],[NB PAJAK]]," ",""),"-",""),"(",""),")",""),".",""),",",""),"/",""),"""",""),"+",""))</f>
        <v/>
      </c>
      <c r="E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binderclipa56483332kslowlife128pcsuntana</v>
      </c>
      <c r="F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6483332kironclipbindera5slowlife128128pcs</v>
      </c>
      <c r="G6" s="5" t="str">
        <f>db[[#This Row],[NB NOTA_C]]&amp;LOWER(SUBSTITUTE(SUBSTITUTE(SUBSTITUTE(SUBSTITUTE(SUBSTITUTE(SUBSTITUTE(SUBSTITUTE(SUBSTITUTE(SUBSTITUTE(db[[#This Row],[FAKTUR]]," ",),".",""),"-",""),"(",""),")",""),",",""),"/",""),"""",""),"+",""))</f>
        <v>6483332kironclipbindera5slowlife128untana</v>
      </c>
      <c r="H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6483332kironclipbindera5slowlife128128pcsuntana</v>
      </c>
      <c r="I6" s="2" t="s">
        <v>3086</v>
      </c>
      <c r="J6" s="2" t="s">
        <v>3090</v>
      </c>
      <c r="K6" s="14"/>
      <c r="L6" s="2" t="s">
        <v>1336</v>
      </c>
      <c r="M6" s="34" t="e">
        <f>IF(db[[#This Row],[NB NOTA_C]]="","",COUNTIF([2]!B_MSK[concat],db[[#This Row],[NB NOTA_C]]))</f>
        <v>#REF!</v>
      </c>
      <c r="N6" s="9" t="s">
        <v>1354</v>
      </c>
      <c r="O6" s="5" t="s">
        <v>1893</v>
      </c>
      <c r="P6" s="2" t="s">
        <v>2418</v>
      </c>
      <c r="R6" s="2" t="str">
        <f>IF(db[[#This Row],[QTY/ CTN]]="","",SUBSTITUTE(SUBSTITUTE(SUBSTITUTE(db[[#This Row],[QTY/ CTN]]," ","_",2),"(",""),")","")&amp;"_")</f>
        <v>128 PCS_</v>
      </c>
      <c r="S6" s="2">
        <f>IF(db[[#This Row],[H_QTY/ CTN]]="","",SEARCH("_",db[[#This Row],[H_QTY/ CTN]]))</f>
        <v>8</v>
      </c>
      <c r="T6" s="2">
        <f>IF(db[[#This Row],[H_QTY/ CTN]]="","",LEN(db[[#This Row],[H_QTY/ CTN]]))</f>
        <v>8</v>
      </c>
      <c r="U6" s="41" t="str">
        <f>IF(db[[#This Row],[H_QTY/ CTN]]="","",LEFT(db[[#This Row],[H_QTY/ CTN]],db[[#This Row],[H_1]]-1))</f>
        <v>128 PCS</v>
      </c>
      <c r="V6" s="40" t="str">
        <f>IF(NOT(db[[#This Row],[H_1]]=db[[#This Row],[H_2]]),MID(db[[#This Row],[H_QTY/ CTN]],db[[#This Row],[H_1]]+1,db[[#This Row],[H_2]]-db[[#This Row],[H_1]]-1),"")</f>
        <v/>
      </c>
      <c r="W6" s="40" t="str">
        <f>IF(db[[#This Row],[QTY/ CTN B]]="","",LEFT(db[[#This Row],[QTY/ CTN B]],SEARCH(" ",db[[#This Row],[QTY/ CTN B]],1)-1))</f>
        <v>128</v>
      </c>
      <c r="X6" s="40" t="str">
        <f>IF(db[[#This Row],[QTY/ CTN B]]="","",RIGHT(db[[#This Row],[QTY/ CTN B]],LEN(db[[#This Row],[QTY/ CTN B]])-SEARCH(" ",db[[#This Row],[QTY/ CTN B]],1)))</f>
        <v>PCS</v>
      </c>
      <c r="Y6" s="40" t="str">
        <f>IF(db[[#This Row],[QTY/ CTN TG]]="",IF(db[[#This Row],[STN TG]]="","",12),LEFT(db[[#This Row],[QTY/ CTN TG]],SEARCH(" ",db[[#This Row],[QTY/ CTN TG]],1)-1))</f>
        <v/>
      </c>
      <c r="Z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" s="40" t="str">
        <f>IF(db[[#This Row],[STN K]]="","",IF(db[[#This Row],[STN TG]]="LSN",12,""))</f>
        <v/>
      </c>
      <c r="AB6" s="40" t="str">
        <f>IF(db[[#This Row],[STN TG]]="LSN","PCS","")</f>
        <v/>
      </c>
      <c r="AC6" s="40">
        <f>db[[#This Row],[QTY B]]*IF(db[[#This Row],[QTY TG]]="",1,db[[#This Row],[QTY TG]])*IF(db[[#This Row],[QTY K]]="",1,db[[#This Row],[QTY K]])</f>
        <v>128</v>
      </c>
      <c r="AD6" s="40" t="str">
        <f>IF(db[[#This Row],[STN K]]="",IF(db[[#This Row],[STN TG]]="",db[[#This Row],[STN B]],db[[#This Row],[STN TG]]),db[[#This Row],[STN K]])</f>
        <v>PCS</v>
      </c>
      <c r="AE6" s="40"/>
    </row>
    <row r="7" spans="1:31" x14ac:dyDescent="0.25">
      <c r="A7" s="40">
        <f t="shared" si="0"/>
        <v>6</v>
      </c>
      <c r="B7" s="5" t="str">
        <f>LOWER(SUBSTITUTE(SUBSTITUTE(SUBSTITUTE(SUBSTITUTE(SUBSTITUTE(SUBSTITUTE(SUBSTITUTE(SUBSTITUTE(db[[#This Row],[NB BM]]," ",),".",""),"-",""),"(",""),")",""),"/",""),"""",""),"+",""))</f>
        <v>binderclipa56483432kcornermoodpp</v>
      </c>
      <c r="C7" s="5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D7" s="5" t="str">
        <f>LOWER(SUBSTITUTE(SUBSTITUTE(SUBSTITUTE(SUBSTITUTE(SUBSTITUTE(SUBSTITUTE(SUBSTITUTE(SUBSTITUTE(SUBSTITUTE(db[[#This Row],[NB PAJAK]]," ",""),"-",""),"(",""),")",""),".",""),",",""),"/",""),"""",""),"+",""))</f>
        <v/>
      </c>
      <c r="E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binderclipa56483432kcornermoodpp128pcsuntana</v>
      </c>
      <c r="F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6483432kironclipbindera5cornermoodpp128128pcs</v>
      </c>
      <c r="G7" s="5" t="str">
        <f>db[[#This Row],[NB NOTA_C]]&amp;LOWER(SUBSTITUTE(SUBSTITUTE(SUBSTITUTE(SUBSTITUTE(SUBSTITUTE(SUBSTITUTE(SUBSTITUTE(SUBSTITUTE(SUBSTITUTE(db[[#This Row],[FAKTUR]]," ",),".",""),"-",""),"(",""),")",""),",",""),"/",""),"""",""),"+",""))</f>
        <v>6483432kironclipbindera5cornermoodpp128untana</v>
      </c>
      <c r="H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6483432kironclipbindera5cornermoodpp128128pcsuntana</v>
      </c>
      <c r="I7" s="2" t="s">
        <v>3087</v>
      </c>
      <c r="J7" s="2" t="s">
        <v>3091</v>
      </c>
      <c r="K7" s="14"/>
      <c r="L7" s="2" t="s">
        <v>1336</v>
      </c>
      <c r="M7" s="34" t="e">
        <f>IF(db[[#This Row],[NB NOTA_C]]="","",COUNTIF([2]!B_MSK[concat],db[[#This Row],[NB NOTA_C]]))</f>
        <v>#REF!</v>
      </c>
      <c r="N7" s="9" t="s">
        <v>1354</v>
      </c>
      <c r="O7" s="5" t="s">
        <v>1893</v>
      </c>
      <c r="P7" s="2" t="s">
        <v>2418</v>
      </c>
      <c r="R7" s="2" t="str">
        <f>IF(db[[#This Row],[QTY/ CTN]]="","",SUBSTITUTE(SUBSTITUTE(SUBSTITUTE(db[[#This Row],[QTY/ CTN]]," ","_",2),"(",""),")","")&amp;"_")</f>
        <v>128 PCS_</v>
      </c>
      <c r="S7" s="2">
        <f>IF(db[[#This Row],[H_QTY/ CTN]]="","",SEARCH("_",db[[#This Row],[H_QTY/ CTN]]))</f>
        <v>8</v>
      </c>
      <c r="T7" s="2">
        <f>IF(db[[#This Row],[H_QTY/ CTN]]="","",LEN(db[[#This Row],[H_QTY/ CTN]]))</f>
        <v>8</v>
      </c>
      <c r="U7" s="41" t="str">
        <f>IF(db[[#This Row],[H_QTY/ CTN]]="","",LEFT(db[[#This Row],[H_QTY/ CTN]],db[[#This Row],[H_1]]-1))</f>
        <v>128 PCS</v>
      </c>
      <c r="V7" s="40" t="str">
        <f>IF(NOT(db[[#This Row],[H_1]]=db[[#This Row],[H_2]]),MID(db[[#This Row],[H_QTY/ CTN]],db[[#This Row],[H_1]]+1,db[[#This Row],[H_2]]-db[[#This Row],[H_1]]-1),"")</f>
        <v/>
      </c>
      <c r="W7" s="40" t="str">
        <f>IF(db[[#This Row],[QTY/ CTN B]]="","",LEFT(db[[#This Row],[QTY/ CTN B]],SEARCH(" ",db[[#This Row],[QTY/ CTN B]],1)-1))</f>
        <v>128</v>
      </c>
      <c r="X7" s="40" t="str">
        <f>IF(db[[#This Row],[QTY/ CTN B]]="","",RIGHT(db[[#This Row],[QTY/ CTN B]],LEN(db[[#This Row],[QTY/ CTN B]])-SEARCH(" ",db[[#This Row],[QTY/ CTN B]],1)))</f>
        <v>PCS</v>
      </c>
      <c r="Y7" s="40" t="str">
        <f>IF(db[[#This Row],[QTY/ CTN TG]]="",IF(db[[#This Row],[STN TG]]="","",12),LEFT(db[[#This Row],[QTY/ CTN TG]],SEARCH(" ",db[[#This Row],[QTY/ CTN TG]],1)-1))</f>
        <v/>
      </c>
      <c r="Z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" s="40" t="str">
        <f>IF(db[[#This Row],[STN K]]="","",IF(db[[#This Row],[STN TG]]="LSN",12,""))</f>
        <v/>
      </c>
      <c r="AB7" s="40" t="str">
        <f>IF(db[[#This Row],[STN TG]]="LSN","PCS","")</f>
        <v/>
      </c>
      <c r="AC7" s="40">
        <f>db[[#This Row],[QTY B]]*IF(db[[#This Row],[QTY TG]]="",1,db[[#This Row],[QTY TG]])*IF(db[[#This Row],[QTY K]]="",1,db[[#This Row],[QTY K]])</f>
        <v>128</v>
      </c>
      <c r="AD7" s="40" t="str">
        <f>IF(db[[#This Row],[STN K]]="",IF(db[[#This Row],[STN TG]]="",db[[#This Row],[STN B]],db[[#This Row],[STN TG]]),db[[#This Row],[STN K]])</f>
        <v>PCS</v>
      </c>
      <c r="AE7" s="40"/>
    </row>
    <row r="8" spans="1:31" ht="16.5" customHeight="1" x14ac:dyDescent="0.25">
      <c r="A8" s="40">
        <f t="shared" si="0"/>
        <v>7</v>
      </c>
      <c r="B8" s="5" t="str">
        <f>LOWER(SUBSTITUTE(SUBSTITUTE(SUBSTITUTE(SUBSTITUTE(SUBSTITUTE(SUBSTITUTE(SUBSTITUTE(SUBSTITUTE(db[[#This Row],[NB BM]]," ",),".",""),"-",""),"(",""),")",""),"/",""),"""",""),"+",""))</f>
        <v>binderclipa56483532kstreetbasketball</v>
      </c>
      <c r="C8" s="5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D8" s="5" t="str">
        <f>LOWER(SUBSTITUTE(SUBSTITUTE(SUBSTITUTE(SUBSTITUTE(SUBSTITUTE(SUBSTITUTE(SUBSTITUTE(SUBSTITUTE(SUBSTITUTE(db[[#This Row],[NB PAJAK]]," ",""),"-",""),"(",""),")",""),".",""),",",""),"/",""),"""",""),"+",""))</f>
        <v/>
      </c>
      <c r="E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binderclipa56483532kstreetbasketball128pcsuntana</v>
      </c>
      <c r="F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6483532kironclipbindera5streetbasketball128128pcs</v>
      </c>
      <c r="G8" s="5" t="str">
        <f>db[[#This Row],[NB NOTA_C]]&amp;LOWER(SUBSTITUTE(SUBSTITUTE(SUBSTITUTE(SUBSTITUTE(SUBSTITUTE(SUBSTITUTE(SUBSTITUTE(SUBSTITUTE(SUBSTITUTE(db[[#This Row],[FAKTUR]]," ",),".",""),"-",""),"(",""),")",""),",",""),"/",""),"""",""),"+",""))</f>
        <v>6483532kironclipbindera5streetbasketball128untana</v>
      </c>
      <c r="H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6483532kironclipbindera5streetbasketball128128pcsuntana</v>
      </c>
      <c r="I8" s="2" t="s">
        <v>3088</v>
      </c>
      <c r="J8" s="2" t="s">
        <v>3092</v>
      </c>
      <c r="K8" s="1"/>
      <c r="L8" s="2" t="s">
        <v>1336</v>
      </c>
      <c r="M8" s="34" t="e">
        <f>IF(db[[#This Row],[NB NOTA_C]]="","",COUNTIF([2]!B_MSK[concat],db[[#This Row],[NB NOTA_C]]))</f>
        <v>#REF!</v>
      </c>
      <c r="N8" s="9" t="s">
        <v>1354</v>
      </c>
      <c r="O8" s="5" t="s">
        <v>1893</v>
      </c>
      <c r="P8" s="2" t="s">
        <v>2418</v>
      </c>
      <c r="R8" s="2" t="str">
        <f>IF(db[[#This Row],[QTY/ CTN]]="","",SUBSTITUTE(SUBSTITUTE(SUBSTITUTE(db[[#This Row],[QTY/ CTN]]," ","_",2),"(",""),")","")&amp;"_")</f>
        <v>128 PCS_</v>
      </c>
      <c r="S8" s="2">
        <f>IF(db[[#This Row],[H_QTY/ CTN]]="","",SEARCH("_",db[[#This Row],[H_QTY/ CTN]]))</f>
        <v>8</v>
      </c>
      <c r="T8" s="2">
        <f>IF(db[[#This Row],[H_QTY/ CTN]]="","",LEN(db[[#This Row],[H_QTY/ CTN]]))</f>
        <v>8</v>
      </c>
      <c r="U8" s="41" t="str">
        <f>IF(db[[#This Row],[H_QTY/ CTN]]="","",LEFT(db[[#This Row],[H_QTY/ CTN]],db[[#This Row],[H_1]]-1))</f>
        <v>128 PCS</v>
      </c>
      <c r="V8" s="40" t="str">
        <f>IF(NOT(db[[#This Row],[H_1]]=db[[#This Row],[H_2]]),MID(db[[#This Row],[H_QTY/ CTN]],db[[#This Row],[H_1]]+1,db[[#This Row],[H_2]]-db[[#This Row],[H_1]]-1),"")</f>
        <v/>
      </c>
      <c r="W8" s="40" t="str">
        <f>IF(db[[#This Row],[QTY/ CTN B]]="","",LEFT(db[[#This Row],[QTY/ CTN B]],SEARCH(" ",db[[#This Row],[QTY/ CTN B]],1)-1))</f>
        <v>128</v>
      </c>
      <c r="X8" s="40" t="str">
        <f>IF(db[[#This Row],[QTY/ CTN B]]="","",RIGHT(db[[#This Row],[QTY/ CTN B]],LEN(db[[#This Row],[QTY/ CTN B]])-SEARCH(" ",db[[#This Row],[QTY/ CTN B]],1)))</f>
        <v>PCS</v>
      </c>
      <c r="Y8" s="40" t="str">
        <f>IF(db[[#This Row],[QTY/ CTN TG]]="",IF(db[[#This Row],[STN TG]]="","",12),LEFT(db[[#This Row],[QTY/ CTN TG]],SEARCH(" ",db[[#This Row],[QTY/ CTN TG]],1)-1))</f>
        <v/>
      </c>
      <c r="Z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" s="40" t="str">
        <f>IF(db[[#This Row],[STN K]]="","",IF(db[[#This Row],[STN TG]]="LSN",12,""))</f>
        <v/>
      </c>
      <c r="AB8" s="40" t="str">
        <f>IF(db[[#This Row],[STN TG]]="LSN","PCS","")</f>
        <v/>
      </c>
      <c r="AC8" s="40">
        <f>db[[#This Row],[QTY B]]*IF(db[[#This Row],[QTY TG]]="",1,db[[#This Row],[QTY TG]])*IF(db[[#This Row],[QTY K]]="",1,db[[#This Row],[QTY K]])</f>
        <v>128</v>
      </c>
      <c r="AD8" s="40" t="str">
        <f>IF(db[[#This Row],[STN K]]="",IF(db[[#This Row],[STN TG]]="",db[[#This Row],[STN B]],db[[#This Row],[STN TG]]),db[[#This Row],[STN K]])</f>
        <v>PCS</v>
      </c>
      <c r="AE8" s="40"/>
    </row>
    <row r="9" spans="1:31" ht="16.5" customHeight="1" x14ac:dyDescent="0.25">
      <c r="A9" s="40">
        <f t="shared" si="0"/>
        <v>8</v>
      </c>
      <c r="B9" s="5" t="str">
        <f>LOWER(SUBSTITUTE(SUBSTITUTE(SUBSTITUTE(SUBSTITUTE(SUBSTITUTE(SUBSTITUTE(SUBSTITUTE(SUBSTITUTE(db[[#This Row],[NB BM]]," ",),".",""),"-",""),"(",""),")",""),"/",""),"""",""),"+",""))</f>
        <v>binderclipa56483632kcuteactivity</v>
      </c>
      <c r="C9" s="5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D9" s="5" t="str">
        <f>LOWER(SUBSTITUTE(SUBSTITUTE(SUBSTITUTE(SUBSTITUTE(SUBSTITUTE(SUBSTITUTE(SUBSTITUTE(SUBSTITUTE(SUBSTITUTE(db[[#This Row],[NB PAJAK]]," ",""),"-",""),"(",""),")",""),".",""),",",""),"/",""),"""",""),"+",""))</f>
        <v/>
      </c>
      <c r="E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binderclipa56483632kcuteactivity128pcsuntana</v>
      </c>
      <c r="F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6483632kironclipbindera5cuteactivity128128pcs</v>
      </c>
      <c r="G9" s="5" t="str">
        <f>db[[#This Row],[NB NOTA_C]]&amp;LOWER(SUBSTITUTE(SUBSTITUTE(SUBSTITUTE(SUBSTITUTE(SUBSTITUTE(SUBSTITUTE(SUBSTITUTE(SUBSTITUTE(SUBSTITUTE(db[[#This Row],[FAKTUR]]," ",),".",""),"-",""),"(",""),")",""),",",""),"/",""),"""",""),"+",""))</f>
        <v>6483632kironclipbindera5cuteactivity128untana</v>
      </c>
      <c r="H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6483632kironclipbindera5cuteactivity128128pcsuntana</v>
      </c>
      <c r="I9" s="2" t="s">
        <v>3089</v>
      </c>
      <c r="J9" s="2" t="s">
        <v>3093</v>
      </c>
      <c r="K9" s="14"/>
      <c r="L9" s="2" t="s">
        <v>1336</v>
      </c>
      <c r="M9" s="34" t="e">
        <f>IF(db[[#This Row],[NB NOTA_C]]="","",COUNTIF([2]!B_MSK[concat],db[[#This Row],[NB NOTA_C]]))</f>
        <v>#REF!</v>
      </c>
      <c r="N9" s="9" t="s">
        <v>1354</v>
      </c>
      <c r="O9" s="5" t="s">
        <v>1893</v>
      </c>
      <c r="P9" s="2" t="s">
        <v>2418</v>
      </c>
      <c r="R9" s="2" t="str">
        <f>IF(db[[#This Row],[QTY/ CTN]]="","",SUBSTITUTE(SUBSTITUTE(SUBSTITUTE(db[[#This Row],[QTY/ CTN]]," ","_",2),"(",""),")","")&amp;"_")</f>
        <v>128 PCS_</v>
      </c>
      <c r="S9" s="2">
        <f>IF(db[[#This Row],[H_QTY/ CTN]]="","",SEARCH("_",db[[#This Row],[H_QTY/ CTN]]))</f>
        <v>8</v>
      </c>
      <c r="T9" s="2">
        <f>IF(db[[#This Row],[H_QTY/ CTN]]="","",LEN(db[[#This Row],[H_QTY/ CTN]]))</f>
        <v>8</v>
      </c>
      <c r="U9" s="41" t="str">
        <f>IF(db[[#This Row],[H_QTY/ CTN]]="","",LEFT(db[[#This Row],[H_QTY/ CTN]],db[[#This Row],[H_1]]-1))</f>
        <v>128 PCS</v>
      </c>
      <c r="V9" s="40" t="str">
        <f>IF(NOT(db[[#This Row],[H_1]]=db[[#This Row],[H_2]]),MID(db[[#This Row],[H_QTY/ CTN]],db[[#This Row],[H_1]]+1,db[[#This Row],[H_2]]-db[[#This Row],[H_1]]-1),"")</f>
        <v/>
      </c>
      <c r="W9" s="40" t="str">
        <f>IF(db[[#This Row],[QTY/ CTN B]]="","",LEFT(db[[#This Row],[QTY/ CTN B]],SEARCH(" ",db[[#This Row],[QTY/ CTN B]],1)-1))</f>
        <v>128</v>
      </c>
      <c r="X9" s="40" t="str">
        <f>IF(db[[#This Row],[QTY/ CTN B]]="","",RIGHT(db[[#This Row],[QTY/ CTN B]],LEN(db[[#This Row],[QTY/ CTN B]])-SEARCH(" ",db[[#This Row],[QTY/ CTN B]],1)))</f>
        <v>PCS</v>
      </c>
      <c r="Y9" s="40" t="str">
        <f>IF(db[[#This Row],[QTY/ CTN TG]]="",IF(db[[#This Row],[STN TG]]="","",12),LEFT(db[[#This Row],[QTY/ CTN TG]],SEARCH(" ",db[[#This Row],[QTY/ CTN TG]],1)-1))</f>
        <v/>
      </c>
      <c r="Z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" s="40" t="str">
        <f>IF(db[[#This Row],[STN K]]="","",IF(db[[#This Row],[STN TG]]="LSN",12,""))</f>
        <v/>
      </c>
      <c r="AB9" s="40" t="str">
        <f>IF(db[[#This Row],[STN TG]]="LSN","PCS","")</f>
        <v/>
      </c>
      <c r="AC9" s="40">
        <f>db[[#This Row],[QTY B]]*IF(db[[#This Row],[QTY TG]]="",1,db[[#This Row],[QTY TG]])*IF(db[[#This Row],[QTY K]]="",1,db[[#This Row],[QTY K]])</f>
        <v>128</v>
      </c>
      <c r="AD9" s="40" t="str">
        <f>IF(db[[#This Row],[STN K]]="",IF(db[[#This Row],[STN TG]]="",db[[#This Row],[STN B]],db[[#This Row],[STN TG]]),db[[#This Row],[STN K]])</f>
        <v>PCS</v>
      </c>
      <c r="AE9" s="40"/>
    </row>
    <row r="10" spans="1:31" ht="16.5" customHeight="1" x14ac:dyDescent="0.25">
      <c r="A10" s="40">
        <f t="shared" si="0"/>
        <v>9</v>
      </c>
      <c r="B10" s="5" t="str">
        <f>LOWER(SUBSTITUTE(SUBSTITUTE(SUBSTITUTE(SUBSTITUTE(SUBSTITUTE(SUBSTITUTE(SUBSTITUTE(SUBSTITUTE(db[[#This Row],[NB BM]]," ",),".",""),"-",""),"(",""),")",""),"/",""),"""",""),"+",""))</f>
        <v>binderclipb59383316kslowlife</v>
      </c>
      <c r="C10" s="5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D10" s="5" t="str">
        <f>LOWER(SUBSTITUTE(SUBSTITUTE(SUBSTITUTE(SUBSTITUTE(SUBSTITUTE(SUBSTITUTE(SUBSTITUTE(SUBSTITUTE(SUBSTITUTE(db[[#This Row],[NB PAJAK]]," ",""),"-",""),"(",""),")",""),".",""),",",""),"/",""),"""",""),"+",""))</f>
        <v/>
      </c>
      <c r="E1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binderclipb59383316kslowlife96pcsuntana</v>
      </c>
      <c r="F1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9383316kironclipbinderb5slowlife9696pcs</v>
      </c>
      <c r="G10" s="5" t="str">
        <f>db[[#This Row],[NB NOTA_C]]&amp;LOWER(SUBSTITUTE(SUBSTITUTE(SUBSTITUTE(SUBSTITUTE(SUBSTITUTE(SUBSTITUTE(SUBSTITUTE(SUBSTITUTE(SUBSTITUTE(db[[#This Row],[FAKTUR]]," ",),".",""),"-",""),"(",""),")",""),",",""),"/",""),"""",""),"+",""))</f>
        <v>9383316kironclipbinderb5slowlife96untana</v>
      </c>
      <c r="H1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9383316kironclipbinderb5slowlife9696pcsuntana</v>
      </c>
      <c r="I10" s="2" t="s">
        <v>2794</v>
      </c>
      <c r="J10" s="2" t="s">
        <v>2791</v>
      </c>
      <c r="K10" s="14"/>
      <c r="L10" s="2" t="s">
        <v>1336</v>
      </c>
      <c r="M10" s="34" t="e">
        <f>IF(db[[#This Row],[NB NOTA_C]]="","",COUNTIF([2]!B_MSK[concat],db[[#This Row],[NB NOTA_C]]))</f>
        <v>#REF!</v>
      </c>
      <c r="N10" s="9" t="s">
        <v>1354</v>
      </c>
      <c r="O10" s="5" t="s">
        <v>1388</v>
      </c>
      <c r="P10" s="2" t="s">
        <v>2418</v>
      </c>
      <c r="Q10" s="5"/>
      <c r="R10" s="5" t="str">
        <f>IF(db[[#This Row],[QTY/ CTN]]="","",SUBSTITUTE(SUBSTITUTE(SUBSTITUTE(db[[#This Row],[QTY/ CTN]]," ","_",2),"(",""),")","")&amp;"_")</f>
        <v>96 PCS_</v>
      </c>
      <c r="S10" s="5">
        <f>IF(db[[#This Row],[H_QTY/ CTN]]="","",SEARCH("_",db[[#This Row],[H_QTY/ CTN]]))</f>
        <v>7</v>
      </c>
      <c r="T10" s="5">
        <f>IF(db[[#This Row],[H_QTY/ CTN]]="","",LEN(db[[#This Row],[H_QTY/ CTN]]))</f>
        <v>7</v>
      </c>
      <c r="U10" s="41" t="str">
        <f>IF(db[[#This Row],[H_QTY/ CTN]]="","",LEFT(db[[#This Row],[H_QTY/ CTN]],db[[#This Row],[H_1]]-1))</f>
        <v>96 PCS</v>
      </c>
      <c r="V10" s="40" t="str">
        <f>IF(NOT(db[[#This Row],[H_1]]=db[[#This Row],[H_2]]),MID(db[[#This Row],[H_QTY/ CTN]],db[[#This Row],[H_1]]+1,db[[#This Row],[H_2]]-db[[#This Row],[H_1]]-1),"")</f>
        <v/>
      </c>
      <c r="W10" s="40" t="str">
        <f>IF(db[[#This Row],[QTY/ CTN B]]="","",LEFT(db[[#This Row],[QTY/ CTN B]],SEARCH(" ",db[[#This Row],[QTY/ CTN B]],1)-1))</f>
        <v>96</v>
      </c>
      <c r="X10" s="40" t="str">
        <f>IF(db[[#This Row],[QTY/ CTN B]]="","",RIGHT(db[[#This Row],[QTY/ CTN B]],LEN(db[[#This Row],[QTY/ CTN B]])-SEARCH(" ",db[[#This Row],[QTY/ CTN B]],1)))</f>
        <v>PCS</v>
      </c>
      <c r="Y10" s="40" t="str">
        <f>IF(db[[#This Row],[QTY/ CTN TG]]="",IF(db[[#This Row],[STN TG]]="","",12),LEFT(db[[#This Row],[QTY/ CTN TG]],SEARCH(" ",db[[#This Row],[QTY/ CTN TG]],1)-1))</f>
        <v/>
      </c>
      <c r="Z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" s="40" t="str">
        <f>IF(db[[#This Row],[STN K]]="","",IF(db[[#This Row],[STN TG]]="LSN",12,""))</f>
        <v/>
      </c>
      <c r="AB10" s="40" t="str">
        <f>IF(db[[#This Row],[STN TG]]="LSN","PCS","")</f>
        <v/>
      </c>
      <c r="AC10" s="40">
        <f>db[[#This Row],[QTY B]]*IF(db[[#This Row],[QTY TG]]="",1,db[[#This Row],[QTY TG]])*IF(db[[#This Row],[QTY K]]="",1,db[[#This Row],[QTY K]])</f>
        <v>96</v>
      </c>
      <c r="AD10" s="40" t="str">
        <f>IF(db[[#This Row],[STN K]]="",IF(db[[#This Row],[STN TG]]="",db[[#This Row],[STN B]],db[[#This Row],[STN TG]]),db[[#This Row],[STN K]])</f>
        <v>PCS</v>
      </c>
      <c r="AE10" s="40"/>
    </row>
    <row r="11" spans="1:31" ht="16.5" customHeight="1" x14ac:dyDescent="0.25">
      <c r="A11" s="40">
        <f t="shared" si="0"/>
        <v>10</v>
      </c>
      <c r="B11" s="5" t="str">
        <f>LOWER(SUBSTITUTE(SUBSTITUTE(SUBSTITUTE(SUBSTITUTE(SUBSTITUTE(SUBSTITUTE(SUBSTITUTE(SUBSTITUTE(db[[#This Row],[NB BM]]," ",),".",""),"-",""),"(",""),")",""),"/",""),"""",""),"+",""))</f>
        <v>binderclipb59383416kcornermoodpp</v>
      </c>
      <c r="C11" s="5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D11" s="5" t="str">
        <f>LOWER(SUBSTITUTE(SUBSTITUTE(SUBSTITUTE(SUBSTITUTE(SUBSTITUTE(SUBSTITUTE(SUBSTITUTE(SUBSTITUTE(SUBSTITUTE(db[[#This Row],[NB PAJAK]]," ",""),"-",""),"(",""),")",""),".",""),",",""),"/",""),"""",""),"+",""))</f>
        <v/>
      </c>
      <c r="E1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binderclipb59383416kcornermoodpp96pcsuntana</v>
      </c>
      <c r="F1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9383416kironclipbinderb5cornermoodpp9696pcs</v>
      </c>
      <c r="G11" s="5" t="str">
        <f>db[[#This Row],[NB NOTA_C]]&amp;LOWER(SUBSTITUTE(SUBSTITUTE(SUBSTITUTE(SUBSTITUTE(SUBSTITUTE(SUBSTITUTE(SUBSTITUTE(SUBSTITUTE(SUBSTITUTE(db[[#This Row],[FAKTUR]]," ",),".",""),"-",""),"(",""),")",""),",",""),"/",""),"""",""),"+",""))</f>
        <v>9383416kironclipbinderb5cornermoodpp96untana</v>
      </c>
      <c r="H1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9383416kironclipbinderb5cornermoodpp9696pcsuntana</v>
      </c>
      <c r="I11" s="2" t="s">
        <v>2796</v>
      </c>
      <c r="J11" s="2" t="s">
        <v>3079</v>
      </c>
      <c r="K11" s="14"/>
      <c r="L11" s="2" t="s">
        <v>1336</v>
      </c>
      <c r="M11" s="34" t="e">
        <f>IF(db[[#This Row],[NB NOTA_C]]="","",COUNTIF([2]!B_MSK[concat],db[[#This Row],[NB NOTA_C]]))</f>
        <v>#REF!</v>
      </c>
      <c r="N11" s="9" t="s">
        <v>1354</v>
      </c>
      <c r="O11" s="5" t="s">
        <v>1388</v>
      </c>
      <c r="P11" s="2" t="s">
        <v>2418</v>
      </c>
      <c r="Q11" s="5"/>
      <c r="R11" s="5" t="str">
        <f>IF(db[[#This Row],[QTY/ CTN]]="","",SUBSTITUTE(SUBSTITUTE(SUBSTITUTE(db[[#This Row],[QTY/ CTN]]," ","_",2),"(",""),")","")&amp;"_")</f>
        <v>96 PCS_</v>
      </c>
      <c r="S11" s="5">
        <f>IF(db[[#This Row],[H_QTY/ CTN]]="","",SEARCH("_",db[[#This Row],[H_QTY/ CTN]]))</f>
        <v>7</v>
      </c>
      <c r="T11" s="5">
        <f>IF(db[[#This Row],[H_QTY/ CTN]]="","",LEN(db[[#This Row],[H_QTY/ CTN]]))</f>
        <v>7</v>
      </c>
      <c r="U11" s="41" t="str">
        <f>IF(db[[#This Row],[H_QTY/ CTN]]="","",LEFT(db[[#This Row],[H_QTY/ CTN]],db[[#This Row],[H_1]]-1))</f>
        <v>96 PCS</v>
      </c>
      <c r="V11" s="40" t="str">
        <f>IF(NOT(db[[#This Row],[H_1]]=db[[#This Row],[H_2]]),MID(db[[#This Row],[H_QTY/ CTN]],db[[#This Row],[H_1]]+1,db[[#This Row],[H_2]]-db[[#This Row],[H_1]]-1),"")</f>
        <v/>
      </c>
      <c r="W11" s="40" t="str">
        <f>IF(db[[#This Row],[QTY/ CTN B]]="","",LEFT(db[[#This Row],[QTY/ CTN B]],SEARCH(" ",db[[#This Row],[QTY/ CTN B]],1)-1))</f>
        <v>96</v>
      </c>
      <c r="X11" s="40" t="str">
        <f>IF(db[[#This Row],[QTY/ CTN B]]="","",RIGHT(db[[#This Row],[QTY/ CTN B]],LEN(db[[#This Row],[QTY/ CTN B]])-SEARCH(" ",db[[#This Row],[QTY/ CTN B]],1)))</f>
        <v>PCS</v>
      </c>
      <c r="Y11" s="40" t="str">
        <f>IF(db[[#This Row],[QTY/ CTN TG]]="",IF(db[[#This Row],[STN TG]]="","",12),LEFT(db[[#This Row],[QTY/ CTN TG]],SEARCH(" ",db[[#This Row],[QTY/ CTN TG]],1)-1))</f>
        <v/>
      </c>
      <c r="Z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" s="40" t="str">
        <f>IF(db[[#This Row],[STN K]]="","",IF(db[[#This Row],[STN TG]]="LSN",12,""))</f>
        <v/>
      </c>
      <c r="AB11" s="40" t="str">
        <f>IF(db[[#This Row],[STN TG]]="LSN","PCS","")</f>
        <v/>
      </c>
      <c r="AC11" s="40">
        <f>db[[#This Row],[QTY B]]*IF(db[[#This Row],[QTY TG]]="",1,db[[#This Row],[QTY TG]])*IF(db[[#This Row],[QTY K]]="",1,db[[#This Row],[QTY K]])</f>
        <v>96</v>
      </c>
      <c r="AD11" s="40" t="str">
        <f>IF(db[[#This Row],[STN K]]="",IF(db[[#This Row],[STN TG]]="",db[[#This Row],[STN B]],db[[#This Row],[STN TG]]),db[[#This Row],[STN K]])</f>
        <v>PCS</v>
      </c>
      <c r="AE11" s="40"/>
    </row>
    <row r="12" spans="1:31" ht="16.5" customHeight="1" x14ac:dyDescent="0.25">
      <c r="A12" s="40">
        <f t="shared" si="0"/>
        <v>11</v>
      </c>
      <c r="B12" s="5" t="str">
        <f>LOWER(SUBSTITUTE(SUBSTITUTE(SUBSTITUTE(SUBSTITUTE(SUBSTITUTE(SUBSTITUTE(SUBSTITUTE(SUBSTITUTE(db[[#This Row],[NB BM]]," ",),".",""),"-",""),"(",""),")",""),"/",""),"""",""),"+",""))</f>
        <v>binderclipb59383516kstreetbasketball</v>
      </c>
      <c r="C12" s="5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D12" s="5" t="str">
        <f>LOWER(SUBSTITUTE(SUBSTITUTE(SUBSTITUTE(SUBSTITUTE(SUBSTITUTE(SUBSTITUTE(SUBSTITUTE(SUBSTITUTE(SUBSTITUTE(db[[#This Row],[NB PAJAK]]," ",""),"-",""),"(",""),")",""),".",""),",",""),"/",""),"""",""),"+",""))</f>
        <v/>
      </c>
      <c r="E1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binderclipb59383516kstreetbasketball96pcsuntana</v>
      </c>
      <c r="F1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9383516kironclipbinderb5streetbasketball9696pcs</v>
      </c>
      <c r="G12" s="5" t="str">
        <f>db[[#This Row],[NB NOTA_C]]&amp;LOWER(SUBSTITUTE(SUBSTITUTE(SUBSTITUTE(SUBSTITUTE(SUBSTITUTE(SUBSTITUTE(SUBSTITUTE(SUBSTITUTE(SUBSTITUTE(db[[#This Row],[FAKTUR]]," ",),".",""),"-",""),"(",""),")",""),",",""),"/",""),"""",""),"+",""))</f>
        <v>9383516kironclipbinderb5streetbasketball96untana</v>
      </c>
      <c r="H1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9383516kironclipbinderb5streetbasketball9696pcsuntana</v>
      </c>
      <c r="I12" s="2" t="s">
        <v>2795</v>
      </c>
      <c r="J12" s="2" t="s">
        <v>2792</v>
      </c>
      <c r="K12" s="14"/>
      <c r="L12" s="2" t="s">
        <v>1336</v>
      </c>
      <c r="M12" s="34" t="e">
        <f>IF(db[[#This Row],[NB NOTA_C]]="","",COUNTIF([2]!B_MSK[concat],db[[#This Row],[NB NOTA_C]]))</f>
        <v>#REF!</v>
      </c>
      <c r="N12" s="9" t="s">
        <v>1354</v>
      </c>
      <c r="O12" s="5" t="s">
        <v>1388</v>
      </c>
      <c r="P12" s="2" t="s">
        <v>2418</v>
      </c>
      <c r="Q12" s="5"/>
      <c r="R12" s="5" t="str">
        <f>IF(db[[#This Row],[QTY/ CTN]]="","",SUBSTITUTE(SUBSTITUTE(SUBSTITUTE(db[[#This Row],[QTY/ CTN]]," ","_",2),"(",""),")","")&amp;"_")</f>
        <v>96 PCS_</v>
      </c>
      <c r="S12" s="5">
        <f>IF(db[[#This Row],[H_QTY/ CTN]]="","",SEARCH("_",db[[#This Row],[H_QTY/ CTN]]))</f>
        <v>7</v>
      </c>
      <c r="T12" s="5">
        <f>IF(db[[#This Row],[H_QTY/ CTN]]="","",LEN(db[[#This Row],[H_QTY/ CTN]]))</f>
        <v>7</v>
      </c>
      <c r="U12" s="41" t="str">
        <f>IF(db[[#This Row],[H_QTY/ CTN]]="","",LEFT(db[[#This Row],[H_QTY/ CTN]],db[[#This Row],[H_1]]-1))</f>
        <v>96 PCS</v>
      </c>
      <c r="V12" s="40" t="str">
        <f>IF(NOT(db[[#This Row],[H_1]]=db[[#This Row],[H_2]]),MID(db[[#This Row],[H_QTY/ CTN]],db[[#This Row],[H_1]]+1,db[[#This Row],[H_2]]-db[[#This Row],[H_1]]-1),"")</f>
        <v/>
      </c>
      <c r="W12" s="40" t="str">
        <f>IF(db[[#This Row],[QTY/ CTN B]]="","",LEFT(db[[#This Row],[QTY/ CTN B]],SEARCH(" ",db[[#This Row],[QTY/ CTN B]],1)-1))</f>
        <v>96</v>
      </c>
      <c r="X12" s="40" t="str">
        <f>IF(db[[#This Row],[QTY/ CTN B]]="","",RIGHT(db[[#This Row],[QTY/ CTN B]],LEN(db[[#This Row],[QTY/ CTN B]])-SEARCH(" ",db[[#This Row],[QTY/ CTN B]],1)))</f>
        <v>PCS</v>
      </c>
      <c r="Y12" s="40" t="str">
        <f>IF(db[[#This Row],[QTY/ CTN TG]]="",IF(db[[#This Row],[STN TG]]="","",12),LEFT(db[[#This Row],[QTY/ CTN TG]],SEARCH(" ",db[[#This Row],[QTY/ CTN TG]],1)-1))</f>
        <v/>
      </c>
      <c r="Z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" s="40" t="str">
        <f>IF(db[[#This Row],[STN K]]="","",IF(db[[#This Row],[STN TG]]="LSN",12,""))</f>
        <v/>
      </c>
      <c r="AB12" s="40" t="str">
        <f>IF(db[[#This Row],[STN TG]]="LSN","PCS","")</f>
        <v/>
      </c>
      <c r="AC12" s="40">
        <f>db[[#This Row],[QTY B]]*IF(db[[#This Row],[QTY TG]]="",1,db[[#This Row],[QTY TG]])*IF(db[[#This Row],[QTY K]]="",1,db[[#This Row],[QTY K]])</f>
        <v>96</v>
      </c>
      <c r="AD12" s="40" t="str">
        <f>IF(db[[#This Row],[STN K]]="",IF(db[[#This Row],[STN TG]]="",db[[#This Row],[STN B]],db[[#This Row],[STN TG]]),db[[#This Row],[STN K]])</f>
        <v>PCS</v>
      </c>
      <c r="AE12" s="40"/>
    </row>
    <row r="13" spans="1:31" ht="16.5" customHeight="1" x14ac:dyDescent="0.25">
      <c r="A13" s="40">
        <f t="shared" si="0"/>
        <v>12</v>
      </c>
      <c r="B13" s="5" t="str">
        <f>LOWER(SUBSTITUTE(SUBSTITUTE(SUBSTITUTE(SUBSTITUTE(SUBSTITUTE(SUBSTITUTE(SUBSTITUTE(SUBSTITUTE(db[[#This Row],[NB BM]]," ",),".",""),"-",""),"(",""),")",""),"/",""),"""",""),"+",""))</f>
        <v>binderclipb59383616kcuteactivity</v>
      </c>
      <c r="C13" s="5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D13" s="5" t="str">
        <f>LOWER(SUBSTITUTE(SUBSTITUTE(SUBSTITUTE(SUBSTITUTE(SUBSTITUTE(SUBSTITUTE(SUBSTITUTE(SUBSTITUTE(SUBSTITUTE(db[[#This Row],[NB PAJAK]]," ",""),"-",""),"(",""),")",""),".",""),",",""),"/",""),"""",""),"+",""))</f>
        <v/>
      </c>
      <c r="E1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binderclipb59383616kcuteactivity96pcsuntana</v>
      </c>
      <c r="F1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9383616kironclipbinderb5cuteactivity9696pcs</v>
      </c>
      <c r="G13" s="5" t="str">
        <f>db[[#This Row],[NB NOTA_C]]&amp;LOWER(SUBSTITUTE(SUBSTITUTE(SUBSTITUTE(SUBSTITUTE(SUBSTITUTE(SUBSTITUTE(SUBSTITUTE(SUBSTITUTE(SUBSTITUTE(db[[#This Row],[FAKTUR]]," ",),".",""),"-",""),"(",""),")",""),",",""),"/",""),"""",""),"+",""))</f>
        <v>9383616kironclipbinderb5cuteactivity96untana</v>
      </c>
      <c r="H1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9383616kironclipbinderb5cuteactivity9696pcsuntana</v>
      </c>
      <c r="I13" s="2" t="s">
        <v>2793</v>
      </c>
      <c r="J13" s="2" t="s">
        <v>2790</v>
      </c>
      <c r="K13" s="14"/>
      <c r="L13" s="2" t="s">
        <v>1336</v>
      </c>
      <c r="M13" s="34" t="e">
        <f>IF(db[[#This Row],[NB NOTA_C]]="","",COUNTIF([2]!B_MSK[concat],db[[#This Row],[NB NOTA_C]]))</f>
        <v>#REF!</v>
      </c>
      <c r="N13" s="9" t="s">
        <v>1354</v>
      </c>
      <c r="O13" s="5" t="s">
        <v>1388</v>
      </c>
      <c r="P13" s="2" t="s">
        <v>2418</v>
      </c>
      <c r="Q13" s="5"/>
      <c r="R13" s="5" t="str">
        <f>IF(db[[#This Row],[QTY/ CTN]]="","",SUBSTITUTE(SUBSTITUTE(SUBSTITUTE(db[[#This Row],[QTY/ CTN]]," ","_",2),"(",""),")","")&amp;"_")</f>
        <v>96 PCS_</v>
      </c>
      <c r="S13" s="5">
        <f>IF(db[[#This Row],[H_QTY/ CTN]]="","",SEARCH("_",db[[#This Row],[H_QTY/ CTN]]))</f>
        <v>7</v>
      </c>
      <c r="T13" s="5">
        <f>IF(db[[#This Row],[H_QTY/ CTN]]="","",LEN(db[[#This Row],[H_QTY/ CTN]]))</f>
        <v>7</v>
      </c>
      <c r="U13" s="41" t="str">
        <f>IF(db[[#This Row],[H_QTY/ CTN]]="","",LEFT(db[[#This Row],[H_QTY/ CTN]],db[[#This Row],[H_1]]-1))</f>
        <v>96 PCS</v>
      </c>
      <c r="V13" s="40" t="str">
        <f>IF(NOT(db[[#This Row],[H_1]]=db[[#This Row],[H_2]]),MID(db[[#This Row],[H_QTY/ CTN]],db[[#This Row],[H_1]]+1,db[[#This Row],[H_2]]-db[[#This Row],[H_1]]-1),"")</f>
        <v/>
      </c>
      <c r="W13" s="40" t="str">
        <f>IF(db[[#This Row],[QTY/ CTN B]]="","",LEFT(db[[#This Row],[QTY/ CTN B]],SEARCH(" ",db[[#This Row],[QTY/ CTN B]],1)-1))</f>
        <v>96</v>
      </c>
      <c r="X13" s="40" t="str">
        <f>IF(db[[#This Row],[QTY/ CTN B]]="","",RIGHT(db[[#This Row],[QTY/ CTN B]],LEN(db[[#This Row],[QTY/ CTN B]])-SEARCH(" ",db[[#This Row],[QTY/ CTN B]],1)))</f>
        <v>PCS</v>
      </c>
      <c r="Y13" s="40" t="str">
        <f>IF(db[[#This Row],[QTY/ CTN TG]]="",IF(db[[#This Row],[STN TG]]="","",12),LEFT(db[[#This Row],[QTY/ CTN TG]],SEARCH(" ",db[[#This Row],[QTY/ CTN TG]],1)-1))</f>
        <v/>
      </c>
      <c r="Z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" s="40" t="str">
        <f>IF(db[[#This Row],[STN K]]="","",IF(db[[#This Row],[STN TG]]="LSN",12,""))</f>
        <v/>
      </c>
      <c r="AB13" s="40" t="str">
        <f>IF(db[[#This Row],[STN TG]]="LSN","PCS","")</f>
        <v/>
      </c>
      <c r="AC13" s="40">
        <f>db[[#This Row],[QTY B]]*IF(db[[#This Row],[QTY TG]]="",1,db[[#This Row],[QTY TG]])*IF(db[[#This Row],[QTY K]]="",1,db[[#This Row],[QTY K]])</f>
        <v>96</v>
      </c>
      <c r="AD13" s="40" t="str">
        <f>IF(db[[#This Row],[STN K]]="",IF(db[[#This Row],[STN TG]]="",db[[#This Row],[STN B]],db[[#This Row],[STN TG]]),db[[#This Row],[STN K]])</f>
        <v>PCS</v>
      </c>
      <c r="AE13" s="40"/>
    </row>
    <row r="14" spans="1:31" ht="16.5" customHeight="1" x14ac:dyDescent="0.25">
      <c r="A14" s="40">
        <f t="shared" si="0"/>
        <v>13</v>
      </c>
      <c r="B14" s="82" t="str">
        <f>LOWER(SUBSTITUTE(SUBSTITUTE(SUBSTITUTE(SUBSTITUTE(SUBSTITUTE(SUBSTITUTE(SUBSTITUTE(SUBSTITUTE(db[[#This Row],[NB BM]]," ",),".",""),"-",""),"(",""),")",""),"/",""),"""",""),"+",""))</f>
        <v>bindera532ka564828bailingniao</v>
      </c>
      <c r="C14" s="82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D14" s="82" t="str">
        <f>LOWER(SUBSTITUTE(SUBSTITUTE(SUBSTITUTE(SUBSTITUTE(SUBSTITUTE(SUBSTITUTE(SUBSTITUTE(SUBSTITUTE(SUBSTITUTE(db[[#This Row],[NB PAJAK]]," ",""),"-",""),"(",""),")",""),".",""),",",""),"/",""),"""",""),"+",""))</f>
        <v/>
      </c>
      <c r="E1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bindera532ka564828bailingniao128pcsuntana</v>
      </c>
      <c r="F1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a564828bindera5|32kbailingniao128128pcs</v>
      </c>
      <c r="G14" s="82" t="str">
        <f>db[[#This Row],[NB NOTA_C]]&amp;LOWER(SUBSTITUTE(SUBSTITUTE(SUBSTITUTE(SUBSTITUTE(SUBSTITUTE(SUBSTITUTE(SUBSTITUTE(SUBSTITUTE(SUBSTITUTE(db[[#This Row],[FAKTUR]]," ",),".",""),"-",""),"(",""),")",""),",",""),"/",""),"""",""),"+",""))</f>
        <v>a564828bindera5|32kbailingniao128untana</v>
      </c>
      <c r="H1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a564828bindera5|32kbailingniao128128pcsuntana</v>
      </c>
      <c r="I14" s="7" t="s">
        <v>3437</v>
      </c>
      <c r="J14" s="7" t="s">
        <v>3435</v>
      </c>
      <c r="K14" s="15"/>
      <c r="L14" s="2" t="s">
        <v>1336</v>
      </c>
      <c r="M14" s="83" t="e">
        <f>IF(db[[#This Row],[NB NOTA_C]]="","",COUNTIF([2]!B_MSK[concat],db[[#This Row],[NB NOTA_C]]))</f>
        <v>#REF!</v>
      </c>
      <c r="N14" s="84" t="s">
        <v>1354</v>
      </c>
      <c r="O14" s="82" t="s">
        <v>1893</v>
      </c>
      <c r="P14" s="7" t="s">
        <v>2439</v>
      </c>
      <c r="Q14" s="82"/>
      <c r="R14" s="82" t="str">
        <f>IF(db[[#This Row],[QTY/ CTN]]="","",SUBSTITUTE(SUBSTITUTE(SUBSTITUTE(db[[#This Row],[QTY/ CTN]]," ","_",2),"(",""),")","")&amp;"_")</f>
        <v>128 PCS_</v>
      </c>
      <c r="S14" s="82">
        <f>IF(db[[#This Row],[H_QTY/ CTN]]="","",SEARCH("_",db[[#This Row],[H_QTY/ CTN]]))</f>
        <v>8</v>
      </c>
      <c r="T14" s="82">
        <f>IF(db[[#This Row],[H_QTY/ CTN]]="","",LEN(db[[#This Row],[H_QTY/ CTN]]))</f>
        <v>8</v>
      </c>
      <c r="U14" s="85" t="str">
        <f>IF(db[[#This Row],[H_QTY/ CTN]]="","",LEFT(db[[#This Row],[H_QTY/ CTN]],db[[#This Row],[H_1]]-1))</f>
        <v>128 PCS</v>
      </c>
      <c r="V14" s="85" t="str">
        <f>IF(NOT(db[[#This Row],[H_1]]=db[[#This Row],[H_2]]),MID(db[[#This Row],[H_QTY/ CTN]],db[[#This Row],[H_1]]+1,db[[#This Row],[H_2]]-db[[#This Row],[H_1]]-1),"")</f>
        <v/>
      </c>
      <c r="W14" s="40" t="str">
        <f>IF(db[[#This Row],[QTY/ CTN B]]="","",LEFT(db[[#This Row],[QTY/ CTN B]],SEARCH(" ",db[[#This Row],[QTY/ CTN B]],1)-1))</f>
        <v>128</v>
      </c>
      <c r="X14" s="40" t="str">
        <f>IF(db[[#This Row],[QTY/ CTN B]]="","",RIGHT(db[[#This Row],[QTY/ CTN B]],LEN(db[[#This Row],[QTY/ CTN B]])-SEARCH(" ",db[[#This Row],[QTY/ CTN B]],1)))</f>
        <v>PCS</v>
      </c>
      <c r="Y14" s="40" t="str">
        <f>IF(db[[#This Row],[QTY/ CTN TG]]="",IF(db[[#This Row],[STN TG]]="","",12),LEFT(db[[#This Row],[QTY/ CTN TG]],SEARCH(" ",db[[#This Row],[QTY/ CTN TG]],1)-1))</f>
        <v/>
      </c>
      <c r="Z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" s="40" t="str">
        <f>IF(db[[#This Row],[STN K]]="","",IF(db[[#This Row],[STN TG]]="LSN",12,""))</f>
        <v/>
      </c>
      <c r="AB14" s="40" t="str">
        <f>IF(db[[#This Row],[STN TG]]="LSN","PCS","")</f>
        <v/>
      </c>
      <c r="AC14" s="40">
        <f>db[[#This Row],[QTY B]]*IF(db[[#This Row],[QTY TG]]="",1,db[[#This Row],[QTY TG]])*IF(db[[#This Row],[QTY K]]="",1,db[[#This Row],[QTY K]])</f>
        <v>128</v>
      </c>
      <c r="AD14" s="40" t="str">
        <f>IF(db[[#This Row],[STN K]]="",IF(db[[#This Row],[STN TG]]="",db[[#This Row],[STN B]],db[[#This Row],[STN TG]]),db[[#This Row],[STN K]])</f>
        <v>PCS</v>
      </c>
      <c r="AE14" s="40"/>
    </row>
    <row r="15" spans="1:31" ht="16.5" customHeight="1" x14ac:dyDescent="0.25">
      <c r="A15" s="40">
        <f t="shared" si="0"/>
        <v>14</v>
      </c>
      <c r="B15" s="5" t="str">
        <f>LOWER(SUBSTITUTE(SUBSTITUTE(SUBSTITUTE(SUBSTITUTE(SUBSTITUTE(SUBSTITUTE(SUBSTITUTE(SUBSTITUTE(db[[#This Row],[NB BM]]," ",),".",""),"-",""),"(",""),")",""),"/",""),"""",""),"+",""))</f>
        <v>abjadangkaabc1232610r</v>
      </c>
      <c r="C15" s="5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D15" s="5" t="str">
        <f>LOWER(SUBSTITUTE(SUBSTITUTE(SUBSTITUTE(SUBSTITUTE(SUBSTITUTE(SUBSTITUTE(SUBSTITUTE(SUBSTITUTE(SUBSTITUTE(db[[#This Row],[NB PAJAK]]," ",""),"-",""),"(",""),")",""),".",""),",",""),"/",""),"""",""),"+",""))</f>
        <v/>
      </c>
      <c r="E1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abjadangkaabc1232610r12lsnuntana</v>
      </c>
      <c r="F1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abjadangkaabc123261dr12lsn</v>
      </c>
      <c r="G15" s="5" t="str">
        <f>db[[#This Row],[NB NOTA_C]]&amp;LOWER(SUBSTITUTE(SUBSTITUTE(SUBSTITUTE(SUBSTITUTE(SUBSTITUTE(SUBSTITUTE(SUBSTITUTE(SUBSTITUTE(SUBSTITUTE(db[[#This Row],[FAKTUR]]," ",),".",""),"-",""),"(",""),")",""),",",""),"/",""),"""",""),"+",""))</f>
        <v>abjadangkaabc123261druntana</v>
      </c>
      <c r="H1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abjadangkaabc123261dr12lsnuntana</v>
      </c>
      <c r="I15" s="2" t="s">
        <v>784</v>
      </c>
      <c r="J15" s="2" t="s">
        <v>997</v>
      </c>
      <c r="K15" s="14"/>
      <c r="L15" s="2" t="s">
        <v>1336</v>
      </c>
      <c r="M15" s="34" t="e">
        <f>IF(db[[#This Row],[NB NOTA_C]]="","",COUNTIF([2]!B_MSK[concat],db[[#This Row],[NB NOTA_C]]))</f>
        <v>#REF!</v>
      </c>
      <c r="N15" s="14" t="s">
        <v>1340</v>
      </c>
      <c r="O15" s="2" t="s">
        <v>1376</v>
      </c>
      <c r="P15" s="2" t="s">
        <v>2422</v>
      </c>
      <c r="R15" s="2" t="str">
        <f>IF(db[[#This Row],[QTY/ CTN]]="","",SUBSTITUTE(SUBSTITUTE(SUBSTITUTE(db[[#This Row],[QTY/ CTN]]," ","_",2),"(",""),")","")&amp;"_")</f>
        <v>12 LSN_</v>
      </c>
      <c r="S15" s="2">
        <f>IF(db[[#This Row],[H_QTY/ CTN]]="","",SEARCH("_",db[[#This Row],[H_QTY/ CTN]]))</f>
        <v>7</v>
      </c>
      <c r="T15" s="2">
        <f>IF(db[[#This Row],[H_QTY/ CTN]]="","",LEN(db[[#This Row],[H_QTY/ CTN]]))</f>
        <v>7</v>
      </c>
      <c r="U15" s="41" t="str">
        <f>IF(db[[#This Row],[H_QTY/ CTN]]="","",LEFT(db[[#This Row],[H_QTY/ CTN]],db[[#This Row],[H_1]]-1))</f>
        <v>12 LSN</v>
      </c>
      <c r="V15" s="40" t="str">
        <f>IF(NOT(db[[#This Row],[H_1]]=db[[#This Row],[H_2]]),MID(db[[#This Row],[H_QTY/ CTN]],db[[#This Row],[H_1]]+1,db[[#This Row],[H_2]]-db[[#This Row],[H_1]]-1),"")</f>
        <v/>
      </c>
      <c r="W15" s="40" t="str">
        <f>IF(db[[#This Row],[QTY/ CTN B]]="","",LEFT(db[[#This Row],[QTY/ CTN B]],SEARCH(" ",db[[#This Row],[QTY/ CTN B]],1)-1))</f>
        <v>12</v>
      </c>
      <c r="X15" s="40" t="str">
        <f>IF(db[[#This Row],[QTY/ CTN B]]="","",RIGHT(db[[#This Row],[QTY/ CTN B]],LEN(db[[#This Row],[QTY/ CTN B]])-SEARCH(" ",db[[#This Row],[QTY/ CTN B]],1)))</f>
        <v>LSN</v>
      </c>
      <c r="Y15" s="40">
        <f>IF(db[[#This Row],[QTY/ CTN TG]]="",IF(db[[#This Row],[STN TG]]="","",12),LEFT(db[[#This Row],[QTY/ CTN TG]],SEARCH(" ",db[[#This Row],[QTY/ CTN TG]],1)-1))</f>
        <v>12</v>
      </c>
      <c r="Z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" s="40" t="str">
        <f>IF(db[[#This Row],[STN K]]="","",IF(db[[#This Row],[STN TG]]="LSN",12,""))</f>
        <v/>
      </c>
      <c r="AB15" s="40" t="str">
        <f>IF(db[[#This Row],[STN TG]]="LSN","PCS","")</f>
        <v/>
      </c>
      <c r="AC15" s="40">
        <f>db[[#This Row],[QTY B]]*IF(db[[#This Row],[QTY TG]]="",1,db[[#This Row],[QTY TG]])*IF(db[[#This Row],[QTY K]]="",1,db[[#This Row],[QTY K]])</f>
        <v>144</v>
      </c>
      <c r="AD15" s="40" t="str">
        <f>IF(db[[#This Row],[STN K]]="",IF(db[[#This Row],[STN TG]]="",db[[#This Row],[STN B]],db[[#This Row],[STN TG]]),db[[#This Row],[STN K]])</f>
        <v>PCS</v>
      </c>
      <c r="AE15" s="40"/>
    </row>
    <row r="16" spans="1:31" ht="16.5" customHeight="1" x14ac:dyDescent="0.25">
      <c r="A16" s="40">
        <f t="shared" si="0"/>
        <v>15</v>
      </c>
      <c r="B16" s="5" t="str">
        <f>LOWER(SUBSTITUTE(SUBSTITUTE(SUBSTITUTE(SUBSTITUTE(SUBSTITUTE(SUBSTITUTE(SUBSTITUTE(SUBSTITUTE(db[[#This Row],[NB BM]]," ",),".",""),"-",""),"(",""),")",""),"/",""),"""",""),"+",""))</f>
        <v>mapsikakcgac05hijau</v>
      </c>
      <c r="C16" s="5" t="str">
        <f>LOWER(SUBSTITUTE(SUBSTITUTE(SUBSTITUTE(SUBSTITUTE(SUBSTITUTE(SUBSTITUTE(SUBSTITUTE(SUBSTITUTE(SUBSTITUTE(db[[#This Row],[NB NOTA]]," ",),".",""),"-",""),"(",""),")",""),",",""),"/",""),"""",""),"+",""))</f>
        <v>ac05hijau</v>
      </c>
      <c r="D16" s="5" t="str">
        <f>LOWER(SUBSTITUTE(SUBSTITUTE(SUBSTITUTE(SUBSTITUTE(SUBSTITUTE(SUBSTITUTE(SUBSTITUTE(SUBSTITUTE(SUBSTITUTE(db[[#This Row],[NB PAJAK]]," ",""),"-",""),"(",""),")",""),".",""),",",""),"/",""),"""",""),"+",""))</f>
        <v/>
      </c>
      <c r="E1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mapsikakcgac05hijau50lsnuntana</v>
      </c>
      <c r="F1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ac05hijau50lsn</v>
      </c>
      <c r="G16" s="5" t="str">
        <f>db[[#This Row],[NB NOTA_C]]&amp;LOWER(SUBSTITUTE(SUBSTITUTE(SUBSTITUTE(SUBSTITUTE(SUBSTITUTE(SUBSTITUTE(SUBSTITUTE(SUBSTITUTE(SUBSTITUTE(db[[#This Row],[FAKTUR]]," ",),".",""),"-",""),"(",""),")",""),",",""),"/",""),"""",""),"+",""))</f>
        <v>ac05hijauuntana</v>
      </c>
      <c r="H1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ac05hijau50lsnuntana</v>
      </c>
      <c r="I16" s="2" t="s">
        <v>939</v>
      </c>
      <c r="J16" s="2" t="s">
        <v>1203</v>
      </c>
      <c r="K16" s="16"/>
      <c r="L16" s="2" t="s">
        <v>1336</v>
      </c>
      <c r="M16" s="34" t="e">
        <f>IF(db[[#This Row],[NB NOTA_C]]="","",COUNTIF([2]!B_MSK[concat],db[[#This Row],[NB NOTA_C]]))</f>
        <v>#REF!</v>
      </c>
      <c r="N16" s="14" t="s">
        <v>1351</v>
      </c>
      <c r="O16" s="2" t="s">
        <v>1448</v>
      </c>
      <c r="P16" s="2" t="s">
        <v>2439</v>
      </c>
      <c r="R16" s="2" t="str">
        <f>IF(db[[#This Row],[QTY/ CTN]]="","",SUBSTITUTE(SUBSTITUTE(SUBSTITUTE(db[[#This Row],[QTY/ CTN]]," ","_",2),"(",""),")","")&amp;"_")</f>
        <v>50 LSN_</v>
      </c>
      <c r="S16" s="2">
        <f>IF(db[[#This Row],[H_QTY/ CTN]]="","",SEARCH("_",db[[#This Row],[H_QTY/ CTN]]))</f>
        <v>7</v>
      </c>
      <c r="T16" s="2">
        <f>IF(db[[#This Row],[H_QTY/ CTN]]="","",LEN(db[[#This Row],[H_QTY/ CTN]]))</f>
        <v>7</v>
      </c>
      <c r="U16" s="41" t="str">
        <f>IF(db[[#This Row],[H_QTY/ CTN]]="","",LEFT(db[[#This Row],[H_QTY/ CTN]],db[[#This Row],[H_1]]-1))</f>
        <v>50 LSN</v>
      </c>
      <c r="V16" s="40" t="str">
        <f>IF(NOT(db[[#This Row],[H_1]]=db[[#This Row],[H_2]]),MID(db[[#This Row],[H_QTY/ CTN]],db[[#This Row],[H_1]]+1,db[[#This Row],[H_2]]-db[[#This Row],[H_1]]-1),"")</f>
        <v/>
      </c>
      <c r="W16" s="40" t="str">
        <f>IF(db[[#This Row],[QTY/ CTN B]]="","",LEFT(db[[#This Row],[QTY/ CTN B]],SEARCH(" ",db[[#This Row],[QTY/ CTN B]],1)-1))</f>
        <v>50</v>
      </c>
      <c r="X16" s="40" t="str">
        <f>IF(db[[#This Row],[QTY/ CTN B]]="","",RIGHT(db[[#This Row],[QTY/ CTN B]],LEN(db[[#This Row],[QTY/ CTN B]])-SEARCH(" ",db[[#This Row],[QTY/ CTN B]],1)))</f>
        <v>LSN</v>
      </c>
      <c r="Y16" s="40">
        <f>IF(db[[#This Row],[QTY/ CTN TG]]="",IF(db[[#This Row],[STN TG]]="","",12),LEFT(db[[#This Row],[QTY/ CTN TG]],SEARCH(" ",db[[#This Row],[QTY/ CTN TG]],1)-1))</f>
        <v>12</v>
      </c>
      <c r="Z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" s="40" t="str">
        <f>IF(db[[#This Row],[STN K]]="","",IF(db[[#This Row],[STN TG]]="LSN",12,""))</f>
        <v/>
      </c>
      <c r="AB16" s="40" t="str">
        <f>IF(db[[#This Row],[STN TG]]="LSN","PCS","")</f>
        <v/>
      </c>
      <c r="AC16" s="40">
        <f>db[[#This Row],[QTY B]]*IF(db[[#This Row],[QTY TG]]="",1,db[[#This Row],[QTY TG]])*IF(db[[#This Row],[QTY K]]="",1,db[[#This Row],[QTY K]])</f>
        <v>600</v>
      </c>
      <c r="AD16" s="40" t="str">
        <f>IF(db[[#This Row],[STN K]]="",IF(db[[#This Row],[STN TG]]="",db[[#This Row],[STN B]],db[[#This Row],[STN TG]]),db[[#This Row],[STN K]])</f>
        <v>PCS</v>
      </c>
      <c r="AE16" s="40"/>
    </row>
    <row r="17" spans="1:31" ht="16.5" customHeight="1" x14ac:dyDescent="0.25">
      <c r="A17" s="40">
        <f t="shared" si="0"/>
        <v>16</v>
      </c>
      <c r="B17" s="5" t="str">
        <f>LOWER(SUBSTITUTE(SUBSTITUTE(SUBSTITUTE(SUBSTITUTE(SUBSTITUTE(SUBSTITUTE(SUBSTITUTE(SUBSTITUTE(db[[#This Row],[NB BM]]," ",),".",""),"-",""),"(",""),")",""),"/",""),"""",""),"+",""))</f>
        <v>mapsikakcgac05merah</v>
      </c>
      <c r="C17" s="5" t="str">
        <f>LOWER(SUBSTITUTE(SUBSTITUTE(SUBSTITUTE(SUBSTITUTE(SUBSTITUTE(SUBSTITUTE(SUBSTITUTE(SUBSTITUTE(SUBSTITUTE(db[[#This Row],[NB NOTA]]," ",),".",""),"-",""),"(",""),")",""),",",""),"/",""),"""",""),"+",""))</f>
        <v>ac05merah</v>
      </c>
      <c r="D17" s="5" t="str">
        <f>LOWER(SUBSTITUTE(SUBSTITUTE(SUBSTITUTE(SUBSTITUTE(SUBSTITUTE(SUBSTITUTE(SUBSTITUTE(SUBSTITUTE(SUBSTITUTE(db[[#This Row],[NB PAJAK]]," ",""),"-",""),"(",""),")",""),".",""),",",""),"/",""),"""",""),"+",""))</f>
        <v/>
      </c>
      <c r="E1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mapsikakcgac05merah50lsnuntana</v>
      </c>
      <c r="F1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ac05merah50lsn</v>
      </c>
      <c r="G17" s="5" t="str">
        <f>db[[#This Row],[NB NOTA_C]]&amp;LOWER(SUBSTITUTE(SUBSTITUTE(SUBSTITUTE(SUBSTITUTE(SUBSTITUTE(SUBSTITUTE(SUBSTITUTE(SUBSTITUTE(SUBSTITUTE(db[[#This Row],[FAKTUR]]," ",),".",""),"-",""),"(",""),")",""),",",""),"/",""),"""",""),"+",""))</f>
        <v>ac05merahuntana</v>
      </c>
      <c r="H1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ac05merah50lsnuntana</v>
      </c>
      <c r="I17" s="2" t="s">
        <v>3025</v>
      </c>
      <c r="J17" s="2" t="s">
        <v>1205</v>
      </c>
      <c r="K17" s="14"/>
      <c r="L17" s="2" t="s">
        <v>1336</v>
      </c>
      <c r="M17" s="34" t="e">
        <f>IF(db[[#This Row],[NB NOTA_C]]="","",COUNTIF([2]!B_MSK[concat],db[[#This Row],[NB NOTA_C]]))</f>
        <v>#REF!</v>
      </c>
      <c r="N17" s="14" t="s">
        <v>1351</v>
      </c>
      <c r="O17" s="2" t="s">
        <v>1448</v>
      </c>
      <c r="P17" s="2" t="s">
        <v>2439</v>
      </c>
      <c r="R17" s="2" t="str">
        <f>IF(db[[#This Row],[QTY/ CTN]]="","",SUBSTITUTE(SUBSTITUTE(SUBSTITUTE(db[[#This Row],[QTY/ CTN]]," ","_",2),"(",""),")","")&amp;"_")</f>
        <v>50 LSN_</v>
      </c>
      <c r="S17" s="2">
        <f>IF(db[[#This Row],[H_QTY/ CTN]]="","",SEARCH("_",db[[#This Row],[H_QTY/ CTN]]))</f>
        <v>7</v>
      </c>
      <c r="T17" s="2">
        <f>IF(db[[#This Row],[H_QTY/ CTN]]="","",LEN(db[[#This Row],[H_QTY/ CTN]]))</f>
        <v>7</v>
      </c>
      <c r="U17" s="41" t="str">
        <f>IF(db[[#This Row],[H_QTY/ CTN]]="","",LEFT(db[[#This Row],[H_QTY/ CTN]],db[[#This Row],[H_1]]-1))</f>
        <v>50 LSN</v>
      </c>
      <c r="V17" s="40" t="str">
        <f>IF(NOT(db[[#This Row],[H_1]]=db[[#This Row],[H_2]]),MID(db[[#This Row],[H_QTY/ CTN]],db[[#This Row],[H_1]]+1,db[[#This Row],[H_2]]-db[[#This Row],[H_1]]-1),"")</f>
        <v/>
      </c>
      <c r="W17" s="40" t="str">
        <f>IF(db[[#This Row],[QTY/ CTN B]]="","",LEFT(db[[#This Row],[QTY/ CTN B]],SEARCH(" ",db[[#This Row],[QTY/ CTN B]],1)-1))</f>
        <v>50</v>
      </c>
      <c r="X17" s="40" t="str">
        <f>IF(db[[#This Row],[QTY/ CTN B]]="","",RIGHT(db[[#This Row],[QTY/ CTN B]],LEN(db[[#This Row],[QTY/ CTN B]])-SEARCH(" ",db[[#This Row],[QTY/ CTN B]],1)))</f>
        <v>LSN</v>
      </c>
      <c r="Y17" s="40">
        <f>IF(db[[#This Row],[QTY/ CTN TG]]="",IF(db[[#This Row],[STN TG]]="","",12),LEFT(db[[#This Row],[QTY/ CTN TG]],SEARCH(" ",db[[#This Row],[QTY/ CTN TG]],1)-1))</f>
        <v>12</v>
      </c>
      <c r="Z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" s="40" t="str">
        <f>IF(db[[#This Row],[STN K]]="","",IF(db[[#This Row],[STN TG]]="LSN",12,""))</f>
        <v/>
      </c>
      <c r="AB17" s="40" t="str">
        <f>IF(db[[#This Row],[STN TG]]="LSN","PCS","")</f>
        <v/>
      </c>
      <c r="AC17" s="40">
        <f>db[[#This Row],[QTY B]]*IF(db[[#This Row],[QTY TG]]="",1,db[[#This Row],[QTY TG]])*IF(db[[#This Row],[QTY K]]="",1,db[[#This Row],[QTY K]])</f>
        <v>600</v>
      </c>
      <c r="AD17" s="40" t="str">
        <f>IF(db[[#This Row],[STN K]]="",IF(db[[#This Row],[STN TG]]="",db[[#This Row],[STN B]],db[[#This Row],[STN TG]]),db[[#This Row],[STN K]])</f>
        <v>PCS</v>
      </c>
      <c r="AE17" s="40"/>
    </row>
    <row r="18" spans="1:31" ht="16.5" customHeight="1" x14ac:dyDescent="0.25">
      <c r="A18" s="40">
        <f t="shared" si="0"/>
        <v>17</v>
      </c>
      <c r="B18" s="5" t="str">
        <f>LOWER(SUBSTITUTE(SUBSTITUTE(SUBSTITUTE(SUBSTITUTE(SUBSTITUTE(SUBSTITUTE(SUBSTITUTE(SUBSTITUTE(db[[#This Row],[NB BM]]," ",),".",""),"-",""),"(",""),")",""),"/",""),"""",""),"+",""))</f>
        <v>mapsikakcgac05biru</v>
      </c>
      <c r="C18" s="5" t="str">
        <f>LOWER(SUBSTITUTE(SUBSTITUTE(SUBSTITUTE(SUBSTITUTE(SUBSTITUTE(SUBSTITUTE(SUBSTITUTE(SUBSTITUTE(SUBSTITUTE(db[[#This Row],[NB NOTA]]," ",),".",""),"-",""),"(",""),")",""),",",""),"/",""),"""",""),"+",""))</f>
        <v>ac05biru</v>
      </c>
      <c r="D18" s="5" t="str">
        <f>LOWER(SUBSTITUTE(SUBSTITUTE(SUBSTITUTE(SUBSTITUTE(SUBSTITUTE(SUBSTITUTE(SUBSTITUTE(SUBSTITUTE(SUBSTITUTE(db[[#This Row],[NB PAJAK]]," ",""),"-",""),"(",""),")",""),".",""),",",""),"/",""),"""",""),"+",""))</f>
        <v/>
      </c>
      <c r="E1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mapsikakcgac05biru50lsnuntana</v>
      </c>
      <c r="F1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ac05biru50lsn</v>
      </c>
      <c r="G18" s="5" t="str">
        <f>db[[#This Row],[NB NOTA_C]]&amp;LOWER(SUBSTITUTE(SUBSTITUTE(SUBSTITUTE(SUBSTITUTE(SUBSTITUTE(SUBSTITUTE(SUBSTITUTE(SUBSTITUTE(SUBSTITUTE(db[[#This Row],[FAKTUR]]," ",),".",""),"-",""),"(",""),")",""),",",""),"/",""),"""",""),"+",""))</f>
        <v>ac05biruuntana</v>
      </c>
      <c r="H1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ac05biru50lsnuntana</v>
      </c>
      <c r="I18" s="2" t="s">
        <v>2972</v>
      </c>
      <c r="J18" s="2" t="s">
        <v>2971</v>
      </c>
      <c r="K18" s="1"/>
      <c r="L18" s="2" t="s">
        <v>1336</v>
      </c>
      <c r="M18" s="34" t="e">
        <f>IF(db[[#This Row],[NB NOTA_C]]="","",COUNTIF([2]!B_MSK[concat],db[[#This Row],[NB NOTA_C]]))</f>
        <v>#REF!</v>
      </c>
      <c r="N18" s="9" t="s">
        <v>1351</v>
      </c>
      <c r="O18" s="5" t="s">
        <v>1448</v>
      </c>
      <c r="P18" s="2" t="s">
        <v>2439</v>
      </c>
      <c r="R18" s="2" t="str">
        <f>IF(db[[#This Row],[QTY/ CTN]]="","",SUBSTITUTE(SUBSTITUTE(SUBSTITUTE(db[[#This Row],[QTY/ CTN]]," ","_",2),"(",""),")","")&amp;"_")</f>
        <v>50 LSN_</v>
      </c>
      <c r="S18" s="2">
        <f>IF(db[[#This Row],[H_QTY/ CTN]]="","",SEARCH("_",db[[#This Row],[H_QTY/ CTN]]))</f>
        <v>7</v>
      </c>
      <c r="T18" s="2">
        <f>IF(db[[#This Row],[H_QTY/ CTN]]="","",LEN(db[[#This Row],[H_QTY/ CTN]]))</f>
        <v>7</v>
      </c>
      <c r="U18" s="41" t="str">
        <f>IF(db[[#This Row],[H_QTY/ CTN]]="","",LEFT(db[[#This Row],[H_QTY/ CTN]],db[[#This Row],[H_1]]-1))</f>
        <v>50 LSN</v>
      </c>
      <c r="V18" s="40" t="str">
        <f>IF(NOT(db[[#This Row],[H_1]]=db[[#This Row],[H_2]]),MID(db[[#This Row],[H_QTY/ CTN]],db[[#This Row],[H_1]]+1,db[[#This Row],[H_2]]-db[[#This Row],[H_1]]-1),"")</f>
        <v/>
      </c>
      <c r="W18" s="40" t="str">
        <f>IF(db[[#This Row],[QTY/ CTN B]]="","",LEFT(db[[#This Row],[QTY/ CTN B]],SEARCH(" ",db[[#This Row],[QTY/ CTN B]],1)-1))</f>
        <v>50</v>
      </c>
      <c r="X18" s="40" t="str">
        <f>IF(db[[#This Row],[QTY/ CTN B]]="","",RIGHT(db[[#This Row],[QTY/ CTN B]],LEN(db[[#This Row],[QTY/ CTN B]])-SEARCH(" ",db[[#This Row],[QTY/ CTN B]],1)))</f>
        <v>LSN</v>
      </c>
      <c r="Y18" s="40">
        <f>IF(db[[#This Row],[QTY/ CTN TG]]="",IF(db[[#This Row],[STN TG]]="","",12),LEFT(db[[#This Row],[QTY/ CTN TG]],SEARCH(" ",db[[#This Row],[QTY/ CTN TG]],1)-1))</f>
        <v>12</v>
      </c>
      <c r="Z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" s="40" t="str">
        <f>IF(db[[#This Row],[STN K]]="","",IF(db[[#This Row],[STN TG]]="LSN",12,""))</f>
        <v/>
      </c>
      <c r="AB18" s="40" t="str">
        <f>IF(db[[#This Row],[STN TG]]="LSN","PCS","")</f>
        <v/>
      </c>
      <c r="AC18" s="40">
        <f>db[[#This Row],[QTY B]]*IF(db[[#This Row],[QTY TG]]="",1,db[[#This Row],[QTY TG]])*IF(db[[#This Row],[QTY K]]="",1,db[[#This Row],[QTY K]])</f>
        <v>600</v>
      </c>
      <c r="AD18" s="40" t="str">
        <f>IF(db[[#This Row],[STN K]]="",IF(db[[#This Row],[STN TG]]="",db[[#This Row],[STN B]],db[[#This Row],[STN TG]]),db[[#This Row],[STN K]])</f>
        <v>PCS</v>
      </c>
      <c r="AE18" s="40"/>
    </row>
    <row r="19" spans="1:31" ht="16.5" customHeight="1" x14ac:dyDescent="0.25">
      <c r="A19" s="40">
        <f t="shared" si="0"/>
        <v>18</v>
      </c>
      <c r="B19" s="5" t="str">
        <f>LOWER(SUBSTITUTE(SUBSTITUTE(SUBSTITUTE(SUBSTITUTE(SUBSTITUTE(SUBSTITUTE(SUBSTITUTE(SUBSTITUTE(db[[#This Row],[NB BM]]," ",),".",""),"-",""),"(",""),")",""),"/",""),"""",""),"+",""))</f>
        <v>mapsikakcgac05kuning</v>
      </c>
      <c r="C19" s="5" t="str">
        <f>LOWER(SUBSTITUTE(SUBSTITUTE(SUBSTITUTE(SUBSTITUTE(SUBSTITUTE(SUBSTITUTE(SUBSTITUTE(SUBSTITUTE(SUBSTITUTE(db[[#This Row],[NB NOTA]]," ",),".",""),"-",""),"(",""),")",""),",",""),"/",""),"""",""),"+",""))</f>
        <v>ac05kuning</v>
      </c>
      <c r="D19" s="5" t="str">
        <f>LOWER(SUBSTITUTE(SUBSTITUTE(SUBSTITUTE(SUBSTITUTE(SUBSTITUTE(SUBSTITUTE(SUBSTITUTE(SUBSTITUTE(SUBSTITUTE(db[[#This Row],[NB PAJAK]]," ",""),"-",""),"(",""),")",""),".",""),",",""),"/",""),"""",""),"+",""))</f>
        <v/>
      </c>
      <c r="E1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mapsikakcgac05kuning50lsnuntana</v>
      </c>
      <c r="F1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ac05kuning50lsn</v>
      </c>
      <c r="G19" s="5" t="str">
        <f>db[[#This Row],[NB NOTA_C]]&amp;LOWER(SUBSTITUTE(SUBSTITUTE(SUBSTITUTE(SUBSTITUTE(SUBSTITUTE(SUBSTITUTE(SUBSTITUTE(SUBSTITUTE(SUBSTITUTE(db[[#This Row],[FAKTUR]]," ",),".",""),"-",""),"(",""),")",""),",",""),"/",""),"""",""),"+",""))</f>
        <v>ac05kuninguntana</v>
      </c>
      <c r="H1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ac05kuning50lsnuntana</v>
      </c>
      <c r="I19" s="2" t="s">
        <v>940</v>
      </c>
      <c r="J19" s="2" t="s">
        <v>1204</v>
      </c>
      <c r="K19" s="1"/>
      <c r="L19" s="2" t="s">
        <v>1336</v>
      </c>
      <c r="M19" s="34" t="e">
        <f>IF(db[[#This Row],[NB NOTA_C]]="","",COUNTIF([2]!B_MSK[concat],db[[#This Row],[NB NOTA_C]]))</f>
        <v>#REF!</v>
      </c>
      <c r="N19" s="14" t="s">
        <v>1351</v>
      </c>
      <c r="O19" s="2" t="s">
        <v>1448</v>
      </c>
      <c r="P19" s="2" t="s">
        <v>2439</v>
      </c>
      <c r="R19" s="2" t="str">
        <f>IF(db[[#This Row],[QTY/ CTN]]="","",SUBSTITUTE(SUBSTITUTE(SUBSTITUTE(db[[#This Row],[QTY/ CTN]]," ","_",2),"(",""),")","")&amp;"_")</f>
        <v>50 LSN_</v>
      </c>
      <c r="S19" s="2">
        <f>IF(db[[#This Row],[H_QTY/ CTN]]="","",SEARCH("_",db[[#This Row],[H_QTY/ CTN]]))</f>
        <v>7</v>
      </c>
      <c r="T19" s="2">
        <f>IF(db[[#This Row],[H_QTY/ CTN]]="","",LEN(db[[#This Row],[H_QTY/ CTN]]))</f>
        <v>7</v>
      </c>
      <c r="U19" s="41" t="str">
        <f>IF(db[[#This Row],[H_QTY/ CTN]]="","",LEFT(db[[#This Row],[H_QTY/ CTN]],db[[#This Row],[H_1]]-1))</f>
        <v>50 LSN</v>
      </c>
      <c r="V19" s="40" t="str">
        <f>IF(NOT(db[[#This Row],[H_1]]=db[[#This Row],[H_2]]),MID(db[[#This Row],[H_QTY/ CTN]],db[[#This Row],[H_1]]+1,db[[#This Row],[H_2]]-db[[#This Row],[H_1]]-1),"")</f>
        <v/>
      </c>
      <c r="W19" s="40" t="str">
        <f>IF(db[[#This Row],[QTY/ CTN B]]="","",LEFT(db[[#This Row],[QTY/ CTN B]],SEARCH(" ",db[[#This Row],[QTY/ CTN B]],1)-1))</f>
        <v>50</v>
      </c>
      <c r="X19" s="40" t="str">
        <f>IF(db[[#This Row],[QTY/ CTN B]]="","",RIGHT(db[[#This Row],[QTY/ CTN B]],LEN(db[[#This Row],[QTY/ CTN B]])-SEARCH(" ",db[[#This Row],[QTY/ CTN B]],1)))</f>
        <v>LSN</v>
      </c>
      <c r="Y19" s="40">
        <f>IF(db[[#This Row],[QTY/ CTN TG]]="",IF(db[[#This Row],[STN TG]]="","",12),LEFT(db[[#This Row],[QTY/ CTN TG]],SEARCH(" ",db[[#This Row],[QTY/ CTN TG]],1)-1))</f>
        <v>12</v>
      </c>
      <c r="Z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" s="40" t="str">
        <f>IF(db[[#This Row],[STN K]]="","",IF(db[[#This Row],[STN TG]]="LSN",12,""))</f>
        <v/>
      </c>
      <c r="AB19" s="40" t="str">
        <f>IF(db[[#This Row],[STN TG]]="LSN","PCS","")</f>
        <v/>
      </c>
      <c r="AC19" s="40">
        <f>db[[#This Row],[QTY B]]*IF(db[[#This Row],[QTY TG]]="",1,db[[#This Row],[QTY TG]])*IF(db[[#This Row],[QTY K]]="",1,db[[#This Row],[QTY K]])</f>
        <v>600</v>
      </c>
      <c r="AD19" s="40" t="str">
        <f>IF(db[[#This Row],[STN K]]="",IF(db[[#This Row],[STN TG]]="",db[[#This Row],[STN B]],db[[#This Row],[STN TG]]),db[[#This Row],[STN K]])</f>
        <v>PCS</v>
      </c>
      <c r="AE19" s="40"/>
    </row>
    <row r="20" spans="1:31" ht="16.5" customHeight="1" x14ac:dyDescent="0.25">
      <c r="A20" s="40">
        <f t="shared" si="0"/>
        <v>19</v>
      </c>
      <c r="B20" s="5" t="str">
        <f>LOWER(SUBSTITUTE(SUBSTITUTE(SUBSTITUTE(SUBSTITUTE(SUBSTITUTE(SUBSTITUTE(SUBSTITUTE(SUBSTITUTE(db[[#This Row],[NB BM]]," ",),".",""),"-",""),"(",""),")",""),"/",""),"""",""),"+",""))</f>
        <v>mapsikakcgac05putih</v>
      </c>
      <c r="C20" s="5" t="str">
        <f>LOWER(SUBSTITUTE(SUBSTITUTE(SUBSTITUTE(SUBSTITUTE(SUBSTITUTE(SUBSTITUTE(SUBSTITUTE(SUBSTITUTE(SUBSTITUTE(db[[#This Row],[NB NOTA]]," ",),".",""),"-",""),"(",""),")",""),",",""),"/",""),"""",""),"+",""))</f>
        <v>ac05putih</v>
      </c>
      <c r="D20" s="5" t="str">
        <f>LOWER(SUBSTITUTE(SUBSTITUTE(SUBSTITUTE(SUBSTITUTE(SUBSTITUTE(SUBSTITUTE(SUBSTITUTE(SUBSTITUTE(SUBSTITUTE(db[[#This Row],[NB PAJAK]]," ",""),"-",""),"(",""),")",""),".",""),",",""),"/",""),"""",""),"+",""))</f>
        <v/>
      </c>
      <c r="E2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mapsikakcgac05putih50lsnuntana</v>
      </c>
      <c r="F2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ac05putih50lsn</v>
      </c>
      <c r="G20" s="5" t="str">
        <f>db[[#This Row],[NB NOTA_C]]&amp;LOWER(SUBSTITUTE(SUBSTITUTE(SUBSTITUTE(SUBSTITUTE(SUBSTITUTE(SUBSTITUTE(SUBSTITUTE(SUBSTITUTE(SUBSTITUTE(db[[#This Row],[FAKTUR]]," ",),".",""),"-",""),"(",""),")",""),",",""),"/",""),"""",""),"+",""))</f>
        <v>ac05putihuntana</v>
      </c>
      <c r="H2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ac05putih50lsnuntana</v>
      </c>
      <c r="I20" s="2" t="s">
        <v>941</v>
      </c>
      <c r="J20" s="2" t="s">
        <v>1206</v>
      </c>
      <c r="K20" s="1"/>
      <c r="L20" s="2" t="s">
        <v>1336</v>
      </c>
      <c r="M20" s="34" t="e">
        <f>IF(db[[#This Row],[NB NOTA_C]]="","",COUNTIF([2]!B_MSK[concat],db[[#This Row],[NB NOTA_C]]))</f>
        <v>#REF!</v>
      </c>
      <c r="N20" s="14" t="s">
        <v>1351</v>
      </c>
      <c r="O20" s="2" t="s">
        <v>1448</v>
      </c>
      <c r="P20" s="2" t="s">
        <v>2439</v>
      </c>
      <c r="R20" s="2" t="str">
        <f>IF(db[[#This Row],[QTY/ CTN]]="","",SUBSTITUTE(SUBSTITUTE(SUBSTITUTE(db[[#This Row],[QTY/ CTN]]," ","_",2),"(",""),")","")&amp;"_")</f>
        <v>50 LSN_</v>
      </c>
      <c r="S20" s="2">
        <f>IF(db[[#This Row],[H_QTY/ CTN]]="","",SEARCH("_",db[[#This Row],[H_QTY/ CTN]]))</f>
        <v>7</v>
      </c>
      <c r="T20" s="2">
        <f>IF(db[[#This Row],[H_QTY/ CTN]]="","",LEN(db[[#This Row],[H_QTY/ CTN]]))</f>
        <v>7</v>
      </c>
      <c r="U20" s="41" t="str">
        <f>IF(db[[#This Row],[H_QTY/ CTN]]="","",LEFT(db[[#This Row],[H_QTY/ CTN]],db[[#This Row],[H_1]]-1))</f>
        <v>50 LSN</v>
      </c>
      <c r="V20" s="40" t="str">
        <f>IF(NOT(db[[#This Row],[H_1]]=db[[#This Row],[H_2]]),MID(db[[#This Row],[H_QTY/ CTN]],db[[#This Row],[H_1]]+1,db[[#This Row],[H_2]]-db[[#This Row],[H_1]]-1),"")</f>
        <v/>
      </c>
      <c r="W20" s="40" t="str">
        <f>IF(db[[#This Row],[QTY/ CTN B]]="","",LEFT(db[[#This Row],[QTY/ CTN B]],SEARCH(" ",db[[#This Row],[QTY/ CTN B]],1)-1))</f>
        <v>50</v>
      </c>
      <c r="X20" s="40" t="str">
        <f>IF(db[[#This Row],[QTY/ CTN B]]="","",RIGHT(db[[#This Row],[QTY/ CTN B]],LEN(db[[#This Row],[QTY/ CTN B]])-SEARCH(" ",db[[#This Row],[QTY/ CTN B]],1)))</f>
        <v>LSN</v>
      </c>
      <c r="Y20" s="40">
        <f>IF(db[[#This Row],[QTY/ CTN TG]]="",IF(db[[#This Row],[STN TG]]="","",12),LEFT(db[[#This Row],[QTY/ CTN TG]],SEARCH(" ",db[[#This Row],[QTY/ CTN TG]],1)-1))</f>
        <v>12</v>
      </c>
      <c r="Z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" s="40" t="str">
        <f>IF(db[[#This Row],[STN K]]="","",IF(db[[#This Row],[STN TG]]="LSN",12,""))</f>
        <v/>
      </c>
      <c r="AB20" s="40" t="str">
        <f>IF(db[[#This Row],[STN TG]]="LSN","PCS","")</f>
        <v/>
      </c>
      <c r="AC20" s="40">
        <f>db[[#This Row],[QTY B]]*IF(db[[#This Row],[QTY TG]]="",1,db[[#This Row],[QTY TG]])*IF(db[[#This Row],[QTY K]]="",1,db[[#This Row],[QTY K]])</f>
        <v>600</v>
      </c>
      <c r="AD20" s="40" t="str">
        <f>IF(db[[#This Row],[STN K]]="",IF(db[[#This Row],[STN TG]]="",db[[#This Row],[STN B]],db[[#This Row],[STN TG]]),db[[#This Row],[STN K]])</f>
        <v>PCS</v>
      </c>
      <c r="AE20" s="40"/>
    </row>
    <row r="21" spans="1:31" ht="16.5" customHeight="1" x14ac:dyDescent="0.25">
      <c r="A21" s="40">
        <f t="shared" si="0"/>
        <v>20</v>
      </c>
      <c r="B21" s="5" t="str">
        <f>LOWER(SUBSTITUTE(SUBSTITUTE(SUBSTITUTE(SUBSTITUTE(SUBSTITUTE(SUBSTITUTE(SUBSTITUTE(SUBSTITUTE(db[[#This Row],[NB BM]]," ",),".",""),"-",""),"(",""),")",""),"/",""),"""",""),"+",""))</f>
        <v>mapsikakcgac06merah</v>
      </c>
      <c r="C21" s="5" t="str">
        <f>LOWER(SUBSTITUTE(SUBSTITUTE(SUBSTITUTE(SUBSTITUTE(SUBSTITUTE(SUBSTITUTE(SUBSTITUTE(SUBSTITUTE(SUBSTITUTE(db[[#This Row],[NB NOTA]]," ",),".",""),"-",""),"(",""),")",""),",",""),"/",""),"""",""),"+",""))</f>
        <v>ac06merah</v>
      </c>
      <c r="D21" s="5" t="str">
        <f>LOWER(SUBSTITUTE(SUBSTITUTE(SUBSTITUTE(SUBSTITUTE(SUBSTITUTE(SUBSTITUTE(SUBSTITUTE(SUBSTITUTE(SUBSTITUTE(db[[#This Row],[NB PAJAK]]," ",""),"-",""),"(",""),")",""),".",""),",",""),"/",""),"""",""),"+",""))</f>
        <v/>
      </c>
      <c r="E2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mapsikakcgac06merah50lsnuntana</v>
      </c>
      <c r="F2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ac06merah50lsn</v>
      </c>
      <c r="G21" s="5" t="str">
        <f>db[[#This Row],[NB NOTA_C]]&amp;LOWER(SUBSTITUTE(SUBSTITUTE(SUBSTITUTE(SUBSTITUTE(SUBSTITUTE(SUBSTITUTE(SUBSTITUTE(SUBSTITUTE(SUBSTITUTE(db[[#This Row],[FAKTUR]]," ",),".",""),"-",""),"(",""),")",""),",",""),"/",""),"""",""),"+",""))</f>
        <v>ac06merahuntana</v>
      </c>
      <c r="H2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ac06merah50lsnuntana</v>
      </c>
      <c r="I21" s="2" t="s">
        <v>3024</v>
      </c>
      <c r="J21" s="2" t="s">
        <v>2973</v>
      </c>
      <c r="K21" s="1"/>
      <c r="L21" s="2" t="s">
        <v>1336</v>
      </c>
      <c r="M21" s="34" t="e">
        <f>IF(db[[#This Row],[NB NOTA_C]]="","",COUNTIF([2]!B_MSK[concat],db[[#This Row],[NB NOTA_C]]))</f>
        <v>#REF!</v>
      </c>
      <c r="N21" s="14" t="s">
        <v>1351</v>
      </c>
      <c r="O21" s="2" t="s">
        <v>1448</v>
      </c>
      <c r="P21" s="2" t="s">
        <v>2439</v>
      </c>
      <c r="R21" s="2" t="str">
        <f>IF(db[[#This Row],[QTY/ CTN]]="","",SUBSTITUTE(SUBSTITUTE(SUBSTITUTE(db[[#This Row],[QTY/ CTN]]," ","_",2),"(",""),")","")&amp;"_")</f>
        <v>50 LSN_</v>
      </c>
      <c r="S21" s="2">
        <f>IF(db[[#This Row],[H_QTY/ CTN]]="","",SEARCH("_",db[[#This Row],[H_QTY/ CTN]]))</f>
        <v>7</v>
      </c>
      <c r="T21" s="2">
        <f>IF(db[[#This Row],[H_QTY/ CTN]]="","",LEN(db[[#This Row],[H_QTY/ CTN]]))</f>
        <v>7</v>
      </c>
      <c r="U21" s="41" t="str">
        <f>IF(db[[#This Row],[H_QTY/ CTN]]="","",LEFT(db[[#This Row],[H_QTY/ CTN]],db[[#This Row],[H_1]]-1))</f>
        <v>50 LSN</v>
      </c>
      <c r="V21" s="40" t="str">
        <f>IF(NOT(db[[#This Row],[H_1]]=db[[#This Row],[H_2]]),MID(db[[#This Row],[H_QTY/ CTN]],db[[#This Row],[H_1]]+1,db[[#This Row],[H_2]]-db[[#This Row],[H_1]]-1),"")</f>
        <v/>
      </c>
      <c r="W21" s="40" t="str">
        <f>IF(db[[#This Row],[QTY/ CTN B]]="","",LEFT(db[[#This Row],[QTY/ CTN B]],SEARCH(" ",db[[#This Row],[QTY/ CTN B]],1)-1))</f>
        <v>50</v>
      </c>
      <c r="X21" s="40" t="str">
        <f>IF(db[[#This Row],[QTY/ CTN B]]="","",RIGHT(db[[#This Row],[QTY/ CTN B]],LEN(db[[#This Row],[QTY/ CTN B]])-SEARCH(" ",db[[#This Row],[QTY/ CTN B]],1)))</f>
        <v>LSN</v>
      </c>
      <c r="Y21" s="40">
        <f>IF(db[[#This Row],[QTY/ CTN TG]]="",IF(db[[#This Row],[STN TG]]="","",12),LEFT(db[[#This Row],[QTY/ CTN TG]],SEARCH(" ",db[[#This Row],[QTY/ CTN TG]],1)-1))</f>
        <v>12</v>
      </c>
      <c r="Z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" s="40" t="str">
        <f>IF(db[[#This Row],[STN K]]="","",IF(db[[#This Row],[STN TG]]="LSN",12,""))</f>
        <v/>
      </c>
      <c r="AB21" s="40" t="str">
        <f>IF(db[[#This Row],[STN TG]]="LSN","PCS","")</f>
        <v/>
      </c>
      <c r="AC21" s="40">
        <f>db[[#This Row],[QTY B]]*IF(db[[#This Row],[QTY TG]]="",1,db[[#This Row],[QTY TG]])*IF(db[[#This Row],[QTY K]]="",1,db[[#This Row],[QTY K]])</f>
        <v>600</v>
      </c>
      <c r="AD21" s="40" t="str">
        <f>IF(db[[#This Row],[STN K]]="",IF(db[[#This Row],[STN TG]]="",db[[#This Row],[STN B]],db[[#This Row],[STN TG]]),db[[#This Row],[STN K]])</f>
        <v>PCS</v>
      </c>
      <c r="AE21" s="40"/>
    </row>
    <row r="22" spans="1:31" ht="16.5" customHeight="1" x14ac:dyDescent="0.25">
      <c r="A22" s="40">
        <f t="shared" si="0"/>
        <v>21</v>
      </c>
      <c r="B22" s="5" t="str">
        <f>LOWER(SUBSTITUTE(SUBSTITUTE(SUBSTITUTE(SUBSTITUTE(SUBSTITUTE(SUBSTITUTE(SUBSTITUTE(SUBSTITUTE(db[[#This Row],[NB BM]]," ",),".",""),"-",""),"(",""),")",""),"/",""),"""",""),"+",""))</f>
        <v>acryliccolormarries812b</v>
      </c>
      <c r="C22" s="5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D22" s="5" t="str">
        <f>LOWER(SUBSTITUTE(SUBSTITUTE(SUBSTITUTE(SUBSTITUTE(SUBSTITUTE(SUBSTITUTE(SUBSTITUTE(SUBSTITUTE(SUBSTITUTE(db[[#This Row],[NB PAJAK]]," ",""),"-",""),"(",""),")",""),".",""),",",""),"/",""),"""",""),"+",""))</f>
        <v/>
      </c>
      <c r="E2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acryliccolormarries812b5lsnuntana</v>
      </c>
      <c r="F2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acryliccolor812b5lsn</v>
      </c>
      <c r="G22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acryliccolor812buntana</v>
      </c>
      <c r="H2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acryliccolor812b5lsnuntana</v>
      </c>
      <c r="I22" s="2" t="s">
        <v>1542</v>
      </c>
      <c r="J22" s="2" t="s">
        <v>2749</v>
      </c>
      <c r="K22" s="1"/>
      <c r="L22" s="2" t="s">
        <v>1336</v>
      </c>
      <c r="M22" s="34" t="e">
        <f>IF(db[[#This Row],[NB NOTA_C]]="","",COUNTIF([2]!B_MSK[concat],db[[#This Row],[NB NOTA_C]]))</f>
        <v>#REF!</v>
      </c>
      <c r="N22" s="9" t="s">
        <v>1373</v>
      </c>
      <c r="O22" s="5" t="s">
        <v>1418</v>
      </c>
      <c r="P22" s="2" t="s">
        <v>2417</v>
      </c>
      <c r="R22" s="2" t="str">
        <f>IF(db[[#This Row],[QTY/ CTN]]="","",SUBSTITUTE(SUBSTITUTE(SUBSTITUTE(db[[#This Row],[QTY/ CTN]]," ","_",2),"(",""),")","")&amp;"_")</f>
        <v>5 LSN_</v>
      </c>
      <c r="S22" s="2">
        <f>IF(db[[#This Row],[H_QTY/ CTN]]="","",SEARCH("_",db[[#This Row],[H_QTY/ CTN]]))</f>
        <v>6</v>
      </c>
      <c r="T22" s="2">
        <f>IF(db[[#This Row],[H_QTY/ CTN]]="","",LEN(db[[#This Row],[H_QTY/ CTN]]))</f>
        <v>6</v>
      </c>
      <c r="U22" s="41" t="str">
        <f>IF(db[[#This Row],[H_QTY/ CTN]]="","",LEFT(db[[#This Row],[H_QTY/ CTN]],db[[#This Row],[H_1]]-1))</f>
        <v>5 LSN</v>
      </c>
      <c r="V22" s="40" t="str">
        <f>IF(NOT(db[[#This Row],[H_1]]=db[[#This Row],[H_2]]),MID(db[[#This Row],[H_QTY/ CTN]],db[[#This Row],[H_1]]+1,db[[#This Row],[H_2]]-db[[#This Row],[H_1]]-1),"")</f>
        <v/>
      </c>
      <c r="W22" s="40" t="str">
        <f>IF(db[[#This Row],[QTY/ CTN B]]="","",LEFT(db[[#This Row],[QTY/ CTN B]],SEARCH(" ",db[[#This Row],[QTY/ CTN B]],1)-1))</f>
        <v>5</v>
      </c>
      <c r="X22" s="40" t="str">
        <f>IF(db[[#This Row],[QTY/ CTN B]]="","",RIGHT(db[[#This Row],[QTY/ CTN B]],LEN(db[[#This Row],[QTY/ CTN B]])-SEARCH(" ",db[[#This Row],[QTY/ CTN B]],1)))</f>
        <v>LSN</v>
      </c>
      <c r="Y22" s="40">
        <f>IF(db[[#This Row],[QTY/ CTN TG]]="",IF(db[[#This Row],[STN TG]]="","",12),LEFT(db[[#This Row],[QTY/ CTN TG]],SEARCH(" ",db[[#This Row],[QTY/ CTN TG]],1)-1))</f>
        <v>12</v>
      </c>
      <c r="Z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" s="40" t="str">
        <f>IF(db[[#This Row],[STN K]]="","",IF(db[[#This Row],[STN TG]]="LSN",12,""))</f>
        <v/>
      </c>
      <c r="AB22" s="40" t="str">
        <f>IF(db[[#This Row],[STN TG]]="LSN","PCS","")</f>
        <v/>
      </c>
      <c r="AC22" s="40">
        <f>db[[#This Row],[QTY B]]*IF(db[[#This Row],[QTY TG]]="",1,db[[#This Row],[QTY TG]])*IF(db[[#This Row],[QTY K]]="",1,db[[#This Row],[QTY K]])</f>
        <v>60</v>
      </c>
      <c r="AD22" s="40" t="str">
        <f>IF(db[[#This Row],[STN K]]="",IF(db[[#This Row],[STN TG]]="",db[[#This Row],[STN B]],db[[#This Row],[STN TG]]),db[[#This Row],[STN K]])</f>
        <v>PCS</v>
      </c>
      <c r="AE22" s="40"/>
    </row>
    <row r="23" spans="1:31" ht="16.5" customHeight="1" x14ac:dyDescent="0.25">
      <c r="A23" s="40">
        <f t="shared" si="0"/>
        <v>22</v>
      </c>
      <c r="B23" s="5" t="str">
        <f>LOWER(SUBSTITUTE(SUBSTITUTE(SUBSTITUTE(SUBSTITUTE(SUBSTITUTE(SUBSTITUTE(SUBSTITUTE(SUBSTITUTE(db[[#This Row],[NB BM]]," ",),".",""),"-",""),"(",""),")",""),"/",""),"""",""),"+",""))</f>
        <v>acrylictfac005metalik12x6ml</v>
      </c>
      <c r="C23" s="5" t="str">
        <f>LOWER(SUBSTITUTE(SUBSTITUTE(SUBSTITUTE(SUBSTITUTE(SUBSTITUTE(SUBSTITUTE(SUBSTITUTE(SUBSTITUTE(SUBSTITUTE(db[[#This Row],[NB NOTA]]," ",),".",""),"-",""),"(",""),")",""),",",""),"/",""),"""",""),"+",""))</f>
        <v>acryliccolourtfac00512x6mlmetalic</v>
      </c>
      <c r="D23" s="5" t="str">
        <f>LOWER(SUBSTITUTE(SUBSTITUTE(SUBSTITUTE(SUBSTITUTE(SUBSTITUTE(SUBSTITUTE(SUBSTITUTE(SUBSTITUTE(SUBSTITUTE(db[[#This Row],[NB PAJAK]]," ",""),"-",""),"(",""),")",""),".",""),",",""),"/",""),"""",""),"+",""))</f>
        <v/>
      </c>
      <c r="E2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acrylictfac005metalik12x6ml72setuntana</v>
      </c>
      <c r="F2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acryliccolourtfac00512x6mlmetalic72set</v>
      </c>
      <c r="G23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acryliccolourtfac00512x6mlmetalicuntana</v>
      </c>
      <c r="H2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acryliccolourtfac00512x6mlmetalic72setuntana</v>
      </c>
      <c r="I23" s="2" t="s">
        <v>7105</v>
      </c>
      <c r="J23" s="2" t="s">
        <v>7102</v>
      </c>
      <c r="K23" s="14"/>
      <c r="L23" s="2" t="s">
        <v>1336</v>
      </c>
      <c r="M23" s="33" t="e">
        <f>IF(db[[#This Row],[NB NOTA_C]]="","",COUNTIF([2]!B_MSK[concat],db[[#This Row],[NB NOTA_C]]))</f>
        <v>#REF!</v>
      </c>
      <c r="N23" s="9" t="s">
        <v>1342</v>
      </c>
      <c r="O23" s="5" t="s">
        <v>1377</v>
      </c>
      <c r="P23" s="2" t="s">
        <v>2420</v>
      </c>
      <c r="Q23" s="5"/>
      <c r="R23" s="5" t="str">
        <f>IF(db[[#This Row],[QTY/ CTN]]="","",SUBSTITUTE(SUBSTITUTE(SUBSTITUTE(db[[#This Row],[QTY/ CTN]]," ","_",2),"(",""),")","")&amp;"_")</f>
        <v>72 SET_</v>
      </c>
      <c r="S23" s="5">
        <f>IF(db[[#This Row],[H_QTY/ CTN]]="","",SEARCH("_",db[[#This Row],[H_QTY/ CTN]]))</f>
        <v>7</v>
      </c>
      <c r="T23" s="5">
        <f>IF(db[[#This Row],[H_QTY/ CTN]]="","",LEN(db[[#This Row],[H_QTY/ CTN]]))</f>
        <v>7</v>
      </c>
      <c r="U23" s="40" t="str">
        <f>IF(db[[#This Row],[H_QTY/ CTN]]="","",LEFT(db[[#This Row],[H_QTY/ CTN]],db[[#This Row],[H_1]]-1))</f>
        <v>72 SET</v>
      </c>
      <c r="V23" s="40" t="str">
        <f>IF(NOT(db[[#This Row],[H_1]]=db[[#This Row],[H_2]]),MID(db[[#This Row],[H_QTY/ CTN]],db[[#This Row],[H_1]]+1,db[[#This Row],[H_2]]-db[[#This Row],[H_1]]-1),"")</f>
        <v/>
      </c>
      <c r="W23" s="40" t="str">
        <f>IF(db[[#This Row],[QTY/ CTN B]]="","",LEFT(db[[#This Row],[QTY/ CTN B]],SEARCH(" ",db[[#This Row],[QTY/ CTN B]],1)-1))</f>
        <v>72</v>
      </c>
      <c r="X23" s="40" t="str">
        <f>IF(db[[#This Row],[QTY/ CTN B]]="","",RIGHT(db[[#This Row],[QTY/ CTN B]],LEN(db[[#This Row],[QTY/ CTN B]])-SEARCH(" ",db[[#This Row],[QTY/ CTN B]],1)))</f>
        <v>SET</v>
      </c>
      <c r="Y23" s="40" t="str">
        <f>IF(db[[#This Row],[QTY/ CTN TG]]="",IF(db[[#This Row],[STN TG]]="","",12),LEFT(db[[#This Row],[QTY/ CTN TG]],SEARCH(" ",db[[#This Row],[QTY/ CTN TG]],1)-1))</f>
        <v/>
      </c>
      <c r="Z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" s="40" t="str">
        <f>IF(db[[#This Row],[STN K]]="","",IF(db[[#This Row],[STN TG]]="LSN",12,""))</f>
        <v/>
      </c>
      <c r="AB23" s="40" t="str">
        <f>IF(db[[#This Row],[STN TG]]="LSN","PCS","")</f>
        <v/>
      </c>
      <c r="AC23" s="40">
        <f>db[[#This Row],[QTY B]]*IF(db[[#This Row],[QTY TG]]="",1,db[[#This Row],[QTY TG]])*IF(db[[#This Row],[QTY K]]="",1,db[[#This Row],[QTY K]])</f>
        <v>72</v>
      </c>
      <c r="AD23" s="40" t="str">
        <f>IF(db[[#This Row],[STN K]]="",IF(db[[#This Row],[STN TG]]="",db[[#This Row],[STN B]],db[[#This Row],[STN TG]]),db[[#This Row],[STN K]])</f>
        <v>SET</v>
      </c>
      <c r="AE23" s="40"/>
    </row>
    <row r="24" spans="1:31" ht="16.5" customHeight="1" x14ac:dyDescent="0.25">
      <c r="A24" s="40">
        <f t="shared" si="0"/>
        <v>23</v>
      </c>
      <c r="B24" s="5" t="str">
        <f>LOWER(SUBSTITUTE(SUBSTITUTE(SUBSTITUTE(SUBSTITUTE(SUBSTITUTE(SUBSTITUTE(SUBSTITUTE(SUBSTITUTE(db[[#This Row],[NB BM]]," ",),".",""),"-",""),"(",""),")",""),"/",""),"""",""),"+",""))</f>
        <v>acrylictfac005neon12x6ml</v>
      </c>
      <c r="C24" s="5" t="str">
        <f>LOWER(SUBSTITUTE(SUBSTITUTE(SUBSTITUTE(SUBSTITUTE(SUBSTITUTE(SUBSTITUTE(SUBSTITUTE(SUBSTITUTE(SUBSTITUTE(db[[#This Row],[NB NOTA]]," ",),".",""),"-",""),"(",""),")",""),",",""),"/",""),"""",""),"+",""))</f>
        <v>acryliccolourtfac00512x6mlneon</v>
      </c>
      <c r="D24" s="5" t="str">
        <f>LOWER(SUBSTITUTE(SUBSTITUTE(SUBSTITUTE(SUBSTITUTE(SUBSTITUTE(SUBSTITUTE(SUBSTITUTE(SUBSTITUTE(SUBSTITUTE(db[[#This Row],[NB PAJAK]]," ",""),"-",""),"(",""),")",""),".",""),",",""),"/",""),"""",""),"+",""))</f>
        <v/>
      </c>
      <c r="E2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acrylictfac005neon12x6ml72setuntana</v>
      </c>
      <c r="F2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acryliccolourtfac00512x6mlneon72set</v>
      </c>
      <c r="G24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acryliccolourtfac00512x6mlneonuntana</v>
      </c>
      <c r="H2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acryliccolourtfac00512x6mlneon72setuntana</v>
      </c>
      <c r="I24" s="2" t="s">
        <v>7103</v>
      </c>
      <c r="J24" s="2" t="s">
        <v>7100</v>
      </c>
      <c r="K24" s="14"/>
      <c r="L24" s="2" t="s">
        <v>1336</v>
      </c>
      <c r="M24" s="33" t="e">
        <f>IF(db[[#This Row],[NB NOTA_C]]="","",COUNTIF([2]!B_MSK[concat],db[[#This Row],[NB NOTA_C]]))</f>
        <v>#REF!</v>
      </c>
      <c r="N24" s="9" t="s">
        <v>1342</v>
      </c>
      <c r="O24" s="5" t="s">
        <v>1377</v>
      </c>
      <c r="P24" s="2" t="s">
        <v>2420</v>
      </c>
      <c r="Q24" s="5"/>
      <c r="R24" s="5" t="str">
        <f>IF(db[[#This Row],[QTY/ CTN]]="","",SUBSTITUTE(SUBSTITUTE(SUBSTITUTE(db[[#This Row],[QTY/ CTN]]," ","_",2),"(",""),")","")&amp;"_")</f>
        <v>72 SET_</v>
      </c>
      <c r="S24" s="5">
        <f>IF(db[[#This Row],[H_QTY/ CTN]]="","",SEARCH("_",db[[#This Row],[H_QTY/ CTN]]))</f>
        <v>7</v>
      </c>
      <c r="T24" s="5">
        <f>IF(db[[#This Row],[H_QTY/ CTN]]="","",LEN(db[[#This Row],[H_QTY/ CTN]]))</f>
        <v>7</v>
      </c>
      <c r="U24" s="40" t="str">
        <f>IF(db[[#This Row],[H_QTY/ CTN]]="","",LEFT(db[[#This Row],[H_QTY/ CTN]],db[[#This Row],[H_1]]-1))</f>
        <v>72 SET</v>
      </c>
      <c r="V24" s="40" t="str">
        <f>IF(NOT(db[[#This Row],[H_1]]=db[[#This Row],[H_2]]),MID(db[[#This Row],[H_QTY/ CTN]],db[[#This Row],[H_1]]+1,db[[#This Row],[H_2]]-db[[#This Row],[H_1]]-1),"")</f>
        <v/>
      </c>
      <c r="W24" s="40" t="str">
        <f>IF(db[[#This Row],[QTY/ CTN B]]="","",LEFT(db[[#This Row],[QTY/ CTN B]],SEARCH(" ",db[[#This Row],[QTY/ CTN B]],1)-1))</f>
        <v>72</v>
      </c>
      <c r="X24" s="40" t="str">
        <f>IF(db[[#This Row],[QTY/ CTN B]]="","",RIGHT(db[[#This Row],[QTY/ CTN B]],LEN(db[[#This Row],[QTY/ CTN B]])-SEARCH(" ",db[[#This Row],[QTY/ CTN B]],1)))</f>
        <v>SET</v>
      </c>
      <c r="Y24" s="40" t="str">
        <f>IF(db[[#This Row],[QTY/ CTN TG]]="",IF(db[[#This Row],[STN TG]]="","",12),LEFT(db[[#This Row],[QTY/ CTN TG]],SEARCH(" ",db[[#This Row],[QTY/ CTN TG]],1)-1))</f>
        <v/>
      </c>
      <c r="Z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" s="40" t="str">
        <f>IF(db[[#This Row],[STN K]]="","",IF(db[[#This Row],[STN TG]]="LSN",12,""))</f>
        <v/>
      </c>
      <c r="AB24" s="40" t="str">
        <f>IF(db[[#This Row],[STN TG]]="LSN","PCS","")</f>
        <v/>
      </c>
      <c r="AC24" s="40">
        <f>db[[#This Row],[QTY B]]*IF(db[[#This Row],[QTY TG]]="",1,db[[#This Row],[QTY TG]])*IF(db[[#This Row],[QTY K]]="",1,db[[#This Row],[QTY K]])</f>
        <v>72</v>
      </c>
      <c r="AD24" s="40" t="str">
        <f>IF(db[[#This Row],[STN K]]="",IF(db[[#This Row],[STN TG]]="",db[[#This Row],[STN B]],db[[#This Row],[STN TG]]),db[[#This Row],[STN K]])</f>
        <v>SET</v>
      </c>
      <c r="AE24" s="40"/>
    </row>
    <row r="25" spans="1:31" ht="16.5" customHeight="1" x14ac:dyDescent="0.25">
      <c r="A25" s="40">
        <f t="shared" si="0"/>
        <v>24</v>
      </c>
      <c r="B25" s="5" t="str">
        <f>LOWER(SUBSTITUTE(SUBSTITUTE(SUBSTITUTE(SUBSTITUTE(SUBSTITUTE(SUBSTITUTE(SUBSTITUTE(SUBSTITUTE(db[[#This Row],[NB BM]]," ",),".",""),"-",""),"(",""),")",""),"/",""),"""",""),"+",""))</f>
        <v>acrylictfac005pastel12x6ml</v>
      </c>
      <c r="C25" s="5" t="str">
        <f>LOWER(SUBSTITUTE(SUBSTITUTE(SUBSTITUTE(SUBSTITUTE(SUBSTITUTE(SUBSTITUTE(SUBSTITUTE(SUBSTITUTE(SUBSTITUTE(db[[#This Row],[NB NOTA]]," ",),".",""),"-",""),"(",""),")",""),",",""),"/",""),"""",""),"+",""))</f>
        <v>acryliccolourtfac00512x6mlpastel</v>
      </c>
      <c r="D25" s="5" t="str">
        <f>LOWER(SUBSTITUTE(SUBSTITUTE(SUBSTITUTE(SUBSTITUTE(SUBSTITUTE(SUBSTITUTE(SUBSTITUTE(SUBSTITUTE(SUBSTITUTE(db[[#This Row],[NB PAJAK]]," ",""),"-",""),"(",""),")",""),".",""),",",""),"/",""),"""",""),"+",""))</f>
        <v/>
      </c>
      <c r="E2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acrylictfac005pastel12x6ml72setuntana</v>
      </c>
      <c r="F2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acryliccolourtfac00512x6mlpastel72set</v>
      </c>
      <c r="G25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acryliccolourtfac00512x6mlpasteluntana</v>
      </c>
      <c r="H2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acryliccolourtfac00512x6mlpastel72setuntana</v>
      </c>
      <c r="I25" s="2" t="s">
        <v>7104</v>
      </c>
      <c r="J25" s="2" t="s">
        <v>7101</v>
      </c>
      <c r="K25" s="14"/>
      <c r="L25" s="2" t="s">
        <v>1336</v>
      </c>
      <c r="M25" s="33" t="e">
        <f>IF(db[[#This Row],[NB NOTA_C]]="","",COUNTIF([2]!B_MSK[concat],db[[#This Row],[NB NOTA_C]]))</f>
        <v>#REF!</v>
      </c>
      <c r="N25" s="9" t="s">
        <v>1342</v>
      </c>
      <c r="O25" s="5" t="s">
        <v>1377</v>
      </c>
      <c r="P25" s="2" t="s">
        <v>2420</v>
      </c>
      <c r="Q25" s="5"/>
      <c r="R25" s="5" t="str">
        <f>IF(db[[#This Row],[QTY/ CTN]]="","",SUBSTITUTE(SUBSTITUTE(SUBSTITUTE(db[[#This Row],[QTY/ CTN]]," ","_",2),"(",""),")","")&amp;"_")</f>
        <v>72 SET_</v>
      </c>
      <c r="S25" s="5">
        <f>IF(db[[#This Row],[H_QTY/ CTN]]="","",SEARCH("_",db[[#This Row],[H_QTY/ CTN]]))</f>
        <v>7</v>
      </c>
      <c r="T25" s="5">
        <f>IF(db[[#This Row],[H_QTY/ CTN]]="","",LEN(db[[#This Row],[H_QTY/ CTN]]))</f>
        <v>7</v>
      </c>
      <c r="U25" s="40" t="str">
        <f>IF(db[[#This Row],[H_QTY/ CTN]]="","",LEFT(db[[#This Row],[H_QTY/ CTN]],db[[#This Row],[H_1]]-1))</f>
        <v>72 SET</v>
      </c>
      <c r="V25" s="40" t="str">
        <f>IF(NOT(db[[#This Row],[H_1]]=db[[#This Row],[H_2]]),MID(db[[#This Row],[H_QTY/ CTN]],db[[#This Row],[H_1]]+1,db[[#This Row],[H_2]]-db[[#This Row],[H_1]]-1),"")</f>
        <v/>
      </c>
      <c r="W25" s="40" t="str">
        <f>IF(db[[#This Row],[QTY/ CTN B]]="","",LEFT(db[[#This Row],[QTY/ CTN B]],SEARCH(" ",db[[#This Row],[QTY/ CTN B]],1)-1))</f>
        <v>72</v>
      </c>
      <c r="X25" s="40" t="str">
        <f>IF(db[[#This Row],[QTY/ CTN B]]="","",RIGHT(db[[#This Row],[QTY/ CTN B]],LEN(db[[#This Row],[QTY/ CTN B]])-SEARCH(" ",db[[#This Row],[QTY/ CTN B]],1)))</f>
        <v>SET</v>
      </c>
      <c r="Y25" s="40" t="str">
        <f>IF(db[[#This Row],[QTY/ CTN TG]]="",IF(db[[#This Row],[STN TG]]="","",12),LEFT(db[[#This Row],[QTY/ CTN TG]],SEARCH(" ",db[[#This Row],[QTY/ CTN TG]],1)-1))</f>
        <v/>
      </c>
      <c r="Z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" s="40" t="str">
        <f>IF(db[[#This Row],[STN K]]="","",IF(db[[#This Row],[STN TG]]="LSN",12,""))</f>
        <v/>
      </c>
      <c r="AB25" s="40" t="str">
        <f>IF(db[[#This Row],[STN TG]]="LSN","PCS","")</f>
        <v/>
      </c>
      <c r="AC25" s="40">
        <f>db[[#This Row],[QTY B]]*IF(db[[#This Row],[QTY TG]]="",1,db[[#This Row],[QTY TG]])*IF(db[[#This Row],[QTY K]]="",1,db[[#This Row],[QTY K]])</f>
        <v>72</v>
      </c>
      <c r="AD25" s="40" t="str">
        <f>IF(db[[#This Row],[STN K]]="",IF(db[[#This Row],[STN TG]]="",db[[#This Row],[STN B]],db[[#This Row],[STN TG]]),db[[#This Row],[STN K]])</f>
        <v>SET</v>
      </c>
      <c r="AE25" s="40"/>
    </row>
    <row r="26" spans="1:31" ht="16.5" customHeight="1" x14ac:dyDescent="0.25">
      <c r="A26" s="40">
        <f t="shared" si="0"/>
        <v>25</v>
      </c>
      <c r="B26" s="5" t="str">
        <f>LOWER(SUBSTITUTE(SUBSTITUTE(SUBSTITUTE(SUBSTITUTE(SUBSTITUTE(SUBSTITUTE(SUBSTITUTE(SUBSTITUTE(db[[#This Row],[NB BM]]," ",),".",""),"-",""),"(",""),")",""),"/",""),"""",""),"+",""))</f>
        <v>acrylictfac001</v>
      </c>
      <c r="C26" s="5" t="str">
        <f>LOWER(SUBSTITUTE(SUBSTITUTE(SUBSTITUTE(SUBSTITUTE(SUBSTITUTE(SUBSTITUTE(SUBSTITUTE(SUBSTITUTE(SUBSTITUTE(db[[#This Row],[NB NOTA]]," ",),".",""),"-",""),"(",""),")",""),",",""),"/",""),"""",""),"+",""))</f>
        <v>acryliccolourtfac00112x6ml</v>
      </c>
      <c r="D26" s="5" t="str">
        <f>LOWER(SUBSTITUTE(SUBSTITUTE(SUBSTITUTE(SUBSTITUTE(SUBSTITUTE(SUBSTITUTE(SUBSTITUTE(SUBSTITUTE(SUBSTITUTE(db[[#This Row],[NB PAJAK]]," ",""),"-",""),"(",""),")",""),".",""),",",""),"/",""),"""",""),"+",""))</f>
        <v/>
      </c>
      <c r="E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acrylictfac00172setuntana</v>
      </c>
      <c r="F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acryliccolourtfac00112x6ml72set</v>
      </c>
      <c r="G26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acryliccolourtfac00112x6mluntana</v>
      </c>
      <c r="H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acryliccolourtfac00112x6ml72setuntana</v>
      </c>
      <c r="I26" s="2" t="s">
        <v>4854</v>
      </c>
      <c r="J26" s="2" t="s">
        <v>4819</v>
      </c>
      <c r="K26" s="14"/>
      <c r="L26" s="2" t="s">
        <v>1336</v>
      </c>
      <c r="M26" s="33" t="e">
        <f>IF(db[[#This Row],[NB NOTA_C]]="","",COUNTIF([2]!B_MSK[concat],db[[#This Row],[NB NOTA_C]]))</f>
        <v>#REF!</v>
      </c>
      <c r="N26" s="9" t="s">
        <v>1342</v>
      </c>
      <c r="O26" s="5" t="s">
        <v>1377</v>
      </c>
      <c r="P26" s="2" t="s">
        <v>2420</v>
      </c>
      <c r="Q26" s="5"/>
      <c r="R26" s="5" t="str">
        <f>IF(db[[#This Row],[QTY/ CTN]]="","",SUBSTITUTE(SUBSTITUTE(SUBSTITUTE(db[[#This Row],[QTY/ CTN]]," ","_",2),"(",""),")","")&amp;"_")</f>
        <v>72 SET_</v>
      </c>
      <c r="S26" s="5">
        <f>IF(db[[#This Row],[H_QTY/ CTN]]="","",SEARCH("_",db[[#This Row],[H_QTY/ CTN]]))</f>
        <v>7</v>
      </c>
      <c r="T26" s="5">
        <f>IF(db[[#This Row],[H_QTY/ CTN]]="","",LEN(db[[#This Row],[H_QTY/ CTN]]))</f>
        <v>7</v>
      </c>
      <c r="U26" s="40" t="str">
        <f>IF(db[[#This Row],[H_QTY/ CTN]]="","",LEFT(db[[#This Row],[H_QTY/ CTN]],db[[#This Row],[H_1]]-1))</f>
        <v>72 SET</v>
      </c>
      <c r="V26" s="40" t="str">
        <f>IF(NOT(db[[#This Row],[H_1]]=db[[#This Row],[H_2]]),MID(db[[#This Row],[H_QTY/ CTN]],db[[#This Row],[H_1]]+1,db[[#This Row],[H_2]]-db[[#This Row],[H_1]]-1),"")</f>
        <v/>
      </c>
      <c r="W26" s="40" t="str">
        <f>IF(db[[#This Row],[QTY/ CTN B]]="","",LEFT(db[[#This Row],[QTY/ CTN B]],SEARCH(" ",db[[#This Row],[QTY/ CTN B]],1)-1))</f>
        <v>72</v>
      </c>
      <c r="X26" s="40" t="str">
        <f>IF(db[[#This Row],[QTY/ CTN B]]="","",RIGHT(db[[#This Row],[QTY/ CTN B]],LEN(db[[#This Row],[QTY/ CTN B]])-SEARCH(" ",db[[#This Row],[QTY/ CTN B]],1)))</f>
        <v>SET</v>
      </c>
      <c r="Y26" s="40" t="str">
        <f>IF(db[[#This Row],[QTY/ CTN TG]]="",IF(db[[#This Row],[STN TG]]="","",12),LEFT(db[[#This Row],[QTY/ CTN TG]],SEARCH(" ",db[[#This Row],[QTY/ CTN TG]],1)-1))</f>
        <v/>
      </c>
      <c r="Z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" s="40" t="str">
        <f>IF(db[[#This Row],[STN K]]="","",IF(db[[#This Row],[STN TG]]="LSN",12,""))</f>
        <v/>
      </c>
      <c r="AB26" s="40" t="str">
        <f>IF(db[[#This Row],[STN TG]]="LSN","PCS","")</f>
        <v/>
      </c>
      <c r="AC26" s="40">
        <f>db[[#This Row],[QTY B]]*IF(db[[#This Row],[QTY TG]]="",1,db[[#This Row],[QTY TG]])*IF(db[[#This Row],[QTY K]]="",1,db[[#This Row],[QTY K]])</f>
        <v>72</v>
      </c>
      <c r="AD26" s="40" t="str">
        <f>IF(db[[#This Row],[STN K]]="",IF(db[[#This Row],[STN TG]]="",db[[#This Row],[STN B]],db[[#This Row],[STN TG]]),db[[#This Row],[STN K]])</f>
        <v>SET</v>
      </c>
      <c r="AE26" s="40"/>
    </row>
    <row r="27" spans="1:31" ht="16.5" customHeight="1" x14ac:dyDescent="0.25">
      <c r="A27" s="40">
        <f t="shared" si="0"/>
        <v>26</v>
      </c>
      <c r="B27" s="5" t="str">
        <f>LOWER(SUBSTITUTE(SUBSTITUTE(SUBSTITUTE(SUBSTITUTE(SUBSTITUTE(SUBSTITUTE(SUBSTITUTE(SUBSTITUTE(db[[#This Row],[NB BM]]," ",),".",""),"-",""),"(",""),")",""),"/",""),"""",""),"+",""))</f>
        <v>acryliccolortfac001</v>
      </c>
      <c r="C27" s="5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D27" s="5" t="str">
        <f>LOWER(SUBSTITUTE(SUBSTITUTE(SUBSTITUTE(SUBSTITUTE(SUBSTITUTE(SUBSTITUTE(SUBSTITUTE(SUBSTITUTE(SUBSTITUTE(db[[#This Row],[NB PAJAK]]," ",""),"-",""),"(",""),")",""),".",""),",",""),"/",""),"""",""),"+",""))</f>
        <v/>
      </c>
      <c r="E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acryliccolortfac00172setuntana</v>
      </c>
      <c r="F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acryliccolourtfac00112x5ml72set</v>
      </c>
      <c r="G27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acryliccolourtfac00112x5mluntana</v>
      </c>
      <c r="H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acryliccolourtfac00112x5ml72setuntana</v>
      </c>
      <c r="I27" s="2" t="s">
        <v>786</v>
      </c>
      <c r="J27" s="2" t="s">
        <v>999</v>
      </c>
      <c r="K27" s="1"/>
      <c r="L27" s="2" t="s">
        <v>1336</v>
      </c>
      <c r="M27" s="34" t="e">
        <f>IF(db[[#This Row],[NB NOTA_C]]="","",COUNTIF([2]!B_MSK[concat],db[[#This Row],[NB NOTA_C]]))</f>
        <v>#REF!</v>
      </c>
      <c r="N27" s="14" t="s">
        <v>1342</v>
      </c>
      <c r="O27" s="2" t="s">
        <v>1377</v>
      </c>
      <c r="P27" s="2" t="s">
        <v>2417</v>
      </c>
      <c r="R27" s="2" t="str">
        <f>IF(db[[#This Row],[QTY/ CTN]]="","",SUBSTITUTE(SUBSTITUTE(SUBSTITUTE(db[[#This Row],[QTY/ CTN]]," ","_",2),"(",""),")","")&amp;"_")</f>
        <v>72 SET_</v>
      </c>
      <c r="S27" s="2">
        <f>IF(db[[#This Row],[H_QTY/ CTN]]="","",SEARCH("_",db[[#This Row],[H_QTY/ CTN]]))</f>
        <v>7</v>
      </c>
      <c r="T27" s="2">
        <f>IF(db[[#This Row],[H_QTY/ CTN]]="","",LEN(db[[#This Row],[H_QTY/ CTN]]))</f>
        <v>7</v>
      </c>
      <c r="U27" s="41" t="str">
        <f>IF(db[[#This Row],[H_QTY/ CTN]]="","",LEFT(db[[#This Row],[H_QTY/ CTN]],db[[#This Row],[H_1]]-1))</f>
        <v>72 SET</v>
      </c>
      <c r="V27" s="40" t="str">
        <f>IF(NOT(db[[#This Row],[H_1]]=db[[#This Row],[H_2]]),MID(db[[#This Row],[H_QTY/ CTN]],db[[#This Row],[H_1]]+1,db[[#This Row],[H_2]]-db[[#This Row],[H_1]]-1),"")</f>
        <v/>
      </c>
      <c r="W27" s="40" t="str">
        <f>IF(db[[#This Row],[QTY/ CTN B]]="","",LEFT(db[[#This Row],[QTY/ CTN B]],SEARCH(" ",db[[#This Row],[QTY/ CTN B]],1)-1))</f>
        <v>72</v>
      </c>
      <c r="X27" s="40" t="str">
        <f>IF(db[[#This Row],[QTY/ CTN B]]="","",RIGHT(db[[#This Row],[QTY/ CTN B]],LEN(db[[#This Row],[QTY/ CTN B]])-SEARCH(" ",db[[#This Row],[QTY/ CTN B]],1)))</f>
        <v>SET</v>
      </c>
      <c r="Y27" s="40" t="str">
        <f>IF(db[[#This Row],[QTY/ CTN TG]]="",IF(db[[#This Row],[STN TG]]="","",12),LEFT(db[[#This Row],[QTY/ CTN TG]],SEARCH(" ",db[[#This Row],[QTY/ CTN TG]],1)-1))</f>
        <v/>
      </c>
      <c r="Z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" s="40" t="str">
        <f>IF(db[[#This Row],[STN K]]="","",IF(db[[#This Row],[STN TG]]="LSN",12,""))</f>
        <v/>
      </c>
      <c r="AB27" s="40" t="str">
        <f>IF(db[[#This Row],[STN TG]]="LSN","PCS","")</f>
        <v/>
      </c>
      <c r="AC27" s="40">
        <f>db[[#This Row],[QTY B]]*IF(db[[#This Row],[QTY TG]]="",1,db[[#This Row],[QTY TG]])*IF(db[[#This Row],[QTY K]]="",1,db[[#This Row],[QTY K]])</f>
        <v>72</v>
      </c>
      <c r="AD27" s="40" t="str">
        <f>IF(db[[#This Row],[STN K]]="",IF(db[[#This Row],[STN TG]]="",db[[#This Row],[STN B]],db[[#This Row],[STN TG]]),db[[#This Row],[STN K]])</f>
        <v>SET</v>
      </c>
      <c r="AE27" s="40"/>
    </row>
    <row r="28" spans="1:31" ht="16.5" customHeight="1" x14ac:dyDescent="0.25">
      <c r="A28" s="40">
        <f t="shared" si="0"/>
        <v>27</v>
      </c>
      <c r="B28" s="5" t="str">
        <f>LOWER(SUBSTITUTE(SUBSTITUTE(SUBSTITUTE(SUBSTITUTE(SUBSTITUTE(SUBSTITUTE(SUBSTITUTE(SUBSTITUTE(db[[#This Row],[NB BM]]," ",),".",""),"-",""),"(",""),")",""),"/",""),"""",""),"+",""))</f>
        <v>acryliccolortfac002</v>
      </c>
      <c r="C28" s="5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D28" s="5" t="str">
        <f>LOWER(SUBSTITUTE(SUBSTITUTE(SUBSTITUTE(SUBSTITUTE(SUBSTITUTE(SUBSTITUTE(SUBSTITUTE(SUBSTITUTE(SUBSTITUTE(db[[#This Row],[NB PAJAK]]," ",""),"-",""),"(",""),")",""),".",""),",",""),"/",""),"""",""),"+",""))</f>
        <v/>
      </c>
      <c r="E2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acryliccolortfac00260setuntana</v>
      </c>
      <c r="F2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acryliccolourtfac00212x12ml60set</v>
      </c>
      <c r="G28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acryliccolourtfac00212x12mluntana</v>
      </c>
      <c r="H2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acryliccolourtfac00212x12ml60setuntana</v>
      </c>
      <c r="I28" s="2" t="s">
        <v>787</v>
      </c>
      <c r="J28" s="2" t="s">
        <v>1000</v>
      </c>
      <c r="K28" s="14"/>
      <c r="L28" s="2" t="s">
        <v>1336</v>
      </c>
      <c r="M28" s="34" t="e">
        <f>IF(db[[#This Row],[NB NOTA_C]]="","",COUNTIF([2]!B_MSK[concat],db[[#This Row],[NB NOTA_C]]))</f>
        <v>#REF!</v>
      </c>
      <c r="N28" s="14" t="s">
        <v>1342</v>
      </c>
      <c r="O28" s="2" t="s">
        <v>1378</v>
      </c>
      <c r="P28" s="2" t="s">
        <v>2417</v>
      </c>
      <c r="R28" s="2" t="str">
        <f>IF(db[[#This Row],[QTY/ CTN]]="","",SUBSTITUTE(SUBSTITUTE(SUBSTITUTE(db[[#This Row],[QTY/ CTN]]," ","_",2),"(",""),")","")&amp;"_")</f>
        <v>60 SET_</v>
      </c>
      <c r="S28" s="2">
        <f>IF(db[[#This Row],[H_QTY/ CTN]]="","",SEARCH("_",db[[#This Row],[H_QTY/ CTN]]))</f>
        <v>7</v>
      </c>
      <c r="T28" s="2">
        <f>IF(db[[#This Row],[H_QTY/ CTN]]="","",LEN(db[[#This Row],[H_QTY/ CTN]]))</f>
        <v>7</v>
      </c>
      <c r="U28" s="41" t="str">
        <f>IF(db[[#This Row],[H_QTY/ CTN]]="","",LEFT(db[[#This Row],[H_QTY/ CTN]],db[[#This Row],[H_1]]-1))</f>
        <v>60 SET</v>
      </c>
      <c r="V28" s="40" t="str">
        <f>IF(NOT(db[[#This Row],[H_1]]=db[[#This Row],[H_2]]),MID(db[[#This Row],[H_QTY/ CTN]],db[[#This Row],[H_1]]+1,db[[#This Row],[H_2]]-db[[#This Row],[H_1]]-1),"")</f>
        <v/>
      </c>
      <c r="W28" s="40" t="str">
        <f>IF(db[[#This Row],[QTY/ CTN B]]="","",LEFT(db[[#This Row],[QTY/ CTN B]],SEARCH(" ",db[[#This Row],[QTY/ CTN B]],1)-1))</f>
        <v>60</v>
      </c>
      <c r="X28" s="40" t="str">
        <f>IF(db[[#This Row],[QTY/ CTN B]]="","",RIGHT(db[[#This Row],[QTY/ CTN B]],LEN(db[[#This Row],[QTY/ CTN B]])-SEARCH(" ",db[[#This Row],[QTY/ CTN B]],1)))</f>
        <v>SET</v>
      </c>
      <c r="Y28" s="40" t="str">
        <f>IF(db[[#This Row],[QTY/ CTN TG]]="",IF(db[[#This Row],[STN TG]]="","",12),LEFT(db[[#This Row],[QTY/ CTN TG]],SEARCH(" ",db[[#This Row],[QTY/ CTN TG]],1)-1))</f>
        <v/>
      </c>
      <c r="Z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" s="40" t="str">
        <f>IF(db[[#This Row],[STN K]]="","",IF(db[[#This Row],[STN TG]]="LSN",12,""))</f>
        <v/>
      </c>
      <c r="AB28" s="40" t="str">
        <f>IF(db[[#This Row],[STN TG]]="LSN","PCS","")</f>
        <v/>
      </c>
      <c r="AC28" s="40">
        <f>db[[#This Row],[QTY B]]*IF(db[[#This Row],[QTY TG]]="",1,db[[#This Row],[QTY TG]])*IF(db[[#This Row],[QTY K]]="",1,db[[#This Row],[QTY K]])</f>
        <v>60</v>
      </c>
      <c r="AD28" s="40" t="str">
        <f>IF(db[[#This Row],[STN K]]="",IF(db[[#This Row],[STN TG]]="",db[[#This Row],[STN B]],db[[#This Row],[STN TG]]),db[[#This Row],[STN K]])</f>
        <v>SET</v>
      </c>
      <c r="AE28" s="40"/>
    </row>
    <row r="29" spans="1:31" ht="16.5" customHeight="1" x14ac:dyDescent="0.25">
      <c r="A29" s="40">
        <f t="shared" si="0"/>
        <v>28</v>
      </c>
      <c r="B29" s="5" t="str">
        <f>LOWER(SUBSTITUTE(SUBSTITUTE(SUBSTITUTE(SUBSTITUTE(SUBSTITUTE(SUBSTITUTE(SUBSTITUTE(SUBSTITUTE(db[[#This Row],[NB BM]]," ",),".",""),"-",""),"(",""),")",""),"/",""),"""",""),"+",""))</f>
        <v>acrylictfac003</v>
      </c>
      <c r="C29" s="5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D29" s="5" t="str">
        <f>LOWER(SUBSTITUTE(SUBSTITUTE(SUBSTITUTE(SUBSTITUTE(SUBSTITUTE(SUBSTITUTE(SUBSTITUTE(SUBSTITUTE(SUBSTITUTE(db[[#This Row],[NB PAJAK]]," ",""),"-",""),"(",""),")",""),".",""),",",""),"/",""),"""",""),"+",""))</f>
        <v/>
      </c>
      <c r="E2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acrylictfac00372setuntana</v>
      </c>
      <c r="F2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acryliccolourtfac00318x6ml72set</v>
      </c>
      <c r="G29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acryliccolourtfac00318x6mluntana</v>
      </c>
      <c r="H2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acryliccolourtfac00318x6ml72setuntana</v>
      </c>
      <c r="I29" s="2" t="s">
        <v>4856</v>
      </c>
      <c r="J29" s="2" t="s">
        <v>7492</v>
      </c>
      <c r="K29" s="14"/>
      <c r="L29" s="2" t="s">
        <v>1336</v>
      </c>
      <c r="M29" s="33" t="e">
        <f>IF(db[[#This Row],[NB NOTA_C]]="","",COUNTIF([2]!B_MSK[concat],db[[#This Row],[NB NOTA_C]]))</f>
        <v>#REF!</v>
      </c>
      <c r="N29" s="9" t="s">
        <v>1342</v>
      </c>
      <c r="O29" s="5" t="s">
        <v>1377</v>
      </c>
      <c r="P29" s="2" t="s">
        <v>2420</v>
      </c>
      <c r="Q29" s="5"/>
      <c r="R29" s="5" t="str">
        <f>IF(db[[#This Row],[QTY/ CTN]]="","",SUBSTITUTE(SUBSTITUTE(SUBSTITUTE(db[[#This Row],[QTY/ CTN]]," ","_",2),"(",""),")","")&amp;"_")</f>
        <v>72 SET_</v>
      </c>
      <c r="S29" s="5">
        <f>IF(db[[#This Row],[H_QTY/ CTN]]="","",SEARCH("_",db[[#This Row],[H_QTY/ CTN]]))</f>
        <v>7</v>
      </c>
      <c r="T29" s="5">
        <f>IF(db[[#This Row],[H_QTY/ CTN]]="","",LEN(db[[#This Row],[H_QTY/ CTN]]))</f>
        <v>7</v>
      </c>
      <c r="U29" s="40" t="str">
        <f>IF(db[[#This Row],[H_QTY/ CTN]]="","",LEFT(db[[#This Row],[H_QTY/ CTN]],db[[#This Row],[H_1]]-1))</f>
        <v>72 SET</v>
      </c>
      <c r="V29" s="40" t="str">
        <f>IF(NOT(db[[#This Row],[H_1]]=db[[#This Row],[H_2]]),MID(db[[#This Row],[H_QTY/ CTN]],db[[#This Row],[H_1]]+1,db[[#This Row],[H_2]]-db[[#This Row],[H_1]]-1),"")</f>
        <v/>
      </c>
      <c r="W29" s="40" t="str">
        <f>IF(db[[#This Row],[QTY/ CTN B]]="","",LEFT(db[[#This Row],[QTY/ CTN B]],SEARCH(" ",db[[#This Row],[QTY/ CTN B]],1)-1))</f>
        <v>72</v>
      </c>
      <c r="X29" s="40" t="str">
        <f>IF(db[[#This Row],[QTY/ CTN B]]="","",RIGHT(db[[#This Row],[QTY/ CTN B]],LEN(db[[#This Row],[QTY/ CTN B]])-SEARCH(" ",db[[#This Row],[QTY/ CTN B]],1)))</f>
        <v>SET</v>
      </c>
      <c r="Y29" s="40" t="str">
        <f>IF(db[[#This Row],[QTY/ CTN TG]]="",IF(db[[#This Row],[STN TG]]="","",12),LEFT(db[[#This Row],[QTY/ CTN TG]],SEARCH(" ",db[[#This Row],[QTY/ CTN TG]],1)-1))</f>
        <v/>
      </c>
      <c r="Z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" s="40" t="str">
        <f>IF(db[[#This Row],[STN K]]="","",IF(db[[#This Row],[STN TG]]="LSN",12,""))</f>
        <v/>
      </c>
      <c r="AB29" s="40" t="str">
        <f>IF(db[[#This Row],[STN TG]]="LSN","PCS","")</f>
        <v/>
      </c>
      <c r="AC29" s="40">
        <f>db[[#This Row],[QTY B]]*IF(db[[#This Row],[QTY TG]]="",1,db[[#This Row],[QTY TG]])*IF(db[[#This Row],[QTY K]]="",1,db[[#This Row],[QTY K]])</f>
        <v>72</v>
      </c>
      <c r="AD29" s="40" t="str">
        <f>IF(db[[#This Row],[STN K]]="",IF(db[[#This Row],[STN TG]]="",db[[#This Row],[STN B]],db[[#This Row],[STN TG]]),db[[#This Row],[STN K]])</f>
        <v>SET</v>
      </c>
      <c r="AE29" s="40"/>
    </row>
    <row r="30" spans="1:31" ht="16.5" customHeight="1" x14ac:dyDescent="0.25">
      <c r="A30" s="40">
        <f t="shared" si="0"/>
        <v>29</v>
      </c>
      <c r="B30" s="82" t="str">
        <f>LOWER(SUBSTITUTE(SUBSTITUTE(SUBSTITUTE(SUBSTITUTE(SUBSTITUTE(SUBSTITUTE(SUBSTITUTE(SUBSTITUTE(db[[#This Row],[NB BM]]," ",),".",""),"-",""),"(",""),")",""),"/",""),"""",""),"+",""))</f>
        <v>acrylictfac00318x16ml</v>
      </c>
      <c r="C30" s="82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D30" s="82" t="str">
        <f>LOWER(SUBSTITUTE(SUBSTITUTE(SUBSTITUTE(SUBSTITUTE(SUBSTITUTE(SUBSTITUTE(SUBSTITUTE(SUBSTITUTE(SUBSTITUTE(db[[#This Row],[NB PAJAK]]," ",""),"-",""),"(",""),")",""),".",""),",",""),"/",""),"""",""),"+",""))</f>
        <v/>
      </c>
      <c r="E30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acrylictfac00318x16ml72setuntana</v>
      </c>
      <c r="F30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acryliccolourtfac00318x6ml72set</v>
      </c>
      <c r="G30" s="82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acryliccolourtfac00318x6mluntana</v>
      </c>
      <c r="H30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acryliccolourtfac00318x6ml72setuntana</v>
      </c>
      <c r="I30" s="7" t="s">
        <v>3641</v>
      </c>
      <c r="J30" s="7" t="s">
        <v>3640</v>
      </c>
      <c r="K30" s="17"/>
      <c r="L30" s="2" t="s">
        <v>1336</v>
      </c>
      <c r="M30" s="83" t="e">
        <f>IF(db[[#This Row],[NB NOTA_C]]="","",COUNTIF([2]!B_MSK[concat],db[[#This Row],[NB NOTA_C]]))</f>
        <v>#REF!</v>
      </c>
      <c r="N30" s="84" t="s">
        <v>1342</v>
      </c>
      <c r="O30" s="82" t="s">
        <v>1377</v>
      </c>
      <c r="P30" s="7" t="s">
        <v>2422</v>
      </c>
      <c r="Q30" s="82"/>
      <c r="R30" s="82" t="str">
        <f>IF(db[[#This Row],[QTY/ CTN]]="","",SUBSTITUTE(SUBSTITUTE(SUBSTITUTE(db[[#This Row],[QTY/ CTN]]," ","_",2),"(",""),")","")&amp;"_")</f>
        <v>72 SET_</v>
      </c>
      <c r="S30" s="82">
        <f>IF(db[[#This Row],[H_QTY/ CTN]]="","",SEARCH("_",db[[#This Row],[H_QTY/ CTN]]))</f>
        <v>7</v>
      </c>
      <c r="T30" s="82">
        <f>IF(db[[#This Row],[H_QTY/ CTN]]="","",LEN(db[[#This Row],[H_QTY/ CTN]]))</f>
        <v>7</v>
      </c>
      <c r="U30" s="85" t="str">
        <f>IF(db[[#This Row],[H_QTY/ CTN]]="","",LEFT(db[[#This Row],[H_QTY/ CTN]],db[[#This Row],[H_1]]-1))</f>
        <v>72 SET</v>
      </c>
      <c r="V30" s="85" t="str">
        <f>IF(NOT(db[[#This Row],[H_1]]=db[[#This Row],[H_2]]),MID(db[[#This Row],[H_QTY/ CTN]],db[[#This Row],[H_1]]+1,db[[#This Row],[H_2]]-db[[#This Row],[H_1]]-1),"")</f>
        <v/>
      </c>
      <c r="W30" s="40" t="str">
        <f>IF(db[[#This Row],[QTY/ CTN B]]="","",LEFT(db[[#This Row],[QTY/ CTN B]],SEARCH(" ",db[[#This Row],[QTY/ CTN B]],1)-1))</f>
        <v>72</v>
      </c>
      <c r="X30" s="40" t="str">
        <f>IF(db[[#This Row],[QTY/ CTN B]]="","",RIGHT(db[[#This Row],[QTY/ CTN B]],LEN(db[[#This Row],[QTY/ CTN B]])-SEARCH(" ",db[[#This Row],[QTY/ CTN B]],1)))</f>
        <v>SET</v>
      </c>
      <c r="Y30" s="40" t="str">
        <f>IF(db[[#This Row],[QTY/ CTN TG]]="",IF(db[[#This Row],[STN TG]]="","",12),LEFT(db[[#This Row],[QTY/ CTN TG]],SEARCH(" ",db[[#This Row],[QTY/ CTN TG]],1)-1))</f>
        <v/>
      </c>
      <c r="Z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" s="40" t="str">
        <f>IF(db[[#This Row],[STN K]]="","",IF(db[[#This Row],[STN TG]]="LSN",12,""))</f>
        <v/>
      </c>
      <c r="AB30" s="40" t="str">
        <f>IF(db[[#This Row],[STN TG]]="LSN","PCS","")</f>
        <v/>
      </c>
      <c r="AC30" s="40">
        <f>db[[#This Row],[QTY B]]*IF(db[[#This Row],[QTY TG]]="",1,db[[#This Row],[QTY TG]])*IF(db[[#This Row],[QTY K]]="",1,db[[#This Row],[QTY K]])</f>
        <v>72</v>
      </c>
      <c r="AD30" s="40" t="str">
        <f>IF(db[[#This Row],[STN K]]="",IF(db[[#This Row],[STN TG]]="",db[[#This Row],[STN B]],db[[#This Row],[STN TG]]),db[[#This Row],[STN K]])</f>
        <v>SET</v>
      </c>
      <c r="AE30" s="40"/>
    </row>
    <row r="31" spans="1:31" ht="16.5" customHeight="1" x14ac:dyDescent="0.25">
      <c r="A31" s="40">
        <f t="shared" si="0"/>
        <v>30</v>
      </c>
      <c r="B31" s="5" t="str">
        <f>LOWER(SUBSTITUTE(SUBSTITUTE(SUBSTITUTE(SUBSTITUTE(SUBSTITUTE(SUBSTITUTE(SUBSTITUTE(SUBSTITUTE(db[[#This Row],[NB BM]]," ",),".",""),"-",""),"(",""),")",""),"/",""),"""",""),"+",""))</f>
        <v>acrylictfac004n</v>
      </c>
      <c r="C31" s="5" t="str">
        <f>LOWER(SUBSTITUTE(SUBSTITUTE(SUBSTITUTE(SUBSTITUTE(SUBSTITUTE(SUBSTITUTE(SUBSTITUTE(SUBSTITUTE(SUBSTITUTE(db[[#This Row],[NB NOTA]]," ",),".",""),"-",""),"(",""),")",""),",",""),"/",""),"""",""),"+",""))</f>
        <v>acryliccolourtfac004n12x6mlneon</v>
      </c>
      <c r="D31" s="5" t="str">
        <f>LOWER(SUBSTITUTE(SUBSTITUTE(SUBSTITUTE(SUBSTITUTE(SUBSTITUTE(SUBSTITUTE(SUBSTITUTE(SUBSTITUTE(SUBSTITUTE(db[[#This Row],[NB PAJAK]]," ",""),"-",""),"(",""),")",""),".",""),",",""),"/",""),"""",""),"+",""))</f>
        <v/>
      </c>
      <c r="E3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acrylictfac004n72setuntana</v>
      </c>
      <c r="F3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acryliccolourtfac004n12x6mlneon72set</v>
      </c>
      <c r="G31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acryliccolourtfac004n12x6mlneonuntana</v>
      </c>
      <c r="H3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acryliccolourtfac004n12x6mlneon72setuntana</v>
      </c>
      <c r="I31" s="2" t="s">
        <v>4857</v>
      </c>
      <c r="J31" s="2" t="s">
        <v>7490</v>
      </c>
      <c r="K31" s="14"/>
      <c r="L31" s="2" t="s">
        <v>1336</v>
      </c>
      <c r="M31" s="33" t="e">
        <f>IF(db[[#This Row],[NB NOTA_C]]="","",COUNTIF([2]!B_MSK[concat],db[[#This Row],[NB NOTA_C]]))</f>
        <v>#REF!</v>
      </c>
      <c r="N31" s="9" t="s">
        <v>1342</v>
      </c>
      <c r="O31" s="5" t="s">
        <v>1377</v>
      </c>
      <c r="P31" s="2" t="s">
        <v>2420</v>
      </c>
      <c r="Q31" s="5"/>
      <c r="R31" s="5" t="str">
        <f>IF(db[[#This Row],[QTY/ CTN]]="","",SUBSTITUTE(SUBSTITUTE(SUBSTITUTE(db[[#This Row],[QTY/ CTN]]," ","_",2),"(",""),")","")&amp;"_")</f>
        <v>72 SET_</v>
      </c>
      <c r="S31" s="5">
        <f>IF(db[[#This Row],[H_QTY/ CTN]]="","",SEARCH("_",db[[#This Row],[H_QTY/ CTN]]))</f>
        <v>7</v>
      </c>
      <c r="T31" s="5">
        <f>IF(db[[#This Row],[H_QTY/ CTN]]="","",LEN(db[[#This Row],[H_QTY/ CTN]]))</f>
        <v>7</v>
      </c>
      <c r="U31" s="40" t="str">
        <f>IF(db[[#This Row],[H_QTY/ CTN]]="","",LEFT(db[[#This Row],[H_QTY/ CTN]],db[[#This Row],[H_1]]-1))</f>
        <v>72 SET</v>
      </c>
      <c r="V31" s="40" t="str">
        <f>IF(NOT(db[[#This Row],[H_1]]=db[[#This Row],[H_2]]),MID(db[[#This Row],[H_QTY/ CTN]],db[[#This Row],[H_1]]+1,db[[#This Row],[H_2]]-db[[#This Row],[H_1]]-1),"")</f>
        <v/>
      </c>
      <c r="W31" s="40" t="str">
        <f>IF(db[[#This Row],[QTY/ CTN B]]="","",LEFT(db[[#This Row],[QTY/ CTN B]],SEARCH(" ",db[[#This Row],[QTY/ CTN B]],1)-1))</f>
        <v>72</v>
      </c>
      <c r="X31" s="40" t="str">
        <f>IF(db[[#This Row],[QTY/ CTN B]]="","",RIGHT(db[[#This Row],[QTY/ CTN B]],LEN(db[[#This Row],[QTY/ CTN B]])-SEARCH(" ",db[[#This Row],[QTY/ CTN B]],1)))</f>
        <v>SET</v>
      </c>
      <c r="Y31" s="40" t="str">
        <f>IF(db[[#This Row],[QTY/ CTN TG]]="",IF(db[[#This Row],[STN TG]]="","",12),LEFT(db[[#This Row],[QTY/ CTN TG]],SEARCH(" ",db[[#This Row],[QTY/ CTN TG]],1)-1))</f>
        <v/>
      </c>
      <c r="Z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" s="40" t="str">
        <f>IF(db[[#This Row],[STN K]]="","",IF(db[[#This Row],[STN TG]]="LSN",12,""))</f>
        <v/>
      </c>
      <c r="AB31" s="40" t="str">
        <f>IF(db[[#This Row],[STN TG]]="LSN","PCS","")</f>
        <v/>
      </c>
      <c r="AC31" s="40">
        <f>db[[#This Row],[QTY B]]*IF(db[[#This Row],[QTY TG]]="",1,db[[#This Row],[QTY TG]])*IF(db[[#This Row],[QTY K]]="",1,db[[#This Row],[QTY K]])</f>
        <v>72</v>
      </c>
      <c r="AD31" s="40" t="str">
        <f>IF(db[[#This Row],[STN K]]="",IF(db[[#This Row],[STN TG]]="",db[[#This Row],[STN B]],db[[#This Row],[STN TG]]),db[[#This Row],[STN K]])</f>
        <v>SET</v>
      </c>
      <c r="AE31" s="40"/>
    </row>
    <row r="32" spans="1:31" ht="16.5" customHeight="1" x14ac:dyDescent="0.25">
      <c r="A32" s="40">
        <f t="shared" si="0"/>
        <v>31</v>
      </c>
      <c r="B32" s="5" t="str">
        <f>LOWER(SUBSTITUTE(SUBSTITUTE(SUBSTITUTE(SUBSTITUTE(SUBSTITUTE(SUBSTITUTE(SUBSTITUTE(SUBSTITUTE(db[[#This Row],[NB BM]]," ",),".",""),"-",""),"(",""),")",""),"/",""),"""",""),"+",""))</f>
        <v>acrylictfac005p</v>
      </c>
      <c r="C32" s="5" t="str">
        <f>LOWER(SUBSTITUTE(SUBSTITUTE(SUBSTITUTE(SUBSTITUTE(SUBSTITUTE(SUBSTITUTE(SUBSTITUTE(SUBSTITUTE(SUBSTITUTE(db[[#This Row],[NB NOTA]]," ",),".",""),"-",""),"(",""),")",""),",",""),"/",""),"""",""),"+",""))</f>
        <v>acryliccolourtfac005p12x6mlpastel</v>
      </c>
      <c r="D32" s="5" t="str">
        <f>LOWER(SUBSTITUTE(SUBSTITUTE(SUBSTITUTE(SUBSTITUTE(SUBSTITUTE(SUBSTITUTE(SUBSTITUTE(SUBSTITUTE(SUBSTITUTE(db[[#This Row],[NB PAJAK]]," ",""),"-",""),"(",""),")",""),".",""),",",""),"/",""),"""",""),"+",""))</f>
        <v/>
      </c>
      <c r="E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acrylictfac005p72setuntana</v>
      </c>
      <c r="F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acryliccolourtfac005p12x6mlpastel72set</v>
      </c>
      <c r="G32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acryliccolourtfac005p12x6mlpasteluntana</v>
      </c>
      <c r="H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acryliccolourtfac005p12x6mlpastel72setuntana</v>
      </c>
      <c r="I32" s="2" t="s">
        <v>4859</v>
      </c>
      <c r="J32" s="2" t="s">
        <v>7491</v>
      </c>
      <c r="K32" s="14"/>
      <c r="L32" s="2" t="s">
        <v>1336</v>
      </c>
      <c r="M32" s="33" t="e">
        <f>IF(db[[#This Row],[NB NOTA_C]]="","",COUNTIF([2]!B_MSK[concat],db[[#This Row],[NB NOTA_C]]))</f>
        <v>#REF!</v>
      </c>
      <c r="N32" s="9" t="s">
        <v>1342</v>
      </c>
      <c r="O32" s="5" t="s">
        <v>1377</v>
      </c>
      <c r="P32" s="2" t="s">
        <v>2420</v>
      </c>
      <c r="Q32" s="5"/>
      <c r="R32" s="5" t="str">
        <f>IF(db[[#This Row],[QTY/ CTN]]="","",SUBSTITUTE(SUBSTITUTE(SUBSTITUTE(db[[#This Row],[QTY/ CTN]]," ","_",2),"(",""),")","")&amp;"_")</f>
        <v>72 SET_</v>
      </c>
      <c r="S32" s="5">
        <f>IF(db[[#This Row],[H_QTY/ CTN]]="","",SEARCH("_",db[[#This Row],[H_QTY/ CTN]]))</f>
        <v>7</v>
      </c>
      <c r="T32" s="5">
        <f>IF(db[[#This Row],[H_QTY/ CTN]]="","",LEN(db[[#This Row],[H_QTY/ CTN]]))</f>
        <v>7</v>
      </c>
      <c r="U32" s="40" t="str">
        <f>IF(db[[#This Row],[H_QTY/ CTN]]="","",LEFT(db[[#This Row],[H_QTY/ CTN]],db[[#This Row],[H_1]]-1))</f>
        <v>72 SET</v>
      </c>
      <c r="V32" s="40" t="str">
        <f>IF(NOT(db[[#This Row],[H_1]]=db[[#This Row],[H_2]]),MID(db[[#This Row],[H_QTY/ CTN]],db[[#This Row],[H_1]]+1,db[[#This Row],[H_2]]-db[[#This Row],[H_1]]-1),"")</f>
        <v/>
      </c>
      <c r="W32" s="40" t="str">
        <f>IF(db[[#This Row],[QTY/ CTN B]]="","",LEFT(db[[#This Row],[QTY/ CTN B]],SEARCH(" ",db[[#This Row],[QTY/ CTN B]],1)-1))</f>
        <v>72</v>
      </c>
      <c r="X32" s="40" t="str">
        <f>IF(db[[#This Row],[QTY/ CTN B]]="","",RIGHT(db[[#This Row],[QTY/ CTN B]],LEN(db[[#This Row],[QTY/ CTN B]])-SEARCH(" ",db[[#This Row],[QTY/ CTN B]],1)))</f>
        <v>SET</v>
      </c>
      <c r="Y32" s="40" t="str">
        <f>IF(db[[#This Row],[QTY/ CTN TG]]="",IF(db[[#This Row],[STN TG]]="","",12),LEFT(db[[#This Row],[QTY/ CTN TG]],SEARCH(" ",db[[#This Row],[QTY/ CTN TG]],1)-1))</f>
        <v/>
      </c>
      <c r="Z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" s="40" t="str">
        <f>IF(db[[#This Row],[STN K]]="","",IF(db[[#This Row],[STN TG]]="LSN",12,""))</f>
        <v/>
      </c>
      <c r="AB32" s="40" t="str">
        <f>IF(db[[#This Row],[STN TG]]="LSN","PCS","")</f>
        <v/>
      </c>
      <c r="AC32" s="40">
        <f>db[[#This Row],[QTY B]]*IF(db[[#This Row],[QTY TG]]="",1,db[[#This Row],[QTY TG]])*IF(db[[#This Row],[QTY K]]="",1,db[[#This Row],[QTY K]])</f>
        <v>72</v>
      </c>
      <c r="AD32" s="40" t="str">
        <f>IF(db[[#This Row],[STN K]]="",IF(db[[#This Row],[STN TG]]="",db[[#This Row],[STN B]],db[[#This Row],[STN TG]]),db[[#This Row],[STN K]])</f>
        <v>SET</v>
      </c>
      <c r="AE32" s="40"/>
    </row>
    <row r="33" spans="1:31" ht="16.5" customHeight="1" x14ac:dyDescent="0.25">
      <c r="A33" s="40">
        <f t="shared" si="0"/>
        <v>32</v>
      </c>
      <c r="B33" s="5" t="str">
        <f>LOWER(SUBSTITUTE(SUBSTITUTE(SUBSTITUTE(SUBSTITUTE(SUBSTITUTE(SUBSTITUTE(SUBSTITUTE(SUBSTITUTE(db[[#This Row],[NB BM]]," ",),".",""),"-",""),"(",""),")",""),"/",""),"""",""),"+",""))</f>
        <v>acrylictfac006m</v>
      </c>
      <c r="C33" s="5" t="str">
        <f>LOWER(SUBSTITUTE(SUBSTITUTE(SUBSTITUTE(SUBSTITUTE(SUBSTITUTE(SUBSTITUTE(SUBSTITUTE(SUBSTITUTE(SUBSTITUTE(db[[#This Row],[NB NOTA]]," ",),".",""),"-",""),"(",""),")",""),",",""),"/",""),"""",""),"+",""))</f>
        <v>acryliccolourtfac006m12x6mlmetalic</v>
      </c>
      <c r="D33" s="5" t="str">
        <f>LOWER(SUBSTITUTE(SUBSTITUTE(SUBSTITUTE(SUBSTITUTE(SUBSTITUTE(SUBSTITUTE(SUBSTITUTE(SUBSTITUTE(SUBSTITUTE(db[[#This Row],[NB PAJAK]]," ",""),"-",""),"(",""),")",""),".",""),",",""),"/",""),"""",""),"+",""))</f>
        <v/>
      </c>
      <c r="E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acrylictfac006m72setuntana</v>
      </c>
      <c r="F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acryliccolourtfac006m12x6mlmetalic72set</v>
      </c>
      <c r="G33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acryliccolourtfac006m12x6mlmetalicuntana</v>
      </c>
      <c r="H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acryliccolourtfac006m12x6mlmetalic72setuntana</v>
      </c>
      <c r="I33" s="2" t="s">
        <v>4858</v>
      </c>
      <c r="J33" s="2" t="s">
        <v>4820</v>
      </c>
      <c r="K33" s="14"/>
      <c r="L33" s="2" t="s">
        <v>1336</v>
      </c>
      <c r="M33" s="33" t="e">
        <f>IF(db[[#This Row],[NB NOTA_C]]="","",COUNTIF([2]!B_MSK[concat],db[[#This Row],[NB NOTA_C]]))</f>
        <v>#REF!</v>
      </c>
      <c r="N33" s="9" t="s">
        <v>1342</v>
      </c>
      <c r="O33" s="5" t="s">
        <v>1377</v>
      </c>
      <c r="P33" s="2" t="s">
        <v>2420</v>
      </c>
      <c r="Q33" s="5"/>
      <c r="R33" s="5" t="str">
        <f>IF(db[[#This Row],[QTY/ CTN]]="","",SUBSTITUTE(SUBSTITUTE(SUBSTITUTE(db[[#This Row],[QTY/ CTN]]," ","_",2),"(",""),")","")&amp;"_")</f>
        <v>72 SET_</v>
      </c>
      <c r="S33" s="5">
        <f>IF(db[[#This Row],[H_QTY/ CTN]]="","",SEARCH("_",db[[#This Row],[H_QTY/ CTN]]))</f>
        <v>7</v>
      </c>
      <c r="T33" s="5">
        <f>IF(db[[#This Row],[H_QTY/ CTN]]="","",LEN(db[[#This Row],[H_QTY/ CTN]]))</f>
        <v>7</v>
      </c>
      <c r="U33" s="40" t="str">
        <f>IF(db[[#This Row],[H_QTY/ CTN]]="","",LEFT(db[[#This Row],[H_QTY/ CTN]],db[[#This Row],[H_1]]-1))</f>
        <v>72 SET</v>
      </c>
      <c r="V33" s="40" t="str">
        <f>IF(NOT(db[[#This Row],[H_1]]=db[[#This Row],[H_2]]),MID(db[[#This Row],[H_QTY/ CTN]],db[[#This Row],[H_1]]+1,db[[#This Row],[H_2]]-db[[#This Row],[H_1]]-1),"")</f>
        <v/>
      </c>
      <c r="W33" s="40" t="str">
        <f>IF(db[[#This Row],[QTY/ CTN B]]="","",LEFT(db[[#This Row],[QTY/ CTN B]],SEARCH(" ",db[[#This Row],[QTY/ CTN B]],1)-1))</f>
        <v>72</v>
      </c>
      <c r="X33" s="40" t="str">
        <f>IF(db[[#This Row],[QTY/ CTN B]]="","",RIGHT(db[[#This Row],[QTY/ CTN B]],LEN(db[[#This Row],[QTY/ CTN B]])-SEARCH(" ",db[[#This Row],[QTY/ CTN B]],1)))</f>
        <v>SET</v>
      </c>
      <c r="Y33" s="40" t="str">
        <f>IF(db[[#This Row],[QTY/ CTN TG]]="",IF(db[[#This Row],[STN TG]]="","",12),LEFT(db[[#This Row],[QTY/ CTN TG]],SEARCH(" ",db[[#This Row],[QTY/ CTN TG]],1)-1))</f>
        <v/>
      </c>
      <c r="Z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" s="40" t="str">
        <f>IF(db[[#This Row],[STN K]]="","",IF(db[[#This Row],[STN TG]]="LSN",12,""))</f>
        <v/>
      </c>
      <c r="AB33" s="40" t="str">
        <f>IF(db[[#This Row],[STN TG]]="LSN","PCS","")</f>
        <v/>
      </c>
      <c r="AC33" s="40">
        <f>db[[#This Row],[QTY B]]*IF(db[[#This Row],[QTY TG]]="",1,db[[#This Row],[QTY TG]])*IF(db[[#This Row],[QTY K]]="",1,db[[#This Row],[QTY K]])</f>
        <v>72</v>
      </c>
      <c r="AD33" s="40" t="str">
        <f>IF(db[[#This Row],[STN K]]="",IF(db[[#This Row],[STN TG]]="",db[[#This Row],[STN B]],db[[#This Row],[STN TG]]),db[[#This Row],[STN K]])</f>
        <v>SET</v>
      </c>
      <c r="AE33" s="40"/>
    </row>
    <row r="34" spans="1:31" ht="16.5" customHeight="1" x14ac:dyDescent="0.25">
      <c r="A34" s="40">
        <f t="shared" si="0"/>
        <v>33</v>
      </c>
      <c r="B34" s="5" t="str">
        <f>LOWER(SUBSTITUTE(SUBSTITUTE(SUBSTITUTE(SUBSTITUTE(SUBSTITUTE(SUBSTITUTE(SUBSTITUTE(SUBSTITUTE(db[[#This Row],[NB BM]]," ",),".",""),"-",""),"(",""),")",""),"/",""),"""",""),"+",""))</f>
        <v>acrylickoalant7x10cm</v>
      </c>
      <c r="C34" s="5" t="str">
        <f>LOWER(SUBSTITUTE(SUBSTITUTE(SUBSTITUTE(SUBSTITUTE(SUBSTITUTE(SUBSTITUTE(SUBSTITUTE(SUBSTITUTE(SUBSTITUTE(db[[#This Row],[NB NOTA]]," ",),".",""),"-",""),"(",""),")",""),",",""),"/",""),"""",""),"+",""))</f>
        <v>acrylicnt7x10cm</v>
      </c>
      <c r="D34" s="5" t="str">
        <f>LOWER(SUBSTITUTE(SUBSTITUTE(SUBSTITUTE(SUBSTITUTE(SUBSTITUTE(SUBSTITUTE(SUBSTITUTE(SUBSTITUTE(SUBSTITUTE(db[[#This Row],[NB PAJAK]]," ",""),"-",""),"(",""),")",""),".",""),",",""),"/",""),"""",""),"+",""))</f>
        <v/>
      </c>
      <c r="E3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acrylickoalant7x10cm288pcsuntana</v>
      </c>
      <c r="F3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acrylicnt7x10cm288pcs</v>
      </c>
      <c r="G34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acrylicnt7x10cmuntana</v>
      </c>
      <c r="H3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acrylicnt7x10cm288pcsuntana</v>
      </c>
      <c r="I34" s="2" t="s">
        <v>1543</v>
      </c>
      <c r="J34" s="2" t="s">
        <v>5443</v>
      </c>
      <c r="K34" s="14"/>
      <c r="L34" s="2" t="s">
        <v>1336</v>
      </c>
      <c r="M34" s="34" t="e">
        <f>IF(db[[#This Row],[NB NOTA_C]]="","",COUNTIF([2]!B_MSK[concat],db[[#This Row],[NB NOTA_C]]))</f>
        <v>#REF!</v>
      </c>
      <c r="N34" s="9" t="s">
        <v>1343</v>
      </c>
      <c r="O34" s="5" t="s">
        <v>1387</v>
      </c>
      <c r="P34" s="2" t="s">
        <v>2422</v>
      </c>
      <c r="R34" s="2" t="str">
        <f>IF(db[[#This Row],[QTY/ CTN]]="","",SUBSTITUTE(SUBSTITUTE(SUBSTITUTE(db[[#This Row],[QTY/ CTN]]," ","_",2),"(",""),")","")&amp;"_")</f>
        <v>288 PCS_</v>
      </c>
      <c r="S34" s="2">
        <f>IF(db[[#This Row],[H_QTY/ CTN]]="","",SEARCH("_",db[[#This Row],[H_QTY/ CTN]]))</f>
        <v>8</v>
      </c>
      <c r="T34" s="2">
        <f>IF(db[[#This Row],[H_QTY/ CTN]]="","",LEN(db[[#This Row],[H_QTY/ CTN]]))</f>
        <v>8</v>
      </c>
      <c r="U34" s="41" t="str">
        <f>IF(db[[#This Row],[H_QTY/ CTN]]="","",LEFT(db[[#This Row],[H_QTY/ CTN]],db[[#This Row],[H_1]]-1))</f>
        <v>288 PCS</v>
      </c>
      <c r="V34" s="40" t="str">
        <f>IF(NOT(db[[#This Row],[H_1]]=db[[#This Row],[H_2]]),MID(db[[#This Row],[H_QTY/ CTN]],db[[#This Row],[H_1]]+1,db[[#This Row],[H_2]]-db[[#This Row],[H_1]]-1),"")</f>
        <v/>
      </c>
      <c r="W34" s="40" t="str">
        <f>IF(db[[#This Row],[QTY/ CTN B]]="","",LEFT(db[[#This Row],[QTY/ CTN B]],SEARCH(" ",db[[#This Row],[QTY/ CTN B]],1)-1))</f>
        <v>288</v>
      </c>
      <c r="X34" s="40" t="str">
        <f>IF(db[[#This Row],[QTY/ CTN B]]="","",RIGHT(db[[#This Row],[QTY/ CTN B]],LEN(db[[#This Row],[QTY/ CTN B]])-SEARCH(" ",db[[#This Row],[QTY/ CTN B]],1)))</f>
        <v>PCS</v>
      </c>
      <c r="Y34" s="40" t="str">
        <f>IF(db[[#This Row],[QTY/ CTN TG]]="",IF(db[[#This Row],[STN TG]]="","",12),LEFT(db[[#This Row],[QTY/ CTN TG]],SEARCH(" ",db[[#This Row],[QTY/ CTN TG]],1)-1))</f>
        <v/>
      </c>
      <c r="Z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" s="40" t="str">
        <f>IF(db[[#This Row],[STN K]]="","",IF(db[[#This Row],[STN TG]]="LSN",12,""))</f>
        <v/>
      </c>
      <c r="AB34" s="40" t="str">
        <f>IF(db[[#This Row],[STN TG]]="LSN","PCS","")</f>
        <v/>
      </c>
      <c r="AC34" s="40">
        <f>db[[#This Row],[QTY B]]*IF(db[[#This Row],[QTY TG]]="",1,db[[#This Row],[QTY TG]])*IF(db[[#This Row],[QTY K]]="",1,db[[#This Row],[QTY K]])</f>
        <v>288</v>
      </c>
      <c r="AD34" s="40" t="str">
        <f>IF(db[[#This Row],[STN K]]="",IF(db[[#This Row],[STN TG]]="",db[[#This Row],[STN B]],db[[#This Row],[STN TG]]),db[[#This Row],[STN K]])</f>
        <v>PCS</v>
      </c>
      <c r="AE34" s="40"/>
    </row>
    <row r="35" spans="1:31" ht="16.5" customHeight="1" x14ac:dyDescent="0.25">
      <c r="A35" s="40">
        <f t="shared" si="0"/>
        <v>34</v>
      </c>
      <c r="B35" s="5" t="str">
        <f>LOWER(SUBSTITUTE(SUBSTITUTE(SUBSTITUTE(SUBSTITUTE(SUBSTITUTE(SUBSTITUTE(SUBSTITUTE(SUBSTITUTE(db[[#This Row],[NB BM]]," ",),".",""),"-",""),"(",""),")",""),"/",""),"""",""),"+",""))</f>
        <v>acrylickoalant7x20cm</v>
      </c>
      <c r="C35" s="5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D35" s="5" t="str">
        <f>LOWER(SUBSTITUTE(SUBSTITUTE(SUBSTITUTE(SUBSTITUTE(SUBSTITUTE(SUBSTITUTE(SUBSTITUTE(SUBSTITUTE(SUBSTITUTE(db[[#This Row],[NB PAJAK]]," ",""),"-",""),"(",""),")",""),".",""),",",""),"/",""),"""",""),"+",""))</f>
        <v/>
      </c>
      <c r="E3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acrylickoalant7x20cm144pcsuntana</v>
      </c>
      <c r="F3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acrylicnt7x20cm144pcs</v>
      </c>
      <c r="G35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acrylicnt7x20cmuntana</v>
      </c>
      <c r="H3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acrylicnt7x20cm144pcsuntana</v>
      </c>
      <c r="I35" s="2" t="s">
        <v>1544</v>
      </c>
      <c r="J35" s="2" t="s">
        <v>2566</v>
      </c>
      <c r="K35" s="14"/>
      <c r="L35" s="2" t="s">
        <v>1336</v>
      </c>
      <c r="M35" s="34" t="e">
        <f>IF(db[[#This Row],[NB NOTA_C]]="","",COUNTIF([2]!B_MSK[concat],db[[#This Row],[NB NOTA_C]]))</f>
        <v>#REF!</v>
      </c>
      <c r="N35" s="9" t="s">
        <v>1343</v>
      </c>
      <c r="O35" s="5" t="s">
        <v>1379</v>
      </c>
      <c r="P35" s="2" t="s">
        <v>2422</v>
      </c>
      <c r="R35" s="2" t="str">
        <f>IF(db[[#This Row],[QTY/ CTN]]="","",SUBSTITUTE(SUBSTITUTE(SUBSTITUTE(db[[#This Row],[QTY/ CTN]]," ","_",2),"(",""),")","")&amp;"_")</f>
        <v>144 PCS_</v>
      </c>
      <c r="S35" s="2">
        <f>IF(db[[#This Row],[H_QTY/ CTN]]="","",SEARCH("_",db[[#This Row],[H_QTY/ CTN]]))</f>
        <v>8</v>
      </c>
      <c r="T35" s="2">
        <f>IF(db[[#This Row],[H_QTY/ CTN]]="","",LEN(db[[#This Row],[H_QTY/ CTN]]))</f>
        <v>8</v>
      </c>
      <c r="U35" s="41" t="str">
        <f>IF(db[[#This Row],[H_QTY/ CTN]]="","",LEFT(db[[#This Row],[H_QTY/ CTN]],db[[#This Row],[H_1]]-1))</f>
        <v>144 PCS</v>
      </c>
      <c r="V35" s="40" t="str">
        <f>IF(NOT(db[[#This Row],[H_1]]=db[[#This Row],[H_2]]),MID(db[[#This Row],[H_QTY/ CTN]],db[[#This Row],[H_1]]+1,db[[#This Row],[H_2]]-db[[#This Row],[H_1]]-1),"")</f>
        <v/>
      </c>
      <c r="W35" s="40" t="str">
        <f>IF(db[[#This Row],[QTY/ CTN B]]="","",LEFT(db[[#This Row],[QTY/ CTN B]],SEARCH(" ",db[[#This Row],[QTY/ CTN B]],1)-1))</f>
        <v>144</v>
      </c>
      <c r="X35" s="40" t="str">
        <f>IF(db[[#This Row],[QTY/ CTN B]]="","",RIGHT(db[[#This Row],[QTY/ CTN B]],LEN(db[[#This Row],[QTY/ CTN B]])-SEARCH(" ",db[[#This Row],[QTY/ CTN B]],1)))</f>
        <v>PCS</v>
      </c>
      <c r="Y35" s="40" t="str">
        <f>IF(db[[#This Row],[QTY/ CTN TG]]="",IF(db[[#This Row],[STN TG]]="","",12),LEFT(db[[#This Row],[QTY/ CTN TG]],SEARCH(" ",db[[#This Row],[QTY/ CTN TG]],1)-1))</f>
        <v/>
      </c>
      <c r="Z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" s="40" t="str">
        <f>IF(db[[#This Row],[STN K]]="","",IF(db[[#This Row],[STN TG]]="LSN",12,""))</f>
        <v/>
      </c>
      <c r="AB35" s="40" t="str">
        <f>IF(db[[#This Row],[STN TG]]="LSN","PCS","")</f>
        <v/>
      </c>
      <c r="AC35" s="40">
        <f>db[[#This Row],[QTY B]]*IF(db[[#This Row],[QTY TG]]="",1,db[[#This Row],[QTY TG]])*IF(db[[#This Row],[QTY K]]="",1,db[[#This Row],[QTY K]])</f>
        <v>144</v>
      </c>
      <c r="AD35" s="40" t="str">
        <f>IF(db[[#This Row],[STN K]]="",IF(db[[#This Row],[STN TG]]="",db[[#This Row],[STN B]],db[[#This Row],[STN TG]]),db[[#This Row],[STN K]])</f>
        <v>PCS</v>
      </c>
      <c r="AE35" s="40"/>
    </row>
    <row r="36" spans="1:31" ht="16.5" customHeight="1" x14ac:dyDescent="0.25">
      <c r="A36" s="40">
        <f t="shared" si="0"/>
        <v>35</v>
      </c>
      <c r="B36" s="5" t="str">
        <f>LOWER(SUBSTITUTE(SUBSTITUTE(SUBSTITUTE(SUBSTITUTE(SUBSTITUTE(SUBSTITUTE(SUBSTITUTE(SUBSTITUTE(db[[#This Row],[NB BM]]," ",),".",""),"-",""),"(",""),")",""),"/",""),"""",""),"+",""))</f>
        <v>acrylickoalant7x25cm</v>
      </c>
      <c r="C36" s="5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D36" s="5" t="str">
        <f>LOWER(SUBSTITUTE(SUBSTITUTE(SUBSTITUTE(SUBSTITUTE(SUBSTITUTE(SUBSTITUTE(SUBSTITUTE(SUBSTITUTE(SUBSTITUTE(db[[#This Row],[NB PAJAK]]," ",""),"-",""),"(",""),")",""),".",""),",",""),"/",""),"""",""),"+",""))</f>
        <v/>
      </c>
      <c r="E3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acrylickoalant7x25cm144pcsuntana</v>
      </c>
      <c r="F3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acrylicnt7x25cm144pcs</v>
      </c>
      <c r="G36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acrylicnt7x25cmuntana</v>
      </c>
      <c r="H3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acrylicnt7x25cm144pcsuntana</v>
      </c>
      <c r="I36" s="2" t="s">
        <v>788</v>
      </c>
      <c r="J36" s="2" t="s">
        <v>1001</v>
      </c>
      <c r="K36" s="14"/>
      <c r="L36" s="2" t="s">
        <v>1336</v>
      </c>
      <c r="M36" s="34" t="e">
        <f>IF(db[[#This Row],[NB NOTA_C]]="","",COUNTIF([2]!B_MSK[concat],db[[#This Row],[NB NOTA_C]]))</f>
        <v>#REF!</v>
      </c>
      <c r="N36" s="14" t="s">
        <v>1343</v>
      </c>
      <c r="O36" s="2" t="s">
        <v>1379</v>
      </c>
      <c r="P36" s="2" t="s">
        <v>2422</v>
      </c>
      <c r="R36" s="2" t="str">
        <f>IF(db[[#This Row],[QTY/ CTN]]="","",SUBSTITUTE(SUBSTITUTE(SUBSTITUTE(db[[#This Row],[QTY/ CTN]]," ","_",2),"(",""),")","")&amp;"_")</f>
        <v>144 PCS_</v>
      </c>
      <c r="S36" s="2">
        <f>IF(db[[#This Row],[H_QTY/ CTN]]="","",SEARCH("_",db[[#This Row],[H_QTY/ CTN]]))</f>
        <v>8</v>
      </c>
      <c r="T36" s="2">
        <f>IF(db[[#This Row],[H_QTY/ CTN]]="","",LEN(db[[#This Row],[H_QTY/ CTN]]))</f>
        <v>8</v>
      </c>
      <c r="U36" s="41" t="str">
        <f>IF(db[[#This Row],[H_QTY/ CTN]]="","",LEFT(db[[#This Row],[H_QTY/ CTN]],db[[#This Row],[H_1]]-1))</f>
        <v>144 PCS</v>
      </c>
      <c r="V36" s="40" t="str">
        <f>IF(NOT(db[[#This Row],[H_1]]=db[[#This Row],[H_2]]),MID(db[[#This Row],[H_QTY/ CTN]],db[[#This Row],[H_1]]+1,db[[#This Row],[H_2]]-db[[#This Row],[H_1]]-1),"")</f>
        <v/>
      </c>
      <c r="W36" s="40" t="str">
        <f>IF(db[[#This Row],[QTY/ CTN B]]="","",LEFT(db[[#This Row],[QTY/ CTN B]],SEARCH(" ",db[[#This Row],[QTY/ CTN B]],1)-1))</f>
        <v>144</v>
      </c>
      <c r="X36" s="40" t="str">
        <f>IF(db[[#This Row],[QTY/ CTN B]]="","",RIGHT(db[[#This Row],[QTY/ CTN B]],LEN(db[[#This Row],[QTY/ CTN B]])-SEARCH(" ",db[[#This Row],[QTY/ CTN B]],1)))</f>
        <v>PCS</v>
      </c>
      <c r="Y36" s="40" t="str">
        <f>IF(db[[#This Row],[QTY/ CTN TG]]="",IF(db[[#This Row],[STN TG]]="","",12),LEFT(db[[#This Row],[QTY/ CTN TG]],SEARCH(" ",db[[#This Row],[QTY/ CTN TG]],1)-1))</f>
        <v/>
      </c>
      <c r="Z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" s="40" t="str">
        <f>IF(db[[#This Row],[STN K]]="","",IF(db[[#This Row],[STN TG]]="LSN",12,""))</f>
        <v/>
      </c>
      <c r="AB36" s="40" t="str">
        <f>IF(db[[#This Row],[STN TG]]="LSN","PCS","")</f>
        <v/>
      </c>
      <c r="AC36" s="40">
        <f>db[[#This Row],[QTY B]]*IF(db[[#This Row],[QTY TG]]="",1,db[[#This Row],[QTY TG]])*IF(db[[#This Row],[QTY K]]="",1,db[[#This Row],[QTY K]])</f>
        <v>144</v>
      </c>
      <c r="AD36" s="40" t="str">
        <f>IF(db[[#This Row],[STN K]]="",IF(db[[#This Row],[STN TG]]="",db[[#This Row],[STN B]],db[[#This Row],[STN TG]]),db[[#This Row],[STN K]])</f>
        <v>PCS</v>
      </c>
      <c r="AE36" s="40"/>
    </row>
    <row r="37" spans="1:31" ht="16.5" customHeight="1" x14ac:dyDescent="0.25">
      <c r="A37" s="40">
        <f t="shared" si="0"/>
        <v>36</v>
      </c>
      <c r="B37" s="5" t="str">
        <f>LOWER(SUBSTITUTE(SUBSTITUTE(SUBSTITUTE(SUBSTITUTE(SUBSTITUTE(SUBSTITUTE(SUBSTITUTE(SUBSTITUTE(db[[#This Row],[NB BM]]," ",),".",""),"-",""),"(",""),")",""),"/",""),"""",""),"+",""))</f>
        <v>acrylickoalant7x30cm</v>
      </c>
      <c r="C37" s="5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D37" s="5" t="str">
        <f>LOWER(SUBSTITUTE(SUBSTITUTE(SUBSTITUTE(SUBSTITUTE(SUBSTITUTE(SUBSTITUTE(SUBSTITUTE(SUBSTITUTE(SUBSTITUTE(db[[#This Row],[NB PAJAK]]," ",""),"-",""),"(",""),")",""),".",""),",",""),"/",""),"""",""),"+",""))</f>
        <v/>
      </c>
      <c r="E3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acrylickoalant7x30cm144pcsuntana</v>
      </c>
      <c r="F3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acrylicnt7x30cm144pcs</v>
      </c>
      <c r="G37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acrylicnt7x30cmuntana</v>
      </c>
      <c r="H3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acrylicnt7x30cm144pcsuntana</v>
      </c>
      <c r="I37" s="2" t="s">
        <v>789</v>
      </c>
      <c r="J37" s="2" t="s">
        <v>1002</v>
      </c>
      <c r="K37" s="1"/>
      <c r="L37" s="2" t="s">
        <v>1336</v>
      </c>
      <c r="M37" s="34" t="e">
        <f>IF(db[[#This Row],[NB NOTA_C]]="","",COUNTIF([2]!B_MSK[concat],db[[#This Row],[NB NOTA_C]]))</f>
        <v>#REF!</v>
      </c>
      <c r="N37" s="14" t="s">
        <v>1343</v>
      </c>
      <c r="O37" s="2" t="s">
        <v>1379</v>
      </c>
      <c r="P37" s="2" t="s">
        <v>2422</v>
      </c>
      <c r="R37" s="2" t="str">
        <f>IF(db[[#This Row],[QTY/ CTN]]="","",SUBSTITUTE(SUBSTITUTE(SUBSTITUTE(db[[#This Row],[QTY/ CTN]]," ","_",2),"(",""),")","")&amp;"_")</f>
        <v>144 PCS_</v>
      </c>
      <c r="S37" s="2">
        <f>IF(db[[#This Row],[H_QTY/ CTN]]="","",SEARCH("_",db[[#This Row],[H_QTY/ CTN]]))</f>
        <v>8</v>
      </c>
      <c r="T37" s="2">
        <f>IF(db[[#This Row],[H_QTY/ CTN]]="","",LEN(db[[#This Row],[H_QTY/ CTN]]))</f>
        <v>8</v>
      </c>
      <c r="U37" s="41" t="str">
        <f>IF(db[[#This Row],[H_QTY/ CTN]]="","",LEFT(db[[#This Row],[H_QTY/ CTN]],db[[#This Row],[H_1]]-1))</f>
        <v>144 PCS</v>
      </c>
      <c r="V37" s="40" t="str">
        <f>IF(NOT(db[[#This Row],[H_1]]=db[[#This Row],[H_2]]),MID(db[[#This Row],[H_QTY/ CTN]],db[[#This Row],[H_1]]+1,db[[#This Row],[H_2]]-db[[#This Row],[H_1]]-1),"")</f>
        <v/>
      </c>
      <c r="W37" s="40" t="str">
        <f>IF(db[[#This Row],[QTY/ CTN B]]="","",LEFT(db[[#This Row],[QTY/ CTN B]],SEARCH(" ",db[[#This Row],[QTY/ CTN B]],1)-1))</f>
        <v>144</v>
      </c>
      <c r="X37" s="40" t="str">
        <f>IF(db[[#This Row],[QTY/ CTN B]]="","",RIGHT(db[[#This Row],[QTY/ CTN B]],LEN(db[[#This Row],[QTY/ CTN B]])-SEARCH(" ",db[[#This Row],[QTY/ CTN B]],1)))</f>
        <v>PCS</v>
      </c>
      <c r="Y37" s="40" t="str">
        <f>IF(db[[#This Row],[QTY/ CTN TG]]="",IF(db[[#This Row],[STN TG]]="","",12),LEFT(db[[#This Row],[QTY/ CTN TG]],SEARCH(" ",db[[#This Row],[QTY/ CTN TG]],1)-1))</f>
        <v/>
      </c>
      <c r="Z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" s="40" t="str">
        <f>IF(db[[#This Row],[STN K]]="","",IF(db[[#This Row],[STN TG]]="LSN",12,""))</f>
        <v/>
      </c>
      <c r="AB37" s="40" t="str">
        <f>IF(db[[#This Row],[STN TG]]="LSN","PCS","")</f>
        <v/>
      </c>
      <c r="AC37" s="40">
        <f>db[[#This Row],[QTY B]]*IF(db[[#This Row],[QTY TG]]="",1,db[[#This Row],[QTY TG]])*IF(db[[#This Row],[QTY K]]="",1,db[[#This Row],[QTY K]])</f>
        <v>144</v>
      </c>
      <c r="AD37" s="40" t="str">
        <f>IF(db[[#This Row],[STN K]]="",IF(db[[#This Row],[STN TG]]="",db[[#This Row],[STN B]],db[[#This Row],[STN TG]]),db[[#This Row],[STN K]])</f>
        <v>PCS</v>
      </c>
      <c r="AE37" s="40"/>
    </row>
    <row r="38" spans="1:31" ht="16.5" customHeight="1" x14ac:dyDescent="0.25">
      <c r="A38" s="40">
        <f t="shared" si="0"/>
        <v>37</v>
      </c>
      <c r="B38" s="5" t="str">
        <f>LOWER(SUBSTITUTE(SUBSTITUTE(SUBSTITUTE(SUBSTITUTE(SUBSTITUTE(SUBSTITUTE(SUBSTITUTE(SUBSTITUTE(db[[#This Row],[NB BM]]," ",),".",""),"-",""),"(",""),")",""),"/",""),"""",""),"+",""))</f>
        <v>acrylickoalant8x20cm</v>
      </c>
      <c r="C38" s="5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D38" s="5" t="str">
        <f>LOWER(SUBSTITUTE(SUBSTITUTE(SUBSTITUTE(SUBSTITUTE(SUBSTITUTE(SUBSTITUTE(SUBSTITUTE(SUBSTITUTE(SUBSTITUTE(db[[#This Row],[NB PAJAK]]," ",""),"-",""),"(",""),")",""),".",""),",",""),"/",""),"""",""),"+",""))</f>
        <v/>
      </c>
      <c r="E3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acrylickoalant8x20cm144pcsuntana</v>
      </c>
      <c r="F3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acrylicnt8x20cm144pcs</v>
      </c>
      <c r="G38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acrylicnt8x20cmuntana</v>
      </c>
      <c r="H3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acrylicnt8x20cm144pcsuntana</v>
      </c>
      <c r="I38" s="2" t="s">
        <v>790</v>
      </c>
      <c r="J38" s="2" t="s">
        <v>1003</v>
      </c>
      <c r="K38" s="1"/>
      <c r="L38" s="2" t="s">
        <v>1336</v>
      </c>
      <c r="M38" s="34" t="e">
        <f>IF(db[[#This Row],[NB NOTA_C]]="","",COUNTIF([2]!B_MSK[concat],db[[#This Row],[NB NOTA_C]]))</f>
        <v>#REF!</v>
      </c>
      <c r="N38" s="14" t="s">
        <v>1343</v>
      </c>
      <c r="O38" s="2" t="s">
        <v>1379</v>
      </c>
      <c r="P38" s="2" t="s">
        <v>2422</v>
      </c>
      <c r="R38" s="2" t="str">
        <f>IF(db[[#This Row],[QTY/ CTN]]="","",SUBSTITUTE(SUBSTITUTE(SUBSTITUTE(db[[#This Row],[QTY/ CTN]]," ","_",2),"(",""),")","")&amp;"_")</f>
        <v>144 PCS_</v>
      </c>
      <c r="S38" s="2">
        <f>IF(db[[#This Row],[H_QTY/ CTN]]="","",SEARCH("_",db[[#This Row],[H_QTY/ CTN]]))</f>
        <v>8</v>
      </c>
      <c r="T38" s="2">
        <f>IF(db[[#This Row],[H_QTY/ CTN]]="","",LEN(db[[#This Row],[H_QTY/ CTN]]))</f>
        <v>8</v>
      </c>
      <c r="U38" s="41" t="str">
        <f>IF(db[[#This Row],[H_QTY/ CTN]]="","",LEFT(db[[#This Row],[H_QTY/ CTN]],db[[#This Row],[H_1]]-1))</f>
        <v>144 PCS</v>
      </c>
      <c r="V38" s="40" t="str">
        <f>IF(NOT(db[[#This Row],[H_1]]=db[[#This Row],[H_2]]),MID(db[[#This Row],[H_QTY/ CTN]],db[[#This Row],[H_1]]+1,db[[#This Row],[H_2]]-db[[#This Row],[H_1]]-1),"")</f>
        <v/>
      </c>
      <c r="W38" s="40" t="str">
        <f>IF(db[[#This Row],[QTY/ CTN B]]="","",LEFT(db[[#This Row],[QTY/ CTN B]],SEARCH(" ",db[[#This Row],[QTY/ CTN B]],1)-1))</f>
        <v>144</v>
      </c>
      <c r="X38" s="40" t="str">
        <f>IF(db[[#This Row],[QTY/ CTN B]]="","",RIGHT(db[[#This Row],[QTY/ CTN B]],LEN(db[[#This Row],[QTY/ CTN B]])-SEARCH(" ",db[[#This Row],[QTY/ CTN B]],1)))</f>
        <v>PCS</v>
      </c>
      <c r="Y38" s="40" t="str">
        <f>IF(db[[#This Row],[QTY/ CTN TG]]="",IF(db[[#This Row],[STN TG]]="","",12),LEFT(db[[#This Row],[QTY/ CTN TG]],SEARCH(" ",db[[#This Row],[QTY/ CTN TG]],1)-1))</f>
        <v/>
      </c>
      <c r="Z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" s="40" t="str">
        <f>IF(db[[#This Row],[STN K]]="","",IF(db[[#This Row],[STN TG]]="LSN",12,""))</f>
        <v/>
      </c>
      <c r="AB38" s="40" t="str">
        <f>IF(db[[#This Row],[STN TG]]="LSN","PCS","")</f>
        <v/>
      </c>
      <c r="AC38" s="40">
        <f>db[[#This Row],[QTY B]]*IF(db[[#This Row],[QTY TG]]="",1,db[[#This Row],[QTY TG]])*IF(db[[#This Row],[QTY K]]="",1,db[[#This Row],[QTY K]])</f>
        <v>144</v>
      </c>
      <c r="AD38" s="40" t="str">
        <f>IF(db[[#This Row],[STN K]]="",IF(db[[#This Row],[STN TG]]="",db[[#This Row],[STN B]],db[[#This Row],[STN TG]]),db[[#This Row],[STN K]])</f>
        <v>PCS</v>
      </c>
      <c r="AE38" s="40"/>
    </row>
    <row r="39" spans="1:31" ht="16.5" customHeight="1" x14ac:dyDescent="0.25">
      <c r="A39" s="40">
        <f t="shared" si="0"/>
        <v>38</v>
      </c>
      <c r="B39" s="5" t="str">
        <f>LOWER(SUBSTITUTE(SUBSTITUTE(SUBSTITUTE(SUBSTITUTE(SUBSTITUTE(SUBSTITUTE(SUBSTITUTE(SUBSTITUTE(db[[#This Row],[NB BM]]," ",),".",""),"-",""),"(",""),")",""),"/",""),"""",""),"+",""))</f>
        <v>acrylickoalant8x25cm</v>
      </c>
      <c r="C39" s="5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D39" s="5" t="str">
        <f>LOWER(SUBSTITUTE(SUBSTITUTE(SUBSTITUTE(SUBSTITUTE(SUBSTITUTE(SUBSTITUTE(SUBSTITUTE(SUBSTITUTE(SUBSTITUTE(db[[#This Row],[NB PAJAK]]," ",""),"-",""),"(",""),")",""),".",""),",",""),"/",""),"""",""),"+",""))</f>
        <v/>
      </c>
      <c r="E3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acrylickoalant8x25cm144pcsuntana</v>
      </c>
      <c r="F3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acrylicnt8x25cm144pcs</v>
      </c>
      <c r="G39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acrylicnt8x25cmuntana</v>
      </c>
      <c r="H3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acrylicnt8x25cm144pcsuntana</v>
      </c>
      <c r="I39" s="2" t="s">
        <v>791</v>
      </c>
      <c r="J39" s="2" t="s">
        <v>1004</v>
      </c>
      <c r="K39" s="1"/>
      <c r="L39" s="2" t="s">
        <v>1336</v>
      </c>
      <c r="M39" s="34" t="e">
        <f>IF(db[[#This Row],[NB NOTA_C]]="","",COUNTIF([2]!B_MSK[concat],db[[#This Row],[NB NOTA_C]]))</f>
        <v>#REF!</v>
      </c>
      <c r="N39" s="14" t="s">
        <v>1343</v>
      </c>
      <c r="O39" s="2" t="s">
        <v>1379</v>
      </c>
      <c r="P39" s="2" t="s">
        <v>2422</v>
      </c>
      <c r="R39" s="2" t="str">
        <f>IF(db[[#This Row],[QTY/ CTN]]="","",SUBSTITUTE(SUBSTITUTE(SUBSTITUTE(db[[#This Row],[QTY/ CTN]]," ","_",2),"(",""),")","")&amp;"_")</f>
        <v>144 PCS_</v>
      </c>
      <c r="S39" s="2">
        <f>IF(db[[#This Row],[H_QTY/ CTN]]="","",SEARCH("_",db[[#This Row],[H_QTY/ CTN]]))</f>
        <v>8</v>
      </c>
      <c r="T39" s="2">
        <f>IF(db[[#This Row],[H_QTY/ CTN]]="","",LEN(db[[#This Row],[H_QTY/ CTN]]))</f>
        <v>8</v>
      </c>
      <c r="U39" s="41" t="str">
        <f>IF(db[[#This Row],[H_QTY/ CTN]]="","",LEFT(db[[#This Row],[H_QTY/ CTN]],db[[#This Row],[H_1]]-1))</f>
        <v>144 PCS</v>
      </c>
      <c r="V39" s="40" t="str">
        <f>IF(NOT(db[[#This Row],[H_1]]=db[[#This Row],[H_2]]),MID(db[[#This Row],[H_QTY/ CTN]],db[[#This Row],[H_1]]+1,db[[#This Row],[H_2]]-db[[#This Row],[H_1]]-1),"")</f>
        <v/>
      </c>
      <c r="W39" s="40" t="str">
        <f>IF(db[[#This Row],[QTY/ CTN B]]="","",LEFT(db[[#This Row],[QTY/ CTN B]],SEARCH(" ",db[[#This Row],[QTY/ CTN B]],1)-1))</f>
        <v>144</v>
      </c>
      <c r="X39" s="40" t="str">
        <f>IF(db[[#This Row],[QTY/ CTN B]]="","",RIGHT(db[[#This Row],[QTY/ CTN B]],LEN(db[[#This Row],[QTY/ CTN B]])-SEARCH(" ",db[[#This Row],[QTY/ CTN B]],1)))</f>
        <v>PCS</v>
      </c>
      <c r="Y39" s="40" t="str">
        <f>IF(db[[#This Row],[QTY/ CTN TG]]="",IF(db[[#This Row],[STN TG]]="","",12),LEFT(db[[#This Row],[QTY/ CTN TG]],SEARCH(" ",db[[#This Row],[QTY/ CTN TG]],1)-1))</f>
        <v/>
      </c>
      <c r="Z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" s="40" t="str">
        <f>IF(db[[#This Row],[STN K]]="","",IF(db[[#This Row],[STN TG]]="LSN",12,""))</f>
        <v/>
      </c>
      <c r="AB39" s="40" t="str">
        <f>IF(db[[#This Row],[STN TG]]="LSN","PCS","")</f>
        <v/>
      </c>
      <c r="AC39" s="40">
        <f>db[[#This Row],[QTY B]]*IF(db[[#This Row],[QTY TG]]="",1,db[[#This Row],[QTY TG]])*IF(db[[#This Row],[QTY K]]="",1,db[[#This Row],[QTY K]])</f>
        <v>144</v>
      </c>
      <c r="AD39" s="40" t="str">
        <f>IF(db[[#This Row],[STN K]]="",IF(db[[#This Row],[STN TG]]="",db[[#This Row],[STN B]],db[[#This Row],[STN TG]]),db[[#This Row],[STN K]])</f>
        <v>PCS</v>
      </c>
      <c r="AE39" s="40"/>
    </row>
    <row r="40" spans="1:31" ht="16.5" customHeight="1" x14ac:dyDescent="0.25">
      <c r="A40" s="40">
        <f t="shared" si="0"/>
        <v>39</v>
      </c>
      <c r="B40" s="5" t="str">
        <f>LOWER(SUBSTITUTE(SUBSTITUTE(SUBSTITUTE(SUBSTITUTE(SUBSTITUTE(SUBSTITUTE(SUBSTITUTE(SUBSTITUTE(db[[#This Row],[NB BM]]," ",),".",""),"-",""),"(",""),")",""),"/",""),"""",""),"+",""))</f>
        <v>acrylickoalant8x30cm</v>
      </c>
      <c r="C40" s="5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D40" s="5" t="str">
        <f>LOWER(SUBSTITUTE(SUBSTITUTE(SUBSTITUTE(SUBSTITUTE(SUBSTITUTE(SUBSTITUTE(SUBSTITUTE(SUBSTITUTE(SUBSTITUTE(db[[#This Row],[NB PAJAK]]," ",""),"-",""),"(",""),")",""),".",""),",",""),"/",""),"""",""),"+",""))</f>
        <v/>
      </c>
      <c r="E4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acrylickoalant8x30cm144pcsuntana</v>
      </c>
      <c r="F4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acrylicnt8x30cm144pcs</v>
      </c>
      <c r="G40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acrylicnt8x30cmuntana</v>
      </c>
      <c r="H4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acrylicnt8x30cm144pcsuntana</v>
      </c>
      <c r="I40" s="2" t="s">
        <v>792</v>
      </c>
      <c r="J40" s="2" t="s">
        <v>1005</v>
      </c>
      <c r="K40" s="14"/>
      <c r="L40" s="2" t="s">
        <v>1336</v>
      </c>
      <c r="M40" s="34" t="e">
        <f>IF(db[[#This Row],[NB NOTA_C]]="","",COUNTIF([2]!B_MSK[concat],db[[#This Row],[NB NOTA_C]]))</f>
        <v>#REF!</v>
      </c>
      <c r="N40" s="14" t="s">
        <v>1343</v>
      </c>
      <c r="O40" s="2" t="s">
        <v>1379</v>
      </c>
      <c r="P40" s="2" t="s">
        <v>2422</v>
      </c>
      <c r="R40" s="2" t="str">
        <f>IF(db[[#This Row],[QTY/ CTN]]="","",SUBSTITUTE(SUBSTITUTE(SUBSTITUTE(db[[#This Row],[QTY/ CTN]]," ","_",2),"(",""),")","")&amp;"_")</f>
        <v>144 PCS_</v>
      </c>
      <c r="S40" s="2">
        <f>IF(db[[#This Row],[H_QTY/ CTN]]="","",SEARCH("_",db[[#This Row],[H_QTY/ CTN]]))</f>
        <v>8</v>
      </c>
      <c r="T40" s="2">
        <f>IF(db[[#This Row],[H_QTY/ CTN]]="","",LEN(db[[#This Row],[H_QTY/ CTN]]))</f>
        <v>8</v>
      </c>
      <c r="U40" s="41" t="str">
        <f>IF(db[[#This Row],[H_QTY/ CTN]]="","",LEFT(db[[#This Row],[H_QTY/ CTN]],db[[#This Row],[H_1]]-1))</f>
        <v>144 PCS</v>
      </c>
      <c r="V40" s="40" t="str">
        <f>IF(NOT(db[[#This Row],[H_1]]=db[[#This Row],[H_2]]),MID(db[[#This Row],[H_QTY/ CTN]],db[[#This Row],[H_1]]+1,db[[#This Row],[H_2]]-db[[#This Row],[H_1]]-1),"")</f>
        <v/>
      </c>
      <c r="W40" s="40" t="str">
        <f>IF(db[[#This Row],[QTY/ CTN B]]="","",LEFT(db[[#This Row],[QTY/ CTN B]],SEARCH(" ",db[[#This Row],[QTY/ CTN B]],1)-1))</f>
        <v>144</v>
      </c>
      <c r="X40" s="40" t="str">
        <f>IF(db[[#This Row],[QTY/ CTN B]]="","",RIGHT(db[[#This Row],[QTY/ CTN B]],LEN(db[[#This Row],[QTY/ CTN B]])-SEARCH(" ",db[[#This Row],[QTY/ CTN B]],1)))</f>
        <v>PCS</v>
      </c>
      <c r="Y40" s="40" t="str">
        <f>IF(db[[#This Row],[QTY/ CTN TG]]="",IF(db[[#This Row],[STN TG]]="","",12),LEFT(db[[#This Row],[QTY/ CTN TG]],SEARCH(" ",db[[#This Row],[QTY/ CTN TG]],1)-1))</f>
        <v/>
      </c>
      <c r="Z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0" s="40" t="str">
        <f>IF(db[[#This Row],[STN K]]="","",IF(db[[#This Row],[STN TG]]="LSN",12,""))</f>
        <v/>
      </c>
      <c r="AB40" s="40" t="str">
        <f>IF(db[[#This Row],[STN TG]]="LSN","PCS","")</f>
        <v/>
      </c>
      <c r="AC40" s="40">
        <f>db[[#This Row],[QTY B]]*IF(db[[#This Row],[QTY TG]]="",1,db[[#This Row],[QTY TG]])*IF(db[[#This Row],[QTY K]]="",1,db[[#This Row],[QTY K]])</f>
        <v>144</v>
      </c>
      <c r="AD40" s="40" t="str">
        <f>IF(db[[#This Row],[STN K]]="",IF(db[[#This Row],[STN TG]]="",db[[#This Row],[STN B]],db[[#This Row],[STN TG]]),db[[#This Row],[STN K]])</f>
        <v>PCS</v>
      </c>
      <c r="AE40" s="40"/>
    </row>
    <row r="41" spans="1:31" ht="16.5" customHeight="1" x14ac:dyDescent="0.25">
      <c r="A41" s="40">
        <f t="shared" si="0"/>
        <v>40</v>
      </c>
      <c r="B41" s="5" t="str">
        <f>LOWER(SUBSTITUTE(SUBSTITUTE(SUBSTITUTE(SUBSTITUTE(SUBSTITUTE(SUBSTITUTE(SUBSTITUTE(SUBSTITUTE(db[[#This Row],[NB BM]]," ",),".",""),"-",""),"(",""),")",""),"/",""),"""",""),"+",""))</f>
        <v>acrylicsisipankertas13folio11x215</v>
      </c>
      <c r="C41" s="5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D41" s="5" t="str">
        <f>LOWER(SUBSTITUTE(SUBSTITUTE(SUBSTITUTE(SUBSTITUTE(SUBSTITUTE(SUBSTITUTE(SUBSTITUTE(SUBSTITUTE(SUBSTITUTE(db[[#This Row],[NB PAJAK]]," ",""),"-",""),"(",""),")",""),".",""),",",""),"/",""),"""",""),"+",""))</f>
        <v/>
      </c>
      <c r="E4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acrylicsisipankertas13folio11x215120pcsuntana</v>
      </c>
      <c r="F4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acrylicsisipankertas13folio11x215cm120pcs</v>
      </c>
      <c r="G41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acrylicsisipankertas13folio11x215cmuntana</v>
      </c>
      <c r="H4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acrylicsisipankertas13folio11x215cm120pcsuntana</v>
      </c>
      <c r="I41" s="2" t="s">
        <v>2341</v>
      </c>
      <c r="J41" s="2" t="s">
        <v>2295</v>
      </c>
      <c r="K41" s="14"/>
      <c r="L41" s="2" t="s">
        <v>1336</v>
      </c>
      <c r="M41" s="34" t="e">
        <f>IF(db[[#This Row],[NB NOTA_C]]="","",COUNTIF([2]!B_MSK[concat],db[[#This Row],[NB NOTA_C]]))</f>
        <v>#REF!</v>
      </c>
      <c r="N41" s="9" t="s">
        <v>1353</v>
      </c>
      <c r="O41" s="5" t="s">
        <v>1382</v>
      </c>
      <c r="P41" s="2" t="s">
        <v>2422</v>
      </c>
      <c r="R41" s="2" t="str">
        <f>IF(db[[#This Row],[QTY/ CTN]]="","",SUBSTITUTE(SUBSTITUTE(SUBSTITUTE(db[[#This Row],[QTY/ CTN]]," ","_",2),"(",""),")","")&amp;"_")</f>
        <v>120 PCS_</v>
      </c>
      <c r="S41" s="2">
        <f>IF(db[[#This Row],[H_QTY/ CTN]]="","",SEARCH("_",db[[#This Row],[H_QTY/ CTN]]))</f>
        <v>8</v>
      </c>
      <c r="T41" s="2">
        <f>IF(db[[#This Row],[H_QTY/ CTN]]="","",LEN(db[[#This Row],[H_QTY/ CTN]]))</f>
        <v>8</v>
      </c>
      <c r="U41" s="41" t="str">
        <f>IF(db[[#This Row],[H_QTY/ CTN]]="","",LEFT(db[[#This Row],[H_QTY/ CTN]],db[[#This Row],[H_1]]-1))</f>
        <v>120 PCS</v>
      </c>
      <c r="V41" s="40" t="str">
        <f>IF(NOT(db[[#This Row],[H_1]]=db[[#This Row],[H_2]]),MID(db[[#This Row],[H_QTY/ CTN]],db[[#This Row],[H_1]]+1,db[[#This Row],[H_2]]-db[[#This Row],[H_1]]-1),"")</f>
        <v/>
      </c>
      <c r="W41" s="40" t="str">
        <f>IF(db[[#This Row],[QTY/ CTN B]]="","",LEFT(db[[#This Row],[QTY/ CTN B]],SEARCH(" ",db[[#This Row],[QTY/ CTN B]],1)-1))</f>
        <v>120</v>
      </c>
      <c r="X41" s="40" t="str">
        <f>IF(db[[#This Row],[QTY/ CTN B]]="","",RIGHT(db[[#This Row],[QTY/ CTN B]],LEN(db[[#This Row],[QTY/ CTN B]])-SEARCH(" ",db[[#This Row],[QTY/ CTN B]],1)))</f>
        <v>PCS</v>
      </c>
      <c r="Y41" s="40" t="str">
        <f>IF(db[[#This Row],[QTY/ CTN TG]]="",IF(db[[#This Row],[STN TG]]="","",12),LEFT(db[[#This Row],[QTY/ CTN TG]],SEARCH(" ",db[[#This Row],[QTY/ CTN TG]],1)-1))</f>
        <v/>
      </c>
      <c r="Z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1" s="40" t="str">
        <f>IF(db[[#This Row],[STN K]]="","",IF(db[[#This Row],[STN TG]]="LSN",12,""))</f>
        <v/>
      </c>
      <c r="AB41" s="40" t="str">
        <f>IF(db[[#This Row],[STN TG]]="LSN","PCS","")</f>
        <v/>
      </c>
      <c r="AC41" s="40">
        <f>db[[#This Row],[QTY B]]*IF(db[[#This Row],[QTY TG]]="",1,db[[#This Row],[QTY TG]])*IF(db[[#This Row],[QTY K]]="",1,db[[#This Row],[QTY K]])</f>
        <v>120</v>
      </c>
      <c r="AD41" s="40" t="str">
        <f>IF(db[[#This Row],[STN K]]="",IF(db[[#This Row],[STN TG]]="",db[[#This Row],[STN B]],db[[#This Row],[STN TG]]),db[[#This Row],[STN K]])</f>
        <v>PCS</v>
      </c>
      <c r="AE41" s="40"/>
    </row>
    <row r="42" spans="1:31" ht="16.5" customHeight="1" x14ac:dyDescent="0.25">
      <c r="A42" s="40">
        <f t="shared" si="0"/>
        <v>41</v>
      </c>
      <c r="B42" s="5" t="str">
        <f>LOWER(SUBSTITUTE(SUBSTITUTE(SUBSTITUTE(SUBSTITUTE(SUBSTITUTE(SUBSTITUTE(SUBSTITUTE(SUBSTITUTE(db[[#This Row],[NB BM]]," ",),".",""),"-",""),"(",""),")",""),"/",""),"""",""),"+",""))</f>
        <v>acrylicsisipankertasa4t30x21cm</v>
      </c>
      <c r="C42" s="5" t="str">
        <f>LOWER(SUBSTITUTE(SUBSTITUTE(SUBSTITUTE(SUBSTITUTE(SUBSTITUTE(SUBSTITUTE(SUBSTITUTE(SUBSTITUTE(SUBSTITUTE(db[[#This Row],[NB NOTA]]," ",),".",""),"-",""),"(",""),")",""),",",""),"/",""),"""",""),"+",""))</f>
        <v>acrylicsisipankertasa4t30x21cm</v>
      </c>
      <c r="D42" s="5" t="str">
        <f>LOWER(SUBSTITUTE(SUBSTITUTE(SUBSTITUTE(SUBSTITUTE(SUBSTITUTE(SUBSTITUTE(SUBSTITUTE(SUBSTITUTE(SUBSTITUTE(db[[#This Row],[NB PAJAK]]," ",""),"-",""),"(",""),")",""),".",""),",",""),"/",""),"""",""),"+",""))</f>
        <v/>
      </c>
      <c r="E4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acrylicsisipankertasa4t30x21cm40pcsuntana</v>
      </c>
      <c r="F4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acrylicsisipankertasa4t30x21cm40pcs</v>
      </c>
      <c r="G42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acrylicsisipankertasa4t30x21cmuntana</v>
      </c>
      <c r="H4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acrylicsisipankertasa4t30x21cm40pcsuntana</v>
      </c>
      <c r="I42" s="2" t="s">
        <v>6012</v>
      </c>
      <c r="J42" s="2" t="s">
        <v>6011</v>
      </c>
      <c r="K42" s="1"/>
      <c r="L42" s="2" t="s">
        <v>1336</v>
      </c>
      <c r="M42" s="34" t="e">
        <f>IF(db[[#This Row],[NB NOTA_C]]="","",COUNTIF([2]!B_MSK[concat],db[[#This Row],[NB NOTA_C]]))</f>
        <v>#REF!</v>
      </c>
      <c r="N42" s="14" t="s">
        <v>1343</v>
      </c>
      <c r="O42" s="2" t="s">
        <v>1410</v>
      </c>
      <c r="P42" s="2" t="s">
        <v>2422</v>
      </c>
      <c r="R42" s="2" t="str">
        <f>IF(db[[#This Row],[QTY/ CTN]]="","",SUBSTITUTE(SUBSTITUTE(SUBSTITUTE(db[[#This Row],[QTY/ CTN]]," ","_",2),"(",""),")","")&amp;"_")</f>
        <v>40 PCS_</v>
      </c>
      <c r="S42" s="2">
        <f>IF(db[[#This Row],[H_QTY/ CTN]]="","",SEARCH("_",db[[#This Row],[H_QTY/ CTN]]))</f>
        <v>7</v>
      </c>
      <c r="T42" s="2">
        <f>IF(db[[#This Row],[H_QTY/ CTN]]="","",LEN(db[[#This Row],[H_QTY/ CTN]]))</f>
        <v>7</v>
      </c>
      <c r="U42" s="41" t="str">
        <f>IF(db[[#This Row],[H_QTY/ CTN]]="","",LEFT(db[[#This Row],[H_QTY/ CTN]],db[[#This Row],[H_1]]-1))</f>
        <v>40 PCS</v>
      </c>
      <c r="V42" s="40" t="str">
        <f>IF(NOT(db[[#This Row],[H_1]]=db[[#This Row],[H_2]]),MID(db[[#This Row],[H_QTY/ CTN]],db[[#This Row],[H_1]]+1,db[[#This Row],[H_2]]-db[[#This Row],[H_1]]-1),"")</f>
        <v/>
      </c>
      <c r="W42" s="40" t="str">
        <f>IF(db[[#This Row],[QTY/ CTN B]]="","",LEFT(db[[#This Row],[QTY/ CTN B]],SEARCH(" ",db[[#This Row],[QTY/ CTN B]],1)-1))</f>
        <v>40</v>
      </c>
      <c r="X42" s="40" t="str">
        <f>IF(db[[#This Row],[QTY/ CTN B]]="","",RIGHT(db[[#This Row],[QTY/ CTN B]],LEN(db[[#This Row],[QTY/ CTN B]])-SEARCH(" ",db[[#This Row],[QTY/ CTN B]],1)))</f>
        <v>PCS</v>
      </c>
      <c r="Y42" s="40" t="str">
        <f>IF(db[[#This Row],[QTY/ CTN TG]]="",IF(db[[#This Row],[STN TG]]="","",12),LEFT(db[[#This Row],[QTY/ CTN TG]],SEARCH(" ",db[[#This Row],[QTY/ CTN TG]],1)-1))</f>
        <v/>
      </c>
      <c r="Z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2" s="40" t="str">
        <f>IF(db[[#This Row],[STN K]]="","",IF(db[[#This Row],[STN TG]]="LSN",12,""))</f>
        <v/>
      </c>
      <c r="AB42" s="40" t="str">
        <f>IF(db[[#This Row],[STN TG]]="LSN","PCS","")</f>
        <v/>
      </c>
      <c r="AC42" s="40">
        <f>db[[#This Row],[QTY B]]*IF(db[[#This Row],[QTY TG]]="",1,db[[#This Row],[QTY TG]])*IF(db[[#This Row],[QTY K]]="",1,db[[#This Row],[QTY K]])</f>
        <v>40</v>
      </c>
      <c r="AD42" s="40" t="str">
        <f>IF(db[[#This Row],[STN K]]="",IF(db[[#This Row],[STN TG]]="",db[[#This Row],[STN B]],db[[#This Row],[STN TG]]),db[[#This Row],[STN K]])</f>
        <v>PCS</v>
      </c>
      <c r="AE42" s="40"/>
    </row>
    <row r="43" spans="1:31" ht="16.5" customHeight="1" x14ac:dyDescent="0.25">
      <c r="A43" s="40">
        <f t="shared" si="0"/>
        <v>42</v>
      </c>
      <c r="B43" s="5" t="str">
        <f>LOWER(SUBSTITUTE(SUBSTITUTE(SUBSTITUTE(SUBSTITUTE(SUBSTITUTE(SUBSTITUTE(SUBSTITUTE(SUBSTITUTE(db[[#This Row],[NB BM]]," ",),".",""),"-",""),"(",""),")",""),"/",""),"""",""),"+",""))</f>
        <v>acrylicsisipankertasa515x21cm</v>
      </c>
      <c r="C43" s="5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D43" s="5" t="str">
        <f>LOWER(SUBSTITUTE(SUBSTITUTE(SUBSTITUTE(SUBSTITUTE(SUBSTITUTE(SUBSTITUTE(SUBSTITUTE(SUBSTITUTE(SUBSTITUTE(db[[#This Row],[NB PAJAK]]," ",""),"-",""),"(",""),")",""),".",""),",",""),"/",""),"""",""),"+",""))</f>
        <v/>
      </c>
      <c r="E4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acrylicsisipankertasa515x21cm60pcsuntana</v>
      </c>
      <c r="F4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acrylicsisipankertasa515x21cm60pcs</v>
      </c>
      <c r="G43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acrylicsisipankertasa515x21cmuntana</v>
      </c>
      <c r="H4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acrylicsisipankertasa515x21cm60pcsuntana</v>
      </c>
      <c r="I43" s="2" t="s">
        <v>793</v>
      </c>
      <c r="J43" s="2" t="s">
        <v>1006</v>
      </c>
      <c r="K43" s="1"/>
      <c r="L43" s="2" t="s">
        <v>1336</v>
      </c>
      <c r="M43" s="34" t="e">
        <f>IF(db[[#This Row],[NB NOTA_C]]="","",COUNTIF([2]!B_MSK[concat],db[[#This Row],[NB NOTA_C]]))</f>
        <v>#REF!</v>
      </c>
      <c r="N43" s="14" t="s">
        <v>1343</v>
      </c>
      <c r="O43" s="2" t="s">
        <v>1380</v>
      </c>
      <c r="P43" s="2" t="s">
        <v>2422</v>
      </c>
      <c r="R43" s="2" t="str">
        <f>IF(db[[#This Row],[QTY/ CTN]]="","",SUBSTITUTE(SUBSTITUTE(SUBSTITUTE(db[[#This Row],[QTY/ CTN]]," ","_",2),"(",""),")","")&amp;"_")</f>
        <v>60 PCS_</v>
      </c>
      <c r="S43" s="2">
        <f>IF(db[[#This Row],[H_QTY/ CTN]]="","",SEARCH("_",db[[#This Row],[H_QTY/ CTN]]))</f>
        <v>7</v>
      </c>
      <c r="T43" s="2">
        <f>IF(db[[#This Row],[H_QTY/ CTN]]="","",LEN(db[[#This Row],[H_QTY/ CTN]]))</f>
        <v>7</v>
      </c>
      <c r="U43" s="41" t="str">
        <f>IF(db[[#This Row],[H_QTY/ CTN]]="","",LEFT(db[[#This Row],[H_QTY/ CTN]],db[[#This Row],[H_1]]-1))</f>
        <v>60 PCS</v>
      </c>
      <c r="V43" s="40" t="str">
        <f>IF(NOT(db[[#This Row],[H_1]]=db[[#This Row],[H_2]]),MID(db[[#This Row],[H_QTY/ CTN]],db[[#This Row],[H_1]]+1,db[[#This Row],[H_2]]-db[[#This Row],[H_1]]-1),"")</f>
        <v/>
      </c>
      <c r="W43" s="40" t="str">
        <f>IF(db[[#This Row],[QTY/ CTN B]]="","",LEFT(db[[#This Row],[QTY/ CTN B]],SEARCH(" ",db[[#This Row],[QTY/ CTN B]],1)-1))</f>
        <v>60</v>
      </c>
      <c r="X43" s="40" t="str">
        <f>IF(db[[#This Row],[QTY/ CTN B]]="","",RIGHT(db[[#This Row],[QTY/ CTN B]],LEN(db[[#This Row],[QTY/ CTN B]])-SEARCH(" ",db[[#This Row],[QTY/ CTN B]],1)))</f>
        <v>PCS</v>
      </c>
      <c r="Y43" s="40" t="str">
        <f>IF(db[[#This Row],[QTY/ CTN TG]]="",IF(db[[#This Row],[STN TG]]="","",12),LEFT(db[[#This Row],[QTY/ CTN TG]],SEARCH(" ",db[[#This Row],[QTY/ CTN TG]],1)-1))</f>
        <v/>
      </c>
      <c r="Z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" s="40" t="str">
        <f>IF(db[[#This Row],[STN K]]="","",IF(db[[#This Row],[STN TG]]="LSN",12,""))</f>
        <v/>
      </c>
      <c r="AB43" s="40" t="str">
        <f>IF(db[[#This Row],[STN TG]]="LSN","PCS","")</f>
        <v/>
      </c>
      <c r="AC43" s="40">
        <f>db[[#This Row],[QTY B]]*IF(db[[#This Row],[QTY TG]]="",1,db[[#This Row],[QTY TG]])*IF(db[[#This Row],[QTY K]]="",1,db[[#This Row],[QTY K]])</f>
        <v>60</v>
      </c>
      <c r="AD43" s="40" t="str">
        <f>IF(db[[#This Row],[STN K]]="",IF(db[[#This Row],[STN TG]]="",db[[#This Row],[STN B]],db[[#This Row],[STN TG]]),db[[#This Row],[STN K]])</f>
        <v>PCS</v>
      </c>
      <c r="AE43" s="40"/>
    </row>
    <row r="44" spans="1:31" ht="16.5" customHeight="1" x14ac:dyDescent="0.25">
      <c r="A44" s="40">
        <f t="shared" si="0"/>
        <v>43</v>
      </c>
      <c r="B44" s="5" t="str">
        <f>LOWER(SUBSTITUTE(SUBSTITUTE(SUBSTITUTE(SUBSTITUTE(SUBSTITUTE(SUBSTITUTE(SUBSTITUTE(SUBSTITUTE(db[[#This Row],[NB BM]]," ",),".",""),"-",""),"(",""),")",""),"/",""),"""",""),"+",""))</f>
        <v>acrylicsisipankertasa5t15x21cm</v>
      </c>
      <c r="C44" s="5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D44" s="5" t="str">
        <f>LOWER(SUBSTITUTE(SUBSTITUTE(SUBSTITUTE(SUBSTITUTE(SUBSTITUTE(SUBSTITUTE(SUBSTITUTE(SUBSTITUTE(SUBSTITUTE(db[[#This Row],[NB PAJAK]]," ",""),"-",""),"(",""),")",""),".",""),",",""),"/",""),"""",""),"+",""))</f>
        <v/>
      </c>
      <c r="E4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acrylicsisipankertasa5t15x21cm60pcsuntana</v>
      </c>
      <c r="F4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acrylicsisipankertasa5t15x21cm60pcs</v>
      </c>
      <c r="G44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acrylicsisipankertasa5t15x21cmuntana</v>
      </c>
      <c r="H4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acrylicsisipankertasa5t15x21cm60pcsuntana</v>
      </c>
      <c r="I44" s="2" t="s">
        <v>3983</v>
      </c>
      <c r="J44" s="2" t="s">
        <v>3982</v>
      </c>
      <c r="K44" s="1"/>
      <c r="L44" s="2" t="s">
        <v>1336</v>
      </c>
      <c r="M44" s="34" t="e">
        <f>IF(db[[#This Row],[NB NOTA_C]]="","",COUNTIF([2]!B_MSK[concat],db[[#This Row],[NB NOTA_C]]))</f>
        <v>#REF!</v>
      </c>
      <c r="N44" s="14" t="s">
        <v>1343</v>
      </c>
      <c r="O44" s="2" t="s">
        <v>1380</v>
      </c>
      <c r="P44" s="2" t="s">
        <v>2422</v>
      </c>
      <c r="R44" s="2" t="str">
        <f>IF(db[[#This Row],[QTY/ CTN]]="","",SUBSTITUTE(SUBSTITUTE(SUBSTITUTE(db[[#This Row],[QTY/ CTN]]," ","_",2),"(",""),")","")&amp;"_")</f>
        <v>60 PCS_</v>
      </c>
      <c r="S44" s="2">
        <f>IF(db[[#This Row],[H_QTY/ CTN]]="","",SEARCH("_",db[[#This Row],[H_QTY/ CTN]]))</f>
        <v>7</v>
      </c>
      <c r="T44" s="2">
        <f>IF(db[[#This Row],[H_QTY/ CTN]]="","",LEN(db[[#This Row],[H_QTY/ CTN]]))</f>
        <v>7</v>
      </c>
      <c r="U44" s="41" t="str">
        <f>IF(db[[#This Row],[H_QTY/ CTN]]="","",LEFT(db[[#This Row],[H_QTY/ CTN]],db[[#This Row],[H_1]]-1))</f>
        <v>60 PCS</v>
      </c>
      <c r="V44" s="40" t="str">
        <f>IF(NOT(db[[#This Row],[H_1]]=db[[#This Row],[H_2]]),MID(db[[#This Row],[H_QTY/ CTN]],db[[#This Row],[H_1]]+1,db[[#This Row],[H_2]]-db[[#This Row],[H_1]]-1),"")</f>
        <v/>
      </c>
      <c r="W44" s="40" t="str">
        <f>IF(db[[#This Row],[QTY/ CTN B]]="","",LEFT(db[[#This Row],[QTY/ CTN B]],SEARCH(" ",db[[#This Row],[QTY/ CTN B]],1)-1))</f>
        <v>60</v>
      </c>
      <c r="X44" s="40" t="str">
        <f>IF(db[[#This Row],[QTY/ CTN B]]="","",RIGHT(db[[#This Row],[QTY/ CTN B]],LEN(db[[#This Row],[QTY/ CTN B]])-SEARCH(" ",db[[#This Row],[QTY/ CTN B]],1)))</f>
        <v>PCS</v>
      </c>
      <c r="Y44" s="40" t="str">
        <f>IF(db[[#This Row],[QTY/ CTN TG]]="",IF(db[[#This Row],[STN TG]]="","",12),LEFT(db[[#This Row],[QTY/ CTN TG]],SEARCH(" ",db[[#This Row],[QTY/ CTN TG]],1)-1))</f>
        <v/>
      </c>
      <c r="Z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4" s="40" t="str">
        <f>IF(db[[#This Row],[STN K]]="","",IF(db[[#This Row],[STN TG]]="LSN",12,""))</f>
        <v/>
      </c>
      <c r="AB44" s="40" t="str">
        <f>IF(db[[#This Row],[STN TG]]="LSN","PCS","")</f>
        <v/>
      </c>
      <c r="AC44" s="40">
        <f>db[[#This Row],[QTY B]]*IF(db[[#This Row],[QTY TG]]="",1,db[[#This Row],[QTY TG]])*IF(db[[#This Row],[QTY K]]="",1,db[[#This Row],[QTY K]])</f>
        <v>60</v>
      </c>
      <c r="AD44" s="40" t="str">
        <f>IF(db[[#This Row],[STN K]]="",IF(db[[#This Row],[STN TG]]="",db[[#This Row],[STN B]],db[[#This Row],[STN TG]]),db[[#This Row],[STN K]])</f>
        <v>PCS</v>
      </c>
      <c r="AE44" s="40"/>
    </row>
    <row r="45" spans="1:31" ht="16.5" customHeight="1" x14ac:dyDescent="0.25">
      <c r="A45" s="40">
        <f t="shared" si="0"/>
        <v>44</v>
      </c>
      <c r="B45" s="5" t="str">
        <f>LOWER(SUBSTITUTE(SUBSTITUTE(SUBSTITUTE(SUBSTITUTE(SUBSTITUTE(SUBSTITUTE(SUBSTITUTE(SUBSTITUTE(db[[#This Row],[NB BM]]," ",),".",""),"-",""),"(",""),")",""),"/",""),"""",""),"+",""))</f>
        <v>acrylicsisipankertasa611x165cm</v>
      </c>
      <c r="C45" s="5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D45" s="5" t="str">
        <f>LOWER(SUBSTITUTE(SUBSTITUTE(SUBSTITUTE(SUBSTITUTE(SUBSTITUTE(SUBSTITUTE(SUBSTITUTE(SUBSTITUTE(SUBSTITUTE(db[[#This Row],[NB PAJAK]]," ",""),"-",""),"(",""),")",""),".",""),",",""),"/",""),"""",""),"+",""))</f>
        <v/>
      </c>
      <c r="E4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acrylicsisipankertasa611x165cm120pcsuntana</v>
      </c>
      <c r="F4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acrylicsisipankertasa611x165cm120pcs</v>
      </c>
      <c r="G45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acrylicsisipankertasa611x165cmuntana</v>
      </c>
      <c r="H4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acrylicsisipankertasa611x165cm120pcsuntana</v>
      </c>
      <c r="I45" s="2" t="s">
        <v>2245</v>
      </c>
      <c r="J45" s="2" t="s">
        <v>2244</v>
      </c>
      <c r="K45" s="1"/>
      <c r="L45" s="2" t="s">
        <v>1336</v>
      </c>
      <c r="M45" s="34" t="e">
        <f>IF(db[[#This Row],[NB NOTA_C]]="","",COUNTIF([2]!B_MSK[concat],db[[#This Row],[NB NOTA_C]]))</f>
        <v>#REF!</v>
      </c>
      <c r="N45" s="9" t="s">
        <v>1343</v>
      </c>
      <c r="O45" s="5" t="s">
        <v>1382</v>
      </c>
      <c r="P45" s="2" t="s">
        <v>2422</v>
      </c>
      <c r="R45" s="2" t="str">
        <f>IF(db[[#This Row],[QTY/ CTN]]="","",SUBSTITUTE(SUBSTITUTE(SUBSTITUTE(db[[#This Row],[QTY/ CTN]]," ","_",2),"(",""),")","")&amp;"_")</f>
        <v>120 PCS_</v>
      </c>
      <c r="S45" s="2">
        <f>IF(db[[#This Row],[H_QTY/ CTN]]="","",SEARCH("_",db[[#This Row],[H_QTY/ CTN]]))</f>
        <v>8</v>
      </c>
      <c r="T45" s="2">
        <f>IF(db[[#This Row],[H_QTY/ CTN]]="","",LEN(db[[#This Row],[H_QTY/ CTN]]))</f>
        <v>8</v>
      </c>
      <c r="U45" s="41" t="str">
        <f>IF(db[[#This Row],[H_QTY/ CTN]]="","",LEFT(db[[#This Row],[H_QTY/ CTN]],db[[#This Row],[H_1]]-1))</f>
        <v>120 PCS</v>
      </c>
      <c r="V45" s="40" t="str">
        <f>IF(NOT(db[[#This Row],[H_1]]=db[[#This Row],[H_2]]),MID(db[[#This Row],[H_QTY/ CTN]],db[[#This Row],[H_1]]+1,db[[#This Row],[H_2]]-db[[#This Row],[H_1]]-1),"")</f>
        <v/>
      </c>
      <c r="W45" s="40" t="str">
        <f>IF(db[[#This Row],[QTY/ CTN B]]="","",LEFT(db[[#This Row],[QTY/ CTN B]],SEARCH(" ",db[[#This Row],[QTY/ CTN B]],1)-1))</f>
        <v>120</v>
      </c>
      <c r="X45" s="40" t="str">
        <f>IF(db[[#This Row],[QTY/ CTN B]]="","",RIGHT(db[[#This Row],[QTY/ CTN B]],LEN(db[[#This Row],[QTY/ CTN B]])-SEARCH(" ",db[[#This Row],[QTY/ CTN B]],1)))</f>
        <v>PCS</v>
      </c>
      <c r="Y45" s="40" t="str">
        <f>IF(db[[#This Row],[QTY/ CTN TG]]="",IF(db[[#This Row],[STN TG]]="","",12),LEFT(db[[#This Row],[QTY/ CTN TG]],SEARCH(" ",db[[#This Row],[QTY/ CTN TG]],1)-1))</f>
        <v/>
      </c>
      <c r="Z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5" s="40" t="str">
        <f>IF(db[[#This Row],[STN K]]="","",IF(db[[#This Row],[STN TG]]="LSN",12,""))</f>
        <v/>
      </c>
      <c r="AB45" s="40" t="str">
        <f>IF(db[[#This Row],[STN TG]]="LSN","PCS","")</f>
        <v/>
      </c>
      <c r="AC45" s="40">
        <f>db[[#This Row],[QTY B]]*IF(db[[#This Row],[QTY TG]]="",1,db[[#This Row],[QTY TG]])*IF(db[[#This Row],[QTY K]]="",1,db[[#This Row],[QTY K]])</f>
        <v>120</v>
      </c>
      <c r="AD45" s="40" t="str">
        <f>IF(db[[#This Row],[STN K]]="",IF(db[[#This Row],[STN TG]]="",db[[#This Row],[STN B]],db[[#This Row],[STN TG]]),db[[#This Row],[STN K]])</f>
        <v>PCS</v>
      </c>
      <c r="AE45" s="40"/>
    </row>
    <row r="46" spans="1:31" ht="16.5" customHeight="1" x14ac:dyDescent="0.25">
      <c r="A46" s="40">
        <f t="shared" si="0"/>
        <v>45</v>
      </c>
      <c r="B46" s="5" t="str">
        <f>LOWER(SUBSTITUTE(SUBSTITUTE(SUBSTITUTE(SUBSTITUTE(SUBSTITUTE(SUBSTITUTE(SUBSTITUTE(SUBSTITUTE(db[[#This Row],[NB BM]]," ",),".",""),"-",""),"(",""),")",""),"/",""),"""",""),"+",""))</f>
        <v>acrylicsisipankertasfolio215x33cm</v>
      </c>
      <c r="C46" s="5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D46" s="5" t="str">
        <f>LOWER(SUBSTITUTE(SUBSTITUTE(SUBSTITUTE(SUBSTITUTE(SUBSTITUTE(SUBSTITUTE(SUBSTITUTE(SUBSTITUTE(SUBSTITUTE(db[[#This Row],[NB PAJAK]]," ",""),"-",""),"(",""),")",""),".",""),",",""),"/",""),"""",""),"+",""))</f>
        <v/>
      </c>
      <c r="E4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acrylicsisipankertasfolio215x33cm40pcsuntana</v>
      </c>
      <c r="F4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acrylicsisipankertasfolio215x33cm40pcs</v>
      </c>
      <c r="G46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acrylicsisipankertasfolio215x33cmuntana</v>
      </c>
      <c r="H4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acrylicsisipankertasfolio215x33cm40pcsuntana</v>
      </c>
      <c r="I46" s="2" t="s">
        <v>7099</v>
      </c>
      <c r="J46" s="2" t="s">
        <v>4081</v>
      </c>
      <c r="K46" s="14"/>
      <c r="L46" s="2" t="s">
        <v>1336</v>
      </c>
      <c r="M46" s="33" t="e">
        <f>IF(db[[#This Row],[NB NOTA_C]]="","",COUNTIF([2]!B_MSK[concat],db[[#This Row],[NB NOTA_C]]))</f>
        <v>#REF!</v>
      </c>
      <c r="N46" s="9" t="s">
        <v>1343</v>
      </c>
      <c r="O46" s="5" t="s">
        <v>1410</v>
      </c>
      <c r="P46" s="2" t="s">
        <v>2422</v>
      </c>
      <c r="Q46" s="5"/>
      <c r="R46" s="5" t="str">
        <f>IF(db[[#This Row],[QTY/ CTN]]="","",SUBSTITUTE(SUBSTITUTE(SUBSTITUTE(db[[#This Row],[QTY/ CTN]]," ","_",2),"(",""),")","")&amp;"_")</f>
        <v>40 PCS_</v>
      </c>
      <c r="S46" s="5">
        <f>IF(db[[#This Row],[H_QTY/ CTN]]="","",SEARCH("_",db[[#This Row],[H_QTY/ CTN]]))</f>
        <v>7</v>
      </c>
      <c r="T46" s="5">
        <f>IF(db[[#This Row],[H_QTY/ CTN]]="","",LEN(db[[#This Row],[H_QTY/ CTN]]))</f>
        <v>7</v>
      </c>
      <c r="U46" s="40" t="str">
        <f>IF(db[[#This Row],[H_QTY/ CTN]]="","",LEFT(db[[#This Row],[H_QTY/ CTN]],db[[#This Row],[H_1]]-1))</f>
        <v>40 PCS</v>
      </c>
      <c r="V46" s="40" t="str">
        <f>IF(NOT(db[[#This Row],[H_1]]=db[[#This Row],[H_2]]),MID(db[[#This Row],[H_QTY/ CTN]],db[[#This Row],[H_1]]+1,db[[#This Row],[H_2]]-db[[#This Row],[H_1]]-1),"")</f>
        <v/>
      </c>
      <c r="W46" s="40" t="str">
        <f>IF(db[[#This Row],[QTY/ CTN B]]="","",LEFT(db[[#This Row],[QTY/ CTN B]],SEARCH(" ",db[[#This Row],[QTY/ CTN B]],1)-1))</f>
        <v>40</v>
      </c>
      <c r="X46" s="40" t="str">
        <f>IF(db[[#This Row],[QTY/ CTN B]]="","",RIGHT(db[[#This Row],[QTY/ CTN B]],LEN(db[[#This Row],[QTY/ CTN B]])-SEARCH(" ",db[[#This Row],[QTY/ CTN B]],1)))</f>
        <v>PCS</v>
      </c>
      <c r="Y46" s="40" t="str">
        <f>IF(db[[#This Row],[QTY/ CTN TG]]="",IF(db[[#This Row],[STN TG]]="","",12),LEFT(db[[#This Row],[QTY/ CTN TG]],SEARCH(" ",db[[#This Row],[QTY/ CTN TG]],1)-1))</f>
        <v/>
      </c>
      <c r="Z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6" s="40" t="str">
        <f>IF(db[[#This Row],[STN K]]="","",IF(db[[#This Row],[STN TG]]="LSN",12,""))</f>
        <v/>
      </c>
      <c r="AB46" s="40" t="str">
        <f>IF(db[[#This Row],[STN TG]]="LSN","PCS","")</f>
        <v/>
      </c>
      <c r="AC46" s="40">
        <f>db[[#This Row],[QTY B]]*IF(db[[#This Row],[QTY TG]]="",1,db[[#This Row],[QTY TG]])*IF(db[[#This Row],[QTY K]]="",1,db[[#This Row],[QTY K]])</f>
        <v>40</v>
      </c>
      <c r="AD46" s="40" t="str">
        <f>IF(db[[#This Row],[STN K]]="",IF(db[[#This Row],[STN TG]]="",db[[#This Row],[STN B]],db[[#This Row],[STN TG]]),db[[#This Row],[STN K]])</f>
        <v>PCS</v>
      </c>
      <c r="AE46" s="40"/>
    </row>
    <row r="47" spans="1:31" ht="16.5" customHeight="1" x14ac:dyDescent="0.25">
      <c r="A47" s="40">
        <f t="shared" si="0"/>
        <v>46</v>
      </c>
      <c r="B47" s="5" t="str">
        <f>LOWER(SUBSTITUTE(SUBSTITUTE(SUBSTITUTE(SUBSTITUTE(SUBSTITUTE(SUBSTITUTE(SUBSTITUTE(SUBSTITUTE(db[[#This Row],[NB BM]]," ",),".",""),"-",""),"(",""),")",""),"/",""),"""",""),"+",""))</f>
        <v>acrylictfac002</v>
      </c>
      <c r="C47" s="5" t="str">
        <f>LOWER(SUBSTITUTE(SUBSTITUTE(SUBSTITUTE(SUBSTITUTE(SUBSTITUTE(SUBSTITUTE(SUBSTITUTE(SUBSTITUTE(SUBSTITUTE(db[[#This Row],[NB NOTA]]," ",),".",""),"-",""),"(",""),")",""),",",""),"/",""),"""",""),"+",""))</f>
        <v>acrylictfac00212x12m</v>
      </c>
      <c r="D47" s="5" t="str">
        <f>LOWER(SUBSTITUTE(SUBSTITUTE(SUBSTITUTE(SUBSTITUTE(SUBSTITUTE(SUBSTITUTE(SUBSTITUTE(SUBSTITUTE(SUBSTITUTE(db[[#This Row],[NB PAJAK]]," ",""),"-",""),"(",""),")",""),".",""),",",""),"/",""),"""",""),"+",""))</f>
        <v/>
      </c>
      <c r="E4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acrylictfac00272setuntana</v>
      </c>
      <c r="F4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acrylictfac00212x12m72set</v>
      </c>
      <c r="G47" s="5" t="str">
        <f>db[[#This Row],[NB NOTA_C]]&amp;LOWER(SUBSTITUTE(SUBSTITUTE(SUBSTITUTE(SUBSTITUTE(SUBSTITUTE(SUBSTITUTE(SUBSTITUTE(SUBSTITUTE(SUBSTITUTE(db[[#This Row],[FAKTUR]]," ",),".",""),"-",""),"(",""),")",""),",",""),"/",""),"""",""),"+",""))</f>
        <v>acrylictfac00212x12muntana</v>
      </c>
      <c r="H4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acrylictfac00212x12m72setuntana</v>
      </c>
      <c r="I47" s="2" t="s">
        <v>4855</v>
      </c>
      <c r="J47" s="2" t="s">
        <v>4818</v>
      </c>
      <c r="K47" s="14"/>
      <c r="L47" s="2" t="s">
        <v>1336</v>
      </c>
      <c r="M47" s="33" t="e">
        <f>IF(db[[#This Row],[NB NOTA_C]]="","",COUNTIF([2]!B_MSK[concat],db[[#This Row],[NB NOTA_C]]))</f>
        <v>#REF!</v>
      </c>
      <c r="N47" s="9" t="s">
        <v>1342</v>
      </c>
      <c r="O47" s="5" t="s">
        <v>1377</v>
      </c>
      <c r="P47" s="2" t="s">
        <v>2420</v>
      </c>
      <c r="Q47" s="5"/>
      <c r="R47" s="5" t="str">
        <f>IF(db[[#This Row],[QTY/ CTN]]="","",SUBSTITUTE(SUBSTITUTE(SUBSTITUTE(db[[#This Row],[QTY/ CTN]]," ","_",2),"(",""),")","")&amp;"_")</f>
        <v>72 SET_</v>
      </c>
      <c r="S47" s="5">
        <f>IF(db[[#This Row],[H_QTY/ CTN]]="","",SEARCH("_",db[[#This Row],[H_QTY/ CTN]]))</f>
        <v>7</v>
      </c>
      <c r="T47" s="5">
        <f>IF(db[[#This Row],[H_QTY/ CTN]]="","",LEN(db[[#This Row],[H_QTY/ CTN]]))</f>
        <v>7</v>
      </c>
      <c r="U47" s="40" t="str">
        <f>IF(db[[#This Row],[H_QTY/ CTN]]="","",LEFT(db[[#This Row],[H_QTY/ CTN]],db[[#This Row],[H_1]]-1))</f>
        <v>72 SET</v>
      </c>
      <c r="V47" s="40" t="str">
        <f>IF(NOT(db[[#This Row],[H_1]]=db[[#This Row],[H_2]]),MID(db[[#This Row],[H_QTY/ CTN]],db[[#This Row],[H_1]]+1,db[[#This Row],[H_2]]-db[[#This Row],[H_1]]-1),"")</f>
        <v/>
      </c>
      <c r="W47" s="40" t="str">
        <f>IF(db[[#This Row],[QTY/ CTN B]]="","",LEFT(db[[#This Row],[QTY/ CTN B]],SEARCH(" ",db[[#This Row],[QTY/ CTN B]],1)-1))</f>
        <v>72</v>
      </c>
      <c r="X47" s="40" t="str">
        <f>IF(db[[#This Row],[QTY/ CTN B]]="","",RIGHT(db[[#This Row],[QTY/ CTN B]],LEN(db[[#This Row],[QTY/ CTN B]])-SEARCH(" ",db[[#This Row],[QTY/ CTN B]],1)))</f>
        <v>SET</v>
      </c>
      <c r="Y47" s="40" t="str">
        <f>IF(db[[#This Row],[QTY/ CTN TG]]="",IF(db[[#This Row],[STN TG]]="","",12),LEFT(db[[#This Row],[QTY/ CTN TG]],SEARCH(" ",db[[#This Row],[QTY/ CTN TG]],1)-1))</f>
        <v/>
      </c>
      <c r="Z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7" s="40" t="str">
        <f>IF(db[[#This Row],[STN K]]="","",IF(db[[#This Row],[STN TG]]="LSN",12,""))</f>
        <v/>
      </c>
      <c r="AB47" s="40" t="str">
        <f>IF(db[[#This Row],[STN TG]]="LSN","PCS","")</f>
        <v/>
      </c>
      <c r="AC47" s="40">
        <f>db[[#This Row],[QTY B]]*IF(db[[#This Row],[QTY TG]]="",1,db[[#This Row],[QTY TG]])*IF(db[[#This Row],[QTY K]]="",1,db[[#This Row],[QTY K]])</f>
        <v>72</v>
      </c>
      <c r="AD47" s="40" t="str">
        <f>IF(db[[#This Row],[STN K]]="",IF(db[[#This Row],[STN TG]]="",db[[#This Row],[STN B]],db[[#This Row],[STN TG]]),db[[#This Row],[STN K]])</f>
        <v>SET</v>
      </c>
      <c r="AE47" s="40"/>
    </row>
    <row r="48" spans="1:31" ht="16.5" customHeight="1" x14ac:dyDescent="0.25">
      <c r="A48" s="40">
        <f t="shared" si="0"/>
        <v>47</v>
      </c>
      <c r="B48" s="5" t="str">
        <f>LOWER(SUBSTITUTE(SUBSTITUTE(SUBSTITUTE(SUBSTITUTE(SUBSTITUTE(SUBSTITUTE(SUBSTITUTE(SUBSTITUTE(db[[#This Row],[NB BM]]," ",),".",""),"-",""),"(",""),")",""),"/",""),"""",""),"+",""))</f>
        <v>pcad030</v>
      </c>
      <c r="C48" s="5" t="str">
        <f>LOWER(SUBSTITUTE(SUBSTITUTE(SUBSTITUTE(SUBSTITUTE(SUBSTITUTE(SUBSTITUTE(SUBSTITUTE(SUBSTITUTE(SUBSTITUTE(db[[#This Row],[NB NOTA]]," ",),".",""),"-",""),"(",""),")",""),",",""),"/",""),"""",""),"+",""))</f>
        <v>ad030pcase</v>
      </c>
      <c r="D48" s="5" t="str">
        <f>LOWER(SUBSTITUTE(SUBSTITUTE(SUBSTITUTE(SUBSTITUTE(SUBSTITUTE(SUBSTITUTE(SUBSTITUTE(SUBSTITUTE(SUBSTITUTE(db[[#This Row],[NB PAJAK]]," ",""),"-",""),"(",""),")",""),".",""),",",""),"/",""),"""",""),"+",""))</f>
        <v/>
      </c>
      <c r="E4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pcad030144pcsuntana</v>
      </c>
      <c r="F4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ad030pcase144pcs</v>
      </c>
      <c r="G48" s="5" t="str">
        <f>db[[#This Row],[NB NOTA_C]]&amp;LOWER(SUBSTITUTE(SUBSTITUTE(SUBSTITUTE(SUBSTITUTE(SUBSTITUTE(SUBSTITUTE(SUBSTITUTE(SUBSTITUTE(SUBSTITUTE(db[[#This Row],[FAKTUR]]," ",),".",""),"-",""),"(",""),")",""),",",""),"/",""),"""",""),"+",""))</f>
        <v>ad030pcaseuntana</v>
      </c>
      <c r="H4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ad030pcase144pcsuntana</v>
      </c>
      <c r="I48" s="2" t="s">
        <v>5741</v>
      </c>
      <c r="J48" s="2" t="s">
        <v>2573</v>
      </c>
      <c r="K48" s="14"/>
      <c r="L48" s="2" t="s">
        <v>1336</v>
      </c>
      <c r="M48" s="34" t="e">
        <f>IF(db[[#This Row],[NB NOTA_C]]="","",COUNTIF([2]!B_MSK[concat],db[[#This Row],[NB NOTA_C]]))</f>
        <v>#REF!</v>
      </c>
      <c r="N48" s="9" t="s">
        <v>1842</v>
      </c>
      <c r="O48" s="5" t="s">
        <v>1379</v>
      </c>
      <c r="P48" s="2" t="s">
        <v>2442</v>
      </c>
      <c r="R48" s="2" t="str">
        <f>IF(db[[#This Row],[QTY/ CTN]]="","",SUBSTITUTE(SUBSTITUTE(SUBSTITUTE(db[[#This Row],[QTY/ CTN]]," ","_",2),"(",""),")","")&amp;"_")</f>
        <v>144 PCS_</v>
      </c>
      <c r="S48" s="2">
        <f>IF(db[[#This Row],[H_QTY/ CTN]]="","",SEARCH("_",db[[#This Row],[H_QTY/ CTN]]))</f>
        <v>8</v>
      </c>
      <c r="T48" s="2">
        <f>IF(db[[#This Row],[H_QTY/ CTN]]="","",LEN(db[[#This Row],[H_QTY/ CTN]]))</f>
        <v>8</v>
      </c>
      <c r="U48" s="41" t="str">
        <f>IF(db[[#This Row],[H_QTY/ CTN]]="","",LEFT(db[[#This Row],[H_QTY/ CTN]],db[[#This Row],[H_1]]-1))</f>
        <v>144 PCS</v>
      </c>
      <c r="V48" s="40" t="str">
        <f>IF(NOT(db[[#This Row],[H_1]]=db[[#This Row],[H_2]]),MID(db[[#This Row],[H_QTY/ CTN]],db[[#This Row],[H_1]]+1,db[[#This Row],[H_2]]-db[[#This Row],[H_1]]-1),"")</f>
        <v/>
      </c>
      <c r="W48" s="40" t="str">
        <f>IF(db[[#This Row],[QTY/ CTN B]]="","",LEFT(db[[#This Row],[QTY/ CTN B]],SEARCH(" ",db[[#This Row],[QTY/ CTN B]],1)-1))</f>
        <v>144</v>
      </c>
      <c r="X48" s="40" t="str">
        <f>IF(db[[#This Row],[QTY/ CTN B]]="","",RIGHT(db[[#This Row],[QTY/ CTN B]],LEN(db[[#This Row],[QTY/ CTN B]])-SEARCH(" ",db[[#This Row],[QTY/ CTN B]],1)))</f>
        <v>PCS</v>
      </c>
      <c r="Y48" s="40" t="str">
        <f>IF(db[[#This Row],[QTY/ CTN TG]]="",IF(db[[#This Row],[STN TG]]="","",12),LEFT(db[[#This Row],[QTY/ CTN TG]],SEARCH(" ",db[[#This Row],[QTY/ CTN TG]],1)-1))</f>
        <v/>
      </c>
      <c r="Z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8" s="40" t="str">
        <f>IF(db[[#This Row],[STN K]]="","",IF(db[[#This Row],[STN TG]]="LSN",12,""))</f>
        <v/>
      </c>
      <c r="AB48" s="40" t="str">
        <f>IF(db[[#This Row],[STN TG]]="LSN","PCS","")</f>
        <v/>
      </c>
      <c r="AC48" s="40">
        <f>db[[#This Row],[QTY B]]*IF(db[[#This Row],[QTY TG]]="",1,db[[#This Row],[QTY TG]])*IF(db[[#This Row],[QTY K]]="",1,db[[#This Row],[QTY K]])</f>
        <v>144</v>
      </c>
      <c r="AD48" s="40" t="str">
        <f>IF(db[[#This Row],[STN K]]="",IF(db[[#This Row],[STN TG]]="",db[[#This Row],[STN B]],db[[#This Row],[STN TG]]),db[[#This Row],[STN K]])</f>
        <v>PCS</v>
      </c>
      <c r="AE48" s="40"/>
    </row>
    <row r="49" spans="1:31" ht="16.5" customHeight="1" x14ac:dyDescent="0.25">
      <c r="A49" s="40">
        <f t="shared" si="0"/>
        <v>48</v>
      </c>
      <c r="B49" s="5" t="str">
        <f>LOWER(SUBSTITUTE(SUBSTITUTE(SUBSTITUTE(SUBSTITUTE(SUBSTITUTE(SUBSTITUTE(SUBSTITUTE(SUBSTITUTE(db[[#This Row],[NB BM]]," ",),".",""),"-",""),"(",""),")",""),"/",""),"""",""),"+",""))</f>
        <v>adhesivehookadhk3010jk</v>
      </c>
      <c r="C49" s="5" t="str">
        <f>LOWER(SUBSTITUTE(SUBSTITUTE(SUBSTITUTE(SUBSTITUTE(SUBSTITUTE(SUBSTITUTE(SUBSTITUTE(SUBSTITUTE(SUBSTITUTE(db[[#This Row],[NB NOTA]]," ",),".",""),"-",""),"(",""),")",""),",",""),"/",""),"""",""),"+",""))</f>
        <v>adhesivehookadhk3010jk</v>
      </c>
      <c r="D49" s="5" t="str">
        <f>LOWER(SUBSTITUTE(SUBSTITUTE(SUBSTITUTE(SUBSTITUTE(SUBSTITUTE(SUBSTITUTE(SUBSTITUTE(SUBSTITUTE(SUBSTITUTE(db[[#This Row],[NB PAJAK]]," ",""),"-",""),"(",""),")",""),".",""),",",""),"/",""),"""",""),"+",""))</f>
        <v>adhesivehookjoykoadhk3010</v>
      </c>
      <c r="E4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adhesivehookadhk3010jk4box40cadartomoro</v>
      </c>
      <c r="F4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adhesivehookadhk3010jk4box40cad</v>
      </c>
      <c r="G49" s="5" t="str">
        <f>db[[#This Row],[NB NOTA_C]]&amp;LOWER(SUBSTITUTE(SUBSTITUTE(SUBSTITUTE(SUBSTITUTE(SUBSTITUTE(SUBSTITUTE(SUBSTITUTE(SUBSTITUTE(SUBSTITUTE(db[[#This Row],[FAKTUR]]," ",),".",""),"-",""),"(",""),")",""),",",""),"/",""),"""",""),"+",""))</f>
        <v>adhesivehookadhk3010jkartomoro</v>
      </c>
      <c r="H4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adhesivehookadhk3010jk4box40cadartomoro</v>
      </c>
      <c r="I49" s="2" t="s">
        <v>5671</v>
      </c>
      <c r="J49" s="2" t="s">
        <v>5671</v>
      </c>
      <c r="K49" s="14" t="s">
        <v>6500</v>
      </c>
      <c r="L49" s="2" t="s">
        <v>1335</v>
      </c>
      <c r="M49" s="33" t="e">
        <f>IF(db[[#This Row],[NB NOTA_C]]="","",COUNTIF([2]!B_MSK[concat],db[[#This Row],[NB NOTA_C]]))</f>
        <v>#REF!</v>
      </c>
      <c r="N49" s="9" t="s">
        <v>1346</v>
      </c>
      <c r="O49" s="5" t="s">
        <v>5679</v>
      </c>
      <c r="P49" s="2" t="s">
        <v>2422</v>
      </c>
      <c r="Q49" s="5"/>
      <c r="R49" s="5" t="str">
        <f>IF(db[[#This Row],[QTY/ CTN]]="","",SUBSTITUTE(SUBSTITUTE(SUBSTITUTE(db[[#This Row],[QTY/ CTN]]," ","_",2),"(",""),")","")&amp;"_")</f>
        <v>4 BOX_40 CAD_</v>
      </c>
      <c r="S49" s="5">
        <f>IF(db[[#This Row],[H_QTY/ CTN]]="","",SEARCH("_",db[[#This Row],[H_QTY/ CTN]]))</f>
        <v>6</v>
      </c>
      <c r="T49" s="5">
        <f>IF(db[[#This Row],[H_QTY/ CTN]]="","",LEN(db[[#This Row],[H_QTY/ CTN]]))</f>
        <v>13</v>
      </c>
      <c r="U49" s="40" t="str">
        <f>IF(db[[#This Row],[H_QTY/ CTN]]="","",LEFT(db[[#This Row],[H_QTY/ CTN]],db[[#This Row],[H_1]]-1))</f>
        <v>4 BOX</v>
      </c>
      <c r="V49" s="40" t="str">
        <f>IF(NOT(db[[#This Row],[H_1]]=db[[#This Row],[H_2]]),MID(db[[#This Row],[H_QTY/ CTN]],db[[#This Row],[H_1]]+1,db[[#This Row],[H_2]]-db[[#This Row],[H_1]]-1),"")</f>
        <v>40 CAD</v>
      </c>
      <c r="W49" s="40" t="str">
        <f>IF(db[[#This Row],[QTY/ CTN B]]="","",LEFT(db[[#This Row],[QTY/ CTN B]],SEARCH(" ",db[[#This Row],[QTY/ CTN B]],1)-1))</f>
        <v>4</v>
      </c>
      <c r="X49" s="40" t="str">
        <f>IF(db[[#This Row],[QTY/ CTN B]]="","",RIGHT(db[[#This Row],[QTY/ CTN B]],LEN(db[[#This Row],[QTY/ CTN B]])-SEARCH(" ",db[[#This Row],[QTY/ CTN B]],1)))</f>
        <v>BOX</v>
      </c>
      <c r="Y49" s="40" t="str">
        <f>IF(db[[#This Row],[QTY/ CTN TG]]="",IF(db[[#This Row],[STN TG]]="","",12),LEFT(db[[#This Row],[QTY/ CTN TG]],SEARCH(" ",db[[#This Row],[QTY/ CTN TG]],1)-1))</f>
        <v>40</v>
      </c>
      <c r="Z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AA49" s="40" t="str">
        <f>IF(db[[#This Row],[STN K]]="","",IF(db[[#This Row],[STN TG]]="LSN",12,""))</f>
        <v/>
      </c>
      <c r="AB49" s="40" t="str">
        <f>IF(db[[#This Row],[STN TG]]="LSN","PCS","")</f>
        <v/>
      </c>
      <c r="AC49" s="40">
        <f>db[[#This Row],[QTY B]]*IF(db[[#This Row],[QTY TG]]="",1,db[[#This Row],[QTY TG]])*IF(db[[#This Row],[QTY K]]="",1,db[[#This Row],[QTY K]])</f>
        <v>160</v>
      </c>
      <c r="AD49" s="40" t="str">
        <f>IF(db[[#This Row],[STN K]]="",IF(db[[#This Row],[STN TG]]="",db[[#This Row],[STN B]],db[[#This Row],[STN TG]]),db[[#This Row],[STN K]])</f>
        <v>CAD</v>
      </c>
      <c r="AE49" s="40"/>
    </row>
    <row r="50" spans="1:31" ht="16.5" customHeight="1" x14ac:dyDescent="0.25">
      <c r="A50" s="40">
        <f t="shared" si="0"/>
        <v>49</v>
      </c>
      <c r="B50" s="5" t="str">
        <f>LOWER(SUBSTITUTE(SUBSTITUTE(SUBSTITUTE(SUBSTITUTE(SUBSTITUTE(SUBSTITUTE(SUBSTITUTE(SUBSTITUTE(db[[#This Row],[NB BM]]," ",),".",""),"-",""),"(",""),")",""),"/",""),"""",""),"+",""))</f>
        <v>adhesivehookadhk3020jk</v>
      </c>
      <c r="C50" s="5" t="str">
        <f>LOWER(SUBSTITUTE(SUBSTITUTE(SUBSTITUTE(SUBSTITUTE(SUBSTITUTE(SUBSTITUTE(SUBSTITUTE(SUBSTITUTE(SUBSTITUTE(db[[#This Row],[NB NOTA]]," ",),".",""),"-",""),"(",""),")",""),",",""),"/",""),"""",""),"+",""))</f>
        <v>adhesivehookadhk3020jk</v>
      </c>
      <c r="D50" s="5" t="str">
        <f>LOWER(SUBSTITUTE(SUBSTITUTE(SUBSTITUTE(SUBSTITUTE(SUBSTITUTE(SUBSTITUTE(SUBSTITUTE(SUBSTITUTE(SUBSTITUTE(db[[#This Row],[NB PAJAK]]," ",""),"-",""),"(",""),")",""),".",""),",",""),"/",""),"""",""),"+",""))</f>
        <v>adhesivehookjoykoadhk3020</v>
      </c>
      <c r="E5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adhesivehookadhk3020jk4box40cadartomoro</v>
      </c>
      <c r="F5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adhesivehookadhk3020jk4box40cad</v>
      </c>
      <c r="G50" s="5" t="str">
        <f>db[[#This Row],[NB NOTA_C]]&amp;LOWER(SUBSTITUTE(SUBSTITUTE(SUBSTITUTE(SUBSTITUTE(SUBSTITUTE(SUBSTITUTE(SUBSTITUTE(SUBSTITUTE(SUBSTITUTE(db[[#This Row],[FAKTUR]]," ",),".",""),"-",""),"(",""),")",""),",",""),"/",""),"""",""),"+",""))</f>
        <v>adhesivehookadhk3020jkartomoro</v>
      </c>
      <c r="H5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adhesivehookadhk3020jk4box40cadartomoro</v>
      </c>
      <c r="I50" s="2" t="s">
        <v>5672</v>
      </c>
      <c r="J50" s="2" t="s">
        <v>5672</v>
      </c>
      <c r="K50" s="14" t="s">
        <v>6501</v>
      </c>
      <c r="L50" s="2" t="s">
        <v>1335</v>
      </c>
      <c r="M50" s="33" t="e">
        <f>IF(db[[#This Row],[NB NOTA_C]]="","",COUNTIF([2]!B_MSK[concat],db[[#This Row],[NB NOTA_C]]))</f>
        <v>#REF!</v>
      </c>
      <c r="N50" s="9" t="s">
        <v>1346</v>
      </c>
      <c r="O50" s="5" t="s">
        <v>5679</v>
      </c>
      <c r="P50" s="2" t="s">
        <v>2422</v>
      </c>
      <c r="Q50" s="5"/>
      <c r="R50" s="5" t="str">
        <f>IF(db[[#This Row],[QTY/ CTN]]="","",SUBSTITUTE(SUBSTITUTE(SUBSTITUTE(db[[#This Row],[QTY/ CTN]]," ","_",2),"(",""),")","")&amp;"_")</f>
        <v>4 BOX_40 CAD_</v>
      </c>
      <c r="S50" s="5">
        <f>IF(db[[#This Row],[H_QTY/ CTN]]="","",SEARCH("_",db[[#This Row],[H_QTY/ CTN]]))</f>
        <v>6</v>
      </c>
      <c r="T50" s="5">
        <f>IF(db[[#This Row],[H_QTY/ CTN]]="","",LEN(db[[#This Row],[H_QTY/ CTN]]))</f>
        <v>13</v>
      </c>
      <c r="U50" s="40" t="str">
        <f>IF(db[[#This Row],[H_QTY/ CTN]]="","",LEFT(db[[#This Row],[H_QTY/ CTN]],db[[#This Row],[H_1]]-1))</f>
        <v>4 BOX</v>
      </c>
      <c r="V50" s="40" t="str">
        <f>IF(NOT(db[[#This Row],[H_1]]=db[[#This Row],[H_2]]),MID(db[[#This Row],[H_QTY/ CTN]],db[[#This Row],[H_1]]+1,db[[#This Row],[H_2]]-db[[#This Row],[H_1]]-1),"")</f>
        <v>40 CAD</v>
      </c>
      <c r="W50" s="40" t="str">
        <f>IF(db[[#This Row],[QTY/ CTN B]]="","",LEFT(db[[#This Row],[QTY/ CTN B]],SEARCH(" ",db[[#This Row],[QTY/ CTN B]],1)-1))</f>
        <v>4</v>
      </c>
      <c r="X50" s="40" t="str">
        <f>IF(db[[#This Row],[QTY/ CTN B]]="","",RIGHT(db[[#This Row],[QTY/ CTN B]],LEN(db[[#This Row],[QTY/ CTN B]])-SEARCH(" ",db[[#This Row],[QTY/ CTN B]],1)))</f>
        <v>BOX</v>
      </c>
      <c r="Y50" s="40" t="str">
        <f>IF(db[[#This Row],[QTY/ CTN TG]]="",IF(db[[#This Row],[STN TG]]="","",12),LEFT(db[[#This Row],[QTY/ CTN TG]],SEARCH(" ",db[[#This Row],[QTY/ CTN TG]],1)-1))</f>
        <v>40</v>
      </c>
      <c r="Z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AA50" s="40" t="str">
        <f>IF(db[[#This Row],[STN K]]="","",IF(db[[#This Row],[STN TG]]="LSN",12,""))</f>
        <v/>
      </c>
      <c r="AB50" s="40" t="str">
        <f>IF(db[[#This Row],[STN TG]]="LSN","PCS","")</f>
        <v/>
      </c>
      <c r="AC50" s="40">
        <f>db[[#This Row],[QTY B]]*IF(db[[#This Row],[QTY TG]]="",1,db[[#This Row],[QTY TG]])*IF(db[[#This Row],[QTY K]]="",1,db[[#This Row],[QTY K]])</f>
        <v>160</v>
      </c>
      <c r="AD50" s="40" t="str">
        <f>IF(db[[#This Row],[STN K]]="",IF(db[[#This Row],[STN TG]]="",db[[#This Row],[STN B]],db[[#This Row],[STN TG]]),db[[#This Row],[STN K]])</f>
        <v>CAD</v>
      </c>
      <c r="AE50" s="40"/>
    </row>
    <row r="51" spans="1:31" ht="16.5" customHeight="1" x14ac:dyDescent="0.25">
      <c r="A51" s="40">
        <f t="shared" si="0"/>
        <v>50</v>
      </c>
      <c r="B51" s="5" t="str">
        <f>LOWER(SUBSTITUTE(SUBSTITUTE(SUBSTITUTE(SUBSTITUTE(SUBSTITUTE(SUBSTITUTE(SUBSTITUTE(SUBSTITUTE(db[[#This Row],[NB BM]]," ",),".",""),"-",""),"(",""),")",""),"/",""),"""",""),"+",""))</f>
        <v>agendabankkwarto</v>
      </c>
      <c r="C51" s="5" t="str">
        <f>LOWER(SUBSTITUTE(SUBSTITUTE(SUBSTITUTE(SUBSTITUTE(SUBSTITUTE(SUBSTITUTE(SUBSTITUTE(SUBSTITUTE(SUBSTITUTE(db[[#This Row],[NB NOTA]]," ",),".",""),"-",""),"(",""),")",""),",",""),"/",""),"""",""),"+",""))</f>
        <v>agbank</v>
      </c>
      <c r="D51" s="5" t="str">
        <f>LOWER(SUBSTITUTE(SUBSTITUTE(SUBSTITUTE(SUBSTITUTE(SUBSTITUTE(SUBSTITUTE(SUBSTITUTE(SUBSTITUTE(SUBSTITUTE(db[[#This Row],[NB PAJAK]]," ",""),"-",""),"(",""),")",""),".",""),",",""),"/",""),"""",""),"+",""))</f>
        <v/>
      </c>
      <c r="E5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agendabankkwarto50pcsuntana</v>
      </c>
      <c r="F5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agbank50pcs</v>
      </c>
      <c r="G51" s="5" t="str">
        <f>db[[#This Row],[NB NOTA_C]]&amp;LOWER(SUBSTITUTE(SUBSTITUTE(SUBSTITUTE(SUBSTITUTE(SUBSTITUTE(SUBSTITUTE(SUBSTITUTE(SUBSTITUTE(SUBSTITUTE(db[[#This Row],[FAKTUR]]," ",),".",""),"-",""),"(",""),")",""),",",""),"/",""),"""",""),"+",""))</f>
        <v>agbankuntana</v>
      </c>
      <c r="H5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agbank50pcsuntana</v>
      </c>
      <c r="I51" s="2" t="s">
        <v>2890</v>
      </c>
      <c r="J51" s="2" t="s">
        <v>2889</v>
      </c>
      <c r="K51" s="14"/>
      <c r="L51" s="2" t="s">
        <v>1336</v>
      </c>
      <c r="M51" s="33" t="e">
        <f>IF(db[[#This Row],[NB NOTA_C]]="","",COUNTIF([2]!B_MSK[concat],db[[#This Row],[NB NOTA_C]]))</f>
        <v>#REF!</v>
      </c>
      <c r="N51" s="9" t="s">
        <v>1344</v>
      </c>
      <c r="O51" s="5" t="s">
        <v>1460</v>
      </c>
      <c r="P51" s="2" t="s">
        <v>2416</v>
      </c>
      <c r="Q51" s="5"/>
      <c r="R51" s="5" t="str">
        <f>IF(db[[#This Row],[QTY/ CTN]]="","",SUBSTITUTE(SUBSTITUTE(SUBSTITUTE(db[[#This Row],[QTY/ CTN]]," ","_",2),"(",""),")","")&amp;"_")</f>
        <v>50 PCS_</v>
      </c>
      <c r="S51" s="5">
        <f>IF(db[[#This Row],[H_QTY/ CTN]]="","",SEARCH("_",db[[#This Row],[H_QTY/ CTN]]))</f>
        <v>7</v>
      </c>
      <c r="T51" s="5">
        <f>IF(db[[#This Row],[H_QTY/ CTN]]="","",LEN(db[[#This Row],[H_QTY/ CTN]]))</f>
        <v>7</v>
      </c>
      <c r="U51" s="40" t="str">
        <f>IF(db[[#This Row],[H_QTY/ CTN]]="","",LEFT(db[[#This Row],[H_QTY/ CTN]],db[[#This Row],[H_1]]-1))</f>
        <v>50 PCS</v>
      </c>
      <c r="V51" s="40" t="str">
        <f>IF(NOT(db[[#This Row],[H_1]]=db[[#This Row],[H_2]]),MID(db[[#This Row],[H_QTY/ CTN]],db[[#This Row],[H_1]]+1,db[[#This Row],[H_2]]-db[[#This Row],[H_1]]-1),"")</f>
        <v/>
      </c>
      <c r="W51" s="40" t="str">
        <f>IF(db[[#This Row],[QTY/ CTN B]]="","",LEFT(db[[#This Row],[QTY/ CTN B]],SEARCH(" ",db[[#This Row],[QTY/ CTN B]],1)-1))</f>
        <v>50</v>
      </c>
      <c r="X51" s="40" t="str">
        <f>IF(db[[#This Row],[QTY/ CTN B]]="","",RIGHT(db[[#This Row],[QTY/ CTN B]],LEN(db[[#This Row],[QTY/ CTN B]])-SEARCH(" ",db[[#This Row],[QTY/ CTN B]],1)))</f>
        <v>PCS</v>
      </c>
      <c r="Y51" s="40" t="str">
        <f>IF(db[[#This Row],[QTY/ CTN TG]]="",IF(db[[#This Row],[STN TG]]="","",12),LEFT(db[[#This Row],[QTY/ CTN TG]],SEARCH(" ",db[[#This Row],[QTY/ CTN TG]],1)-1))</f>
        <v/>
      </c>
      <c r="Z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" s="40" t="str">
        <f>IF(db[[#This Row],[STN K]]="","",IF(db[[#This Row],[STN TG]]="LSN",12,""))</f>
        <v/>
      </c>
      <c r="AB51" s="40" t="str">
        <f>IF(db[[#This Row],[STN TG]]="LSN","PCS","")</f>
        <v/>
      </c>
      <c r="AC51" s="40">
        <f>db[[#This Row],[QTY B]]*IF(db[[#This Row],[QTY TG]]="",1,db[[#This Row],[QTY TG]])*IF(db[[#This Row],[QTY K]]="",1,db[[#This Row],[QTY K]])</f>
        <v>50</v>
      </c>
      <c r="AD51" s="40" t="str">
        <f>IF(db[[#This Row],[STN K]]="",IF(db[[#This Row],[STN TG]]="",db[[#This Row],[STN B]],db[[#This Row],[STN TG]]),db[[#This Row],[STN K]])</f>
        <v>PCS</v>
      </c>
      <c r="AE51" s="40"/>
    </row>
    <row r="52" spans="1:31" ht="16.5" customHeight="1" x14ac:dyDescent="0.25">
      <c r="A52" s="40">
        <f t="shared" si="0"/>
        <v>51</v>
      </c>
      <c r="B52" s="5" t="str">
        <f>LOWER(SUBSTITUTE(SUBSTITUTE(SUBSTITUTE(SUBSTITUTE(SUBSTITUTE(SUBSTITUTE(SUBSTITUTE(SUBSTITUTE(db[[#This Row],[NB BM]]," ",),".",""),"-",""),"(",""),")",""),"/",""),"""",""),"+",""))</f>
        <v>agendabatik</v>
      </c>
      <c r="C52" s="5" t="str">
        <f>LOWER(SUBSTITUTE(SUBSTITUTE(SUBSTITUTE(SUBSTITUTE(SUBSTITUTE(SUBSTITUTE(SUBSTITUTE(SUBSTITUTE(SUBSTITUTE(db[[#This Row],[NB NOTA]]," ",),".",""),"-",""),"(",""),")",""),",",""),"/",""),"""",""),"+",""))</f>
        <v>agbatik</v>
      </c>
      <c r="D52" s="5" t="str">
        <f>LOWER(SUBSTITUTE(SUBSTITUTE(SUBSTITUTE(SUBSTITUTE(SUBSTITUTE(SUBSTITUTE(SUBSTITUTE(SUBSTITUTE(SUBSTITUTE(db[[#This Row],[NB PAJAK]]," ",""),"-",""),"(",""),")",""),".",""),",",""),"/",""),"""",""),"+",""))</f>
        <v/>
      </c>
      <c r="E5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agendabatik100pcsuntana</v>
      </c>
      <c r="F5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agbatik100pcs</v>
      </c>
      <c r="G52" s="5" t="str">
        <f>db[[#This Row],[NB NOTA_C]]&amp;LOWER(SUBSTITUTE(SUBSTITUTE(SUBSTITUTE(SUBSTITUTE(SUBSTITUTE(SUBSTITUTE(SUBSTITUTE(SUBSTITUTE(SUBSTITUTE(db[[#This Row],[FAKTUR]]," ",),".",""),"-",""),"(",""),")",""),",",""),"/",""),"""",""),"+",""))</f>
        <v>agbatikuntana</v>
      </c>
      <c r="H5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agbatik100pcsuntana</v>
      </c>
      <c r="I52" s="2" t="s">
        <v>794</v>
      </c>
      <c r="J52" s="2" t="s">
        <v>1007</v>
      </c>
      <c r="K52" s="1"/>
      <c r="L52" s="2" t="s">
        <v>1336</v>
      </c>
      <c r="M52" s="34" t="e">
        <f>IF(db[[#This Row],[NB NOTA_C]]="","",COUNTIF([2]!B_MSK[concat],db[[#This Row],[NB NOTA_C]]))</f>
        <v>#REF!</v>
      </c>
      <c r="N52" s="14" t="s">
        <v>1344</v>
      </c>
      <c r="O52" s="2" t="s">
        <v>1381</v>
      </c>
      <c r="P52" s="2" t="s">
        <v>2416</v>
      </c>
      <c r="R52" s="2" t="str">
        <f>IF(db[[#This Row],[QTY/ CTN]]="","",SUBSTITUTE(SUBSTITUTE(SUBSTITUTE(db[[#This Row],[QTY/ CTN]]," ","_",2),"(",""),")","")&amp;"_")</f>
        <v>100 PCS_</v>
      </c>
      <c r="S52" s="2">
        <f>IF(db[[#This Row],[H_QTY/ CTN]]="","",SEARCH("_",db[[#This Row],[H_QTY/ CTN]]))</f>
        <v>8</v>
      </c>
      <c r="T52" s="2">
        <f>IF(db[[#This Row],[H_QTY/ CTN]]="","",LEN(db[[#This Row],[H_QTY/ CTN]]))</f>
        <v>8</v>
      </c>
      <c r="U52" s="41" t="str">
        <f>IF(db[[#This Row],[H_QTY/ CTN]]="","",LEFT(db[[#This Row],[H_QTY/ CTN]],db[[#This Row],[H_1]]-1))</f>
        <v>100 PCS</v>
      </c>
      <c r="V52" s="40" t="str">
        <f>IF(NOT(db[[#This Row],[H_1]]=db[[#This Row],[H_2]]),MID(db[[#This Row],[H_QTY/ CTN]],db[[#This Row],[H_1]]+1,db[[#This Row],[H_2]]-db[[#This Row],[H_1]]-1),"")</f>
        <v/>
      </c>
      <c r="W52" s="40" t="str">
        <f>IF(db[[#This Row],[QTY/ CTN B]]="","",LEFT(db[[#This Row],[QTY/ CTN B]],SEARCH(" ",db[[#This Row],[QTY/ CTN B]],1)-1))</f>
        <v>100</v>
      </c>
      <c r="X52" s="40" t="str">
        <f>IF(db[[#This Row],[QTY/ CTN B]]="","",RIGHT(db[[#This Row],[QTY/ CTN B]],LEN(db[[#This Row],[QTY/ CTN B]])-SEARCH(" ",db[[#This Row],[QTY/ CTN B]],1)))</f>
        <v>PCS</v>
      </c>
      <c r="Y52" s="40" t="str">
        <f>IF(db[[#This Row],[QTY/ CTN TG]]="",IF(db[[#This Row],[STN TG]]="","",12),LEFT(db[[#This Row],[QTY/ CTN TG]],SEARCH(" ",db[[#This Row],[QTY/ CTN TG]],1)-1))</f>
        <v/>
      </c>
      <c r="Z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2" s="40" t="str">
        <f>IF(db[[#This Row],[STN K]]="","",IF(db[[#This Row],[STN TG]]="LSN",12,""))</f>
        <v/>
      </c>
      <c r="AB52" s="40" t="str">
        <f>IF(db[[#This Row],[STN TG]]="LSN","PCS","")</f>
        <v/>
      </c>
      <c r="AC52" s="40">
        <f>db[[#This Row],[QTY B]]*IF(db[[#This Row],[QTY TG]]="",1,db[[#This Row],[QTY TG]])*IF(db[[#This Row],[QTY K]]="",1,db[[#This Row],[QTY K]])</f>
        <v>100</v>
      </c>
      <c r="AD52" s="40" t="str">
        <f>IF(db[[#This Row],[STN K]]="",IF(db[[#This Row],[STN TG]]="",db[[#This Row],[STN B]],db[[#This Row],[STN TG]]),db[[#This Row],[STN K]])</f>
        <v>PCS</v>
      </c>
      <c r="AE52" s="40"/>
    </row>
    <row r="53" spans="1:31" ht="16.5" customHeight="1" x14ac:dyDescent="0.25">
      <c r="A53" s="40">
        <f t="shared" si="0"/>
        <v>52</v>
      </c>
      <c r="B53" s="5" t="str">
        <f>LOWER(SUBSTITUTE(SUBSTITUTE(SUBSTITUTE(SUBSTITUTE(SUBSTITUTE(SUBSTITUTE(SUBSTITUTE(SUBSTITUTE(db[[#This Row],[NB BM]]," ",),".",""),"-",""),"(",""),")",""),"/",""),"""",""),"+",""))</f>
        <v>agendacalvinkleinsilver</v>
      </c>
      <c r="C53" s="5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D53" s="5" t="str">
        <f>LOWER(SUBSTITUTE(SUBSTITUTE(SUBSTITUTE(SUBSTITUTE(SUBSTITUTE(SUBSTITUTE(SUBSTITUTE(SUBSTITUTE(SUBSTITUTE(db[[#This Row],[NB PAJAK]]," ",""),"-",""),"(",""),")",""),".",""),",",""),"/",""),"""",""),"+",""))</f>
        <v/>
      </c>
      <c r="E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agendacalvinkleinsilver120pcsuntana</v>
      </c>
      <c r="F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agckkombinasi120pcs</v>
      </c>
      <c r="G53" s="5" t="str">
        <f>db[[#This Row],[NB NOTA_C]]&amp;LOWER(SUBSTITUTE(SUBSTITUTE(SUBSTITUTE(SUBSTITUTE(SUBSTITUTE(SUBSTITUTE(SUBSTITUTE(SUBSTITUTE(SUBSTITUTE(db[[#This Row],[FAKTUR]]," ",),".",""),"-",""),"(",""),")",""),",",""),"/",""),"""",""),"+",""))</f>
        <v>agckkombinasiuntana</v>
      </c>
      <c r="H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agckkombinasi120pcsuntana</v>
      </c>
      <c r="I53" s="2" t="s">
        <v>796</v>
      </c>
      <c r="J53" s="2" t="s">
        <v>3783</v>
      </c>
      <c r="K53" s="14"/>
      <c r="L53" s="2" t="s">
        <v>1336</v>
      </c>
      <c r="M53" s="34" t="e">
        <f>IF(db[[#This Row],[NB NOTA_C]]="","",COUNTIF([2]!B_MSK[concat],db[[#This Row],[NB NOTA_C]]))</f>
        <v>#REF!</v>
      </c>
      <c r="N53" s="14" t="s">
        <v>1344</v>
      </c>
      <c r="O53" s="2" t="s">
        <v>1382</v>
      </c>
      <c r="P53" s="2" t="s">
        <v>2416</v>
      </c>
      <c r="R53" s="2" t="str">
        <f>IF(db[[#This Row],[QTY/ CTN]]="","",SUBSTITUTE(SUBSTITUTE(SUBSTITUTE(db[[#This Row],[QTY/ CTN]]," ","_",2),"(",""),")","")&amp;"_")</f>
        <v>120 PCS_</v>
      </c>
      <c r="S53" s="2">
        <f>IF(db[[#This Row],[H_QTY/ CTN]]="","",SEARCH("_",db[[#This Row],[H_QTY/ CTN]]))</f>
        <v>8</v>
      </c>
      <c r="T53" s="2">
        <f>IF(db[[#This Row],[H_QTY/ CTN]]="","",LEN(db[[#This Row],[H_QTY/ CTN]]))</f>
        <v>8</v>
      </c>
      <c r="U53" s="41" t="str">
        <f>IF(db[[#This Row],[H_QTY/ CTN]]="","",LEFT(db[[#This Row],[H_QTY/ CTN]],db[[#This Row],[H_1]]-1))</f>
        <v>120 PCS</v>
      </c>
      <c r="V53" s="40" t="str">
        <f>IF(NOT(db[[#This Row],[H_1]]=db[[#This Row],[H_2]]),MID(db[[#This Row],[H_QTY/ CTN]],db[[#This Row],[H_1]]+1,db[[#This Row],[H_2]]-db[[#This Row],[H_1]]-1),"")</f>
        <v/>
      </c>
      <c r="W53" s="40" t="str">
        <f>IF(db[[#This Row],[QTY/ CTN B]]="","",LEFT(db[[#This Row],[QTY/ CTN B]],SEARCH(" ",db[[#This Row],[QTY/ CTN B]],1)-1))</f>
        <v>120</v>
      </c>
      <c r="X53" s="40" t="str">
        <f>IF(db[[#This Row],[QTY/ CTN B]]="","",RIGHT(db[[#This Row],[QTY/ CTN B]],LEN(db[[#This Row],[QTY/ CTN B]])-SEARCH(" ",db[[#This Row],[QTY/ CTN B]],1)))</f>
        <v>PCS</v>
      </c>
      <c r="Y53" s="40" t="str">
        <f>IF(db[[#This Row],[QTY/ CTN TG]]="",IF(db[[#This Row],[STN TG]]="","",12),LEFT(db[[#This Row],[QTY/ CTN TG]],SEARCH(" ",db[[#This Row],[QTY/ CTN TG]],1)-1))</f>
        <v/>
      </c>
      <c r="Z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3" s="40" t="str">
        <f>IF(db[[#This Row],[STN K]]="","",IF(db[[#This Row],[STN TG]]="LSN",12,""))</f>
        <v/>
      </c>
      <c r="AB53" s="40" t="str">
        <f>IF(db[[#This Row],[STN TG]]="LSN","PCS","")</f>
        <v/>
      </c>
      <c r="AC53" s="40">
        <f>db[[#This Row],[QTY B]]*IF(db[[#This Row],[QTY TG]]="",1,db[[#This Row],[QTY TG]])*IF(db[[#This Row],[QTY K]]="",1,db[[#This Row],[QTY K]])</f>
        <v>120</v>
      </c>
      <c r="AD53" s="40" t="str">
        <f>IF(db[[#This Row],[STN K]]="",IF(db[[#This Row],[STN TG]]="",db[[#This Row],[STN B]],db[[#This Row],[STN TG]]),db[[#This Row],[STN K]])</f>
        <v>PCS</v>
      </c>
      <c r="AE53" s="40"/>
    </row>
    <row r="54" spans="1:31" ht="16.5" customHeight="1" x14ac:dyDescent="0.25">
      <c r="A54" s="40">
        <f t="shared" si="0"/>
        <v>53</v>
      </c>
      <c r="B54" s="5" t="str">
        <f>LOWER(SUBSTITUTE(SUBSTITUTE(SUBSTITUTE(SUBSTITUTE(SUBSTITUTE(SUBSTITUTE(SUBSTITUTE(SUBSTITUTE(db[[#This Row],[NB BM]]," ",),".",""),"-",""),"(",""),")",""),"/",""),"""",""),"+",""))</f>
        <v>agendacalvinkleinpolos</v>
      </c>
      <c r="C54" s="5" t="str">
        <f>LOWER(SUBSTITUTE(SUBSTITUTE(SUBSTITUTE(SUBSTITUTE(SUBSTITUTE(SUBSTITUTE(SUBSTITUTE(SUBSTITUTE(SUBSTITUTE(db[[#This Row],[NB NOTA]]," ",),".",""),"-",""),"(",""),")",""),",",""),"/",""),"""",""),"+",""))</f>
        <v>agckpolos</v>
      </c>
      <c r="D54" s="5" t="str">
        <f>LOWER(SUBSTITUTE(SUBSTITUTE(SUBSTITUTE(SUBSTITUTE(SUBSTITUTE(SUBSTITUTE(SUBSTITUTE(SUBSTITUTE(SUBSTITUTE(db[[#This Row],[NB PAJAK]]," ",""),"-",""),"(",""),")",""),".",""),",",""),"/",""),"""",""),"+",""))</f>
        <v/>
      </c>
      <c r="E5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agendacalvinkleinpolos120pcsuntana</v>
      </c>
      <c r="F5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agckpolos120pcs</v>
      </c>
      <c r="G54" s="5" t="str">
        <f>db[[#This Row],[NB NOTA_C]]&amp;LOWER(SUBSTITUTE(SUBSTITUTE(SUBSTITUTE(SUBSTITUTE(SUBSTITUTE(SUBSTITUTE(SUBSTITUTE(SUBSTITUTE(SUBSTITUTE(db[[#This Row],[FAKTUR]]," ",),".",""),"-",""),"(",""),")",""),",",""),"/",""),"""",""),"+",""))</f>
        <v>agckpolosuntana</v>
      </c>
      <c r="H5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agckpolos120pcsuntana</v>
      </c>
      <c r="I54" s="2" t="s">
        <v>795</v>
      </c>
      <c r="J54" s="2" t="s">
        <v>1008</v>
      </c>
      <c r="K54" s="1"/>
      <c r="L54" s="2" t="s">
        <v>1336</v>
      </c>
      <c r="M54" s="34" t="e">
        <f>IF(db[[#This Row],[NB NOTA_C]]="","",COUNTIF([2]!B_MSK[concat],db[[#This Row],[NB NOTA_C]]))</f>
        <v>#REF!</v>
      </c>
      <c r="N54" s="14" t="s">
        <v>1344</v>
      </c>
      <c r="O54" s="2" t="s">
        <v>1382</v>
      </c>
      <c r="P54" s="2" t="s">
        <v>2416</v>
      </c>
      <c r="R54" s="2" t="str">
        <f>IF(db[[#This Row],[QTY/ CTN]]="","",SUBSTITUTE(SUBSTITUTE(SUBSTITUTE(db[[#This Row],[QTY/ CTN]]," ","_",2),"(",""),")","")&amp;"_")</f>
        <v>120 PCS_</v>
      </c>
      <c r="S54" s="2">
        <f>IF(db[[#This Row],[H_QTY/ CTN]]="","",SEARCH("_",db[[#This Row],[H_QTY/ CTN]]))</f>
        <v>8</v>
      </c>
      <c r="T54" s="2">
        <f>IF(db[[#This Row],[H_QTY/ CTN]]="","",LEN(db[[#This Row],[H_QTY/ CTN]]))</f>
        <v>8</v>
      </c>
      <c r="U54" s="41" t="str">
        <f>IF(db[[#This Row],[H_QTY/ CTN]]="","",LEFT(db[[#This Row],[H_QTY/ CTN]],db[[#This Row],[H_1]]-1))</f>
        <v>120 PCS</v>
      </c>
      <c r="V54" s="40" t="str">
        <f>IF(NOT(db[[#This Row],[H_1]]=db[[#This Row],[H_2]]),MID(db[[#This Row],[H_QTY/ CTN]],db[[#This Row],[H_1]]+1,db[[#This Row],[H_2]]-db[[#This Row],[H_1]]-1),"")</f>
        <v/>
      </c>
      <c r="W54" s="40" t="str">
        <f>IF(db[[#This Row],[QTY/ CTN B]]="","",LEFT(db[[#This Row],[QTY/ CTN B]],SEARCH(" ",db[[#This Row],[QTY/ CTN B]],1)-1))</f>
        <v>120</v>
      </c>
      <c r="X54" s="40" t="str">
        <f>IF(db[[#This Row],[QTY/ CTN B]]="","",RIGHT(db[[#This Row],[QTY/ CTN B]],LEN(db[[#This Row],[QTY/ CTN B]])-SEARCH(" ",db[[#This Row],[QTY/ CTN B]],1)))</f>
        <v>PCS</v>
      </c>
      <c r="Y54" s="40" t="str">
        <f>IF(db[[#This Row],[QTY/ CTN TG]]="",IF(db[[#This Row],[STN TG]]="","",12),LEFT(db[[#This Row],[QTY/ CTN TG]],SEARCH(" ",db[[#This Row],[QTY/ CTN TG]],1)-1))</f>
        <v/>
      </c>
      <c r="Z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4" s="40" t="str">
        <f>IF(db[[#This Row],[STN K]]="","",IF(db[[#This Row],[STN TG]]="LSN",12,""))</f>
        <v/>
      </c>
      <c r="AB54" s="40" t="str">
        <f>IF(db[[#This Row],[STN TG]]="LSN","PCS","")</f>
        <v/>
      </c>
      <c r="AC54" s="40">
        <f>db[[#This Row],[QTY B]]*IF(db[[#This Row],[QTY TG]]="",1,db[[#This Row],[QTY TG]])*IF(db[[#This Row],[QTY K]]="",1,db[[#This Row],[QTY K]])</f>
        <v>120</v>
      </c>
      <c r="AD54" s="40" t="str">
        <f>IF(db[[#This Row],[STN K]]="",IF(db[[#This Row],[STN TG]]="",db[[#This Row],[STN B]],db[[#This Row],[STN TG]]),db[[#This Row],[STN K]])</f>
        <v>PCS</v>
      </c>
      <c r="AE54" s="40"/>
    </row>
    <row r="55" spans="1:31" ht="16.5" customHeight="1" x14ac:dyDescent="0.25">
      <c r="A55" s="40">
        <f t="shared" si="0"/>
        <v>54</v>
      </c>
      <c r="B55" s="5" t="str">
        <f>LOWER(SUBSTITUTE(SUBSTITUTE(SUBSTITUTE(SUBSTITUTE(SUBSTITUTE(SUBSTITUTE(SUBSTITUTE(SUBSTITUTE(db[[#This Row],[NB BM]]," ",),".",""),"-",""),"(",""),")",""),"/",""),"""",""),"+",""))</f>
        <v>agendacalvinkleinkombinasi</v>
      </c>
      <c r="C55" s="5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D55" s="5" t="str">
        <f>LOWER(SUBSTITUTE(SUBSTITUTE(SUBSTITUTE(SUBSTITUTE(SUBSTITUTE(SUBSTITUTE(SUBSTITUTE(SUBSTITUTE(SUBSTITUTE(db[[#This Row],[NB PAJAK]]," ",""),"-",""),"(",""),")",""),".",""),",",""),"/",""),"""",""),"+",""))</f>
        <v/>
      </c>
      <c r="E5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agendacalvinkleinkombinasi120pcsuntana</v>
      </c>
      <c r="F5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agckpolossilver120pcs</v>
      </c>
      <c r="G55" s="5" t="str">
        <f>db[[#This Row],[NB NOTA_C]]&amp;LOWER(SUBSTITUTE(SUBSTITUTE(SUBSTITUTE(SUBSTITUTE(SUBSTITUTE(SUBSTITUTE(SUBSTITUTE(SUBSTITUTE(SUBSTITUTE(db[[#This Row],[FAKTUR]]," ",),".",""),"-",""),"(",""),")",""),",",""),"/",""),"""",""),"+",""))</f>
        <v>agckpolossilveruntana</v>
      </c>
      <c r="H5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agckpolossilver120pcsuntana</v>
      </c>
      <c r="I55" s="2" t="s">
        <v>3784</v>
      </c>
      <c r="J55" s="2" t="s">
        <v>1009</v>
      </c>
      <c r="K55" s="14"/>
      <c r="L55" s="2" t="s">
        <v>1336</v>
      </c>
      <c r="M55" s="34" t="e">
        <f>IF(db[[#This Row],[NB NOTA_C]]="","",COUNTIF([2]!B_MSK[concat],db[[#This Row],[NB NOTA_C]]))</f>
        <v>#REF!</v>
      </c>
      <c r="N55" s="14" t="s">
        <v>1344</v>
      </c>
      <c r="O55" s="2" t="s">
        <v>1382</v>
      </c>
      <c r="P55" s="2" t="s">
        <v>2416</v>
      </c>
      <c r="R55" s="2" t="str">
        <f>IF(db[[#This Row],[QTY/ CTN]]="","",SUBSTITUTE(SUBSTITUTE(SUBSTITUTE(db[[#This Row],[QTY/ CTN]]," ","_",2),"(",""),")","")&amp;"_")</f>
        <v>120 PCS_</v>
      </c>
      <c r="S55" s="2">
        <f>IF(db[[#This Row],[H_QTY/ CTN]]="","",SEARCH("_",db[[#This Row],[H_QTY/ CTN]]))</f>
        <v>8</v>
      </c>
      <c r="T55" s="2">
        <f>IF(db[[#This Row],[H_QTY/ CTN]]="","",LEN(db[[#This Row],[H_QTY/ CTN]]))</f>
        <v>8</v>
      </c>
      <c r="U55" s="41" t="str">
        <f>IF(db[[#This Row],[H_QTY/ CTN]]="","",LEFT(db[[#This Row],[H_QTY/ CTN]],db[[#This Row],[H_1]]-1))</f>
        <v>120 PCS</v>
      </c>
      <c r="V55" s="40" t="str">
        <f>IF(NOT(db[[#This Row],[H_1]]=db[[#This Row],[H_2]]),MID(db[[#This Row],[H_QTY/ CTN]],db[[#This Row],[H_1]]+1,db[[#This Row],[H_2]]-db[[#This Row],[H_1]]-1),"")</f>
        <v/>
      </c>
      <c r="W55" s="40" t="str">
        <f>IF(db[[#This Row],[QTY/ CTN B]]="","",LEFT(db[[#This Row],[QTY/ CTN B]],SEARCH(" ",db[[#This Row],[QTY/ CTN B]],1)-1))</f>
        <v>120</v>
      </c>
      <c r="X55" s="40" t="str">
        <f>IF(db[[#This Row],[QTY/ CTN B]]="","",RIGHT(db[[#This Row],[QTY/ CTN B]],LEN(db[[#This Row],[QTY/ CTN B]])-SEARCH(" ",db[[#This Row],[QTY/ CTN B]],1)))</f>
        <v>PCS</v>
      </c>
      <c r="Y55" s="40" t="str">
        <f>IF(db[[#This Row],[QTY/ CTN TG]]="",IF(db[[#This Row],[STN TG]]="","",12),LEFT(db[[#This Row],[QTY/ CTN TG]],SEARCH(" ",db[[#This Row],[QTY/ CTN TG]],1)-1))</f>
        <v/>
      </c>
      <c r="Z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5" s="40" t="str">
        <f>IF(db[[#This Row],[STN K]]="","",IF(db[[#This Row],[STN TG]]="LSN",12,""))</f>
        <v/>
      </c>
      <c r="AB55" s="40" t="str">
        <f>IF(db[[#This Row],[STN TG]]="LSN","PCS","")</f>
        <v/>
      </c>
      <c r="AC55" s="40">
        <f>db[[#This Row],[QTY B]]*IF(db[[#This Row],[QTY TG]]="",1,db[[#This Row],[QTY TG]])*IF(db[[#This Row],[QTY K]]="",1,db[[#This Row],[QTY K]])</f>
        <v>120</v>
      </c>
      <c r="AD55" s="40" t="str">
        <f>IF(db[[#This Row],[STN K]]="",IF(db[[#This Row],[STN TG]]="",db[[#This Row],[STN B]],db[[#This Row],[STN TG]]),db[[#This Row],[STN K]])</f>
        <v>PCS</v>
      </c>
      <c r="AE55" s="40"/>
    </row>
    <row r="56" spans="1:31" ht="16.5" customHeight="1" x14ac:dyDescent="0.25">
      <c r="A56" s="78">
        <f t="shared" si="0"/>
        <v>55</v>
      </c>
      <c r="B56" s="79" t="str">
        <f>LOWER(SUBSTITUTE(SUBSTITUTE(SUBSTITUTE(SUBSTITUTE(SUBSTITUTE(SUBSTITUTE(SUBSTITUTE(SUBSTITUTE(db[[#This Row],[NB BM]]," ",),".",""),"-",""),"(",""),")",""),"/",""),"""",""),"+",""))</f>
        <v>agendapolos123biru</v>
      </c>
      <c r="C56" s="79" t="str">
        <f>LOWER(SUBSTITUTE(SUBSTITUTE(SUBSTITUTE(SUBSTITUTE(SUBSTITUTE(SUBSTITUTE(SUBSTITUTE(SUBSTITUTE(SUBSTITUTE(db[[#This Row],[NB NOTA]]," ",),".",""),"-",""),"(",""),")",""),",",""),"/",""),"""",""),"+",""))</f>
        <v>agenda123polosbiru</v>
      </c>
      <c r="D56" s="79" t="str">
        <f>LOWER(SUBSTITUTE(SUBSTITUTE(SUBSTITUTE(SUBSTITUTE(SUBSTITUTE(SUBSTITUTE(SUBSTITUTE(SUBSTITUTE(SUBSTITUTE(db[[#This Row],[NB PAJAK]]," ",""),"-",""),"(",""),")",""),".",""),",",""),"/",""),"""",""),"+",""))</f>
        <v/>
      </c>
      <c r="E56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agendapolos123biru60pcsuntana</v>
      </c>
      <c r="F56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agenda123polosbiru60pcs</v>
      </c>
      <c r="G56" s="79" t="str">
        <f>db[[#This Row],[NB NOTA_C]]&amp;LOWER(SUBSTITUTE(SUBSTITUTE(SUBSTITUTE(SUBSTITUTE(SUBSTITUTE(SUBSTITUTE(SUBSTITUTE(SUBSTITUTE(SUBSTITUTE(db[[#This Row],[FAKTUR]]," ",),".",""),"-",""),"(",""),")",""),",",""),"/",""),"""",""),"+",""))</f>
        <v>agenda123polosbiruuntana</v>
      </c>
      <c r="H56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agenda123polosbiru60pcsuntana</v>
      </c>
      <c r="I56" s="70" t="s">
        <v>7425</v>
      </c>
      <c r="J56" s="70" t="s">
        <v>7427</v>
      </c>
      <c r="K56" s="71"/>
      <c r="L56" s="70" t="s">
        <v>1336</v>
      </c>
      <c r="M56" s="80" t="e">
        <f>IF(db[[#This Row],[NB NOTA_C]]="","",COUNTIF([2]!B_MSK[concat],db[[#This Row],[NB NOTA_C]]))</f>
        <v>#REF!</v>
      </c>
      <c r="N56" s="81" t="s">
        <v>1343</v>
      </c>
      <c r="O56" s="79" t="s">
        <v>1380</v>
      </c>
      <c r="P56" s="70" t="s">
        <v>2416</v>
      </c>
      <c r="Q56" s="79"/>
      <c r="R56" s="79" t="str">
        <f>IF(db[[#This Row],[QTY/ CTN]]="","",SUBSTITUTE(SUBSTITUTE(SUBSTITUTE(db[[#This Row],[QTY/ CTN]]," ","_",2),"(",""),")","")&amp;"_")</f>
        <v>60 PCS_</v>
      </c>
      <c r="S56" s="79">
        <f>IF(db[[#This Row],[H_QTY/ CTN]]="","",SEARCH("_",db[[#This Row],[H_QTY/ CTN]]))</f>
        <v>7</v>
      </c>
      <c r="T56" s="79">
        <f>IF(db[[#This Row],[H_QTY/ CTN]]="","",LEN(db[[#This Row],[H_QTY/ CTN]]))</f>
        <v>7</v>
      </c>
      <c r="U56" s="78" t="str">
        <f>IF(db[[#This Row],[H_QTY/ CTN]]="","",LEFT(db[[#This Row],[H_QTY/ CTN]],db[[#This Row],[H_1]]-1))</f>
        <v>60 PCS</v>
      </c>
      <c r="V56" s="78" t="str">
        <f>IF(NOT(db[[#This Row],[H_1]]=db[[#This Row],[H_2]]),MID(db[[#This Row],[H_QTY/ CTN]],db[[#This Row],[H_1]]+1,db[[#This Row],[H_2]]-db[[#This Row],[H_1]]-1),"")</f>
        <v/>
      </c>
      <c r="W56" s="78" t="str">
        <f>IF(db[[#This Row],[QTY/ CTN B]]="","",LEFT(db[[#This Row],[QTY/ CTN B]],SEARCH(" ",db[[#This Row],[QTY/ CTN B]],1)-1))</f>
        <v>60</v>
      </c>
      <c r="X56" s="78" t="str">
        <f>IF(db[[#This Row],[QTY/ CTN B]]="","",RIGHT(db[[#This Row],[QTY/ CTN B]],LEN(db[[#This Row],[QTY/ CTN B]])-SEARCH(" ",db[[#This Row],[QTY/ CTN B]],1)))</f>
        <v>PCS</v>
      </c>
      <c r="Y56" s="78" t="str">
        <f>IF(db[[#This Row],[QTY/ CTN TG]]="",IF(db[[#This Row],[STN TG]]="","",12),LEFT(db[[#This Row],[QTY/ CTN TG]],SEARCH(" ",db[[#This Row],[QTY/ CTN TG]],1)-1))</f>
        <v/>
      </c>
      <c r="Z56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6" s="78" t="str">
        <f>IF(db[[#This Row],[STN K]]="","",IF(db[[#This Row],[STN TG]]="LSN",12,""))</f>
        <v/>
      </c>
      <c r="AB56" s="78" t="str">
        <f>IF(db[[#This Row],[STN TG]]="LSN","PCS","")</f>
        <v/>
      </c>
      <c r="AC56" s="78">
        <f>db[[#This Row],[QTY B]]*IF(db[[#This Row],[QTY TG]]="",1,db[[#This Row],[QTY TG]])*IF(db[[#This Row],[QTY K]]="",1,db[[#This Row],[QTY K]])</f>
        <v>60</v>
      </c>
      <c r="AD56" s="78" t="str">
        <f>IF(db[[#This Row],[STN K]]="",IF(db[[#This Row],[STN TG]]="",db[[#This Row],[STN B]],db[[#This Row],[STN TG]]),db[[#This Row],[STN K]])</f>
        <v>PCS</v>
      </c>
      <c r="AE56" s="78"/>
    </row>
    <row r="57" spans="1:31" ht="16.5" customHeight="1" x14ac:dyDescent="0.25">
      <c r="A57" s="40">
        <f t="shared" si="0"/>
        <v>56</v>
      </c>
      <c r="B57" s="5" t="str">
        <f>LOWER(SUBSTITUTE(SUBSTITUTE(SUBSTITUTE(SUBSTITUTE(SUBSTITUTE(SUBSTITUTE(SUBSTITUTE(SUBSTITUTE(db[[#This Row],[NB BM]]," ",),".",""),"-",""),"(",""),")",""),"/",""),"""",""),"+",""))</f>
        <v>agendapolos123hijau</v>
      </c>
      <c r="C57" s="5" t="str">
        <f>LOWER(SUBSTITUTE(SUBSTITUTE(SUBSTITUTE(SUBSTITUTE(SUBSTITUTE(SUBSTITUTE(SUBSTITUTE(SUBSTITUTE(SUBSTITUTE(db[[#This Row],[NB NOTA]]," ",),".",""),"-",""),"(",""),")",""),",",""),"/",""),"""",""),"+",""))</f>
        <v>agenda123poloshijau</v>
      </c>
      <c r="D57" s="5" t="str">
        <f>LOWER(SUBSTITUTE(SUBSTITUTE(SUBSTITUTE(SUBSTITUTE(SUBSTITUTE(SUBSTITUTE(SUBSTITUTE(SUBSTITUTE(SUBSTITUTE(db[[#This Row],[NB PAJAK]]," ",""),"-",""),"(",""),")",""),".",""),",",""),"/",""),"""",""),"+",""))</f>
        <v/>
      </c>
      <c r="E5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agendapolos123hijau60pcsuntana</v>
      </c>
      <c r="F5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agenda123poloshijau60pcs</v>
      </c>
      <c r="G57" s="5" t="str">
        <f>db[[#This Row],[NB NOTA_C]]&amp;LOWER(SUBSTITUTE(SUBSTITUTE(SUBSTITUTE(SUBSTITUTE(SUBSTITUTE(SUBSTITUTE(SUBSTITUTE(SUBSTITUTE(SUBSTITUTE(db[[#This Row],[FAKTUR]]," ",),".",""),"-",""),"(",""),")",""),",",""),"/",""),"""",""),"+",""))</f>
        <v>agenda123poloshijauuntana</v>
      </c>
      <c r="H5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agenda123poloshijau60pcsuntana</v>
      </c>
      <c r="I57" s="2" t="s">
        <v>6014</v>
      </c>
      <c r="J57" s="2" t="s">
        <v>6013</v>
      </c>
      <c r="K57" s="14"/>
      <c r="L57" s="2" t="s">
        <v>1336</v>
      </c>
      <c r="M57" s="33" t="e">
        <f>IF(db[[#This Row],[NB NOTA_C]]="","",COUNTIF([2]!B_MSK[concat],db[[#This Row],[NB NOTA_C]]))</f>
        <v>#REF!</v>
      </c>
      <c r="N57" s="9" t="s">
        <v>1343</v>
      </c>
      <c r="O57" s="5" t="s">
        <v>1380</v>
      </c>
      <c r="P57" s="2" t="s">
        <v>2416</v>
      </c>
      <c r="Q57" s="5"/>
      <c r="R57" s="5" t="str">
        <f>IF(db[[#This Row],[QTY/ CTN]]="","",SUBSTITUTE(SUBSTITUTE(SUBSTITUTE(db[[#This Row],[QTY/ CTN]]," ","_",2),"(",""),")","")&amp;"_")</f>
        <v>60 PCS_</v>
      </c>
      <c r="S57" s="5">
        <f>IF(db[[#This Row],[H_QTY/ CTN]]="","",SEARCH("_",db[[#This Row],[H_QTY/ CTN]]))</f>
        <v>7</v>
      </c>
      <c r="T57" s="5">
        <f>IF(db[[#This Row],[H_QTY/ CTN]]="","",LEN(db[[#This Row],[H_QTY/ CTN]]))</f>
        <v>7</v>
      </c>
      <c r="U57" s="40" t="str">
        <f>IF(db[[#This Row],[H_QTY/ CTN]]="","",LEFT(db[[#This Row],[H_QTY/ CTN]],db[[#This Row],[H_1]]-1))</f>
        <v>60 PCS</v>
      </c>
      <c r="V57" s="40" t="str">
        <f>IF(NOT(db[[#This Row],[H_1]]=db[[#This Row],[H_2]]),MID(db[[#This Row],[H_QTY/ CTN]],db[[#This Row],[H_1]]+1,db[[#This Row],[H_2]]-db[[#This Row],[H_1]]-1),"")</f>
        <v/>
      </c>
      <c r="W57" s="40" t="str">
        <f>IF(db[[#This Row],[QTY/ CTN B]]="","",LEFT(db[[#This Row],[QTY/ CTN B]],SEARCH(" ",db[[#This Row],[QTY/ CTN B]],1)-1))</f>
        <v>60</v>
      </c>
      <c r="X57" s="40" t="str">
        <f>IF(db[[#This Row],[QTY/ CTN B]]="","",RIGHT(db[[#This Row],[QTY/ CTN B]],LEN(db[[#This Row],[QTY/ CTN B]])-SEARCH(" ",db[[#This Row],[QTY/ CTN B]],1)))</f>
        <v>PCS</v>
      </c>
      <c r="Y57" s="40" t="str">
        <f>IF(db[[#This Row],[QTY/ CTN TG]]="",IF(db[[#This Row],[STN TG]]="","",12),LEFT(db[[#This Row],[QTY/ CTN TG]],SEARCH(" ",db[[#This Row],[QTY/ CTN TG]],1)-1))</f>
        <v/>
      </c>
      <c r="Z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7" s="40" t="str">
        <f>IF(db[[#This Row],[STN K]]="","",IF(db[[#This Row],[STN TG]]="LSN",12,""))</f>
        <v/>
      </c>
      <c r="AB57" s="40" t="str">
        <f>IF(db[[#This Row],[STN TG]]="LSN","PCS","")</f>
        <v/>
      </c>
      <c r="AC57" s="40">
        <f>db[[#This Row],[QTY B]]*IF(db[[#This Row],[QTY TG]]="",1,db[[#This Row],[QTY TG]])*IF(db[[#This Row],[QTY K]]="",1,db[[#This Row],[QTY K]])</f>
        <v>60</v>
      </c>
      <c r="AD57" s="40" t="str">
        <f>IF(db[[#This Row],[STN K]]="",IF(db[[#This Row],[STN TG]]="",db[[#This Row],[STN B]],db[[#This Row],[STN TG]]),db[[#This Row],[STN K]])</f>
        <v>PCS</v>
      </c>
      <c r="AE57" s="40"/>
    </row>
    <row r="58" spans="1:31" ht="16.5" customHeight="1" x14ac:dyDescent="0.25">
      <c r="A58" s="78">
        <f t="shared" si="0"/>
        <v>57</v>
      </c>
      <c r="B58" s="79" t="str">
        <f>LOWER(SUBSTITUTE(SUBSTITUTE(SUBSTITUTE(SUBSTITUTE(SUBSTITUTE(SUBSTITUTE(SUBSTITUTE(SUBSTITUTE(db[[#This Row],[NB BM]]," ",),".",""),"-",""),"(",""),")",""),"/",""),"""",""),"+",""))</f>
        <v>agendapolos123hitam</v>
      </c>
      <c r="C58" s="79" t="str">
        <f>LOWER(SUBSTITUTE(SUBSTITUTE(SUBSTITUTE(SUBSTITUTE(SUBSTITUTE(SUBSTITUTE(SUBSTITUTE(SUBSTITUTE(SUBSTITUTE(db[[#This Row],[NB NOTA]]," ",),".",""),"-",""),"(",""),")",""),",",""),"/",""),"""",""),"+",""))</f>
        <v>agenda123poloshitam</v>
      </c>
      <c r="D58" s="79" t="str">
        <f>LOWER(SUBSTITUTE(SUBSTITUTE(SUBSTITUTE(SUBSTITUTE(SUBSTITUTE(SUBSTITUTE(SUBSTITUTE(SUBSTITUTE(SUBSTITUTE(db[[#This Row],[NB PAJAK]]," ",""),"-",""),"(",""),")",""),".",""),",",""),"/",""),"""",""),"+",""))</f>
        <v/>
      </c>
      <c r="E5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agendapolos123hitam60pcsuntana</v>
      </c>
      <c r="F5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agenda123poloshitam60pcs</v>
      </c>
      <c r="G58" s="79" t="str">
        <f>db[[#This Row],[NB NOTA_C]]&amp;LOWER(SUBSTITUTE(SUBSTITUTE(SUBSTITUTE(SUBSTITUTE(SUBSTITUTE(SUBSTITUTE(SUBSTITUTE(SUBSTITUTE(SUBSTITUTE(db[[#This Row],[FAKTUR]]," ",),".",""),"-",""),"(",""),")",""),",",""),"/",""),"""",""),"+",""))</f>
        <v>agenda123poloshitamuntana</v>
      </c>
      <c r="H5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agenda123poloshitam60pcsuntana</v>
      </c>
      <c r="I58" s="70" t="s">
        <v>7426</v>
      </c>
      <c r="J58" s="70" t="s">
        <v>7428</v>
      </c>
      <c r="K58" s="71"/>
      <c r="L58" s="70" t="s">
        <v>1336</v>
      </c>
      <c r="M58" s="80" t="e">
        <f>IF(db[[#This Row],[NB NOTA_C]]="","",COUNTIF([2]!B_MSK[concat],db[[#This Row],[NB NOTA_C]]))</f>
        <v>#REF!</v>
      </c>
      <c r="N58" s="81" t="s">
        <v>1343</v>
      </c>
      <c r="O58" s="79" t="s">
        <v>1380</v>
      </c>
      <c r="P58" s="70" t="s">
        <v>2416</v>
      </c>
      <c r="Q58" s="79"/>
      <c r="R58" s="79" t="str">
        <f>IF(db[[#This Row],[QTY/ CTN]]="","",SUBSTITUTE(SUBSTITUTE(SUBSTITUTE(db[[#This Row],[QTY/ CTN]]," ","_",2),"(",""),")","")&amp;"_")</f>
        <v>60 PCS_</v>
      </c>
      <c r="S58" s="79">
        <f>IF(db[[#This Row],[H_QTY/ CTN]]="","",SEARCH("_",db[[#This Row],[H_QTY/ CTN]]))</f>
        <v>7</v>
      </c>
      <c r="T58" s="79">
        <f>IF(db[[#This Row],[H_QTY/ CTN]]="","",LEN(db[[#This Row],[H_QTY/ CTN]]))</f>
        <v>7</v>
      </c>
      <c r="U58" s="78" t="str">
        <f>IF(db[[#This Row],[H_QTY/ CTN]]="","",LEFT(db[[#This Row],[H_QTY/ CTN]],db[[#This Row],[H_1]]-1))</f>
        <v>60 PCS</v>
      </c>
      <c r="V58" s="78" t="str">
        <f>IF(NOT(db[[#This Row],[H_1]]=db[[#This Row],[H_2]]),MID(db[[#This Row],[H_QTY/ CTN]],db[[#This Row],[H_1]]+1,db[[#This Row],[H_2]]-db[[#This Row],[H_1]]-1),"")</f>
        <v/>
      </c>
      <c r="W58" s="78" t="str">
        <f>IF(db[[#This Row],[QTY/ CTN B]]="","",LEFT(db[[#This Row],[QTY/ CTN B]],SEARCH(" ",db[[#This Row],[QTY/ CTN B]],1)-1))</f>
        <v>60</v>
      </c>
      <c r="X58" s="78" t="str">
        <f>IF(db[[#This Row],[QTY/ CTN B]]="","",RIGHT(db[[#This Row],[QTY/ CTN B]],LEN(db[[#This Row],[QTY/ CTN B]])-SEARCH(" ",db[[#This Row],[QTY/ CTN B]],1)))</f>
        <v>PCS</v>
      </c>
      <c r="Y58" s="78" t="str">
        <f>IF(db[[#This Row],[QTY/ CTN TG]]="",IF(db[[#This Row],[STN TG]]="","",12),LEFT(db[[#This Row],[QTY/ CTN TG]],SEARCH(" ",db[[#This Row],[QTY/ CTN TG]],1)-1))</f>
        <v/>
      </c>
      <c r="Z5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8" s="78" t="str">
        <f>IF(db[[#This Row],[STN K]]="","",IF(db[[#This Row],[STN TG]]="LSN",12,""))</f>
        <v/>
      </c>
      <c r="AB58" s="78" t="str">
        <f>IF(db[[#This Row],[STN TG]]="LSN","PCS","")</f>
        <v/>
      </c>
      <c r="AC58" s="78">
        <f>db[[#This Row],[QTY B]]*IF(db[[#This Row],[QTY TG]]="",1,db[[#This Row],[QTY TG]])*IF(db[[#This Row],[QTY K]]="",1,db[[#This Row],[QTY K]])</f>
        <v>60</v>
      </c>
      <c r="AD58" s="78" t="str">
        <f>IF(db[[#This Row],[STN K]]="",IF(db[[#This Row],[STN TG]]="",db[[#This Row],[STN B]],db[[#This Row],[STN TG]]),db[[#This Row],[STN K]])</f>
        <v>PCS</v>
      </c>
      <c r="AE58" s="78"/>
    </row>
    <row r="59" spans="1:31" ht="16.5" customHeight="1" x14ac:dyDescent="0.25">
      <c r="A59" s="40">
        <f t="shared" si="0"/>
        <v>58</v>
      </c>
      <c r="B59" s="5" t="str">
        <f>LOWER(SUBSTITUTE(SUBSTITUTE(SUBSTITUTE(SUBSTITUTE(SUBSTITUTE(SUBSTITUTE(SUBSTITUTE(SUBSTITUTE(db[[#This Row],[NB BM]]," ",),".",""),"-",""),"(",""),")",""),"/",""),"""",""),"+",""))</f>
        <v>agendapolos123mix</v>
      </c>
      <c r="C59" s="5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D59" s="5" t="str">
        <f>LOWER(SUBSTITUTE(SUBSTITUTE(SUBSTITUTE(SUBSTITUTE(SUBSTITUTE(SUBSTITUTE(SUBSTITUTE(SUBSTITUTE(SUBSTITUTE(db[[#This Row],[NB PAJAK]]," ",""),"-",""),"(",""),")",""),".",""),",",""),"/",""),"""",""),"+",""))</f>
        <v/>
      </c>
      <c r="E5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agendapolos123mix60pcsuntana</v>
      </c>
      <c r="F5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agenda123polosmix60pcs</v>
      </c>
      <c r="G59" s="5" t="str">
        <f>db[[#This Row],[NB NOTA_C]]&amp;LOWER(SUBSTITUTE(SUBSTITUTE(SUBSTITUTE(SUBSTITUTE(SUBSTITUTE(SUBSTITUTE(SUBSTITUTE(SUBSTITUTE(SUBSTITUTE(db[[#This Row],[FAKTUR]]," ",),".",""),"-",""),"(",""),")",""),",",""),"/",""),"""",""),"+",""))</f>
        <v>agenda123polosmixuntana</v>
      </c>
      <c r="H5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agenda123polosmix60pcsuntana</v>
      </c>
      <c r="I59" s="2" t="s">
        <v>3051</v>
      </c>
      <c r="J59" s="2" t="s">
        <v>3048</v>
      </c>
      <c r="K59" s="14"/>
      <c r="L59" s="2" t="s">
        <v>1336</v>
      </c>
      <c r="M59" s="33" t="e">
        <f>IF(db[[#This Row],[NB NOTA_C]]="","",COUNTIF([2]!B_MSK[concat],db[[#This Row],[NB NOTA_C]]))</f>
        <v>#REF!</v>
      </c>
      <c r="N59" s="9" t="s">
        <v>1343</v>
      </c>
      <c r="O59" s="5" t="s">
        <v>1380</v>
      </c>
      <c r="P59" s="2" t="s">
        <v>2416</v>
      </c>
      <c r="Q59" s="5"/>
      <c r="R59" s="5" t="str">
        <f>IF(db[[#This Row],[QTY/ CTN]]="","",SUBSTITUTE(SUBSTITUTE(SUBSTITUTE(db[[#This Row],[QTY/ CTN]]," ","_",2),"(",""),")","")&amp;"_")</f>
        <v>60 PCS_</v>
      </c>
      <c r="S59" s="5">
        <f>IF(db[[#This Row],[H_QTY/ CTN]]="","",SEARCH("_",db[[#This Row],[H_QTY/ CTN]]))</f>
        <v>7</v>
      </c>
      <c r="T59" s="5">
        <f>IF(db[[#This Row],[H_QTY/ CTN]]="","",LEN(db[[#This Row],[H_QTY/ CTN]]))</f>
        <v>7</v>
      </c>
      <c r="U59" s="40" t="str">
        <f>IF(db[[#This Row],[H_QTY/ CTN]]="","",LEFT(db[[#This Row],[H_QTY/ CTN]],db[[#This Row],[H_1]]-1))</f>
        <v>60 PCS</v>
      </c>
      <c r="V59" s="40" t="str">
        <f>IF(NOT(db[[#This Row],[H_1]]=db[[#This Row],[H_2]]),MID(db[[#This Row],[H_QTY/ CTN]],db[[#This Row],[H_1]]+1,db[[#This Row],[H_2]]-db[[#This Row],[H_1]]-1),"")</f>
        <v/>
      </c>
      <c r="W59" s="40" t="str">
        <f>IF(db[[#This Row],[QTY/ CTN B]]="","",LEFT(db[[#This Row],[QTY/ CTN B]],SEARCH(" ",db[[#This Row],[QTY/ CTN B]],1)-1))</f>
        <v>60</v>
      </c>
      <c r="X59" s="40" t="str">
        <f>IF(db[[#This Row],[QTY/ CTN B]]="","",RIGHT(db[[#This Row],[QTY/ CTN B]],LEN(db[[#This Row],[QTY/ CTN B]])-SEARCH(" ",db[[#This Row],[QTY/ CTN B]],1)))</f>
        <v>PCS</v>
      </c>
      <c r="Y59" s="40" t="str">
        <f>IF(db[[#This Row],[QTY/ CTN TG]]="",IF(db[[#This Row],[STN TG]]="","",12),LEFT(db[[#This Row],[QTY/ CTN TG]],SEARCH(" ",db[[#This Row],[QTY/ CTN TG]],1)-1))</f>
        <v/>
      </c>
      <c r="Z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9" s="40" t="str">
        <f>IF(db[[#This Row],[STN K]]="","",IF(db[[#This Row],[STN TG]]="LSN",12,""))</f>
        <v/>
      </c>
      <c r="AB59" s="40" t="str">
        <f>IF(db[[#This Row],[STN TG]]="LSN","PCS","")</f>
        <v/>
      </c>
      <c r="AC59" s="40">
        <f>db[[#This Row],[QTY B]]*IF(db[[#This Row],[QTY TG]]="",1,db[[#This Row],[QTY TG]])*IF(db[[#This Row],[QTY K]]="",1,db[[#This Row],[QTY K]])</f>
        <v>60</v>
      </c>
      <c r="AD59" s="40" t="str">
        <f>IF(db[[#This Row],[STN K]]="",IF(db[[#This Row],[STN TG]]="",db[[#This Row],[STN B]],db[[#This Row],[STN TG]]),db[[#This Row],[STN K]])</f>
        <v>PCS</v>
      </c>
      <c r="AE59" s="40"/>
    </row>
    <row r="60" spans="1:31" ht="16.5" customHeight="1" x14ac:dyDescent="0.25">
      <c r="A60" s="40">
        <f t="shared" si="0"/>
        <v>59</v>
      </c>
      <c r="B60" s="5" t="str">
        <f>LOWER(SUBSTITUTE(SUBSTITUTE(SUBSTITUTE(SUBSTITUTE(SUBSTITUTE(SUBSTITUTE(SUBSTITUTE(SUBSTITUTE(db[[#This Row],[NB BM]]," ",),".",""),"-",""),"(",""),")",""),"/",""),"""",""),"+",""))</f>
        <v>agenda25k</v>
      </c>
      <c r="C60" s="5" t="str">
        <f>LOWER(SUBSTITUTE(SUBSTITUTE(SUBSTITUTE(SUBSTITUTE(SUBSTITUTE(SUBSTITUTE(SUBSTITUTE(SUBSTITUTE(SUBSTITUTE(db[[#This Row],[NB NOTA]]," ",),".",""),"-",""),"(",""),")",""),",",""),"/",""),"""",""),"+",""))</f>
        <v>agenda25k</v>
      </c>
      <c r="D60" s="5" t="str">
        <f>LOWER(SUBSTITUTE(SUBSTITUTE(SUBSTITUTE(SUBSTITUTE(SUBSTITUTE(SUBSTITUTE(SUBSTITUTE(SUBSTITUTE(SUBSTITUTE(db[[#This Row],[NB PAJAK]]," ",""),"-",""),"(",""),")",""),".",""),",",""),"/",""),"""",""),"+",""))</f>
        <v/>
      </c>
      <c r="E6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agenda25k120pcsuntana</v>
      </c>
      <c r="F6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agenda25k120pcs</v>
      </c>
      <c r="G60" s="5" t="str">
        <f>db[[#This Row],[NB NOTA_C]]&amp;LOWER(SUBSTITUTE(SUBSTITUTE(SUBSTITUTE(SUBSTITUTE(SUBSTITUTE(SUBSTITUTE(SUBSTITUTE(SUBSTITUTE(SUBSTITUTE(db[[#This Row],[FAKTUR]]," ",),".",""),"-",""),"(",""),")",""),",",""),"/",""),"""",""),"+",""))</f>
        <v>agenda25kuntana</v>
      </c>
      <c r="H6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agenda25k120pcsuntana</v>
      </c>
      <c r="I60" s="2" t="s">
        <v>7272</v>
      </c>
      <c r="J60" s="2" t="s">
        <v>7269</v>
      </c>
      <c r="K60" s="14"/>
      <c r="L60" s="2" t="s">
        <v>1336</v>
      </c>
      <c r="M60" s="33" t="e">
        <f>IF(db[[#This Row],[NB NOTA_C]]="","",COUNTIF([2]!B_MSK[concat],db[[#This Row],[NB NOTA_C]]))</f>
        <v>#REF!</v>
      </c>
      <c r="N60" s="9" t="s">
        <v>3127</v>
      </c>
      <c r="O60" s="5" t="s">
        <v>1382</v>
      </c>
      <c r="P60" s="2" t="s">
        <v>2416</v>
      </c>
      <c r="Q60" s="5"/>
      <c r="R60" s="5" t="str">
        <f>IF(db[[#This Row],[QTY/ CTN]]="","",SUBSTITUTE(SUBSTITUTE(SUBSTITUTE(db[[#This Row],[QTY/ CTN]]," ","_",2),"(",""),")","")&amp;"_")</f>
        <v>120 PCS_</v>
      </c>
      <c r="S60" s="5">
        <f>IF(db[[#This Row],[H_QTY/ CTN]]="","",SEARCH("_",db[[#This Row],[H_QTY/ CTN]]))</f>
        <v>8</v>
      </c>
      <c r="T60" s="5">
        <f>IF(db[[#This Row],[H_QTY/ CTN]]="","",LEN(db[[#This Row],[H_QTY/ CTN]]))</f>
        <v>8</v>
      </c>
      <c r="U60" s="40" t="str">
        <f>IF(db[[#This Row],[H_QTY/ CTN]]="","",LEFT(db[[#This Row],[H_QTY/ CTN]],db[[#This Row],[H_1]]-1))</f>
        <v>120 PCS</v>
      </c>
      <c r="V60" s="40" t="str">
        <f>IF(NOT(db[[#This Row],[H_1]]=db[[#This Row],[H_2]]),MID(db[[#This Row],[H_QTY/ CTN]],db[[#This Row],[H_1]]+1,db[[#This Row],[H_2]]-db[[#This Row],[H_1]]-1),"")</f>
        <v/>
      </c>
      <c r="W60" s="40" t="str">
        <f>IF(db[[#This Row],[QTY/ CTN B]]="","",LEFT(db[[#This Row],[QTY/ CTN B]],SEARCH(" ",db[[#This Row],[QTY/ CTN B]],1)-1))</f>
        <v>120</v>
      </c>
      <c r="X60" s="40" t="str">
        <f>IF(db[[#This Row],[QTY/ CTN B]]="","",RIGHT(db[[#This Row],[QTY/ CTN B]],LEN(db[[#This Row],[QTY/ CTN B]])-SEARCH(" ",db[[#This Row],[QTY/ CTN B]],1)))</f>
        <v>PCS</v>
      </c>
      <c r="Y60" s="40" t="str">
        <f>IF(db[[#This Row],[QTY/ CTN TG]]="",IF(db[[#This Row],[STN TG]]="","",12),LEFT(db[[#This Row],[QTY/ CTN TG]],SEARCH(" ",db[[#This Row],[QTY/ CTN TG]],1)-1))</f>
        <v/>
      </c>
      <c r="Z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0" s="40" t="str">
        <f>IF(db[[#This Row],[STN K]]="","",IF(db[[#This Row],[STN TG]]="LSN",12,""))</f>
        <v/>
      </c>
      <c r="AB60" s="40" t="str">
        <f>IF(db[[#This Row],[STN TG]]="LSN","PCS","")</f>
        <v/>
      </c>
      <c r="AC60" s="40">
        <f>db[[#This Row],[QTY B]]*IF(db[[#This Row],[QTY TG]]="",1,db[[#This Row],[QTY TG]])*IF(db[[#This Row],[QTY K]]="",1,db[[#This Row],[QTY K]])</f>
        <v>120</v>
      </c>
      <c r="AD60" s="40" t="str">
        <f>IF(db[[#This Row],[STN K]]="",IF(db[[#This Row],[STN TG]]="",db[[#This Row],[STN B]],db[[#This Row],[STN TG]]),db[[#This Row],[STN K]])</f>
        <v>PCS</v>
      </c>
      <c r="AE60" s="40"/>
    </row>
    <row r="61" spans="1:31" ht="16.5" customHeight="1" x14ac:dyDescent="0.25">
      <c r="A61" s="40">
        <f t="shared" si="0"/>
        <v>60</v>
      </c>
      <c r="B61" s="75" t="str">
        <f>LOWER(SUBSTITUTE(SUBSTITUTE(SUBSTITUTE(SUBSTITUTE(SUBSTITUTE(SUBSTITUTE(SUBSTITUTE(SUBSTITUTE(db[[#This Row],[NB BM]]," ",),".",""),"-",""),"(",""),")",""),"/",""),"""",""),"+",""))</f>
        <v>agenda25kbc512hitam</v>
      </c>
      <c r="C61" s="75" t="str">
        <f>LOWER(SUBSTITUTE(SUBSTITUTE(SUBSTITUTE(SUBSTITUTE(SUBSTITUTE(SUBSTITUTE(SUBSTITUTE(SUBSTITUTE(SUBSTITUTE(db[[#This Row],[NB NOTA]]," ",),".",""),"-",""),"(",""),")",""),",",""),"/",""),"""",""),"+",""))</f>
        <v>agenda25khitambc512</v>
      </c>
      <c r="D61" s="75" t="str">
        <f>LOWER(SUBSTITUTE(SUBSTITUTE(SUBSTITUTE(SUBSTITUTE(SUBSTITUTE(SUBSTITUTE(SUBSTITUTE(SUBSTITUTE(SUBSTITUTE(db[[#This Row],[NB PAJAK]]," ",""),"-",""),"(",""),")",""),".",""),",",""),"/",""),"""",""),"+",""))</f>
        <v/>
      </c>
      <c r="E61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agenda25kbc512hitam120pcsuntana</v>
      </c>
      <c r="F61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agenda25khitambc512120pcs</v>
      </c>
      <c r="G61" s="75" t="str">
        <f>db[[#This Row],[NB NOTA_C]]&amp;LOWER(SUBSTITUTE(SUBSTITUTE(SUBSTITUTE(SUBSTITUTE(SUBSTITUTE(SUBSTITUTE(SUBSTITUTE(SUBSTITUTE(SUBSTITUTE(db[[#This Row],[FAKTUR]]," ",),".",""),"-",""),"(",""),")",""),",",""),"/",""),"""",""),"+",""))</f>
        <v>agenda25khitambc512untana</v>
      </c>
      <c r="H61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agenda25khitambc512120pcsuntana</v>
      </c>
      <c r="I61" s="2" t="s">
        <v>5059</v>
      </c>
      <c r="J61" s="4" t="s">
        <v>5033</v>
      </c>
      <c r="K61" s="48"/>
      <c r="L61" s="2" t="s">
        <v>1336</v>
      </c>
      <c r="M61" s="76" t="e">
        <f>IF(db[[#This Row],[NB NOTA_C]]="","",COUNTIF([2]!B_MSK[concat],db[[#This Row],[NB NOTA_C]]))</f>
        <v>#REF!</v>
      </c>
      <c r="N61" s="9" t="s">
        <v>3127</v>
      </c>
      <c r="O61" s="5" t="s">
        <v>1382</v>
      </c>
      <c r="P61" s="2" t="s">
        <v>2416</v>
      </c>
      <c r="Q61" s="75"/>
      <c r="R61" s="75" t="str">
        <f>IF(db[[#This Row],[QTY/ CTN]]="","",SUBSTITUTE(SUBSTITUTE(SUBSTITUTE(db[[#This Row],[QTY/ CTN]]," ","_",2),"(",""),")","")&amp;"_")</f>
        <v>120 PCS_</v>
      </c>
      <c r="S61" s="75">
        <f>IF(db[[#This Row],[H_QTY/ CTN]]="","",SEARCH("_",db[[#This Row],[H_QTY/ CTN]]))</f>
        <v>8</v>
      </c>
      <c r="T61" s="75">
        <f>IF(db[[#This Row],[H_QTY/ CTN]]="","",LEN(db[[#This Row],[H_QTY/ CTN]]))</f>
        <v>8</v>
      </c>
      <c r="U61" s="77" t="str">
        <f>IF(db[[#This Row],[H_QTY/ CTN]]="","",LEFT(db[[#This Row],[H_QTY/ CTN]],db[[#This Row],[H_1]]-1))</f>
        <v>120 PCS</v>
      </c>
      <c r="V61" s="77" t="str">
        <f>IF(NOT(db[[#This Row],[H_1]]=db[[#This Row],[H_2]]),MID(db[[#This Row],[H_QTY/ CTN]],db[[#This Row],[H_1]]+1,db[[#This Row],[H_2]]-db[[#This Row],[H_1]]-1),"")</f>
        <v/>
      </c>
      <c r="W61" s="77" t="str">
        <f>IF(db[[#This Row],[QTY/ CTN B]]="","",LEFT(db[[#This Row],[QTY/ CTN B]],SEARCH(" ",db[[#This Row],[QTY/ CTN B]],1)-1))</f>
        <v>120</v>
      </c>
      <c r="X61" s="77" t="str">
        <f>IF(db[[#This Row],[QTY/ CTN B]]="","",RIGHT(db[[#This Row],[QTY/ CTN B]],LEN(db[[#This Row],[QTY/ CTN B]])-SEARCH(" ",db[[#This Row],[QTY/ CTN B]],1)))</f>
        <v>PCS</v>
      </c>
      <c r="Y61" s="77" t="str">
        <f>IF(db[[#This Row],[QTY/ CTN TG]]="",IF(db[[#This Row],[STN TG]]="","",12),LEFT(db[[#This Row],[QTY/ CTN TG]],SEARCH(" ",db[[#This Row],[QTY/ CTN TG]],1)-1))</f>
        <v/>
      </c>
      <c r="Z61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1" s="77" t="str">
        <f>IF(db[[#This Row],[STN K]]="","",IF(db[[#This Row],[STN TG]]="LSN",12,""))</f>
        <v/>
      </c>
      <c r="AB61" s="77" t="str">
        <f>IF(db[[#This Row],[STN TG]]="LSN","PCS","")</f>
        <v/>
      </c>
      <c r="AC61" s="77">
        <f>db[[#This Row],[QTY B]]*IF(db[[#This Row],[QTY TG]]="",1,db[[#This Row],[QTY TG]])*IF(db[[#This Row],[QTY K]]="",1,db[[#This Row],[QTY K]])</f>
        <v>120</v>
      </c>
      <c r="AD61" s="77" t="str">
        <f>IF(db[[#This Row],[STN K]]="",IF(db[[#This Row],[STN TG]]="",db[[#This Row],[STN B]],db[[#This Row],[STN TG]]),db[[#This Row],[STN K]])</f>
        <v>PCS</v>
      </c>
      <c r="AE61" s="40"/>
    </row>
    <row r="62" spans="1:31" ht="16.5" customHeight="1" x14ac:dyDescent="0.25">
      <c r="A62" s="40">
        <f t="shared" si="0"/>
        <v>61</v>
      </c>
      <c r="B62" s="75" t="str">
        <f>LOWER(SUBSTITUTE(SUBSTITUTE(SUBSTITUTE(SUBSTITUTE(SUBSTITUTE(SUBSTITUTE(SUBSTITUTE(SUBSTITUTE(db[[#This Row],[NB BM]]," ",),".",""),"-",""),"(",""),")",""),"/",""),"""",""),"+",""))</f>
        <v>agenda50kbc511</v>
      </c>
      <c r="C62" s="75" t="str">
        <f>LOWER(SUBSTITUTE(SUBSTITUTE(SUBSTITUTE(SUBSTITUTE(SUBSTITUTE(SUBSTITUTE(SUBSTITUTE(SUBSTITUTE(SUBSTITUTE(db[[#This Row],[NB NOTA]]," ",),".",""),"-",""),"(",""),")",""),",",""),"/",""),"""",""),"+",""))</f>
        <v>agenda50kbc511</v>
      </c>
      <c r="D62" s="75" t="str">
        <f>LOWER(SUBSTITUTE(SUBSTITUTE(SUBSTITUTE(SUBSTITUTE(SUBSTITUTE(SUBSTITUTE(SUBSTITUTE(SUBSTITUTE(SUBSTITUTE(db[[#This Row],[NB PAJAK]]," ",""),"-",""),"(",""),")",""),".",""),",",""),"/",""),"""",""),"+",""))</f>
        <v/>
      </c>
      <c r="E62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agenda50kbc511240pcsuntana</v>
      </c>
      <c r="F62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agenda50kbc511240pcs</v>
      </c>
      <c r="G62" s="75" t="str">
        <f>db[[#This Row],[NB NOTA_C]]&amp;LOWER(SUBSTITUTE(SUBSTITUTE(SUBSTITUTE(SUBSTITUTE(SUBSTITUTE(SUBSTITUTE(SUBSTITUTE(SUBSTITUTE(SUBSTITUTE(db[[#This Row],[FAKTUR]]," ",),".",""),"-",""),"(",""),")",""),",",""),"/",""),"""",""),"+",""))</f>
        <v>agenda50kbc511untana</v>
      </c>
      <c r="H62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agenda50kbc511240pcsuntana</v>
      </c>
      <c r="I62" s="2" t="s">
        <v>5060</v>
      </c>
      <c r="J62" s="4" t="s">
        <v>5031</v>
      </c>
      <c r="K62" s="48"/>
      <c r="L62" s="2" t="s">
        <v>1336</v>
      </c>
      <c r="M62" s="76" t="e">
        <f>IF(db[[#This Row],[NB NOTA_C]]="","",COUNTIF([2]!B_MSK[concat],db[[#This Row],[NB NOTA_C]]))</f>
        <v>#REF!</v>
      </c>
      <c r="N62" s="9" t="s">
        <v>3127</v>
      </c>
      <c r="O62" s="5" t="s">
        <v>1412</v>
      </c>
      <c r="P62" s="2" t="s">
        <v>2416</v>
      </c>
      <c r="Q62" s="75"/>
      <c r="R62" s="75" t="str">
        <f>IF(db[[#This Row],[QTY/ CTN]]="","",SUBSTITUTE(SUBSTITUTE(SUBSTITUTE(db[[#This Row],[QTY/ CTN]]," ","_",2),"(",""),")","")&amp;"_")</f>
        <v>240 PCS_</v>
      </c>
      <c r="S62" s="75">
        <f>IF(db[[#This Row],[H_QTY/ CTN]]="","",SEARCH("_",db[[#This Row],[H_QTY/ CTN]]))</f>
        <v>8</v>
      </c>
      <c r="T62" s="75">
        <f>IF(db[[#This Row],[H_QTY/ CTN]]="","",LEN(db[[#This Row],[H_QTY/ CTN]]))</f>
        <v>8</v>
      </c>
      <c r="U62" s="77" t="str">
        <f>IF(db[[#This Row],[H_QTY/ CTN]]="","",LEFT(db[[#This Row],[H_QTY/ CTN]],db[[#This Row],[H_1]]-1))</f>
        <v>240 PCS</v>
      </c>
      <c r="V62" s="77" t="str">
        <f>IF(NOT(db[[#This Row],[H_1]]=db[[#This Row],[H_2]]),MID(db[[#This Row],[H_QTY/ CTN]],db[[#This Row],[H_1]]+1,db[[#This Row],[H_2]]-db[[#This Row],[H_1]]-1),"")</f>
        <v/>
      </c>
      <c r="W62" s="77" t="str">
        <f>IF(db[[#This Row],[QTY/ CTN B]]="","",LEFT(db[[#This Row],[QTY/ CTN B]],SEARCH(" ",db[[#This Row],[QTY/ CTN B]],1)-1))</f>
        <v>240</v>
      </c>
      <c r="X62" s="77" t="str">
        <f>IF(db[[#This Row],[QTY/ CTN B]]="","",RIGHT(db[[#This Row],[QTY/ CTN B]],LEN(db[[#This Row],[QTY/ CTN B]])-SEARCH(" ",db[[#This Row],[QTY/ CTN B]],1)))</f>
        <v>PCS</v>
      </c>
      <c r="Y62" s="77" t="str">
        <f>IF(db[[#This Row],[QTY/ CTN TG]]="",IF(db[[#This Row],[STN TG]]="","",12),LEFT(db[[#This Row],[QTY/ CTN TG]],SEARCH(" ",db[[#This Row],[QTY/ CTN TG]],1)-1))</f>
        <v/>
      </c>
      <c r="Z62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2" s="77" t="str">
        <f>IF(db[[#This Row],[STN K]]="","",IF(db[[#This Row],[STN TG]]="LSN",12,""))</f>
        <v/>
      </c>
      <c r="AB62" s="77" t="str">
        <f>IF(db[[#This Row],[STN TG]]="LSN","PCS","")</f>
        <v/>
      </c>
      <c r="AC62" s="77">
        <f>db[[#This Row],[QTY B]]*IF(db[[#This Row],[QTY TG]]="",1,db[[#This Row],[QTY TG]])*IF(db[[#This Row],[QTY K]]="",1,db[[#This Row],[QTY K]])</f>
        <v>240</v>
      </c>
      <c r="AD62" s="77" t="str">
        <f>IF(db[[#This Row],[STN K]]="",IF(db[[#This Row],[STN TG]]="",db[[#This Row],[STN B]],db[[#This Row],[STN TG]]),db[[#This Row],[STN K]])</f>
        <v>PCS</v>
      </c>
      <c r="AE62" s="40"/>
    </row>
    <row r="63" spans="1:31" ht="16.5" customHeight="1" x14ac:dyDescent="0.25">
      <c r="A63" s="40">
        <f t="shared" si="0"/>
        <v>62</v>
      </c>
      <c r="B63" s="86" t="str">
        <f>LOWER(SUBSTITUTE(SUBSTITUTE(SUBSTITUTE(SUBSTITUTE(SUBSTITUTE(SUBSTITUTE(SUBSTITUTE(SUBSTITUTE(db[[#This Row],[NB BM]]," ",),".",""),"-",""),"(",""),")",""),"/",""),"""",""),"+",""))</f>
        <v>agenda702525k</v>
      </c>
      <c r="C63" s="86" t="str">
        <f>LOWER(SUBSTITUTE(SUBSTITUTE(SUBSTITUTE(SUBSTITUTE(SUBSTITUTE(SUBSTITUTE(SUBSTITUTE(SUBSTITUTE(SUBSTITUTE(db[[#This Row],[NB NOTA]]," ",),".",""),"-",""),"(",""),")",""),",",""),"/",""),"""",""),"+",""))</f>
        <v>agenda702525k</v>
      </c>
      <c r="D63" s="86" t="str">
        <f>LOWER(SUBSTITUTE(SUBSTITUTE(SUBSTITUTE(SUBSTITUTE(SUBSTITUTE(SUBSTITUTE(SUBSTITUTE(SUBSTITUTE(SUBSTITUTE(db[[#This Row],[NB PAJAK]]," ",""),"-",""),"(",""),")",""),".",""),",",""),"/",""),"""",""),"+",""))</f>
        <v/>
      </c>
      <c r="E63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agenda702525k90pcsuntana</v>
      </c>
      <c r="F63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agenda702525k90pcs</v>
      </c>
      <c r="G63" s="86" t="str">
        <f>db[[#This Row],[NB NOTA_C]]&amp;LOWER(SUBSTITUTE(SUBSTITUTE(SUBSTITUTE(SUBSTITUTE(SUBSTITUTE(SUBSTITUTE(SUBSTITUTE(SUBSTITUTE(SUBSTITUTE(db[[#This Row],[FAKTUR]]," ",),".",""),"-",""),"(",""),")",""),",",""),"/",""),"""",""),"+",""))</f>
        <v>agenda702525kuntana</v>
      </c>
      <c r="H63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agenda702525k90pcsuntana</v>
      </c>
      <c r="I63" s="51" t="s">
        <v>5145</v>
      </c>
      <c r="J63" s="51" t="s">
        <v>5143</v>
      </c>
      <c r="K63" s="52"/>
      <c r="L63" s="2" t="s">
        <v>1336</v>
      </c>
      <c r="M63" s="87" t="e">
        <f>IF(db[[#This Row],[NB NOTA_C]]="","",COUNTIF([2]!B_MSK[concat],db[[#This Row],[NB NOTA_C]]))</f>
        <v>#REF!</v>
      </c>
      <c r="N63" s="88" t="s">
        <v>3127</v>
      </c>
      <c r="O63" s="86" t="s">
        <v>2937</v>
      </c>
      <c r="P63" s="51" t="s">
        <v>2416</v>
      </c>
      <c r="Q63" s="86"/>
      <c r="R63" s="86" t="str">
        <f>IF(db[[#This Row],[QTY/ CTN]]="","",SUBSTITUTE(SUBSTITUTE(SUBSTITUTE(db[[#This Row],[QTY/ CTN]]," ","_",2),"(",""),")","")&amp;"_")</f>
        <v>90 PCS_</v>
      </c>
      <c r="S63" s="86">
        <f>IF(db[[#This Row],[H_QTY/ CTN]]="","",SEARCH("_",db[[#This Row],[H_QTY/ CTN]]))</f>
        <v>7</v>
      </c>
      <c r="T63" s="86">
        <f>IF(db[[#This Row],[H_QTY/ CTN]]="","",LEN(db[[#This Row],[H_QTY/ CTN]]))</f>
        <v>7</v>
      </c>
      <c r="U63" s="89" t="str">
        <f>IF(db[[#This Row],[H_QTY/ CTN]]="","",LEFT(db[[#This Row],[H_QTY/ CTN]],db[[#This Row],[H_1]]-1))</f>
        <v>90 PCS</v>
      </c>
      <c r="V63" s="89" t="str">
        <f>IF(NOT(db[[#This Row],[H_1]]=db[[#This Row],[H_2]]),MID(db[[#This Row],[H_QTY/ CTN]],db[[#This Row],[H_1]]+1,db[[#This Row],[H_2]]-db[[#This Row],[H_1]]-1),"")</f>
        <v/>
      </c>
      <c r="W63" s="89" t="str">
        <f>IF(db[[#This Row],[QTY/ CTN B]]="","",LEFT(db[[#This Row],[QTY/ CTN B]],SEARCH(" ",db[[#This Row],[QTY/ CTN B]],1)-1))</f>
        <v>90</v>
      </c>
      <c r="X63" s="89" t="str">
        <f>IF(db[[#This Row],[QTY/ CTN B]]="","",RIGHT(db[[#This Row],[QTY/ CTN B]],LEN(db[[#This Row],[QTY/ CTN B]])-SEARCH(" ",db[[#This Row],[QTY/ CTN B]],1)))</f>
        <v>PCS</v>
      </c>
      <c r="Y63" s="89" t="str">
        <f>IF(db[[#This Row],[QTY/ CTN TG]]="",IF(db[[#This Row],[STN TG]]="","",12),LEFT(db[[#This Row],[QTY/ CTN TG]],SEARCH(" ",db[[#This Row],[QTY/ CTN TG]],1)-1))</f>
        <v/>
      </c>
      <c r="Z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3" s="89" t="str">
        <f>IF(db[[#This Row],[STN K]]="","",IF(db[[#This Row],[STN TG]]="LSN",12,""))</f>
        <v/>
      </c>
      <c r="AB63" s="89" t="str">
        <f>IF(db[[#This Row],[STN TG]]="LSN","PCS","")</f>
        <v/>
      </c>
      <c r="AC63" s="89">
        <f>db[[#This Row],[QTY B]]*IF(db[[#This Row],[QTY TG]]="",1,db[[#This Row],[QTY TG]])*IF(db[[#This Row],[QTY K]]="",1,db[[#This Row],[QTY K]])</f>
        <v>90</v>
      </c>
      <c r="AD63" s="89" t="str">
        <f>IF(db[[#This Row],[STN K]]="",IF(db[[#This Row],[STN TG]]="",db[[#This Row],[STN B]],db[[#This Row],[STN TG]]),db[[#This Row],[STN K]])</f>
        <v>PCS</v>
      </c>
      <c r="AE63" s="40"/>
    </row>
    <row r="64" spans="1:31" ht="16.5" customHeight="1" x14ac:dyDescent="0.25">
      <c r="A64" s="40">
        <f t="shared" si="0"/>
        <v>63</v>
      </c>
      <c r="B64" s="75" t="str">
        <f>LOWER(SUBSTITUTE(SUBSTITUTE(SUBSTITUTE(SUBSTITUTE(SUBSTITUTE(SUBSTITUTE(SUBSTITUTE(SUBSTITUTE(db[[#This Row],[NB BM]]," ",),".",""),"-",""),"(",""),")",""),"/",""),"""",""),"+",""))</f>
        <v>agenda703232kbc334</v>
      </c>
      <c r="C64" s="75" t="str">
        <f>LOWER(SUBSTITUTE(SUBSTITUTE(SUBSTITUTE(SUBSTITUTE(SUBSTITUTE(SUBSTITUTE(SUBSTITUTE(SUBSTITUTE(SUBSTITUTE(db[[#This Row],[NB NOTA]]," ",),".",""),"-",""),"(",""),")",""),",",""),"/",""),"""",""),"+",""))</f>
        <v>agenda703232kbc334</v>
      </c>
      <c r="D64" s="75" t="str">
        <f>LOWER(SUBSTITUTE(SUBSTITUTE(SUBSTITUTE(SUBSTITUTE(SUBSTITUTE(SUBSTITUTE(SUBSTITUTE(SUBSTITUTE(SUBSTITUTE(db[[#This Row],[NB PAJAK]]," ",""),"-",""),"(",""),")",""),".",""),",",""),"/",""),"""",""),"+",""))</f>
        <v/>
      </c>
      <c r="E64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agenda703232kbc334135pcsuntana</v>
      </c>
      <c r="F64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agenda703232kbc334135pcs</v>
      </c>
      <c r="G64" s="75" t="str">
        <f>db[[#This Row],[NB NOTA_C]]&amp;LOWER(SUBSTITUTE(SUBSTITUTE(SUBSTITUTE(SUBSTITUTE(SUBSTITUTE(SUBSTITUTE(SUBSTITUTE(SUBSTITUTE(SUBSTITUTE(db[[#This Row],[FAKTUR]]," ",),".",""),"-",""),"(",""),")",""),",",""),"/",""),"""",""),"+",""))</f>
        <v>agenda703232kbc334untana</v>
      </c>
      <c r="H64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agenda703232kbc334135pcsuntana</v>
      </c>
      <c r="I64" s="2" t="s">
        <v>5061</v>
      </c>
      <c r="J64" s="4" t="s">
        <v>5029</v>
      </c>
      <c r="K64" s="48"/>
      <c r="L64" s="2" t="s">
        <v>1336</v>
      </c>
      <c r="M64" s="76" t="e">
        <f>IF(db[[#This Row],[NB NOTA_C]]="","",COUNTIF([2]!B_MSK[concat],db[[#This Row],[NB NOTA_C]]))</f>
        <v>#REF!</v>
      </c>
      <c r="N64" s="9" t="s">
        <v>3127</v>
      </c>
      <c r="O64" s="5" t="s">
        <v>5058</v>
      </c>
      <c r="P64" s="2" t="s">
        <v>2416</v>
      </c>
      <c r="Q64" s="75"/>
      <c r="R64" s="75" t="str">
        <f>IF(db[[#This Row],[QTY/ CTN]]="","",SUBSTITUTE(SUBSTITUTE(SUBSTITUTE(db[[#This Row],[QTY/ CTN]]," ","_",2),"(",""),")","")&amp;"_")</f>
        <v>135 PCS_</v>
      </c>
      <c r="S64" s="75">
        <f>IF(db[[#This Row],[H_QTY/ CTN]]="","",SEARCH("_",db[[#This Row],[H_QTY/ CTN]]))</f>
        <v>8</v>
      </c>
      <c r="T64" s="75">
        <f>IF(db[[#This Row],[H_QTY/ CTN]]="","",LEN(db[[#This Row],[H_QTY/ CTN]]))</f>
        <v>8</v>
      </c>
      <c r="U64" s="77" t="str">
        <f>IF(db[[#This Row],[H_QTY/ CTN]]="","",LEFT(db[[#This Row],[H_QTY/ CTN]],db[[#This Row],[H_1]]-1))</f>
        <v>135 PCS</v>
      </c>
      <c r="V64" s="77" t="str">
        <f>IF(NOT(db[[#This Row],[H_1]]=db[[#This Row],[H_2]]),MID(db[[#This Row],[H_QTY/ CTN]],db[[#This Row],[H_1]]+1,db[[#This Row],[H_2]]-db[[#This Row],[H_1]]-1),"")</f>
        <v/>
      </c>
      <c r="W64" s="77" t="str">
        <f>IF(db[[#This Row],[QTY/ CTN B]]="","",LEFT(db[[#This Row],[QTY/ CTN B]],SEARCH(" ",db[[#This Row],[QTY/ CTN B]],1)-1))</f>
        <v>135</v>
      </c>
      <c r="X64" s="77" t="str">
        <f>IF(db[[#This Row],[QTY/ CTN B]]="","",RIGHT(db[[#This Row],[QTY/ CTN B]],LEN(db[[#This Row],[QTY/ CTN B]])-SEARCH(" ",db[[#This Row],[QTY/ CTN B]],1)))</f>
        <v>PCS</v>
      </c>
      <c r="Y64" s="77" t="str">
        <f>IF(db[[#This Row],[QTY/ CTN TG]]="",IF(db[[#This Row],[STN TG]]="","",12),LEFT(db[[#This Row],[QTY/ CTN TG]],SEARCH(" ",db[[#This Row],[QTY/ CTN TG]],1)-1))</f>
        <v/>
      </c>
      <c r="Z64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4" s="77" t="str">
        <f>IF(db[[#This Row],[STN K]]="","",IF(db[[#This Row],[STN TG]]="LSN",12,""))</f>
        <v/>
      </c>
      <c r="AB64" s="77" t="str">
        <f>IF(db[[#This Row],[STN TG]]="LSN","PCS","")</f>
        <v/>
      </c>
      <c r="AC64" s="77">
        <f>db[[#This Row],[QTY B]]*IF(db[[#This Row],[QTY TG]]="",1,db[[#This Row],[QTY TG]])*IF(db[[#This Row],[QTY K]]="",1,db[[#This Row],[QTY K]])</f>
        <v>135</v>
      </c>
      <c r="AD64" s="77" t="str">
        <f>IF(db[[#This Row],[STN K]]="",IF(db[[#This Row],[STN TG]]="",db[[#This Row],[STN B]],db[[#This Row],[STN TG]]),db[[#This Row],[STN K]])</f>
        <v>PCS</v>
      </c>
      <c r="AE64" s="40"/>
    </row>
    <row r="65" spans="1:31" ht="16.5" customHeight="1" x14ac:dyDescent="0.25">
      <c r="A65" s="40">
        <f t="shared" si="0"/>
        <v>64</v>
      </c>
      <c r="B65" s="75" t="str">
        <f>LOWER(SUBSTITUTE(SUBSTITUTE(SUBSTITUTE(SUBSTITUTE(SUBSTITUTE(SUBSTITUTE(SUBSTITUTE(SUBSTITUTE(db[[#This Row],[NB BM]]," ",),".",""),"-",""),"(",""),")",""),"/",""),"""",""),"+",""))</f>
        <v>agenda704848kbc335</v>
      </c>
      <c r="C65" s="75" t="str">
        <f>LOWER(SUBSTITUTE(SUBSTITUTE(SUBSTITUTE(SUBSTITUTE(SUBSTITUTE(SUBSTITUTE(SUBSTITUTE(SUBSTITUTE(SUBSTITUTE(db[[#This Row],[NB NOTA]]," ",),".",""),"-",""),"(",""),")",""),",",""),"/",""),"""",""),"+",""))</f>
        <v>agenda704848kbc335</v>
      </c>
      <c r="D65" s="75" t="str">
        <f>LOWER(SUBSTITUTE(SUBSTITUTE(SUBSTITUTE(SUBSTITUTE(SUBSTITUTE(SUBSTITUTE(SUBSTITUTE(SUBSTITUTE(SUBSTITUTE(db[[#This Row],[NB PAJAK]]," ",""),"-",""),"(",""),")",""),".",""),",",""),"/",""),"""",""),"+",""))</f>
        <v/>
      </c>
      <c r="E65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agenda704848kbc335160pcsuntana</v>
      </c>
      <c r="F65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agenda704848kbc335160pcs</v>
      </c>
      <c r="G65" s="75" t="str">
        <f>db[[#This Row],[NB NOTA_C]]&amp;LOWER(SUBSTITUTE(SUBSTITUTE(SUBSTITUTE(SUBSTITUTE(SUBSTITUTE(SUBSTITUTE(SUBSTITUTE(SUBSTITUTE(SUBSTITUTE(db[[#This Row],[FAKTUR]]," ",),".",""),"-",""),"(",""),")",""),",",""),"/",""),"""",""),"+",""))</f>
        <v>agenda704848kbc335untana</v>
      </c>
      <c r="H65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agenda704848kbc335160pcsuntana</v>
      </c>
      <c r="I65" s="2" t="s">
        <v>5062</v>
      </c>
      <c r="J65" s="4" t="s">
        <v>5030</v>
      </c>
      <c r="K65" s="48"/>
      <c r="L65" s="2" t="s">
        <v>1336</v>
      </c>
      <c r="M65" s="76" t="e">
        <f>IF(db[[#This Row],[NB NOTA_C]]="","",COUNTIF([2]!B_MSK[concat],db[[#This Row],[NB NOTA_C]]))</f>
        <v>#REF!</v>
      </c>
      <c r="N65" s="9" t="s">
        <v>3127</v>
      </c>
      <c r="O65" s="5" t="s">
        <v>1415</v>
      </c>
      <c r="P65" s="2" t="s">
        <v>2416</v>
      </c>
      <c r="Q65" s="75"/>
      <c r="R65" s="75" t="str">
        <f>IF(db[[#This Row],[QTY/ CTN]]="","",SUBSTITUTE(SUBSTITUTE(SUBSTITUTE(db[[#This Row],[QTY/ CTN]]," ","_",2),"(",""),")","")&amp;"_")</f>
        <v>160 PCS_</v>
      </c>
      <c r="S65" s="75">
        <f>IF(db[[#This Row],[H_QTY/ CTN]]="","",SEARCH("_",db[[#This Row],[H_QTY/ CTN]]))</f>
        <v>8</v>
      </c>
      <c r="T65" s="75">
        <f>IF(db[[#This Row],[H_QTY/ CTN]]="","",LEN(db[[#This Row],[H_QTY/ CTN]]))</f>
        <v>8</v>
      </c>
      <c r="U65" s="77" t="str">
        <f>IF(db[[#This Row],[H_QTY/ CTN]]="","",LEFT(db[[#This Row],[H_QTY/ CTN]],db[[#This Row],[H_1]]-1))</f>
        <v>160 PCS</v>
      </c>
      <c r="V65" s="77" t="str">
        <f>IF(NOT(db[[#This Row],[H_1]]=db[[#This Row],[H_2]]),MID(db[[#This Row],[H_QTY/ CTN]],db[[#This Row],[H_1]]+1,db[[#This Row],[H_2]]-db[[#This Row],[H_1]]-1),"")</f>
        <v/>
      </c>
      <c r="W65" s="77" t="str">
        <f>IF(db[[#This Row],[QTY/ CTN B]]="","",LEFT(db[[#This Row],[QTY/ CTN B]],SEARCH(" ",db[[#This Row],[QTY/ CTN B]],1)-1))</f>
        <v>160</v>
      </c>
      <c r="X65" s="77" t="str">
        <f>IF(db[[#This Row],[QTY/ CTN B]]="","",RIGHT(db[[#This Row],[QTY/ CTN B]],LEN(db[[#This Row],[QTY/ CTN B]])-SEARCH(" ",db[[#This Row],[QTY/ CTN B]],1)))</f>
        <v>PCS</v>
      </c>
      <c r="Y65" s="77" t="str">
        <f>IF(db[[#This Row],[QTY/ CTN TG]]="",IF(db[[#This Row],[STN TG]]="","",12),LEFT(db[[#This Row],[QTY/ CTN TG]],SEARCH(" ",db[[#This Row],[QTY/ CTN TG]],1)-1))</f>
        <v/>
      </c>
      <c r="Z65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5" s="77" t="str">
        <f>IF(db[[#This Row],[STN K]]="","",IF(db[[#This Row],[STN TG]]="LSN",12,""))</f>
        <v/>
      </c>
      <c r="AB65" s="77" t="str">
        <f>IF(db[[#This Row],[STN TG]]="LSN","PCS","")</f>
        <v/>
      </c>
      <c r="AC65" s="77">
        <f>db[[#This Row],[QTY B]]*IF(db[[#This Row],[QTY TG]]="",1,db[[#This Row],[QTY TG]])*IF(db[[#This Row],[QTY K]]="",1,db[[#This Row],[QTY K]])</f>
        <v>160</v>
      </c>
      <c r="AD65" s="77" t="str">
        <f>IF(db[[#This Row],[STN K]]="",IF(db[[#This Row],[STN TG]]="",db[[#This Row],[STN B]],db[[#This Row],[STN TG]]),db[[#This Row],[STN K]])</f>
        <v>PCS</v>
      </c>
      <c r="AE65" s="40"/>
    </row>
    <row r="66" spans="1:31" ht="16.5" customHeight="1" x14ac:dyDescent="0.25">
      <c r="A66" s="40">
        <f t="shared" ref="A66:A129" si="1">ROW()-1</f>
        <v>65</v>
      </c>
      <c r="B66" s="75" t="str">
        <f>LOWER(SUBSTITUTE(SUBSTITUTE(SUBSTITUTE(SUBSTITUTE(SUBSTITUTE(SUBSTITUTE(SUBSTITUTE(SUBSTITUTE(db[[#This Row],[NB BM]]," ",),".",""),"-",""),"(",""),")",""),"/",""),"""",""),"+",""))</f>
        <v>agenda706060kbc336</v>
      </c>
      <c r="C66" s="75" t="str">
        <f>LOWER(SUBSTITUTE(SUBSTITUTE(SUBSTITUTE(SUBSTITUTE(SUBSTITUTE(SUBSTITUTE(SUBSTITUTE(SUBSTITUTE(SUBSTITUTE(db[[#This Row],[NB NOTA]]," ",),".",""),"-",""),"(",""),")",""),",",""),"/",""),"""",""),"+",""))</f>
        <v>agenda706060kbc336</v>
      </c>
      <c r="D66" s="75" t="str">
        <f>LOWER(SUBSTITUTE(SUBSTITUTE(SUBSTITUTE(SUBSTITUTE(SUBSTITUTE(SUBSTITUTE(SUBSTITUTE(SUBSTITUTE(SUBSTITUTE(db[[#This Row],[NB PAJAK]]," ",""),"-",""),"(",""),")",""),".",""),",",""),"/",""),"""",""),"+",""))</f>
        <v/>
      </c>
      <c r="E66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agenda706060kbc336190pcsuntana</v>
      </c>
      <c r="F66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agenda706060kbc336190pcs</v>
      </c>
      <c r="G66" s="75" t="str">
        <f>db[[#This Row],[NB NOTA_C]]&amp;LOWER(SUBSTITUTE(SUBSTITUTE(SUBSTITUTE(SUBSTITUTE(SUBSTITUTE(SUBSTITUTE(SUBSTITUTE(SUBSTITUTE(SUBSTITUTE(db[[#This Row],[FAKTUR]]," ",),".",""),"-",""),"(",""),")",""),",",""),"/",""),"""",""),"+",""))</f>
        <v>agenda706060kbc336untana</v>
      </c>
      <c r="H66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agenda706060kbc336190pcsuntana</v>
      </c>
      <c r="I66" s="2" t="s">
        <v>5063</v>
      </c>
      <c r="J66" s="4" t="s">
        <v>5028</v>
      </c>
      <c r="K66" s="48"/>
      <c r="L66" s="2" t="s">
        <v>1336</v>
      </c>
      <c r="M66" s="76" t="e">
        <f>IF(db[[#This Row],[NB NOTA_C]]="","",COUNTIF([2]!B_MSK[concat],db[[#This Row],[NB NOTA_C]]))</f>
        <v>#REF!</v>
      </c>
      <c r="N66" s="9" t="s">
        <v>3127</v>
      </c>
      <c r="O66" s="5" t="s">
        <v>5057</v>
      </c>
      <c r="P66" s="2" t="s">
        <v>2416</v>
      </c>
      <c r="Q66" s="75"/>
      <c r="R66" s="75" t="str">
        <f>IF(db[[#This Row],[QTY/ CTN]]="","",SUBSTITUTE(SUBSTITUTE(SUBSTITUTE(db[[#This Row],[QTY/ CTN]]," ","_",2),"(",""),")","")&amp;"_")</f>
        <v>190 PCS_</v>
      </c>
      <c r="S66" s="75">
        <f>IF(db[[#This Row],[H_QTY/ CTN]]="","",SEARCH("_",db[[#This Row],[H_QTY/ CTN]]))</f>
        <v>8</v>
      </c>
      <c r="T66" s="75">
        <f>IF(db[[#This Row],[H_QTY/ CTN]]="","",LEN(db[[#This Row],[H_QTY/ CTN]]))</f>
        <v>8</v>
      </c>
      <c r="U66" s="77" t="str">
        <f>IF(db[[#This Row],[H_QTY/ CTN]]="","",LEFT(db[[#This Row],[H_QTY/ CTN]],db[[#This Row],[H_1]]-1))</f>
        <v>190 PCS</v>
      </c>
      <c r="V66" s="77" t="str">
        <f>IF(NOT(db[[#This Row],[H_1]]=db[[#This Row],[H_2]]),MID(db[[#This Row],[H_QTY/ CTN]],db[[#This Row],[H_1]]+1,db[[#This Row],[H_2]]-db[[#This Row],[H_1]]-1),"")</f>
        <v/>
      </c>
      <c r="W66" s="77" t="str">
        <f>IF(db[[#This Row],[QTY/ CTN B]]="","",LEFT(db[[#This Row],[QTY/ CTN B]],SEARCH(" ",db[[#This Row],[QTY/ CTN B]],1)-1))</f>
        <v>190</v>
      </c>
      <c r="X66" s="77" t="str">
        <f>IF(db[[#This Row],[QTY/ CTN B]]="","",RIGHT(db[[#This Row],[QTY/ CTN B]],LEN(db[[#This Row],[QTY/ CTN B]])-SEARCH(" ",db[[#This Row],[QTY/ CTN B]],1)))</f>
        <v>PCS</v>
      </c>
      <c r="Y66" s="77" t="str">
        <f>IF(db[[#This Row],[QTY/ CTN TG]]="",IF(db[[#This Row],[STN TG]]="","",12),LEFT(db[[#This Row],[QTY/ CTN TG]],SEARCH(" ",db[[#This Row],[QTY/ CTN TG]],1)-1))</f>
        <v/>
      </c>
      <c r="Z66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6" s="77" t="str">
        <f>IF(db[[#This Row],[STN K]]="","",IF(db[[#This Row],[STN TG]]="LSN",12,""))</f>
        <v/>
      </c>
      <c r="AB66" s="77" t="str">
        <f>IF(db[[#This Row],[STN TG]]="LSN","PCS","")</f>
        <v/>
      </c>
      <c r="AC66" s="77">
        <f>db[[#This Row],[QTY B]]*IF(db[[#This Row],[QTY TG]]="",1,db[[#This Row],[QTY TG]])*IF(db[[#This Row],[QTY K]]="",1,db[[#This Row],[QTY K]])</f>
        <v>190</v>
      </c>
      <c r="AD66" s="77" t="str">
        <f>IF(db[[#This Row],[STN K]]="",IF(db[[#This Row],[STN TG]]="",db[[#This Row],[STN B]],db[[#This Row],[STN TG]]),db[[#This Row],[STN K]])</f>
        <v>PCS</v>
      </c>
      <c r="AE66" s="40"/>
    </row>
    <row r="67" spans="1:31" ht="16.5" customHeight="1" x14ac:dyDescent="0.25">
      <c r="A67" s="78">
        <f t="shared" si="1"/>
        <v>66</v>
      </c>
      <c r="B67" s="79" t="str">
        <f>LOWER(SUBSTITUTE(SUBSTITUTE(SUBSTITUTE(SUBSTITUTE(SUBSTITUTE(SUBSTITUTE(SUBSTITUTE(SUBSTITUTE(db[[#This Row],[NB BM]]," ",),".",""),"-",""),"(",""),")",""),"/",""),"""",""),"+",""))</f>
        <v>agendadiaryd12b</v>
      </c>
      <c r="C67" s="79" t="str">
        <f>LOWER(SUBSTITUTE(SUBSTITUTE(SUBSTITUTE(SUBSTITUTE(SUBSTITUTE(SUBSTITUTE(SUBSTITUTE(SUBSTITUTE(SUBSTITUTE(db[[#This Row],[NB NOTA]]," ",),".",""),"-",""),"(",""),")",""),",",""),"/",""),"""",""),"+",""))</f>
        <v>agendadiaryd12b</v>
      </c>
      <c r="D67" s="79" t="str">
        <f>LOWER(SUBSTITUTE(SUBSTITUTE(SUBSTITUTE(SUBSTITUTE(SUBSTITUTE(SUBSTITUTE(SUBSTITUTE(SUBSTITUTE(SUBSTITUTE(db[[#This Row],[NB PAJAK]]," ",""),"-",""),"(",""),")",""),".",""),",",""),"/",""),"""",""),"+",""))</f>
        <v/>
      </c>
      <c r="E67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agendadiaryd12b144pcsuntana</v>
      </c>
      <c r="F67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agendadiaryd12b144pcs</v>
      </c>
      <c r="G67" s="79" t="str">
        <f>db[[#This Row],[NB NOTA_C]]&amp;LOWER(SUBSTITUTE(SUBSTITUTE(SUBSTITUTE(SUBSTITUTE(SUBSTITUTE(SUBSTITUTE(SUBSTITUTE(SUBSTITUTE(SUBSTITUTE(db[[#This Row],[FAKTUR]]," ",),".",""),"-",""),"(",""),")",""),",",""),"/",""),"""",""),"+",""))</f>
        <v>agendadiaryd12buntana</v>
      </c>
      <c r="H67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agendadiaryd12b144pcsuntana</v>
      </c>
      <c r="I67" s="2" t="s">
        <v>7563</v>
      </c>
      <c r="J67" s="70" t="s">
        <v>7485</v>
      </c>
      <c r="K67" s="71"/>
      <c r="L67" s="70" t="s">
        <v>1336</v>
      </c>
      <c r="M67" s="80" t="e">
        <f>IF(db[[#This Row],[NB NOTA_C]]="","",COUNTIF([2]!B_MSK[concat],db[[#This Row],[NB NOTA_C]]))</f>
        <v>#REF!</v>
      </c>
      <c r="N67" s="81" t="s">
        <v>1343</v>
      </c>
      <c r="O67" s="79" t="s">
        <v>1379</v>
      </c>
      <c r="P67" s="70"/>
      <c r="Q67" s="79"/>
      <c r="R67" s="79" t="str">
        <f>IF(db[[#This Row],[QTY/ CTN]]="","",SUBSTITUTE(SUBSTITUTE(SUBSTITUTE(db[[#This Row],[QTY/ CTN]]," ","_",2),"(",""),")","")&amp;"_")</f>
        <v>144 PCS_</v>
      </c>
      <c r="S67" s="79">
        <f>IF(db[[#This Row],[H_QTY/ CTN]]="","",SEARCH("_",db[[#This Row],[H_QTY/ CTN]]))</f>
        <v>8</v>
      </c>
      <c r="T67" s="79">
        <f>IF(db[[#This Row],[H_QTY/ CTN]]="","",LEN(db[[#This Row],[H_QTY/ CTN]]))</f>
        <v>8</v>
      </c>
      <c r="U67" s="78" t="str">
        <f>IF(db[[#This Row],[H_QTY/ CTN]]="","",LEFT(db[[#This Row],[H_QTY/ CTN]],db[[#This Row],[H_1]]-1))</f>
        <v>144 PCS</v>
      </c>
      <c r="V67" s="78" t="str">
        <f>IF(NOT(db[[#This Row],[H_1]]=db[[#This Row],[H_2]]),MID(db[[#This Row],[H_QTY/ CTN]],db[[#This Row],[H_1]]+1,db[[#This Row],[H_2]]-db[[#This Row],[H_1]]-1),"")</f>
        <v/>
      </c>
      <c r="W67" s="78" t="str">
        <f>IF(db[[#This Row],[QTY/ CTN B]]="","",LEFT(db[[#This Row],[QTY/ CTN B]],SEARCH(" ",db[[#This Row],[QTY/ CTN B]],1)-1))</f>
        <v>144</v>
      </c>
      <c r="X67" s="78" t="str">
        <f>IF(db[[#This Row],[QTY/ CTN B]]="","",RIGHT(db[[#This Row],[QTY/ CTN B]],LEN(db[[#This Row],[QTY/ CTN B]])-SEARCH(" ",db[[#This Row],[QTY/ CTN B]],1)))</f>
        <v>PCS</v>
      </c>
      <c r="Y67" s="78" t="str">
        <f>IF(db[[#This Row],[QTY/ CTN TG]]="",IF(db[[#This Row],[STN TG]]="","",12),LEFT(db[[#This Row],[QTY/ CTN TG]],SEARCH(" ",db[[#This Row],[QTY/ CTN TG]],1)-1))</f>
        <v/>
      </c>
      <c r="Z67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7" s="78" t="str">
        <f>IF(db[[#This Row],[STN K]]="","",IF(db[[#This Row],[STN TG]]="LSN",12,""))</f>
        <v/>
      </c>
      <c r="AB67" s="78" t="str">
        <f>IF(db[[#This Row],[STN TG]]="LSN","PCS","")</f>
        <v/>
      </c>
      <c r="AC67" s="78">
        <f>db[[#This Row],[QTY B]]*IF(db[[#This Row],[QTY TG]]="",1,db[[#This Row],[QTY TG]])*IF(db[[#This Row],[QTY K]]="",1,db[[#This Row],[QTY K]])</f>
        <v>144</v>
      </c>
      <c r="AD67" s="78" t="str">
        <f>IF(db[[#This Row],[STN K]]="",IF(db[[#This Row],[STN TG]]="",db[[#This Row],[STN B]],db[[#This Row],[STN TG]]),db[[#This Row],[STN K]])</f>
        <v>PCS</v>
      </c>
      <c r="AE67" s="78"/>
    </row>
    <row r="68" spans="1:31" ht="16.5" customHeight="1" x14ac:dyDescent="0.25">
      <c r="A68" s="78">
        <f t="shared" si="1"/>
        <v>67</v>
      </c>
      <c r="B68" s="79" t="str">
        <f>LOWER(SUBSTITUTE(SUBSTITUTE(SUBSTITUTE(SUBSTITUTE(SUBSTITUTE(SUBSTITUTE(SUBSTITUTE(SUBSTITUTE(db[[#This Row],[NB BM]]," ",),".",""),"-",""),"(",""),")",""),"/",""),"""",""),"+",""))</f>
        <v>agendapocketbankpb129</v>
      </c>
      <c r="C68" s="79" t="str">
        <f>LOWER(SUBSTITUTE(SUBSTITUTE(SUBSTITUTE(SUBSTITUTE(SUBSTITUTE(SUBSTITUTE(SUBSTITUTE(SUBSTITUTE(SUBSTITUTE(db[[#This Row],[NB NOTA]]," ",),".",""),"-",""),"(",""),")",""),",",""),"/",""),"""",""),"+",""))</f>
        <v>agendapcketbankpb129</v>
      </c>
      <c r="D68" s="79" t="str">
        <f>LOWER(SUBSTITUTE(SUBSTITUTE(SUBSTITUTE(SUBSTITUTE(SUBSTITUTE(SUBSTITUTE(SUBSTITUTE(SUBSTITUTE(SUBSTITUTE(db[[#This Row],[NB PAJAK]]," ",""),"-",""),"(",""),")",""),".",""),",",""),"/",""),"""",""),"+",""))</f>
        <v/>
      </c>
      <c r="E6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agendapocketbankpb129144pcsuntana</v>
      </c>
      <c r="F6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agendapcketbankpb129144pcs</v>
      </c>
      <c r="G68" s="79" t="str">
        <f>db[[#This Row],[NB NOTA_C]]&amp;LOWER(SUBSTITUTE(SUBSTITUTE(SUBSTITUTE(SUBSTITUTE(SUBSTITUTE(SUBSTITUTE(SUBSTITUTE(SUBSTITUTE(SUBSTITUTE(db[[#This Row],[FAKTUR]]," ",),".",""),"-",""),"(",""),")",""),",",""),"/",""),"""",""),"+",""))</f>
        <v>agendapcketbankpb129untana</v>
      </c>
      <c r="H6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agendapcketbankpb129144pcsuntana</v>
      </c>
      <c r="I68" s="2" t="s">
        <v>7564</v>
      </c>
      <c r="J68" s="70" t="s">
        <v>7486</v>
      </c>
      <c r="K68" s="71"/>
      <c r="L68" s="70" t="s">
        <v>1336</v>
      </c>
      <c r="M68" s="80" t="e">
        <f>IF(db[[#This Row],[NB NOTA_C]]="","",COUNTIF([2]!B_MSK[concat],db[[#This Row],[NB NOTA_C]]))</f>
        <v>#REF!</v>
      </c>
      <c r="N68" s="81" t="s">
        <v>1343</v>
      </c>
      <c r="O68" s="79" t="s">
        <v>1379</v>
      </c>
      <c r="P68" s="70"/>
      <c r="Q68" s="79"/>
      <c r="R68" s="79" t="str">
        <f>IF(db[[#This Row],[QTY/ CTN]]="","",SUBSTITUTE(SUBSTITUTE(SUBSTITUTE(db[[#This Row],[QTY/ CTN]]," ","_",2),"(",""),")","")&amp;"_")</f>
        <v>144 PCS_</v>
      </c>
      <c r="S68" s="79">
        <f>IF(db[[#This Row],[H_QTY/ CTN]]="","",SEARCH("_",db[[#This Row],[H_QTY/ CTN]]))</f>
        <v>8</v>
      </c>
      <c r="T68" s="79">
        <f>IF(db[[#This Row],[H_QTY/ CTN]]="","",LEN(db[[#This Row],[H_QTY/ CTN]]))</f>
        <v>8</v>
      </c>
      <c r="U68" s="78" t="str">
        <f>IF(db[[#This Row],[H_QTY/ CTN]]="","",LEFT(db[[#This Row],[H_QTY/ CTN]],db[[#This Row],[H_1]]-1))</f>
        <v>144 PCS</v>
      </c>
      <c r="V68" s="78" t="str">
        <f>IF(NOT(db[[#This Row],[H_1]]=db[[#This Row],[H_2]]),MID(db[[#This Row],[H_QTY/ CTN]],db[[#This Row],[H_1]]+1,db[[#This Row],[H_2]]-db[[#This Row],[H_1]]-1),"")</f>
        <v/>
      </c>
      <c r="W68" s="78" t="str">
        <f>IF(db[[#This Row],[QTY/ CTN B]]="","",LEFT(db[[#This Row],[QTY/ CTN B]],SEARCH(" ",db[[#This Row],[QTY/ CTN B]],1)-1))</f>
        <v>144</v>
      </c>
      <c r="X68" s="78" t="str">
        <f>IF(db[[#This Row],[QTY/ CTN B]]="","",RIGHT(db[[#This Row],[QTY/ CTN B]],LEN(db[[#This Row],[QTY/ CTN B]])-SEARCH(" ",db[[#This Row],[QTY/ CTN B]],1)))</f>
        <v>PCS</v>
      </c>
      <c r="Y68" s="78" t="str">
        <f>IF(db[[#This Row],[QTY/ CTN TG]]="",IF(db[[#This Row],[STN TG]]="","",12),LEFT(db[[#This Row],[QTY/ CTN TG]],SEARCH(" ",db[[#This Row],[QTY/ CTN TG]],1)-1))</f>
        <v/>
      </c>
      <c r="Z6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8" s="78" t="str">
        <f>IF(db[[#This Row],[STN K]]="","",IF(db[[#This Row],[STN TG]]="LSN",12,""))</f>
        <v/>
      </c>
      <c r="AB68" s="78" t="str">
        <f>IF(db[[#This Row],[STN TG]]="LSN","PCS","")</f>
        <v/>
      </c>
      <c r="AC68" s="78">
        <f>db[[#This Row],[QTY B]]*IF(db[[#This Row],[QTY TG]]="",1,db[[#This Row],[QTY TG]])*IF(db[[#This Row],[QTY K]]="",1,db[[#This Row],[QTY K]])</f>
        <v>144</v>
      </c>
      <c r="AD68" s="78" t="str">
        <f>IF(db[[#This Row],[STN K]]="",IF(db[[#This Row],[STN TG]]="",db[[#This Row],[STN B]],db[[#This Row],[STN TG]]),db[[#This Row],[STN K]])</f>
        <v>PCS</v>
      </c>
      <c r="AE68" s="78"/>
    </row>
    <row r="69" spans="1:31" ht="16.5" customHeight="1" x14ac:dyDescent="0.25">
      <c r="A69" s="40">
        <f t="shared" si="1"/>
        <v>68</v>
      </c>
      <c r="B69" s="5" t="str">
        <f>LOWER(SUBSTITUTE(SUBSTITUTE(SUBSTITUTE(SUBSTITUTE(SUBSTITUTE(SUBSTITUTE(SUBSTITUTE(SUBSTITUTE(db[[#This Row],[NB BM]]," ",),".",""),"-",""),"(",""),")",""),"/",""),"""",""),"+",""))</f>
        <v>agendapolospc100mix</v>
      </c>
      <c r="C69" s="5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D69" s="5" t="str">
        <f>LOWER(SUBSTITUTE(SUBSTITUTE(SUBSTITUTE(SUBSTITUTE(SUBSTITUTE(SUBSTITUTE(SUBSTITUTE(SUBSTITUTE(SUBSTITUTE(db[[#This Row],[NB PAJAK]]," ",""),"-",""),"(",""),")",""),".",""),",",""),"/",""),"""",""),"+",""))</f>
        <v/>
      </c>
      <c r="E6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agendapolospc100mix120pcsuntana</v>
      </c>
      <c r="F6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agendapolospc100mix120pcs</v>
      </c>
      <c r="G69" s="5" t="str">
        <f>db[[#This Row],[NB NOTA_C]]&amp;LOWER(SUBSTITUTE(SUBSTITUTE(SUBSTITUTE(SUBSTITUTE(SUBSTITUTE(SUBSTITUTE(SUBSTITUTE(SUBSTITUTE(SUBSTITUTE(db[[#This Row],[FAKTUR]]," ",),".",""),"-",""),"(",""),")",""),",",""),"/",""),"""",""),"+",""))</f>
        <v>agendapolospc100mixuntana</v>
      </c>
      <c r="H6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agendapolospc100mix120pcsuntana</v>
      </c>
      <c r="I69" s="2" t="s">
        <v>797</v>
      </c>
      <c r="J69" s="2" t="s">
        <v>1010</v>
      </c>
      <c r="K69" s="14"/>
      <c r="L69" s="2" t="s">
        <v>1336</v>
      </c>
      <c r="M69" s="34" t="e">
        <f>IF(db[[#This Row],[NB NOTA_C]]="","",COUNTIF([2]!B_MSK[concat],db[[#This Row],[NB NOTA_C]]))</f>
        <v>#REF!</v>
      </c>
      <c r="N69" s="14" t="s">
        <v>1343</v>
      </c>
      <c r="O69" s="2" t="s">
        <v>1382</v>
      </c>
      <c r="P69" s="2" t="s">
        <v>2416</v>
      </c>
      <c r="R69" s="2" t="str">
        <f>IF(db[[#This Row],[QTY/ CTN]]="","",SUBSTITUTE(SUBSTITUTE(SUBSTITUTE(db[[#This Row],[QTY/ CTN]]," ","_",2),"(",""),")","")&amp;"_")</f>
        <v>120 PCS_</v>
      </c>
      <c r="S69" s="2">
        <f>IF(db[[#This Row],[H_QTY/ CTN]]="","",SEARCH("_",db[[#This Row],[H_QTY/ CTN]]))</f>
        <v>8</v>
      </c>
      <c r="T69" s="2">
        <f>IF(db[[#This Row],[H_QTY/ CTN]]="","",LEN(db[[#This Row],[H_QTY/ CTN]]))</f>
        <v>8</v>
      </c>
      <c r="U69" s="41" t="str">
        <f>IF(db[[#This Row],[H_QTY/ CTN]]="","",LEFT(db[[#This Row],[H_QTY/ CTN]],db[[#This Row],[H_1]]-1))</f>
        <v>120 PCS</v>
      </c>
      <c r="V69" s="40" t="str">
        <f>IF(NOT(db[[#This Row],[H_1]]=db[[#This Row],[H_2]]),MID(db[[#This Row],[H_QTY/ CTN]],db[[#This Row],[H_1]]+1,db[[#This Row],[H_2]]-db[[#This Row],[H_1]]-1),"")</f>
        <v/>
      </c>
      <c r="W69" s="40" t="str">
        <f>IF(db[[#This Row],[QTY/ CTN B]]="","",LEFT(db[[#This Row],[QTY/ CTN B]],SEARCH(" ",db[[#This Row],[QTY/ CTN B]],1)-1))</f>
        <v>120</v>
      </c>
      <c r="X69" s="40" t="str">
        <f>IF(db[[#This Row],[QTY/ CTN B]]="","",RIGHT(db[[#This Row],[QTY/ CTN B]],LEN(db[[#This Row],[QTY/ CTN B]])-SEARCH(" ",db[[#This Row],[QTY/ CTN B]],1)))</f>
        <v>PCS</v>
      </c>
      <c r="Y69" s="40" t="str">
        <f>IF(db[[#This Row],[QTY/ CTN TG]]="",IF(db[[#This Row],[STN TG]]="","",12),LEFT(db[[#This Row],[QTY/ CTN TG]],SEARCH(" ",db[[#This Row],[QTY/ CTN TG]],1)-1))</f>
        <v/>
      </c>
      <c r="Z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9" s="40" t="str">
        <f>IF(db[[#This Row],[STN K]]="","",IF(db[[#This Row],[STN TG]]="LSN",12,""))</f>
        <v/>
      </c>
      <c r="AB69" s="40" t="str">
        <f>IF(db[[#This Row],[STN TG]]="LSN","PCS","")</f>
        <v/>
      </c>
      <c r="AC69" s="40">
        <f>db[[#This Row],[QTY B]]*IF(db[[#This Row],[QTY TG]]="",1,db[[#This Row],[QTY TG]])*IF(db[[#This Row],[QTY K]]="",1,db[[#This Row],[QTY K]])</f>
        <v>120</v>
      </c>
      <c r="AD69" s="40" t="str">
        <f>IF(db[[#This Row],[STN K]]="",IF(db[[#This Row],[STN TG]]="",db[[#This Row],[STN B]],db[[#This Row],[STN TG]]),db[[#This Row],[STN K]])</f>
        <v>PCS</v>
      </c>
      <c r="AE69" s="40"/>
    </row>
    <row r="70" spans="1:31" ht="16.5" customHeight="1" x14ac:dyDescent="0.25">
      <c r="A70" s="78">
        <f t="shared" si="1"/>
        <v>69</v>
      </c>
      <c r="B70" s="79" t="str">
        <f>LOWER(SUBSTITUTE(SUBSTITUTE(SUBSTITUTE(SUBSTITUTE(SUBSTITUTE(SUBSTITUTE(SUBSTITUTE(SUBSTITUTE(db[[#This Row],[NB BM]]," ",),".",""),"-",""),"(",""),")",""),"/",""),"""",""),"+",""))</f>
        <v>agendaprodeluxepc122besar</v>
      </c>
      <c r="C70" s="79" t="str">
        <f>LOWER(SUBSTITUTE(SUBSTITUTE(SUBSTITUTE(SUBSTITUTE(SUBSTITUTE(SUBSTITUTE(SUBSTITUTE(SUBSTITUTE(SUBSTITUTE(db[[#This Row],[NB NOTA]]," ",),".",""),"-",""),"(",""),")",""),",",""),"/",""),"""",""),"+",""))</f>
        <v>agendaprodeluxebsrpc122</v>
      </c>
      <c r="D70" s="79" t="str">
        <f>LOWER(SUBSTITUTE(SUBSTITUTE(SUBSTITUTE(SUBSTITUTE(SUBSTITUTE(SUBSTITUTE(SUBSTITUTE(SUBSTITUTE(SUBSTITUTE(db[[#This Row],[NB PAJAK]]," ",""),"-",""),"(",""),")",""),".",""),",",""),"/",""),"""",""),"+",""))</f>
        <v/>
      </c>
      <c r="E70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agendaprodeluxepc122besar60pcsuntana</v>
      </c>
      <c r="F70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agendaprodeluxebsrpc12260pcs</v>
      </c>
      <c r="G70" s="79" t="str">
        <f>db[[#This Row],[NB NOTA_C]]&amp;LOWER(SUBSTITUTE(SUBSTITUTE(SUBSTITUTE(SUBSTITUTE(SUBSTITUTE(SUBSTITUTE(SUBSTITUTE(SUBSTITUTE(SUBSTITUTE(db[[#This Row],[FAKTUR]]," ",),".",""),"-",""),"(",""),")",""),",",""),"/",""),"""",""),"+",""))</f>
        <v>agendaprodeluxebsrpc122untana</v>
      </c>
      <c r="H70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agendaprodeluxebsrpc12260pcsuntana</v>
      </c>
      <c r="I70" s="70" t="s">
        <v>7440</v>
      </c>
      <c r="J70" s="70" t="s">
        <v>7432</v>
      </c>
      <c r="K70" s="71"/>
      <c r="L70" s="70" t="s">
        <v>1336</v>
      </c>
      <c r="M70" s="80" t="e">
        <f>IF(db[[#This Row],[NB NOTA_C]]="","",COUNTIF([2]!B_MSK[concat],db[[#This Row],[NB NOTA_C]]))</f>
        <v>#REF!</v>
      </c>
      <c r="N70" s="81" t="s">
        <v>1343</v>
      </c>
      <c r="O70" s="79" t="s">
        <v>1380</v>
      </c>
      <c r="P70" s="70" t="s">
        <v>2416</v>
      </c>
      <c r="Q70" s="79"/>
      <c r="R70" s="79" t="str">
        <f>IF(db[[#This Row],[QTY/ CTN]]="","",SUBSTITUTE(SUBSTITUTE(SUBSTITUTE(db[[#This Row],[QTY/ CTN]]," ","_",2),"(",""),")","")&amp;"_")</f>
        <v>60 PCS_</v>
      </c>
      <c r="S70" s="79">
        <f>IF(db[[#This Row],[H_QTY/ CTN]]="","",SEARCH("_",db[[#This Row],[H_QTY/ CTN]]))</f>
        <v>7</v>
      </c>
      <c r="T70" s="79">
        <f>IF(db[[#This Row],[H_QTY/ CTN]]="","",LEN(db[[#This Row],[H_QTY/ CTN]]))</f>
        <v>7</v>
      </c>
      <c r="U70" s="78" t="str">
        <f>IF(db[[#This Row],[H_QTY/ CTN]]="","",LEFT(db[[#This Row],[H_QTY/ CTN]],db[[#This Row],[H_1]]-1))</f>
        <v>60 PCS</v>
      </c>
      <c r="V70" s="78" t="str">
        <f>IF(NOT(db[[#This Row],[H_1]]=db[[#This Row],[H_2]]),MID(db[[#This Row],[H_QTY/ CTN]],db[[#This Row],[H_1]]+1,db[[#This Row],[H_2]]-db[[#This Row],[H_1]]-1),"")</f>
        <v/>
      </c>
      <c r="W70" s="78" t="str">
        <f>IF(db[[#This Row],[QTY/ CTN B]]="","",LEFT(db[[#This Row],[QTY/ CTN B]],SEARCH(" ",db[[#This Row],[QTY/ CTN B]],1)-1))</f>
        <v>60</v>
      </c>
      <c r="X70" s="78" t="str">
        <f>IF(db[[#This Row],[QTY/ CTN B]]="","",RIGHT(db[[#This Row],[QTY/ CTN B]],LEN(db[[#This Row],[QTY/ CTN B]])-SEARCH(" ",db[[#This Row],[QTY/ CTN B]],1)))</f>
        <v>PCS</v>
      </c>
      <c r="Y70" s="78" t="str">
        <f>IF(db[[#This Row],[QTY/ CTN TG]]="",IF(db[[#This Row],[STN TG]]="","",12),LEFT(db[[#This Row],[QTY/ CTN TG]],SEARCH(" ",db[[#This Row],[QTY/ CTN TG]],1)-1))</f>
        <v/>
      </c>
      <c r="Z70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0" s="78" t="str">
        <f>IF(db[[#This Row],[STN K]]="","",IF(db[[#This Row],[STN TG]]="LSN",12,""))</f>
        <v/>
      </c>
      <c r="AB70" s="78" t="str">
        <f>IF(db[[#This Row],[STN TG]]="LSN","PCS","")</f>
        <v/>
      </c>
      <c r="AC70" s="78">
        <f>db[[#This Row],[QTY B]]*IF(db[[#This Row],[QTY TG]]="",1,db[[#This Row],[QTY TG]])*IF(db[[#This Row],[QTY K]]="",1,db[[#This Row],[QTY K]])</f>
        <v>60</v>
      </c>
      <c r="AD70" s="78" t="str">
        <f>IF(db[[#This Row],[STN K]]="",IF(db[[#This Row],[STN TG]]="",db[[#This Row],[STN B]],db[[#This Row],[STN TG]]),db[[#This Row],[STN K]])</f>
        <v>PCS</v>
      </c>
      <c r="AE70" s="78"/>
    </row>
    <row r="71" spans="1:31" ht="16.5" customHeight="1" x14ac:dyDescent="0.25">
      <c r="A71" s="40">
        <f t="shared" si="1"/>
        <v>70</v>
      </c>
      <c r="B71" s="5" t="str">
        <f>LOWER(SUBSTITUTE(SUBSTITUTE(SUBSTITUTE(SUBSTITUTE(SUBSTITUTE(SUBSTITUTE(SUBSTITUTE(SUBSTITUTE(db[[#This Row],[NB BM]]," ",),".",""),"-",""),"(",""),")",""),"/",""),"""",""),"+",""))</f>
        <v>agendaprodeluxebesarpc122wk</v>
      </c>
      <c r="C71" s="5" t="str">
        <f>LOWER(SUBSTITUTE(SUBSTITUTE(SUBSTITUTE(SUBSTITUTE(SUBSTITUTE(SUBSTITUTE(SUBSTITUTE(SUBSTITUTE(SUBSTITUTE(db[[#This Row],[NB NOTA]]," ",),".",""),"-",""),"(",""),")",""),",",""),"/",""),"""",""),"+",""))</f>
        <v>agendaprodeluxebsrpc122wk</v>
      </c>
      <c r="D71" s="5" t="str">
        <f>LOWER(SUBSTITUTE(SUBSTITUTE(SUBSTITUTE(SUBSTITUTE(SUBSTITUTE(SUBSTITUTE(SUBSTITUTE(SUBSTITUTE(SUBSTITUTE(db[[#This Row],[NB PAJAK]]," ",""),"-",""),"(",""),")",""),".",""),",",""),"/",""),"""",""),"+",""))</f>
        <v/>
      </c>
      <c r="E7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agendaprodeluxebesarpc122wk60pcsuntana</v>
      </c>
      <c r="F7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agendaprodeluxebsrpc122wk60pcs</v>
      </c>
      <c r="G71" s="5" t="str">
        <f>db[[#This Row],[NB NOTA_C]]&amp;LOWER(SUBSTITUTE(SUBSTITUTE(SUBSTITUTE(SUBSTITUTE(SUBSTITUTE(SUBSTITUTE(SUBSTITUTE(SUBSTITUTE(SUBSTITUTE(db[[#This Row],[FAKTUR]]," ",),".",""),"-",""),"(",""),")",""),",",""),"/",""),"""",""),"+",""))</f>
        <v>agendaprodeluxebsrpc122wkuntana</v>
      </c>
      <c r="H7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agendaprodeluxebsrpc122wk60pcsuntana</v>
      </c>
      <c r="I71" s="2" t="s">
        <v>6042</v>
      </c>
      <c r="J71" s="2" t="s">
        <v>6017</v>
      </c>
      <c r="K71" s="14"/>
      <c r="L71" s="2" t="s">
        <v>1336</v>
      </c>
      <c r="M71" s="33" t="e">
        <f>IF(db[[#This Row],[NB NOTA_C]]="","",COUNTIF([2]!B_MSK[concat],db[[#This Row],[NB NOTA_C]]))</f>
        <v>#REF!</v>
      </c>
      <c r="N71" s="9" t="s">
        <v>1343</v>
      </c>
      <c r="O71" s="5" t="s">
        <v>1380</v>
      </c>
      <c r="P71" s="2" t="s">
        <v>2416</v>
      </c>
      <c r="Q71" s="5"/>
      <c r="R71" s="5" t="str">
        <f>IF(db[[#This Row],[QTY/ CTN]]="","",SUBSTITUTE(SUBSTITUTE(SUBSTITUTE(db[[#This Row],[QTY/ CTN]]," ","_",2),"(",""),")","")&amp;"_")</f>
        <v>60 PCS_</v>
      </c>
      <c r="S71" s="5">
        <f>IF(db[[#This Row],[H_QTY/ CTN]]="","",SEARCH("_",db[[#This Row],[H_QTY/ CTN]]))</f>
        <v>7</v>
      </c>
      <c r="T71" s="5">
        <f>IF(db[[#This Row],[H_QTY/ CTN]]="","",LEN(db[[#This Row],[H_QTY/ CTN]]))</f>
        <v>7</v>
      </c>
      <c r="U71" s="40" t="str">
        <f>IF(db[[#This Row],[H_QTY/ CTN]]="","",LEFT(db[[#This Row],[H_QTY/ CTN]],db[[#This Row],[H_1]]-1))</f>
        <v>60 PCS</v>
      </c>
      <c r="V71" s="40" t="str">
        <f>IF(NOT(db[[#This Row],[H_1]]=db[[#This Row],[H_2]]),MID(db[[#This Row],[H_QTY/ CTN]],db[[#This Row],[H_1]]+1,db[[#This Row],[H_2]]-db[[#This Row],[H_1]]-1),"")</f>
        <v/>
      </c>
      <c r="W71" s="40" t="str">
        <f>IF(db[[#This Row],[QTY/ CTN B]]="","",LEFT(db[[#This Row],[QTY/ CTN B]],SEARCH(" ",db[[#This Row],[QTY/ CTN B]],1)-1))</f>
        <v>60</v>
      </c>
      <c r="X71" s="40" t="str">
        <f>IF(db[[#This Row],[QTY/ CTN B]]="","",RIGHT(db[[#This Row],[QTY/ CTN B]],LEN(db[[#This Row],[QTY/ CTN B]])-SEARCH(" ",db[[#This Row],[QTY/ CTN B]],1)))</f>
        <v>PCS</v>
      </c>
      <c r="Y71" s="40" t="str">
        <f>IF(db[[#This Row],[QTY/ CTN TG]]="",IF(db[[#This Row],[STN TG]]="","",12),LEFT(db[[#This Row],[QTY/ CTN TG]],SEARCH(" ",db[[#This Row],[QTY/ CTN TG]],1)-1))</f>
        <v/>
      </c>
      <c r="Z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1" s="40" t="str">
        <f>IF(db[[#This Row],[STN K]]="","",IF(db[[#This Row],[STN TG]]="LSN",12,""))</f>
        <v/>
      </c>
      <c r="AB71" s="40" t="str">
        <f>IF(db[[#This Row],[STN TG]]="LSN","PCS","")</f>
        <v/>
      </c>
      <c r="AC71" s="40">
        <f>db[[#This Row],[QTY B]]*IF(db[[#This Row],[QTY TG]]="",1,db[[#This Row],[QTY TG]])*IF(db[[#This Row],[QTY K]]="",1,db[[#This Row],[QTY K]])</f>
        <v>60</v>
      </c>
      <c r="AD71" s="40" t="str">
        <f>IF(db[[#This Row],[STN K]]="",IF(db[[#This Row],[STN TG]]="",db[[#This Row],[STN B]],db[[#This Row],[STN TG]]),db[[#This Row],[STN K]])</f>
        <v>PCS</v>
      </c>
      <c r="AE71" s="40"/>
    </row>
    <row r="72" spans="1:31" ht="16.5" customHeight="1" x14ac:dyDescent="0.25">
      <c r="A72" s="40">
        <f t="shared" si="1"/>
        <v>71</v>
      </c>
      <c r="B72" s="5" t="str">
        <f>LOWER(SUBSTITUTE(SUBSTITUTE(SUBSTITUTE(SUBSTITUTE(SUBSTITUTE(SUBSTITUTE(SUBSTITUTE(SUBSTITUTE(db[[#This Row],[NB BM]]," ",),".",""),"-",""),"(",""),")",""),"/",""),"""",""),"+",""))</f>
        <v>agendaprodeluxepc121wkkecil</v>
      </c>
      <c r="C72" s="5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D72" s="5" t="str">
        <f>LOWER(SUBSTITUTE(SUBSTITUTE(SUBSTITUTE(SUBSTITUTE(SUBSTITUTE(SUBSTITUTE(SUBSTITUTE(SUBSTITUTE(SUBSTITUTE(db[[#This Row],[NB PAJAK]]," ",""),"-",""),"(",""),")",""),".",""),",",""),"/",""),"""",""),"+",""))</f>
        <v/>
      </c>
      <c r="E7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agendaprodeluxepc121wkkecil120pcsuntana</v>
      </c>
      <c r="F7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agendaprodeluxekclpc121wk120pcs</v>
      </c>
      <c r="G72" s="5" t="str">
        <f>db[[#This Row],[NB NOTA_C]]&amp;LOWER(SUBSTITUTE(SUBSTITUTE(SUBSTITUTE(SUBSTITUTE(SUBSTITUTE(SUBSTITUTE(SUBSTITUTE(SUBSTITUTE(SUBSTITUTE(db[[#This Row],[FAKTUR]]," ",),".",""),"-",""),"(",""),")",""),",",""),"/",""),"""",""),"+",""))</f>
        <v>agendaprodeluxekclpc121wkuntana</v>
      </c>
      <c r="H7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agendaprodeluxekclpc121wk120pcsuntana</v>
      </c>
      <c r="I72" s="2" t="s">
        <v>3052</v>
      </c>
      <c r="J72" s="2" t="s">
        <v>3049</v>
      </c>
      <c r="K72" s="14"/>
      <c r="L72" s="2" t="s">
        <v>1336</v>
      </c>
      <c r="M72" s="33" t="e">
        <f>IF(db[[#This Row],[NB NOTA_C]]="","",COUNTIF([2]!B_MSK[concat],db[[#This Row],[NB NOTA_C]]))</f>
        <v>#REF!</v>
      </c>
      <c r="N72" s="9" t="s">
        <v>1343</v>
      </c>
      <c r="O72" s="5" t="s">
        <v>1382</v>
      </c>
      <c r="P72" s="2" t="s">
        <v>2416</v>
      </c>
      <c r="Q72" s="5"/>
      <c r="R72" s="5" t="str">
        <f>IF(db[[#This Row],[QTY/ CTN]]="","",SUBSTITUTE(SUBSTITUTE(SUBSTITUTE(db[[#This Row],[QTY/ CTN]]," ","_",2),"(",""),")","")&amp;"_")</f>
        <v>120 PCS_</v>
      </c>
      <c r="S72" s="5">
        <f>IF(db[[#This Row],[H_QTY/ CTN]]="","",SEARCH("_",db[[#This Row],[H_QTY/ CTN]]))</f>
        <v>8</v>
      </c>
      <c r="T72" s="5">
        <f>IF(db[[#This Row],[H_QTY/ CTN]]="","",LEN(db[[#This Row],[H_QTY/ CTN]]))</f>
        <v>8</v>
      </c>
      <c r="U72" s="40" t="str">
        <f>IF(db[[#This Row],[H_QTY/ CTN]]="","",LEFT(db[[#This Row],[H_QTY/ CTN]],db[[#This Row],[H_1]]-1))</f>
        <v>120 PCS</v>
      </c>
      <c r="V72" s="40" t="str">
        <f>IF(NOT(db[[#This Row],[H_1]]=db[[#This Row],[H_2]]),MID(db[[#This Row],[H_QTY/ CTN]],db[[#This Row],[H_1]]+1,db[[#This Row],[H_2]]-db[[#This Row],[H_1]]-1),"")</f>
        <v/>
      </c>
      <c r="W72" s="40" t="str">
        <f>IF(db[[#This Row],[QTY/ CTN B]]="","",LEFT(db[[#This Row],[QTY/ CTN B]],SEARCH(" ",db[[#This Row],[QTY/ CTN B]],1)-1))</f>
        <v>120</v>
      </c>
      <c r="X72" s="40" t="str">
        <f>IF(db[[#This Row],[QTY/ CTN B]]="","",RIGHT(db[[#This Row],[QTY/ CTN B]],LEN(db[[#This Row],[QTY/ CTN B]])-SEARCH(" ",db[[#This Row],[QTY/ CTN B]],1)))</f>
        <v>PCS</v>
      </c>
      <c r="Y72" s="40" t="str">
        <f>IF(db[[#This Row],[QTY/ CTN TG]]="",IF(db[[#This Row],[STN TG]]="","",12),LEFT(db[[#This Row],[QTY/ CTN TG]],SEARCH(" ",db[[#This Row],[QTY/ CTN TG]],1)-1))</f>
        <v/>
      </c>
      <c r="Z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2" s="40" t="str">
        <f>IF(db[[#This Row],[STN K]]="","",IF(db[[#This Row],[STN TG]]="LSN",12,""))</f>
        <v/>
      </c>
      <c r="AB72" s="40" t="str">
        <f>IF(db[[#This Row],[STN TG]]="LSN","PCS","")</f>
        <v/>
      </c>
      <c r="AC72" s="40">
        <f>db[[#This Row],[QTY B]]*IF(db[[#This Row],[QTY TG]]="",1,db[[#This Row],[QTY TG]])*IF(db[[#This Row],[QTY K]]="",1,db[[#This Row],[QTY K]])</f>
        <v>120</v>
      </c>
      <c r="AD72" s="40" t="str">
        <f>IF(db[[#This Row],[STN K]]="",IF(db[[#This Row],[STN TG]]="",db[[#This Row],[STN B]],db[[#This Row],[STN TG]]),db[[#This Row],[STN K]])</f>
        <v>PCS</v>
      </c>
      <c r="AE72" s="40"/>
    </row>
    <row r="73" spans="1:31" ht="16.5" customHeight="1" x14ac:dyDescent="0.25">
      <c r="A73" s="40">
        <f t="shared" si="1"/>
        <v>72</v>
      </c>
      <c r="B73" s="75" t="str">
        <f>LOWER(SUBSTITUTE(SUBSTITUTE(SUBSTITUTE(SUBSTITUTE(SUBSTITUTE(SUBSTITUTE(SUBSTITUTE(SUBSTITUTE(db[[#This Row],[NB BM]]," ",),".",""),"-",""),"(",""),")",""),"/",""),"""",""),"+",""))</f>
        <v>agenda48kbc513hitam</v>
      </c>
      <c r="C73" s="75" t="str">
        <f>LOWER(SUBSTITUTE(SUBSTITUTE(SUBSTITUTE(SUBSTITUTE(SUBSTITUTE(SUBSTITUTE(SUBSTITUTE(SUBSTITUTE(SUBSTITUTE(db[[#This Row],[NB NOTA]]," ",),".",""),"-",""),"(",""),")",""),",",""),"/",""),"""",""),"+",""))</f>
        <v>agenda48khitambc513</v>
      </c>
      <c r="D73" s="75" t="str">
        <f>LOWER(SUBSTITUTE(SUBSTITUTE(SUBSTITUTE(SUBSTITUTE(SUBSTITUTE(SUBSTITUTE(SUBSTITUTE(SUBSTITUTE(SUBSTITUTE(db[[#This Row],[NB PAJAK]]," ",""),"-",""),"(",""),")",""),".",""),",",""),"/",""),"""",""),"+",""))</f>
        <v/>
      </c>
      <c r="E73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agenda48kbc513hitam200pcsuntana</v>
      </c>
      <c r="F73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agenda48khitambc513200pcs</v>
      </c>
      <c r="G73" s="75" t="str">
        <f>db[[#This Row],[NB NOTA_C]]&amp;LOWER(SUBSTITUTE(SUBSTITUTE(SUBSTITUTE(SUBSTITUTE(SUBSTITUTE(SUBSTITUTE(SUBSTITUTE(SUBSTITUTE(SUBSTITUTE(db[[#This Row],[FAKTUR]]," ",),".",""),"-",""),"(",""),")",""),",",""),"/",""),"""",""),"+",""))</f>
        <v>agenda48khitambc513untana</v>
      </c>
      <c r="H73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agenda48khitambc513200pcsuntana</v>
      </c>
      <c r="I73" s="2" t="s">
        <v>5064</v>
      </c>
      <c r="J73" s="4" t="s">
        <v>5032</v>
      </c>
      <c r="K73" s="48"/>
      <c r="L73" s="2" t="s">
        <v>1336</v>
      </c>
      <c r="M73" s="76" t="e">
        <f>IF(db[[#This Row],[NB NOTA_C]]="","",COUNTIF([2]!B_MSK[concat],db[[#This Row],[NB NOTA_C]]))</f>
        <v>#REF!</v>
      </c>
      <c r="N73" s="9" t="s">
        <v>3127</v>
      </c>
      <c r="O73" s="5" t="s">
        <v>1540</v>
      </c>
      <c r="P73" s="2" t="s">
        <v>2416</v>
      </c>
      <c r="Q73" s="75"/>
      <c r="R73" s="75" t="str">
        <f>IF(db[[#This Row],[QTY/ CTN]]="","",SUBSTITUTE(SUBSTITUTE(SUBSTITUTE(db[[#This Row],[QTY/ CTN]]," ","_",2),"(",""),")","")&amp;"_")</f>
        <v>200 PCS_</v>
      </c>
      <c r="S73" s="75">
        <f>IF(db[[#This Row],[H_QTY/ CTN]]="","",SEARCH("_",db[[#This Row],[H_QTY/ CTN]]))</f>
        <v>8</v>
      </c>
      <c r="T73" s="75">
        <f>IF(db[[#This Row],[H_QTY/ CTN]]="","",LEN(db[[#This Row],[H_QTY/ CTN]]))</f>
        <v>8</v>
      </c>
      <c r="U73" s="77" t="str">
        <f>IF(db[[#This Row],[H_QTY/ CTN]]="","",LEFT(db[[#This Row],[H_QTY/ CTN]],db[[#This Row],[H_1]]-1))</f>
        <v>200 PCS</v>
      </c>
      <c r="V73" s="77" t="str">
        <f>IF(NOT(db[[#This Row],[H_1]]=db[[#This Row],[H_2]]),MID(db[[#This Row],[H_QTY/ CTN]],db[[#This Row],[H_1]]+1,db[[#This Row],[H_2]]-db[[#This Row],[H_1]]-1),"")</f>
        <v/>
      </c>
      <c r="W73" s="77" t="str">
        <f>IF(db[[#This Row],[QTY/ CTN B]]="","",LEFT(db[[#This Row],[QTY/ CTN B]],SEARCH(" ",db[[#This Row],[QTY/ CTN B]],1)-1))</f>
        <v>200</v>
      </c>
      <c r="X73" s="77" t="str">
        <f>IF(db[[#This Row],[QTY/ CTN B]]="","",RIGHT(db[[#This Row],[QTY/ CTN B]],LEN(db[[#This Row],[QTY/ CTN B]])-SEARCH(" ",db[[#This Row],[QTY/ CTN B]],1)))</f>
        <v>PCS</v>
      </c>
      <c r="Y73" s="77" t="str">
        <f>IF(db[[#This Row],[QTY/ CTN TG]]="",IF(db[[#This Row],[STN TG]]="","",12),LEFT(db[[#This Row],[QTY/ CTN TG]],SEARCH(" ",db[[#This Row],[QTY/ CTN TG]],1)-1))</f>
        <v/>
      </c>
      <c r="Z73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3" s="77" t="str">
        <f>IF(db[[#This Row],[STN K]]="","",IF(db[[#This Row],[STN TG]]="LSN",12,""))</f>
        <v/>
      </c>
      <c r="AB73" s="77" t="str">
        <f>IF(db[[#This Row],[STN TG]]="LSN","PCS","")</f>
        <v/>
      </c>
      <c r="AC73" s="77">
        <f>db[[#This Row],[QTY B]]*IF(db[[#This Row],[QTY TG]]="",1,db[[#This Row],[QTY TG]])*IF(db[[#This Row],[QTY K]]="",1,db[[#This Row],[QTY K]])</f>
        <v>200</v>
      </c>
      <c r="AD73" s="77" t="str">
        <f>IF(db[[#This Row],[STN K]]="",IF(db[[#This Row],[STN TG]]="",db[[#This Row],[STN B]],db[[#This Row],[STN TG]]),db[[#This Row],[STN K]])</f>
        <v>PCS</v>
      </c>
      <c r="AE73" s="40"/>
    </row>
    <row r="74" spans="1:31" ht="16.5" customHeight="1" x14ac:dyDescent="0.25">
      <c r="A74" s="40">
        <f t="shared" si="1"/>
        <v>73</v>
      </c>
      <c r="B74" s="5" t="str">
        <f>LOWER(SUBSTITUTE(SUBSTITUTE(SUBSTITUTE(SUBSTITUTE(SUBSTITUTE(SUBSTITUTE(SUBSTITUTE(SUBSTITUTE(db[[#This Row],[NB BM]]," ",),".",""),"-",""),"(",""),")",""),"/",""),"""",""),"+",""))</f>
        <v>amploptaliexecutiveam310</v>
      </c>
      <c r="C74" s="5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D74" s="5" t="str">
        <f>LOWER(SUBSTITUTE(SUBSTITUTE(SUBSTITUTE(SUBSTITUTE(SUBSTITUTE(SUBSTITUTE(SUBSTITUTE(SUBSTITUTE(SUBSTITUTE(db[[#This Row],[NB PAJAK]]," ",""),"-",""),"(",""),")",""),".",""),",",""),"/",""),"""",""),"+",""))</f>
        <v/>
      </c>
      <c r="E7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amploptaliexecutiveam31010box100pcsuntana</v>
      </c>
      <c r="F7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amtaliexecutive31010box100pcs</v>
      </c>
      <c r="G74" s="5" t="str">
        <f>db[[#This Row],[NB NOTA_C]]&amp;LOWER(SUBSTITUTE(SUBSTITUTE(SUBSTITUTE(SUBSTITUTE(SUBSTITUTE(SUBSTITUTE(SUBSTITUTE(SUBSTITUTE(SUBSTITUTE(db[[#This Row],[FAKTUR]]," ",),".",""),"-",""),"(",""),")",""),",",""),"/",""),"""",""),"+",""))</f>
        <v>amtaliexecutive310untana</v>
      </c>
      <c r="H7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amtaliexecutive31010box100pcsuntana</v>
      </c>
      <c r="I74" s="2" t="s">
        <v>798</v>
      </c>
      <c r="J74" s="2" t="s">
        <v>1011</v>
      </c>
      <c r="K74" s="14"/>
      <c r="L74" s="2" t="s">
        <v>1336</v>
      </c>
      <c r="M74" s="34" t="e">
        <f>IF(db[[#This Row],[NB NOTA_C]]="","",COUNTIF([2]!B_MSK[concat],db[[#This Row],[NB NOTA_C]]))</f>
        <v>#REF!</v>
      </c>
      <c r="N74" s="14" t="s">
        <v>1345</v>
      </c>
      <c r="O74" s="2" t="s">
        <v>1383</v>
      </c>
      <c r="P74" s="2" t="s">
        <v>2412</v>
      </c>
      <c r="R74" s="2" t="str">
        <f>IF(db[[#This Row],[QTY/ CTN]]="","",SUBSTITUTE(SUBSTITUTE(SUBSTITUTE(db[[#This Row],[QTY/ CTN]]," ","_",2),"(",""),")","")&amp;"_")</f>
        <v>10 BOX_100 PCS_</v>
      </c>
      <c r="S74" s="2">
        <f>IF(db[[#This Row],[H_QTY/ CTN]]="","",SEARCH("_",db[[#This Row],[H_QTY/ CTN]]))</f>
        <v>7</v>
      </c>
      <c r="T74" s="2">
        <f>IF(db[[#This Row],[H_QTY/ CTN]]="","",LEN(db[[#This Row],[H_QTY/ CTN]]))</f>
        <v>15</v>
      </c>
      <c r="U74" s="41" t="str">
        <f>IF(db[[#This Row],[H_QTY/ CTN]]="","",LEFT(db[[#This Row],[H_QTY/ CTN]],db[[#This Row],[H_1]]-1))</f>
        <v>10 BOX</v>
      </c>
      <c r="V74" s="40" t="str">
        <f>IF(NOT(db[[#This Row],[H_1]]=db[[#This Row],[H_2]]),MID(db[[#This Row],[H_QTY/ CTN]],db[[#This Row],[H_1]]+1,db[[#This Row],[H_2]]-db[[#This Row],[H_1]]-1),"")</f>
        <v>100 PCS</v>
      </c>
      <c r="W74" s="40" t="str">
        <f>IF(db[[#This Row],[QTY/ CTN B]]="","",LEFT(db[[#This Row],[QTY/ CTN B]],SEARCH(" ",db[[#This Row],[QTY/ CTN B]],1)-1))</f>
        <v>10</v>
      </c>
      <c r="X74" s="40" t="str">
        <f>IF(db[[#This Row],[QTY/ CTN B]]="","",RIGHT(db[[#This Row],[QTY/ CTN B]],LEN(db[[#This Row],[QTY/ CTN B]])-SEARCH(" ",db[[#This Row],[QTY/ CTN B]],1)))</f>
        <v>BOX</v>
      </c>
      <c r="Y74" s="40" t="str">
        <f>IF(db[[#This Row],[QTY/ CTN TG]]="",IF(db[[#This Row],[STN TG]]="","",12),LEFT(db[[#This Row],[QTY/ CTN TG]],SEARCH(" ",db[[#This Row],[QTY/ CTN TG]],1)-1))</f>
        <v>100</v>
      </c>
      <c r="Z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" s="40" t="str">
        <f>IF(db[[#This Row],[STN K]]="","",IF(db[[#This Row],[STN TG]]="LSN",12,""))</f>
        <v/>
      </c>
      <c r="AB74" s="40" t="str">
        <f>IF(db[[#This Row],[STN TG]]="LSN","PCS","")</f>
        <v/>
      </c>
      <c r="AC74" s="40">
        <f>db[[#This Row],[QTY B]]*IF(db[[#This Row],[QTY TG]]="",1,db[[#This Row],[QTY TG]])*IF(db[[#This Row],[QTY K]]="",1,db[[#This Row],[QTY K]])</f>
        <v>1000</v>
      </c>
      <c r="AD74" s="40" t="str">
        <f>IF(db[[#This Row],[STN K]]="",IF(db[[#This Row],[STN TG]]="",db[[#This Row],[STN B]],db[[#This Row],[STN TG]]),db[[#This Row],[STN K]])</f>
        <v>PCS</v>
      </c>
      <c r="AE74" s="40"/>
    </row>
    <row r="75" spans="1:31" ht="16.5" customHeight="1" x14ac:dyDescent="0.25">
      <c r="A75" s="78">
        <f t="shared" si="1"/>
        <v>74</v>
      </c>
      <c r="B75" s="79" t="str">
        <f>LOWER(SUBSTITUTE(SUBSTITUTE(SUBSTITUTE(SUBSTITUTE(SUBSTITUTE(SUBSTITUTE(SUBSTITUTE(SUBSTITUTE(db[[#This Row],[NB BM]]," ",),".",""),"-",""),"(",""),")",""),"/",""),"""",""),"+",""))</f>
        <v>asahantoplesgolden</v>
      </c>
      <c r="C75" s="79" t="str">
        <f>LOWER(SUBSTITUTE(SUBSTITUTE(SUBSTITUTE(SUBSTITUTE(SUBSTITUTE(SUBSTITUTE(SUBSTITUTE(SUBSTITUTE(SUBSTITUTE(db[[#This Row],[NB NOTA]]," ",),".",""),"-",""),"(",""),")",""),",",""),"/",""),"""",""),"+",""))</f>
        <v>asahantoplesgolden</v>
      </c>
      <c r="D75" s="79" t="str">
        <f>LOWER(SUBSTITUTE(SUBSTITUTE(SUBSTITUTE(SUBSTITUTE(SUBSTITUTE(SUBSTITUTE(SUBSTITUTE(SUBSTITUTE(SUBSTITUTE(db[[#This Row],[NB PAJAK]]," ",""),"-",""),"(",""),")",""),".",""),",",""),"/",""),"""",""),"+",""))</f>
        <v/>
      </c>
      <c r="E75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asahantoplesgolden144pcsuntana</v>
      </c>
      <c r="F75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asahantoplesgolden144pcs</v>
      </c>
      <c r="G75" s="79" t="str">
        <f>db[[#This Row],[NB NOTA_C]]&amp;LOWER(SUBSTITUTE(SUBSTITUTE(SUBSTITUTE(SUBSTITUTE(SUBSTITUTE(SUBSTITUTE(SUBSTITUTE(SUBSTITUTE(SUBSTITUTE(db[[#This Row],[FAKTUR]]," ",),".",""),"-",""),"(",""),")",""),",",""),"/",""),"""",""),"+",""))</f>
        <v>asahantoplesgoldenuntana</v>
      </c>
      <c r="H75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asahantoplesgolden144pcsuntana</v>
      </c>
      <c r="I75" s="2" t="s">
        <v>7565</v>
      </c>
      <c r="J75" s="70" t="s">
        <v>7462</v>
      </c>
      <c r="K75" s="71"/>
      <c r="L75" s="70" t="s">
        <v>1336</v>
      </c>
      <c r="M75" s="80" t="e">
        <f>IF(db[[#This Row],[NB NOTA_C]]="","",COUNTIF([2]!B_MSK[concat],db[[#This Row],[NB NOTA_C]]))</f>
        <v>#REF!</v>
      </c>
      <c r="N75" s="81" t="s">
        <v>1350</v>
      </c>
      <c r="O75" s="79" t="s">
        <v>1379</v>
      </c>
      <c r="P75" s="70"/>
      <c r="Q75" s="79"/>
      <c r="R75" s="79" t="str">
        <f>IF(db[[#This Row],[QTY/ CTN]]="","",SUBSTITUTE(SUBSTITUTE(SUBSTITUTE(db[[#This Row],[QTY/ CTN]]," ","_",2),"(",""),")","")&amp;"_")</f>
        <v>144 PCS_</v>
      </c>
      <c r="S75" s="79">
        <f>IF(db[[#This Row],[H_QTY/ CTN]]="","",SEARCH("_",db[[#This Row],[H_QTY/ CTN]]))</f>
        <v>8</v>
      </c>
      <c r="T75" s="79">
        <f>IF(db[[#This Row],[H_QTY/ CTN]]="","",LEN(db[[#This Row],[H_QTY/ CTN]]))</f>
        <v>8</v>
      </c>
      <c r="U75" s="78" t="str">
        <f>IF(db[[#This Row],[H_QTY/ CTN]]="","",LEFT(db[[#This Row],[H_QTY/ CTN]],db[[#This Row],[H_1]]-1))</f>
        <v>144 PCS</v>
      </c>
      <c r="V75" s="78" t="str">
        <f>IF(NOT(db[[#This Row],[H_1]]=db[[#This Row],[H_2]]),MID(db[[#This Row],[H_QTY/ CTN]],db[[#This Row],[H_1]]+1,db[[#This Row],[H_2]]-db[[#This Row],[H_1]]-1),"")</f>
        <v/>
      </c>
      <c r="W75" s="78" t="str">
        <f>IF(db[[#This Row],[QTY/ CTN B]]="","",LEFT(db[[#This Row],[QTY/ CTN B]],SEARCH(" ",db[[#This Row],[QTY/ CTN B]],1)-1))</f>
        <v>144</v>
      </c>
      <c r="X75" s="78" t="str">
        <f>IF(db[[#This Row],[QTY/ CTN B]]="","",RIGHT(db[[#This Row],[QTY/ CTN B]],LEN(db[[#This Row],[QTY/ CTN B]])-SEARCH(" ",db[[#This Row],[QTY/ CTN B]],1)))</f>
        <v>PCS</v>
      </c>
      <c r="Y75" s="78" t="str">
        <f>IF(db[[#This Row],[QTY/ CTN TG]]="",IF(db[[#This Row],[STN TG]]="","",12),LEFT(db[[#This Row],[QTY/ CTN TG]],SEARCH(" ",db[[#This Row],[QTY/ CTN TG]],1)-1))</f>
        <v/>
      </c>
      <c r="Z75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5" s="78" t="str">
        <f>IF(db[[#This Row],[STN K]]="","",IF(db[[#This Row],[STN TG]]="LSN",12,""))</f>
        <v/>
      </c>
      <c r="AB75" s="78" t="str">
        <f>IF(db[[#This Row],[STN TG]]="LSN","PCS","")</f>
        <v/>
      </c>
      <c r="AC75" s="78">
        <f>db[[#This Row],[QTY B]]*IF(db[[#This Row],[QTY TG]]="",1,db[[#This Row],[QTY TG]])*IF(db[[#This Row],[QTY K]]="",1,db[[#This Row],[QTY K]])</f>
        <v>144</v>
      </c>
      <c r="AD75" s="78" t="str">
        <f>IF(db[[#This Row],[STN K]]="",IF(db[[#This Row],[STN TG]]="",db[[#This Row],[STN B]],db[[#This Row],[STN TG]]),db[[#This Row],[STN K]])</f>
        <v>PCS</v>
      </c>
      <c r="AE75" s="78"/>
    </row>
    <row r="76" spans="1:31" ht="16.5" customHeight="1" x14ac:dyDescent="0.25">
      <c r="A76" s="40">
        <f t="shared" si="1"/>
        <v>75</v>
      </c>
      <c r="B76" s="5" t="str">
        <f>LOWER(SUBSTITUTE(SUBSTITUTE(SUBSTITUTE(SUBSTITUTE(SUBSTITUTE(SUBSTITUTE(SUBSTITUTE(SUBSTITUTE(db[[#This Row],[NB BM]]," ",),".",""),"-",""),"(",""),")",""),"/",""),"""",""),"+",""))</f>
        <v>shoppingbagb34</v>
      </c>
      <c r="C76" s="5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D76" s="5" t="str">
        <f>LOWER(SUBSTITUTE(SUBSTITUTE(SUBSTITUTE(SUBSTITUTE(SUBSTITUTE(SUBSTITUTE(SUBSTITUTE(SUBSTITUTE(SUBSTITUTE(db[[#This Row],[NB PAJAK]]," ",""),"-",""),"(",""),")",""),".",""),",",""),"/",""),"""",""),"+",""))</f>
        <v/>
      </c>
      <c r="E7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shoppingbagb34720pcsuntana</v>
      </c>
      <c r="F7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b34shoppingbag720pcs</v>
      </c>
      <c r="G76" s="5" t="str">
        <f>db[[#This Row],[NB NOTA_C]]&amp;LOWER(SUBSTITUTE(SUBSTITUTE(SUBSTITUTE(SUBSTITUTE(SUBSTITUTE(SUBSTITUTE(SUBSTITUTE(SUBSTITUTE(SUBSTITUTE(db[[#This Row],[FAKTUR]]," ",),".",""),"-",""),"(",""),")",""),",",""),"/",""),"""",""),"+",""))</f>
        <v>b34shoppingbaguntana</v>
      </c>
      <c r="H7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b34shoppingbag720pcsuntana</v>
      </c>
      <c r="I76" s="2" t="s">
        <v>1691</v>
      </c>
      <c r="J76" s="2" t="s">
        <v>2574</v>
      </c>
      <c r="K76" s="14"/>
      <c r="L76" s="2" t="s">
        <v>1336</v>
      </c>
      <c r="M76" s="34" t="e">
        <f>IF(db[[#This Row],[NB NOTA_C]]="","",COUNTIF([2]!B_MSK[concat],db[[#This Row],[NB NOTA_C]]))</f>
        <v>#REF!</v>
      </c>
      <c r="N76" s="9" t="s">
        <v>1842</v>
      </c>
      <c r="O76" s="5" t="s">
        <v>1866</v>
      </c>
      <c r="P76" s="2" t="s">
        <v>2452</v>
      </c>
      <c r="R76" s="2" t="str">
        <f>IF(db[[#This Row],[QTY/ CTN]]="","",SUBSTITUTE(SUBSTITUTE(SUBSTITUTE(db[[#This Row],[QTY/ CTN]]," ","_",2),"(",""),")","")&amp;"_")</f>
        <v>720 PCS_</v>
      </c>
      <c r="S76" s="2">
        <f>IF(db[[#This Row],[H_QTY/ CTN]]="","",SEARCH("_",db[[#This Row],[H_QTY/ CTN]]))</f>
        <v>8</v>
      </c>
      <c r="T76" s="2">
        <f>IF(db[[#This Row],[H_QTY/ CTN]]="","",LEN(db[[#This Row],[H_QTY/ CTN]]))</f>
        <v>8</v>
      </c>
      <c r="U76" s="41" t="str">
        <f>IF(db[[#This Row],[H_QTY/ CTN]]="","",LEFT(db[[#This Row],[H_QTY/ CTN]],db[[#This Row],[H_1]]-1))</f>
        <v>720 PCS</v>
      </c>
      <c r="V76" s="40" t="str">
        <f>IF(NOT(db[[#This Row],[H_1]]=db[[#This Row],[H_2]]),MID(db[[#This Row],[H_QTY/ CTN]],db[[#This Row],[H_1]]+1,db[[#This Row],[H_2]]-db[[#This Row],[H_1]]-1),"")</f>
        <v/>
      </c>
      <c r="W76" s="40" t="str">
        <f>IF(db[[#This Row],[QTY/ CTN B]]="","",LEFT(db[[#This Row],[QTY/ CTN B]],SEARCH(" ",db[[#This Row],[QTY/ CTN B]],1)-1))</f>
        <v>720</v>
      </c>
      <c r="X76" s="40" t="str">
        <f>IF(db[[#This Row],[QTY/ CTN B]]="","",RIGHT(db[[#This Row],[QTY/ CTN B]],LEN(db[[#This Row],[QTY/ CTN B]])-SEARCH(" ",db[[#This Row],[QTY/ CTN B]],1)))</f>
        <v>PCS</v>
      </c>
      <c r="Y76" s="40" t="str">
        <f>IF(db[[#This Row],[QTY/ CTN TG]]="",IF(db[[#This Row],[STN TG]]="","",12),LEFT(db[[#This Row],[QTY/ CTN TG]],SEARCH(" ",db[[#This Row],[QTY/ CTN TG]],1)-1))</f>
        <v/>
      </c>
      <c r="Z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6" s="40" t="str">
        <f>IF(db[[#This Row],[STN K]]="","",IF(db[[#This Row],[STN TG]]="LSN",12,""))</f>
        <v/>
      </c>
      <c r="AB76" s="40" t="str">
        <f>IF(db[[#This Row],[STN TG]]="LSN","PCS","")</f>
        <v/>
      </c>
      <c r="AC76" s="40">
        <f>db[[#This Row],[QTY B]]*IF(db[[#This Row],[QTY TG]]="",1,db[[#This Row],[QTY TG]])*IF(db[[#This Row],[QTY K]]="",1,db[[#This Row],[QTY K]])</f>
        <v>720</v>
      </c>
      <c r="AD76" s="40" t="str">
        <f>IF(db[[#This Row],[STN K]]="",IF(db[[#This Row],[STN TG]]="",db[[#This Row],[STN B]],db[[#This Row],[STN TG]]),db[[#This Row],[STN K]])</f>
        <v>PCS</v>
      </c>
      <c r="AE76" s="40"/>
    </row>
    <row r="77" spans="1:31" ht="16.5" customHeight="1" x14ac:dyDescent="0.25">
      <c r="A77" s="40">
        <f t="shared" si="1"/>
        <v>76</v>
      </c>
      <c r="B77" s="82" t="str">
        <f>LOWER(SUBSTITUTE(SUBSTITUTE(SUBSTITUTE(SUBSTITUTE(SUBSTITUTE(SUBSTITUTE(SUBSTITUTE(SUBSTITUTE(db[[#This Row],[NB BM]]," ",),".",""),"-",""),"(",""),")",""),"/",""),"""",""),"+",""))</f>
        <v>binderb516kb593832bailingniao</v>
      </c>
      <c r="C77" s="82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D77" s="82" t="str">
        <f>LOWER(SUBSTITUTE(SUBSTITUTE(SUBSTITUTE(SUBSTITUTE(SUBSTITUTE(SUBSTITUTE(SUBSTITUTE(SUBSTITUTE(SUBSTITUTE(db[[#This Row],[NB PAJAK]]," ",""),"-",""),"(",""),")",""),".",""),",",""),"/",""),"""",""),"+",""))</f>
        <v/>
      </c>
      <c r="E77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binderb516kb593832bailingniao96pcsuntana</v>
      </c>
      <c r="F77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b593832binderb5|16kbailingniao9696pcs</v>
      </c>
      <c r="G77" s="82" t="str">
        <f>db[[#This Row],[NB NOTA_C]]&amp;LOWER(SUBSTITUTE(SUBSTITUTE(SUBSTITUTE(SUBSTITUTE(SUBSTITUTE(SUBSTITUTE(SUBSTITUTE(SUBSTITUTE(SUBSTITUTE(db[[#This Row],[FAKTUR]]," ",),".",""),"-",""),"(",""),")",""),",",""),"/",""),"""",""),"+",""))</f>
        <v>b593832binderb5|16kbailingniao96untana</v>
      </c>
      <c r="H77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b593832binderb5|16kbailingniao9696pcsuntana</v>
      </c>
      <c r="I77" s="7" t="s">
        <v>3438</v>
      </c>
      <c r="J77" s="7" t="s">
        <v>3436</v>
      </c>
      <c r="K77" s="15"/>
      <c r="L77" s="2" t="s">
        <v>1336</v>
      </c>
      <c r="M77" s="83" t="e">
        <f>IF(db[[#This Row],[NB NOTA_C]]="","",COUNTIF([2]!B_MSK[concat],db[[#This Row],[NB NOTA_C]]))</f>
        <v>#REF!</v>
      </c>
      <c r="N77" s="84" t="s">
        <v>1354</v>
      </c>
      <c r="O77" s="82" t="s">
        <v>1388</v>
      </c>
      <c r="P77" s="7" t="s">
        <v>2439</v>
      </c>
      <c r="Q77" s="82"/>
      <c r="R77" s="82" t="str">
        <f>IF(db[[#This Row],[QTY/ CTN]]="","",SUBSTITUTE(SUBSTITUTE(SUBSTITUTE(db[[#This Row],[QTY/ CTN]]," ","_",2),"(",""),")","")&amp;"_")</f>
        <v>96 PCS_</v>
      </c>
      <c r="S77" s="82">
        <f>IF(db[[#This Row],[H_QTY/ CTN]]="","",SEARCH("_",db[[#This Row],[H_QTY/ CTN]]))</f>
        <v>7</v>
      </c>
      <c r="T77" s="82">
        <f>IF(db[[#This Row],[H_QTY/ CTN]]="","",LEN(db[[#This Row],[H_QTY/ CTN]]))</f>
        <v>7</v>
      </c>
      <c r="U77" s="85" t="str">
        <f>IF(db[[#This Row],[H_QTY/ CTN]]="","",LEFT(db[[#This Row],[H_QTY/ CTN]],db[[#This Row],[H_1]]-1))</f>
        <v>96 PCS</v>
      </c>
      <c r="V77" s="85" t="str">
        <f>IF(NOT(db[[#This Row],[H_1]]=db[[#This Row],[H_2]]),MID(db[[#This Row],[H_QTY/ CTN]],db[[#This Row],[H_1]]+1,db[[#This Row],[H_2]]-db[[#This Row],[H_1]]-1),"")</f>
        <v/>
      </c>
      <c r="W77" s="40" t="str">
        <f>IF(db[[#This Row],[QTY/ CTN B]]="","",LEFT(db[[#This Row],[QTY/ CTN B]],SEARCH(" ",db[[#This Row],[QTY/ CTN B]],1)-1))</f>
        <v>96</v>
      </c>
      <c r="X77" s="40" t="str">
        <f>IF(db[[#This Row],[QTY/ CTN B]]="","",RIGHT(db[[#This Row],[QTY/ CTN B]],LEN(db[[#This Row],[QTY/ CTN B]])-SEARCH(" ",db[[#This Row],[QTY/ CTN B]],1)))</f>
        <v>PCS</v>
      </c>
      <c r="Y77" s="40" t="str">
        <f>IF(db[[#This Row],[QTY/ CTN TG]]="",IF(db[[#This Row],[STN TG]]="","",12),LEFT(db[[#This Row],[QTY/ CTN TG]],SEARCH(" ",db[[#This Row],[QTY/ CTN TG]],1)-1))</f>
        <v/>
      </c>
      <c r="Z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" s="40" t="str">
        <f>IF(db[[#This Row],[STN K]]="","",IF(db[[#This Row],[STN TG]]="LSN",12,""))</f>
        <v/>
      </c>
      <c r="AB77" s="40" t="str">
        <f>IF(db[[#This Row],[STN TG]]="LSN","PCS","")</f>
        <v/>
      </c>
      <c r="AC77" s="40">
        <f>db[[#This Row],[QTY B]]*IF(db[[#This Row],[QTY TG]]="",1,db[[#This Row],[QTY TG]])*IF(db[[#This Row],[QTY K]]="",1,db[[#This Row],[QTY K]])</f>
        <v>96</v>
      </c>
      <c r="AD77" s="40" t="str">
        <f>IF(db[[#This Row],[STN K]]="",IF(db[[#This Row],[STN TG]]="",db[[#This Row],[STN B]],db[[#This Row],[STN TG]]),db[[#This Row],[STN K]])</f>
        <v>PCS</v>
      </c>
      <c r="AE77" s="40"/>
    </row>
    <row r="78" spans="1:31" ht="16.5" customHeight="1" x14ac:dyDescent="0.25">
      <c r="A78" s="40">
        <f t="shared" si="1"/>
        <v>77</v>
      </c>
      <c r="B78" s="5" t="str">
        <f>LOWER(SUBSTITUTE(SUBSTITUTE(SUBSTITUTE(SUBSTITUTE(SUBSTITUTE(SUBSTITUTE(SUBSTITUTE(SUBSTITUTE(db[[#This Row],[NB BM]]," ",),".",""),"-",""),"(",""),")",""),"/",""),"""",""),"+",""))</f>
        <v>tas30x25x15batik</v>
      </c>
      <c r="C78" s="5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D78" s="5" t="str">
        <f>LOWER(SUBSTITUTE(SUBSTITUTE(SUBSTITUTE(SUBSTITUTE(SUBSTITUTE(SUBSTITUTE(SUBSTITUTE(SUBSTITUTE(SUBSTITUTE(db[[#This Row],[NB PAJAK]]," ",""),"-",""),"(",""),")",""),".",""),",",""),"/",""),"""",""),"+",""))</f>
        <v/>
      </c>
      <c r="E7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tas30x25x15batik20lsnuntana</v>
      </c>
      <c r="F7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bag30*25*15batik20lsn</v>
      </c>
      <c r="G78" s="5" t="str">
        <f>db[[#This Row],[NB NOTA_C]]&amp;LOWER(SUBSTITUTE(SUBSTITUTE(SUBSTITUTE(SUBSTITUTE(SUBSTITUTE(SUBSTITUTE(SUBSTITUTE(SUBSTITUTE(SUBSTITUTE(db[[#This Row],[FAKTUR]]," ",),".",""),"-",""),"(",""),")",""),",",""),"/",""),"""",""),"+",""))</f>
        <v>bag30*25*15batikuntana</v>
      </c>
      <c r="H7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bag302515batik20lsnuntana</v>
      </c>
      <c r="I78" s="2" t="s">
        <v>989</v>
      </c>
      <c r="J78" s="2" t="s">
        <v>1272</v>
      </c>
      <c r="K78" s="14"/>
      <c r="L78" s="2" t="s">
        <v>1336</v>
      </c>
      <c r="M78" s="34" t="e">
        <f>IF(db[[#This Row],[NB NOTA_C]]="","",COUNTIF([2]!B_MSK[concat],db[[#This Row],[NB NOTA_C]]))</f>
        <v>#REF!</v>
      </c>
      <c r="N78" s="14" t="s">
        <v>1375</v>
      </c>
      <c r="O78" s="2" t="s">
        <v>1428</v>
      </c>
      <c r="P78" s="2" t="s">
        <v>2452</v>
      </c>
      <c r="R78" s="2" t="str">
        <f>IF(db[[#This Row],[QTY/ CTN]]="","",SUBSTITUTE(SUBSTITUTE(SUBSTITUTE(db[[#This Row],[QTY/ CTN]]," ","_",2),"(",""),")","")&amp;"_")</f>
        <v>20 LSN_</v>
      </c>
      <c r="S78" s="2">
        <f>IF(db[[#This Row],[H_QTY/ CTN]]="","",SEARCH("_",db[[#This Row],[H_QTY/ CTN]]))</f>
        <v>7</v>
      </c>
      <c r="T78" s="2">
        <f>IF(db[[#This Row],[H_QTY/ CTN]]="","",LEN(db[[#This Row],[H_QTY/ CTN]]))</f>
        <v>7</v>
      </c>
      <c r="U78" s="41" t="str">
        <f>IF(db[[#This Row],[H_QTY/ CTN]]="","",LEFT(db[[#This Row],[H_QTY/ CTN]],db[[#This Row],[H_1]]-1))</f>
        <v>20 LSN</v>
      </c>
      <c r="V78" s="40" t="str">
        <f>IF(NOT(db[[#This Row],[H_1]]=db[[#This Row],[H_2]]),MID(db[[#This Row],[H_QTY/ CTN]],db[[#This Row],[H_1]]+1,db[[#This Row],[H_2]]-db[[#This Row],[H_1]]-1),"")</f>
        <v/>
      </c>
      <c r="W78" s="40" t="str">
        <f>IF(db[[#This Row],[QTY/ CTN B]]="","",LEFT(db[[#This Row],[QTY/ CTN B]],SEARCH(" ",db[[#This Row],[QTY/ CTN B]],1)-1))</f>
        <v>20</v>
      </c>
      <c r="X78" s="40" t="str">
        <f>IF(db[[#This Row],[QTY/ CTN B]]="","",RIGHT(db[[#This Row],[QTY/ CTN B]],LEN(db[[#This Row],[QTY/ CTN B]])-SEARCH(" ",db[[#This Row],[QTY/ CTN B]],1)))</f>
        <v>LSN</v>
      </c>
      <c r="Y78" s="40">
        <f>IF(db[[#This Row],[QTY/ CTN TG]]="",IF(db[[#This Row],[STN TG]]="","",12),LEFT(db[[#This Row],[QTY/ CTN TG]],SEARCH(" ",db[[#This Row],[QTY/ CTN TG]],1)-1))</f>
        <v>12</v>
      </c>
      <c r="Z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8" s="40" t="str">
        <f>IF(db[[#This Row],[STN K]]="","",IF(db[[#This Row],[STN TG]]="LSN",12,""))</f>
        <v/>
      </c>
      <c r="AB78" s="40" t="str">
        <f>IF(db[[#This Row],[STN TG]]="LSN","PCS","")</f>
        <v/>
      </c>
      <c r="AC78" s="40">
        <f>db[[#This Row],[QTY B]]*IF(db[[#This Row],[QTY TG]]="",1,db[[#This Row],[QTY TG]])*IF(db[[#This Row],[QTY K]]="",1,db[[#This Row],[QTY K]])</f>
        <v>240</v>
      </c>
      <c r="AD78" s="40" t="str">
        <f>IF(db[[#This Row],[STN K]]="",IF(db[[#This Row],[STN TG]]="",db[[#This Row],[STN B]],db[[#This Row],[STN TG]]),db[[#This Row],[STN K]])</f>
        <v>PCS</v>
      </c>
      <c r="AE78" s="40"/>
    </row>
    <row r="79" spans="1:31" ht="16.5" customHeight="1" x14ac:dyDescent="0.25">
      <c r="A79" s="40">
        <f t="shared" si="1"/>
        <v>78</v>
      </c>
      <c r="B79" s="5" t="str">
        <f>LOWER(SUBSTITUTE(SUBSTITUTE(SUBSTITUTE(SUBSTITUTE(SUBSTITUTE(SUBSTITUTE(SUBSTITUTE(SUBSTITUTE(db[[#This Row],[NB BM]]," ",),".",""),"-",""),"(",""),")",""),"/",""),"""",""),"+",""))</f>
        <v>tas35x40x20beltbg15025</v>
      </c>
      <c r="C79" s="5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D79" s="5" t="str">
        <f>LOWER(SUBSTITUTE(SUBSTITUTE(SUBSTITUTE(SUBSTITUTE(SUBSTITUTE(SUBSTITUTE(SUBSTITUTE(SUBSTITUTE(SUBSTITUTE(db[[#This Row],[NB PAJAK]]," ",""),"-",""),"(",""),")",""),".",""),",",""),"/",""),"""",""),"+",""))</f>
        <v/>
      </c>
      <c r="E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tas35x40x20beltbg1502510lsnuntana</v>
      </c>
      <c r="F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bag35*40*20beltbg1502510lsn</v>
      </c>
      <c r="G79" s="5" t="str">
        <f>db[[#This Row],[NB NOTA_C]]&amp;LOWER(SUBSTITUTE(SUBSTITUTE(SUBSTITUTE(SUBSTITUTE(SUBSTITUTE(SUBSTITUTE(SUBSTITUTE(SUBSTITUTE(SUBSTITUTE(db[[#This Row],[FAKTUR]]," ",),".",""),"-",""),"(",""),")",""),",",""),"/",""),"""",""),"+",""))</f>
        <v>bag35*40*20beltbg15025untana</v>
      </c>
      <c r="H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bag354020beltbg1502510lsnuntana</v>
      </c>
      <c r="I79" s="2" t="s">
        <v>1705</v>
      </c>
      <c r="J79" s="2" t="s">
        <v>2250</v>
      </c>
      <c r="K79" s="14"/>
      <c r="L79" s="2" t="s">
        <v>1336</v>
      </c>
      <c r="M79" s="34" t="e">
        <f>IF(db[[#This Row],[NB NOTA_C]]="","",COUNTIF([2]!B_MSK[concat],db[[#This Row],[NB NOTA_C]]))</f>
        <v>#REF!</v>
      </c>
      <c r="N79" s="9" t="s">
        <v>1375</v>
      </c>
      <c r="O79" s="5" t="s">
        <v>1438</v>
      </c>
      <c r="P79" s="2" t="s">
        <v>2452</v>
      </c>
      <c r="R79" s="2" t="str">
        <f>IF(db[[#This Row],[QTY/ CTN]]="","",SUBSTITUTE(SUBSTITUTE(SUBSTITUTE(db[[#This Row],[QTY/ CTN]]," ","_",2),"(",""),")","")&amp;"_")</f>
        <v>10 LSN_</v>
      </c>
      <c r="S79" s="2">
        <f>IF(db[[#This Row],[H_QTY/ CTN]]="","",SEARCH("_",db[[#This Row],[H_QTY/ CTN]]))</f>
        <v>7</v>
      </c>
      <c r="T79" s="2">
        <f>IF(db[[#This Row],[H_QTY/ CTN]]="","",LEN(db[[#This Row],[H_QTY/ CTN]]))</f>
        <v>7</v>
      </c>
      <c r="U79" s="41" t="str">
        <f>IF(db[[#This Row],[H_QTY/ CTN]]="","",LEFT(db[[#This Row],[H_QTY/ CTN]],db[[#This Row],[H_1]]-1))</f>
        <v>10 LSN</v>
      </c>
      <c r="V79" s="40" t="str">
        <f>IF(NOT(db[[#This Row],[H_1]]=db[[#This Row],[H_2]]),MID(db[[#This Row],[H_QTY/ CTN]],db[[#This Row],[H_1]]+1,db[[#This Row],[H_2]]-db[[#This Row],[H_1]]-1),"")</f>
        <v/>
      </c>
      <c r="W79" s="40" t="str">
        <f>IF(db[[#This Row],[QTY/ CTN B]]="","",LEFT(db[[#This Row],[QTY/ CTN B]],SEARCH(" ",db[[#This Row],[QTY/ CTN B]],1)-1))</f>
        <v>10</v>
      </c>
      <c r="X79" s="40" t="str">
        <f>IF(db[[#This Row],[QTY/ CTN B]]="","",RIGHT(db[[#This Row],[QTY/ CTN B]],LEN(db[[#This Row],[QTY/ CTN B]])-SEARCH(" ",db[[#This Row],[QTY/ CTN B]],1)))</f>
        <v>LSN</v>
      </c>
      <c r="Y79" s="40">
        <f>IF(db[[#This Row],[QTY/ CTN TG]]="",IF(db[[#This Row],[STN TG]]="","",12),LEFT(db[[#This Row],[QTY/ CTN TG]],SEARCH(" ",db[[#This Row],[QTY/ CTN TG]],1)-1))</f>
        <v>12</v>
      </c>
      <c r="Z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9" s="40" t="str">
        <f>IF(db[[#This Row],[STN K]]="","",IF(db[[#This Row],[STN TG]]="LSN",12,""))</f>
        <v/>
      </c>
      <c r="AB79" s="40" t="str">
        <f>IF(db[[#This Row],[STN TG]]="LSN","PCS","")</f>
        <v/>
      </c>
      <c r="AC79" s="40">
        <f>db[[#This Row],[QTY B]]*IF(db[[#This Row],[QTY TG]]="",1,db[[#This Row],[QTY TG]])*IF(db[[#This Row],[QTY K]]="",1,db[[#This Row],[QTY K]])</f>
        <v>120</v>
      </c>
      <c r="AD79" s="40" t="str">
        <f>IF(db[[#This Row],[STN K]]="",IF(db[[#This Row],[STN TG]]="",db[[#This Row],[STN B]],db[[#This Row],[STN TG]]),db[[#This Row],[STN K]])</f>
        <v>PCS</v>
      </c>
      <c r="AE79" s="40"/>
    </row>
    <row r="80" spans="1:31" ht="16.5" customHeight="1" x14ac:dyDescent="0.25">
      <c r="A80" s="40">
        <f t="shared" si="1"/>
        <v>79</v>
      </c>
      <c r="B80" s="5" t="str">
        <f>LOWER(SUBSTITUTE(SUBSTITUTE(SUBSTITUTE(SUBSTITUTE(SUBSTITUTE(SUBSTITUTE(SUBSTITUTE(SUBSTITUTE(db[[#This Row],[NB BM]]," ",),".",""),"-",""),"(",""),")",""),"/",""),"""",""),"+",""))</f>
        <v>tas40x45x20batik</v>
      </c>
      <c r="C80" s="5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D80" s="5" t="str">
        <f>LOWER(SUBSTITUTE(SUBSTITUTE(SUBSTITUTE(SUBSTITUTE(SUBSTITUTE(SUBSTITUTE(SUBSTITUTE(SUBSTITUTE(SUBSTITUTE(db[[#This Row],[NB PAJAK]]," ",""),"-",""),"(",""),")",""),".",""),",",""),"/",""),"""",""),"+",""))</f>
        <v/>
      </c>
      <c r="E8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tas40x45x20batik10lsnuntana</v>
      </c>
      <c r="F8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bag40*45*20batik10lsn</v>
      </c>
      <c r="G80" s="5" t="str">
        <f>db[[#This Row],[NB NOTA_C]]&amp;LOWER(SUBSTITUTE(SUBSTITUTE(SUBSTITUTE(SUBSTITUTE(SUBSTITUTE(SUBSTITUTE(SUBSTITUTE(SUBSTITUTE(SUBSTITUTE(db[[#This Row],[FAKTUR]]," ",),".",""),"-",""),"(",""),")",""),",",""),"/",""),"""",""),"+",""))</f>
        <v>bag40*45*20batikuntana</v>
      </c>
      <c r="H8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bag404520batik10lsnuntana</v>
      </c>
      <c r="I80" s="2" t="s">
        <v>990</v>
      </c>
      <c r="J80" s="2" t="s">
        <v>1273</v>
      </c>
      <c r="K80" s="14"/>
      <c r="L80" s="2" t="s">
        <v>1336</v>
      </c>
      <c r="M80" s="34" t="e">
        <f>IF(db[[#This Row],[NB NOTA_C]]="","",COUNTIF([2]!B_MSK[concat],db[[#This Row],[NB NOTA_C]]))</f>
        <v>#REF!</v>
      </c>
      <c r="N80" s="14" t="s">
        <v>1375</v>
      </c>
      <c r="O80" s="2" t="s">
        <v>1438</v>
      </c>
      <c r="P80" s="2" t="s">
        <v>2452</v>
      </c>
      <c r="R80" s="2" t="str">
        <f>IF(db[[#This Row],[QTY/ CTN]]="","",SUBSTITUTE(SUBSTITUTE(SUBSTITUTE(db[[#This Row],[QTY/ CTN]]," ","_",2),"(",""),")","")&amp;"_")</f>
        <v>10 LSN_</v>
      </c>
      <c r="S80" s="2">
        <f>IF(db[[#This Row],[H_QTY/ CTN]]="","",SEARCH("_",db[[#This Row],[H_QTY/ CTN]]))</f>
        <v>7</v>
      </c>
      <c r="T80" s="2">
        <f>IF(db[[#This Row],[H_QTY/ CTN]]="","",LEN(db[[#This Row],[H_QTY/ CTN]]))</f>
        <v>7</v>
      </c>
      <c r="U80" s="41" t="str">
        <f>IF(db[[#This Row],[H_QTY/ CTN]]="","",LEFT(db[[#This Row],[H_QTY/ CTN]],db[[#This Row],[H_1]]-1))</f>
        <v>10 LSN</v>
      </c>
      <c r="V80" s="40" t="str">
        <f>IF(NOT(db[[#This Row],[H_1]]=db[[#This Row],[H_2]]),MID(db[[#This Row],[H_QTY/ CTN]],db[[#This Row],[H_1]]+1,db[[#This Row],[H_2]]-db[[#This Row],[H_1]]-1),"")</f>
        <v/>
      </c>
      <c r="W80" s="40" t="str">
        <f>IF(db[[#This Row],[QTY/ CTN B]]="","",LEFT(db[[#This Row],[QTY/ CTN B]],SEARCH(" ",db[[#This Row],[QTY/ CTN B]],1)-1))</f>
        <v>10</v>
      </c>
      <c r="X80" s="40" t="str">
        <f>IF(db[[#This Row],[QTY/ CTN B]]="","",RIGHT(db[[#This Row],[QTY/ CTN B]],LEN(db[[#This Row],[QTY/ CTN B]])-SEARCH(" ",db[[#This Row],[QTY/ CTN B]],1)))</f>
        <v>LSN</v>
      </c>
      <c r="Y80" s="40">
        <f>IF(db[[#This Row],[QTY/ CTN TG]]="",IF(db[[#This Row],[STN TG]]="","",12),LEFT(db[[#This Row],[QTY/ CTN TG]],SEARCH(" ",db[[#This Row],[QTY/ CTN TG]],1)-1))</f>
        <v>12</v>
      </c>
      <c r="Z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0" s="40" t="str">
        <f>IF(db[[#This Row],[STN K]]="","",IF(db[[#This Row],[STN TG]]="LSN",12,""))</f>
        <v/>
      </c>
      <c r="AB80" s="40" t="str">
        <f>IF(db[[#This Row],[STN TG]]="LSN","PCS","")</f>
        <v/>
      </c>
      <c r="AC80" s="40">
        <f>db[[#This Row],[QTY B]]*IF(db[[#This Row],[QTY TG]]="",1,db[[#This Row],[QTY TG]])*IF(db[[#This Row],[QTY K]]="",1,db[[#This Row],[QTY K]])</f>
        <v>120</v>
      </c>
      <c r="AD80" s="40" t="str">
        <f>IF(db[[#This Row],[STN K]]="",IF(db[[#This Row],[STN TG]]="",db[[#This Row],[STN B]],db[[#This Row],[STN TG]]),db[[#This Row],[STN K]])</f>
        <v>PCS</v>
      </c>
      <c r="AE80" s="40"/>
    </row>
    <row r="81" spans="1:31" ht="16.5" customHeight="1" x14ac:dyDescent="0.25">
      <c r="A81" s="40">
        <f t="shared" si="1"/>
        <v>80</v>
      </c>
      <c r="B81" s="5" t="str">
        <f>LOWER(SUBSTITUTE(SUBSTITUTE(SUBSTITUTE(SUBSTITUTE(SUBSTITUTE(SUBSTITUTE(SUBSTITUTE(SUBSTITUTE(db[[#This Row],[NB BM]]," ",),".",""),"-",""),"(",""),")",""),"/",""),"""",""),"+",""))</f>
        <v>tas40x45x20beltbg15026</v>
      </c>
      <c r="C81" s="5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D81" s="5" t="str">
        <f>LOWER(SUBSTITUTE(SUBSTITUTE(SUBSTITUTE(SUBSTITUTE(SUBSTITUTE(SUBSTITUTE(SUBSTITUTE(SUBSTITUTE(SUBSTITUTE(db[[#This Row],[NB PAJAK]]," ",""),"-",""),"(",""),")",""),".",""),",",""),"/",""),"""",""),"+",""))</f>
        <v/>
      </c>
      <c r="E8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tas40x45x20beltbg1502610lsnuntana</v>
      </c>
      <c r="F8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bag40*45*20beltbg1502610lsn</v>
      </c>
      <c r="G81" s="5" t="str">
        <f>db[[#This Row],[NB NOTA_C]]&amp;LOWER(SUBSTITUTE(SUBSTITUTE(SUBSTITUTE(SUBSTITUTE(SUBSTITUTE(SUBSTITUTE(SUBSTITUTE(SUBSTITUTE(SUBSTITUTE(db[[#This Row],[FAKTUR]]," ",),".",""),"-",""),"(",""),")",""),",",""),"/",""),"""",""),"+",""))</f>
        <v>bag40*45*20beltbg15026untana</v>
      </c>
      <c r="H8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bag404520beltbg1502610lsnuntana</v>
      </c>
      <c r="I81" s="2" t="s">
        <v>1706</v>
      </c>
      <c r="J81" s="2" t="s">
        <v>2216</v>
      </c>
      <c r="K81" s="14"/>
      <c r="L81" s="2" t="s">
        <v>1336</v>
      </c>
      <c r="M81" s="34" t="e">
        <f>IF(db[[#This Row],[NB NOTA_C]]="","",COUNTIF([2]!B_MSK[concat],db[[#This Row],[NB NOTA_C]]))</f>
        <v>#REF!</v>
      </c>
      <c r="N81" s="9" t="s">
        <v>1375</v>
      </c>
      <c r="O81" s="5" t="s">
        <v>1438</v>
      </c>
      <c r="P81" s="2" t="s">
        <v>2452</v>
      </c>
      <c r="R81" s="2" t="str">
        <f>IF(db[[#This Row],[QTY/ CTN]]="","",SUBSTITUTE(SUBSTITUTE(SUBSTITUTE(db[[#This Row],[QTY/ CTN]]," ","_",2),"(",""),")","")&amp;"_")</f>
        <v>10 LSN_</v>
      </c>
      <c r="S81" s="2">
        <f>IF(db[[#This Row],[H_QTY/ CTN]]="","",SEARCH("_",db[[#This Row],[H_QTY/ CTN]]))</f>
        <v>7</v>
      </c>
      <c r="T81" s="2">
        <f>IF(db[[#This Row],[H_QTY/ CTN]]="","",LEN(db[[#This Row],[H_QTY/ CTN]]))</f>
        <v>7</v>
      </c>
      <c r="U81" s="41" t="str">
        <f>IF(db[[#This Row],[H_QTY/ CTN]]="","",LEFT(db[[#This Row],[H_QTY/ CTN]],db[[#This Row],[H_1]]-1))</f>
        <v>10 LSN</v>
      </c>
      <c r="V81" s="40" t="str">
        <f>IF(NOT(db[[#This Row],[H_1]]=db[[#This Row],[H_2]]),MID(db[[#This Row],[H_QTY/ CTN]],db[[#This Row],[H_1]]+1,db[[#This Row],[H_2]]-db[[#This Row],[H_1]]-1),"")</f>
        <v/>
      </c>
      <c r="W81" s="40" t="str">
        <f>IF(db[[#This Row],[QTY/ CTN B]]="","",LEFT(db[[#This Row],[QTY/ CTN B]],SEARCH(" ",db[[#This Row],[QTY/ CTN B]],1)-1))</f>
        <v>10</v>
      </c>
      <c r="X81" s="40" t="str">
        <f>IF(db[[#This Row],[QTY/ CTN B]]="","",RIGHT(db[[#This Row],[QTY/ CTN B]],LEN(db[[#This Row],[QTY/ CTN B]])-SEARCH(" ",db[[#This Row],[QTY/ CTN B]],1)))</f>
        <v>LSN</v>
      </c>
      <c r="Y81" s="40">
        <f>IF(db[[#This Row],[QTY/ CTN TG]]="",IF(db[[#This Row],[STN TG]]="","",12),LEFT(db[[#This Row],[QTY/ CTN TG]],SEARCH(" ",db[[#This Row],[QTY/ CTN TG]],1)-1))</f>
        <v>12</v>
      </c>
      <c r="Z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1" s="40" t="str">
        <f>IF(db[[#This Row],[STN K]]="","",IF(db[[#This Row],[STN TG]]="LSN",12,""))</f>
        <v/>
      </c>
      <c r="AB81" s="40" t="str">
        <f>IF(db[[#This Row],[STN TG]]="LSN","PCS","")</f>
        <v/>
      </c>
      <c r="AC81" s="40">
        <f>db[[#This Row],[QTY B]]*IF(db[[#This Row],[QTY TG]]="",1,db[[#This Row],[QTY TG]])*IF(db[[#This Row],[QTY K]]="",1,db[[#This Row],[QTY K]])</f>
        <v>120</v>
      </c>
      <c r="AD81" s="40" t="str">
        <f>IF(db[[#This Row],[STN K]]="",IF(db[[#This Row],[STN TG]]="",db[[#This Row],[STN B]],db[[#This Row],[STN TG]]),db[[#This Row],[STN K]])</f>
        <v>PCS</v>
      </c>
      <c r="AE81" s="40"/>
    </row>
    <row r="82" spans="1:31" ht="16.5" customHeight="1" x14ac:dyDescent="0.25">
      <c r="A82" s="40">
        <f t="shared" si="1"/>
        <v>81</v>
      </c>
      <c r="B82" s="5" t="str">
        <f>LOWER(SUBSTITUTE(SUBSTITUTE(SUBSTITUTE(SUBSTITUTE(SUBSTITUTE(SUBSTITUTE(SUBSTITUTE(SUBSTITUTE(db[[#This Row],[NB BM]]," ",),".",""),"-",""),"(",""),")",""),"/",""),"""",""),"+",""))</f>
        <v>tas45x50x20bg16033b</v>
      </c>
      <c r="C82" s="5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D82" s="5" t="str">
        <f>LOWER(SUBSTITUTE(SUBSTITUTE(SUBSTITUTE(SUBSTITUTE(SUBSTITUTE(SUBSTITUTE(SUBSTITUTE(SUBSTITUTE(SUBSTITUTE(db[[#This Row],[NB PAJAK]]," ",""),"-",""),"(",""),")",""),".",""),",",""),"/",""),"""",""),"+",""))</f>
        <v/>
      </c>
      <c r="E8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tas45x50x20bg16033b10lsnuntana</v>
      </c>
      <c r="F8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bag45*50*20bg16033b10lsn</v>
      </c>
      <c r="G82" s="5" t="str">
        <f>db[[#This Row],[NB NOTA_C]]&amp;LOWER(SUBSTITUTE(SUBSTITUTE(SUBSTITUTE(SUBSTITUTE(SUBSTITUTE(SUBSTITUTE(SUBSTITUTE(SUBSTITUTE(SUBSTITUTE(db[[#This Row],[FAKTUR]]," ",),".",""),"-",""),"(",""),")",""),",",""),"/",""),"""",""),"+",""))</f>
        <v>bag45*50*20bg16033buntana</v>
      </c>
      <c r="H8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bag455020bg16033b10lsnuntana</v>
      </c>
      <c r="I82" s="2" t="s">
        <v>2471</v>
      </c>
      <c r="J82" s="2" t="s">
        <v>2470</v>
      </c>
      <c r="K82" s="14"/>
      <c r="L82" s="2" t="s">
        <v>1336</v>
      </c>
      <c r="M82" s="34" t="e">
        <f>IF(db[[#This Row],[NB NOTA_C]]="","",COUNTIF([2]!B_MSK[concat],db[[#This Row],[NB NOTA_C]]))</f>
        <v>#REF!</v>
      </c>
      <c r="N82" s="9" t="s">
        <v>1375</v>
      </c>
      <c r="O82" s="5" t="s">
        <v>1438</v>
      </c>
      <c r="P82" s="2" t="s">
        <v>2452</v>
      </c>
      <c r="R82" s="2" t="str">
        <f>IF(db[[#This Row],[QTY/ CTN]]="","",SUBSTITUTE(SUBSTITUTE(SUBSTITUTE(db[[#This Row],[QTY/ CTN]]," ","_",2),"(",""),")","")&amp;"_")</f>
        <v>10 LSN_</v>
      </c>
      <c r="S82" s="2">
        <f>IF(db[[#This Row],[H_QTY/ CTN]]="","",SEARCH("_",db[[#This Row],[H_QTY/ CTN]]))</f>
        <v>7</v>
      </c>
      <c r="T82" s="2">
        <f>IF(db[[#This Row],[H_QTY/ CTN]]="","",LEN(db[[#This Row],[H_QTY/ CTN]]))</f>
        <v>7</v>
      </c>
      <c r="U82" s="41" t="str">
        <f>IF(db[[#This Row],[H_QTY/ CTN]]="","",LEFT(db[[#This Row],[H_QTY/ CTN]],db[[#This Row],[H_1]]-1))</f>
        <v>10 LSN</v>
      </c>
      <c r="V82" s="40" t="str">
        <f>IF(NOT(db[[#This Row],[H_1]]=db[[#This Row],[H_2]]),MID(db[[#This Row],[H_QTY/ CTN]],db[[#This Row],[H_1]]+1,db[[#This Row],[H_2]]-db[[#This Row],[H_1]]-1),"")</f>
        <v/>
      </c>
      <c r="W82" s="40" t="str">
        <f>IF(db[[#This Row],[QTY/ CTN B]]="","",LEFT(db[[#This Row],[QTY/ CTN B]],SEARCH(" ",db[[#This Row],[QTY/ CTN B]],1)-1))</f>
        <v>10</v>
      </c>
      <c r="X82" s="40" t="str">
        <f>IF(db[[#This Row],[QTY/ CTN B]]="","",RIGHT(db[[#This Row],[QTY/ CTN B]],LEN(db[[#This Row],[QTY/ CTN B]])-SEARCH(" ",db[[#This Row],[QTY/ CTN B]],1)))</f>
        <v>LSN</v>
      </c>
      <c r="Y82" s="40">
        <f>IF(db[[#This Row],[QTY/ CTN TG]]="",IF(db[[#This Row],[STN TG]]="","",12),LEFT(db[[#This Row],[QTY/ CTN TG]],SEARCH(" ",db[[#This Row],[QTY/ CTN TG]],1)-1))</f>
        <v>12</v>
      </c>
      <c r="Z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2" s="40" t="str">
        <f>IF(db[[#This Row],[STN K]]="","",IF(db[[#This Row],[STN TG]]="LSN",12,""))</f>
        <v/>
      </c>
      <c r="AB82" s="40" t="str">
        <f>IF(db[[#This Row],[STN TG]]="LSN","PCS","")</f>
        <v/>
      </c>
      <c r="AC82" s="40">
        <f>db[[#This Row],[QTY B]]*IF(db[[#This Row],[QTY TG]]="",1,db[[#This Row],[QTY TG]])*IF(db[[#This Row],[QTY K]]="",1,db[[#This Row],[QTY K]])</f>
        <v>120</v>
      </c>
      <c r="AD82" s="40" t="str">
        <f>IF(db[[#This Row],[STN K]]="",IF(db[[#This Row],[STN TG]]="",db[[#This Row],[STN B]],db[[#This Row],[STN TG]]),db[[#This Row],[STN K]])</f>
        <v>PCS</v>
      </c>
      <c r="AE82" s="40"/>
    </row>
    <row r="83" spans="1:31" ht="16.5" customHeight="1" x14ac:dyDescent="0.25">
      <c r="A83" s="40">
        <f t="shared" si="1"/>
        <v>82</v>
      </c>
      <c r="B83" s="5" t="str">
        <f>LOWER(SUBSTITUTE(SUBSTITUTE(SUBSTITUTE(SUBSTITUTE(SUBSTITUTE(SUBSTITUTE(SUBSTITUTE(SUBSTITUTE(db[[#This Row],[NB BM]]," ",),".",""),"-",""),"(",""),")",""),"/",""),"""",""),"+",""))</f>
        <v>tas45x50x20beltbg15027</v>
      </c>
      <c r="C83" s="5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D83" s="5" t="str">
        <f>LOWER(SUBSTITUTE(SUBSTITUTE(SUBSTITUTE(SUBSTITUTE(SUBSTITUTE(SUBSTITUTE(SUBSTITUTE(SUBSTITUTE(SUBSTITUTE(db[[#This Row],[NB PAJAK]]," ",""),"-",""),"(",""),")",""),".",""),",",""),"/",""),"""",""),"+",""))</f>
        <v/>
      </c>
      <c r="E8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tas45x50x20beltbg1502710lsnuntana</v>
      </c>
      <c r="F8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bag45*50*20beltbg1502710lsn</v>
      </c>
      <c r="G83" s="5" t="str">
        <f>db[[#This Row],[NB NOTA_C]]&amp;LOWER(SUBSTITUTE(SUBSTITUTE(SUBSTITUTE(SUBSTITUTE(SUBSTITUTE(SUBSTITUTE(SUBSTITUTE(SUBSTITUTE(SUBSTITUTE(db[[#This Row],[FAKTUR]]," ",),".",""),"-",""),"(",""),")",""),",",""),"/",""),"""",""),"+",""))</f>
        <v>bag45*50*20beltbg15027untana</v>
      </c>
      <c r="H8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bag455020beltbg1502710lsnuntana</v>
      </c>
      <c r="I83" s="2" t="s">
        <v>1707</v>
      </c>
      <c r="J83" s="2" t="s">
        <v>2251</v>
      </c>
      <c r="K83" s="14"/>
      <c r="L83" s="2" t="s">
        <v>1336</v>
      </c>
      <c r="M83" s="34" t="e">
        <f>IF(db[[#This Row],[NB NOTA_C]]="","",COUNTIF([2]!B_MSK[concat],db[[#This Row],[NB NOTA_C]]))</f>
        <v>#REF!</v>
      </c>
      <c r="N83" s="9" t="s">
        <v>1375</v>
      </c>
      <c r="O83" s="5" t="s">
        <v>1438</v>
      </c>
      <c r="P83" s="2" t="s">
        <v>2452</v>
      </c>
      <c r="R83" s="2" t="str">
        <f>IF(db[[#This Row],[QTY/ CTN]]="","",SUBSTITUTE(SUBSTITUTE(SUBSTITUTE(db[[#This Row],[QTY/ CTN]]," ","_",2),"(",""),")","")&amp;"_")</f>
        <v>10 LSN_</v>
      </c>
      <c r="S83" s="2">
        <f>IF(db[[#This Row],[H_QTY/ CTN]]="","",SEARCH("_",db[[#This Row],[H_QTY/ CTN]]))</f>
        <v>7</v>
      </c>
      <c r="T83" s="2">
        <f>IF(db[[#This Row],[H_QTY/ CTN]]="","",LEN(db[[#This Row],[H_QTY/ CTN]]))</f>
        <v>7</v>
      </c>
      <c r="U83" s="41" t="str">
        <f>IF(db[[#This Row],[H_QTY/ CTN]]="","",LEFT(db[[#This Row],[H_QTY/ CTN]],db[[#This Row],[H_1]]-1))</f>
        <v>10 LSN</v>
      </c>
      <c r="V83" s="40" t="str">
        <f>IF(NOT(db[[#This Row],[H_1]]=db[[#This Row],[H_2]]),MID(db[[#This Row],[H_QTY/ CTN]],db[[#This Row],[H_1]]+1,db[[#This Row],[H_2]]-db[[#This Row],[H_1]]-1),"")</f>
        <v/>
      </c>
      <c r="W83" s="40" t="str">
        <f>IF(db[[#This Row],[QTY/ CTN B]]="","",LEFT(db[[#This Row],[QTY/ CTN B]],SEARCH(" ",db[[#This Row],[QTY/ CTN B]],1)-1))</f>
        <v>10</v>
      </c>
      <c r="X83" s="40" t="str">
        <f>IF(db[[#This Row],[QTY/ CTN B]]="","",RIGHT(db[[#This Row],[QTY/ CTN B]],LEN(db[[#This Row],[QTY/ CTN B]])-SEARCH(" ",db[[#This Row],[QTY/ CTN B]],1)))</f>
        <v>LSN</v>
      </c>
      <c r="Y83" s="40">
        <f>IF(db[[#This Row],[QTY/ CTN TG]]="",IF(db[[#This Row],[STN TG]]="","",12),LEFT(db[[#This Row],[QTY/ CTN TG]],SEARCH(" ",db[[#This Row],[QTY/ CTN TG]],1)-1))</f>
        <v>12</v>
      </c>
      <c r="Z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3" s="40" t="str">
        <f>IF(db[[#This Row],[STN K]]="","",IF(db[[#This Row],[STN TG]]="LSN",12,""))</f>
        <v/>
      </c>
      <c r="AB83" s="40" t="str">
        <f>IF(db[[#This Row],[STN TG]]="LSN","PCS","")</f>
        <v/>
      </c>
      <c r="AC83" s="40">
        <f>db[[#This Row],[QTY B]]*IF(db[[#This Row],[QTY TG]]="",1,db[[#This Row],[QTY TG]])*IF(db[[#This Row],[QTY K]]="",1,db[[#This Row],[QTY K]])</f>
        <v>120</v>
      </c>
      <c r="AD83" s="40" t="str">
        <f>IF(db[[#This Row],[STN K]]="",IF(db[[#This Row],[STN TG]]="",db[[#This Row],[STN B]],db[[#This Row],[STN TG]]),db[[#This Row],[STN K]])</f>
        <v>PCS</v>
      </c>
      <c r="AE83" s="40"/>
    </row>
    <row r="84" spans="1:31" ht="16.5" customHeight="1" x14ac:dyDescent="0.25">
      <c r="A84" s="40">
        <f t="shared" si="1"/>
        <v>83</v>
      </c>
      <c r="B84" s="5" t="str">
        <f>LOWER(SUBSTITUTE(SUBSTITUTE(SUBSTITUTE(SUBSTITUTE(SUBSTITUTE(SUBSTITUTE(SUBSTITUTE(SUBSTITUTE(db[[#This Row],[NB BM]]," ",),".",""),"-",""),"(",""),")",""),"/",""),"""",""),"+",""))</f>
        <v>tas50x35x20bg10057</v>
      </c>
      <c r="C84" s="5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D84" s="5" t="str">
        <f>LOWER(SUBSTITUTE(SUBSTITUTE(SUBSTITUTE(SUBSTITUTE(SUBSTITUTE(SUBSTITUTE(SUBSTITUTE(SUBSTITUTE(SUBSTITUTE(db[[#This Row],[NB PAJAK]]," ",""),"-",""),"(",""),")",""),".",""),",",""),"/",""),"""",""),"+",""))</f>
        <v/>
      </c>
      <c r="E8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tas50x35x20bg1005715lsnuntana</v>
      </c>
      <c r="F8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bag50*35*20bg1005715lsn</v>
      </c>
      <c r="G84" s="5" t="str">
        <f>db[[#This Row],[NB NOTA_C]]&amp;LOWER(SUBSTITUTE(SUBSTITUTE(SUBSTITUTE(SUBSTITUTE(SUBSTITUTE(SUBSTITUTE(SUBSTITUTE(SUBSTITUTE(SUBSTITUTE(db[[#This Row],[FAKTUR]]," ",),".",""),"-",""),"(",""),")",""),",",""),"/",""),"""",""),"+",""))</f>
        <v>bag50*35*20bg10057untana</v>
      </c>
      <c r="H8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bag503520bg1005715lsnuntana</v>
      </c>
      <c r="I84" s="2" t="s">
        <v>4020</v>
      </c>
      <c r="J84" s="2" t="s">
        <v>4019</v>
      </c>
      <c r="K84" s="14"/>
      <c r="L84" s="2" t="s">
        <v>1336</v>
      </c>
      <c r="M84" s="34" t="e">
        <f>IF(db[[#This Row],[NB NOTA_C]]="","",COUNTIF([2]!B_MSK[concat],db[[#This Row],[NB NOTA_C]]))</f>
        <v>#REF!</v>
      </c>
      <c r="N84" s="9" t="s">
        <v>1375</v>
      </c>
      <c r="O84" s="5" t="s">
        <v>4021</v>
      </c>
      <c r="P84" s="2" t="s">
        <v>2452</v>
      </c>
      <c r="R84" s="2" t="str">
        <f>IF(db[[#This Row],[QTY/ CTN]]="","",SUBSTITUTE(SUBSTITUTE(SUBSTITUTE(db[[#This Row],[QTY/ CTN]]," ","_",2),"(",""),")","")&amp;"_")</f>
        <v>15 LSN_</v>
      </c>
      <c r="S84" s="2">
        <f>IF(db[[#This Row],[H_QTY/ CTN]]="","",SEARCH("_",db[[#This Row],[H_QTY/ CTN]]))</f>
        <v>7</v>
      </c>
      <c r="T84" s="2">
        <f>IF(db[[#This Row],[H_QTY/ CTN]]="","",LEN(db[[#This Row],[H_QTY/ CTN]]))</f>
        <v>7</v>
      </c>
      <c r="U84" s="41" t="str">
        <f>IF(db[[#This Row],[H_QTY/ CTN]]="","",LEFT(db[[#This Row],[H_QTY/ CTN]],db[[#This Row],[H_1]]-1))</f>
        <v>15 LSN</v>
      </c>
      <c r="V84" s="40" t="str">
        <f>IF(NOT(db[[#This Row],[H_1]]=db[[#This Row],[H_2]]),MID(db[[#This Row],[H_QTY/ CTN]],db[[#This Row],[H_1]]+1,db[[#This Row],[H_2]]-db[[#This Row],[H_1]]-1),"")</f>
        <v/>
      </c>
      <c r="W84" s="40" t="str">
        <f>IF(db[[#This Row],[QTY/ CTN B]]="","",LEFT(db[[#This Row],[QTY/ CTN B]],SEARCH(" ",db[[#This Row],[QTY/ CTN B]],1)-1))</f>
        <v>15</v>
      </c>
      <c r="X84" s="40" t="str">
        <f>IF(db[[#This Row],[QTY/ CTN B]]="","",RIGHT(db[[#This Row],[QTY/ CTN B]],LEN(db[[#This Row],[QTY/ CTN B]])-SEARCH(" ",db[[#This Row],[QTY/ CTN B]],1)))</f>
        <v>LSN</v>
      </c>
      <c r="Y84" s="40">
        <f>IF(db[[#This Row],[QTY/ CTN TG]]="",IF(db[[#This Row],[STN TG]]="","",12),LEFT(db[[#This Row],[QTY/ CTN TG]],SEARCH(" ",db[[#This Row],[QTY/ CTN TG]],1)-1))</f>
        <v>12</v>
      </c>
      <c r="Z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4" s="40" t="str">
        <f>IF(db[[#This Row],[STN K]]="","",IF(db[[#This Row],[STN TG]]="LSN",12,""))</f>
        <v/>
      </c>
      <c r="AB84" s="40" t="str">
        <f>IF(db[[#This Row],[STN TG]]="LSN","PCS","")</f>
        <v/>
      </c>
      <c r="AC84" s="40">
        <f>db[[#This Row],[QTY B]]*IF(db[[#This Row],[QTY TG]]="",1,db[[#This Row],[QTY TG]])*IF(db[[#This Row],[QTY K]]="",1,db[[#This Row],[QTY K]])</f>
        <v>180</v>
      </c>
      <c r="AD84" s="40" t="str">
        <f>IF(db[[#This Row],[STN K]]="",IF(db[[#This Row],[STN TG]]="",db[[#This Row],[STN B]],db[[#This Row],[STN TG]]),db[[#This Row],[STN K]])</f>
        <v>PCS</v>
      </c>
      <c r="AE84" s="40"/>
    </row>
    <row r="85" spans="1:31" ht="16.5" customHeight="1" x14ac:dyDescent="0.25">
      <c r="A85" s="40">
        <f t="shared" si="1"/>
        <v>84</v>
      </c>
      <c r="B85" s="5" t="str">
        <f>LOWER(SUBSTITUTE(SUBSTITUTE(SUBSTITUTE(SUBSTITUTE(SUBSTITUTE(SUBSTITUTE(SUBSTITUTE(SUBSTITUTE(db[[#This Row],[NB BM]]," ",),".",""),"-",""),"(",""),")",""),"/",""),"""",""),"+",""))</f>
        <v>tas50x55x25beltbg15028</v>
      </c>
      <c r="C85" s="5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D85" s="5" t="str">
        <f>LOWER(SUBSTITUTE(SUBSTITUTE(SUBSTITUTE(SUBSTITUTE(SUBSTITUTE(SUBSTITUTE(SUBSTITUTE(SUBSTITUTE(SUBSTITUTE(db[[#This Row],[NB PAJAK]]," ",""),"-",""),"(",""),")",""),".",""),",",""),"/",""),"""",""),"+",""))</f>
        <v/>
      </c>
      <c r="E8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tas50x55x25beltbg1502810lsnuntana</v>
      </c>
      <c r="F8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bag50*55*25beltbg1502810lsn</v>
      </c>
      <c r="G85" s="5" t="str">
        <f>db[[#This Row],[NB NOTA_C]]&amp;LOWER(SUBSTITUTE(SUBSTITUTE(SUBSTITUTE(SUBSTITUTE(SUBSTITUTE(SUBSTITUTE(SUBSTITUTE(SUBSTITUTE(SUBSTITUTE(db[[#This Row],[FAKTUR]]," ",),".",""),"-",""),"(",""),")",""),",",""),"/",""),"""",""),"+",""))</f>
        <v>bag50*55*25beltbg15028untana</v>
      </c>
      <c r="H8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bag505525beltbg1502810lsnuntana</v>
      </c>
      <c r="I85" s="2" t="s">
        <v>1708</v>
      </c>
      <c r="J85" s="2" t="s">
        <v>2599</v>
      </c>
      <c r="K85" s="14"/>
      <c r="L85" s="2" t="s">
        <v>1336</v>
      </c>
      <c r="M85" s="34" t="e">
        <f>IF(db[[#This Row],[NB NOTA_C]]="","",COUNTIF([2]!B_MSK[concat],db[[#This Row],[NB NOTA_C]]))</f>
        <v>#REF!</v>
      </c>
      <c r="N85" s="9" t="s">
        <v>1375</v>
      </c>
      <c r="O85" s="5" t="s">
        <v>1438</v>
      </c>
      <c r="P85" s="2" t="s">
        <v>2452</v>
      </c>
      <c r="R85" s="2" t="str">
        <f>IF(db[[#This Row],[QTY/ CTN]]="","",SUBSTITUTE(SUBSTITUTE(SUBSTITUTE(db[[#This Row],[QTY/ CTN]]," ","_",2),"(",""),")","")&amp;"_")</f>
        <v>10 LSN_</v>
      </c>
      <c r="S85" s="2">
        <f>IF(db[[#This Row],[H_QTY/ CTN]]="","",SEARCH("_",db[[#This Row],[H_QTY/ CTN]]))</f>
        <v>7</v>
      </c>
      <c r="T85" s="2">
        <f>IF(db[[#This Row],[H_QTY/ CTN]]="","",LEN(db[[#This Row],[H_QTY/ CTN]]))</f>
        <v>7</v>
      </c>
      <c r="U85" s="41" t="str">
        <f>IF(db[[#This Row],[H_QTY/ CTN]]="","",LEFT(db[[#This Row],[H_QTY/ CTN]],db[[#This Row],[H_1]]-1))</f>
        <v>10 LSN</v>
      </c>
      <c r="V85" s="40" t="str">
        <f>IF(NOT(db[[#This Row],[H_1]]=db[[#This Row],[H_2]]),MID(db[[#This Row],[H_QTY/ CTN]],db[[#This Row],[H_1]]+1,db[[#This Row],[H_2]]-db[[#This Row],[H_1]]-1),"")</f>
        <v/>
      </c>
      <c r="W85" s="40" t="str">
        <f>IF(db[[#This Row],[QTY/ CTN B]]="","",LEFT(db[[#This Row],[QTY/ CTN B]],SEARCH(" ",db[[#This Row],[QTY/ CTN B]],1)-1))</f>
        <v>10</v>
      </c>
      <c r="X85" s="40" t="str">
        <f>IF(db[[#This Row],[QTY/ CTN B]]="","",RIGHT(db[[#This Row],[QTY/ CTN B]],LEN(db[[#This Row],[QTY/ CTN B]])-SEARCH(" ",db[[#This Row],[QTY/ CTN B]],1)))</f>
        <v>LSN</v>
      </c>
      <c r="Y85" s="40">
        <f>IF(db[[#This Row],[QTY/ CTN TG]]="",IF(db[[#This Row],[STN TG]]="","",12),LEFT(db[[#This Row],[QTY/ CTN TG]],SEARCH(" ",db[[#This Row],[QTY/ CTN TG]],1)-1))</f>
        <v>12</v>
      </c>
      <c r="Z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5" s="40" t="str">
        <f>IF(db[[#This Row],[STN K]]="","",IF(db[[#This Row],[STN TG]]="LSN",12,""))</f>
        <v/>
      </c>
      <c r="AB85" s="40" t="str">
        <f>IF(db[[#This Row],[STN TG]]="LSN","PCS","")</f>
        <v/>
      </c>
      <c r="AC85" s="40">
        <f>db[[#This Row],[QTY B]]*IF(db[[#This Row],[QTY TG]]="",1,db[[#This Row],[QTY TG]])*IF(db[[#This Row],[QTY K]]="",1,db[[#This Row],[QTY K]])</f>
        <v>120</v>
      </c>
      <c r="AD85" s="40" t="str">
        <f>IF(db[[#This Row],[STN K]]="",IF(db[[#This Row],[STN TG]]="",db[[#This Row],[STN B]],db[[#This Row],[STN TG]]),db[[#This Row],[STN K]])</f>
        <v>PCS</v>
      </c>
      <c r="AE85" s="40"/>
    </row>
    <row r="86" spans="1:31" ht="16.5" customHeight="1" x14ac:dyDescent="0.25">
      <c r="A86" s="40">
        <f t="shared" si="1"/>
        <v>85</v>
      </c>
      <c r="B86" s="5" t="str">
        <f>LOWER(SUBSTITUTE(SUBSTITUTE(SUBSTITUTE(SUBSTITUTE(SUBSTITUTE(SUBSTITUTE(SUBSTITUTE(SUBSTITUTE(db[[#This Row],[NB BM]]," ",),".",""),"-",""),"(",""),")",""),"/",""),"""",""),"+",""))</f>
        <v>tas55x65bg13021</v>
      </c>
      <c r="C86" s="5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D86" s="5" t="str">
        <f>LOWER(SUBSTITUTE(SUBSTITUTE(SUBSTITUTE(SUBSTITUTE(SUBSTITUTE(SUBSTITUTE(SUBSTITUTE(SUBSTITUTE(SUBSTITUTE(db[[#This Row],[NB PAJAK]]," ",""),"-",""),"(",""),")",""),".",""),",",""),"/",""),"""",""),"+",""))</f>
        <v/>
      </c>
      <c r="E8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tas55x65bg1302110lsnuntana</v>
      </c>
      <c r="F8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bag55*65bg1302110lsn</v>
      </c>
      <c r="G86" s="5" t="str">
        <f>db[[#This Row],[NB NOTA_C]]&amp;LOWER(SUBSTITUTE(SUBSTITUTE(SUBSTITUTE(SUBSTITUTE(SUBSTITUTE(SUBSTITUTE(SUBSTITUTE(SUBSTITUTE(SUBSTITUTE(db[[#This Row],[FAKTUR]]," ",),".",""),"-",""),"(",""),")",""),",",""),"/",""),"""",""),"+",""))</f>
        <v>bag55*65bg13021untana</v>
      </c>
      <c r="H8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bag5565bg1302110lsnuntana</v>
      </c>
      <c r="I86" s="2" t="s">
        <v>1709</v>
      </c>
      <c r="J86" s="2" t="s">
        <v>2252</v>
      </c>
      <c r="K86" s="14"/>
      <c r="L86" s="2" t="s">
        <v>1336</v>
      </c>
      <c r="M86" s="34" t="e">
        <f>IF(db[[#This Row],[NB NOTA_C]]="","",COUNTIF([2]!B_MSK[concat],db[[#This Row],[NB NOTA_C]]))</f>
        <v>#REF!</v>
      </c>
      <c r="N86" s="9" t="s">
        <v>1375</v>
      </c>
      <c r="O86" s="5" t="s">
        <v>1438</v>
      </c>
      <c r="P86" s="2" t="s">
        <v>2452</v>
      </c>
      <c r="R86" s="2" t="str">
        <f>IF(db[[#This Row],[QTY/ CTN]]="","",SUBSTITUTE(SUBSTITUTE(SUBSTITUTE(db[[#This Row],[QTY/ CTN]]," ","_",2),"(",""),")","")&amp;"_")</f>
        <v>10 LSN_</v>
      </c>
      <c r="S86" s="2">
        <f>IF(db[[#This Row],[H_QTY/ CTN]]="","",SEARCH("_",db[[#This Row],[H_QTY/ CTN]]))</f>
        <v>7</v>
      </c>
      <c r="T86" s="2">
        <f>IF(db[[#This Row],[H_QTY/ CTN]]="","",LEN(db[[#This Row],[H_QTY/ CTN]]))</f>
        <v>7</v>
      </c>
      <c r="U86" s="41" t="str">
        <f>IF(db[[#This Row],[H_QTY/ CTN]]="","",LEFT(db[[#This Row],[H_QTY/ CTN]],db[[#This Row],[H_1]]-1))</f>
        <v>10 LSN</v>
      </c>
      <c r="V86" s="40" t="str">
        <f>IF(NOT(db[[#This Row],[H_1]]=db[[#This Row],[H_2]]),MID(db[[#This Row],[H_QTY/ CTN]],db[[#This Row],[H_1]]+1,db[[#This Row],[H_2]]-db[[#This Row],[H_1]]-1),"")</f>
        <v/>
      </c>
      <c r="W86" s="40" t="str">
        <f>IF(db[[#This Row],[QTY/ CTN B]]="","",LEFT(db[[#This Row],[QTY/ CTN B]],SEARCH(" ",db[[#This Row],[QTY/ CTN B]],1)-1))</f>
        <v>10</v>
      </c>
      <c r="X86" s="40" t="str">
        <f>IF(db[[#This Row],[QTY/ CTN B]]="","",RIGHT(db[[#This Row],[QTY/ CTN B]],LEN(db[[#This Row],[QTY/ CTN B]])-SEARCH(" ",db[[#This Row],[QTY/ CTN B]],1)))</f>
        <v>LSN</v>
      </c>
      <c r="Y86" s="40">
        <f>IF(db[[#This Row],[QTY/ CTN TG]]="",IF(db[[#This Row],[STN TG]]="","",12),LEFT(db[[#This Row],[QTY/ CTN TG]],SEARCH(" ",db[[#This Row],[QTY/ CTN TG]],1)-1))</f>
        <v>12</v>
      </c>
      <c r="Z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6" s="40" t="str">
        <f>IF(db[[#This Row],[STN K]]="","",IF(db[[#This Row],[STN TG]]="LSN",12,""))</f>
        <v/>
      </c>
      <c r="AB86" s="40" t="str">
        <f>IF(db[[#This Row],[STN TG]]="LSN","PCS","")</f>
        <v/>
      </c>
      <c r="AC86" s="40">
        <f>db[[#This Row],[QTY B]]*IF(db[[#This Row],[QTY TG]]="",1,db[[#This Row],[QTY TG]])*IF(db[[#This Row],[QTY K]]="",1,db[[#This Row],[QTY K]])</f>
        <v>120</v>
      </c>
      <c r="AD86" s="40" t="str">
        <f>IF(db[[#This Row],[STN K]]="",IF(db[[#This Row],[STN TG]]="",db[[#This Row],[STN B]],db[[#This Row],[STN TG]]),db[[#This Row],[STN K]])</f>
        <v>PCS</v>
      </c>
      <c r="AE86" s="40"/>
    </row>
    <row r="87" spans="1:31" ht="16.5" customHeight="1" x14ac:dyDescent="0.25">
      <c r="A87" s="40">
        <f t="shared" si="1"/>
        <v>86</v>
      </c>
      <c r="B87" s="5" t="str">
        <f>LOWER(SUBSTITUTE(SUBSTITUTE(SUBSTITUTE(SUBSTITUTE(SUBSTITUTE(SUBSTITUTE(SUBSTITUTE(SUBSTITUTE(db[[#This Row],[NB BM]]," ",),".",""),"-",""),"(",""),")",""),"/",""),"""",""),"+",""))</f>
        <v>tas60x70x25beltbg15029</v>
      </c>
      <c r="C87" s="5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D87" s="5" t="str">
        <f>LOWER(SUBSTITUTE(SUBSTITUTE(SUBSTITUTE(SUBSTITUTE(SUBSTITUTE(SUBSTITUTE(SUBSTITUTE(SUBSTITUTE(SUBSTITUTE(db[[#This Row],[NB PAJAK]]," ",""),"-",""),"(",""),")",""),".",""),",",""),"/",""),"""",""),"+",""))</f>
        <v/>
      </c>
      <c r="E8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tas60x70x25beltbg1502910lsnuntana</v>
      </c>
      <c r="F8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bag60*70*25beltbg1502910lsn</v>
      </c>
      <c r="G87" s="5" t="str">
        <f>db[[#This Row],[NB NOTA_C]]&amp;LOWER(SUBSTITUTE(SUBSTITUTE(SUBSTITUTE(SUBSTITUTE(SUBSTITUTE(SUBSTITUTE(SUBSTITUTE(SUBSTITUTE(SUBSTITUTE(db[[#This Row],[FAKTUR]]," ",),".",""),"-",""),"(",""),")",""),",",""),"/",""),"""",""),"+",""))</f>
        <v>bag60*70*25beltbg15029untana</v>
      </c>
      <c r="H8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bag607025beltbg1502910lsnuntana</v>
      </c>
      <c r="I87" s="2" t="s">
        <v>1710</v>
      </c>
      <c r="J87" s="2" t="s">
        <v>2253</v>
      </c>
      <c r="K87" s="14"/>
      <c r="L87" s="2" t="s">
        <v>1336</v>
      </c>
      <c r="M87" s="34" t="e">
        <f>IF(db[[#This Row],[NB NOTA_C]]="","",COUNTIF([2]!B_MSK[concat],db[[#This Row],[NB NOTA_C]]))</f>
        <v>#REF!</v>
      </c>
      <c r="N87" s="9" t="s">
        <v>1375</v>
      </c>
      <c r="O87" s="5" t="s">
        <v>1438</v>
      </c>
      <c r="P87" s="2" t="s">
        <v>2452</v>
      </c>
      <c r="R87" s="2" t="str">
        <f>IF(db[[#This Row],[QTY/ CTN]]="","",SUBSTITUTE(SUBSTITUTE(SUBSTITUTE(db[[#This Row],[QTY/ CTN]]," ","_",2),"(",""),")","")&amp;"_")</f>
        <v>10 LSN_</v>
      </c>
      <c r="S87" s="2">
        <f>IF(db[[#This Row],[H_QTY/ CTN]]="","",SEARCH("_",db[[#This Row],[H_QTY/ CTN]]))</f>
        <v>7</v>
      </c>
      <c r="T87" s="2">
        <f>IF(db[[#This Row],[H_QTY/ CTN]]="","",LEN(db[[#This Row],[H_QTY/ CTN]]))</f>
        <v>7</v>
      </c>
      <c r="U87" s="41" t="str">
        <f>IF(db[[#This Row],[H_QTY/ CTN]]="","",LEFT(db[[#This Row],[H_QTY/ CTN]],db[[#This Row],[H_1]]-1))</f>
        <v>10 LSN</v>
      </c>
      <c r="V87" s="40" t="str">
        <f>IF(NOT(db[[#This Row],[H_1]]=db[[#This Row],[H_2]]),MID(db[[#This Row],[H_QTY/ CTN]],db[[#This Row],[H_1]]+1,db[[#This Row],[H_2]]-db[[#This Row],[H_1]]-1),"")</f>
        <v/>
      </c>
      <c r="W87" s="40" t="str">
        <f>IF(db[[#This Row],[QTY/ CTN B]]="","",LEFT(db[[#This Row],[QTY/ CTN B]],SEARCH(" ",db[[#This Row],[QTY/ CTN B]],1)-1))</f>
        <v>10</v>
      </c>
      <c r="X87" s="40" t="str">
        <f>IF(db[[#This Row],[QTY/ CTN B]]="","",RIGHT(db[[#This Row],[QTY/ CTN B]],LEN(db[[#This Row],[QTY/ CTN B]])-SEARCH(" ",db[[#This Row],[QTY/ CTN B]],1)))</f>
        <v>LSN</v>
      </c>
      <c r="Y87" s="40">
        <f>IF(db[[#This Row],[QTY/ CTN TG]]="",IF(db[[#This Row],[STN TG]]="","",12),LEFT(db[[#This Row],[QTY/ CTN TG]],SEARCH(" ",db[[#This Row],[QTY/ CTN TG]],1)-1))</f>
        <v>12</v>
      </c>
      <c r="Z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7" s="40" t="str">
        <f>IF(db[[#This Row],[STN K]]="","",IF(db[[#This Row],[STN TG]]="LSN",12,""))</f>
        <v/>
      </c>
      <c r="AB87" s="40" t="str">
        <f>IF(db[[#This Row],[STN TG]]="LSN","PCS","")</f>
        <v/>
      </c>
      <c r="AC87" s="40">
        <f>db[[#This Row],[QTY B]]*IF(db[[#This Row],[QTY TG]]="",1,db[[#This Row],[QTY TG]])*IF(db[[#This Row],[QTY K]]="",1,db[[#This Row],[QTY K]])</f>
        <v>120</v>
      </c>
      <c r="AD87" s="40" t="str">
        <f>IF(db[[#This Row],[STN K]]="",IF(db[[#This Row],[STN TG]]="",db[[#This Row],[STN B]],db[[#This Row],[STN TG]]),db[[#This Row],[STN K]])</f>
        <v>PCS</v>
      </c>
      <c r="AE87" s="40"/>
    </row>
    <row r="88" spans="1:31" ht="16.5" customHeight="1" x14ac:dyDescent="0.25">
      <c r="A88" s="40">
        <f t="shared" si="1"/>
        <v>87</v>
      </c>
      <c r="B88" s="5" t="str">
        <f>LOWER(SUBSTITUTE(SUBSTITUTE(SUBSTITUTE(SUBSTITUTE(SUBSTITUTE(SUBSTITUTE(SUBSTITUTE(SUBSTITUTE(db[[#This Row],[NB BM]]," ",),".",""),"-",""),"(",""),")",""),"/",""),"""",""),"+",""))</f>
        <v>tas70x55x25bg16033c</v>
      </c>
      <c r="C88" s="5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D88" s="5" t="str">
        <f>LOWER(SUBSTITUTE(SUBSTITUTE(SUBSTITUTE(SUBSTITUTE(SUBSTITUTE(SUBSTITUTE(SUBSTITUTE(SUBSTITUTE(SUBSTITUTE(db[[#This Row],[NB PAJAK]]," ",""),"-",""),"(",""),")",""),".",""),",",""),"/",""),"""",""),"+",""))</f>
        <v/>
      </c>
      <c r="E8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tas70x55x25bg16033c10lsnuntana</v>
      </c>
      <c r="F8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bag70*55*25bg16033c10lsn</v>
      </c>
      <c r="G88" s="5" t="str">
        <f>db[[#This Row],[NB NOTA_C]]&amp;LOWER(SUBSTITUTE(SUBSTITUTE(SUBSTITUTE(SUBSTITUTE(SUBSTITUTE(SUBSTITUTE(SUBSTITUTE(SUBSTITUTE(SUBSTITUTE(db[[#This Row],[FAKTUR]]," ",),".",""),"-",""),"(",""),")",""),",",""),"/",""),"""",""),"+",""))</f>
        <v>bag70*55*25bg16033cuntana</v>
      </c>
      <c r="H8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bag705525bg16033c10lsnuntana</v>
      </c>
      <c r="I88" s="2" t="s">
        <v>1711</v>
      </c>
      <c r="J88" s="2" t="s">
        <v>2472</v>
      </c>
      <c r="K88" s="14"/>
      <c r="L88" s="2" t="s">
        <v>1336</v>
      </c>
      <c r="M88" s="34" t="e">
        <f>IF(db[[#This Row],[NB NOTA_C]]="","",COUNTIF([2]!B_MSK[concat],db[[#This Row],[NB NOTA_C]]))</f>
        <v>#REF!</v>
      </c>
      <c r="N88" s="9" t="s">
        <v>1375</v>
      </c>
      <c r="O88" s="5" t="s">
        <v>1438</v>
      </c>
      <c r="P88" s="2" t="s">
        <v>2452</v>
      </c>
      <c r="R88" s="2" t="str">
        <f>IF(db[[#This Row],[QTY/ CTN]]="","",SUBSTITUTE(SUBSTITUTE(SUBSTITUTE(db[[#This Row],[QTY/ CTN]]," ","_",2),"(",""),")","")&amp;"_")</f>
        <v>10 LSN_</v>
      </c>
      <c r="S88" s="2">
        <f>IF(db[[#This Row],[H_QTY/ CTN]]="","",SEARCH("_",db[[#This Row],[H_QTY/ CTN]]))</f>
        <v>7</v>
      </c>
      <c r="T88" s="2">
        <f>IF(db[[#This Row],[H_QTY/ CTN]]="","",LEN(db[[#This Row],[H_QTY/ CTN]]))</f>
        <v>7</v>
      </c>
      <c r="U88" s="41" t="str">
        <f>IF(db[[#This Row],[H_QTY/ CTN]]="","",LEFT(db[[#This Row],[H_QTY/ CTN]],db[[#This Row],[H_1]]-1))</f>
        <v>10 LSN</v>
      </c>
      <c r="V88" s="40" t="str">
        <f>IF(NOT(db[[#This Row],[H_1]]=db[[#This Row],[H_2]]),MID(db[[#This Row],[H_QTY/ CTN]],db[[#This Row],[H_1]]+1,db[[#This Row],[H_2]]-db[[#This Row],[H_1]]-1),"")</f>
        <v/>
      </c>
      <c r="W88" s="40" t="str">
        <f>IF(db[[#This Row],[QTY/ CTN B]]="","",LEFT(db[[#This Row],[QTY/ CTN B]],SEARCH(" ",db[[#This Row],[QTY/ CTN B]],1)-1))</f>
        <v>10</v>
      </c>
      <c r="X88" s="40" t="str">
        <f>IF(db[[#This Row],[QTY/ CTN B]]="","",RIGHT(db[[#This Row],[QTY/ CTN B]],LEN(db[[#This Row],[QTY/ CTN B]])-SEARCH(" ",db[[#This Row],[QTY/ CTN B]],1)))</f>
        <v>LSN</v>
      </c>
      <c r="Y88" s="40">
        <f>IF(db[[#This Row],[QTY/ CTN TG]]="",IF(db[[#This Row],[STN TG]]="","",12),LEFT(db[[#This Row],[QTY/ CTN TG]],SEARCH(" ",db[[#This Row],[QTY/ CTN TG]],1)-1))</f>
        <v>12</v>
      </c>
      <c r="Z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8" s="40" t="str">
        <f>IF(db[[#This Row],[STN K]]="","",IF(db[[#This Row],[STN TG]]="LSN",12,""))</f>
        <v/>
      </c>
      <c r="AB88" s="40" t="str">
        <f>IF(db[[#This Row],[STN TG]]="LSN","PCS","")</f>
        <v/>
      </c>
      <c r="AC88" s="40">
        <f>db[[#This Row],[QTY B]]*IF(db[[#This Row],[QTY TG]]="",1,db[[#This Row],[QTY TG]])*IF(db[[#This Row],[QTY K]]="",1,db[[#This Row],[QTY K]])</f>
        <v>120</v>
      </c>
      <c r="AD88" s="40" t="str">
        <f>IF(db[[#This Row],[STN K]]="",IF(db[[#This Row],[STN TG]]="",db[[#This Row],[STN B]],db[[#This Row],[STN TG]]),db[[#This Row],[STN K]])</f>
        <v>PCS</v>
      </c>
      <c r="AE88" s="40"/>
    </row>
    <row r="89" spans="1:31" ht="16.5" customHeight="1" x14ac:dyDescent="0.25">
      <c r="A89" s="40">
        <f t="shared" si="1"/>
        <v>88</v>
      </c>
      <c r="B89" s="5" t="str">
        <f>LOWER(SUBSTITUTE(SUBSTITUTE(SUBSTITUTE(SUBSTITUTE(SUBSTITUTE(SUBSTITUTE(SUBSTITUTE(SUBSTITUTE(db[[#This Row],[NB BM]]," ",),".",""),"-",""),"(",""),")",""),"/",""),"""",""),"+",""))</f>
        <v>tas70x70x30beltbg15030</v>
      </c>
      <c r="C89" s="5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D89" s="5" t="str">
        <f>LOWER(SUBSTITUTE(SUBSTITUTE(SUBSTITUTE(SUBSTITUTE(SUBSTITUTE(SUBSTITUTE(SUBSTITUTE(SUBSTITUTE(SUBSTITUTE(db[[#This Row],[NB PAJAK]]," ",""),"-",""),"(",""),")",""),".",""),",",""),"/",""),"""",""),"+",""))</f>
        <v/>
      </c>
      <c r="E8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tas70x70x30beltbg1503010lsnuntana</v>
      </c>
      <c r="F8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bag70*70*30beltbg1503010lsn</v>
      </c>
      <c r="G89" s="5" t="str">
        <f>db[[#This Row],[NB NOTA_C]]&amp;LOWER(SUBSTITUTE(SUBSTITUTE(SUBSTITUTE(SUBSTITUTE(SUBSTITUTE(SUBSTITUTE(SUBSTITUTE(SUBSTITUTE(SUBSTITUTE(db[[#This Row],[FAKTUR]]," ",),".",""),"-",""),"(",""),")",""),",",""),"/",""),"""",""),"+",""))</f>
        <v>bag70*70*30beltbg15030untana</v>
      </c>
      <c r="H8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bag707030beltbg1503010lsnuntana</v>
      </c>
      <c r="I89" s="2" t="s">
        <v>1712</v>
      </c>
      <c r="J89" s="2" t="s">
        <v>2217</v>
      </c>
      <c r="K89" s="14"/>
      <c r="L89" s="2" t="s">
        <v>1336</v>
      </c>
      <c r="M89" s="34" t="e">
        <f>IF(db[[#This Row],[NB NOTA_C]]="","",COUNTIF([2]!B_MSK[concat],db[[#This Row],[NB NOTA_C]]))</f>
        <v>#REF!</v>
      </c>
      <c r="N89" s="9" t="s">
        <v>1375</v>
      </c>
      <c r="O89" s="5" t="s">
        <v>1438</v>
      </c>
      <c r="P89" s="2" t="s">
        <v>2452</v>
      </c>
      <c r="R89" s="2" t="str">
        <f>IF(db[[#This Row],[QTY/ CTN]]="","",SUBSTITUTE(SUBSTITUTE(SUBSTITUTE(db[[#This Row],[QTY/ CTN]]," ","_",2),"(",""),")","")&amp;"_")</f>
        <v>10 LSN_</v>
      </c>
      <c r="S89" s="2">
        <f>IF(db[[#This Row],[H_QTY/ CTN]]="","",SEARCH("_",db[[#This Row],[H_QTY/ CTN]]))</f>
        <v>7</v>
      </c>
      <c r="T89" s="2">
        <f>IF(db[[#This Row],[H_QTY/ CTN]]="","",LEN(db[[#This Row],[H_QTY/ CTN]]))</f>
        <v>7</v>
      </c>
      <c r="U89" s="41" t="str">
        <f>IF(db[[#This Row],[H_QTY/ CTN]]="","",LEFT(db[[#This Row],[H_QTY/ CTN]],db[[#This Row],[H_1]]-1))</f>
        <v>10 LSN</v>
      </c>
      <c r="V89" s="40" t="str">
        <f>IF(NOT(db[[#This Row],[H_1]]=db[[#This Row],[H_2]]),MID(db[[#This Row],[H_QTY/ CTN]],db[[#This Row],[H_1]]+1,db[[#This Row],[H_2]]-db[[#This Row],[H_1]]-1),"")</f>
        <v/>
      </c>
      <c r="W89" s="40" t="str">
        <f>IF(db[[#This Row],[QTY/ CTN B]]="","",LEFT(db[[#This Row],[QTY/ CTN B]],SEARCH(" ",db[[#This Row],[QTY/ CTN B]],1)-1))</f>
        <v>10</v>
      </c>
      <c r="X89" s="40" t="str">
        <f>IF(db[[#This Row],[QTY/ CTN B]]="","",RIGHT(db[[#This Row],[QTY/ CTN B]],LEN(db[[#This Row],[QTY/ CTN B]])-SEARCH(" ",db[[#This Row],[QTY/ CTN B]],1)))</f>
        <v>LSN</v>
      </c>
      <c r="Y89" s="40">
        <f>IF(db[[#This Row],[QTY/ CTN TG]]="",IF(db[[#This Row],[STN TG]]="","",12),LEFT(db[[#This Row],[QTY/ CTN TG]],SEARCH(" ",db[[#This Row],[QTY/ CTN TG]],1)-1))</f>
        <v>12</v>
      </c>
      <c r="Z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9" s="40" t="str">
        <f>IF(db[[#This Row],[STN K]]="","",IF(db[[#This Row],[STN TG]]="LSN",12,""))</f>
        <v/>
      </c>
      <c r="AB89" s="40" t="str">
        <f>IF(db[[#This Row],[STN TG]]="LSN","PCS","")</f>
        <v/>
      </c>
      <c r="AC89" s="40">
        <f>db[[#This Row],[QTY B]]*IF(db[[#This Row],[QTY TG]]="",1,db[[#This Row],[QTY TG]])*IF(db[[#This Row],[QTY K]]="",1,db[[#This Row],[QTY K]])</f>
        <v>120</v>
      </c>
      <c r="AD89" s="40" t="str">
        <f>IF(db[[#This Row],[STN K]]="",IF(db[[#This Row],[STN TG]]="",db[[#This Row],[STN B]],db[[#This Row],[STN TG]]),db[[#This Row],[STN K]])</f>
        <v>PCS</v>
      </c>
      <c r="AE89" s="40"/>
    </row>
    <row r="90" spans="1:31" ht="16.5" customHeight="1" x14ac:dyDescent="0.25">
      <c r="A90" s="40">
        <f t="shared" si="1"/>
        <v>89</v>
      </c>
      <c r="B90" s="5" t="str">
        <f>LOWER(SUBSTITUTE(SUBSTITUTE(SUBSTITUTE(SUBSTITUTE(SUBSTITUTE(SUBSTITUTE(SUBSTITUTE(SUBSTITUTE(db[[#This Row],[NB BM]]," ",),".",""),"-",""),"(",""),")",""),"/",""),"""",""),"+",""))</f>
        <v>tas75x55x25bg16033</v>
      </c>
      <c r="C90" s="5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D90" s="5" t="str">
        <f>LOWER(SUBSTITUTE(SUBSTITUTE(SUBSTITUTE(SUBSTITUTE(SUBSTITUTE(SUBSTITUTE(SUBSTITUTE(SUBSTITUTE(SUBSTITUTE(db[[#This Row],[NB PAJAK]]," ",""),"-",""),"(",""),")",""),".",""),",",""),"/",""),"""",""),"+",""))</f>
        <v/>
      </c>
      <c r="E9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tas75x55x25bg1603310lsnuntana</v>
      </c>
      <c r="F9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bag75*55*25bg1603310lsn</v>
      </c>
      <c r="G90" s="5" t="str">
        <f>db[[#This Row],[NB NOTA_C]]&amp;LOWER(SUBSTITUTE(SUBSTITUTE(SUBSTITUTE(SUBSTITUTE(SUBSTITUTE(SUBSTITUTE(SUBSTITUTE(SUBSTITUTE(SUBSTITUTE(db[[#This Row],[FAKTUR]]," ",),".",""),"-",""),"(",""),")",""),",",""),"/",""),"""",""),"+",""))</f>
        <v>bag75*55*25bg16033untana</v>
      </c>
      <c r="H9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bag755525bg1603310lsnuntana</v>
      </c>
      <c r="I90" s="2" t="s">
        <v>1900</v>
      </c>
      <c r="J90" s="2" t="s">
        <v>2254</v>
      </c>
      <c r="K90" s="14"/>
      <c r="L90" s="2" t="s">
        <v>1336</v>
      </c>
      <c r="M90" s="34" t="e">
        <f>IF(db[[#This Row],[NB NOTA_C]]="","",COUNTIF([2]!B_MSK[concat],db[[#This Row],[NB NOTA_C]]))</f>
        <v>#REF!</v>
      </c>
      <c r="N90" s="9" t="s">
        <v>1375</v>
      </c>
      <c r="O90" s="5" t="s">
        <v>1438</v>
      </c>
      <c r="P90" s="2" t="s">
        <v>2452</v>
      </c>
      <c r="R90" s="2" t="str">
        <f>IF(db[[#This Row],[QTY/ CTN]]="","",SUBSTITUTE(SUBSTITUTE(SUBSTITUTE(db[[#This Row],[QTY/ CTN]]," ","_",2),"(",""),")","")&amp;"_")</f>
        <v>10 LSN_</v>
      </c>
      <c r="S90" s="2">
        <f>IF(db[[#This Row],[H_QTY/ CTN]]="","",SEARCH("_",db[[#This Row],[H_QTY/ CTN]]))</f>
        <v>7</v>
      </c>
      <c r="T90" s="2">
        <f>IF(db[[#This Row],[H_QTY/ CTN]]="","",LEN(db[[#This Row],[H_QTY/ CTN]]))</f>
        <v>7</v>
      </c>
      <c r="U90" s="41" t="str">
        <f>IF(db[[#This Row],[H_QTY/ CTN]]="","",LEFT(db[[#This Row],[H_QTY/ CTN]],db[[#This Row],[H_1]]-1))</f>
        <v>10 LSN</v>
      </c>
      <c r="V90" s="40" t="str">
        <f>IF(NOT(db[[#This Row],[H_1]]=db[[#This Row],[H_2]]),MID(db[[#This Row],[H_QTY/ CTN]],db[[#This Row],[H_1]]+1,db[[#This Row],[H_2]]-db[[#This Row],[H_1]]-1),"")</f>
        <v/>
      </c>
      <c r="W90" s="40" t="str">
        <f>IF(db[[#This Row],[QTY/ CTN B]]="","",LEFT(db[[#This Row],[QTY/ CTN B]],SEARCH(" ",db[[#This Row],[QTY/ CTN B]],1)-1))</f>
        <v>10</v>
      </c>
      <c r="X90" s="40" t="str">
        <f>IF(db[[#This Row],[QTY/ CTN B]]="","",RIGHT(db[[#This Row],[QTY/ CTN B]],LEN(db[[#This Row],[QTY/ CTN B]])-SEARCH(" ",db[[#This Row],[QTY/ CTN B]],1)))</f>
        <v>LSN</v>
      </c>
      <c r="Y90" s="40">
        <f>IF(db[[#This Row],[QTY/ CTN TG]]="",IF(db[[#This Row],[STN TG]]="","",12),LEFT(db[[#This Row],[QTY/ CTN TG]],SEARCH(" ",db[[#This Row],[QTY/ CTN TG]],1)-1))</f>
        <v>12</v>
      </c>
      <c r="Z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" s="40" t="str">
        <f>IF(db[[#This Row],[STN K]]="","",IF(db[[#This Row],[STN TG]]="LSN",12,""))</f>
        <v/>
      </c>
      <c r="AB90" s="40" t="str">
        <f>IF(db[[#This Row],[STN TG]]="LSN","PCS","")</f>
        <v/>
      </c>
      <c r="AC90" s="40">
        <f>db[[#This Row],[QTY B]]*IF(db[[#This Row],[QTY TG]]="",1,db[[#This Row],[QTY TG]])*IF(db[[#This Row],[QTY K]]="",1,db[[#This Row],[QTY K]])</f>
        <v>120</v>
      </c>
      <c r="AD90" s="40" t="str">
        <f>IF(db[[#This Row],[STN K]]="",IF(db[[#This Row],[STN TG]]="",db[[#This Row],[STN B]],db[[#This Row],[STN TG]]),db[[#This Row],[STN K]])</f>
        <v>PCS</v>
      </c>
      <c r="AE90" s="40"/>
    </row>
    <row r="91" spans="1:31" ht="16.5" customHeight="1" x14ac:dyDescent="0.25">
      <c r="A91" s="40">
        <f t="shared" si="1"/>
        <v>90</v>
      </c>
      <c r="B91" s="2" t="str">
        <f>LOWER(SUBSTITUTE(SUBSTITUTE(SUBSTITUTE(SUBSTITUTE(SUBSTITUTE(SUBSTITUTE(SUBSTITUTE(SUBSTITUTE(db[[#This Row],[NB BM]]," ",),".",""),"-",""),"(",""),")",""),"/",""),"""",""),"+",""))</f>
        <v>tasjkb2637biru</v>
      </c>
      <c r="C91" s="2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D91" s="2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E9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tasjkb2637biru48pcsartomoro</v>
      </c>
      <c r="F9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bagb26373bluejk48pcs</v>
      </c>
      <c r="G91" s="2" t="str">
        <f>db[[#This Row],[NB NOTA_C]]&amp;LOWER(SUBSTITUTE(SUBSTITUTE(SUBSTITUTE(SUBSTITUTE(SUBSTITUTE(SUBSTITUTE(SUBSTITUTE(SUBSTITUTE(SUBSTITUTE(db[[#This Row],[FAKTUR]]," ",),".",""),"-",""),"(",""),")",""),",",""),"/",""),"""",""),"+",""))</f>
        <v>bagb26373bluejkartomoro</v>
      </c>
      <c r="H9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bagb26373bluejk48pcsartomoro</v>
      </c>
      <c r="I91" s="2" t="s">
        <v>3065</v>
      </c>
      <c r="J91" s="2" t="s">
        <v>3062</v>
      </c>
      <c r="K91" s="14" t="s">
        <v>3070</v>
      </c>
      <c r="L91" s="2" t="s">
        <v>1335</v>
      </c>
      <c r="M91" s="34" t="e">
        <f>IF(db[[#This Row],[NB NOTA_C]]="","",COUNTIF([2]!B_MSK[concat],db[[#This Row],[NB NOTA_C]]))</f>
        <v>#REF!</v>
      </c>
      <c r="N91" s="14" t="s">
        <v>1346</v>
      </c>
      <c r="O91" s="2" t="s">
        <v>1384</v>
      </c>
      <c r="P91" s="2" t="s">
        <v>2452</v>
      </c>
      <c r="R91" s="2" t="str">
        <f>IF(db[[#This Row],[QTY/ CTN]]="","",SUBSTITUTE(SUBSTITUTE(SUBSTITUTE(db[[#This Row],[QTY/ CTN]]," ","_",2),"(",""),")","")&amp;"_")</f>
        <v>48 PCS_</v>
      </c>
      <c r="S91" s="2">
        <f>IF(db[[#This Row],[H_QTY/ CTN]]="","",SEARCH("_",db[[#This Row],[H_QTY/ CTN]]))</f>
        <v>7</v>
      </c>
      <c r="T91" s="2">
        <f>IF(db[[#This Row],[H_QTY/ CTN]]="","",LEN(db[[#This Row],[H_QTY/ CTN]]))</f>
        <v>7</v>
      </c>
      <c r="U91" s="41" t="str">
        <f>IF(db[[#This Row],[H_QTY/ CTN]]="","",LEFT(db[[#This Row],[H_QTY/ CTN]],db[[#This Row],[H_1]]-1))</f>
        <v>48 PCS</v>
      </c>
      <c r="V91" s="40" t="str">
        <f>IF(NOT(db[[#This Row],[H_1]]=db[[#This Row],[H_2]]),MID(db[[#This Row],[H_QTY/ CTN]],db[[#This Row],[H_1]]+1,db[[#This Row],[H_2]]-db[[#This Row],[H_1]]-1),"")</f>
        <v/>
      </c>
      <c r="W91" s="40" t="str">
        <f>IF(db[[#This Row],[QTY/ CTN B]]="","",LEFT(db[[#This Row],[QTY/ CTN B]],SEARCH(" ",db[[#This Row],[QTY/ CTN B]],1)-1))</f>
        <v>48</v>
      </c>
      <c r="X91" s="40" t="str">
        <f>IF(db[[#This Row],[QTY/ CTN B]]="","",RIGHT(db[[#This Row],[QTY/ CTN B]],LEN(db[[#This Row],[QTY/ CTN B]])-SEARCH(" ",db[[#This Row],[QTY/ CTN B]],1)))</f>
        <v>PCS</v>
      </c>
      <c r="Y91" s="40" t="str">
        <f>IF(db[[#This Row],[QTY/ CTN TG]]="",IF(db[[#This Row],[STN TG]]="","",12),LEFT(db[[#This Row],[QTY/ CTN TG]],SEARCH(" ",db[[#This Row],[QTY/ CTN TG]],1)-1))</f>
        <v/>
      </c>
      <c r="Z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1" s="40" t="str">
        <f>IF(db[[#This Row],[STN K]]="","",IF(db[[#This Row],[STN TG]]="LSN",12,""))</f>
        <v/>
      </c>
      <c r="AB91" s="40" t="str">
        <f>IF(db[[#This Row],[STN TG]]="LSN","PCS","")</f>
        <v/>
      </c>
      <c r="AC91" s="40">
        <f>db[[#This Row],[QTY B]]*IF(db[[#This Row],[QTY TG]]="",1,db[[#This Row],[QTY TG]])*IF(db[[#This Row],[QTY K]]="",1,db[[#This Row],[QTY K]])</f>
        <v>48</v>
      </c>
      <c r="AD91" s="40" t="str">
        <f>IF(db[[#This Row],[STN K]]="",IF(db[[#This Row],[STN TG]]="",db[[#This Row],[STN B]],db[[#This Row],[STN TG]]),db[[#This Row],[STN K]])</f>
        <v>PCS</v>
      </c>
      <c r="AE91" s="40"/>
    </row>
    <row r="92" spans="1:31" ht="16.5" customHeight="1" x14ac:dyDescent="0.25">
      <c r="A92" s="40">
        <f t="shared" si="1"/>
        <v>91</v>
      </c>
      <c r="B92" s="2" t="str">
        <f>LOWER(SUBSTITUTE(SUBSTITUTE(SUBSTITUTE(SUBSTITUTE(SUBSTITUTE(SUBSTITUTE(SUBSTITUTE(SUBSTITUTE(db[[#This Row],[NB BM]]," ",),".",""),"-",""),"(",""),")",""),"/",""),"""",""),"+",""))</f>
        <v>tasjkb2637merah</v>
      </c>
      <c r="C92" s="2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D92" s="2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E9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tasjkb2637merah48pcsartomoro</v>
      </c>
      <c r="F9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bagb26373redjk48pcs</v>
      </c>
      <c r="G92" s="2" t="str">
        <f>db[[#This Row],[NB NOTA_C]]&amp;LOWER(SUBSTITUTE(SUBSTITUTE(SUBSTITUTE(SUBSTITUTE(SUBSTITUTE(SUBSTITUTE(SUBSTITUTE(SUBSTITUTE(SUBSTITUTE(db[[#This Row],[FAKTUR]]," ",),".",""),"-",""),"(",""),")",""),",",""),"/",""),"""",""),"+",""))</f>
        <v>bagb26373redjkartomoro</v>
      </c>
      <c r="H9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bagb26373redjk48pcsartomoro</v>
      </c>
      <c r="I92" s="2" t="s">
        <v>3068</v>
      </c>
      <c r="J92" s="2" t="s">
        <v>3063</v>
      </c>
      <c r="K92" s="14" t="s">
        <v>3071</v>
      </c>
      <c r="L92" s="2" t="s">
        <v>1335</v>
      </c>
      <c r="M92" s="34" t="e">
        <f>IF(db[[#This Row],[NB NOTA_C]]="","",COUNTIF([2]!B_MSK[concat],db[[#This Row],[NB NOTA_C]]))</f>
        <v>#REF!</v>
      </c>
      <c r="N92" s="14" t="s">
        <v>1346</v>
      </c>
      <c r="O92" s="2" t="s">
        <v>1384</v>
      </c>
      <c r="P92" s="2" t="s">
        <v>2452</v>
      </c>
      <c r="R92" s="2" t="str">
        <f>IF(db[[#This Row],[QTY/ CTN]]="","",SUBSTITUTE(SUBSTITUTE(SUBSTITUTE(db[[#This Row],[QTY/ CTN]]," ","_",2),"(",""),")","")&amp;"_")</f>
        <v>48 PCS_</v>
      </c>
      <c r="S92" s="2">
        <f>IF(db[[#This Row],[H_QTY/ CTN]]="","",SEARCH("_",db[[#This Row],[H_QTY/ CTN]]))</f>
        <v>7</v>
      </c>
      <c r="T92" s="2">
        <f>IF(db[[#This Row],[H_QTY/ CTN]]="","",LEN(db[[#This Row],[H_QTY/ CTN]]))</f>
        <v>7</v>
      </c>
      <c r="U92" s="41" t="str">
        <f>IF(db[[#This Row],[H_QTY/ CTN]]="","",LEFT(db[[#This Row],[H_QTY/ CTN]],db[[#This Row],[H_1]]-1))</f>
        <v>48 PCS</v>
      </c>
      <c r="V92" s="40" t="str">
        <f>IF(NOT(db[[#This Row],[H_1]]=db[[#This Row],[H_2]]),MID(db[[#This Row],[H_QTY/ CTN]],db[[#This Row],[H_1]]+1,db[[#This Row],[H_2]]-db[[#This Row],[H_1]]-1),"")</f>
        <v/>
      </c>
      <c r="W92" s="40" t="str">
        <f>IF(db[[#This Row],[QTY/ CTN B]]="","",LEFT(db[[#This Row],[QTY/ CTN B]],SEARCH(" ",db[[#This Row],[QTY/ CTN B]],1)-1))</f>
        <v>48</v>
      </c>
      <c r="X92" s="40" t="str">
        <f>IF(db[[#This Row],[QTY/ CTN B]]="","",RIGHT(db[[#This Row],[QTY/ CTN B]],LEN(db[[#This Row],[QTY/ CTN B]])-SEARCH(" ",db[[#This Row],[QTY/ CTN B]],1)))</f>
        <v>PCS</v>
      </c>
      <c r="Y92" s="40" t="str">
        <f>IF(db[[#This Row],[QTY/ CTN TG]]="",IF(db[[#This Row],[STN TG]]="","",12),LEFT(db[[#This Row],[QTY/ CTN TG]],SEARCH(" ",db[[#This Row],[QTY/ CTN TG]],1)-1))</f>
        <v/>
      </c>
      <c r="Z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2" s="40" t="str">
        <f>IF(db[[#This Row],[STN K]]="","",IF(db[[#This Row],[STN TG]]="LSN",12,""))</f>
        <v/>
      </c>
      <c r="AB92" s="40" t="str">
        <f>IF(db[[#This Row],[STN TG]]="LSN","PCS","")</f>
        <v/>
      </c>
      <c r="AC92" s="40">
        <f>db[[#This Row],[QTY B]]*IF(db[[#This Row],[QTY TG]]="",1,db[[#This Row],[QTY TG]])*IF(db[[#This Row],[QTY K]]="",1,db[[#This Row],[QTY K]])</f>
        <v>48</v>
      </c>
      <c r="AD92" s="40" t="str">
        <f>IF(db[[#This Row],[STN K]]="",IF(db[[#This Row],[STN TG]]="",db[[#This Row],[STN B]],db[[#This Row],[STN TG]]),db[[#This Row],[STN K]])</f>
        <v>PCS</v>
      </c>
      <c r="AE92" s="40"/>
    </row>
    <row r="93" spans="1:31" ht="16.5" customHeight="1" x14ac:dyDescent="0.25">
      <c r="A93" s="40">
        <f t="shared" si="1"/>
        <v>92</v>
      </c>
      <c r="B93" s="2" t="str">
        <f>LOWER(SUBSTITUTE(SUBSTITUTE(SUBSTITUTE(SUBSTITUTE(SUBSTITUTE(SUBSTITUTE(SUBSTITUTE(SUBSTITUTE(db[[#This Row],[NB BM]]," ",),".",""),"-",""),"(",""),")",""),"/",""),"""",""),"+",""))</f>
        <v>tasjkb2637putih</v>
      </c>
      <c r="C93" s="2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D93" s="2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E9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tasjkb2637putih48pcsartomoro</v>
      </c>
      <c r="F9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bagb26373whitejk48pcs</v>
      </c>
      <c r="G93" s="2" t="str">
        <f>db[[#This Row],[NB NOTA_C]]&amp;LOWER(SUBSTITUTE(SUBSTITUTE(SUBSTITUTE(SUBSTITUTE(SUBSTITUTE(SUBSTITUTE(SUBSTITUTE(SUBSTITUTE(SUBSTITUTE(db[[#This Row],[FAKTUR]]," ",),".",""),"-",""),"(",""),")",""),",",""),"/",""),"""",""),"+",""))</f>
        <v>bagb26373whitejkartomoro</v>
      </c>
      <c r="H9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bagb26373whitejk48pcsartomoro</v>
      </c>
      <c r="I93" s="2" t="s">
        <v>3066</v>
      </c>
      <c r="J93" s="2" t="s">
        <v>0</v>
      </c>
      <c r="K93" s="14" t="s">
        <v>3069</v>
      </c>
      <c r="L93" s="2" t="s">
        <v>1335</v>
      </c>
      <c r="M93" s="34" t="e">
        <f>IF(db[[#This Row],[NB NOTA_C]]="","",COUNTIF([2]!B_MSK[concat],db[[#This Row],[NB NOTA_C]]))</f>
        <v>#REF!</v>
      </c>
      <c r="N93" s="14" t="s">
        <v>1346</v>
      </c>
      <c r="O93" s="2" t="s">
        <v>1384</v>
      </c>
      <c r="P93" s="2" t="s">
        <v>2452</v>
      </c>
      <c r="R93" s="2" t="str">
        <f>IF(db[[#This Row],[QTY/ CTN]]="","",SUBSTITUTE(SUBSTITUTE(SUBSTITUTE(db[[#This Row],[QTY/ CTN]]," ","_",2),"(",""),")","")&amp;"_")</f>
        <v>48 PCS_</v>
      </c>
      <c r="S93" s="2">
        <f>IF(db[[#This Row],[H_QTY/ CTN]]="","",SEARCH("_",db[[#This Row],[H_QTY/ CTN]]))</f>
        <v>7</v>
      </c>
      <c r="T93" s="2">
        <f>IF(db[[#This Row],[H_QTY/ CTN]]="","",LEN(db[[#This Row],[H_QTY/ CTN]]))</f>
        <v>7</v>
      </c>
      <c r="U93" s="41" t="str">
        <f>IF(db[[#This Row],[H_QTY/ CTN]]="","",LEFT(db[[#This Row],[H_QTY/ CTN]],db[[#This Row],[H_1]]-1))</f>
        <v>48 PCS</v>
      </c>
      <c r="V93" s="40" t="str">
        <f>IF(NOT(db[[#This Row],[H_1]]=db[[#This Row],[H_2]]),MID(db[[#This Row],[H_QTY/ CTN]],db[[#This Row],[H_1]]+1,db[[#This Row],[H_2]]-db[[#This Row],[H_1]]-1),"")</f>
        <v/>
      </c>
      <c r="W93" s="40" t="str">
        <f>IF(db[[#This Row],[QTY/ CTN B]]="","",LEFT(db[[#This Row],[QTY/ CTN B]],SEARCH(" ",db[[#This Row],[QTY/ CTN B]],1)-1))</f>
        <v>48</v>
      </c>
      <c r="X93" s="40" t="str">
        <f>IF(db[[#This Row],[QTY/ CTN B]]="","",RIGHT(db[[#This Row],[QTY/ CTN B]],LEN(db[[#This Row],[QTY/ CTN B]])-SEARCH(" ",db[[#This Row],[QTY/ CTN B]],1)))</f>
        <v>PCS</v>
      </c>
      <c r="Y93" s="40" t="str">
        <f>IF(db[[#This Row],[QTY/ CTN TG]]="",IF(db[[#This Row],[STN TG]]="","",12),LEFT(db[[#This Row],[QTY/ CTN TG]],SEARCH(" ",db[[#This Row],[QTY/ CTN TG]],1)-1))</f>
        <v/>
      </c>
      <c r="Z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3" s="40" t="str">
        <f>IF(db[[#This Row],[STN K]]="","",IF(db[[#This Row],[STN TG]]="LSN",12,""))</f>
        <v/>
      </c>
      <c r="AB93" s="40" t="str">
        <f>IF(db[[#This Row],[STN TG]]="LSN","PCS","")</f>
        <v/>
      </c>
      <c r="AC93" s="40">
        <f>db[[#This Row],[QTY B]]*IF(db[[#This Row],[QTY TG]]="",1,db[[#This Row],[QTY TG]])*IF(db[[#This Row],[QTY K]]="",1,db[[#This Row],[QTY K]])</f>
        <v>48</v>
      </c>
      <c r="AD93" s="40" t="str">
        <f>IF(db[[#This Row],[STN K]]="",IF(db[[#This Row],[STN TG]]="",db[[#This Row],[STN B]],db[[#This Row],[STN TG]]),db[[#This Row],[STN K]])</f>
        <v>PCS</v>
      </c>
      <c r="AE93" s="40"/>
    </row>
    <row r="94" spans="1:31" ht="16.5" customHeight="1" x14ac:dyDescent="0.25">
      <c r="A94" s="40">
        <f t="shared" si="1"/>
        <v>93</v>
      </c>
      <c r="B94" s="2" t="str">
        <f>LOWER(SUBSTITUTE(SUBSTITUTE(SUBSTITUTE(SUBSTITUTE(SUBSTITUTE(SUBSTITUTE(SUBSTITUTE(SUBSTITUTE(db[[#This Row],[NB BM]]," ",),".",""),"-",""),"(",""),")",""),"/",""),"""",""),"+",""))</f>
        <v>tasjkb2637kuning</v>
      </c>
      <c r="C94" s="2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D94" s="2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E9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tasjkb2637kuning48pcsartomoro</v>
      </c>
      <c r="F9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bagb26373yellowjk48pcs</v>
      </c>
      <c r="G94" s="2" t="str">
        <f>db[[#This Row],[NB NOTA_C]]&amp;LOWER(SUBSTITUTE(SUBSTITUTE(SUBSTITUTE(SUBSTITUTE(SUBSTITUTE(SUBSTITUTE(SUBSTITUTE(SUBSTITUTE(SUBSTITUTE(db[[#This Row],[FAKTUR]]," ",),".",""),"-",""),"(",""),")",""),",",""),"/",""),"""",""),"+",""))</f>
        <v>bagb26373yellowjkartomoro</v>
      </c>
      <c r="H9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bagb26373yellowjk48pcsartomoro</v>
      </c>
      <c r="I94" s="2" t="s">
        <v>3067</v>
      </c>
      <c r="J94" s="2" t="s">
        <v>3064</v>
      </c>
      <c r="K94" s="14" t="s">
        <v>3072</v>
      </c>
      <c r="L94" s="2" t="s">
        <v>1335</v>
      </c>
      <c r="M94" s="34" t="e">
        <f>IF(db[[#This Row],[NB NOTA_C]]="","",COUNTIF([2]!B_MSK[concat],db[[#This Row],[NB NOTA_C]]))</f>
        <v>#REF!</v>
      </c>
      <c r="N94" s="14" t="s">
        <v>1346</v>
      </c>
      <c r="O94" s="2" t="s">
        <v>1384</v>
      </c>
      <c r="P94" s="2" t="s">
        <v>2452</v>
      </c>
      <c r="R94" s="2" t="str">
        <f>IF(db[[#This Row],[QTY/ CTN]]="","",SUBSTITUTE(SUBSTITUTE(SUBSTITUTE(db[[#This Row],[QTY/ CTN]]," ","_",2),"(",""),")","")&amp;"_")</f>
        <v>48 PCS_</v>
      </c>
      <c r="S94" s="2">
        <f>IF(db[[#This Row],[H_QTY/ CTN]]="","",SEARCH("_",db[[#This Row],[H_QTY/ CTN]]))</f>
        <v>7</v>
      </c>
      <c r="T94" s="2">
        <f>IF(db[[#This Row],[H_QTY/ CTN]]="","",LEN(db[[#This Row],[H_QTY/ CTN]]))</f>
        <v>7</v>
      </c>
      <c r="U94" s="41" t="str">
        <f>IF(db[[#This Row],[H_QTY/ CTN]]="","",LEFT(db[[#This Row],[H_QTY/ CTN]],db[[#This Row],[H_1]]-1))</f>
        <v>48 PCS</v>
      </c>
      <c r="V94" s="40" t="str">
        <f>IF(NOT(db[[#This Row],[H_1]]=db[[#This Row],[H_2]]),MID(db[[#This Row],[H_QTY/ CTN]],db[[#This Row],[H_1]]+1,db[[#This Row],[H_2]]-db[[#This Row],[H_1]]-1),"")</f>
        <v/>
      </c>
      <c r="W94" s="40" t="str">
        <f>IF(db[[#This Row],[QTY/ CTN B]]="","",LEFT(db[[#This Row],[QTY/ CTN B]],SEARCH(" ",db[[#This Row],[QTY/ CTN B]],1)-1))</f>
        <v>48</v>
      </c>
      <c r="X94" s="40" t="str">
        <f>IF(db[[#This Row],[QTY/ CTN B]]="","",RIGHT(db[[#This Row],[QTY/ CTN B]],LEN(db[[#This Row],[QTY/ CTN B]])-SEARCH(" ",db[[#This Row],[QTY/ CTN B]],1)))</f>
        <v>PCS</v>
      </c>
      <c r="Y94" s="40" t="str">
        <f>IF(db[[#This Row],[QTY/ CTN TG]]="",IF(db[[#This Row],[STN TG]]="","",12),LEFT(db[[#This Row],[QTY/ CTN TG]],SEARCH(" ",db[[#This Row],[QTY/ CTN TG]],1)-1))</f>
        <v/>
      </c>
      <c r="Z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4" s="40" t="str">
        <f>IF(db[[#This Row],[STN K]]="","",IF(db[[#This Row],[STN TG]]="LSN",12,""))</f>
        <v/>
      </c>
      <c r="AB94" s="40" t="str">
        <f>IF(db[[#This Row],[STN TG]]="LSN","PCS","")</f>
        <v/>
      </c>
      <c r="AC94" s="40">
        <f>db[[#This Row],[QTY B]]*IF(db[[#This Row],[QTY TG]]="",1,db[[#This Row],[QTY TG]])*IF(db[[#This Row],[QTY K]]="",1,db[[#This Row],[QTY K]])</f>
        <v>48</v>
      </c>
      <c r="AD94" s="40" t="str">
        <f>IF(db[[#This Row],[STN K]]="",IF(db[[#This Row],[STN TG]]="",db[[#This Row],[STN B]],db[[#This Row],[STN TG]]),db[[#This Row],[STN K]])</f>
        <v>PCS</v>
      </c>
      <c r="AE94" s="40"/>
    </row>
    <row r="95" spans="1:31" ht="16.5" customHeight="1" x14ac:dyDescent="0.25">
      <c r="A95" s="40">
        <f t="shared" si="1"/>
        <v>94</v>
      </c>
      <c r="B95" s="5" t="str">
        <f>LOWER(SUBSTITUTE(SUBSTITUTE(SUBSTITUTE(SUBSTITUTE(SUBSTITUTE(SUBSTITUTE(SUBSTITUTE(SUBSTITUTE(db[[#This Row],[NB BM]]," ",),".",""),"-",""),"(",""),")",""),"/",""),"""",""),"+",""))</f>
        <v>paperbagbatiktptgtaliputih</v>
      </c>
      <c r="C95" s="5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D95" s="5" t="str">
        <f>LOWER(SUBSTITUTE(SUBSTITUTE(SUBSTITUTE(SUBSTITUTE(SUBSTITUTE(SUBSTITUTE(SUBSTITUTE(SUBSTITUTE(SUBSTITUTE(db[[#This Row],[NB PAJAK]]," ",""),"-",""),"(",""),")",""),".",""),",",""),"/",""),"""",""),"+",""))</f>
        <v/>
      </c>
      <c r="E9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paperbagbatiktptgtaliputih50lsnuntana</v>
      </c>
      <c r="F9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bagbatiktaliputih50lsn</v>
      </c>
      <c r="G95" s="5" t="str">
        <f>db[[#This Row],[NB NOTA_C]]&amp;LOWER(SUBSTITUTE(SUBSTITUTE(SUBSTITUTE(SUBSTITUTE(SUBSTITUTE(SUBSTITUTE(SUBSTITUTE(SUBSTITUTE(SUBSTITUTE(db[[#This Row],[FAKTUR]]," ",),".",""),"-",""),"(",""),")",""),",",""),"/",""),"""",""),"+",""))</f>
        <v>bagbatiktaliputihuntana</v>
      </c>
      <c r="H9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bagbatiktaliputih50lsnuntana</v>
      </c>
      <c r="I95" s="2" t="s">
        <v>953</v>
      </c>
      <c r="J95" s="2" t="s">
        <v>1233</v>
      </c>
      <c r="K95" s="14"/>
      <c r="L95" s="2" t="s">
        <v>1336</v>
      </c>
      <c r="M95" s="34" t="e">
        <f>IF(db[[#This Row],[NB NOTA_C]]="","",COUNTIF([2]!B_MSK[concat],db[[#This Row],[NB NOTA_C]]))</f>
        <v>#REF!</v>
      </c>
      <c r="N95" s="14" t="s">
        <v>1364</v>
      </c>
      <c r="O95" s="2" t="s">
        <v>1448</v>
      </c>
      <c r="P95" s="2" t="s">
        <v>2452</v>
      </c>
      <c r="R95" s="2" t="str">
        <f>IF(db[[#This Row],[QTY/ CTN]]="","",SUBSTITUTE(SUBSTITUTE(SUBSTITUTE(db[[#This Row],[QTY/ CTN]]," ","_",2),"(",""),")","")&amp;"_")</f>
        <v>50 LSN_</v>
      </c>
      <c r="S95" s="2">
        <f>IF(db[[#This Row],[H_QTY/ CTN]]="","",SEARCH("_",db[[#This Row],[H_QTY/ CTN]]))</f>
        <v>7</v>
      </c>
      <c r="T95" s="2">
        <f>IF(db[[#This Row],[H_QTY/ CTN]]="","",LEN(db[[#This Row],[H_QTY/ CTN]]))</f>
        <v>7</v>
      </c>
      <c r="U95" s="41" t="str">
        <f>IF(db[[#This Row],[H_QTY/ CTN]]="","",LEFT(db[[#This Row],[H_QTY/ CTN]],db[[#This Row],[H_1]]-1))</f>
        <v>50 LSN</v>
      </c>
      <c r="V95" s="40" t="str">
        <f>IF(NOT(db[[#This Row],[H_1]]=db[[#This Row],[H_2]]),MID(db[[#This Row],[H_QTY/ CTN]],db[[#This Row],[H_1]]+1,db[[#This Row],[H_2]]-db[[#This Row],[H_1]]-1),"")</f>
        <v/>
      </c>
      <c r="W95" s="40" t="str">
        <f>IF(db[[#This Row],[QTY/ CTN B]]="","",LEFT(db[[#This Row],[QTY/ CTN B]],SEARCH(" ",db[[#This Row],[QTY/ CTN B]],1)-1))</f>
        <v>50</v>
      </c>
      <c r="X95" s="40" t="str">
        <f>IF(db[[#This Row],[QTY/ CTN B]]="","",RIGHT(db[[#This Row],[QTY/ CTN B]],LEN(db[[#This Row],[QTY/ CTN B]])-SEARCH(" ",db[[#This Row],[QTY/ CTN B]],1)))</f>
        <v>LSN</v>
      </c>
      <c r="Y95" s="40">
        <f>IF(db[[#This Row],[QTY/ CTN TG]]="",IF(db[[#This Row],[STN TG]]="","",12),LEFT(db[[#This Row],[QTY/ CTN TG]],SEARCH(" ",db[[#This Row],[QTY/ CTN TG]],1)-1))</f>
        <v>12</v>
      </c>
      <c r="Z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" s="40" t="str">
        <f>IF(db[[#This Row],[STN K]]="","",IF(db[[#This Row],[STN TG]]="LSN",12,""))</f>
        <v/>
      </c>
      <c r="AB95" s="40" t="str">
        <f>IF(db[[#This Row],[STN TG]]="LSN","PCS","")</f>
        <v/>
      </c>
      <c r="AC95" s="40">
        <f>db[[#This Row],[QTY B]]*IF(db[[#This Row],[QTY TG]]="",1,db[[#This Row],[QTY TG]])*IF(db[[#This Row],[QTY K]]="",1,db[[#This Row],[QTY K]])</f>
        <v>600</v>
      </c>
      <c r="AD95" s="40" t="str">
        <f>IF(db[[#This Row],[STN K]]="",IF(db[[#This Row],[STN TG]]="",db[[#This Row],[STN B]],db[[#This Row],[STN TG]]),db[[#This Row],[STN K]])</f>
        <v>PCS</v>
      </c>
      <c r="AE95" s="40"/>
    </row>
    <row r="96" spans="1:31" ht="16.5" customHeight="1" x14ac:dyDescent="0.25">
      <c r="A96" s="40">
        <f t="shared" si="1"/>
        <v>95</v>
      </c>
      <c r="B96" s="5" t="str">
        <f>LOWER(SUBSTITUTE(SUBSTITUTE(SUBSTITUTE(SUBSTITUTE(SUBSTITUTE(SUBSTITUTE(SUBSTITUTE(SUBSTITUTE(db[[#This Row],[NB BM]]," ",),".",""),"-",""),"(",""),")",""),"/",""),"""",""),"+",""))</f>
        <v>stampaddebozzno2dbno2em</v>
      </c>
      <c r="C96" s="5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D96" s="5" t="str">
        <f>LOWER(SUBSTITUTE(SUBSTITUTE(SUBSTITUTE(SUBSTITUTE(SUBSTITUTE(SUBSTITUTE(SUBSTITUTE(SUBSTITUTE(SUBSTITUTE(db[[#This Row],[NB PAJAK]]," ",""),"-",""),"(",""),")",""),".",""),",",""),"/",""),"""",""),"+",""))</f>
        <v/>
      </c>
      <c r="E9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stampaddebozzno2dbno2em12lsnuntana</v>
      </c>
      <c r="F9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bakstampksgno2dbno2em12lsn</v>
      </c>
      <c r="G96" s="5" t="str">
        <f>db[[#This Row],[NB NOTA_C]]&amp;LOWER(SUBSTITUTE(SUBSTITUTE(SUBSTITUTE(SUBSTITUTE(SUBSTITUTE(SUBSTITUTE(SUBSTITUTE(SUBSTITUTE(SUBSTITUTE(db[[#This Row],[FAKTUR]]," ",),".",""),"-",""),"(",""),")",""),",",""),"/",""),"""",""),"+",""))</f>
        <v>bakstampksgno2dbno2emuntana</v>
      </c>
      <c r="H9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bakstampksgno2dbno2em12lsnuntana</v>
      </c>
      <c r="I96" s="2" t="s">
        <v>978</v>
      </c>
      <c r="J96" s="2" t="s">
        <v>1259</v>
      </c>
      <c r="K96" s="14"/>
      <c r="L96" s="2" t="s">
        <v>1336</v>
      </c>
      <c r="M96" s="34" t="e">
        <f>IF(db[[#This Row],[NB NOTA_C]]="","",COUNTIF([2]!B_MSK[concat],db[[#This Row],[NB NOTA_C]]))</f>
        <v>#REF!</v>
      </c>
      <c r="N96" s="14" t="s">
        <v>1349</v>
      </c>
      <c r="O96" s="2" t="s">
        <v>1376</v>
      </c>
      <c r="P96" s="2" t="s">
        <v>2449</v>
      </c>
      <c r="R96" s="2" t="str">
        <f>IF(db[[#This Row],[QTY/ CTN]]="","",SUBSTITUTE(SUBSTITUTE(SUBSTITUTE(db[[#This Row],[QTY/ CTN]]," ","_",2),"(",""),")","")&amp;"_")</f>
        <v>12 LSN_</v>
      </c>
      <c r="S96" s="2">
        <f>IF(db[[#This Row],[H_QTY/ CTN]]="","",SEARCH("_",db[[#This Row],[H_QTY/ CTN]]))</f>
        <v>7</v>
      </c>
      <c r="T96" s="2">
        <f>IF(db[[#This Row],[H_QTY/ CTN]]="","",LEN(db[[#This Row],[H_QTY/ CTN]]))</f>
        <v>7</v>
      </c>
      <c r="U96" s="41" t="str">
        <f>IF(db[[#This Row],[H_QTY/ CTN]]="","",LEFT(db[[#This Row],[H_QTY/ CTN]],db[[#This Row],[H_1]]-1))</f>
        <v>12 LSN</v>
      </c>
      <c r="V96" s="40" t="str">
        <f>IF(NOT(db[[#This Row],[H_1]]=db[[#This Row],[H_2]]),MID(db[[#This Row],[H_QTY/ CTN]],db[[#This Row],[H_1]]+1,db[[#This Row],[H_2]]-db[[#This Row],[H_1]]-1),"")</f>
        <v/>
      </c>
      <c r="W96" s="40" t="str">
        <f>IF(db[[#This Row],[QTY/ CTN B]]="","",LEFT(db[[#This Row],[QTY/ CTN B]],SEARCH(" ",db[[#This Row],[QTY/ CTN B]],1)-1))</f>
        <v>12</v>
      </c>
      <c r="X96" s="40" t="str">
        <f>IF(db[[#This Row],[QTY/ CTN B]]="","",RIGHT(db[[#This Row],[QTY/ CTN B]],LEN(db[[#This Row],[QTY/ CTN B]])-SEARCH(" ",db[[#This Row],[QTY/ CTN B]],1)))</f>
        <v>LSN</v>
      </c>
      <c r="Y96" s="40">
        <f>IF(db[[#This Row],[QTY/ CTN TG]]="",IF(db[[#This Row],[STN TG]]="","",12),LEFT(db[[#This Row],[QTY/ CTN TG]],SEARCH(" ",db[[#This Row],[QTY/ CTN TG]],1)-1))</f>
        <v>12</v>
      </c>
      <c r="Z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" s="40" t="str">
        <f>IF(db[[#This Row],[STN K]]="","",IF(db[[#This Row],[STN TG]]="LSN",12,""))</f>
        <v/>
      </c>
      <c r="AB96" s="40" t="str">
        <f>IF(db[[#This Row],[STN TG]]="LSN","PCS","")</f>
        <v/>
      </c>
      <c r="AC96" s="40">
        <f>db[[#This Row],[QTY B]]*IF(db[[#This Row],[QTY TG]]="",1,db[[#This Row],[QTY TG]])*IF(db[[#This Row],[QTY K]]="",1,db[[#This Row],[QTY K]])</f>
        <v>144</v>
      </c>
      <c r="AD96" s="40" t="str">
        <f>IF(db[[#This Row],[STN K]]="",IF(db[[#This Row],[STN TG]]="",db[[#This Row],[STN B]],db[[#This Row],[STN TG]]),db[[#This Row],[STN K]])</f>
        <v>PCS</v>
      </c>
      <c r="AE96" s="40"/>
    </row>
    <row r="97" spans="1:31" ht="16.5" customHeight="1" x14ac:dyDescent="0.25">
      <c r="A97" s="40">
        <f t="shared" si="1"/>
        <v>96</v>
      </c>
      <c r="B97" s="5" t="str">
        <f>LOWER(SUBSTITUTE(SUBSTITUTE(SUBSTITUTE(SUBSTITUTE(SUBSTITUTE(SUBSTITUTE(SUBSTITUTE(SUBSTITUTE(db[[#This Row],[NB BM]]," ",),".",""),"-",""),"(",""),")",""),"/",""),"""",""),"+",""))</f>
        <v>bp4wofficebp994</v>
      </c>
      <c r="C97" s="5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D97" s="5" t="str">
        <f>LOWER(SUBSTITUTE(SUBSTITUTE(SUBSTITUTE(SUBSTITUTE(SUBSTITUTE(SUBSTITUTE(SUBSTITUTE(SUBSTITUTE(SUBSTITUTE(db[[#This Row],[NB PAJAK]]," ",""),"-",""),"(",""),")",""),".",""),",",""),"/",""),"""",""),"+",""))</f>
        <v/>
      </c>
      <c r="E9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bp4wofficebp99496lsnuntana</v>
      </c>
      <c r="F9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ballpen4wofficebp99496lsn</v>
      </c>
      <c r="G97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ballpen4wofficebp994untana</v>
      </c>
      <c r="H9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ballpen4wofficebp99496lsnuntana</v>
      </c>
      <c r="I97" s="2" t="s">
        <v>2209</v>
      </c>
      <c r="J97" s="2" t="s">
        <v>2208</v>
      </c>
      <c r="K97" s="14"/>
      <c r="L97" s="2" t="s">
        <v>1336</v>
      </c>
      <c r="M97" s="34" t="e">
        <f>IF(db[[#This Row],[NB NOTA_C]]="","",COUNTIF([2]!B_MSK[concat],db[[#This Row],[NB NOTA_C]]))</f>
        <v>#REF!</v>
      </c>
      <c r="N97" s="9" t="s">
        <v>1349</v>
      </c>
      <c r="O97" s="5" t="s">
        <v>1392</v>
      </c>
      <c r="P97" s="2" t="s">
        <v>2443</v>
      </c>
      <c r="R97" s="2" t="str">
        <f>IF(db[[#This Row],[QTY/ CTN]]="","",SUBSTITUTE(SUBSTITUTE(SUBSTITUTE(db[[#This Row],[QTY/ CTN]]," ","_",2),"(",""),")","")&amp;"_")</f>
        <v>96 LSN_</v>
      </c>
      <c r="S97" s="2">
        <f>IF(db[[#This Row],[H_QTY/ CTN]]="","",SEARCH("_",db[[#This Row],[H_QTY/ CTN]]))</f>
        <v>7</v>
      </c>
      <c r="T97" s="2">
        <f>IF(db[[#This Row],[H_QTY/ CTN]]="","",LEN(db[[#This Row],[H_QTY/ CTN]]))</f>
        <v>7</v>
      </c>
      <c r="U97" s="41" t="str">
        <f>IF(db[[#This Row],[H_QTY/ CTN]]="","",LEFT(db[[#This Row],[H_QTY/ CTN]],db[[#This Row],[H_1]]-1))</f>
        <v>96 LSN</v>
      </c>
      <c r="V97" s="40" t="str">
        <f>IF(NOT(db[[#This Row],[H_1]]=db[[#This Row],[H_2]]),MID(db[[#This Row],[H_QTY/ CTN]],db[[#This Row],[H_1]]+1,db[[#This Row],[H_2]]-db[[#This Row],[H_1]]-1),"")</f>
        <v/>
      </c>
      <c r="W97" s="40" t="str">
        <f>IF(db[[#This Row],[QTY/ CTN B]]="","",LEFT(db[[#This Row],[QTY/ CTN B]],SEARCH(" ",db[[#This Row],[QTY/ CTN B]],1)-1))</f>
        <v>96</v>
      </c>
      <c r="X97" s="40" t="str">
        <f>IF(db[[#This Row],[QTY/ CTN B]]="","",RIGHT(db[[#This Row],[QTY/ CTN B]],LEN(db[[#This Row],[QTY/ CTN B]])-SEARCH(" ",db[[#This Row],[QTY/ CTN B]],1)))</f>
        <v>LSN</v>
      </c>
      <c r="Y97" s="40">
        <f>IF(db[[#This Row],[QTY/ CTN TG]]="",IF(db[[#This Row],[STN TG]]="","",12),LEFT(db[[#This Row],[QTY/ CTN TG]],SEARCH(" ",db[[#This Row],[QTY/ CTN TG]],1)-1))</f>
        <v>12</v>
      </c>
      <c r="Z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7" s="40" t="str">
        <f>IF(db[[#This Row],[STN K]]="","",IF(db[[#This Row],[STN TG]]="LSN",12,""))</f>
        <v/>
      </c>
      <c r="AB97" s="40" t="str">
        <f>IF(db[[#This Row],[STN TG]]="LSN","PCS","")</f>
        <v/>
      </c>
      <c r="AC97" s="40">
        <f>db[[#This Row],[QTY B]]*IF(db[[#This Row],[QTY TG]]="",1,db[[#This Row],[QTY TG]])*IF(db[[#This Row],[QTY K]]="",1,db[[#This Row],[QTY K]])</f>
        <v>1152</v>
      </c>
      <c r="AD97" s="40" t="str">
        <f>IF(db[[#This Row],[STN K]]="",IF(db[[#This Row],[STN TG]]="",db[[#This Row],[STN B]],db[[#This Row],[STN TG]]),db[[#This Row],[STN K]])</f>
        <v>PCS</v>
      </c>
      <c r="AE97" s="40"/>
    </row>
    <row r="98" spans="1:31" ht="16.5" customHeight="1" x14ac:dyDescent="0.25">
      <c r="A98" s="78">
        <f t="shared" si="1"/>
        <v>97</v>
      </c>
      <c r="B98" s="79" t="str">
        <f>LOWER(SUBSTITUTE(SUBSTITUTE(SUBSTITUTE(SUBSTITUTE(SUBSTITUTE(SUBSTITUTE(SUBSTITUTE(SUBSTITUTE(db[[#This Row],[NB BM]]," ",),".",""),"-",""),"(",""),")",""),"/",""),"""",""),"+",""))</f>
        <v>bp903310wairnanci</v>
      </c>
      <c r="C98" s="79" t="str">
        <f>LOWER(SUBSTITUTE(SUBSTITUTE(SUBSTITUTE(SUBSTITUTE(SUBSTITUTE(SUBSTITUTE(SUBSTITUTE(SUBSTITUTE(SUBSTITUTE(db[[#This Row],[NB NOTA]]," ",),".",""),"-",""),"(",""),")",""),",",""),"/",""),"""",""),"+",""))</f>
        <v>ballpenfb903310wairnanci</v>
      </c>
      <c r="D98" s="79" t="str">
        <f>LOWER(SUBSTITUTE(SUBSTITUTE(SUBSTITUTE(SUBSTITUTE(SUBSTITUTE(SUBSTITUTE(SUBSTITUTE(SUBSTITUTE(SUBSTITUTE(db[[#This Row],[NB PAJAK]]," ",""),"-",""),"(",""),")",""),".",""),",",""),"/",""),"""",""),"+",""))</f>
        <v/>
      </c>
      <c r="E9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bp903310wairnanci24box36pcsuntana</v>
      </c>
      <c r="F9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ballpenfb903310wairnanci24box36pcs</v>
      </c>
      <c r="G98" s="79" t="str">
        <f>db[[#This Row],[NB NOTA_C]]&amp;LOWER(SUBSTITUTE(SUBSTITUTE(SUBSTITUTE(SUBSTITUTE(SUBSTITUTE(SUBSTITUTE(SUBSTITUTE(SUBSTITUTE(SUBSTITUTE(db[[#This Row],[FAKTUR]]," ",),".",""),"-",""),"(",""),")",""),",",""),"/",""),"""",""),"+",""))</f>
        <v>ballpenfb903310wairnanciuntana</v>
      </c>
      <c r="H9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ballpenfb903310wairnanci24box36pcsuntana</v>
      </c>
      <c r="I98" s="70" t="s">
        <v>7115</v>
      </c>
      <c r="J98" s="70" t="s">
        <v>7114</v>
      </c>
      <c r="K98" s="71"/>
      <c r="L98" s="70" t="s">
        <v>1336</v>
      </c>
      <c r="M98" s="80" t="e">
        <f>IF(db[[#This Row],[NB NOTA_C]]="","",COUNTIF([2]!B_MSK[concat],db[[#This Row],[NB NOTA_C]]))</f>
        <v>#REF!</v>
      </c>
      <c r="N98" s="81" t="s">
        <v>1352</v>
      </c>
      <c r="O98" s="79" t="s">
        <v>7116</v>
      </c>
      <c r="P98" s="70" t="s">
        <v>2443</v>
      </c>
      <c r="Q98" s="79"/>
      <c r="R98" s="79" t="str">
        <f>IF(db[[#This Row],[QTY/ CTN]]="","",SUBSTITUTE(SUBSTITUTE(SUBSTITUTE(db[[#This Row],[QTY/ CTN]]," ","_",2),"(",""),")","")&amp;"_")</f>
        <v>24 BOX_36 PCS_</v>
      </c>
      <c r="S98" s="79">
        <f>IF(db[[#This Row],[H_QTY/ CTN]]="","",SEARCH("_",db[[#This Row],[H_QTY/ CTN]]))</f>
        <v>7</v>
      </c>
      <c r="T98" s="79">
        <f>IF(db[[#This Row],[H_QTY/ CTN]]="","",LEN(db[[#This Row],[H_QTY/ CTN]]))</f>
        <v>14</v>
      </c>
      <c r="U98" s="78" t="str">
        <f>IF(db[[#This Row],[H_QTY/ CTN]]="","",LEFT(db[[#This Row],[H_QTY/ CTN]],db[[#This Row],[H_1]]-1))</f>
        <v>24 BOX</v>
      </c>
      <c r="V98" s="78" t="str">
        <f>IF(NOT(db[[#This Row],[H_1]]=db[[#This Row],[H_2]]),MID(db[[#This Row],[H_QTY/ CTN]],db[[#This Row],[H_1]]+1,db[[#This Row],[H_2]]-db[[#This Row],[H_1]]-1),"")</f>
        <v>36 PCS</v>
      </c>
      <c r="W98" s="78" t="str">
        <f>IF(db[[#This Row],[QTY/ CTN B]]="","",LEFT(db[[#This Row],[QTY/ CTN B]],SEARCH(" ",db[[#This Row],[QTY/ CTN B]],1)-1))</f>
        <v>24</v>
      </c>
      <c r="X98" s="78" t="str">
        <f>IF(db[[#This Row],[QTY/ CTN B]]="","",RIGHT(db[[#This Row],[QTY/ CTN B]],LEN(db[[#This Row],[QTY/ CTN B]])-SEARCH(" ",db[[#This Row],[QTY/ CTN B]],1)))</f>
        <v>BOX</v>
      </c>
      <c r="Y98" s="78" t="str">
        <f>IF(db[[#This Row],[QTY/ CTN TG]]="",IF(db[[#This Row],[STN TG]]="","",12),LEFT(db[[#This Row],[QTY/ CTN TG]],SEARCH(" ",db[[#This Row],[QTY/ CTN TG]],1)-1))</f>
        <v>36</v>
      </c>
      <c r="Z9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" s="78" t="str">
        <f>IF(db[[#This Row],[STN K]]="","",IF(db[[#This Row],[STN TG]]="LSN",12,""))</f>
        <v/>
      </c>
      <c r="AB98" s="78" t="str">
        <f>IF(db[[#This Row],[STN TG]]="LSN","PCS","")</f>
        <v/>
      </c>
      <c r="AC98" s="78">
        <f>db[[#This Row],[QTY B]]*IF(db[[#This Row],[QTY TG]]="",1,db[[#This Row],[QTY TG]])*IF(db[[#This Row],[QTY K]]="",1,db[[#This Row],[QTY K]])</f>
        <v>864</v>
      </c>
      <c r="AD98" s="78" t="str">
        <f>IF(db[[#This Row],[STN K]]="",IF(db[[#This Row],[STN TG]]="",db[[#This Row],[STN B]],db[[#This Row],[STN TG]]),db[[#This Row],[STN K]])</f>
        <v>PCS</v>
      </c>
      <c r="AE98" s="78"/>
    </row>
    <row r="99" spans="1:31" ht="16.5" customHeight="1" x14ac:dyDescent="0.25">
      <c r="A99" s="40">
        <f t="shared" si="1"/>
        <v>98</v>
      </c>
      <c r="B99" s="5" t="str">
        <f>LOWER(SUBSTITUTE(SUBSTITUTE(SUBSTITUTE(SUBSTITUTE(SUBSTITUTE(SUBSTITUTE(SUBSTITUTE(SUBSTITUTE(db[[#This Row],[NB BM]]," ",),".",""),"-",""),"(",""),")",""),"/",""),"""",""),"+",""))</f>
        <v>bp2801gantungan</v>
      </c>
      <c r="C99" s="5" t="str">
        <f>LOWER(SUBSTITUTE(SUBSTITUTE(SUBSTITUTE(SUBSTITUTE(SUBSTITUTE(SUBSTITUTE(SUBSTITUTE(SUBSTITUTE(SUBSTITUTE(db[[#This Row],[NB NOTA]]," ",),".",""),"-",""),"(",""),")",""),",",""),"/",""),"""",""),"+",""))</f>
        <v>ballpenj2801gantungan</v>
      </c>
      <c r="D99" s="5" t="str">
        <f>LOWER(SUBSTITUTE(SUBSTITUTE(SUBSTITUTE(SUBSTITUTE(SUBSTITUTE(SUBSTITUTE(SUBSTITUTE(SUBSTITUTE(SUBSTITUTE(db[[#This Row],[NB PAJAK]]," ",""),"-",""),"(",""),")",""),".",""),",",""),"/",""),"""",""),"+",""))</f>
        <v/>
      </c>
      <c r="E9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bp2801gantungan144lsnuntana</v>
      </c>
      <c r="F9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ballpenj2801gantungan144lsn</v>
      </c>
      <c r="G99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ballpenj2801gantunganuntana</v>
      </c>
      <c r="H9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ballpenj2801gantungan144lsnuntana</v>
      </c>
      <c r="I99" s="2" t="s">
        <v>7566</v>
      </c>
      <c r="J99" s="2" t="s">
        <v>7520</v>
      </c>
      <c r="K99" s="14"/>
      <c r="L99" s="70" t="s">
        <v>1336</v>
      </c>
      <c r="M99" s="33" t="e">
        <f>IF(db[[#This Row],[NB NOTA_C]]="","",COUNTIF([2]!B_MSK[concat],db[[#This Row],[NB NOTA_C]]))</f>
        <v>#REF!</v>
      </c>
      <c r="N99" s="9" t="s">
        <v>1352</v>
      </c>
      <c r="O99" s="5" t="s">
        <v>1391</v>
      </c>
      <c r="Q99" s="5"/>
      <c r="R99" s="5" t="str">
        <f>IF(db[[#This Row],[QTY/ CTN]]="","",SUBSTITUTE(SUBSTITUTE(SUBSTITUTE(db[[#This Row],[QTY/ CTN]]," ","_",2),"(",""),")","")&amp;"_")</f>
        <v>144 LSN_</v>
      </c>
      <c r="S99" s="5">
        <f>IF(db[[#This Row],[H_QTY/ CTN]]="","",SEARCH("_",db[[#This Row],[H_QTY/ CTN]]))</f>
        <v>8</v>
      </c>
      <c r="T99" s="5">
        <f>IF(db[[#This Row],[H_QTY/ CTN]]="","",LEN(db[[#This Row],[H_QTY/ CTN]]))</f>
        <v>8</v>
      </c>
      <c r="U99" s="40" t="str">
        <f>IF(db[[#This Row],[H_QTY/ CTN]]="","",LEFT(db[[#This Row],[H_QTY/ CTN]],db[[#This Row],[H_1]]-1))</f>
        <v>144 LSN</v>
      </c>
      <c r="V99" s="40" t="str">
        <f>IF(NOT(db[[#This Row],[H_1]]=db[[#This Row],[H_2]]),MID(db[[#This Row],[H_QTY/ CTN]],db[[#This Row],[H_1]]+1,db[[#This Row],[H_2]]-db[[#This Row],[H_1]]-1),"")</f>
        <v/>
      </c>
      <c r="W99" s="40" t="str">
        <f>IF(db[[#This Row],[QTY/ CTN B]]="","",LEFT(db[[#This Row],[QTY/ CTN B]],SEARCH(" ",db[[#This Row],[QTY/ CTN B]],1)-1))</f>
        <v>144</v>
      </c>
      <c r="X99" s="40" t="str">
        <f>IF(db[[#This Row],[QTY/ CTN B]]="","",RIGHT(db[[#This Row],[QTY/ CTN B]],LEN(db[[#This Row],[QTY/ CTN B]])-SEARCH(" ",db[[#This Row],[QTY/ CTN B]],1)))</f>
        <v>LSN</v>
      </c>
      <c r="Y99" s="40">
        <f>IF(db[[#This Row],[QTY/ CTN TG]]="",IF(db[[#This Row],[STN TG]]="","",12),LEFT(db[[#This Row],[QTY/ CTN TG]],SEARCH(" ",db[[#This Row],[QTY/ CTN TG]],1)-1))</f>
        <v>12</v>
      </c>
      <c r="Z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9" s="40" t="str">
        <f>IF(db[[#This Row],[STN K]]="","",IF(db[[#This Row],[STN TG]]="LSN",12,""))</f>
        <v/>
      </c>
      <c r="AB99" s="40" t="str">
        <f>IF(db[[#This Row],[STN TG]]="LSN","PCS","")</f>
        <v/>
      </c>
      <c r="AC99" s="40">
        <f>db[[#This Row],[QTY B]]*IF(db[[#This Row],[QTY TG]]="",1,db[[#This Row],[QTY TG]])*IF(db[[#This Row],[QTY K]]="",1,db[[#This Row],[QTY K]])</f>
        <v>1728</v>
      </c>
      <c r="AD99" s="40" t="str">
        <f>IF(db[[#This Row],[STN K]]="",IF(db[[#This Row],[STN TG]]="",db[[#This Row],[STN B]],db[[#This Row],[STN TG]]),db[[#This Row],[STN K]])</f>
        <v>PCS</v>
      </c>
      <c r="AE99" s="40"/>
    </row>
    <row r="100" spans="1:31" ht="16.5" customHeight="1" x14ac:dyDescent="0.25">
      <c r="A100" s="40">
        <f t="shared" si="1"/>
        <v>99</v>
      </c>
      <c r="B100" s="5" t="str">
        <f>LOWER(SUBSTITUTE(SUBSTITUTE(SUBSTITUTE(SUBSTITUTE(SUBSTITUTE(SUBSTITUTE(SUBSTITUTE(SUBSTITUTE(db[[#This Row],[NB BM]]," ",),".",""),"-",""),"(",""),")",""),"/",""),"""",""),"+",""))</f>
        <v>bp2814gantunganpenggaris</v>
      </c>
      <c r="C100" s="5" t="str">
        <f>LOWER(SUBSTITUTE(SUBSTITUTE(SUBSTITUTE(SUBSTITUTE(SUBSTITUTE(SUBSTITUTE(SUBSTITUTE(SUBSTITUTE(SUBSTITUTE(db[[#This Row],[NB NOTA]]," ",),".",""),"-",""),"(",""),")",""),",",""),"/",""),"""",""),"+",""))</f>
        <v>ballpenj2814ganpenggarissr</v>
      </c>
      <c r="D100" s="5" t="str">
        <f>LOWER(SUBSTITUTE(SUBSTITUTE(SUBSTITUTE(SUBSTITUTE(SUBSTITUTE(SUBSTITUTE(SUBSTITUTE(SUBSTITUTE(SUBSTITUTE(db[[#This Row],[NB PAJAK]]," ",""),"-",""),"(",""),")",""),".",""),",",""),"/",""),"""",""),"+",""))</f>
        <v/>
      </c>
      <c r="E10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bp2814gantunganpenggaris144lsnuntana</v>
      </c>
      <c r="F10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ballpenj2814ganpenggarissr144lsn</v>
      </c>
      <c r="G100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ballpenj2814ganpenggarissruntana</v>
      </c>
      <c r="H10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ballpenj2814ganpenggarissr144lsnuntana</v>
      </c>
      <c r="I100" s="2" t="s">
        <v>7568</v>
      </c>
      <c r="J100" s="2" t="s">
        <v>7567</v>
      </c>
      <c r="K100" s="14"/>
      <c r="L100" s="70" t="s">
        <v>1336</v>
      </c>
      <c r="M100" s="33" t="e">
        <f>IF(db[[#This Row],[NB NOTA_C]]="","",COUNTIF([2]!B_MSK[concat],db[[#This Row],[NB NOTA_C]]))</f>
        <v>#REF!</v>
      </c>
      <c r="N100" s="9" t="s">
        <v>1352</v>
      </c>
      <c r="O100" s="5" t="s">
        <v>1391</v>
      </c>
      <c r="Q100" s="5"/>
      <c r="R100" s="5" t="str">
        <f>IF(db[[#This Row],[QTY/ CTN]]="","",SUBSTITUTE(SUBSTITUTE(SUBSTITUTE(db[[#This Row],[QTY/ CTN]]," ","_",2),"(",""),")","")&amp;"_")</f>
        <v>144 LSN_</v>
      </c>
      <c r="S100" s="5">
        <f>IF(db[[#This Row],[H_QTY/ CTN]]="","",SEARCH("_",db[[#This Row],[H_QTY/ CTN]]))</f>
        <v>8</v>
      </c>
      <c r="T100" s="5">
        <f>IF(db[[#This Row],[H_QTY/ CTN]]="","",LEN(db[[#This Row],[H_QTY/ CTN]]))</f>
        <v>8</v>
      </c>
      <c r="U100" s="40" t="str">
        <f>IF(db[[#This Row],[H_QTY/ CTN]]="","",LEFT(db[[#This Row],[H_QTY/ CTN]],db[[#This Row],[H_1]]-1))</f>
        <v>144 LSN</v>
      </c>
      <c r="V100" s="40" t="str">
        <f>IF(NOT(db[[#This Row],[H_1]]=db[[#This Row],[H_2]]),MID(db[[#This Row],[H_QTY/ CTN]],db[[#This Row],[H_1]]+1,db[[#This Row],[H_2]]-db[[#This Row],[H_1]]-1),"")</f>
        <v/>
      </c>
      <c r="W100" s="40" t="str">
        <f>IF(db[[#This Row],[QTY/ CTN B]]="","",LEFT(db[[#This Row],[QTY/ CTN B]],SEARCH(" ",db[[#This Row],[QTY/ CTN B]],1)-1))</f>
        <v>144</v>
      </c>
      <c r="X100" s="40" t="str">
        <f>IF(db[[#This Row],[QTY/ CTN B]]="","",RIGHT(db[[#This Row],[QTY/ CTN B]],LEN(db[[#This Row],[QTY/ CTN B]])-SEARCH(" ",db[[#This Row],[QTY/ CTN B]],1)))</f>
        <v>LSN</v>
      </c>
      <c r="Y100" s="40">
        <f>IF(db[[#This Row],[QTY/ CTN TG]]="",IF(db[[#This Row],[STN TG]]="","",12),LEFT(db[[#This Row],[QTY/ CTN TG]],SEARCH(" ",db[[#This Row],[QTY/ CTN TG]],1)-1))</f>
        <v>12</v>
      </c>
      <c r="Z1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0" s="40" t="str">
        <f>IF(db[[#This Row],[STN K]]="","",IF(db[[#This Row],[STN TG]]="LSN",12,""))</f>
        <v/>
      </c>
      <c r="AB100" s="40" t="str">
        <f>IF(db[[#This Row],[STN TG]]="LSN","PCS","")</f>
        <v/>
      </c>
      <c r="AC100" s="40">
        <f>db[[#This Row],[QTY B]]*IF(db[[#This Row],[QTY TG]]="",1,db[[#This Row],[QTY TG]])*IF(db[[#This Row],[QTY K]]="",1,db[[#This Row],[QTY K]])</f>
        <v>1728</v>
      </c>
      <c r="AD100" s="40" t="str">
        <f>IF(db[[#This Row],[STN K]]="",IF(db[[#This Row],[STN TG]]="",db[[#This Row],[STN B]],db[[#This Row],[STN TG]]),db[[#This Row],[STN K]])</f>
        <v>PCS</v>
      </c>
      <c r="AE100" s="40"/>
    </row>
    <row r="101" spans="1:31" ht="16.5" customHeight="1" x14ac:dyDescent="0.25">
      <c r="A101" s="40">
        <f t="shared" si="1"/>
        <v>100</v>
      </c>
      <c r="B101" s="5" t="str">
        <f>LOWER(SUBSTITUTE(SUBSTITUTE(SUBSTITUTE(SUBSTITUTE(SUBSTITUTE(SUBSTITUTE(SUBSTITUTE(SUBSTITUTE(db[[#This Row],[NB BM]]," ",),".",""),"-",""),"(",""),")",""),"/",""),"""",""),"+",""))</f>
        <v>bp2816gantunganloupe</v>
      </c>
      <c r="C101" s="5" t="str">
        <f>LOWER(SUBSTITUTE(SUBSTITUTE(SUBSTITUTE(SUBSTITUTE(SUBSTITUTE(SUBSTITUTE(SUBSTITUTE(SUBSTITUTE(SUBSTITUTE(db[[#This Row],[NB NOTA]]," ",),".",""),"-",""),"(",""),")",""),",",""),"/",""),"""",""),"+",""))</f>
        <v>ballpenj2816ganloupesr</v>
      </c>
      <c r="D101" s="5" t="str">
        <f>LOWER(SUBSTITUTE(SUBSTITUTE(SUBSTITUTE(SUBSTITUTE(SUBSTITUTE(SUBSTITUTE(SUBSTITUTE(SUBSTITUTE(SUBSTITUTE(db[[#This Row],[NB PAJAK]]," ",""),"-",""),"(",""),")",""),".",""),",",""),"/",""),"""",""),"+",""))</f>
        <v/>
      </c>
      <c r="E10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bp2816gantunganloupe144lsnuntana</v>
      </c>
      <c r="F10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ballpenj2816ganloupesr144lsn</v>
      </c>
      <c r="G101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ballpenj2816ganloupesruntana</v>
      </c>
      <c r="H10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ballpenj2816ganloupesr144lsnuntana</v>
      </c>
      <c r="I101" s="2" t="s">
        <v>7569</v>
      </c>
      <c r="J101" s="2" t="s">
        <v>7503</v>
      </c>
      <c r="K101" s="14"/>
      <c r="L101" s="70" t="s">
        <v>1336</v>
      </c>
      <c r="M101" s="33" t="e">
        <f>IF(db[[#This Row],[NB NOTA_C]]="","",COUNTIF([2]!B_MSK[concat],db[[#This Row],[NB NOTA_C]]))</f>
        <v>#REF!</v>
      </c>
      <c r="N101" s="9" t="s">
        <v>1352</v>
      </c>
      <c r="O101" s="5" t="s">
        <v>1391</v>
      </c>
      <c r="Q101" s="5"/>
      <c r="R101" s="5" t="str">
        <f>IF(db[[#This Row],[QTY/ CTN]]="","",SUBSTITUTE(SUBSTITUTE(SUBSTITUTE(db[[#This Row],[QTY/ CTN]]," ","_",2),"(",""),")","")&amp;"_")</f>
        <v>144 LSN_</v>
      </c>
      <c r="S101" s="5">
        <f>IF(db[[#This Row],[H_QTY/ CTN]]="","",SEARCH("_",db[[#This Row],[H_QTY/ CTN]]))</f>
        <v>8</v>
      </c>
      <c r="T101" s="5">
        <f>IF(db[[#This Row],[H_QTY/ CTN]]="","",LEN(db[[#This Row],[H_QTY/ CTN]]))</f>
        <v>8</v>
      </c>
      <c r="U101" s="40" t="str">
        <f>IF(db[[#This Row],[H_QTY/ CTN]]="","",LEFT(db[[#This Row],[H_QTY/ CTN]],db[[#This Row],[H_1]]-1))</f>
        <v>144 LSN</v>
      </c>
      <c r="V101" s="40" t="str">
        <f>IF(NOT(db[[#This Row],[H_1]]=db[[#This Row],[H_2]]),MID(db[[#This Row],[H_QTY/ CTN]],db[[#This Row],[H_1]]+1,db[[#This Row],[H_2]]-db[[#This Row],[H_1]]-1),"")</f>
        <v/>
      </c>
      <c r="W101" s="40" t="str">
        <f>IF(db[[#This Row],[QTY/ CTN B]]="","",LEFT(db[[#This Row],[QTY/ CTN B]],SEARCH(" ",db[[#This Row],[QTY/ CTN B]],1)-1))</f>
        <v>144</v>
      </c>
      <c r="X101" s="40" t="str">
        <f>IF(db[[#This Row],[QTY/ CTN B]]="","",RIGHT(db[[#This Row],[QTY/ CTN B]],LEN(db[[#This Row],[QTY/ CTN B]])-SEARCH(" ",db[[#This Row],[QTY/ CTN B]],1)))</f>
        <v>LSN</v>
      </c>
      <c r="Y101" s="40">
        <f>IF(db[[#This Row],[QTY/ CTN TG]]="",IF(db[[#This Row],[STN TG]]="","",12),LEFT(db[[#This Row],[QTY/ CTN TG]],SEARCH(" ",db[[#This Row],[QTY/ CTN TG]],1)-1))</f>
        <v>12</v>
      </c>
      <c r="Z1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" s="40" t="str">
        <f>IF(db[[#This Row],[STN K]]="","",IF(db[[#This Row],[STN TG]]="LSN",12,""))</f>
        <v/>
      </c>
      <c r="AB101" s="40" t="str">
        <f>IF(db[[#This Row],[STN TG]]="LSN","PCS","")</f>
        <v/>
      </c>
      <c r="AC101" s="40">
        <f>db[[#This Row],[QTY B]]*IF(db[[#This Row],[QTY TG]]="",1,db[[#This Row],[QTY TG]])*IF(db[[#This Row],[QTY K]]="",1,db[[#This Row],[QTY K]])</f>
        <v>1728</v>
      </c>
      <c r="AD101" s="40" t="str">
        <f>IF(db[[#This Row],[STN K]]="",IF(db[[#This Row],[STN TG]]="",db[[#This Row],[STN B]],db[[#This Row],[STN TG]]),db[[#This Row],[STN K]])</f>
        <v>PCS</v>
      </c>
      <c r="AE101" s="40"/>
    </row>
    <row r="102" spans="1:31" ht="16.5" customHeight="1" x14ac:dyDescent="0.25">
      <c r="A102" s="40">
        <f t="shared" si="1"/>
        <v>101</v>
      </c>
      <c r="B102" s="5" t="str">
        <f>LOWER(SUBSTITUTE(SUBSTITUTE(SUBSTITUTE(SUBSTITUTE(SUBSTITUTE(SUBSTITUTE(SUBSTITUTE(SUBSTITUTE(db[[#This Row],[NB BM]]," ",),".",""),"-",""),"(",""),")",""),"/",""),"""",""),"+",""))</f>
        <v>bp2818gantunganpluit</v>
      </c>
      <c r="C102" s="5" t="str">
        <f>LOWER(SUBSTITUTE(SUBSTITUTE(SUBSTITUTE(SUBSTITUTE(SUBSTITUTE(SUBSTITUTE(SUBSTITUTE(SUBSTITUTE(SUBSTITUTE(db[[#This Row],[NB NOTA]]," ",),".",""),"-",""),"(",""),")",""),",",""),"/",""),"""",""),"+",""))</f>
        <v>ballpenj2818ganpluitsr</v>
      </c>
      <c r="D102" s="5" t="str">
        <f>LOWER(SUBSTITUTE(SUBSTITUTE(SUBSTITUTE(SUBSTITUTE(SUBSTITUTE(SUBSTITUTE(SUBSTITUTE(SUBSTITUTE(SUBSTITUTE(db[[#This Row],[NB PAJAK]]," ",""),"-",""),"(",""),")",""),".",""),",",""),"/",""),"""",""),"+",""))</f>
        <v/>
      </c>
      <c r="E10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bp2818gantunganpluit144lsnuntana</v>
      </c>
      <c r="F10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ballpenj2818ganpluitsr144lsn</v>
      </c>
      <c r="G102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ballpenj2818ganpluitsruntana</v>
      </c>
      <c r="H10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ballpenj2818ganpluitsr144lsnuntana</v>
      </c>
      <c r="I102" s="2" t="s">
        <v>7570</v>
      </c>
      <c r="J102" s="2" t="s">
        <v>7504</v>
      </c>
      <c r="K102" s="14"/>
      <c r="L102" s="70" t="s">
        <v>1336</v>
      </c>
      <c r="M102" s="33" t="e">
        <f>IF(db[[#This Row],[NB NOTA_C]]="","",COUNTIF([2]!B_MSK[concat],db[[#This Row],[NB NOTA_C]]))</f>
        <v>#REF!</v>
      </c>
      <c r="N102" s="9" t="s">
        <v>1352</v>
      </c>
      <c r="O102" s="5" t="s">
        <v>1391</v>
      </c>
      <c r="Q102" s="5"/>
      <c r="R102" s="5" t="str">
        <f>IF(db[[#This Row],[QTY/ CTN]]="","",SUBSTITUTE(SUBSTITUTE(SUBSTITUTE(db[[#This Row],[QTY/ CTN]]," ","_",2),"(",""),")","")&amp;"_")</f>
        <v>144 LSN_</v>
      </c>
      <c r="S102" s="5">
        <f>IF(db[[#This Row],[H_QTY/ CTN]]="","",SEARCH("_",db[[#This Row],[H_QTY/ CTN]]))</f>
        <v>8</v>
      </c>
      <c r="T102" s="5">
        <f>IF(db[[#This Row],[H_QTY/ CTN]]="","",LEN(db[[#This Row],[H_QTY/ CTN]]))</f>
        <v>8</v>
      </c>
      <c r="U102" s="40" t="str">
        <f>IF(db[[#This Row],[H_QTY/ CTN]]="","",LEFT(db[[#This Row],[H_QTY/ CTN]],db[[#This Row],[H_1]]-1))</f>
        <v>144 LSN</v>
      </c>
      <c r="V102" s="40" t="str">
        <f>IF(NOT(db[[#This Row],[H_1]]=db[[#This Row],[H_2]]),MID(db[[#This Row],[H_QTY/ CTN]],db[[#This Row],[H_1]]+1,db[[#This Row],[H_2]]-db[[#This Row],[H_1]]-1),"")</f>
        <v/>
      </c>
      <c r="W102" s="40" t="str">
        <f>IF(db[[#This Row],[QTY/ CTN B]]="","",LEFT(db[[#This Row],[QTY/ CTN B]],SEARCH(" ",db[[#This Row],[QTY/ CTN B]],1)-1))</f>
        <v>144</v>
      </c>
      <c r="X102" s="40" t="str">
        <f>IF(db[[#This Row],[QTY/ CTN B]]="","",RIGHT(db[[#This Row],[QTY/ CTN B]],LEN(db[[#This Row],[QTY/ CTN B]])-SEARCH(" ",db[[#This Row],[QTY/ CTN B]],1)))</f>
        <v>LSN</v>
      </c>
      <c r="Y102" s="40">
        <f>IF(db[[#This Row],[QTY/ CTN TG]]="",IF(db[[#This Row],[STN TG]]="","",12),LEFT(db[[#This Row],[QTY/ CTN TG]],SEARCH(" ",db[[#This Row],[QTY/ CTN TG]],1)-1))</f>
        <v>12</v>
      </c>
      <c r="Z1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" s="40" t="str">
        <f>IF(db[[#This Row],[STN K]]="","",IF(db[[#This Row],[STN TG]]="LSN",12,""))</f>
        <v/>
      </c>
      <c r="AB102" s="40" t="str">
        <f>IF(db[[#This Row],[STN TG]]="LSN","PCS","")</f>
        <v/>
      </c>
      <c r="AC102" s="40">
        <f>db[[#This Row],[QTY B]]*IF(db[[#This Row],[QTY TG]]="",1,db[[#This Row],[QTY TG]])*IF(db[[#This Row],[QTY K]]="",1,db[[#This Row],[QTY K]])</f>
        <v>1728</v>
      </c>
      <c r="AD102" s="40" t="str">
        <f>IF(db[[#This Row],[STN K]]="",IF(db[[#This Row],[STN TG]]="",db[[#This Row],[STN B]],db[[#This Row],[STN TG]]),db[[#This Row],[STN K]])</f>
        <v>PCS</v>
      </c>
      <c r="AE102" s="40"/>
    </row>
    <row r="103" spans="1:31" ht="16.5" customHeight="1" x14ac:dyDescent="0.25">
      <c r="A103" s="40">
        <f t="shared" si="1"/>
        <v>102</v>
      </c>
      <c r="B103" s="5" t="str">
        <f>LOWER(SUBSTITUTE(SUBSTITUTE(SUBSTITUTE(SUBSTITUTE(SUBSTITUTE(SUBSTITUTE(SUBSTITUTE(SUBSTITUTE(db[[#This Row],[NB BM]]," ",),".",""),"-",""),"(",""),")",""),"/",""),"""",""),"+",""))</f>
        <v>bp2819gantunganjampasir</v>
      </c>
      <c r="C103" s="5" t="str">
        <f>LOWER(SUBSTITUTE(SUBSTITUTE(SUBSTITUTE(SUBSTITUTE(SUBSTITUTE(SUBSTITUTE(SUBSTITUTE(SUBSTITUTE(SUBSTITUTE(db[[#This Row],[NB NOTA]]," ",),".",""),"-",""),"(",""),")",""),",",""),"/",""),"""",""),"+",""))</f>
        <v>ballpenj2819ganjampasirsr</v>
      </c>
      <c r="D103" s="5" t="str">
        <f>LOWER(SUBSTITUTE(SUBSTITUTE(SUBSTITUTE(SUBSTITUTE(SUBSTITUTE(SUBSTITUTE(SUBSTITUTE(SUBSTITUTE(SUBSTITUTE(db[[#This Row],[NB PAJAK]]," ",""),"-",""),"(",""),")",""),".",""),",",""),"/",""),"""",""),"+",""))</f>
        <v/>
      </c>
      <c r="E10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bp2819gantunganjampasir144lsnuntana</v>
      </c>
      <c r="F10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ballpenj2819ganjampasirsr144lsn</v>
      </c>
      <c r="G103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ballpenj2819ganjampasirsruntana</v>
      </c>
      <c r="H10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ballpenj2819ganjampasirsr144lsnuntana</v>
      </c>
      <c r="I103" s="2" t="s">
        <v>7571</v>
      </c>
      <c r="J103" s="2" t="s">
        <v>7505</v>
      </c>
      <c r="K103" s="14"/>
      <c r="L103" s="70" t="s">
        <v>1336</v>
      </c>
      <c r="M103" s="33" t="e">
        <f>IF(db[[#This Row],[NB NOTA_C]]="","",COUNTIF([2]!B_MSK[concat],db[[#This Row],[NB NOTA_C]]))</f>
        <v>#REF!</v>
      </c>
      <c r="N103" s="9" t="s">
        <v>1352</v>
      </c>
      <c r="O103" s="5" t="s">
        <v>1391</v>
      </c>
      <c r="Q103" s="5"/>
      <c r="R103" s="5" t="str">
        <f>IF(db[[#This Row],[QTY/ CTN]]="","",SUBSTITUTE(SUBSTITUTE(SUBSTITUTE(db[[#This Row],[QTY/ CTN]]," ","_",2),"(",""),")","")&amp;"_")</f>
        <v>144 LSN_</v>
      </c>
      <c r="S103" s="5">
        <f>IF(db[[#This Row],[H_QTY/ CTN]]="","",SEARCH("_",db[[#This Row],[H_QTY/ CTN]]))</f>
        <v>8</v>
      </c>
      <c r="T103" s="5">
        <f>IF(db[[#This Row],[H_QTY/ CTN]]="","",LEN(db[[#This Row],[H_QTY/ CTN]]))</f>
        <v>8</v>
      </c>
      <c r="U103" s="40" t="str">
        <f>IF(db[[#This Row],[H_QTY/ CTN]]="","",LEFT(db[[#This Row],[H_QTY/ CTN]],db[[#This Row],[H_1]]-1))</f>
        <v>144 LSN</v>
      </c>
      <c r="V103" s="40" t="str">
        <f>IF(NOT(db[[#This Row],[H_1]]=db[[#This Row],[H_2]]),MID(db[[#This Row],[H_QTY/ CTN]],db[[#This Row],[H_1]]+1,db[[#This Row],[H_2]]-db[[#This Row],[H_1]]-1),"")</f>
        <v/>
      </c>
      <c r="W103" s="40" t="str">
        <f>IF(db[[#This Row],[QTY/ CTN B]]="","",LEFT(db[[#This Row],[QTY/ CTN B]],SEARCH(" ",db[[#This Row],[QTY/ CTN B]],1)-1))</f>
        <v>144</v>
      </c>
      <c r="X103" s="40" t="str">
        <f>IF(db[[#This Row],[QTY/ CTN B]]="","",RIGHT(db[[#This Row],[QTY/ CTN B]],LEN(db[[#This Row],[QTY/ CTN B]])-SEARCH(" ",db[[#This Row],[QTY/ CTN B]],1)))</f>
        <v>LSN</v>
      </c>
      <c r="Y103" s="40">
        <f>IF(db[[#This Row],[QTY/ CTN TG]]="",IF(db[[#This Row],[STN TG]]="","",12),LEFT(db[[#This Row],[QTY/ CTN TG]],SEARCH(" ",db[[#This Row],[QTY/ CTN TG]],1)-1))</f>
        <v>12</v>
      </c>
      <c r="Z1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3" s="40" t="str">
        <f>IF(db[[#This Row],[STN K]]="","",IF(db[[#This Row],[STN TG]]="LSN",12,""))</f>
        <v/>
      </c>
      <c r="AB103" s="40" t="str">
        <f>IF(db[[#This Row],[STN TG]]="LSN","PCS","")</f>
        <v/>
      </c>
      <c r="AC103" s="40">
        <f>db[[#This Row],[QTY B]]*IF(db[[#This Row],[QTY TG]]="",1,db[[#This Row],[QTY TG]])*IF(db[[#This Row],[QTY K]]="",1,db[[#This Row],[QTY K]])</f>
        <v>1728</v>
      </c>
      <c r="AD103" s="40" t="str">
        <f>IF(db[[#This Row],[STN K]]="",IF(db[[#This Row],[STN TG]]="",db[[#This Row],[STN B]],db[[#This Row],[STN TG]]),db[[#This Row],[STN K]])</f>
        <v>PCS</v>
      </c>
      <c r="AE103" s="40"/>
    </row>
    <row r="104" spans="1:31" ht="16.5" customHeight="1" x14ac:dyDescent="0.25">
      <c r="A104" s="40">
        <f t="shared" si="1"/>
        <v>103</v>
      </c>
      <c r="B104" s="5" t="str">
        <f>LOWER(SUBSTITUTE(SUBSTITUTE(SUBSTITUTE(SUBSTITUTE(SUBSTITUTE(SUBSTITUTE(SUBSTITUTE(SUBSTITUTE(db[[#This Row],[NB BM]]," ",),".",""),"-",""),"(",""),")",""),"/",""),"""",""),"+",""))</f>
        <v>bp701</v>
      </c>
      <c r="C104" s="5" t="str">
        <f>LOWER(SUBSTITUTE(SUBSTITUTE(SUBSTITUTE(SUBSTITUTE(SUBSTITUTE(SUBSTITUTE(SUBSTITUTE(SUBSTITUTE(SUBSTITUTE(db[[#This Row],[NB NOTA]]," ",),".",""),"-",""),"(",""),")",""),",",""),"/",""),"""",""),"+",""))</f>
        <v>ballpenj701</v>
      </c>
      <c r="D104" s="5" t="str">
        <f>LOWER(SUBSTITUTE(SUBSTITUTE(SUBSTITUTE(SUBSTITUTE(SUBSTITUTE(SUBSTITUTE(SUBSTITUTE(SUBSTITUTE(SUBSTITUTE(db[[#This Row],[NB PAJAK]]," ",""),"-",""),"(",""),")",""),".",""),",",""),"/",""),"""",""),"+",""))</f>
        <v/>
      </c>
      <c r="E10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bp701144lsnuntana</v>
      </c>
      <c r="F10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ballpenj701144lsn</v>
      </c>
      <c r="G104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ballpenj701untana</v>
      </c>
      <c r="H10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ballpenj701144lsnuntana</v>
      </c>
      <c r="I104" s="2" t="s">
        <v>7572</v>
      </c>
      <c r="J104" s="2" t="s">
        <v>7506</v>
      </c>
      <c r="K104" s="14"/>
      <c r="L104" s="70" t="s">
        <v>1336</v>
      </c>
      <c r="M104" s="33" t="e">
        <f>IF(db[[#This Row],[NB NOTA_C]]="","",COUNTIF([2]!B_MSK[concat],db[[#This Row],[NB NOTA_C]]))</f>
        <v>#REF!</v>
      </c>
      <c r="N104" s="9" t="s">
        <v>1352</v>
      </c>
      <c r="O104" s="5" t="s">
        <v>1391</v>
      </c>
      <c r="Q104" s="5"/>
      <c r="R104" s="5" t="str">
        <f>IF(db[[#This Row],[QTY/ CTN]]="","",SUBSTITUTE(SUBSTITUTE(SUBSTITUTE(db[[#This Row],[QTY/ CTN]]," ","_",2),"(",""),")","")&amp;"_")</f>
        <v>144 LSN_</v>
      </c>
      <c r="S104" s="5">
        <f>IF(db[[#This Row],[H_QTY/ CTN]]="","",SEARCH("_",db[[#This Row],[H_QTY/ CTN]]))</f>
        <v>8</v>
      </c>
      <c r="T104" s="5">
        <f>IF(db[[#This Row],[H_QTY/ CTN]]="","",LEN(db[[#This Row],[H_QTY/ CTN]]))</f>
        <v>8</v>
      </c>
      <c r="U104" s="40" t="str">
        <f>IF(db[[#This Row],[H_QTY/ CTN]]="","",LEFT(db[[#This Row],[H_QTY/ CTN]],db[[#This Row],[H_1]]-1))</f>
        <v>144 LSN</v>
      </c>
      <c r="V104" s="40" t="str">
        <f>IF(NOT(db[[#This Row],[H_1]]=db[[#This Row],[H_2]]),MID(db[[#This Row],[H_QTY/ CTN]],db[[#This Row],[H_1]]+1,db[[#This Row],[H_2]]-db[[#This Row],[H_1]]-1),"")</f>
        <v/>
      </c>
      <c r="W104" s="40" t="str">
        <f>IF(db[[#This Row],[QTY/ CTN B]]="","",LEFT(db[[#This Row],[QTY/ CTN B]],SEARCH(" ",db[[#This Row],[QTY/ CTN B]],1)-1))</f>
        <v>144</v>
      </c>
      <c r="X104" s="40" t="str">
        <f>IF(db[[#This Row],[QTY/ CTN B]]="","",RIGHT(db[[#This Row],[QTY/ CTN B]],LEN(db[[#This Row],[QTY/ CTN B]])-SEARCH(" ",db[[#This Row],[QTY/ CTN B]],1)))</f>
        <v>LSN</v>
      </c>
      <c r="Y104" s="40">
        <f>IF(db[[#This Row],[QTY/ CTN TG]]="",IF(db[[#This Row],[STN TG]]="","",12),LEFT(db[[#This Row],[QTY/ CTN TG]],SEARCH(" ",db[[#This Row],[QTY/ CTN TG]],1)-1))</f>
        <v>12</v>
      </c>
      <c r="Z1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" s="40" t="str">
        <f>IF(db[[#This Row],[STN K]]="","",IF(db[[#This Row],[STN TG]]="LSN",12,""))</f>
        <v/>
      </c>
      <c r="AB104" s="40" t="str">
        <f>IF(db[[#This Row],[STN TG]]="LSN","PCS","")</f>
        <v/>
      </c>
      <c r="AC104" s="40">
        <f>db[[#This Row],[QTY B]]*IF(db[[#This Row],[QTY TG]]="",1,db[[#This Row],[QTY TG]])*IF(db[[#This Row],[QTY K]]="",1,db[[#This Row],[QTY K]])</f>
        <v>1728</v>
      </c>
      <c r="AD104" s="40" t="str">
        <f>IF(db[[#This Row],[STN K]]="",IF(db[[#This Row],[STN TG]]="",db[[#This Row],[STN B]],db[[#This Row],[STN TG]]),db[[#This Row],[STN K]])</f>
        <v>PCS</v>
      </c>
      <c r="AE104" s="40"/>
    </row>
    <row r="105" spans="1:31" ht="16.5" customHeight="1" x14ac:dyDescent="0.25">
      <c r="A105" s="40">
        <f t="shared" si="1"/>
        <v>104</v>
      </c>
      <c r="B105" s="5" t="str">
        <f>LOWER(SUBSTITUTE(SUBSTITUTE(SUBSTITUTE(SUBSTITUTE(SUBSTITUTE(SUBSTITUTE(SUBSTITUTE(SUBSTITUTE(db[[#This Row],[NB BM]]," ",),".",""),"-",""),"(",""),")",""),"/",""),"""",""),"+",""))</f>
        <v>bp9082gantunganbukuastro</v>
      </c>
      <c r="C105" s="5" t="str">
        <f>LOWER(SUBSTITUTE(SUBSTITUTE(SUBSTITUTE(SUBSTITUTE(SUBSTITUTE(SUBSTITUTE(SUBSTITUTE(SUBSTITUTE(SUBSTITUTE(db[[#This Row],[NB NOTA]]," ",),".",""),"-",""),"(",""),")",""),",",""),"/",""),"""",""),"+",""))</f>
        <v>ballpenj9082gantunganbukuastro</v>
      </c>
      <c r="D105" s="5" t="str">
        <f>LOWER(SUBSTITUTE(SUBSTITUTE(SUBSTITUTE(SUBSTITUTE(SUBSTITUTE(SUBSTITUTE(SUBSTITUTE(SUBSTITUTE(SUBSTITUTE(db[[#This Row],[NB PAJAK]]," ",""),"-",""),"(",""),")",""),".",""),",",""),"/",""),"""",""),"+",""))</f>
        <v/>
      </c>
      <c r="E10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bp9082gantunganbukuastro144lsnuntana</v>
      </c>
      <c r="F10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ballpenj9082gantunganbukuastro144lsn</v>
      </c>
      <c r="G105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ballpenj9082gantunganbukuastrountana</v>
      </c>
      <c r="H10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ballpenj9082gantunganbukuastro144lsnuntana</v>
      </c>
      <c r="I105" s="2" t="s">
        <v>7573</v>
      </c>
      <c r="J105" s="2" t="s">
        <v>7507</v>
      </c>
      <c r="K105" s="14"/>
      <c r="L105" s="70" t="s">
        <v>1336</v>
      </c>
      <c r="M105" s="33" t="e">
        <f>IF(db[[#This Row],[NB NOTA_C]]="","",COUNTIF([2]!B_MSK[concat],db[[#This Row],[NB NOTA_C]]))</f>
        <v>#REF!</v>
      </c>
      <c r="N105" s="9" t="s">
        <v>1352</v>
      </c>
      <c r="O105" s="5" t="s">
        <v>1391</v>
      </c>
      <c r="Q105" s="5"/>
      <c r="R105" s="5" t="str">
        <f>IF(db[[#This Row],[QTY/ CTN]]="","",SUBSTITUTE(SUBSTITUTE(SUBSTITUTE(db[[#This Row],[QTY/ CTN]]," ","_",2),"(",""),")","")&amp;"_")</f>
        <v>144 LSN_</v>
      </c>
      <c r="S105" s="5">
        <f>IF(db[[#This Row],[H_QTY/ CTN]]="","",SEARCH("_",db[[#This Row],[H_QTY/ CTN]]))</f>
        <v>8</v>
      </c>
      <c r="T105" s="5">
        <f>IF(db[[#This Row],[H_QTY/ CTN]]="","",LEN(db[[#This Row],[H_QTY/ CTN]]))</f>
        <v>8</v>
      </c>
      <c r="U105" s="40" t="str">
        <f>IF(db[[#This Row],[H_QTY/ CTN]]="","",LEFT(db[[#This Row],[H_QTY/ CTN]],db[[#This Row],[H_1]]-1))</f>
        <v>144 LSN</v>
      </c>
      <c r="V105" s="40" t="str">
        <f>IF(NOT(db[[#This Row],[H_1]]=db[[#This Row],[H_2]]),MID(db[[#This Row],[H_QTY/ CTN]],db[[#This Row],[H_1]]+1,db[[#This Row],[H_2]]-db[[#This Row],[H_1]]-1),"")</f>
        <v/>
      </c>
      <c r="W105" s="40" t="str">
        <f>IF(db[[#This Row],[QTY/ CTN B]]="","",LEFT(db[[#This Row],[QTY/ CTN B]],SEARCH(" ",db[[#This Row],[QTY/ CTN B]],1)-1))</f>
        <v>144</v>
      </c>
      <c r="X105" s="40" t="str">
        <f>IF(db[[#This Row],[QTY/ CTN B]]="","",RIGHT(db[[#This Row],[QTY/ CTN B]],LEN(db[[#This Row],[QTY/ CTN B]])-SEARCH(" ",db[[#This Row],[QTY/ CTN B]],1)))</f>
        <v>LSN</v>
      </c>
      <c r="Y105" s="40">
        <f>IF(db[[#This Row],[QTY/ CTN TG]]="",IF(db[[#This Row],[STN TG]]="","",12),LEFT(db[[#This Row],[QTY/ CTN TG]],SEARCH(" ",db[[#This Row],[QTY/ CTN TG]],1)-1))</f>
        <v>12</v>
      </c>
      <c r="Z1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5" s="40" t="str">
        <f>IF(db[[#This Row],[STN K]]="","",IF(db[[#This Row],[STN TG]]="LSN",12,""))</f>
        <v/>
      </c>
      <c r="AB105" s="40" t="str">
        <f>IF(db[[#This Row],[STN TG]]="LSN","PCS","")</f>
        <v/>
      </c>
      <c r="AC105" s="40">
        <f>db[[#This Row],[QTY B]]*IF(db[[#This Row],[QTY TG]]="",1,db[[#This Row],[QTY TG]])*IF(db[[#This Row],[QTY K]]="",1,db[[#This Row],[QTY K]])</f>
        <v>1728</v>
      </c>
      <c r="AD105" s="40" t="str">
        <f>IF(db[[#This Row],[STN K]]="",IF(db[[#This Row],[STN TG]]="",db[[#This Row],[STN B]],db[[#This Row],[STN TG]]),db[[#This Row],[STN K]])</f>
        <v>PCS</v>
      </c>
      <c r="AE105" s="40"/>
    </row>
    <row r="106" spans="1:31" ht="16.5" customHeight="1" x14ac:dyDescent="0.25">
      <c r="A106" s="40">
        <f t="shared" si="1"/>
        <v>105</v>
      </c>
      <c r="B106" s="5" t="str">
        <f>LOWER(SUBSTITUTE(SUBSTITUTE(SUBSTITUTE(SUBSTITUTE(SUBSTITUTE(SUBSTITUTE(SUBSTITUTE(SUBSTITUTE(db[[#This Row],[NB BM]]," ",),".",""),"-",""),"(",""),")",""),"/",""),"""",""),"+",""))</f>
        <v>bp9127gantunganskateboard</v>
      </c>
      <c r="C106" s="5" t="str">
        <f>LOWER(SUBSTITUTE(SUBSTITUTE(SUBSTITUTE(SUBSTITUTE(SUBSTITUTE(SUBSTITUTE(SUBSTITUTE(SUBSTITUTE(SUBSTITUTE(db[[#This Row],[NB NOTA]]," ",),".",""),"-",""),"(",""),")",""),",",""),"/",""),"""",""),"+",""))</f>
        <v>ballpenj9127gantungansboardsr</v>
      </c>
      <c r="D106" s="5" t="str">
        <f>LOWER(SUBSTITUTE(SUBSTITUTE(SUBSTITUTE(SUBSTITUTE(SUBSTITUTE(SUBSTITUTE(SUBSTITUTE(SUBSTITUTE(SUBSTITUTE(db[[#This Row],[NB PAJAK]]," ",""),"-",""),"(",""),")",""),".",""),",",""),"/",""),"""",""),"+",""))</f>
        <v/>
      </c>
      <c r="E10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bp9127gantunganskateboard144lsnuntana</v>
      </c>
      <c r="F10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ballpenj9127gantungansboardsr144lsn</v>
      </c>
      <c r="G106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ballpenj9127gantungansboardsruntana</v>
      </c>
      <c r="H10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ballpenj9127gantungansboardsr144lsnuntana</v>
      </c>
      <c r="I106" s="2" t="s">
        <v>7575</v>
      </c>
      <c r="J106" s="2" t="s">
        <v>7508</v>
      </c>
      <c r="K106" s="14"/>
      <c r="L106" s="70" t="s">
        <v>1336</v>
      </c>
      <c r="M106" s="33" t="e">
        <f>IF(db[[#This Row],[NB NOTA_C]]="","",COUNTIF([2]!B_MSK[concat],db[[#This Row],[NB NOTA_C]]))</f>
        <v>#REF!</v>
      </c>
      <c r="N106" s="9" t="s">
        <v>1352</v>
      </c>
      <c r="O106" s="5" t="s">
        <v>1391</v>
      </c>
      <c r="Q106" s="5"/>
      <c r="R106" s="5" t="str">
        <f>IF(db[[#This Row],[QTY/ CTN]]="","",SUBSTITUTE(SUBSTITUTE(SUBSTITUTE(db[[#This Row],[QTY/ CTN]]," ","_",2),"(",""),")","")&amp;"_")</f>
        <v>144 LSN_</v>
      </c>
      <c r="S106" s="5">
        <f>IF(db[[#This Row],[H_QTY/ CTN]]="","",SEARCH("_",db[[#This Row],[H_QTY/ CTN]]))</f>
        <v>8</v>
      </c>
      <c r="T106" s="5">
        <f>IF(db[[#This Row],[H_QTY/ CTN]]="","",LEN(db[[#This Row],[H_QTY/ CTN]]))</f>
        <v>8</v>
      </c>
      <c r="U106" s="40" t="str">
        <f>IF(db[[#This Row],[H_QTY/ CTN]]="","",LEFT(db[[#This Row],[H_QTY/ CTN]],db[[#This Row],[H_1]]-1))</f>
        <v>144 LSN</v>
      </c>
      <c r="V106" s="40" t="str">
        <f>IF(NOT(db[[#This Row],[H_1]]=db[[#This Row],[H_2]]),MID(db[[#This Row],[H_QTY/ CTN]],db[[#This Row],[H_1]]+1,db[[#This Row],[H_2]]-db[[#This Row],[H_1]]-1),"")</f>
        <v/>
      </c>
      <c r="W106" s="40" t="str">
        <f>IF(db[[#This Row],[QTY/ CTN B]]="","",LEFT(db[[#This Row],[QTY/ CTN B]],SEARCH(" ",db[[#This Row],[QTY/ CTN B]],1)-1))</f>
        <v>144</v>
      </c>
      <c r="X106" s="40" t="str">
        <f>IF(db[[#This Row],[QTY/ CTN B]]="","",RIGHT(db[[#This Row],[QTY/ CTN B]],LEN(db[[#This Row],[QTY/ CTN B]])-SEARCH(" ",db[[#This Row],[QTY/ CTN B]],1)))</f>
        <v>LSN</v>
      </c>
      <c r="Y106" s="40">
        <f>IF(db[[#This Row],[QTY/ CTN TG]]="",IF(db[[#This Row],[STN TG]]="","",12),LEFT(db[[#This Row],[QTY/ CTN TG]],SEARCH(" ",db[[#This Row],[QTY/ CTN TG]],1)-1))</f>
        <v>12</v>
      </c>
      <c r="Z1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6" s="40" t="str">
        <f>IF(db[[#This Row],[STN K]]="","",IF(db[[#This Row],[STN TG]]="LSN",12,""))</f>
        <v/>
      </c>
      <c r="AB106" s="40" t="str">
        <f>IF(db[[#This Row],[STN TG]]="LSN","PCS","")</f>
        <v/>
      </c>
      <c r="AC106" s="40">
        <f>db[[#This Row],[QTY B]]*IF(db[[#This Row],[QTY TG]]="",1,db[[#This Row],[QTY TG]])*IF(db[[#This Row],[QTY K]]="",1,db[[#This Row],[QTY K]])</f>
        <v>1728</v>
      </c>
      <c r="AD106" s="40" t="str">
        <f>IF(db[[#This Row],[STN K]]="",IF(db[[#This Row],[STN TG]]="",db[[#This Row],[STN B]],db[[#This Row],[STN TG]]),db[[#This Row],[STN K]])</f>
        <v>PCS</v>
      </c>
      <c r="AE106" s="40"/>
    </row>
    <row r="107" spans="1:31" ht="16.5" customHeight="1" x14ac:dyDescent="0.25">
      <c r="A107" s="40">
        <f t="shared" si="1"/>
        <v>106</v>
      </c>
      <c r="B107" s="5" t="str">
        <f>LOWER(SUBSTITUTE(SUBSTITUTE(SUBSTITUTE(SUBSTITUTE(SUBSTITUTE(SUBSTITUTE(SUBSTITUTE(SUBSTITUTE(db[[#This Row],[NB BM]]," ",),".",""),"-",""),"(",""),")",""),"/",""),"""",""),"+",""))</f>
        <v>bp99085gantunganbukusanrio</v>
      </c>
      <c r="C107" s="5" t="str">
        <f>LOWER(SUBSTITUTE(SUBSTITUTE(SUBSTITUTE(SUBSTITUTE(SUBSTITUTE(SUBSTITUTE(SUBSTITUTE(SUBSTITUTE(SUBSTITUTE(db[[#This Row],[NB NOTA]]," ",),".",""),"-",""),"(",""),")",""),",",""),"/",""),"""",""),"+",""))</f>
        <v>ballpenj99085gantunganbukusanrio</v>
      </c>
      <c r="D107" s="5" t="str">
        <f>LOWER(SUBSTITUTE(SUBSTITUTE(SUBSTITUTE(SUBSTITUTE(SUBSTITUTE(SUBSTITUTE(SUBSTITUTE(SUBSTITUTE(SUBSTITUTE(db[[#This Row],[NB PAJAK]]," ",""),"-",""),"(",""),")",""),".",""),",",""),"/",""),"""",""),"+",""))</f>
        <v/>
      </c>
      <c r="E10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bp99085gantunganbukusanrio144lsnuntana</v>
      </c>
      <c r="F10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ballpenj99085gantunganbukusanrio144lsn</v>
      </c>
      <c r="G107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ballpenj99085gantunganbukusanriountana</v>
      </c>
      <c r="H10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ballpenj99085gantunganbukusanrio144lsnuntana</v>
      </c>
      <c r="I107" s="2" t="s">
        <v>7576</v>
      </c>
      <c r="J107" s="2" t="s">
        <v>7509</v>
      </c>
      <c r="K107" s="14"/>
      <c r="L107" s="70" t="s">
        <v>1336</v>
      </c>
      <c r="M107" s="33" t="e">
        <f>IF(db[[#This Row],[NB NOTA_C]]="","",COUNTIF([2]!B_MSK[concat],db[[#This Row],[NB NOTA_C]]))</f>
        <v>#REF!</v>
      </c>
      <c r="N107" s="9" t="s">
        <v>1352</v>
      </c>
      <c r="O107" s="5" t="s">
        <v>1391</v>
      </c>
      <c r="Q107" s="5"/>
      <c r="R107" s="5" t="str">
        <f>IF(db[[#This Row],[QTY/ CTN]]="","",SUBSTITUTE(SUBSTITUTE(SUBSTITUTE(db[[#This Row],[QTY/ CTN]]," ","_",2),"(",""),")","")&amp;"_")</f>
        <v>144 LSN_</v>
      </c>
      <c r="S107" s="5">
        <f>IF(db[[#This Row],[H_QTY/ CTN]]="","",SEARCH("_",db[[#This Row],[H_QTY/ CTN]]))</f>
        <v>8</v>
      </c>
      <c r="T107" s="5">
        <f>IF(db[[#This Row],[H_QTY/ CTN]]="","",LEN(db[[#This Row],[H_QTY/ CTN]]))</f>
        <v>8</v>
      </c>
      <c r="U107" s="40" t="str">
        <f>IF(db[[#This Row],[H_QTY/ CTN]]="","",LEFT(db[[#This Row],[H_QTY/ CTN]],db[[#This Row],[H_1]]-1))</f>
        <v>144 LSN</v>
      </c>
      <c r="V107" s="40" t="str">
        <f>IF(NOT(db[[#This Row],[H_1]]=db[[#This Row],[H_2]]),MID(db[[#This Row],[H_QTY/ CTN]],db[[#This Row],[H_1]]+1,db[[#This Row],[H_2]]-db[[#This Row],[H_1]]-1),"")</f>
        <v/>
      </c>
      <c r="W107" s="40" t="str">
        <f>IF(db[[#This Row],[QTY/ CTN B]]="","",LEFT(db[[#This Row],[QTY/ CTN B]],SEARCH(" ",db[[#This Row],[QTY/ CTN B]],1)-1))</f>
        <v>144</v>
      </c>
      <c r="X107" s="40" t="str">
        <f>IF(db[[#This Row],[QTY/ CTN B]]="","",RIGHT(db[[#This Row],[QTY/ CTN B]],LEN(db[[#This Row],[QTY/ CTN B]])-SEARCH(" ",db[[#This Row],[QTY/ CTN B]],1)))</f>
        <v>LSN</v>
      </c>
      <c r="Y107" s="40">
        <f>IF(db[[#This Row],[QTY/ CTN TG]]="",IF(db[[#This Row],[STN TG]]="","",12),LEFT(db[[#This Row],[QTY/ CTN TG]],SEARCH(" ",db[[#This Row],[QTY/ CTN TG]],1)-1))</f>
        <v>12</v>
      </c>
      <c r="Z1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" s="40" t="str">
        <f>IF(db[[#This Row],[STN K]]="","",IF(db[[#This Row],[STN TG]]="LSN",12,""))</f>
        <v/>
      </c>
      <c r="AB107" s="40" t="str">
        <f>IF(db[[#This Row],[STN TG]]="LSN","PCS","")</f>
        <v/>
      </c>
      <c r="AC107" s="40">
        <f>db[[#This Row],[QTY B]]*IF(db[[#This Row],[QTY TG]]="",1,db[[#This Row],[QTY TG]])*IF(db[[#This Row],[QTY K]]="",1,db[[#This Row],[QTY K]])</f>
        <v>1728</v>
      </c>
      <c r="AD107" s="40" t="str">
        <f>IF(db[[#This Row],[STN K]]="",IF(db[[#This Row],[STN TG]]="",db[[#This Row],[STN B]],db[[#This Row],[STN TG]]),db[[#This Row],[STN K]])</f>
        <v>PCS</v>
      </c>
      <c r="AE107" s="40"/>
    </row>
    <row r="108" spans="1:31" ht="16.5" customHeight="1" x14ac:dyDescent="0.25">
      <c r="A108" s="40">
        <f t="shared" si="1"/>
        <v>107</v>
      </c>
      <c r="B108" s="5" t="str">
        <f>LOWER(SUBSTITUTE(SUBSTITUTE(SUBSTITUTE(SUBSTITUTE(SUBSTITUTE(SUBSTITUTE(SUBSTITUTE(SUBSTITUTE(db[[#This Row],[NB BM]]," ",),".",""),"-",""),"(",""),")",""),"/",""),"""",""),"+",""))</f>
        <v>bp99096gantungan</v>
      </c>
      <c r="C108" s="5" t="str">
        <f>LOWER(SUBSTITUTE(SUBSTITUTE(SUBSTITUTE(SUBSTITUTE(SUBSTITUTE(SUBSTITUTE(SUBSTITUTE(SUBSTITUTE(SUBSTITUTE(db[[#This Row],[NB NOTA]]," ",),".",""),"-",""),"(",""),")",""),",",""),"/",""),"""",""),"+",""))</f>
        <v>ballpenj99096gantungan</v>
      </c>
      <c r="D108" s="5" t="str">
        <f>LOWER(SUBSTITUTE(SUBSTITUTE(SUBSTITUTE(SUBSTITUTE(SUBSTITUTE(SUBSTITUTE(SUBSTITUTE(SUBSTITUTE(SUBSTITUTE(db[[#This Row],[NB PAJAK]]," ",""),"-",""),"(",""),")",""),".",""),",",""),"/",""),"""",""),"+",""))</f>
        <v/>
      </c>
      <c r="E10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bp99096gantungan144lsnuntana</v>
      </c>
      <c r="F10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ballpenj99096gantungan144lsn</v>
      </c>
      <c r="G108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ballpenj99096gantunganuntana</v>
      </c>
      <c r="H10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ballpenj99096gantungan144lsnuntana</v>
      </c>
      <c r="I108" s="2" t="s">
        <v>7574</v>
      </c>
      <c r="J108" s="2" t="s">
        <v>7510</v>
      </c>
      <c r="K108" s="14"/>
      <c r="L108" s="70" t="s">
        <v>1336</v>
      </c>
      <c r="M108" s="33" t="e">
        <f>IF(db[[#This Row],[NB NOTA_C]]="","",COUNTIF([2]!B_MSK[concat],db[[#This Row],[NB NOTA_C]]))</f>
        <v>#REF!</v>
      </c>
      <c r="N108" s="9" t="s">
        <v>1352</v>
      </c>
      <c r="O108" s="5" t="s">
        <v>1391</v>
      </c>
      <c r="Q108" s="5"/>
      <c r="R108" s="5" t="str">
        <f>IF(db[[#This Row],[QTY/ CTN]]="","",SUBSTITUTE(SUBSTITUTE(SUBSTITUTE(db[[#This Row],[QTY/ CTN]]," ","_",2),"(",""),")","")&amp;"_")</f>
        <v>144 LSN_</v>
      </c>
      <c r="S108" s="5">
        <f>IF(db[[#This Row],[H_QTY/ CTN]]="","",SEARCH("_",db[[#This Row],[H_QTY/ CTN]]))</f>
        <v>8</v>
      </c>
      <c r="T108" s="5">
        <f>IF(db[[#This Row],[H_QTY/ CTN]]="","",LEN(db[[#This Row],[H_QTY/ CTN]]))</f>
        <v>8</v>
      </c>
      <c r="U108" s="40" t="str">
        <f>IF(db[[#This Row],[H_QTY/ CTN]]="","",LEFT(db[[#This Row],[H_QTY/ CTN]],db[[#This Row],[H_1]]-1))</f>
        <v>144 LSN</v>
      </c>
      <c r="V108" s="40" t="str">
        <f>IF(NOT(db[[#This Row],[H_1]]=db[[#This Row],[H_2]]),MID(db[[#This Row],[H_QTY/ CTN]],db[[#This Row],[H_1]]+1,db[[#This Row],[H_2]]-db[[#This Row],[H_1]]-1),"")</f>
        <v/>
      </c>
      <c r="W108" s="40" t="str">
        <f>IF(db[[#This Row],[QTY/ CTN B]]="","",LEFT(db[[#This Row],[QTY/ CTN B]],SEARCH(" ",db[[#This Row],[QTY/ CTN B]],1)-1))</f>
        <v>144</v>
      </c>
      <c r="X108" s="40" t="str">
        <f>IF(db[[#This Row],[QTY/ CTN B]]="","",RIGHT(db[[#This Row],[QTY/ CTN B]],LEN(db[[#This Row],[QTY/ CTN B]])-SEARCH(" ",db[[#This Row],[QTY/ CTN B]],1)))</f>
        <v>LSN</v>
      </c>
      <c r="Y108" s="40">
        <f>IF(db[[#This Row],[QTY/ CTN TG]]="",IF(db[[#This Row],[STN TG]]="","",12),LEFT(db[[#This Row],[QTY/ CTN TG]],SEARCH(" ",db[[#This Row],[QTY/ CTN TG]],1)-1))</f>
        <v>12</v>
      </c>
      <c r="Z1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" s="40" t="str">
        <f>IF(db[[#This Row],[STN K]]="","",IF(db[[#This Row],[STN TG]]="LSN",12,""))</f>
        <v/>
      </c>
      <c r="AB108" s="40" t="str">
        <f>IF(db[[#This Row],[STN TG]]="LSN","PCS","")</f>
        <v/>
      </c>
      <c r="AC108" s="40">
        <f>db[[#This Row],[QTY B]]*IF(db[[#This Row],[QTY TG]]="",1,db[[#This Row],[QTY TG]])*IF(db[[#This Row],[QTY K]]="",1,db[[#This Row],[QTY K]])</f>
        <v>1728</v>
      </c>
      <c r="AD108" s="40" t="str">
        <f>IF(db[[#This Row],[STN K]]="",IF(db[[#This Row],[STN TG]]="",db[[#This Row],[STN B]],db[[#This Row],[STN TG]]),db[[#This Row],[STN K]])</f>
        <v>PCS</v>
      </c>
      <c r="AE108" s="40"/>
    </row>
    <row r="109" spans="1:31" ht="16.5" customHeight="1" x14ac:dyDescent="0.25">
      <c r="A109" s="40">
        <f t="shared" si="1"/>
        <v>108</v>
      </c>
      <c r="B109" s="5" t="str">
        <f>LOWER(SUBSTITUTE(SUBSTITUTE(SUBSTITUTE(SUBSTITUTE(SUBSTITUTE(SUBSTITUTE(SUBSTITUTE(SUBSTITUTE(db[[#This Row],[NB BM]]," ",),".",""),"-",""),"(",""),")",""),"/",""),"""",""),"+",""))</f>
        <v>bpa925gantungansisir</v>
      </c>
      <c r="C109" s="5" t="str">
        <f>LOWER(SUBSTITUTE(SUBSTITUTE(SUBSTITUTE(SUBSTITUTE(SUBSTITUTE(SUBSTITUTE(SUBSTITUTE(SUBSTITUTE(SUBSTITUTE(db[[#This Row],[NB NOTA]]," ",),".",""),"-",""),"(",""),")",""),",",""),"/",""),"""",""),"+",""))</f>
        <v>ballpenja925gansisirsr</v>
      </c>
      <c r="D109" s="5" t="str">
        <f>LOWER(SUBSTITUTE(SUBSTITUTE(SUBSTITUTE(SUBSTITUTE(SUBSTITUTE(SUBSTITUTE(SUBSTITUTE(SUBSTITUTE(SUBSTITUTE(db[[#This Row],[NB PAJAK]]," ",""),"-",""),"(",""),")",""),".",""),",",""),"/",""),"""",""),"+",""))</f>
        <v/>
      </c>
      <c r="E10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bpa925gantungansisir144lsnuntana</v>
      </c>
      <c r="F10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ballpenja925gansisirsr144lsn</v>
      </c>
      <c r="G109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ballpenja925gansisirsruntana</v>
      </c>
      <c r="H10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ballpenja925gansisirsr144lsnuntana</v>
      </c>
      <c r="I109" s="2" t="s">
        <v>7577</v>
      </c>
      <c r="J109" s="2" t="s">
        <v>7511</v>
      </c>
      <c r="K109" s="14"/>
      <c r="L109" s="70" t="s">
        <v>1336</v>
      </c>
      <c r="M109" s="33" t="e">
        <f>IF(db[[#This Row],[NB NOTA_C]]="","",COUNTIF([2]!B_MSK[concat],db[[#This Row],[NB NOTA_C]]))</f>
        <v>#REF!</v>
      </c>
      <c r="N109" s="9" t="s">
        <v>1352</v>
      </c>
      <c r="O109" s="5" t="s">
        <v>1391</v>
      </c>
      <c r="Q109" s="5"/>
      <c r="R109" s="5" t="str">
        <f>IF(db[[#This Row],[QTY/ CTN]]="","",SUBSTITUTE(SUBSTITUTE(SUBSTITUTE(db[[#This Row],[QTY/ CTN]]," ","_",2),"(",""),")","")&amp;"_")</f>
        <v>144 LSN_</v>
      </c>
      <c r="S109" s="5">
        <f>IF(db[[#This Row],[H_QTY/ CTN]]="","",SEARCH("_",db[[#This Row],[H_QTY/ CTN]]))</f>
        <v>8</v>
      </c>
      <c r="T109" s="5">
        <f>IF(db[[#This Row],[H_QTY/ CTN]]="","",LEN(db[[#This Row],[H_QTY/ CTN]]))</f>
        <v>8</v>
      </c>
      <c r="U109" s="40" t="str">
        <f>IF(db[[#This Row],[H_QTY/ CTN]]="","",LEFT(db[[#This Row],[H_QTY/ CTN]],db[[#This Row],[H_1]]-1))</f>
        <v>144 LSN</v>
      </c>
      <c r="V109" s="40" t="str">
        <f>IF(NOT(db[[#This Row],[H_1]]=db[[#This Row],[H_2]]),MID(db[[#This Row],[H_QTY/ CTN]],db[[#This Row],[H_1]]+1,db[[#This Row],[H_2]]-db[[#This Row],[H_1]]-1),"")</f>
        <v/>
      </c>
      <c r="W109" s="40" t="str">
        <f>IF(db[[#This Row],[QTY/ CTN B]]="","",LEFT(db[[#This Row],[QTY/ CTN B]],SEARCH(" ",db[[#This Row],[QTY/ CTN B]],1)-1))</f>
        <v>144</v>
      </c>
      <c r="X109" s="40" t="str">
        <f>IF(db[[#This Row],[QTY/ CTN B]]="","",RIGHT(db[[#This Row],[QTY/ CTN B]],LEN(db[[#This Row],[QTY/ CTN B]])-SEARCH(" ",db[[#This Row],[QTY/ CTN B]],1)))</f>
        <v>LSN</v>
      </c>
      <c r="Y109" s="40">
        <f>IF(db[[#This Row],[QTY/ CTN TG]]="",IF(db[[#This Row],[STN TG]]="","",12),LEFT(db[[#This Row],[QTY/ CTN TG]],SEARCH(" ",db[[#This Row],[QTY/ CTN TG]],1)-1))</f>
        <v>12</v>
      </c>
      <c r="Z1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" s="40" t="str">
        <f>IF(db[[#This Row],[STN K]]="","",IF(db[[#This Row],[STN TG]]="LSN",12,""))</f>
        <v/>
      </c>
      <c r="AB109" s="40" t="str">
        <f>IF(db[[#This Row],[STN TG]]="LSN","PCS","")</f>
        <v/>
      </c>
      <c r="AC109" s="40">
        <f>db[[#This Row],[QTY B]]*IF(db[[#This Row],[QTY TG]]="",1,db[[#This Row],[QTY TG]])*IF(db[[#This Row],[QTY K]]="",1,db[[#This Row],[QTY K]])</f>
        <v>1728</v>
      </c>
      <c r="AD109" s="40" t="str">
        <f>IF(db[[#This Row],[STN K]]="",IF(db[[#This Row],[STN TG]]="",db[[#This Row],[STN B]],db[[#This Row],[STN TG]]),db[[#This Row],[STN K]])</f>
        <v>PCS</v>
      </c>
      <c r="AE109" s="40"/>
    </row>
    <row r="110" spans="1:31" ht="16.5" customHeight="1" x14ac:dyDescent="0.25">
      <c r="A110" s="40">
        <f t="shared" si="1"/>
        <v>109</v>
      </c>
      <c r="B110" s="5" t="str">
        <f>LOWER(SUBSTITUTE(SUBSTITUTE(SUBSTITUTE(SUBSTITUTE(SUBSTITUTE(SUBSTITUTE(SUBSTITUTE(SUBSTITUTE(db[[#This Row],[NB BM]]," ",),".",""),"-",""),"(",""),")",""),"/",""),"""",""),"+",""))</f>
        <v>ballpenxdmgp851smile</v>
      </c>
      <c r="C110" s="5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D110" s="5" t="str">
        <f>LOWER(SUBSTITUTE(SUBSTITUTE(SUBSTITUTE(SUBSTITUTE(SUBSTITUTE(SUBSTITUTE(SUBSTITUTE(SUBSTITUTE(SUBSTITUTE(db[[#This Row],[NB PAJAK]]," ",""),"-",""),"(",""),")",""),".",""),",",""),"/",""),"""",""),"+",""))</f>
        <v/>
      </c>
      <c r="E11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ballpenxdmgp851smile40lsnuntana</v>
      </c>
      <c r="F11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ballpensxdmgp851smile40lsn</v>
      </c>
      <c r="G110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ballpensxdmgp851smileuntana</v>
      </c>
      <c r="H11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ballpensxdmgp851smile40lsnuntana</v>
      </c>
      <c r="I110" s="2" t="s">
        <v>823</v>
      </c>
      <c r="J110" s="2" t="s">
        <v>1035</v>
      </c>
      <c r="K110" s="14"/>
      <c r="L110" s="2" t="s">
        <v>1336</v>
      </c>
      <c r="M110" s="34" t="e">
        <f>IF(db[[#This Row],[NB NOTA_C]]="","",COUNTIF([2]!B_MSK[concat],db[[#This Row],[NB NOTA_C]]))</f>
        <v>#REF!</v>
      </c>
      <c r="N110" s="14" t="s">
        <v>1352</v>
      </c>
      <c r="O110" s="2" t="s">
        <v>1394</v>
      </c>
      <c r="P110" s="2" t="s">
        <v>2443</v>
      </c>
      <c r="R110" s="2" t="str">
        <f>IF(db[[#This Row],[QTY/ CTN]]="","",SUBSTITUTE(SUBSTITUTE(SUBSTITUTE(db[[#This Row],[QTY/ CTN]]," ","_",2),"(",""),")","")&amp;"_")</f>
        <v>40 LSN_</v>
      </c>
      <c r="S110" s="2">
        <f>IF(db[[#This Row],[H_QTY/ CTN]]="","",SEARCH("_",db[[#This Row],[H_QTY/ CTN]]))</f>
        <v>7</v>
      </c>
      <c r="T110" s="2">
        <f>IF(db[[#This Row],[H_QTY/ CTN]]="","",LEN(db[[#This Row],[H_QTY/ CTN]]))</f>
        <v>7</v>
      </c>
      <c r="U110" s="41" t="str">
        <f>IF(db[[#This Row],[H_QTY/ CTN]]="","",LEFT(db[[#This Row],[H_QTY/ CTN]],db[[#This Row],[H_1]]-1))</f>
        <v>40 LSN</v>
      </c>
      <c r="V110" s="40" t="str">
        <f>IF(NOT(db[[#This Row],[H_1]]=db[[#This Row],[H_2]]),MID(db[[#This Row],[H_QTY/ CTN]],db[[#This Row],[H_1]]+1,db[[#This Row],[H_2]]-db[[#This Row],[H_1]]-1),"")</f>
        <v/>
      </c>
      <c r="W110" s="40" t="str">
        <f>IF(db[[#This Row],[QTY/ CTN B]]="","",LEFT(db[[#This Row],[QTY/ CTN B]],SEARCH(" ",db[[#This Row],[QTY/ CTN B]],1)-1))</f>
        <v>40</v>
      </c>
      <c r="X110" s="40" t="str">
        <f>IF(db[[#This Row],[QTY/ CTN B]]="","",RIGHT(db[[#This Row],[QTY/ CTN B]],LEN(db[[#This Row],[QTY/ CTN B]])-SEARCH(" ",db[[#This Row],[QTY/ CTN B]],1)))</f>
        <v>LSN</v>
      </c>
      <c r="Y110" s="40">
        <f>IF(db[[#This Row],[QTY/ CTN TG]]="",IF(db[[#This Row],[STN TG]]="","",12),LEFT(db[[#This Row],[QTY/ CTN TG]],SEARCH(" ",db[[#This Row],[QTY/ CTN TG]],1)-1))</f>
        <v>12</v>
      </c>
      <c r="Z1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" s="40" t="str">
        <f>IF(db[[#This Row],[STN K]]="","",IF(db[[#This Row],[STN TG]]="LSN",12,""))</f>
        <v/>
      </c>
      <c r="AB110" s="40" t="str">
        <f>IF(db[[#This Row],[STN TG]]="LSN","PCS","")</f>
        <v/>
      </c>
      <c r="AC110" s="40">
        <f>db[[#This Row],[QTY B]]*IF(db[[#This Row],[QTY TG]]="",1,db[[#This Row],[QTY TG]])*IF(db[[#This Row],[QTY K]]="",1,db[[#This Row],[QTY K]])</f>
        <v>480</v>
      </c>
      <c r="AD110" s="40" t="str">
        <f>IF(db[[#This Row],[STN K]]="",IF(db[[#This Row],[STN TG]]="",db[[#This Row],[STN B]],db[[#This Row],[STN TG]]),db[[#This Row],[STN K]])</f>
        <v>PCS</v>
      </c>
      <c r="AE110" s="40"/>
    </row>
    <row r="111" spans="1:31" ht="16.5" customHeight="1" x14ac:dyDescent="0.25">
      <c r="A111" s="40">
        <f t="shared" si="1"/>
        <v>110</v>
      </c>
      <c r="B111" s="5" t="str">
        <f>LOWER(SUBSTITUTE(SUBSTITUTE(SUBSTITUTE(SUBSTITUTE(SUBSTITUTE(SUBSTITUTE(SUBSTITUTE(SUBSTITUTE(db[[#This Row],[NB BM]]," ",),".",""),"-",""),"(",""),")",""),"/",""),"""",""),"+",""))</f>
        <v>ballpenxdmgp860</v>
      </c>
      <c r="C111" s="5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D111" s="5" t="str">
        <f>LOWER(SUBSTITUTE(SUBSTITUTE(SUBSTITUTE(SUBSTITUTE(SUBSTITUTE(SUBSTITUTE(SUBSTITUTE(SUBSTITUTE(SUBSTITUTE(db[[#This Row],[NB PAJAK]]," ",""),"-",""),"(",""),")",""),".",""),",",""),"/",""),"""",""),"+",""))</f>
        <v/>
      </c>
      <c r="E11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ballpenxdmgp86040lsnuntana</v>
      </c>
      <c r="F11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ballpensxdmgp86040lsn</v>
      </c>
      <c r="G111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ballpensxdmgp860untana</v>
      </c>
      <c r="H11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ballpensxdmgp86040lsnuntana</v>
      </c>
      <c r="I111" s="2" t="s">
        <v>824</v>
      </c>
      <c r="J111" s="2" t="s">
        <v>1036</v>
      </c>
      <c r="K111" s="14"/>
      <c r="L111" s="2" t="s">
        <v>1336</v>
      </c>
      <c r="M111" s="34" t="e">
        <f>IF(db[[#This Row],[NB NOTA_C]]="","",COUNTIF([2]!B_MSK[concat],db[[#This Row],[NB NOTA_C]]))</f>
        <v>#REF!</v>
      </c>
      <c r="N111" s="14" t="s">
        <v>1352</v>
      </c>
      <c r="O111" s="2" t="s">
        <v>1394</v>
      </c>
      <c r="P111" s="2" t="s">
        <v>2443</v>
      </c>
      <c r="R111" s="2" t="str">
        <f>IF(db[[#This Row],[QTY/ CTN]]="","",SUBSTITUTE(SUBSTITUTE(SUBSTITUTE(db[[#This Row],[QTY/ CTN]]," ","_",2),"(",""),")","")&amp;"_")</f>
        <v>40 LSN_</v>
      </c>
      <c r="S111" s="2">
        <f>IF(db[[#This Row],[H_QTY/ CTN]]="","",SEARCH("_",db[[#This Row],[H_QTY/ CTN]]))</f>
        <v>7</v>
      </c>
      <c r="T111" s="2">
        <f>IF(db[[#This Row],[H_QTY/ CTN]]="","",LEN(db[[#This Row],[H_QTY/ CTN]]))</f>
        <v>7</v>
      </c>
      <c r="U111" s="41" t="str">
        <f>IF(db[[#This Row],[H_QTY/ CTN]]="","",LEFT(db[[#This Row],[H_QTY/ CTN]],db[[#This Row],[H_1]]-1))</f>
        <v>40 LSN</v>
      </c>
      <c r="V111" s="40" t="str">
        <f>IF(NOT(db[[#This Row],[H_1]]=db[[#This Row],[H_2]]),MID(db[[#This Row],[H_QTY/ CTN]],db[[#This Row],[H_1]]+1,db[[#This Row],[H_2]]-db[[#This Row],[H_1]]-1),"")</f>
        <v/>
      </c>
      <c r="W111" s="40" t="str">
        <f>IF(db[[#This Row],[QTY/ CTN B]]="","",LEFT(db[[#This Row],[QTY/ CTN B]],SEARCH(" ",db[[#This Row],[QTY/ CTN B]],1)-1))</f>
        <v>40</v>
      </c>
      <c r="X111" s="40" t="str">
        <f>IF(db[[#This Row],[QTY/ CTN B]]="","",RIGHT(db[[#This Row],[QTY/ CTN B]],LEN(db[[#This Row],[QTY/ CTN B]])-SEARCH(" ",db[[#This Row],[QTY/ CTN B]],1)))</f>
        <v>LSN</v>
      </c>
      <c r="Y111" s="40">
        <f>IF(db[[#This Row],[QTY/ CTN TG]]="",IF(db[[#This Row],[STN TG]]="","",12),LEFT(db[[#This Row],[QTY/ CTN TG]],SEARCH(" ",db[[#This Row],[QTY/ CTN TG]],1)-1))</f>
        <v>12</v>
      </c>
      <c r="Z1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" s="40" t="str">
        <f>IF(db[[#This Row],[STN K]]="","",IF(db[[#This Row],[STN TG]]="LSN",12,""))</f>
        <v/>
      </c>
      <c r="AB111" s="40" t="str">
        <f>IF(db[[#This Row],[STN TG]]="LSN","PCS","")</f>
        <v/>
      </c>
      <c r="AC111" s="40">
        <f>db[[#This Row],[QTY B]]*IF(db[[#This Row],[QTY TG]]="",1,db[[#This Row],[QTY TG]])*IF(db[[#This Row],[QTY K]]="",1,db[[#This Row],[QTY K]])</f>
        <v>480</v>
      </c>
      <c r="AD111" s="40" t="str">
        <f>IF(db[[#This Row],[STN K]]="",IF(db[[#This Row],[STN TG]]="",db[[#This Row],[STN B]],db[[#This Row],[STN TG]]),db[[#This Row],[STN K]])</f>
        <v>PCS</v>
      </c>
      <c r="AE111" s="40"/>
    </row>
    <row r="112" spans="1:31" ht="16.5" customHeight="1" x14ac:dyDescent="0.25">
      <c r="A112" s="40">
        <f t="shared" si="1"/>
        <v>111</v>
      </c>
      <c r="B112" s="5" t="str">
        <f>LOWER(SUBSTITUTE(SUBSTITUTE(SUBSTITUTE(SUBSTITUTE(SUBSTITUTE(SUBSTITUTE(SUBSTITUTE(SUBSTITUTE(db[[#This Row],[NB BM]]," ",),".",""),"-",""),"(",""),")",""),"/",""),"""",""),"+",""))</f>
        <v>bp9682</v>
      </c>
      <c r="C112" s="5" t="str">
        <f>LOWER(SUBSTITUTE(SUBSTITUTE(SUBSTITUTE(SUBSTITUTE(SUBSTITUTE(SUBSTITUTE(SUBSTITUTE(SUBSTITUTE(SUBSTITUTE(db[[#This Row],[NB NOTA]]," ",),".",""),"-",""),"(",""),")",""),",",""),"/",""),"""",""),"+",""))</f>
        <v>ballpen9682</v>
      </c>
      <c r="D112" s="5" t="str">
        <f>LOWER(SUBSTITUTE(SUBSTITUTE(SUBSTITUTE(SUBSTITUTE(SUBSTITUTE(SUBSTITUTE(SUBSTITUTE(SUBSTITUTE(SUBSTITUTE(db[[#This Row],[NB PAJAK]]," ",""),"-",""),"(",""),")",""),".",""),",",""),"/",""),"""",""),"+",""))</f>
        <v/>
      </c>
      <c r="E11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bp968272lsnuntana</v>
      </c>
      <c r="F11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ballpen968272lsn</v>
      </c>
      <c r="G112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ballpen9682untana</v>
      </c>
      <c r="H11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ballpen968272lsnuntana</v>
      </c>
      <c r="I112" s="2" t="s">
        <v>7291</v>
      </c>
      <c r="J112" s="2" t="s">
        <v>7282</v>
      </c>
      <c r="K112" s="14"/>
      <c r="L112" s="2" t="s">
        <v>1336</v>
      </c>
      <c r="M112" s="33" t="e">
        <f>IF(db[[#This Row],[NB NOTA_C]]="","",COUNTIF([2]!B_MSK[concat],db[[#This Row],[NB NOTA_C]]))</f>
        <v>#REF!</v>
      </c>
      <c r="N112" s="9" t="s">
        <v>1352</v>
      </c>
      <c r="O112" s="5" t="s">
        <v>1453</v>
      </c>
      <c r="P112" s="2" t="s">
        <v>2443</v>
      </c>
      <c r="Q112" s="5"/>
      <c r="R112" s="5" t="str">
        <f>IF(db[[#This Row],[QTY/ CTN]]="","",SUBSTITUTE(SUBSTITUTE(SUBSTITUTE(db[[#This Row],[QTY/ CTN]]," ","_",2),"(",""),")","")&amp;"_")</f>
        <v>72 LSN_</v>
      </c>
      <c r="S112" s="5">
        <f>IF(db[[#This Row],[H_QTY/ CTN]]="","",SEARCH("_",db[[#This Row],[H_QTY/ CTN]]))</f>
        <v>7</v>
      </c>
      <c r="T112" s="5">
        <f>IF(db[[#This Row],[H_QTY/ CTN]]="","",LEN(db[[#This Row],[H_QTY/ CTN]]))</f>
        <v>7</v>
      </c>
      <c r="U112" s="40" t="str">
        <f>IF(db[[#This Row],[H_QTY/ CTN]]="","",LEFT(db[[#This Row],[H_QTY/ CTN]],db[[#This Row],[H_1]]-1))</f>
        <v>72 LSN</v>
      </c>
      <c r="V112" s="40" t="str">
        <f>IF(NOT(db[[#This Row],[H_1]]=db[[#This Row],[H_2]]),MID(db[[#This Row],[H_QTY/ CTN]],db[[#This Row],[H_1]]+1,db[[#This Row],[H_2]]-db[[#This Row],[H_1]]-1),"")</f>
        <v/>
      </c>
      <c r="W112" s="40" t="str">
        <f>IF(db[[#This Row],[QTY/ CTN B]]="","",LEFT(db[[#This Row],[QTY/ CTN B]],SEARCH(" ",db[[#This Row],[QTY/ CTN B]],1)-1))</f>
        <v>72</v>
      </c>
      <c r="X112" s="40" t="str">
        <f>IF(db[[#This Row],[QTY/ CTN B]]="","",RIGHT(db[[#This Row],[QTY/ CTN B]],LEN(db[[#This Row],[QTY/ CTN B]])-SEARCH(" ",db[[#This Row],[QTY/ CTN B]],1)))</f>
        <v>LSN</v>
      </c>
      <c r="Y112" s="40">
        <f>IF(db[[#This Row],[QTY/ CTN TG]]="",IF(db[[#This Row],[STN TG]]="","",12),LEFT(db[[#This Row],[QTY/ CTN TG]],SEARCH(" ",db[[#This Row],[QTY/ CTN TG]],1)-1))</f>
        <v>12</v>
      </c>
      <c r="Z1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" s="40" t="str">
        <f>IF(db[[#This Row],[STN K]]="","",IF(db[[#This Row],[STN TG]]="LSN",12,""))</f>
        <v/>
      </c>
      <c r="AB112" s="40" t="str">
        <f>IF(db[[#This Row],[STN TG]]="LSN","PCS","")</f>
        <v/>
      </c>
      <c r="AC112" s="40">
        <f>db[[#This Row],[QTY B]]*IF(db[[#This Row],[QTY TG]]="",1,db[[#This Row],[QTY TG]])*IF(db[[#This Row],[QTY K]]="",1,db[[#This Row],[QTY K]])</f>
        <v>864</v>
      </c>
      <c r="AD112" s="40" t="str">
        <f>IF(db[[#This Row],[STN K]]="",IF(db[[#This Row],[STN TG]]="",db[[#This Row],[STN B]],db[[#This Row],[STN TG]]),db[[#This Row],[STN K]])</f>
        <v>PCS</v>
      </c>
      <c r="AE112" s="40"/>
    </row>
    <row r="113" spans="1:31" ht="16.5" customHeight="1" x14ac:dyDescent="0.25">
      <c r="A113" s="40">
        <f t="shared" si="1"/>
        <v>112</v>
      </c>
      <c r="B113" s="5" t="str">
        <f>LOWER(SUBSTITUTE(SUBSTITUTE(SUBSTITUTE(SUBSTITUTE(SUBSTITUTE(SUBSTITUTE(SUBSTITUTE(SUBSTITUTE(db[[#This Row],[NB BM]]," ",),".",""),"-",""),"(",""),")",""),"/",""),"""",""),"+",""))</f>
        <v>bp99096</v>
      </c>
      <c r="C113" s="5" t="str">
        <f>LOWER(SUBSTITUTE(SUBSTITUTE(SUBSTITUTE(SUBSTITUTE(SUBSTITUTE(SUBSTITUTE(SUBSTITUTE(SUBSTITUTE(SUBSTITUTE(db[[#This Row],[NB NOTA]]," ",),".",""),"-",""),"(",""),")",""),",",""),"/",""),"""",""),"+",""))</f>
        <v>ballpen99096</v>
      </c>
      <c r="D113" s="5" t="str">
        <f>LOWER(SUBSTITUTE(SUBSTITUTE(SUBSTITUTE(SUBSTITUTE(SUBSTITUTE(SUBSTITUTE(SUBSTITUTE(SUBSTITUTE(SUBSTITUTE(db[[#This Row],[NB PAJAK]]," ",""),"-",""),"(",""),")",""),".",""),",",""),"/",""),"""",""),"+",""))</f>
        <v/>
      </c>
      <c r="E11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bp99096864pcsuntana</v>
      </c>
      <c r="F11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ballpen99096864pcs</v>
      </c>
      <c r="G113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ballpen99096untana</v>
      </c>
      <c r="H11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ballpen99096864pcsuntana</v>
      </c>
      <c r="I113" s="2" t="s">
        <v>7292</v>
      </c>
      <c r="J113" s="2" t="s">
        <v>7283</v>
      </c>
      <c r="K113" s="14"/>
      <c r="L113" s="2" t="s">
        <v>1336</v>
      </c>
      <c r="M113" s="33" t="e">
        <f>IF(db[[#This Row],[NB NOTA_C]]="","",COUNTIF([2]!B_MSK[concat],db[[#This Row],[NB NOTA_C]]))</f>
        <v>#REF!</v>
      </c>
      <c r="N113" s="9" t="s">
        <v>1352</v>
      </c>
      <c r="O113" s="5" t="s">
        <v>7293</v>
      </c>
      <c r="P113" s="2" t="s">
        <v>2443</v>
      </c>
      <c r="Q113" s="5"/>
      <c r="R113" s="5" t="str">
        <f>IF(db[[#This Row],[QTY/ CTN]]="","",SUBSTITUTE(SUBSTITUTE(SUBSTITUTE(db[[#This Row],[QTY/ CTN]]," ","_",2),"(",""),")","")&amp;"_")</f>
        <v>864 PCS_</v>
      </c>
      <c r="S113" s="5">
        <f>IF(db[[#This Row],[H_QTY/ CTN]]="","",SEARCH("_",db[[#This Row],[H_QTY/ CTN]]))</f>
        <v>8</v>
      </c>
      <c r="T113" s="5">
        <f>IF(db[[#This Row],[H_QTY/ CTN]]="","",LEN(db[[#This Row],[H_QTY/ CTN]]))</f>
        <v>8</v>
      </c>
      <c r="U113" s="40" t="str">
        <f>IF(db[[#This Row],[H_QTY/ CTN]]="","",LEFT(db[[#This Row],[H_QTY/ CTN]],db[[#This Row],[H_1]]-1))</f>
        <v>864 PCS</v>
      </c>
      <c r="V113" s="40" t="str">
        <f>IF(NOT(db[[#This Row],[H_1]]=db[[#This Row],[H_2]]),MID(db[[#This Row],[H_QTY/ CTN]],db[[#This Row],[H_1]]+1,db[[#This Row],[H_2]]-db[[#This Row],[H_1]]-1),"")</f>
        <v/>
      </c>
      <c r="W113" s="40" t="str">
        <f>IF(db[[#This Row],[QTY/ CTN B]]="","",LEFT(db[[#This Row],[QTY/ CTN B]],SEARCH(" ",db[[#This Row],[QTY/ CTN B]],1)-1))</f>
        <v>864</v>
      </c>
      <c r="X113" s="40" t="str">
        <f>IF(db[[#This Row],[QTY/ CTN B]]="","",RIGHT(db[[#This Row],[QTY/ CTN B]],LEN(db[[#This Row],[QTY/ CTN B]])-SEARCH(" ",db[[#This Row],[QTY/ CTN B]],1)))</f>
        <v>PCS</v>
      </c>
      <c r="Y113" s="40" t="str">
        <f>IF(db[[#This Row],[QTY/ CTN TG]]="",IF(db[[#This Row],[STN TG]]="","",12),LEFT(db[[#This Row],[QTY/ CTN TG]],SEARCH(" ",db[[#This Row],[QTY/ CTN TG]],1)-1))</f>
        <v/>
      </c>
      <c r="Z1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3" s="40" t="str">
        <f>IF(db[[#This Row],[STN K]]="","",IF(db[[#This Row],[STN TG]]="LSN",12,""))</f>
        <v/>
      </c>
      <c r="AB113" s="40" t="str">
        <f>IF(db[[#This Row],[STN TG]]="LSN","PCS","")</f>
        <v/>
      </c>
      <c r="AC113" s="40">
        <f>db[[#This Row],[QTY B]]*IF(db[[#This Row],[QTY TG]]="",1,db[[#This Row],[QTY TG]])*IF(db[[#This Row],[QTY K]]="",1,db[[#This Row],[QTY K]])</f>
        <v>864</v>
      </c>
      <c r="AD113" s="40" t="str">
        <f>IF(db[[#This Row],[STN K]]="",IF(db[[#This Row],[STN TG]]="",db[[#This Row],[STN B]],db[[#This Row],[STN TG]]),db[[#This Row],[STN K]])</f>
        <v>PCS</v>
      </c>
      <c r="AE113" s="40"/>
    </row>
    <row r="114" spans="1:31" ht="16.5" customHeight="1" x14ac:dyDescent="0.25">
      <c r="A114" s="78">
        <f t="shared" si="1"/>
        <v>113</v>
      </c>
      <c r="B114" s="79" t="str">
        <f>LOWER(SUBSTITUTE(SUBSTITUTE(SUBSTITUTE(SUBSTITUTE(SUBSTITUTE(SUBSTITUTE(SUBSTITUTE(SUBSTITUTE(db[[#This Row],[NB BM]]," ",),".",""),"-",""),"(",""),")",""),"/",""),"""",""),"+",""))</f>
        <v>bpjkbp119tico3w</v>
      </c>
      <c r="C114" s="79" t="str">
        <f>LOWER(SUBSTITUTE(SUBSTITUTE(SUBSTITUTE(SUBSTITUTE(SUBSTITUTE(SUBSTITUTE(SUBSTITUTE(SUBSTITUTE(SUBSTITUTE(db[[#This Row],[NB NOTA]]," ",),".",""),"-",""),"(",""),")",""),",",""),"/",""),"""",""),"+",""))</f>
        <v>ballpenbp199trico3colorjk</v>
      </c>
      <c r="D114" s="79" t="str">
        <f>LOWER(SUBSTITUTE(SUBSTITUTE(SUBSTITUTE(SUBSTITUTE(SUBSTITUTE(SUBSTITUTE(SUBSTITUTE(SUBSTITUTE(SUBSTITUTE(db[[#This Row],[NB PAJAK]]," ",""),"-",""),"(",""),")",""),".",""),",",""),"/",""),"""",""),"+",""))</f>
        <v>ballpenjoykobp199trico3color</v>
      </c>
      <c r="E114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bpjkbp119tico3w144lsnartomoro</v>
      </c>
      <c r="F114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ballpenbp199trico3colorjk144lsn</v>
      </c>
      <c r="G114" s="79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ballpenbp199trico3colorjkartomoro</v>
      </c>
      <c r="H114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ballpenbp199trico3colorjk144lsnartomoro</v>
      </c>
      <c r="I114" s="70" t="s">
        <v>7084</v>
      </c>
      <c r="J114" s="70" t="s">
        <v>7082</v>
      </c>
      <c r="K114" s="71" t="s">
        <v>7083</v>
      </c>
      <c r="L114" s="70" t="s">
        <v>1335</v>
      </c>
      <c r="M114" s="80" t="e">
        <f>IF(db[[#This Row],[NB NOTA_C]]="","",COUNTIF([2]!B_MSK[concat],db[[#This Row],[NB NOTA_C]]))</f>
        <v>#REF!</v>
      </c>
      <c r="N114" s="81" t="s">
        <v>1346</v>
      </c>
      <c r="O114" s="79" t="s">
        <v>1391</v>
      </c>
      <c r="P114" s="70" t="s">
        <v>2443</v>
      </c>
      <c r="Q114" s="79"/>
      <c r="R114" s="79" t="str">
        <f>IF(db[[#This Row],[QTY/ CTN]]="","",SUBSTITUTE(SUBSTITUTE(SUBSTITUTE(db[[#This Row],[QTY/ CTN]]," ","_",2),"(",""),")","")&amp;"_")</f>
        <v>144 LSN_</v>
      </c>
      <c r="S114" s="79">
        <f>IF(db[[#This Row],[H_QTY/ CTN]]="","",SEARCH("_",db[[#This Row],[H_QTY/ CTN]]))</f>
        <v>8</v>
      </c>
      <c r="T114" s="79">
        <f>IF(db[[#This Row],[H_QTY/ CTN]]="","",LEN(db[[#This Row],[H_QTY/ CTN]]))</f>
        <v>8</v>
      </c>
      <c r="U114" s="78" t="str">
        <f>IF(db[[#This Row],[H_QTY/ CTN]]="","",LEFT(db[[#This Row],[H_QTY/ CTN]],db[[#This Row],[H_1]]-1))</f>
        <v>144 LSN</v>
      </c>
      <c r="V114" s="78" t="str">
        <f>IF(NOT(db[[#This Row],[H_1]]=db[[#This Row],[H_2]]),MID(db[[#This Row],[H_QTY/ CTN]],db[[#This Row],[H_1]]+1,db[[#This Row],[H_2]]-db[[#This Row],[H_1]]-1),"")</f>
        <v/>
      </c>
      <c r="W114" s="78" t="str">
        <f>IF(db[[#This Row],[QTY/ CTN B]]="","",LEFT(db[[#This Row],[QTY/ CTN B]],SEARCH(" ",db[[#This Row],[QTY/ CTN B]],1)-1))</f>
        <v>144</v>
      </c>
      <c r="X114" s="78" t="str">
        <f>IF(db[[#This Row],[QTY/ CTN B]]="","",RIGHT(db[[#This Row],[QTY/ CTN B]],LEN(db[[#This Row],[QTY/ CTN B]])-SEARCH(" ",db[[#This Row],[QTY/ CTN B]],1)))</f>
        <v>LSN</v>
      </c>
      <c r="Y114" s="78">
        <f>IF(db[[#This Row],[QTY/ CTN TG]]="",IF(db[[#This Row],[STN TG]]="","",12),LEFT(db[[#This Row],[QTY/ CTN TG]],SEARCH(" ",db[[#This Row],[QTY/ CTN TG]],1)-1))</f>
        <v>12</v>
      </c>
      <c r="Z114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" s="78" t="str">
        <f>IF(db[[#This Row],[STN K]]="","",IF(db[[#This Row],[STN TG]]="LSN",12,""))</f>
        <v/>
      </c>
      <c r="AB114" s="78" t="str">
        <f>IF(db[[#This Row],[STN TG]]="LSN","PCS","")</f>
        <v/>
      </c>
      <c r="AC114" s="78">
        <f>db[[#This Row],[QTY B]]*IF(db[[#This Row],[QTY TG]]="",1,db[[#This Row],[QTY TG]])*IF(db[[#This Row],[QTY K]]="",1,db[[#This Row],[QTY K]])</f>
        <v>1728</v>
      </c>
      <c r="AD114" s="78" t="str">
        <f>IF(db[[#This Row],[STN K]]="",IF(db[[#This Row],[STN TG]]="",db[[#This Row],[STN B]],db[[#This Row],[STN TG]]),db[[#This Row],[STN K]])</f>
        <v>PCS</v>
      </c>
      <c r="AE114" s="78"/>
    </row>
    <row r="115" spans="1:31" ht="16.5" customHeight="1" x14ac:dyDescent="0.25">
      <c r="A115" s="40">
        <f t="shared" si="1"/>
        <v>114</v>
      </c>
      <c r="B115" s="2" t="str">
        <f>LOWER(SUBSTITUTE(SUBSTITUTE(SUBSTITUTE(SUBSTITUTE(SUBSTITUTE(SUBSTITUTE(SUBSTITUTE(SUBSTITUTE(db[[#This Row],[NB BM]]," ",),".",""),"-",""),"(",""),")",""),"/",""),"""",""),"+",""))</f>
        <v>bpjkbp248sumahitam</v>
      </c>
      <c r="C115" s="2" t="str">
        <f>LOWER(SUBSTITUTE(SUBSTITUTE(SUBSTITUTE(SUBSTITUTE(SUBSTITUTE(SUBSTITUTE(SUBSTITUTE(SUBSTITUTE(SUBSTITUTE(db[[#This Row],[NB NOTA]]," ",),".",""),"-",""),"(",""),")",""),",",""),"/",""),"""",""),"+",""))</f>
        <v>ballpenbp248sumablackjk</v>
      </c>
      <c r="D115" s="2" t="str">
        <f>LOWER(SUBSTITUTE(SUBSTITUTE(SUBSTITUTE(SUBSTITUTE(SUBSTITUTE(SUBSTITUTE(SUBSTITUTE(SUBSTITUTE(SUBSTITUTE(db[[#This Row],[NB PAJAK]]," ",""),"-",""),"(",""),")",""),".",""),",",""),"/",""),"""",""),"+",""))</f>
        <v>ballpenjoykobp248sumahitam</v>
      </c>
      <c r="E11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bpjkbp248sumahitam144lsnartomoro</v>
      </c>
      <c r="F11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ballpenbp248sumablackjk144lsn</v>
      </c>
      <c r="G115" s="2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ballpenbp248sumablackjkartomoro</v>
      </c>
      <c r="H11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ballpenbp248sumablackjk144lsnartomoro</v>
      </c>
      <c r="I115" s="2" t="s">
        <v>6314</v>
      </c>
      <c r="J115" s="2" t="s">
        <v>6075</v>
      </c>
      <c r="K115" s="14" t="s">
        <v>6076</v>
      </c>
      <c r="L115" s="2" t="s">
        <v>1335</v>
      </c>
      <c r="M115" s="34" t="e">
        <f>IF(db[[#This Row],[NB NOTA_C]]="","",COUNTIF([2]!B_MSK[concat],db[[#This Row],[NB NOTA_C]]))</f>
        <v>#REF!</v>
      </c>
      <c r="N115" s="14" t="s">
        <v>1346</v>
      </c>
      <c r="O115" s="2" t="s">
        <v>1391</v>
      </c>
      <c r="P115" s="2" t="s">
        <v>2443</v>
      </c>
      <c r="R115" s="2" t="str">
        <f>IF(db[[#This Row],[QTY/ CTN]]="","",SUBSTITUTE(SUBSTITUTE(SUBSTITUTE(db[[#This Row],[QTY/ CTN]]," ","_",2),"(",""),")","")&amp;"_")</f>
        <v>144 LSN_</v>
      </c>
      <c r="S115" s="2">
        <f>IF(db[[#This Row],[H_QTY/ CTN]]="","",SEARCH("_",db[[#This Row],[H_QTY/ CTN]]))</f>
        <v>8</v>
      </c>
      <c r="T115" s="2">
        <f>IF(db[[#This Row],[H_QTY/ CTN]]="","",LEN(db[[#This Row],[H_QTY/ CTN]]))</f>
        <v>8</v>
      </c>
      <c r="U115" s="41" t="str">
        <f>IF(db[[#This Row],[H_QTY/ CTN]]="","",LEFT(db[[#This Row],[H_QTY/ CTN]],db[[#This Row],[H_1]]-1))</f>
        <v>144 LSN</v>
      </c>
      <c r="V115" s="40" t="str">
        <f>IF(NOT(db[[#This Row],[H_1]]=db[[#This Row],[H_2]]),MID(db[[#This Row],[H_QTY/ CTN]],db[[#This Row],[H_1]]+1,db[[#This Row],[H_2]]-db[[#This Row],[H_1]]-1),"")</f>
        <v/>
      </c>
      <c r="W115" s="40" t="str">
        <f>IF(db[[#This Row],[QTY/ CTN B]]="","",LEFT(db[[#This Row],[QTY/ CTN B]],SEARCH(" ",db[[#This Row],[QTY/ CTN B]],1)-1))</f>
        <v>144</v>
      </c>
      <c r="X115" s="40" t="str">
        <f>IF(db[[#This Row],[QTY/ CTN B]]="","",RIGHT(db[[#This Row],[QTY/ CTN B]],LEN(db[[#This Row],[QTY/ CTN B]])-SEARCH(" ",db[[#This Row],[QTY/ CTN B]],1)))</f>
        <v>LSN</v>
      </c>
      <c r="Y115" s="40">
        <f>IF(db[[#This Row],[QTY/ CTN TG]]="",IF(db[[#This Row],[STN TG]]="","",12),LEFT(db[[#This Row],[QTY/ CTN TG]],SEARCH(" ",db[[#This Row],[QTY/ CTN TG]],1)-1))</f>
        <v>12</v>
      </c>
      <c r="Z1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" s="40" t="str">
        <f>IF(db[[#This Row],[STN K]]="","",IF(db[[#This Row],[STN TG]]="LSN",12,""))</f>
        <v/>
      </c>
      <c r="AB115" s="40" t="str">
        <f>IF(db[[#This Row],[STN TG]]="LSN","PCS","")</f>
        <v/>
      </c>
      <c r="AC115" s="40">
        <f>db[[#This Row],[QTY B]]*IF(db[[#This Row],[QTY TG]]="",1,db[[#This Row],[QTY TG]])*IF(db[[#This Row],[QTY K]]="",1,db[[#This Row],[QTY K]])</f>
        <v>1728</v>
      </c>
      <c r="AD115" s="40" t="str">
        <f>IF(db[[#This Row],[STN K]]="",IF(db[[#This Row],[STN TG]]="",db[[#This Row],[STN B]],db[[#This Row],[STN TG]]),db[[#This Row],[STN K]])</f>
        <v>PCS</v>
      </c>
      <c r="AE115" s="40"/>
    </row>
    <row r="116" spans="1:31" ht="16.5" customHeight="1" x14ac:dyDescent="0.25">
      <c r="A116" s="40">
        <f t="shared" si="1"/>
        <v>115</v>
      </c>
      <c r="B116" s="2" t="str">
        <f>LOWER(SUBSTITUTE(SUBSTITUTE(SUBSTITUTE(SUBSTITUTE(SUBSTITUTE(SUBSTITUTE(SUBSTITUTE(SUBSTITUTE(db[[#This Row],[NB BM]]," ",),".",""),"-",""),"(",""),")",""),"/",""),"""",""),"+",""))</f>
        <v>bpjkbp249linohitam</v>
      </c>
      <c r="C116" s="2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D116" s="2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E11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bpjkbp249linohitam144lsnartomoro</v>
      </c>
      <c r="F11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ballpenbp249linoblackjk144lsn</v>
      </c>
      <c r="G116" s="2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ballpenbp249linoblackjkartomoro</v>
      </c>
      <c r="H11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ballpenbp249linoblackjk144lsnartomoro</v>
      </c>
      <c r="I116" s="2" t="s">
        <v>6522</v>
      </c>
      <c r="J116" s="2" t="s">
        <v>1</v>
      </c>
      <c r="K116" s="14" t="s">
        <v>2258</v>
      </c>
      <c r="L116" s="2" t="s">
        <v>1335</v>
      </c>
      <c r="M116" s="34" t="e">
        <f>IF(db[[#This Row],[NB NOTA_C]]="","",COUNTIF([2]!B_MSK[concat],db[[#This Row],[NB NOTA_C]]))</f>
        <v>#REF!</v>
      </c>
      <c r="N116" s="14" t="s">
        <v>1346</v>
      </c>
      <c r="O116" s="2" t="s">
        <v>1391</v>
      </c>
      <c r="P116" s="2" t="s">
        <v>2443</v>
      </c>
      <c r="Q116" s="2" t="s">
        <v>8030</v>
      </c>
      <c r="R116" s="2" t="str">
        <f>IF(db[[#This Row],[QTY/ CTN]]="","",SUBSTITUTE(SUBSTITUTE(SUBSTITUTE(db[[#This Row],[QTY/ CTN]]," ","_",2),"(",""),")","")&amp;"_")</f>
        <v>144 LSN_</v>
      </c>
      <c r="S116" s="2">
        <f>IF(db[[#This Row],[H_QTY/ CTN]]="","",SEARCH("_",db[[#This Row],[H_QTY/ CTN]]))</f>
        <v>8</v>
      </c>
      <c r="T116" s="2">
        <f>IF(db[[#This Row],[H_QTY/ CTN]]="","",LEN(db[[#This Row],[H_QTY/ CTN]]))</f>
        <v>8</v>
      </c>
      <c r="U116" s="41" t="str">
        <f>IF(db[[#This Row],[H_QTY/ CTN]]="","",LEFT(db[[#This Row],[H_QTY/ CTN]],db[[#This Row],[H_1]]-1))</f>
        <v>144 LSN</v>
      </c>
      <c r="V116" s="40" t="str">
        <f>IF(NOT(db[[#This Row],[H_1]]=db[[#This Row],[H_2]]),MID(db[[#This Row],[H_QTY/ CTN]],db[[#This Row],[H_1]]+1,db[[#This Row],[H_2]]-db[[#This Row],[H_1]]-1),"")</f>
        <v/>
      </c>
      <c r="W116" s="40" t="str">
        <f>IF(db[[#This Row],[QTY/ CTN B]]="","",LEFT(db[[#This Row],[QTY/ CTN B]],SEARCH(" ",db[[#This Row],[QTY/ CTN B]],1)-1))</f>
        <v>144</v>
      </c>
      <c r="X116" s="40" t="str">
        <f>IF(db[[#This Row],[QTY/ CTN B]]="","",RIGHT(db[[#This Row],[QTY/ CTN B]],LEN(db[[#This Row],[QTY/ CTN B]])-SEARCH(" ",db[[#This Row],[QTY/ CTN B]],1)))</f>
        <v>LSN</v>
      </c>
      <c r="Y116" s="40">
        <f>IF(db[[#This Row],[QTY/ CTN TG]]="",IF(db[[#This Row],[STN TG]]="","",12),LEFT(db[[#This Row],[QTY/ CTN TG]],SEARCH(" ",db[[#This Row],[QTY/ CTN TG]],1)-1))</f>
        <v>12</v>
      </c>
      <c r="Z1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" s="40" t="str">
        <f>IF(db[[#This Row],[STN K]]="","",IF(db[[#This Row],[STN TG]]="LSN",12,""))</f>
        <v/>
      </c>
      <c r="AB116" s="40" t="str">
        <f>IF(db[[#This Row],[STN TG]]="LSN","PCS","")</f>
        <v/>
      </c>
      <c r="AC116" s="40">
        <f>db[[#This Row],[QTY B]]*IF(db[[#This Row],[QTY TG]]="",1,db[[#This Row],[QTY TG]])*IF(db[[#This Row],[QTY K]]="",1,db[[#This Row],[QTY K]])</f>
        <v>1728</v>
      </c>
      <c r="AD116" s="40" t="str">
        <f>IF(db[[#This Row],[STN K]]="",IF(db[[#This Row],[STN TG]]="",db[[#This Row],[STN B]],db[[#This Row],[STN TG]]),db[[#This Row],[STN K]])</f>
        <v>PCS</v>
      </c>
      <c r="AE116" s="40"/>
    </row>
    <row r="117" spans="1:31" ht="16.5" customHeight="1" x14ac:dyDescent="0.25">
      <c r="A117" s="40">
        <f t="shared" si="1"/>
        <v>116</v>
      </c>
      <c r="B117" s="2" t="str">
        <f>LOWER(SUBSTITUTE(SUBSTITUTE(SUBSTITUTE(SUBSTITUTE(SUBSTITUTE(SUBSTITUTE(SUBSTITUTE(SUBSTITUTE(db[[#This Row],[NB BM]]," ",),".",""),"-",""),"(",""),")",""),"/",""),"""",""),"+",""))</f>
        <v>bpjkbp249linobiru</v>
      </c>
      <c r="C117" s="2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D117" s="2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E11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bpjkbp249linobiru144lsnartomoro</v>
      </c>
      <c r="F11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ballpenbp249linobluejk144lsn</v>
      </c>
      <c r="G117" s="2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ballpenbp249linobluejkartomoro</v>
      </c>
      <c r="H11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ballpenbp249linobluejk144lsnartomoro</v>
      </c>
      <c r="I117" s="2" t="s">
        <v>6523</v>
      </c>
      <c r="J117" s="2" t="s">
        <v>2</v>
      </c>
      <c r="K117" s="14" t="s">
        <v>2259</v>
      </c>
      <c r="L117" s="2" t="s">
        <v>1335</v>
      </c>
      <c r="M117" s="34" t="e">
        <f>IF(db[[#This Row],[NB NOTA_C]]="","",COUNTIF([2]!B_MSK[concat],db[[#This Row],[NB NOTA_C]]))</f>
        <v>#REF!</v>
      </c>
      <c r="N117" s="14" t="s">
        <v>1346</v>
      </c>
      <c r="O117" s="2" t="s">
        <v>1391</v>
      </c>
      <c r="P117" s="2" t="s">
        <v>2443</v>
      </c>
      <c r="R117" s="2" t="str">
        <f>IF(db[[#This Row],[QTY/ CTN]]="","",SUBSTITUTE(SUBSTITUTE(SUBSTITUTE(db[[#This Row],[QTY/ CTN]]," ","_",2),"(",""),")","")&amp;"_")</f>
        <v>144 LSN_</v>
      </c>
      <c r="S117" s="2">
        <f>IF(db[[#This Row],[H_QTY/ CTN]]="","",SEARCH("_",db[[#This Row],[H_QTY/ CTN]]))</f>
        <v>8</v>
      </c>
      <c r="T117" s="2">
        <f>IF(db[[#This Row],[H_QTY/ CTN]]="","",LEN(db[[#This Row],[H_QTY/ CTN]]))</f>
        <v>8</v>
      </c>
      <c r="U117" s="41" t="str">
        <f>IF(db[[#This Row],[H_QTY/ CTN]]="","",LEFT(db[[#This Row],[H_QTY/ CTN]],db[[#This Row],[H_1]]-1))</f>
        <v>144 LSN</v>
      </c>
      <c r="V117" s="40" t="str">
        <f>IF(NOT(db[[#This Row],[H_1]]=db[[#This Row],[H_2]]),MID(db[[#This Row],[H_QTY/ CTN]],db[[#This Row],[H_1]]+1,db[[#This Row],[H_2]]-db[[#This Row],[H_1]]-1),"")</f>
        <v/>
      </c>
      <c r="W117" s="40" t="str">
        <f>IF(db[[#This Row],[QTY/ CTN B]]="","",LEFT(db[[#This Row],[QTY/ CTN B]],SEARCH(" ",db[[#This Row],[QTY/ CTN B]],1)-1))</f>
        <v>144</v>
      </c>
      <c r="X117" s="40" t="str">
        <f>IF(db[[#This Row],[QTY/ CTN B]]="","",RIGHT(db[[#This Row],[QTY/ CTN B]],LEN(db[[#This Row],[QTY/ CTN B]])-SEARCH(" ",db[[#This Row],[QTY/ CTN B]],1)))</f>
        <v>LSN</v>
      </c>
      <c r="Y117" s="40">
        <f>IF(db[[#This Row],[QTY/ CTN TG]]="",IF(db[[#This Row],[STN TG]]="","",12),LEFT(db[[#This Row],[QTY/ CTN TG]],SEARCH(" ",db[[#This Row],[QTY/ CTN TG]],1)-1))</f>
        <v>12</v>
      </c>
      <c r="Z1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" s="40" t="str">
        <f>IF(db[[#This Row],[STN K]]="","",IF(db[[#This Row],[STN TG]]="LSN",12,""))</f>
        <v/>
      </c>
      <c r="AB117" s="40" t="str">
        <f>IF(db[[#This Row],[STN TG]]="LSN","PCS","")</f>
        <v/>
      </c>
      <c r="AC117" s="40">
        <f>db[[#This Row],[QTY B]]*IF(db[[#This Row],[QTY TG]]="",1,db[[#This Row],[QTY TG]])*IF(db[[#This Row],[QTY K]]="",1,db[[#This Row],[QTY K]])</f>
        <v>1728</v>
      </c>
      <c r="AD117" s="40" t="str">
        <f>IF(db[[#This Row],[STN K]]="",IF(db[[#This Row],[STN TG]]="",db[[#This Row],[STN B]],db[[#This Row],[STN TG]]),db[[#This Row],[STN K]])</f>
        <v>PCS</v>
      </c>
      <c r="AE117" s="40"/>
    </row>
    <row r="118" spans="1:31" ht="16.5" customHeight="1" x14ac:dyDescent="0.25">
      <c r="A118" s="40">
        <f t="shared" si="1"/>
        <v>117</v>
      </c>
      <c r="B118" s="82" t="str">
        <f>LOWER(SUBSTITUTE(SUBSTITUTE(SUBSTITUTE(SUBSTITUTE(SUBSTITUTE(SUBSTITUTE(SUBSTITUTE(SUBSTITUTE(db[[#This Row],[NB BM]]," ",),".",""),"-",""),"(",""),")",""),"/",""),"""",""),"+",""))</f>
        <v>bpjkbp250brizhitam</v>
      </c>
      <c r="C118" s="82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D118" s="82" t="str">
        <f>LOWER(SUBSTITUTE(SUBSTITUTE(SUBSTITUTE(SUBSTITUTE(SUBSTITUTE(SUBSTITUTE(SUBSTITUTE(SUBSTITUTE(SUBSTITUTE(db[[#This Row],[NB PAJAK]]," ",""),"-",""),"(",""),")",""),".",""),",",""),"/",""),"""",""),"+",""))</f>
        <v>ballpenjoykobp250brizhitam</v>
      </c>
      <c r="E11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bpjkbp250brizhitam144lsnartomoro</v>
      </c>
      <c r="F11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ballpenbp250brizblackjk144lsn</v>
      </c>
      <c r="G118" s="82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ballpenbp250brizblackjkartomoro</v>
      </c>
      <c r="H11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ballpenbp250brizblackjk144lsnartomoro</v>
      </c>
      <c r="I118" s="2" t="s">
        <v>6315</v>
      </c>
      <c r="J118" s="7" t="s">
        <v>3515</v>
      </c>
      <c r="K118" s="14" t="s">
        <v>5562</v>
      </c>
      <c r="L118" s="2" t="s">
        <v>1335</v>
      </c>
      <c r="M118" s="83" t="e">
        <f>IF(db[[#This Row],[NB NOTA_C]]="","",COUNTIF([2]!B_MSK[concat],db[[#This Row],[NB NOTA_C]]))</f>
        <v>#REF!</v>
      </c>
      <c r="N118" s="84" t="s">
        <v>1346</v>
      </c>
      <c r="O118" s="82" t="s">
        <v>1391</v>
      </c>
      <c r="P118" s="7" t="s">
        <v>2443</v>
      </c>
      <c r="Q118" s="82"/>
      <c r="R118" s="82" t="str">
        <f>IF(db[[#This Row],[QTY/ CTN]]="","",SUBSTITUTE(SUBSTITUTE(SUBSTITUTE(db[[#This Row],[QTY/ CTN]]," ","_",2),"(",""),")","")&amp;"_")</f>
        <v>144 LSN_</v>
      </c>
      <c r="S118" s="82">
        <f>IF(db[[#This Row],[H_QTY/ CTN]]="","",SEARCH("_",db[[#This Row],[H_QTY/ CTN]]))</f>
        <v>8</v>
      </c>
      <c r="T118" s="82">
        <f>IF(db[[#This Row],[H_QTY/ CTN]]="","",LEN(db[[#This Row],[H_QTY/ CTN]]))</f>
        <v>8</v>
      </c>
      <c r="U118" s="85" t="str">
        <f>IF(db[[#This Row],[H_QTY/ CTN]]="","",LEFT(db[[#This Row],[H_QTY/ CTN]],db[[#This Row],[H_1]]-1))</f>
        <v>144 LSN</v>
      </c>
      <c r="V118" s="85" t="str">
        <f>IF(NOT(db[[#This Row],[H_1]]=db[[#This Row],[H_2]]),MID(db[[#This Row],[H_QTY/ CTN]],db[[#This Row],[H_1]]+1,db[[#This Row],[H_2]]-db[[#This Row],[H_1]]-1),"")</f>
        <v/>
      </c>
      <c r="W118" s="40" t="str">
        <f>IF(db[[#This Row],[QTY/ CTN B]]="","",LEFT(db[[#This Row],[QTY/ CTN B]],SEARCH(" ",db[[#This Row],[QTY/ CTN B]],1)-1))</f>
        <v>144</v>
      </c>
      <c r="X118" s="40" t="str">
        <f>IF(db[[#This Row],[QTY/ CTN B]]="","",RIGHT(db[[#This Row],[QTY/ CTN B]],LEN(db[[#This Row],[QTY/ CTN B]])-SEARCH(" ",db[[#This Row],[QTY/ CTN B]],1)))</f>
        <v>LSN</v>
      </c>
      <c r="Y118" s="40">
        <f>IF(db[[#This Row],[QTY/ CTN TG]]="",IF(db[[#This Row],[STN TG]]="","",12),LEFT(db[[#This Row],[QTY/ CTN TG]],SEARCH(" ",db[[#This Row],[QTY/ CTN TG]],1)-1))</f>
        <v>12</v>
      </c>
      <c r="Z1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" s="40" t="str">
        <f>IF(db[[#This Row],[STN K]]="","",IF(db[[#This Row],[STN TG]]="LSN",12,""))</f>
        <v/>
      </c>
      <c r="AB118" s="40" t="str">
        <f>IF(db[[#This Row],[STN TG]]="LSN","PCS","")</f>
        <v/>
      </c>
      <c r="AC118" s="40">
        <f>db[[#This Row],[QTY B]]*IF(db[[#This Row],[QTY TG]]="",1,db[[#This Row],[QTY TG]])*IF(db[[#This Row],[QTY K]]="",1,db[[#This Row],[QTY K]])</f>
        <v>1728</v>
      </c>
      <c r="AD118" s="40" t="str">
        <f>IF(db[[#This Row],[STN K]]="",IF(db[[#This Row],[STN TG]]="",db[[#This Row],[STN B]],db[[#This Row],[STN TG]]),db[[#This Row],[STN K]])</f>
        <v>PCS</v>
      </c>
      <c r="AE118" s="40"/>
    </row>
    <row r="119" spans="1:31" ht="16.5" customHeight="1" x14ac:dyDescent="0.25">
      <c r="A119" s="40">
        <f t="shared" si="1"/>
        <v>118</v>
      </c>
      <c r="B119" s="5" t="str">
        <f>LOWER(SUBSTITUTE(SUBSTITUTE(SUBSTITUTE(SUBSTITUTE(SUBSTITUTE(SUBSTITUTE(SUBSTITUTE(SUBSTITUTE(db[[#This Row],[NB BM]]," ",),".",""),"-",""),"(",""),")",""),"/",""),"""",""),"+",""))</f>
        <v>bpjkbp251frodohitam</v>
      </c>
      <c r="C119" s="5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D119" s="5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E11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bpjkbp251frodohitam144lsnartomoro</v>
      </c>
      <c r="F11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ballpenbp251frodoblackjk144lsn</v>
      </c>
      <c r="G119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ballpenbp251frodoblackjkartomoro</v>
      </c>
      <c r="H11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ballpenbp251frodoblackjk144lsnartomoro</v>
      </c>
      <c r="I119" s="2" t="s">
        <v>6316</v>
      </c>
      <c r="J119" s="2" t="s">
        <v>2894</v>
      </c>
      <c r="K119" s="14" t="s">
        <v>2896</v>
      </c>
      <c r="L119" s="2" t="s">
        <v>1335</v>
      </c>
      <c r="M119" s="33" t="e">
        <f>IF(db[[#This Row],[NB NOTA_C]]="","",COUNTIF([2]!B_MSK[concat],db[[#This Row],[NB NOTA_C]]))</f>
        <v>#REF!</v>
      </c>
      <c r="N119" s="9" t="s">
        <v>1346</v>
      </c>
      <c r="O119" s="5" t="s">
        <v>1391</v>
      </c>
      <c r="P119" s="2" t="s">
        <v>2443</v>
      </c>
      <c r="Q119" s="5"/>
      <c r="R119" s="5" t="str">
        <f>IF(db[[#This Row],[QTY/ CTN]]="","",SUBSTITUTE(SUBSTITUTE(SUBSTITUTE(db[[#This Row],[QTY/ CTN]]," ","_",2),"(",""),")","")&amp;"_")</f>
        <v>144 LSN_</v>
      </c>
      <c r="S119" s="5">
        <f>IF(db[[#This Row],[H_QTY/ CTN]]="","",SEARCH("_",db[[#This Row],[H_QTY/ CTN]]))</f>
        <v>8</v>
      </c>
      <c r="T119" s="5">
        <f>IF(db[[#This Row],[H_QTY/ CTN]]="","",LEN(db[[#This Row],[H_QTY/ CTN]]))</f>
        <v>8</v>
      </c>
      <c r="U119" s="40" t="str">
        <f>IF(db[[#This Row],[H_QTY/ CTN]]="","",LEFT(db[[#This Row],[H_QTY/ CTN]],db[[#This Row],[H_1]]-1))</f>
        <v>144 LSN</v>
      </c>
      <c r="V119" s="40" t="str">
        <f>IF(NOT(db[[#This Row],[H_1]]=db[[#This Row],[H_2]]),MID(db[[#This Row],[H_QTY/ CTN]],db[[#This Row],[H_1]]+1,db[[#This Row],[H_2]]-db[[#This Row],[H_1]]-1),"")</f>
        <v/>
      </c>
      <c r="W119" s="40" t="str">
        <f>IF(db[[#This Row],[QTY/ CTN B]]="","",LEFT(db[[#This Row],[QTY/ CTN B]],SEARCH(" ",db[[#This Row],[QTY/ CTN B]],1)-1))</f>
        <v>144</v>
      </c>
      <c r="X119" s="40" t="str">
        <f>IF(db[[#This Row],[QTY/ CTN B]]="","",RIGHT(db[[#This Row],[QTY/ CTN B]],LEN(db[[#This Row],[QTY/ CTN B]])-SEARCH(" ",db[[#This Row],[QTY/ CTN B]],1)))</f>
        <v>LSN</v>
      </c>
      <c r="Y119" s="40">
        <f>IF(db[[#This Row],[QTY/ CTN TG]]="",IF(db[[#This Row],[STN TG]]="","",12),LEFT(db[[#This Row],[QTY/ CTN TG]],SEARCH(" ",db[[#This Row],[QTY/ CTN TG]],1)-1))</f>
        <v>12</v>
      </c>
      <c r="Z1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" s="40" t="str">
        <f>IF(db[[#This Row],[STN K]]="","",IF(db[[#This Row],[STN TG]]="LSN",12,""))</f>
        <v/>
      </c>
      <c r="AB119" s="40" t="str">
        <f>IF(db[[#This Row],[STN TG]]="LSN","PCS","")</f>
        <v/>
      </c>
      <c r="AC119" s="40">
        <f>db[[#This Row],[QTY B]]*IF(db[[#This Row],[QTY TG]]="",1,db[[#This Row],[QTY TG]])*IF(db[[#This Row],[QTY K]]="",1,db[[#This Row],[QTY K]])</f>
        <v>1728</v>
      </c>
      <c r="AD119" s="40" t="str">
        <f>IF(db[[#This Row],[STN K]]="",IF(db[[#This Row],[STN TG]]="",db[[#This Row],[STN B]],db[[#This Row],[STN TG]]),db[[#This Row],[STN K]])</f>
        <v>PCS</v>
      </c>
      <c r="AE119" s="40"/>
    </row>
    <row r="120" spans="1:31" ht="16.5" customHeight="1" x14ac:dyDescent="0.25">
      <c r="A120" s="40">
        <f t="shared" si="1"/>
        <v>119</v>
      </c>
      <c r="B120" s="5" t="str">
        <f>LOWER(SUBSTITUTE(SUBSTITUTE(SUBSTITUTE(SUBSTITUTE(SUBSTITUTE(SUBSTITUTE(SUBSTITUTE(SUBSTITUTE(db[[#This Row],[NB BM]]," ",),".",""),"-",""),"(",""),")",""),"/",""),"""",""),"+",""))</f>
        <v>bpjkbp254morahitam</v>
      </c>
      <c r="C120" s="5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D120" s="5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E12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bpjkbp254morahitam144lsnartomoro</v>
      </c>
      <c r="F12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ballpenbp254morablackjk144lsn</v>
      </c>
      <c r="G120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ballpenbp254morablackjkartomoro</v>
      </c>
      <c r="H12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ballpenbp254morablackjk144lsnartomoro</v>
      </c>
      <c r="I120" s="2" t="s">
        <v>6317</v>
      </c>
      <c r="J120" s="2" t="s">
        <v>2895</v>
      </c>
      <c r="K120" s="14" t="s">
        <v>2897</v>
      </c>
      <c r="L120" s="2" t="s">
        <v>1335</v>
      </c>
      <c r="M120" s="33" t="e">
        <f>IF(db[[#This Row],[NB NOTA_C]]="","",COUNTIF([2]!B_MSK[concat],db[[#This Row],[NB NOTA_C]]))</f>
        <v>#REF!</v>
      </c>
      <c r="N120" s="9" t="s">
        <v>1346</v>
      </c>
      <c r="O120" s="5" t="s">
        <v>1391</v>
      </c>
      <c r="P120" s="2" t="s">
        <v>2443</v>
      </c>
      <c r="Q120" s="5"/>
      <c r="R120" s="5" t="str">
        <f>IF(db[[#This Row],[QTY/ CTN]]="","",SUBSTITUTE(SUBSTITUTE(SUBSTITUTE(db[[#This Row],[QTY/ CTN]]," ","_",2),"(",""),")","")&amp;"_")</f>
        <v>144 LSN_</v>
      </c>
      <c r="S120" s="5">
        <f>IF(db[[#This Row],[H_QTY/ CTN]]="","",SEARCH("_",db[[#This Row],[H_QTY/ CTN]]))</f>
        <v>8</v>
      </c>
      <c r="T120" s="5">
        <f>IF(db[[#This Row],[H_QTY/ CTN]]="","",LEN(db[[#This Row],[H_QTY/ CTN]]))</f>
        <v>8</v>
      </c>
      <c r="U120" s="40" t="str">
        <f>IF(db[[#This Row],[H_QTY/ CTN]]="","",LEFT(db[[#This Row],[H_QTY/ CTN]],db[[#This Row],[H_1]]-1))</f>
        <v>144 LSN</v>
      </c>
      <c r="V120" s="40" t="str">
        <f>IF(NOT(db[[#This Row],[H_1]]=db[[#This Row],[H_2]]),MID(db[[#This Row],[H_QTY/ CTN]],db[[#This Row],[H_1]]+1,db[[#This Row],[H_2]]-db[[#This Row],[H_1]]-1),"")</f>
        <v/>
      </c>
      <c r="W120" s="40" t="str">
        <f>IF(db[[#This Row],[QTY/ CTN B]]="","",LEFT(db[[#This Row],[QTY/ CTN B]],SEARCH(" ",db[[#This Row],[QTY/ CTN B]],1)-1))</f>
        <v>144</v>
      </c>
      <c r="X120" s="40" t="str">
        <f>IF(db[[#This Row],[QTY/ CTN B]]="","",RIGHT(db[[#This Row],[QTY/ CTN B]],LEN(db[[#This Row],[QTY/ CTN B]])-SEARCH(" ",db[[#This Row],[QTY/ CTN B]],1)))</f>
        <v>LSN</v>
      </c>
      <c r="Y120" s="40">
        <f>IF(db[[#This Row],[QTY/ CTN TG]]="",IF(db[[#This Row],[STN TG]]="","",12),LEFT(db[[#This Row],[QTY/ CTN TG]],SEARCH(" ",db[[#This Row],[QTY/ CTN TG]],1)-1))</f>
        <v>12</v>
      </c>
      <c r="Z1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" s="40" t="str">
        <f>IF(db[[#This Row],[STN K]]="","",IF(db[[#This Row],[STN TG]]="LSN",12,""))</f>
        <v/>
      </c>
      <c r="AB120" s="40" t="str">
        <f>IF(db[[#This Row],[STN TG]]="LSN","PCS","")</f>
        <v/>
      </c>
      <c r="AC120" s="40">
        <f>db[[#This Row],[QTY B]]*IF(db[[#This Row],[QTY TG]]="",1,db[[#This Row],[QTY TG]])*IF(db[[#This Row],[QTY K]]="",1,db[[#This Row],[QTY K]])</f>
        <v>1728</v>
      </c>
      <c r="AD120" s="40" t="str">
        <f>IF(db[[#This Row],[STN K]]="",IF(db[[#This Row],[STN TG]]="",db[[#This Row],[STN B]],db[[#This Row],[STN TG]]),db[[#This Row],[STN K]])</f>
        <v>PCS</v>
      </c>
      <c r="AE120" s="40"/>
    </row>
    <row r="121" spans="1:31" ht="16.5" customHeight="1" x14ac:dyDescent="0.25">
      <c r="A121" s="40">
        <f t="shared" si="1"/>
        <v>120</v>
      </c>
      <c r="B121" s="2" t="str">
        <f>LOWER(SUBSTITUTE(SUBSTITUTE(SUBSTITUTE(SUBSTITUTE(SUBSTITUTE(SUBSTITUTE(SUBSTITUTE(SUBSTITUTE(db[[#This Row],[NB BM]]," ",),".",""),"-",""),"(",""),")",""),"/",""),"""",""),"+",""))</f>
        <v>bpjkbp273zetohitam</v>
      </c>
      <c r="C121" s="2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D121" s="2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E12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bpjkbp273zetohitam144lsnartomoro</v>
      </c>
      <c r="F12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ballpenbp273zetoblackjk144lsn</v>
      </c>
      <c r="G121" s="2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ballpenbp273zetoblackjkartomoro</v>
      </c>
      <c r="H12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ballpenbp273zetoblackjk144lsnartomoro</v>
      </c>
      <c r="I121" s="2" t="s">
        <v>3</v>
      </c>
      <c r="J121" s="2" t="s">
        <v>4</v>
      </c>
      <c r="K121" s="14" t="s">
        <v>5</v>
      </c>
      <c r="L121" s="2" t="s">
        <v>1335</v>
      </c>
      <c r="M121" s="34" t="e">
        <f>IF(db[[#This Row],[NB NOTA_C]]="","",COUNTIF([2]!B_MSK[concat],db[[#This Row],[NB NOTA_C]]))</f>
        <v>#REF!</v>
      </c>
      <c r="N121" s="14" t="s">
        <v>1346</v>
      </c>
      <c r="O121" s="2" t="s">
        <v>1391</v>
      </c>
      <c r="P121" s="2" t="s">
        <v>2443</v>
      </c>
      <c r="R121" s="2" t="str">
        <f>IF(db[[#This Row],[QTY/ CTN]]="","",SUBSTITUTE(SUBSTITUTE(SUBSTITUTE(db[[#This Row],[QTY/ CTN]]," ","_",2),"(",""),")","")&amp;"_")</f>
        <v>144 LSN_</v>
      </c>
      <c r="S121" s="2">
        <f>IF(db[[#This Row],[H_QTY/ CTN]]="","",SEARCH("_",db[[#This Row],[H_QTY/ CTN]]))</f>
        <v>8</v>
      </c>
      <c r="T121" s="2">
        <f>IF(db[[#This Row],[H_QTY/ CTN]]="","",LEN(db[[#This Row],[H_QTY/ CTN]]))</f>
        <v>8</v>
      </c>
      <c r="U121" s="41" t="str">
        <f>IF(db[[#This Row],[H_QTY/ CTN]]="","",LEFT(db[[#This Row],[H_QTY/ CTN]],db[[#This Row],[H_1]]-1))</f>
        <v>144 LSN</v>
      </c>
      <c r="V121" s="40" t="str">
        <f>IF(NOT(db[[#This Row],[H_1]]=db[[#This Row],[H_2]]),MID(db[[#This Row],[H_QTY/ CTN]],db[[#This Row],[H_1]]+1,db[[#This Row],[H_2]]-db[[#This Row],[H_1]]-1),"")</f>
        <v/>
      </c>
      <c r="W121" s="40" t="str">
        <f>IF(db[[#This Row],[QTY/ CTN B]]="","",LEFT(db[[#This Row],[QTY/ CTN B]],SEARCH(" ",db[[#This Row],[QTY/ CTN B]],1)-1))</f>
        <v>144</v>
      </c>
      <c r="X121" s="40" t="str">
        <f>IF(db[[#This Row],[QTY/ CTN B]]="","",RIGHT(db[[#This Row],[QTY/ CTN B]],LEN(db[[#This Row],[QTY/ CTN B]])-SEARCH(" ",db[[#This Row],[QTY/ CTN B]],1)))</f>
        <v>LSN</v>
      </c>
      <c r="Y121" s="40">
        <f>IF(db[[#This Row],[QTY/ CTN TG]]="",IF(db[[#This Row],[STN TG]]="","",12),LEFT(db[[#This Row],[QTY/ CTN TG]],SEARCH(" ",db[[#This Row],[QTY/ CTN TG]],1)-1))</f>
        <v>12</v>
      </c>
      <c r="Z1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1" s="40" t="str">
        <f>IF(db[[#This Row],[STN K]]="","",IF(db[[#This Row],[STN TG]]="LSN",12,""))</f>
        <v/>
      </c>
      <c r="AB121" s="40" t="str">
        <f>IF(db[[#This Row],[STN TG]]="LSN","PCS","")</f>
        <v/>
      </c>
      <c r="AC121" s="40">
        <f>db[[#This Row],[QTY B]]*IF(db[[#This Row],[QTY TG]]="",1,db[[#This Row],[QTY TG]])*IF(db[[#This Row],[QTY K]]="",1,db[[#This Row],[QTY K]])</f>
        <v>1728</v>
      </c>
      <c r="AD121" s="40" t="str">
        <f>IF(db[[#This Row],[STN K]]="",IF(db[[#This Row],[STN TG]]="",db[[#This Row],[STN B]],db[[#This Row],[STN TG]]),db[[#This Row],[STN K]])</f>
        <v>PCS</v>
      </c>
      <c r="AE121" s="40"/>
    </row>
    <row r="122" spans="1:31" ht="16.5" customHeight="1" x14ac:dyDescent="0.25">
      <c r="A122" s="40">
        <f t="shared" si="1"/>
        <v>121</v>
      </c>
      <c r="B122" s="5" t="str">
        <f>LOWER(SUBSTITUTE(SUBSTITUTE(SUBSTITUTE(SUBSTITUTE(SUBSTITUTE(SUBSTITUTE(SUBSTITUTE(SUBSTITUTE(db[[#This Row],[NB BM]]," ",),".",""),"-",""),"(",""),")",""),"/",""),"""",""),"+",""))</f>
        <v>bpjkbp275trishitam</v>
      </c>
      <c r="C122" s="5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D122" s="5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E12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bpjkbp275trishitam144lsnartomoro</v>
      </c>
      <c r="F12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ballpenbp275trisblackjk144lsn</v>
      </c>
      <c r="G122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ballpenbp275trisblackjkartomoro</v>
      </c>
      <c r="H12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ballpenbp275trisblackjk144lsnartomoro</v>
      </c>
      <c r="I122" s="2" t="s">
        <v>1969</v>
      </c>
      <c r="J122" s="2" t="s">
        <v>1964</v>
      </c>
      <c r="K122" s="1" t="s">
        <v>1966</v>
      </c>
      <c r="L122" s="2" t="s">
        <v>1335</v>
      </c>
      <c r="M122" s="34" t="e">
        <f>IF(db[[#This Row],[NB NOTA_C]]="","",COUNTIF([2]!B_MSK[concat],db[[#This Row],[NB NOTA_C]]))</f>
        <v>#REF!</v>
      </c>
      <c r="N122" s="9" t="s">
        <v>1346</v>
      </c>
      <c r="O122" s="5" t="s">
        <v>1391</v>
      </c>
      <c r="P122" s="2" t="s">
        <v>2443</v>
      </c>
      <c r="R122" s="2" t="str">
        <f>IF(db[[#This Row],[QTY/ CTN]]="","",SUBSTITUTE(SUBSTITUTE(SUBSTITUTE(db[[#This Row],[QTY/ CTN]]," ","_",2),"(",""),")","")&amp;"_")</f>
        <v>144 LSN_</v>
      </c>
      <c r="S122" s="2">
        <f>IF(db[[#This Row],[H_QTY/ CTN]]="","",SEARCH("_",db[[#This Row],[H_QTY/ CTN]]))</f>
        <v>8</v>
      </c>
      <c r="T122" s="2">
        <f>IF(db[[#This Row],[H_QTY/ CTN]]="","",LEN(db[[#This Row],[H_QTY/ CTN]]))</f>
        <v>8</v>
      </c>
      <c r="U122" s="41" t="str">
        <f>IF(db[[#This Row],[H_QTY/ CTN]]="","",LEFT(db[[#This Row],[H_QTY/ CTN]],db[[#This Row],[H_1]]-1))</f>
        <v>144 LSN</v>
      </c>
      <c r="V122" s="40" t="str">
        <f>IF(NOT(db[[#This Row],[H_1]]=db[[#This Row],[H_2]]),MID(db[[#This Row],[H_QTY/ CTN]],db[[#This Row],[H_1]]+1,db[[#This Row],[H_2]]-db[[#This Row],[H_1]]-1),"")</f>
        <v/>
      </c>
      <c r="W122" s="40" t="str">
        <f>IF(db[[#This Row],[QTY/ CTN B]]="","",LEFT(db[[#This Row],[QTY/ CTN B]],SEARCH(" ",db[[#This Row],[QTY/ CTN B]],1)-1))</f>
        <v>144</v>
      </c>
      <c r="X122" s="40" t="str">
        <f>IF(db[[#This Row],[QTY/ CTN B]]="","",RIGHT(db[[#This Row],[QTY/ CTN B]],LEN(db[[#This Row],[QTY/ CTN B]])-SEARCH(" ",db[[#This Row],[QTY/ CTN B]],1)))</f>
        <v>LSN</v>
      </c>
      <c r="Y122" s="40">
        <f>IF(db[[#This Row],[QTY/ CTN TG]]="",IF(db[[#This Row],[STN TG]]="","",12),LEFT(db[[#This Row],[QTY/ CTN TG]],SEARCH(" ",db[[#This Row],[QTY/ CTN TG]],1)-1))</f>
        <v>12</v>
      </c>
      <c r="Z1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" s="40" t="str">
        <f>IF(db[[#This Row],[STN K]]="","",IF(db[[#This Row],[STN TG]]="LSN",12,""))</f>
        <v/>
      </c>
      <c r="AB122" s="40" t="str">
        <f>IF(db[[#This Row],[STN TG]]="LSN","PCS","")</f>
        <v/>
      </c>
      <c r="AC122" s="40">
        <f>db[[#This Row],[QTY B]]*IF(db[[#This Row],[QTY TG]]="",1,db[[#This Row],[QTY TG]])*IF(db[[#This Row],[QTY K]]="",1,db[[#This Row],[QTY K]])</f>
        <v>1728</v>
      </c>
      <c r="AD122" s="40" t="str">
        <f>IF(db[[#This Row],[STN K]]="",IF(db[[#This Row],[STN TG]]="",db[[#This Row],[STN B]],db[[#This Row],[STN TG]]),db[[#This Row],[STN K]])</f>
        <v>PCS</v>
      </c>
      <c r="AE122" s="40"/>
    </row>
    <row r="123" spans="1:31" ht="16.5" customHeight="1" x14ac:dyDescent="0.25">
      <c r="A123" s="40">
        <f t="shared" si="1"/>
        <v>122</v>
      </c>
      <c r="B123" s="5" t="str">
        <f>LOWER(SUBSTITUTE(SUBSTITUTE(SUBSTITUTE(SUBSTITUTE(SUBSTITUTE(SUBSTITUTE(SUBSTITUTE(SUBSTITUTE(db[[#This Row],[NB BM]]," ",),".",""),"-",""),"(",""),")",""),"/",""),"""",""),"+",""))</f>
        <v>bpjkbp275quaco34w</v>
      </c>
      <c r="C123" s="5" t="str">
        <f>LOWER(SUBSTITUTE(SUBSTITUTE(SUBSTITUTE(SUBSTITUTE(SUBSTITUTE(SUBSTITUTE(SUBSTITUTE(SUBSTITUTE(SUBSTITUTE(db[[#This Row],[NB NOTA]]," ",),".",""),"-",""),"(",""),")",""),",",""),"/",""),"""",""),"+",""))</f>
        <v>ballpenbp288quaco34colourjk</v>
      </c>
      <c r="D123" s="5" t="str">
        <f>LOWER(SUBSTITUTE(SUBSTITUTE(SUBSTITUTE(SUBSTITUTE(SUBSTITUTE(SUBSTITUTE(SUBSTITUTE(SUBSTITUTE(SUBSTITUTE(db[[#This Row],[NB PAJAK]]," ",""),"-",""),"(",""),")",""),".",""),",",""),"/",""),"""",""),"+",""))</f>
        <v>ballpenjoykobp288quaco34warna</v>
      </c>
      <c r="E12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bpjkbp275quaco34w144lsnartomoro</v>
      </c>
      <c r="F12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ballpenbp288quaco34colourjk144lsn</v>
      </c>
      <c r="G123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ballpenbp288quaco34colourjkartomoro</v>
      </c>
      <c r="H12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ballpenbp288quaco34colourjk144lsnartomoro</v>
      </c>
      <c r="I123" s="2" t="s">
        <v>5467</v>
      </c>
      <c r="J123" s="2" t="s">
        <v>5466</v>
      </c>
      <c r="K123" s="1" t="s">
        <v>5468</v>
      </c>
      <c r="L123" s="2" t="s">
        <v>1335</v>
      </c>
      <c r="M123" s="34" t="e">
        <f>IF(db[[#This Row],[NB NOTA_C]]="","",COUNTIF([2]!B_MSK[concat],db[[#This Row],[NB NOTA_C]]))</f>
        <v>#REF!</v>
      </c>
      <c r="N123" s="9" t="s">
        <v>1346</v>
      </c>
      <c r="O123" s="5" t="s">
        <v>1391</v>
      </c>
      <c r="P123" s="2" t="s">
        <v>2443</v>
      </c>
      <c r="Q123" s="2" t="s">
        <v>5469</v>
      </c>
      <c r="R123" s="2" t="str">
        <f>IF(db[[#This Row],[QTY/ CTN]]="","",SUBSTITUTE(SUBSTITUTE(SUBSTITUTE(db[[#This Row],[QTY/ CTN]]," ","_",2),"(",""),")","")&amp;"_")</f>
        <v>144 LSN_</v>
      </c>
      <c r="S123" s="2">
        <f>IF(db[[#This Row],[H_QTY/ CTN]]="","",SEARCH("_",db[[#This Row],[H_QTY/ CTN]]))</f>
        <v>8</v>
      </c>
      <c r="T123" s="2">
        <f>IF(db[[#This Row],[H_QTY/ CTN]]="","",LEN(db[[#This Row],[H_QTY/ CTN]]))</f>
        <v>8</v>
      </c>
      <c r="U123" s="41" t="str">
        <f>IF(db[[#This Row],[H_QTY/ CTN]]="","",LEFT(db[[#This Row],[H_QTY/ CTN]],db[[#This Row],[H_1]]-1))</f>
        <v>144 LSN</v>
      </c>
      <c r="V123" s="40" t="str">
        <f>IF(NOT(db[[#This Row],[H_1]]=db[[#This Row],[H_2]]),MID(db[[#This Row],[H_QTY/ CTN]],db[[#This Row],[H_1]]+1,db[[#This Row],[H_2]]-db[[#This Row],[H_1]]-1),"")</f>
        <v/>
      </c>
      <c r="W123" s="40" t="str">
        <f>IF(db[[#This Row],[QTY/ CTN B]]="","",LEFT(db[[#This Row],[QTY/ CTN B]],SEARCH(" ",db[[#This Row],[QTY/ CTN B]],1)-1))</f>
        <v>144</v>
      </c>
      <c r="X123" s="40" t="str">
        <f>IF(db[[#This Row],[QTY/ CTN B]]="","",RIGHT(db[[#This Row],[QTY/ CTN B]],LEN(db[[#This Row],[QTY/ CTN B]])-SEARCH(" ",db[[#This Row],[QTY/ CTN B]],1)))</f>
        <v>LSN</v>
      </c>
      <c r="Y123" s="40">
        <f>IF(db[[#This Row],[QTY/ CTN TG]]="",IF(db[[#This Row],[STN TG]]="","",12),LEFT(db[[#This Row],[QTY/ CTN TG]],SEARCH(" ",db[[#This Row],[QTY/ CTN TG]],1)-1))</f>
        <v>12</v>
      </c>
      <c r="Z1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" s="40" t="str">
        <f>IF(db[[#This Row],[STN K]]="","",IF(db[[#This Row],[STN TG]]="LSN",12,""))</f>
        <v/>
      </c>
      <c r="AB123" s="40" t="str">
        <f>IF(db[[#This Row],[STN TG]]="LSN","PCS","")</f>
        <v/>
      </c>
      <c r="AC123" s="40">
        <f>db[[#This Row],[QTY B]]*IF(db[[#This Row],[QTY TG]]="",1,db[[#This Row],[QTY TG]])*IF(db[[#This Row],[QTY K]]="",1,db[[#This Row],[QTY K]])</f>
        <v>1728</v>
      </c>
      <c r="AD123" s="40" t="str">
        <f>IF(db[[#This Row],[STN K]]="",IF(db[[#This Row],[STN TG]]="",db[[#This Row],[STN B]],db[[#This Row],[STN TG]]),db[[#This Row],[STN K]])</f>
        <v>PCS</v>
      </c>
      <c r="AE123" s="40"/>
    </row>
    <row r="124" spans="1:31" ht="16.5" customHeight="1" x14ac:dyDescent="0.25">
      <c r="A124" s="90">
        <f t="shared" si="1"/>
        <v>123</v>
      </c>
      <c r="B124" s="91" t="str">
        <f>LOWER(SUBSTITUTE(SUBSTITUTE(SUBSTITUTE(SUBSTITUTE(SUBSTITUTE(SUBSTITUTE(SUBSTITUTE(SUBSTITUTE(db[[#This Row],[NB BM]]," ",),".",""),"-",""),"(",""),")",""),"/",""),"""",""),"+",""))</f>
        <v>bpjkbp336mypastelhitam</v>
      </c>
      <c r="C124" s="91" t="str">
        <f>LOWER(SUBSTITUTE(SUBSTITUTE(SUBSTITUTE(SUBSTITUTE(SUBSTITUTE(SUBSTITUTE(SUBSTITUTE(SUBSTITUTE(SUBSTITUTE(db[[#This Row],[NB NOTA]]," ",),".",""),"-",""),"(",""),")",""),",",""),"/",""),"""",""),"+",""))</f>
        <v>ballpenbp336mypastelblackjk</v>
      </c>
      <c r="D124" s="91" t="str">
        <f>LOWER(SUBSTITUTE(SUBSTITUTE(SUBSTITUTE(SUBSTITUTE(SUBSTITUTE(SUBSTITUTE(SUBSTITUTE(SUBSTITUTE(SUBSTITUTE(db[[#This Row],[NB PAJAK]]," ",""),"-",""),"(",""),")",""),".",""),",",""),"/",""),"""",""),"+",""))</f>
        <v>ballpenjoykobp336mypastelhitam</v>
      </c>
      <c r="E124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bpjkbp336mypastelhitam144lsnartomoro</v>
      </c>
      <c r="F124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ballpenbp336mypastelblackjk144lsn</v>
      </c>
      <c r="G124" s="91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ballpenbp336mypastelblackjkartomoro</v>
      </c>
      <c r="H124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ballpenbp336mypastelblackjk144lsnartomoro</v>
      </c>
      <c r="I124" s="60" t="s">
        <v>6524</v>
      </c>
      <c r="J124" s="60" t="s">
        <v>5635</v>
      </c>
      <c r="K124" s="14" t="s">
        <v>5636</v>
      </c>
      <c r="L124" s="60" t="s">
        <v>1335</v>
      </c>
      <c r="M124" s="92" t="e">
        <f>IF(db[[#This Row],[NB NOTA_C]]="","",COUNTIF([2]!B_MSK[concat],db[[#This Row],[NB NOTA_C]]))</f>
        <v>#REF!</v>
      </c>
      <c r="N124" s="93" t="s">
        <v>1346</v>
      </c>
      <c r="O124" s="91" t="s">
        <v>1391</v>
      </c>
      <c r="P124" s="60" t="s">
        <v>2443</v>
      </c>
      <c r="Q124" s="91"/>
      <c r="R124" s="91" t="str">
        <f>IF(db[[#This Row],[QTY/ CTN]]="","",SUBSTITUTE(SUBSTITUTE(SUBSTITUTE(db[[#This Row],[QTY/ CTN]]," ","_",2),"(",""),")","")&amp;"_")</f>
        <v>144 LSN_</v>
      </c>
      <c r="S124" s="91">
        <f>IF(db[[#This Row],[H_QTY/ CTN]]="","",SEARCH("_",db[[#This Row],[H_QTY/ CTN]]))</f>
        <v>8</v>
      </c>
      <c r="T124" s="91">
        <f>IF(db[[#This Row],[H_QTY/ CTN]]="","",LEN(db[[#This Row],[H_QTY/ CTN]]))</f>
        <v>8</v>
      </c>
      <c r="U124" s="90" t="str">
        <f>IF(db[[#This Row],[H_QTY/ CTN]]="","",LEFT(db[[#This Row],[H_QTY/ CTN]],db[[#This Row],[H_1]]-1))</f>
        <v>144 LSN</v>
      </c>
      <c r="V124" s="90" t="str">
        <f>IF(NOT(db[[#This Row],[H_1]]=db[[#This Row],[H_2]]),MID(db[[#This Row],[H_QTY/ CTN]],db[[#This Row],[H_1]]+1,db[[#This Row],[H_2]]-db[[#This Row],[H_1]]-1),"")</f>
        <v/>
      </c>
      <c r="W124" s="90" t="str">
        <f>IF(db[[#This Row],[QTY/ CTN B]]="","",LEFT(db[[#This Row],[QTY/ CTN B]],SEARCH(" ",db[[#This Row],[QTY/ CTN B]],1)-1))</f>
        <v>144</v>
      </c>
      <c r="X124" s="90" t="str">
        <f>IF(db[[#This Row],[QTY/ CTN B]]="","",RIGHT(db[[#This Row],[QTY/ CTN B]],LEN(db[[#This Row],[QTY/ CTN B]])-SEARCH(" ",db[[#This Row],[QTY/ CTN B]],1)))</f>
        <v>LSN</v>
      </c>
      <c r="Y124" s="90">
        <f>IF(db[[#This Row],[QTY/ CTN TG]]="",IF(db[[#This Row],[STN TG]]="","",12),LEFT(db[[#This Row],[QTY/ CTN TG]],SEARCH(" ",db[[#This Row],[QTY/ CTN TG]],1)-1))</f>
        <v>12</v>
      </c>
      <c r="Z124" s="9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" s="90" t="str">
        <f>IF(db[[#This Row],[STN K]]="","",IF(db[[#This Row],[STN TG]]="LSN",12,""))</f>
        <v/>
      </c>
      <c r="AB124" s="90" t="str">
        <f>IF(db[[#This Row],[STN TG]]="LSN","PCS","")</f>
        <v/>
      </c>
      <c r="AC124" s="90">
        <f>db[[#This Row],[QTY B]]*IF(db[[#This Row],[QTY TG]]="",1,db[[#This Row],[QTY TG]])*IF(db[[#This Row],[QTY K]]="",1,db[[#This Row],[QTY K]])</f>
        <v>1728</v>
      </c>
      <c r="AD124" s="90" t="str">
        <f>IF(db[[#This Row],[STN K]]="",IF(db[[#This Row],[STN TG]]="",db[[#This Row],[STN B]],db[[#This Row],[STN TG]]),db[[#This Row],[STN K]])</f>
        <v>PCS</v>
      </c>
      <c r="AE124" s="90"/>
    </row>
    <row r="125" spans="1:31" ht="16.5" customHeight="1" x14ac:dyDescent="0.25">
      <c r="A125" s="40">
        <f t="shared" si="1"/>
        <v>124</v>
      </c>
      <c r="B125" s="2" t="str">
        <f>LOWER(SUBSTITUTE(SUBSTITUTE(SUBSTITUTE(SUBSTITUTE(SUBSTITUTE(SUBSTITUTE(SUBSTITUTE(SUBSTITUTE(db[[#This Row],[NB BM]]," ",),".",""),"-",""),"(",""),")",""),"/",""),"""",""),"+",""))</f>
        <v>bpjkbp338vocushitam</v>
      </c>
      <c r="C125" s="2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D125" s="2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E12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bpjkbp338vocushitam144lsnartomoro</v>
      </c>
      <c r="F12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ballpenbp338vocusblackjk144lsn</v>
      </c>
      <c r="G125" s="2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ballpenbp338vocusblackjkartomoro</v>
      </c>
      <c r="H12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ballpenbp338vocusblackjk144lsnartomoro</v>
      </c>
      <c r="I125" s="2" t="s">
        <v>6</v>
      </c>
      <c r="J125" s="2" t="s">
        <v>7</v>
      </c>
      <c r="K125" s="14" t="s">
        <v>8</v>
      </c>
      <c r="L125" s="2" t="s">
        <v>1335</v>
      </c>
      <c r="M125" s="34" t="e">
        <f>IF(db[[#This Row],[NB NOTA_C]]="","",COUNTIF([2]!B_MSK[concat],db[[#This Row],[NB NOTA_C]]))</f>
        <v>#REF!</v>
      </c>
      <c r="N125" s="14" t="s">
        <v>1346</v>
      </c>
      <c r="O125" s="2" t="s">
        <v>1391</v>
      </c>
      <c r="P125" s="2" t="s">
        <v>2443</v>
      </c>
      <c r="Q125" s="2" t="s">
        <v>4365</v>
      </c>
      <c r="R125" s="2" t="str">
        <f>IF(db[[#This Row],[QTY/ CTN]]="","",SUBSTITUTE(SUBSTITUTE(SUBSTITUTE(db[[#This Row],[QTY/ CTN]]," ","_",2),"(",""),")","")&amp;"_")</f>
        <v>144 LSN_</v>
      </c>
      <c r="S125" s="2">
        <f>IF(db[[#This Row],[H_QTY/ CTN]]="","",SEARCH("_",db[[#This Row],[H_QTY/ CTN]]))</f>
        <v>8</v>
      </c>
      <c r="T125" s="2">
        <f>IF(db[[#This Row],[H_QTY/ CTN]]="","",LEN(db[[#This Row],[H_QTY/ CTN]]))</f>
        <v>8</v>
      </c>
      <c r="U125" s="41" t="str">
        <f>IF(db[[#This Row],[H_QTY/ CTN]]="","",LEFT(db[[#This Row],[H_QTY/ CTN]],db[[#This Row],[H_1]]-1))</f>
        <v>144 LSN</v>
      </c>
      <c r="V125" s="40" t="str">
        <f>IF(NOT(db[[#This Row],[H_1]]=db[[#This Row],[H_2]]),MID(db[[#This Row],[H_QTY/ CTN]],db[[#This Row],[H_1]]+1,db[[#This Row],[H_2]]-db[[#This Row],[H_1]]-1),"")</f>
        <v/>
      </c>
      <c r="W125" s="40" t="str">
        <f>IF(db[[#This Row],[QTY/ CTN B]]="","",LEFT(db[[#This Row],[QTY/ CTN B]],SEARCH(" ",db[[#This Row],[QTY/ CTN B]],1)-1))</f>
        <v>144</v>
      </c>
      <c r="X125" s="40" t="str">
        <f>IF(db[[#This Row],[QTY/ CTN B]]="","",RIGHT(db[[#This Row],[QTY/ CTN B]],LEN(db[[#This Row],[QTY/ CTN B]])-SEARCH(" ",db[[#This Row],[QTY/ CTN B]],1)))</f>
        <v>LSN</v>
      </c>
      <c r="Y125" s="40">
        <f>IF(db[[#This Row],[QTY/ CTN TG]]="",IF(db[[#This Row],[STN TG]]="","",12),LEFT(db[[#This Row],[QTY/ CTN TG]],SEARCH(" ",db[[#This Row],[QTY/ CTN TG]],1)-1))</f>
        <v>12</v>
      </c>
      <c r="Z1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" s="40" t="str">
        <f>IF(db[[#This Row],[STN K]]="","",IF(db[[#This Row],[STN TG]]="LSN",12,""))</f>
        <v/>
      </c>
      <c r="AB125" s="40" t="str">
        <f>IF(db[[#This Row],[STN TG]]="LSN","PCS","")</f>
        <v/>
      </c>
      <c r="AC125" s="40">
        <f>db[[#This Row],[QTY B]]*IF(db[[#This Row],[QTY TG]]="",1,db[[#This Row],[QTY TG]])*IF(db[[#This Row],[QTY K]]="",1,db[[#This Row],[QTY K]])</f>
        <v>1728</v>
      </c>
      <c r="AD125" s="40" t="str">
        <f>IF(db[[#This Row],[STN K]]="",IF(db[[#This Row],[STN TG]]="",db[[#This Row],[STN B]],db[[#This Row],[STN TG]]),db[[#This Row],[STN K]])</f>
        <v>PCS</v>
      </c>
      <c r="AE125" s="40"/>
    </row>
    <row r="126" spans="1:31" ht="16.5" customHeight="1" x14ac:dyDescent="0.25">
      <c r="A126" s="40">
        <f t="shared" si="1"/>
        <v>125</v>
      </c>
      <c r="B126" s="5" t="str">
        <f>LOWER(SUBSTITUTE(SUBSTITUTE(SUBSTITUTE(SUBSTITUTE(SUBSTITUTE(SUBSTITUTE(SUBSTITUTE(SUBSTITUTE(db[[#This Row],[NB BM]]," ",),".",""),"-",""),"(",""),")",""),"/",""),"""",""),"+",""))</f>
        <v>bpjkbp338vocushitam</v>
      </c>
      <c r="C126" s="5" t="str">
        <f>LOWER(SUBSTITUTE(SUBSTITUTE(SUBSTITUTE(SUBSTITUTE(SUBSTITUTE(SUBSTITUTE(SUBSTITUTE(SUBSTITUTE(SUBSTITUTE(db[[#This Row],[NB NOTA]]," ",),".",""),"-",""),"(",""),")",""),",",""),"/",""),"""",""),"+",""))</f>
        <v>ballpenbp338vocusblackjkbonus</v>
      </c>
      <c r="D126" s="5" t="str">
        <f>LOWER(SUBSTITUTE(SUBSTITUTE(SUBSTITUTE(SUBSTITUTE(SUBSTITUTE(SUBSTITUTE(SUBSTITUTE(SUBSTITUTE(SUBSTITUTE(db[[#This Row],[NB PAJAK]]," ",""),"-",""),"(",""),")",""),".",""),",",""),"/",""),"""",""),"+",""))</f>
        <v>ballpenjoykobp338vocushitambonus</v>
      </c>
      <c r="E1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bpjkbp338vocushitam12grsartomoro</v>
      </c>
      <c r="F1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ballpenbp338vocusblackjkbonus12grs</v>
      </c>
      <c r="G126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ballpenbp338vocusblackjkbonusartomoro</v>
      </c>
      <c r="H1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ballpenbp338vocusblackjkbonus12grsartomoro</v>
      </c>
      <c r="I126" s="2" t="s">
        <v>6</v>
      </c>
      <c r="J126" s="2" t="s">
        <v>4759</v>
      </c>
      <c r="K126" s="14" t="s">
        <v>4760</v>
      </c>
      <c r="L126" s="2" t="s">
        <v>1335</v>
      </c>
      <c r="M126" s="33" t="e">
        <f>IF(db[[#This Row],[NB NOTA_C]]="","",COUNTIF([2]!B_MSK[concat],db[[#This Row],[NB NOTA_C]]))</f>
        <v>#REF!</v>
      </c>
      <c r="N126" s="9" t="s">
        <v>1346</v>
      </c>
      <c r="O126" s="5" t="s">
        <v>1411</v>
      </c>
      <c r="P126" s="2" t="s">
        <v>2443</v>
      </c>
      <c r="Q126" s="5"/>
      <c r="R126" s="5" t="str">
        <f>IF(db[[#This Row],[QTY/ CTN]]="","",SUBSTITUTE(SUBSTITUTE(SUBSTITUTE(db[[#This Row],[QTY/ CTN]]," ","_",2),"(",""),")","")&amp;"_")</f>
        <v>12 GRS_</v>
      </c>
      <c r="S126" s="5">
        <f>IF(db[[#This Row],[H_QTY/ CTN]]="","",SEARCH("_",db[[#This Row],[H_QTY/ CTN]]))</f>
        <v>7</v>
      </c>
      <c r="T126" s="5">
        <f>IF(db[[#This Row],[H_QTY/ CTN]]="","",LEN(db[[#This Row],[H_QTY/ CTN]]))</f>
        <v>7</v>
      </c>
      <c r="U126" s="40" t="str">
        <f>IF(db[[#This Row],[H_QTY/ CTN]]="","",LEFT(db[[#This Row],[H_QTY/ CTN]],db[[#This Row],[H_1]]-1))</f>
        <v>12 GRS</v>
      </c>
      <c r="V126" s="40" t="str">
        <f>IF(NOT(db[[#This Row],[H_1]]=db[[#This Row],[H_2]]),MID(db[[#This Row],[H_QTY/ CTN]],db[[#This Row],[H_1]]+1,db[[#This Row],[H_2]]-db[[#This Row],[H_1]]-1),"")</f>
        <v/>
      </c>
      <c r="W126" s="40" t="str">
        <f>IF(db[[#This Row],[QTY/ CTN B]]="","",LEFT(db[[#This Row],[QTY/ CTN B]],SEARCH(" ",db[[#This Row],[QTY/ CTN B]],1)-1))</f>
        <v>12</v>
      </c>
      <c r="X126" s="40" t="str">
        <f>IF(db[[#This Row],[QTY/ CTN B]]="","",RIGHT(db[[#This Row],[QTY/ CTN B]],LEN(db[[#This Row],[QTY/ CTN B]])-SEARCH(" ",db[[#This Row],[QTY/ CTN B]],1)))</f>
        <v>GRS</v>
      </c>
      <c r="Y126" s="40">
        <f>IF(db[[#This Row],[QTY/ CTN TG]]="",IF(db[[#This Row],[STN TG]]="","",12),LEFT(db[[#This Row],[QTY/ CTN TG]],SEARCH(" ",db[[#This Row],[QTY/ CTN TG]],1)-1))</f>
        <v>12</v>
      </c>
      <c r="Z1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26" s="40">
        <f>IF(db[[#This Row],[STN K]]="","",IF(db[[#This Row],[STN TG]]="LSN",12,""))</f>
        <v>12</v>
      </c>
      <c r="AB126" s="40" t="str">
        <f>IF(db[[#This Row],[STN TG]]="LSN","PCS","")</f>
        <v>PCS</v>
      </c>
      <c r="AC126" s="40">
        <f>db[[#This Row],[QTY B]]*IF(db[[#This Row],[QTY TG]]="",1,db[[#This Row],[QTY TG]])*IF(db[[#This Row],[QTY K]]="",1,db[[#This Row],[QTY K]])</f>
        <v>1728</v>
      </c>
      <c r="AD126" s="40" t="str">
        <f>IF(db[[#This Row],[STN K]]="",IF(db[[#This Row],[STN TG]]="",db[[#This Row],[STN B]],db[[#This Row],[STN TG]]),db[[#This Row],[STN K]])</f>
        <v>PCS</v>
      </c>
      <c r="AE126" s="40"/>
    </row>
    <row r="127" spans="1:31" ht="16.5" customHeight="1" x14ac:dyDescent="0.25">
      <c r="A127" s="40">
        <f t="shared" si="1"/>
        <v>126</v>
      </c>
      <c r="B127" s="5" t="str">
        <f>LOWER(SUBSTITUTE(SUBSTITUTE(SUBSTITUTE(SUBSTITUTE(SUBSTITUTE(SUBSTITUTE(SUBSTITUTE(SUBSTITUTE(db[[#This Row],[NB BM]]," ",),".",""),"-",""),"(",""),")",""),"/",""),"""",""),"+",""))</f>
        <v>bpjkbp338vocushitam</v>
      </c>
      <c r="C127" s="5" t="str">
        <f>LOWER(SUBSTITUTE(SUBSTITUTE(SUBSTITUTE(SUBSTITUTE(SUBSTITUTE(SUBSTITUTE(SUBSTITUTE(SUBSTITUTE(SUBSTITUTE(db[[#This Row],[NB NOTA]]," ",),".",""),"-",""),"(",""),")",""),",",""),"/",""),"""",""),"+",""))</f>
        <v>ballpenbp338vocusblackjknonbonus</v>
      </c>
      <c r="D127" s="5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E1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bpjkbp338vocushitam12grsartomoro</v>
      </c>
      <c r="F1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ballpenbp338vocusblackjknonbonus12grs</v>
      </c>
      <c r="G127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ballpenbp338vocusblackjknonbonusartomoro</v>
      </c>
      <c r="H1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ballpenbp338vocusblackjknonbonus12grsartomoro</v>
      </c>
      <c r="I127" s="2" t="s">
        <v>6</v>
      </c>
      <c r="J127" s="2" t="s">
        <v>4886</v>
      </c>
      <c r="K127" s="14" t="s">
        <v>8</v>
      </c>
      <c r="L127" s="2" t="s">
        <v>1335</v>
      </c>
      <c r="M127" s="33" t="e">
        <f>IF(db[[#This Row],[NB NOTA_C]]="","",COUNTIF([2]!B_MSK[concat],db[[#This Row],[NB NOTA_C]]))</f>
        <v>#REF!</v>
      </c>
      <c r="N127" s="9" t="s">
        <v>1346</v>
      </c>
      <c r="O127" s="5" t="s">
        <v>1411</v>
      </c>
      <c r="P127" s="2" t="s">
        <v>2443</v>
      </c>
      <c r="Q127" s="5"/>
      <c r="R127" s="5" t="str">
        <f>IF(db[[#This Row],[QTY/ CTN]]="","",SUBSTITUTE(SUBSTITUTE(SUBSTITUTE(db[[#This Row],[QTY/ CTN]]," ","_",2),"(",""),")","")&amp;"_")</f>
        <v>12 GRS_</v>
      </c>
      <c r="S127" s="5">
        <f>IF(db[[#This Row],[H_QTY/ CTN]]="","",SEARCH("_",db[[#This Row],[H_QTY/ CTN]]))</f>
        <v>7</v>
      </c>
      <c r="T127" s="5">
        <f>IF(db[[#This Row],[H_QTY/ CTN]]="","",LEN(db[[#This Row],[H_QTY/ CTN]]))</f>
        <v>7</v>
      </c>
      <c r="U127" s="40" t="str">
        <f>IF(db[[#This Row],[H_QTY/ CTN]]="","",LEFT(db[[#This Row],[H_QTY/ CTN]],db[[#This Row],[H_1]]-1))</f>
        <v>12 GRS</v>
      </c>
      <c r="V127" s="40" t="str">
        <f>IF(NOT(db[[#This Row],[H_1]]=db[[#This Row],[H_2]]),MID(db[[#This Row],[H_QTY/ CTN]],db[[#This Row],[H_1]]+1,db[[#This Row],[H_2]]-db[[#This Row],[H_1]]-1),"")</f>
        <v/>
      </c>
      <c r="W127" s="40" t="str">
        <f>IF(db[[#This Row],[QTY/ CTN B]]="","",LEFT(db[[#This Row],[QTY/ CTN B]],SEARCH(" ",db[[#This Row],[QTY/ CTN B]],1)-1))</f>
        <v>12</v>
      </c>
      <c r="X127" s="40" t="str">
        <f>IF(db[[#This Row],[QTY/ CTN B]]="","",RIGHT(db[[#This Row],[QTY/ CTN B]],LEN(db[[#This Row],[QTY/ CTN B]])-SEARCH(" ",db[[#This Row],[QTY/ CTN B]],1)))</f>
        <v>GRS</v>
      </c>
      <c r="Y127" s="40">
        <f>IF(db[[#This Row],[QTY/ CTN TG]]="",IF(db[[#This Row],[STN TG]]="","",12),LEFT(db[[#This Row],[QTY/ CTN TG]],SEARCH(" ",db[[#This Row],[QTY/ CTN TG]],1)-1))</f>
        <v>12</v>
      </c>
      <c r="Z1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27" s="40">
        <f>IF(db[[#This Row],[STN K]]="","",IF(db[[#This Row],[STN TG]]="LSN",12,""))</f>
        <v>12</v>
      </c>
      <c r="AB127" s="40" t="str">
        <f>IF(db[[#This Row],[STN TG]]="LSN","PCS","")</f>
        <v>PCS</v>
      </c>
      <c r="AC127" s="40">
        <f>db[[#This Row],[QTY B]]*IF(db[[#This Row],[QTY TG]]="",1,db[[#This Row],[QTY TG]])*IF(db[[#This Row],[QTY K]]="",1,db[[#This Row],[QTY K]])</f>
        <v>1728</v>
      </c>
      <c r="AD127" s="40" t="str">
        <f>IF(db[[#This Row],[STN K]]="",IF(db[[#This Row],[STN TG]]="",db[[#This Row],[STN B]],db[[#This Row],[STN TG]]),db[[#This Row],[STN K]])</f>
        <v>PCS</v>
      </c>
      <c r="AE127" s="40"/>
    </row>
    <row r="128" spans="1:31" ht="16.5" customHeight="1" x14ac:dyDescent="0.25">
      <c r="A128" s="40">
        <f t="shared" si="1"/>
        <v>127</v>
      </c>
      <c r="B128" s="5" t="str">
        <f>LOWER(SUBSTITUTE(SUBSTITUTE(SUBSTITUTE(SUBSTITUTE(SUBSTITUTE(SUBSTITUTE(SUBSTITUTE(SUBSTITUTE(db[[#This Row],[NB BM]]," ",),".",""),"-",""),"(",""),")",""),"/",""),"""",""),"+",""))</f>
        <v>ballpenjoykobp342vokusptlhitam</v>
      </c>
      <c r="C128" s="5" t="str">
        <f>LOWER(SUBSTITUTE(SUBSTITUTE(SUBSTITUTE(SUBSTITUTE(SUBSTITUTE(SUBSTITUTE(SUBSTITUTE(SUBSTITUTE(SUBSTITUTE(db[[#This Row],[NB NOTA]]," ",),".",""),"-",""),"(",""),")",""),",",""),"/",""),"""",""),"+",""))</f>
        <v>ballpenbp342vokusptlblackjk</v>
      </c>
      <c r="D128" s="5" t="str">
        <f>LOWER(SUBSTITUTE(SUBSTITUTE(SUBSTITUTE(SUBSTITUTE(SUBSTITUTE(SUBSTITUTE(SUBSTITUTE(SUBSTITUTE(SUBSTITUTE(db[[#This Row],[NB PAJAK]]," ",""),"-",""),"(",""),")",""),".",""),",",""),"/",""),"""",""),"+",""))</f>
        <v>ballpenjoykobp342vokusptlhitam</v>
      </c>
      <c r="E12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ballpenjoykobp342vokusptlhitam144lsnartomoro</v>
      </c>
      <c r="F12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ballpenbp342vokusptlblackjk144lsn</v>
      </c>
      <c r="G128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ballpenbp342vokusptlblackjkartomoro</v>
      </c>
      <c r="H12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ballpenbp342vokusptlblackjk144lsnartomoro</v>
      </c>
      <c r="I128" s="2" t="s">
        <v>5732</v>
      </c>
      <c r="J128" s="2" t="s">
        <v>5673</v>
      </c>
      <c r="K128" s="14" t="s">
        <v>5680</v>
      </c>
      <c r="L128" s="2" t="s">
        <v>1335</v>
      </c>
      <c r="M128" s="33" t="e">
        <f>IF(db[[#This Row],[NB NOTA_C]]="","",COUNTIF([2]!B_MSK[concat],db[[#This Row],[NB NOTA_C]]))</f>
        <v>#REF!</v>
      </c>
      <c r="N128" s="9" t="s">
        <v>1346</v>
      </c>
      <c r="O128" s="5" t="s">
        <v>1391</v>
      </c>
      <c r="P128" s="2" t="s">
        <v>2443</v>
      </c>
      <c r="Q128" s="5"/>
      <c r="R128" s="5" t="str">
        <f>IF(db[[#This Row],[QTY/ CTN]]="","",SUBSTITUTE(SUBSTITUTE(SUBSTITUTE(db[[#This Row],[QTY/ CTN]]," ","_",2),"(",""),")","")&amp;"_")</f>
        <v>144 LSN_</v>
      </c>
      <c r="S128" s="5">
        <f>IF(db[[#This Row],[H_QTY/ CTN]]="","",SEARCH("_",db[[#This Row],[H_QTY/ CTN]]))</f>
        <v>8</v>
      </c>
      <c r="T128" s="5">
        <f>IF(db[[#This Row],[H_QTY/ CTN]]="","",LEN(db[[#This Row],[H_QTY/ CTN]]))</f>
        <v>8</v>
      </c>
      <c r="U128" s="40" t="str">
        <f>IF(db[[#This Row],[H_QTY/ CTN]]="","",LEFT(db[[#This Row],[H_QTY/ CTN]],db[[#This Row],[H_1]]-1))</f>
        <v>144 LSN</v>
      </c>
      <c r="V128" s="40" t="str">
        <f>IF(NOT(db[[#This Row],[H_1]]=db[[#This Row],[H_2]]),MID(db[[#This Row],[H_QTY/ CTN]],db[[#This Row],[H_1]]+1,db[[#This Row],[H_2]]-db[[#This Row],[H_1]]-1),"")</f>
        <v/>
      </c>
      <c r="W128" s="40" t="str">
        <f>IF(db[[#This Row],[QTY/ CTN B]]="","",LEFT(db[[#This Row],[QTY/ CTN B]],SEARCH(" ",db[[#This Row],[QTY/ CTN B]],1)-1))</f>
        <v>144</v>
      </c>
      <c r="X128" s="40" t="str">
        <f>IF(db[[#This Row],[QTY/ CTN B]]="","",RIGHT(db[[#This Row],[QTY/ CTN B]],LEN(db[[#This Row],[QTY/ CTN B]])-SEARCH(" ",db[[#This Row],[QTY/ CTN B]],1)))</f>
        <v>LSN</v>
      </c>
      <c r="Y128" s="40">
        <f>IF(db[[#This Row],[QTY/ CTN TG]]="",IF(db[[#This Row],[STN TG]]="","",12),LEFT(db[[#This Row],[QTY/ CTN TG]],SEARCH(" ",db[[#This Row],[QTY/ CTN TG]],1)-1))</f>
        <v>12</v>
      </c>
      <c r="Z1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8" s="40" t="str">
        <f>IF(db[[#This Row],[STN K]]="","",IF(db[[#This Row],[STN TG]]="LSN",12,""))</f>
        <v/>
      </c>
      <c r="AB128" s="40" t="str">
        <f>IF(db[[#This Row],[STN TG]]="LSN","PCS","")</f>
        <v/>
      </c>
      <c r="AC128" s="40">
        <f>db[[#This Row],[QTY B]]*IF(db[[#This Row],[QTY TG]]="",1,db[[#This Row],[QTY TG]])*IF(db[[#This Row],[QTY K]]="",1,db[[#This Row],[QTY K]])</f>
        <v>1728</v>
      </c>
      <c r="AD128" s="40" t="str">
        <f>IF(db[[#This Row],[STN K]]="",IF(db[[#This Row],[STN TG]]="",db[[#This Row],[STN B]],db[[#This Row],[STN TG]]),db[[#This Row],[STN K]])</f>
        <v>PCS</v>
      </c>
      <c r="AE128" s="40"/>
    </row>
    <row r="129" spans="1:31" ht="16.5" customHeight="1" x14ac:dyDescent="0.25">
      <c r="A129" s="40">
        <f t="shared" si="1"/>
        <v>128</v>
      </c>
      <c r="B129" s="5" t="str">
        <f>LOWER(SUBSTITUTE(SUBSTITUTE(SUBSTITUTE(SUBSTITUTE(SUBSTITUTE(SUBSTITUTE(SUBSTITUTE(SUBSTITUTE(db[[#This Row],[NB BM]]," ",),".",""),"-",""),"(",""),")",""),"/",""),"""",""),"+",""))</f>
        <v>bpjkbp34912vokustranshitam</v>
      </c>
      <c r="C129" s="5" t="str">
        <f>LOWER(SUBSTITUTE(SUBSTITUTE(SUBSTITUTE(SUBSTITUTE(SUBSTITUTE(SUBSTITUTE(SUBSTITUTE(SUBSTITUTE(SUBSTITUTE(db[[#This Row],[NB NOTA]]," ",),".",""),"-",""),"(",""),")",""),",",""),"/",""),"""",""),"+",""))</f>
        <v>ballpenbp34912vokustransblackjkbonus</v>
      </c>
      <c r="D129" s="5" t="str">
        <f>LOWER(SUBSTITUTE(SUBSTITUTE(SUBSTITUTE(SUBSTITUTE(SUBSTITUTE(SUBSTITUTE(SUBSTITUTE(SUBSTITUTE(SUBSTITUTE(db[[#This Row],[NB PAJAK]]," ",""),"-",""),"(",""),")",""),".",""),",",""),"/",""),"""",""),"+",""))</f>
        <v>ballpenjoykobp34912vokustranshitambonus</v>
      </c>
      <c r="E12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bpjkbp34912vokustranshitam144lsnartomoro</v>
      </c>
      <c r="F12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ballpenbp34912vokustransblackjkbonus144lsn</v>
      </c>
      <c r="G129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ballpenbp34912vokustransblackjkbonusartomoro</v>
      </c>
      <c r="H12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ballpenbp34912vokustransblackjkbonus144lsnartomoro</v>
      </c>
      <c r="I129" s="2" t="s">
        <v>5124</v>
      </c>
      <c r="J129" s="2" t="s">
        <v>5118</v>
      </c>
      <c r="K129" s="14" t="s">
        <v>5119</v>
      </c>
      <c r="L129" s="2" t="s">
        <v>1335</v>
      </c>
      <c r="M129" s="33" t="e">
        <f>IF(db[[#This Row],[NB NOTA_C]]="","",COUNTIF([2]!B_MSK[concat],db[[#This Row],[NB NOTA_C]]))</f>
        <v>#REF!</v>
      </c>
      <c r="N129" s="9" t="s">
        <v>1346</v>
      </c>
      <c r="O129" s="5" t="s">
        <v>1391</v>
      </c>
      <c r="P129" s="2" t="s">
        <v>2443</v>
      </c>
      <c r="Q129" s="5" t="s">
        <v>5492</v>
      </c>
      <c r="R129" s="5" t="str">
        <f>IF(db[[#This Row],[QTY/ CTN]]="","",SUBSTITUTE(SUBSTITUTE(SUBSTITUTE(db[[#This Row],[QTY/ CTN]]," ","_",2),"(",""),")","")&amp;"_")</f>
        <v>144 LSN_</v>
      </c>
      <c r="S129" s="5">
        <f>IF(db[[#This Row],[H_QTY/ CTN]]="","",SEARCH("_",db[[#This Row],[H_QTY/ CTN]]))</f>
        <v>8</v>
      </c>
      <c r="T129" s="5">
        <f>IF(db[[#This Row],[H_QTY/ CTN]]="","",LEN(db[[#This Row],[H_QTY/ CTN]]))</f>
        <v>8</v>
      </c>
      <c r="U129" s="40" t="str">
        <f>IF(db[[#This Row],[H_QTY/ CTN]]="","",LEFT(db[[#This Row],[H_QTY/ CTN]],db[[#This Row],[H_1]]-1))</f>
        <v>144 LSN</v>
      </c>
      <c r="V129" s="40" t="str">
        <f>IF(NOT(db[[#This Row],[H_1]]=db[[#This Row],[H_2]]),MID(db[[#This Row],[H_QTY/ CTN]],db[[#This Row],[H_1]]+1,db[[#This Row],[H_2]]-db[[#This Row],[H_1]]-1),"")</f>
        <v/>
      </c>
      <c r="W129" s="40" t="str">
        <f>IF(db[[#This Row],[QTY/ CTN B]]="","",LEFT(db[[#This Row],[QTY/ CTN B]],SEARCH(" ",db[[#This Row],[QTY/ CTN B]],1)-1))</f>
        <v>144</v>
      </c>
      <c r="X129" s="40" t="str">
        <f>IF(db[[#This Row],[QTY/ CTN B]]="","",RIGHT(db[[#This Row],[QTY/ CTN B]],LEN(db[[#This Row],[QTY/ CTN B]])-SEARCH(" ",db[[#This Row],[QTY/ CTN B]],1)))</f>
        <v>LSN</v>
      </c>
      <c r="Y129" s="40">
        <f>IF(db[[#This Row],[QTY/ CTN TG]]="",IF(db[[#This Row],[STN TG]]="","",12),LEFT(db[[#This Row],[QTY/ CTN TG]],SEARCH(" ",db[[#This Row],[QTY/ CTN TG]],1)-1))</f>
        <v>12</v>
      </c>
      <c r="Z1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9" s="40" t="str">
        <f>IF(db[[#This Row],[STN K]]="","",IF(db[[#This Row],[STN TG]]="LSN",12,""))</f>
        <v/>
      </c>
      <c r="AB129" s="40" t="str">
        <f>IF(db[[#This Row],[STN TG]]="LSN","PCS","")</f>
        <v/>
      </c>
      <c r="AC129" s="40">
        <f>db[[#This Row],[QTY B]]*IF(db[[#This Row],[QTY TG]]="",1,db[[#This Row],[QTY TG]])*IF(db[[#This Row],[QTY K]]="",1,db[[#This Row],[QTY K]])</f>
        <v>1728</v>
      </c>
      <c r="AD129" s="40" t="str">
        <f>IF(db[[#This Row],[STN K]]="",IF(db[[#This Row],[STN TG]]="",db[[#This Row],[STN B]],db[[#This Row],[STN TG]]),db[[#This Row],[STN K]])</f>
        <v>PCS</v>
      </c>
      <c r="AE129" s="40"/>
    </row>
    <row r="130" spans="1:31" ht="16.5" customHeight="1" x14ac:dyDescent="0.25">
      <c r="A130" s="40">
        <f t="shared" ref="A130:A193" si="2">ROW()-1</f>
        <v>129</v>
      </c>
      <c r="B130" s="5" t="str">
        <f>LOWER(SUBSTITUTE(SUBSTITUTE(SUBSTITUTE(SUBSTITUTE(SUBSTITUTE(SUBSTITUTE(SUBSTITUTE(SUBSTITUTE(db[[#This Row],[NB BM]]," ",),".",""),"-",""),"(",""),")",""),"/",""),"""",""),"+",""))</f>
        <v>bpjkbp34912vokustranshitam</v>
      </c>
      <c r="C130" s="5" t="str">
        <f>LOWER(SUBSTITUTE(SUBSTITUTE(SUBSTITUTE(SUBSTITUTE(SUBSTITUTE(SUBSTITUTE(SUBSTITUTE(SUBSTITUTE(SUBSTITUTE(db[[#This Row],[NB NOTA]]," ",),".",""),"-",""),"(",""),")",""),",",""),"/",""),"""",""),"+",""))</f>
        <v>ballpenbp34912vokustransblackjk</v>
      </c>
      <c r="D130" s="5" t="str">
        <f>LOWER(SUBSTITUTE(SUBSTITUTE(SUBSTITUTE(SUBSTITUTE(SUBSTITUTE(SUBSTITUTE(SUBSTITUTE(SUBSTITUTE(SUBSTITUTE(db[[#This Row],[NB PAJAK]]," ",""),"-",""),"(",""),")",""),".",""),",",""),"/",""),"""",""),"+",""))</f>
        <v>ballpenjoykobp34912vokustranshitam</v>
      </c>
      <c r="E13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bpjkbp34912vokustranshitam144lsnartomoro</v>
      </c>
      <c r="F13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ballpenbp34912vokustransblackjk144lsn</v>
      </c>
      <c r="G130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ballpenbp34912vokustransblackjkartomoro</v>
      </c>
      <c r="H13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ballpenbp34912vokustransblackjk144lsnartomoro</v>
      </c>
      <c r="I130" s="2" t="s">
        <v>5124</v>
      </c>
      <c r="J130" s="2" t="s">
        <v>5122</v>
      </c>
      <c r="K130" s="14" t="s">
        <v>6963</v>
      </c>
      <c r="L130" s="2" t="s">
        <v>1335</v>
      </c>
      <c r="M130" s="33" t="e">
        <f>IF(db[[#This Row],[NB NOTA_C]]="","",COUNTIF([2]!B_MSK[concat],db[[#This Row],[NB NOTA_C]]))</f>
        <v>#REF!</v>
      </c>
      <c r="N130" s="9" t="s">
        <v>1346</v>
      </c>
      <c r="O130" s="5" t="s">
        <v>1391</v>
      </c>
      <c r="P130" s="2" t="s">
        <v>2443</v>
      </c>
      <c r="Q130" s="5"/>
      <c r="R130" s="5" t="str">
        <f>IF(db[[#This Row],[QTY/ CTN]]="","",SUBSTITUTE(SUBSTITUTE(SUBSTITUTE(db[[#This Row],[QTY/ CTN]]," ","_",2),"(",""),")","")&amp;"_")</f>
        <v>144 LSN_</v>
      </c>
      <c r="S130" s="5">
        <f>IF(db[[#This Row],[H_QTY/ CTN]]="","",SEARCH("_",db[[#This Row],[H_QTY/ CTN]]))</f>
        <v>8</v>
      </c>
      <c r="T130" s="5">
        <f>IF(db[[#This Row],[H_QTY/ CTN]]="","",LEN(db[[#This Row],[H_QTY/ CTN]]))</f>
        <v>8</v>
      </c>
      <c r="U130" s="40" t="str">
        <f>IF(db[[#This Row],[H_QTY/ CTN]]="","",LEFT(db[[#This Row],[H_QTY/ CTN]],db[[#This Row],[H_1]]-1))</f>
        <v>144 LSN</v>
      </c>
      <c r="V130" s="40" t="str">
        <f>IF(NOT(db[[#This Row],[H_1]]=db[[#This Row],[H_2]]),MID(db[[#This Row],[H_QTY/ CTN]],db[[#This Row],[H_1]]+1,db[[#This Row],[H_2]]-db[[#This Row],[H_1]]-1),"")</f>
        <v/>
      </c>
      <c r="W130" s="40" t="str">
        <f>IF(db[[#This Row],[QTY/ CTN B]]="","",LEFT(db[[#This Row],[QTY/ CTN B]],SEARCH(" ",db[[#This Row],[QTY/ CTN B]],1)-1))</f>
        <v>144</v>
      </c>
      <c r="X130" s="40" t="str">
        <f>IF(db[[#This Row],[QTY/ CTN B]]="","",RIGHT(db[[#This Row],[QTY/ CTN B]],LEN(db[[#This Row],[QTY/ CTN B]])-SEARCH(" ",db[[#This Row],[QTY/ CTN B]],1)))</f>
        <v>LSN</v>
      </c>
      <c r="Y130" s="40">
        <f>IF(db[[#This Row],[QTY/ CTN TG]]="",IF(db[[#This Row],[STN TG]]="","",12),LEFT(db[[#This Row],[QTY/ CTN TG]],SEARCH(" ",db[[#This Row],[QTY/ CTN TG]],1)-1))</f>
        <v>12</v>
      </c>
      <c r="Z1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0" s="40" t="str">
        <f>IF(db[[#This Row],[STN K]]="","",IF(db[[#This Row],[STN TG]]="LSN",12,""))</f>
        <v/>
      </c>
      <c r="AB130" s="40" t="str">
        <f>IF(db[[#This Row],[STN TG]]="LSN","PCS","")</f>
        <v/>
      </c>
      <c r="AC130" s="40">
        <f>db[[#This Row],[QTY B]]*IF(db[[#This Row],[QTY TG]]="",1,db[[#This Row],[QTY TG]])*IF(db[[#This Row],[QTY K]]="",1,db[[#This Row],[QTY K]])</f>
        <v>1728</v>
      </c>
      <c r="AD130" s="40" t="str">
        <f>IF(db[[#This Row],[STN K]]="",IF(db[[#This Row],[STN TG]]="",db[[#This Row],[STN B]],db[[#This Row],[STN TG]]),db[[#This Row],[STN K]])</f>
        <v>PCS</v>
      </c>
      <c r="AE130" s="40"/>
    </row>
    <row r="131" spans="1:31" ht="16.5" customHeight="1" x14ac:dyDescent="0.25">
      <c r="A131" s="90">
        <f t="shared" si="2"/>
        <v>130</v>
      </c>
      <c r="B131" s="91" t="str">
        <f>LOWER(SUBSTITUTE(SUBSTITUTE(SUBSTITUTE(SUBSTITUTE(SUBSTITUTE(SUBSTITUTE(SUBSTITUTE(SUBSTITUTE(db[[#This Row],[NB BM]]," ",),".",""),"-",""),"(",""),")",""),"/",""),"""",""),"+",""))</f>
        <v>bpjkbp336vocustransptlhitam</v>
      </c>
      <c r="C131" s="91" t="str">
        <f>LOWER(SUBSTITUTE(SUBSTITUTE(SUBSTITUTE(SUBSTITUTE(SUBSTITUTE(SUBSTITUTE(SUBSTITUTE(SUBSTITUTE(SUBSTITUTE(db[[#This Row],[NB NOTA]]," ",),".",""),"-",""),"(",""),")",""),",",""),"/",""),"""",""),"+",""))</f>
        <v>ballpenbp363vocustransptlblackjk</v>
      </c>
      <c r="D131" s="91" t="str">
        <f>LOWER(SUBSTITUTE(SUBSTITUTE(SUBSTITUTE(SUBSTITUTE(SUBSTITUTE(SUBSTITUTE(SUBSTITUTE(SUBSTITUTE(SUBSTITUTE(db[[#This Row],[NB PAJAK]]," ",""),"-",""),"(",""),")",""),".",""),",",""),"/",""),"""",""),"+",""))</f>
        <v>ballpenjoykobp363vocustransptlhitam</v>
      </c>
      <c r="E131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bpjkbp336vocustransptlhitam144lsnartomoro</v>
      </c>
      <c r="F131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ballpenbp363vocustransptlblackjk144lsn</v>
      </c>
      <c r="G131" s="91" t="str">
        <f>db[[#This Row],[NB NOTA_C]]&amp;LOWER(SUBSTITUTE(SUBSTITUTE(SUBSTITUTE(SUBSTITUTE(SUBSTITUTE(SUBSTITUTE(SUBSTITUTE(SUBSTITUTE(SUBSTITUTE(db[[#This Row],[FAKTUR]]," ",),".",""),"-",""),"(",""),")",""),",",""),"/",""),"""",""),"+",""))</f>
        <v>ballpenbp363vocustransptlblackjkartomoro</v>
      </c>
      <c r="H131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ballpenbp363vocustransptlblackjk144lsnartomoro</v>
      </c>
      <c r="I131" s="60" t="s">
        <v>6525</v>
      </c>
      <c r="J131" s="60" t="s">
        <v>6521</v>
      </c>
      <c r="K131" s="14" t="s">
        <v>6526</v>
      </c>
      <c r="L131" s="60" t="s">
        <v>1335</v>
      </c>
      <c r="M131" s="92" t="e">
        <f>IF(db[[#This Row],[NB NOTA_C]]="","",COUNTIF([2]!B_MSK[concat],db[[#This Row],[NB NOTA_C]]))</f>
        <v>#REF!</v>
      </c>
      <c r="N131" s="93" t="s">
        <v>1346</v>
      </c>
      <c r="O131" s="91" t="s">
        <v>1391</v>
      </c>
      <c r="P131" s="60" t="s">
        <v>2443</v>
      </c>
      <c r="Q131" s="91" t="s">
        <v>6527</v>
      </c>
      <c r="R131" s="91" t="str">
        <f>IF(db[[#This Row],[QTY/ CTN]]="","",SUBSTITUTE(SUBSTITUTE(SUBSTITUTE(db[[#This Row],[QTY/ CTN]]," ","_",2),"(",""),")","")&amp;"_")</f>
        <v>144 LSN_</v>
      </c>
      <c r="S131" s="91">
        <f>IF(db[[#This Row],[H_QTY/ CTN]]="","",SEARCH("_",db[[#This Row],[H_QTY/ CTN]]))</f>
        <v>8</v>
      </c>
      <c r="T131" s="91">
        <f>IF(db[[#This Row],[H_QTY/ CTN]]="","",LEN(db[[#This Row],[H_QTY/ CTN]]))</f>
        <v>8</v>
      </c>
      <c r="U131" s="90" t="str">
        <f>IF(db[[#This Row],[H_QTY/ CTN]]="","",LEFT(db[[#This Row],[H_QTY/ CTN]],db[[#This Row],[H_1]]-1))</f>
        <v>144 LSN</v>
      </c>
      <c r="V131" s="90" t="str">
        <f>IF(NOT(db[[#This Row],[H_1]]=db[[#This Row],[H_2]]),MID(db[[#This Row],[H_QTY/ CTN]],db[[#This Row],[H_1]]+1,db[[#This Row],[H_2]]-db[[#This Row],[H_1]]-1),"")</f>
        <v/>
      </c>
      <c r="W131" s="90" t="str">
        <f>IF(db[[#This Row],[QTY/ CTN B]]="","",LEFT(db[[#This Row],[QTY/ CTN B]],SEARCH(" ",db[[#This Row],[QTY/ CTN B]],1)-1))</f>
        <v>144</v>
      </c>
      <c r="X131" s="90" t="str">
        <f>IF(db[[#This Row],[QTY/ CTN B]]="","",RIGHT(db[[#This Row],[QTY/ CTN B]],LEN(db[[#This Row],[QTY/ CTN B]])-SEARCH(" ",db[[#This Row],[QTY/ CTN B]],1)))</f>
        <v>LSN</v>
      </c>
      <c r="Y131" s="90">
        <f>IF(db[[#This Row],[QTY/ CTN TG]]="",IF(db[[#This Row],[STN TG]]="","",12),LEFT(db[[#This Row],[QTY/ CTN TG]],SEARCH(" ",db[[#This Row],[QTY/ CTN TG]],1)-1))</f>
        <v>12</v>
      </c>
      <c r="Z131" s="9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1" s="90" t="str">
        <f>IF(db[[#This Row],[STN K]]="","",IF(db[[#This Row],[STN TG]]="LSN",12,""))</f>
        <v/>
      </c>
      <c r="AB131" s="90" t="str">
        <f>IF(db[[#This Row],[STN TG]]="LSN","PCS","")</f>
        <v/>
      </c>
      <c r="AC131" s="90">
        <f>db[[#This Row],[QTY B]]*IF(db[[#This Row],[QTY TG]]="",1,db[[#This Row],[QTY TG]])*IF(db[[#This Row],[QTY K]]="",1,db[[#This Row],[QTY K]])</f>
        <v>1728</v>
      </c>
      <c r="AD131" s="90" t="str">
        <f>IF(db[[#This Row],[STN K]]="",IF(db[[#This Row],[STN TG]]="",db[[#This Row],[STN B]],db[[#This Row],[STN TG]]),db[[#This Row],[STN K]])</f>
        <v>PCS</v>
      </c>
      <c r="AE131" s="90"/>
    </row>
    <row r="132" spans="1:31" ht="16.5" customHeight="1" x14ac:dyDescent="0.25">
      <c r="A132" s="40">
        <f t="shared" si="2"/>
        <v>131</v>
      </c>
      <c r="B132" s="5" t="str">
        <f>LOWER(SUBSTITUTE(SUBSTITUTE(SUBSTITUTE(SUBSTITUTE(SUBSTITUTE(SUBSTITUTE(SUBSTITUTE(SUBSTITUTE(db[[#This Row],[NB BM]]," ",),".",""),"-",""),"(",""),")",""),"/",""),"""",""),"+",""))</f>
        <v>bpgelcsg163035mm</v>
      </c>
      <c r="C132" s="5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D132" s="5" t="str">
        <f>LOWER(SUBSTITUTE(SUBSTITUTE(SUBSTITUTE(SUBSTITUTE(SUBSTITUTE(SUBSTITUTE(SUBSTITUTE(SUBSTITUTE(SUBSTITUTE(db[[#This Row],[NB PAJAK]]," ",""),"-",""),"(",""),")",""),".",""),",",""),"/",""),"""",""),"+",""))</f>
        <v/>
      </c>
      <c r="E1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bpgelcsg163035mm144lsnuntana</v>
      </c>
      <c r="F1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ballpengelcsg163035mm144lsn</v>
      </c>
      <c r="G132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ballpengelcsg163035mmuntana</v>
      </c>
      <c r="H1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ballpengelcsg163035mm144lsnuntana</v>
      </c>
      <c r="I132" s="2" t="s">
        <v>5173</v>
      </c>
      <c r="J132" s="2" t="s">
        <v>5172</v>
      </c>
      <c r="K132" s="14"/>
      <c r="L132" s="2" t="s">
        <v>1336</v>
      </c>
      <c r="M132" s="33" t="e">
        <f>IF(db[[#This Row],[NB NOTA_C]]="","",COUNTIF([2]!B_MSK[concat],db[[#This Row],[NB NOTA_C]]))</f>
        <v>#REF!</v>
      </c>
      <c r="N132" s="9" t="s">
        <v>1342</v>
      </c>
      <c r="O132" s="5" t="s">
        <v>1391</v>
      </c>
      <c r="P132" s="2" t="s">
        <v>2443</v>
      </c>
      <c r="Q132" s="5"/>
      <c r="R132" s="5" t="str">
        <f>IF(db[[#This Row],[QTY/ CTN]]="","",SUBSTITUTE(SUBSTITUTE(SUBSTITUTE(db[[#This Row],[QTY/ CTN]]," ","_",2),"(",""),")","")&amp;"_")</f>
        <v>144 LSN_</v>
      </c>
      <c r="S132" s="5">
        <f>IF(db[[#This Row],[H_QTY/ CTN]]="","",SEARCH("_",db[[#This Row],[H_QTY/ CTN]]))</f>
        <v>8</v>
      </c>
      <c r="T132" s="5">
        <f>IF(db[[#This Row],[H_QTY/ CTN]]="","",LEN(db[[#This Row],[H_QTY/ CTN]]))</f>
        <v>8</v>
      </c>
      <c r="U132" s="40" t="str">
        <f>IF(db[[#This Row],[H_QTY/ CTN]]="","",LEFT(db[[#This Row],[H_QTY/ CTN]],db[[#This Row],[H_1]]-1))</f>
        <v>144 LSN</v>
      </c>
      <c r="V132" s="40" t="str">
        <f>IF(NOT(db[[#This Row],[H_1]]=db[[#This Row],[H_2]]),MID(db[[#This Row],[H_QTY/ CTN]],db[[#This Row],[H_1]]+1,db[[#This Row],[H_2]]-db[[#This Row],[H_1]]-1),"")</f>
        <v/>
      </c>
      <c r="W132" s="40" t="str">
        <f>IF(db[[#This Row],[QTY/ CTN B]]="","",LEFT(db[[#This Row],[QTY/ CTN B]],SEARCH(" ",db[[#This Row],[QTY/ CTN B]],1)-1))</f>
        <v>144</v>
      </c>
      <c r="X132" s="40" t="str">
        <f>IF(db[[#This Row],[QTY/ CTN B]]="","",RIGHT(db[[#This Row],[QTY/ CTN B]],LEN(db[[#This Row],[QTY/ CTN B]])-SEARCH(" ",db[[#This Row],[QTY/ CTN B]],1)))</f>
        <v>LSN</v>
      </c>
      <c r="Y132" s="40">
        <f>IF(db[[#This Row],[QTY/ CTN TG]]="",IF(db[[#This Row],[STN TG]]="","",12),LEFT(db[[#This Row],[QTY/ CTN TG]],SEARCH(" ",db[[#This Row],[QTY/ CTN TG]],1)-1))</f>
        <v>12</v>
      </c>
      <c r="Z1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2" s="40" t="str">
        <f>IF(db[[#This Row],[STN K]]="","",IF(db[[#This Row],[STN TG]]="LSN",12,""))</f>
        <v/>
      </c>
      <c r="AB132" s="40" t="str">
        <f>IF(db[[#This Row],[STN TG]]="LSN","PCS","")</f>
        <v/>
      </c>
      <c r="AC132" s="40">
        <f>db[[#This Row],[QTY B]]*IF(db[[#This Row],[QTY TG]]="",1,db[[#This Row],[QTY TG]])*IF(db[[#This Row],[QTY K]]="",1,db[[#This Row],[QTY K]])</f>
        <v>1728</v>
      </c>
      <c r="AD132" s="40" t="str">
        <f>IF(db[[#This Row],[STN K]]="",IF(db[[#This Row],[STN TG]]="",db[[#This Row],[STN B]],db[[#This Row],[STN TG]]),db[[#This Row],[STN K]])</f>
        <v>PCS</v>
      </c>
      <c r="AE132" s="40"/>
    </row>
    <row r="133" spans="1:31" ht="16.5" customHeight="1" x14ac:dyDescent="0.25">
      <c r="A133" s="40">
        <f t="shared" si="2"/>
        <v>132</v>
      </c>
      <c r="B133" s="5" t="str">
        <f>LOWER(SUBSTITUTE(SUBSTITUTE(SUBSTITUTE(SUBSTITUTE(SUBSTITUTE(SUBSTITUTE(SUBSTITUTE(SUBSTITUTE(db[[#This Row],[NB BM]]," ",),".",""),"-",""),"(",""),")",""),"/",""),"""",""),"+",""))</f>
        <v>bpgelcsg165038mmbabyswim</v>
      </c>
      <c r="C133" s="5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D133" s="5" t="str">
        <f>LOWER(SUBSTITUTE(SUBSTITUTE(SUBSTITUTE(SUBSTITUTE(SUBSTITUTE(SUBSTITUTE(SUBSTITUTE(SUBSTITUTE(SUBSTITUTE(db[[#This Row],[NB PAJAK]]," ",""),"-",""),"(",""),")",""),".",""),",",""),"/",""),"""",""),"+",""))</f>
        <v/>
      </c>
      <c r="E1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bpgelcsg165038mmbabyswim144lsnuntana</v>
      </c>
      <c r="F1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ballpengelcsg165038mmbabyswim144lsn</v>
      </c>
      <c r="G133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ballpengelcsg165038mmbabyswimuntana</v>
      </c>
      <c r="H1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ballpengelcsg165038mmbabyswim144lsnuntana</v>
      </c>
      <c r="I133" s="2" t="s">
        <v>2716</v>
      </c>
      <c r="J133" s="2" t="s">
        <v>2710</v>
      </c>
      <c r="K133" s="14"/>
      <c r="L133" s="2" t="s">
        <v>1336</v>
      </c>
      <c r="M133" s="34" t="e">
        <f>IF(db[[#This Row],[NB NOTA_C]]="","",COUNTIF([2]!B_MSK[concat],db[[#This Row],[NB NOTA_C]]))</f>
        <v>#REF!</v>
      </c>
      <c r="N133" s="9" t="s">
        <v>1342</v>
      </c>
      <c r="O133" s="5" t="s">
        <v>1391</v>
      </c>
      <c r="P133" s="2" t="s">
        <v>2443</v>
      </c>
      <c r="Q133" s="5"/>
      <c r="R133" s="5" t="str">
        <f>IF(db[[#This Row],[QTY/ CTN]]="","",SUBSTITUTE(SUBSTITUTE(SUBSTITUTE(db[[#This Row],[QTY/ CTN]]," ","_",2),"(",""),")","")&amp;"_")</f>
        <v>144 LSN_</v>
      </c>
      <c r="S133" s="5">
        <f>IF(db[[#This Row],[H_QTY/ CTN]]="","",SEARCH("_",db[[#This Row],[H_QTY/ CTN]]))</f>
        <v>8</v>
      </c>
      <c r="T133" s="5">
        <f>IF(db[[#This Row],[H_QTY/ CTN]]="","",LEN(db[[#This Row],[H_QTY/ CTN]]))</f>
        <v>8</v>
      </c>
      <c r="U133" s="41" t="str">
        <f>IF(db[[#This Row],[H_QTY/ CTN]]="","",LEFT(db[[#This Row],[H_QTY/ CTN]],db[[#This Row],[H_1]]-1))</f>
        <v>144 LSN</v>
      </c>
      <c r="V133" s="40" t="str">
        <f>IF(NOT(db[[#This Row],[H_1]]=db[[#This Row],[H_2]]),MID(db[[#This Row],[H_QTY/ CTN]],db[[#This Row],[H_1]]+1,db[[#This Row],[H_2]]-db[[#This Row],[H_1]]-1),"")</f>
        <v/>
      </c>
      <c r="W133" s="40" t="str">
        <f>IF(db[[#This Row],[QTY/ CTN B]]="","",LEFT(db[[#This Row],[QTY/ CTN B]],SEARCH(" ",db[[#This Row],[QTY/ CTN B]],1)-1))</f>
        <v>144</v>
      </c>
      <c r="X133" s="40" t="str">
        <f>IF(db[[#This Row],[QTY/ CTN B]]="","",RIGHT(db[[#This Row],[QTY/ CTN B]],LEN(db[[#This Row],[QTY/ CTN B]])-SEARCH(" ",db[[#This Row],[QTY/ CTN B]],1)))</f>
        <v>LSN</v>
      </c>
      <c r="Y133" s="40">
        <f>IF(db[[#This Row],[QTY/ CTN TG]]="",IF(db[[#This Row],[STN TG]]="","",12),LEFT(db[[#This Row],[QTY/ CTN TG]],SEARCH(" ",db[[#This Row],[QTY/ CTN TG]],1)-1))</f>
        <v>12</v>
      </c>
      <c r="Z1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3" s="40" t="str">
        <f>IF(db[[#This Row],[STN K]]="","",IF(db[[#This Row],[STN TG]]="LSN",12,""))</f>
        <v/>
      </c>
      <c r="AB133" s="40" t="str">
        <f>IF(db[[#This Row],[STN TG]]="LSN","PCS","")</f>
        <v/>
      </c>
      <c r="AC133" s="40">
        <f>db[[#This Row],[QTY B]]*IF(db[[#This Row],[QTY TG]]="",1,db[[#This Row],[QTY TG]])*IF(db[[#This Row],[QTY K]]="",1,db[[#This Row],[QTY K]])</f>
        <v>1728</v>
      </c>
      <c r="AD133" s="40" t="str">
        <f>IF(db[[#This Row],[STN K]]="",IF(db[[#This Row],[STN TG]]="",db[[#This Row],[STN B]],db[[#This Row],[STN TG]]),db[[#This Row],[STN K]])</f>
        <v>PCS</v>
      </c>
      <c r="AE133" s="40"/>
    </row>
    <row r="134" spans="1:31" ht="16.5" customHeight="1" x14ac:dyDescent="0.25">
      <c r="A134" s="40">
        <f t="shared" si="2"/>
        <v>133</v>
      </c>
      <c r="B134" s="5" t="str">
        <f>LOWER(SUBSTITUTE(SUBSTITUTE(SUBSTITUTE(SUBSTITUTE(SUBSTITUTE(SUBSTITUTE(SUBSTITUTE(SUBSTITUTE(db[[#This Row],[NB BM]]," ",),".",""),"-",""),"(",""),")",""),"/",""),"""",""),"+",""))</f>
        <v>bpgelcsg16705mm</v>
      </c>
      <c r="C134" s="5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D134" s="5" t="str">
        <f>LOWER(SUBSTITUTE(SUBSTITUTE(SUBSTITUTE(SUBSTITUTE(SUBSTITUTE(SUBSTITUTE(SUBSTITUTE(SUBSTITUTE(SUBSTITUTE(db[[#This Row],[NB PAJAK]]," ",""),"-",""),"(",""),")",""),".",""),",",""),"/",""),"""",""),"+",""))</f>
        <v/>
      </c>
      <c r="E13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bpgelcsg16705mm144lsnuntana</v>
      </c>
      <c r="F13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ballpengelcsg16705mm144lsn</v>
      </c>
      <c r="G134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ballpengelcsg16705mmuntana</v>
      </c>
      <c r="H13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ballpengelcsg16705mm144lsnuntana</v>
      </c>
      <c r="I134" s="2" t="s">
        <v>2718</v>
      </c>
      <c r="J134" s="2" t="s">
        <v>2711</v>
      </c>
      <c r="K134" s="14"/>
      <c r="L134" s="2" t="s">
        <v>1336</v>
      </c>
      <c r="M134" s="34" t="e">
        <f>IF(db[[#This Row],[NB NOTA_C]]="","",COUNTIF([2]!B_MSK[concat],db[[#This Row],[NB NOTA_C]]))</f>
        <v>#REF!</v>
      </c>
      <c r="N134" s="9" t="s">
        <v>1342</v>
      </c>
      <c r="O134" s="5" t="s">
        <v>1391</v>
      </c>
      <c r="P134" s="2" t="s">
        <v>2443</v>
      </c>
      <c r="Q134" s="5"/>
      <c r="R134" s="5" t="str">
        <f>IF(db[[#This Row],[QTY/ CTN]]="","",SUBSTITUTE(SUBSTITUTE(SUBSTITUTE(db[[#This Row],[QTY/ CTN]]," ","_",2),"(",""),")","")&amp;"_")</f>
        <v>144 LSN_</v>
      </c>
      <c r="S134" s="5">
        <f>IF(db[[#This Row],[H_QTY/ CTN]]="","",SEARCH("_",db[[#This Row],[H_QTY/ CTN]]))</f>
        <v>8</v>
      </c>
      <c r="T134" s="5">
        <f>IF(db[[#This Row],[H_QTY/ CTN]]="","",LEN(db[[#This Row],[H_QTY/ CTN]]))</f>
        <v>8</v>
      </c>
      <c r="U134" s="41" t="str">
        <f>IF(db[[#This Row],[H_QTY/ CTN]]="","",LEFT(db[[#This Row],[H_QTY/ CTN]],db[[#This Row],[H_1]]-1))</f>
        <v>144 LSN</v>
      </c>
      <c r="V134" s="40" t="str">
        <f>IF(NOT(db[[#This Row],[H_1]]=db[[#This Row],[H_2]]),MID(db[[#This Row],[H_QTY/ CTN]],db[[#This Row],[H_1]]+1,db[[#This Row],[H_2]]-db[[#This Row],[H_1]]-1),"")</f>
        <v/>
      </c>
      <c r="W134" s="40" t="str">
        <f>IF(db[[#This Row],[QTY/ CTN B]]="","",LEFT(db[[#This Row],[QTY/ CTN B]],SEARCH(" ",db[[#This Row],[QTY/ CTN B]],1)-1))</f>
        <v>144</v>
      </c>
      <c r="X134" s="40" t="str">
        <f>IF(db[[#This Row],[QTY/ CTN B]]="","",RIGHT(db[[#This Row],[QTY/ CTN B]],LEN(db[[#This Row],[QTY/ CTN B]])-SEARCH(" ",db[[#This Row],[QTY/ CTN B]],1)))</f>
        <v>LSN</v>
      </c>
      <c r="Y134" s="40">
        <f>IF(db[[#This Row],[QTY/ CTN TG]]="",IF(db[[#This Row],[STN TG]]="","",12),LEFT(db[[#This Row],[QTY/ CTN TG]],SEARCH(" ",db[[#This Row],[QTY/ CTN TG]],1)-1))</f>
        <v>12</v>
      </c>
      <c r="Z1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4" s="40" t="str">
        <f>IF(db[[#This Row],[STN K]]="","",IF(db[[#This Row],[STN TG]]="LSN",12,""))</f>
        <v/>
      </c>
      <c r="AB134" s="40" t="str">
        <f>IF(db[[#This Row],[STN TG]]="LSN","PCS","")</f>
        <v/>
      </c>
      <c r="AC134" s="40">
        <f>db[[#This Row],[QTY B]]*IF(db[[#This Row],[QTY TG]]="",1,db[[#This Row],[QTY TG]])*IF(db[[#This Row],[QTY K]]="",1,db[[#This Row],[QTY K]])</f>
        <v>1728</v>
      </c>
      <c r="AD134" s="40" t="str">
        <f>IF(db[[#This Row],[STN K]]="",IF(db[[#This Row],[STN TG]]="",db[[#This Row],[STN B]],db[[#This Row],[STN TG]]),db[[#This Row],[STN K]])</f>
        <v>PCS</v>
      </c>
      <c r="AE134" s="40"/>
    </row>
    <row r="135" spans="1:31" ht="16.5" customHeight="1" x14ac:dyDescent="0.25">
      <c r="A135" s="40">
        <f t="shared" si="2"/>
        <v>134</v>
      </c>
      <c r="B135" s="5" t="str">
        <f>LOWER(SUBSTITUTE(SUBSTITUTE(SUBSTITUTE(SUBSTITUTE(SUBSTITUTE(SUBSTITUTE(SUBSTITUTE(SUBSTITUTE(db[[#This Row],[NB BM]]," ",),".",""),"-",""),"(",""),")",""),"/",""),"""",""),"+",""))</f>
        <v>bpgelcsg16805mmmermaid</v>
      </c>
      <c r="C135" s="5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D135" s="5" t="str">
        <f>LOWER(SUBSTITUTE(SUBSTITUTE(SUBSTITUTE(SUBSTITUTE(SUBSTITUTE(SUBSTITUTE(SUBSTITUTE(SUBSTITUTE(SUBSTITUTE(db[[#This Row],[NB PAJAK]]," ",""),"-",""),"(",""),")",""),".",""),",",""),"/",""),"""",""),"+",""))</f>
        <v/>
      </c>
      <c r="E13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bpgelcsg16805mmmermaid144lsnuntana</v>
      </c>
      <c r="F13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ballpengelcsg16805mmmermaid144lsn</v>
      </c>
      <c r="G135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ballpengelcsg16805mmmermaiduntana</v>
      </c>
      <c r="H13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ballpengelcsg16805mmmermaid144lsnuntana</v>
      </c>
      <c r="I135" s="2" t="s">
        <v>2719</v>
      </c>
      <c r="J135" s="2" t="s">
        <v>2717</v>
      </c>
      <c r="K135" s="14"/>
      <c r="L135" s="2" t="s">
        <v>1336</v>
      </c>
      <c r="M135" s="34" t="e">
        <f>IF(db[[#This Row],[NB NOTA_C]]="","",COUNTIF([2]!B_MSK[concat],db[[#This Row],[NB NOTA_C]]))</f>
        <v>#REF!</v>
      </c>
      <c r="N135" s="9" t="s">
        <v>1342</v>
      </c>
      <c r="O135" s="5" t="s">
        <v>1391</v>
      </c>
      <c r="P135" s="2" t="s">
        <v>2443</v>
      </c>
      <c r="Q135" s="5"/>
      <c r="R135" s="5" t="str">
        <f>IF(db[[#This Row],[QTY/ CTN]]="","",SUBSTITUTE(SUBSTITUTE(SUBSTITUTE(db[[#This Row],[QTY/ CTN]]," ","_",2),"(",""),")","")&amp;"_")</f>
        <v>144 LSN_</v>
      </c>
      <c r="S135" s="5">
        <f>IF(db[[#This Row],[H_QTY/ CTN]]="","",SEARCH("_",db[[#This Row],[H_QTY/ CTN]]))</f>
        <v>8</v>
      </c>
      <c r="T135" s="5">
        <f>IF(db[[#This Row],[H_QTY/ CTN]]="","",LEN(db[[#This Row],[H_QTY/ CTN]]))</f>
        <v>8</v>
      </c>
      <c r="U135" s="41" t="str">
        <f>IF(db[[#This Row],[H_QTY/ CTN]]="","",LEFT(db[[#This Row],[H_QTY/ CTN]],db[[#This Row],[H_1]]-1))</f>
        <v>144 LSN</v>
      </c>
      <c r="V135" s="40" t="str">
        <f>IF(NOT(db[[#This Row],[H_1]]=db[[#This Row],[H_2]]),MID(db[[#This Row],[H_QTY/ CTN]],db[[#This Row],[H_1]]+1,db[[#This Row],[H_2]]-db[[#This Row],[H_1]]-1),"")</f>
        <v/>
      </c>
      <c r="W135" s="40" t="str">
        <f>IF(db[[#This Row],[QTY/ CTN B]]="","",LEFT(db[[#This Row],[QTY/ CTN B]],SEARCH(" ",db[[#This Row],[QTY/ CTN B]],1)-1))</f>
        <v>144</v>
      </c>
      <c r="X135" s="40" t="str">
        <f>IF(db[[#This Row],[QTY/ CTN B]]="","",RIGHT(db[[#This Row],[QTY/ CTN B]],LEN(db[[#This Row],[QTY/ CTN B]])-SEARCH(" ",db[[#This Row],[QTY/ CTN B]],1)))</f>
        <v>LSN</v>
      </c>
      <c r="Y135" s="40">
        <f>IF(db[[#This Row],[QTY/ CTN TG]]="",IF(db[[#This Row],[STN TG]]="","",12),LEFT(db[[#This Row],[QTY/ CTN TG]],SEARCH(" ",db[[#This Row],[QTY/ CTN TG]],1)-1))</f>
        <v>12</v>
      </c>
      <c r="Z1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" s="40" t="str">
        <f>IF(db[[#This Row],[STN K]]="","",IF(db[[#This Row],[STN TG]]="LSN",12,""))</f>
        <v/>
      </c>
      <c r="AB135" s="40" t="str">
        <f>IF(db[[#This Row],[STN TG]]="LSN","PCS","")</f>
        <v/>
      </c>
      <c r="AC135" s="40">
        <f>db[[#This Row],[QTY B]]*IF(db[[#This Row],[QTY TG]]="",1,db[[#This Row],[QTY TG]])*IF(db[[#This Row],[QTY K]]="",1,db[[#This Row],[QTY K]])</f>
        <v>1728</v>
      </c>
      <c r="AD135" s="40" t="str">
        <f>IF(db[[#This Row],[STN K]]="",IF(db[[#This Row],[STN TG]]="",db[[#This Row],[STN B]],db[[#This Row],[STN TG]]),db[[#This Row],[STN K]])</f>
        <v>PCS</v>
      </c>
      <c r="AE135" s="40"/>
    </row>
    <row r="136" spans="1:31" ht="16.5" customHeight="1" x14ac:dyDescent="0.25">
      <c r="A136" s="40">
        <f t="shared" si="2"/>
        <v>135</v>
      </c>
      <c r="B136" s="5" t="str">
        <f>LOWER(SUBSTITUTE(SUBSTITUTE(SUBSTITUTE(SUBSTITUTE(SUBSTITUTE(SUBSTITUTE(SUBSTITUTE(SUBSTITUTE(db[[#This Row],[NB BM]]," ",),".",""),"-",""),"(",""),")",""),"/",""),"""",""),"+",""))</f>
        <v>bpgelgp1000lol</v>
      </c>
      <c r="C136" s="5" t="str">
        <f>LOWER(SUBSTITUTE(SUBSTITUTE(SUBSTITUTE(SUBSTITUTE(SUBSTITUTE(SUBSTITUTE(SUBSTITUTE(SUBSTITUTE(SUBSTITUTE(db[[#This Row],[NB NOTA]]," ",),".",""),"-",""),"(",""),")",""),",",""),"/",""),"""",""),"+",""))</f>
        <v>ballpengelgp1000lol</v>
      </c>
      <c r="D136" s="5" t="str">
        <f>LOWER(SUBSTITUTE(SUBSTITUTE(SUBSTITUTE(SUBSTITUTE(SUBSTITUTE(SUBSTITUTE(SUBSTITUTE(SUBSTITUTE(SUBSTITUTE(db[[#This Row],[NB PAJAK]]," ",""),"-",""),"(",""),")",""),".",""),",",""),"/",""),"""",""),"+",""))</f>
        <v/>
      </c>
      <c r="E13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bpgelgp1000lol144lsnuntana</v>
      </c>
      <c r="F13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ballpengelgp1000lol144lsn</v>
      </c>
      <c r="G136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ballpengelgp1000loluntana</v>
      </c>
      <c r="H13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ballpengelgp1000lol144lsnuntana</v>
      </c>
      <c r="I136" s="2" t="s">
        <v>7857</v>
      </c>
      <c r="J136" s="2" t="s">
        <v>7375</v>
      </c>
      <c r="K136" s="14"/>
      <c r="L136" s="2" t="s">
        <v>1336</v>
      </c>
      <c r="M136" s="33" t="e">
        <f>IF(db[[#This Row],[NB NOTA_C]]="","",COUNTIF([2]!B_MSK[concat],db[[#This Row],[NB NOTA_C]]))</f>
        <v>#REF!</v>
      </c>
      <c r="N136" s="9" t="s">
        <v>1347</v>
      </c>
      <c r="O136" s="5" t="s">
        <v>1391</v>
      </c>
      <c r="P136" s="2" t="s">
        <v>2443</v>
      </c>
      <c r="Q136" s="5"/>
      <c r="R136" s="5" t="str">
        <f>IF(db[[#This Row],[QTY/ CTN]]="","",SUBSTITUTE(SUBSTITUTE(SUBSTITUTE(db[[#This Row],[QTY/ CTN]]," ","_",2),"(",""),")","")&amp;"_")</f>
        <v>144 LSN_</v>
      </c>
      <c r="S136" s="5">
        <f>IF(db[[#This Row],[H_QTY/ CTN]]="","",SEARCH("_",db[[#This Row],[H_QTY/ CTN]]))</f>
        <v>8</v>
      </c>
      <c r="T136" s="5">
        <f>IF(db[[#This Row],[H_QTY/ CTN]]="","",LEN(db[[#This Row],[H_QTY/ CTN]]))</f>
        <v>8</v>
      </c>
      <c r="U136" s="40" t="str">
        <f>IF(db[[#This Row],[H_QTY/ CTN]]="","",LEFT(db[[#This Row],[H_QTY/ CTN]],db[[#This Row],[H_1]]-1))</f>
        <v>144 LSN</v>
      </c>
      <c r="V136" s="40" t="str">
        <f>IF(NOT(db[[#This Row],[H_1]]=db[[#This Row],[H_2]]),MID(db[[#This Row],[H_QTY/ CTN]],db[[#This Row],[H_1]]+1,db[[#This Row],[H_2]]-db[[#This Row],[H_1]]-1),"")</f>
        <v/>
      </c>
      <c r="W136" s="40" t="str">
        <f>IF(db[[#This Row],[QTY/ CTN B]]="","",LEFT(db[[#This Row],[QTY/ CTN B]],SEARCH(" ",db[[#This Row],[QTY/ CTN B]],1)-1))</f>
        <v>144</v>
      </c>
      <c r="X136" s="40" t="str">
        <f>IF(db[[#This Row],[QTY/ CTN B]]="","",RIGHT(db[[#This Row],[QTY/ CTN B]],LEN(db[[#This Row],[QTY/ CTN B]])-SEARCH(" ",db[[#This Row],[QTY/ CTN B]],1)))</f>
        <v>LSN</v>
      </c>
      <c r="Y136" s="40">
        <f>IF(db[[#This Row],[QTY/ CTN TG]]="",IF(db[[#This Row],[STN TG]]="","",12),LEFT(db[[#This Row],[QTY/ CTN TG]],SEARCH(" ",db[[#This Row],[QTY/ CTN TG]],1)-1))</f>
        <v>12</v>
      </c>
      <c r="Z1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" s="40" t="str">
        <f>IF(db[[#This Row],[STN K]]="","",IF(db[[#This Row],[STN TG]]="LSN",12,""))</f>
        <v/>
      </c>
      <c r="AB136" s="40" t="str">
        <f>IF(db[[#This Row],[STN TG]]="LSN","PCS","")</f>
        <v/>
      </c>
      <c r="AC136" s="40">
        <f>db[[#This Row],[QTY B]]*IF(db[[#This Row],[QTY TG]]="",1,db[[#This Row],[QTY TG]])*IF(db[[#This Row],[QTY K]]="",1,db[[#This Row],[QTY K]])</f>
        <v>1728</v>
      </c>
      <c r="AD136" s="40" t="str">
        <f>IF(db[[#This Row],[STN K]]="",IF(db[[#This Row],[STN TG]]="",db[[#This Row],[STN B]],db[[#This Row],[STN TG]]),db[[#This Row],[STN K]])</f>
        <v>PCS</v>
      </c>
      <c r="AE136" s="40"/>
    </row>
    <row r="137" spans="1:31" ht="16.5" customHeight="1" x14ac:dyDescent="0.25">
      <c r="A137" s="40">
        <f t="shared" si="2"/>
        <v>136</v>
      </c>
      <c r="B137" s="5" t="str">
        <f>LOWER(SUBSTITUTE(SUBSTITUTE(SUBSTITUTE(SUBSTITUTE(SUBSTITUTE(SUBSTITUTE(SUBSTITUTE(SUBSTITUTE(db[[#This Row],[NB BM]]," ",),".",""),"-",""),"(",""),")",""),"/",""),"""",""),"+",""))</f>
        <v>bpgelgp1022</v>
      </c>
      <c r="C137" s="5" t="str">
        <f>LOWER(SUBSTITUTE(SUBSTITUTE(SUBSTITUTE(SUBSTITUTE(SUBSTITUTE(SUBSTITUTE(SUBSTITUTE(SUBSTITUTE(SUBSTITUTE(db[[#This Row],[NB NOTA]]," ",),".",""),"-",""),"(",""),")",""),",",""),"/",""),"""",""),"+",""))</f>
        <v>ballpengelgp1022</v>
      </c>
      <c r="D137" s="5" t="str">
        <f>LOWER(SUBSTITUTE(SUBSTITUTE(SUBSTITUTE(SUBSTITUTE(SUBSTITUTE(SUBSTITUTE(SUBSTITUTE(SUBSTITUTE(SUBSTITUTE(db[[#This Row],[NB PAJAK]]," ",""),"-",""),"(",""),")",""),".",""),",",""),"/",""),"""",""),"+",""))</f>
        <v/>
      </c>
      <c r="E13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bpgelgp1022144lsnuntana</v>
      </c>
      <c r="F13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ballpengelgp1022144lsn</v>
      </c>
      <c r="G137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ballpengelgp1022untana</v>
      </c>
      <c r="H13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ballpengelgp1022144lsnuntana</v>
      </c>
      <c r="I137" s="2" t="s">
        <v>7858</v>
      </c>
      <c r="J137" s="2" t="s">
        <v>7376</v>
      </c>
      <c r="K137" s="14"/>
      <c r="L137" s="2" t="s">
        <v>1336</v>
      </c>
      <c r="M137" s="33" t="e">
        <f>IF(db[[#This Row],[NB NOTA_C]]="","",COUNTIF([2]!B_MSK[concat],db[[#This Row],[NB NOTA_C]]))</f>
        <v>#REF!</v>
      </c>
      <c r="N137" s="9" t="s">
        <v>1347</v>
      </c>
      <c r="O137" s="5" t="s">
        <v>1391</v>
      </c>
      <c r="P137" s="2" t="s">
        <v>2443</v>
      </c>
      <c r="Q137" s="5"/>
      <c r="R137" s="5" t="str">
        <f>IF(db[[#This Row],[QTY/ CTN]]="","",SUBSTITUTE(SUBSTITUTE(SUBSTITUTE(db[[#This Row],[QTY/ CTN]]," ","_",2),"(",""),")","")&amp;"_")</f>
        <v>144 LSN_</v>
      </c>
      <c r="S137" s="5">
        <f>IF(db[[#This Row],[H_QTY/ CTN]]="","",SEARCH("_",db[[#This Row],[H_QTY/ CTN]]))</f>
        <v>8</v>
      </c>
      <c r="T137" s="5">
        <f>IF(db[[#This Row],[H_QTY/ CTN]]="","",LEN(db[[#This Row],[H_QTY/ CTN]]))</f>
        <v>8</v>
      </c>
      <c r="U137" s="40" t="str">
        <f>IF(db[[#This Row],[H_QTY/ CTN]]="","",LEFT(db[[#This Row],[H_QTY/ CTN]],db[[#This Row],[H_1]]-1))</f>
        <v>144 LSN</v>
      </c>
      <c r="V137" s="40" t="str">
        <f>IF(NOT(db[[#This Row],[H_1]]=db[[#This Row],[H_2]]),MID(db[[#This Row],[H_QTY/ CTN]],db[[#This Row],[H_1]]+1,db[[#This Row],[H_2]]-db[[#This Row],[H_1]]-1),"")</f>
        <v/>
      </c>
      <c r="W137" s="40" t="str">
        <f>IF(db[[#This Row],[QTY/ CTN B]]="","",LEFT(db[[#This Row],[QTY/ CTN B]],SEARCH(" ",db[[#This Row],[QTY/ CTN B]],1)-1))</f>
        <v>144</v>
      </c>
      <c r="X137" s="40" t="str">
        <f>IF(db[[#This Row],[QTY/ CTN B]]="","",RIGHT(db[[#This Row],[QTY/ CTN B]],LEN(db[[#This Row],[QTY/ CTN B]])-SEARCH(" ",db[[#This Row],[QTY/ CTN B]],1)))</f>
        <v>LSN</v>
      </c>
      <c r="Y137" s="40">
        <f>IF(db[[#This Row],[QTY/ CTN TG]]="",IF(db[[#This Row],[STN TG]]="","",12),LEFT(db[[#This Row],[QTY/ CTN TG]],SEARCH(" ",db[[#This Row],[QTY/ CTN TG]],1)-1))</f>
        <v>12</v>
      </c>
      <c r="Z1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7" s="40" t="str">
        <f>IF(db[[#This Row],[STN K]]="","",IF(db[[#This Row],[STN TG]]="LSN",12,""))</f>
        <v/>
      </c>
      <c r="AB137" s="40" t="str">
        <f>IF(db[[#This Row],[STN TG]]="LSN","PCS","")</f>
        <v/>
      </c>
      <c r="AC137" s="40">
        <f>db[[#This Row],[QTY B]]*IF(db[[#This Row],[QTY TG]]="",1,db[[#This Row],[QTY TG]])*IF(db[[#This Row],[QTY K]]="",1,db[[#This Row],[QTY K]])</f>
        <v>1728</v>
      </c>
      <c r="AD137" s="40" t="str">
        <f>IF(db[[#This Row],[STN K]]="",IF(db[[#This Row],[STN TG]]="",db[[#This Row],[STN B]],db[[#This Row],[STN TG]]),db[[#This Row],[STN K]])</f>
        <v>PCS</v>
      </c>
      <c r="AE137" s="40"/>
    </row>
    <row r="138" spans="1:31" ht="16.5" customHeight="1" x14ac:dyDescent="0.25">
      <c r="A138" s="40">
        <f t="shared" si="2"/>
        <v>137</v>
      </c>
      <c r="B138" s="5" t="str">
        <f>LOWER(SUBSTITUTE(SUBSTITUTE(SUBSTITUTE(SUBSTITUTE(SUBSTITUTE(SUBSTITUTE(SUBSTITUTE(SUBSTITUTE(db[[#This Row],[NB BM]]," ",),".",""),"-",""),"(",""),")",""),"/",""),"""",""),"+",""))</f>
        <v>bpgelgp1053gus038mm</v>
      </c>
      <c r="C138" s="5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D138" s="5" t="str">
        <f>LOWER(SUBSTITUTE(SUBSTITUTE(SUBSTITUTE(SUBSTITUTE(SUBSTITUTE(SUBSTITUTE(SUBSTITUTE(SUBSTITUTE(SUBSTITUTE(db[[#This Row],[NB PAJAK]]," ",""),"-",""),"(",""),")",""),".",""),",",""),"/",""),"""",""),"+",""))</f>
        <v/>
      </c>
      <c r="E13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bpgelgp1053gus038mm144lsnuntana</v>
      </c>
      <c r="F13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ballpengelgp1053gus038mm144lsn</v>
      </c>
      <c r="G138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ballpengelgp1053gus038mmuntana</v>
      </c>
      <c r="H13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ballpengelgp1053gus038mm144lsnuntana</v>
      </c>
      <c r="I138" s="2" t="s">
        <v>2910</v>
      </c>
      <c r="J138" s="2" t="s">
        <v>2904</v>
      </c>
      <c r="K138" s="14"/>
      <c r="L138" s="2" t="s">
        <v>1336</v>
      </c>
      <c r="M138" s="33" t="e">
        <f>IF(db[[#This Row],[NB NOTA_C]]="","",COUNTIF([2]!B_MSK[concat],db[[#This Row],[NB NOTA_C]]))</f>
        <v>#REF!</v>
      </c>
      <c r="N138" s="9" t="s">
        <v>1347</v>
      </c>
      <c r="O138" s="5" t="s">
        <v>1391</v>
      </c>
      <c r="P138" s="2" t="s">
        <v>2443</v>
      </c>
      <c r="Q138" s="5"/>
      <c r="R138" s="5" t="str">
        <f>IF(db[[#This Row],[QTY/ CTN]]="","",SUBSTITUTE(SUBSTITUTE(SUBSTITUTE(db[[#This Row],[QTY/ CTN]]," ","_",2),"(",""),")","")&amp;"_")</f>
        <v>144 LSN_</v>
      </c>
      <c r="S138" s="5">
        <f>IF(db[[#This Row],[H_QTY/ CTN]]="","",SEARCH("_",db[[#This Row],[H_QTY/ CTN]]))</f>
        <v>8</v>
      </c>
      <c r="T138" s="5">
        <f>IF(db[[#This Row],[H_QTY/ CTN]]="","",LEN(db[[#This Row],[H_QTY/ CTN]]))</f>
        <v>8</v>
      </c>
      <c r="U138" s="40" t="str">
        <f>IF(db[[#This Row],[H_QTY/ CTN]]="","",LEFT(db[[#This Row],[H_QTY/ CTN]],db[[#This Row],[H_1]]-1))</f>
        <v>144 LSN</v>
      </c>
      <c r="V138" s="40" t="str">
        <f>IF(NOT(db[[#This Row],[H_1]]=db[[#This Row],[H_2]]),MID(db[[#This Row],[H_QTY/ CTN]],db[[#This Row],[H_1]]+1,db[[#This Row],[H_2]]-db[[#This Row],[H_1]]-1),"")</f>
        <v/>
      </c>
      <c r="W138" s="40" t="str">
        <f>IF(db[[#This Row],[QTY/ CTN B]]="","",LEFT(db[[#This Row],[QTY/ CTN B]],SEARCH(" ",db[[#This Row],[QTY/ CTN B]],1)-1))</f>
        <v>144</v>
      </c>
      <c r="X138" s="40" t="str">
        <f>IF(db[[#This Row],[QTY/ CTN B]]="","",RIGHT(db[[#This Row],[QTY/ CTN B]],LEN(db[[#This Row],[QTY/ CTN B]])-SEARCH(" ",db[[#This Row],[QTY/ CTN B]],1)))</f>
        <v>LSN</v>
      </c>
      <c r="Y138" s="40">
        <f>IF(db[[#This Row],[QTY/ CTN TG]]="",IF(db[[#This Row],[STN TG]]="","",12),LEFT(db[[#This Row],[QTY/ CTN TG]],SEARCH(" ",db[[#This Row],[QTY/ CTN TG]],1)-1))</f>
        <v>12</v>
      </c>
      <c r="Z1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8" s="40" t="str">
        <f>IF(db[[#This Row],[STN K]]="","",IF(db[[#This Row],[STN TG]]="LSN",12,""))</f>
        <v/>
      </c>
      <c r="AB138" s="40" t="str">
        <f>IF(db[[#This Row],[STN TG]]="LSN","PCS","")</f>
        <v/>
      </c>
      <c r="AC138" s="40">
        <f>db[[#This Row],[QTY B]]*IF(db[[#This Row],[QTY TG]]="",1,db[[#This Row],[QTY TG]])*IF(db[[#This Row],[QTY K]]="",1,db[[#This Row],[QTY K]])</f>
        <v>1728</v>
      </c>
      <c r="AD138" s="40" t="str">
        <f>IF(db[[#This Row],[STN K]]="",IF(db[[#This Row],[STN TG]]="",db[[#This Row],[STN B]],db[[#This Row],[STN TG]]),db[[#This Row],[STN K]])</f>
        <v>PCS</v>
      </c>
      <c r="AE138" s="40"/>
    </row>
    <row r="139" spans="1:31" ht="16.5" customHeight="1" x14ac:dyDescent="0.25">
      <c r="A139" s="40">
        <f t="shared" si="2"/>
        <v>138</v>
      </c>
      <c r="B139" s="5" t="str">
        <f>LOWER(SUBSTITUTE(SUBSTITUTE(SUBSTITUTE(SUBSTITUTE(SUBSTITUTE(SUBSTITUTE(SUBSTITUTE(SUBSTITUTE(db[[#This Row],[NB BM]]," ",),".",""),"-",""),"(",""),")",""),"/",""),"""",""),"+",""))</f>
        <v>bpgelgp2035gajah</v>
      </c>
      <c r="C139" s="5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D139" s="5" t="str">
        <f>LOWER(SUBSTITUTE(SUBSTITUTE(SUBSTITUTE(SUBSTITUTE(SUBSTITUTE(SUBSTITUTE(SUBSTITUTE(SUBSTITUTE(SUBSTITUTE(db[[#This Row],[NB PAJAK]]," ",""),"-",""),"(",""),")",""),".",""),",",""),"/",""),"""",""),"+",""))</f>
        <v/>
      </c>
      <c r="E13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bpgelgp2035gajah144lsnuntana</v>
      </c>
      <c r="F13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ballpengelgp2035gajah144lsn</v>
      </c>
      <c r="G139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ballpengelgp2035gajahuntana</v>
      </c>
      <c r="H13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ballpengelgp2035gajah144lsnuntana</v>
      </c>
      <c r="I139" s="2" t="s">
        <v>2912</v>
      </c>
      <c r="J139" s="2" t="s">
        <v>2906</v>
      </c>
      <c r="K139" s="14"/>
      <c r="L139" s="2" t="s">
        <v>1336</v>
      </c>
      <c r="M139" s="33" t="e">
        <f>IF(db[[#This Row],[NB NOTA_C]]="","",COUNTIF([2]!B_MSK[concat],db[[#This Row],[NB NOTA_C]]))</f>
        <v>#REF!</v>
      </c>
      <c r="N139" s="9" t="s">
        <v>1347</v>
      </c>
      <c r="O139" s="5" t="s">
        <v>1391</v>
      </c>
      <c r="P139" s="2" t="s">
        <v>2443</v>
      </c>
      <c r="Q139" s="5"/>
      <c r="R139" s="5" t="str">
        <f>IF(db[[#This Row],[QTY/ CTN]]="","",SUBSTITUTE(SUBSTITUTE(SUBSTITUTE(db[[#This Row],[QTY/ CTN]]," ","_",2),"(",""),")","")&amp;"_")</f>
        <v>144 LSN_</v>
      </c>
      <c r="S139" s="5">
        <f>IF(db[[#This Row],[H_QTY/ CTN]]="","",SEARCH("_",db[[#This Row],[H_QTY/ CTN]]))</f>
        <v>8</v>
      </c>
      <c r="T139" s="5">
        <f>IF(db[[#This Row],[H_QTY/ CTN]]="","",LEN(db[[#This Row],[H_QTY/ CTN]]))</f>
        <v>8</v>
      </c>
      <c r="U139" s="40" t="str">
        <f>IF(db[[#This Row],[H_QTY/ CTN]]="","",LEFT(db[[#This Row],[H_QTY/ CTN]],db[[#This Row],[H_1]]-1))</f>
        <v>144 LSN</v>
      </c>
      <c r="V139" s="40" t="str">
        <f>IF(NOT(db[[#This Row],[H_1]]=db[[#This Row],[H_2]]),MID(db[[#This Row],[H_QTY/ CTN]],db[[#This Row],[H_1]]+1,db[[#This Row],[H_2]]-db[[#This Row],[H_1]]-1),"")</f>
        <v/>
      </c>
      <c r="W139" s="40" t="str">
        <f>IF(db[[#This Row],[QTY/ CTN B]]="","",LEFT(db[[#This Row],[QTY/ CTN B]],SEARCH(" ",db[[#This Row],[QTY/ CTN B]],1)-1))</f>
        <v>144</v>
      </c>
      <c r="X139" s="40" t="str">
        <f>IF(db[[#This Row],[QTY/ CTN B]]="","",RIGHT(db[[#This Row],[QTY/ CTN B]],LEN(db[[#This Row],[QTY/ CTN B]])-SEARCH(" ",db[[#This Row],[QTY/ CTN B]],1)))</f>
        <v>LSN</v>
      </c>
      <c r="Y139" s="40">
        <f>IF(db[[#This Row],[QTY/ CTN TG]]="",IF(db[[#This Row],[STN TG]]="","",12),LEFT(db[[#This Row],[QTY/ CTN TG]],SEARCH(" ",db[[#This Row],[QTY/ CTN TG]],1)-1))</f>
        <v>12</v>
      </c>
      <c r="Z1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9" s="40" t="str">
        <f>IF(db[[#This Row],[STN K]]="","",IF(db[[#This Row],[STN TG]]="LSN",12,""))</f>
        <v/>
      </c>
      <c r="AB139" s="40" t="str">
        <f>IF(db[[#This Row],[STN TG]]="LSN","PCS","")</f>
        <v/>
      </c>
      <c r="AC139" s="40">
        <f>db[[#This Row],[QTY B]]*IF(db[[#This Row],[QTY TG]]="",1,db[[#This Row],[QTY TG]])*IF(db[[#This Row],[QTY K]]="",1,db[[#This Row],[QTY K]])</f>
        <v>1728</v>
      </c>
      <c r="AD139" s="40" t="str">
        <f>IF(db[[#This Row],[STN K]]="",IF(db[[#This Row],[STN TG]]="",db[[#This Row],[STN B]],db[[#This Row],[STN TG]]),db[[#This Row],[STN K]])</f>
        <v>PCS</v>
      </c>
      <c r="AE139" s="40"/>
    </row>
    <row r="140" spans="1:31" ht="16.5" customHeight="1" x14ac:dyDescent="0.25">
      <c r="A140" s="40">
        <f t="shared" si="2"/>
        <v>139</v>
      </c>
      <c r="B140" s="5" t="str">
        <f>LOWER(SUBSTITUTE(SUBSTITUTE(SUBSTITUTE(SUBSTITUTE(SUBSTITUTE(SUBSTITUTE(SUBSTITUTE(SUBSTITUTE(db[[#This Row],[NB BM]]," ",),".",""),"-",""),"(",""),")",""),"/",""),"""",""),"+",""))</f>
        <v>bpgelgp2036038mmgardensecretbotanical</v>
      </c>
      <c r="C140" s="5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D140" s="5" t="str">
        <f>LOWER(SUBSTITUTE(SUBSTITUTE(SUBSTITUTE(SUBSTITUTE(SUBSTITUTE(SUBSTITUTE(SUBSTITUTE(SUBSTITUTE(SUBSTITUTE(db[[#This Row],[NB PAJAK]]," ",""),"-",""),"(",""),")",""),".",""),",",""),"/",""),"""",""),"+",""))</f>
        <v/>
      </c>
      <c r="E14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bpgelgp2036038mmgardensecretbotanical144lsnuntana</v>
      </c>
      <c r="F14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ballpengelgp2036038mmgardensecretbotanical144lsn</v>
      </c>
      <c r="G140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ballpengelgp2036038mmgardensecretbotanicaluntana</v>
      </c>
      <c r="H14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ballpengelgp2036038mmgardensecretbotanical144lsnuntana</v>
      </c>
      <c r="I140" s="2" t="s">
        <v>2911</v>
      </c>
      <c r="J140" s="2" t="s">
        <v>2905</v>
      </c>
      <c r="K140" s="14"/>
      <c r="L140" s="2" t="s">
        <v>1336</v>
      </c>
      <c r="M140" s="33" t="e">
        <f>IF(db[[#This Row],[NB NOTA_C]]="","",COUNTIF([2]!B_MSK[concat],db[[#This Row],[NB NOTA_C]]))</f>
        <v>#REF!</v>
      </c>
      <c r="N140" s="9" t="s">
        <v>1347</v>
      </c>
      <c r="O140" s="5" t="s">
        <v>1391</v>
      </c>
      <c r="P140" s="2" t="s">
        <v>2443</v>
      </c>
      <c r="Q140" s="5"/>
      <c r="R140" s="5" t="str">
        <f>IF(db[[#This Row],[QTY/ CTN]]="","",SUBSTITUTE(SUBSTITUTE(SUBSTITUTE(db[[#This Row],[QTY/ CTN]]," ","_",2),"(",""),")","")&amp;"_")</f>
        <v>144 LSN_</v>
      </c>
      <c r="S140" s="5">
        <f>IF(db[[#This Row],[H_QTY/ CTN]]="","",SEARCH("_",db[[#This Row],[H_QTY/ CTN]]))</f>
        <v>8</v>
      </c>
      <c r="T140" s="5">
        <f>IF(db[[#This Row],[H_QTY/ CTN]]="","",LEN(db[[#This Row],[H_QTY/ CTN]]))</f>
        <v>8</v>
      </c>
      <c r="U140" s="40" t="str">
        <f>IF(db[[#This Row],[H_QTY/ CTN]]="","",LEFT(db[[#This Row],[H_QTY/ CTN]],db[[#This Row],[H_1]]-1))</f>
        <v>144 LSN</v>
      </c>
      <c r="V140" s="40" t="str">
        <f>IF(NOT(db[[#This Row],[H_1]]=db[[#This Row],[H_2]]),MID(db[[#This Row],[H_QTY/ CTN]],db[[#This Row],[H_1]]+1,db[[#This Row],[H_2]]-db[[#This Row],[H_1]]-1),"")</f>
        <v/>
      </c>
      <c r="W140" s="40" t="str">
        <f>IF(db[[#This Row],[QTY/ CTN B]]="","",LEFT(db[[#This Row],[QTY/ CTN B]],SEARCH(" ",db[[#This Row],[QTY/ CTN B]],1)-1))</f>
        <v>144</v>
      </c>
      <c r="X140" s="40" t="str">
        <f>IF(db[[#This Row],[QTY/ CTN B]]="","",RIGHT(db[[#This Row],[QTY/ CTN B]],LEN(db[[#This Row],[QTY/ CTN B]])-SEARCH(" ",db[[#This Row],[QTY/ CTN B]],1)))</f>
        <v>LSN</v>
      </c>
      <c r="Y140" s="40">
        <f>IF(db[[#This Row],[QTY/ CTN TG]]="",IF(db[[#This Row],[STN TG]]="","",12),LEFT(db[[#This Row],[QTY/ CTN TG]],SEARCH(" ",db[[#This Row],[QTY/ CTN TG]],1)-1))</f>
        <v>12</v>
      </c>
      <c r="Z1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0" s="40" t="str">
        <f>IF(db[[#This Row],[STN K]]="","",IF(db[[#This Row],[STN TG]]="LSN",12,""))</f>
        <v/>
      </c>
      <c r="AB140" s="40" t="str">
        <f>IF(db[[#This Row],[STN TG]]="LSN","PCS","")</f>
        <v/>
      </c>
      <c r="AC140" s="40">
        <f>db[[#This Row],[QTY B]]*IF(db[[#This Row],[QTY TG]]="",1,db[[#This Row],[QTY TG]])*IF(db[[#This Row],[QTY K]]="",1,db[[#This Row],[QTY K]])</f>
        <v>1728</v>
      </c>
      <c r="AD140" s="40" t="str">
        <f>IF(db[[#This Row],[STN K]]="",IF(db[[#This Row],[STN TG]]="",db[[#This Row],[STN B]],db[[#This Row],[STN TG]]),db[[#This Row],[STN K]])</f>
        <v>PCS</v>
      </c>
      <c r="AE140" s="40"/>
    </row>
    <row r="141" spans="1:31" ht="16.5" customHeight="1" x14ac:dyDescent="0.25">
      <c r="A141" s="40">
        <f t="shared" si="2"/>
        <v>140</v>
      </c>
      <c r="B141" s="5" t="str">
        <f>LOWER(SUBSTITUTE(SUBSTITUTE(SUBSTITUTE(SUBSTITUTE(SUBSTITUTE(SUBSTITUTE(SUBSTITUTE(SUBSTITUTE(db[[#This Row],[NB BM]]," ",),".",""),"-",""),"(",""),")",""),"/",""),"""",""),"+",""))</f>
        <v>bpgelgp2037ikan</v>
      </c>
      <c r="C141" s="5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D141" s="5" t="str">
        <f>LOWER(SUBSTITUTE(SUBSTITUTE(SUBSTITUTE(SUBSTITUTE(SUBSTITUTE(SUBSTITUTE(SUBSTITUTE(SUBSTITUTE(SUBSTITUTE(db[[#This Row],[NB PAJAK]]," ",""),"-",""),"(",""),")",""),".",""),",",""),"/",""),"""",""),"+",""))</f>
        <v/>
      </c>
      <c r="E14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bpgelgp2037ikan144lsnuntana</v>
      </c>
      <c r="F14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ballpengelgp2037ikan144lsn</v>
      </c>
      <c r="G141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ballpengelgp2037ikanuntana</v>
      </c>
      <c r="H14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ballpengelgp2037ikan144lsnuntana</v>
      </c>
      <c r="I141" s="2" t="s">
        <v>2908</v>
      </c>
      <c r="J141" s="2" t="s">
        <v>2903</v>
      </c>
      <c r="K141" s="14"/>
      <c r="L141" s="2" t="s">
        <v>1336</v>
      </c>
      <c r="M141" s="33" t="e">
        <f>IF(db[[#This Row],[NB NOTA_C]]="","",COUNTIF([2]!B_MSK[concat],db[[#This Row],[NB NOTA_C]]))</f>
        <v>#REF!</v>
      </c>
      <c r="N141" s="9" t="s">
        <v>1347</v>
      </c>
      <c r="O141" s="5" t="s">
        <v>1391</v>
      </c>
      <c r="P141" s="2" t="s">
        <v>2443</v>
      </c>
      <c r="Q141" s="5"/>
      <c r="R141" s="5" t="str">
        <f>IF(db[[#This Row],[QTY/ CTN]]="","",SUBSTITUTE(SUBSTITUTE(SUBSTITUTE(db[[#This Row],[QTY/ CTN]]," ","_",2),"(",""),")","")&amp;"_")</f>
        <v>144 LSN_</v>
      </c>
      <c r="S141" s="5">
        <f>IF(db[[#This Row],[H_QTY/ CTN]]="","",SEARCH("_",db[[#This Row],[H_QTY/ CTN]]))</f>
        <v>8</v>
      </c>
      <c r="T141" s="5">
        <f>IF(db[[#This Row],[H_QTY/ CTN]]="","",LEN(db[[#This Row],[H_QTY/ CTN]]))</f>
        <v>8</v>
      </c>
      <c r="U141" s="40" t="str">
        <f>IF(db[[#This Row],[H_QTY/ CTN]]="","",LEFT(db[[#This Row],[H_QTY/ CTN]],db[[#This Row],[H_1]]-1))</f>
        <v>144 LSN</v>
      </c>
      <c r="V141" s="40" t="str">
        <f>IF(NOT(db[[#This Row],[H_1]]=db[[#This Row],[H_2]]),MID(db[[#This Row],[H_QTY/ CTN]],db[[#This Row],[H_1]]+1,db[[#This Row],[H_2]]-db[[#This Row],[H_1]]-1),"")</f>
        <v/>
      </c>
      <c r="W141" s="40" t="str">
        <f>IF(db[[#This Row],[QTY/ CTN B]]="","",LEFT(db[[#This Row],[QTY/ CTN B]],SEARCH(" ",db[[#This Row],[QTY/ CTN B]],1)-1))</f>
        <v>144</v>
      </c>
      <c r="X141" s="40" t="str">
        <f>IF(db[[#This Row],[QTY/ CTN B]]="","",RIGHT(db[[#This Row],[QTY/ CTN B]],LEN(db[[#This Row],[QTY/ CTN B]])-SEARCH(" ",db[[#This Row],[QTY/ CTN B]],1)))</f>
        <v>LSN</v>
      </c>
      <c r="Y141" s="40">
        <f>IF(db[[#This Row],[QTY/ CTN TG]]="",IF(db[[#This Row],[STN TG]]="","",12),LEFT(db[[#This Row],[QTY/ CTN TG]],SEARCH(" ",db[[#This Row],[QTY/ CTN TG]],1)-1))</f>
        <v>12</v>
      </c>
      <c r="Z1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1" s="40" t="str">
        <f>IF(db[[#This Row],[STN K]]="","",IF(db[[#This Row],[STN TG]]="LSN",12,""))</f>
        <v/>
      </c>
      <c r="AB141" s="40" t="str">
        <f>IF(db[[#This Row],[STN TG]]="LSN","PCS","")</f>
        <v/>
      </c>
      <c r="AC141" s="40">
        <f>db[[#This Row],[QTY B]]*IF(db[[#This Row],[QTY TG]]="",1,db[[#This Row],[QTY TG]])*IF(db[[#This Row],[QTY K]]="",1,db[[#This Row],[QTY K]])</f>
        <v>1728</v>
      </c>
      <c r="AD141" s="40" t="str">
        <f>IF(db[[#This Row],[STN K]]="",IF(db[[#This Row],[STN TG]]="",db[[#This Row],[STN B]],db[[#This Row],[STN TG]]),db[[#This Row],[STN K]])</f>
        <v>PCS</v>
      </c>
      <c r="AE141" s="40"/>
    </row>
    <row r="142" spans="1:31" ht="16.5" customHeight="1" x14ac:dyDescent="0.25">
      <c r="A142" s="40">
        <f t="shared" si="2"/>
        <v>141</v>
      </c>
      <c r="B142" s="5" t="str">
        <f>LOWER(SUBSTITUTE(SUBSTITUTE(SUBSTITUTE(SUBSTITUTE(SUBSTITUTE(SUBSTITUTE(SUBSTITUTE(SUBSTITUTE(db[[#This Row],[NB BM]]," ",),".",""),"-",""),"(",""),")",""),"/",""),"""",""),"+",""))</f>
        <v>bpgelgp801035mmtakemeaway</v>
      </c>
      <c r="C142" s="5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D142" s="5" t="str">
        <f>LOWER(SUBSTITUTE(SUBSTITUTE(SUBSTITUTE(SUBSTITUTE(SUBSTITUTE(SUBSTITUTE(SUBSTITUTE(SUBSTITUTE(SUBSTITUTE(db[[#This Row],[NB PAJAK]]," ",""),"-",""),"(",""),")",""),".",""),",",""),"/",""),"""",""),"+",""))</f>
        <v/>
      </c>
      <c r="E14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bpgelgp801035mmtakemeaway144lsnuntana</v>
      </c>
      <c r="F14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ballpengelgp801035mmtakemeaway144lsn</v>
      </c>
      <c r="G142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ballpengelgp801035mmtakemeawayuntana</v>
      </c>
      <c r="H14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ballpengelgp801035mmtakemeaway144lsnuntana</v>
      </c>
      <c r="I142" s="2" t="s">
        <v>2907</v>
      </c>
      <c r="J142" s="2" t="s">
        <v>2901</v>
      </c>
      <c r="K142" s="14"/>
      <c r="L142" s="2" t="s">
        <v>1336</v>
      </c>
      <c r="M142" s="33" t="e">
        <f>IF(db[[#This Row],[NB NOTA_C]]="","",COUNTIF([2]!B_MSK[concat],db[[#This Row],[NB NOTA_C]]))</f>
        <v>#REF!</v>
      </c>
      <c r="N142" s="9" t="s">
        <v>1347</v>
      </c>
      <c r="O142" s="5" t="s">
        <v>1391</v>
      </c>
      <c r="P142" s="2" t="s">
        <v>2443</v>
      </c>
      <c r="Q142" s="5"/>
      <c r="R142" s="5" t="str">
        <f>IF(db[[#This Row],[QTY/ CTN]]="","",SUBSTITUTE(SUBSTITUTE(SUBSTITUTE(db[[#This Row],[QTY/ CTN]]," ","_",2),"(",""),")","")&amp;"_")</f>
        <v>144 LSN_</v>
      </c>
      <c r="S142" s="5">
        <f>IF(db[[#This Row],[H_QTY/ CTN]]="","",SEARCH("_",db[[#This Row],[H_QTY/ CTN]]))</f>
        <v>8</v>
      </c>
      <c r="T142" s="5">
        <f>IF(db[[#This Row],[H_QTY/ CTN]]="","",LEN(db[[#This Row],[H_QTY/ CTN]]))</f>
        <v>8</v>
      </c>
      <c r="U142" s="40" t="str">
        <f>IF(db[[#This Row],[H_QTY/ CTN]]="","",LEFT(db[[#This Row],[H_QTY/ CTN]],db[[#This Row],[H_1]]-1))</f>
        <v>144 LSN</v>
      </c>
      <c r="V142" s="40" t="str">
        <f>IF(NOT(db[[#This Row],[H_1]]=db[[#This Row],[H_2]]),MID(db[[#This Row],[H_QTY/ CTN]],db[[#This Row],[H_1]]+1,db[[#This Row],[H_2]]-db[[#This Row],[H_1]]-1),"")</f>
        <v/>
      </c>
      <c r="W142" s="40" t="str">
        <f>IF(db[[#This Row],[QTY/ CTN B]]="","",LEFT(db[[#This Row],[QTY/ CTN B]],SEARCH(" ",db[[#This Row],[QTY/ CTN B]],1)-1))</f>
        <v>144</v>
      </c>
      <c r="X142" s="40" t="str">
        <f>IF(db[[#This Row],[QTY/ CTN B]]="","",RIGHT(db[[#This Row],[QTY/ CTN B]],LEN(db[[#This Row],[QTY/ CTN B]])-SEARCH(" ",db[[#This Row],[QTY/ CTN B]],1)))</f>
        <v>LSN</v>
      </c>
      <c r="Y142" s="40">
        <f>IF(db[[#This Row],[QTY/ CTN TG]]="",IF(db[[#This Row],[STN TG]]="","",12),LEFT(db[[#This Row],[QTY/ CTN TG]],SEARCH(" ",db[[#This Row],[QTY/ CTN TG]],1)-1))</f>
        <v>12</v>
      </c>
      <c r="Z1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2" s="40" t="str">
        <f>IF(db[[#This Row],[STN K]]="","",IF(db[[#This Row],[STN TG]]="LSN",12,""))</f>
        <v/>
      </c>
      <c r="AB142" s="40" t="str">
        <f>IF(db[[#This Row],[STN TG]]="LSN","PCS","")</f>
        <v/>
      </c>
      <c r="AC142" s="40">
        <f>db[[#This Row],[QTY B]]*IF(db[[#This Row],[QTY TG]]="",1,db[[#This Row],[QTY TG]])*IF(db[[#This Row],[QTY K]]="",1,db[[#This Row],[QTY K]])</f>
        <v>1728</v>
      </c>
      <c r="AD142" s="40" t="str">
        <f>IF(db[[#This Row],[STN K]]="",IF(db[[#This Row],[STN TG]]="",db[[#This Row],[STN B]],db[[#This Row],[STN TG]]),db[[#This Row],[STN K]])</f>
        <v>PCS</v>
      </c>
      <c r="AE142" s="40"/>
    </row>
    <row r="143" spans="1:31" ht="16.5" customHeight="1" x14ac:dyDescent="0.25">
      <c r="A143" s="40">
        <f t="shared" si="2"/>
        <v>142</v>
      </c>
      <c r="B143" s="5" t="str">
        <f>LOWER(SUBSTITUTE(SUBSTITUTE(SUBSTITUTE(SUBSTITUTE(SUBSTITUTE(SUBSTITUTE(SUBSTITUTE(SUBSTITUTE(db[[#This Row],[NB BM]]," ",),".",""),"-",""),"(",""),")",""),"/",""),"""",""),"+",""))</f>
        <v>bpgelgp802035mmlemons</v>
      </c>
      <c r="C143" s="5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D143" s="5" t="str">
        <f>LOWER(SUBSTITUTE(SUBSTITUTE(SUBSTITUTE(SUBSTITUTE(SUBSTITUTE(SUBSTITUTE(SUBSTITUTE(SUBSTITUTE(SUBSTITUTE(db[[#This Row],[NB PAJAK]]," ",""),"-",""),"(",""),")",""),".",""),",",""),"/",""),"""",""),"+",""))</f>
        <v/>
      </c>
      <c r="E14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bpgelgp802035mmlemons144lsnuntana</v>
      </c>
      <c r="F14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ballpengelgp802035mmlemons144lsn</v>
      </c>
      <c r="G143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ballpengelgp802035mmlemonsuntana</v>
      </c>
      <c r="H14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ballpengelgp802035mmlemons144lsnuntana</v>
      </c>
      <c r="I143" s="2" t="s">
        <v>2909</v>
      </c>
      <c r="J143" s="2" t="s">
        <v>2902</v>
      </c>
      <c r="K143" s="14"/>
      <c r="L143" s="2" t="s">
        <v>1336</v>
      </c>
      <c r="M143" s="33" t="e">
        <f>IF(db[[#This Row],[NB NOTA_C]]="","",COUNTIF([2]!B_MSK[concat],db[[#This Row],[NB NOTA_C]]))</f>
        <v>#REF!</v>
      </c>
      <c r="N143" s="9" t="s">
        <v>1347</v>
      </c>
      <c r="O143" s="5" t="s">
        <v>1391</v>
      </c>
      <c r="P143" s="2" t="s">
        <v>2443</v>
      </c>
      <c r="Q143" s="5"/>
      <c r="R143" s="5" t="str">
        <f>IF(db[[#This Row],[QTY/ CTN]]="","",SUBSTITUTE(SUBSTITUTE(SUBSTITUTE(db[[#This Row],[QTY/ CTN]]," ","_",2),"(",""),")","")&amp;"_")</f>
        <v>144 LSN_</v>
      </c>
      <c r="S143" s="5">
        <f>IF(db[[#This Row],[H_QTY/ CTN]]="","",SEARCH("_",db[[#This Row],[H_QTY/ CTN]]))</f>
        <v>8</v>
      </c>
      <c r="T143" s="5">
        <f>IF(db[[#This Row],[H_QTY/ CTN]]="","",LEN(db[[#This Row],[H_QTY/ CTN]]))</f>
        <v>8</v>
      </c>
      <c r="U143" s="40" t="str">
        <f>IF(db[[#This Row],[H_QTY/ CTN]]="","",LEFT(db[[#This Row],[H_QTY/ CTN]],db[[#This Row],[H_1]]-1))</f>
        <v>144 LSN</v>
      </c>
      <c r="V143" s="40" t="str">
        <f>IF(NOT(db[[#This Row],[H_1]]=db[[#This Row],[H_2]]),MID(db[[#This Row],[H_QTY/ CTN]],db[[#This Row],[H_1]]+1,db[[#This Row],[H_2]]-db[[#This Row],[H_1]]-1),"")</f>
        <v/>
      </c>
      <c r="W143" s="40" t="str">
        <f>IF(db[[#This Row],[QTY/ CTN B]]="","",LEFT(db[[#This Row],[QTY/ CTN B]],SEARCH(" ",db[[#This Row],[QTY/ CTN B]],1)-1))</f>
        <v>144</v>
      </c>
      <c r="X143" s="40" t="str">
        <f>IF(db[[#This Row],[QTY/ CTN B]]="","",RIGHT(db[[#This Row],[QTY/ CTN B]],LEN(db[[#This Row],[QTY/ CTN B]])-SEARCH(" ",db[[#This Row],[QTY/ CTN B]],1)))</f>
        <v>LSN</v>
      </c>
      <c r="Y143" s="40">
        <f>IF(db[[#This Row],[QTY/ CTN TG]]="",IF(db[[#This Row],[STN TG]]="","",12),LEFT(db[[#This Row],[QTY/ CTN TG]],SEARCH(" ",db[[#This Row],[QTY/ CTN TG]],1)-1))</f>
        <v>12</v>
      </c>
      <c r="Z1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3" s="40" t="str">
        <f>IF(db[[#This Row],[STN K]]="","",IF(db[[#This Row],[STN TG]]="LSN",12,""))</f>
        <v/>
      </c>
      <c r="AB143" s="40" t="str">
        <f>IF(db[[#This Row],[STN TG]]="LSN","PCS","")</f>
        <v/>
      </c>
      <c r="AC143" s="40">
        <f>db[[#This Row],[QTY B]]*IF(db[[#This Row],[QTY TG]]="",1,db[[#This Row],[QTY TG]])*IF(db[[#This Row],[QTY K]]="",1,db[[#This Row],[QTY K]])</f>
        <v>1728</v>
      </c>
      <c r="AD143" s="40" t="str">
        <f>IF(db[[#This Row],[STN K]]="",IF(db[[#This Row],[STN TG]]="",db[[#This Row],[STN B]],db[[#This Row],[STN TG]]),db[[#This Row],[STN K]])</f>
        <v>PCS</v>
      </c>
      <c r="AE143" s="40"/>
    </row>
    <row r="144" spans="1:31" ht="16.5" customHeight="1" x14ac:dyDescent="0.25">
      <c r="A144" s="40">
        <f t="shared" si="2"/>
        <v>143</v>
      </c>
      <c r="B144" s="5" t="str">
        <f>LOWER(SUBSTITUTE(SUBSTITUTE(SUBSTITUTE(SUBSTITUTE(SUBSTITUTE(SUBSTITUTE(SUBSTITUTE(SUBSTITUTE(db[[#This Row],[NB BM]]," ",),".",""),"-",""),"(",""),")",""),"/",""),"""",""),"+",""))</f>
        <v>ballpengelht1020ht610newjell038mm</v>
      </c>
      <c r="C144" s="5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D144" s="5" t="str">
        <f>LOWER(SUBSTITUTE(SUBSTITUTE(SUBSTITUTE(SUBSTITUTE(SUBSTITUTE(SUBSTITUTE(SUBSTITUTE(SUBSTITUTE(SUBSTITUTE(db[[#This Row],[NB PAJAK]]," ",""),"-",""),"(",""),")",""),".",""),",",""),"/",""),"""",""),"+",""))</f>
        <v/>
      </c>
      <c r="E14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ballpengelht1020ht610newjell038mm144lsnuntana</v>
      </c>
      <c r="F14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ballpengelht1020ht601newjell038mm144lsn</v>
      </c>
      <c r="G144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ballpengelht1020ht601newjell038mmuntana</v>
      </c>
      <c r="H14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ballpengelht1020ht601newjell038mm144lsnuntana</v>
      </c>
      <c r="I144" s="2" t="s">
        <v>820</v>
      </c>
      <c r="J144" s="2" t="s">
        <v>1032</v>
      </c>
      <c r="K144" s="14"/>
      <c r="L144" s="2" t="s">
        <v>1336</v>
      </c>
      <c r="M144" s="34" t="e">
        <f>IF(db[[#This Row],[NB NOTA_C]]="","",COUNTIF([2]!B_MSK[concat],db[[#This Row],[NB NOTA_C]]))</f>
        <v>#REF!</v>
      </c>
      <c r="N144" s="14" t="s">
        <v>1342</v>
      </c>
      <c r="O144" s="2" t="s">
        <v>1391</v>
      </c>
      <c r="P144" s="2" t="s">
        <v>2443</v>
      </c>
      <c r="R144" s="2" t="str">
        <f>IF(db[[#This Row],[QTY/ CTN]]="","",SUBSTITUTE(SUBSTITUTE(SUBSTITUTE(db[[#This Row],[QTY/ CTN]]," ","_",2),"(",""),")","")&amp;"_")</f>
        <v>144 LSN_</v>
      </c>
      <c r="S144" s="2">
        <f>IF(db[[#This Row],[H_QTY/ CTN]]="","",SEARCH("_",db[[#This Row],[H_QTY/ CTN]]))</f>
        <v>8</v>
      </c>
      <c r="T144" s="2">
        <f>IF(db[[#This Row],[H_QTY/ CTN]]="","",LEN(db[[#This Row],[H_QTY/ CTN]]))</f>
        <v>8</v>
      </c>
      <c r="U144" s="41" t="str">
        <f>IF(db[[#This Row],[H_QTY/ CTN]]="","",LEFT(db[[#This Row],[H_QTY/ CTN]],db[[#This Row],[H_1]]-1))</f>
        <v>144 LSN</v>
      </c>
      <c r="V144" s="40" t="str">
        <f>IF(NOT(db[[#This Row],[H_1]]=db[[#This Row],[H_2]]),MID(db[[#This Row],[H_QTY/ CTN]],db[[#This Row],[H_1]]+1,db[[#This Row],[H_2]]-db[[#This Row],[H_1]]-1),"")</f>
        <v/>
      </c>
      <c r="W144" s="40" t="str">
        <f>IF(db[[#This Row],[QTY/ CTN B]]="","",LEFT(db[[#This Row],[QTY/ CTN B]],SEARCH(" ",db[[#This Row],[QTY/ CTN B]],1)-1))</f>
        <v>144</v>
      </c>
      <c r="X144" s="40" t="str">
        <f>IF(db[[#This Row],[QTY/ CTN B]]="","",RIGHT(db[[#This Row],[QTY/ CTN B]],LEN(db[[#This Row],[QTY/ CTN B]])-SEARCH(" ",db[[#This Row],[QTY/ CTN B]],1)))</f>
        <v>LSN</v>
      </c>
      <c r="Y144" s="40">
        <f>IF(db[[#This Row],[QTY/ CTN TG]]="",IF(db[[#This Row],[STN TG]]="","",12),LEFT(db[[#This Row],[QTY/ CTN TG]],SEARCH(" ",db[[#This Row],[QTY/ CTN TG]],1)-1))</f>
        <v>12</v>
      </c>
      <c r="Z1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4" s="40" t="str">
        <f>IF(db[[#This Row],[STN K]]="","",IF(db[[#This Row],[STN TG]]="LSN",12,""))</f>
        <v/>
      </c>
      <c r="AB144" s="40" t="str">
        <f>IF(db[[#This Row],[STN TG]]="LSN","PCS","")</f>
        <v/>
      </c>
      <c r="AC144" s="40">
        <f>db[[#This Row],[QTY B]]*IF(db[[#This Row],[QTY TG]]="",1,db[[#This Row],[QTY TG]])*IF(db[[#This Row],[QTY K]]="",1,db[[#This Row],[QTY K]])</f>
        <v>1728</v>
      </c>
      <c r="AD144" s="40" t="str">
        <f>IF(db[[#This Row],[STN K]]="",IF(db[[#This Row],[STN TG]]="",db[[#This Row],[STN B]],db[[#This Row],[STN TG]]),db[[#This Row],[STN K]])</f>
        <v>PCS</v>
      </c>
      <c r="AE144" s="40"/>
    </row>
    <row r="145" spans="1:31" ht="16.5" customHeight="1" x14ac:dyDescent="0.25">
      <c r="A145" s="40">
        <f t="shared" si="2"/>
        <v>144</v>
      </c>
      <c r="B145" s="5" t="str">
        <f>LOWER(SUBSTITUTE(SUBSTITUTE(SUBSTITUTE(SUBSTITUTE(SUBSTITUTE(SUBSTITUTE(SUBSTITUTE(SUBSTITUTE(db[[#This Row],[NB BM]]," ",),".",""),"-",""),"(",""),")",""),"/",""),"""",""),"+",""))</f>
        <v>bpgeltfg311403mmhightechknock</v>
      </c>
      <c r="C145" s="5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D145" s="5" t="str">
        <f>LOWER(SUBSTITUTE(SUBSTITUTE(SUBSTITUTE(SUBSTITUTE(SUBSTITUTE(SUBSTITUTE(SUBSTITUTE(SUBSTITUTE(SUBSTITUTE(db[[#This Row],[NB PAJAK]]," ",""),"-",""),"(",""),")",""),".",""),",",""),"/",""),"""",""),"+",""))</f>
        <v/>
      </c>
      <c r="E14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bpgeltfg311403mmhightechknock96lsnuntana</v>
      </c>
      <c r="F14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ballpengeltfg311403mmhightechknock96lsn</v>
      </c>
      <c r="G145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ballpengeltfg311403mmhightechknockuntana</v>
      </c>
      <c r="H14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ballpengeltfg311403mmhightechknock96lsnuntana</v>
      </c>
      <c r="I145" s="2" t="s">
        <v>3741</v>
      </c>
      <c r="J145" s="2" t="s">
        <v>3740</v>
      </c>
      <c r="K145" s="14"/>
      <c r="L145" s="2" t="s">
        <v>1336</v>
      </c>
      <c r="M145" s="33" t="e">
        <f>IF(db[[#This Row],[NB NOTA_C]]="","",COUNTIF([2]!B_MSK[concat],db[[#This Row],[NB NOTA_C]]))</f>
        <v>#REF!</v>
      </c>
      <c r="N145" s="9" t="s">
        <v>1342</v>
      </c>
      <c r="O145" s="5" t="s">
        <v>1392</v>
      </c>
      <c r="P145" s="2" t="s">
        <v>2443</v>
      </c>
      <c r="Q145" s="5"/>
      <c r="R145" s="5" t="str">
        <f>IF(db[[#This Row],[QTY/ CTN]]="","",SUBSTITUTE(SUBSTITUTE(SUBSTITUTE(db[[#This Row],[QTY/ CTN]]," ","_",2),"(",""),")","")&amp;"_")</f>
        <v>96 LSN_</v>
      </c>
      <c r="S145" s="5">
        <f>IF(db[[#This Row],[H_QTY/ CTN]]="","",SEARCH("_",db[[#This Row],[H_QTY/ CTN]]))</f>
        <v>7</v>
      </c>
      <c r="T145" s="5">
        <f>IF(db[[#This Row],[H_QTY/ CTN]]="","",LEN(db[[#This Row],[H_QTY/ CTN]]))</f>
        <v>7</v>
      </c>
      <c r="U145" s="40" t="str">
        <f>IF(db[[#This Row],[H_QTY/ CTN]]="","",LEFT(db[[#This Row],[H_QTY/ CTN]],db[[#This Row],[H_1]]-1))</f>
        <v>96 LSN</v>
      </c>
      <c r="V145" s="40" t="str">
        <f>IF(NOT(db[[#This Row],[H_1]]=db[[#This Row],[H_2]]),MID(db[[#This Row],[H_QTY/ CTN]],db[[#This Row],[H_1]]+1,db[[#This Row],[H_2]]-db[[#This Row],[H_1]]-1),"")</f>
        <v/>
      </c>
      <c r="W145" s="40" t="str">
        <f>IF(db[[#This Row],[QTY/ CTN B]]="","",LEFT(db[[#This Row],[QTY/ CTN B]],SEARCH(" ",db[[#This Row],[QTY/ CTN B]],1)-1))</f>
        <v>96</v>
      </c>
      <c r="X145" s="40" t="str">
        <f>IF(db[[#This Row],[QTY/ CTN B]]="","",RIGHT(db[[#This Row],[QTY/ CTN B]],LEN(db[[#This Row],[QTY/ CTN B]])-SEARCH(" ",db[[#This Row],[QTY/ CTN B]],1)))</f>
        <v>LSN</v>
      </c>
      <c r="Y145" s="40">
        <f>IF(db[[#This Row],[QTY/ CTN TG]]="",IF(db[[#This Row],[STN TG]]="","",12),LEFT(db[[#This Row],[QTY/ CTN TG]],SEARCH(" ",db[[#This Row],[QTY/ CTN TG]],1)-1))</f>
        <v>12</v>
      </c>
      <c r="Z1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5" s="40" t="str">
        <f>IF(db[[#This Row],[STN K]]="","",IF(db[[#This Row],[STN TG]]="LSN",12,""))</f>
        <v/>
      </c>
      <c r="AB145" s="40" t="str">
        <f>IF(db[[#This Row],[STN TG]]="LSN","PCS","")</f>
        <v/>
      </c>
      <c r="AC145" s="40">
        <f>db[[#This Row],[QTY B]]*IF(db[[#This Row],[QTY TG]]="",1,db[[#This Row],[QTY TG]])*IF(db[[#This Row],[QTY K]]="",1,db[[#This Row],[QTY K]])</f>
        <v>1152</v>
      </c>
      <c r="AD145" s="40" t="str">
        <f>IF(db[[#This Row],[STN K]]="",IF(db[[#This Row],[STN TG]]="",db[[#This Row],[STN B]],db[[#This Row],[STN TG]]),db[[#This Row],[STN K]])</f>
        <v>PCS</v>
      </c>
      <c r="AE145" s="40"/>
    </row>
    <row r="146" spans="1:31" ht="16.5" customHeight="1" x14ac:dyDescent="0.25">
      <c r="A146" s="40">
        <f t="shared" si="2"/>
        <v>145</v>
      </c>
      <c r="B146" s="5" t="str">
        <f>LOWER(SUBSTITUTE(SUBSTITUTE(SUBSTITUTE(SUBSTITUTE(SUBSTITUTE(SUBSTITUTE(SUBSTITUTE(SUBSTITUTE(db[[#This Row],[NB BM]]," ",),".",""),"-",""),"(",""),")",""),"/",""),"""",""),"+",""))</f>
        <v>bpgeltf1190hitek03mmbiru</v>
      </c>
      <c r="C146" s="5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D146" s="5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E14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bpgeltf1190hitek03mmbiru96lsnuntana</v>
      </c>
      <c r="F14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ballpengeltf1190br03mmhightech96lsn</v>
      </c>
      <c r="G146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ballpengeltf1190br03mmhightechuntana</v>
      </c>
      <c r="H14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ballpengeltf1190br03mmhightech96lsnuntana</v>
      </c>
      <c r="I146" s="2" t="s">
        <v>2070</v>
      </c>
      <c r="J146" s="2" t="s">
        <v>2992</v>
      </c>
      <c r="K146" s="14" t="s">
        <v>2107</v>
      </c>
      <c r="L146" s="2" t="s">
        <v>1336</v>
      </c>
      <c r="M146" s="34" t="e">
        <f>IF(db[[#This Row],[NB NOTA_C]]="","",COUNTIF([2]!B_MSK[concat],db[[#This Row],[NB NOTA_C]]))</f>
        <v>#REF!</v>
      </c>
      <c r="N146" s="14" t="s">
        <v>1342</v>
      </c>
      <c r="O146" s="2" t="s">
        <v>1392</v>
      </c>
      <c r="P146" s="2" t="s">
        <v>2443</v>
      </c>
      <c r="R146" s="2" t="str">
        <f>IF(db[[#This Row],[QTY/ CTN]]="","",SUBSTITUTE(SUBSTITUTE(SUBSTITUTE(db[[#This Row],[QTY/ CTN]]," ","_",2),"(",""),")","")&amp;"_")</f>
        <v>96 LSN_</v>
      </c>
      <c r="S146" s="2">
        <f>IF(db[[#This Row],[H_QTY/ CTN]]="","",SEARCH("_",db[[#This Row],[H_QTY/ CTN]]))</f>
        <v>7</v>
      </c>
      <c r="T146" s="2">
        <f>IF(db[[#This Row],[H_QTY/ CTN]]="","",LEN(db[[#This Row],[H_QTY/ CTN]]))</f>
        <v>7</v>
      </c>
      <c r="U146" s="41" t="str">
        <f>IF(db[[#This Row],[H_QTY/ CTN]]="","",LEFT(db[[#This Row],[H_QTY/ CTN]],db[[#This Row],[H_1]]-1))</f>
        <v>96 LSN</v>
      </c>
      <c r="V146" s="40" t="str">
        <f>IF(NOT(db[[#This Row],[H_1]]=db[[#This Row],[H_2]]),MID(db[[#This Row],[H_QTY/ CTN]],db[[#This Row],[H_1]]+1,db[[#This Row],[H_2]]-db[[#This Row],[H_1]]-1),"")</f>
        <v/>
      </c>
      <c r="W146" s="40" t="str">
        <f>IF(db[[#This Row],[QTY/ CTN B]]="","",LEFT(db[[#This Row],[QTY/ CTN B]],SEARCH(" ",db[[#This Row],[QTY/ CTN B]],1)-1))</f>
        <v>96</v>
      </c>
      <c r="X146" s="40" t="str">
        <f>IF(db[[#This Row],[QTY/ CTN B]]="","",RIGHT(db[[#This Row],[QTY/ CTN B]],LEN(db[[#This Row],[QTY/ CTN B]])-SEARCH(" ",db[[#This Row],[QTY/ CTN B]],1)))</f>
        <v>LSN</v>
      </c>
      <c r="Y146" s="40">
        <f>IF(db[[#This Row],[QTY/ CTN TG]]="",IF(db[[#This Row],[STN TG]]="","",12),LEFT(db[[#This Row],[QTY/ CTN TG]],SEARCH(" ",db[[#This Row],[QTY/ CTN TG]],1)-1))</f>
        <v>12</v>
      </c>
      <c r="Z1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6" s="40" t="str">
        <f>IF(db[[#This Row],[STN K]]="","",IF(db[[#This Row],[STN TG]]="LSN",12,""))</f>
        <v/>
      </c>
      <c r="AB146" s="40" t="str">
        <f>IF(db[[#This Row],[STN TG]]="LSN","PCS","")</f>
        <v/>
      </c>
      <c r="AC146" s="40">
        <f>db[[#This Row],[QTY B]]*IF(db[[#This Row],[QTY TG]]="",1,db[[#This Row],[QTY TG]])*IF(db[[#This Row],[QTY K]]="",1,db[[#This Row],[QTY K]])</f>
        <v>1152</v>
      </c>
      <c r="AD146" s="40" t="str">
        <f>IF(db[[#This Row],[STN K]]="",IF(db[[#This Row],[STN TG]]="",db[[#This Row],[STN B]],db[[#This Row],[STN TG]]),db[[#This Row],[STN K]])</f>
        <v>PCS</v>
      </c>
      <c r="AE146" s="40"/>
    </row>
    <row r="147" spans="1:31" ht="16.5" customHeight="1" x14ac:dyDescent="0.25">
      <c r="A147" s="40">
        <f t="shared" si="2"/>
        <v>146</v>
      </c>
      <c r="B147" s="5" t="str">
        <f>LOWER(SUBSTITUTE(SUBSTITUTE(SUBSTITUTE(SUBSTITUTE(SUBSTITUTE(SUBSTITUTE(SUBSTITUTE(SUBSTITUTE(db[[#This Row],[NB BM]]," ",),".",""),"-",""),"(",""),")",""),"/",""),"""",""),"+",""))</f>
        <v>bpgeltf1190hitek03mm</v>
      </c>
      <c r="C147" s="5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D147" s="5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E14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bpgeltf1190hitek03mm96lsnuntana</v>
      </c>
      <c r="F14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ballpengeltf1190htm03mmhightech96lsn</v>
      </c>
      <c r="G147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ballpengeltf1190htm03mmhightechuntana</v>
      </c>
      <c r="H14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ballpengeltf1190htm03mmhightech96lsnuntana</v>
      </c>
      <c r="I147" s="2" t="s">
        <v>2474</v>
      </c>
      <c r="J147" s="2" t="s">
        <v>2873</v>
      </c>
      <c r="K147" s="14" t="s">
        <v>2473</v>
      </c>
      <c r="L147" s="2" t="s">
        <v>1336</v>
      </c>
      <c r="M147" s="34" t="e">
        <f>IF(db[[#This Row],[NB NOTA_C]]="","",COUNTIF([2]!B_MSK[concat],db[[#This Row],[NB NOTA_C]]))</f>
        <v>#REF!</v>
      </c>
      <c r="N147" s="14" t="s">
        <v>1342</v>
      </c>
      <c r="O147" s="2" t="s">
        <v>1392</v>
      </c>
      <c r="P147" s="2" t="s">
        <v>2443</v>
      </c>
      <c r="R147" s="2" t="str">
        <f>IF(db[[#This Row],[QTY/ CTN]]="","",SUBSTITUTE(SUBSTITUTE(SUBSTITUTE(db[[#This Row],[QTY/ CTN]]," ","_",2),"(",""),")","")&amp;"_")</f>
        <v>96 LSN_</v>
      </c>
      <c r="S147" s="2">
        <f>IF(db[[#This Row],[H_QTY/ CTN]]="","",SEARCH("_",db[[#This Row],[H_QTY/ CTN]]))</f>
        <v>7</v>
      </c>
      <c r="T147" s="2">
        <f>IF(db[[#This Row],[H_QTY/ CTN]]="","",LEN(db[[#This Row],[H_QTY/ CTN]]))</f>
        <v>7</v>
      </c>
      <c r="U147" s="41" t="str">
        <f>IF(db[[#This Row],[H_QTY/ CTN]]="","",LEFT(db[[#This Row],[H_QTY/ CTN]],db[[#This Row],[H_1]]-1))</f>
        <v>96 LSN</v>
      </c>
      <c r="V147" s="40" t="str">
        <f>IF(NOT(db[[#This Row],[H_1]]=db[[#This Row],[H_2]]),MID(db[[#This Row],[H_QTY/ CTN]],db[[#This Row],[H_1]]+1,db[[#This Row],[H_2]]-db[[#This Row],[H_1]]-1),"")</f>
        <v/>
      </c>
      <c r="W147" s="40" t="str">
        <f>IF(db[[#This Row],[QTY/ CTN B]]="","",LEFT(db[[#This Row],[QTY/ CTN B]],SEARCH(" ",db[[#This Row],[QTY/ CTN B]],1)-1))</f>
        <v>96</v>
      </c>
      <c r="X147" s="40" t="str">
        <f>IF(db[[#This Row],[QTY/ CTN B]]="","",RIGHT(db[[#This Row],[QTY/ CTN B]],LEN(db[[#This Row],[QTY/ CTN B]])-SEARCH(" ",db[[#This Row],[QTY/ CTN B]],1)))</f>
        <v>LSN</v>
      </c>
      <c r="Y147" s="40">
        <f>IF(db[[#This Row],[QTY/ CTN TG]]="",IF(db[[#This Row],[STN TG]]="","",12),LEFT(db[[#This Row],[QTY/ CTN TG]],SEARCH(" ",db[[#This Row],[QTY/ CTN TG]],1)-1))</f>
        <v>12</v>
      </c>
      <c r="Z1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7" s="40" t="str">
        <f>IF(db[[#This Row],[STN K]]="","",IF(db[[#This Row],[STN TG]]="LSN",12,""))</f>
        <v/>
      </c>
      <c r="AB147" s="40" t="str">
        <f>IF(db[[#This Row],[STN TG]]="LSN","PCS","")</f>
        <v/>
      </c>
      <c r="AC147" s="40">
        <f>db[[#This Row],[QTY B]]*IF(db[[#This Row],[QTY TG]]="",1,db[[#This Row],[QTY TG]])*IF(db[[#This Row],[QTY K]]="",1,db[[#This Row],[QTY K]])</f>
        <v>1152</v>
      </c>
      <c r="AD147" s="40" t="str">
        <f>IF(db[[#This Row],[STN K]]="",IF(db[[#This Row],[STN TG]]="",db[[#This Row],[STN B]],db[[#This Row],[STN TG]]),db[[#This Row],[STN K]])</f>
        <v>PCS</v>
      </c>
      <c r="AE147" s="40"/>
    </row>
    <row r="148" spans="1:31" ht="16.5" customHeight="1" x14ac:dyDescent="0.25">
      <c r="A148" s="40">
        <f t="shared" si="2"/>
        <v>147</v>
      </c>
      <c r="B148" s="5" t="str">
        <f>LOWER(SUBSTITUTE(SUBSTITUTE(SUBSTITUTE(SUBSTITUTE(SUBSTITUTE(SUBSTITUTE(SUBSTITUTE(SUBSTITUTE(db[[#This Row],[NB BM]]," ",),".",""),"-",""),"(",""),")",""),"/",""),"""",""),"+",""))</f>
        <v>bpgeltf1190hitek03mm</v>
      </c>
      <c r="C148" s="5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D148" s="5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E14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bpgeltf1190hitek03mm96lsnartomoro</v>
      </c>
      <c r="F14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ballpengeltf1190htm03mmhightech96lsn</v>
      </c>
      <c r="G148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ballpengeltf1190htm03mmhightechartomoro</v>
      </c>
      <c r="H14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ballpengeltf1190htm03mmhightech96lsnartomoro</v>
      </c>
      <c r="I148" s="2" t="s">
        <v>2474</v>
      </c>
      <c r="J148" s="2" t="s">
        <v>2873</v>
      </c>
      <c r="K148" s="14" t="s">
        <v>2473</v>
      </c>
      <c r="L148" s="2" t="s">
        <v>1335</v>
      </c>
      <c r="M148" s="34" t="e">
        <f>IF(db[[#This Row],[NB NOTA_C]]="","",COUNTIF([2]!B_MSK[concat],db[[#This Row],[NB NOTA_C]]))</f>
        <v>#REF!</v>
      </c>
      <c r="N148" s="14" t="s">
        <v>6944</v>
      </c>
      <c r="O148" s="2" t="s">
        <v>1392</v>
      </c>
      <c r="P148" s="2" t="s">
        <v>2443</v>
      </c>
      <c r="R148" s="2" t="str">
        <f>IF(db[[#This Row],[QTY/ CTN]]="","",SUBSTITUTE(SUBSTITUTE(SUBSTITUTE(db[[#This Row],[QTY/ CTN]]," ","_",2),"(",""),")","")&amp;"_")</f>
        <v>96 LSN_</v>
      </c>
      <c r="S148" s="2">
        <f>IF(db[[#This Row],[H_QTY/ CTN]]="","",SEARCH("_",db[[#This Row],[H_QTY/ CTN]]))</f>
        <v>7</v>
      </c>
      <c r="T148" s="2">
        <f>IF(db[[#This Row],[H_QTY/ CTN]]="","",LEN(db[[#This Row],[H_QTY/ CTN]]))</f>
        <v>7</v>
      </c>
      <c r="U148" s="41" t="str">
        <f>IF(db[[#This Row],[H_QTY/ CTN]]="","",LEFT(db[[#This Row],[H_QTY/ CTN]],db[[#This Row],[H_1]]-1))</f>
        <v>96 LSN</v>
      </c>
      <c r="V148" s="40" t="str">
        <f>IF(NOT(db[[#This Row],[H_1]]=db[[#This Row],[H_2]]),MID(db[[#This Row],[H_QTY/ CTN]],db[[#This Row],[H_1]]+1,db[[#This Row],[H_2]]-db[[#This Row],[H_1]]-1),"")</f>
        <v/>
      </c>
      <c r="W148" s="40" t="str">
        <f>IF(db[[#This Row],[QTY/ CTN B]]="","",LEFT(db[[#This Row],[QTY/ CTN B]],SEARCH(" ",db[[#This Row],[QTY/ CTN B]],1)-1))</f>
        <v>96</v>
      </c>
      <c r="X148" s="40" t="str">
        <f>IF(db[[#This Row],[QTY/ CTN B]]="","",RIGHT(db[[#This Row],[QTY/ CTN B]],LEN(db[[#This Row],[QTY/ CTN B]])-SEARCH(" ",db[[#This Row],[QTY/ CTN B]],1)))</f>
        <v>LSN</v>
      </c>
      <c r="Y148" s="40">
        <f>IF(db[[#This Row],[QTY/ CTN TG]]="",IF(db[[#This Row],[STN TG]]="","",12),LEFT(db[[#This Row],[QTY/ CTN TG]],SEARCH(" ",db[[#This Row],[QTY/ CTN TG]],1)-1))</f>
        <v>12</v>
      </c>
      <c r="Z1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8" s="40" t="str">
        <f>IF(db[[#This Row],[STN K]]="","",IF(db[[#This Row],[STN TG]]="LSN",12,""))</f>
        <v/>
      </c>
      <c r="AB148" s="40" t="str">
        <f>IF(db[[#This Row],[STN TG]]="LSN","PCS","")</f>
        <v/>
      </c>
      <c r="AC148" s="40">
        <f>db[[#This Row],[QTY B]]*IF(db[[#This Row],[QTY TG]]="",1,db[[#This Row],[QTY TG]])*IF(db[[#This Row],[QTY K]]="",1,db[[#This Row],[QTY K]])</f>
        <v>1152</v>
      </c>
      <c r="AD148" s="40" t="str">
        <f>IF(db[[#This Row],[STN K]]="",IF(db[[#This Row],[STN TG]]="",db[[#This Row],[STN B]],db[[#This Row],[STN TG]]),db[[#This Row],[STN K]])</f>
        <v>PCS</v>
      </c>
      <c r="AE148" s="40"/>
    </row>
    <row r="149" spans="1:31" ht="16.5" customHeight="1" x14ac:dyDescent="0.25">
      <c r="A149" s="78">
        <f t="shared" si="2"/>
        <v>148</v>
      </c>
      <c r="B149" s="79" t="str">
        <f>LOWER(SUBSTITUTE(SUBSTITUTE(SUBSTITUTE(SUBSTITUTE(SUBSTITUTE(SUBSTITUTE(SUBSTITUTE(SUBSTITUTE(db[[#This Row],[NB BM]]," ",),".",""),"-",""),"(",""),")",""),"/",""),"""",""),"+",""))</f>
        <v>bpgeltf1191hitek03mmwarna</v>
      </c>
      <c r="C149" s="79" t="str">
        <f>LOWER(SUBSTITUTE(SUBSTITUTE(SUBSTITUTE(SUBSTITUTE(SUBSTITUTE(SUBSTITUTE(SUBSTITUTE(SUBSTITUTE(SUBSTITUTE(db[[#This Row],[NB NOTA]]," ",),".",""),"-",""),"(",""),")",""),",",""),"/",""),"""",""),"+",""))</f>
        <v>ballpengeltf1191body03mmwrhightech</v>
      </c>
      <c r="D149" s="79" t="str">
        <f>LOWER(SUBSTITUTE(SUBSTITUTE(SUBSTITUTE(SUBSTITUTE(SUBSTITUTE(SUBSTITUTE(SUBSTITUTE(SUBSTITUTE(SUBSTITUTE(db[[#This Row],[NB PAJAK]]," ",""),"-",""),"(",""),")",""),".",""),",",""),"/",""),"""",""),"+",""))</f>
        <v>gelpentrifellohitechtf1191warna</v>
      </c>
      <c r="E149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bpgeltf1191hitek03mmwarna96lsnartomoro</v>
      </c>
      <c r="F149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ballpengeltf1191body03mmwrhightech96lsn</v>
      </c>
      <c r="G149" s="79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ballpengeltf1191body03mmwrhightechartomoro</v>
      </c>
      <c r="H149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ballpengeltf1191body03mmwrhightech96lsnartomoro</v>
      </c>
      <c r="I149" s="70" t="s">
        <v>7699</v>
      </c>
      <c r="J149" s="70" t="s">
        <v>7684</v>
      </c>
      <c r="K149" s="1" t="s">
        <v>7398</v>
      </c>
      <c r="L149" s="70" t="s">
        <v>1335</v>
      </c>
      <c r="M149" s="80" t="e">
        <f>IF(db[[#This Row],[NB NOTA_C]]="","",COUNTIF([2]!B_MSK[concat],db[[#This Row],[NB NOTA_C]]))</f>
        <v>#REF!</v>
      </c>
      <c r="N149" s="81" t="s">
        <v>6944</v>
      </c>
      <c r="O149" s="79" t="s">
        <v>1392</v>
      </c>
      <c r="P149" s="70"/>
      <c r="Q149" s="79"/>
      <c r="R149" s="79" t="str">
        <f>IF(db[[#This Row],[QTY/ CTN]]="","",SUBSTITUTE(SUBSTITUTE(SUBSTITUTE(db[[#This Row],[QTY/ CTN]]," ","_",2),"(",""),")","")&amp;"_")</f>
        <v>96 LSN_</v>
      </c>
      <c r="S149" s="79">
        <f>IF(db[[#This Row],[H_QTY/ CTN]]="","",SEARCH("_",db[[#This Row],[H_QTY/ CTN]]))</f>
        <v>7</v>
      </c>
      <c r="T149" s="79">
        <f>IF(db[[#This Row],[H_QTY/ CTN]]="","",LEN(db[[#This Row],[H_QTY/ CTN]]))</f>
        <v>7</v>
      </c>
      <c r="U149" s="78" t="str">
        <f>IF(db[[#This Row],[H_QTY/ CTN]]="","",LEFT(db[[#This Row],[H_QTY/ CTN]],db[[#This Row],[H_1]]-1))</f>
        <v>96 LSN</v>
      </c>
      <c r="V149" s="78" t="str">
        <f>IF(NOT(db[[#This Row],[H_1]]=db[[#This Row],[H_2]]),MID(db[[#This Row],[H_QTY/ CTN]],db[[#This Row],[H_1]]+1,db[[#This Row],[H_2]]-db[[#This Row],[H_1]]-1),"")</f>
        <v/>
      </c>
      <c r="W149" s="78" t="str">
        <f>IF(db[[#This Row],[QTY/ CTN B]]="","",LEFT(db[[#This Row],[QTY/ CTN B]],SEARCH(" ",db[[#This Row],[QTY/ CTN B]],1)-1))</f>
        <v>96</v>
      </c>
      <c r="X149" s="78" t="str">
        <f>IF(db[[#This Row],[QTY/ CTN B]]="","",RIGHT(db[[#This Row],[QTY/ CTN B]],LEN(db[[#This Row],[QTY/ CTN B]])-SEARCH(" ",db[[#This Row],[QTY/ CTN B]],1)))</f>
        <v>LSN</v>
      </c>
      <c r="Y149" s="78">
        <f>IF(db[[#This Row],[QTY/ CTN TG]]="",IF(db[[#This Row],[STN TG]]="","",12),LEFT(db[[#This Row],[QTY/ CTN TG]],SEARCH(" ",db[[#This Row],[QTY/ CTN TG]],1)-1))</f>
        <v>12</v>
      </c>
      <c r="Z149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9" s="78" t="str">
        <f>IF(db[[#This Row],[STN K]]="","",IF(db[[#This Row],[STN TG]]="LSN",12,""))</f>
        <v/>
      </c>
      <c r="AB149" s="78" t="str">
        <f>IF(db[[#This Row],[STN TG]]="LSN","PCS","")</f>
        <v/>
      </c>
      <c r="AC149" s="78">
        <f>db[[#This Row],[QTY B]]*IF(db[[#This Row],[QTY TG]]="",1,db[[#This Row],[QTY TG]])*IF(db[[#This Row],[QTY K]]="",1,db[[#This Row],[QTY K]])</f>
        <v>1152</v>
      </c>
      <c r="AD149" s="78" t="str">
        <f>IF(db[[#This Row],[STN K]]="",IF(db[[#This Row],[STN TG]]="",db[[#This Row],[STN B]],db[[#This Row],[STN TG]]),db[[#This Row],[STN K]])</f>
        <v>PCS</v>
      </c>
      <c r="AE149" s="78"/>
    </row>
    <row r="150" spans="1:31" ht="16.5" customHeight="1" x14ac:dyDescent="0.25">
      <c r="A150" s="40">
        <f t="shared" si="2"/>
        <v>149</v>
      </c>
      <c r="B150" s="5" t="str">
        <f>LOWER(SUBSTITUTE(SUBSTITUTE(SUBSTITUTE(SUBSTITUTE(SUBSTITUTE(SUBSTITUTE(SUBSTITUTE(SUBSTITUTE(db[[#This Row],[NB BM]]," ",),".",""),"-",""),"(",""),")",""),"/",""),"""",""),"+",""))</f>
        <v>bpgeltf1191hitek03mmwarna</v>
      </c>
      <c r="C150" s="5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D150" s="5" t="str">
        <f>LOWER(SUBSTITUTE(SUBSTITUTE(SUBSTITUTE(SUBSTITUTE(SUBSTITUTE(SUBSTITUTE(SUBSTITUTE(SUBSTITUTE(SUBSTITUTE(db[[#This Row],[NB PAJAK]]," ",""),"-",""),"(",""),")",""),".",""),",",""),"/",""),"""",""),"+",""))</f>
        <v>gelpentrifellohitechtf1191warna</v>
      </c>
      <c r="E15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bpgeltf1191hitek03mmwarna96lsnuntana</v>
      </c>
      <c r="F15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ballpengeltf1191bodywr03mmhightech96lsn</v>
      </c>
      <c r="G150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ballpengeltf1191bodywr03mmhightechuntana</v>
      </c>
      <c r="H15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ballpengeltf1191bodywr03mmhightech96lsnuntana</v>
      </c>
      <c r="I150" s="2" t="s">
        <v>7699</v>
      </c>
      <c r="J150" s="2" t="s">
        <v>1745</v>
      </c>
      <c r="K150" s="1" t="s">
        <v>7398</v>
      </c>
      <c r="L150" s="2" t="s">
        <v>1336</v>
      </c>
      <c r="M150" s="34" t="e">
        <f>IF(db[[#This Row],[NB NOTA_C]]="","",COUNTIF([2]!B_MSK[concat],db[[#This Row],[NB NOTA_C]]))</f>
        <v>#REF!</v>
      </c>
      <c r="N150" s="9" t="s">
        <v>1342</v>
      </c>
      <c r="O150" s="5" t="s">
        <v>1392</v>
      </c>
      <c r="P150" s="2" t="s">
        <v>2443</v>
      </c>
      <c r="Q150" s="2" t="s">
        <v>7399</v>
      </c>
      <c r="R150" s="2" t="str">
        <f>IF(db[[#This Row],[QTY/ CTN]]="","",SUBSTITUTE(SUBSTITUTE(SUBSTITUTE(db[[#This Row],[QTY/ CTN]]," ","_",2),"(",""),")","")&amp;"_")</f>
        <v>96 LSN_</v>
      </c>
      <c r="S150" s="2">
        <f>IF(db[[#This Row],[H_QTY/ CTN]]="","",SEARCH("_",db[[#This Row],[H_QTY/ CTN]]))</f>
        <v>7</v>
      </c>
      <c r="T150" s="2">
        <f>IF(db[[#This Row],[H_QTY/ CTN]]="","",LEN(db[[#This Row],[H_QTY/ CTN]]))</f>
        <v>7</v>
      </c>
      <c r="U150" s="41" t="str">
        <f>IF(db[[#This Row],[H_QTY/ CTN]]="","",LEFT(db[[#This Row],[H_QTY/ CTN]],db[[#This Row],[H_1]]-1))</f>
        <v>96 LSN</v>
      </c>
      <c r="V150" s="40" t="str">
        <f>IF(NOT(db[[#This Row],[H_1]]=db[[#This Row],[H_2]]),MID(db[[#This Row],[H_QTY/ CTN]],db[[#This Row],[H_1]]+1,db[[#This Row],[H_2]]-db[[#This Row],[H_1]]-1),"")</f>
        <v/>
      </c>
      <c r="W150" s="40" t="str">
        <f>IF(db[[#This Row],[QTY/ CTN B]]="","",LEFT(db[[#This Row],[QTY/ CTN B]],SEARCH(" ",db[[#This Row],[QTY/ CTN B]],1)-1))</f>
        <v>96</v>
      </c>
      <c r="X150" s="40" t="str">
        <f>IF(db[[#This Row],[QTY/ CTN B]]="","",RIGHT(db[[#This Row],[QTY/ CTN B]],LEN(db[[#This Row],[QTY/ CTN B]])-SEARCH(" ",db[[#This Row],[QTY/ CTN B]],1)))</f>
        <v>LSN</v>
      </c>
      <c r="Y150" s="40">
        <f>IF(db[[#This Row],[QTY/ CTN TG]]="",IF(db[[#This Row],[STN TG]]="","",12),LEFT(db[[#This Row],[QTY/ CTN TG]],SEARCH(" ",db[[#This Row],[QTY/ CTN TG]],1)-1))</f>
        <v>12</v>
      </c>
      <c r="Z1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" s="40" t="str">
        <f>IF(db[[#This Row],[STN K]]="","",IF(db[[#This Row],[STN TG]]="LSN",12,""))</f>
        <v/>
      </c>
      <c r="AB150" s="40" t="str">
        <f>IF(db[[#This Row],[STN TG]]="LSN","PCS","")</f>
        <v/>
      </c>
      <c r="AC150" s="40">
        <f>db[[#This Row],[QTY B]]*IF(db[[#This Row],[QTY TG]]="",1,db[[#This Row],[QTY TG]])*IF(db[[#This Row],[QTY K]]="",1,db[[#This Row],[QTY K]])</f>
        <v>1152</v>
      </c>
      <c r="AD150" s="40" t="str">
        <f>IF(db[[#This Row],[STN K]]="",IF(db[[#This Row],[STN TG]]="",db[[#This Row],[STN B]],db[[#This Row],[STN TG]]),db[[#This Row],[STN K]])</f>
        <v>PCS</v>
      </c>
      <c r="AE150" s="40"/>
    </row>
    <row r="151" spans="1:31" ht="16.5" customHeight="1" x14ac:dyDescent="0.25">
      <c r="A151" s="40">
        <f t="shared" si="2"/>
        <v>150</v>
      </c>
      <c r="B151" s="5" t="str">
        <f>LOWER(SUBSTITUTE(SUBSTITUTE(SUBSTITUTE(SUBSTITUTE(SUBSTITUTE(SUBSTITUTE(SUBSTITUTE(SUBSTITUTE(db[[#This Row],[NB BM]]," ",),".",""),"-",""),"(",""),")",""),"/",""),"""",""),"+",""))</f>
        <v>bpgeltf3115hitekknock03mm</v>
      </c>
      <c r="C151" s="5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D151" s="5" t="str">
        <f>LOWER(SUBSTITUTE(SUBSTITUTE(SUBSTITUTE(SUBSTITUTE(SUBSTITUTE(SUBSTITUTE(SUBSTITUTE(SUBSTITUTE(SUBSTITUTE(db[[#This Row],[NB PAJAK]]," ",""),"-",""),"(",""),")",""),".",""),",",""),"/",""),"""",""),"+",""))</f>
        <v/>
      </c>
      <c r="E15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bpgeltf3115hitekknock03mm96lsnuntana</v>
      </c>
      <c r="F15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ballpengeltf311503mmhightechknock96lsn</v>
      </c>
      <c r="G151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ballpengeltf311503mmhightechknockuntana</v>
      </c>
      <c r="H15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ballpengeltf311503mmhightechknock96lsnuntana</v>
      </c>
      <c r="I151" s="2" t="s">
        <v>848</v>
      </c>
      <c r="J151" s="2" t="s">
        <v>1064</v>
      </c>
      <c r="K151" s="14"/>
      <c r="L151" s="2" t="s">
        <v>1336</v>
      </c>
      <c r="M151" s="34" t="e">
        <f>IF(db[[#This Row],[NB NOTA_C]]="","",COUNTIF([2]!B_MSK[concat],db[[#This Row],[NB NOTA_C]]))</f>
        <v>#REF!</v>
      </c>
      <c r="N151" s="14" t="s">
        <v>1342</v>
      </c>
      <c r="O151" s="2" t="s">
        <v>1392</v>
      </c>
      <c r="P151" s="2" t="s">
        <v>2443</v>
      </c>
      <c r="R151" s="2" t="str">
        <f>IF(db[[#This Row],[QTY/ CTN]]="","",SUBSTITUTE(SUBSTITUTE(SUBSTITUTE(db[[#This Row],[QTY/ CTN]]," ","_",2),"(",""),")","")&amp;"_")</f>
        <v>96 LSN_</v>
      </c>
      <c r="S151" s="2">
        <f>IF(db[[#This Row],[H_QTY/ CTN]]="","",SEARCH("_",db[[#This Row],[H_QTY/ CTN]]))</f>
        <v>7</v>
      </c>
      <c r="T151" s="2">
        <f>IF(db[[#This Row],[H_QTY/ CTN]]="","",LEN(db[[#This Row],[H_QTY/ CTN]]))</f>
        <v>7</v>
      </c>
      <c r="U151" s="41" t="str">
        <f>IF(db[[#This Row],[H_QTY/ CTN]]="","",LEFT(db[[#This Row],[H_QTY/ CTN]],db[[#This Row],[H_1]]-1))</f>
        <v>96 LSN</v>
      </c>
      <c r="V151" s="40" t="str">
        <f>IF(NOT(db[[#This Row],[H_1]]=db[[#This Row],[H_2]]),MID(db[[#This Row],[H_QTY/ CTN]],db[[#This Row],[H_1]]+1,db[[#This Row],[H_2]]-db[[#This Row],[H_1]]-1),"")</f>
        <v/>
      </c>
      <c r="W151" s="40" t="str">
        <f>IF(db[[#This Row],[QTY/ CTN B]]="","",LEFT(db[[#This Row],[QTY/ CTN B]],SEARCH(" ",db[[#This Row],[QTY/ CTN B]],1)-1))</f>
        <v>96</v>
      </c>
      <c r="X151" s="40" t="str">
        <f>IF(db[[#This Row],[QTY/ CTN B]]="","",RIGHT(db[[#This Row],[QTY/ CTN B]],LEN(db[[#This Row],[QTY/ CTN B]])-SEARCH(" ",db[[#This Row],[QTY/ CTN B]],1)))</f>
        <v>LSN</v>
      </c>
      <c r="Y151" s="40">
        <f>IF(db[[#This Row],[QTY/ CTN TG]]="",IF(db[[#This Row],[STN TG]]="","",12),LEFT(db[[#This Row],[QTY/ CTN TG]],SEARCH(" ",db[[#This Row],[QTY/ CTN TG]],1)-1))</f>
        <v>12</v>
      </c>
      <c r="Z1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1" s="40" t="str">
        <f>IF(db[[#This Row],[STN K]]="","",IF(db[[#This Row],[STN TG]]="LSN",12,""))</f>
        <v/>
      </c>
      <c r="AB151" s="40" t="str">
        <f>IF(db[[#This Row],[STN TG]]="LSN","PCS","")</f>
        <v/>
      </c>
      <c r="AC151" s="40">
        <f>db[[#This Row],[QTY B]]*IF(db[[#This Row],[QTY TG]]="",1,db[[#This Row],[QTY TG]])*IF(db[[#This Row],[QTY K]]="",1,db[[#This Row],[QTY K]])</f>
        <v>1152</v>
      </c>
      <c r="AD151" s="40" t="str">
        <f>IF(db[[#This Row],[STN K]]="",IF(db[[#This Row],[STN TG]]="",db[[#This Row],[STN B]],db[[#This Row],[STN TG]]),db[[#This Row],[STN K]])</f>
        <v>PCS</v>
      </c>
      <c r="AE151" s="40"/>
    </row>
    <row r="152" spans="1:31" ht="16.5" customHeight="1" x14ac:dyDescent="0.25">
      <c r="A152" s="40">
        <f t="shared" si="2"/>
        <v>151</v>
      </c>
      <c r="B152" s="5" t="str">
        <f>LOWER(SUBSTITUTE(SUBSTITUTE(SUBSTITUTE(SUBSTITUTE(SUBSTITUTE(SUBSTITUTE(SUBSTITUTE(SUBSTITUTE(db[[#This Row],[NB BM]]," ",),".",""),"-",""),"(",""),")",""),"/",""),"""",""),"+",""))</f>
        <v>bpgeltf342b10mmbatik450005%</v>
      </c>
      <c r="C152" s="5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D152" s="5" t="str">
        <f>LOWER(SUBSTITUTE(SUBSTITUTE(SUBSTITUTE(SUBSTITUTE(SUBSTITUTE(SUBSTITUTE(SUBSTITUTE(SUBSTITUTE(SUBSTITUTE(db[[#This Row],[NB PAJAK]]," ",""),"-",""),"(",""),")",""),".",""),",",""),"/",""),"""",""),"+",""))</f>
        <v/>
      </c>
      <c r="E15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bpgeltf342b10mmbatik450005%96lsnuntana</v>
      </c>
      <c r="F15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ballpengeltf342b10mmbatik450005%96lsn</v>
      </c>
      <c r="G152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ballpengeltf342b10mmbatik450005%untana</v>
      </c>
      <c r="H15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ballpengeltf342b10mmbatik450005%96lsnuntana</v>
      </c>
      <c r="I152" s="2" t="s">
        <v>2852</v>
      </c>
      <c r="J152" s="2" t="s">
        <v>2842</v>
      </c>
      <c r="K152" s="1"/>
      <c r="L152" s="2" t="s">
        <v>1336</v>
      </c>
      <c r="M152" s="34" t="e">
        <f>IF(db[[#This Row],[NB NOTA_C]]="","",COUNTIF([2]!B_MSK[concat],db[[#This Row],[NB NOTA_C]]))</f>
        <v>#REF!</v>
      </c>
      <c r="N152" s="9" t="s">
        <v>1342</v>
      </c>
      <c r="O152" s="5" t="s">
        <v>1392</v>
      </c>
      <c r="P152" s="2" t="s">
        <v>2443</v>
      </c>
      <c r="Q152" s="5"/>
      <c r="R152" s="5" t="str">
        <f>IF(db[[#This Row],[QTY/ CTN]]="","",SUBSTITUTE(SUBSTITUTE(SUBSTITUTE(db[[#This Row],[QTY/ CTN]]," ","_",2),"(",""),")","")&amp;"_")</f>
        <v>96 LSN_</v>
      </c>
      <c r="S152" s="5">
        <f>IF(db[[#This Row],[H_QTY/ CTN]]="","",SEARCH("_",db[[#This Row],[H_QTY/ CTN]]))</f>
        <v>7</v>
      </c>
      <c r="T152" s="5">
        <f>IF(db[[#This Row],[H_QTY/ CTN]]="","",LEN(db[[#This Row],[H_QTY/ CTN]]))</f>
        <v>7</v>
      </c>
      <c r="U152" s="40" t="str">
        <f>IF(db[[#This Row],[H_QTY/ CTN]]="","",LEFT(db[[#This Row],[H_QTY/ CTN]],db[[#This Row],[H_1]]-1))</f>
        <v>96 LSN</v>
      </c>
      <c r="V152" s="40" t="str">
        <f>IF(NOT(db[[#This Row],[H_1]]=db[[#This Row],[H_2]]),MID(db[[#This Row],[H_QTY/ CTN]],db[[#This Row],[H_1]]+1,db[[#This Row],[H_2]]-db[[#This Row],[H_1]]-1),"")</f>
        <v/>
      </c>
      <c r="W152" s="40" t="str">
        <f>IF(db[[#This Row],[QTY/ CTN B]]="","",LEFT(db[[#This Row],[QTY/ CTN B]],SEARCH(" ",db[[#This Row],[QTY/ CTN B]],1)-1))</f>
        <v>96</v>
      </c>
      <c r="X152" s="40" t="str">
        <f>IF(db[[#This Row],[QTY/ CTN B]]="","",RIGHT(db[[#This Row],[QTY/ CTN B]],LEN(db[[#This Row],[QTY/ CTN B]])-SEARCH(" ",db[[#This Row],[QTY/ CTN B]],1)))</f>
        <v>LSN</v>
      </c>
      <c r="Y152" s="40">
        <f>IF(db[[#This Row],[QTY/ CTN TG]]="",IF(db[[#This Row],[STN TG]]="","",12),LEFT(db[[#This Row],[QTY/ CTN TG]],SEARCH(" ",db[[#This Row],[QTY/ CTN TG]],1)-1))</f>
        <v>12</v>
      </c>
      <c r="Z1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" s="40" t="str">
        <f>IF(db[[#This Row],[STN K]]="","",IF(db[[#This Row],[STN TG]]="LSN",12,""))</f>
        <v/>
      </c>
      <c r="AB152" s="40" t="str">
        <f>IF(db[[#This Row],[STN TG]]="LSN","PCS","")</f>
        <v/>
      </c>
      <c r="AC152" s="40">
        <f>db[[#This Row],[QTY B]]*IF(db[[#This Row],[QTY TG]]="",1,db[[#This Row],[QTY TG]])*IF(db[[#This Row],[QTY K]]="",1,db[[#This Row],[QTY K]])</f>
        <v>1152</v>
      </c>
      <c r="AD152" s="40" t="str">
        <f>IF(db[[#This Row],[STN K]]="",IF(db[[#This Row],[STN TG]]="",db[[#This Row],[STN B]],db[[#This Row],[STN TG]]),db[[#This Row],[STN K]])</f>
        <v>PCS</v>
      </c>
      <c r="AE152" s="40"/>
    </row>
    <row r="153" spans="1:31" ht="16.5" customHeight="1" x14ac:dyDescent="0.25">
      <c r="A153" s="40">
        <f t="shared" si="2"/>
        <v>152</v>
      </c>
      <c r="B153" s="5" t="str">
        <f>LOWER(SUBSTITUTE(SUBSTITUTE(SUBSTITUTE(SUBSTITUTE(SUBSTITUTE(SUBSTITUTE(SUBSTITUTE(SUBSTITUTE(db[[#This Row],[NB BM]]," ",),".",""),"-",""),"(",""),")",""),"/",""),"""",""),"+",""))</f>
        <v>bpgeltf343b05mmbatik370005%</v>
      </c>
      <c r="C153" s="5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D153" s="5" t="str">
        <f>LOWER(SUBSTITUTE(SUBSTITUTE(SUBSTITUTE(SUBSTITUTE(SUBSTITUTE(SUBSTITUTE(SUBSTITUTE(SUBSTITUTE(SUBSTITUTE(db[[#This Row],[NB PAJAK]]," ",""),"-",""),"(",""),")",""),".",""),",",""),"/",""),"""",""),"+",""))</f>
        <v/>
      </c>
      <c r="E1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bpgeltf343b05mmbatik370005%96lsnuntana</v>
      </c>
      <c r="F1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ballpengeltf343b05mmbatik370005%96lsn</v>
      </c>
      <c r="G153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ballpengeltf343b05mmbatik370005%untana</v>
      </c>
      <c r="H1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ballpengeltf343b05mmbatik370005%96lsnuntana</v>
      </c>
      <c r="I153" s="2" t="s">
        <v>2853</v>
      </c>
      <c r="J153" s="2" t="s">
        <v>2843</v>
      </c>
      <c r="K153" s="1"/>
      <c r="L153" s="2" t="s">
        <v>1336</v>
      </c>
      <c r="M153" s="34" t="e">
        <f>IF(db[[#This Row],[NB NOTA_C]]="","",COUNTIF([2]!B_MSK[concat],db[[#This Row],[NB NOTA_C]]))</f>
        <v>#REF!</v>
      </c>
      <c r="N153" s="9" t="s">
        <v>1342</v>
      </c>
      <c r="O153" s="5" t="s">
        <v>1392</v>
      </c>
      <c r="P153" s="2" t="s">
        <v>2443</v>
      </c>
      <c r="Q153" s="5"/>
      <c r="R153" s="5" t="str">
        <f>IF(db[[#This Row],[QTY/ CTN]]="","",SUBSTITUTE(SUBSTITUTE(SUBSTITUTE(db[[#This Row],[QTY/ CTN]]," ","_",2),"(",""),")","")&amp;"_")</f>
        <v>96 LSN_</v>
      </c>
      <c r="S153" s="5">
        <f>IF(db[[#This Row],[H_QTY/ CTN]]="","",SEARCH("_",db[[#This Row],[H_QTY/ CTN]]))</f>
        <v>7</v>
      </c>
      <c r="T153" s="5">
        <f>IF(db[[#This Row],[H_QTY/ CTN]]="","",LEN(db[[#This Row],[H_QTY/ CTN]]))</f>
        <v>7</v>
      </c>
      <c r="U153" s="40" t="str">
        <f>IF(db[[#This Row],[H_QTY/ CTN]]="","",LEFT(db[[#This Row],[H_QTY/ CTN]],db[[#This Row],[H_1]]-1))</f>
        <v>96 LSN</v>
      </c>
      <c r="V153" s="40" t="str">
        <f>IF(NOT(db[[#This Row],[H_1]]=db[[#This Row],[H_2]]),MID(db[[#This Row],[H_QTY/ CTN]],db[[#This Row],[H_1]]+1,db[[#This Row],[H_2]]-db[[#This Row],[H_1]]-1),"")</f>
        <v/>
      </c>
      <c r="W153" s="40" t="str">
        <f>IF(db[[#This Row],[QTY/ CTN B]]="","",LEFT(db[[#This Row],[QTY/ CTN B]],SEARCH(" ",db[[#This Row],[QTY/ CTN B]],1)-1))</f>
        <v>96</v>
      </c>
      <c r="X153" s="40" t="str">
        <f>IF(db[[#This Row],[QTY/ CTN B]]="","",RIGHT(db[[#This Row],[QTY/ CTN B]],LEN(db[[#This Row],[QTY/ CTN B]])-SEARCH(" ",db[[#This Row],[QTY/ CTN B]],1)))</f>
        <v>LSN</v>
      </c>
      <c r="Y153" s="40">
        <f>IF(db[[#This Row],[QTY/ CTN TG]]="",IF(db[[#This Row],[STN TG]]="","",12),LEFT(db[[#This Row],[QTY/ CTN TG]],SEARCH(" ",db[[#This Row],[QTY/ CTN TG]],1)-1))</f>
        <v>12</v>
      </c>
      <c r="Z1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" s="40" t="str">
        <f>IF(db[[#This Row],[STN K]]="","",IF(db[[#This Row],[STN TG]]="LSN",12,""))</f>
        <v/>
      </c>
      <c r="AB153" s="40" t="str">
        <f>IF(db[[#This Row],[STN TG]]="LSN","PCS","")</f>
        <v/>
      </c>
      <c r="AC153" s="40">
        <f>db[[#This Row],[QTY B]]*IF(db[[#This Row],[QTY TG]]="",1,db[[#This Row],[QTY TG]])*IF(db[[#This Row],[QTY K]]="",1,db[[#This Row],[QTY K]])</f>
        <v>1152</v>
      </c>
      <c r="AD153" s="40" t="str">
        <f>IF(db[[#This Row],[STN K]]="",IF(db[[#This Row],[STN TG]]="",db[[#This Row],[STN B]],db[[#This Row],[STN TG]]),db[[#This Row],[STN K]])</f>
        <v>PCS</v>
      </c>
      <c r="AE153" s="40"/>
    </row>
    <row r="154" spans="1:31" ht="16.5" customHeight="1" x14ac:dyDescent="0.25">
      <c r="A154" s="78">
        <f t="shared" si="2"/>
        <v>153</v>
      </c>
      <c r="B154" s="79" t="str">
        <f>LOWER(SUBSTITUTE(SUBSTITUTE(SUBSTITUTE(SUBSTITUTE(SUBSTITUTE(SUBSTITUTE(SUBSTITUTE(SUBSTITUTE(db[[#This Row],[NB BM]]," ",),".",""),"-",""),"(",""),")",""),"/",""),"""",""),"+",""))</f>
        <v>bppromosi2077b</v>
      </c>
      <c r="C154" s="79" t="str">
        <f>LOWER(SUBSTITUTE(SUBSTITUTE(SUBSTITUTE(SUBSTITUTE(SUBSTITUTE(SUBSTITUTE(SUBSTITUTE(SUBSTITUTE(SUBSTITUTE(db[[#This Row],[NB NOTA]]," ",),".",""),"-",""),"(",""),")",""),",",""),"/",""),"""",""),"+",""))</f>
        <v>ballpenpromosi2077b</v>
      </c>
      <c r="D154" s="79" t="str">
        <f>LOWER(SUBSTITUTE(SUBSTITUTE(SUBSTITUTE(SUBSTITUTE(SUBSTITUTE(SUBSTITUTE(SUBSTITUTE(SUBSTITUTE(SUBSTITUTE(db[[#This Row],[NB PAJAK]]," ",""),"-",""),"(",""),")",""),".",""),",",""),"/",""),"""",""),"+",""))</f>
        <v/>
      </c>
      <c r="E154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bppromosi2077b144lsnuntana</v>
      </c>
      <c r="F154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ballpenpromosi2077b144lsn</v>
      </c>
      <c r="G154" s="79" t="str">
        <f>db[[#This Row],[NB NOTA_C]]&amp;LOWER(SUBSTITUTE(SUBSTITUTE(SUBSTITUTE(SUBSTITUTE(SUBSTITUTE(SUBSTITUTE(SUBSTITUTE(SUBSTITUTE(SUBSTITUTE(db[[#This Row],[FAKTUR]]," ",),".",""),"-",""),"(",""),")",""),",",""),"/",""),"""",""),"+",""))</f>
        <v>ballpenpromosi2077buntana</v>
      </c>
      <c r="H154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ballpenpromosi2077b144lsnuntana</v>
      </c>
      <c r="I154" s="70" t="s">
        <v>7162</v>
      </c>
      <c r="J154" s="70" t="s">
        <v>7161</v>
      </c>
      <c r="K154" s="71"/>
      <c r="L154" s="70" t="s">
        <v>1336</v>
      </c>
      <c r="M154" s="80" t="e">
        <f>IF(db[[#This Row],[NB NOTA_C]]="","",COUNTIF([2]!B_MSK[concat],db[[#This Row],[NB NOTA_C]]))</f>
        <v>#REF!</v>
      </c>
      <c r="N154" s="81" t="s">
        <v>1342</v>
      </c>
      <c r="O154" s="79" t="s">
        <v>1391</v>
      </c>
      <c r="P154" s="70" t="s">
        <v>2443</v>
      </c>
      <c r="Q154" s="79"/>
      <c r="R154" s="79" t="str">
        <f>IF(db[[#This Row],[QTY/ CTN]]="","",SUBSTITUTE(SUBSTITUTE(SUBSTITUTE(db[[#This Row],[QTY/ CTN]]," ","_",2),"(",""),")","")&amp;"_")</f>
        <v>144 LSN_</v>
      </c>
      <c r="S154" s="79">
        <f>IF(db[[#This Row],[H_QTY/ CTN]]="","",SEARCH("_",db[[#This Row],[H_QTY/ CTN]]))</f>
        <v>8</v>
      </c>
      <c r="T154" s="79">
        <f>IF(db[[#This Row],[H_QTY/ CTN]]="","",LEN(db[[#This Row],[H_QTY/ CTN]]))</f>
        <v>8</v>
      </c>
      <c r="U154" s="78" t="str">
        <f>IF(db[[#This Row],[H_QTY/ CTN]]="","",LEFT(db[[#This Row],[H_QTY/ CTN]],db[[#This Row],[H_1]]-1))</f>
        <v>144 LSN</v>
      </c>
      <c r="V154" s="78" t="str">
        <f>IF(NOT(db[[#This Row],[H_1]]=db[[#This Row],[H_2]]),MID(db[[#This Row],[H_QTY/ CTN]],db[[#This Row],[H_1]]+1,db[[#This Row],[H_2]]-db[[#This Row],[H_1]]-1),"")</f>
        <v/>
      </c>
      <c r="W154" s="78" t="str">
        <f>IF(db[[#This Row],[QTY/ CTN B]]="","",LEFT(db[[#This Row],[QTY/ CTN B]],SEARCH(" ",db[[#This Row],[QTY/ CTN B]],1)-1))</f>
        <v>144</v>
      </c>
      <c r="X154" s="78" t="str">
        <f>IF(db[[#This Row],[QTY/ CTN B]]="","",RIGHT(db[[#This Row],[QTY/ CTN B]],LEN(db[[#This Row],[QTY/ CTN B]])-SEARCH(" ",db[[#This Row],[QTY/ CTN B]],1)))</f>
        <v>LSN</v>
      </c>
      <c r="Y154" s="78">
        <f>IF(db[[#This Row],[QTY/ CTN TG]]="",IF(db[[#This Row],[STN TG]]="","",12),LEFT(db[[#This Row],[QTY/ CTN TG]],SEARCH(" ",db[[#This Row],[QTY/ CTN TG]],1)-1))</f>
        <v>12</v>
      </c>
      <c r="Z154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" s="78" t="str">
        <f>IF(db[[#This Row],[STN K]]="","",IF(db[[#This Row],[STN TG]]="LSN",12,""))</f>
        <v/>
      </c>
      <c r="AB154" s="78" t="str">
        <f>IF(db[[#This Row],[STN TG]]="LSN","PCS","")</f>
        <v/>
      </c>
      <c r="AC154" s="78">
        <f>db[[#This Row],[QTY B]]*IF(db[[#This Row],[QTY TG]]="",1,db[[#This Row],[QTY TG]])*IF(db[[#This Row],[QTY K]]="",1,db[[#This Row],[QTY K]])</f>
        <v>1728</v>
      </c>
      <c r="AD154" s="78" t="str">
        <f>IF(db[[#This Row],[STN K]]="",IF(db[[#This Row],[STN TG]]="",db[[#This Row],[STN B]],db[[#This Row],[STN TG]]),db[[#This Row],[STN K]])</f>
        <v>PCS</v>
      </c>
      <c r="AE154" s="78"/>
    </row>
    <row r="155" spans="1:31" ht="16.5" customHeight="1" x14ac:dyDescent="0.25">
      <c r="A155" s="78">
        <f t="shared" si="2"/>
        <v>154</v>
      </c>
      <c r="B155" s="79" t="str">
        <f>LOWER(SUBSTITUTE(SUBSTITUTE(SUBSTITUTE(SUBSTITUTE(SUBSTITUTE(SUBSTITUTE(SUBSTITUTE(SUBSTITUTE(db[[#This Row],[NB BM]]," ",),".",""),"-",""),"(",""),")",""),"/",""),"""",""),"+",""))</f>
        <v>bppromosihm2220</v>
      </c>
      <c r="C155" s="79" t="str">
        <f>LOWER(SUBSTITUTE(SUBSTITUTE(SUBSTITUTE(SUBSTITUTE(SUBSTITUTE(SUBSTITUTE(SUBSTITUTE(SUBSTITUTE(SUBSTITUTE(db[[#This Row],[NB NOTA]]," ",),".",""),"-",""),"(",""),")",""),",",""),"/",""),"""",""),"+",""))</f>
        <v>ballpenpromosihm2200ubonus</v>
      </c>
      <c r="D155" s="79" t="str">
        <f>LOWER(SUBSTITUTE(SUBSTITUTE(SUBSTITUTE(SUBSTITUTE(SUBSTITUTE(SUBSTITUTE(SUBSTITUTE(SUBSTITUTE(SUBSTITUTE(db[[#This Row],[NB PAJAK]]," ",""),"-",""),"(",""),")",""),".",""),",",""),"/",""),"""",""),"+",""))</f>
        <v/>
      </c>
      <c r="E155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bppromosihm2220144lsnuntana</v>
      </c>
      <c r="F155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ballpenpromosihm2200ubonus144lsn</v>
      </c>
      <c r="G155" s="79" t="str">
        <f>db[[#This Row],[NB NOTA_C]]&amp;LOWER(SUBSTITUTE(SUBSTITUTE(SUBSTITUTE(SUBSTITUTE(SUBSTITUTE(SUBSTITUTE(SUBSTITUTE(SUBSTITUTE(SUBSTITUTE(db[[#This Row],[FAKTUR]]," ",),".",""),"-",""),"(",""),")",""),",",""),"/",""),"""",""),"+",""))</f>
        <v>ballpenpromosihm2200ubonusuntana</v>
      </c>
      <c r="H155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ballpenpromosihm2200ubonus144lsnuntana</v>
      </c>
      <c r="I155" s="70" t="s">
        <v>4860</v>
      </c>
      <c r="J155" s="70" t="s">
        <v>7470</v>
      </c>
      <c r="K155" s="71"/>
      <c r="L155" s="70" t="s">
        <v>1336</v>
      </c>
      <c r="M155" s="80" t="e">
        <f>IF(db[[#This Row],[NB NOTA_C]]="","",COUNTIF([2]!B_MSK[concat],db[[#This Row],[NB NOTA_C]]))</f>
        <v>#REF!</v>
      </c>
      <c r="N155" s="81" t="s">
        <v>1342</v>
      </c>
      <c r="O155" s="79" t="s">
        <v>1391</v>
      </c>
      <c r="P155" s="70"/>
      <c r="Q155" s="79"/>
      <c r="R155" s="79" t="str">
        <f>IF(db[[#This Row],[QTY/ CTN]]="","",SUBSTITUTE(SUBSTITUTE(SUBSTITUTE(db[[#This Row],[QTY/ CTN]]," ","_",2),"(",""),")","")&amp;"_")</f>
        <v>144 LSN_</v>
      </c>
      <c r="S155" s="79">
        <f>IF(db[[#This Row],[H_QTY/ CTN]]="","",SEARCH("_",db[[#This Row],[H_QTY/ CTN]]))</f>
        <v>8</v>
      </c>
      <c r="T155" s="79">
        <f>IF(db[[#This Row],[H_QTY/ CTN]]="","",LEN(db[[#This Row],[H_QTY/ CTN]]))</f>
        <v>8</v>
      </c>
      <c r="U155" s="78" t="str">
        <f>IF(db[[#This Row],[H_QTY/ CTN]]="","",LEFT(db[[#This Row],[H_QTY/ CTN]],db[[#This Row],[H_1]]-1))</f>
        <v>144 LSN</v>
      </c>
      <c r="V155" s="78" t="str">
        <f>IF(NOT(db[[#This Row],[H_1]]=db[[#This Row],[H_2]]),MID(db[[#This Row],[H_QTY/ CTN]],db[[#This Row],[H_1]]+1,db[[#This Row],[H_2]]-db[[#This Row],[H_1]]-1),"")</f>
        <v/>
      </c>
      <c r="W155" s="78" t="str">
        <f>IF(db[[#This Row],[QTY/ CTN B]]="","",LEFT(db[[#This Row],[QTY/ CTN B]],SEARCH(" ",db[[#This Row],[QTY/ CTN B]],1)-1))</f>
        <v>144</v>
      </c>
      <c r="X155" s="78" t="str">
        <f>IF(db[[#This Row],[QTY/ CTN B]]="","",RIGHT(db[[#This Row],[QTY/ CTN B]],LEN(db[[#This Row],[QTY/ CTN B]])-SEARCH(" ",db[[#This Row],[QTY/ CTN B]],1)))</f>
        <v>LSN</v>
      </c>
      <c r="Y155" s="78">
        <f>IF(db[[#This Row],[QTY/ CTN TG]]="",IF(db[[#This Row],[STN TG]]="","",12),LEFT(db[[#This Row],[QTY/ CTN TG]],SEARCH(" ",db[[#This Row],[QTY/ CTN TG]],1)-1))</f>
        <v>12</v>
      </c>
      <c r="Z155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5" s="78" t="str">
        <f>IF(db[[#This Row],[STN K]]="","",IF(db[[#This Row],[STN TG]]="LSN",12,""))</f>
        <v/>
      </c>
      <c r="AB155" s="78" t="str">
        <f>IF(db[[#This Row],[STN TG]]="LSN","PCS","")</f>
        <v/>
      </c>
      <c r="AC155" s="78">
        <f>db[[#This Row],[QTY B]]*IF(db[[#This Row],[QTY TG]]="",1,db[[#This Row],[QTY TG]])*IF(db[[#This Row],[QTY K]]="",1,db[[#This Row],[QTY K]])</f>
        <v>1728</v>
      </c>
      <c r="AD155" s="78" t="str">
        <f>IF(db[[#This Row],[STN K]]="",IF(db[[#This Row],[STN TG]]="",db[[#This Row],[STN B]],db[[#This Row],[STN TG]]),db[[#This Row],[STN K]])</f>
        <v>PCS</v>
      </c>
      <c r="AE155" s="78"/>
    </row>
    <row r="156" spans="1:31" ht="16.5" customHeight="1" x14ac:dyDescent="0.25">
      <c r="A156" s="40">
        <f t="shared" si="2"/>
        <v>155</v>
      </c>
      <c r="B156" s="5" t="str">
        <f>LOWER(SUBSTITUTE(SUBSTITUTE(SUBSTITUTE(SUBSTITUTE(SUBSTITUTE(SUBSTITUTE(SUBSTITUTE(SUBSTITUTE(db[[#This Row],[NB BM]]," ",),".",""),"-",""),"(",""),")",""),"/",""),"""",""),"+",""))</f>
        <v>bppromosihm2220</v>
      </c>
      <c r="C156" s="5" t="str">
        <f>LOWER(SUBSTITUTE(SUBSTITUTE(SUBSTITUTE(SUBSTITUTE(SUBSTITUTE(SUBSTITUTE(SUBSTITUTE(SUBSTITUTE(SUBSTITUTE(db[[#This Row],[NB NOTA]]," ",),".",""),"-",""),"(",""),")",""),",",""),"/",""),"""",""),"+",""))</f>
        <v>ballpenpromosihm2220</v>
      </c>
      <c r="D156" s="5" t="str">
        <f>LOWER(SUBSTITUTE(SUBSTITUTE(SUBSTITUTE(SUBSTITUTE(SUBSTITUTE(SUBSTITUTE(SUBSTITUTE(SUBSTITUTE(SUBSTITUTE(db[[#This Row],[NB PAJAK]]," ",""),"-",""),"(",""),")",""),".",""),",",""),"/",""),"""",""),"+",""))</f>
        <v/>
      </c>
      <c r="E15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bppromosihm222096lsnuntana</v>
      </c>
      <c r="F15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ballpenpromosihm222096lsn</v>
      </c>
      <c r="G156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ballpenpromosihm2220untana</v>
      </c>
      <c r="H15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ballpenpromosihm222096lsnuntana</v>
      </c>
      <c r="I156" s="2" t="s">
        <v>4860</v>
      </c>
      <c r="J156" s="2" t="s">
        <v>4821</v>
      </c>
      <c r="K156" s="14"/>
      <c r="L156" s="2" t="s">
        <v>1336</v>
      </c>
      <c r="M156" s="33" t="e">
        <f>IF(db[[#This Row],[NB NOTA_C]]="","",COUNTIF([2]!B_MSK[concat],db[[#This Row],[NB NOTA_C]]))</f>
        <v>#REF!</v>
      </c>
      <c r="N156" s="9" t="s">
        <v>1342</v>
      </c>
      <c r="O156" s="5" t="s">
        <v>1392</v>
      </c>
      <c r="P156" s="2" t="s">
        <v>2443</v>
      </c>
      <c r="Q156" s="5"/>
      <c r="R156" s="5" t="str">
        <f>IF(db[[#This Row],[QTY/ CTN]]="","",SUBSTITUTE(SUBSTITUTE(SUBSTITUTE(db[[#This Row],[QTY/ CTN]]," ","_",2),"(",""),")","")&amp;"_")</f>
        <v>96 LSN_</v>
      </c>
      <c r="S156" s="5">
        <f>IF(db[[#This Row],[H_QTY/ CTN]]="","",SEARCH("_",db[[#This Row],[H_QTY/ CTN]]))</f>
        <v>7</v>
      </c>
      <c r="T156" s="5">
        <f>IF(db[[#This Row],[H_QTY/ CTN]]="","",LEN(db[[#This Row],[H_QTY/ CTN]]))</f>
        <v>7</v>
      </c>
      <c r="U156" s="40" t="str">
        <f>IF(db[[#This Row],[H_QTY/ CTN]]="","",LEFT(db[[#This Row],[H_QTY/ CTN]],db[[#This Row],[H_1]]-1))</f>
        <v>96 LSN</v>
      </c>
      <c r="V156" s="40" t="str">
        <f>IF(NOT(db[[#This Row],[H_1]]=db[[#This Row],[H_2]]),MID(db[[#This Row],[H_QTY/ CTN]],db[[#This Row],[H_1]]+1,db[[#This Row],[H_2]]-db[[#This Row],[H_1]]-1),"")</f>
        <v/>
      </c>
      <c r="W156" s="40" t="str">
        <f>IF(db[[#This Row],[QTY/ CTN B]]="","",LEFT(db[[#This Row],[QTY/ CTN B]],SEARCH(" ",db[[#This Row],[QTY/ CTN B]],1)-1))</f>
        <v>96</v>
      </c>
      <c r="X156" s="40" t="str">
        <f>IF(db[[#This Row],[QTY/ CTN B]]="","",RIGHT(db[[#This Row],[QTY/ CTN B]],LEN(db[[#This Row],[QTY/ CTN B]])-SEARCH(" ",db[[#This Row],[QTY/ CTN B]],1)))</f>
        <v>LSN</v>
      </c>
      <c r="Y156" s="40">
        <f>IF(db[[#This Row],[QTY/ CTN TG]]="",IF(db[[#This Row],[STN TG]]="","",12),LEFT(db[[#This Row],[QTY/ CTN TG]],SEARCH(" ",db[[#This Row],[QTY/ CTN TG]],1)-1))</f>
        <v>12</v>
      </c>
      <c r="Z1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6" s="40" t="str">
        <f>IF(db[[#This Row],[STN K]]="","",IF(db[[#This Row],[STN TG]]="LSN",12,""))</f>
        <v/>
      </c>
      <c r="AB156" s="40" t="str">
        <f>IF(db[[#This Row],[STN TG]]="LSN","PCS","")</f>
        <v/>
      </c>
      <c r="AC156" s="40">
        <f>db[[#This Row],[QTY B]]*IF(db[[#This Row],[QTY TG]]="",1,db[[#This Row],[QTY TG]])*IF(db[[#This Row],[QTY K]]="",1,db[[#This Row],[QTY K]])</f>
        <v>1152</v>
      </c>
      <c r="AD156" s="40" t="str">
        <f>IF(db[[#This Row],[STN K]]="",IF(db[[#This Row],[STN TG]]="",db[[#This Row],[STN B]],db[[#This Row],[STN TG]]),db[[#This Row],[STN K]])</f>
        <v>PCS</v>
      </c>
      <c r="AE156" s="40"/>
    </row>
    <row r="157" spans="1:31" ht="16.5" customHeight="1" x14ac:dyDescent="0.25">
      <c r="A157" s="40">
        <f t="shared" si="2"/>
        <v>156</v>
      </c>
      <c r="B157" s="94" t="str">
        <f>LOWER(SUBSTITUTE(SUBSTITUTE(SUBSTITUTE(SUBSTITUTE(SUBSTITUTE(SUBSTITUTE(SUBSTITUTE(SUBSTITUTE(db[[#This Row],[NB BM]]," ",),".",""),"-",""),"(",""),")",""),"/",""),"""",""),"+",""))</f>
        <v>bpgeltf1190hitek03mmhitam</v>
      </c>
      <c r="C157" s="94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D157" s="94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E157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bpgeltf1190hitek03mmhitam96lsnuntana</v>
      </c>
      <c r="F157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ballpentf1190htm03mmhightech96lsn</v>
      </c>
      <c r="G157" s="94" t="str">
        <f>db[[#This Row],[NB NOTA_C]]&amp;LOWER(SUBSTITUTE(SUBSTITUTE(SUBSTITUTE(SUBSTITUTE(SUBSTITUTE(SUBSTITUTE(SUBSTITUTE(SUBSTITUTE(SUBSTITUTE(db[[#This Row],[FAKTUR]]," ",),".",""),"-",""),"(",""),")",""),",",""),"/",""),"""",""),"+",""))</f>
        <v>ballpentf1190htm03mmhightechuntana</v>
      </c>
      <c r="H157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ballpentf1190htm03mmhightech96lsnuntana</v>
      </c>
      <c r="I157" s="6" t="s">
        <v>847</v>
      </c>
      <c r="J157" s="6" t="s">
        <v>2069</v>
      </c>
      <c r="K157" s="1" t="s">
        <v>2106</v>
      </c>
      <c r="L157" s="2" t="s">
        <v>1336</v>
      </c>
      <c r="M157" s="34" t="e">
        <f>IF(db[[#This Row],[NB NOTA_C]]="","",COUNTIF([2]!B_MSK[concat],db[[#This Row],[NB NOTA_C]]))</f>
        <v>#REF!</v>
      </c>
      <c r="N157" s="14" t="s">
        <v>1342</v>
      </c>
      <c r="O157" s="2" t="s">
        <v>1392</v>
      </c>
      <c r="P157" s="2" t="s">
        <v>2443</v>
      </c>
      <c r="Q157" s="2" t="s">
        <v>7397</v>
      </c>
      <c r="R157" s="2" t="str">
        <f>IF(db[[#This Row],[QTY/ CTN]]="","",SUBSTITUTE(SUBSTITUTE(SUBSTITUTE(db[[#This Row],[QTY/ CTN]]," ","_",2),"(",""),")","")&amp;"_")</f>
        <v>96 LSN_</v>
      </c>
      <c r="S157" s="2">
        <f>IF(db[[#This Row],[H_QTY/ CTN]]="","",SEARCH("_",db[[#This Row],[H_QTY/ CTN]]))</f>
        <v>7</v>
      </c>
      <c r="T157" s="2">
        <f>IF(db[[#This Row],[H_QTY/ CTN]]="","",LEN(db[[#This Row],[H_QTY/ CTN]]))</f>
        <v>7</v>
      </c>
      <c r="U157" s="41" t="str">
        <f>IF(db[[#This Row],[H_QTY/ CTN]]="","",LEFT(db[[#This Row],[H_QTY/ CTN]],db[[#This Row],[H_1]]-1))</f>
        <v>96 LSN</v>
      </c>
      <c r="V157" s="40" t="str">
        <f>IF(NOT(db[[#This Row],[H_1]]=db[[#This Row],[H_2]]),MID(db[[#This Row],[H_QTY/ CTN]],db[[#This Row],[H_1]]+1,db[[#This Row],[H_2]]-db[[#This Row],[H_1]]-1),"")</f>
        <v/>
      </c>
      <c r="W157" s="40" t="str">
        <f>IF(db[[#This Row],[QTY/ CTN B]]="","",LEFT(db[[#This Row],[QTY/ CTN B]],SEARCH(" ",db[[#This Row],[QTY/ CTN B]],1)-1))</f>
        <v>96</v>
      </c>
      <c r="X157" s="40" t="str">
        <f>IF(db[[#This Row],[QTY/ CTN B]]="","",RIGHT(db[[#This Row],[QTY/ CTN B]],LEN(db[[#This Row],[QTY/ CTN B]])-SEARCH(" ",db[[#This Row],[QTY/ CTN B]],1)))</f>
        <v>LSN</v>
      </c>
      <c r="Y157" s="40">
        <f>IF(db[[#This Row],[QTY/ CTN TG]]="",IF(db[[#This Row],[STN TG]]="","",12),LEFT(db[[#This Row],[QTY/ CTN TG]],SEARCH(" ",db[[#This Row],[QTY/ CTN TG]],1)-1))</f>
        <v>12</v>
      </c>
      <c r="Z1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7" s="40" t="str">
        <f>IF(db[[#This Row],[STN K]]="","",IF(db[[#This Row],[STN TG]]="LSN",12,""))</f>
        <v/>
      </c>
      <c r="AB157" s="40" t="str">
        <f>IF(db[[#This Row],[STN TG]]="LSN","PCS","")</f>
        <v/>
      </c>
      <c r="AC157" s="40">
        <f>db[[#This Row],[QTY B]]*IF(db[[#This Row],[QTY TG]]="",1,db[[#This Row],[QTY TG]])*IF(db[[#This Row],[QTY K]]="",1,db[[#This Row],[QTY K]])</f>
        <v>1152</v>
      </c>
      <c r="AD157" s="40" t="str">
        <f>IF(db[[#This Row],[STN K]]="",IF(db[[#This Row],[STN TG]]="",db[[#This Row],[STN B]],db[[#This Row],[STN TG]]),db[[#This Row],[STN K]])</f>
        <v>PCS</v>
      </c>
      <c r="AE157" s="40"/>
    </row>
    <row r="158" spans="1:31" ht="16.5" customHeight="1" x14ac:dyDescent="0.25">
      <c r="A158" s="40">
        <f t="shared" si="2"/>
        <v>157</v>
      </c>
      <c r="B158" s="82" t="str">
        <f>LOWER(SUBSTITUTE(SUBSTITUTE(SUBSTITUTE(SUBSTITUTE(SUBSTITUTE(SUBSTITUTE(SUBSTITUTE(SUBSTITUTE(db[[#This Row],[NB BM]]," ",),".",""),"-",""),"(",""),")",""),"/",""),"""",""),"+",""))</f>
        <v>bptf20376w</v>
      </c>
      <c r="C158" s="82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D158" s="82" t="str">
        <f>LOWER(SUBSTITUTE(SUBSTITUTE(SUBSTITUTE(SUBSTITUTE(SUBSTITUTE(SUBSTITUTE(SUBSTITUTE(SUBSTITUTE(SUBSTITUTE(db[[#This Row],[NB PAJAK]]," ",""),"-",""),"(",""),")",""),".",""),",",""),"/",""),"""",""),"+",""))</f>
        <v/>
      </c>
      <c r="E15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bptf20376w60lsnuntana</v>
      </c>
      <c r="F15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ballpentf20376wrmulticolorpen60lsn</v>
      </c>
      <c r="G158" s="82" t="str">
        <f>db[[#This Row],[NB NOTA_C]]&amp;LOWER(SUBSTITUTE(SUBSTITUTE(SUBSTITUTE(SUBSTITUTE(SUBSTITUTE(SUBSTITUTE(SUBSTITUTE(SUBSTITUTE(SUBSTITUTE(db[[#This Row],[FAKTUR]]," ",),".",""),"-",""),"(",""),")",""),",",""),"/",""),"""",""),"+",""))</f>
        <v>ballpentf20376wrmulticolorpenuntana</v>
      </c>
      <c r="H15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ballpentf20376wrmulticolorpen60lsnuntana</v>
      </c>
      <c r="I158" s="2" t="s">
        <v>5733</v>
      </c>
      <c r="J158" s="7" t="s">
        <v>3617</v>
      </c>
      <c r="K158" s="15"/>
      <c r="L158" s="2" t="s">
        <v>1336</v>
      </c>
      <c r="M158" s="83" t="e">
        <f>IF(db[[#This Row],[NB NOTA_C]]="","",COUNTIF([2]!B_MSK[concat],db[[#This Row],[NB NOTA_C]]))</f>
        <v>#REF!</v>
      </c>
      <c r="N158" s="84" t="s">
        <v>1342</v>
      </c>
      <c r="O158" s="82" t="s">
        <v>1385</v>
      </c>
      <c r="P158" s="7" t="s">
        <v>2443</v>
      </c>
      <c r="Q158" s="82"/>
      <c r="R158" s="82" t="str">
        <f>IF(db[[#This Row],[QTY/ CTN]]="","",SUBSTITUTE(SUBSTITUTE(SUBSTITUTE(db[[#This Row],[QTY/ CTN]]," ","_",2),"(",""),")","")&amp;"_")</f>
        <v>60 LSN_</v>
      </c>
      <c r="S158" s="82">
        <f>IF(db[[#This Row],[H_QTY/ CTN]]="","",SEARCH("_",db[[#This Row],[H_QTY/ CTN]]))</f>
        <v>7</v>
      </c>
      <c r="T158" s="82">
        <f>IF(db[[#This Row],[H_QTY/ CTN]]="","",LEN(db[[#This Row],[H_QTY/ CTN]]))</f>
        <v>7</v>
      </c>
      <c r="U158" s="85" t="str">
        <f>IF(db[[#This Row],[H_QTY/ CTN]]="","",LEFT(db[[#This Row],[H_QTY/ CTN]],db[[#This Row],[H_1]]-1))</f>
        <v>60 LSN</v>
      </c>
      <c r="V158" s="85" t="str">
        <f>IF(NOT(db[[#This Row],[H_1]]=db[[#This Row],[H_2]]),MID(db[[#This Row],[H_QTY/ CTN]],db[[#This Row],[H_1]]+1,db[[#This Row],[H_2]]-db[[#This Row],[H_1]]-1),"")</f>
        <v/>
      </c>
      <c r="W158" s="40" t="str">
        <f>IF(db[[#This Row],[QTY/ CTN B]]="","",LEFT(db[[#This Row],[QTY/ CTN B]],SEARCH(" ",db[[#This Row],[QTY/ CTN B]],1)-1))</f>
        <v>60</v>
      </c>
      <c r="X158" s="40" t="str">
        <f>IF(db[[#This Row],[QTY/ CTN B]]="","",RIGHT(db[[#This Row],[QTY/ CTN B]],LEN(db[[#This Row],[QTY/ CTN B]])-SEARCH(" ",db[[#This Row],[QTY/ CTN B]],1)))</f>
        <v>LSN</v>
      </c>
      <c r="Y158" s="40">
        <f>IF(db[[#This Row],[QTY/ CTN TG]]="",IF(db[[#This Row],[STN TG]]="","",12),LEFT(db[[#This Row],[QTY/ CTN TG]],SEARCH(" ",db[[#This Row],[QTY/ CTN TG]],1)-1))</f>
        <v>12</v>
      </c>
      <c r="Z1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8" s="40" t="str">
        <f>IF(db[[#This Row],[STN K]]="","",IF(db[[#This Row],[STN TG]]="LSN",12,""))</f>
        <v/>
      </c>
      <c r="AB158" s="40" t="str">
        <f>IF(db[[#This Row],[STN TG]]="LSN","PCS","")</f>
        <v/>
      </c>
      <c r="AC158" s="40">
        <f>db[[#This Row],[QTY B]]*IF(db[[#This Row],[QTY TG]]="",1,db[[#This Row],[QTY TG]])*IF(db[[#This Row],[QTY K]]="",1,db[[#This Row],[QTY K]])</f>
        <v>720</v>
      </c>
      <c r="AD158" s="40" t="str">
        <f>IF(db[[#This Row],[STN K]]="",IF(db[[#This Row],[STN TG]]="",db[[#This Row],[STN B]],db[[#This Row],[STN TG]]),db[[#This Row],[STN K]])</f>
        <v>PCS</v>
      </c>
      <c r="AE158" s="40"/>
    </row>
    <row r="159" spans="1:31" ht="16.5" customHeight="1" x14ac:dyDescent="0.25">
      <c r="A159" s="40">
        <f t="shared" si="2"/>
        <v>158</v>
      </c>
      <c r="B159" s="5" t="str">
        <f>LOWER(SUBSTITUTE(SUBSTITUTE(SUBSTITUTE(SUBSTITUTE(SUBSTITUTE(SUBSTITUTE(SUBSTITUTE(SUBSTITUTE(db[[#This Row],[NB BM]]," ",),".",""),"-",""),"(",""),")",""),"/",""),"""",""),"+",""))</f>
        <v>ballpentf7194w</v>
      </c>
      <c r="C159" s="5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D159" s="5" t="str">
        <f>LOWER(SUBSTITUTE(SUBSTITUTE(SUBSTITUTE(SUBSTITUTE(SUBSTITUTE(SUBSTITUTE(SUBSTITUTE(SUBSTITUTE(SUBSTITUTE(db[[#This Row],[NB PAJAK]]," ",""),"-",""),"(",""),")",""),".",""),",",""),"/",""),"""",""),"+",""))</f>
        <v/>
      </c>
      <c r="E15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ballpentf7194w108lsnuntana</v>
      </c>
      <c r="F15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ballpentf7194wr108lsn</v>
      </c>
      <c r="G159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ballpentf7194wruntana</v>
      </c>
      <c r="H15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ballpentf7194wr108lsnuntana</v>
      </c>
      <c r="I159" s="2" t="s">
        <v>821</v>
      </c>
      <c r="J159" s="2" t="s">
        <v>1033</v>
      </c>
      <c r="K159" s="18"/>
      <c r="L159" s="2" t="s">
        <v>1336</v>
      </c>
      <c r="M159" s="34" t="e">
        <f>IF(db[[#This Row],[NB NOTA_C]]="","",COUNTIF([2]!B_MSK[concat],db[[#This Row],[NB NOTA_C]]))</f>
        <v>#REF!</v>
      </c>
      <c r="N159" s="14" t="s">
        <v>1342</v>
      </c>
      <c r="O159" s="2" t="s">
        <v>1393</v>
      </c>
      <c r="P159" s="2" t="s">
        <v>2443</v>
      </c>
      <c r="R159" s="2" t="str">
        <f>IF(db[[#This Row],[QTY/ CTN]]="","",SUBSTITUTE(SUBSTITUTE(SUBSTITUTE(db[[#This Row],[QTY/ CTN]]," ","_",2),"(",""),")","")&amp;"_")</f>
        <v>108 LSN_</v>
      </c>
      <c r="S159" s="2">
        <f>IF(db[[#This Row],[H_QTY/ CTN]]="","",SEARCH("_",db[[#This Row],[H_QTY/ CTN]]))</f>
        <v>8</v>
      </c>
      <c r="T159" s="2">
        <f>IF(db[[#This Row],[H_QTY/ CTN]]="","",LEN(db[[#This Row],[H_QTY/ CTN]]))</f>
        <v>8</v>
      </c>
      <c r="U159" s="41" t="str">
        <f>IF(db[[#This Row],[H_QTY/ CTN]]="","",LEFT(db[[#This Row],[H_QTY/ CTN]],db[[#This Row],[H_1]]-1))</f>
        <v>108 LSN</v>
      </c>
      <c r="V159" s="40" t="str">
        <f>IF(NOT(db[[#This Row],[H_1]]=db[[#This Row],[H_2]]),MID(db[[#This Row],[H_QTY/ CTN]],db[[#This Row],[H_1]]+1,db[[#This Row],[H_2]]-db[[#This Row],[H_1]]-1),"")</f>
        <v/>
      </c>
      <c r="W159" s="40" t="str">
        <f>IF(db[[#This Row],[QTY/ CTN B]]="","",LEFT(db[[#This Row],[QTY/ CTN B]],SEARCH(" ",db[[#This Row],[QTY/ CTN B]],1)-1))</f>
        <v>108</v>
      </c>
      <c r="X159" s="40" t="str">
        <f>IF(db[[#This Row],[QTY/ CTN B]]="","",RIGHT(db[[#This Row],[QTY/ CTN B]],LEN(db[[#This Row],[QTY/ CTN B]])-SEARCH(" ",db[[#This Row],[QTY/ CTN B]],1)))</f>
        <v>LSN</v>
      </c>
      <c r="Y159" s="40">
        <f>IF(db[[#This Row],[QTY/ CTN TG]]="",IF(db[[#This Row],[STN TG]]="","",12),LEFT(db[[#This Row],[QTY/ CTN TG]],SEARCH(" ",db[[#This Row],[QTY/ CTN TG]],1)-1))</f>
        <v>12</v>
      </c>
      <c r="Z1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" s="40" t="str">
        <f>IF(db[[#This Row],[STN K]]="","",IF(db[[#This Row],[STN TG]]="LSN",12,""))</f>
        <v/>
      </c>
      <c r="AB159" s="40" t="str">
        <f>IF(db[[#This Row],[STN TG]]="LSN","PCS","")</f>
        <v/>
      </c>
      <c r="AC159" s="40">
        <f>db[[#This Row],[QTY B]]*IF(db[[#This Row],[QTY TG]]="",1,db[[#This Row],[QTY TG]])*IF(db[[#This Row],[QTY K]]="",1,db[[#This Row],[QTY K]])</f>
        <v>1296</v>
      </c>
      <c r="AD159" s="40" t="str">
        <f>IF(db[[#This Row],[STN K]]="",IF(db[[#This Row],[STN TG]]="",db[[#This Row],[STN B]],db[[#This Row],[STN TG]]),db[[#This Row],[STN K]])</f>
        <v>PCS</v>
      </c>
      <c r="AE159" s="40"/>
    </row>
    <row r="160" spans="1:31" ht="16.5" customHeight="1" x14ac:dyDescent="0.25">
      <c r="A160" s="40">
        <f t="shared" si="2"/>
        <v>159</v>
      </c>
      <c r="B160" s="5" t="str">
        <f>LOWER(SUBSTITUTE(SUBSTITUTE(SUBSTITUTE(SUBSTITUTE(SUBSTITUTE(SUBSTITUTE(SUBSTITUTE(SUBSTITUTE(db[[#This Row],[NB BM]]," ",),".",""),"-",""),"(",""),")",""),"/",""),"""",""),"+",""))</f>
        <v>ballpentf7294w</v>
      </c>
      <c r="C160" s="5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D160" s="5" t="str">
        <f>LOWER(SUBSTITUTE(SUBSTITUTE(SUBSTITUTE(SUBSTITUTE(SUBSTITUTE(SUBSTITUTE(SUBSTITUTE(SUBSTITUTE(SUBSTITUTE(db[[#This Row],[NB PAJAK]]," ",""),"-",""),"(",""),")",""),".",""),",",""),"/",""),"""",""),"+",""))</f>
        <v/>
      </c>
      <c r="E16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ballpentf7294w108lsnuntana</v>
      </c>
      <c r="F16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ballpentf7294wr108lsn</v>
      </c>
      <c r="G160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ballpentf7294wruntana</v>
      </c>
      <c r="H16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ballpentf7294wr108lsnuntana</v>
      </c>
      <c r="I160" s="2" t="s">
        <v>822</v>
      </c>
      <c r="J160" s="2" t="s">
        <v>1034</v>
      </c>
      <c r="K160" s="14"/>
      <c r="L160" s="2" t="s">
        <v>1336</v>
      </c>
      <c r="M160" s="34" t="e">
        <f>IF(db[[#This Row],[NB NOTA_C]]="","",COUNTIF([2]!B_MSK[concat],db[[#This Row],[NB NOTA_C]]))</f>
        <v>#REF!</v>
      </c>
      <c r="N160" s="14" t="s">
        <v>1342</v>
      </c>
      <c r="O160" s="2" t="s">
        <v>1393</v>
      </c>
      <c r="P160" s="2" t="s">
        <v>2443</v>
      </c>
      <c r="R160" s="2" t="str">
        <f>IF(db[[#This Row],[QTY/ CTN]]="","",SUBSTITUTE(SUBSTITUTE(SUBSTITUTE(db[[#This Row],[QTY/ CTN]]," ","_",2),"(",""),")","")&amp;"_")</f>
        <v>108 LSN_</v>
      </c>
      <c r="S160" s="2">
        <f>IF(db[[#This Row],[H_QTY/ CTN]]="","",SEARCH("_",db[[#This Row],[H_QTY/ CTN]]))</f>
        <v>8</v>
      </c>
      <c r="T160" s="2">
        <f>IF(db[[#This Row],[H_QTY/ CTN]]="","",LEN(db[[#This Row],[H_QTY/ CTN]]))</f>
        <v>8</v>
      </c>
      <c r="U160" s="41" t="str">
        <f>IF(db[[#This Row],[H_QTY/ CTN]]="","",LEFT(db[[#This Row],[H_QTY/ CTN]],db[[#This Row],[H_1]]-1))</f>
        <v>108 LSN</v>
      </c>
      <c r="V160" s="40" t="str">
        <f>IF(NOT(db[[#This Row],[H_1]]=db[[#This Row],[H_2]]),MID(db[[#This Row],[H_QTY/ CTN]],db[[#This Row],[H_1]]+1,db[[#This Row],[H_2]]-db[[#This Row],[H_1]]-1),"")</f>
        <v/>
      </c>
      <c r="W160" s="40" t="str">
        <f>IF(db[[#This Row],[QTY/ CTN B]]="","",LEFT(db[[#This Row],[QTY/ CTN B]],SEARCH(" ",db[[#This Row],[QTY/ CTN B]],1)-1))</f>
        <v>108</v>
      </c>
      <c r="X160" s="40" t="str">
        <f>IF(db[[#This Row],[QTY/ CTN B]]="","",RIGHT(db[[#This Row],[QTY/ CTN B]],LEN(db[[#This Row],[QTY/ CTN B]])-SEARCH(" ",db[[#This Row],[QTY/ CTN B]],1)))</f>
        <v>LSN</v>
      </c>
      <c r="Y160" s="40">
        <f>IF(db[[#This Row],[QTY/ CTN TG]]="",IF(db[[#This Row],[STN TG]]="","",12),LEFT(db[[#This Row],[QTY/ CTN TG]],SEARCH(" ",db[[#This Row],[QTY/ CTN TG]],1)-1))</f>
        <v>12</v>
      </c>
      <c r="Z1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" s="40" t="str">
        <f>IF(db[[#This Row],[STN K]]="","",IF(db[[#This Row],[STN TG]]="LSN",12,""))</f>
        <v/>
      </c>
      <c r="AB160" s="40" t="str">
        <f>IF(db[[#This Row],[STN TG]]="LSN","PCS","")</f>
        <v/>
      </c>
      <c r="AC160" s="40">
        <f>db[[#This Row],[QTY B]]*IF(db[[#This Row],[QTY TG]]="",1,db[[#This Row],[QTY TG]])*IF(db[[#This Row],[QTY K]]="",1,db[[#This Row],[QTY K]])</f>
        <v>1296</v>
      </c>
      <c r="AD160" s="40" t="str">
        <f>IF(db[[#This Row],[STN K]]="",IF(db[[#This Row],[STN TG]]="",db[[#This Row],[STN B]],db[[#This Row],[STN TG]]),db[[#This Row],[STN K]])</f>
        <v>PCS</v>
      </c>
      <c r="AE160" s="40"/>
    </row>
    <row r="161" spans="1:31" ht="16.5" customHeight="1" x14ac:dyDescent="0.25">
      <c r="A161" s="40">
        <f t="shared" si="2"/>
        <v>160</v>
      </c>
      <c r="B161" s="5" t="str">
        <f>LOWER(SUBSTITUTE(SUBSTITUTE(SUBSTITUTE(SUBSTITUTE(SUBSTITUTE(SUBSTITUTE(SUBSTITUTE(SUBSTITUTE(db[[#This Row],[NB BM]]," ",),".",""),"-",""),"(",""),")",""),"/",""),"""",""),"+",""))</f>
        <v>refillgelxdmgp4117</v>
      </c>
      <c r="C161" s="5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D161" s="5" t="str">
        <f>LOWER(SUBSTITUTE(SUBSTITUTE(SUBSTITUTE(SUBSTITUTE(SUBSTITUTE(SUBSTITUTE(SUBSTITUTE(SUBSTITUTE(SUBSTITUTE(db[[#This Row],[NB PAJAK]]," ",""),"-",""),"(",""),")",""),".",""),",",""),"/",""),"""",""),"+",""))</f>
        <v/>
      </c>
      <c r="E16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refillgelxdmgp411718box240pcsuntana</v>
      </c>
      <c r="F16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ballpenjxrefillxdmgp411718box240pcs</v>
      </c>
      <c r="G161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ballpenjxrefillxdmgp4117untana</v>
      </c>
      <c r="H16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ballpenjxrefillxdmgp411718box240pcsuntana</v>
      </c>
      <c r="I161" s="2" t="s">
        <v>973</v>
      </c>
      <c r="J161" s="2" t="s">
        <v>1255</v>
      </c>
      <c r="K161" s="14"/>
      <c r="L161" s="2" t="s">
        <v>1336</v>
      </c>
      <c r="M161" s="34" t="e">
        <f>IF(db[[#This Row],[NB NOTA_C]]="","",COUNTIF([2]!B_MSK[concat],db[[#This Row],[NB NOTA_C]]))</f>
        <v>#REF!</v>
      </c>
      <c r="N161" s="14" t="s">
        <v>1352</v>
      </c>
      <c r="O161" s="2" t="s">
        <v>1526</v>
      </c>
      <c r="P161" s="2" t="s">
        <v>2443</v>
      </c>
      <c r="R161" s="2" t="str">
        <f>IF(db[[#This Row],[QTY/ CTN]]="","",SUBSTITUTE(SUBSTITUTE(SUBSTITUTE(db[[#This Row],[QTY/ CTN]]," ","_",2),"(",""),")","")&amp;"_")</f>
        <v>18 BOX_240 PCS_</v>
      </c>
      <c r="S161" s="2">
        <f>IF(db[[#This Row],[H_QTY/ CTN]]="","",SEARCH("_",db[[#This Row],[H_QTY/ CTN]]))</f>
        <v>7</v>
      </c>
      <c r="T161" s="2">
        <f>IF(db[[#This Row],[H_QTY/ CTN]]="","",LEN(db[[#This Row],[H_QTY/ CTN]]))</f>
        <v>15</v>
      </c>
      <c r="U161" s="41" t="str">
        <f>IF(db[[#This Row],[H_QTY/ CTN]]="","",LEFT(db[[#This Row],[H_QTY/ CTN]],db[[#This Row],[H_1]]-1))</f>
        <v>18 BOX</v>
      </c>
      <c r="V161" s="40" t="str">
        <f>IF(NOT(db[[#This Row],[H_1]]=db[[#This Row],[H_2]]),MID(db[[#This Row],[H_QTY/ CTN]],db[[#This Row],[H_1]]+1,db[[#This Row],[H_2]]-db[[#This Row],[H_1]]-1),"")</f>
        <v>240 PCS</v>
      </c>
      <c r="W161" s="40" t="str">
        <f>IF(db[[#This Row],[QTY/ CTN B]]="","",LEFT(db[[#This Row],[QTY/ CTN B]],SEARCH(" ",db[[#This Row],[QTY/ CTN B]],1)-1))</f>
        <v>18</v>
      </c>
      <c r="X161" s="40" t="str">
        <f>IF(db[[#This Row],[QTY/ CTN B]]="","",RIGHT(db[[#This Row],[QTY/ CTN B]],LEN(db[[#This Row],[QTY/ CTN B]])-SEARCH(" ",db[[#This Row],[QTY/ CTN B]],1)))</f>
        <v>BOX</v>
      </c>
      <c r="Y161" s="40" t="str">
        <f>IF(db[[#This Row],[QTY/ CTN TG]]="",IF(db[[#This Row],[STN TG]]="","",12),LEFT(db[[#This Row],[QTY/ CTN TG]],SEARCH(" ",db[[#This Row],[QTY/ CTN TG]],1)-1))</f>
        <v>240</v>
      </c>
      <c r="Z1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1" s="40" t="str">
        <f>IF(db[[#This Row],[STN K]]="","",IF(db[[#This Row],[STN TG]]="LSN",12,""))</f>
        <v/>
      </c>
      <c r="AB161" s="40" t="str">
        <f>IF(db[[#This Row],[STN TG]]="LSN","PCS","")</f>
        <v/>
      </c>
      <c r="AC161" s="40">
        <f>db[[#This Row],[QTY B]]*IF(db[[#This Row],[QTY TG]]="",1,db[[#This Row],[QTY TG]])*IF(db[[#This Row],[QTY K]]="",1,db[[#This Row],[QTY K]])</f>
        <v>4320</v>
      </c>
      <c r="AD161" s="40" t="str">
        <f>IF(db[[#This Row],[STN K]]="",IF(db[[#This Row],[STN TG]]="",db[[#This Row],[STN B]],db[[#This Row],[STN TG]]),db[[#This Row],[STN K]])</f>
        <v>PCS</v>
      </c>
      <c r="AE161" s="40"/>
    </row>
    <row r="162" spans="1:31" ht="16.5" customHeight="1" x14ac:dyDescent="0.25">
      <c r="A162" s="40">
        <f t="shared" si="2"/>
        <v>161</v>
      </c>
      <c r="B162" s="82" t="str">
        <f>LOWER(SUBSTITUTE(SUBSTITUTE(SUBSTITUTE(SUBSTITUTE(SUBSTITUTE(SUBSTITUTE(SUBSTITUTE(SUBSTITUTE(db[[#This Row],[NB BM]]," ",),".",""),"-",""),"(",""),")",""),"/",""),"""",""),"+",""))</f>
        <v>balonbl100178</v>
      </c>
      <c r="C162" s="82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D162" s="82" t="str">
        <f>LOWER(SUBSTITUTE(SUBSTITUTE(SUBSTITUTE(SUBSTITUTE(SUBSTITUTE(SUBSTITUTE(SUBSTITUTE(SUBSTITUTE(SUBSTITUTE(db[[#This Row],[NB PAJAK]]," ",""),"-",""),"(",""),")",""),".",""),",",""),"/",""),"""",""),"+",""))</f>
        <v/>
      </c>
      <c r="E162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balonbl100178100pakuntana</v>
      </c>
      <c r="F162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balonbl100178100pak</v>
      </c>
      <c r="G162" s="82" t="str">
        <f>db[[#This Row],[NB NOTA_C]]&amp;LOWER(SUBSTITUTE(SUBSTITUTE(SUBSTITUTE(SUBSTITUTE(SUBSTITUTE(SUBSTITUTE(SUBSTITUTE(SUBSTITUTE(SUBSTITUTE(db[[#This Row],[FAKTUR]]," ",),".",""),"-",""),"(",""),")",""),",",""),"/",""),"""",""),"+",""))</f>
        <v>balonbl100178untana</v>
      </c>
      <c r="H162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balonbl100178100pakuntana</v>
      </c>
      <c r="I162" s="7" t="s">
        <v>3654</v>
      </c>
      <c r="J162" s="7" t="s">
        <v>3650</v>
      </c>
      <c r="K162" s="15"/>
      <c r="L162" s="2" t="s">
        <v>1336</v>
      </c>
      <c r="M162" s="83" t="e">
        <f>IF(db[[#This Row],[NB NOTA_C]]="","",COUNTIF([2]!B_MSK[concat],db[[#This Row],[NB NOTA_C]]))</f>
        <v>#REF!</v>
      </c>
      <c r="N162" s="84" t="s">
        <v>3656</v>
      </c>
      <c r="O162" s="5" t="s">
        <v>1463</v>
      </c>
      <c r="P162" s="7" t="s">
        <v>2414</v>
      </c>
      <c r="Q162" s="82"/>
      <c r="R162" s="82" t="str">
        <f>IF(db[[#This Row],[QTY/ CTN]]="","",SUBSTITUTE(SUBSTITUTE(SUBSTITUTE(db[[#This Row],[QTY/ CTN]]," ","_",2),"(",""),")","")&amp;"_")</f>
        <v>100 PAK_</v>
      </c>
      <c r="S162" s="82">
        <f>IF(db[[#This Row],[H_QTY/ CTN]]="","",SEARCH("_",db[[#This Row],[H_QTY/ CTN]]))</f>
        <v>8</v>
      </c>
      <c r="T162" s="82">
        <f>IF(db[[#This Row],[H_QTY/ CTN]]="","",LEN(db[[#This Row],[H_QTY/ CTN]]))</f>
        <v>8</v>
      </c>
      <c r="U162" s="85" t="str">
        <f>IF(db[[#This Row],[H_QTY/ CTN]]="","",LEFT(db[[#This Row],[H_QTY/ CTN]],db[[#This Row],[H_1]]-1))</f>
        <v>100 PAK</v>
      </c>
      <c r="V162" s="85" t="str">
        <f>IF(NOT(db[[#This Row],[H_1]]=db[[#This Row],[H_2]]),MID(db[[#This Row],[H_QTY/ CTN]],db[[#This Row],[H_1]]+1,db[[#This Row],[H_2]]-db[[#This Row],[H_1]]-1),"")</f>
        <v/>
      </c>
      <c r="W162" s="40" t="str">
        <f>IF(db[[#This Row],[QTY/ CTN B]]="","",LEFT(db[[#This Row],[QTY/ CTN B]],SEARCH(" ",db[[#This Row],[QTY/ CTN B]],1)-1))</f>
        <v>100</v>
      </c>
      <c r="X162" s="40" t="str">
        <f>IF(db[[#This Row],[QTY/ CTN B]]="","",RIGHT(db[[#This Row],[QTY/ CTN B]],LEN(db[[#This Row],[QTY/ CTN B]])-SEARCH(" ",db[[#This Row],[QTY/ CTN B]],1)))</f>
        <v>PAK</v>
      </c>
      <c r="Y162" s="40" t="str">
        <f>IF(db[[#This Row],[QTY/ CTN TG]]="",IF(db[[#This Row],[STN TG]]="","",12),LEFT(db[[#This Row],[QTY/ CTN TG]],SEARCH(" ",db[[#This Row],[QTY/ CTN TG]],1)-1))</f>
        <v/>
      </c>
      <c r="Z1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2" s="40" t="str">
        <f>IF(db[[#This Row],[STN K]]="","",IF(db[[#This Row],[STN TG]]="LSN",12,""))</f>
        <v/>
      </c>
      <c r="AB162" s="40" t="str">
        <f>IF(db[[#This Row],[STN TG]]="LSN","PCS","")</f>
        <v/>
      </c>
      <c r="AC162" s="40">
        <f>db[[#This Row],[QTY B]]*IF(db[[#This Row],[QTY TG]]="",1,db[[#This Row],[QTY TG]])*IF(db[[#This Row],[QTY K]]="",1,db[[#This Row],[QTY K]])</f>
        <v>100</v>
      </c>
      <c r="AD162" s="40" t="str">
        <f>IF(db[[#This Row],[STN K]]="",IF(db[[#This Row],[STN TG]]="",db[[#This Row],[STN B]],db[[#This Row],[STN TG]]),db[[#This Row],[STN K]])</f>
        <v>PAK</v>
      </c>
      <c r="AE162" s="40"/>
    </row>
    <row r="163" spans="1:31" ht="16.5" customHeight="1" x14ac:dyDescent="0.25">
      <c r="A163" s="40">
        <f t="shared" si="2"/>
        <v>162</v>
      </c>
      <c r="B163" s="82" t="str">
        <f>LOWER(SUBSTITUTE(SUBSTITUTE(SUBSTITUTE(SUBSTITUTE(SUBSTITUTE(SUBSTITUTE(SUBSTITUTE(SUBSTITUTE(db[[#This Row],[NB BM]]," ",),".",""),"-",""),"(",""),")",""),"/",""),"""",""),"+",""))</f>
        <v>balonbl1005</v>
      </c>
      <c r="C163" s="82" t="str">
        <f>LOWER(SUBSTITUTE(SUBSTITUTE(SUBSTITUTE(SUBSTITUTE(SUBSTITUTE(SUBSTITUTE(SUBSTITUTE(SUBSTITUTE(SUBSTITUTE(db[[#This Row],[NB NOTA]]," ",),".",""),"-",""),"(",""),")",""),",",""),"/",""),"""",""),"+",""))</f>
        <v>balonbl1005</v>
      </c>
      <c r="D163" s="82" t="str">
        <f>LOWER(SUBSTITUTE(SUBSTITUTE(SUBSTITUTE(SUBSTITUTE(SUBSTITUTE(SUBSTITUTE(SUBSTITUTE(SUBSTITUTE(SUBSTITUTE(db[[#This Row],[NB PAJAK]]," ",""),"-",""),"(",""),")",""),".",""),",",""),"/",""),"""",""),"+",""))</f>
        <v/>
      </c>
      <c r="E163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balonbl10052rtguntana</v>
      </c>
      <c r="F163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balonbl10052rtg</v>
      </c>
      <c r="G163" s="82" t="str">
        <f>db[[#This Row],[NB NOTA_C]]&amp;LOWER(SUBSTITUTE(SUBSTITUTE(SUBSTITUTE(SUBSTITUTE(SUBSTITUTE(SUBSTITUTE(SUBSTITUTE(SUBSTITUTE(SUBSTITUTE(db[[#This Row],[FAKTUR]]," ",),".",""),"-",""),"(",""),")",""),",",""),"/",""),"""",""),"+",""))</f>
        <v>balonbl1005untana</v>
      </c>
      <c r="H163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balonbl10052rtguntana</v>
      </c>
      <c r="I163" s="7" t="s">
        <v>3655</v>
      </c>
      <c r="J163" s="7" t="s">
        <v>3651</v>
      </c>
      <c r="K163" s="15"/>
      <c r="L163" s="2" t="s">
        <v>1336</v>
      </c>
      <c r="M163" s="83" t="e">
        <f>IF(db[[#This Row],[NB NOTA_C]]="","",COUNTIF([2]!B_MSK[concat],db[[#This Row],[NB NOTA_C]]))</f>
        <v>#REF!</v>
      </c>
      <c r="N163" s="84" t="s">
        <v>3656</v>
      </c>
      <c r="O163" s="82" t="s">
        <v>3659</v>
      </c>
      <c r="P163" s="7" t="s">
        <v>2414</v>
      </c>
      <c r="Q163" s="82"/>
      <c r="R163" s="82" t="str">
        <f>IF(db[[#This Row],[QTY/ CTN]]="","",SUBSTITUTE(SUBSTITUTE(SUBSTITUTE(db[[#This Row],[QTY/ CTN]]," ","_",2),"(",""),")","")&amp;"_")</f>
        <v>2 RTG_</v>
      </c>
      <c r="S163" s="82">
        <f>IF(db[[#This Row],[H_QTY/ CTN]]="","",SEARCH("_",db[[#This Row],[H_QTY/ CTN]]))</f>
        <v>6</v>
      </c>
      <c r="T163" s="82">
        <f>IF(db[[#This Row],[H_QTY/ CTN]]="","",LEN(db[[#This Row],[H_QTY/ CTN]]))</f>
        <v>6</v>
      </c>
      <c r="U163" s="85" t="str">
        <f>IF(db[[#This Row],[H_QTY/ CTN]]="","",LEFT(db[[#This Row],[H_QTY/ CTN]],db[[#This Row],[H_1]]-1))</f>
        <v>2 RTG</v>
      </c>
      <c r="V163" s="85" t="str">
        <f>IF(NOT(db[[#This Row],[H_1]]=db[[#This Row],[H_2]]),MID(db[[#This Row],[H_QTY/ CTN]],db[[#This Row],[H_1]]+1,db[[#This Row],[H_2]]-db[[#This Row],[H_1]]-1),"")</f>
        <v/>
      </c>
      <c r="W163" s="40" t="str">
        <f>IF(db[[#This Row],[QTY/ CTN B]]="","",LEFT(db[[#This Row],[QTY/ CTN B]],SEARCH(" ",db[[#This Row],[QTY/ CTN B]],1)-1))</f>
        <v>2</v>
      </c>
      <c r="X163" s="40" t="str">
        <f>IF(db[[#This Row],[QTY/ CTN B]]="","",RIGHT(db[[#This Row],[QTY/ CTN B]],LEN(db[[#This Row],[QTY/ CTN B]])-SEARCH(" ",db[[#This Row],[QTY/ CTN B]],1)))</f>
        <v>RTG</v>
      </c>
      <c r="Y163" s="40" t="str">
        <f>IF(db[[#This Row],[QTY/ CTN TG]]="",IF(db[[#This Row],[STN TG]]="","",12),LEFT(db[[#This Row],[QTY/ CTN TG]],SEARCH(" ",db[[#This Row],[QTY/ CTN TG]],1)-1))</f>
        <v/>
      </c>
      <c r="Z1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3" s="40" t="str">
        <f>IF(db[[#This Row],[STN K]]="","",IF(db[[#This Row],[STN TG]]="LSN",12,""))</f>
        <v/>
      </c>
      <c r="AB163" s="40" t="str">
        <f>IF(db[[#This Row],[STN TG]]="LSN","PCS","")</f>
        <v/>
      </c>
      <c r="AC163" s="40">
        <f>db[[#This Row],[QTY B]]*IF(db[[#This Row],[QTY TG]]="",1,db[[#This Row],[QTY TG]])*IF(db[[#This Row],[QTY K]]="",1,db[[#This Row],[QTY K]])</f>
        <v>2</v>
      </c>
      <c r="AD163" s="40" t="str">
        <f>IF(db[[#This Row],[STN K]]="",IF(db[[#This Row],[STN TG]]="",db[[#This Row],[STN B]],db[[#This Row],[STN TG]]),db[[#This Row],[STN K]])</f>
        <v>RTG</v>
      </c>
      <c r="AE163" s="40"/>
    </row>
    <row r="164" spans="1:31" ht="16.5" customHeight="1" x14ac:dyDescent="0.25">
      <c r="A164" s="40">
        <f t="shared" si="2"/>
        <v>163</v>
      </c>
      <c r="B164" s="82" t="str">
        <f>LOWER(SUBSTITUTE(SUBSTITUTE(SUBSTITUTE(SUBSTITUTE(SUBSTITUTE(SUBSTITUTE(SUBSTITUTE(SUBSTITUTE(db[[#This Row],[NB BM]]," ",),".",""),"-",""),"(",""),")",""),"/",""),"""",""),"+",""))</f>
        <v>balonbl1009</v>
      </c>
      <c r="C164" s="82" t="str">
        <f>LOWER(SUBSTITUTE(SUBSTITUTE(SUBSTITUTE(SUBSTITUTE(SUBSTITUTE(SUBSTITUTE(SUBSTITUTE(SUBSTITUTE(SUBSTITUTE(db[[#This Row],[NB NOTA]]," ",),".",""),"-",""),"(",""),")",""),",",""),"/",""),"""",""),"+",""))</f>
        <v>balonbl1009</v>
      </c>
      <c r="D164" s="82" t="str">
        <f>LOWER(SUBSTITUTE(SUBSTITUTE(SUBSTITUTE(SUBSTITUTE(SUBSTITUTE(SUBSTITUTE(SUBSTITUTE(SUBSTITUTE(SUBSTITUTE(db[[#This Row],[NB PAJAK]]," ",""),"-",""),"(",""),")",""),".",""),",",""),"/",""),"""",""),"+",""))</f>
        <v/>
      </c>
      <c r="E16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balonbl100918rtguntana</v>
      </c>
      <c r="F16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balonbl100918rtg</v>
      </c>
      <c r="G164" s="82" t="str">
        <f>db[[#This Row],[NB NOTA_C]]&amp;LOWER(SUBSTITUTE(SUBSTITUTE(SUBSTITUTE(SUBSTITUTE(SUBSTITUTE(SUBSTITUTE(SUBSTITUTE(SUBSTITUTE(SUBSTITUTE(db[[#This Row],[FAKTUR]]," ",),".",""),"-",""),"(",""),")",""),",",""),"/",""),"""",""),"+",""))</f>
        <v>balonbl1009untana</v>
      </c>
      <c r="H16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balonbl100918rtguntana</v>
      </c>
      <c r="I164" s="7" t="s">
        <v>3653</v>
      </c>
      <c r="J164" s="7" t="s">
        <v>3649</v>
      </c>
      <c r="K164" s="15"/>
      <c r="L164" s="2" t="s">
        <v>1336</v>
      </c>
      <c r="M164" s="83" t="e">
        <f>IF(db[[#This Row],[NB NOTA_C]]="","",COUNTIF([2]!B_MSK[concat],db[[#This Row],[NB NOTA_C]]))</f>
        <v>#REF!</v>
      </c>
      <c r="N164" s="84" t="s">
        <v>3656</v>
      </c>
      <c r="O164" s="82" t="s">
        <v>3658</v>
      </c>
      <c r="P164" s="7" t="s">
        <v>2414</v>
      </c>
      <c r="Q164" s="82"/>
      <c r="R164" s="82" t="str">
        <f>IF(db[[#This Row],[QTY/ CTN]]="","",SUBSTITUTE(SUBSTITUTE(SUBSTITUTE(db[[#This Row],[QTY/ CTN]]," ","_",2),"(",""),")","")&amp;"_")</f>
        <v>18 RTG_</v>
      </c>
      <c r="S164" s="82">
        <f>IF(db[[#This Row],[H_QTY/ CTN]]="","",SEARCH("_",db[[#This Row],[H_QTY/ CTN]]))</f>
        <v>7</v>
      </c>
      <c r="T164" s="82">
        <f>IF(db[[#This Row],[H_QTY/ CTN]]="","",LEN(db[[#This Row],[H_QTY/ CTN]]))</f>
        <v>7</v>
      </c>
      <c r="U164" s="85" t="str">
        <f>IF(db[[#This Row],[H_QTY/ CTN]]="","",LEFT(db[[#This Row],[H_QTY/ CTN]],db[[#This Row],[H_1]]-1))</f>
        <v>18 RTG</v>
      </c>
      <c r="V164" s="85" t="str">
        <f>IF(NOT(db[[#This Row],[H_1]]=db[[#This Row],[H_2]]),MID(db[[#This Row],[H_QTY/ CTN]],db[[#This Row],[H_1]]+1,db[[#This Row],[H_2]]-db[[#This Row],[H_1]]-1),"")</f>
        <v/>
      </c>
      <c r="W164" s="40" t="str">
        <f>IF(db[[#This Row],[QTY/ CTN B]]="","",LEFT(db[[#This Row],[QTY/ CTN B]],SEARCH(" ",db[[#This Row],[QTY/ CTN B]],1)-1))</f>
        <v>18</v>
      </c>
      <c r="X164" s="40" t="str">
        <f>IF(db[[#This Row],[QTY/ CTN B]]="","",RIGHT(db[[#This Row],[QTY/ CTN B]],LEN(db[[#This Row],[QTY/ CTN B]])-SEARCH(" ",db[[#This Row],[QTY/ CTN B]],1)))</f>
        <v>RTG</v>
      </c>
      <c r="Y164" s="40" t="str">
        <f>IF(db[[#This Row],[QTY/ CTN TG]]="",IF(db[[#This Row],[STN TG]]="","",12),LEFT(db[[#This Row],[QTY/ CTN TG]],SEARCH(" ",db[[#This Row],[QTY/ CTN TG]],1)-1))</f>
        <v/>
      </c>
      <c r="Z1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" s="40" t="str">
        <f>IF(db[[#This Row],[STN K]]="","",IF(db[[#This Row],[STN TG]]="LSN",12,""))</f>
        <v/>
      </c>
      <c r="AB164" s="40" t="str">
        <f>IF(db[[#This Row],[STN TG]]="LSN","PCS","")</f>
        <v/>
      </c>
      <c r="AC164" s="40">
        <f>db[[#This Row],[QTY B]]*IF(db[[#This Row],[QTY TG]]="",1,db[[#This Row],[QTY TG]])*IF(db[[#This Row],[QTY K]]="",1,db[[#This Row],[QTY K]])</f>
        <v>18</v>
      </c>
      <c r="AD164" s="40" t="str">
        <f>IF(db[[#This Row],[STN K]]="",IF(db[[#This Row],[STN TG]]="",db[[#This Row],[STN B]],db[[#This Row],[STN TG]]),db[[#This Row],[STN K]])</f>
        <v>RTG</v>
      </c>
      <c r="AE164" s="40"/>
    </row>
    <row r="165" spans="1:31" ht="16.5" customHeight="1" x14ac:dyDescent="0.25">
      <c r="A165" s="40">
        <f t="shared" si="2"/>
        <v>164</v>
      </c>
      <c r="B165" s="82" t="str">
        <f>LOWER(SUBSTITUTE(SUBSTITUTE(SUBSTITUTE(SUBSTITUTE(SUBSTITUTE(SUBSTITUTE(SUBSTITUTE(SUBSTITUTE(db[[#This Row],[NB BM]]," ",),".",""),"-",""),"(",""),")",""),"/",""),"""",""),"+",""))</f>
        <v>balonbl100092</v>
      </c>
      <c r="C165" s="82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D165" s="82" t="str">
        <f>LOWER(SUBSTITUTE(SUBSTITUTE(SUBSTITUTE(SUBSTITUTE(SUBSTITUTE(SUBSTITUTE(SUBSTITUTE(SUBSTITUTE(SUBSTITUTE(db[[#This Row],[NB PAJAK]]," ",""),"-",""),"(",""),")",""),".",""),",",""),"/",""),"""",""),"+",""))</f>
        <v/>
      </c>
      <c r="E16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balonbl10009289rtguntana</v>
      </c>
      <c r="F16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balonbl1009289rtg</v>
      </c>
      <c r="G165" s="82" t="str">
        <f>db[[#This Row],[NB NOTA_C]]&amp;LOWER(SUBSTITUTE(SUBSTITUTE(SUBSTITUTE(SUBSTITUTE(SUBSTITUTE(SUBSTITUTE(SUBSTITUTE(SUBSTITUTE(SUBSTITUTE(db[[#This Row],[FAKTUR]]," ",),".",""),"-",""),"(",""),")",""),",",""),"/",""),"""",""),"+",""))</f>
        <v>balonbl10092untana</v>
      </c>
      <c r="H16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balonbl1009289rtguntana</v>
      </c>
      <c r="I165" s="7" t="s">
        <v>3652</v>
      </c>
      <c r="J165" s="7" t="s">
        <v>3648</v>
      </c>
      <c r="K165" s="15"/>
      <c r="L165" s="2" t="s">
        <v>1336</v>
      </c>
      <c r="M165" s="83" t="e">
        <f>IF(db[[#This Row],[NB NOTA_C]]="","",COUNTIF([2]!B_MSK[concat],db[[#This Row],[NB NOTA_C]]))</f>
        <v>#REF!</v>
      </c>
      <c r="N165" s="84" t="s">
        <v>3656</v>
      </c>
      <c r="O165" s="82" t="s">
        <v>3657</v>
      </c>
      <c r="P165" s="7" t="s">
        <v>2414</v>
      </c>
      <c r="Q165" s="82"/>
      <c r="R165" s="82" t="str">
        <f>IF(db[[#This Row],[QTY/ CTN]]="","",SUBSTITUTE(SUBSTITUTE(SUBSTITUTE(db[[#This Row],[QTY/ CTN]]," ","_",2),"(",""),")","")&amp;"_")</f>
        <v>89 RTG_</v>
      </c>
      <c r="S165" s="82">
        <f>IF(db[[#This Row],[H_QTY/ CTN]]="","",SEARCH("_",db[[#This Row],[H_QTY/ CTN]]))</f>
        <v>7</v>
      </c>
      <c r="T165" s="82">
        <f>IF(db[[#This Row],[H_QTY/ CTN]]="","",LEN(db[[#This Row],[H_QTY/ CTN]]))</f>
        <v>7</v>
      </c>
      <c r="U165" s="85" t="str">
        <f>IF(db[[#This Row],[H_QTY/ CTN]]="","",LEFT(db[[#This Row],[H_QTY/ CTN]],db[[#This Row],[H_1]]-1))</f>
        <v>89 RTG</v>
      </c>
      <c r="V165" s="85" t="str">
        <f>IF(NOT(db[[#This Row],[H_1]]=db[[#This Row],[H_2]]),MID(db[[#This Row],[H_QTY/ CTN]],db[[#This Row],[H_1]]+1,db[[#This Row],[H_2]]-db[[#This Row],[H_1]]-1),"")</f>
        <v/>
      </c>
      <c r="W165" s="40" t="str">
        <f>IF(db[[#This Row],[QTY/ CTN B]]="","",LEFT(db[[#This Row],[QTY/ CTN B]],SEARCH(" ",db[[#This Row],[QTY/ CTN B]],1)-1))</f>
        <v>89</v>
      </c>
      <c r="X165" s="40" t="str">
        <f>IF(db[[#This Row],[QTY/ CTN B]]="","",RIGHT(db[[#This Row],[QTY/ CTN B]],LEN(db[[#This Row],[QTY/ CTN B]])-SEARCH(" ",db[[#This Row],[QTY/ CTN B]],1)))</f>
        <v>RTG</v>
      </c>
      <c r="Y165" s="40" t="str">
        <f>IF(db[[#This Row],[QTY/ CTN TG]]="",IF(db[[#This Row],[STN TG]]="","",12),LEFT(db[[#This Row],[QTY/ CTN TG]],SEARCH(" ",db[[#This Row],[QTY/ CTN TG]],1)-1))</f>
        <v/>
      </c>
      <c r="Z1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5" s="40" t="str">
        <f>IF(db[[#This Row],[STN K]]="","",IF(db[[#This Row],[STN TG]]="LSN",12,""))</f>
        <v/>
      </c>
      <c r="AB165" s="40" t="str">
        <f>IF(db[[#This Row],[STN TG]]="LSN","PCS","")</f>
        <v/>
      </c>
      <c r="AC165" s="40">
        <f>db[[#This Row],[QTY B]]*IF(db[[#This Row],[QTY TG]]="",1,db[[#This Row],[QTY TG]])*IF(db[[#This Row],[QTY K]]="",1,db[[#This Row],[QTY K]])</f>
        <v>89</v>
      </c>
      <c r="AD165" s="40" t="str">
        <f>IF(db[[#This Row],[STN K]]="",IF(db[[#This Row],[STN TG]]="",db[[#This Row],[STN B]],db[[#This Row],[STN TG]]),db[[#This Row],[STN K]])</f>
        <v>RTG</v>
      </c>
      <c r="AE165" s="40"/>
    </row>
    <row r="166" spans="1:31" ht="16.5" customHeight="1" x14ac:dyDescent="0.25">
      <c r="A166" s="40">
        <f t="shared" si="2"/>
        <v>165</v>
      </c>
      <c r="B166" s="5" t="str">
        <f>LOWER(SUBSTITUTE(SUBSTITUTE(SUBSTITUTE(SUBSTITUTE(SUBSTITUTE(SUBSTITUTE(SUBSTITUTE(SUBSTITUTE(db[[#This Row],[NB BM]]," ",),".",""),"-",""),"(",""),")",""),"/",""),"""",""),"+",""))</f>
        <v>baloncacing1022pompacpk2225</v>
      </c>
      <c r="C166" s="5" t="str">
        <f>LOWER(SUBSTITUTE(SUBSTITUTE(SUBSTITUTE(SUBSTITUTE(SUBSTITUTE(SUBSTITUTE(SUBSTITUTE(SUBSTITUTE(SUBSTITUTE(db[[#This Row],[NB NOTA]]," ",),".",""),"-",""),"(",""),")",""),",",""),"/",""),"""",""),"+",""))</f>
        <v>baloncacing1022pompacpk2225</v>
      </c>
      <c r="D166" s="5" t="str">
        <f>LOWER(SUBSTITUTE(SUBSTITUTE(SUBSTITUTE(SUBSTITUTE(SUBSTITUTE(SUBSTITUTE(SUBSTITUTE(SUBSTITUTE(SUBSTITUTE(db[[#This Row],[NB PAJAK]]," ",""),"-",""),"(",""),")",""),".",""),",",""),"/",""),"""",""),"+",""))</f>
        <v/>
      </c>
      <c r="E16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baloncacing1022pompacpk222520pakuntana</v>
      </c>
      <c r="F16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baloncacing1022pompacpk222520pak</v>
      </c>
      <c r="G166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baloncacing1022pompacpk2225untana</v>
      </c>
      <c r="H16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baloncacing1022pompacpk222520pakuntana</v>
      </c>
      <c r="I166" s="2" t="s">
        <v>6080</v>
      </c>
      <c r="J166" s="2" t="s">
        <v>6064</v>
      </c>
      <c r="K166" s="14"/>
      <c r="L166" s="2" t="s">
        <v>1336</v>
      </c>
      <c r="M166" s="33" t="e">
        <f>IF(db[[#This Row],[NB NOTA_C]]="","",COUNTIF([2]!B_MSK[concat],db[[#This Row],[NB NOTA_C]]))</f>
        <v>#REF!</v>
      </c>
      <c r="N166" s="9" t="s">
        <v>1353</v>
      </c>
      <c r="O166" s="5" t="s">
        <v>1859</v>
      </c>
      <c r="P166" s="2" t="s">
        <v>2414</v>
      </c>
      <c r="Q166" s="5"/>
      <c r="R166" s="5" t="str">
        <f>IF(db[[#This Row],[QTY/ CTN]]="","",SUBSTITUTE(SUBSTITUTE(SUBSTITUTE(db[[#This Row],[QTY/ CTN]]," ","_",2),"(",""),")","")&amp;"_")</f>
        <v>20 PAK_</v>
      </c>
      <c r="S166" s="5">
        <f>IF(db[[#This Row],[H_QTY/ CTN]]="","",SEARCH("_",db[[#This Row],[H_QTY/ CTN]]))</f>
        <v>7</v>
      </c>
      <c r="T166" s="5">
        <f>IF(db[[#This Row],[H_QTY/ CTN]]="","",LEN(db[[#This Row],[H_QTY/ CTN]]))</f>
        <v>7</v>
      </c>
      <c r="U166" s="40" t="str">
        <f>IF(db[[#This Row],[H_QTY/ CTN]]="","",LEFT(db[[#This Row],[H_QTY/ CTN]],db[[#This Row],[H_1]]-1))</f>
        <v>20 PAK</v>
      </c>
      <c r="V166" s="40" t="str">
        <f>IF(NOT(db[[#This Row],[H_1]]=db[[#This Row],[H_2]]),MID(db[[#This Row],[H_QTY/ CTN]],db[[#This Row],[H_1]]+1,db[[#This Row],[H_2]]-db[[#This Row],[H_1]]-1),"")</f>
        <v/>
      </c>
      <c r="W166" s="40" t="str">
        <f>IF(db[[#This Row],[QTY/ CTN B]]="","",LEFT(db[[#This Row],[QTY/ CTN B]],SEARCH(" ",db[[#This Row],[QTY/ CTN B]],1)-1))</f>
        <v>20</v>
      </c>
      <c r="X166" s="40" t="str">
        <f>IF(db[[#This Row],[QTY/ CTN B]]="","",RIGHT(db[[#This Row],[QTY/ CTN B]],LEN(db[[#This Row],[QTY/ CTN B]])-SEARCH(" ",db[[#This Row],[QTY/ CTN B]],1)))</f>
        <v>PAK</v>
      </c>
      <c r="Y166" s="40" t="str">
        <f>IF(db[[#This Row],[QTY/ CTN TG]]="",IF(db[[#This Row],[STN TG]]="","",12),LEFT(db[[#This Row],[QTY/ CTN TG]],SEARCH(" ",db[[#This Row],[QTY/ CTN TG]],1)-1))</f>
        <v/>
      </c>
      <c r="Z1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6" s="40" t="str">
        <f>IF(db[[#This Row],[STN K]]="","",IF(db[[#This Row],[STN TG]]="LSN",12,""))</f>
        <v/>
      </c>
      <c r="AB166" s="40" t="str">
        <f>IF(db[[#This Row],[STN TG]]="LSN","PCS","")</f>
        <v/>
      </c>
      <c r="AC166" s="40">
        <f>db[[#This Row],[QTY B]]*IF(db[[#This Row],[QTY TG]]="",1,db[[#This Row],[QTY TG]])*IF(db[[#This Row],[QTY K]]="",1,db[[#This Row],[QTY K]])</f>
        <v>20</v>
      </c>
      <c r="AD166" s="40" t="str">
        <f>IF(db[[#This Row],[STN K]]="",IF(db[[#This Row],[STN TG]]="",db[[#This Row],[STN B]],db[[#This Row],[STN TG]]),db[[#This Row],[STN K]])</f>
        <v>PAK</v>
      </c>
      <c r="AE166" s="40"/>
    </row>
    <row r="167" spans="1:31" ht="16.5" customHeight="1" x14ac:dyDescent="0.25">
      <c r="A167" s="40">
        <f t="shared" si="2"/>
        <v>166</v>
      </c>
      <c r="B167" s="5" t="str">
        <f>LOWER(SUBSTITUTE(SUBSTITUTE(SUBSTITUTE(SUBSTITUTE(SUBSTITUTE(SUBSTITUTE(SUBSTITUTE(SUBSTITUTE(db[[#This Row],[NB BM]]," ",),".",""),"-",""),"(",""),")",""),"/",""),"""",""),"+",""))</f>
        <v>baloncacing1022pompakecilcpk2225</v>
      </c>
      <c r="C167" s="5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D167" s="5" t="str">
        <f>LOWER(SUBSTITUTE(SUBSTITUTE(SUBSTITUTE(SUBSTITUTE(SUBSTITUTE(SUBSTITUTE(SUBSTITUTE(SUBSTITUTE(SUBSTITUTE(db[[#This Row],[NB PAJAK]]," ",""),"-",""),"(",""),")",""),".",""),",",""),"/",""),"""",""),"+",""))</f>
        <v/>
      </c>
      <c r="E16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baloncacing1022pompakecilcpk2225280pakuntana</v>
      </c>
      <c r="F16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baloncacing1022isi25pompakecilcpk2225280pak</v>
      </c>
      <c r="G167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baloncacing1022isi25pompakecilcpk2225untana</v>
      </c>
      <c r="H16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baloncacing1022isi25pompakecilcpk2225280pakuntana</v>
      </c>
      <c r="I167" s="2" t="s">
        <v>2288</v>
      </c>
      <c r="J167" s="2" t="s">
        <v>2283</v>
      </c>
      <c r="K167" s="14"/>
      <c r="L167" s="2" t="s">
        <v>1336</v>
      </c>
      <c r="M167" s="34" t="e">
        <f>IF(db[[#This Row],[NB NOTA_C]]="","",COUNTIF([2]!B_MSK[concat],db[[#This Row],[NB NOTA_C]]))</f>
        <v>#REF!</v>
      </c>
      <c r="N167" s="9" t="s">
        <v>1353</v>
      </c>
      <c r="O167" s="5" t="s">
        <v>1395</v>
      </c>
      <c r="P167" s="2" t="s">
        <v>2414</v>
      </c>
      <c r="R167" s="2" t="str">
        <f>IF(db[[#This Row],[QTY/ CTN]]="","",SUBSTITUTE(SUBSTITUTE(SUBSTITUTE(db[[#This Row],[QTY/ CTN]]," ","_",2),"(",""),")","")&amp;"_")</f>
        <v>280 PAK_</v>
      </c>
      <c r="S167" s="2">
        <f>IF(db[[#This Row],[H_QTY/ CTN]]="","",SEARCH("_",db[[#This Row],[H_QTY/ CTN]]))</f>
        <v>8</v>
      </c>
      <c r="T167" s="2">
        <f>IF(db[[#This Row],[H_QTY/ CTN]]="","",LEN(db[[#This Row],[H_QTY/ CTN]]))</f>
        <v>8</v>
      </c>
      <c r="U167" s="41" t="str">
        <f>IF(db[[#This Row],[H_QTY/ CTN]]="","",LEFT(db[[#This Row],[H_QTY/ CTN]],db[[#This Row],[H_1]]-1))</f>
        <v>280 PAK</v>
      </c>
      <c r="V167" s="40" t="str">
        <f>IF(NOT(db[[#This Row],[H_1]]=db[[#This Row],[H_2]]),MID(db[[#This Row],[H_QTY/ CTN]],db[[#This Row],[H_1]]+1,db[[#This Row],[H_2]]-db[[#This Row],[H_1]]-1),"")</f>
        <v/>
      </c>
      <c r="W167" s="40" t="str">
        <f>IF(db[[#This Row],[QTY/ CTN B]]="","",LEFT(db[[#This Row],[QTY/ CTN B]],SEARCH(" ",db[[#This Row],[QTY/ CTN B]],1)-1))</f>
        <v>280</v>
      </c>
      <c r="X167" s="40" t="str">
        <f>IF(db[[#This Row],[QTY/ CTN B]]="","",RIGHT(db[[#This Row],[QTY/ CTN B]],LEN(db[[#This Row],[QTY/ CTN B]])-SEARCH(" ",db[[#This Row],[QTY/ CTN B]],1)))</f>
        <v>PAK</v>
      </c>
      <c r="Y167" s="40" t="str">
        <f>IF(db[[#This Row],[QTY/ CTN TG]]="",IF(db[[#This Row],[STN TG]]="","",12),LEFT(db[[#This Row],[QTY/ CTN TG]],SEARCH(" ",db[[#This Row],[QTY/ CTN TG]],1)-1))</f>
        <v/>
      </c>
      <c r="Z1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7" s="40" t="str">
        <f>IF(db[[#This Row],[STN K]]="","",IF(db[[#This Row],[STN TG]]="LSN",12,""))</f>
        <v/>
      </c>
      <c r="AB167" s="40" t="str">
        <f>IF(db[[#This Row],[STN TG]]="LSN","PCS","")</f>
        <v/>
      </c>
      <c r="AC167" s="40">
        <f>db[[#This Row],[QTY B]]*IF(db[[#This Row],[QTY TG]]="",1,db[[#This Row],[QTY TG]])*IF(db[[#This Row],[QTY K]]="",1,db[[#This Row],[QTY K]])</f>
        <v>280</v>
      </c>
      <c r="AD167" s="40" t="str">
        <f>IF(db[[#This Row],[STN K]]="",IF(db[[#This Row],[STN TG]]="",db[[#This Row],[STN B]],db[[#This Row],[STN TG]]),db[[#This Row],[STN K]])</f>
        <v>PAK</v>
      </c>
      <c r="AE167" s="40"/>
    </row>
    <row r="168" spans="1:31" ht="16.5" customHeight="1" x14ac:dyDescent="0.25">
      <c r="A168" s="40">
        <f t="shared" si="2"/>
        <v>167</v>
      </c>
      <c r="B168" s="5" t="str">
        <f>LOWER(SUBSTITUTE(SUBSTITUTE(SUBSTITUTE(SUBSTITUTE(SUBSTITUTE(SUBSTITUTE(SUBSTITUTE(SUBSTITUTE(db[[#This Row],[NB BM]]," ",),".",""),"-",""),"(",""),")",""),"/",""),"""",""),"+",""))</f>
        <v>baloncacingpompakecilisi25cpk1825</v>
      </c>
      <c r="C168" s="5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D168" s="5" t="str">
        <f>LOWER(SUBSTITUTE(SUBSTITUTE(SUBSTITUTE(SUBSTITUTE(SUBSTITUTE(SUBSTITUTE(SUBSTITUTE(SUBSTITUTE(SUBSTITUTE(db[[#This Row],[NB PAJAK]]," ",""),"-",""),"(",""),")",""),".",""),",",""),"/",""),"""",""),"+",""))</f>
        <v/>
      </c>
      <c r="E16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baloncacingpompakecilisi25cpk1825280pakuntana</v>
      </c>
      <c r="F16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baloncacingpompakecilisi25cpk1825280pak</v>
      </c>
      <c r="G168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baloncacingpompakecilisi25cpk1825untana</v>
      </c>
      <c r="H16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baloncacingpompakecilisi25cpk1825280pakuntana</v>
      </c>
      <c r="I168" s="2" t="s">
        <v>825</v>
      </c>
      <c r="J168" s="2" t="s">
        <v>1037</v>
      </c>
      <c r="K168" s="14"/>
      <c r="L168" s="2" t="s">
        <v>1336</v>
      </c>
      <c r="M168" s="34" t="e">
        <f>IF(db[[#This Row],[NB NOTA_C]]="","",COUNTIF([2]!B_MSK[concat],db[[#This Row],[NB NOTA_C]]))</f>
        <v>#REF!</v>
      </c>
      <c r="N168" s="14" t="s">
        <v>1353</v>
      </c>
      <c r="O168" s="2" t="s">
        <v>1395</v>
      </c>
      <c r="P168" s="2" t="s">
        <v>2414</v>
      </c>
      <c r="R168" s="2" t="str">
        <f>IF(db[[#This Row],[QTY/ CTN]]="","",SUBSTITUTE(SUBSTITUTE(SUBSTITUTE(db[[#This Row],[QTY/ CTN]]," ","_",2),"(",""),")","")&amp;"_")</f>
        <v>280 PAK_</v>
      </c>
      <c r="S168" s="2">
        <f>IF(db[[#This Row],[H_QTY/ CTN]]="","",SEARCH("_",db[[#This Row],[H_QTY/ CTN]]))</f>
        <v>8</v>
      </c>
      <c r="T168" s="2">
        <f>IF(db[[#This Row],[H_QTY/ CTN]]="","",LEN(db[[#This Row],[H_QTY/ CTN]]))</f>
        <v>8</v>
      </c>
      <c r="U168" s="41" t="str">
        <f>IF(db[[#This Row],[H_QTY/ CTN]]="","",LEFT(db[[#This Row],[H_QTY/ CTN]],db[[#This Row],[H_1]]-1))</f>
        <v>280 PAK</v>
      </c>
      <c r="V168" s="40" t="str">
        <f>IF(NOT(db[[#This Row],[H_1]]=db[[#This Row],[H_2]]),MID(db[[#This Row],[H_QTY/ CTN]],db[[#This Row],[H_1]]+1,db[[#This Row],[H_2]]-db[[#This Row],[H_1]]-1),"")</f>
        <v/>
      </c>
      <c r="W168" s="40" t="str">
        <f>IF(db[[#This Row],[QTY/ CTN B]]="","",LEFT(db[[#This Row],[QTY/ CTN B]],SEARCH(" ",db[[#This Row],[QTY/ CTN B]],1)-1))</f>
        <v>280</v>
      </c>
      <c r="X168" s="40" t="str">
        <f>IF(db[[#This Row],[QTY/ CTN B]]="","",RIGHT(db[[#This Row],[QTY/ CTN B]],LEN(db[[#This Row],[QTY/ CTN B]])-SEARCH(" ",db[[#This Row],[QTY/ CTN B]],1)))</f>
        <v>PAK</v>
      </c>
      <c r="Y168" s="40" t="str">
        <f>IF(db[[#This Row],[QTY/ CTN TG]]="",IF(db[[#This Row],[STN TG]]="","",12),LEFT(db[[#This Row],[QTY/ CTN TG]],SEARCH(" ",db[[#This Row],[QTY/ CTN TG]],1)-1))</f>
        <v/>
      </c>
      <c r="Z1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8" s="40" t="str">
        <f>IF(db[[#This Row],[STN K]]="","",IF(db[[#This Row],[STN TG]]="LSN",12,""))</f>
        <v/>
      </c>
      <c r="AB168" s="40" t="str">
        <f>IF(db[[#This Row],[STN TG]]="LSN","PCS","")</f>
        <v/>
      </c>
      <c r="AC168" s="40">
        <f>db[[#This Row],[QTY B]]*IF(db[[#This Row],[QTY TG]]="",1,db[[#This Row],[QTY TG]])*IF(db[[#This Row],[QTY K]]="",1,db[[#This Row],[QTY K]])</f>
        <v>280</v>
      </c>
      <c r="AD168" s="40" t="str">
        <f>IF(db[[#This Row],[STN K]]="",IF(db[[#This Row],[STN TG]]="",db[[#This Row],[STN B]],db[[#This Row],[STN TG]]),db[[#This Row],[STN K]])</f>
        <v>PAK</v>
      </c>
      <c r="AE168" s="40"/>
    </row>
    <row r="169" spans="1:31" ht="16.5" customHeight="1" x14ac:dyDescent="0.25">
      <c r="A169" s="40">
        <f t="shared" si="2"/>
        <v>168</v>
      </c>
      <c r="B169" s="5" t="str">
        <f>LOWER(SUBSTITUTE(SUBSTITUTE(SUBSTITUTE(SUBSTITUTE(SUBSTITUTE(SUBSTITUTE(SUBSTITUTE(SUBSTITUTE(db[[#This Row],[NB BM]]," ",),".",""),"-",""),"(",""),")",""),"/",""),"""",""),"+",""))</f>
        <v>balonfoilhurufhappybdaypelangibf07hb</v>
      </c>
      <c r="C169" s="5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D169" s="5" t="str">
        <f>LOWER(SUBSTITUTE(SUBSTITUTE(SUBSTITUTE(SUBSTITUTE(SUBSTITUTE(SUBSTITUTE(SUBSTITUTE(SUBSTITUTE(SUBSTITUTE(db[[#This Row],[NB PAJAK]]," ",""),"-",""),"(",""),")",""),".",""),",",""),"/",""),"""",""),"+",""))</f>
        <v/>
      </c>
      <c r="E16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balonfoilhurufhappybdaypelangibf07hb120setuntana</v>
      </c>
      <c r="F16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balonfoilhurufhappybdaypelangibf07hb120set</v>
      </c>
      <c r="G169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balonfoilhurufhappybdaypelangibf07hbuntana</v>
      </c>
      <c r="H16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balonfoilhurufhappybdaypelangibf07hb120setuntana</v>
      </c>
      <c r="I169" s="2" t="s">
        <v>3750</v>
      </c>
      <c r="J169" s="2" t="s">
        <v>3748</v>
      </c>
      <c r="K169" s="14"/>
      <c r="L169" s="2" t="s">
        <v>1336</v>
      </c>
      <c r="M169" s="33" t="e">
        <f>IF(db[[#This Row],[NB NOTA_C]]="","",COUNTIF([2]!B_MSK[concat],db[[#This Row],[NB NOTA_C]]))</f>
        <v>#REF!</v>
      </c>
      <c r="N169" s="9" t="s">
        <v>1353</v>
      </c>
      <c r="O169" s="5" t="s">
        <v>1767</v>
      </c>
      <c r="P169" s="2" t="s">
        <v>2414</v>
      </c>
      <c r="Q169" s="5"/>
      <c r="R169" s="5" t="str">
        <f>IF(db[[#This Row],[QTY/ CTN]]="","",SUBSTITUTE(SUBSTITUTE(SUBSTITUTE(db[[#This Row],[QTY/ CTN]]," ","_",2),"(",""),")","")&amp;"_")</f>
        <v>120 SET_</v>
      </c>
      <c r="S169" s="5">
        <f>IF(db[[#This Row],[H_QTY/ CTN]]="","",SEARCH("_",db[[#This Row],[H_QTY/ CTN]]))</f>
        <v>8</v>
      </c>
      <c r="T169" s="5">
        <f>IF(db[[#This Row],[H_QTY/ CTN]]="","",LEN(db[[#This Row],[H_QTY/ CTN]]))</f>
        <v>8</v>
      </c>
      <c r="U169" s="40" t="str">
        <f>IF(db[[#This Row],[H_QTY/ CTN]]="","",LEFT(db[[#This Row],[H_QTY/ CTN]],db[[#This Row],[H_1]]-1))</f>
        <v>120 SET</v>
      </c>
      <c r="V169" s="40" t="str">
        <f>IF(NOT(db[[#This Row],[H_1]]=db[[#This Row],[H_2]]),MID(db[[#This Row],[H_QTY/ CTN]],db[[#This Row],[H_1]]+1,db[[#This Row],[H_2]]-db[[#This Row],[H_1]]-1),"")</f>
        <v/>
      </c>
      <c r="W169" s="40" t="str">
        <f>IF(db[[#This Row],[QTY/ CTN B]]="","",LEFT(db[[#This Row],[QTY/ CTN B]],SEARCH(" ",db[[#This Row],[QTY/ CTN B]],1)-1))</f>
        <v>120</v>
      </c>
      <c r="X169" s="40" t="str">
        <f>IF(db[[#This Row],[QTY/ CTN B]]="","",RIGHT(db[[#This Row],[QTY/ CTN B]],LEN(db[[#This Row],[QTY/ CTN B]])-SEARCH(" ",db[[#This Row],[QTY/ CTN B]],1)))</f>
        <v>SET</v>
      </c>
      <c r="Y169" s="40" t="str">
        <f>IF(db[[#This Row],[QTY/ CTN TG]]="",IF(db[[#This Row],[STN TG]]="","",12),LEFT(db[[#This Row],[QTY/ CTN TG]],SEARCH(" ",db[[#This Row],[QTY/ CTN TG]],1)-1))</f>
        <v/>
      </c>
      <c r="Z1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" s="40" t="str">
        <f>IF(db[[#This Row],[STN K]]="","",IF(db[[#This Row],[STN TG]]="LSN",12,""))</f>
        <v/>
      </c>
      <c r="AB169" s="40" t="str">
        <f>IF(db[[#This Row],[STN TG]]="LSN","PCS","")</f>
        <v/>
      </c>
      <c r="AC169" s="40">
        <f>db[[#This Row],[QTY B]]*IF(db[[#This Row],[QTY TG]]="",1,db[[#This Row],[QTY TG]])*IF(db[[#This Row],[QTY K]]="",1,db[[#This Row],[QTY K]])</f>
        <v>120</v>
      </c>
      <c r="AD169" s="40" t="str">
        <f>IF(db[[#This Row],[STN K]]="",IF(db[[#This Row],[STN TG]]="",db[[#This Row],[STN B]],db[[#This Row],[STN TG]]),db[[#This Row],[STN K]])</f>
        <v>SET</v>
      </c>
      <c r="AE169" s="40"/>
    </row>
    <row r="170" spans="1:31" ht="16.5" customHeight="1" x14ac:dyDescent="0.25">
      <c r="A170" s="40">
        <f t="shared" si="2"/>
        <v>169</v>
      </c>
      <c r="B170" s="82" t="str">
        <f>LOWER(SUBSTITUTE(SUBSTITUTE(SUBSTITUTE(SUBSTITUTE(SUBSTITUTE(SUBSTITUTE(SUBSTITUTE(SUBSTITUTE(db[[#This Row],[NB BM]]," ",),".",""),"-",""),"(",""),")",""),"/",""),"""",""),"+",""))</f>
        <v>balonfs5motif20x5lkf3200m</v>
      </c>
      <c r="C170" s="82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D170" s="82" t="str">
        <f>LOWER(SUBSTITUTE(SUBSTITUTE(SUBSTITUTE(SUBSTITUTE(SUBSTITUTE(SUBSTITUTE(SUBSTITUTE(SUBSTITUTE(SUBSTITUTE(db[[#This Row],[NB PAJAK]]," ",""),"-",""),"(",""),")",""),".",""),",",""),"/",""),"""",""),"+",""))</f>
        <v/>
      </c>
      <c r="E170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balonfs5motif20x5lkf3200m50lpguntana</v>
      </c>
      <c r="F170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balonfs5motif20x5lkf3200m50lpg</v>
      </c>
      <c r="G170" s="82" t="str">
        <f>db[[#This Row],[NB NOTA_C]]&amp;LOWER(SUBSTITUTE(SUBSTITUTE(SUBSTITUTE(SUBSTITUTE(SUBSTITUTE(SUBSTITUTE(SUBSTITUTE(SUBSTITUTE(SUBSTITUTE(db[[#This Row],[FAKTUR]]," ",),".",""),"-",""),"(",""),")",""),",",""),"/",""),"""",""),"+",""))</f>
        <v>balonfs5motif20x5lkf3200muntana</v>
      </c>
      <c r="H170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balonfs5motif20x5lkf3200m50lpguntana</v>
      </c>
      <c r="I170" s="7" t="s">
        <v>3129</v>
      </c>
      <c r="J170" s="7" t="s">
        <v>3128</v>
      </c>
      <c r="K170" s="15"/>
      <c r="L170" s="2" t="s">
        <v>1336</v>
      </c>
      <c r="M170" s="83" t="e">
        <f>IF(db[[#This Row],[NB NOTA_C]]="","",COUNTIF([2]!B_MSK[concat],db[[#This Row],[NB NOTA_C]]))</f>
        <v>#REF!</v>
      </c>
      <c r="N170" s="84" t="s">
        <v>1353</v>
      </c>
      <c r="O170" s="82" t="s">
        <v>1396</v>
      </c>
      <c r="P170" s="7" t="s">
        <v>2414</v>
      </c>
      <c r="Q170" s="82"/>
      <c r="R170" s="82" t="str">
        <f>IF(db[[#This Row],[QTY/ CTN]]="","",SUBSTITUTE(SUBSTITUTE(SUBSTITUTE(db[[#This Row],[QTY/ CTN]]," ","_",2),"(",""),")","")&amp;"_")</f>
        <v>50 LPG_</v>
      </c>
      <c r="S170" s="82">
        <f>IF(db[[#This Row],[H_QTY/ CTN]]="","",SEARCH("_",db[[#This Row],[H_QTY/ CTN]]))</f>
        <v>7</v>
      </c>
      <c r="T170" s="82">
        <f>IF(db[[#This Row],[H_QTY/ CTN]]="","",LEN(db[[#This Row],[H_QTY/ CTN]]))</f>
        <v>7</v>
      </c>
      <c r="U170" s="85" t="str">
        <f>IF(db[[#This Row],[H_QTY/ CTN]]="","",LEFT(db[[#This Row],[H_QTY/ CTN]],db[[#This Row],[H_1]]-1))</f>
        <v>50 LPG</v>
      </c>
      <c r="V170" s="85" t="str">
        <f>IF(NOT(db[[#This Row],[H_1]]=db[[#This Row],[H_2]]),MID(db[[#This Row],[H_QTY/ CTN]],db[[#This Row],[H_1]]+1,db[[#This Row],[H_2]]-db[[#This Row],[H_1]]-1),"")</f>
        <v/>
      </c>
      <c r="W170" s="40" t="str">
        <f>IF(db[[#This Row],[QTY/ CTN B]]="","",LEFT(db[[#This Row],[QTY/ CTN B]],SEARCH(" ",db[[#This Row],[QTY/ CTN B]],1)-1))</f>
        <v>50</v>
      </c>
      <c r="X170" s="40" t="str">
        <f>IF(db[[#This Row],[QTY/ CTN B]]="","",RIGHT(db[[#This Row],[QTY/ CTN B]],LEN(db[[#This Row],[QTY/ CTN B]])-SEARCH(" ",db[[#This Row],[QTY/ CTN B]],1)))</f>
        <v>LPG</v>
      </c>
      <c r="Y170" s="40" t="str">
        <f>IF(db[[#This Row],[QTY/ CTN TG]]="",IF(db[[#This Row],[STN TG]]="","",12),LEFT(db[[#This Row],[QTY/ CTN TG]],SEARCH(" ",db[[#This Row],[QTY/ CTN TG]],1)-1))</f>
        <v/>
      </c>
      <c r="Z1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0" s="40" t="str">
        <f>IF(db[[#This Row],[STN K]]="","",IF(db[[#This Row],[STN TG]]="LSN",12,""))</f>
        <v/>
      </c>
      <c r="AB170" s="40" t="str">
        <f>IF(db[[#This Row],[STN TG]]="LSN","PCS","")</f>
        <v/>
      </c>
      <c r="AC170" s="40">
        <f>db[[#This Row],[QTY B]]*IF(db[[#This Row],[QTY TG]]="",1,db[[#This Row],[QTY TG]])*IF(db[[#This Row],[QTY K]]="",1,db[[#This Row],[QTY K]])</f>
        <v>50</v>
      </c>
      <c r="AD170" s="40" t="str">
        <f>IF(db[[#This Row],[STN K]]="",IF(db[[#This Row],[STN TG]]="",db[[#This Row],[STN B]],db[[#This Row],[STN TG]]),db[[#This Row],[STN K]])</f>
        <v>LPG</v>
      </c>
      <c r="AE170" s="40"/>
    </row>
    <row r="171" spans="1:31" ht="16.5" customHeight="1" x14ac:dyDescent="0.25">
      <c r="A171" s="40">
        <f t="shared" si="2"/>
        <v>170</v>
      </c>
      <c r="B171" s="5" t="str">
        <f>LOWER(SUBSTITUTE(SUBSTITUTE(SUBSTITUTE(SUBSTITUTE(SUBSTITUTE(SUBSTITUTE(SUBSTITUTE(SUBSTITUTE(db[[#This Row],[NB BM]]," ",),".",""),"-",""),"(",""),")",""),"/",""),"""",""),"+",""))</f>
        <v>balonfsbintangbulan20x5lkf3200m12</v>
      </c>
      <c r="C171" s="5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D171" s="5" t="str">
        <f>LOWER(SUBSTITUTE(SUBSTITUTE(SUBSTITUTE(SUBSTITUTE(SUBSTITUTE(SUBSTITUTE(SUBSTITUTE(SUBSTITUTE(SUBSTITUTE(db[[#This Row],[NB PAJAK]]," ",""),"-",""),"(",""),")",""),".",""),",",""),"/",""),"""",""),"+",""))</f>
        <v/>
      </c>
      <c r="E17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balonfsbintangbulan20x5lkf3200m1250lpguntana</v>
      </c>
      <c r="F17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balonfsbintangbulan20x5lkf3200m1250lpg</v>
      </c>
      <c r="G171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balonfsbintangbulan20x5lkf3200m12untana</v>
      </c>
      <c r="H17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balonfsbintangbulan20x5lkf3200m1250lpguntana</v>
      </c>
      <c r="I171" s="2" t="s">
        <v>3777</v>
      </c>
      <c r="J171" s="2" t="s">
        <v>3775</v>
      </c>
      <c r="K171" s="14"/>
      <c r="L171" s="2" t="s">
        <v>1336</v>
      </c>
      <c r="M171" s="33" t="e">
        <f>IF(db[[#This Row],[NB NOTA_C]]="","",COUNTIF([2]!B_MSK[concat],db[[#This Row],[NB NOTA_C]]))</f>
        <v>#REF!</v>
      </c>
      <c r="N171" s="9" t="s">
        <v>1353</v>
      </c>
      <c r="O171" s="5" t="s">
        <v>1396</v>
      </c>
      <c r="P171" s="2" t="s">
        <v>2414</v>
      </c>
      <c r="Q171" s="5"/>
      <c r="R171" s="5" t="str">
        <f>IF(db[[#This Row],[QTY/ CTN]]="","",SUBSTITUTE(SUBSTITUTE(SUBSTITUTE(db[[#This Row],[QTY/ CTN]]," ","_",2),"(",""),")","")&amp;"_")</f>
        <v>50 LPG_</v>
      </c>
      <c r="S171" s="5">
        <f>IF(db[[#This Row],[H_QTY/ CTN]]="","",SEARCH("_",db[[#This Row],[H_QTY/ CTN]]))</f>
        <v>7</v>
      </c>
      <c r="T171" s="5">
        <f>IF(db[[#This Row],[H_QTY/ CTN]]="","",LEN(db[[#This Row],[H_QTY/ CTN]]))</f>
        <v>7</v>
      </c>
      <c r="U171" s="40" t="str">
        <f>IF(db[[#This Row],[H_QTY/ CTN]]="","",LEFT(db[[#This Row],[H_QTY/ CTN]],db[[#This Row],[H_1]]-1))</f>
        <v>50 LPG</v>
      </c>
      <c r="V171" s="40" t="str">
        <f>IF(NOT(db[[#This Row],[H_1]]=db[[#This Row],[H_2]]),MID(db[[#This Row],[H_QTY/ CTN]],db[[#This Row],[H_1]]+1,db[[#This Row],[H_2]]-db[[#This Row],[H_1]]-1),"")</f>
        <v/>
      </c>
      <c r="W171" s="40" t="str">
        <f>IF(db[[#This Row],[QTY/ CTN B]]="","",LEFT(db[[#This Row],[QTY/ CTN B]],SEARCH(" ",db[[#This Row],[QTY/ CTN B]],1)-1))</f>
        <v>50</v>
      </c>
      <c r="X171" s="40" t="str">
        <f>IF(db[[#This Row],[QTY/ CTN B]]="","",RIGHT(db[[#This Row],[QTY/ CTN B]],LEN(db[[#This Row],[QTY/ CTN B]])-SEARCH(" ",db[[#This Row],[QTY/ CTN B]],1)))</f>
        <v>LPG</v>
      </c>
      <c r="Y171" s="40" t="str">
        <f>IF(db[[#This Row],[QTY/ CTN TG]]="",IF(db[[#This Row],[STN TG]]="","",12),LEFT(db[[#This Row],[QTY/ CTN TG]],SEARCH(" ",db[[#This Row],[QTY/ CTN TG]],1)-1))</f>
        <v/>
      </c>
      <c r="Z1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1" s="40" t="str">
        <f>IF(db[[#This Row],[STN K]]="","",IF(db[[#This Row],[STN TG]]="LSN",12,""))</f>
        <v/>
      </c>
      <c r="AB171" s="40" t="str">
        <f>IF(db[[#This Row],[STN TG]]="LSN","PCS","")</f>
        <v/>
      </c>
      <c r="AC171" s="40">
        <f>db[[#This Row],[QTY B]]*IF(db[[#This Row],[QTY TG]]="",1,db[[#This Row],[QTY TG]])*IF(db[[#This Row],[QTY K]]="",1,db[[#This Row],[QTY K]])</f>
        <v>50</v>
      </c>
      <c r="AD171" s="40" t="str">
        <f>IF(db[[#This Row],[STN K]]="",IF(db[[#This Row],[STN TG]]="",db[[#This Row],[STN B]],db[[#This Row],[STN TG]]),db[[#This Row],[STN K]])</f>
        <v>LPG</v>
      </c>
      <c r="AE171" s="40"/>
    </row>
    <row r="172" spans="1:31" ht="16.5" customHeight="1" x14ac:dyDescent="0.25">
      <c r="A172" s="40">
        <f t="shared" si="2"/>
        <v>171</v>
      </c>
      <c r="B172" s="5" t="str">
        <f>LOWER(SUBSTITUTE(SUBSTITUTE(SUBSTITUTE(SUBSTITUTE(SUBSTITUTE(SUBSTITUTE(SUBSTITUTE(SUBSTITUTE(db[[#This Row],[NB BM]]," ",),".",""),"-",""),"(",""),")",""),"/",""),"""",""),"+",""))</f>
        <v>balonfscupcake20x5lkf3200m16</v>
      </c>
      <c r="C172" s="5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D172" s="5" t="str">
        <f>LOWER(SUBSTITUTE(SUBSTITUTE(SUBSTITUTE(SUBSTITUTE(SUBSTITUTE(SUBSTITUTE(SUBSTITUTE(SUBSTITUTE(SUBSTITUTE(db[[#This Row],[NB PAJAK]]," ",""),"-",""),"(",""),")",""),".",""),",",""),"/",""),"""",""),"+",""))</f>
        <v/>
      </c>
      <c r="E17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balonfscupcake20x5lkf3200m1650lpguntana</v>
      </c>
      <c r="F17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balonfscupcake20x5lkf3200m1650lpg</v>
      </c>
      <c r="G172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balonfscupcake20x5lkf3200m16untana</v>
      </c>
      <c r="H17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balonfscupcake20x5lkf3200m1650lpguntana</v>
      </c>
      <c r="I172" s="2" t="s">
        <v>3749</v>
      </c>
      <c r="J172" s="2" t="s">
        <v>3747</v>
      </c>
      <c r="K172" s="14"/>
      <c r="L172" s="2" t="s">
        <v>1336</v>
      </c>
      <c r="M172" s="33" t="e">
        <f>IF(db[[#This Row],[NB NOTA_C]]="","",COUNTIF([2]!B_MSK[concat],db[[#This Row],[NB NOTA_C]]))</f>
        <v>#REF!</v>
      </c>
      <c r="N172" s="9" t="s">
        <v>1353</v>
      </c>
      <c r="O172" s="5" t="s">
        <v>1396</v>
      </c>
      <c r="P172" s="2" t="s">
        <v>2414</v>
      </c>
      <c r="Q172" s="5"/>
      <c r="R172" s="5" t="str">
        <f>IF(db[[#This Row],[QTY/ CTN]]="","",SUBSTITUTE(SUBSTITUTE(SUBSTITUTE(db[[#This Row],[QTY/ CTN]]," ","_",2),"(",""),")","")&amp;"_")</f>
        <v>50 LPG_</v>
      </c>
      <c r="S172" s="5">
        <f>IF(db[[#This Row],[H_QTY/ CTN]]="","",SEARCH("_",db[[#This Row],[H_QTY/ CTN]]))</f>
        <v>7</v>
      </c>
      <c r="T172" s="5">
        <f>IF(db[[#This Row],[H_QTY/ CTN]]="","",LEN(db[[#This Row],[H_QTY/ CTN]]))</f>
        <v>7</v>
      </c>
      <c r="U172" s="40" t="str">
        <f>IF(db[[#This Row],[H_QTY/ CTN]]="","",LEFT(db[[#This Row],[H_QTY/ CTN]],db[[#This Row],[H_1]]-1))</f>
        <v>50 LPG</v>
      </c>
      <c r="V172" s="40" t="str">
        <f>IF(NOT(db[[#This Row],[H_1]]=db[[#This Row],[H_2]]),MID(db[[#This Row],[H_QTY/ CTN]],db[[#This Row],[H_1]]+1,db[[#This Row],[H_2]]-db[[#This Row],[H_1]]-1),"")</f>
        <v/>
      </c>
      <c r="W172" s="40" t="str">
        <f>IF(db[[#This Row],[QTY/ CTN B]]="","",LEFT(db[[#This Row],[QTY/ CTN B]],SEARCH(" ",db[[#This Row],[QTY/ CTN B]],1)-1))</f>
        <v>50</v>
      </c>
      <c r="X172" s="40" t="str">
        <f>IF(db[[#This Row],[QTY/ CTN B]]="","",RIGHT(db[[#This Row],[QTY/ CTN B]],LEN(db[[#This Row],[QTY/ CTN B]])-SEARCH(" ",db[[#This Row],[QTY/ CTN B]],1)))</f>
        <v>LPG</v>
      </c>
      <c r="Y172" s="40" t="str">
        <f>IF(db[[#This Row],[QTY/ CTN TG]]="",IF(db[[#This Row],[STN TG]]="","",12),LEFT(db[[#This Row],[QTY/ CTN TG]],SEARCH(" ",db[[#This Row],[QTY/ CTN TG]],1)-1))</f>
        <v/>
      </c>
      <c r="Z1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2" s="40" t="str">
        <f>IF(db[[#This Row],[STN K]]="","",IF(db[[#This Row],[STN TG]]="LSN",12,""))</f>
        <v/>
      </c>
      <c r="AB172" s="40" t="str">
        <f>IF(db[[#This Row],[STN TG]]="LSN","PCS","")</f>
        <v/>
      </c>
      <c r="AC172" s="40">
        <f>db[[#This Row],[QTY B]]*IF(db[[#This Row],[QTY TG]]="",1,db[[#This Row],[QTY TG]])*IF(db[[#This Row],[QTY K]]="",1,db[[#This Row],[QTY K]])</f>
        <v>50</v>
      </c>
      <c r="AD172" s="40" t="str">
        <f>IF(db[[#This Row],[STN K]]="",IF(db[[#This Row],[STN TG]]="",db[[#This Row],[STN B]],db[[#This Row],[STN TG]]),db[[#This Row],[STN K]])</f>
        <v>LPG</v>
      </c>
      <c r="AE172" s="40"/>
    </row>
    <row r="173" spans="1:31" ht="16.5" customHeight="1" x14ac:dyDescent="0.25">
      <c r="A173" s="40">
        <f t="shared" si="2"/>
        <v>172</v>
      </c>
      <c r="B173" s="5" t="str">
        <f>LOWER(SUBSTITUTE(SUBSTITUTE(SUBSTITUTE(SUBSTITUTE(SUBSTITUTE(SUBSTITUTE(SUBSTITUTE(SUBSTITUTE(db[[#This Row],[NB BM]]," ",),".",""),"-",""),"(",""),")",""),"/",""),"""",""),"+",""))</f>
        <v>balonfshb123220x5lkf3200hb</v>
      </c>
      <c r="C173" s="5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D173" s="5" t="str">
        <f>LOWER(SUBSTITUTE(SUBSTITUTE(SUBSTITUTE(SUBSTITUTE(SUBSTITUTE(SUBSTITUTE(SUBSTITUTE(SUBSTITUTE(SUBSTITUTE(db[[#This Row],[NB PAJAK]]," ",""),"-",""),"(",""),")",""),".",""),",",""),"/",""),"""",""),"+",""))</f>
        <v/>
      </c>
      <c r="E17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balonfshb123220x5lkf3200hb50lpguntana</v>
      </c>
      <c r="F17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balonfshb123220x5lkf3200hb50lpg</v>
      </c>
      <c r="G173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balonfshb123220x5lkf3200hbuntana</v>
      </c>
      <c r="H17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balonfshb123220x5lkf3200hb50lpguntana</v>
      </c>
      <c r="I173" s="2" t="s">
        <v>826</v>
      </c>
      <c r="J173" s="2" t="s">
        <v>1038</v>
      </c>
      <c r="K173" s="14"/>
      <c r="L173" s="2" t="s">
        <v>1336</v>
      </c>
      <c r="M173" s="34" t="e">
        <f>IF(db[[#This Row],[NB NOTA_C]]="","",COUNTIF([2]!B_MSK[concat],db[[#This Row],[NB NOTA_C]]))</f>
        <v>#REF!</v>
      </c>
      <c r="N173" s="14" t="s">
        <v>1353</v>
      </c>
      <c r="O173" s="2" t="s">
        <v>1396</v>
      </c>
      <c r="P173" s="2" t="s">
        <v>2414</v>
      </c>
      <c r="R173" s="2" t="str">
        <f>IF(db[[#This Row],[QTY/ CTN]]="","",SUBSTITUTE(SUBSTITUTE(SUBSTITUTE(db[[#This Row],[QTY/ CTN]]," ","_",2),"(",""),")","")&amp;"_")</f>
        <v>50 LPG_</v>
      </c>
      <c r="S173" s="2">
        <f>IF(db[[#This Row],[H_QTY/ CTN]]="","",SEARCH("_",db[[#This Row],[H_QTY/ CTN]]))</f>
        <v>7</v>
      </c>
      <c r="T173" s="2">
        <f>IF(db[[#This Row],[H_QTY/ CTN]]="","",LEN(db[[#This Row],[H_QTY/ CTN]]))</f>
        <v>7</v>
      </c>
      <c r="U173" s="41" t="str">
        <f>IF(db[[#This Row],[H_QTY/ CTN]]="","",LEFT(db[[#This Row],[H_QTY/ CTN]],db[[#This Row],[H_1]]-1))</f>
        <v>50 LPG</v>
      </c>
      <c r="V173" s="40" t="str">
        <f>IF(NOT(db[[#This Row],[H_1]]=db[[#This Row],[H_2]]),MID(db[[#This Row],[H_QTY/ CTN]],db[[#This Row],[H_1]]+1,db[[#This Row],[H_2]]-db[[#This Row],[H_1]]-1),"")</f>
        <v/>
      </c>
      <c r="W173" s="40" t="str">
        <f>IF(db[[#This Row],[QTY/ CTN B]]="","",LEFT(db[[#This Row],[QTY/ CTN B]],SEARCH(" ",db[[#This Row],[QTY/ CTN B]],1)-1))</f>
        <v>50</v>
      </c>
      <c r="X173" s="40" t="str">
        <f>IF(db[[#This Row],[QTY/ CTN B]]="","",RIGHT(db[[#This Row],[QTY/ CTN B]],LEN(db[[#This Row],[QTY/ CTN B]])-SEARCH(" ",db[[#This Row],[QTY/ CTN B]],1)))</f>
        <v>LPG</v>
      </c>
      <c r="Y173" s="40" t="str">
        <f>IF(db[[#This Row],[QTY/ CTN TG]]="",IF(db[[#This Row],[STN TG]]="","",12),LEFT(db[[#This Row],[QTY/ CTN TG]],SEARCH(" ",db[[#This Row],[QTY/ CTN TG]],1)-1))</f>
        <v/>
      </c>
      <c r="Z1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3" s="40" t="str">
        <f>IF(db[[#This Row],[STN K]]="","",IF(db[[#This Row],[STN TG]]="LSN",12,""))</f>
        <v/>
      </c>
      <c r="AB173" s="40" t="str">
        <f>IF(db[[#This Row],[STN TG]]="LSN","PCS","")</f>
        <v/>
      </c>
      <c r="AC173" s="40">
        <f>db[[#This Row],[QTY B]]*IF(db[[#This Row],[QTY TG]]="",1,db[[#This Row],[QTY TG]])*IF(db[[#This Row],[QTY K]]="",1,db[[#This Row],[QTY K]])</f>
        <v>50</v>
      </c>
      <c r="AD173" s="40" t="str">
        <f>IF(db[[#This Row],[STN K]]="",IF(db[[#This Row],[STN TG]]="",db[[#This Row],[STN B]],db[[#This Row],[STN TG]]),db[[#This Row],[STN K]])</f>
        <v>LPG</v>
      </c>
      <c r="AE173" s="40"/>
    </row>
    <row r="174" spans="1:31" ht="16.5" customHeight="1" x14ac:dyDescent="0.25">
      <c r="A174" s="40">
        <f t="shared" si="2"/>
        <v>173</v>
      </c>
      <c r="B174" s="5" t="str">
        <f>LOWER(SUBSTITUTE(SUBSTITUTE(SUBSTITUTE(SUBSTITUTE(SUBSTITUTE(SUBSTITUTE(SUBSTITUTE(SUBSTITUTE(db[[#This Row],[NB BM]]," ",),".",""),"-",""),"(",""),")",""),"/",""),"""",""),"+",""))</f>
        <v>balonfshswarna20x5lkf3200hbw</v>
      </c>
      <c r="C174" s="5" t="str">
        <f>LOWER(SUBSTITUTE(SUBSTITUTE(SUBSTITUTE(SUBSTITUTE(SUBSTITUTE(SUBSTITUTE(SUBSTITUTE(SUBSTITUTE(SUBSTITUTE(db[[#This Row],[NB NOTA]]," ",),".",""),"-",""),"(",""),")",""),",",""),"/",""),"""",""),"+",""))</f>
        <v>balonfshswarna20x5lkf3200hbw</v>
      </c>
      <c r="D174" s="5" t="str">
        <f>LOWER(SUBSTITUTE(SUBSTITUTE(SUBSTITUTE(SUBSTITUTE(SUBSTITUTE(SUBSTITUTE(SUBSTITUTE(SUBSTITUTE(SUBSTITUTE(db[[#This Row],[NB PAJAK]]," ",""),"-",""),"(",""),")",""),".",""),",",""),"/",""),"""",""),"+",""))</f>
        <v/>
      </c>
      <c r="E17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balonfshswarna20x5lkf3200hbw40lpguntana</v>
      </c>
      <c r="F17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balonfshswarna20x5lkf3200hbw40lpg</v>
      </c>
      <c r="G174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balonfshswarna20x5lkf3200hbwuntana</v>
      </c>
      <c r="H17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balonfshswarna20x5lkf3200hbw40lpguntana</v>
      </c>
      <c r="I174" s="2" t="s">
        <v>5714</v>
      </c>
      <c r="J174" s="2" t="s">
        <v>5698</v>
      </c>
      <c r="K174" s="14"/>
      <c r="L174" s="2" t="s">
        <v>1336</v>
      </c>
      <c r="M174" s="33" t="e">
        <f>IF(db[[#This Row],[NB NOTA_C]]="","",COUNTIF([2]!B_MSK[concat],db[[#This Row],[NB NOTA_C]]))</f>
        <v>#REF!</v>
      </c>
      <c r="N174" s="9" t="s">
        <v>1353</v>
      </c>
      <c r="O174" s="5" t="s">
        <v>5706</v>
      </c>
      <c r="P174" s="2" t="s">
        <v>2422</v>
      </c>
      <c r="Q174" s="5"/>
      <c r="R174" s="5" t="str">
        <f>IF(db[[#This Row],[QTY/ CTN]]="","",SUBSTITUTE(SUBSTITUTE(SUBSTITUTE(db[[#This Row],[QTY/ CTN]]," ","_",2),"(",""),")","")&amp;"_")</f>
        <v>40 LPG_</v>
      </c>
      <c r="S174" s="5">
        <f>IF(db[[#This Row],[H_QTY/ CTN]]="","",SEARCH("_",db[[#This Row],[H_QTY/ CTN]]))</f>
        <v>7</v>
      </c>
      <c r="T174" s="5">
        <f>IF(db[[#This Row],[H_QTY/ CTN]]="","",LEN(db[[#This Row],[H_QTY/ CTN]]))</f>
        <v>7</v>
      </c>
      <c r="U174" s="40" t="str">
        <f>IF(db[[#This Row],[H_QTY/ CTN]]="","",LEFT(db[[#This Row],[H_QTY/ CTN]],db[[#This Row],[H_1]]-1))</f>
        <v>40 LPG</v>
      </c>
      <c r="V174" s="40" t="str">
        <f>IF(NOT(db[[#This Row],[H_1]]=db[[#This Row],[H_2]]),MID(db[[#This Row],[H_QTY/ CTN]],db[[#This Row],[H_1]]+1,db[[#This Row],[H_2]]-db[[#This Row],[H_1]]-1),"")</f>
        <v/>
      </c>
      <c r="W174" s="40" t="str">
        <f>IF(db[[#This Row],[QTY/ CTN B]]="","",LEFT(db[[#This Row],[QTY/ CTN B]],SEARCH(" ",db[[#This Row],[QTY/ CTN B]],1)-1))</f>
        <v>40</v>
      </c>
      <c r="X174" s="40" t="str">
        <f>IF(db[[#This Row],[QTY/ CTN B]]="","",RIGHT(db[[#This Row],[QTY/ CTN B]],LEN(db[[#This Row],[QTY/ CTN B]])-SEARCH(" ",db[[#This Row],[QTY/ CTN B]],1)))</f>
        <v>LPG</v>
      </c>
      <c r="Y174" s="40" t="str">
        <f>IF(db[[#This Row],[QTY/ CTN TG]]="",IF(db[[#This Row],[STN TG]]="","",12),LEFT(db[[#This Row],[QTY/ CTN TG]],SEARCH(" ",db[[#This Row],[QTY/ CTN TG]],1)-1))</f>
        <v/>
      </c>
      <c r="Z1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4" s="40" t="str">
        <f>IF(db[[#This Row],[STN K]]="","",IF(db[[#This Row],[STN TG]]="LSN",12,""))</f>
        <v/>
      </c>
      <c r="AB174" s="40" t="str">
        <f>IF(db[[#This Row],[STN TG]]="LSN","PCS","")</f>
        <v/>
      </c>
      <c r="AC174" s="40">
        <f>db[[#This Row],[QTY B]]*IF(db[[#This Row],[QTY TG]]="",1,db[[#This Row],[QTY TG]])*IF(db[[#This Row],[QTY K]]="",1,db[[#This Row],[QTY K]])</f>
        <v>40</v>
      </c>
      <c r="AD174" s="40" t="str">
        <f>IF(db[[#This Row],[STN K]]="",IF(db[[#This Row],[STN TG]]="",db[[#This Row],[STN B]],db[[#This Row],[STN TG]]),db[[#This Row],[STN K]])</f>
        <v>LPG</v>
      </c>
      <c r="AE174" s="40"/>
    </row>
    <row r="175" spans="1:31" ht="16.5" customHeight="1" x14ac:dyDescent="0.25">
      <c r="A175" s="40">
        <f t="shared" si="2"/>
        <v>174</v>
      </c>
      <c r="B175" s="5" t="str">
        <f>LOWER(SUBSTITUTE(SUBSTITUTE(SUBSTITUTE(SUBSTITUTE(SUBSTITUTE(SUBSTITUTE(SUBSTITUTE(SUBSTITUTE(db[[#This Row],[NB BM]]," ",),".",""),"-",""),"(",""),")",""),"/",""),"""",""),"+",""))</f>
        <v>balonfsmickey20x5lkf3200m3</v>
      </c>
      <c r="C175" s="5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D175" s="5" t="str">
        <f>LOWER(SUBSTITUTE(SUBSTITUTE(SUBSTITUTE(SUBSTITUTE(SUBSTITUTE(SUBSTITUTE(SUBSTITUTE(SUBSTITUTE(SUBSTITUTE(db[[#This Row],[NB PAJAK]]," ",""),"-",""),"(",""),")",""),".",""),",",""),"/",""),"""",""),"+",""))</f>
        <v/>
      </c>
      <c r="E17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balonfsmickey20x5lkf3200m3100lpguntana</v>
      </c>
      <c r="F17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balonfsmickey20x5lkf3200m3100lpg</v>
      </c>
      <c r="G175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balonfsmickey20x5lkf3200m3untana</v>
      </c>
      <c r="H17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balonfsmickey20x5lkf3200m3100lpguntana</v>
      </c>
      <c r="I175" s="2" t="s">
        <v>827</v>
      </c>
      <c r="J175" s="2" t="s">
        <v>1039</v>
      </c>
      <c r="K175" s="14"/>
      <c r="L175" s="2" t="s">
        <v>1336</v>
      </c>
      <c r="M175" s="34" t="e">
        <f>IF(db[[#This Row],[NB NOTA_C]]="","",COUNTIF([2]!B_MSK[concat],db[[#This Row],[NB NOTA_C]]))</f>
        <v>#REF!</v>
      </c>
      <c r="N175" s="14" t="s">
        <v>1353</v>
      </c>
      <c r="O175" s="2" t="s">
        <v>1397</v>
      </c>
      <c r="P175" s="2" t="s">
        <v>2414</v>
      </c>
      <c r="R175" s="2" t="str">
        <f>IF(db[[#This Row],[QTY/ CTN]]="","",SUBSTITUTE(SUBSTITUTE(SUBSTITUTE(db[[#This Row],[QTY/ CTN]]," ","_",2),"(",""),")","")&amp;"_")</f>
        <v>100 LPG_</v>
      </c>
      <c r="S175" s="2">
        <f>IF(db[[#This Row],[H_QTY/ CTN]]="","",SEARCH("_",db[[#This Row],[H_QTY/ CTN]]))</f>
        <v>8</v>
      </c>
      <c r="T175" s="2">
        <f>IF(db[[#This Row],[H_QTY/ CTN]]="","",LEN(db[[#This Row],[H_QTY/ CTN]]))</f>
        <v>8</v>
      </c>
      <c r="U175" s="41" t="str">
        <f>IF(db[[#This Row],[H_QTY/ CTN]]="","",LEFT(db[[#This Row],[H_QTY/ CTN]],db[[#This Row],[H_1]]-1))</f>
        <v>100 LPG</v>
      </c>
      <c r="V175" s="40" t="str">
        <f>IF(NOT(db[[#This Row],[H_1]]=db[[#This Row],[H_2]]),MID(db[[#This Row],[H_QTY/ CTN]],db[[#This Row],[H_1]]+1,db[[#This Row],[H_2]]-db[[#This Row],[H_1]]-1),"")</f>
        <v/>
      </c>
      <c r="W175" s="40" t="str">
        <f>IF(db[[#This Row],[QTY/ CTN B]]="","",LEFT(db[[#This Row],[QTY/ CTN B]],SEARCH(" ",db[[#This Row],[QTY/ CTN B]],1)-1))</f>
        <v>100</v>
      </c>
      <c r="X175" s="40" t="str">
        <f>IF(db[[#This Row],[QTY/ CTN B]]="","",RIGHT(db[[#This Row],[QTY/ CTN B]],LEN(db[[#This Row],[QTY/ CTN B]])-SEARCH(" ",db[[#This Row],[QTY/ CTN B]],1)))</f>
        <v>LPG</v>
      </c>
      <c r="Y175" s="40" t="str">
        <f>IF(db[[#This Row],[QTY/ CTN TG]]="",IF(db[[#This Row],[STN TG]]="","",12),LEFT(db[[#This Row],[QTY/ CTN TG]],SEARCH(" ",db[[#This Row],[QTY/ CTN TG]],1)-1))</f>
        <v/>
      </c>
      <c r="Z1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5" s="40" t="str">
        <f>IF(db[[#This Row],[STN K]]="","",IF(db[[#This Row],[STN TG]]="LSN",12,""))</f>
        <v/>
      </c>
      <c r="AB175" s="40" t="str">
        <f>IF(db[[#This Row],[STN TG]]="LSN","PCS","")</f>
        <v/>
      </c>
      <c r="AC175" s="40">
        <f>db[[#This Row],[QTY B]]*IF(db[[#This Row],[QTY TG]]="",1,db[[#This Row],[QTY TG]])*IF(db[[#This Row],[QTY K]]="",1,db[[#This Row],[QTY K]])</f>
        <v>100</v>
      </c>
      <c r="AD175" s="40" t="str">
        <f>IF(db[[#This Row],[STN K]]="",IF(db[[#This Row],[STN TG]]="",db[[#This Row],[STN B]],db[[#This Row],[STN TG]]),db[[#This Row],[STN K]])</f>
        <v>LPG</v>
      </c>
      <c r="AE175" s="40"/>
    </row>
    <row r="176" spans="1:31" ht="16.5" customHeight="1" x14ac:dyDescent="0.25">
      <c r="A176" s="40">
        <f t="shared" si="2"/>
        <v>175</v>
      </c>
      <c r="B176" s="5" t="str">
        <f>LOWER(SUBSTITUTE(SUBSTITUTE(SUBSTITUTE(SUBSTITUTE(SUBSTITUTE(SUBSTITUTE(SUBSTITUTE(SUBSTITUTE(db[[#This Row],[NB BM]]," ",),".",""),"-",""),"(",""),")",""),"/",""),"""",""),"+",""))</f>
        <v>balonfspolkadot123220x5lkf3200</v>
      </c>
      <c r="C176" s="5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D176" s="5" t="str">
        <f>LOWER(SUBSTITUTE(SUBSTITUTE(SUBSTITUTE(SUBSTITUTE(SUBSTITUTE(SUBSTITUTE(SUBSTITUTE(SUBSTITUTE(SUBSTITUTE(db[[#This Row],[NB PAJAK]]," ",""),"-",""),"(",""),")",""),".",""),",",""),"/",""),"""",""),"+",""))</f>
        <v/>
      </c>
      <c r="E17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balonfspolkadot123220x5lkf320050lpguntana</v>
      </c>
      <c r="F17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balonfspolkadot123220x5lkf3200pt550lpg</v>
      </c>
      <c r="G176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balonfspolkadot123220x5lkf3200pt5untana</v>
      </c>
      <c r="H17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balonfspolkadot123220x5lkf3200pt550lpguntana</v>
      </c>
      <c r="I176" s="2" t="s">
        <v>828</v>
      </c>
      <c r="J176" s="2" t="s">
        <v>1040</v>
      </c>
      <c r="K176" s="14"/>
      <c r="L176" s="2" t="s">
        <v>1336</v>
      </c>
      <c r="M176" s="34" t="e">
        <f>IF(db[[#This Row],[NB NOTA_C]]="","",COUNTIF([2]!B_MSK[concat],db[[#This Row],[NB NOTA_C]]))</f>
        <v>#REF!</v>
      </c>
      <c r="N176" s="14" t="s">
        <v>1353</v>
      </c>
      <c r="O176" s="2" t="s">
        <v>1396</v>
      </c>
      <c r="P176" s="2" t="s">
        <v>2414</v>
      </c>
      <c r="R176" s="2" t="str">
        <f>IF(db[[#This Row],[QTY/ CTN]]="","",SUBSTITUTE(SUBSTITUTE(SUBSTITUTE(db[[#This Row],[QTY/ CTN]]," ","_",2),"(",""),")","")&amp;"_")</f>
        <v>50 LPG_</v>
      </c>
      <c r="S176" s="2">
        <f>IF(db[[#This Row],[H_QTY/ CTN]]="","",SEARCH("_",db[[#This Row],[H_QTY/ CTN]]))</f>
        <v>7</v>
      </c>
      <c r="T176" s="2">
        <f>IF(db[[#This Row],[H_QTY/ CTN]]="","",LEN(db[[#This Row],[H_QTY/ CTN]]))</f>
        <v>7</v>
      </c>
      <c r="U176" s="41" t="str">
        <f>IF(db[[#This Row],[H_QTY/ CTN]]="","",LEFT(db[[#This Row],[H_QTY/ CTN]],db[[#This Row],[H_1]]-1))</f>
        <v>50 LPG</v>
      </c>
      <c r="V176" s="40" t="str">
        <f>IF(NOT(db[[#This Row],[H_1]]=db[[#This Row],[H_2]]),MID(db[[#This Row],[H_QTY/ CTN]],db[[#This Row],[H_1]]+1,db[[#This Row],[H_2]]-db[[#This Row],[H_1]]-1),"")</f>
        <v/>
      </c>
      <c r="W176" s="40" t="str">
        <f>IF(db[[#This Row],[QTY/ CTN B]]="","",LEFT(db[[#This Row],[QTY/ CTN B]],SEARCH(" ",db[[#This Row],[QTY/ CTN B]],1)-1))</f>
        <v>50</v>
      </c>
      <c r="X176" s="40" t="str">
        <f>IF(db[[#This Row],[QTY/ CTN B]]="","",RIGHT(db[[#This Row],[QTY/ CTN B]],LEN(db[[#This Row],[QTY/ CTN B]])-SEARCH(" ",db[[#This Row],[QTY/ CTN B]],1)))</f>
        <v>LPG</v>
      </c>
      <c r="Y176" s="40" t="str">
        <f>IF(db[[#This Row],[QTY/ CTN TG]]="",IF(db[[#This Row],[STN TG]]="","",12),LEFT(db[[#This Row],[QTY/ CTN TG]],SEARCH(" ",db[[#This Row],[QTY/ CTN TG]],1)-1))</f>
        <v/>
      </c>
      <c r="Z1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6" s="40" t="str">
        <f>IF(db[[#This Row],[STN K]]="","",IF(db[[#This Row],[STN TG]]="LSN",12,""))</f>
        <v/>
      </c>
      <c r="AB176" s="40" t="str">
        <f>IF(db[[#This Row],[STN TG]]="LSN","PCS","")</f>
        <v/>
      </c>
      <c r="AC176" s="40">
        <f>db[[#This Row],[QTY B]]*IF(db[[#This Row],[QTY TG]]="",1,db[[#This Row],[QTY TG]])*IF(db[[#This Row],[QTY K]]="",1,db[[#This Row],[QTY K]])</f>
        <v>50</v>
      </c>
      <c r="AD176" s="40" t="str">
        <f>IF(db[[#This Row],[STN K]]="",IF(db[[#This Row],[STN TG]]="",db[[#This Row],[STN B]],db[[#This Row],[STN TG]]),db[[#This Row],[STN K]])</f>
        <v>LPG</v>
      </c>
      <c r="AE176" s="40"/>
    </row>
    <row r="177" spans="1:31" ht="16.5" customHeight="1" x14ac:dyDescent="0.25">
      <c r="A177" s="40">
        <f t="shared" si="2"/>
        <v>176</v>
      </c>
      <c r="B177" s="5" t="str">
        <f>LOWER(SUBSTITUTE(SUBSTITUTE(SUBSTITUTE(SUBSTITUTE(SUBSTITUTE(SUBSTITUTE(SUBSTITUTE(SUBSTITUTE(db[[#This Row],[NB BM]]," ",),".",""),"-",""),"(",""),")",""),"/",""),"""",""),"+",""))</f>
        <v>balonfspolkadotputih20x5lkf3200pp</v>
      </c>
      <c r="C177" s="5" t="str">
        <f>LOWER(SUBSTITUTE(SUBSTITUTE(SUBSTITUTE(SUBSTITUTE(SUBSTITUTE(SUBSTITUTE(SUBSTITUTE(SUBSTITUTE(SUBSTITUTE(db[[#This Row],[NB NOTA]]," ",),".",""),"-",""),"(",""),")",""),",",""),"/",""),"""",""),"+",""))</f>
        <v>balonfspolkadotputih20x5lkf3200pp</v>
      </c>
      <c r="D177" s="5" t="str">
        <f>LOWER(SUBSTITUTE(SUBSTITUTE(SUBSTITUTE(SUBSTITUTE(SUBSTITUTE(SUBSTITUTE(SUBSTITUTE(SUBSTITUTE(SUBSTITUTE(db[[#This Row],[NB PAJAK]]," ",""),"-",""),"(",""),")",""),".",""),",",""),"/",""),"""",""),"+",""))</f>
        <v/>
      </c>
      <c r="E17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balonfspolkadotputih20x5lkf3200pp48lsnuntana</v>
      </c>
      <c r="F17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balonfspolkadotputih20x5lkf3200pp48lsn</v>
      </c>
      <c r="G177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balonfspolkadotputih20x5lkf3200ppuntana</v>
      </c>
      <c r="H17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balonfspolkadotputih20x5lkf3200pp48lsnuntana</v>
      </c>
      <c r="I177" s="2" t="s">
        <v>4848</v>
      </c>
      <c r="J177" s="2" t="s">
        <v>4812</v>
      </c>
      <c r="K177" s="14"/>
      <c r="L177" s="2" t="s">
        <v>1336</v>
      </c>
      <c r="M177" s="33" t="e">
        <f>IF(db[[#This Row],[NB NOTA_C]]="","",COUNTIF([2]!B_MSK[concat],db[[#This Row],[NB NOTA_C]]))</f>
        <v>#REF!</v>
      </c>
      <c r="N177" s="9" t="s">
        <v>1353</v>
      </c>
      <c r="O177" s="5" t="s">
        <v>1425</v>
      </c>
      <c r="P177" s="2" t="s">
        <v>2422</v>
      </c>
      <c r="Q177" s="5"/>
      <c r="R177" s="5" t="str">
        <f>IF(db[[#This Row],[QTY/ CTN]]="","",SUBSTITUTE(SUBSTITUTE(SUBSTITUTE(db[[#This Row],[QTY/ CTN]]," ","_",2),"(",""),")","")&amp;"_")</f>
        <v>48 LSN_</v>
      </c>
      <c r="S177" s="5">
        <f>IF(db[[#This Row],[H_QTY/ CTN]]="","",SEARCH("_",db[[#This Row],[H_QTY/ CTN]]))</f>
        <v>7</v>
      </c>
      <c r="T177" s="5">
        <f>IF(db[[#This Row],[H_QTY/ CTN]]="","",LEN(db[[#This Row],[H_QTY/ CTN]]))</f>
        <v>7</v>
      </c>
      <c r="U177" s="40" t="str">
        <f>IF(db[[#This Row],[H_QTY/ CTN]]="","",LEFT(db[[#This Row],[H_QTY/ CTN]],db[[#This Row],[H_1]]-1))</f>
        <v>48 LSN</v>
      </c>
      <c r="V177" s="40" t="str">
        <f>IF(NOT(db[[#This Row],[H_1]]=db[[#This Row],[H_2]]),MID(db[[#This Row],[H_QTY/ CTN]],db[[#This Row],[H_1]]+1,db[[#This Row],[H_2]]-db[[#This Row],[H_1]]-1),"")</f>
        <v/>
      </c>
      <c r="W177" s="40" t="str">
        <f>IF(db[[#This Row],[QTY/ CTN B]]="","",LEFT(db[[#This Row],[QTY/ CTN B]],SEARCH(" ",db[[#This Row],[QTY/ CTN B]],1)-1))</f>
        <v>48</v>
      </c>
      <c r="X177" s="40" t="str">
        <f>IF(db[[#This Row],[QTY/ CTN B]]="","",RIGHT(db[[#This Row],[QTY/ CTN B]],LEN(db[[#This Row],[QTY/ CTN B]])-SEARCH(" ",db[[#This Row],[QTY/ CTN B]],1)))</f>
        <v>LSN</v>
      </c>
      <c r="Y177" s="40">
        <f>IF(db[[#This Row],[QTY/ CTN TG]]="",IF(db[[#This Row],[STN TG]]="","",12),LEFT(db[[#This Row],[QTY/ CTN TG]],SEARCH(" ",db[[#This Row],[QTY/ CTN TG]],1)-1))</f>
        <v>12</v>
      </c>
      <c r="Z1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7" s="40" t="str">
        <f>IF(db[[#This Row],[STN K]]="","",IF(db[[#This Row],[STN TG]]="LSN",12,""))</f>
        <v/>
      </c>
      <c r="AB177" s="40" t="str">
        <f>IF(db[[#This Row],[STN TG]]="LSN","PCS","")</f>
        <v/>
      </c>
      <c r="AC177" s="40">
        <f>db[[#This Row],[QTY B]]*IF(db[[#This Row],[QTY TG]]="",1,db[[#This Row],[QTY TG]])*IF(db[[#This Row],[QTY K]]="",1,db[[#This Row],[QTY K]])</f>
        <v>576</v>
      </c>
      <c r="AD177" s="40" t="str">
        <f>IF(db[[#This Row],[STN K]]="",IF(db[[#This Row],[STN TG]]="",db[[#This Row],[STN B]],db[[#This Row],[STN TG]]),db[[#This Row],[STN K]])</f>
        <v>PCS</v>
      </c>
      <c r="AE177" s="40"/>
    </row>
    <row r="178" spans="1:31" ht="16.5" customHeight="1" x14ac:dyDescent="0.25">
      <c r="A178" s="40">
        <f t="shared" si="2"/>
        <v>177</v>
      </c>
      <c r="B178" s="5" t="str">
        <f>LOWER(SUBSTITUTE(SUBSTITUTE(SUBSTITUTE(SUBSTITUTE(SUBSTITUTE(SUBSTITUTE(SUBSTITUTE(SUBSTITUTE(db[[#This Row],[NB BM]]," ",),".",""),"-",""),"(",""),")",""),"/",""),"""",""),"+",""))</f>
        <v>balonfspolkadotwarna20x5lkf3200pw</v>
      </c>
      <c r="C178" s="5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D178" s="5" t="str">
        <f>LOWER(SUBSTITUTE(SUBSTITUTE(SUBSTITUTE(SUBSTITUTE(SUBSTITUTE(SUBSTITUTE(SUBSTITUTE(SUBSTITUTE(SUBSTITUTE(db[[#This Row],[NB PAJAK]]," ",""),"-",""),"(",""),")",""),".",""),",",""),"/",""),"""",""),"+",""))</f>
        <v/>
      </c>
      <c r="E17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balonfspolkadotwarna20x5lkf3200pw50lpguntana</v>
      </c>
      <c r="F17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balonfspolkadotwarna20x5lkf3200pw50lpg</v>
      </c>
      <c r="G178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balonfspolkadotwarna20x5lkf3200pwuntana</v>
      </c>
      <c r="H17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balonfspolkadotwarna20x5lkf3200pw50lpguntana</v>
      </c>
      <c r="I178" s="2" t="s">
        <v>2289</v>
      </c>
      <c r="J178" s="2" t="s">
        <v>2284</v>
      </c>
      <c r="K178" s="14"/>
      <c r="L178" s="2" t="s">
        <v>1336</v>
      </c>
      <c r="M178" s="34" t="e">
        <f>IF(db[[#This Row],[NB NOTA_C]]="","",COUNTIF([2]!B_MSK[concat],db[[#This Row],[NB NOTA_C]]))</f>
        <v>#REF!</v>
      </c>
      <c r="N178" s="9" t="s">
        <v>1353</v>
      </c>
      <c r="O178" s="5" t="s">
        <v>1396</v>
      </c>
      <c r="P178" s="2" t="s">
        <v>2414</v>
      </c>
      <c r="R178" s="2" t="str">
        <f>IF(db[[#This Row],[QTY/ CTN]]="","",SUBSTITUTE(SUBSTITUTE(SUBSTITUTE(db[[#This Row],[QTY/ CTN]]," ","_",2),"(",""),")","")&amp;"_")</f>
        <v>50 LPG_</v>
      </c>
      <c r="S178" s="2">
        <f>IF(db[[#This Row],[H_QTY/ CTN]]="","",SEARCH("_",db[[#This Row],[H_QTY/ CTN]]))</f>
        <v>7</v>
      </c>
      <c r="T178" s="2">
        <f>IF(db[[#This Row],[H_QTY/ CTN]]="","",LEN(db[[#This Row],[H_QTY/ CTN]]))</f>
        <v>7</v>
      </c>
      <c r="U178" s="41" t="str">
        <f>IF(db[[#This Row],[H_QTY/ CTN]]="","",LEFT(db[[#This Row],[H_QTY/ CTN]],db[[#This Row],[H_1]]-1))</f>
        <v>50 LPG</v>
      </c>
      <c r="V178" s="40" t="str">
        <f>IF(NOT(db[[#This Row],[H_1]]=db[[#This Row],[H_2]]),MID(db[[#This Row],[H_QTY/ CTN]],db[[#This Row],[H_1]]+1,db[[#This Row],[H_2]]-db[[#This Row],[H_1]]-1),"")</f>
        <v/>
      </c>
      <c r="W178" s="40" t="str">
        <f>IF(db[[#This Row],[QTY/ CTN B]]="","",LEFT(db[[#This Row],[QTY/ CTN B]],SEARCH(" ",db[[#This Row],[QTY/ CTN B]],1)-1))</f>
        <v>50</v>
      </c>
      <c r="X178" s="40" t="str">
        <f>IF(db[[#This Row],[QTY/ CTN B]]="","",RIGHT(db[[#This Row],[QTY/ CTN B]],LEN(db[[#This Row],[QTY/ CTN B]])-SEARCH(" ",db[[#This Row],[QTY/ CTN B]],1)))</f>
        <v>LPG</v>
      </c>
      <c r="Y178" s="40" t="str">
        <f>IF(db[[#This Row],[QTY/ CTN TG]]="",IF(db[[#This Row],[STN TG]]="","",12),LEFT(db[[#This Row],[QTY/ CTN TG]],SEARCH(" ",db[[#This Row],[QTY/ CTN TG]],1)-1))</f>
        <v/>
      </c>
      <c r="Z1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8" s="40" t="str">
        <f>IF(db[[#This Row],[STN K]]="","",IF(db[[#This Row],[STN TG]]="LSN",12,""))</f>
        <v/>
      </c>
      <c r="AB178" s="40" t="str">
        <f>IF(db[[#This Row],[STN TG]]="LSN","PCS","")</f>
        <v/>
      </c>
      <c r="AC178" s="40">
        <f>db[[#This Row],[QTY B]]*IF(db[[#This Row],[QTY TG]]="",1,db[[#This Row],[QTY TG]])*IF(db[[#This Row],[QTY K]]="",1,db[[#This Row],[QTY K]])</f>
        <v>50</v>
      </c>
      <c r="AD178" s="40" t="str">
        <f>IF(db[[#This Row],[STN K]]="",IF(db[[#This Row],[STN TG]]="",db[[#This Row],[STN B]],db[[#This Row],[STN TG]]),db[[#This Row],[STN K]])</f>
        <v>LPG</v>
      </c>
      <c r="AE178" s="40"/>
    </row>
    <row r="179" spans="1:31" ht="16.5" customHeight="1" x14ac:dyDescent="0.25">
      <c r="A179" s="40">
        <f t="shared" si="2"/>
        <v>178</v>
      </c>
      <c r="B179" s="5" t="str">
        <f>LOWER(SUBSTITUTE(SUBSTITUTE(SUBSTITUTE(SUBSTITUTE(SUBSTITUTE(SUBSTITUTE(SUBSTITUTE(SUBSTITUTE(db[[#This Row],[NB BM]]," ",),".",""),"-",""),"(",""),")",""),"/",""),"""",""),"+",""))</f>
        <v>balonjumbo12x3lj1836</v>
      </c>
      <c r="C179" s="5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D179" s="5" t="str">
        <f>LOWER(SUBSTITUTE(SUBSTITUTE(SUBSTITUTE(SUBSTITUTE(SUBSTITUTE(SUBSTITUTE(SUBSTITUTE(SUBSTITUTE(SUBSTITUTE(db[[#This Row],[NB PAJAK]]," ",""),"-",""),"(",""),")",""),".",""),",",""),"/",""),"""",""),"+",""))</f>
        <v/>
      </c>
      <c r="E1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balonjumbo12x3lj183650lpguntana</v>
      </c>
      <c r="F1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balonjumbo12x3lj183650lpg</v>
      </c>
      <c r="G179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balonjumbo12x3lj1836untana</v>
      </c>
      <c r="H1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balonjumbo12x3lj183650lpguntana</v>
      </c>
      <c r="I179" s="2" t="s">
        <v>2293</v>
      </c>
      <c r="J179" s="2" t="s">
        <v>1041</v>
      </c>
      <c r="K179" s="14"/>
      <c r="L179" s="2" t="s">
        <v>1336</v>
      </c>
      <c r="M179" s="34" t="e">
        <f>IF(db[[#This Row],[NB NOTA_C]]="","",COUNTIF([2]!B_MSK[concat],db[[#This Row],[NB NOTA_C]]))</f>
        <v>#REF!</v>
      </c>
      <c r="N179" s="9" t="s">
        <v>1353</v>
      </c>
      <c r="O179" s="5" t="s">
        <v>1396</v>
      </c>
      <c r="P179" s="2" t="s">
        <v>2414</v>
      </c>
      <c r="R179" s="2" t="str">
        <f>IF(db[[#This Row],[QTY/ CTN]]="","",SUBSTITUTE(SUBSTITUTE(SUBSTITUTE(db[[#This Row],[QTY/ CTN]]," ","_",2),"(",""),")","")&amp;"_")</f>
        <v>50 LPG_</v>
      </c>
      <c r="S179" s="2">
        <f>IF(db[[#This Row],[H_QTY/ CTN]]="","",SEARCH("_",db[[#This Row],[H_QTY/ CTN]]))</f>
        <v>7</v>
      </c>
      <c r="T179" s="2">
        <f>IF(db[[#This Row],[H_QTY/ CTN]]="","",LEN(db[[#This Row],[H_QTY/ CTN]]))</f>
        <v>7</v>
      </c>
      <c r="U179" s="41" t="str">
        <f>IF(db[[#This Row],[H_QTY/ CTN]]="","",LEFT(db[[#This Row],[H_QTY/ CTN]],db[[#This Row],[H_1]]-1))</f>
        <v>50 LPG</v>
      </c>
      <c r="V179" s="40" t="str">
        <f>IF(NOT(db[[#This Row],[H_1]]=db[[#This Row],[H_2]]),MID(db[[#This Row],[H_QTY/ CTN]],db[[#This Row],[H_1]]+1,db[[#This Row],[H_2]]-db[[#This Row],[H_1]]-1),"")</f>
        <v/>
      </c>
      <c r="W179" s="40" t="str">
        <f>IF(db[[#This Row],[QTY/ CTN B]]="","",LEFT(db[[#This Row],[QTY/ CTN B]],SEARCH(" ",db[[#This Row],[QTY/ CTN B]],1)-1))</f>
        <v>50</v>
      </c>
      <c r="X179" s="40" t="str">
        <f>IF(db[[#This Row],[QTY/ CTN B]]="","",RIGHT(db[[#This Row],[QTY/ CTN B]],LEN(db[[#This Row],[QTY/ CTN B]])-SEARCH(" ",db[[#This Row],[QTY/ CTN B]],1)))</f>
        <v>LPG</v>
      </c>
      <c r="Y179" s="40" t="str">
        <f>IF(db[[#This Row],[QTY/ CTN TG]]="",IF(db[[#This Row],[STN TG]]="","",12),LEFT(db[[#This Row],[QTY/ CTN TG]],SEARCH(" ",db[[#This Row],[QTY/ CTN TG]],1)-1))</f>
        <v/>
      </c>
      <c r="Z1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9" s="40" t="str">
        <f>IF(db[[#This Row],[STN K]]="","",IF(db[[#This Row],[STN TG]]="LSN",12,""))</f>
        <v/>
      </c>
      <c r="AB179" s="40" t="str">
        <f>IF(db[[#This Row],[STN TG]]="LSN","PCS","")</f>
        <v/>
      </c>
      <c r="AC179" s="40">
        <f>db[[#This Row],[QTY B]]*IF(db[[#This Row],[QTY TG]]="",1,db[[#This Row],[QTY TG]])*IF(db[[#This Row],[QTY K]]="",1,db[[#This Row],[QTY K]])</f>
        <v>50</v>
      </c>
      <c r="AD179" s="40" t="str">
        <f>IF(db[[#This Row],[STN K]]="",IF(db[[#This Row],[STN TG]]="",db[[#This Row],[STN B]],db[[#This Row],[STN TG]]),db[[#This Row],[STN K]])</f>
        <v>LPG</v>
      </c>
      <c r="AE179" s="40"/>
    </row>
    <row r="180" spans="1:31" ht="16.5" customHeight="1" x14ac:dyDescent="0.25">
      <c r="A180" s="40">
        <f t="shared" si="2"/>
        <v>179</v>
      </c>
      <c r="B180" s="5" t="str">
        <f>LOWER(SUBSTITUTE(SUBSTITUTE(SUBSTITUTE(SUBSTITUTE(SUBSTITUTE(SUBSTITUTE(SUBSTITUTE(SUBSTITUTE(db[[#This Row],[NB BM]]," ",),".",""),"-",""),"(",""),")",""),"/",""),"""",""),"+",""))</f>
        <v>balonkilap102220x5lkp2200</v>
      </c>
      <c r="C180" s="5" t="str">
        <f>LOWER(SUBSTITUTE(SUBSTITUTE(SUBSTITUTE(SUBSTITUTE(SUBSTITUTE(SUBSTITUTE(SUBSTITUTE(SUBSTITUTE(SUBSTITUTE(db[[#This Row],[NB NOTA]]," ",),".",""),"-",""),"(",""),")",""),",",""),"/",""),"""",""),"+",""))</f>
        <v>balonkilap102220x5lkp2200</v>
      </c>
      <c r="D180" s="5" t="str">
        <f>LOWER(SUBSTITUTE(SUBSTITUTE(SUBSTITUTE(SUBSTITUTE(SUBSTITUTE(SUBSTITUTE(SUBSTITUTE(SUBSTITUTE(SUBSTITUTE(db[[#This Row],[NB PAJAK]]," ",""),"-",""),"(",""),")",""),".",""),",",""),"/",""),"""",""),"+",""))</f>
        <v/>
      </c>
      <c r="E18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balonkilap102220x5lkp220060lpguntana</v>
      </c>
      <c r="F18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balonkilap102220x5lkp220060lpg</v>
      </c>
      <c r="G180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balonkilap102220x5lkp2200untana</v>
      </c>
      <c r="H18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balonkilap102220x5lkp220060lpguntana</v>
      </c>
      <c r="I180" s="2" t="s">
        <v>5715</v>
      </c>
      <c r="J180" s="2" t="s">
        <v>5699</v>
      </c>
      <c r="K180" s="14"/>
      <c r="L180" s="2" t="s">
        <v>1336</v>
      </c>
      <c r="M180" s="33" t="e">
        <f>IF(db[[#This Row],[NB NOTA_C]]="","",COUNTIF([2]!B_MSK[concat],db[[#This Row],[NB NOTA_C]]))</f>
        <v>#REF!</v>
      </c>
      <c r="N180" s="9" t="s">
        <v>1353</v>
      </c>
      <c r="O180" s="5" t="s">
        <v>1398</v>
      </c>
      <c r="P180" s="2" t="s">
        <v>2422</v>
      </c>
      <c r="Q180" s="5"/>
      <c r="R180" s="5" t="str">
        <f>IF(db[[#This Row],[QTY/ CTN]]="","",SUBSTITUTE(SUBSTITUTE(SUBSTITUTE(db[[#This Row],[QTY/ CTN]]," ","_",2),"(",""),")","")&amp;"_")</f>
        <v>60 LPG_</v>
      </c>
      <c r="S180" s="5">
        <f>IF(db[[#This Row],[H_QTY/ CTN]]="","",SEARCH("_",db[[#This Row],[H_QTY/ CTN]]))</f>
        <v>7</v>
      </c>
      <c r="T180" s="5">
        <f>IF(db[[#This Row],[H_QTY/ CTN]]="","",LEN(db[[#This Row],[H_QTY/ CTN]]))</f>
        <v>7</v>
      </c>
      <c r="U180" s="40" t="str">
        <f>IF(db[[#This Row],[H_QTY/ CTN]]="","",LEFT(db[[#This Row],[H_QTY/ CTN]],db[[#This Row],[H_1]]-1))</f>
        <v>60 LPG</v>
      </c>
      <c r="V180" s="40" t="str">
        <f>IF(NOT(db[[#This Row],[H_1]]=db[[#This Row],[H_2]]),MID(db[[#This Row],[H_QTY/ CTN]],db[[#This Row],[H_1]]+1,db[[#This Row],[H_2]]-db[[#This Row],[H_1]]-1),"")</f>
        <v/>
      </c>
      <c r="W180" s="40" t="str">
        <f>IF(db[[#This Row],[QTY/ CTN B]]="","",LEFT(db[[#This Row],[QTY/ CTN B]],SEARCH(" ",db[[#This Row],[QTY/ CTN B]],1)-1))</f>
        <v>60</v>
      </c>
      <c r="X180" s="40" t="str">
        <f>IF(db[[#This Row],[QTY/ CTN B]]="","",RIGHT(db[[#This Row],[QTY/ CTN B]],LEN(db[[#This Row],[QTY/ CTN B]])-SEARCH(" ",db[[#This Row],[QTY/ CTN B]],1)))</f>
        <v>LPG</v>
      </c>
      <c r="Y180" s="40" t="str">
        <f>IF(db[[#This Row],[QTY/ CTN TG]]="",IF(db[[#This Row],[STN TG]]="","",12),LEFT(db[[#This Row],[QTY/ CTN TG]],SEARCH(" ",db[[#This Row],[QTY/ CTN TG]],1)-1))</f>
        <v/>
      </c>
      <c r="Z1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0" s="40" t="str">
        <f>IF(db[[#This Row],[STN K]]="","",IF(db[[#This Row],[STN TG]]="LSN",12,""))</f>
        <v/>
      </c>
      <c r="AB180" s="40" t="str">
        <f>IF(db[[#This Row],[STN TG]]="LSN","PCS","")</f>
        <v/>
      </c>
      <c r="AC180" s="40">
        <f>db[[#This Row],[QTY B]]*IF(db[[#This Row],[QTY TG]]="",1,db[[#This Row],[QTY TG]])*IF(db[[#This Row],[QTY K]]="",1,db[[#This Row],[QTY K]])</f>
        <v>60</v>
      </c>
      <c r="AD180" s="40" t="str">
        <f>IF(db[[#This Row],[STN K]]="",IF(db[[#This Row],[STN TG]]="",db[[#This Row],[STN B]],db[[#This Row],[STN TG]]),db[[#This Row],[STN K]])</f>
        <v>LPG</v>
      </c>
      <c r="AE180" s="40"/>
    </row>
    <row r="181" spans="1:31" ht="16.5" customHeight="1" x14ac:dyDescent="0.25">
      <c r="A181" s="40">
        <f t="shared" si="2"/>
        <v>180</v>
      </c>
      <c r="B181" s="5" t="str">
        <f>LOWER(SUBSTITUTE(SUBSTITUTE(SUBSTITUTE(SUBSTITUTE(SUBSTITUTE(SUBSTITUTE(SUBSTITUTE(SUBSTITUTE(db[[#This Row],[NB BM]]," ",),".",""),"-",""),"(",""),")",""),"/",""),"""",""),"+",""))</f>
        <v>balonkilap123220x5lkp3200</v>
      </c>
      <c r="C181" s="5" t="str">
        <f>LOWER(SUBSTITUTE(SUBSTITUTE(SUBSTITUTE(SUBSTITUTE(SUBSTITUTE(SUBSTITUTE(SUBSTITUTE(SUBSTITUTE(SUBSTITUTE(db[[#This Row],[NB NOTA]]," ",),".",""),"-",""),"(",""),")",""),",",""),"/",""),"""",""),"+",""))</f>
        <v>balonkilap123220x5lkp3200</v>
      </c>
      <c r="D181" s="5" t="str">
        <f>LOWER(SUBSTITUTE(SUBSTITUTE(SUBSTITUTE(SUBSTITUTE(SUBSTITUTE(SUBSTITUTE(SUBSTITUTE(SUBSTITUTE(SUBSTITUTE(db[[#This Row],[NB PAJAK]]," ",""),"-",""),"(",""),")",""),".",""),",",""),"/",""),"""",""),"+",""))</f>
        <v/>
      </c>
      <c r="E18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balonkilap123220x5lkp320050lpguntana</v>
      </c>
      <c r="F18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balonkilap123220x5lkp320050lpg</v>
      </c>
      <c r="G181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balonkilap123220x5lkp3200untana</v>
      </c>
      <c r="H18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balonkilap123220x5lkp320050lpguntana</v>
      </c>
      <c r="I181" s="2" t="s">
        <v>5716</v>
      </c>
      <c r="J181" s="2" t="s">
        <v>5700</v>
      </c>
      <c r="K181" s="14"/>
      <c r="L181" s="2" t="s">
        <v>1336</v>
      </c>
      <c r="M181" s="33" t="e">
        <f>IF(db[[#This Row],[NB NOTA_C]]="","",COUNTIF([2]!B_MSK[concat],db[[#This Row],[NB NOTA_C]]))</f>
        <v>#REF!</v>
      </c>
      <c r="N181" s="9" t="s">
        <v>1353</v>
      </c>
      <c r="O181" s="5" t="s">
        <v>1396</v>
      </c>
      <c r="P181" s="2" t="s">
        <v>2422</v>
      </c>
      <c r="Q181" s="5"/>
      <c r="R181" s="5" t="str">
        <f>IF(db[[#This Row],[QTY/ CTN]]="","",SUBSTITUTE(SUBSTITUTE(SUBSTITUTE(db[[#This Row],[QTY/ CTN]]," ","_",2),"(",""),")","")&amp;"_")</f>
        <v>50 LPG_</v>
      </c>
      <c r="S181" s="5">
        <f>IF(db[[#This Row],[H_QTY/ CTN]]="","",SEARCH("_",db[[#This Row],[H_QTY/ CTN]]))</f>
        <v>7</v>
      </c>
      <c r="T181" s="5">
        <f>IF(db[[#This Row],[H_QTY/ CTN]]="","",LEN(db[[#This Row],[H_QTY/ CTN]]))</f>
        <v>7</v>
      </c>
      <c r="U181" s="40" t="str">
        <f>IF(db[[#This Row],[H_QTY/ CTN]]="","",LEFT(db[[#This Row],[H_QTY/ CTN]],db[[#This Row],[H_1]]-1))</f>
        <v>50 LPG</v>
      </c>
      <c r="V181" s="40" t="str">
        <f>IF(NOT(db[[#This Row],[H_1]]=db[[#This Row],[H_2]]),MID(db[[#This Row],[H_QTY/ CTN]],db[[#This Row],[H_1]]+1,db[[#This Row],[H_2]]-db[[#This Row],[H_1]]-1),"")</f>
        <v/>
      </c>
      <c r="W181" s="40" t="str">
        <f>IF(db[[#This Row],[QTY/ CTN B]]="","",LEFT(db[[#This Row],[QTY/ CTN B]],SEARCH(" ",db[[#This Row],[QTY/ CTN B]],1)-1))</f>
        <v>50</v>
      </c>
      <c r="X181" s="40" t="str">
        <f>IF(db[[#This Row],[QTY/ CTN B]]="","",RIGHT(db[[#This Row],[QTY/ CTN B]],LEN(db[[#This Row],[QTY/ CTN B]])-SEARCH(" ",db[[#This Row],[QTY/ CTN B]],1)))</f>
        <v>LPG</v>
      </c>
      <c r="Y181" s="40" t="str">
        <f>IF(db[[#This Row],[QTY/ CTN TG]]="",IF(db[[#This Row],[STN TG]]="","",12),LEFT(db[[#This Row],[QTY/ CTN TG]],SEARCH(" ",db[[#This Row],[QTY/ CTN TG]],1)-1))</f>
        <v/>
      </c>
      <c r="Z1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1" s="40" t="str">
        <f>IF(db[[#This Row],[STN K]]="","",IF(db[[#This Row],[STN TG]]="LSN",12,""))</f>
        <v/>
      </c>
      <c r="AB181" s="40" t="str">
        <f>IF(db[[#This Row],[STN TG]]="LSN","PCS","")</f>
        <v/>
      </c>
      <c r="AC181" s="40">
        <f>db[[#This Row],[QTY B]]*IF(db[[#This Row],[QTY TG]]="",1,db[[#This Row],[QTY TG]])*IF(db[[#This Row],[QTY K]]="",1,db[[#This Row],[QTY K]])</f>
        <v>50</v>
      </c>
      <c r="AD181" s="40" t="str">
        <f>IF(db[[#This Row],[STN K]]="",IF(db[[#This Row],[STN TG]]="",db[[#This Row],[STN B]],db[[#This Row],[STN TG]]),db[[#This Row],[STN K]])</f>
        <v>LPG</v>
      </c>
      <c r="AE181" s="40"/>
    </row>
    <row r="182" spans="1:31" ht="16.5" customHeight="1" x14ac:dyDescent="0.25">
      <c r="A182" s="40">
        <f t="shared" si="2"/>
        <v>181</v>
      </c>
      <c r="B182" s="5" t="str">
        <f>LOWER(SUBSTITUTE(SUBSTITUTE(SUBSTITUTE(SUBSTITUTE(SUBSTITUTE(SUBSTITUTE(SUBSTITUTE(SUBSTITUTE(db[[#This Row],[NB BM]]," ",),".",""),"-",""),"(",""),")",""),"/",""),"""",""),"+",""))</f>
        <v>balonlove102220x5lkl2200</v>
      </c>
      <c r="C182" s="5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D182" s="5" t="str">
        <f>LOWER(SUBSTITUTE(SUBSTITUTE(SUBSTITUTE(SUBSTITUTE(SUBSTITUTE(SUBSTITUTE(SUBSTITUTE(SUBSTITUTE(SUBSTITUTE(db[[#This Row],[NB PAJAK]]," ",""),"-",""),"(",""),")",""),".",""),",",""),"/",""),"""",""),"+",""))</f>
        <v/>
      </c>
      <c r="E18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balonlove102220x5lkl220075lpguntana</v>
      </c>
      <c r="F18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balonlove102220x5lkl220075lpg</v>
      </c>
      <c r="G182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balonlove102220x5lkl2200untana</v>
      </c>
      <c r="H18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balonlove102220x5lkl220075lpguntana</v>
      </c>
      <c r="I182" s="2" t="s">
        <v>2290</v>
      </c>
      <c r="J182" s="2" t="s">
        <v>2285</v>
      </c>
      <c r="K182" s="14"/>
      <c r="L182" s="2" t="s">
        <v>1336</v>
      </c>
      <c r="M182" s="34" t="e">
        <f>IF(db[[#This Row],[NB NOTA_C]]="","",COUNTIF([2]!B_MSK[concat],db[[#This Row],[NB NOTA_C]]))</f>
        <v>#REF!</v>
      </c>
      <c r="N182" s="9" t="s">
        <v>1353</v>
      </c>
      <c r="O182" s="5" t="s">
        <v>2294</v>
      </c>
      <c r="P182" s="2" t="s">
        <v>2414</v>
      </c>
      <c r="R182" s="2" t="str">
        <f>IF(db[[#This Row],[QTY/ CTN]]="","",SUBSTITUTE(SUBSTITUTE(SUBSTITUTE(db[[#This Row],[QTY/ CTN]]," ","_",2),"(",""),")","")&amp;"_")</f>
        <v>75 LPG_</v>
      </c>
      <c r="S182" s="2">
        <f>IF(db[[#This Row],[H_QTY/ CTN]]="","",SEARCH("_",db[[#This Row],[H_QTY/ CTN]]))</f>
        <v>7</v>
      </c>
      <c r="T182" s="2">
        <f>IF(db[[#This Row],[H_QTY/ CTN]]="","",LEN(db[[#This Row],[H_QTY/ CTN]]))</f>
        <v>7</v>
      </c>
      <c r="U182" s="41" t="str">
        <f>IF(db[[#This Row],[H_QTY/ CTN]]="","",LEFT(db[[#This Row],[H_QTY/ CTN]],db[[#This Row],[H_1]]-1))</f>
        <v>75 LPG</v>
      </c>
      <c r="V182" s="40" t="str">
        <f>IF(NOT(db[[#This Row],[H_1]]=db[[#This Row],[H_2]]),MID(db[[#This Row],[H_QTY/ CTN]],db[[#This Row],[H_1]]+1,db[[#This Row],[H_2]]-db[[#This Row],[H_1]]-1),"")</f>
        <v/>
      </c>
      <c r="W182" s="40" t="str">
        <f>IF(db[[#This Row],[QTY/ CTN B]]="","",LEFT(db[[#This Row],[QTY/ CTN B]],SEARCH(" ",db[[#This Row],[QTY/ CTN B]],1)-1))</f>
        <v>75</v>
      </c>
      <c r="X182" s="40" t="str">
        <f>IF(db[[#This Row],[QTY/ CTN B]]="","",RIGHT(db[[#This Row],[QTY/ CTN B]],LEN(db[[#This Row],[QTY/ CTN B]])-SEARCH(" ",db[[#This Row],[QTY/ CTN B]],1)))</f>
        <v>LPG</v>
      </c>
      <c r="Y182" s="40" t="str">
        <f>IF(db[[#This Row],[QTY/ CTN TG]]="",IF(db[[#This Row],[STN TG]]="","",12),LEFT(db[[#This Row],[QTY/ CTN TG]],SEARCH(" ",db[[#This Row],[QTY/ CTN TG]],1)-1))</f>
        <v/>
      </c>
      <c r="Z1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" s="40" t="str">
        <f>IF(db[[#This Row],[STN K]]="","",IF(db[[#This Row],[STN TG]]="LSN",12,""))</f>
        <v/>
      </c>
      <c r="AB182" s="40" t="str">
        <f>IF(db[[#This Row],[STN TG]]="LSN","PCS","")</f>
        <v/>
      </c>
      <c r="AC182" s="40">
        <f>db[[#This Row],[QTY B]]*IF(db[[#This Row],[QTY TG]]="",1,db[[#This Row],[QTY TG]])*IF(db[[#This Row],[QTY K]]="",1,db[[#This Row],[QTY K]])</f>
        <v>75</v>
      </c>
      <c r="AD182" s="40" t="str">
        <f>IF(db[[#This Row],[STN K]]="",IF(db[[#This Row],[STN TG]]="",db[[#This Row],[STN B]],db[[#This Row],[STN TG]]),db[[#This Row],[STN K]])</f>
        <v>LPG</v>
      </c>
      <c r="AE182" s="40"/>
    </row>
    <row r="183" spans="1:31" ht="16.5" customHeight="1" x14ac:dyDescent="0.25">
      <c r="A183" s="78">
        <f t="shared" si="2"/>
        <v>182</v>
      </c>
      <c r="B183" s="79" t="str">
        <f>LOWER(SUBSTITUTE(SUBSTITUTE(SUBSTITUTE(SUBSTITUTE(SUBSTITUTE(SUBSTITUTE(SUBSTITUTE(SUBSTITUTE(db[[#This Row],[NB BM]]," ",),".",""),"-",""),"(",""),")",""),"/",""),"""",""),"+",""))</f>
        <v>balonmacaron102220x5lkm2200</v>
      </c>
      <c r="C183" s="79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D183" s="79" t="str">
        <f>LOWER(SUBSTITUTE(SUBSTITUTE(SUBSTITUTE(SUBSTITUTE(SUBSTITUTE(SUBSTITUTE(SUBSTITUTE(SUBSTITUTE(SUBSTITUTE(db[[#This Row],[NB PAJAK]]," ",""),"-",""),"(",""),")",""),".",""),",",""),"/",""),"""",""),"+",""))</f>
        <v>balonmacaron102220x5lkm2200</v>
      </c>
      <c r="E183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balonmacaron102220x5lkm220060lpgartomoro</v>
      </c>
      <c r="F183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balonmacaron102220x5lkm220060lpg</v>
      </c>
      <c r="G183" s="79" t="str">
        <f>db[[#This Row],[NB NOTA_C]]&amp;LOWER(SUBSTITUTE(SUBSTITUTE(SUBSTITUTE(SUBSTITUTE(SUBSTITUTE(SUBSTITUTE(SUBSTITUTE(SUBSTITUTE(SUBSTITUTE(db[[#This Row],[FAKTUR]]," ",),".",""),"-",""),"(",""),")",""),",",""),"/",""),"""",""),"+",""))</f>
        <v>balonmacaron102220x5lkm2200artomoro</v>
      </c>
      <c r="H183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balonmacaron102220x5lkm220060lpgartomoro</v>
      </c>
      <c r="I183" s="70" t="s">
        <v>7031</v>
      </c>
      <c r="J183" s="70" t="s">
        <v>7030</v>
      </c>
      <c r="K183" s="70" t="s">
        <v>7030</v>
      </c>
      <c r="L183" s="70" t="s">
        <v>1335</v>
      </c>
      <c r="M183" s="80" t="e">
        <f>IF(db[[#This Row],[NB NOTA_C]]="","",COUNTIF([2]!B_MSK[concat],db[[#This Row],[NB NOTA_C]]))</f>
        <v>#REF!</v>
      </c>
      <c r="N183" s="81" t="s">
        <v>7032</v>
      </c>
      <c r="O183" s="79" t="s">
        <v>1398</v>
      </c>
      <c r="P183" s="70" t="s">
        <v>2414</v>
      </c>
      <c r="Q183" s="79" t="s">
        <v>7033</v>
      </c>
      <c r="R183" s="79" t="str">
        <f>IF(db[[#This Row],[QTY/ CTN]]="","",SUBSTITUTE(SUBSTITUTE(SUBSTITUTE(db[[#This Row],[QTY/ CTN]]," ","_",2),"(",""),")","")&amp;"_")</f>
        <v>60 LPG_</v>
      </c>
      <c r="S183" s="79">
        <f>IF(db[[#This Row],[H_QTY/ CTN]]="","",SEARCH("_",db[[#This Row],[H_QTY/ CTN]]))</f>
        <v>7</v>
      </c>
      <c r="T183" s="79">
        <f>IF(db[[#This Row],[H_QTY/ CTN]]="","",LEN(db[[#This Row],[H_QTY/ CTN]]))</f>
        <v>7</v>
      </c>
      <c r="U183" s="78" t="str">
        <f>IF(db[[#This Row],[H_QTY/ CTN]]="","",LEFT(db[[#This Row],[H_QTY/ CTN]],db[[#This Row],[H_1]]-1))</f>
        <v>60 LPG</v>
      </c>
      <c r="V183" s="78" t="str">
        <f>IF(NOT(db[[#This Row],[H_1]]=db[[#This Row],[H_2]]),MID(db[[#This Row],[H_QTY/ CTN]],db[[#This Row],[H_1]]+1,db[[#This Row],[H_2]]-db[[#This Row],[H_1]]-1),"")</f>
        <v/>
      </c>
      <c r="W183" s="78" t="str">
        <f>IF(db[[#This Row],[QTY/ CTN B]]="","",LEFT(db[[#This Row],[QTY/ CTN B]],SEARCH(" ",db[[#This Row],[QTY/ CTN B]],1)-1))</f>
        <v>60</v>
      </c>
      <c r="X183" s="78" t="str">
        <f>IF(db[[#This Row],[QTY/ CTN B]]="","",RIGHT(db[[#This Row],[QTY/ CTN B]],LEN(db[[#This Row],[QTY/ CTN B]])-SEARCH(" ",db[[#This Row],[QTY/ CTN B]],1)))</f>
        <v>LPG</v>
      </c>
      <c r="Y183" s="78" t="str">
        <f>IF(db[[#This Row],[QTY/ CTN TG]]="",IF(db[[#This Row],[STN TG]]="","",12),LEFT(db[[#This Row],[QTY/ CTN TG]],SEARCH(" ",db[[#This Row],[QTY/ CTN TG]],1)-1))</f>
        <v/>
      </c>
      <c r="Z183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3" s="78" t="str">
        <f>IF(db[[#This Row],[STN K]]="","",IF(db[[#This Row],[STN TG]]="LSN",12,""))</f>
        <v/>
      </c>
      <c r="AB183" s="78" t="str">
        <f>IF(db[[#This Row],[STN TG]]="LSN","PCS","")</f>
        <v/>
      </c>
      <c r="AC183" s="78">
        <f>db[[#This Row],[QTY B]]*IF(db[[#This Row],[QTY TG]]="",1,db[[#This Row],[QTY TG]])*IF(db[[#This Row],[QTY K]]="",1,db[[#This Row],[QTY K]])</f>
        <v>60</v>
      </c>
      <c r="AD183" s="78" t="str">
        <f>IF(db[[#This Row],[STN K]]="",IF(db[[#This Row],[STN TG]]="",db[[#This Row],[STN B]],db[[#This Row],[STN TG]]),db[[#This Row],[STN K]])</f>
        <v>LPG</v>
      </c>
      <c r="AE183" s="78"/>
    </row>
    <row r="184" spans="1:31" ht="16.5" customHeight="1" x14ac:dyDescent="0.25">
      <c r="A184" s="40">
        <f t="shared" si="2"/>
        <v>183</v>
      </c>
      <c r="B184" s="5" t="str">
        <f>LOWER(SUBSTITUTE(SUBSTITUTE(SUBSTITUTE(SUBSTITUTE(SUBSTITUTE(SUBSTITUTE(SUBSTITUTE(SUBSTITUTE(db[[#This Row],[NB BM]]," ",),".",""),"-",""),"(",""),")",""),"/",""),"""",""),"+",""))</f>
        <v>balonmacaron102220x5lkm2200</v>
      </c>
      <c r="C184" s="5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D184" s="5" t="str">
        <f>LOWER(SUBSTITUTE(SUBSTITUTE(SUBSTITUTE(SUBSTITUTE(SUBSTITUTE(SUBSTITUTE(SUBSTITUTE(SUBSTITUTE(SUBSTITUTE(db[[#This Row],[NB PAJAK]]," ",""),"-",""),"(",""),")",""),".",""),",",""),"/",""),"""",""),"+",""))</f>
        <v/>
      </c>
      <c r="E18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balonmacaron102220x5lkm220060lpguntana</v>
      </c>
      <c r="F18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balonmacaron102220x5lkm220060lpg</v>
      </c>
      <c r="G184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balonmacaron102220x5lkm2200untana</v>
      </c>
      <c r="H18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balonmacaron102220x5lkm220060lpguntana</v>
      </c>
      <c r="I184" s="2" t="s">
        <v>7236</v>
      </c>
      <c r="J184" s="2" t="s">
        <v>7235</v>
      </c>
      <c r="K184" s="14"/>
      <c r="L184" s="2" t="s">
        <v>1336</v>
      </c>
      <c r="M184" s="34" t="e">
        <f>IF(db[[#This Row],[NB NOTA_C]]="","",COUNTIF([2]!B_MSK[concat],db[[#This Row],[NB NOTA_C]]))</f>
        <v>#REF!</v>
      </c>
      <c r="N184" s="14" t="s">
        <v>1353</v>
      </c>
      <c r="O184" s="2" t="s">
        <v>1398</v>
      </c>
      <c r="P184" s="2" t="s">
        <v>2414</v>
      </c>
      <c r="R184" s="2" t="str">
        <f>IF(db[[#This Row],[QTY/ CTN]]="","",SUBSTITUTE(SUBSTITUTE(SUBSTITUTE(db[[#This Row],[QTY/ CTN]]," ","_",2),"(",""),")","")&amp;"_")</f>
        <v>60 LPG_</v>
      </c>
      <c r="S184" s="2">
        <f>IF(db[[#This Row],[H_QTY/ CTN]]="","",SEARCH("_",db[[#This Row],[H_QTY/ CTN]]))</f>
        <v>7</v>
      </c>
      <c r="T184" s="2">
        <f>IF(db[[#This Row],[H_QTY/ CTN]]="","",LEN(db[[#This Row],[H_QTY/ CTN]]))</f>
        <v>7</v>
      </c>
      <c r="U184" s="41" t="str">
        <f>IF(db[[#This Row],[H_QTY/ CTN]]="","",LEFT(db[[#This Row],[H_QTY/ CTN]],db[[#This Row],[H_1]]-1))</f>
        <v>60 LPG</v>
      </c>
      <c r="V184" s="40" t="str">
        <f>IF(NOT(db[[#This Row],[H_1]]=db[[#This Row],[H_2]]),MID(db[[#This Row],[H_QTY/ CTN]],db[[#This Row],[H_1]]+1,db[[#This Row],[H_2]]-db[[#This Row],[H_1]]-1),"")</f>
        <v/>
      </c>
      <c r="W184" s="40" t="str">
        <f>IF(db[[#This Row],[QTY/ CTN B]]="","",LEFT(db[[#This Row],[QTY/ CTN B]],SEARCH(" ",db[[#This Row],[QTY/ CTN B]],1)-1))</f>
        <v>60</v>
      </c>
      <c r="X184" s="40" t="str">
        <f>IF(db[[#This Row],[QTY/ CTN B]]="","",RIGHT(db[[#This Row],[QTY/ CTN B]],LEN(db[[#This Row],[QTY/ CTN B]])-SEARCH(" ",db[[#This Row],[QTY/ CTN B]],1)))</f>
        <v>LPG</v>
      </c>
      <c r="Y184" s="40" t="str">
        <f>IF(db[[#This Row],[QTY/ CTN TG]]="",IF(db[[#This Row],[STN TG]]="","",12),LEFT(db[[#This Row],[QTY/ CTN TG]],SEARCH(" ",db[[#This Row],[QTY/ CTN TG]],1)-1))</f>
        <v/>
      </c>
      <c r="Z1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4" s="40" t="str">
        <f>IF(db[[#This Row],[STN K]]="","",IF(db[[#This Row],[STN TG]]="LSN",12,""))</f>
        <v/>
      </c>
      <c r="AB184" s="40" t="str">
        <f>IF(db[[#This Row],[STN TG]]="LSN","PCS","")</f>
        <v/>
      </c>
      <c r="AC184" s="40">
        <f>db[[#This Row],[QTY B]]*IF(db[[#This Row],[QTY TG]]="",1,db[[#This Row],[QTY TG]])*IF(db[[#This Row],[QTY K]]="",1,db[[#This Row],[QTY K]])</f>
        <v>60</v>
      </c>
      <c r="AD184" s="40" t="str">
        <f>IF(db[[#This Row],[STN K]]="",IF(db[[#This Row],[STN TG]]="",db[[#This Row],[STN B]],db[[#This Row],[STN TG]]),db[[#This Row],[STN K]])</f>
        <v>LPG</v>
      </c>
      <c r="AE184" s="40"/>
    </row>
    <row r="185" spans="1:31" ht="16.5" customHeight="1" x14ac:dyDescent="0.25">
      <c r="A185" s="40">
        <f t="shared" si="2"/>
        <v>184</v>
      </c>
      <c r="B185" s="5" t="str">
        <f>LOWER(SUBSTITUTE(SUBSTITUTE(SUBSTITUTE(SUBSTITUTE(SUBSTITUTE(SUBSTITUTE(SUBSTITUTE(SUBSTITUTE(db[[#This Row],[NB BM]]," ",),".",""),"-",""),"(",""),")",""),"/",""),"""",""),"+",""))</f>
        <v>balonmacaron122820x5lkm2800</v>
      </c>
      <c r="C185" s="5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D185" s="5" t="str">
        <f>LOWER(SUBSTITUTE(SUBSTITUTE(SUBSTITUTE(SUBSTITUTE(SUBSTITUTE(SUBSTITUTE(SUBSTITUTE(SUBSTITUTE(SUBSTITUTE(db[[#This Row],[NB PAJAK]]," ",""),"-",""),"(",""),")",""),".",""),",",""),"/",""),"""",""),"+",""))</f>
        <v/>
      </c>
      <c r="E18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balonmacaron122820x5lkm280050lpguntana</v>
      </c>
      <c r="F18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balonmacaron122820x5lkm280050lpg</v>
      </c>
      <c r="G185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balonmacaron122820x5lkm2800untana</v>
      </c>
      <c r="H18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balonmacaron122820x5lkm280050lpguntana</v>
      </c>
      <c r="I185" s="2" t="s">
        <v>829</v>
      </c>
      <c r="J185" s="2" t="s">
        <v>1042</v>
      </c>
      <c r="K185" s="14"/>
      <c r="L185" s="2" t="s">
        <v>1336</v>
      </c>
      <c r="M185" s="34" t="e">
        <f>IF(db[[#This Row],[NB NOTA_C]]="","",COUNTIF([2]!B_MSK[concat],db[[#This Row],[NB NOTA_C]]))</f>
        <v>#REF!</v>
      </c>
      <c r="N185" s="14" t="s">
        <v>1353</v>
      </c>
      <c r="O185" s="2" t="s">
        <v>1396</v>
      </c>
      <c r="P185" s="2" t="s">
        <v>2414</v>
      </c>
      <c r="R185" s="2" t="str">
        <f>IF(db[[#This Row],[QTY/ CTN]]="","",SUBSTITUTE(SUBSTITUTE(SUBSTITUTE(db[[#This Row],[QTY/ CTN]]," ","_",2),"(",""),")","")&amp;"_")</f>
        <v>50 LPG_</v>
      </c>
      <c r="S185" s="2">
        <f>IF(db[[#This Row],[H_QTY/ CTN]]="","",SEARCH("_",db[[#This Row],[H_QTY/ CTN]]))</f>
        <v>7</v>
      </c>
      <c r="T185" s="2">
        <f>IF(db[[#This Row],[H_QTY/ CTN]]="","",LEN(db[[#This Row],[H_QTY/ CTN]]))</f>
        <v>7</v>
      </c>
      <c r="U185" s="41" t="str">
        <f>IF(db[[#This Row],[H_QTY/ CTN]]="","",LEFT(db[[#This Row],[H_QTY/ CTN]],db[[#This Row],[H_1]]-1))</f>
        <v>50 LPG</v>
      </c>
      <c r="V185" s="40" t="str">
        <f>IF(NOT(db[[#This Row],[H_1]]=db[[#This Row],[H_2]]),MID(db[[#This Row],[H_QTY/ CTN]],db[[#This Row],[H_1]]+1,db[[#This Row],[H_2]]-db[[#This Row],[H_1]]-1),"")</f>
        <v/>
      </c>
      <c r="W185" s="40" t="str">
        <f>IF(db[[#This Row],[QTY/ CTN B]]="","",LEFT(db[[#This Row],[QTY/ CTN B]],SEARCH(" ",db[[#This Row],[QTY/ CTN B]],1)-1))</f>
        <v>50</v>
      </c>
      <c r="X185" s="40" t="str">
        <f>IF(db[[#This Row],[QTY/ CTN B]]="","",RIGHT(db[[#This Row],[QTY/ CTN B]],LEN(db[[#This Row],[QTY/ CTN B]])-SEARCH(" ",db[[#This Row],[QTY/ CTN B]],1)))</f>
        <v>LPG</v>
      </c>
      <c r="Y185" s="40" t="str">
        <f>IF(db[[#This Row],[QTY/ CTN TG]]="",IF(db[[#This Row],[STN TG]]="","",12),LEFT(db[[#This Row],[QTY/ CTN TG]],SEARCH(" ",db[[#This Row],[QTY/ CTN TG]],1)-1))</f>
        <v/>
      </c>
      <c r="Z1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" s="40" t="str">
        <f>IF(db[[#This Row],[STN K]]="","",IF(db[[#This Row],[STN TG]]="LSN",12,""))</f>
        <v/>
      </c>
      <c r="AB185" s="40" t="str">
        <f>IF(db[[#This Row],[STN TG]]="LSN","PCS","")</f>
        <v/>
      </c>
      <c r="AC185" s="40">
        <f>db[[#This Row],[QTY B]]*IF(db[[#This Row],[QTY TG]]="",1,db[[#This Row],[QTY TG]])*IF(db[[#This Row],[QTY K]]="",1,db[[#This Row],[QTY K]])</f>
        <v>50</v>
      </c>
      <c r="AD185" s="40" t="str">
        <f>IF(db[[#This Row],[STN K]]="",IF(db[[#This Row],[STN TG]]="",db[[#This Row],[STN B]],db[[#This Row],[STN TG]]),db[[#This Row],[STN K]])</f>
        <v>LPG</v>
      </c>
      <c r="AE185" s="40"/>
    </row>
    <row r="186" spans="1:31" ht="16.5" customHeight="1" x14ac:dyDescent="0.25">
      <c r="A186" s="40">
        <f t="shared" si="2"/>
        <v>185</v>
      </c>
      <c r="B186" s="5" t="str">
        <f>LOWER(SUBSTITUTE(SUBSTITUTE(SUBSTITUTE(SUBSTITUTE(SUBSTITUTE(SUBSTITUTE(SUBSTITUTE(SUBSTITUTE(db[[#This Row],[NB BM]]," ",),".",""),"-",""),"(",""),")",""),"/",""),"""",""),"+",""))</f>
        <v>balonmacaroni102220x5lkm2200</v>
      </c>
      <c r="C186" s="5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D186" s="5" t="str">
        <f>LOWER(SUBSTITUTE(SUBSTITUTE(SUBSTITUTE(SUBSTITUTE(SUBSTITUTE(SUBSTITUTE(SUBSTITUTE(SUBSTITUTE(SUBSTITUTE(db[[#This Row],[NB PAJAK]]," ",""),"-",""),"(",""),")",""),".",""),",",""),"/",""),"""",""),"+",""))</f>
        <v/>
      </c>
      <c r="E18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balonmacaroni102220x5lkm220060lpguntana</v>
      </c>
      <c r="F18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balonmacaroni102220x5lkm220060lpg</v>
      </c>
      <c r="G186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balonmacaroni102220x5lkm2200untana</v>
      </c>
      <c r="H18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balonmacaroni102220x5lkm220060lpguntana</v>
      </c>
      <c r="I186" s="2" t="s">
        <v>830</v>
      </c>
      <c r="J186" s="2" t="s">
        <v>1043</v>
      </c>
      <c r="K186" s="14"/>
      <c r="L186" s="2" t="s">
        <v>1336</v>
      </c>
      <c r="M186" s="34" t="e">
        <f>IF(db[[#This Row],[NB NOTA_C]]="","",COUNTIF([2]!B_MSK[concat],db[[#This Row],[NB NOTA_C]]))</f>
        <v>#REF!</v>
      </c>
      <c r="N186" s="14" t="s">
        <v>1353</v>
      </c>
      <c r="O186" s="2" t="s">
        <v>1398</v>
      </c>
      <c r="P186" s="2" t="s">
        <v>2414</v>
      </c>
      <c r="R186" s="2" t="str">
        <f>IF(db[[#This Row],[QTY/ CTN]]="","",SUBSTITUTE(SUBSTITUTE(SUBSTITUTE(db[[#This Row],[QTY/ CTN]]," ","_",2),"(",""),")","")&amp;"_")</f>
        <v>60 LPG_</v>
      </c>
      <c r="S186" s="2">
        <f>IF(db[[#This Row],[H_QTY/ CTN]]="","",SEARCH("_",db[[#This Row],[H_QTY/ CTN]]))</f>
        <v>7</v>
      </c>
      <c r="T186" s="2">
        <f>IF(db[[#This Row],[H_QTY/ CTN]]="","",LEN(db[[#This Row],[H_QTY/ CTN]]))</f>
        <v>7</v>
      </c>
      <c r="U186" s="41" t="str">
        <f>IF(db[[#This Row],[H_QTY/ CTN]]="","",LEFT(db[[#This Row],[H_QTY/ CTN]],db[[#This Row],[H_1]]-1))</f>
        <v>60 LPG</v>
      </c>
      <c r="V186" s="40" t="str">
        <f>IF(NOT(db[[#This Row],[H_1]]=db[[#This Row],[H_2]]),MID(db[[#This Row],[H_QTY/ CTN]],db[[#This Row],[H_1]]+1,db[[#This Row],[H_2]]-db[[#This Row],[H_1]]-1),"")</f>
        <v/>
      </c>
      <c r="W186" s="40" t="str">
        <f>IF(db[[#This Row],[QTY/ CTN B]]="","",LEFT(db[[#This Row],[QTY/ CTN B]],SEARCH(" ",db[[#This Row],[QTY/ CTN B]],1)-1))</f>
        <v>60</v>
      </c>
      <c r="X186" s="40" t="str">
        <f>IF(db[[#This Row],[QTY/ CTN B]]="","",RIGHT(db[[#This Row],[QTY/ CTN B]],LEN(db[[#This Row],[QTY/ CTN B]])-SEARCH(" ",db[[#This Row],[QTY/ CTN B]],1)))</f>
        <v>LPG</v>
      </c>
      <c r="Y186" s="40" t="str">
        <f>IF(db[[#This Row],[QTY/ CTN TG]]="",IF(db[[#This Row],[STN TG]]="","",12),LEFT(db[[#This Row],[QTY/ CTN TG]],SEARCH(" ",db[[#This Row],[QTY/ CTN TG]],1)-1))</f>
        <v/>
      </c>
      <c r="Z1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" s="40" t="str">
        <f>IF(db[[#This Row],[STN K]]="","",IF(db[[#This Row],[STN TG]]="LSN",12,""))</f>
        <v/>
      </c>
      <c r="AB186" s="40" t="str">
        <f>IF(db[[#This Row],[STN TG]]="LSN","PCS","")</f>
        <v/>
      </c>
      <c r="AC186" s="40">
        <f>db[[#This Row],[QTY B]]*IF(db[[#This Row],[QTY TG]]="",1,db[[#This Row],[QTY TG]])*IF(db[[#This Row],[QTY K]]="",1,db[[#This Row],[QTY K]])</f>
        <v>60</v>
      </c>
      <c r="AD186" s="40" t="str">
        <f>IF(db[[#This Row],[STN K]]="",IF(db[[#This Row],[STN TG]]="",db[[#This Row],[STN B]],db[[#This Row],[STN TG]]),db[[#This Row],[STN K]])</f>
        <v>LPG</v>
      </c>
      <c r="AE186" s="40"/>
    </row>
    <row r="187" spans="1:31" ht="16.5" customHeight="1" x14ac:dyDescent="0.25">
      <c r="A187" s="40">
        <f t="shared" si="2"/>
        <v>186</v>
      </c>
      <c r="B187" s="5" t="str">
        <f>LOWER(SUBSTITUTE(SUBSTITUTE(SUBSTITUTE(SUBSTITUTE(SUBSTITUTE(SUBSTITUTE(SUBSTITUTE(SUBSTITUTE(db[[#This Row],[NB BM]]," ",),".",""),"-",""),"(",""),")",""),"/",""),"""",""),"+",""))</f>
        <v>balonmacaroni122820x5lkm2800</v>
      </c>
      <c r="C187" s="5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D187" s="5" t="str">
        <f>LOWER(SUBSTITUTE(SUBSTITUTE(SUBSTITUTE(SUBSTITUTE(SUBSTITUTE(SUBSTITUTE(SUBSTITUTE(SUBSTITUTE(SUBSTITUTE(db[[#This Row],[NB PAJAK]]," ",""),"-",""),"(",""),")",""),".",""),",",""),"/",""),"""",""),"+",""))</f>
        <v/>
      </c>
      <c r="E18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balonmacaroni122820x5lkm280050lpguntana</v>
      </c>
      <c r="F18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balonmacaroni122820x5lkm280050lpg</v>
      </c>
      <c r="G187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balonmacaroni122820x5lkm2800untana</v>
      </c>
      <c r="H18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balonmacaroni122820x5lkm280050lpguntana</v>
      </c>
      <c r="I187" s="2" t="s">
        <v>831</v>
      </c>
      <c r="J187" s="2" t="s">
        <v>1044</v>
      </c>
      <c r="K187" s="1"/>
      <c r="L187" s="2" t="s">
        <v>1336</v>
      </c>
      <c r="M187" s="34" t="e">
        <f>IF(db[[#This Row],[NB NOTA_C]]="","",COUNTIF([2]!B_MSK[concat],db[[#This Row],[NB NOTA_C]]))</f>
        <v>#REF!</v>
      </c>
      <c r="N187" s="14" t="s">
        <v>1353</v>
      </c>
      <c r="O187" s="2" t="s">
        <v>1396</v>
      </c>
      <c r="P187" s="2" t="s">
        <v>2414</v>
      </c>
      <c r="R187" s="2" t="str">
        <f>IF(db[[#This Row],[QTY/ CTN]]="","",SUBSTITUTE(SUBSTITUTE(SUBSTITUTE(db[[#This Row],[QTY/ CTN]]," ","_",2),"(",""),")","")&amp;"_")</f>
        <v>50 LPG_</v>
      </c>
      <c r="S187" s="2">
        <f>IF(db[[#This Row],[H_QTY/ CTN]]="","",SEARCH("_",db[[#This Row],[H_QTY/ CTN]]))</f>
        <v>7</v>
      </c>
      <c r="T187" s="2">
        <f>IF(db[[#This Row],[H_QTY/ CTN]]="","",LEN(db[[#This Row],[H_QTY/ CTN]]))</f>
        <v>7</v>
      </c>
      <c r="U187" s="41" t="str">
        <f>IF(db[[#This Row],[H_QTY/ CTN]]="","",LEFT(db[[#This Row],[H_QTY/ CTN]],db[[#This Row],[H_1]]-1))</f>
        <v>50 LPG</v>
      </c>
      <c r="V187" s="40" t="str">
        <f>IF(NOT(db[[#This Row],[H_1]]=db[[#This Row],[H_2]]),MID(db[[#This Row],[H_QTY/ CTN]],db[[#This Row],[H_1]]+1,db[[#This Row],[H_2]]-db[[#This Row],[H_1]]-1),"")</f>
        <v/>
      </c>
      <c r="W187" s="40" t="str">
        <f>IF(db[[#This Row],[QTY/ CTN B]]="","",LEFT(db[[#This Row],[QTY/ CTN B]],SEARCH(" ",db[[#This Row],[QTY/ CTN B]],1)-1))</f>
        <v>50</v>
      </c>
      <c r="X187" s="40" t="str">
        <f>IF(db[[#This Row],[QTY/ CTN B]]="","",RIGHT(db[[#This Row],[QTY/ CTN B]],LEN(db[[#This Row],[QTY/ CTN B]])-SEARCH(" ",db[[#This Row],[QTY/ CTN B]],1)))</f>
        <v>LPG</v>
      </c>
      <c r="Y187" s="40" t="str">
        <f>IF(db[[#This Row],[QTY/ CTN TG]]="",IF(db[[#This Row],[STN TG]]="","",12),LEFT(db[[#This Row],[QTY/ CTN TG]],SEARCH(" ",db[[#This Row],[QTY/ CTN TG]],1)-1))</f>
        <v/>
      </c>
      <c r="Z1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" s="40" t="str">
        <f>IF(db[[#This Row],[STN K]]="","",IF(db[[#This Row],[STN TG]]="LSN",12,""))</f>
        <v/>
      </c>
      <c r="AB187" s="40" t="str">
        <f>IF(db[[#This Row],[STN TG]]="LSN","PCS","")</f>
        <v/>
      </c>
      <c r="AC187" s="40">
        <f>db[[#This Row],[QTY B]]*IF(db[[#This Row],[QTY TG]]="",1,db[[#This Row],[QTY TG]])*IF(db[[#This Row],[QTY K]]="",1,db[[#This Row],[QTY K]])</f>
        <v>50</v>
      </c>
      <c r="AD187" s="40" t="str">
        <f>IF(db[[#This Row],[STN K]]="",IF(db[[#This Row],[STN TG]]="",db[[#This Row],[STN B]],db[[#This Row],[STN TG]]),db[[#This Row],[STN K]])</f>
        <v>LPG</v>
      </c>
      <c r="AE187" s="40"/>
    </row>
    <row r="188" spans="1:31" ht="16.5" customHeight="1" x14ac:dyDescent="0.25">
      <c r="A188" s="40">
        <f t="shared" si="2"/>
        <v>187</v>
      </c>
      <c r="B188" s="5" t="str">
        <f>LOWER(SUBSTITUTE(SUBSTITUTE(SUBSTITUTE(SUBSTITUTE(SUBSTITUTE(SUBSTITUTE(SUBSTITUTE(SUBSTITUTE(db[[#This Row],[NB BM]]," ",),".",""),"-",""),"(",""),")",""),"/",""),"""",""),"+",""))</f>
        <v>balonmetalik122820x5lmp2800</v>
      </c>
      <c r="C188" s="5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D188" s="5" t="str">
        <f>LOWER(SUBSTITUTE(SUBSTITUTE(SUBSTITUTE(SUBSTITUTE(SUBSTITUTE(SUBSTITUTE(SUBSTITUTE(SUBSTITUTE(SUBSTITUTE(db[[#This Row],[NB PAJAK]]," ",""),"-",""),"(",""),")",""),".",""),",",""),"/",""),"""",""),"+",""))</f>
        <v/>
      </c>
      <c r="E18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balonmetalik122820x5lmp280050lpguntana</v>
      </c>
      <c r="F18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balonmetalik122820x5lmp280050lpg</v>
      </c>
      <c r="G188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balonmetalik122820x5lmp2800untana</v>
      </c>
      <c r="H18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balonmetalik122820x5lmp280050lpguntana</v>
      </c>
      <c r="I188" s="2" t="s">
        <v>832</v>
      </c>
      <c r="J188" s="2" t="s">
        <v>1045</v>
      </c>
      <c r="K188" s="14"/>
      <c r="L188" s="2" t="s">
        <v>1336</v>
      </c>
      <c r="M188" s="34" t="e">
        <f>IF(db[[#This Row],[NB NOTA_C]]="","",COUNTIF([2]!B_MSK[concat],db[[#This Row],[NB NOTA_C]]))</f>
        <v>#REF!</v>
      </c>
      <c r="N188" s="14" t="s">
        <v>1353</v>
      </c>
      <c r="O188" s="2" t="s">
        <v>1396</v>
      </c>
      <c r="P188" s="2" t="s">
        <v>2414</v>
      </c>
      <c r="R188" s="2" t="str">
        <f>IF(db[[#This Row],[QTY/ CTN]]="","",SUBSTITUTE(SUBSTITUTE(SUBSTITUTE(db[[#This Row],[QTY/ CTN]]," ","_",2),"(",""),")","")&amp;"_")</f>
        <v>50 LPG_</v>
      </c>
      <c r="S188" s="2">
        <f>IF(db[[#This Row],[H_QTY/ CTN]]="","",SEARCH("_",db[[#This Row],[H_QTY/ CTN]]))</f>
        <v>7</v>
      </c>
      <c r="T188" s="2">
        <f>IF(db[[#This Row],[H_QTY/ CTN]]="","",LEN(db[[#This Row],[H_QTY/ CTN]]))</f>
        <v>7</v>
      </c>
      <c r="U188" s="41" t="str">
        <f>IF(db[[#This Row],[H_QTY/ CTN]]="","",LEFT(db[[#This Row],[H_QTY/ CTN]],db[[#This Row],[H_1]]-1))</f>
        <v>50 LPG</v>
      </c>
      <c r="V188" s="40" t="str">
        <f>IF(NOT(db[[#This Row],[H_1]]=db[[#This Row],[H_2]]),MID(db[[#This Row],[H_QTY/ CTN]],db[[#This Row],[H_1]]+1,db[[#This Row],[H_2]]-db[[#This Row],[H_1]]-1),"")</f>
        <v/>
      </c>
      <c r="W188" s="40" t="str">
        <f>IF(db[[#This Row],[QTY/ CTN B]]="","",LEFT(db[[#This Row],[QTY/ CTN B]],SEARCH(" ",db[[#This Row],[QTY/ CTN B]],1)-1))</f>
        <v>50</v>
      </c>
      <c r="X188" s="40" t="str">
        <f>IF(db[[#This Row],[QTY/ CTN B]]="","",RIGHT(db[[#This Row],[QTY/ CTN B]],LEN(db[[#This Row],[QTY/ CTN B]])-SEARCH(" ",db[[#This Row],[QTY/ CTN B]],1)))</f>
        <v>LPG</v>
      </c>
      <c r="Y188" s="40" t="str">
        <f>IF(db[[#This Row],[QTY/ CTN TG]]="",IF(db[[#This Row],[STN TG]]="","",12),LEFT(db[[#This Row],[QTY/ CTN TG]],SEARCH(" ",db[[#This Row],[QTY/ CTN TG]],1)-1))</f>
        <v/>
      </c>
      <c r="Z1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" s="40" t="str">
        <f>IF(db[[#This Row],[STN K]]="","",IF(db[[#This Row],[STN TG]]="LSN",12,""))</f>
        <v/>
      </c>
      <c r="AB188" s="40" t="str">
        <f>IF(db[[#This Row],[STN TG]]="LSN","PCS","")</f>
        <v/>
      </c>
      <c r="AC188" s="40">
        <f>db[[#This Row],[QTY B]]*IF(db[[#This Row],[QTY TG]]="",1,db[[#This Row],[QTY TG]])*IF(db[[#This Row],[QTY K]]="",1,db[[#This Row],[QTY K]])</f>
        <v>50</v>
      </c>
      <c r="AD188" s="40" t="str">
        <f>IF(db[[#This Row],[STN K]]="",IF(db[[#This Row],[STN TG]]="",db[[#This Row],[STN B]],db[[#This Row],[STN TG]]),db[[#This Row],[STN K]])</f>
        <v>LPG</v>
      </c>
      <c r="AE188" s="40"/>
    </row>
    <row r="189" spans="1:31" ht="16.5" customHeight="1" x14ac:dyDescent="0.25">
      <c r="A189" s="40">
        <f t="shared" si="2"/>
        <v>188</v>
      </c>
      <c r="B189" s="5" t="str">
        <f>LOWER(SUBSTITUTE(SUBSTITUTE(SUBSTITUTE(SUBSTITUTE(SUBSTITUTE(SUBSTITUTE(SUBSTITUTE(SUBSTITUTE(db[[#This Row],[NB BM]]," ",),".",""),"-",""),"(",""),")",""),"/",""),"""",""),"+",""))</f>
        <v>balonmetalikhb122820x5lms2800hb</v>
      </c>
      <c r="C189" s="5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D189" s="5" t="str">
        <f>LOWER(SUBSTITUTE(SUBSTITUTE(SUBSTITUTE(SUBSTITUTE(SUBSTITUTE(SUBSTITUTE(SUBSTITUTE(SUBSTITUTE(SUBSTITUTE(db[[#This Row],[NB PAJAK]]," ",""),"-",""),"(",""),")",""),".",""),",",""),"/",""),"""",""),"+",""))</f>
        <v/>
      </c>
      <c r="E18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balonmetalikhb122820x5lms2800hb50lpguntana</v>
      </c>
      <c r="F18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balonmetalikhb122820x5lms2800hb50lpg</v>
      </c>
      <c r="G189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balonmetalikhb122820x5lms2800hbuntana</v>
      </c>
      <c r="H18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balonmetalikhb122820x5lms2800hb50lpguntana</v>
      </c>
      <c r="I189" s="2" t="s">
        <v>833</v>
      </c>
      <c r="J189" s="2" t="s">
        <v>1046</v>
      </c>
      <c r="K189" s="14"/>
      <c r="L189" s="2" t="s">
        <v>1336</v>
      </c>
      <c r="M189" s="34" t="e">
        <f>IF(db[[#This Row],[NB NOTA_C]]="","",COUNTIF([2]!B_MSK[concat],db[[#This Row],[NB NOTA_C]]))</f>
        <v>#REF!</v>
      </c>
      <c r="N189" s="14" t="s">
        <v>1353</v>
      </c>
      <c r="O189" s="2" t="s">
        <v>1396</v>
      </c>
      <c r="P189" s="2" t="s">
        <v>2414</v>
      </c>
      <c r="R189" s="2" t="str">
        <f>IF(db[[#This Row],[QTY/ CTN]]="","",SUBSTITUTE(SUBSTITUTE(SUBSTITUTE(db[[#This Row],[QTY/ CTN]]," ","_",2),"(",""),")","")&amp;"_")</f>
        <v>50 LPG_</v>
      </c>
      <c r="S189" s="2">
        <f>IF(db[[#This Row],[H_QTY/ CTN]]="","",SEARCH("_",db[[#This Row],[H_QTY/ CTN]]))</f>
        <v>7</v>
      </c>
      <c r="T189" s="2">
        <f>IF(db[[#This Row],[H_QTY/ CTN]]="","",LEN(db[[#This Row],[H_QTY/ CTN]]))</f>
        <v>7</v>
      </c>
      <c r="U189" s="41" t="str">
        <f>IF(db[[#This Row],[H_QTY/ CTN]]="","",LEFT(db[[#This Row],[H_QTY/ CTN]],db[[#This Row],[H_1]]-1))</f>
        <v>50 LPG</v>
      </c>
      <c r="V189" s="40" t="str">
        <f>IF(NOT(db[[#This Row],[H_1]]=db[[#This Row],[H_2]]),MID(db[[#This Row],[H_QTY/ CTN]],db[[#This Row],[H_1]]+1,db[[#This Row],[H_2]]-db[[#This Row],[H_1]]-1),"")</f>
        <v/>
      </c>
      <c r="W189" s="40" t="str">
        <f>IF(db[[#This Row],[QTY/ CTN B]]="","",LEFT(db[[#This Row],[QTY/ CTN B]],SEARCH(" ",db[[#This Row],[QTY/ CTN B]],1)-1))</f>
        <v>50</v>
      </c>
      <c r="X189" s="40" t="str">
        <f>IF(db[[#This Row],[QTY/ CTN B]]="","",RIGHT(db[[#This Row],[QTY/ CTN B]],LEN(db[[#This Row],[QTY/ CTN B]])-SEARCH(" ",db[[#This Row],[QTY/ CTN B]],1)))</f>
        <v>LPG</v>
      </c>
      <c r="Y189" s="40" t="str">
        <f>IF(db[[#This Row],[QTY/ CTN TG]]="",IF(db[[#This Row],[STN TG]]="","",12),LEFT(db[[#This Row],[QTY/ CTN TG]],SEARCH(" ",db[[#This Row],[QTY/ CTN TG]],1)-1))</f>
        <v/>
      </c>
      <c r="Z1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" s="40" t="str">
        <f>IF(db[[#This Row],[STN K]]="","",IF(db[[#This Row],[STN TG]]="LSN",12,""))</f>
        <v/>
      </c>
      <c r="AB189" s="40" t="str">
        <f>IF(db[[#This Row],[STN TG]]="LSN","PCS","")</f>
        <v/>
      </c>
      <c r="AC189" s="40">
        <f>db[[#This Row],[QTY B]]*IF(db[[#This Row],[QTY TG]]="",1,db[[#This Row],[QTY TG]])*IF(db[[#This Row],[QTY K]]="",1,db[[#This Row],[QTY K]])</f>
        <v>50</v>
      </c>
      <c r="AD189" s="40" t="str">
        <f>IF(db[[#This Row],[STN K]]="",IF(db[[#This Row],[STN TG]]="",db[[#This Row],[STN B]],db[[#This Row],[STN TG]]),db[[#This Row],[STN K]])</f>
        <v>LPG</v>
      </c>
      <c r="AE189" s="40"/>
    </row>
    <row r="190" spans="1:31" ht="16.5" customHeight="1" x14ac:dyDescent="0.25">
      <c r="A190" s="40">
        <f t="shared" si="2"/>
        <v>189</v>
      </c>
      <c r="B190" s="5" t="str">
        <f>LOWER(SUBSTITUTE(SUBSTITUTE(SUBSTITUTE(SUBSTITUTE(SUBSTITUTE(SUBSTITUTE(SUBSTITUTE(SUBSTITUTE(db[[#This Row],[NB BM]]," ",),".",""),"-",""),"(",""),")",""),"/",""),"""",""),"+",""))</f>
        <v>balonsmilekuning20x5lks3200sk</v>
      </c>
      <c r="C190" s="5" t="str">
        <f>LOWER(SUBSTITUTE(SUBSTITUTE(SUBSTITUTE(SUBSTITUTE(SUBSTITUTE(SUBSTITUTE(SUBSTITUTE(SUBSTITUTE(SUBSTITUTE(db[[#This Row],[NB NOTA]]," ",),".",""),"-",""),"(",""),")",""),",",""),"/",""),"""",""),"+",""))</f>
        <v>balonsmilekuning20x5lks3200sk</v>
      </c>
      <c r="D190" s="5" t="str">
        <f>LOWER(SUBSTITUTE(SUBSTITUTE(SUBSTITUTE(SUBSTITUTE(SUBSTITUTE(SUBSTITUTE(SUBSTITUTE(SUBSTITUTE(SUBSTITUTE(db[[#This Row],[NB PAJAK]]," ",""),"-",""),"(",""),")",""),".",""),",",""),"/",""),"""",""),"+",""))</f>
        <v/>
      </c>
      <c r="E19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balonsmilekuning20x5lks3200sk72lpguntana</v>
      </c>
      <c r="F19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balonsmilekuning20x5lks3200sk72lpg</v>
      </c>
      <c r="G190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balonsmilekuning20x5lks3200skuntana</v>
      </c>
      <c r="H19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balonsmilekuning20x5lks3200sk72lpguntana</v>
      </c>
      <c r="I190" s="2" t="s">
        <v>5713</v>
      </c>
      <c r="J190" s="2" t="s">
        <v>5697</v>
      </c>
      <c r="K190" s="14"/>
      <c r="L190" s="2" t="s">
        <v>1336</v>
      </c>
      <c r="M190" s="33" t="e">
        <f>IF(db[[#This Row],[NB NOTA_C]]="","",COUNTIF([2]!B_MSK[concat],db[[#This Row],[NB NOTA_C]]))</f>
        <v>#REF!</v>
      </c>
      <c r="N190" s="9" t="s">
        <v>1353</v>
      </c>
      <c r="O190" s="5" t="s">
        <v>5705</v>
      </c>
      <c r="P190" s="2" t="s">
        <v>2422</v>
      </c>
      <c r="Q190" s="5"/>
      <c r="R190" s="5" t="str">
        <f>IF(db[[#This Row],[QTY/ CTN]]="","",SUBSTITUTE(SUBSTITUTE(SUBSTITUTE(db[[#This Row],[QTY/ CTN]]," ","_",2),"(",""),")","")&amp;"_")</f>
        <v>72 LPG_</v>
      </c>
      <c r="S190" s="5">
        <f>IF(db[[#This Row],[H_QTY/ CTN]]="","",SEARCH("_",db[[#This Row],[H_QTY/ CTN]]))</f>
        <v>7</v>
      </c>
      <c r="T190" s="5">
        <f>IF(db[[#This Row],[H_QTY/ CTN]]="","",LEN(db[[#This Row],[H_QTY/ CTN]]))</f>
        <v>7</v>
      </c>
      <c r="U190" s="40" t="str">
        <f>IF(db[[#This Row],[H_QTY/ CTN]]="","",LEFT(db[[#This Row],[H_QTY/ CTN]],db[[#This Row],[H_1]]-1))</f>
        <v>72 LPG</v>
      </c>
      <c r="V190" s="40" t="str">
        <f>IF(NOT(db[[#This Row],[H_1]]=db[[#This Row],[H_2]]),MID(db[[#This Row],[H_QTY/ CTN]],db[[#This Row],[H_1]]+1,db[[#This Row],[H_2]]-db[[#This Row],[H_1]]-1),"")</f>
        <v/>
      </c>
      <c r="W190" s="40" t="str">
        <f>IF(db[[#This Row],[QTY/ CTN B]]="","",LEFT(db[[#This Row],[QTY/ CTN B]],SEARCH(" ",db[[#This Row],[QTY/ CTN B]],1)-1))</f>
        <v>72</v>
      </c>
      <c r="X190" s="40" t="str">
        <f>IF(db[[#This Row],[QTY/ CTN B]]="","",RIGHT(db[[#This Row],[QTY/ CTN B]],LEN(db[[#This Row],[QTY/ CTN B]])-SEARCH(" ",db[[#This Row],[QTY/ CTN B]],1)))</f>
        <v>LPG</v>
      </c>
      <c r="Y190" s="40" t="str">
        <f>IF(db[[#This Row],[QTY/ CTN TG]]="",IF(db[[#This Row],[STN TG]]="","",12),LEFT(db[[#This Row],[QTY/ CTN TG]],SEARCH(" ",db[[#This Row],[QTY/ CTN TG]],1)-1))</f>
        <v/>
      </c>
      <c r="Z1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" s="40" t="str">
        <f>IF(db[[#This Row],[STN K]]="","",IF(db[[#This Row],[STN TG]]="LSN",12,""))</f>
        <v/>
      </c>
      <c r="AB190" s="40" t="str">
        <f>IF(db[[#This Row],[STN TG]]="LSN","PCS","")</f>
        <v/>
      </c>
      <c r="AC190" s="40">
        <f>db[[#This Row],[QTY B]]*IF(db[[#This Row],[QTY TG]]="",1,db[[#This Row],[QTY TG]])*IF(db[[#This Row],[QTY K]]="",1,db[[#This Row],[QTY K]])</f>
        <v>72</v>
      </c>
      <c r="AD190" s="40" t="str">
        <f>IF(db[[#This Row],[STN K]]="",IF(db[[#This Row],[STN TG]]="",db[[#This Row],[STN B]],db[[#This Row],[STN TG]]),db[[#This Row],[STN K]])</f>
        <v>LPG</v>
      </c>
      <c r="AE190" s="40"/>
    </row>
    <row r="191" spans="1:31" ht="16.5" customHeight="1" x14ac:dyDescent="0.25">
      <c r="A191" s="40">
        <f t="shared" si="2"/>
        <v>190</v>
      </c>
      <c r="B191" s="5" t="str">
        <f>LOWER(SUBSTITUTE(SUBSTITUTE(SUBSTITUTE(SUBSTITUTE(SUBSTITUTE(SUBSTITUTE(SUBSTITUTE(SUBSTITUTE(db[[#This Row],[NB BM]]," ",),".",""),"-",""),"(",""),")",""),"/",""),"""",""),"+",""))</f>
        <v>balonsmilewarna20x5lks3200sw</v>
      </c>
      <c r="C191" s="5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D191" s="5" t="str">
        <f>LOWER(SUBSTITUTE(SUBSTITUTE(SUBSTITUTE(SUBSTITUTE(SUBSTITUTE(SUBSTITUTE(SUBSTITUTE(SUBSTITUTE(SUBSTITUTE(db[[#This Row],[NB PAJAK]]," ",""),"-",""),"(",""),")",""),".",""),",",""),"/",""),"""",""),"+",""))</f>
        <v/>
      </c>
      <c r="E19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balonsmilewarna20x5lks3200sw50lpguntana</v>
      </c>
      <c r="F19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balonsmilewarna20x5lks3200sw50lpg</v>
      </c>
      <c r="G191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balonsmilewarna20x5lks3200swuntana</v>
      </c>
      <c r="H19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balonsmilewarna20x5lks3200sw50lpguntana</v>
      </c>
      <c r="I191" s="2" t="s">
        <v>2291</v>
      </c>
      <c r="J191" s="2" t="s">
        <v>2286</v>
      </c>
      <c r="K191" s="1"/>
      <c r="L191" s="2" t="s">
        <v>1336</v>
      </c>
      <c r="M191" s="34" t="e">
        <f>IF(db[[#This Row],[NB NOTA_C]]="","",COUNTIF([2]!B_MSK[concat],db[[#This Row],[NB NOTA_C]]))</f>
        <v>#REF!</v>
      </c>
      <c r="N191" s="9" t="s">
        <v>1353</v>
      </c>
      <c r="O191" s="5" t="s">
        <v>1396</v>
      </c>
      <c r="P191" s="2" t="s">
        <v>2414</v>
      </c>
      <c r="R191" s="2" t="str">
        <f>IF(db[[#This Row],[QTY/ CTN]]="","",SUBSTITUTE(SUBSTITUTE(SUBSTITUTE(db[[#This Row],[QTY/ CTN]]," ","_",2),"(",""),")","")&amp;"_")</f>
        <v>50 LPG_</v>
      </c>
      <c r="S191" s="2">
        <f>IF(db[[#This Row],[H_QTY/ CTN]]="","",SEARCH("_",db[[#This Row],[H_QTY/ CTN]]))</f>
        <v>7</v>
      </c>
      <c r="T191" s="2">
        <f>IF(db[[#This Row],[H_QTY/ CTN]]="","",LEN(db[[#This Row],[H_QTY/ CTN]]))</f>
        <v>7</v>
      </c>
      <c r="U191" s="41" t="str">
        <f>IF(db[[#This Row],[H_QTY/ CTN]]="","",LEFT(db[[#This Row],[H_QTY/ CTN]],db[[#This Row],[H_1]]-1))</f>
        <v>50 LPG</v>
      </c>
      <c r="V191" s="40" t="str">
        <f>IF(NOT(db[[#This Row],[H_1]]=db[[#This Row],[H_2]]),MID(db[[#This Row],[H_QTY/ CTN]],db[[#This Row],[H_1]]+1,db[[#This Row],[H_2]]-db[[#This Row],[H_1]]-1),"")</f>
        <v/>
      </c>
      <c r="W191" s="40" t="str">
        <f>IF(db[[#This Row],[QTY/ CTN B]]="","",LEFT(db[[#This Row],[QTY/ CTN B]],SEARCH(" ",db[[#This Row],[QTY/ CTN B]],1)-1))</f>
        <v>50</v>
      </c>
      <c r="X191" s="40" t="str">
        <f>IF(db[[#This Row],[QTY/ CTN B]]="","",RIGHT(db[[#This Row],[QTY/ CTN B]],LEN(db[[#This Row],[QTY/ CTN B]])-SEARCH(" ",db[[#This Row],[QTY/ CTN B]],1)))</f>
        <v>LPG</v>
      </c>
      <c r="Y191" s="40" t="str">
        <f>IF(db[[#This Row],[QTY/ CTN TG]]="",IF(db[[#This Row],[STN TG]]="","",12),LEFT(db[[#This Row],[QTY/ CTN TG]],SEARCH(" ",db[[#This Row],[QTY/ CTN TG]],1)-1))</f>
        <v/>
      </c>
      <c r="Z1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1" s="40" t="str">
        <f>IF(db[[#This Row],[STN K]]="","",IF(db[[#This Row],[STN TG]]="LSN",12,""))</f>
        <v/>
      </c>
      <c r="AB191" s="40" t="str">
        <f>IF(db[[#This Row],[STN TG]]="LSN","PCS","")</f>
        <v/>
      </c>
      <c r="AC191" s="40">
        <f>db[[#This Row],[QTY B]]*IF(db[[#This Row],[QTY TG]]="",1,db[[#This Row],[QTY TG]])*IF(db[[#This Row],[QTY K]]="",1,db[[#This Row],[QTY K]])</f>
        <v>50</v>
      </c>
      <c r="AD191" s="40" t="str">
        <f>IF(db[[#This Row],[STN K]]="",IF(db[[#This Row],[STN TG]]="",db[[#This Row],[STN B]],db[[#This Row],[STN TG]]),db[[#This Row],[STN K]])</f>
        <v>LPG</v>
      </c>
      <c r="AE191" s="40"/>
    </row>
    <row r="192" spans="1:31" ht="16.5" customHeight="1" x14ac:dyDescent="0.25">
      <c r="A192" s="40">
        <f t="shared" si="2"/>
        <v>191</v>
      </c>
      <c r="B192" s="5" t="str">
        <f>LOWER(SUBSTITUTE(SUBSTITUTE(SUBSTITUTE(SUBSTITUTE(SUBSTITUTE(SUBSTITUTE(SUBSTITUTE(SUBSTITUTE(db[[#This Row],[NB BM]]," ",),".",""),"-",""),"(",""),")",""),"/",""),"""",""),"+",""))</f>
        <v>balontransparan122820x5ltp2800</v>
      </c>
      <c r="C192" s="5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D192" s="5" t="str">
        <f>LOWER(SUBSTITUTE(SUBSTITUTE(SUBSTITUTE(SUBSTITUTE(SUBSTITUTE(SUBSTITUTE(SUBSTITUTE(SUBSTITUTE(SUBSTITUTE(db[[#This Row],[NB PAJAK]]," ",""),"-",""),"(",""),")",""),".",""),",",""),"/",""),"""",""),"+",""))</f>
        <v/>
      </c>
      <c r="E19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balontransparan122820x5ltp280050lpguntana</v>
      </c>
      <c r="F19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balontranparan122820x5ltp280050lpg</v>
      </c>
      <c r="G192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balontranparan122820x5ltp2800untana</v>
      </c>
      <c r="H19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balontranparan122820x5ltp280050lpguntana</v>
      </c>
      <c r="I192" s="2" t="s">
        <v>834</v>
      </c>
      <c r="J192" s="2" t="s">
        <v>1047</v>
      </c>
      <c r="K192" s="14"/>
      <c r="L192" s="2" t="s">
        <v>1336</v>
      </c>
      <c r="M192" s="34" t="e">
        <f>IF(db[[#This Row],[NB NOTA_C]]="","",COUNTIF([2]!B_MSK[concat],db[[#This Row],[NB NOTA_C]]))</f>
        <v>#REF!</v>
      </c>
      <c r="N192" s="14" t="s">
        <v>1353</v>
      </c>
      <c r="O192" s="2" t="s">
        <v>1396</v>
      </c>
      <c r="P192" s="2" t="s">
        <v>2414</v>
      </c>
      <c r="R192" s="2" t="str">
        <f>IF(db[[#This Row],[QTY/ CTN]]="","",SUBSTITUTE(SUBSTITUTE(SUBSTITUTE(db[[#This Row],[QTY/ CTN]]," ","_",2),"(",""),")","")&amp;"_")</f>
        <v>50 LPG_</v>
      </c>
      <c r="S192" s="2">
        <f>IF(db[[#This Row],[H_QTY/ CTN]]="","",SEARCH("_",db[[#This Row],[H_QTY/ CTN]]))</f>
        <v>7</v>
      </c>
      <c r="T192" s="2">
        <f>IF(db[[#This Row],[H_QTY/ CTN]]="","",LEN(db[[#This Row],[H_QTY/ CTN]]))</f>
        <v>7</v>
      </c>
      <c r="U192" s="41" t="str">
        <f>IF(db[[#This Row],[H_QTY/ CTN]]="","",LEFT(db[[#This Row],[H_QTY/ CTN]],db[[#This Row],[H_1]]-1))</f>
        <v>50 LPG</v>
      </c>
      <c r="V192" s="40" t="str">
        <f>IF(NOT(db[[#This Row],[H_1]]=db[[#This Row],[H_2]]),MID(db[[#This Row],[H_QTY/ CTN]],db[[#This Row],[H_1]]+1,db[[#This Row],[H_2]]-db[[#This Row],[H_1]]-1),"")</f>
        <v/>
      </c>
      <c r="W192" s="40" t="str">
        <f>IF(db[[#This Row],[QTY/ CTN B]]="","",LEFT(db[[#This Row],[QTY/ CTN B]],SEARCH(" ",db[[#This Row],[QTY/ CTN B]],1)-1))</f>
        <v>50</v>
      </c>
      <c r="X192" s="40" t="str">
        <f>IF(db[[#This Row],[QTY/ CTN B]]="","",RIGHT(db[[#This Row],[QTY/ CTN B]],LEN(db[[#This Row],[QTY/ CTN B]])-SEARCH(" ",db[[#This Row],[QTY/ CTN B]],1)))</f>
        <v>LPG</v>
      </c>
      <c r="Y192" s="40" t="str">
        <f>IF(db[[#This Row],[QTY/ CTN TG]]="",IF(db[[#This Row],[STN TG]]="","",12),LEFT(db[[#This Row],[QTY/ CTN TG]],SEARCH(" ",db[[#This Row],[QTY/ CTN TG]],1)-1))</f>
        <v/>
      </c>
      <c r="Z1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" s="40" t="str">
        <f>IF(db[[#This Row],[STN K]]="","",IF(db[[#This Row],[STN TG]]="LSN",12,""))</f>
        <v/>
      </c>
      <c r="AB192" s="40" t="str">
        <f>IF(db[[#This Row],[STN TG]]="LSN","PCS","")</f>
        <v/>
      </c>
      <c r="AC192" s="40">
        <f>db[[#This Row],[QTY B]]*IF(db[[#This Row],[QTY TG]]="",1,db[[#This Row],[QTY TG]])*IF(db[[#This Row],[QTY K]]="",1,db[[#This Row],[QTY K]])</f>
        <v>50</v>
      </c>
      <c r="AD192" s="40" t="str">
        <f>IF(db[[#This Row],[STN K]]="",IF(db[[#This Row],[STN TG]]="",db[[#This Row],[STN B]],db[[#This Row],[STN TG]]),db[[#This Row],[STN K]])</f>
        <v>LPG</v>
      </c>
      <c r="AE192" s="40"/>
    </row>
    <row r="193" spans="1:31" ht="16.5" customHeight="1" x14ac:dyDescent="0.25">
      <c r="A193" s="40">
        <f t="shared" si="2"/>
        <v>192</v>
      </c>
      <c r="B193" s="5" t="str">
        <f>LOWER(SUBSTITUTE(SUBSTITUTE(SUBSTITUTE(SUBSTITUTE(SUBSTITUTE(SUBSTITUTE(SUBSTITUTE(SUBSTITUTE(db[[#This Row],[NB BM]]," ",),".",""),"-",""),"(",""),")",""),"/",""),"""",""),"+",""))</f>
        <v>balontransp122820x5ltp2800</v>
      </c>
      <c r="C193" s="5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D193" s="5" t="str">
        <f>LOWER(SUBSTITUTE(SUBSTITUTE(SUBSTITUTE(SUBSTITUTE(SUBSTITUTE(SUBSTITUTE(SUBSTITUTE(SUBSTITUTE(SUBSTITUTE(db[[#This Row],[NB PAJAK]]," ",""),"-",""),"(",""),")",""),".",""),",",""),"/",""),"""",""),"+",""))</f>
        <v/>
      </c>
      <c r="E19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balontransp122820x5ltp280050lpguntana</v>
      </c>
      <c r="F19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balontransparan122820x5ltp280050lpg</v>
      </c>
      <c r="G193" s="5" t="str">
        <f>db[[#This Row],[NB NOTA_C]]&amp;LOWER(SUBSTITUTE(SUBSTITUTE(SUBSTITUTE(SUBSTITUTE(SUBSTITUTE(SUBSTITUTE(SUBSTITUTE(SUBSTITUTE(SUBSTITUTE(db[[#This Row],[FAKTUR]]," ",),".",""),"-",""),"(",""),")",""),",",""),"/",""),"""",""),"+",""))</f>
        <v>balontransparan122820x5ltp2800untana</v>
      </c>
      <c r="H19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balontransparan122820x5ltp280050lpguntana</v>
      </c>
      <c r="I193" s="2" t="s">
        <v>2292</v>
      </c>
      <c r="J193" s="2" t="s">
        <v>2287</v>
      </c>
      <c r="K193" s="14"/>
      <c r="L193" s="2" t="s">
        <v>1336</v>
      </c>
      <c r="M193" s="34" t="e">
        <f>IF(db[[#This Row],[NB NOTA_C]]="","",COUNTIF([2]!B_MSK[concat],db[[#This Row],[NB NOTA_C]]))</f>
        <v>#REF!</v>
      </c>
      <c r="N193" s="9" t="s">
        <v>1353</v>
      </c>
      <c r="O193" s="5" t="s">
        <v>1396</v>
      </c>
      <c r="P193" s="2" t="s">
        <v>2414</v>
      </c>
      <c r="R193" s="2" t="str">
        <f>IF(db[[#This Row],[QTY/ CTN]]="","",SUBSTITUTE(SUBSTITUTE(SUBSTITUTE(db[[#This Row],[QTY/ CTN]]," ","_",2),"(",""),")","")&amp;"_")</f>
        <v>50 LPG_</v>
      </c>
      <c r="S193" s="2">
        <f>IF(db[[#This Row],[H_QTY/ CTN]]="","",SEARCH("_",db[[#This Row],[H_QTY/ CTN]]))</f>
        <v>7</v>
      </c>
      <c r="T193" s="2">
        <f>IF(db[[#This Row],[H_QTY/ CTN]]="","",LEN(db[[#This Row],[H_QTY/ CTN]]))</f>
        <v>7</v>
      </c>
      <c r="U193" s="41" t="str">
        <f>IF(db[[#This Row],[H_QTY/ CTN]]="","",LEFT(db[[#This Row],[H_QTY/ CTN]],db[[#This Row],[H_1]]-1))</f>
        <v>50 LPG</v>
      </c>
      <c r="V193" s="40" t="str">
        <f>IF(NOT(db[[#This Row],[H_1]]=db[[#This Row],[H_2]]),MID(db[[#This Row],[H_QTY/ CTN]],db[[#This Row],[H_1]]+1,db[[#This Row],[H_2]]-db[[#This Row],[H_1]]-1),"")</f>
        <v/>
      </c>
      <c r="W193" s="40" t="str">
        <f>IF(db[[#This Row],[QTY/ CTN B]]="","",LEFT(db[[#This Row],[QTY/ CTN B]],SEARCH(" ",db[[#This Row],[QTY/ CTN B]],1)-1))</f>
        <v>50</v>
      </c>
      <c r="X193" s="40" t="str">
        <f>IF(db[[#This Row],[QTY/ CTN B]]="","",RIGHT(db[[#This Row],[QTY/ CTN B]],LEN(db[[#This Row],[QTY/ CTN B]])-SEARCH(" ",db[[#This Row],[QTY/ CTN B]],1)))</f>
        <v>LPG</v>
      </c>
      <c r="Y193" s="40" t="str">
        <f>IF(db[[#This Row],[QTY/ CTN TG]]="",IF(db[[#This Row],[STN TG]]="","",12),LEFT(db[[#This Row],[QTY/ CTN TG]],SEARCH(" ",db[[#This Row],[QTY/ CTN TG]],1)-1))</f>
        <v/>
      </c>
      <c r="Z1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3" s="40" t="str">
        <f>IF(db[[#This Row],[STN K]]="","",IF(db[[#This Row],[STN TG]]="LSN",12,""))</f>
        <v/>
      </c>
      <c r="AB193" s="40" t="str">
        <f>IF(db[[#This Row],[STN TG]]="LSN","PCS","")</f>
        <v/>
      </c>
      <c r="AC193" s="40">
        <f>db[[#This Row],[QTY B]]*IF(db[[#This Row],[QTY TG]]="",1,db[[#This Row],[QTY TG]])*IF(db[[#This Row],[QTY K]]="",1,db[[#This Row],[QTY K]])</f>
        <v>50</v>
      </c>
      <c r="AD193" s="40" t="str">
        <f>IF(db[[#This Row],[STN K]]="",IF(db[[#This Row],[STN TG]]="",db[[#This Row],[STN B]],db[[#This Row],[STN TG]]),db[[#This Row],[STN K]])</f>
        <v>LPG</v>
      </c>
      <c r="AE193" s="40"/>
    </row>
    <row r="194" spans="1:31" ht="16.5" customHeight="1" x14ac:dyDescent="0.25">
      <c r="A194" s="40">
        <f t="shared" ref="A194:A257" si="3">ROW()-1</f>
        <v>193</v>
      </c>
      <c r="B194" s="5" t="str">
        <f>LOWER(SUBSTITUTE(SUBSTITUTE(SUBSTITUTE(SUBSTITUTE(SUBSTITUTE(SUBSTITUTE(SUBSTITUTE(SUBSTITUTE(db[[#This Row],[NB BM]]," ",),".",""),"-",""),"(",""),")",""),"/",""),"""",""),"+",""))</f>
        <v>bindera5duyuaniiomcdwa503</v>
      </c>
      <c r="C194" s="5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D194" s="5" t="str">
        <f>LOWER(SUBSTITUTE(SUBSTITUTE(SUBSTITUTE(SUBSTITUTE(SUBSTITUTE(SUBSTITUTE(SUBSTITUTE(SUBSTITUTE(SUBSTITUTE(db[[#This Row],[NB PAJAK]]," ",""),"-",""),"(",""),")",""),".",""),",",""),"/",""),"""",""),"+",""))</f>
        <v/>
      </c>
      <c r="E19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bindera5duyuaniiomcdwa503120pcsuntana</v>
      </c>
      <c r="F19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bindera5diyuaniiomcdwa503120pcs</v>
      </c>
      <c r="G194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bindera5diyuaniiomcdwa503untana</v>
      </c>
      <c r="H19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bindera5diyuaniiomcdwa503120pcsuntana</v>
      </c>
      <c r="I194" s="2" t="s">
        <v>835</v>
      </c>
      <c r="J194" s="2" t="s">
        <v>1048</v>
      </c>
      <c r="K194" s="1"/>
      <c r="L194" s="2" t="s">
        <v>1336</v>
      </c>
      <c r="M194" s="34" t="e">
        <f>IF(db[[#This Row],[NB NOTA_C]]="","",COUNTIF([2]!B_MSK[concat],db[[#This Row],[NB NOTA_C]]))</f>
        <v>#REF!</v>
      </c>
      <c r="N194" s="14" t="s">
        <v>1354</v>
      </c>
      <c r="O194" s="2" t="s">
        <v>1382</v>
      </c>
      <c r="P194" s="2" t="s">
        <v>2439</v>
      </c>
      <c r="R194" s="2" t="str">
        <f>IF(db[[#This Row],[QTY/ CTN]]="","",SUBSTITUTE(SUBSTITUTE(SUBSTITUTE(db[[#This Row],[QTY/ CTN]]," ","_",2),"(",""),")","")&amp;"_")</f>
        <v>120 PCS_</v>
      </c>
      <c r="S194" s="2">
        <f>IF(db[[#This Row],[H_QTY/ CTN]]="","",SEARCH("_",db[[#This Row],[H_QTY/ CTN]]))</f>
        <v>8</v>
      </c>
      <c r="T194" s="2">
        <f>IF(db[[#This Row],[H_QTY/ CTN]]="","",LEN(db[[#This Row],[H_QTY/ CTN]]))</f>
        <v>8</v>
      </c>
      <c r="U194" s="41" t="str">
        <f>IF(db[[#This Row],[H_QTY/ CTN]]="","",LEFT(db[[#This Row],[H_QTY/ CTN]],db[[#This Row],[H_1]]-1))</f>
        <v>120 PCS</v>
      </c>
      <c r="V194" s="40" t="str">
        <f>IF(NOT(db[[#This Row],[H_1]]=db[[#This Row],[H_2]]),MID(db[[#This Row],[H_QTY/ CTN]],db[[#This Row],[H_1]]+1,db[[#This Row],[H_2]]-db[[#This Row],[H_1]]-1),"")</f>
        <v/>
      </c>
      <c r="W194" s="40" t="str">
        <f>IF(db[[#This Row],[QTY/ CTN B]]="","",LEFT(db[[#This Row],[QTY/ CTN B]],SEARCH(" ",db[[#This Row],[QTY/ CTN B]],1)-1))</f>
        <v>120</v>
      </c>
      <c r="X194" s="40" t="str">
        <f>IF(db[[#This Row],[QTY/ CTN B]]="","",RIGHT(db[[#This Row],[QTY/ CTN B]],LEN(db[[#This Row],[QTY/ CTN B]])-SEARCH(" ",db[[#This Row],[QTY/ CTN B]],1)))</f>
        <v>PCS</v>
      </c>
      <c r="Y194" s="40" t="str">
        <f>IF(db[[#This Row],[QTY/ CTN TG]]="",IF(db[[#This Row],[STN TG]]="","",12),LEFT(db[[#This Row],[QTY/ CTN TG]],SEARCH(" ",db[[#This Row],[QTY/ CTN TG]],1)-1))</f>
        <v/>
      </c>
      <c r="Z1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4" s="40" t="str">
        <f>IF(db[[#This Row],[STN K]]="","",IF(db[[#This Row],[STN TG]]="LSN",12,""))</f>
        <v/>
      </c>
      <c r="AB194" s="40" t="str">
        <f>IF(db[[#This Row],[STN TG]]="LSN","PCS","")</f>
        <v/>
      </c>
      <c r="AC194" s="40">
        <f>db[[#This Row],[QTY B]]*IF(db[[#This Row],[QTY TG]]="",1,db[[#This Row],[QTY TG]])*IF(db[[#This Row],[QTY K]]="",1,db[[#This Row],[QTY K]])</f>
        <v>120</v>
      </c>
      <c r="AD194" s="40" t="str">
        <f>IF(db[[#This Row],[STN K]]="",IF(db[[#This Row],[STN TG]]="",db[[#This Row],[STN B]],db[[#This Row],[STN TG]]),db[[#This Row],[STN K]])</f>
        <v>PCS</v>
      </c>
      <c r="AE194" s="40"/>
    </row>
    <row r="195" spans="1:31" ht="16.5" customHeight="1" x14ac:dyDescent="0.25">
      <c r="A195" s="40">
        <f t="shared" si="3"/>
        <v>194</v>
      </c>
      <c r="B195" s="75" t="str">
        <f>LOWER(SUBSTITUTE(SUBSTITUTE(SUBSTITUTE(SUBSTITUTE(SUBSTITUTE(SUBSTITUTE(SUBSTITUTE(SUBSTITUTE(db[[#This Row],[NB BM]]," ",),".",""),"-",""),"(",""),")",""),"/",""),"""",""),"+",""))</f>
        <v>bindera5fancy</v>
      </c>
      <c r="C195" s="75" t="str">
        <f>LOWER(SUBSTITUTE(SUBSTITUTE(SUBSTITUTE(SUBSTITUTE(SUBSTITUTE(SUBSTITUTE(SUBSTITUTE(SUBSTITUTE(SUBSTITUTE(db[[#This Row],[NB NOTA]]," ",),".",""),"-",""),"(",""),")",""),",",""),"/",""),"""",""),"+",""))</f>
        <v>bindera5fancy</v>
      </c>
      <c r="D195" s="75" t="str">
        <f>LOWER(SUBSTITUTE(SUBSTITUTE(SUBSTITUTE(SUBSTITUTE(SUBSTITUTE(SUBSTITUTE(SUBSTITUTE(SUBSTITUTE(SUBSTITUTE(db[[#This Row],[NB PAJAK]]," ",""),"-",""),"(",""),")",""),".",""),",",""),"/",""),"""",""),"+",""))</f>
        <v/>
      </c>
      <c r="E195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bindera5fancy180pcsuntana</v>
      </c>
      <c r="F195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bindera5fancy180pcs</v>
      </c>
      <c r="G195" s="75" t="str">
        <f>db[[#This Row],[NB NOTA_C]]&amp;LOWER(SUBSTITUTE(SUBSTITUTE(SUBSTITUTE(SUBSTITUTE(SUBSTITUTE(SUBSTITUTE(SUBSTITUTE(SUBSTITUTE(SUBSTITUTE(db[[#This Row],[FAKTUR]]," ",),".",""),"-",""),"(",""),")",""),",",""),"/",""),"""",""),"+",""))</f>
        <v>bindera5fancyuntana</v>
      </c>
      <c r="H195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bindera5fancy180pcsuntana</v>
      </c>
      <c r="I195" s="2" t="s">
        <v>5065</v>
      </c>
      <c r="J195" s="4" t="s">
        <v>5034</v>
      </c>
      <c r="K195" s="48"/>
      <c r="L195" s="2" t="s">
        <v>1336</v>
      </c>
      <c r="M195" s="76" t="e">
        <f>IF(db[[#This Row],[NB NOTA_C]]="","",COUNTIF([2]!B_MSK[concat],db[[#This Row],[NB NOTA_C]]))</f>
        <v>#REF!</v>
      </c>
      <c r="N195" s="9" t="s">
        <v>3127</v>
      </c>
      <c r="O195" s="5" t="s">
        <v>1491</v>
      </c>
      <c r="P195" s="2" t="s">
        <v>2439</v>
      </c>
      <c r="Q195" s="75"/>
      <c r="R195" s="75" t="str">
        <f>IF(db[[#This Row],[QTY/ CTN]]="","",SUBSTITUTE(SUBSTITUTE(SUBSTITUTE(db[[#This Row],[QTY/ CTN]]," ","_",2),"(",""),")","")&amp;"_")</f>
        <v>180 PCS_</v>
      </c>
      <c r="S195" s="75">
        <f>IF(db[[#This Row],[H_QTY/ CTN]]="","",SEARCH("_",db[[#This Row],[H_QTY/ CTN]]))</f>
        <v>8</v>
      </c>
      <c r="T195" s="75">
        <f>IF(db[[#This Row],[H_QTY/ CTN]]="","",LEN(db[[#This Row],[H_QTY/ CTN]]))</f>
        <v>8</v>
      </c>
      <c r="U195" s="77" t="str">
        <f>IF(db[[#This Row],[H_QTY/ CTN]]="","",LEFT(db[[#This Row],[H_QTY/ CTN]],db[[#This Row],[H_1]]-1))</f>
        <v>180 PCS</v>
      </c>
      <c r="V195" s="77" t="str">
        <f>IF(NOT(db[[#This Row],[H_1]]=db[[#This Row],[H_2]]),MID(db[[#This Row],[H_QTY/ CTN]],db[[#This Row],[H_1]]+1,db[[#This Row],[H_2]]-db[[#This Row],[H_1]]-1),"")</f>
        <v/>
      </c>
      <c r="W195" s="77" t="str">
        <f>IF(db[[#This Row],[QTY/ CTN B]]="","",LEFT(db[[#This Row],[QTY/ CTN B]],SEARCH(" ",db[[#This Row],[QTY/ CTN B]],1)-1))</f>
        <v>180</v>
      </c>
      <c r="X195" s="77" t="str">
        <f>IF(db[[#This Row],[QTY/ CTN B]]="","",RIGHT(db[[#This Row],[QTY/ CTN B]],LEN(db[[#This Row],[QTY/ CTN B]])-SEARCH(" ",db[[#This Row],[QTY/ CTN B]],1)))</f>
        <v>PCS</v>
      </c>
      <c r="Y195" s="77" t="str">
        <f>IF(db[[#This Row],[QTY/ CTN TG]]="",IF(db[[#This Row],[STN TG]]="","",12),LEFT(db[[#This Row],[QTY/ CTN TG]],SEARCH(" ",db[[#This Row],[QTY/ CTN TG]],1)-1))</f>
        <v/>
      </c>
      <c r="Z195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" s="77" t="str">
        <f>IF(db[[#This Row],[STN K]]="","",IF(db[[#This Row],[STN TG]]="LSN",12,""))</f>
        <v/>
      </c>
      <c r="AB195" s="77" t="str">
        <f>IF(db[[#This Row],[STN TG]]="LSN","PCS","")</f>
        <v/>
      </c>
      <c r="AC195" s="77">
        <f>db[[#This Row],[QTY B]]*IF(db[[#This Row],[QTY TG]]="",1,db[[#This Row],[QTY TG]])*IF(db[[#This Row],[QTY K]]="",1,db[[#This Row],[QTY K]])</f>
        <v>180</v>
      </c>
      <c r="AD195" s="77" t="str">
        <f>IF(db[[#This Row],[STN K]]="",IF(db[[#This Row],[STN TG]]="",db[[#This Row],[STN B]],db[[#This Row],[STN TG]]),db[[#This Row],[STN K]])</f>
        <v>PCS</v>
      </c>
      <c r="AE195" s="40"/>
    </row>
    <row r="196" spans="1:31" ht="16.5" customHeight="1" x14ac:dyDescent="0.25">
      <c r="A196" s="40">
        <f t="shared" si="3"/>
        <v>195</v>
      </c>
      <c r="B196" s="5" t="str">
        <f>LOWER(SUBSTITUTE(SUBSTITUTE(SUBSTITUTE(SUBSTITUTE(SUBSTITUTE(SUBSTITUTE(SUBSTITUTE(SUBSTITUTE(db[[#This Row],[NB BM]]," ",),".",""),"-",""),"(",""),")",""),"/",""),"""",""),"+",""))</f>
        <v>bindera5pp</v>
      </c>
      <c r="C196" s="5" t="str">
        <f>LOWER(SUBSTITUTE(SUBSTITUTE(SUBSTITUTE(SUBSTITUTE(SUBSTITUTE(SUBSTITUTE(SUBSTITUTE(SUBSTITUTE(SUBSTITUTE(db[[#This Row],[NB NOTA]]," ",),".",""),"-",""),"(",""),")",""),",",""),"/",""),"""",""),"+",""))</f>
        <v>bindera5pp</v>
      </c>
      <c r="D196" s="5" t="str">
        <f>LOWER(SUBSTITUTE(SUBSTITUTE(SUBSTITUTE(SUBSTITUTE(SUBSTITUTE(SUBSTITUTE(SUBSTITUTE(SUBSTITUTE(SUBSTITUTE(db[[#This Row],[NB PAJAK]]," ",""),"-",""),"(",""),")",""),".",""),",",""),"/",""),"""",""),"+",""))</f>
        <v/>
      </c>
      <c r="E19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bindera5pp96pcsuntana</v>
      </c>
      <c r="F19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bindera5pp96pcs</v>
      </c>
      <c r="G196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bindera5ppuntana</v>
      </c>
      <c r="H19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bindera5pp96pcsuntana</v>
      </c>
      <c r="I196" s="2" t="s">
        <v>1894</v>
      </c>
      <c r="J196" s="2" t="s">
        <v>1892</v>
      </c>
      <c r="K196" s="14"/>
      <c r="L196" s="2" t="s">
        <v>1336</v>
      </c>
      <c r="M196" s="34" t="e">
        <f>IF(db[[#This Row],[NB NOTA_C]]="","",COUNTIF([2]!B_MSK[concat],db[[#This Row],[NB NOTA_C]]))</f>
        <v>#REF!</v>
      </c>
      <c r="N196" s="9" t="s">
        <v>1354</v>
      </c>
      <c r="O196" s="5" t="s">
        <v>1388</v>
      </c>
      <c r="P196" s="2" t="s">
        <v>2439</v>
      </c>
      <c r="R196" s="2" t="str">
        <f>IF(db[[#This Row],[QTY/ CTN]]="","",SUBSTITUTE(SUBSTITUTE(SUBSTITUTE(db[[#This Row],[QTY/ CTN]]," ","_",2),"(",""),")","")&amp;"_")</f>
        <v>96 PCS_</v>
      </c>
      <c r="S196" s="2">
        <f>IF(db[[#This Row],[H_QTY/ CTN]]="","",SEARCH("_",db[[#This Row],[H_QTY/ CTN]]))</f>
        <v>7</v>
      </c>
      <c r="T196" s="2">
        <f>IF(db[[#This Row],[H_QTY/ CTN]]="","",LEN(db[[#This Row],[H_QTY/ CTN]]))</f>
        <v>7</v>
      </c>
      <c r="U196" s="41" t="str">
        <f>IF(db[[#This Row],[H_QTY/ CTN]]="","",LEFT(db[[#This Row],[H_QTY/ CTN]],db[[#This Row],[H_1]]-1))</f>
        <v>96 PCS</v>
      </c>
      <c r="V196" s="40" t="str">
        <f>IF(NOT(db[[#This Row],[H_1]]=db[[#This Row],[H_2]]),MID(db[[#This Row],[H_QTY/ CTN]],db[[#This Row],[H_1]]+1,db[[#This Row],[H_2]]-db[[#This Row],[H_1]]-1),"")</f>
        <v/>
      </c>
      <c r="W196" s="40" t="str">
        <f>IF(db[[#This Row],[QTY/ CTN B]]="","",LEFT(db[[#This Row],[QTY/ CTN B]],SEARCH(" ",db[[#This Row],[QTY/ CTN B]],1)-1))</f>
        <v>96</v>
      </c>
      <c r="X196" s="40" t="str">
        <f>IF(db[[#This Row],[QTY/ CTN B]]="","",RIGHT(db[[#This Row],[QTY/ CTN B]],LEN(db[[#This Row],[QTY/ CTN B]])-SEARCH(" ",db[[#This Row],[QTY/ CTN B]],1)))</f>
        <v>PCS</v>
      </c>
      <c r="Y196" s="40" t="str">
        <f>IF(db[[#This Row],[QTY/ CTN TG]]="",IF(db[[#This Row],[STN TG]]="","",12),LEFT(db[[#This Row],[QTY/ CTN TG]],SEARCH(" ",db[[#This Row],[QTY/ CTN TG]],1)-1))</f>
        <v/>
      </c>
      <c r="Z1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" s="40" t="str">
        <f>IF(db[[#This Row],[STN K]]="","",IF(db[[#This Row],[STN TG]]="LSN",12,""))</f>
        <v/>
      </c>
      <c r="AB196" s="40" t="str">
        <f>IF(db[[#This Row],[STN TG]]="LSN","PCS","")</f>
        <v/>
      </c>
      <c r="AC196" s="40">
        <f>db[[#This Row],[QTY B]]*IF(db[[#This Row],[QTY TG]]="",1,db[[#This Row],[QTY TG]])*IF(db[[#This Row],[QTY K]]="",1,db[[#This Row],[QTY K]])</f>
        <v>96</v>
      </c>
      <c r="AD196" s="40" t="str">
        <f>IF(db[[#This Row],[STN K]]="",IF(db[[#This Row],[STN TG]]="",db[[#This Row],[STN B]],db[[#This Row],[STN TG]]),db[[#This Row],[STN K]])</f>
        <v>PCS</v>
      </c>
      <c r="AE196" s="40"/>
    </row>
    <row r="197" spans="1:31" ht="16.5" customHeight="1" x14ac:dyDescent="0.25">
      <c r="A197" s="40">
        <f t="shared" si="3"/>
        <v>196</v>
      </c>
      <c r="B197" s="95" t="str">
        <f>LOWER(SUBSTITUTE(SUBSTITUTE(SUBSTITUTE(SUBSTITUTE(SUBSTITUTE(SUBSTITUTE(SUBSTITUTE(SUBSTITUTE(db[[#This Row],[NB BM]]," ",),".",""),"-",""),"(",""),")",""),"/",""),"""",""),"+",""))</f>
        <v>bna5jkm479biru</v>
      </c>
      <c r="C197" s="95" t="str">
        <f>LOWER(SUBSTITUTE(SUBSTITUTE(SUBSTITUTE(SUBSTITUTE(SUBSTITUTE(SUBSTITUTE(SUBSTITUTE(SUBSTITUTE(SUBSTITUTE(db[[#This Row],[NB NOTA]]," ",),".",""),"-",""),"(",""),")",""),",",""),"/",""),"""",""),"+",""))</f>
        <v>bindera5mhacm479bluejku</v>
      </c>
      <c r="D197" s="95" t="str">
        <f>LOWER(SUBSTITUTE(SUBSTITUTE(SUBSTITUTE(SUBSTITUTE(SUBSTITUTE(SUBSTITUTE(SUBSTITUTE(SUBSTITUTE(SUBSTITUTE(db[[#This Row],[NB PAJAK]]," ",""),"-",""),"(",""),")",""),".",""),",",""),"/",""),"""",""),"+",""))</f>
        <v>bindernotejoykoa5mhacm479biruu</v>
      </c>
      <c r="E197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bna5jkm479biru72pcsartomoro</v>
      </c>
      <c r="F197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bindera5mhacm479bluejku72pcs</v>
      </c>
      <c r="G197" s="95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bindera5mhacm479bluejkuartomoro</v>
      </c>
      <c r="H197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bindera5mhacm479bluejku72pcsartomoro</v>
      </c>
      <c r="I197" s="2" t="s">
        <v>6352</v>
      </c>
      <c r="J197" s="2" t="s">
        <v>5234</v>
      </c>
      <c r="K197" s="1" t="s">
        <v>5233</v>
      </c>
      <c r="L197" s="2" t="s">
        <v>1335</v>
      </c>
      <c r="M197" s="96" t="e">
        <f>IF(db[[#This Row],[NB NOTA_C]]="","",COUNTIF([2]!B_MSK[concat],db[[#This Row],[NB NOTA_C]]))</f>
        <v>#REF!</v>
      </c>
      <c r="N197" s="14" t="s">
        <v>1346</v>
      </c>
      <c r="O197" s="2" t="s">
        <v>1390</v>
      </c>
      <c r="P197" s="2" t="s">
        <v>2439</v>
      </c>
      <c r="Q197" s="5" t="s">
        <v>7170</v>
      </c>
      <c r="R197" s="95" t="str">
        <f>IF(db[[#This Row],[QTY/ CTN]]="","",SUBSTITUTE(SUBSTITUTE(SUBSTITUTE(db[[#This Row],[QTY/ CTN]]," ","_",2),"(",""),")","")&amp;"_")</f>
        <v>72 PCS_</v>
      </c>
      <c r="S197" s="95">
        <f>IF(db[[#This Row],[H_QTY/ CTN]]="","",SEARCH("_",db[[#This Row],[H_QTY/ CTN]]))</f>
        <v>7</v>
      </c>
      <c r="T197" s="95">
        <f>IF(db[[#This Row],[H_QTY/ CTN]]="","",LEN(db[[#This Row],[H_QTY/ CTN]]))</f>
        <v>7</v>
      </c>
      <c r="U197" s="97" t="str">
        <f>IF(db[[#This Row],[H_QTY/ CTN]]="","",LEFT(db[[#This Row],[H_QTY/ CTN]],db[[#This Row],[H_1]]-1))</f>
        <v>72 PCS</v>
      </c>
      <c r="V197" s="97" t="str">
        <f>IF(NOT(db[[#This Row],[H_1]]=db[[#This Row],[H_2]]),MID(db[[#This Row],[H_QTY/ CTN]],db[[#This Row],[H_1]]+1,db[[#This Row],[H_2]]-db[[#This Row],[H_1]]-1),"")</f>
        <v/>
      </c>
      <c r="W197" s="40" t="str">
        <f>IF(db[[#This Row],[QTY/ CTN B]]="","",LEFT(db[[#This Row],[QTY/ CTN B]],SEARCH(" ",db[[#This Row],[QTY/ CTN B]],1)-1))</f>
        <v>72</v>
      </c>
      <c r="X197" s="40" t="str">
        <f>IF(db[[#This Row],[QTY/ CTN B]]="","",RIGHT(db[[#This Row],[QTY/ CTN B]],LEN(db[[#This Row],[QTY/ CTN B]])-SEARCH(" ",db[[#This Row],[QTY/ CTN B]],1)))</f>
        <v>PCS</v>
      </c>
      <c r="Y197" s="40" t="str">
        <f>IF(db[[#This Row],[QTY/ CTN TG]]="",IF(db[[#This Row],[STN TG]]="","",12),LEFT(db[[#This Row],[QTY/ CTN TG]],SEARCH(" ",db[[#This Row],[QTY/ CTN TG]],1)-1))</f>
        <v/>
      </c>
      <c r="Z1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" s="40" t="str">
        <f>IF(db[[#This Row],[STN K]]="","",IF(db[[#This Row],[STN TG]]="LSN",12,""))</f>
        <v/>
      </c>
      <c r="AB197" s="40" t="str">
        <f>IF(db[[#This Row],[STN TG]]="LSN","PCS","")</f>
        <v/>
      </c>
      <c r="AC197" s="40">
        <f>db[[#This Row],[QTY B]]*IF(db[[#This Row],[QTY TG]]="",1,db[[#This Row],[QTY TG]])*IF(db[[#This Row],[QTY K]]="",1,db[[#This Row],[QTY K]])</f>
        <v>72</v>
      </c>
      <c r="AD197" s="40" t="str">
        <f>IF(db[[#This Row],[STN K]]="",IF(db[[#This Row],[STN TG]]="",db[[#This Row],[STN B]],db[[#This Row],[STN TG]]),db[[#This Row],[STN K]])</f>
        <v>PCS</v>
      </c>
      <c r="AE197" s="40"/>
    </row>
    <row r="198" spans="1:31" ht="16.5" customHeight="1" x14ac:dyDescent="0.25">
      <c r="A198" s="40">
        <f t="shared" si="3"/>
        <v>197</v>
      </c>
      <c r="B198" s="95" t="str">
        <f>LOWER(SUBSTITUTE(SUBSTITUTE(SUBSTITUTE(SUBSTITUTE(SUBSTITUTE(SUBSTITUTE(SUBSTITUTE(SUBSTITUTE(db[[#This Row],[NB BM]]," ",),".",""),"-",""),"(",""),")",""),"/",""),"""",""),"+",""))</f>
        <v>bna5jkm479hijau</v>
      </c>
      <c r="C198" s="95" t="str">
        <f>LOWER(SUBSTITUTE(SUBSTITUTE(SUBSTITUTE(SUBSTITUTE(SUBSTITUTE(SUBSTITUTE(SUBSTITUTE(SUBSTITUTE(SUBSTITUTE(db[[#This Row],[NB NOTA]]," ",),".",""),"-",""),"(",""),")",""),",",""),"/",""),"""",""),"+",""))</f>
        <v>bindera5mhacm479greenjku</v>
      </c>
      <c r="D198" s="95" t="str">
        <f>LOWER(SUBSTITUTE(SUBSTITUTE(SUBSTITUTE(SUBSTITUTE(SUBSTITUTE(SUBSTITUTE(SUBSTITUTE(SUBSTITUTE(SUBSTITUTE(db[[#This Row],[NB PAJAK]]," ",""),"-",""),"(",""),")",""),".",""),",",""),"/",""),"""",""),"+",""))</f>
        <v>bindernotejoykoa5mhacm479greenu</v>
      </c>
      <c r="E198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bna5jkm479hijau72pcsartomoro</v>
      </c>
      <c r="F198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bindera5mhacm479greenjku72pcs</v>
      </c>
      <c r="G198" s="95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bindera5mhacm479greenjkuartomoro</v>
      </c>
      <c r="H198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bindera5mhacm479greenjku72pcsartomoro</v>
      </c>
      <c r="I198" s="2" t="s">
        <v>6948</v>
      </c>
      <c r="J198" s="2" t="s">
        <v>6949</v>
      </c>
      <c r="K198" s="1" t="s">
        <v>6950</v>
      </c>
      <c r="L198" s="2" t="s">
        <v>1335</v>
      </c>
      <c r="M198" s="96" t="e">
        <f>IF(db[[#This Row],[NB NOTA_C]]="","",COUNTIF([2]!B_MSK[concat],db[[#This Row],[NB NOTA_C]]))</f>
        <v>#REF!</v>
      </c>
      <c r="N198" s="14" t="s">
        <v>1346</v>
      </c>
      <c r="O198" s="2" t="s">
        <v>1390</v>
      </c>
      <c r="P198" s="2" t="s">
        <v>2439</v>
      </c>
      <c r="Q198" s="95"/>
      <c r="R198" s="95" t="str">
        <f>IF(db[[#This Row],[QTY/ CTN]]="","",SUBSTITUTE(SUBSTITUTE(SUBSTITUTE(db[[#This Row],[QTY/ CTN]]," ","_",2),"(",""),")","")&amp;"_")</f>
        <v>72 PCS_</v>
      </c>
      <c r="S198" s="95">
        <f>IF(db[[#This Row],[H_QTY/ CTN]]="","",SEARCH("_",db[[#This Row],[H_QTY/ CTN]]))</f>
        <v>7</v>
      </c>
      <c r="T198" s="95">
        <f>IF(db[[#This Row],[H_QTY/ CTN]]="","",LEN(db[[#This Row],[H_QTY/ CTN]]))</f>
        <v>7</v>
      </c>
      <c r="U198" s="97" t="str">
        <f>IF(db[[#This Row],[H_QTY/ CTN]]="","",LEFT(db[[#This Row],[H_QTY/ CTN]],db[[#This Row],[H_1]]-1))</f>
        <v>72 PCS</v>
      </c>
      <c r="V198" s="97" t="str">
        <f>IF(NOT(db[[#This Row],[H_1]]=db[[#This Row],[H_2]]),MID(db[[#This Row],[H_QTY/ CTN]],db[[#This Row],[H_1]]+1,db[[#This Row],[H_2]]-db[[#This Row],[H_1]]-1),"")</f>
        <v/>
      </c>
      <c r="W198" s="40" t="str">
        <f>IF(db[[#This Row],[QTY/ CTN B]]="","",LEFT(db[[#This Row],[QTY/ CTN B]],SEARCH(" ",db[[#This Row],[QTY/ CTN B]],1)-1))</f>
        <v>72</v>
      </c>
      <c r="X198" s="40" t="str">
        <f>IF(db[[#This Row],[QTY/ CTN B]]="","",RIGHT(db[[#This Row],[QTY/ CTN B]],LEN(db[[#This Row],[QTY/ CTN B]])-SEARCH(" ",db[[#This Row],[QTY/ CTN B]],1)))</f>
        <v>PCS</v>
      </c>
      <c r="Y198" s="40" t="str">
        <f>IF(db[[#This Row],[QTY/ CTN TG]]="",IF(db[[#This Row],[STN TG]]="","",12),LEFT(db[[#This Row],[QTY/ CTN TG]],SEARCH(" ",db[[#This Row],[QTY/ CTN TG]],1)-1))</f>
        <v/>
      </c>
      <c r="Z1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" s="40" t="str">
        <f>IF(db[[#This Row],[STN K]]="","",IF(db[[#This Row],[STN TG]]="LSN",12,""))</f>
        <v/>
      </c>
      <c r="AB198" s="40" t="str">
        <f>IF(db[[#This Row],[STN TG]]="LSN","PCS","")</f>
        <v/>
      </c>
      <c r="AC198" s="40">
        <f>db[[#This Row],[QTY B]]*IF(db[[#This Row],[QTY TG]]="",1,db[[#This Row],[QTY TG]])*IF(db[[#This Row],[QTY K]]="",1,db[[#This Row],[QTY K]])</f>
        <v>72</v>
      </c>
      <c r="AD198" s="40" t="str">
        <f>IF(db[[#This Row],[STN K]]="",IF(db[[#This Row],[STN TG]]="",db[[#This Row],[STN B]],db[[#This Row],[STN TG]]),db[[#This Row],[STN K]])</f>
        <v>PCS</v>
      </c>
      <c r="AE198" s="40"/>
    </row>
    <row r="199" spans="1:31" ht="16.5" customHeight="1" x14ac:dyDescent="0.25">
      <c r="A199" s="40">
        <f t="shared" si="3"/>
        <v>198</v>
      </c>
      <c r="B199" s="95" t="str">
        <f>LOWER(SUBSTITUTE(SUBSTITUTE(SUBSTITUTE(SUBSTITUTE(SUBSTITUTE(SUBSTITUTE(SUBSTITUTE(SUBSTITUTE(db[[#This Row],[NB BM]]," ",),".",""),"-",""),"(",""),")",""),"/",""),"""",""),"+",""))</f>
        <v>bna5jkm479merah</v>
      </c>
      <c r="C199" s="95" t="str">
        <f>LOWER(SUBSTITUTE(SUBSTITUTE(SUBSTITUTE(SUBSTITUTE(SUBSTITUTE(SUBSTITUTE(SUBSTITUTE(SUBSTITUTE(SUBSTITUTE(db[[#This Row],[NB NOTA]]," ",),".",""),"-",""),"(",""),")",""),",",""),"/",""),"""",""),"+",""))</f>
        <v>bindera5mhacm479redjku</v>
      </c>
      <c r="D199" s="95" t="str">
        <f>LOWER(SUBSTITUTE(SUBSTITUTE(SUBSTITUTE(SUBSTITUTE(SUBSTITUTE(SUBSTITUTE(SUBSTITUTE(SUBSTITUTE(SUBSTITUTE(db[[#This Row],[NB PAJAK]]," ",""),"-",""),"(",""),")",""),".",""),",",""),"/",""),"""",""),"+",""))</f>
        <v>bindernotejoykoa5mhacm479merahu</v>
      </c>
      <c r="E199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bna5jkm479merah72pcsartomoro</v>
      </c>
      <c r="F199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bindera5mhacm479redjku72pcs</v>
      </c>
      <c r="G199" s="95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bindera5mhacm479redjkuartomoro</v>
      </c>
      <c r="H199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bindera5mhacm479redjku72pcsartomoro</v>
      </c>
      <c r="I199" s="2" t="s">
        <v>6355</v>
      </c>
      <c r="J199" s="2" t="s">
        <v>5235</v>
      </c>
      <c r="K199" s="1" t="s">
        <v>5237</v>
      </c>
      <c r="L199" s="2" t="s">
        <v>1335</v>
      </c>
      <c r="M199" s="96" t="e">
        <f>IF(db[[#This Row],[NB NOTA_C]]="","",COUNTIF([2]!B_MSK[concat],db[[#This Row],[NB NOTA_C]]))</f>
        <v>#REF!</v>
      </c>
      <c r="N199" s="14" t="s">
        <v>1346</v>
      </c>
      <c r="O199" s="2" t="s">
        <v>1390</v>
      </c>
      <c r="P199" s="2" t="s">
        <v>2439</v>
      </c>
      <c r="Q199" s="95"/>
      <c r="R199" s="95" t="str">
        <f>IF(db[[#This Row],[QTY/ CTN]]="","",SUBSTITUTE(SUBSTITUTE(SUBSTITUTE(db[[#This Row],[QTY/ CTN]]," ","_",2),"(",""),")","")&amp;"_")</f>
        <v>72 PCS_</v>
      </c>
      <c r="S199" s="95">
        <f>IF(db[[#This Row],[H_QTY/ CTN]]="","",SEARCH("_",db[[#This Row],[H_QTY/ CTN]]))</f>
        <v>7</v>
      </c>
      <c r="T199" s="95">
        <f>IF(db[[#This Row],[H_QTY/ CTN]]="","",LEN(db[[#This Row],[H_QTY/ CTN]]))</f>
        <v>7</v>
      </c>
      <c r="U199" s="97" t="str">
        <f>IF(db[[#This Row],[H_QTY/ CTN]]="","",LEFT(db[[#This Row],[H_QTY/ CTN]],db[[#This Row],[H_1]]-1))</f>
        <v>72 PCS</v>
      </c>
      <c r="V199" s="97" t="str">
        <f>IF(NOT(db[[#This Row],[H_1]]=db[[#This Row],[H_2]]),MID(db[[#This Row],[H_QTY/ CTN]],db[[#This Row],[H_1]]+1,db[[#This Row],[H_2]]-db[[#This Row],[H_1]]-1),"")</f>
        <v/>
      </c>
      <c r="W199" s="40" t="str">
        <f>IF(db[[#This Row],[QTY/ CTN B]]="","",LEFT(db[[#This Row],[QTY/ CTN B]],SEARCH(" ",db[[#This Row],[QTY/ CTN B]],1)-1))</f>
        <v>72</v>
      </c>
      <c r="X199" s="40" t="str">
        <f>IF(db[[#This Row],[QTY/ CTN B]]="","",RIGHT(db[[#This Row],[QTY/ CTN B]],LEN(db[[#This Row],[QTY/ CTN B]])-SEARCH(" ",db[[#This Row],[QTY/ CTN B]],1)))</f>
        <v>PCS</v>
      </c>
      <c r="Y199" s="40" t="str">
        <f>IF(db[[#This Row],[QTY/ CTN TG]]="",IF(db[[#This Row],[STN TG]]="","",12),LEFT(db[[#This Row],[QTY/ CTN TG]],SEARCH(" ",db[[#This Row],[QTY/ CTN TG]],1)-1))</f>
        <v/>
      </c>
      <c r="Z1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9" s="40" t="str">
        <f>IF(db[[#This Row],[STN K]]="","",IF(db[[#This Row],[STN TG]]="LSN",12,""))</f>
        <v/>
      </c>
      <c r="AB199" s="40" t="str">
        <f>IF(db[[#This Row],[STN TG]]="LSN","PCS","")</f>
        <v/>
      </c>
      <c r="AC199" s="40">
        <f>db[[#This Row],[QTY B]]*IF(db[[#This Row],[QTY TG]]="",1,db[[#This Row],[QTY TG]])*IF(db[[#This Row],[QTY K]]="",1,db[[#This Row],[QTY K]])</f>
        <v>72</v>
      </c>
      <c r="AD199" s="40" t="str">
        <f>IF(db[[#This Row],[STN K]]="",IF(db[[#This Row],[STN TG]]="",db[[#This Row],[STN B]],db[[#This Row],[STN TG]]),db[[#This Row],[STN K]])</f>
        <v>PCS</v>
      </c>
      <c r="AE199" s="40"/>
    </row>
    <row r="200" spans="1:31" ht="16.5" customHeight="1" x14ac:dyDescent="0.25">
      <c r="A200" s="40">
        <f t="shared" si="3"/>
        <v>199</v>
      </c>
      <c r="B200" s="95" t="str">
        <f>LOWER(SUBSTITUTE(SUBSTITUTE(SUBSTITUTE(SUBSTITUTE(SUBSTITUTE(SUBSTITUTE(SUBSTITUTE(SUBSTITUTE(db[[#This Row],[NB BM]]," ",),".",""),"-",""),"(",""),")",""),"/",""),"""",""),"+",""))</f>
        <v>bna5jkm479kuning</v>
      </c>
      <c r="C200" s="95" t="str">
        <f>LOWER(SUBSTITUTE(SUBSTITUTE(SUBSTITUTE(SUBSTITUTE(SUBSTITUTE(SUBSTITUTE(SUBSTITUTE(SUBSTITUTE(SUBSTITUTE(db[[#This Row],[NB NOTA]]," ",),".",""),"-",""),"(",""),")",""),",",""),"/",""),"""",""),"+",""))</f>
        <v>bindera5mhacm479yellowjku</v>
      </c>
      <c r="D200" s="95" t="str">
        <f>LOWER(SUBSTITUTE(SUBSTITUTE(SUBSTITUTE(SUBSTITUTE(SUBSTITUTE(SUBSTITUTE(SUBSTITUTE(SUBSTITUTE(SUBSTITUTE(db[[#This Row],[NB PAJAK]]," ",""),"-",""),"(",""),")",""),".",""),",",""),"/",""),"""",""),"+",""))</f>
        <v>bindernotejoykoa5mhacm479kuningu</v>
      </c>
      <c r="E200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bna5jkm479kuning72pcsartomoro</v>
      </c>
      <c r="F200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bindera5mhacm479yellowjku72pcs</v>
      </c>
      <c r="G200" s="95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bindera5mhacm479yellowjkuartomoro</v>
      </c>
      <c r="H200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bindera5mhacm479yellowjku72pcsartomoro</v>
      </c>
      <c r="I200" s="2" t="s">
        <v>6354</v>
      </c>
      <c r="J200" s="2" t="s">
        <v>5236</v>
      </c>
      <c r="K200" s="1" t="s">
        <v>5238</v>
      </c>
      <c r="L200" s="2" t="s">
        <v>1335</v>
      </c>
      <c r="M200" s="96" t="e">
        <f>IF(db[[#This Row],[NB NOTA_C]]="","",COUNTIF([2]!B_MSK[concat],db[[#This Row],[NB NOTA_C]]))</f>
        <v>#REF!</v>
      </c>
      <c r="N200" s="14" t="s">
        <v>1346</v>
      </c>
      <c r="O200" s="2" t="s">
        <v>1390</v>
      </c>
      <c r="P200" s="2" t="s">
        <v>2439</v>
      </c>
      <c r="Q200" s="95"/>
      <c r="R200" s="95" t="str">
        <f>IF(db[[#This Row],[QTY/ CTN]]="","",SUBSTITUTE(SUBSTITUTE(SUBSTITUTE(db[[#This Row],[QTY/ CTN]]," ","_",2),"(",""),")","")&amp;"_")</f>
        <v>72 PCS_</v>
      </c>
      <c r="S200" s="95">
        <f>IF(db[[#This Row],[H_QTY/ CTN]]="","",SEARCH("_",db[[#This Row],[H_QTY/ CTN]]))</f>
        <v>7</v>
      </c>
      <c r="T200" s="95">
        <f>IF(db[[#This Row],[H_QTY/ CTN]]="","",LEN(db[[#This Row],[H_QTY/ CTN]]))</f>
        <v>7</v>
      </c>
      <c r="U200" s="97" t="str">
        <f>IF(db[[#This Row],[H_QTY/ CTN]]="","",LEFT(db[[#This Row],[H_QTY/ CTN]],db[[#This Row],[H_1]]-1))</f>
        <v>72 PCS</v>
      </c>
      <c r="V200" s="97" t="str">
        <f>IF(NOT(db[[#This Row],[H_1]]=db[[#This Row],[H_2]]),MID(db[[#This Row],[H_QTY/ CTN]],db[[#This Row],[H_1]]+1,db[[#This Row],[H_2]]-db[[#This Row],[H_1]]-1),"")</f>
        <v/>
      </c>
      <c r="W200" s="40" t="str">
        <f>IF(db[[#This Row],[QTY/ CTN B]]="","",LEFT(db[[#This Row],[QTY/ CTN B]],SEARCH(" ",db[[#This Row],[QTY/ CTN B]],1)-1))</f>
        <v>72</v>
      </c>
      <c r="X200" s="40" t="str">
        <f>IF(db[[#This Row],[QTY/ CTN B]]="","",RIGHT(db[[#This Row],[QTY/ CTN B]],LEN(db[[#This Row],[QTY/ CTN B]])-SEARCH(" ",db[[#This Row],[QTY/ CTN B]],1)))</f>
        <v>PCS</v>
      </c>
      <c r="Y200" s="40" t="str">
        <f>IF(db[[#This Row],[QTY/ CTN TG]]="",IF(db[[#This Row],[STN TG]]="","",12),LEFT(db[[#This Row],[QTY/ CTN TG]],SEARCH(" ",db[[#This Row],[QTY/ CTN TG]],1)-1))</f>
        <v/>
      </c>
      <c r="Z2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0" s="40" t="str">
        <f>IF(db[[#This Row],[STN K]]="","",IF(db[[#This Row],[STN TG]]="LSN",12,""))</f>
        <v/>
      </c>
      <c r="AB200" s="40" t="str">
        <f>IF(db[[#This Row],[STN TG]]="LSN","PCS","")</f>
        <v/>
      </c>
      <c r="AC200" s="40">
        <f>db[[#This Row],[QTY B]]*IF(db[[#This Row],[QTY TG]]="",1,db[[#This Row],[QTY TG]])*IF(db[[#This Row],[QTY K]]="",1,db[[#This Row],[QTY K]])</f>
        <v>72</v>
      </c>
      <c r="AD200" s="40" t="str">
        <f>IF(db[[#This Row],[STN K]]="",IF(db[[#This Row],[STN TG]]="",db[[#This Row],[STN B]],db[[#This Row],[STN TG]]),db[[#This Row],[STN K]])</f>
        <v>PCS</v>
      </c>
      <c r="AE200" s="40"/>
    </row>
    <row r="201" spans="1:31" ht="16.5" customHeight="1" x14ac:dyDescent="0.25">
      <c r="A201" s="40">
        <f t="shared" si="3"/>
        <v>200</v>
      </c>
      <c r="B201" s="2" t="str">
        <f>LOWER(SUBSTITUTE(SUBSTITUTE(SUBSTITUTE(SUBSTITUTE(SUBSTITUTE(SUBSTITUTE(SUBSTITUTE(SUBSTITUTE(db[[#This Row],[NB BM]]," ",),".",""),"-",""),"(",""),")",""),"/",""),"""",""),"+",""))</f>
        <v>bna5jkm516biru</v>
      </c>
      <c r="C201" s="2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D201" s="2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E20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bna5jkm516biru72pcsartomoro</v>
      </c>
      <c r="F20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bindera5mhptm516bluejku72pcs</v>
      </c>
      <c r="G201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bindera5mhptm516bluejkuartomoro</v>
      </c>
      <c r="H20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bindera5mhptm516bluejku72pcsartomoro</v>
      </c>
      <c r="I201" s="2" t="s">
        <v>6369</v>
      </c>
      <c r="J201" s="2" t="s">
        <v>3917</v>
      </c>
      <c r="K201" s="1" t="s">
        <v>3931</v>
      </c>
      <c r="L201" s="2" t="s">
        <v>1335</v>
      </c>
      <c r="M201" s="34" t="e">
        <f>IF(db[[#This Row],[NB NOTA_C]]="","",COUNTIF([2]!B_MSK[concat],db[[#This Row],[NB NOTA_C]]))</f>
        <v>#REF!</v>
      </c>
      <c r="N201" s="14" t="s">
        <v>1346</v>
      </c>
      <c r="O201" s="2" t="s">
        <v>1390</v>
      </c>
      <c r="P201" s="2" t="s">
        <v>2439</v>
      </c>
      <c r="Q201" s="2" t="s">
        <v>7172</v>
      </c>
      <c r="R201" s="2" t="str">
        <f>IF(db[[#This Row],[QTY/ CTN]]="","",SUBSTITUTE(SUBSTITUTE(SUBSTITUTE(db[[#This Row],[QTY/ CTN]]," ","_",2),"(",""),")","")&amp;"_")</f>
        <v>72 PCS_</v>
      </c>
      <c r="S201" s="2">
        <f>IF(db[[#This Row],[H_QTY/ CTN]]="","",SEARCH("_",db[[#This Row],[H_QTY/ CTN]]))</f>
        <v>7</v>
      </c>
      <c r="T201" s="2">
        <f>IF(db[[#This Row],[H_QTY/ CTN]]="","",LEN(db[[#This Row],[H_QTY/ CTN]]))</f>
        <v>7</v>
      </c>
      <c r="U201" s="41" t="str">
        <f>IF(db[[#This Row],[H_QTY/ CTN]]="","",LEFT(db[[#This Row],[H_QTY/ CTN]],db[[#This Row],[H_1]]-1))</f>
        <v>72 PCS</v>
      </c>
      <c r="V201" s="40" t="str">
        <f>IF(NOT(db[[#This Row],[H_1]]=db[[#This Row],[H_2]]),MID(db[[#This Row],[H_QTY/ CTN]],db[[#This Row],[H_1]]+1,db[[#This Row],[H_2]]-db[[#This Row],[H_1]]-1),"")</f>
        <v/>
      </c>
      <c r="W201" s="40" t="str">
        <f>IF(db[[#This Row],[QTY/ CTN B]]="","",LEFT(db[[#This Row],[QTY/ CTN B]],SEARCH(" ",db[[#This Row],[QTY/ CTN B]],1)-1))</f>
        <v>72</v>
      </c>
      <c r="X201" s="40" t="str">
        <f>IF(db[[#This Row],[QTY/ CTN B]]="","",RIGHT(db[[#This Row],[QTY/ CTN B]],LEN(db[[#This Row],[QTY/ CTN B]])-SEARCH(" ",db[[#This Row],[QTY/ CTN B]],1)))</f>
        <v>PCS</v>
      </c>
      <c r="Y201" s="40" t="str">
        <f>IF(db[[#This Row],[QTY/ CTN TG]]="",IF(db[[#This Row],[STN TG]]="","",12),LEFT(db[[#This Row],[QTY/ CTN TG]],SEARCH(" ",db[[#This Row],[QTY/ CTN TG]],1)-1))</f>
        <v/>
      </c>
      <c r="Z2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1" s="40" t="str">
        <f>IF(db[[#This Row],[STN K]]="","",IF(db[[#This Row],[STN TG]]="LSN",12,""))</f>
        <v/>
      </c>
      <c r="AB201" s="40" t="str">
        <f>IF(db[[#This Row],[STN TG]]="LSN","PCS","")</f>
        <v/>
      </c>
      <c r="AC201" s="40">
        <f>db[[#This Row],[QTY B]]*IF(db[[#This Row],[QTY TG]]="",1,db[[#This Row],[QTY TG]])*IF(db[[#This Row],[QTY K]]="",1,db[[#This Row],[QTY K]])</f>
        <v>72</v>
      </c>
      <c r="AD201" s="40" t="str">
        <f>IF(db[[#This Row],[STN K]]="",IF(db[[#This Row],[STN TG]]="",db[[#This Row],[STN B]],db[[#This Row],[STN TG]]),db[[#This Row],[STN K]])</f>
        <v>PCS</v>
      </c>
      <c r="AE201" s="40"/>
    </row>
    <row r="202" spans="1:31" ht="16.5" customHeight="1" x14ac:dyDescent="0.25">
      <c r="A202" s="40">
        <f t="shared" si="3"/>
        <v>201</v>
      </c>
      <c r="B202" s="2" t="str">
        <f>LOWER(SUBSTITUTE(SUBSTITUTE(SUBSTITUTE(SUBSTITUTE(SUBSTITUTE(SUBSTITUTE(SUBSTITUTE(SUBSTITUTE(db[[#This Row],[NB BM]]," ",),".",""),"-",""),"(",""),")",""),"/",""),"""",""),"+",""))</f>
        <v>bna5jkm516hijau</v>
      </c>
      <c r="C202" s="2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D202" s="2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E20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bna5jkm516hijau72pcsartomoro</v>
      </c>
      <c r="F20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bindera5mhptm516greenjku72pcs</v>
      </c>
      <c r="G202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bindera5mhptm516greenjkuartomoro</v>
      </c>
      <c r="H20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bindera5mhptm516greenjku72pcsartomoro</v>
      </c>
      <c r="I202" s="2" t="s">
        <v>6370</v>
      </c>
      <c r="J202" s="2" t="s">
        <v>3918</v>
      </c>
      <c r="K202" s="14" t="s">
        <v>3932</v>
      </c>
      <c r="L202" s="2" t="s">
        <v>1335</v>
      </c>
      <c r="M202" s="34" t="e">
        <f>IF(db[[#This Row],[NB NOTA_C]]="","",COUNTIF([2]!B_MSK[concat],db[[#This Row],[NB NOTA_C]]))</f>
        <v>#REF!</v>
      </c>
      <c r="N202" s="14" t="s">
        <v>1346</v>
      </c>
      <c r="O202" s="2" t="s">
        <v>1390</v>
      </c>
      <c r="P202" s="2" t="s">
        <v>2439</v>
      </c>
      <c r="R202" s="2" t="str">
        <f>IF(db[[#This Row],[QTY/ CTN]]="","",SUBSTITUTE(SUBSTITUTE(SUBSTITUTE(db[[#This Row],[QTY/ CTN]]," ","_",2),"(",""),")","")&amp;"_")</f>
        <v>72 PCS_</v>
      </c>
      <c r="S202" s="2">
        <f>IF(db[[#This Row],[H_QTY/ CTN]]="","",SEARCH("_",db[[#This Row],[H_QTY/ CTN]]))</f>
        <v>7</v>
      </c>
      <c r="T202" s="2">
        <f>IF(db[[#This Row],[H_QTY/ CTN]]="","",LEN(db[[#This Row],[H_QTY/ CTN]]))</f>
        <v>7</v>
      </c>
      <c r="U202" s="41" t="str">
        <f>IF(db[[#This Row],[H_QTY/ CTN]]="","",LEFT(db[[#This Row],[H_QTY/ CTN]],db[[#This Row],[H_1]]-1))</f>
        <v>72 PCS</v>
      </c>
      <c r="V202" s="40" t="str">
        <f>IF(NOT(db[[#This Row],[H_1]]=db[[#This Row],[H_2]]),MID(db[[#This Row],[H_QTY/ CTN]],db[[#This Row],[H_1]]+1,db[[#This Row],[H_2]]-db[[#This Row],[H_1]]-1),"")</f>
        <v/>
      </c>
      <c r="W202" s="40" t="str">
        <f>IF(db[[#This Row],[QTY/ CTN B]]="","",LEFT(db[[#This Row],[QTY/ CTN B]],SEARCH(" ",db[[#This Row],[QTY/ CTN B]],1)-1))</f>
        <v>72</v>
      </c>
      <c r="X202" s="40" t="str">
        <f>IF(db[[#This Row],[QTY/ CTN B]]="","",RIGHT(db[[#This Row],[QTY/ CTN B]],LEN(db[[#This Row],[QTY/ CTN B]])-SEARCH(" ",db[[#This Row],[QTY/ CTN B]],1)))</f>
        <v>PCS</v>
      </c>
      <c r="Y202" s="40" t="str">
        <f>IF(db[[#This Row],[QTY/ CTN TG]]="",IF(db[[#This Row],[STN TG]]="","",12),LEFT(db[[#This Row],[QTY/ CTN TG]],SEARCH(" ",db[[#This Row],[QTY/ CTN TG]],1)-1))</f>
        <v/>
      </c>
      <c r="Z2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" s="40" t="str">
        <f>IF(db[[#This Row],[STN K]]="","",IF(db[[#This Row],[STN TG]]="LSN",12,""))</f>
        <v/>
      </c>
      <c r="AB202" s="40" t="str">
        <f>IF(db[[#This Row],[STN TG]]="LSN","PCS","")</f>
        <v/>
      </c>
      <c r="AC202" s="40">
        <f>db[[#This Row],[QTY B]]*IF(db[[#This Row],[QTY TG]]="",1,db[[#This Row],[QTY TG]])*IF(db[[#This Row],[QTY K]]="",1,db[[#This Row],[QTY K]])</f>
        <v>72</v>
      </c>
      <c r="AD202" s="40" t="str">
        <f>IF(db[[#This Row],[STN K]]="",IF(db[[#This Row],[STN TG]]="",db[[#This Row],[STN B]],db[[#This Row],[STN TG]]),db[[#This Row],[STN K]])</f>
        <v>PCS</v>
      </c>
      <c r="AE202" s="40"/>
    </row>
    <row r="203" spans="1:31" ht="16.5" customHeight="1" x14ac:dyDescent="0.25">
      <c r="A203" s="40">
        <f t="shared" si="3"/>
        <v>202</v>
      </c>
      <c r="B203" s="2" t="str">
        <f>LOWER(SUBSTITUTE(SUBSTITUTE(SUBSTITUTE(SUBSTITUTE(SUBSTITUTE(SUBSTITUTE(SUBSTITUTE(SUBSTITUTE(db[[#This Row],[NB BM]]," ",),".",""),"-",""),"(",""),")",""),"/",""),"""",""),"+",""))</f>
        <v>bna5jkm516pink</v>
      </c>
      <c r="C203" s="2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D203" s="2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E20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bna5jkm516pink72pcsartomoro</v>
      </c>
      <c r="F20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bindera5mhptm516pinkjku72pcs</v>
      </c>
      <c r="G203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bindera5mhptm516pinkjkuartomoro</v>
      </c>
      <c r="H20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bindera5mhptm516pinkjku72pcsartomoro</v>
      </c>
      <c r="I203" s="2" t="s">
        <v>6371</v>
      </c>
      <c r="J203" s="2" t="s">
        <v>3919</v>
      </c>
      <c r="K203" s="14" t="s">
        <v>3933</v>
      </c>
      <c r="L203" s="2" t="s">
        <v>1335</v>
      </c>
      <c r="M203" s="34" t="e">
        <f>IF(db[[#This Row],[NB NOTA_C]]="","",COUNTIF([2]!B_MSK[concat],db[[#This Row],[NB NOTA_C]]))</f>
        <v>#REF!</v>
      </c>
      <c r="N203" s="14" t="s">
        <v>1346</v>
      </c>
      <c r="O203" s="2" t="s">
        <v>1390</v>
      </c>
      <c r="P203" s="2" t="s">
        <v>2439</v>
      </c>
      <c r="R203" s="2" t="str">
        <f>IF(db[[#This Row],[QTY/ CTN]]="","",SUBSTITUTE(SUBSTITUTE(SUBSTITUTE(db[[#This Row],[QTY/ CTN]]," ","_",2),"(",""),")","")&amp;"_")</f>
        <v>72 PCS_</v>
      </c>
      <c r="S203" s="2">
        <f>IF(db[[#This Row],[H_QTY/ CTN]]="","",SEARCH("_",db[[#This Row],[H_QTY/ CTN]]))</f>
        <v>7</v>
      </c>
      <c r="T203" s="2">
        <f>IF(db[[#This Row],[H_QTY/ CTN]]="","",LEN(db[[#This Row],[H_QTY/ CTN]]))</f>
        <v>7</v>
      </c>
      <c r="U203" s="41" t="str">
        <f>IF(db[[#This Row],[H_QTY/ CTN]]="","",LEFT(db[[#This Row],[H_QTY/ CTN]],db[[#This Row],[H_1]]-1))</f>
        <v>72 PCS</v>
      </c>
      <c r="V203" s="40" t="str">
        <f>IF(NOT(db[[#This Row],[H_1]]=db[[#This Row],[H_2]]),MID(db[[#This Row],[H_QTY/ CTN]],db[[#This Row],[H_1]]+1,db[[#This Row],[H_2]]-db[[#This Row],[H_1]]-1),"")</f>
        <v/>
      </c>
      <c r="W203" s="40" t="str">
        <f>IF(db[[#This Row],[QTY/ CTN B]]="","",LEFT(db[[#This Row],[QTY/ CTN B]],SEARCH(" ",db[[#This Row],[QTY/ CTN B]],1)-1))</f>
        <v>72</v>
      </c>
      <c r="X203" s="40" t="str">
        <f>IF(db[[#This Row],[QTY/ CTN B]]="","",RIGHT(db[[#This Row],[QTY/ CTN B]],LEN(db[[#This Row],[QTY/ CTN B]])-SEARCH(" ",db[[#This Row],[QTY/ CTN B]],1)))</f>
        <v>PCS</v>
      </c>
      <c r="Y203" s="40" t="str">
        <f>IF(db[[#This Row],[QTY/ CTN TG]]="",IF(db[[#This Row],[STN TG]]="","",12),LEFT(db[[#This Row],[QTY/ CTN TG]],SEARCH(" ",db[[#This Row],[QTY/ CTN TG]],1)-1))</f>
        <v/>
      </c>
      <c r="Z2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" s="40" t="str">
        <f>IF(db[[#This Row],[STN K]]="","",IF(db[[#This Row],[STN TG]]="LSN",12,""))</f>
        <v/>
      </c>
      <c r="AB203" s="40" t="str">
        <f>IF(db[[#This Row],[STN TG]]="LSN","PCS","")</f>
        <v/>
      </c>
      <c r="AC203" s="40">
        <f>db[[#This Row],[QTY B]]*IF(db[[#This Row],[QTY TG]]="",1,db[[#This Row],[QTY TG]])*IF(db[[#This Row],[QTY K]]="",1,db[[#This Row],[QTY K]])</f>
        <v>72</v>
      </c>
      <c r="AD203" s="40" t="str">
        <f>IF(db[[#This Row],[STN K]]="",IF(db[[#This Row],[STN TG]]="",db[[#This Row],[STN B]],db[[#This Row],[STN TG]]),db[[#This Row],[STN K]])</f>
        <v>PCS</v>
      </c>
      <c r="AE203" s="40"/>
    </row>
    <row r="204" spans="1:31" ht="16.5" customHeight="1" x14ac:dyDescent="0.25">
      <c r="A204" s="40">
        <f t="shared" si="3"/>
        <v>203</v>
      </c>
      <c r="B204" s="6" t="str">
        <f>LOWER(SUBSTITUTE(SUBSTITUTE(SUBSTITUTE(SUBSTITUTE(SUBSTITUTE(SUBSTITUTE(SUBSTITUTE(SUBSTITUTE(db[[#This Row],[NB BM]]," ",),".",""),"-",""),"(",""),")",""),"/",""),"""",""),"+",""))</f>
        <v>bna5jkm516ungu</v>
      </c>
      <c r="C204" s="6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D204" s="6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E204" s="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bna5jkm516ungu72pcsartomoro</v>
      </c>
      <c r="F204" s="6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bindera5mhptm516purplejku72pcs</v>
      </c>
      <c r="G204" s="6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bindera5mhptm516purplejkuartomoro</v>
      </c>
      <c r="H204" s="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bindera5mhptm516purplejku72pcsartomoro</v>
      </c>
      <c r="I204" s="6" t="s">
        <v>6372</v>
      </c>
      <c r="J204" s="6" t="s">
        <v>3920</v>
      </c>
      <c r="K204" s="1" t="s">
        <v>3934</v>
      </c>
      <c r="L204" s="2" t="s">
        <v>1335</v>
      </c>
      <c r="M204" s="34" t="e">
        <f>IF(db[[#This Row],[NB NOTA_C]]="","",COUNTIF([2]!B_MSK[concat],db[[#This Row],[NB NOTA_C]]))</f>
        <v>#REF!</v>
      </c>
      <c r="N204" s="14" t="s">
        <v>1346</v>
      </c>
      <c r="O204" s="2" t="s">
        <v>1390</v>
      </c>
      <c r="P204" s="2" t="s">
        <v>2439</v>
      </c>
      <c r="R204" s="2" t="str">
        <f>IF(db[[#This Row],[QTY/ CTN]]="","",SUBSTITUTE(SUBSTITUTE(SUBSTITUTE(db[[#This Row],[QTY/ CTN]]," ","_",2),"(",""),")","")&amp;"_")</f>
        <v>72 PCS_</v>
      </c>
      <c r="S204" s="2">
        <f>IF(db[[#This Row],[H_QTY/ CTN]]="","",SEARCH("_",db[[#This Row],[H_QTY/ CTN]]))</f>
        <v>7</v>
      </c>
      <c r="T204" s="2">
        <f>IF(db[[#This Row],[H_QTY/ CTN]]="","",LEN(db[[#This Row],[H_QTY/ CTN]]))</f>
        <v>7</v>
      </c>
      <c r="U204" s="41" t="str">
        <f>IF(db[[#This Row],[H_QTY/ CTN]]="","",LEFT(db[[#This Row],[H_QTY/ CTN]],db[[#This Row],[H_1]]-1))</f>
        <v>72 PCS</v>
      </c>
      <c r="V204" s="40" t="str">
        <f>IF(NOT(db[[#This Row],[H_1]]=db[[#This Row],[H_2]]),MID(db[[#This Row],[H_QTY/ CTN]],db[[#This Row],[H_1]]+1,db[[#This Row],[H_2]]-db[[#This Row],[H_1]]-1),"")</f>
        <v/>
      </c>
      <c r="W204" s="40" t="str">
        <f>IF(db[[#This Row],[QTY/ CTN B]]="","",LEFT(db[[#This Row],[QTY/ CTN B]],SEARCH(" ",db[[#This Row],[QTY/ CTN B]],1)-1))</f>
        <v>72</v>
      </c>
      <c r="X204" s="40" t="str">
        <f>IF(db[[#This Row],[QTY/ CTN B]]="","",RIGHT(db[[#This Row],[QTY/ CTN B]],LEN(db[[#This Row],[QTY/ CTN B]])-SEARCH(" ",db[[#This Row],[QTY/ CTN B]],1)))</f>
        <v>PCS</v>
      </c>
      <c r="Y204" s="40" t="str">
        <f>IF(db[[#This Row],[QTY/ CTN TG]]="",IF(db[[#This Row],[STN TG]]="","",12),LEFT(db[[#This Row],[QTY/ CTN TG]],SEARCH(" ",db[[#This Row],[QTY/ CTN TG]],1)-1))</f>
        <v/>
      </c>
      <c r="Z2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4" s="40" t="str">
        <f>IF(db[[#This Row],[STN K]]="","",IF(db[[#This Row],[STN TG]]="LSN",12,""))</f>
        <v/>
      </c>
      <c r="AB204" s="40" t="str">
        <f>IF(db[[#This Row],[STN TG]]="LSN","PCS","")</f>
        <v/>
      </c>
      <c r="AC204" s="40">
        <f>db[[#This Row],[QTY B]]*IF(db[[#This Row],[QTY TG]]="",1,db[[#This Row],[QTY TG]])*IF(db[[#This Row],[QTY K]]="",1,db[[#This Row],[QTY K]])</f>
        <v>72</v>
      </c>
      <c r="AD204" s="40" t="str">
        <f>IF(db[[#This Row],[STN K]]="",IF(db[[#This Row],[STN TG]]="",db[[#This Row],[STN B]],db[[#This Row],[STN TG]]),db[[#This Row],[STN K]])</f>
        <v>PCS</v>
      </c>
      <c r="AE204" s="40"/>
    </row>
    <row r="205" spans="1:31" ht="16.5" customHeight="1" x14ac:dyDescent="0.25">
      <c r="A205" s="40">
        <f t="shared" si="3"/>
        <v>204</v>
      </c>
      <c r="B205" s="2" t="str">
        <f>LOWER(SUBSTITUTE(SUBSTITUTE(SUBSTITUTE(SUBSTITUTE(SUBSTITUTE(SUBSTITUTE(SUBSTITUTE(SUBSTITUTE(db[[#This Row],[NB BM]]," ",),".",""),"-",""),"(",""),")",""),"/",""),"""",""),"+",""))</f>
        <v>bna5jk517biru</v>
      </c>
      <c r="C205" s="2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D205" s="2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E20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bna5jk517biru72pcsartomoro</v>
      </c>
      <c r="F20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bindera5mhptsm517bluejku72pcs</v>
      </c>
      <c r="G205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bindera5mhptsm517bluejkuartomoro</v>
      </c>
      <c r="H20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bindera5mhptsm517bluejku72pcsartomoro</v>
      </c>
      <c r="I205" s="2" t="s">
        <v>6335</v>
      </c>
      <c r="J205" s="2" t="s">
        <v>9</v>
      </c>
      <c r="K205" s="1" t="s">
        <v>3945</v>
      </c>
      <c r="L205" s="2" t="s">
        <v>1335</v>
      </c>
      <c r="M205" s="34" t="e">
        <f>IF(db[[#This Row],[NB NOTA_C]]="","",COUNTIF([2]!B_MSK[concat],db[[#This Row],[NB NOTA_C]]))</f>
        <v>#REF!</v>
      </c>
      <c r="N205" s="14" t="s">
        <v>1346</v>
      </c>
      <c r="O205" s="2" t="s">
        <v>1390</v>
      </c>
      <c r="P205" s="2" t="s">
        <v>2439</v>
      </c>
      <c r="R205" s="2" t="str">
        <f>IF(db[[#This Row],[QTY/ CTN]]="","",SUBSTITUTE(SUBSTITUTE(SUBSTITUTE(db[[#This Row],[QTY/ CTN]]," ","_",2),"(",""),")","")&amp;"_")</f>
        <v>72 PCS_</v>
      </c>
      <c r="S205" s="2">
        <f>IF(db[[#This Row],[H_QTY/ CTN]]="","",SEARCH("_",db[[#This Row],[H_QTY/ CTN]]))</f>
        <v>7</v>
      </c>
      <c r="T205" s="2">
        <f>IF(db[[#This Row],[H_QTY/ CTN]]="","",LEN(db[[#This Row],[H_QTY/ CTN]]))</f>
        <v>7</v>
      </c>
      <c r="U205" s="41" t="str">
        <f>IF(db[[#This Row],[H_QTY/ CTN]]="","",LEFT(db[[#This Row],[H_QTY/ CTN]],db[[#This Row],[H_1]]-1))</f>
        <v>72 PCS</v>
      </c>
      <c r="V205" s="40" t="str">
        <f>IF(NOT(db[[#This Row],[H_1]]=db[[#This Row],[H_2]]),MID(db[[#This Row],[H_QTY/ CTN]],db[[#This Row],[H_1]]+1,db[[#This Row],[H_2]]-db[[#This Row],[H_1]]-1),"")</f>
        <v/>
      </c>
      <c r="W205" s="40" t="str">
        <f>IF(db[[#This Row],[QTY/ CTN B]]="","",LEFT(db[[#This Row],[QTY/ CTN B]],SEARCH(" ",db[[#This Row],[QTY/ CTN B]],1)-1))</f>
        <v>72</v>
      </c>
      <c r="X205" s="40" t="str">
        <f>IF(db[[#This Row],[QTY/ CTN B]]="","",RIGHT(db[[#This Row],[QTY/ CTN B]],LEN(db[[#This Row],[QTY/ CTN B]])-SEARCH(" ",db[[#This Row],[QTY/ CTN B]],1)))</f>
        <v>PCS</v>
      </c>
      <c r="Y205" s="40" t="str">
        <f>IF(db[[#This Row],[QTY/ CTN TG]]="",IF(db[[#This Row],[STN TG]]="","",12),LEFT(db[[#This Row],[QTY/ CTN TG]],SEARCH(" ",db[[#This Row],[QTY/ CTN TG]],1)-1))</f>
        <v/>
      </c>
      <c r="Z2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" s="40" t="str">
        <f>IF(db[[#This Row],[STN K]]="","",IF(db[[#This Row],[STN TG]]="LSN",12,""))</f>
        <v/>
      </c>
      <c r="AB205" s="40" t="str">
        <f>IF(db[[#This Row],[STN TG]]="LSN","PCS","")</f>
        <v/>
      </c>
      <c r="AC205" s="40">
        <f>db[[#This Row],[QTY B]]*IF(db[[#This Row],[QTY TG]]="",1,db[[#This Row],[QTY TG]])*IF(db[[#This Row],[QTY K]]="",1,db[[#This Row],[QTY K]])</f>
        <v>72</v>
      </c>
      <c r="AD205" s="40" t="str">
        <f>IF(db[[#This Row],[STN K]]="",IF(db[[#This Row],[STN TG]]="",db[[#This Row],[STN B]],db[[#This Row],[STN TG]]),db[[#This Row],[STN K]])</f>
        <v>PCS</v>
      </c>
      <c r="AE205" s="40"/>
    </row>
    <row r="206" spans="1:31" ht="16.5" customHeight="1" x14ac:dyDescent="0.25">
      <c r="A206" s="40">
        <f t="shared" si="3"/>
        <v>205</v>
      </c>
      <c r="B206" s="2" t="str">
        <f>LOWER(SUBSTITUTE(SUBSTITUTE(SUBSTITUTE(SUBSTITUTE(SUBSTITUTE(SUBSTITUTE(SUBSTITUTE(SUBSTITUTE(db[[#This Row],[NB BM]]," ",),".",""),"-",""),"(",""),")",""),"/",""),"""",""),"+",""))</f>
        <v>bna5jk517hijau</v>
      </c>
      <c r="C206" s="2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D206" s="2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E20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bna5jk517hijau72pcsartomoro</v>
      </c>
      <c r="F20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bindera5mhptsm517greenjku72pcs</v>
      </c>
      <c r="G206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bindera5mhptsm517greenjkuartomoro</v>
      </c>
      <c r="H20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bindera5mhptsm517greenjku72pcsartomoro</v>
      </c>
      <c r="I206" s="2" t="s">
        <v>6336</v>
      </c>
      <c r="J206" s="2" t="s">
        <v>10</v>
      </c>
      <c r="K206" s="1" t="s">
        <v>3992</v>
      </c>
      <c r="L206" s="2" t="s">
        <v>1335</v>
      </c>
      <c r="M206" s="34" t="e">
        <f>IF(db[[#This Row],[NB NOTA_C]]="","",COUNTIF([2]!B_MSK[concat],db[[#This Row],[NB NOTA_C]]))</f>
        <v>#REF!</v>
      </c>
      <c r="N206" s="14" t="s">
        <v>1346</v>
      </c>
      <c r="O206" s="2" t="s">
        <v>1390</v>
      </c>
      <c r="P206" s="2" t="s">
        <v>2439</v>
      </c>
      <c r="R206" s="2" t="str">
        <f>IF(db[[#This Row],[QTY/ CTN]]="","",SUBSTITUTE(SUBSTITUTE(SUBSTITUTE(db[[#This Row],[QTY/ CTN]]," ","_",2),"(",""),")","")&amp;"_")</f>
        <v>72 PCS_</v>
      </c>
      <c r="S206" s="2">
        <f>IF(db[[#This Row],[H_QTY/ CTN]]="","",SEARCH("_",db[[#This Row],[H_QTY/ CTN]]))</f>
        <v>7</v>
      </c>
      <c r="T206" s="2">
        <f>IF(db[[#This Row],[H_QTY/ CTN]]="","",LEN(db[[#This Row],[H_QTY/ CTN]]))</f>
        <v>7</v>
      </c>
      <c r="U206" s="41" t="str">
        <f>IF(db[[#This Row],[H_QTY/ CTN]]="","",LEFT(db[[#This Row],[H_QTY/ CTN]],db[[#This Row],[H_1]]-1))</f>
        <v>72 PCS</v>
      </c>
      <c r="V206" s="40" t="str">
        <f>IF(NOT(db[[#This Row],[H_1]]=db[[#This Row],[H_2]]),MID(db[[#This Row],[H_QTY/ CTN]],db[[#This Row],[H_1]]+1,db[[#This Row],[H_2]]-db[[#This Row],[H_1]]-1),"")</f>
        <v/>
      </c>
      <c r="W206" s="40" t="str">
        <f>IF(db[[#This Row],[QTY/ CTN B]]="","",LEFT(db[[#This Row],[QTY/ CTN B]],SEARCH(" ",db[[#This Row],[QTY/ CTN B]],1)-1))</f>
        <v>72</v>
      </c>
      <c r="X206" s="40" t="str">
        <f>IF(db[[#This Row],[QTY/ CTN B]]="","",RIGHT(db[[#This Row],[QTY/ CTN B]],LEN(db[[#This Row],[QTY/ CTN B]])-SEARCH(" ",db[[#This Row],[QTY/ CTN B]],1)))</f>
        <v>PCS</v>
      </c>
      <c r="Y206" s="40" t="str">
        <f>IF(db[[#This Row],[QTY/ CTN TG]]="",IF(db[[#This Row],[STN TG]]="","",12),LEFT(db[[#This Row],[QTY/ CTN TG]],SEARCH(" ",db[[#This Row],[QTY/ CTN TG]],1)-1))</f>
        <v/>
      </c>
      <c r="Z2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" s="40" t="str">
        <f>IF(db[[#This Row],[STN K]]="","",IF(db[[#This Row],[STN TG]]="LSN",12,""))</f>
        <v/>
      </c>
      <c r="AB206" s="40" t="str">
        <f>IF(db[[#This Row],[STN TG]]="LSN","PCS","")</f>
        <v/>
      </c>
      <c r="AC206" s="40">
        <f>db[[#This Row],[QTY B]]*IF(db[[#This Row],[QTY TG]]="",1,db[[#This Row],[QTY TG]])*IF(db[[#This Row],[QTY K]]="",1,db[[#This Row],[QTY K]])</f>
        <v>72</v>
      </c>
      <c r="AD206" s="40" t="str">
        <f>IF(db[[#This Row],[STN K]]="",IF(db[[#This Row],[STN TG]]="",db[[#This Row],[STN B]],db[[#This Row],[STN TG]]),db[[#This Row],[STN K]])</f>
        <v>PCS</v>
      </c>
      <c r="AE206" s="40"/>
    </row>
    <row r="207" spans="1:31" ht="16.5" customHeight="1" x14ac:dyDescent="0.25">
      <c r="A207" s="40">
        <f t="shared" si="3"/>
        <v>206</v>
      </c>
      <c r="B207" s="2" t="str">
        <f>LOWER(SUBSTITUTE(SUBSTITUTE(SUBSTITUTE(SUBSTITUTE(SUBSTITUTE(SUBSTITUTE(SUBSTITUTE(SUBSTITUTE(db[[#This Row],[NB BM]]," ",),".",""),"-",""),"(",""),")",""),"/",""),"""",""),"+",""))</f>
        <v>bna5jk517pink</v>
      </c>
      <c r="C207" s="2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D207" s="2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E20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bna5jk517pink72pcsartomoro</v>
      </c>
      <c r="F20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bindera5mhptsm517pinkjku72pcs</v>
      </c>
      <c r="G207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bindera5mhptsm517pinkjkuartomoro</v>
      </c>
      <c r="H20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bindera5mhptsm517pinkjku72pcsartomoro</v>
      </c>
      <c r="I207" s="2" t="s">
        <v>6337</v>
      </c>
      <c r="J207" s="2" t="s">
        <v>11</v>
      </c>
      <c r="K207" s="1" t="s">
        <v>3946</v>
      </c>
      <c r="L207" s="2" t="s">
        <v>1335</v>
      </c>
      <c r="M207" s="34" t="e">
        <f>IF(db[[#This Row],[NB NOTA_C]]="","",COUNTIF([2]!B_MSK[concat],db[[#This Row],[NB NOTA_C]]))</f>
        <v>#REF!</v>
      </c>
      <c r="N207" s="14" t="s">
        <v>1346</v>
      </c>
      <c r="O207" s="2" t="s">
        <v>1390</v>
      </c>
      <c r="P207" s="2" t="s">
        <v>2439</v>
      </c>
      <c r="R207" s="2" t="str">
        <f>IF(db[[#This Row],[QTY/ CTN]]="","",SUBSTITUTE(SUBSTITUTE(SUBSTITUTE(db[[#This Row],[QTY/ CTN]]," ","_",2),"(",""),")","")&amp;"_")</f>
        <v>72 PCS_</v>
      </c>
      <c r="S207" s="2">
        <f>IF(db[[#This Row],[H_QTY/ CTN]]="","",SEARCH("_",db[[#This Row],[H_QTY/ CTN]]))</f>
        <v>7</v>
      </c>
      <c r="T207" s="2">
        <f>IF(db[[#This Row],[H_QTY/ CTN]]="","",LEN(db[[#This Row],[H_QTY/ CTN]]))</f>
        <v>7</v>
      </c>
      <c r="U207" s="41" t="str">
        <f>IF(db[[#This Row],[H_QTY/ CTN]]="","",LEFT(db[[#This Row],[H_QTY/ CTN]],db[[#This Row],[H_1]]-1))</f>
        <v>72 PCS</v>
      </c>
      <c r="V207" s="40" t="str">
        <f>IF(NOT(db[[#This Row],[H_1]]=db[[#This Row],[H_2]]),MID(db[[#This Row],[H_QTY/ CTN]],db[[#This Row],[H_1]]+1,db[[#This Row],[H_2]]-db[[#This Row],[H_1]]-1),"")</f>
        <v/>
      </c>
      <c r="W207" s="40" t="str">
        <f>IF(db[[#This Row],[QTY/ CTN B]]="","",LEFT(db[[#This Row],[QTY/ CTN B]],SEARCH(" ",db[[#This Row],[QTY/ CTN B]],1)-1))</f>
        <v>72</v>
      </c>
      <c r="X207" s="40" t="str">
        <f>IF(db[[#This Row],[QTY/ CTN B]]="","",RIGHT(db[[#This Row],[QTY/ CTN B]],LEN(db[[#This Row],[QTY/ CTN B]])-SEARCH(" ",db[[#This Row],[QTY/ CTN B]],1)))</f>
        <v>PCS</v>
      </c>
      <c r="Y207" s="40" t="str">
        <f>IF(db[[#This Row],[QTY/ CTN TG]]="",IF(db[[#This Row],[STN TG]]="","",12),LEFT(db[[#This Row],[QTY/ CTN TG]],SEARCH(" ",db[[#This Row],[QTY/ CTN TG]],1)-1))</f>
        <v/>
      </c>
      <c r="Z2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" s="40" t="str">
        <f>IF(db[[#This Row],[STN K]]="","",IF(db[[#This Row],[STN TG]]="LSN",12,""))</f>
        <v/>
      </c>
      <c r="AB207" s="40" t="str">
        <f>IF(db[[#This Row],[STN TG]]="LSN","PCS","")</f>
        <v/>
      </c>
      <c r="AC207" s="40">
        <f>db[[#This Row],[QTY B]]*IF(db[[#This Row],[QTY TG]]="",1,db[[#This Row],[QTY TG]])*IF(db[[#This Row],[QTY K]]="",1,db[[#This Row],[QTY K]])</f>
        <v>72</v>
      </c>
      <c r="AD207" s="40" t="str">
        <f>IF(db[[#This Row],[STN K]]="",IF(db[[#This Row],[STN TG]]="",db[[#This Row],[STN B]],db[[#This Row],[STN TG]]),db[[#This Row],[STN K]])</f>
        <v>PCS</v>
      </c>
      <c r="AE207" s="40"/>
    </row>
    <row r="208" spans="1:31" ht="16.5" customHeight="1" x14ac:dyDescent="0.25">
      <c r="A208" s="40">
        <f t="shared" si="3"/>
        <v>207</v>
      </c>
      <c r="B208" s="2" t="str">
        <f>LOWER(SUBSTITUTE(SUBSTITUTE(SUBSTITUTE(SUBSTITUTE(SUBSTITUTE(SUBSTITUTE(SUBSTITUTE(SUBSTITUTE(db[[#This Row],[NB BM]]," ",),".",""),"-",""),"(",""),")",""),"/",""),"""",""),"+",""))</f>
        <v>bna5jk517ungu</v>
      </c>
      <c r="C208" s="2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D208" s="2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E20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bna5jk517ungu72pcsartomoro</v>
      </c>
      <c r="F20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bindera5mhptsm517purplejku72pcs</v>
      </c>
      <c r="G208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bindera5mhptsm517purplejkuartomoro</v>
      </c>
      <c r="H20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bindera5mhptsm517purplejku72pcsartomoro</v>
      </c>
      <c r="I208" s="2" t="s">
        <v>6338</v>
      </c>
      <c r="J208" s="2" t="s">
        <v>12</v>
      </c>
      <c r="K208" s="1" t="s">
        <v>3993</v>
      </c>
      <c r="L208" s="2" t="s">
        <v>1335</v>
      </c>
      <c r="M208" s="34" t="e">
        <f>IF(db[[#This Row],[NB NOTA_C]]="","",COUNTIF([2]!B_MSK[concat],db[[#This Row],[NB NOTA_C]]))</f>
        <v>#REF!</v>
      </c>
      <c r="N208" s="14" t="s">
        <v>1346</v>
      </c>
      <c r="O208" s="2" t="s">
        <v>1390</v>
      </c>
      <c r="P208" s="2" t="s">
        <v>2439</v>
      </c>
      <c r="R208" s="2" t="str">
        <f>IF(db[[#This Row],[QTY/ CTN]]="","",SUBSTITUTE(SUBSTITUTE(SUBSTITUTE(db[[#This Row],[QTY/ CTN]]," ","_",2),"(",""),")","")&amp;"_")</f>
        <v>72 PCS_</v>
      </c>
      <c r="S208" s="2">
        <f>IF(db[[#This Row],[H_QTY/ CTN]]="","",SEARCH("_",db[[#This Row],[H_QTY/ CTN]]))</f>
        <v>7</v>
      </c>
      <c r="T208" s="2">
        <f>IF(db[[#This Row],[H_QTY/ CTN]]="","",LEN(db[[#This Row],[H_QTY/ CTN]]))</f>
        <v>7</v>
      </c>
      <c r="U208" s="41" t="str">
        <f>IF(db[[#This Row],[H_QTY/ CTN]]="","",LEFT(db[[#This Row],[H_QTY/ CTN]],db[[#This Row],[H_1]]-1))</f>
        <v>72 PCS</v>
      </c>
      <c r="V208" s="40" t="str">
        <f>IF(NOT(db[[#This Row],[H_1]]=db[[#This Row],[H_2]]),MID(db[[#This Row],[H_QTY/ CTN]],db[[#This Row],[H_1]]+1,db[[#This Row],[H_2]]-db[[#This Row],[H_1]]-1),"")</f>
        <v/>
      </c>
      <c r="W208" s="40" t="str">
        <f>IF(db[[#This Row],[QTY/ CTN B]]="","",LEFT(db[[#This Row],[QTY/ CTN B]],SEARCH(" ",db[[#This Row],[QTY/ CTN B]],1)-1))</f>
        <v>72</v>
      </c>
      <c r="X208" s="40" t="str">
        <f>IF(db[[#This Row],[QTY/ CTN B]]="","",RIGHT(db[[#This Row],[QTY/ CTN B]],LEN(db[[#This Row],[QTY/ CTN B]])-SEARCH(" ",db[[#This Row],[QTY/ CTN B]],1)))</f>
        <v>PCS</v>
      </c>
      <c r="Y208" s="40" t="str">
        <f>IF(db[[#This Row],[QTY/ CTN TG]]="",IF(db[[#This Row],[STN TG]]="","",12),LEFT(db[[#This Row],[QTY/ CTN TG]],SEARCH(" ",db[[#This Row],[QTY/ CTN TG]],1)-1))</f>
        <v/>
      </c>
      <c r="Z2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" s="40" t="str">
        <f>IF(db[[#This Row],[STN K]]="","",IF(db[[#This Row],[STN TG]]="LSN",12,""))</f>
        <v/>
      </c>
      <c r="AB208" s="40" t="str">
        <f>IF(db[[#This Row],[STN TG]]="LSN","PCS","")</f>
        <v/>
      </c>
      <c r="AC208" s="40">
        <f>db[[#This Row],[QTY B]]*IF(db[[#This Row],[QTY TG]]="",1,db[[#This Row],[QTY TG]])*IF(db[[#This Row],[QTY K]]="",1,db[[#This Row],[QTY K]])</f>
        <v>72</v>
      </c>
      <c r="AD208" s="40" t="str">
        <f>IF(db[[#This Row],[STN K]]="",IF(db[[#This Row],[STN TG]]="",db[[#This Row],[STN B]],db[[#This Row],[STN TG]]),db[[#This Row],[STN K]])</f>
        <v>PCS</v>
      </c>
      <c r="AE208" s="40"/>
    </row>
    <row r="209" spans="1:31" ht="16.5" customHeight="1" x14ac:dyDescent="0.25">
      <c r="A209" s="40">
        <f t="shared" si="3"/>
        <v>208</v>
      </c>
      <c r="B209" s="5" t="str">
        <f>LOWER(SUBSTITUTE(SUBSTITUTE(SUBSTITUTE(SUBSTITUTE(SUBSTITUTE(SUBSTITUTE(SUBSTITUTE(SUBSTITUTE(db[[#This Row],[NB BM]]," ",),".",""),"-",""),"(",""),")",""),"/",""),"""",""),"+",""))</f>
        <v>bna5jkmhtc518</v>
      </c>
      <c r="C209" s="5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D209" s="5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E20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bna5jkmhtc51872pcsartomoro</v>
      </c>
      <c r="F20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bindera5mhtc518jku72pcs</v>
      </c>
      <c r="G209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bindera5mhtc518jkuartomoro</v>
      </c>
      <c r="H20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bindera5mhtc518jku72pcsartomoro</v>
      </c>
      <c r="I209" s="2" t="s">
        <v>6373</v>
      </c>
      <c r="J209" s="2" t="s">
        <v>3521</v>
      </c>
      <c r="K209" s="14" t="s">
        <v>3531</v>
      </c>
      <c r="L209" s="2" t="s">
        <v>1335</v>
      </c>
      <c r="M209" s="33" t="e">
        <f>IF(db[[#This Row],[NB NOTA_C]]="","",COUNTIF([2]!B_MSK[concat],db[[#This Row],[NB NOTA_C]]))</f>
        <v>#REF!</v>
      </c>
      <c r="N209" s="9" t="s">
        <v>1346</v>
      </c>
      <c r="O209" s="5" t="s">
        <v>1390</v>
      </c>
      <c r="P209" s="2" t="s">
        <v>2439</v>
      </c>
      <c r="Q209" s="5"/>
      <c r="R209" s="5" t="str">
        <f>IF(db[[#This Row],[QTY/ CTN]]="","",SUBSTITUTE(SUBSTITUTE(SUBSTITUTE(db[[#This Row],[QTY/ CTN]]," ","_",2),"(",""),")","")&amp;"_")</f>
        <v>72 PCS_</v>
      </c>
      <c r="S209" s="5">
        <f>IF(db[[#This Row],[H_QTY/ CTN]]="","",SEARCH("_",db[[#This Row],[H_QTY/ CTN]]))</f>
        <v>7</v>
      </c>
      <c r="T209" s="5">
        <f>IF(db[[#This Row],[H_QTY/ CTN]]="","",LEN(db[[#This Row],[H_QTY/ CTN]]))</f>
        <v>7</v>
      </c>
      <c r="U209" s="40" t="str">
        <f>IF(db[[#This Row],[H_QTY/ CTN]]="","",LEFT(db[[#This Row],[H_QTY/ CTN]],db[[#This Row],[H_1]]-1))</f>
        <v>72 PCS</v>
      </c>
      <c r="V209" s="40" t="str">
        <f>IF(NOT(db[[#This Row],[H_1]]=db[[#This Row],[H_2]]),MID(db[[#This Row],[H_QTY/ CTN]],db[[#This Row],[H_1]]+1,db[[#This Row],[H_2]]-db[[#This Row],[H_1]]-1),"")</f>
        <v/>
      </c>
      <c r="W209" s="40" t="str">
        <f>IF(db[[#This Row],[QTY/ CTN B]]="","",LEFT(db[[#This Row],[QTY/ CTN B]],SEARCH(" ",db[[#This Row],[QTY/ CTN B]],1)-1))</f>
        <v>72</v>
      </c>
      <c r="X209" s="40" t="str">
        <f>IF(db[[#This Row],[QTY/ CTN B]]="","",RIGHT(db[[#This Row],[QTY/ CTN B]],LEN(db[[#This Row],[QTY/ CTN B]])-SEARCH(" ",db[[#This Row],[QTY/ CTN B]],1)))</f>
        <v>PCS</v>
      </c>
      <c r="Y209" s="40" t="str">
        <f>IF(db[[#This Row],[QTY/ CTN TG]]="",IF(db[[#This Row],[STN TG]]="","",12),LEFT(db[[#This Row],[QTY/ CTN TG]],SEARCH(" ",db[[#This Row],[QTY/ CTN TG]],1)-1))</f>
        <v/>
      </c>
      <c r="Z2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" s="40" t="str">
        <f>IF(db[[#This Row],[STN K]]="","",IF(db[[#This Row],[STN TG]]="LSN",12,""))</f>
        <v/>
      </c>
      <c r="AB209" s="40" t="str">
        <f>IF(db[[#This Row],[STN TG]]="LSN","PCS","")</f>
        <v/>
      </c>
      <c r="AC209" s="40">
        <f>db[[#This Row],[QTY B]]*IF(db[[#This Row],[QTY TG]]="",1,db[[#This Row],[QTY TG]])*IF(db[[#This Row],[QTY K]]="",1,db[[#This Row],[QTY K]])</f>
        <v>72</v>
      </c>
      <c r="AD209" s="40" t="str">
        <f>IF(db[[#This Row],[STN K]]="",IF(db[[#This Row],[STN TG]]="",db[[#This Row],[STN B]],db[[#This Row],[STN TG]]),db[[#This Row],[STN K]])</f>
        <v>PCS</v>
      </c>
      <c r="AE209" s="40"/>
    </row>
    <row r="210" spans="1:31" ht="16.5" customHeight="1" x14ac:dyDescent="0.25">
      <c r="A210" s="40">
        <f t="shared" si="3"/>
        <v>209</v>
      </c>
      <c r="B210" s="2" t="str">
        <f>LOWER(SUBSTITUTE(SUBSTITUTE(SUBSTITUTE(SUBSTITUTE(SUBSTITUTE(SUBSTITUTE(SUBSTITUTE(SUBSTITUTE(db[[#This Row],[NB BM]]," ",),".",""),"-",""),"(",""),")",""),"/",""),"""",""),"+",""))</f>
        <v>bna5jkm477academy</v>
      </c>
      <c r="C210" s="2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D210" s="2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E21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bna5jkm477academy72pcsartomoro</v>
      </c>
      <c r="F21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bindera5tsacm477academyjku72pcs</v>
      </c>
      <c r="G210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bindera5tsacm477academyjkuartomoro</v>
      </c>
      <c r="H21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bindera5tsacm477academyjku72pcsartomoro</v>
      </c>
      <c r="I210" s="2" t="s">
        <v>6350</v>
      </c>
      <c r="J210" s="2" t="s">
        <v>13</v>
      </c>
      <c r="K210" s="14" t="s">
        <v>14</v>
      </c>
      <c r="L210" s="2" t="s">
        <v>1335</v>
      </c>
      <c r="M210" s="34" t="e">
        <f>IF(db[[#This Row],[NB NOTA_C]]="","",COUNTIF([2]!B_MSK[concat],db[[#This Row],[NB NOTA_C]]))</f>
        <v>#REF!</v>
      </c>
      <c r="N210" s="14" t="s">
        <v>1346</v>
      </c>
      <c r="O210" s="2" t="s">
        <v>1390</v>
      </c>
      <c r="P210" s="2" t="s">
        <v>2439</v>
      </c>
      <c r="R210" s="2" t="str">
        <f>IF(db[[#This Row],[QTY/ CTN]]="","",SUBSTITUTE(SUBSTITUTE(SUBSTITUTE(db[[#This Row],[QTY/ CTN]]," ","_",2),"(",""),")","")&amp;"_")</f>
        <v>72 PCS_</v>
      </c>
      <c r="S210" s="2">
        <f>IF(db[[#This Row],[H_QTY/ CTN]]="","",SEARCH("_",db[[#This Row],[H_QTY/ CTN]]))</f>
        <v>7</v>
      </c>
      <c r="T210" s="2">
        <f>IF(db[[#This Row],[H_QTY/ CTN]]="","",LEN(db[[#This Row],[H_QTY/ CTN]]))</f>
        <v>7</v>
      </c>
      <c r="U210" s="41" t="str">
        <f>IF(db[[#This Row],[H_QTY/ CTN]]="","",LEFT(db[[#This Row],[H_QTY/ CTN]],db[[#This Row],[H_1]]-1))</f>
        <v>72 PCS</v>
      </c>
      <c r="V210" s="40" t="str">
        <f>IF(NOT(db[[#This Row],[H_1]]=db[[#This Row],[H_2]]),MID(db[[#This Row],[H_QTY/ CTN]],db[[#This Row],[H_1]]+1,db[[#This Row],[H_2]]-db[[#This Row],[H_1]]-1),"")</f>
        <v/>
      </c>
      <c r="W210" s="40" t="str">
        <f>IF(db[[#This Row],[QTY/ CTN B]]="","",LEFT(db[[#This Row],[QTY/ CTN B]],SEARCH(" ",db[[#This Row],[QTY/ CTN B]],1)-1))</f>
        <v>72</v>
      </c>
      <c r="X210" s="40" t="str">
        <f>IF(db[[#This Row],[QTY/ CTN B]]="","",RIGHT(db[[#This Row],[QTY/ CTN B]],LEN(db[[#This Row],[QTY/ CTN B]])-SEARCH(" ",db[[#This Row],[QTY/ CTN B]],1)))</f>
        <v>PCS</v>
      </c>
      <c r="Y210" s="40" t="str">
        <f>IF(db[[#This Row],[QTY/ CTN TG]]="",IF(db[[#This Row],[STN TG]]="","",12),LEFT(db[[#This Row],[QTY/ CTN TG]],SEARCH(" ",db[[#This Row],[QTY/ CTN TG]],1)-1))</f>
        <v/>
      </c>
      <c r="Z2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0" s="40" t="str">
        <f>IF(db[[#This Row],[STN K]]="","",IF(db[[#This Row],[STN TG]]="LSN",12,""))</f>
        <v/>
      </c>
      <c r="AB210" s="40" t="str">
        <f>IF(db[[#This Row],[STN TG]]="LSN","PCS","")</f>
        <v/>
      </c>
      <c r="AC210" s="40">
        <f>db[[#This Row],[QTY B]]*IF(db[[#This Row],[QTY TG]]="",1,db[[#This Row],[QTY TG]])*IF(db[[#This Row],[QTY K]]="",1,db[[#This Row],[QTY K]])</f>
        <v>72</v>
      </c>
      <c r="AD210" s="40" t="str">
        <f>IF(db[[#This Row],[STN K]]="",IF(db[[#This Row],[STN TG]]="",db[[#This Row],[STN B]],db[[#This Row],[STN TG]]),db[[#This Row],[STN K]])</f>
        <v>PCS</v>
      </c>
      <c r="AE210" s="40"/>
    </row>
    <row r="211" spans="1:31" ht="16.5" customHeight="1" x14ac:dyDescent="0.25">
      <c r="A211" s="40">
        <f t="shared" si="3"/>
        <v>210</v>
      </c>
      <c r="B211" s="98" t="str">
        <f>LOWER(SUBSTITUTE(SUBSTITUTE(SUBSTITUTE(SUBSTITUTE(SUBSTITUTE(SUBSTITUTE(SUBSTITUTE(SUBSTITUTE(db[[#This Row],[NB BM]]," ",),".",""),"-",""),"(",""),")",""),"/",""),"""",""),"+",""))</f>
        <v>bnjka5tsaff511animalface</v>
      </c>
      <c r="C211" s="98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D211" s="98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E211" s="98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bnjka5tsaff511animalface72pcsartomoro</v>
      </c>
      <c r="F211" s="98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bindera5tsaff511animalfacejkf72pcs</v>
      </c>
      <c r="G211" s="98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bindera5tsaff511animalfacejkfartomoro</v>
      </c>
      <c r="H211" s="98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bindera5tsaff511animalfacejkf72pcsartomoro</v>
      </c>
      <c r="I211" s="66" t="s">
        <v>6400</v>
      </c>
      <c r="J211" s="66" t="s">
        <v>3163</v>
      </c>
      <c r="K211" s="15" t="s">
        <v>3638</v>
      </c>
      <c r="L211" s="2" t="s">
        <v>1335</v>
      </c>
      <c r="M211" s="83" t="e">
        <f>IF(db[[#This Row],[NB NOTA_C]]="","",COUNTIF([2]!B_MSK[concat],db[[#This Row],[NB NOTA_C]]))</f>
        <v>#REF!</v>
      </c>
      <c r="N211" s="84" t="s">
        <v>1346</v>
      </c>
      <c r="O211" s="82" t="s">
        <v>1390</v>
      </c>
      <c r="P211" s="7" t="s">
        <v>2439</v>
      </c>
      <c r="Q211" s="82"/>
      <c r="R211" s="82" t="str">
        <f>IF(db[[#This Row],[QTY/ CTN]]="","",SUBSTITUTE(SUBSTITUTE(SUBSTITUTE(db[[#This Row],[QTY/ CTN]]," ","_",2),"(",""),")","")&amp;"_")</f>
        <v>72 PCS_</v>
      </c>
      <c r="S211" s="82">
        <f>IF(db[[#This Row],[H_QTY/ CTN]]="","",SEARCH("_",db[[#This Row],[H_QTY/ CTN]]))</f>
        <v>7</v>
      </c>
      <c r="T211" s="82">
        <f>IF(db[[#This Row],[H_QTY/ CTN]]="","",LEN(db[[#This Row],[H_QTY/ CTN]]))</f>
        <v>7</v>
      </c>
      <c r="U211" s="85" t="str">
        <f>IF(db[[#This Row],[H_QTY/ CTN]]="","",LEFT(db[[#This Row],[H_QTY/ CTN]],db[[#This Row],[H_1]]-1))</f>
        <v>72 PCS</v>
      </c>
      <c r="V211" s="85" t="str">
        <f>IF(NOT(db[[#This Row],[H_1]]=db[[#This Row],[H_2]]),MID(db[[#This Row],[H_QTY/ CTN]],db[[#This Row],[H_1]]+1,db[[#This Row],[H_2]]-db[[#This Row],[H_1]]-1),"")</f>
        <v/>
      </c>
      <c r="W211" s="40" t="str">
        <f>IF(db[[#This Row],[QTY/ CTN B]]="","",LEFT(db[[#This Row],[QTY/ CTN B]],SEARCH(" ",db[[#This Row],[QTY/ CTN B]],1)-1))</f>
        <v>72</v>
      </c>
      <c r="X211" s="40" t="str">
        <f>IF(db[[#This Row],[QTY/ CTN B]]="","",RIGHT(db[[#This Row],[QTY/ CTN B]],LEN(db[[#This Row],[QTY/ CTN B]])-SEARCH(" ",db[[#This Row],[QTY/ CTN B]],1)))</f>
        <v>PCS</v>
      </c>
      <c r="Y211" s="40" t="str">
        <f>IF(db[[#This Row],[QTY/ CTN TG]]="",IF(db[[#This Row],[STN TG]]="","",12),LEFT(db[[#This Row],[QTY/ CTN TG]],SEARCH(" ",db[[#This Row],[QTY/ CTN TG]],1)-1))</f>
        <v/>
      </c>
      <c r="Z2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" s="40" t="str">
        <f>IF(db[[#This Row],[STN K]]="","",IF(db[[#This Row],[STN TG]]="LSN",12,""))</f>
        <v/>
      </c>
      <c r="AB211" s="40" t="str">
        <f>IF(db[[#This Row],[STN TG]]="LSN","PCS","")</f>
        <v/>
      </c>
      <c r="AC211" s="40">
        <f>db[[#This Row],[QTY B]]*IF(db[[#This Row],[QTY TG]]="",1,db[[#This Row],[QTY TG]])*IF(db[[#This Row],[QTY K]]="",1,db[[#This Row],[QTY K]])</f>
        <v>72</v>
      </c>
      <c r="AD211" s="40" t="str">
        <f>IF(db[[#This Row],[STN K]]="",IF(db[[#This Row],[STN TG]]="",db[[#This Row],[STN B]],db[[#This Row],[STN TG]]),db[[#This Row],[STN K]])</f>
        <v>PCS</v>
      </c>
      <c r="AE211" s="40"/>
    </row>
    <row r="212" spans="1:31" ht="16.5" customHeight="1" x14ac:dyDescent="0.25">
      <c r="A212" s="40">
        <f t="shared" si="3"/>
        <v>211</v>
      </c>
      <c r="B212" s="2" t="str">
        <f>LOWER(SUBSTITUTE(SUBSTITUTE(SUBSTITUTE(SUBSTITUTE(SUBSTITUTE(SUBSTITUTE(SUBSTITUTE(SUBSTITUTE(db[[#This Row],[NB BM]]," ",),".",""),"-",""),"(",""),")",""),"/",""),"""",""),"+",""))</f>
        <v>bna5jkf512animal</v>
      </c>
      <c r="C212" s="2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D212" s="2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E21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bna5jkf512animal72pcsartomoro</v>
      </c>
      <c r="F21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bindera5tsaff512animalfacejkf72pcs</v>
      </c>
      <c r="G212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bindera5tsaff512animalfacejkfartomoro</v>
      </c>
      <c r="H21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bindera5tsaff512animalfacejkf72pcsartomoro</v>
      </c>
      <c r="I212" s="2" t="s">
        <v>6341</v>
      </c>
      <c r="J212" s="2" t="s">
        <v>15</v>
      </c>
      <c r="K212" s="14" t="s">
        <v>3639</v>
      </c>
      <c r="L212" s="2" t="s">
        <v>1335</v>
      </c>
      <c r="M212" s="34" t="e">
        <f>IF(db[[#This Row],[NB NOTA_C]]="","",COUNTIF([2]!B_MSK[concat],db[[#This Row],[NB NOTA_C]]))</f>
        <v>#REF!</v>
      </c>
      <c r="N212" s="14" t="s">
        <v>1346</v>
      </c>
      <c r="O212" s="2" t="s">
        <v>1390</v>
      </c>
      <c r="P212" s="2" t="s">
        <v>2439</v>
      </c>
      <c r="Q212" s="2" t="s">
        <v>7176</v>
      </c>
      <c r="R212" s="2" t="str">
        <f>IF(db[[#This Row],[QTY/ CTN]]="","",SUBSTITUTE(SUBSTITUTE(SUBSTITUTE(db[[#This Row],[QTY/ CTN]]," ","_",2),"(",""),")","")&amp;"_")</f>
        <v>72 PCS_</v>
      </c>
      <c r="S212" s="2">
        <f>IF(db[[#This Row],[H_QTY/ CTN]]="","",SEARCH("_",db[[#This Row],[H_QTY/ CTN]]))</f>
        <v>7</v>
      </c>
      <c r="T212" s="2">
        <f>IF(db[[#This Row],[H_QTY/ CTN]]="","",LEN(db[[#This Row],[H_QTY/ CTN]]))</f>
        <v>7</v>
      </c>
      <c r="U212" s="41" t="str">
        <f>IF(db[[#This Row],[H_QTY/ CTN]]="","",LEFT(db[[#This Row],[H_QTY/ CTN]],db[[#This Row],[H_1]]-1))</f>
        <v>72 PCS</v>
      </c>
      <c r="V212" s="40" t="str">
        <f>IF(NOT(db[[#This Row],[H_1]]=db[[#This Row],[H_2]]),MID(db[[#This Row],[H_QTY/ CTN]],db[[#This Row],[H_1]]+1,db[[#This Row],[H_2]]-db[[#This Row],[H_1]]-1),"")</f>
        <v/>
      </c>
      <c r="W212" s="40" t="str">
        <f>IF(db[[#This Row],[QTY/ CTN B]]="","",LEFT(db[[#This Row],[QTY/ CTN B]],SEARCH(" ",db[[#This Row],[QTY/ CTN B]],1)-1))</f>
        <v>72</v>
      </c>
      <c r="X212" s="40" t="str">
        <f>IF(db[[#This Row],[QTY/ CTN B]]="","",RIGHT(db[[#This Row],[QTY/ CTN B]],LEN(db[[#This Row],[QTY/ CTN B]])-SEARCH(" ",db[[#This Row],[QTY/ CTN B]],1)))</f>
        <v>PCS</v>
      </c>
      <c r="Y212" s="40" t="str">
        <f>IF(db[[#This Row],[QTY/ CTN TG]]="",IF(db[[#This Row],[STN TG]]="","",12),LEFT(db[[#This Row],[QTY/ CTN TG]],SEARCH(" ",db[[#This Row],[QTY/ CTN TG]],1)-1))</f>
        <v/>
      </c>
      <c r="Z2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2" s="40" t="str">
        <f>IF(db[[#This Row],[STN K]]="","",IF(db[[#This Row],[STN TG]]="LSN",12,""))</f>
        <v/>
      </c>
      <c r="AB212" s="40" t="str">
        <f>IF(db[[#This Row],[STN TG]]="LSN","PCS","")</f>
        <v/>
      </c>
      <c r="AC212" s="40">
        <f>db[[#This Row],[QTY B]]*IF(db[[#This Row],[QTY TG]]="",1,db[[#This Row],[QTY TG]])*IF(db[[#This Row],[QTY K]]="",1,db[[#This Row],[QTY K]])</f>
        <v>72</v>
      </c>
      <c r="AD212" s="40" t="str">
        <f>IF(db[[#This Row],[STN K]]="",IF(db[[#This Row],[STN TG]]="",db[[#This Row],[STN B]],db[[#This Row],[STN TG]]),db[[#This Row],[STN K]])</f>
        <v>PCS</v>
      </c>
      <c r="AE212" s="40"/>
    </row>
    <row r="213" spans="1:31" ht="16.5" customHeight="1" x14ac:dyDescent="0.25">
      <c r="A213" s="40">
        <f t="shared" si="3"/>
        <v>212</v>
      </c>
      <c r="B213" s="82" t="str">
        <f>LOWER(SUBSTITUTE(SUBSTITUTE(SUBSTITUTE(SUBSTITUTE(SUBSTITUTE(SUBSTITUTE(SUBSTITUTE(SUBSTITUTE(db[[#This Row],[NB BM]]," ",),".",""),"-",""),"(",""),")",""),"/",""),"""",""),"+",""))</f>
        <v>bna5jktsat521</v>
      </c>
      <c r="C213" s="82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D213" s="82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E213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bna5jktsat52172pcsartomoro</v>
      </c>
      <c r="F213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bindera5tsat521jku72pcs</v>
      </c>
      <c r="G213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bindera5tsat521jkuartomoro</v>
      </c>
      <c r="H213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bindera5tsat521jku72pcsartomoro</v>
      </c>
      <c r="I213" s="7" t="s">
        <v>6374</v>
      </c>
      <c r="J213" s="7" t="s">
        <v>3420</v>
      </c>
      <c r="K213" s="14" t="s">
        <v>3421</v>
      </c>
      <c r="L213" s="2" t="s">
        <v>1335</v>
      </c>
      <c r="M213" s="83" t="e">
        <f>IF(db[[#This Row],[NB NOTA_C]]="","",COUNTIF([2]!B_MSK[concat],db[[#This Row],[NB NOTA_C]]))</f>
        <v>#REF!</v>
      </c>
      <c r="N213" s="84" t="s">
        <v>1346</v>
      </c>
      <c r="O213" s="82" t="s">
        <v>1390</v>
      </c>
      <c r="P213" s="7" t="s">
        <v>2439</v>
      </c>
      <c r="Q213" s="82"/>
      <c r="R213" s="82" t="str">
        <f>IF(db[[#This Row],[QTY/ CTN]]="","",SUBSTITUTE(SUBSTITUTE(SUBSTITUTE(db[[#This Row],[QTY/ CTN]]," ","_",2),"(",""),")","")&amp;"_")</f>
        <v>72 PCS_</v>
      </c>
      <c r="S213" s="82">
        <f>IF(db[[#This Row],[H_QTY/ CTN]]="","",SEARCH("_",db[[#This Row],[H_QTY/ CTN]]))</f>
        <v>7</v>
      </c>
      <c r="T213" s="82">
        <f>IF(db[[#This Row],[H_QTY/ CTN]]="","",LEN(db[[#This Row],[H_QTY/ CTN]]))</f>
        <v>7</v>
      </c>
      <c r="U213" s="85" t="str">
        <f>IF(db[[#This Row],[H_QTY/ CTN]]="","",LEFT(db[[#This Row],[H_QTY/ CTN]],db[[#This Row],[H_1]]-1))</f>
        <v>72 PCS</v>
      </c>
      <c r="V213" s="85" t="str">
        <f>IF(NOT(db[[#This Row],[H_1]]=db[[#This Row],[H_2]]),MID(db[[#This Row],[H_QTY/ CTN]],db[[#This Row],[H_1]]+1,db[[#This Row],[H_2]]-db[[#This Row],[H_1]]-1),"")</f>
        <v/>
      </c>
      <c r="W213" s="40" t="str">
        <f>IF(db[[#This Row],[QTY/ CTN B]]="","",LEFT(db[[#This Row],[QTY/ CTN B]],SEARCH(" ",db[[#This Row],[QTY/ CTN B]],1)-1))</f>
        <v>72</v>
      </c>
      <c r="X213" s="40" t="str">
        <f>IF(db[[#This Row],[QTY/ CTN B]]="","",RIGHT(db[[#This Row],[QTY/ CTN B]],LEN(db[[#This Row],[QTY/ CTN B]])-SEARCH(" ",db[[#This Row],[QTY/ CTN B]],1)))</f>
        <v>PCS</v>
      </c>
      <c r="Y213" s="40" t="str">
        <f>IF(db[[#This Row],[QTY/ CTN TG]]="",IF(db[[#This Row],[STN TG]]="","",12),LEFT(db[[#This Row],[QTY/ CTN TG]],SEARCH(" ",db[[#This Row],[QTY/ CTN TG]],1)-1))</f>
        <v/>
      </c>
      <c r="Z2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3" s="40" t="str">
        <f>IF(db[[#This Row],[STN K]]="","",IF(db[[#This Row],[STN TG]]="LSN",12,""))</f>
        <v/>
      </c>
      <c r="AB213" s="40" t="str">
        <f>IF(db[[#This Row],[STN TG]]="LSN","PCS","")</f>
        <v/>
      </c>
      <c r="AC213" s="40">
        <f>db[[#This Row],[QTY B]]*IF(db[[#This Row],[QTY TG]]="",1,db[[#This Row],[QTY TG]])*IF(db[[#This Row],[QTY K]]="",1,db[[#This Row],[QTY K]])</f>
        <v>72</v>
      </c>
      <c r="AD213" s="40" t="str">
        <f>IF(db[[#This Row],[STN K]]="",IF(db[[#This Row],[STN TG]]="",db[[#This Row],[STN B]],db[[#This Row],[STN TG]]),db[[#This Row],[STN K]])</f>
        <v>PCS</v>
      </c>
      <c r="AE213" s="40"/>
    </row>
    <row r="214" spans="1:31" ht="16.5" customHeight="1" x14ac:dyDescent="0.25">
      <c r="A214" s="40">
        <f t="shared" si="3"/>
        <v>213</v>
      </c>
      <c r="B214" s="2" t="str">
        <f>LOWER(SUBSTITUTE(SUBSTITUTE(SUBSTITUTE(SUBSTITUTE(SUBSTITUTE(SUBSTITUTE(SUBSTITUTE(SUBSTITUTE(db[[#This Row],[NB BM]]," ",),".",""),"-",""),"(",""),")",""),"/",""),"""",""),"+",""))</f>
        <v>bna5jkm376basic</v>
      </c>
      <c r="C214" s="2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D214" s="2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E21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bna5jkm376basic72pcsartomoro</v>
      </c>
      <c r="F21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bindera5tsbsm376basicjku72pcs</v>
      </c>
      <c r="G214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bindera5tsbsm376basicjkuartomoro</v>
      </c>
      <c r="H21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bindera5tsbsm376basicjku72pcsartomoro</v>
      </c>
      <c r="I214" s="2" t="s">
        <v>6342</v>
      </c>
      <c r="J214" s="2" t="s">
        <v>16</v>
      </c>
      <c r="K214" s="14" t="s">
        <v>2463</v>
      </c>
      <c r="L214" s="2" t="s">
        <v>1335</v>
      </c>
      <c r="M214" s="34" t="e">
        <f>IF(db[[#This Row],[NB NOTA_C]]="","",COUNTIF([2]!B_MSK[concat],db[[#This Row],[NB NOTA_C]]))</f>
        <v>#REF!</v>
      </c>
      <c r="N214" s="14" t="s">
        <v>1346</v>
      </c>
      <c r="O214" s="2" t="s">
        <v>1390</v>
      </c>
      <c r="P214" s="2" t="s">
        <v>2439</v>
      </c>
      <c r="R214" s="2" t="str">
        <f>IF(db[[#This Row],[QTY/ CTN]]="","",SUBSTITUTE(SUBSTITUTE(SUBSTITUTE(db[[#This Row],[QTY/ CTN]]," ","_",2),"(",""),")","")&amp;"_")</f>
        <v>72 PCS_</v>
      </c>
      <c r="S214" s="2">
        <f>IF(db[[#This Row],[H_QTY/ CTN]]="","",SEARCH("_",db[[#This Row],[H_QTY/ CTN]]))</f>
        <v>7</v>
      </c>
      <c r="T214" s="2">
        <f>IF(db[[#This Row],[H_QTY/ CTN]]="","",LEN(db[[#This Row],[H_QTY/ CTN]]))</f>
        <v>7</v>
      </c>
      <c r="U214" s="41" t="str">
        <f>IF(db[[#This Row],[H_QTY/ CTN]]="","",LEFT(db[[#This Row],[H_QTY/ CTN]],db[[#This Row],[H_1]]-1))</f>
        <v>72 PCS</v>
      </c>
      <c r="V214" s="40" t="str">
        <f>IF(NOT(db[[#This Row],[H_1]]=db[[#This Row],[H_2]]),MID(db[[#This Row],[H_QTY/ CTN]],db[[#This Row],[H_1]]+1,db[[#This Row],[H_2]]-db[[#This Row],[H_1]]-1),"")</f>
        <v/>
      </c>
      <c r="W214" s="40" t="str">
        <f>IF(db[[#This Row],[QTY/ CTN B]]="","",LEFT(db[[#This Row],[QTY/ CTN B]],SEARCH(" ",db[[#This Row],[QTY/ CTN B]],1)-1))</f>
        <v>72</v>
      </c>
      <c r="X214" s="40" t="str">
        <f>IF(db[[#This Row],[QTY/ CTN B]]="","",RIGHT(db[[#This Row],[QTY/ CTN B]],LEN(db[[#This Row],[QTY/ CTN B]])-SEARCH(" ",db[[#This Row],[QTY/ CTN B]],1)))</f>
        <v>PCS</v>
      </c>
      <c r="Y214" s="40" t="str">
        <f>IF(db[[#This Row],[QTY/ CTN TG]]="",IF(db[[#This Row],[STN TG]]="","",12),LEFT(db[[#This Row],[QTY/ CTN TG]],SEARCH(" ",db[[#This Row],[QTY/ CTN TG]],1)-1))</f>
        <v/>
      </c>
      <c r="Z2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4" s="40" t="str">
        <f>IF(db[[#This Row],[STN K]]="","",IF(db[[#This Row],[STN TG]]="LSN",12,""))</f>
        <v/>
      </c>
      <c r="AB214" s="40" t="str">
        <f>IF(db[[#This Row],[STN TG]]="LSN","PCS","")</f>
        <v/>
      </c>
      <c r="AC214" s="40">
        <f>db[[#This Row],[QTY B]]*IF(db[[#This Row],[QTY TG]]="",1,db[[#This Row],[QTY TG]])*IF(db[[#This Row],[QTY K]]="",1,db[[#This Row],[QTY K]])</f>
        <v>72</v>
      </c>
      <c r="AD214" s="40" t="str">
        <f>IF(db[[#This Row],[STN K]]="",IF(db[[#This Row],[STN TG]]="",db[[#This Row],[STN B]],db[[#This Row],[STN TG]]),db[[#This Row],[STN K]])</f>
        <v>PCS</v>
      </c>
      <c r="AE214" s="40"/>
    </row>
    <row r="215" spans="1:31" ht="16.5" customHeight="1" x14ac:dyDescent="0.25">
      <c r="A215" s="40">
        <f t="shared" si="3"/>
        <v>214</v>
      </c>
      <c r="B215" s="2" t="str">
        <f>LOWER(SUBSTITUTE(SUBSTITUTE(SUBSTITUTE(SUBSTITUTE(SUBSTITUTE(SUBSTITUTE(SUBSTITUTE(SUBSTITUTE(db[[#This Row],[NB BM]]," ",),".",""),"-",""),"(",""),")",""),"/",""),"""",""),"+",""))</f>
        <v>bna5jkm401college</v>
      </c>
      <c r="C215" s="2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D215" s="2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E21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bna5jkm401college72pcsartomoro</v>
      </c>
      <c r="F21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bindera5tsclm401collegejku72pcs</v>
      </c>
      <c r="G215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bindera5tsclm401collegejkuartomoro</v>
      </c>
      <c r="H21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bindera5tsclm401collegejku72pcsartomoro</v>
      </c>
      <c r="I215" s="2" t="s">
        <v>6343</v>
      </c>
      <c r="J215" s="2" t="s">
        <v>17</v>
      </c>
      <c r="K215" s="1" t="s">
        <v>3031</v>
      </c>
      <c r="L215" s="2" t="s">
        <v>1335</v>
      </c>
      <c r="M215" s="34" t="e">
        <f>IF(db[[#This Row],[NB NOTA_C]]="","",COUNTIF([2]!B_MSK[concat],db[[#This Row],[NB NOTA_C]]))</f>
        <v>#REF!</v>
      </c>
      <c r="N215" s="14" t="s">
        <v>1346</v>
      </c>
      <c r="O215" s="2" t="s">
        <v>1390</v>
      </c>
      <c r="P215" s="2" t="s">
        <v>2439</v>
      </c>
      <c r="R215" s="2" t="str">
        <f>IF(db[[#This Row],[QTY/ CTN]]="","",SUBSTITUTE(SUBSTITUTE(SUBSTITUTE(db[[#This Row],[QTY/ CTN]]," ","_",2),"(",""),")","")&amp;"_")</f>
        <v>72 PCS_</v>
      </c>
      <c r="S215" s="2">
        <f>IF(db[[#This Row],[H_QTY/ CTN]]="","",SEARCH("_",db[[#This Row],[H_QTY/ CTN]]))</f>
        <v>7</v>
      </c>
      <c r="T215" s="2">
        <f>IF(db[[#This Row],[H_QTY/ CTN]]="","",LEN(db[[#This Row],[H_QTY/ CTN]]))</f>
        <v>7</v>
      </c>
      <c r="U215" s="41" t="str">
        <f>IF(db[[#This Row],[H_QTY/ CTN]]="","",LEFT(db[[#This Row],[H_QTY/ CTN]],db[[#This Row],[H_1]]-1))</f>
        <v>72 PCS</v>
      </c>
      <c r="V215" s="40" t="str">
        <f>IF(NOT(db[[#This Row],[H_1]]=db[[#This Row],[H_2]]),MID(db[[#This Row],[H_QTY/ CTN]],db[[#This Row],[H_1]]+1,db[[#This Row],[H_2]]-db[[#This Row],[H_1]]-1),"")</f>
        <v/>
      </c>
      <c r="W215" s="40" t="str">
        <f>IF(db[[#This Row],[QTY/ CTN B]]="","",LEFT(db[[#This Row],[QTY/ CTN B]],SEARCH(" ",db[[#This Row],[QTY/ CTN B]],1)-1))</f>
        <v>72</v>
      </c>
      <c r="X215" s="40" t="str">
        <f>IF(db[[#This Row],[QTY/ CTN B]]="","",RIGHT(db[[#This Row],[QTY/ CTN B]],LEN(db[[#This Row],[QTY/ CTN B]])-SEARCH(" ",db[[#This Row],[QTY/ CTN B]],1)))</f>
        <v>PCS</v>
      </c>
      <c r="Y215" s="40" t="str">
        <f>IF(db[[#This Row],[QTY/ CTN TG]]="",IF(db[[#This Row],[STN TG]]="","",12),LEFT(db[[#This Row],[QTY/ CTN TG]],SEARCH(" ",db[[#This Row],[QTY/ CTN TG]],1)-1))</f>
        <v/>
      </c>
      <c r="Z2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" s="40" t="str">
        <f>IF(db[[#This Row],[STN K]]="","",IF(db[[#This Row],[STN TG]]="LSN",12,""))</f>
        <v/>
      </c>
      <c r="AB215" s="40" t="str">
        <f>IF(db[[#This Row],[STN TG]]="LSN","PCS","")</f>
        <v/>
      </c>
      <c r="AC215" s="40">
        <f>db[[#This Row],[QTY B]]*IF(db[[#This Row],[QTY TG]]="",1,db[[#This Row],[QTY TG]])*IF(db[[#This Row],[QTY K]]="",1,db[[#This Row],[QTY K]])</f>
        <v>72</v>
      </c>
      <c r="AD215" s="40" t="str">
        <f>IF(db[[#This Row],[STN K]]="",IF(db[[#This Row],[STN TG]]="",db[[#This Row],[STN B]],db[[#This Row],[STN TG]]),db[[#This Row],[STN K]])</f>
        <v>PCS</v>
      </c>
      <c r="AE215" s="40"/>
    </row>
    <row r="216" spans="1:31" ht="16.5" customHeight="1" x14ac:dyDescent="0.25">
      <c r="A216" s="40">
        <f t="shared" si="3"/>
        <v>215</v>
      </c>
      <c r="B216" s="2" t="str">
        <f>LOWER(SUBSTITUTE(SUBSTITUTE(SUBSTITUTE(SUBSTITUTE(SUBSTITUTE(SUBSTITUTE(SUBSTITUTE(SUBSTITUTE(db[[#This Row],[NB BM]]," ",),".",""),"-",""),"(",""),")",""),"/",""),"""",""),"+",""))</f>
        <v>bna5jkm474college</v>
      </c>
      <c r="C216" s="2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D216" s="2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E21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bna5jkm474college72pcsartomoro</v>
      </c>
      <c r="F21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bindera5tsclm474collegejku72pcs</v>
      </c>
      <c r="G216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bindera5tsclm474collegejkuartomoro</v>
      </c>
      <c r="H21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bindera5tsclm474collegejku72pcsartomoro</v>
      </c>
      <c r="I216" s="2" t="s">
        <v>6348</v>
      </c>
      <c r="J216" s="2" t="s">
        <v>18</v>
      </c>
      <c r="K216" s="14" t="s">
        <v>19</v>
      </c>
      <c r="L216" s="2" t="s">
        <v>1335</v>
      </c>
      <c r="M216" s="34" t="e">
        <f>IF(db[[#This Row],[NB NOTA_C]]="","",COUNTIF([2]!B_MSK[concat],db[[#This Row],[NB NOTA_C]]))</f>
        <v>#REF!</v>
      </c>
      <c r="N216" s="14" t="s">
        <v>1346</v>
      </c>
      <c r="O216" s="2" t="s">
        <v>1390</v>
      </c>
      <c r="P216" s="2" t="s">
        <v>2439</v>
      </c>
      <c r="R216" s="2" t="str">
        <f>IF(db[[#This Row],[QTY/ CTN]]="","",SUBSTITUTE(SUBSTITUTE(SUBSTITUTE(db[[#This Row],[QTY/ CTN]]," ","_",2),"(",""),")","")&amp;"_")</f>
        <v>72 PCS_</v>
      </c>
      <c r="S216" s="2">
        <f>IF(db[[#This Row],[H_QTY/ CTN]]="","",SEARCH("_",db[[#This Row],[H_QTY/ CTN]]))</f>
        <v>7</v>
      </c>
      <c r="T216" s="2">
        <f>IF(db[[#This Row],[H_QTY/ CTN]]="","",LEN(db[[#This Row],[H_QTY/ CTN]]))</f>
        <v>7</v>
      </c>
      <c r="U216" s="41" t="str">
        <f>IF(db[[#This Row],[H_QTY/ CTN]]="","",LEFT(db[[#This Row],[H_QTY/ CTN]],db[[#This Row],[H_1]]-1))</f>
        <v>72 PCS</v>
      </c>
      <c r="V216" s="40" t="str">
        <f>IF(NOT(db[[#This Row],[H_1]]=db[[#This Row],[H_2]]),MID(db[[#This Row],[H_QTY/ CTN]],db[[#This Row],[H_1]]+1,db[[#This Row],[H_2]]-db[[#This Row],[H_1]]-1),"")</f>
        <v/>
      </c>
      <c r="W216" s="40" t="str">
        <f>IF(db[[#This Row],[QTY/ CTN B]]="","",LEFT(db[[#This Row],[QTY/ CTN B]],SEARCH(" ",db[[#This Row],[QTY/ CTN B]],1)-1))</f>
        <v>72</v>
      </c>
      <c r="X216" s="40" t="str">
        <f>IF(db[[#This Row],[QTY/ CTN B]]="","",RIGHT(db[[#This Row],[QTY/ CTN B]],LEN(db[[#This Row],[QTY/ CTN B]])-SEARCH(" ",db[[#This Row],[QTY/ CTN B]],1)))</f>
        <v>PCS</v>
      </c>
      <c r="Y216" s="40" t="str">
        <f>IF(db[[#This Row],[QTY/ CTN TG]]="",IF(db[[#This Row],[STN TG]]="","",12),LEFT(db[[#This Row],[QTY/ CTN TG]],SEARCH(" ",db[[#This Row],[QTY/ CTN TG]],1)-1))</f>
        <v/>
      </c>
      <c r="Z2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6" s="40" t="str">
        <f>IF(db[[#This Row],[STN K]]="","",IF(db[[#This Row],[STN TG]]="LSN",12,""))</f>
        <v/>
      </c>
      <c r="AB216" s="40" t="str">
        <f>IF(db[[#This Row],[STN TG]]="LSN","PCS","")</f>
        <v/>
      </c>
      <c r="AC216" s="40">
        <f>db[[#This Row],[QTY B]]*IF(db[[#This Row],[QTY TG]]="",1,db[[#This Row],[QTY TG]])*IF(db[[#This Row],[QTY K]]="",1,db[[#This Row],[QTY K]])</f>
        <v>72</v>
      </c>
      <c r="AD216" s="40" t="str">
        <f>IF(db[[#This Row],[STN K]]="",IF(db[[#This Row],[STN TG]]="",db[[#This Row],[STN B]],db[[#This Row],[STN TG]]),db[[#This Row],[STN K]])</f>
        <v>PCS</v>
      </c>
      <c r="AE216" s="40"/>
    </row>
    <row r="217" spans="1:31" ht="16.5" customHeight="1" x14ac:dyDescent="0.25">
      <c r="A217" s="40">
        <f t="shared" si="3"/>
        <v>216</v>
      </c>
      <c r="B217" s="2" t="str">
        <f>LOWER(SUBSTITUTE(SUBSTITUTE(SUBSTITUTE(SUBSTITUTE(SUBSTITUTE(SUBSTITUTE(SUBSTITUTE(SUBSTITUTE(db[[#This Row],[NB BM]]," ",),".",""),"-",""),"(",""),")",""),"/",""),"""",""),"+",""))</f>
        <v>bna5jkm491college</v>
      </c>
      <c r="C217" s="2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D217" s="2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E21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bna5jkm491college72pcsartomoro</v>
      </c>
      <c r="F21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bindera5tsclm491collegejku72pcs</v>
      </c>
      <c r="G217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bindera5tsclm491collegejkuartomoro</v>
      </c>
      <c r="H21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bindera5tsclm491collegejku72pcsartomoro</v>
      </c>
      <c r="I217" s="2" t="s">
        <v>6358</v>
      </c>
      <c r="J217" s="2" t="s">
        <v>20</v>
      </c>
      <c r="K217" s="14" t="s">
        <v>2466</v>
      </c>
      <c r="L217" s="2" t="s">
        <v>1335</v>
      </c>
      <c r="M217" s="34" t="e">
        <f>IF(db[[#This Row],[NB NOTA_C]]="","",COUNTIF([2]!B_MSK[concat],db[[#This Row],[NB NOTA_C]]))</f>
        <v>#REF!</v>
      </c>
      <c r="N217" s="14" t="s">
        <v>1346</v>
      </c>
      <c r="O217" s="2" t="s">
        <v>1390</v>
      </c>
      <c r="P217" s="2" t="s">
        <v>2439</v>
      </c>
      <c r="R217" s="2" t="str">
        <f>IF(db[[#This Row],[QTY/ CTN]]="","",SUBSTITUTE(SUBSTITUTE(SUBSTITUTE(db[[#This Row],[QTY/ CTN]]," ","_",2),"(",""),")","")&amp;"_")</f>
        <v>72 PCS_</v>
      </c>
      <c r="S217" s="2">
        <f>IF(db[[#This Row],[H_QTY/ CTN]]="","",SEARCH("_",db[[#This Row],[H_QTY/ CTN]]))</f>
        <v>7</v>
      </c>
      <c r="T217" s="2">
        <f>IF(db[[#This Row],[H_QTY/ CTN]]="","",LEN(db[[#This Row],[H_QTY/ CTN]]))</f>
        <v>7</v>
      </c>
      <c r="U217" s="41" t="str">
        <f>IF(db[[#This Row],[H_QTY/ CTN]]="","",LEFT(db[[#This Row],[H_QTY/ CTN]],db[[#This Row],[H_1]]-1))</f>
        <v>72 PCS</v>
      </c>
      <c r="V217" s="40" t="str">
        <f>IF(NOT(db[[#This Row],[H_1]]=db[[#This Row],[H_2]]),MID(db[[#This Row],[H_QTY/ CTN]],db[[#This Row],[H_1]]+1,db[[#This Row],[H_2]]-db[[#This Row],[H_1]]-1),"")</f>
        <v/>
      </c>
      <c r="W217" s="40" t="str">
        <f>IF(db[[#This Row],[QTY/ CTN B]]="","",LEFT(db[[#This Row],[QTY/ CTN B]],SEARCH(" ",db[[#This Row],[QTY/ CTN B]],1)-1))</f>
        <v>72</v>
      </c>
      <c r="X217" s="40" t="str">
        <f>IF(db[[#This Row],[QTY/ CTN B]]="","",RIGHT(db[[#This Row],[QTY/ CTN B]],LEN(db[[#This Row],[QTY/ CTN B]])-SEARCH(" ",db[[#This Row],[QTY/ CTN B]],1)))</f>
        <v>PCS</v>
      </c>
      <c r="Y217" s="40" t="str">
        <f>IF(db[[#This Row],[QTY/ CTN TG]]="",IF(db[[#This Row],[STN TG]]="","",12),LEFT(db[[#This Row],[QTY/ CTN TG]],SEARCH(" ",db[[#This Row],[QTY/ CTN TG]],1)-1))</f>
        <v/>
      </c>
      <c r="Z2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7" s="40" t="str">
        <f>IF(db[[#This Row],[STN K]]="","",IF(db[[#This Row],[STN TG]]="LSN",12,""))</f>
        <v/>
      </c>
      <c r="AB217" s="40" t="str">
        <f>IF(db[[#This Row],[STN TG]]="LSN","PCS","")</f>
        <v/>
      </c>
      <c r="AC217" s="40">
        <f>db[[#This Row],[QTY B]]*IF(db[[#This Row],[QTY TG]]="",1,db[[#This Row],[QTY TG]])*IF(db[[#This Row],[QTY K]]="",1,db[[#This Row],[QTY K]])</f>
        <v>72</v>
      </c>
      <c r="AD217" s="40" t="str">
        <f>IF(db[[#This Row],[STN K]]="",IF(db[[#This Row],[STN TG]]="",db[[#This Row],[STN B]],db[[#This Row],[STN TG]]),db[[#This Row],[STN K]])</f>
        <v>PCS</v>
      </c>
      <c r="AE217" s="40"/>
    </row>
    <row r="218" spans="1:31" ht="16.5" customHeight="1" x14ac:dyDescent="0.25">
      <c r="A218" s="40">
        <f t="shared" si="3"/>
        <v>217</v>
      </c>
      <c r="B218" s="2" t="str">
        <f>LOWER(SUBSTITUTE(SUBSTITUTE(SUBSTITUTE(SUBSTITUTE(SUBSTITUTE(SUBSTITUTE(SUBSTITUTE(SUBSTITUTE(db[[#This Row],[NB BM]]," ",),".",""),"-",""),"(",""),")",""),"/",""),"""",""),"+",""))</f>
        <v>bna5jkm432classic</v>
      </c>
      <c r="C218" s="2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D218" s="2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E21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bna5jkm432classic72pcsartomoro</v>
      </c>
      <c r="F21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bindera5tscsm432classicjku72pcs</v>
      </c>
      <c r="G218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bindera5tscsm432classicjkuartomoro</v>
      </c>
      <c r="H21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bindera5tscsm432classicjku72pcsartomoro</v>
      </c>
      <c r="I218" s="2" t="s">
        <v>6345</v>
      </c>
      <c r="J218" s="2" t="s">
        <v>21</v>
      </c>
      <c r="K218" s="19" t="s">
        <v>22</v>
      </c>
      <c r="L218" s="2" t="s">
        <v>1335</v>
      </c>
      <c r="M218" s="34" t="e">
        <f>IF(db[[#This Row],[NB NOTA_C]]="","",COUNTIF([2]!B_MSK[concat],db[[#This Row],[NB NOTA_C]]))</f>
        <v>#REF!</v>
      </c>
      <c r="N218" s="14" t="s">
        <v>1346</v>
      </c>
      <c r="O218" s="2" t="s">
        <v>1390</v>
      </c>
      <c r="P218" s="2" t="s">
        <v>2439</v>
      </c>
      <c r="R218" s="2" t="str">
        <f>IF(db[[#This Row],[QTY/ CTN]]="","",SUBSTITUTE(SUBSTITUTE(SUBSTITUTE(db[[#This Row],[QTY/ CTN]]," ","_",2),"(",""),")","")&amp;"_")</f>
        <v>72 PCS_</v>
      </c>
      <c r="S218" s="2">
        <f>IF(db[[#This Row],[H_QTY/ CTN]]="","",SEARCH("_",db[[#This Row],[H_QTY/ CTN]]))</f>
        <v>7</v>
      </c>
      <c r="T218" s="2">
        <f>IF(db[[#This Row],[H_QTY/ CTN]]="","",LEN(db[[#This Row],[H_QTY/ CTN]]))</f>
        <v>7</v>
      </c>
      <c r="U218" s="41" t="str">
        <f>IF(db[[#This Row],[H_QTY/ CTN]]="","",LEFT(db[[#This Row],[H_QTY/ CTN]],db[[#This Row],[H_1]]-1))</f>
        <v>72 PCS</v>
      </c>
      <c r="V218" s="40" t="str">
        <f>IF(NOT(db[[#This Row],[H_1]]=db[[#This Row],[H_2]]),MID(db[[#This Row],[H_QTY/ CTN]],db[[#This Row],[H_1]]+1,db[[#This Row],[H_2]]-db[[#This Row],[H_1]]-1),"")</f>
        <v/>
      </c>
      <c r="W218" s="40" t="str">
        <f>IF(db[[#This Row],[QTY/ CTN B]]="","",LEFT(db[[#This Row],[QTY/ CTN B]],SEARCH(" ",db[[#This Row],[QTY/ CTN B]],1)-1))</f>
        <v>72</v>
      </c>
      <c r="X218" s="40" t="str">
        <f>IF(db[[#This Row],[QTY/ CTN B]]="","",RIGHT(db[[#This Row],[QTY/ CTN B]],LEN(db[[#This Row],[QTY/ CTN B]])-SEARCH(" ",db[[#This Row],[QTY/ CTN B]],1)))</f>
        <v>PCS</v>
      </c>
      <c r="Y218" s="40" t="str">
        <f>IF(db[[#This Row],[QTY/ CTN TG]]="",IF(db[[#This Row],[STN TG]]="","",12),LEFT(db[[#This Row],[QTY/ CTN TG]],SEARCH(" ",db[[#This Row],[QTY/ CTN TG]],1)-1))</f>
        <v/>
      </c>
      <c r="Z2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8" s="40" t="str">
        <f>IF(db[[#This Row],[STN K]]="","",IF(db[[#This Row],[STN TG]]="LSN",12,""))</f>
        <v/>
      </c>
      <c r="AB218" s="40" t="str">
        <f>IF(db[[#This Row],[STN TG]]="LSN","PCS","")</f>
        <v/>
      </c>
      <c r="AC218" s="40">
        <f>db[[#This Row],[QTY B]]*IF(db[[#This Row],[QTY TG]]="",1,db[[#This Row],[QTY TG]])*IF(db[[#This Row],[QTY K]]="",1,db[[#This Row],[QTY K]])</f>
        <v>72</v>
      </c>
      <c r="AD218" s="40" t="str">
        <f>IF(db[[#This Row],[STN K]]="",IF(db[[#This Row],[STN TG]]="",db[[#This Row],[STN B]],db[[#This Row],[STN TG]]),db[[#This Row],[STN K]])</f>
        <v>PCS</v>
      </c>
      <c r="AE218" s="40"/>
    </row>
    <row r="219" spans="1:31" ht="16.5" customHeight="1" x14ac:dyDescent="0.25">
      <c r="A219" s="40">
        <f t="shared" si="3"/>
        <v>218</v>
      </c>
      <c r="B219" s="2" t="str">
        <f>LOWER(SUBSTITUTE(SUBSTITUTE(SUBSTITUTE(SUBSTITUTE(SUBSTITUTE(SUBSTITUTE(SUBSTITUTE(SUBSTITUTE(db[[#This Row],[NB BM]]," ",),".",""),"-",""),"(",""),")",""),"/",""),"""",""),"+",""))</f>
        <v>bna5jkm499dobujin</v>
      </c>
      <c r="C219" s="2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D219" s="2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E21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bna5jkm499dobujin72pcsartomoro</v>
      </c>
      <c r="F21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bindera5tsdbm499dobujinjkf72pcs</v>
      </c>
      <c r="G219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bindera5tsdbm499dobujinjkfartomoro</v>
      </c>
      <c r="H21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bindera5tsdbm499dobujinjkf72pcsartomoro</v>
      </c>
      <c r="I219" s="2" t="s">
        <v>6360</v>
      </c>
      <c r="J219" s="2" t="s">
        <v>23</v>
      </c>
      <c r="K219" s="14" t="s">
        <v>4212</v>
      </c>
      <c r="L219" s="2" t="s">
        <v>1335</v>
      </c>
      <c r="M219" s="34" t="e">
        <f>IF(db[[#This Row],[NB NOTA_C]]="","",COUNTIF([2]!B_MSK[concat],db[[#This Row],[NB NOTA_C]]))</f>
        <v>#REF!</v>
      </c>
      <c r="N219" s="14" t="s">
        <v>1346</v>
      </c>
      <c r="O219" s="2" t="s">
        <v>1390</v>
      </c>
      <c r="P219" s="2" t="s">
        <v>2439</v>
      </c>
      <c r="R219" s="2" t="str">
        <f>IF(db[[#This Row],[QTY/ CTN]]="","",SUBSTITUTE(SUBSTITUTE(SUBSTITUTE(db[[#This Row],[QTY/ CTN]]," ","_",2),"(",""),")","")&amp;"_")</f>
        <v>72 PCS_</v>
      </c>
      <c r="S219" s="2">
        <f>IF(db[[#This Row],[H_QTY/ CTN]]="","",SEARCH("_",db[[#This Row],[H_QTY/ CTN]]))</f>
        <v>7</v>
      </c>
      <c r="T219" s="2">
        <f>IF(db[[#This Row],[H_QTY/ CTN]]="","",LEN(db[[#This Row],[H_QTY/ CTN]]))</f>
        <v>7</v>
      </c>
      <c r="U219" s="41" t="str">
        <f>IF(db[[#This Row],[H_QTY/ CTN]]="","",LEFT(db[[#This Row],[H_QTY/ CTN]],db[[#This Row],[H_1]]-1))</f>
        <v>72 PCS</v>
      </c>
      <c r="V219" s="40" t="str">
        <f>IF(NOT(db[[#This Row],[H_1]]=db[[#This Row],[H_2]]),MID(db[[#This Row],[H_QTY/ CTN]],db[[#This Row],[H_1]]+1,db[[#This Row],[H_2]]-db[[#This Row],[H_1]]-1),"")</f>
        <v/>
      </c>
      <c r="W219" s="40" t="str">
        <f>IF(db[[#This Row],[QTY/ CTN B]]="","",LEFT(db[[#This Row],[QTY/ CTN B]],SEARCH(" ",db[[#This Row],[QTY/ CTN B]],1)-1))</f>
        <v>72</v>
      </c>
      <c r="X219" s="40" t="str">
        <f>IF(db[[#This Row],[QTY/ CTN B]]="","",RIGHT(db[[#This Row],[QTY/ CTN B]],LEN(db[[#This Row],[QTY/ CTN B]])-SEARCH(" ",db[[#This Row],[QTY/ CTN B]],1)))</f>
        <v>PCS</v>
      </c>
      <c r="Y219" s="40" t="str">
        <f>IF(db[[#This Row],[QTY/ CTN TG]]="",IF(db[[#This Row],[STN TG]]="","",12),LEFT(db[[#This Row],[QTY/ CTN TG]],SEARCH(" ",db[[#This Row],[QTY/ CTN TG]],1)-1))</f>
        <v/>
      </c>
      <c r="Z2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9" s="40" t="str">
        <f>IF(db[[#This Row],[STN K]]="","",IF(db[[#This Row],[STN TG]]="LSN",12,""))</f>
        <v/>
      </c>
      <c r="AB219" s="40" t="str">
        <f>IF(db[[#This Row],[STN TG]]="LSN","PCS","")</f>
        <v/>
      </c>
      <c r="AC219" s="40">
        <f>db[[#This Row],[QTY B]]*IF(db[[#This Row],[QTY TG]]="",1,db[[#This Row],[QTY TG]])*IF(db[[#This Row],[QTY K]]="",1,db[[#This Row],[QTY K]])</f>
        <v>72</v>
      </c>
      <c r="AD219" s="40" t="str">
        <f>IF(db[[#This Row],[STN K]]="",IF(db[[#This Row],[STN TG]]="",db[[#This Row],[STN B]],db[[#This Row],[STN TG]]),db[[#This Row],[STN K]])</f>
        <v>PCS</v>
      </c>
      <c r="AE219" s="40"/>
    </row>
    <row r="220" spans="1:31" ht="16.5" customHeight="1" x14ac:dyDescent="0.25">
      <c r="A220" s="40">
        <f t="shared" si="3"/>
        <v>219</v>
      </c>
      <c r="B220" s="2" t="str">
        <f>LOWER(SUBSTITUTE(SUBSTITUTE(SUBSTITUTE(SUBSTITUTE(SUBSTITUTE(SUBSTITUTE(SUBSTITUTE(SUBSTITUTE(db[[#This Row],[NB BM]]," ",),".",""),"-",""),"(",""),")",""),"/",""),"""",""),"+",""))</f>
        <v>bna5jkm440discovery</v>
      </c>
      <c r="C220" s="2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D220" s="2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E22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bna5jkm440discovery72pcsartomoro</v>
      </c>
      <c r="F22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bindera5tsdsm440discoveryjku72pcs</v>
      </c>
      <c r="G220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bindera5tsdsm440discoveryjkuartomoro</v>
      </c>
      <c r="H22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bindera5tsdsm440discoveryjku72pcsartomoro</v>
      </c>
      <c r="I220" s="2" t="s">
        <v>6346</v>
      </c>
      <c r="J220" s="2" t="s">
        <v>24</v>
      </c>
      <c r="K220" s="14" t="s">
        <v>25</v>
      </c>
      <c r="L220" s="2" t="s">
        <v>1335</v>
      </c>
      <c r="M220" s="34" t="e">
        <f>IF(db[[#This Row],[NB NOTA_C]]="","",COUNTIF([2]!B_MSK[concat],db[[#This Row],[NB NOTA_C]]))</f>
        <v>#REF!</v>
      </c>
      <c r="N220" s="14" t="s">
        <v>1346</v>
      </c>
      <c r="O220" s="2" t="s">
        <v>1390</v>
      </c>
      <c r="P220" s="2" t="s">
        <v>2439</v>
      </c>
      <c r="R220" s="2" t="str">
        <f>IF(db[[#This Row],[QTY/ CTN]]="","",SUBSTITUTE(SUBSTITUTE(SUBSTITUTE(db[[#This Row],[QTY/ CTN]]," ","_",2),"(",""),")","")&amp;"_")</f>
        <v>72 PCS_</v>
      </c>
      <c r="S220" s="2">
        <f>IF(db[[#This Row],[H_QTY/ CTN]]="","",SEARCH("_",db[[#This Row],[H_QTY/ CTN]]))</f>
        <v>7</v>
      </c>
      <c r="T220" s="2">
        <f>IF(db[[#This Row],[H_QTY/ CTN]]="","",LEN(db[[#This Row],[H_QTY/ CTN]]))</f>
        <v>7</v>
      </c>
      <c r="U220" s="41" t="str">
        <f>IF(db[[#This Row],[H_QTY/ CTN]]="","",LEFT(db[[#This Row],[H_QTY/ CTN]],db[[#This Row],[H_1]]-1))</f>
        <v>72 PCS</v>
      </c>
      <c r="V220" s="40" t="str">
        <f>IF(NOT(db[[#This Row],[H_1]]=db[[#This Row],[H_2]]),MID(db[[#This Row],[H_QTY/ CTN]],db[[#This Row],[H_1]]+1,db[[#This Row],[H_2]]-db[[#This Row],[H_1]]-1),"")</f>
        <v/>
      </c>
      <c r="W220" s="40" t="str">
        <f>IF(db[[#This Row],[QTY/ CTN B]]="","",LEFT(db[[#This Row],[QTY/ CTN B]],SEARCH(" ",db[[#This Row],[QTY/ CTN B]],1)-1))</f>
        <v>72</v>
      </c>
      <c r="X220" s="40" t="str">
        <f>IF(db[[#This Row],[QTY/ CTN B]]="","",RIGHT(db[[#This Row],[QTY/ CTN B]],LEN(db[[#This Row],[QTY/ CTN B]])-SEARCH(" ",db[[#This Row],[QTY/ CTN B]],1)))</f>
        <v>PCS</v>
      </c>
      <c r="Y220" s="40" t="str">
        <f>IF(db[[#This Row],[QTY/ CTN TG]]="",IF(db[[#This Row],[STN TG]]="","",12),LEFT(db[[#This Row],[QTY/ CTN TG]],SEARCH(" ",db[[#This Row],[QTY/ CTN TG]],1)-1))</f>
        <v/>
      </c>
      <c r="Z2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0" s="40" t="str">
        <f>IF(db[[#This Row],[STN K]]="","",IF(db[[#This Row],[STN TG]]="LSN",12,""))</f>
        <v/>
      </c>
      <c r="AB220" s="40" t="str">
        <f>IF(db[[#This Row],[STN TG]]="LSN","PCS","")</f>
        <v/>
      </c>
      <c r="AC220" s="40">
        <f>db[[#This Row],[QTY B]]*IF(db[[#This Row],[QTY TG]]="",1,db[[#This Row],[QTY TG]])*IF(db[[#This Row],[QTY K]]="",1,db[[#This Row],[QTY K]])</f>
        <v>72</v>
      </c>
      <c r="AD220" s="40" t="str">
        <f>IF(db[[#This Row],[STN K]]="",IF(db[[#This Row],[STN TG]]="",db[[#This Row],[STN B]],db[[#This Row],[STN TG]]),db[[#This Row],[STN K]])</f>
        <v>PCS</v>
      </c>
      <c r="AE220" s="40"/>
    </row>
    <row r="221" spans="1:31" ht="16.5" customHeight="1" x14ac:dyDescent="0.25">
      <c r="A221" s="40">
        <f t="shared" si="3"/>
        <v>220</v>
      </c>
      <c r="B221" s="2" t="str">
        <f>LOWER(SUBSTITUTE(SUBSTITUTE(SUBSTITUTE(SUBSTITUTE(SUBSTITUTE(SUBSTITUTE(SUBSTITUTE(SUBSTITUTE(db[[#This Row],[NB BM]]," ",),".",""),"-",""),"(",""),")",""),"/",""),"""",""),"+",""))</f>
        <v>bna5jkm476education</v>
      </c>
      <c r="C221" s="2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D221" s="2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E22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bna5jkm476education72pcsartomoro</v>
      </c>
      <c r="F22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bindera5tsedm476educationjku72pcs</v>
      </c>
      <c r="G221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bindera5tsedm476educationjkuartomoro</v>
      </c>
      <c r="H22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bindera5tsedm476educationjku72pcsartomoro</v>
      </c>
      <c r="I221" s="2" t="s">
        <v>6349</v>
      </c>
      <c r="J221" s="2" t="s">
        <v>2499</v>
      </c>
      <c r="K221" s="14" t="s">
        <v>3030</v>
      </c>
      <c r="L221" s="2" t="s">
        <v>1335</v>
      </c>
      <c r="M221" s="34" t="e">
        <f>IF(db[[#This Row],[NB NOTA_C]]="","",COUNTIF([2]!B_MSK[concat],db[[#This Row],[NB NOTA_C]]))</f>
        <v>#REF!</v>
      </c>
      <c r="N221" s="14" t="s">
        <v>1346</v>
      </c>
      <c r="O221" s="2" t="s">
        <v>1390</v>
      </c>
      <c r="P221" s="2" t="s">
        <v>2439</v>
      </c>
      <c r="R221" s="2" t="str">
        <f>IF(db[[#This Row],[QTY/ CTN]]="","",SUBSTITUTE(SUBSTITUTE(SUBSTITUTE(db[[#This Row],[QTY/ CTN]]," ","_",2),"(",""),")","")&amp;"_")</f>
        <v>72 PCS_</v>
      </c>
      <c r="S221" s="2">
        <f>IF(db[[#This Row],[H_QTY/ CTN]]="","",SEARCH("_",db[[#This Row],[H_QTY/ CTN]]))</f>
        <v>7</v>
      </c>
      <c r="T221" s="2">
        <f>IF(db[[#This Row],[H_QTY/ CTN]]="","",LEN(db[[#This Row],[H_QTY/ CTN]]))</f>
        <v>7</v>
      </c>
      <c r="U221" s="41" t="str">
        <f>IF(db[[#This Row],[H_QTY/ CTN]]="","",LEFT(db[[#This Row],[H_QTY/ CTN]],db[[#This Row],[H_1]]-1))</f>
        <v>72 PCS</v>
      </c>
      <c r="V221" s="40" t="str">
        <f>IF(NOT(db[[#This Row],[H_1]]=db[[#This Row],[H_2]]),MID(db[[#This Row],[H_QTY/ CTN]],db[[#This Row],[H_1]]+1,db[[#This Row],[H_2]]-db[[#This Row],[H_1]]-1),"")</f>
        <v/>
      </c>
      <c r="W221" s="40" t="str">
        <f>IF(db[[#This Row],[QTY/ CTN B]]="","",LEFT(db[[#This Row],[QTY/ CTN B]],SEARCH(" ",db[[#This Row],[QTY/ CTN B]],1)-1))</f>
        <v>72</v>
      </c>
      <c r="X221" s="40" t="str">
        <f>IF(db[[#This Row],[QTY/ CTN B]]="","",RIGHT(db[[#This Row],[QTY/ CTN B]],LEN(db[[#This Row],[QTY/ CTN B]])-SEARCH(" ",db[[#This Row],[QTY/ CTN B]],1)))</f>
        <v>PCS</v>
      </c>
      <c r="Y221" s="40" t="str">
        <f>IF(db[[#This Row],[QTY/ CTN TG]]="",IF(db[[#This Row],[STN TG]]="","",12),LEFT(db[[#This Row],[QTY/ CTN TG]],SEARCH(" ",db[[#This Row],[QTY/ CTN TG]],1)-1))</f>
        <v/>
      </c>
      <c r="Z2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1" s="40" t="str">
        <f>IF(db[[#This Row],[STN K]]="","",IF(db[[#This Row],[STN TG]]="LSN",12,""))</f>
        <v/>
      </c>
      <c r="AB221" s="40" t="str">
        <f>IF(db[[#This Row],[STN TG]]="LSN","PCS","")</f>
        <v/>
      </c>
      <c r="AC221" s="40">
        <f>db[[#This Row],[QTY B]]*IF(db[[#This Row],[QTY TG]]="",1,db[[#This Row],[QTY TG]])*IF(db[[#This Row],[QTY K]]="",1,db[[#This Row],[QTY K]])</f>
        <v>72</v>
      </c>
      <c r="AD221" s="40" t="str">
        <f>IF(db[[#This Row],[STN K]]="",IF(db[[#This Row],[STN TG]]="",db[[#This Row],[STN B]],db[[#This Row],[STN TG]]),db[[#This Row],[STN K]])</f>
        <v>PCS</v>
      </c>
      <c r="AE221" s="40"/>
    </row>
    <row r="222" spans="1:31" ht="16.5" customHeight="1" x14ac:dyDescent="0.25">
      <c r="A222" s="40">
        <f t="shared" si="3"/>
        <v>221</v>
      </c>
      <c r="B222" s="2" t="str">
        <f>LOWER(SUBSTITUTE(SUBSTITUTE(SUBSTITUTE(SUBSTITUTE(SUBSTITUTE(SUBSTITUTE(SUBSTITUTE(SUBSTITUTE(db[[#This Row],[NB BM]]," ",),".",""),"-",""),"(",""),")",""),"/",""),"""",""),"+",""))</f>
        <v>bna5jkm479education</v>
      </c>
      <c r="C222" s="2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D222" s="2" t="str">
        <f>LOWER(SUBSTITUTE(SUBSTITUTE(SUBSTITUTE(SUBSTITUTE(SUBSTITUTE(SUBSTITUTE(SUBSTITUTE(SUBSTITUTE(SUBSTITUTE(db[[#This Row],[NB PAJAK]]," ",""),"-",""),"(",""),")",""),".",""),",",""),"/",""),"""",""),"+",""))</f>
        <v/>
      </c>
      <c r="E22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bna5jkm479education72pcsartomoro</v>
      </c>
      <c r="F22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bindera5tsedm479educationjku72pcs</v>
      </c>
      <c r="G222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bindera5tsedm479educationjkuartomoro</v>
      </c>
      <c r="H22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bindera5tsedm479educationjku72pcsartomoro</v>
      </c>
      <c r="I222" s="2" t="s">
        <v>6353</v>
      </c>
      <c r="J222" s="2" t="s">
        <v>26</v>
      </c>
      <c r="K222" s="14"/>
      <c r="L222" s="2" t="s">
        <v>1335</v>
      </c>
      <c r="M222" s="34" t="e">
        <f>IF(db[[#This Row],[NB NOTA_C]]="","",COUNTIF([2]!B_MSK[concat],db[[#This Row],[NB NOTA_C]]))</f>
        <v>#REF!</v>
      </c>
      <c r="N222" s="14" t="s">
        <v>1346</v>
      </c>
      <c r="O222" s="2" t="s">
        <v>1390</v>
      </c>
      <c r="P222" s="2" t="s">
        <v>2439</v>
      </c>
      <c r="R222" s="2" t="str">
        <f>IF(db[[#This Row],[QTY/ CTN]]="","",SUBSTITUTE(SUBSTITUTE(SUBSTITUTE(db[[#This Row],[QTY/ CTN]]," ","_",2),"(",""),")","")&amp;"_")</f>
        <v>72 PCS_</v>
      </c>
      <c r="S222" s="2">
        <f>IF(db[[#This Row],[H_QTY/ CTN]]="","",SEARCH("_",db[[#This Row],[H_QTY/ CTN]]))</f>
        <v>7</v>
      </c>
      <c r="T222" s="2">
        <f>IF(db[[#This Row],[H_QTY/ CTN]]="","",LEN(db[[#This Row],[H_QTY/ CTN]]))</f>
        <v>7</v>
      </c>
      <c r="U222" s="41" t="str">
        <f>IF(db[[#This Row],[H_QTY/ CTN]]="","",LEFT(db[[#This Row],[H_QTY/ CTN]],db[[#This Row],[H_1]]-1))</f>
        <v>72 PCS</v>
      </c>
      <c r="V222" s="40" t="str">
        <f>IF(NOT(db[[#This Row],[H_1]]=db[[#This Row],[H_2]]),MID(db[[#This Row],[H_QTY/ CTN]],db[[#This Row],[H_1]]+1,db[[#This Row],[H_2]]-db[[#This Row],[H_1]]-1),"")</f>
        <v/>
      </c>
      <c r="W222" s="40" t="str">
        <f>IF(db[[#This Row],[QTY/ CTN B]]="","",LEFT(db[[#This Row],[QTY/ CTN B]],SEARCH(" ",db[[#This Row],[QTY/ CTN B]],1)-1))</f>
        <v>72</v>
      </c>
      <c r="X222" s="40" t="str">
        <f>IF(db[[#This Row],[QTY/ CTN B]]="","",RIGHT(db[[#This Row],[QTY/ CTN B]],LEN(db[[#This Row],[QTY/ CTN B]])-SEARCH(" ",db[[#This Row],[QTY/ CTN B]],1)))</f>
        <v>PCS</v>
      </c>
      <c r="Y222" s="40" t="str">
        <f>IF(db[[#This Row],[QTY/ CTN TG]]="",IF(db[[#This Row],[STN TG]]="","",12),LEFT(db[[#This Row],[QTY/ CTN TG]],SEARCH(" ",db[[#This Row],[QTY/ CTN TG]],1)-1))</f>
        <v/>
      </c>
      <c r="Z2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2" s="40" t="str">
        <f>IF(db[[#This Row],[STN K]]="","",IF(db[[#This Row],[STN TG]]="LSN",12,""))</f>
        <v/>
      </c>
      <c r="AB222" s="40" t="str">
        <f>IF(db[[#This Row],[STN TG]]="LSN","PCS","")</f>
        <v/>
      </c>
      <c r="AC222" s="40">
        <f>db[[#This Row],[QTY B]]*IF(db[[#This Row],[QTY TG]]="",1,db[[#This Row],[QTY TG]])*IF(db[[#This Row],[QTY K]]="",1,db[[#This Row],[QTY K]])</f>
        <v>72</v>
      </c>
      <c r="AD222" s="40" t="str">
        <f>IF(db[[#This Row],[STN K]]="",IF(db[[#This Row],[STN TG]]="",db[[#This Row],[STN B]],db[[#This Row],[STN TG]]),db[[#This Row],[STN K]])</f>
        <v>PCS</v>
      </c>
      <c r="AE222" s="40"/>
    </row>
    <row r="223" spans="1:31" ht="16.5" customHeight="1" x14ac:dyDescent="0.25">
      <c r="A223" s="40">
        <f t="shared" si="3"/>
        <v>222</v>
      </c>
      <c r="B223" s="2" t="str">
        <f>LOWER(SUBSTITUTE(SUBSTITUTE(SUBSTITUTE(SUBSTITUTE(SUBSTITUTE(SUBSTITUTE(SUBSTITUTE(SUBSTITUTE(db[[#This Row],[NB BM]]," ",),".",""),"-",""),"(",""),")",""),"/",""),"""",""),"+",""))</f>
        <v>bna5jkm503education</v>
      </c>
      <c r="C223" s="2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D223" s="2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E22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bna5jkm503education72pcsartomoro</v>
      </c>
      <c r="F22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bindera5tsedm503educationjku72pcs</v>
      </c>
      <c r="G223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bindera5tsedm503educationjkuartomoro</v>
      </c>
      <c r="H22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bindera5tsedm503educationjku72pcsartomoro</v>
      </c>
      <c r="I223" s="2" t="s">
        <v>6361</v>
      </c>
      <c r="J223" s="2" t="s">
        <v>27</v>
      </c>
      <c r="K223" s="14" t="s">
        <v>3935</v>
      </c>
      <c r="L223" s="2" t="s">
        <v>1335</v>
      </c>
      <c r="M223" s="34" t="e">
        <f>IF(db[[#This Row],[NB NOTA_C]]="","",COUNTIF([2]!B_MSK[concat],db[[#This Row],[NB NOTA_C]]))</f>
        <v>#REF!</v>
      </c>
      <c r="N223" s="14" t="s">
        <v>1346</v>
      </c>
      <c r="O223" s="2" t="s">
        <v>1390</v>
      </c>
      <c r="P223" s="2" t="s">
        <v>2439</v>
      </c>
      <c r="R223" s="2" t="str">
        <f>IF(db[[#This Row],[QTY/ CTN]]="","",SUBSTITUTE(SUBSTITUTE(SUBSTITUTE(db[[#This Row],[QTY/ CTN]]," ","_",2),"(",""),")","")&amp;"_")</f>
        <v>72 PCS_</v>
      </c>
      <c r="S223" s="2">
        <f>IF(db[[#This Row],[H_QTY/ CTN]]="","",SEARCH("_",db[[#This Row],[H_QTY/ CTN]]))</f>
        <v>7</v>
      </c>
      <c r="T223" s="2">
        <f>IF(db[[#This Row],[H_QTY/ CTN]]="","",LEN(db[[#This Row],[H_QTY/ CTN]]))</f>
        <v>7</v>
      </c>
      <c r="U223" s="41" t="str">
        <f>IF(db[[#This Row],[H_QTY/ CTN]]="","",LEFT(db[[#This Row],[H_QTY/ CTN]],db[[#This Row],[H_1]]-1))</f>
        <v>72 PCS</v>
      </c>
      <c r="V223" s="40" t="str">
        <f>IF(NOT(db[[#This Row],[H_1]]=db[[#This Row],[H_2]]),MID(db[[#This Row],[H_QTY/ CTN]],db[[#This Row],[H_1]]+1,db[[#This Row],[H_2]]-db[[#This Row],[H_1]]-1),"")</f>
        <v/>
      </c>
      <c r="W223" s="40" t="str">
        <f>IF(db[[#This Row],[QTY/ CTN B]]="","",LEFT(db[[#This Row],[QTY/ CTN B]],SEARCH(" ",db[[#This Row],[QTY/ CTN B]],1)-1))</f>
        <v>72</v>
      </c>
      <c r="X223" s="40" t="str">
        <f>IF(db[[#This Row],[QTY/ CTN B]]="","",RIGHT(db[[#This Row],[QTY/ CTN B]],LEN(db[[#This Row],[QTY/ CTN B]])-SEARCH(" ",db[[#This Row],[QTY/ CTN B]],1)))</f>
        <v>PCS</v>
      </c>
      <c r="Y223" s="40" t="str">
        <f>IF(db[[#This Row],[QTY/ CTN TG]]="",IF(db[[#This Row],[STN TG]]="","",12),LEFT(db[[#This Row],[QTY/ CTN TG]],SEARCH(" ",db[[#This Row],[QTY/ CTN TG]],1)-1))</f>
        <v/>
      </c>
      <c r="Z2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3" s="40" t="str">
        <f>IF(db[[#This Row],[STN K]]="","",IF(db[[#This Row],[STN TG]]="LSN",12,""))</f>
        <v/>
      </c>
      <c r="AB223" s="40" t="str">
        <f>IF(db[[#This Row],[STN TG]]="LSN","PCS","")</f>
        <v/>
      </c>
      <c r="AC223" s="40">
        <f>db[[#This Row],[QTY B]]*IF(db[[#This Row],[QTY TG]]="",1,db[[#This Row],[QTY TG]])*IF(db[[#This Row],[QTY K]]="",1,db[[#This Row],[QTY K]])</f>
        <v>72</v>
      </c>
      <c r="AD223" s="40" t="str">
        <f>IF(db[[#This Row],[STN K]]="",IF(db[[#This Row],[STN TG]]="",db[[#This Row],[STN B]],db[[#This Row],[STN TG]]),db[[#This Row],[STN K]])</f>
        <v>PCS</v>
      </c>
      <c r="AE223" s="40"/>
    </row>
    <row r="224" spans="1:31" ht="16.5" customHeight="1" x14ac:dyDescent="0.25">
      <c r="A224" s="40">
        <f t="shared" si="3"/>
        <v>223</v>
      </c>
      <c r="B224" s="5" t="str">
        <f>LOWER(SUBSTITUTE(SUBSTITUTE(SUBSTITUTE(SUBSTITUTE(SUBSTITUTE(SUBSTITUTE(SUBSTITUTE(SUBSTITUTE(db[[#This Row],[NB BM]]," ",),".",""),"-",""),"(",""),")",""),"/",""),"""",""),"+",""))</f>
        <v>bna5jkm504hijau</v>
      </c>
      <c r="C224" s="5" t="str">
        <f>LOWER(SUBSTITUTE(SUBSTITUTE(SUBSTITUTE(SUBSTITUTE(SUBSTITUTE(SUBSTITUTE(SUBSTITUTE(SUBSTITUTE(SUBSTITUTE(db[[#This Row],[NB NOTA]]," ",),".",""),"-",""),"(",""),")",""),",",""),"/",""),"""",""),"+",""))</f>
        <v>bindera5tselm504greenjku</v>
      </c>
      <c r="D224" s="5" t="str">
        <f>LOWER(SUBSTITUTE(SUBSTITUTE(SUBSTITUTE(SUBSTITUTE(SUBSTITUTE(SUBSTITUTE(SUBSTITUTE(SUBSTITUTE(SUBSTITUTE(db[[#This Row],[NB PAJAK]]," ",""),"-",""),"(",""),")",""),".",""),",",""),"/",""),"""",""),"+",""))</f>
        <v>bindernotejoykoa5tselm504hijauu</v>
      </c>
      <c r="E22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bna5jkm504hijau72pcsartomoro</v>
      </c>
      <c r="F22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bindera5tselm504greenjku72pcs</v>
      </c>
      <c r="G224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bindera5tselm504greenjkuartomoro</v>
      </c>
      <c r="H22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bindera5tselm504greenjku72pcsartomoro</v>
      </c>
      <c r="I224" s="2" t="s">
        <v>6957</v>
      </c>
      <c r="J224" s="2" t="s">
        <v>6951</v>
      </c>
      <c r="K224" s="1" t="s">
        <v>6954</v>
      </c>
      <c r="L224" s="2" t="s">
        <v>1335</v>
      </c>
      <c r="M224" s="33" t="e">
        <f>IF(db[[#This Row],[NB NOTA_C]]="","",COUNTIF([2]!B_MSK[concat],db[[#This Row],[NB NOTA_C]]))</f>
        <v>#REF!</v>
      </c>
      <c r="N224" s="9" t="s">
        <v>1346</v>
      </c>
      <c r="O224" s="5" t="s">
        <v>1390</v>
      </c>
      <c r="P224" s="2" t="s">
        <v>2439</v>
      </c>
      <c r="Q224" s="5"/>
      <c r="R224" s="5" t="str">
        <f>IF(db[[#This Row],[QTY/ CTN]]="","",SUBSTITUTE(SUBSTITUTE(SUBSTITUTE(db[[#This Row],[QTY/ CTN]]," ","_",2),"(",""),")","")&amp;"_")</f>
        <v>72 PCS_</v>
      </c>
      <c r="S224" s="5">
        <f>IF(db[[#This Row],[H_QTY/ CTN]]="","",SEARCH("_",db[[#This Row],[H_QTY/ CTN]]))</f>
        <v>7</v>
      </c>
      <c r="T224" s="5">
        <f>IF(db[[#This Row],[H_QTY/ CTN]]="","",LEN(db[[#This Row],[H_QTY/ CTN]]))</f>
        <v>7</v>
      </c>
      <c r="U224" s="40" t="str">
        <f>IF(db[[#This Row],[H_QTY/ CTN]]="","",LEFT(db[[#This Row],[H_QTY/ CTN]],db[[#This Row],[H_1]]-1))</f>
        <v>72 PCS</v>
      </c>
      <c r="V224" s="40" t="str">
        <f>IF(NOT(db[[#This Row],[H_1]]=db[[#This Row],[H_2]]),MID(db[[#This Row],[H_QTY/ CTN]],db[[#This Row],[H_1]]+1,db[[#This Row],[H_2]]-db[[#This Row],[H_1]]-1),"")</f>
        <v/>
      </c>
      <c r="W224" s="40" t="str">
        <f>IF(db[[#This Row],[QTY/ CTN B]]="","",LEFT(db[[#This Row],[QTY/ CTN B]],SEARCH(" ",db[[#This Row],[QTY/ CTN B]],1)-1))</f>
        <v>72</v>
      </c>
      <c r="X224" s="40" t="str">
        <f>IF(db[[#This Row],[QTY/ CTN B]]="","",RIGHT(db[[#This Row],[QTY/ CTN B]],LEN(db[[#This Row],[QTY/ CTN B]])-SEARCH(" ",db[[#This Row],[QTY/ CTN B]],1)))</f>
        <v>PCS</v>
      </c>
      <c r="Y224" s="40" t="str">
        <f>IF(db[[#This Row],[QTY/ CTN TG]]="",IF(db[[#This Row],[STN TG]]="","",12),LEFT(db[[#This Row],[QTY/ CTN TG]],SEARCH(" ",db[[#This Row],[QTY/ CTN TG]],1)-1))</f>
        <v/>
      </c>
      <c r="Z2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4" s="40" t="str">
        <f>IF(db[[#This Row],[STN K]]="","",IF(db[[#This Row],[STN TG]]="LSN",12,""))</f>
        <v/>
      </c>
      <c r="AB224" s="40" t="str">
        <f>IF(db[[#This Row],[STN TG]]="LSN","PCS","")</f>
        <v/>
      </c>
      <c r="AC224" s="40">
        <f>db[[#This Row],[QTY B]]*IF(db[[#This Row],[QTY TG]]="",1,db[[#This Row],[QTY TG]])*IF(db[[#This Row],[QTY K]]="",1,db[[#This Row],[QTY K]])</f>
        <v>72</v>
      </c>
      <c r="AD224" s="40" t="str">
        <f>IF(db[[#This Row],[STN K]]="",IF(db[[#This Row],[STN TG]]="",db[[#This Row],[STN B]],db[[#This Row],[STN TG]]),db[[#This Row],[STN K]])</f>
        <v>PCS</v>
      </c>
      <c r="AE224" s="40"/>
    </row>
    <row r="225" spans="1:31" ht="16.5" customHeight="1" x14ac:dyDescent="0.25">
      <c r="A225" s="40">
        <f t="shared" si="3"/>
        <v>224</v>
      </c>
      <c r="B225" s="5" t="str">
        <f>LOWER(SUBSTITUTE(SUBSTITUTE(SUBSTITUTE(SUBSTITUTE(SUBSTITUTE(SUBSTITUTE(SUBSTITUTE(SUBSTITUTE(db[[#This Row],[NB BM]]," ",),".",""),"-",""),"(",""),")",""),"/",""),"""",""),"+",""))</f>
        <v>bna5jkm504orange</v>
      </c>
      <c r="C225" s="5" t="str">
        <f>LOWER(SUBSTITUTE(SUBSTITUTE(SUBSTITUTE(SUBSTITUTE(SUBSTITUTE(SUBSTITUTE(SUBSTITUTE(SUBSTITUTE(SUBSTITUTE(db[[#This Row],[NB NOTA]]," ",),".",""),"-",""),"(",""),")",""),",",""),"/",""),"""",""),"+",""))</f>
        <v>bindera5tselm504orangejku</v>
      </c>
      <c r="D225" s="5" t="str">
        <f>LOWER(SUBSTITUTE(SUBSTITUTE(SUBSTITUTE(SUBSTITUTE(SUBSTITUTE(SUBSTITUTE(SUBSTITUTE(SUBSTITUTE(SUBSTITUTE(db[[#This Row],[NB PAJAK]]," ",""),"-",""),"(",""),")",""),".",""),",",""),"/",""),"""",""),"+",""))</f>
        <v>bindernotejoykoa5tselm504orangeu</v>
      </c>
      <c r="E22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bna5jkm504orange72pcsartomoro</v>
      </c>
      <c r="F22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bindera5tselm504orangejku72pcs</v>
      </c>
      <c r="G225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bindera5tselm504orangejkuartomoro</v>
      </c>
      <c r="H22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bindera5tselm504orangejku72pcsartomoro</v>
      </c>
      <c r="I225" s="2" t="s">
        <v>6958</v>
      </c>
      <c r="J225" s="2" t="s">
        <v>6952</v>
      </c>
      <c r="K225" s="1" t="s">
        <v>6955</v>
      </c>
      <c r="L225" s="2" t="s">
        <v>1335</v>
      </c>
      <c r="M225" s="33" t="e">
        <f>IF(db[[#This Row],[NB NOTA_C]]="","",COUNTIF([2]!B_MSK[concat],db[[#This Row],[NB NOTA_C]]))</f>
        <v>#REF!</v>
      </c>
      <c r="N225" s="9" t="s">
        <v>1346</v>
      </c>
      <c r="O225" s="5" t="s">
        <v>1390</v>
      </c>
      <c r="P225" s="2" t="s">
        <v>2439</v>
      </c>
      <c r="Q225" s="5"/>
      <c r="R225" s="5" t="str">
        <f>IF(db[[#This Row],[QTY/ CTN]]="","",SUBSTITUTE(SUBSTITUTE(SUBSTITUTE(db[[#This Row],[QTY/ CTN]]," ","_",2),"(",""),")","")&amp;"_")</f>
        <v>72 PCS_</v>
      </c>
      <c r="S225" s="5">
        <f>IF(db[[#This Row],[H_QTY/ CTN]]="","",SEARCH("_",db[[#This Row],[H_QTY/ CTN]]))</f>
        <v>7</v>
      </c>
      <c r="T225" s="5">
        <f>IF(db[[#This Row],[H_QTY/ CTN]]="","",LEN(db[[#This Row],[H_QTY/ CTN]]))</f>
        <v>7</v>
      </c>
      <c r="U225" s="40" t="str">
        <f>IF(db[[#This Row],[H_QTY/ CTN]]="","",LEFT(db[[#This Row],[H_QTY/ CTN]],db[[#This Row],[H_1]]-1))</f>
        <v>72 PCS</v>
      </c>
      <c r="V225" s="40" t="str">
        <f>IF(NOT(db[[#This Row],[H_1]]=db[[#This Row],[H_2]]),MID(db[[#This Row],[H_QTY/ CTN]],db[[#This Row],[H_1]]+1,db[[#This Row],[H_2]]-db[[#This Row],[H_1]]-1),"")</f>
        <v/>
      </c>
      <c r="W225" s="40" t="str">
        <f>IF(db[[#This Row],[QTY/ CTN B]]="","",LEFT(db[[#This Row],[QTY/ CTN B]],SEARCH(" ",db[[#This Row],[QTY/ CTN B]],1)-1))</f>
        <v>72</v>
      </c>
      <c r="X225" s="40" t="str">
        <f>IF(db[[#This Row],[QTY/ CTN B]]="","",RIGHT(db[[#This Row],[QTY/ CTN B]],LEN(db[[#This Row],[QTY/ CTN B]])-SEARCH(" ",db[[#This Row],[QTY/ CTN B]],1)))</f>
        <v>PCS</v>
      </c>
      <c r="Y225" s="40" t="str">
        <f>IF(db[[#This Row],[QTY/ CTN TG]]="",IF(db[[#This Row],[STN TG]]="","",12),LEFT(db[[#This Row],[QTY/ CTN TG]],SEARCH(" ",db[[#This Row],[QTY/ CTN TG]],1)-1))</f>
        <v/>
      </c>
      <c r="Z2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5" s="40" t="str">
        <f>IF(db[[#This Row],[STN K]]="","",IF(db[[#This Row],[STN TG]]="LSN",12,""))</f>
        <v/>
      </c>
      <c r="AB225" s="40" t="str">
        <f>IF(db[[#This Row],[STN TG]]="LSN","PCS","")</f>
        <v/>
      </c>
      <c r="AC225" s="40">
        <f>db[[#This Row],[QTY B]]*IF(db[[#This Row],[QTY TG]]="",1,db[[#This Row],[QTY TG]])*IF(db[[#This Row],[QTY K]]="",1,db[[#This Row],[QTY K]])</f>
        <v>72</v>
      </c>
      <c r="AD225" s="40" t="str">
        <f>IF(db[[#This Row],[STN K]]="",IF(db[[#This Row],[STN TG]]="",db[[#This Row],[STN B]],db[[#This Row],[STN TG]]),db[[#This Row],[STN K]])</f>
        <v>PCS</v>
      </c>
      <c r="AE225" s="40"/>
    </row>
    <row r="226" spans="1:31" ht="16.5" customHeight="1" x14ac:dyDescent="0.25">
      <c r="A226" s="40">
        <f t="shared" si="3"/>
        <v>225</v>
      </c>
      <c r="B226" s="5" t="str">
        <f>LOWER(SUBSTITUTE(SUBSTITUTE(SUBSTITUTE(SUBSTITUTE(SUBSTITUTE(SUBSTITUTE(SUBSTITUTE(SUBSTITUTE(db[[#This Row],[NB BM]]," ",),".",""),"-",""),"(",""),")",""),"/",""),"""",""),"+",""))</f>
        <v>bna5jkm504kuning</v>
      </c>
      <c r="C226" s="5" t="str">
        <f>LOWER(SUBSTITUTE(SUBSTITUTE(SUBSTITUTE(SUBSTITUTE(SUBSTITUTE(SUBSTITUTE(SUBSTITUTE(SUBSTITUTE(SUBSTITUTE(db[[#This Row],[NB NOTA]]," ",),".",""),"-",""),"(",""),")",""),",",""),"/",""),"""",""),"+",""))</f>
        <v>bindera5tselm504yellowjku</v>
      </c>
      <c r="D226" s="5" t="str">
        <f>LOWER(SUBSTITUTE(SUBSTITUTE(SUBSTITUTE(SUBSTITUTE(SUBSTITUTE(SUBSTITUTE(SUBSTITUTE(SUBSTITUTE(SUBSTITUTE(db[[#This Row],[NB PAJAK]]," ",""),"-",""),"(",""),")",""),".",""),",",""),"/",""),"""",""),"+",""))</f>
        <v>bindernotejoykoa5tselm504kuningu</v>
      </c>
      <c r="E2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bna5jkm504kuning72pcsartomoro</v>
      </c>
      <c r="F2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bindera5tselm504yellowjku72pcs</v>
      </c>
      <c r="G226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bindera5tselm504yellowjkuartomoro</v>
      </c>
      <c r="H2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bindera5tselm504yellowjku72pcsartomoro</v>
      </c>
      <c r="I226" s="2" t="s">
        <v>6959</v>
      </c>
      <c r="J226" s="2" t="s">
        <v>6953</v>
      </c>
      <c r="K226" s="1" t="s">
        <v>6956</v>
      </c>
      <c r="L226" s="2" t="s">
        <v>1335</v>
      </c>
      <c r="M226" s="33" t="e">
        <f>IF(db[[#This Row],[NB NOTA_C]]="","",COUNTIF([2]!B_MSK[concat],db[[#This Row],[NB NOTA_C]]))</f>
        <v>#REF!</v>
      </c>
      <c r="N226" s="9" t="s">
        <v>1346</v>
      </c>
      <c r="O226" s="5" t="s">
        <v>1390</v>
      </c>
      <c r="P226" s="2" t="s">
        <v>2439</v>
      </c>
      <c r="Q226" s="5"/>
      <c r="R226" s="5" t="str">
        <f>IF(db[[#This Row],[QTY/ CTN]]="","",SUBSTITUTE(SUBSTITUTE(SUBSTITUTE(db[[#This Row],[QTY/ CTN]]," ","_",2),"(",""),")","")&amp;"_")</f>
        <v>72 PCS_</v>
      </c>
      <c r="S226" s="5">
        <f>IF(db[[#This Row],[H_QTY/ CTN]]="","",SEARCH("_",db[[#This Row],[H_QTY/ CTN]]))</f>
        <v>7</v>
      </c>
      <c r="T226" s="5">
        <f>IF(db[[#This Row],[H_QTY/ CTN]]="","",LEN(db[[#This Row],[H_QTY/ CTN]]))</f>
        <v>7</v>
      </c>
      <c r="U226" s="40" t="str">
        <f>IF(db[[#This Row],[H_QTY/ CTN]]="","",LEFT(db[[#This Row],[H_QTY/ CTN]],db[[#This Row],[H_1]]-1))</f>
        <v>72 PCS</v>
      </c>
      <c r="V226" s="40" t="str">
        <f>IF(NOT(db[[#This Row],[H_1]]=db[[#This Row],[H_2]]),MID(db[[#This Row],[H_QTY/ CTN]],db[[#This Row],[H_1]]+1,db[[#This Row],[H_2]]-db[[#This Row],[H_1]]-1),"")</f>
        <v/>
      </c>
      <c r="W226" s="40" t="str">
        <f>IF(db[[#This Row],[QTY/ CTN B]]="","",LEFT(db[[#This Row],[QTY/ CTN B]],SEARCH(" ",db[[#This Row],[QTY/ CTN B]],1)-1))</f>
        <v>72</v>
      </c>
      <c r="X226" s="40" t="str">
        <f>IF(db[[#This Row],[QTY/ CTN B]]="","",RIGHT(db[[#This Row],[QTY/ CTN B]],LEN(db[[#This Row],[QTY/ CTN B]])-SEARCH(" ",db[[#This Row],[QTY/ CTN B]],1)))</f>
        <v>PCS</v>
      </c>
      <c r="Y226" s="40" t="str">
        <f>IF(db[[#This Row],[QTY/ CTN TG]]="",IF(db[[#This Row],[STN TG]]="","",12),LEFT(db[[#This Row],[QTY/ CTN TG]],SEARCH(" ",db[[#This Row],[QTY/ CTN TG]],1)-1))</f>
        <v/>
      </c>
      <c r="Z2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" s="40" t="str">
        <f>IF(db[[#This Row],[STN K]]="","",IF(db[[#This Row],[STN TG]]="LSN",12,""))</f>
        <v/>
      </c>
      <c r="AB226" s="40" t="str">
        <f>IF(db[[#This Row],[STN TG]]="LSN","PCS","")</f>
        <v/>
      </c>
      <c r="AC226" s="40">
        <f>db[[#This Row],[QTY B]]*IF(db[[#This Row],[QTY TG]]="",1,db[[#This Row],[QTY TG]])*IF(db[[#This Row],[QTY K]]="",1,db[[#This Row],[QTY K]])</f>
        <v>72</v>
      </c>
      <c r="AD226" s="40" t="str">
        <f>IF(db[[#This Row],[STN K]]="",IF(db[[#This Row],[STN TG]]="",db[[#This Row],[STN B]],db[[#This Row],[STN TG]]),db[[#This Row],[STN K]])</f>
        <v>PCS</v>
      </c>
      <c r="AE226" s="40"/>
    </row>
    <row r="227" spans="1:31" ht="16.5" customHeight="1" x14ac:dyDescent="0.25">
      <c r="A227" s="40">
        <f t="shared" si="3"/>
        <v>226</v>
      </c>
      <c r="B227" s="5" t="str">
        <f>LOWER(SUBSTITUTE(SUBSTITUTE(SUBSTITUTE(SUBSTITUTE(SUBSTITUTE(SUBSTITUTE(SUBSTITUTE(SUBSTITUTE(db[[#This Row],[NB BM]]," ",),".",""),"-",""),"(",""),")",""),"/",""),"""",""),"+",""))</f>
        <v>bna5jkm480faculty</v>
      </c>
      <c r="C227" s="5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D227" s="5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E2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bna5jkm480faculty72pcsartomoro</v>
      </c>
      <c r="F2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bindera5tsfcm480facultyjku72pcs</v>
      </c>
      <c r="G227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bindera5tsfcm480facultyjkuartomoro</v>
      </c>
      <c r="H2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bindera5tsfcm480facultyjku72pcsartomoro</v>
      </c>
      <c r="I227" s="2" t="s">
        <v>6356</v>
      </c>
      <c r="J227" s="2" t="s">
        <v>1731</v>
      </c>
      <c r="K227" s="14" t="s">
        <v>1784</v>
      </c>
      <c r="L227" s="2" t="s">
        <v>1335</v>
      </c>
      <c r="M227" s="34" t="e">
        <f>IF(db[[#This Row],[NB NOTA_C]]="","",COUNTIF([2]!B_MSK[concat],db[[#This Row],[NB NOTA_C]]))</f>
        <v>#REF!</v>
      </c>
      <c r="N227" s="9" t="s">
        <v>1346</v>
      </c>
      <c r="O227" s="5" t="s">
        <v>1390</v>
      </c>
      <c r="P227" s="2" t="s">
        <v>2439</v>
      </c>
      <c r="R227" s="2" t="str">
        <f>IF(db[[#This Row],[QTY/ CTN]]="","",SUBSTITUTE(SUBSTITUTE(SUBSTITUTE(db[[#This Row],[QTY/ CTN]]," ","_",2),"(",""),")","")&amp;"_")</f>
        <v>72 PCS_</v>
      </c>
      <c r="S227" s="2">
        <f>IF(db[[#This Row],[H_QTY/ CTN]]="","",SEARCH("_",db[[#This Row],[H_QTY/ CTN]]))</f>
        <v>7</v>
      </c>
      <c r="T227" s="2">
        <f>IF(db[[#This Row],[H_QTY/ CTN]]="","",LEN(db[[#This Row],[H_QTY/ CTN]]))</f>
        <v>7</v>
      </c>
      <c r="U227" s="41" t="str">
        <f>IF(db[[#This Row],[H_QTY/ CTN]]="","",LEFT(db[[#This Row],[H_QTY/ CTN]],db[[#This Row],[H_1]]-1))</f>
        <v>72 PCS</v>
      </c>
      <c r="V227" s="40" t="str">
        <f>IF(NOT(db[[#This Row],[H_1]]=db[[#This Row],[H_2]]),MID(db[[#This Row],[H_QTY/ CTN]],db[[#This Row],[H_1]]+1,db[[#This Row],[H_2]]-db[[#This Row],[H_1]]-1),"")</f>
        <v/>
      </c>
      <c r="W227" s="40" t="str">
        <f>IF(db[[#This Row],[QTY/ CTN B]]="","",LEFT(db[[#This Row],[QTY/ CTN B]],SEARCH(" ",db[[#This Row],[QTY/ CTN B]],1)-1))</f>
        <v>72</v>
      </c>
      <c r="X227" s="40" t="str">
        <f>IF(db[[#This Row],[QTY/ CTN B]]="","",RIGHT(db[[#This Row],[QTY/ CTN B]],LEN(db[[#This Row],[QTY/ CTN B]])-SEARCH(" ",db[[#This Row],[QTY/ CTN B]],1)))</f>
        <v>PCS</v>
      </c>
      <c r="Y227" s="40" t="str">
        <f>IF(db[[#This Row],[QTY/ CTN TG]]="",IF(db[[#This Row],[STN TG]]="","",12),LEFT(db[[#This Row],[QTY/ CTN TG]],SEARCH(" ",db[[#This Row],[QTY/ CTN TG]],1)-1))</f>
        <v/>
      </c>
      <c r="Z2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" s="40" t="str">
        <f>IF(db[[#This Row],[STN K]]="","",IF(db[[#This Row],[STN TG]]="LSN",12,""))</f>
        <v/>
      </c>
      <c r="AB227" s="40" t="str">
        <f>IF(db[[#This Row],[STN TG]]="LSN","PCS","")</f>
        <v/>
      </c>
      <c r="AC227" s="40">
        <f>db[[#This Row],[QTY B]]*IF(db[[#This Row],[QTY TG]]="",1,db[[#This Row],[QTY TG]])*IF(db[[#This Row],[QTY K]]="",1,db[[#This Row],[QTY K]])</f>
        <v>72</v>
      </c>
      <c r="AD227" s="40" t="str">
        <f>IF(db[[#This Row],[STN K]]="",IF(db[[#This Row],[STN TG]]="",db[[#This Row],[STN B]],db[[#This Row],[STN TG]]),db[[#This Row],[STN K]])</f>
        <v>PCS</v>
      </c>
      <c r="AE227" s="40"/>
    </row>
    <row r="228" spans="1:31" ht="16.5" customHeight="1" x14ac:dyDescent="0.25">
      <c r="A228" s="40">
        <f t="shared" si="3"/>
        <v>227</v>
      </c>
      <c r="B228" s="2" t="str">
        <f>LOWER(SUBSTITUTE(SUBSTITUTE(SUBSTITUTE(SUBSTITUTE(SUBSTITUTE(SUBSTITUTE(SUBSTITUTE(SUBSTITUTE(db[[#This Row],[NB BM]]," ",),".",""),"-",""),"(",""),")",""),"/",""),"""",""),"+",""))</f>
        <v>bna5jkf506paradise</v>
      </c>
      <c r="C228" s="2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D228" s="2" t="str">
        <f>LOWER(SUBSTITUTE(SUBSTITUTE(SUBSTITUTE(SUBSTITUTE(SUBSTITUTE(SUBSTITUTE(SUBSTITUTE(SUBSTITUTE(SUBSTITUTE(db[[#This Row],[NB PAJAK]]," ",""),"-",""),"(",""),")",""),".",""),",",""),"/",""),"""",""),"+",""))</f>
        <v/>
      </c>
      <c r="E22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bna5jkf506paradise72pcsartomoro</v>
      </c>
      <c r="F22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bindera5tsfrf506parafisejkf72pcs</v>
      </c>
      <c r="G228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bindera5tsfrf506parafisejkfartomoro</v>
      </c>
      <c r="H22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bindera5tsfrf506parafisejkf72pcsartomoro</v>
      </c>
      <c r="I228" s="2" t="s">
        <v>6339</v>
      </c>
      <c r="J228" s="2" t="s">
        <v>28</v>
      </c>
      <c r="K228" s="21"/>
      <c r="L228" s="2" t="s">
        <v>1335</v>
      </c>
      <c r="M228" s="34" t="e">
        <f>IF(db[[#This Row],[NB NOTA_C]]="","",COUNTIF([2]!B_MSK[concat],db[[#This Row],[NB NOTA_C]]))</f>
        <v>#REF!</v>
      </c>
      <c r="N228" s="14" t="s">
        <v>1346</v>
      </c>
      <c r="O228" s="2" t="s">
        <v>1390</v>
      </c>
      <c r="P228" s="2" t="s">
        <v>2439</v>
      </c>
      <c r="R228" s="2" t="str">
        <f>IF(db[[#This Row],[QTY/ CTN]]="","",SUBSTITUTE(SUBSTITUTE(SUBSTITUTE(db[[#This Row],[QTY/ CTN]]," ","_",2),"(",""),")","")&amp;"_")</f>
        <v>72 PCS_</v>
      </c>
      <c r="S228" s="2">
        <f>IF(db[[#This Row],[H_QTY/ CTN]]="","",SEARCH("_",db[[#This Row],[H_QTY/ CTN]]))</f>
        <v>7</v>
      </c>
      <c r="T228" s="2">
        <f>IF(db[[#This Row],[H_QTY/ CTN]]="","",LEN(db[[#This Row],[H_QTY/ CTN]]))</f>
        <v>7</v>
      </c>
      <c r="U228" s="41" t="str">
        <f>IF(db[[#This Row],[H_QTY/ CTN]]="","",LEFT(db[[#This Row],[H_QTY/ CTN]],db[[#This Row],[H_1]]-1))</f>
        <v>72 PCS</v>
      </c>
      <c r="V228" s="40" t="str">
        <f>IF(NOT(db[[#This Row],[H_1]]=db[[#This Row],[H_2]]),MID(db[[#This Row],[H_QTY/ CTN]],db[[#This Row],[H_1]]+1,db[[#This Row],[H_2]]-db[[#This Row],[H_1]]-1),"")</f>
        <v/>
      </c>
      <c r="W228" s="40" t="str">
        <f>IF(db[[#This Row],[QTY/ CTN B]]="","",LEFT(db[[#This Row],[QTY/ CTN B]],SEARCH(" ",db[[#This Row],[QTY/ CTN B]],1)-1))</f>
        <v>72</v>
      </c>
      <c r="X228" s="40" t="str">
        <f>IF(db[[#This Row],[QTY/ CTN B]]="","",RIGHT(db[[#This Row],[QTY/ CTN B]],LEN(db[[#This Row],[QTY/ CTN B]])-SEARCH(" ",db[[#This Row],[QTY/ CTN B]],1)))</f>
        <v>PCS</v>
      </c>
      <c r="Y228" s="40" t="str">
        <f>IF(db[[#This Row],[QTY/ CTN TG]]="",IF(db[[#This Row],[STN TG]]="","",12),LEFT(db[[#This Row],[QTY/ CTN TG]],SEARCH(" ",db[[#This Row],[QTY/ CTN TG]],1)-1))</f>
        <v/>
      </c>
      <c r="Z2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" s="40" t="str">
        <f>IF(db[[#This Row],[STN K]]="","",IF(db[[#This Row],[STN TG]]="LSN",12,""))</f>
        <v/>
      </c>
      <c r="AB228" s="40" t="str">
        <f>IF(db[[#This Row],[STN TG]]="LSN","PCS","")</f>
        <v/>
      </c>
      <c r="AC228" s="40">
        <f>db[[#This Row],[QTY B]]*IF(db[[#This Row],[QTY TG]]="",1,db[[#This Row],[QTY TG]])*IF(db[[#This Row],[QTY K]]="",1,db[[#This Row],[QTY K]])</f>
        <v>72</v>
      </c>
      <c r="AD228" s="40" t="str">
        <f>IF(db[[#This Row],[STN K]]="",IF(db[[#This Row],[STN TG]]="",db[[#This Row],[STN B]],db[[#This Row],[STN TG]]),db[[#This Row],[STN K]])</f>
        <v>PCS</v>
      </c>
      <c r="AE228" s="40"/>
    </row>
    <row r="229" spans="1:31" ht="16.5" customHeight="1" x14ac:dyDescent="0.25">
      <c r="A229" s="40">
        <f t="shared" si="3"/>
        <v>228</v>
      </c>
      <c r="B229" s="82" t="str">
        <f>LOWER(SUBSTITUTE(SUBSTITUTE(SUBSTITUTE(SUBSTITUTE(SUBSTITUTE(SUBSTITUTE(SUBSTITUTE(SUBSTITUTE(db[[#This Row],[NB BM]]," ",),".",""),"-",""),"(",""),")",""),"/",""),"""",""),"+",""))</f>
        <v>bna5jktsfs514friendship</v>
      </c>
      <c r="C229" s="82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D229" s="82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E229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bna5jktsfs514friendship72pcsartomoro</v>
      </c>
      <c r="F229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bindera5tsfs514friendshipjku72pcs</v>
      </c>
      <c r="G229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bindera5tsfs514friendshipjkuartomoro</v>
      </c>
      <c r="H229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bindera5tsfs514friendshipjku72pcsartomoro</v>
      </c>
      <c r="I229" s="2" t="s">
        <v>7040</v>
      </c>
      <c r="J229" s="7" t="s">
        <v>3631</v>
      </c>
      <c r="K229" s="1" t="s">
        <v>3530</v>
      </c>
      <c r="L229" s="2" t="s">
        <v>1335</v>
      </c>
      <c r="M229" s="83" t="e">
        <f>IF(db[[#This Row],[NB NOTA_C]]="","",COUNTIF([2]!B_MSK[concat],db[[#This Row],[NB NOTA_C]]))</f>
        <v>#REF!</v>
      </c>
      <c r="N229" s="84" t="s">
        <v>1346</v>
      </c>
      <c r="O229" s="82" t="s">
        <v>1390</v>
      </c>
      <c r="P229" s="7" t="s">
        <v>2439</v>
      </c>
      <c r="Q229" s="5" t="s">
        <v>7177</v>
      </c>
      <c r="R229" s="82" t="str">
        <f>IF(db[[#This Row],[QTY/ CTN]]="","",SUBSTITUTE(SUBSTITUTE(SUBSTITUTE(db[[#This Row],[QTY/ CTN]]," ","_",2),"(",""),")","")&amp;"_")</f>
        <v>72 PCS_</v>
      </c>
      <c r="S229" s="82">
        <f>IF(db[[#This Row],[H_QTY/ CTN]]="","",SEARCH("_",db[[#This Row],[H_QTY/ CTN]]))</f>
        <v>7</v>
      </c>
      <c r="T229" s="82">
        <f>IF(db[[#This Row],[H_QTY/ CTN]]="","",LEN(db[[#This Row],[H_QTY/ CTN]]))</f>
        <v>7</v>
      </c>
      <c r="U229" s="85" t="str">
        <f>IF(db[[#This Row],[H_QTY/ CTN]]="","",LEFT(db[[#This Row],[H_QTY/ CTN]],db[[#This Row],[H_1]]-1))</f>
        <v>72 PCS</v>
      </c>
      <c r="V229" s="85" t="str">
        <f>IF(NOT(db[[#This Row],[H_1]]=db[[#This Row],[H_2]]),MID(db[[#This Row],[H_QTY/ CTN]],db[[#This Row],[H_1]]+1,db[[#This Row],[H_2]]-db[[#This Row],[H_1]]-1),"")</f>
        <v/>
      </c>
      <c r="W229" s="40" t="str">
        <f>IF(db[[#This Row],[QTY/ CTN B]]="","",LEFT(db[[#This Row],[QTY/ CTN B]],SEARCH(" ",db[[#This Row],[QTY/ CTN B]],1)-1))</f>
        <v>72</v>
      </c>
      <c r="X229" s="40" t="str">
        <f>IF(db[[#This Row],[QTY/ CTN B]]="","",RIGHT(db[[#This Row],[QTY/ CTN B]],LEN(db[[#This Row],[QTY/ CTN B]])-SEARCH(" ",db[[#This Row],[QTY/ CTN B]],1)))</f>
        <v>PCS</v>
      </c>
      <c r="Y229" s="40" t="str">
        <f>IF(db[[#This Row],[QTY/ CTN TG]]="",IF(db[[#This Row],[STN TG]]="","",12),LEFT(db[[#This Row],[QTY/ CTN TG]],SEARCH(" ",db[[#This Row],[QTY/ CTN TG]],1)-1))</f>
        <v/>
      </c>
      <c r="Z2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9" s="40" t="str">
        <f>IF(db[[#This Row],[STN K]]="","",IF(db[[#This Row],[STN TG]]="LSN",12,""))</f>
        <v/>
      </c>
      <c r="AB229" s="40" t="str">
        <f>IF(db[[#This Row],[STN TG]]="LSN","PCS","")</f>
        <v/>
      </c>
      <c r="AC229" s="40">
        <f>db[[#This Row],[QTY B]]*IF(db[[#This Row],[QTY TG]]="",1,db[[#This Row],[QTY TG]])*IF(db[[#This Row],[QTY K]]="",1,db[[#This Row],[QTY K]])</f>
        <v>72</v>
      </c>
      <c r="AD229" s="40" t="str">
        <f>IF(db[[#This Row],[STN K]]="",IF(db[[#This Row],[STN TG]]="",db[[#This Row],[STN B]],db[[#This Row],[STN TG]]),db[[#This Row],[STN K]])</f>
        <v>PCS</v>
      </c>
      <c r="AE229" s="40"/>
    </row>
    <row r="230" spans="1:31" ht="16.5" customHeight="1" x14ac:dyDescent="0.25">
      <c r="A230" s="40">
        <f t="shared" si="3"/>
        <v>229</v>
      </c>
      <c r="B230" s="2" t="str">
        <f>LOWER(SUBSTITUTE(SUBSTITUTE(SUBSTITUTE(SUBSTITUTE(SUBSTITUTE(SUBSTITUTE(SUBSTITUTE(SUBSTITUTE(db[[#This Row],[NB BM]]," ",),".",""),"-",""),"(",""),")",""),"/",""),"""",""),"+",""))</f>
        <v>bna5jkm484hobakci</v>
      </c>
      <c r="C230" s="2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D230" s="2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E23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bna5jkm484hobakci72pcsartomoro</v>
      </c>
      <c r="F23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bindera5tshbm484hobakcijkf72pcs</v>
      </c>
      <c r="G230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bindera5tshbm484hobakcijkfartomoro</v>
      </c>
      <c r="H23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bindera5tshbm484hobakcijkf72pcsartomoro</v>
      </c>
      <c r="I230" s="2" t="s">
        <v>6357</v>
      </c>
      <c r="J230" s="2" t="s">
        <v>29</v>
      </c>
      <c r="K230" s="14" t="s">
        <v>4213</v>
      </c>
      <c r="L230" s="2" t="s">
        <v>1335</v>
      </c>
      <c r="M230" s="34" t="e">
        <f>IF(db[[#This Row],[NB NOTA_C]]="","",COUNTIF([2]!B_MSK[concat],db[[#This Row],[NB NOTA_C]]))</f>
        <v>#REF!</v>
      </c>
      <c r="N230" s="14" t="s">
        <v>1346</v>
      </c>
      <c r="O230" s="2" t="s">
        <v>1390</v>
      </c>
      <c r="P230" s="2" t="s">
        <v>2439</v>
      </c>
      <c r="R230" s="2" t="str">
        <f>IF(db[[#This Row],[QTY/ CTN]]="","",SUBSTITUTE(SUBSTITUTE(SUBSTITUTE(db[[#This Row],[QTY/ CTN]]," ","_",2),"(",""),")","")&amp;"_")</f>
        <v>72 PCS_</v>
      </c>
      <c r="S230" s="2">
        <f>IF(db[[#This Row],[H_QTY/ CTN]]="","",SEARCH("_",db[[#This Row],[H_QTY/ CTN]]))</f>
        <v>7</v>
      </c>
      <c r="T230" s="2">
        <f>IF(db[[#This Row],[H_QTY/ CTN]]="","",LEN(db[[#This Row],[H_QTY/ CTN]]))</f>
        <v>7</v>
      </c>
      <c r="U230" s="41" t="str">
        <f>IF(db[[#This Row],[H_QTY/ CTN]]="","",LEFT(db[[#This Row],[H_QTY/ CTN]],db[[#This Row],[H_1]]-1))</f>
        <v>72 PCS</v>
      </c>
      <c r="V230" s="40" t="str">
        <f>IF(NOT(db[[#This Row],[H_1]]=db[[#This Row],[H_2]]),MID(db[[#This Row],[H_QTY/ CTN]],db[[#This Row],[H_1]]+1,db[[#This Row],[H_2]]-db[[#This Row],[H_1]]-1),"")</f>
        <v/>
      </c>
      <c r="W230" s="40" t="str">
        <f>IF(db[[#This Row],[QTY/ CTN B]]="","",LEFT(db[[#This Row],[QTY/ CTN B]],SEARCH(" ",db[[#This Row],[QTY/ CTN B]],1)-1))</f>
        <v>72</v>
      </c>
      <c r="X230" s="40" t="str">
        <f>IF(db[[#This Row],[QTY/ CTN B]]="","",RIGHT(db[[#This Row],[QTY/ CTN B]],LEN(db[[#This Row],[QTY/ CTN B]])-SEARCH(" ",db[[#This Row],[QTY/ CTN B]],1)))</f>
        <v>PCS</v>
      </c>
      <c r="Y230" s="40" t="str">
        <f>IF(db[[#This Row],[QTY/ CTN TG]]="",IF(db[[#This Row],[STN TG]]="","",12),LEFT(db[[#This Row],[QTY/ CTN TG]],SEARCH(" ",db[[#This Row],[QTY/ CTN TG]],1)-1))</f>
        <v/>
      </c>
      <c r="Z2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" s="40" t="str">
        <f>IF(db[[#This Row],[STN K]]="","",IF(db[[#This Row],[STN TG]]="LSN",12,""))</f>
        <v/>
      </c>
      <c r="AB230" s="40" t="str">
        <f>IF(db[[#This Row],[STN TG]]="LSN","PCS","")</f>
        <v/>
      </c>
      <c r="AC230" s="40">
        <f>db[[#This Row],[QTY B]]*IF(db[[#This Row],[QTY TG]]="",1,db[[#This Row],[QTY TG]])*IF(db[[#This Row],[QTY K]]="",1,db[[#This Row],[QTY K]])</f>
        <v>72</v>
      </c>
      <c r="AD230" s="40" t="str">
        <f>IF(db[[#This Row],[STN K]]="",IF(db[[#This Row],[STN TG]]="",db[[#This Row],[STN B]],db[[#This Row],[STN TG]]),db[[#This Row],[STN K]])</f>
        <v>PCS</v>
      </c>
      <c r="AE230" s="40"/>
    </row>
    <row r="231" spans="1:31" ht="16.5" customHeight="1" x14ac:dyDescent="0.25">
      <c r="A231" s="40">
        <f t="shared" si="3"/>
        <v>230</v>
      </c>
      <c r="B231" s="5" t="str">
        <f>LOWER(SUBSTITUTE(SUBSTITUTE(SUBSTITUTE(SUBSTITUTE(SUBSTITUTE(SUBSTITUTE(SUBSTITUTE(SUBSTITUTE(db[[#This Row],[NB BM]]," ",),".",""),"-",""),"(",""),")",""),"/",""),"""",""),"+",""))</f>
        <v>bna5jkm416image</v>
      </c>
      <c r="C231" s="5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D231" s="5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E23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bna5jkm416image72pcsartomoro</v>
      </c>
      <c r="F23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bindera5tsimm416imagejku72pcs</v>
      </c>
      <c r="G231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bindera5tsimm416imagejkuartomoro</v>
      </c>
      <c r="H23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bindera5tsimm416imagejku72pcsartomoro</v>
      </c>
      <c r="I231" s="2" t="s">
        <v>6344</v>
      </c>
      <c r="J231" s="2" t="s">
        <v>1729</v>
      </c>
      <c r="K231" s="14" t="s">
        <v>1783</v>
      </c>
      <c r="L231" s="2" t="s">
        <v>1335</v>
      </c>
      <c r="M231" s="34" t="e">
        <f>IF(db[[#This Row],[NB NOTA_C]]="","",COUNTIF([2]!B_MSK[concat],db[[#This Row],[NB NOTA_C]]))</f>
        <v>#REF!</v>
      </c>
      <c r="N231" s="9" t="s">
        <v>1346</v>
      </c>
      <c r="O231" s="5" t="s">
        <v>1390</v>
      </c>
      <c r="P231" s="2" t="s">
        <v>2439</v>
      </c>
      <c r="R231" s="2" t="str">
        <f>IF(db[[#This Row],[QTY/ CTN]]="","",SUBSTITUTE(SUBSTITUTE(SUBSTITUTE(db[[#This Row],[QTY/ CTN]]," ","_",2),"(",""),")","")&amp;"_")</f>
        <v>72 PCS_</v>
      </c>
      <c r="S231" s="2">
        <f>IF(db[[#This Row],[H_QTY/ CTN]]="","",SEARCH("_",db[[#This Row],[H_QTY/ CTN]]))</f>
        <v>7</v>
      </c>
      <c r="T231" s="2">
        <f>IF(db[[#This Row],[H_QTY/ CTN]]="","",LEN(db[[#This Row],[H_QTY/ CTN]]))</f>
        <v>7</v>
      </c>
      <c r="U231" s="41" t="str">
        <f>IF(db[[#This Row],[H_QTY/ CTN]]="","",LEFT(db[[#This Row],[H_QTY/ CTN]],db[[#This Row],[H_1]]-1))</f>
        <v>72 PCS</v>
      </c>
      <c r="V231" s="40" t="str">
        <f>IF(NOT(db[[#This Row],[H_1]]=db[[#This Row],[H_2]]),MID(db[[#This Row],[H_QTY/ CTN]],db[[#This Row],[H_1]]+1,db[[#This Row],[H_2]]-db[[#This Row],[H_1]]-1),"")</f>
        <v/>
      </c>
      <c r="W231" s="40" t="str">
        <f>IF(db[[#This Row],[QTY/ CTN B]]="","",LEFT(db[[#This Row],[QTY/ CTN B]],SEARCH(" ",db[[#This Row],[QTY/ CTN B]],1)-1))</f>
        <v>72</v>
      </c>
      <c r="X231" s="40" t="str">
        <f>IF(db[[#This Row],[QTY/ CTN B]]="","",RIGHT(db[[#This Row],[QTY/ CTN B]],LEN(db[[#This Row],[QTY/ CTN B]])-SEARCH(" ",db[[#This Row],[QTY/ CTN B]],1)))</f>
        <v>PCS</v>
      </c>
      <c r="Y231" s="40" t="str">
        <f>IF(db[[#This Row],[QTY/ CTN TG]]="",IF(db[[#This Row],[STN TG]]="","",12),LEFT(db[[#This Row],[QTY/ CTN TG]],SEARCH(" ",db[[#This Row],[QTY/ CTN TG]],1)-1))</f>
        <v/>
      </c>
      <c r="Z2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" s="40" t="str">
        <f>IF(db[[#This Row],[STN K]]="","",IF(db[[#This Row],[STN TG]]="LSN",12,""))</f>
        <v/>
      </c>
      <c r="AB231" s="40" t="str">
        <f>IF(db[[#This Row],[STN TG]]="LSN","PCS","")</f>
        <v/>
      </c>
      <c r="AC231" s="40">
        <f>db[[#This Row],[QTY B]]*IF(db[[#This Row],[QTY TG]]="",1,db[[#This Row],[QTY TG]])*IF(db[[#This Row],[QTY K]]="",1,db[[#This Row],[QTY K]])</f>
        <v>72</v>
      </c>
      <c r="AD231" s="40" t="str">
        <f>IF(db[[#This Row],[STN K]]="",IF(db[[#This Row],[STN TG]]="",db[[#This Row],[STN B]],db[[#This Row],[STN TG]]),db[[#This Row],[STN K]])</f>
        <v>PCS</v>
      </c>
      <c r="AE231" s="40"/>
    </row>
    <row r="232" spans="1:31" ht="16.5" customHeight="1" x14ac:dyDescent="0.25">
      <c r="A232" s="40">
        <f t="shared" si="3"/>
        <v>231</v>
      </c>
      <c r="B232" s="2" t="str">
        <f>LOWER(SUBSTITUTE(SUBSTITUTE(SUBSTITUTE(SUBSTITUTE(SUBSTITUTE(SUBSTITUTE(SUBSTITUTE(SUBSTITUTE(db[[#This Row],[NB BM]]," ",),".",""),"-",""),"(",""),")",""),"/",""),"""",""),"+",""))</f>
        <v>bna5jkm478imagination</v>
      </c>
      <c r="C232" s="2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D232" s="2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E23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bna5jkm478imagination72pcsartomoro</v>
      </c>
      <c r="F23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bindera5tsimm478imagintnjku72pcs</v>
      </c>
      <c r="G232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bindera5tsimm478imagintnjkuartomoro</v>
      </c>
      <c r="H23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bindera5tsimm478imagintnjku72pcsartomoro</v>
      </c>
      <c r="I232" s="2" t="s">
        <v>6351</v>
      </c>
      <c r="J232" s="2" t="s">
        <v>30</v>
      </c>
      <c r="K232" s="14" t="s">
        <v>5244</v>
      </c>
      <c r="L232" s="2" t="s">
        <v>1335</v>
      </c>
      <c r="M232" s="34" t="e">
        <f>IF(db[[#This Row],[NB NOTA_C]]="","",COUNTIF([2]!B_MSK[concat],db[[#This Row],[NB NOTA_C]]))</f>
        <v>#REF!</v>
      </c>
      <c r="N232" s="14" t="s">
        <v>1346</v>
      </c>
      <c r="O232" s="2" t="s">
        <v>1390</v>
      </c>
      <c r="P232" s="2" t="s">
        <v>2439</v>
      </c>
      <c r="R232" s="2" t="str">
        <f>IF(db[[#This Row],[QTY/ CTN]]="","",SUBSTITUTE(SUBSTITUTE(SUBSTITUTE(db[[#This Row],[QTY/ CTN]]," ","_",2),"(",""),")","")&amp;"_")</f>
        <v>72 PCS_</v>
      </c>
      <c r="S232" s="2">
        <f>IF(db[[#This Row],[H_QTY/ CTN]]="","",SEARCH("_",db[[#This Row],[H_QTY/ CTN]]))</f>
        <v>7</v>
      </c>
      <c r="T232" s="2">
        <f>IF(db[[#This Row],[H_QTY/ CTN]]="","",LEN(db[[#This Row],[H_QTY/ CTN]]))</f>
        <v>7</v>
      </c>
      <c r="U232" s="41" t="str">
        <f>IF(db[[#This Row],[H_QTY/ CTN]]="","",LEFT(db[[#This Row],[H_QTY/ CTN]],db[[#This Row],[H_1]]-1))</f>
        <v>72 PCS</v>
      </c>
      <c r="V232" s="40" t="str">
        <f>IF(NOT(db[[#This Row],[H_1]]=db[[#This Row],[H_2]]),MID(db[[#This Row],[H_QTY/ CTN]],db[[#This Row],[H_1]]+1,db[[#This Row],[H_2]]-db[[#This Row],[H_1]]-1),"")</f>
        <v/>
      </c>
      <c r="W232" s="40" t="str">
        <f>IF(db[[#This Row],[QTY/ CTN B]]="","",LEFT(db[[#This Row],[QTY/ CTN B]],SEARCH(" ",db[[#This Row],[QTY/ CTN B]],1)-1))</f>
        <v>72</v>
      </c>
      <c r="X232" s="40" t="str">
        <f>IF(db[[#This Row],[QTY/ CTN B]]="","",RIGHT(db[[#This Row],[QTY/ CTN B]],LEN(db[[#This Row],[QTY/ CTN B]])-SEARCH(" ",db[[#This Row],[QTY/ CTN B]],1)))</f>
        <v>PCS</v>
      </c>
      <c r="Y232" s="40" t="str">
        <f>IF(db[[#This Row],[QTY/ CTN TG]]="",IF(db[[#This Row],[STN TG]]="","",12),LEFT(db[[#This Row],[QTY/ CTN TG]],SEARCH(" ",db[[#This Row],[QTY/ CTN TG]],1)-1))</f>
        <v/>
      </c>
      <c r="Z2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2" s="40" t="str">
        <f>IF(db[[#This Row],[STN K]]="","",IF(db[[#This Row],[STN TG]]="LSN",12,""))</f>
        <v/>
      </c>
      <c r="AB232" s="40" t="str">
        <f>IF(db[[#This Row],[STN TG]]="LSN","PCS","")</f>
        <v/>
      </c>
      <c r="AC232" s="40">
        <f>db[[#This Row],[QTY B]]*IF(db[[#This Row],[QTY TG]]="",1,db[[#This Row],[QTY TG]])*IF(db[[#This Row],[QTY K]]="",1,db[[#This Row],[QTY K]])</f>
        <v>72</v>
      </c>
      <c r="AD232" s="40" t="str">
        <f>IF(db[[#This Row],[STN K]]="",IF(db[[#This Row],[STN TG]]="",db[[#This Row],[STN B]],db[[#This Row],[STN TG]]),db[[#This Row],[STN K]])</f>
        <v>PCS</v>
      </c>
      <c r="AE232" s="40"/>
    </row>
    <row r="233" spans="1:31" ht="16.5" customHeight="1" x14ac:dyDescent="0.25">
      <c r="A233" s="40">
        <f t="shared" si="3"/>
        <v>232</v>
      </c>
      <c r="B233" s="2" t="str">
        <f>LOWER(SUBSTITUTE(SUBSTITUTE(SUBSTITUTE(SUBSTITUTE(SUBSTITUTE(SUBSTITUTE(SUBSTITUTE(SUBSTITUTE(db[[#This Row],[NB BM]]," ",),".",""),"-",""),"(",""),")",""),"/",""),"""",""),"+",""))</f>
        <v>bna5jkf509lifegoeson</v>
      </c>
      <c r="C233" s="2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D233" s="2" t="str">
        <f>LOWER(SUBSTITUTE(SUBSTITUTE(SUBSTITUTE(SUBSTITUTE(SUBSTITUTE(SUBSTITUTE(SUBSTITUTE(SUBSTITUTE(SUBSTITUTE(db[[#This Row],[NB PAJAK]]," ",""),"-",""),"(",""),")",""),".",""),",",""),"/",""),"""",""),"+",""))</f>
        <v/>
      </c>
      <c r="E23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bna5jkf509lifegoeson72pcsartomoro</v>
      </c>
      <c r="F23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bindera5tslgf509lifegoesonjkf72pcs</v>
      </c>
      <c r="G233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bindera5tslgf509lifegoesonjkfartomoro</v>
      </c>
      <c r="H23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bindera5tslgf509lifegoesonjkf72pcsartomoro</v>
      </c>
      <c r="I233" s="2" t="s">
        <v>6340</v>
      </c>
      <c r="J233" s="2" t="s">
        <v>31</v>
      </c>
      <c r="K233" s="14"/>
      <c r="L233" s="2" t="s">
        <v>1335</v>
      </c>
      <c r="M233" s="34" t="e">
        <f>IF(db[[#This Row],[NB NOTA_C]]="","",COUNTIF([2]!B_MSK[concat],db[[#This Row],[NB NOTA_C]]))</f>
        <v>#REF!</v>
      </c>
      <c r="N233" s="14" t="s">
        <v>1346</v>
      </c>
      <c r="O233" s="2" t="s">
        <v>1390</v>
      </c>
      <c r="P233" s="2" t="s">
        <v>2439</v>
      </c>
      <c r="R233" s="2" t="str">
        <f>IF(db[[#This Row],[QTY/ CTN]]="","",SUBSTITUTE(SUBSTITUTE(SUBSTITUTE(db[[#This Row],[QTY/ CTN]]," ","_",2),"(",""),")","")&amp;"_")</f>
        <v>72 PCS_</v>
      </c>
      <c r="S233" s="2">
        <f>IF(db[[#This Row],[H_QTY/ CTN]]="","",SEARCH("_",db[[#This Row],[H_QTY/ CTN]]))</f>
        <v>7</v>
      </c>
      <c r="T233" s="2">
        <f>IF(db[[#This Row],[H_QTY/ CTN]]="","",LEN(db[[#This Row],[H_QTY/ CTN]]))</f>
        <v>7</v>
      </c>
      <c r="U233" s="41" t="str">
        <f>IF(db[[#This Row],[H_QTY/ CTN]]="","",LEFT(db[[#This Row],[H_QTY/ CTN]],db[[#This Row],[H_1]]-1))</f>
        <v>72 PCS</v>
      </c>
      <c r="V233" s="40" t="str">
        <f>IF(NOT(db[[#This Row],[H_1]]=db[[#This Row],[H_2]]),MID(db[[#This Row],[H_QTY/ CTN]],db[[#This Row],[H_1]]+1,db[[#This Row],[H_2]]-db[[#This Row],[H_1]]-1),"")</f>
        <v/>
      </c>
      <c r="W233" s="40" t="str">
        <f>IF(db[[#This Row],[QTY/ CTN B]]="","",LEFT(db[[#This Row],[QTY/ CTN B]],SEARCH(" ",db[[#This Row],[QTY/ CTN B]],1)-1))</f>
        <v>72</v>
      </c>
      <c r="X233" s="40" t="str">
        <f>IF(db[[#This Row],[QTY/ CTN B]]="","",RIGHT(db[[#This Row],[QTY/ CTN B]],LEN(db[[#This Row],[QTY/ CTN B]])-SEARCH(" ",db[[#This Row],[QTY/ CTN B]],1)))</f>
        <v>PCS</v>
      </c>
      <c r="Y233" s="40" t="str">
        <f>IF(db[[#This Row],[QTY/ CTN TG]]="",IF(db[[#This Row],[STN TG]]="","",12),LEFT(db[[#This Row],[QTY/ CTN TG]],SEARCH(" ",db[[#This Row],[QTY/ CTN TG]],1)-1))</f>
        <v/>
      </c>
      <c r="Z2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3" s="40" t="str">
        <f>IF(db[[#This Row],[STN K]]="","",IF(db[[#This Row],[STN TG]]="LSN",12,""))</f>
        <v/>
      </c>
      <c r="AB233" s="40" t="str">
        <f>IF(db[[#This Row],[STN TG]]="LSN","PCS","")</f>
        <v/>
      </c>
      <c r="AC233" s="40">
        <f>db[[#This Row],[QTY B]]*IF(db[[#This Row],[QTY TG]]="",1,db[[#This Row],[QTY TG]])*IF(db[[#This Row],[QTY K]]="",1,db[[#This Row],[QTY K]])</f>
        <v>72</v>
      </c>
      <c r="AD233" s="40" t="str">
        <f>IF(db[[#This Row],[STN K]]="",IF(db[[#This Row],[STN TG]]="",db[[#This Row],[STN B]],db[[#This Row],[STN TG]]),db[[#This Row],[STN K]])</f>
        <v>PCS</v>
      </c>
      <c r="AE233" s="40"/>
    </row>
    <row r="234" spans="1:31" ht="16.5" customHeight="1" x14ac:dyDescent="0.25">
      <c r="A234" s="40">
        <f t="shared" si="3"/>
        <v>233</v>
      </c>
      <c r="B234" s="2" t="str">
        <f>LOWER(SUBSTITUTE(SUBSTITUTE(SUBSTITUTE(SUBSTITUTE(SUBSTITUTE(SUBSTITUTE(SUBSTITUTE(SUBSTITUTE(db[[#This Row],[NB BM]]," ",),".",""),"-",""),"(",""),")",""),"/",""),"""",""),"+",""))</f>
        <v>bna5jkm505biru</v>
      </c>
      <c r="C234" s="2" t="str">
        <f>LOWER(SUBSTITUTE(SUBSTITUTE(SUBSTITUTE(SUBSTITUTE(SUBSTITUTE(SUBSTITUTE(SUBSTITUTE(SUBSTITUTE(SUBSTITUTE(db[[#This Row],[NB NOTA]]," ",),".",""),"-",""),"(",""),")",""),",",""),"/",""),"""",""),"+",""))</f>
        <v>bindera5tsplm505bluejku</v>
      </c>
      <c r="D234" s="2" t="str">
        <f>LOWER(SUBSTITUTE(SUBSTITUTE(SUBSTITUTE(SUBSTITUTE(SUBSTITUTE(SUBSTITUTE(SUBSTITUTE(SUBSTITUTE(SUBSTITUTE(db[[#This Row],[NB PAJAK]]," ",""),"-",""),"(",""),")",""),".",""),",",""),"/",""),"""",""),"+",""))</f>
        <v>bindernotejoykoa5tsplm505biruu</v>
      </c>
      <c r="E23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bna5jkm505biru72pcsartomoro</v>
      </c>
      <c r="F23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bindera5tsplm505bluejku72pcs</v>
      </c>
      <c r="G234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bindera5tsplm505bluejkuartomoro</v>
      </c>
      <c r="H23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bindera5tsplm505bluejku72pcsartomoro</v>
      </c>
      <c r="I234" s="2" t="s">
        <v>6362</v>
      </c>
      <c r="J234" s="2" t="s">
        <v>5239</v>
      </c>
      <c r="K234" s="14" t="s">
        <v>5243</v>
      </c>
      <c r="L234" s="2" t="s">
        <v>1335</v>
      </c>
      <c r="M234" s="34" t="e">
        <f>IF(db[[#This Row],[NB NOTA_C]]="","",COUNTIF([2]!B_MSK[concat],db[[#This Row],[NB NOTA_C]]))</f>
        <v>#REF!</v>
      </c>
      <c r="N234" s="14" t="s">
        <v>1346</v>
      </c>
      <c r="O234" s="2" t="s">
        <v>1390</v>
      </c>
      <c r="P234" s="2" t="s">
        <v>2439</v>
      </c>
      <c r="R234" s="2" t="str">
        <f>IF(db[[#This Row],[QTY/ CTN]]="","",SUBSTITUTE(SUBSTITUTE(SUBSTITUTE(db[[#This Row],[QTY/ CTN]]," ","_",2),"(",""),")","")&amp;"_")</f>
        <v>72 PCS_</v>
      </c>
      <c r="S234" s="2">
        <f>IF(db[[#This Row],[H_QTY/ CTN]]="","",SEARCH("_",db[[#This Row],[H_QTY/ CTN]]))</f>
        <v>7</v>
      </c>
      <c r="T234" s="2">
        <f>IF(db[[#This Row],[H_QTY/ CTN]]="","",LEN(db[[#This Row],[H_QTY/ CTN]]))</f>
        <v>7</v>
      </c>
      <c r="U234" s="41" t="str">
        <f>IF(db[[#This Row],[H_QTY/ CTN]]="","",LEFT(db[[#This Row],[H_QTY/ CTN]],db[[#This Row],[H_1]]-1))</f>
        <v>72 PCS</v>
      </c>
      <c r="V234" s="40" t="str">
        <f>IF(NOT(db[[#This Row],[H_1]]=db[[#This Row],[H_2]]),MID(db[[#This Row],[H_QTY/ CTN]],db[[#This Row],[H_1]]+1,db[[#This Row],[H_2]]-db[[#This Row],[H_1]]-1),"")</f>
        <v/>
      </c>
      <c r="W234" s="40" t="str">
        <f>IF(db[[#This Row],[QTY/ CTN B]]="","",LEFT(db[[#This Row],[QTY/ CTN B]],SEARCH(" ",db[[#This Row],[QTY/ CTN B]],1)-1))</f>
        <v>72</v>
      </c>
      <c r="X234" s="40" t="str">
        <f>IF(db[[#This Row],[QTY/ CTN B]]="","",RIGHT(db[[#This Row],[QTY/ CTN B]],LEN(db[[#This Row],[QTY/ CTN B]])-SEARCH(" ",db[[#This Row],[QTY/ CTN B]],1)))</f>
        <v>PCS</v>
      </c>
      <c r="Y234" s="40" t="str">
        <f>IF(db[[#This Row],[QTY/ CTN TG]]="",IF(db[[#This Row],[STN TG]]="","",12),LEFT(db[[#This Row],[QTY/ CTN TG]],SEARCH(" ",db[[#This Row],[QTY/ CTN TG]],1)-1))</f>
        <v/>
      </c>
      <c r="Z2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4" s="40" t="str">
        <f>IF(db[[#This Row],[STN K]]="","",IF(db[[#This Row],[STN TG]]="LSN",12,""))</f>
        <v/>
      </c>
      <c r="AB234" s="40" t="str">
        <f>IF(db[[#This Row],[STN TG]]="LSN","PCS","")</f>
        <v/>
      </c>
      <c r="AC234" s="40">
        <f>db[[#This Row],[QTY B]]*IF(db[[#This Row],[QTY TG]]="",1,db[[#This Row],[QTY TG]])*IF(db[[#This Row],[QTY K]]="",1,db[[#This Row],[QTY K]])</f>
        <v>72</v>
      </c>
      <c r="AD234" s="40" t="str">
        <f>IF(db[[#This Row],[STN K]]="",IF(db[[#This Row],[STN TG]]="",db[[#This Row],[STN B]],db[[#This Row],[STN TG]]),db[[#This Row],[STN K]])</f>
        <v>PCS</v>
      </c>
      <c r="AE234" s="40"/>
    </row>
    <row r="235" spans="1:31" ht="16.5" customHeight="1" x14ac:dyDescent="0.25">
      <c r="A235" s="40">
        <f t="shared" si="3"/>
        <v>234</v>
      </c>
      <c r="B235" s="2" t="str">
        <f>LOWER(SUBSTITUTE(SUBSTITUTE(SUBSTITUTE(SUBSTITUTE(SUBSTITUTE(SUBSTITUTE(SUBSTITUTE(SUBSTITUTE(db[[#This Row],[NB BM]]," ",),".",""),"-",""),"(",""),")",""),"/",""),"""",""),"+",""))</f>
        <v>bna5jkm505hijau</v>
      </c>
      <c r="C235" s="2" t="str">
        <f>LOWER(SUBSTITUTE(SUBSTITUTE(SUBSTITUTE(SUBSTITUTE(SUBSTITUTE(SUBSTITUTE(SUBSTITUTE(SUBSTITUTE(SUBSTITUTE(db[[#This Row],[NB NOTA]]," ",),".",""),"-",""),"(",""),")",""),",",""),"/",""),"""",""),"+",""))</f>
        <v>bindera5tsplm505greenjku</v>
      </c>
      <c r="D235" s="2" t="str">
        <f>LOWER(SUBSTITUTE(SUBSTITUTE(SUBSTITUTE(SUBSTITUTE(SUBSTITUTE(SUBSTITUTE(SUBSTITUTE(SUBSTITUTE(SUBSTITUTE(db[[#This Row],[NB PAJAK]]," ",""),"-",""),"(",""),")",""),".",""),",",""),"/",""),"""",""),"+",""))</f>
        <v>bindernotejoykoa5tsplm505greenu</v>
      </c>
      <c r="E23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bna5jkm505hijau72pcsartomoro</v>
      </c>
      <c r="F23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bindera5tsplm505greenjku72pcs</v>
      </c>
      <c r="G235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bindera5tsplm505greenjkuartomoro</v>
      </c>
      <c r="H23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bindera5tsplm505greenjku72pcsartomoro</v>
      </c>
      <c r="I235" s="2" t="s">
        <v>6363</v>
      </c>
      <c r="J235" s="2" t="s">
        <v>5240</v>
      </c>
      <c r="K235" s="14" t="s">
        <v>5245</v>
      </c>
      <c r="L235" s="2" t="s">
        <v>1335</v>
      </c>
      <c r="M235" s="34" t="e">
        <f>IF(db[[#This Row],[NB NOTA_C]]="","",COUNTIF([2]!B_MSK[concat],db[[#This Row],[NB NOTA_C]]))</f>
        <v>#REF!</v>
      </c>
      <c r="N235" s="14" t="s">
        <v>1346</v>
      </c>
      <c r="O235" s="2" t="s">
        <v>1390</v>
      </c>
      <c r="P235" s="2" t="s">
        <v>2439</v>
      </c>
      <c r="R235" s="2" t="str">
        <f>IF(db[[#This Row],[QTY/ CTN]]="","",SUBSTITUTE(SUBSTITUTE(SUBSTITUTE(db[[#This Row],[QTY/ CTN]]," ","_",2),"(",""),")","")&amp;"_")</f>
        <v>72 PCS_</v>
      </c>
      <c r="S235" s="2">
        <f>IF(db[[#This Row],[H_QTY/ CTN]]="","",SEARCH("_",db[[#This Row],[H_QTY/ CTN]]))</f>
        <v>7</v>
      </c>
      <c r="T235" s="2">
        <f>IF(db[[#This Row],[H_QTY/ CTN]]="","",LEN(db[[#This Row],[H_QTY/ CTN]]))</f>
        <v>7</v>
      </c>
      <c r="U235" s="41" t="str">
        <f>IF(db[[#This Row],[H_QTY/ CTN]]="","",LEFT(db[[#This Row],[H_QTY/ CTN]],db[[#This Row],[H_1]]-1))</f>
        <v>72 PCS</v>
      </c>
      <c r="V235" s="40" t="str">
        <f>IF(NOT(db[[#This Row],[H_1]]=db[[#This Row],[H_2]]),MID(db[[#This Row],[H_QTY/ CTN]],db[[#This Row],[H_1]]+1,db[[#This Row],[H_2]]-db[[#This Row],[H_1]]-1),"")</f>
        <v/>
      </c>
      <c r="W235" s="40" t="str">
        <f>IF(db[[#This Row],[QTY/ CTN B]]="","",LEFT(db[[#This Row],[QTY/ CTN B]],SEARCH(" ",db[[#This Row],[QTY/ CTN B]],1)-1))</f>
        <v>72</v>
      </c>
      <c r="X235" s="40" t="str">
        <f>IF(db[[#This Row],[QTY/ CTN B]]="","",RIGHT(db[[#This Row],[QTY/ CTN B]],LEN(db[[#This Row],[QTY/ CTN B]])-SEARCH(" ",db[[#This Row],[QTY/ CTN B]],1)))</f>
        <v>PCS</v>
      </c>
      <c r="Y235" s="40" t="str">
        <f>IF(db[[#This Row],[QTY/ CTN TG]]="",IF(db[[#This Row],[STN TG]]="","",12),LEFT(db[[#This Row],[QTY/ CTN TG]],SEARCH(" ",db[[#This Row],[QTY/ CTN TG]],1)-1))</f>
        <v/>
      </c>
      <c r="Z2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" s="40" t="str">
        <f>IF(db[[#This Row],[STN K]]="","",IF(db[[#This Row],[STN TG]]="LSN",12,""))</f>
        <v/>
      </c>
      <c r="AB235" s="40" t="str">
        <f>IF(db[[#This Row],[STN TG]]="LSN","PCS","")</f>
        <v/>
      </c>
      <c r="AC235" s="40">
        <f>db[[#This Row],[QTY B]]*IF(db[[#This Row],[QTY TG]]="",1,db[[#This Row],[QTY TG]])*IF(db[[#This Row],[QTY K]]="",1,db[[#This Row],[QTY K]])</f>
        <v>72</v>
      </c>
      <c r="AD235" s="40" t="str">
        <f>IF(db[[#This Row],[STN K]]="",IF(db[[#This Row],[STN TG]]="",db[[#This Row],[STN B]],db[[#This Row],[STN TG]]),db[[#This Row],[STN K]])</f>
        <v>PCS</v>
      </c>
      <c r="AE235" s="40"/>
    </row>
    <row r="236" spans="1:31" ht="16.5" customHeight="1" x14ac:dyDescent="0.25">
      <c r="A236" s="40">
        <f t="shared" si="3"/>
        <v>235</v>
      </c>
      <c r="B236" s="2" t="str">
        <f>LOWER(SUBSTITUTE(SUBSTITUTE(SUBSTITUTE(SUBSTITUTE(SUBSTITUTE(SUBSTITUTE(SUBSTITUTE(SUBSTITUTE(db[[#This Row],[NB BM]]," ",),".",""),"-",""),"(",""),")",""),"/",""),"""",""),"+",""))</f>
        <v>bna5jkm505merah</v>
      </c>
      <c r="C236" s="2" t="str">
        <f>LOWER(SUBSTITUTE(SUBSTITUTE(SUBSTITUTE(SUBSTITUTE(SUBSTITUTE(SUBSTITUTE(SUBSTITUTE(SUBSTITUTE(SUBSTITUTE(db[[#This Row],[NB NOTA]]," ",),".",""),"-",""),"(",""),")",""),",",""),"/",""),"""",""),"+",""))</f>
        <v>bindera5tsplm505redjku</v>
      </c>
      <c r="D236" s="2" t="str">
        <f>LOWER(SUBSTITUTE(SUBSTITUTE(SUBSTITUTE(SUBSTITUTE(SUBSTITUTE(SUBSTITUTE(SUBSTITUTE(SUBSTITUTE(SUBSTITUTE(db[[#This Row],[NB PAJAK]]," ",""),"-",""),"(",""),")",""),".",""),",",""),"/",""),"""",""),"+",""))</f>
        <v>bindernotejoykoa5tsplm505redu</v>
      </c>
      <c r="E23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bna5jkm505merah72pcsartomoro</v>
      </c>
      <c r="F23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bindera5tsplm505redjku72pcs</v>
      </c>
      <c r="G236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bindera5tsplm505redjkuartomoro</v>
      </c>
      <c r="H23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bindera5tsplm505redjku72pcsartomoro</v>
      </c>
      <c r="I236" s="2" t="s">
        <v>6365</v>
      </c>
      <c r="J236" s="2" t="s">
        <v>5241</v>
      </c>
      <c r="K236" s="14" t="s">
        <v>5246</v>
      </c>
      <c r="L236" s="2" t="s">
        <v>1335</v>
      </c>
      <c r="M236" s="34" t="e">
        <f>IF(db[[#This Row],[NB NOTA_C]]="","",COUNTIF([2]!B_MSK[concat],db[[#This Row],[NB NOTA_C]]))</f>
        <v>#REF!</v>
      </c>
      <c r="N236" s="14" t="s">
        <v>1346</v>
      </c>
      <c r="O236" s="2" t="s">
        <v>1390</v>
      </c>
      <c r="P236" s="2" t="s">
        <v>2439</v>
      </c>
      <c r="R236" s="2" t="str">
        <f>IF(db[[#This Row],[QTY/ CTN]]="","",SUBSTITUTE(SUBSTITUTE(SUBSTITUTE(db[[#This Row],[QTY/ CTN]]," ","_",2),"(",""),")","")&amp;"_")</f>
        <v>72 PCS_</v>
      </c>
      <c r="S236" s="2">
        <f>IF(db[[#This Row],[H_QTY/ CTN]]="","",SEARCH("_",db[[#This Row],[H_QTY/ CTN]]))</f>
        <v>7</v>
      </c>
      <c r="T236" s="2">
        <f>IF(db[[#This Row],[H_QTY/ CTN]]="","",LEN(db[[#This Row],[H_QTY/ CTN]]))</f>
        <v>7</v>
      </c>
      <c r="U236" s="41" t="str">
        <f>IF(db[[#This Row],[H_QTY/ CTN]]="","",LEFT(db[[#This Row],[H_QTY/ CTN]],db[[#This Row],[H_1]]-1))</f>
        <v>72 PCS</v>
      </c>
      <c r="V236" s="40" t="str">
        <f>IF(NOT(db[[#This Row],[H_1]]=db[[#This Row],[H_2]]),MID(db[[#This Row],[H_QTY/ CTN]],db[[#This Row],[H_1]]+1,db[[#This Row],[H_2]]-db[[#This Row],[H_1]]-1),"")</f>
        <v/>
      </c>
      <c r="W236" s="40" t="str">
        <f>IF(db[[#This Row],[QTY/ CTN B]]="","",LEFT(db[[#This Row],[QTY/ CTN B]],SEARCH(" ",db[[#This Row],[QTY/ CTN B]],1)-1))</f>
        <v>72</v>
      </c>
      <c r="X236" s="40" t="str">
        <f>IF(db[[#This Row],[QTY/ CTN B]]="","",RIGHT(db[[#This Row],[QTY/ CTN B]],LEN(db[[#This Row],[QTY/ CTN B]])-SEARCH(" ",db[[#This Row],[QTY/ CTN B]],1)))</f>
        <v>PCS</v>
      </c>
      <c r="Y236" s="40" t="str">
        <f>IF(db[[#This Row],[QTY/ CTN TG]]="",IF(db[[#This Row],[STN TG]]="","",12),LEFT(db[[#This Row],[QTY/ CTN TG]],SEARCH(" ",db[[#This Row],[QTY/ CTN TG]],1)-1))</f>
        <v/>
      </c>
      <c r="Z2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" s="40" t="str">
        <f>IF(db[[#This Row],[STN K]]="","",IF(db[[#This Row],[STN TG]]="LSN",12,""))</f>
        <v/>
      </c>
      <c r="AB236" s="40" t="str">
        <f>IF(db[[#This Row],[STN TG]]="LSN","PCS","")</f>
        <v/>
      </c>
      <c r="AC236" s="40">
        <f>db[[#This Row],[QTY B]]*IF(db[[#This Row],[QTY TG]]="",1,db[[#This Row],[QTY TG]])*IF(db[[#This Row],[QTY K]]="",1,db[[#This Row],[QTY K]])</f>
        <v>72</v>
      </c>
      <c r="AD236" s="40" t="str">
        <f>IF(db[[#This Row],[STN K]]="",IF(db[[#This Row],[STN TG]]="",db[[#This Row],[STN B]],db[[#This Row],[STN TG]]),db[[#This Row],[STN K]])</f>
        <v>PCS</v>
      </c>
      <c r="AE236" s="40"/>
    </row>
    <row r="237" spans="1:31" ht="16.5" customHeight="1" x14ac:dyDescent="0.25">
      <c r="A237" s="40">
        <f t="shared" si="3"/>
        <v>236</v>
      </c>
      <c r="B237" s="2" t="str">
        <f>LOWER(SUBSTITUTE(SUBSTITUTE(SUBSTITUTE(SUBSTITUTE(SUBSTITUTE(SUBSTITUTE(SUBSTITUTE(SUBSTITUTE(db[[#This Row],[NB BM]]," ",),".",""),"-",""),"(",""),")",""),"/",""),"""",""),"+",""))</f>
        <v>bna5jkm505kuning</v>
      </c>
      <c r="C237" s="2" t="str">
        <f>LOWER(SUBSTITUTE(SUBSTITUTE(SUBSTITUTE(SUBSTITUTE(SUBSTITUTE(SUBSTITUTE(SUBSTITUTE(SUBSTITUTE(SUBSTITUTE(db[[#This Row],[NB NOTA]]," ",),".",""),"-",""),"(",""),")",""),",",""),"/",""),"""",""),"+",""))</f>
        <v>bindera5tsplm505yellowjku</v>
      </c>
      <c r="D237" s="2" t="str">
        <f>LOWER(SUBSTITUTE(SUBSTITUTE(SUBSTITUTE(SUBSTITUTE(SUBSTITUTE(SUBSTITUTE(SUBSTITUTE(SUBSTITUTE(SUBSTITUTE(db[[#This Row],[NB PAJAK]]," ",""),"-",""),"(",""),")",""),".",""),",",""),"/",""),"""",""),"+",""))</f>
        <v>bindernotejoykoa5tsplm505kuningu</v>
      </c>
      <c r="E23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bna5jkm505kuning72pcsartomoro</v>
      </c>
      <c r="F23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bindera5tsplm505yellowjku72pcs</v>
      </c>
      <c r="G237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bindera5tsplm505yellowjkuartomoro</v>
      </c>
      <c r="H23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bindera5tsplm505yellowjku72pcsartomoro</v>
      </c>
      <c r="I237" s="2" t="s">
        <v>6364</v>
      </c>
      <c r="J237" s="2" t="s">
        <v>5242</v>
      </c>
      <c r="K237" s="14" t="s">
        <v>5247</v>
      </c>
      <c r="L237" s="2" t="s">
        <v>1335</v>
      </c>
      <c r="M237" s="34" t="e">
        <f>IF(db[[#This Row],[NB NOTA_C]]="","",COUNTIF([2]!B_MSK[concat],db[[#This Row],[NB NOTA_C]]))</f>
        <v>#REF!</v>
      </c>
      <c r="N237" s="14" t="s">
        <v>1346</v>
      </c>
      <c r="O237" s="2" t="s">
        <v>1390</v>
      </c>
      <c r="P237" s="2" t="s">
        <v>2439</v>
      </c>
      <c r="R237" s="2" t="str">
        <f>IF(db[[#This Row],[QTY/ CTN]]="","",SUBSTITUTE(SUBSTITUTE(SUBSTITUTE(db[[#This Row],[QTY/ CTN]]," ","_",2),"(",""),")","")&amp;"_")</f>
        <v>72 PCS_</v>
      </c>
      <c r="S237" s="2">
        <f>IF(db[[#This Row],[H_QTY/ CTN]]="","",SEARCH("_",db[[#This Row],[H_QTY/ CTN]]))</f>
        <v>7</v>
      </c>
      <c r="T237" s="2">
        <f>IF(db[[#This Row],[H_QTY/ CTN]]="","",LEN(db[[#This Row],[H_QTY/ CTN]]))</f>
        <v>7</v>
      </c>
      <c r="U237" s="41" t="str">
        <f>IF(db[[#This Row],[H_QTY/ CTN]]="","",LEFT(db[[#This Row],[H_QTY/ CTN]],db[[#This Row],[H_1]]-1))</f>
        <v>72 PCS</v>
      </c>
      <c r="V237" s="40" t="str">
        <f>IF(NOT(db[[#This Row],[H_1]]=db[[#This Row],[H_2]]),MID(db[[#This Row],[H_QTY/ CTN]],db[[#This Row],[H_1]]+1,db[[#This Row],[H_2]]-db[[#This Row],[H_1]]-1),"")</f>
        <v/>
      </c>
      <c r="W237" s="40" t="str">
        <f>IF(db[[#This Row],[QTY/ CTN B]]="","",LEFT(db[[#This Row],[QTY/ CTN B]],SEARCH(" ",db[[#This Row],[QTY/ CTN B]],1)-1))</f>
        <v>72</v>
      </c>
      <c r="X237" s="40" t="str">
        <f>IF(db[[#This Row],[QTY/ CTN B]]="","",RIGHT(db[[#This Row],[QTY/ CTN B]],LEN(db[[#This Row],[QTY/ CTN B]])-SEARCH(" ",db[[#This Row],[QTY/ CTN B]],1)))</f>
        <v>PCS</v>
      </c>
      <c r="Y237" s="40" t="str">
        <f>IF(db[[#This Row],[QTY/ CTN TG]]="",IF(db[[#This Row],[STN TG]]="","",12),LEFT(db[[#This Row],[QTY/ CTN TG]],SEARCH(" ",db[[#This Row],[QTY/ CTN TG]],1)-1))</f>
        <v/>
      </c>
      <c r="Z2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" s="40" t="str">
        <f>IF(db[[#This Row],[STN K]]="","",IF(db[[#This Row],[STN TG]]="LSN",12,""))</f>
        <v/>
      </c>
      <c r="AB237" s="40" t="str">
        <f>IF(db[[#This Row],[STN TG]]="LSN","PCS","")</f>
        <v/>
      </c>
      <c r="AC237" s="40">
        <f>db[[#This Row],[QTY B]]*IF(db[[#This Row],[QTY TG]]="",1,db[[#This Row],[QTY TG]])*IF(db[[#This Row],[QTY K]]="",1,db[[#This Row],[QTY K]])</f>
        <v>72</v>
      </c>
      <c r="AD237" s="40" t="str">
        <f>IF(db[[#This Row],[STN K]]="",IF(db[[#This Row],[STN TG]]="",db[[#This Row],[STN B]],db[[#This Row],[STN TG]]),db[[#This Row],[STN K]])</f>
        <v>PCS</v>
      </c>
      <c r="AE237" s="40"/>
    </row>
    <row r="238" spans="1:31" ht="16.5" customHeight="1" x14ac:dyDescent="0.25">
      <c r="A238" s="40">
        <f t="shared" si="3"/>
        <v>237</v>
      </c>
      <c r="B238" s="82" t="str">
        <f>LOWER(SUBSTITUTE(SUBSTITUTE(SUBSTITUTE(SUBSTITUTE(SUBSTITUTE(SUBSTITUTE(SUBSTITUTE(SUBSTITUTE(db[[#This Row],[NB BM]]," ",),".",""),"-",""),"(",""),")",""),"/",""),"""",""),"+",""))</f>
        <v>bnjka5tsplm507darkgrey</v>
      </c>
      <c r="C238" s="82" t="str">
        <f>LOWER(SUBSTITUTE(SUBSTITUTE(SUBSTITUTE(SUBSTITUTE(SUBSTITUTE(SUBSTITUTE(SUBSTITUTE(SUBSTITUTE(SUBSTITUTE(db[[#This Row],[NB NOTA]]," ",),".",""),"-",""),"(",""),")",""),",",""),"/",""),"""",""),"+",""))</f>
        <v>bindera5tsplm507darkgreyjku</v>
      </c>
      <c r="D238" s="82" t="str">
        <f>LOWER(SUBSTITUTE(SUBSTITUTE(SUBSTITUTE(SUBSTITUTE(SUBSTITUTE(SUBSTITUTE(SUBSTITUTE(SUBSTITUTE(SUBSTITUTE(db[[#This Row],[NB PAJAK]]," ",""),"-",""),"(",""),")",""),".",""),",",""),"/",""),"""",""),"+",""))</f>
        <v>bindernotejoykoa5tsplm507darkgreyjku</v>
      </c>
      <c r="E23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bnjka5tsplm507darkgrey72pcsartomoro</v>
      </c>
      <c r="F23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bindera5tsplm507darkgreyjku72pcs</v>
      </c>
      <c r="G238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bindera5tsplm507darkgreyjkuartomoro</v>
      </c>
      <c r="H23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bindera5tsplm507darkgreyjku72pcsartomoro</v>
      </c>
      <c r="I238" s="2" t="s">
        <v>6401</v>
      </c>
      <c r="J238" s="2" t="s">
        <v>5482</v>
      </c>
      <c r="K238" s="14" t="s">
        <v>7186</v>
      </c>
      <c r="L238" s="2" t="s">
        <v>1335</v>
      </c>
      <c r="M238" s="83" t="e">
        <f>IF(db[[#This Row],[NB NOTA_C]]="","",COUNTIF([2]!B_MSK[concat],db[[#This Row],[NB NOTA_C]]))</f>
        <v>#REF!</v>
      </c>
      <c r="N238" s="84" t="s">
        <v>1346</v>
      </c>
      <c r="O238" s="82" t="s">
        <v>1390</v>
      </c>
      <c r="P238" s="7" t="s">
        <v>2439</v>
      </c>
      <c r="Q238" s="5" t="s">
        <v>7171</v>
      </c>
      <c r="R238" s="82" t="str">
        <f>IF(db[[#This Row],[QTY/ CTN]]="","",SUBSTITUTE(SUBSTITUTE(SUBSTITUTE(db[[#This Row],[QTY/ CTN]]," ","_",2),"(",""),")","")&amp;"_")</f>
        <v>72 PCS_</v>
      </c>
      <c r="S238" s="82">
        <f>IF(db[[#This Row],[H_QTY/ CTN]]="","",SEARCH("_",db[[#This Row],[H_QTY/ CTN]]))</f>
        <v>7</v>
      </c>
      <c r="T238" s="82">
        <f>IF(db[[#This Row],[H_QTY/ CTN]]="","",LEN(db[[#This Row],[H_QTY/ CTN]]))</f>
        <v>7</v>
      </c>
      <c r="U238" s="85" t="str">
        <f>IF(db[[#This Row],[H_QTY/ CTN]]="","",LEFT(db[[#This Row],[H_QTY/ CTN]],db[[#This Row],[H_1]]-1))</f>
        <v>72 PCS</v>
      </c>
      <c r="V238" s="85" t="str">
        <f>IF(NOT(db[[#This Row],[H_1]]=db[[#This Row],[H_2]]),MID(db[[#This Row],[H_QTY/ CTN]],db[[#This Row],[H_1]]+1,db[[#This Row],[H_2]]-db[[#This Row],[H_1]]-1),"")</f>
        <v/>
      </c>
      <c r="W238" s="40" t="str">
        <f>IF(db[[#This Row],[QTY/ CTN B]]="","",LEFT(db[[#This Row],[QTY/ CTN B]],SEARCH(" ",db[[#This Row],[QTY/ CTN B]],1)-1))</f>
        <v>72</v>
      </c>
      <c r="X238" s="40" t="str">
        <f>IF(db[[#This Row],[QTY/ CTN B]]="","",RIGHT(db[[#This Row],[QTY/ CTN B]],LEN(db[[#This Row],[QTY/ CTN B]])-SEARCH(" ",db[[#This Row],[QTY/ CTN B]],1)))</f>
        <v>PCS</v>
      </c>
      <c r="Y238" s="40" t="str">
        <f>IF(db[[#This Row],[QTY/ CTN TG]]="",IF(db[[#This Row],[STN TG]]="","",12),LEFT(db[[#This Row],[QTY/ CTN TG]],SEARCH(" ",db[[#This Row],[QTY/ CTN TG]],1)-1))</f>
        <v/>
      </c>
      <c r="Z2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8" s="40" t="str">
        <f>IF(db[[#This Row],[STN K]]="","",IF(db[[#This Row],[STN TG]]="LSN",12,""))</f>
        <v/>
      </c>
      <c r="AB238" s="40" t="str">
        <f>IF(db[[#This Row],[STN TG]]="LSN","PCS","")</f>
        <v/>
      </c>
      <c r="AC238" s="40">
        <f>db[[#This Row],[QTY B]]*IF(db[[#This Row],[QTY TG]]="",1,db[[#This Row],[QTY TG]])*IF(db[[#This Row],[QTY K]]="",1,db[[#This Row],[QTY K]])</f>
        <v>72</v>
      </c>
      <c r="AD238" s="40" t="str">
        <f>IF(db[[#This Row],[STN K]]="",IF(db[[#This Row],[STN TG]]="",db[[#This Row],[STN B]],db[[#This Row],[STN TG]]),db[[#This Row],[STN K]])</f>
        <v>PCS</v>
      </c>
      <c r="AE238" s="40"/>
    </row>
    <row r="239" spans="1:31" ht="16.5" customHeight="1" x14ac:dyDescent="0.25">
      <c r="A239" s="40">
        <f t="shared" si="3"/>
        <v>238</v>
      </c>
      <c r="B239" s="82" t="str">
        <f>LOWER(SUBSTITUTE(SUBSTITUTE(SUBSTITUTE(SUBSTITUTE(SUBSTITUTE(SUBSTITUTE(SUBSTITUTE(SUBSTITUTE(db[[#This Row],[NB BM]]," ",),".",""),"-",""),"(",""),")",""),"/",""),"""",""),"+",""))</f>
        <v>bnjka5tsplm507pearldarkbrown</v>
      </c>
      <c r="C239" s="82" t="str">
        <f>LOWER(SUBSTITUTE(SUBSTITUTE(SUBSTITUTE(SUBSTITUTE(SUBSTITUTE(SUBSTITUTE(SUBSTITUTE(SUBSTITUTE(SUBSTITUTE(db[[#This Row],[NB NOTA]]," ",),".",""),"-",""),"(",""),")",""),",",""),"/",""),"""",""),"+",""))</f>
        <v>bindera5tsplm507pearldarkbrownjku</v>
      </c>
      <c r="D239" s="82" t="str">
        <f>LOWER(SUBSTITUTE(SUBSTITUTE(SUBSTITUTE(SUBSTITUTE(SUBSTITUTE(SUBSTITUTE(SUBSTITUTE(SUBSTITUTE(SUBSTITUTE(db[[#This Row],[NB PAJAK]]," ",""),"-",""),"(",""),")",""),".",""),",",""),"/",""),"""",""),"+",""))</f>
        <v>bindernotejoykoa5tsplm507pearldarkbrownjku</v>
      </c>
      <c r="E239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bnjka5tsplm507pearldarkbrown72pcsartomoro</v>
      </c>
      <c r="F239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bindera5tsplm507pearldarkbrownjku72pcs</v>
      </c>
      <c r="G239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bindera5tsplm507pearldarkbrownjkuartomoro</v>
      </c>
      <c r="H239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bindera5tsplm507pearldarkbrownjku72pcsartomoro</v>
      </c>
      <c r="I239" s="2" t="s">
        <v>6403</v>
      </c>
      <c r="J239" s="2" t="s">
        <v>5479</v>
      </c>
      <c r="K239" s="14" t="s">
        <v>7187</v>
      </c>
      <c r="L239" s="2" t="s">
        <v>1335</v>
      </c>
      <c r="M239" s="83" t="e">
        <f>IF(db[[#This Row],[NB NOTA_C]]="","",COUNTIF([2]!B_MSK[concat],db[[#This Row],[NB NOTA_C]]))</f>
        <v>#REF!</v>
      </c>
      <c r="N239" s="84" t="s">
        <v>1346</v>
      </c>
      <c r="O239" s="82" t="s">
        <v>1390</v>
      </c>
      <c r="P239" s="7" t="s">
        <v>2439</v>
      </c>
      <c r="Q239" s="82"/>
      <c r="R239" s="82" t="str">
        <f>IF(db[[#This Row],[QTY/ CTN]]="","",SUBSTITUTE(SUBSTITUTE(SUBSTITUTE(db[[#This Row],[QTY/ CTN]]," ","_",2),"(",""),")","")&amp;"_")</f>
        <v>72 PCS_</v>
      </c>
      <c r="S239" s="82">
        <f>IF(db[[#This Row],[H_QTY/ CTN]]="","",SEARCH("_",db[[#This Row],[H_QTY/ CTN]]))</f>
        <v>7</v>
      </c>
      <c r="T239" s="82">
        <f>IF(db[[#This Row],[H_QTY/ CTN]]="","",LEN(db[[#This Row],[H_QTY/ CTN]]))</f>
        <v>7</v>
      </c>
      <c r="U239" s="85" t="str">
        <f>IF(db[[#This Row],[H_QTY/ CTN]]="","",LEFT(db[[#This Row],[H_QTY/ CTN]],db[[#This Row],[H_1]]-1))</f>
        <v>72 PCS</v>
      </c>
      <c r="V239" s="85" t="str">
        <f>IF(NOT(db[[#This Row],[H_1]]=db[[#This Row],[H_2]]),MID(db[[#This Row],[H_QTY/ CTN]],db[[#This Row],[H_1]]+1,db[[#This Row],[H_2]]-db[[#This Row],[H_1]]-1),"")</f>
        <v/>
      </c>
      <c r="W239" s="40" t="str">
        <f>IF(db[[#This Row],[QTY/ CTN B]]="","",LEFT(db[[#This Row],[QTY/ CTN B]],SEARCH(" ",db[[#This Row],[QTY/ CTN B]],1)-1))</f>
        <v>72</v>
      </c>
      <c r="X239" s="40" t="str">
        <f>IF(db[[#This Row],[QTY/ CTN B]]="","",RIGHT(db[[#This Row],[QTY/ CTN B]],LEN(db[[#This Row],[QTY/ CTN B]])-SEARCH(" ",db[[#This Row],[QTY/ CTN B]],1)))</f>
        <v>PCS</v>
      </c>
      <c r="Y239" s="40" t="str">
        <f>IF(db[[#This Row],[QTY/ CTN TG]]="",IF(db[[#This Row],[STN TG]]="","",12),LEFT(db[[#This Row],[QTY/ CTN TG]],SEARCH(" ",db[[#This Row],[QTY/ CTN TG]],1)-1))</f>
        <v/>
      </c>
      <c r="Z2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9" s="40" t="str">
        <f>IF(db[[#This Row],[STN K]]="","",IF(db[[#This Row],[STN TG]]="LSN",12,""))</f>
        <v/>
      </c>
      <c r="AB239" s="40" t="str">
        <f>IF(db[[#This Row],[STN TG]]="LSN","PCS","")</f>
        <v/>
      </c>
      <c r="AC239" s="40">
        <f>db[[#This Row],[QTY B]]*IF(db[[#This Row],[QTY TG]]="",1,db[[#This Row],[QTY TG]])*IF(db[[#This Row],[QTY K]]="",1,db[[#This Row],[QTY K]])</f>
        <v>72</v>
      </c>
      <c r="AD239" s="40" t="str">
        <f>IF(db[[#This Row],[STN K]]="",IF(db[[#This Row],[STN TG]]="",db[[#This Row],[STN B]],db[[#This Row],[STN TG]]),db[[#This Row],[STN K]])</f>
        <v>PCS</v>
      </c>
      <c r="AE239" s="40"/>
    </row>
    <row r="240" spans="1:31" ht="16.5" customHeight="1" x14ac:dyDescent="0.25">
      <c r="A240" s="40">
        <f t="shared" si="3"/>
        <v>239</v>
      </c>
      <c r="B240" s="82" t="str">
        <f>LOWER(SUBSTITUTE(SUBSTITUTE(SUBSTITUTE(SUBSTITUTE(SUBSTITUTE(SUBSTITUTE(SUBSTITUTE(SUBSTITUTE(db[[#This Row],[NB BM]]," ",),".",""),"-",""),"(",""),")",""),"/",""),"""",""),"+",""))</f>
        <v>bnjka5tsplm507pearllightbrown</v>
      </c>
      <c r="C240" s="82" t="str">
        <f>LOWER(SUBSTITUTE(SUBSTITUTE(SUBSTITUTE(SUBSTITUTE(SUBSTITUTE(SUBSTITUTE(SUBSTITUTE(SUBSTITUTE(SUBSTITUTE(db[[#This Row],[NB NOTA]]," ",),".",""),"-",""),"(",""),")",""),",",""),"/",""),"""",""),"+",""))</f>
        <v>bindera5tsplm507pearllightbrownjku</v>
      </c>
      <c r="D240" s="82" t="str">
        <f>LOWER(SUBSTITUTE(SUBSTITUTE(SUBSTITUTE(SUBSTITUTE(SUBSTITUTE(SUBSTITUTE(SUBSTITUTE(SUBSTITUTE(SUBSTITUTE(db[[#This Row],[NB PAJAK]]," ",""),"-",""),"(",""),")",""),".",""),",",""),"/",""),"""",""),"+",""))</f>
        <v>bindernotejoykoa5tsplm507pearllightbrownjku</v>
      </c>
      <c r="E240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bnjka5tsplm507pearllightbrown72pcsartomoro</v>
      </c>
      <c r="F240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bindera5tsplm507pearllightbrownjku72pcs</v>
      </c>
      <c r="G240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bindera5tsplm507pearllightbrownjkuartomoro</v>
      </c>
      <c r="H240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bindera5tsplm507pearllightbrownjku72pcsartomoro</v>
      </c>
      <c r="I240" s="2" t="s">
        <v>6404</v>
      </c>
      <c r="J240" s="2" t="s">
        <v>5481</v>
      </c>
      <c r="K240" s="14" t="s">
        <v>7188</v>
      </c>
      <c r="L240" s="2" t="s">
        <v>1335</v>
      </c>
      <c r="M240" s="83" t="e">
        <f>IF(db[[#This Row],[NB NOTA_C]]="","",COUNTIF([2]!B_MSK[concat],db[[#This Row],[NB NOTA_C]]))</f>
        <v>#REF!</v>
      </c>
      <c r="N240" s="84" t="s">
        <v>1346</v>
      </c>
      <c r="O240" s="82" t="s">
        <v>1390</v>
      </c>
      <c r="P240" s="7" t="s">
        <v>2439</v>
      </c>
      <c r="Q240" s="82"/>
      <c r="R240" s="82" t="str">
        <f>IF(db[[#This Row],[QTY/ CTN]]="","",SUBSTITUTE(SUBSTITUTE(SUBSTITUTE(db[[#This Row],[QTY/ CTN]]," ","_",2),"(",""),")","")&amp;"_")</f>
        <v>72 PCS_</v>
      </c>
      <c r="S240" s="82">
        <f>IF(db[[#This Row],[H_QTY/ CTN]]="","",SEARCH("_",db[[#This Row],[H_QTY/ CTN]]))</f>
        <v>7</v>
      </c>
      <c r="T240" s="82">
        <f>IF(db[[#This Row],[H_QTY/ CTN]]="","",LEN(db[[#This Row],[H_QTY/ CTN]]))</f>
        <v>7</v>
      </c>
      <c r="U240" s="85" t="str">
        <f>IF(db[[#This Row],[H_QTY/ CTN]]="","",LEFT(db[[#This Row],[H_QTY/ CTN]],db[[#This Row],[H_1]]-1))</f>
        <v>72 PCS</v>
      </c>
      <c r="V240" s="85" t="str">
        <f>IF(NOT(db[[#This Row],[H_1]]=db[[#This Row],[H_2]]),MID(db[[#This Row],[H_QTY/ CTN]],db[[#This Row],[H_1]]+1,db[[#This Row],[H_2]]-db[[#This Row],[H_1]]-1),"")</f>
        <v/>
      </c>
      <c r="W240" s="40" t="str">
        <f>IF(db[[#This Row],[QTY/ CTN B]]="","",LEFT(db[[#This Row],[QTY/ CTN B]],SEARCH(" ",db[[#This Row],[QTY/ CTN B]],1)-1))</f>
        <v>72</v>
      </c>
      <c r="X240" s="40" t="str">
        <f>IF(db[[#This Row],[QTY/ CTN B]]="","",RIGHT(db[[#This Row],[QTY/ CTN B]],LEN(db[[#This Row],[QTY/ CTN B]])-SEARCH(" ",db[[#This Row],[QTY/ CTN B]],1)))</f>
        <v>PCS</v>
      </c>
      <c r="Y240" s="40" t="str">
        <f>IF(db[[#This Row],[QTY/ CTN TG]]="",IF(db[[#This Row],[STN TG]]="","",12),LEFT(db[[#This Row],[QTY/ CTN TG]],SEARCH(" ",db[[#This Row],[QTY/ CTN TG]],1)-1))</f>
        <v/>
      </c>
      <c r="Z2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0" s="40" t="str">
        <f>IF(db[[#This Row],[STN K]]="","",IF(db[[#This Row],[STN TG]]="LSN",12,""))</f>
        <v/>
      </c>
      <c r="AB240" s="40" t="str">
        <f>IF(db[[#This Row],[STN TG]]="LSN","PCS","")</f>
        <v/>
      </c>
      <c r="AC240" s="40">
        <f>db[[#This Row],[QTY B]]*IF(db[[#This Row],[QTY TG]]="",1,db[[#This Row],[QTY TG]])*IF(db[[#This Row],[QTY K]]="",1,db[[#This Row],[QTY K]])</f>
        <v>72</v>
      </c>
      <c r="AD240" s="40" t="str">
        <f>IF(db[[#This Row],[STN K]]="",IF(db[[#This Row],[STN TG]]="",db[[#This Row],[STN B]],db[[#This Row],[STN TG]]),db[[#This Row],[STN K]])</f>
        <v>PCS</v>
      </c>
      <c r="AE240" s="40"/>
    </row>
    <row r="241" spans="1:31" ht="16.5" customHeight="1" x14ac:dyDescent="0.25">
      <c r="A241" s="40">
        <f t="shared" si="3"/>
        <v>240</v>
      </c>
      <c r="B241" s="82" t="str">
        <f>LOWER(SUBSTITUTE(SUBSTITUTE(SUBSTITUTE(SUBSTITUTE(SUBSTITUTE(SUBSTITUTE(SUBSTITUTE(SUBSTITUTE(db[[#This Row],[NB BM]]," ",),".",""),"-",""),"(",""),")",""),"/",""),"""",""),"+",""))</f>
        <v>bnjka5tsplm507pearlwhite</v>
      </c>
      <c r="C241" s="82" t="str">
        <f>LOWER(SUBSTITUTE(SUBSTITUTE(SUBSTITUTE(SUBSTITUTE(SUBSTITUTE(SUBSTITUTE(SUBSTITUTE(SUBSTITUTE(SUBSTITUTE(db[[#This Row],[NB NOTA]]," ",),".",""),"-",""),"(",""),")",""),",",""),"/",""),"""",""),"+",""))</f>
        <v>bindera5tsplm507pearlwhitejku</v>
      </c>
      <c r="D241" s="82" t="str">
        <f>LOWER(SUBSTITUTE(SUBSTITUTE(SUBSTITUTE(SUBSTITUTE(SUBSTITUTE(SUBSTITUTE(SUBSTITUTE(SUBSTITUTE(SUBSTITUTE(db[[#This Row],[NB PAJAK]]," ",""),"-",""),"(",""),")",""),".",""),",",""),"/",""),"""",""),"+",""))</f>
        <v>bindernotejoykoa5tsplm507pearlwhitejku</v>
      </c>
      <c r="E241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bnjka5tsplm507pearlwhite72pcsartomoro</v>
      </c>
      <c r="F241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bindera5tsplm507pearlwhitejku72pcs</v>
      </c>
      <c r="G241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bindera5tsplm507pearlwhitejkuartomoro</v>
      </c>
      <c r="H241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bindera5tsplm507pearlwhitejku72pcsartomoro</v>
      </c>
      <c r="I241" s="2" t="s">
        <v>6402</v>
      </c>
      <c r="J241" s="2" t="s">
        <v>5480</v>
      </c>
      <c r="K241" s="14" t="s">
        <v>7189</v>
      </c>
      <c r="L241" s="2" t="s">
        <v>1335</v>
      </c>
      <c r="M241" s="83" t="e">
        <f>IF(db[[#This Row],[NB NOTA_C]]="","",COUNTIF([2]!B_MSK[concat],db[[#This Row],[NB NOTA_C]]))</f>
        <v>#REF!</v>
      </c>
      <c r="N241" s="84" t="s">
        <v>1346</v>
      </c>
      <c r="O241" s="82" t="s">
        <v>1390</v>
      </c>
      <c r="P241" s="7" t="s">
        <v>2439</v>
      </c>
      <c r="Q241" s="82"/>
      <c r="R241" s="82" t="str">
        <f>IF(db[[#This Row],[QTY/ CTN]]="","",SUBSTITUTE(SUBSTITUTE(SUBSTITUTE(db[[#This Row],[QTY/ CTN]]," ","_",2),"(",""),")","")&amp;"_")</f>
        <v>72 PCS_</v>
      </c>
      <c r="S241" s="82">
        <f>IF(db[[#This Row],[H_QTY/ CTN]]="","",SEARCH("_",db[[#This Row],[H_QTY/ CTN]]))</f>
        <v>7</v>
      </c>
      <c r="T241" s="82">
        <f>IF(db[[#This Row],[H_QTY/ CTN]]="","",LEN(db[[#This Row],[H_QTY/ CTN]]))</f>
        <v>7</v>
      </c>
      <c r="U241" s="85" t="str">
        <f>IF(db[[#This Row],[H_QTY/ CTN]]="","",LEFT(db[[#This Row],[H_QTY/ CTN]],db[[#This Row],[H_1]]-1))</f>
        <v>72 PCS</v>
      </c>
      <c r="V241" s="85" t="str">
        <f>IF(NOT(db[[#This Row],[H_1]]=db[[#This Row],[H_2]]),MID(db[[#This Row],[H_QTY/ CTN]],db[[#This Row],[H_1]]+1,db[[#This Row],[H_2]]-db[[#This Row],[H_1]]-1),"")</f>
        <v/>
      </c>
      <c r="W241" s="40" t="str">
        <f>IF(db[[#This Row],[QTY/ CTN B]]="","",LEFT(db[[#This Row],[QTY/ CTN B]],SEARCH(" ",db[[#This Row],[QTY/ CTN B]],1)-1))</f>
        <v>72</v>
      </c>
      <c r="X241" s="40" t="str">
        <f>IF(db[[#This Row],[QTY/ CTN B]]="","",RIGHT(db[[#This Row],[QTY/ CTN B]],LEN(db[[#This Row],[QTY/ CTN B]])-SEARCH(" ",db[[#This Row],[QTY/ CTN B]],1)))</f>
        <v>PCS</v>
      </c>
      <c r="Y241" s="40" t="str">
        <f>IF(db[[#This Row],[QTY/ CTN TG]]="",IF(db[[#This Row],[STN TG]]="","",12),LEFT(db[[#This Row],[QTY/ CTN TG]],SEARCH(" ",db[[#This Row],[QTY/ CTN TG]],1)-1))</f>
        <v/>
      </c>
      <c r="Z2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1" s="40" t="str">
        <f>IF(db[[#This Row],[STN K]]="","",IF(db[[#This Row],[STN TG]]="LSN",12,""))</f>
        <v/>
      </c>
      <c r="AB241" s="40" t="str">
        <f>IF(db[[#This Row],[STN TG]]="LSN","PCS","")</f>
        <v/>
      </c>
      <c r="AC241" s="40">
        <f>db[[#This Row],[QTY B]]*IF(db[[#This Row],[QTY TG]]="",1,db[[#This Row],[QTY TG]])*IF(db[[#This Row],[QTY K]]="",1,db[[#This Row],[QTY K]])</f>
        <v>72</v>
      </c>
      <c r="AD241" s="40" t="str">
        <f>IF(db[[#This Row],[STN K]]="",IF(db[[#This Row],[STN TG]]="",db[[#This Row],[STN B]],db[[#This Row],[STN TG]]),db[[#This Row],[STN K]])</f>
        <v>PCS</v>
      </c>
      <c r="AE241" s="40"/>
    </row>
    <row r="242" spans="1:31" ht="16.5" customHeight="1" x14ac:dyDescent="0.25">
      <c r="A242" s="40">
        <f t="shared" si="3"/>
        <v>241</v>
      </c>
      <c r="B242" s="82" t="str">
        <f>LOWER(SUBSTITUTE(SUBSTITUTE(SUBSTITUTE(SUBSTITUTE(SUBSTITUTE(SUBSTITUTE(SUBSTITUTE(SUBSTITUTE(db[[#This Row],[NB BM]]," ",),".",""),"-",""),"(",""),")",""),"/",""),"""",""),"+",""))</f>
        <v>bnjka5tsplm508darkgrey</v>
      </c>
      <c r="C242" s="82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D242" s="82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E242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bnjka5tsplm508darkgrey72pcsartomoro</v>
      </c>
      <c r="F242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bindera5tsplm508darkgreyjku72pcs</v>
      </c>
      <c r="G242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bindera5tsplm508darkgreyjkuartomoro</v>
      </c>
      <c r="H242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bindera5tsplm508darkgreyjku72pcsartomoro</v>
      </c>
      <c r="I242" s="7" t="s">
        <v>6405</v>
      </c>
      <c r="J242" s="7" t="s">
        <v>3632</v>
      </c>
      <c r="K242" s="14" t="s">
        <v>7190</v>
      </c>
      <c r="L242" s="2" t="s">
        <v>1335</v>
      </c>
      <c r="M242" s="83" t="e">
        <f>IF(db[[#This Row],[NB NOTA_C]]="","",COUNTIF([2]!B_MSK[concat],db[[#This Row],[NB NOTA_C]]))</f>
        <v>#REF!</v>
      </c>
      <c r="N242" s="84" t="s">
        <v>1346</v>
      </c>
      <c r="O242" s="82" t="s">
        <v>1390</v>
      </c>
      <c r="P242" s="7" t="s">
        <v>2439</v>
      </c>
      <c r="Q242" s="82"/>
      <c r="R242" s="82" t="str">
        <f>IF(db[[#This Row],[QTY/ CTN]]="","",SUBSTITUTE(SUBSTITUTE(SUBSTITUTE(db[[#This Row],[QTY/ CTN]]," ","_",2),"(",""),")","")&amp;"_")</f>
        <v>72 PCS_</v>
      </c>
      <c r="S242" s="82">
        <f>IF(db[[#This Row],[H_QTY/ CTN]]="","",SEARCH("_",db[[#This Row],[H_QTY/ CTN]]))</f>
        <v>7</v>
      </c>
      <c r="T242" s="82">
        <f>IF(db[[#This Row],[H_QTY/ CTN]]="","",LEN(db[[#This Row],[H_QTY/ CTN]]))</f>
        <v>7</v>
      </c>
      <c r="U242" s="85" t="str">
        <f>IF(db[[#This Row],[H_QTY/ CTN]]="","",LEFT(db[[#This Row],[H_QTY/ CTN]],db[[#This Row],[H_1]]-1))</f>
        <v>72 PCS</v>
      </c>
      <c r="V242" s="85" t="str">
        <f>IF(NOT(db[[#This Row],[H_1]]=db[[#This Row],[H_2]]),MID(db[[#This Row],[H_QTY/ CTN]],db[[#This Row],[H_1]]+1,db[[#This Row],[H_2]]-db[[#This Row],[H_1]]-1),"")</f>
        <v/>
      </c>
      <c r="W242" s="40" t="str">
        <f>IF(db[[#This Row],[QTY/ CTN B]]="","",LEFT(db[[#This Row],[QTY/ CTN B]],SEARCH(" ",db[[#This Row],[QTY/ CTN B]],1)-1))</f>
        <v>72</v>
      </c>
      <c r="X242" s="40" t="str">
        <f>IF(db[[#This Row],[QTY/ CTN B]]="","",RIGHT(db[[#This Row],[QTY/ CTN B]],LEN(db[[#This Row],[QTY/ CTN B]])-SEARCH(" ",db[[#This Row],[QTY/ CTN B]],1)))</f>
        <v>PCS</v>
      </c>
      <c r="Y242" s="40" t="str">
        <f>IF(db[[#This Row],[QTY/ CTN TG]]="",IF(db[[#This Row],[STN TG]]="","",12),LEFT(db[[#This Row],[QTY/ CTN TG]],SEARCH(" ",db[[#This Row],[QTY/ CTN TG]],1)-1))</f>
        <v/>
      </c>
      <c r="Z2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2" s="40" t="str">
        <f>IF(db[[#This Row],[STN K]]="","",IF(db[[#This Row],[STN TG]]="LSN",12,""))</f>
        <v/>
      </c>
      <c r="AB242" s="40" t="str">
        <f>IF(db[[#This Row],[STN TG]]="LSN","PCS","")</f>
        <v/>
      </c>
      <c r="AC242" s="40">
        <f>db[[#This Row],[QTY B]]*IF(db[[#This Row],[QTY TG]]="",1,db[[#This Row],[QTY TG]])*IF(db[[#This Row],[QTY K]]="",1,db[[#This Row],[QTY K]])</f>
        <v>72</v>
      </c>
      <c r="AD242" s="40" t="str">
        <f>IF(db[[#This Row],[STN K]]="",IF(db[[#This Row],[STN TG]]="",db[[#This Row],[STN B]],db[[#This Row],[STN TG]]),db[[#This Row],[STN K]])</f>
        <v>PCS</v>
      </c>
      <c r="AE242" s="40"/>
    </row>
    <row r="243" spans="1:31" ht="16.5" customHeight="1" x14ac:dyDescent="0.25">
      <c r="A243" s="40">
        <f t="shared" si="3"/>
        <v>242</v>
      </c>
      <c r="B243" s="82" t="str">
        <f>LOWER(SUBSTITUTE(SUBSTITUTE(SUBSTITUTE(SUBSTITUTE(SUBSTITUTE(SUBSTITUTE(SUBSTITUTE(SUBSTITUTE(db[[#This Row],[NB BM]]," ",),".",""),"-",""),"(",""),")",""),"/",""),"""",""),"+",""))</f>
        <v>bnjka5tsplm508pearldarkbrown</v>
      </c>
      <c r="C243" s="82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D243" s="82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E243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bnjka5tsplm508pearldarkbrown72pcsartomoro</v>
      </c>
      <c r="F243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bindera5tsplm508pearldarkbrownjku72pcs</v>
      </c>
      <c r="G243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bindera5tsplm508pearldarkbrownjkuartomoro</v>
      </c>
      <c r="H243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bindera5tsplm508pearldarkbrownjku72pcsartomoro</v>
      </c>
      <c r="I243" s="7" t="s">
        <v>6407</v>
      </c>
      <c r="J243" s="7" t="s">
        <v>3633</v>
      </c>
      <c r="K243" s="14" t="s">
        <v>7191</v>
      </c>
      <c r="L243" s="2" t="s">
        <v>1335</v>
      </c>
      <c r="M243" s="83" t="e">
        <f>IF(db[[#This Row],[NB NOTA_C]]="","",COUNTIF([2]!B_MSK[concat],db[[#This Row],[NB NOTA_C]]))</f>
        <v>#REF!</v>
      </c>
      <c r="N243" s="84" t="s">
        <v>1346</v>
      </c>
      <c r="O243" s="82" t="s">
        <v>1390</v>
      </c>
      <c r="P243" s="7" t="s">
        <v>2439</v>
      </c>
      <c r="Q243" s="82"/>
      <c r="R243" s="82" t="str">
        <f>IF(db[[#This Row],[QTY/ CTN]]="","",SUBSTITUTE(SUBSTITUTE(SUBSTITUTE(db[[#This Row],[QTY/ CTN]]," ","_",2),"(",""),")","")&amp;"_")</f>
        <v>72 PCS_</v>
      </c>
      <c r="S243" s="82">
        <f>IF(db[[#This Row],[H_QTY/ CTN]]="","",SEARCH("_",db[[#This Row],[H_QTY/ CTN]]))</f>
        <v>7</v>
      </c>
      <c r="T243" s="82">
        <f>IF(db[[#This Row],[H_QTY/ CTN]]="","",LEN(db[[#This Row],[H_QTY/ CTN]]))</f>
        <v>7</v>
      </c>
      <c r="U243" s="85" t="str">
        <f>IF(db[[#This Row],[H_QTY/ CTN]]="","",LEFT(db[[#This Row],[H_QTY/ CTN]],db[[#This Row],[H_1]]-1))</f>
        <v>72 PCS</v>
      </c>
      <c r="V243" s="85" t="str">
        <f>IF(NOT(db[[#This Row],[H_1]]=db[[#This Row],[H_2]]),MID(db[[#This Row],[H_QTY/ CTN]],db[[#This Row],[H_1]]+1,db[[#This Row],[H_2]]-db[[#This Row],[H_1]]-1),"")</f>
        <v/>
      </c>
      <c r="W243" s="40" t="str">
        <f>IF(db[[#This Row],[QTY/ CTN B]]="","",LEFT(db[[#This Row],[QTY/ CTN B]],SEARCH(" ",db[[#This Row],[QTY/ CTN B]],1)-1))</f>
        <v>72</v>
      </c>
      <c r="X243" s="40" t="str">
        <f>IF(db[[#This Row],[QTY/ CTN B]]="","",RIGHT(db[[#This Row],[QTY/ CTN B]],LEN(db[[#This Row],[QTY/ CTN B]])-SEARCH(" ",db[[#This Row],[QTY/ CTN B]],1)))</f>
        <v>PCS</v>
      </c>
      <c r="Y243" s="40" t="str">
        <f>IF(db[[#This Row],[QTY/ CTN TG]]="",IF(db[[#This Row],[STN TG]]="","",12),LEFT(db[[#This Row],[QTY/ CTN TG]],SEARCH(" ",db[[#This Row],[QTY/ CTN TG]],1)-1))</f>
        <v/>
      </c>
      <c r="Z2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3" s="40" t="str">
        <f>IF(db[[#This Row],[STN K]]="","",IF(db[[#This Row],[STN TG]]="LSN",12,""))</f>
        <v/>
      </c>
      <c r="AB243" s="40" t="str">
        <f>IF(db[[#This Row],[STN TG]]="LSN","PCS","")</f>
        <v/>
      </c>
      <c r="AC243" s="40">
        <f>db[[#This Row],[QTY B]]*IF(db[[#This Row],[QTY TG]]="",1,db[[#This Row],[QTY TG]])*IF(db[[#This Row],[QTY K]]="",1,db[[#This Row],[QTY K]])</f>
        <v>72</v>
      </c>
      <c r="AD243" s="40" t="str">
        <f>IF(db[[#This Row],[STN K]]="",IF(db[[#This Row],[STN TG]]="",db[[#This Row],[STN B]],db[[#This Row],[STN TG]]),db[[#This Row],[STN K]])</f>
        <v>PCS</v>
      </c>
      <c r="AE243" s="40"/>
    </row>
    <row r="244" spans="1:31" ht="16.5" customHeight="1" x14ac:dyDescent="0.25">
      <c r="A244" s="40">
        <f t="shared" si="3"/>
        <v>243</v>
      </c>
      <c r="B244" s="82" t="str">
        <f>LOWER(SUBSTITUTE(SUBSTITUTE(SUBSTITUTE(SUBSTITUTE(SUBSTITUTE(SUBSTITUTE(SUBSTITUTE(SUBSTITUTE(db[[#This Row],[NB BM]]," ",),".",""),"-",""),"(",""),")",""),"/",""),"""",""),"+",""))</f>
        <v>bnjka5tsplm508pearllightbrown</v>
      </c>
      <c r="C244" s="82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D244" s="82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E24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bnjka5tsplm508pearllightbrown72pcsartomoro</v>
      </c>
      <c r="F24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bindera5tsplm508pearllightbrownjku72pcs</v>
      </c>
      <c r="G244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bindera5tsplm508pearllightbrownjkuartomoro</v>
      </c>
      <c r="H24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bindera5tsplm508pearllightbrownjku72pcsartomoro</v>
      </c>
      <c r="I244" s="7" t="s">
        <v>6408</v>
      </c>
      <c r="J244" s="7" t="s">
        <v>3634</v>
      </c>
      <c r="K244" s="1" t="s">
        <v>7192</v>
      </c>
      <c r="L244" s="2" t="s">
        <v>1335</v>
      </c>
      <c r="M244" s="83" t="e">
        <f>IF(db[[#This Row],[NB NOTA_C]]="","",COUNTIF([2]!B_MSK[concat],db[[#This Row],[NB NOTA_C]]))</f>
        <v>#REF!</v>
      </c>
      <c r="N244" s="84" t="s">
        <v>1346</v>
      </c>
      <c r="O244" s="82" t="s">
        <v>1390</v>
      </c>
      <c r="P244" s="7" t="s">
        <v>2439</v>
      </c>
      <c r="Q244" s="82"/>
      <c r="R244" s="82" t="str">
        <f>IF(db[[#This Row],[QTY/ CTN]]="","",SUBSTITUTE(SUBSTITUTE(SUBSTITUTE(db[[#This Row],[QTY/ CTN]]," ","_",2),"(",""),")","")&amp;"_")</f>
        <v>72 PCS_</v>
      </c>
      <c r="S244" s="82">
        <f>IF(db[[#This Row],[H_QTY/ CTN]]="","",SEARCH("_",db[[#This Row],[H_QTY/ CTN]]))</f>
        <v>7</v>
      </c>
      <c r="T244" s="82">
        <f>IF(db[[#This Row],[H_QTY/ CTN]]="","",LEN(db[[#This Row],[H_QTY/ CTN]]))</f>
        <v>7</v>
      </c>
      <c r="U244" s="85" t="str">
        <f>IF(db[[#This Row],[H_QTY/ CTN]]="","",LEFT(db[[#This Row],[H_QTY/ CTN]],db[[#This Row],[H_1]]-1))</f>
        <v>72 PCS</v>
      </c>
      <c r="V244" s="85" t="str">
        <f>IF(NOT(db[[#This Row],[H_1]]=db[[#This Row],[H_2]]),MID(db[[#This Row],[H_QTY/ CTN]],db[[#This Row],[H_1]]+1,db[[#This Row],[H_2]]-db[[#This Row],[H_1]]-1),"")</f>
        <v/>
      </c>
      <c r="W244" s="40" t="str">
        <f>IF(db[[#This Row],[QTY/ CTN B]]="","",LEFT(db[[#This Row],[QTY/ CTN B]],SEARCH(" ",db[[#This Row],[QTY/ CTN B]],1)-1))</f>
        <v>72</v>
      </c>
      <c r="X244" s="40" t="str">
        <f>IF(db[[#This Row],[QTY/ CTN B]]="","",RIGHT(db[[#This Row],[QTY/ CTN B]],LEN(db[[#This Row],[QTY/ CTN B]])-SEARCH(" ",db[[#This Row],[QTY/ CTN B]],1)))</f>
        <v>PCS</v>
      </c>
      <c r="Y244" s="40" t="str">
        <f>IF(db[[#This Row],[QTY/ CTN TG]]="",IF(db[[#This Row],[STN TG]]="","",12),LEFT(db[[#This Row],[QTY/ CTN TG]],SEARCH(" ",db[[#This Row],[QTY/ CTN TG]],1)-1))</f>
        <v/>
      </c>
      <c r="Z2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4" s="40" t="str">
        <f>IF(db[[#This Row],[STN K]]="","",IF(db[[#This Row],[STN TG]]="LSN",12,""))</f>
        <v/>
      </c>
      <c r="AB244" s="40" t="str">
        <f>IF(db[[#This Row],[STN TG]]="LSN","PCS","")</f>
        <v/>
      </c>
      <c r="AC244" s="40">
        <f>db[[#This Row],[QTY B]]*IF(db[[#This Row],[QTY TG]]="",1,db[[#This Row],[QTY TG]])*IF(db[[#This Row],[QTY K]]="",1,db[[#This Row],[QTY K]])</f>
        <v>72</v>
      </c>
      <c r="AD244" s="40" t="str">
        <f>IF(db[[#This Row],[STN K]]="",IF(db[[#This Row],[STN TG]]="",db[[#This Row],[STN B]],db[[#This Row],[STN TG]]),db[[#This Row],[STN K]])</f>
        <v>PCS</v>
      </c>
      <c r="AE244" s="40"/>
    </row>
    <row r="245" spans="1:31" ht="16.5" customHeight="1" x14ac:dyDescent="0.25">
      <c r="A245" s="40">
        <f t="shared" si="3"/>
        <v>244</v>
      </c>
      <c r="B245" s="82" t="str">
        <f>LOWER(SUBSTITUTE(SUBSTITUTE(SUBSTITUTE(SUBSTITUTE(SUBSTITUTE(SUBSTITUTE(SUBSTITUTE(SUBSTITUTE(db[[#This Row],[NB BM]]," ",),".",""),"-",""),"(",""),")",""),"/",""),"""",""),"+",""))</f>
        <v>bnjka5tsplm508pearlwhite</v>
      </c>
      <c r="C245" s="82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D245" s="82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E24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bnjka5tsplm508pearlwhite72pcsartomoro</v>
      </c>
      <c r="F24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bindera5tsplm508pearlwhitejku72pcs</v>
      </c>
      <c r="G245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bindera5tsplm508pearlwhitejkuartomoro</v>
      </c>
      <c r="H24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bindera5tsplm508pearlwhitejku72pcsartomoro</v>
      </c>
      <c r="I245" s="7" t="s">
        <v>6406</v>
      </c>
      <c r="J245" s="7" t="s">
        <v>3635</v>
      </c>
      <c r="K245" s="14" t="s">
        <v>7193</v>
      </c>
      <c r="L245" s="2" t="s">
        <v>1335</v>
      </c>
      <c r="M245" s="83" t="e">
        <f>IF(db[[#This Row],[NB NOTA_C]]="","",COUNTIF([2]!B_MSK[concat],db[[#This Row],[NB NOTA_C]]))</f>
        <v>#REF!</v>
      </c>
      <c r="N245" s="84" t="s">
        <v>1346</v>
      </c>
      <c r="O245" s="82" t="s">
        <v>1390</v>
      </c>
      <c r="P245" s="7" t="s">
        <v>2439</v>
      </c>
      <c r="Q245" s="82"/>
      <c r="R245" s="82" t="str">
        <f>IF(db[[#This Row],[QTY/ CTN]]="","",SUBSTITUTE(SUBSTITUTE(SUBSTITUTE(db[[#This Row],[QTY/ CTN]]," ","_",2),"(",""),")","")&amp;"_")</f>
        <v>72 PCS_</v>
      </c>
      <c r="S245" s="82">
        <f>IF(db[[#This Row],[H_QTY/ CTN]]="","",SEARCH("_",db[[#This Row],[H_QTY/ CTN]]))</f>
        <v>7</v>
      </c>
      <c r="T245" s="82">
        <f>IF(db[[#This Row],[H_QTY/ CTN]]="","",LEN(db[[#This Row],[H_QTY/ CTN]]))</f>
        <v>7</v>
      </c>
      <c r="U245" s="85" t="str">
        <f>IF(db[[#This Row],[H_QTY/ CTN]]="","",LEFT(db[[#This Row],[H_QTY/ CTN]],db[[#This Row],[H_1]]-1))</f>
        <v>72 PCS</v>
      </c>
      <c r="V245" s="85" t="str">
        <f>IF(NOT(db[[#This Row],[H_1]]=db[[#This Row],[H_2]]),MID(db[[#This Row],[H_QTY/ CTN]],db[[#This Row],[H_1]]+1,db[[#This Row],[H_2]]-db[[#This Row],[H_1]]-1),"")</f>
        <v/>
      </c>
      <c r="W245" s="40" t="str">
        <f>IF(db[[#This Row],[QTY/ CTN B]]="","",LEFT(db[[#This Row],[QTY/ CTN B]],SEARCH(" ",db[[#This Row],[QTY/ CTN B]],1)-1))</f>
        <v>72</v>
      </c>
      <c r="X245" s="40" t="str">
        <f>IF(db[[#This Row],[QTY/ CTN B]]="","",RIGHT(db[[#This Row],[QTY/ CTN B]],LEN(db[[#This Row],[QTY/ CTN B]])-SEARCH(" ",db[[#This Row],[QTY/ CTN B]],1)))</f>
        <v>PCS</v>
      </c>
      <c r="Y245" s="40" t="str">
        <f>IF(db[[#This Row],[QTY/ CTN TG]]="",IF(db[[#This Row],[STN TG]]="","",12),LEFT(db[[#This Row],[QTY/ CTN TG]],SEARCH(" ",db[[#This Row],[QTY/ CTN TG]],1)-1))</f>
        <v/>
      </c>
      <c r="Z2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5" s="40" t="str">
        <f>IF(db[[#This Row],[STN K]]="","",IF(db[[#This Row],[STN TG]]="LSN",12,""))</f>
        <v/>
      </c>
      <c r="AB245" s="40" t="str">
        <f>IF(db[[#This Row],[STN TG]]="LSN","PCS","")</f>
        <v/>
      </c>
      <c r="AC245" s="40">
        <f>db[[#This Row],[QTY B]]*IF(db[[#This Row],[QTY TG]]="",1,db[[#This Row],[QTY TG]])*IF(db[[#This Row],[QTY K]]="",1,db[[#This Row],[QTY K]])</f>
        <v>72</v>
      </c>
      <c r="AD245" s="40" t="str">
        <f>IF(db[[#This Row],[STN K]]="",IF(db[[#This Row],[STN TG]]="",db[[#This Row],[STN B]],db[[#This Row],[STN TG]]),db[[#This Row],[STN K]])</f>
        <v>PCS</v>
      </c>
      <c r="AE245" s="40"/>
    </row>
    <row r="246" spans="1:31" ht="16.5" customHeight="1" x14ac:dyDescent="0.25">
      <c r="A246" s="40">
        <f t="shared" si="3"/>
        <v>245</v>
      </c>
      <c r="B246" s="2" t="str">
        <f>LOWER(SUBSTITUTE(SUBSTITUTE(SUBSTITUTE(SUBSTITUTE(SUBSTITUTE(SUBSTITUTE(SUBSTITUTE(SUBSTITUTE(db[[#This Row],[NB BM]]," ",),".",""),"-",""),"(",""),")",""),"/",""),"""",""),"+",""))</f>
        <v>bna5jkm498spirit</v>
      </c>
      <c r="C246" s="2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D246" s="2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E24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bna5jkm498spirit72pcsartomoro</v>
      </c>
      <c r="F24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bindera5tssrm498spiritjku72pcs</v>
      </c>
      <c r="G246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bindera5tssrm498spiritjkuartomoro</v>
      </c>
      <c r="H24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bindera5tssrm498spiritjku72pcsartomoro</v>
      </c>
      <c r="I246" s="2" t="s">
        <v>6359</v>
      </c>
      <c r="J246" s="2" t="s">
        <v>32</v>
      </c>
      <c r="K246" s="14" t="s">
        <v>3029</v>
      </c>
      <c r="L246" s="2" t="s">
        <v>1335</v>
      </c>
      <c r="M246" s="34" t="e">
        <f>IF(db[[#This Row],[NB NOTA_C]]="","",COUNTIF([2]!B_MSK[concat],db[[#This Row],[NB NOTA_C]]))</f>
        <v>#REF!</v>
      </c>
      <c r="N246" s="14" t="s">
        <v>1346</v>
      </c>
      <c r="O246" s="2" t="s">
        <v>1390</v>
      </c>
      <c r="P246" s="2" t="s">
        <v>2439</v>
      </c>
      <c r="R246" s="2" t="str">
        <f>IF(db[[#This Row],[QTY/ CTN]]="","",SUBSTITUTE(SUBSTITUTE(SUBSTITUTE(db[[#This Row],[QTY/ CTN]]," ","_",2),"(",""),")","")&amp;"_")</f>
        <v>72 PCS_</v>
      </c>
      <c r="S246" s="2">
        <f>IF(db[[#This Row],[H_QTY/ CTN]]="","",SEARCH("_",db[[#This Row],[H_QTY/ CTN]]))</f>
        <v>7</v>
      </c>
      <c r="T246" s="2">
        <f>IF(db[[#This Row],[H_QTY/ CTN]]="","",LEN(db[[#This Row],[H_QTY/ CTN]]))</f>
        <v>7</v>
      </c>
      <c r="U246" s="41" t="str">
        <f>IF(db[[#This Row],[H_QTY/ CTN]]="","",LEFT(db[[#This Row],[H_QTY/ CTN]],db[[#This Row],[H_1]]-1))</f>
        <v>72 PCS</v>
      </c>
      <c r="V246" s="40" t="str">
        <f>IF(NOT(db[[#This Row],[H_1]]=db[[#This Row],[H_2]]),MID(db[[#This Row],[H_QTY/ CTN]],db[[#This Row],[H_1]]+1,db[[#This Row],[H_2]]-db[[#This Row],[H_1]]-1),"")</f>
        <v/>
      </c>
      <c r="W246" s="40" t="str">
        <f>IF(db[[#This Row],[QTY/ CTN B]]="","",LEFT(db[[#This Row],[QTY/ CTN B]],SEARCH(" ",db[[#This Row],[QTY/ CTN B]],1)-1))</f>
        <v>72</v>
      </c>
      <c r="X246" s="40" t="str">
        <f>IF(db[[#This Row],[QTY/ CTN B]]="","",RIGHT(db[[#This Row],[QTY/ CTN B]],LEN(db[[#This Row],[QTY/ CTN B]])-SEARCH(" ",db[[#This Row],[QTY/ CTN B]],1)))</f>
        <v>PCS</v>
      </c>
      <c r="Y246" s="40" t="str">
        <f>IF(db[[#This Row],[QTY/ CTN TG]]="",IF(db[[#This Row],[STN TG]]="","",12),LEFT(db[[#This Row],[QTY/ CTN TG]],SEARCH(" ",db[[#This Row],[QTY/ CTN TG]],1)-1))</f>
        <v/>
      </c>
      <c r="Z2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6" s="40" t="str">
        <f>IF(db[[#This Row],[STN K]]="","",IF(db[[#This Row],[STN TG]]="LSN",12,""))</f>
        <v/>
      </c>
      <c r="AB246" s="40" t="str">
        <f>IF(db[[#This Row],[STN TG]]="LSN","PCS","")</f>
        <v/>
      </c>
      <c r="AC246" s="40">
        <f>db[[#This Row],[QTY B]]*IF(db[[#This Row],[QTY TG]]="",1,db[[#This Row],[QTY TG]])*IF(db[[#This Row],[QTY K]]="",1,db[[#This Row],[QTY K]])</f>
        <v>72</v>
      </c>
      <c r="AD246" s="40" t="str">
        <f>IF(db[[#This Row],[STN K]]="",IF(db[[#This Row],[STN TG]]="",db[[#This Row],[STN B]],db[[#This Row],[STN TG]]),db[[#This Row],[STN K]])</f>
        <v>PCS</v>
      </c>
      <c r="AE246" s="40"/>
    </row>
    <row r="247" spans="1:31" ht="16.5" customHeight="1" x14ac:dyDescent="0.25">
      <c r="A247" s="40">
        <f t="shared" si="3"/>
        <v>246</v>
      </c>
      <c r="B247" s="2" t="str">
        <f>LOWER(SUBSTITUTE(SUBSTITUTE(SUBSTITUTE(SUBSTITUTE(SUBSTITUTE(SUBSTITUTE(SUBSTITUTE(SUBSTITUTE(db[[#This Row],[NB BM]]," ",),".",""),"-",""),"(",""),")",""),"/",""),"""",""),"+",""))</f>
        <v>bna5jk513temporary</v>
      </c>
      <c r="C247" s="2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D247" s="2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E24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bna5jk513temporary72pcsartomoro</v>
      </c>
      <c r="F24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bindera5tstp513temporaryjku72pcs</v>
      </c>
      <c r="G247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bindera5tstp513temporaryjkuartomoro</v>
      </c>
      <c r="H24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bindera5tstp513temporaryjku72pcsartomoro</v>
      </c>
      <c r="I247" s="2" t="s">
        <v>6334</v>
      </c>
      <c r="J247" s="2" t="s">
        <v>33</v>
      </c>
      <c r="K247" s="14" t="s">
        <v>2464</v>
      </c>
      <c r="L247" s="2" t="s">
        <v>1335</v>
      </c>
      <c r="M247" s="34" t="e">
        <f>IF(db[[#This Row],[NB NOTA_C]]="","",COUNTIF([2]!B_MSK[concat],db[[#This Row],[NB NOTA_C]]))</f>
        <v>#REF!</v>
      </c>
      <c r="N247" s="14" t="s">
        <v>1346</v>
      </c>
      <c r="O247" s="2" t="s">
        <v>1390</v>
      </c>
      <c r="P247" s="2" t="s">
        <v>2439</v>
      </c>
      <c r="R247" s="2" t="str">
        <f>IF(db[[#This Row],[QTY/ CTN]]="","",SUBSTITUTE(SUBSTITUTE(SUBSTITUTE(db[[#This Row],[QTY/ CTN]]," ","_",2),"(",""),")","")&amp;"_")</f>
        <v>72 PCS_</v>
      </c>
      <c r="S247" s="2">
        <f>IF(db[[#This Row],[H_QTY/ CTN]]="","",SEARCH("_",db[[#This Row],[H_QTY/ CTN]]))</f>
        <v>7</v>
      </c>
      <c r="T247" s="2">
        <f>IF(db[[#This Row],[H_QTY/ CTN]]="","",LEN(db[[#This Row],[H_QTY/ CTN]]))</f>
        <v>7</v>
      </c>
      <c r="U247" s="41" t="str">
        <f>IF(db[[#This Row],[H_QTY/ CTN]]="","",LEFT(db[[#This Row],[H_QTY/ CTN]],db[[#This Row],[H_1]]-1))</f>
        <v>72 PCS</v>
      </c>
      <c r="V247" s="40" t="str">
        <f>IF(NOT(db[[#This Row],[H_1]]=db[[#This Row],[H_2]]),MID(db[[#This Row],[H_QTY/ CTN]],db[[#This Row],[H_1]]+1,db[[#This Row],[H_2]]-db[[#This Row],[H_1]]-1),"")</f>
        <v/>
      </c>
      <c r="W247" s="40" t="str">
        <f>IF(db[[#This Row],[QTY/ CTN B]]="","",LEFT(db[[#This Row],[QTY/ CTN B]],SEARCH(" ",db[[#This Row],[QTY/ CTN B]],1)-1))</f>
        <v>72</v>
      </c>
      <c r="X247" s="40" t="str">
        <f>IF(db[[#This Row],[QTY/ CTN B]]="","",RIGHT(db[[#This Row],[QTY/ CTN B]],LEN(db[[#This Row],[QTY/ CTN B]])-SEARCH(" ",db[[#This Row],[QTY/ CTN B]],1)))</f>
        <v>PCS</v>
      </c>
      <c r="Y247" s="40" t="str">
        <f>IF(db[[#This Row],[QTY/ CTN TG]]="",IF(db[[#This Row],[STN TG]]="","",12),LEFT(db[[#This Row],[QTY/ CTN TG]],SEARCH(" ",db[[#This Row],[QTY/ CTN TG]],1)-1))</f>
        <v/>
      </c>
      <c r="Z2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7" s="40" t="str">
        <f>IF(db[[#This Row],[STN K]]="","",IF(db[[#This Row],[STN TG]]="LSN",12,""))</f>
        <v/>
      </c>
      <c r="AB247" s="40" t="str">
        <f>IF(db[[#This Row],[STN TG]]="LSN","PCS","")</f>
        <v/>
      </c>
      <c r="AC247" s="40">
        <f>db[[#This Row],[QTY B]]*IF(db[[#This Row],[QTY TG]]="",1,db[[#This Row],[QTY TG]])*IF(db[[#This Row],[QTY K]]="",1,db[[#This Row],[QTY K]])</f>
        <v>72</v>
      </c>
      <c r="AD247" s="40" t="str">
        <f>IF(db[[#This Row],[STN K]]="",IF(db[[#This Row],[STN TG]]="",db[[#This Row],[STN B]],db[[#This Row],[STN TG]]),db[[#This Row],[STN K]])</f>
        <v>PCS</v>
      </c>
      <c r="AE247" s="40"/>
    </row>
    <row r="248" spans="1:31" ht="16.5" customHeight="1" x14ac:dyDescent="0.25">
      <c r="A248" s="40">
        <f t="shared" si="3"/>
        <v>247</v>
      </c>
      <c r="B248" s="5" t="str">
        <f>LOWER(SUBSTITUTE(SUBSTITUTE(SUBSTITUTE(SUBSTITUTE(SUBSTITUTE(SUBSTITUTE(SUBSTITUTE(SUBSTITUTE(db[[#This Row],[NB BM]]," ",),".",""),"-",""),"(",""),")",""),"/",""),"""",""),"+",""))</f>
        <v>bna5jkm473university</v>
      </c>
      <c r="C248" s="5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D248" s="5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E24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bna5jkm473university72pcsartomoro</v>
      </c>
      <c r="F24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bindera5tsunm473universityjku72pcs</v>
      </c>
      <c r="G248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bindera5tsunm473universityjkuartomoro</v>
      </c>
      <c r="H24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bindera5tsunm473universityjku72pcsartomoro</v>
      </c>
      <c r="I248" s="2" t="s">
        <v>6347</v>
      </c>
      <c r="J248" s="2" t="s">
        <v>1730</v>
      </c>
      <c r="K248" s="14" t="s">
        <v>1785</v>
      </c>
      <c r="L248" s="2" t="s">
        <v>1335</v>
      </c>
      <c r="M248" s="34" t="e">
        <f>IF(db[[#This Row],[NB NOTA_C]]="","",COUNTIF([2]!B_MSK[concat],db[[#This Row],[NB NOTA_C]]))</f>
        <v>#REF!</v>
      </c>
      <c r="N248" s="9" t="s">
        <v>1346</v>
      </c>
      <c r="O248" s="5" t="s">
        <v>1390</v>
      </c>
      <c r="P248" s="2" t="s">
        <v>2439</v>
      </c>
      <c r="R248" s="2" t="str">
        <f>IF(db[[#This Row],[QTY/ CTN]]="","",SUBSTITUTE(SUBSTITUTE(SUBSTITUTE(db[[#This Row],[QTY/ CTN]]," ","_",2),"(",""),")","")&amp;"_")</f>
        <v>72 PCS_</v>
      </c>
      <c r="S248" s="2">
        <f>IF(db[[#This Row],[H_QTY/ CTN]]="","",SEARCH("_",db[[#This Row],[H_QTY/ CTN]]))</f>
        <v>7</v>
      </c>
      <c r="T248" s="2">
        <f>IF(db[[#This Row],[H_QTY/ CTN]]="","",LEN(db[[#This Row],[H_QTY/ CTN]]))</f>
        <v>7</v>
      </c>
      <c r="U248" s="41" t="str">
        <f>IF(db[[#This Row],[H_QTY/ CTN]]="","",LEFT(db[[#This Row],[H_QTY/ CTN]],db[[#This Row],[H_1]]-1))</f>
        <v>72 PCS</v>
      </c>
      <c r="V248" s="40" t="str">
        <f>IF(NOT(db[[#This Row],[H_1]]=db[[#This Row],[H_2]]),MID(db[[#This Row],[H_QTY/ CTN]],db[[#This Row],[H_1]]+1,db[[#This Row],[H_2]]-db[[#This Row],[H_1]]-1),"")</f>
        <v/>
      </c>
      <c r="W248" s="40" t="str">
        <f>IF(db[[#This Row],[QTY/ CTN B]]="","",LEFT(db[[#This Row],[QTY/ CTN B]],SEARCH(" ",db[[#This Row],[QTY/ CTN B]],1)-1))</f>
        <v>72</v>
      </c>
      <c r="X248" s="40" t="str">
        <f>IF(db[[#This Row],[QTY/ CTN B]]="","",RIGHT(db[[#This Row],[QTY/ CTN B]],LEN(db[[#This Row],[QTY/ CTN B]])-SEARCH(" ",db[[#This Row],[QTY/ CTN B]],1)))</f>
        <v>PCS</v>
      </c>
      <c r="Y248" s="40" t="str">
        <f>IF(db[[#This Row],[QTY/ CTN TG]]="",IF(db[[#This Row],[STN TG]]="","",12),LEFT(db[[#This Row],[QTY/ CTN TG]],SEARCH(" ",db[[#This Row],[QTY/ CTN TG]],1)-1))</f>
        <v/>
      </c>
      <c r="Z2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8" s="40" t="str">
        <f>IF(db[[#This Row],[STN K]]="","",IF(db[[#This Row],[STN TG]]="LSN",12,""))</f>
        <v/>
      </c>
      <c r="AB248" s="40" t="str">
        <f>IF(db[[#This Row],[STN TG]]="LSN","PCS","")</f>
        <v/>
      </c>
      <c r="AC248" s="40">
        <f>db[[#This Row],[QTY B]]*IF(db[[#This Row],[QTY TG]]="",1,db[[#This Row],[QTY TG]])*IF(db[[#This Row],[QTY K]]="",1,db[[#This Row],[QTY K]])</f>
        <v>72</v>
      </c>
      <c r="AD248" s="40" t="str">
        <f>IF(db[[#This Row],[STN K]]="",IF(db[[#This Row],[STN TG]]="",db[[#This Row],[STN B]],db[[#This Row],[STN TG]]),db[[#This Row],[STN K]])</f>
        <v>PCS</v>
      </c>
      <c r="AE248" s="40"/>
    </row>
    <row r="249" spans="1:31" ht="16.5" customHeight="1" x14ac:dyDescent="0.25">
      <c r="A249" s="40">
        <f t="shared" si="3"/>
        <v>248</v>
      </c>
      <c r="B249" s="2" t="str">
        <f>LOWER(SUBSTITUTE(SUBSTITUTE(SUBSTITUTE(SUBSTITUTE(SUBSTITUTE(SUBSTITUTE(SUBSTITUTE(SUBSTITUTE(db[[#This Row],[NB BM]]," ",),".",""),"-",""),"(",""),")",""),"/",""),"""",""),"+",""))</f>
        <v>bnb5jkm1314color</v>
      </c>
      <c r="C249" s="2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D249" s="2" t="str">
        <f>LOWER(SUBSTITUTE(SUBSTITUTE(SUBSTITUTE(SUBSTITUTE(SUBSTITUTE(SUBSTITUTE(SUBSTITUTE(SUBSTITUTE(SUBSTITUTE(db[[#This Row],[NB PAJAK]]," ",""),"-",""),"(",""),")",""),".",""),",",""),"/",""),"""",""),"+",""))</f>
        <v/>
      </c>
      <c r="E24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bnb5jkm1314color72pcsartomoro</v>
      </c>
      <c r="F24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binderb5mhacm1314colorjku72pcs</v>
      </c>
      <c r="G249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binderb5mhacm1314colorjkuartomoro</v>
      </c>
      <c r="H24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binderb5mhacm1314colorjku72pcsartomoro</v>
      </c>
      <c r="I249" s="2" t="s">
        <v>6387</v>
      </c>
      <c r="J249" s="2" t="s">
        <v>34</v>
      </c>
      <c r="K249" s="14"/>
      <c r="L249" s="2" t="s">
        <v>1335</v>
      </c>
      <c r="M249" s="34" t="e">
        <f>IF(db[[#This Row],[NB NOTA_C]]="","",COUNTIF([2]!B_MSK[concat],db[[#This Row],[NB NOTA_C]]))</f>
        <v>#REF!</v>
      </c>
      <c r="N249" s="14" t="s">
        <v>1346</v>
      </c>
      <c r="O249" s="2" t="s">
        <v>1390</v>
      </c>
      <c r="P249" s="2" t="s">
        <v>2439</v>
      </c>
      <c r="R249" s="2" t="str">
        <f>IF(db[[#This Row],[QTY/ CTN]]="","",SUBSTITUTE(SUBSTITUTE(SUBSTITUTE(db[[#This Row],[QTY/ CTN]]," ","_",2),"(",""),")","")&amp;"_")</f>
        <v>72 PCS_</v>
      </c>
      <c r="S249" s="2">
        <f>IF(db[[#This Row],[H_QTY/ CTN]]="","",SEARCH("_",db[[#This Row],[H_QTY/ CTN]]))</f>
        <v>7</v>
      </c>
      <c r="T249" s="2">
        <f>IF(db[[#This Row],[H_QTY/ CTN]]="","",LEN(db[[#This Row],[H_QTY/ CTN]]))</f>
        <v>7</v>
      </c>
      <c r="U249" s="41" t="str">
        <f>IF(db[[#This Row],[H_QTY/ CTN]]="","",LEFT(db[[#This Row],[H_QTY/ CTN]],db[[#This Row],[H_1]]-1))</f>
        <v>72 PCS</v>
      </c>
      <c r="V249" s="40" t="str">
        <f>IF(NOT(db[[#This Row],[H_1]]=db[[#This Row],[H_2]]),MID(db[[#This Row],[H_QTY/ CTN]],db[[#This Row],[H_1]]+1,db[[#This Row],[H_2]]-db[[#This Row],[H_1]]-1),"")</f>
        <v/>
      </c>
      <c r="W249" s="40" t="str">
        <f>IF(db[[#This Row],[QTY/ CTN B]]="","",LEFT(db[[#This Row],[QTY/ CTN B]],SEARCH(" ",db[[#This Row],[QTY/ CTN B]],1)-1))</f>
        <v>72</v>
      </c>
      <c r="X249" s="40" t="str">
        <f>IF(db[[#This Row],[QTY/ CTN B]]="","",RIGHT(db[[#This Row],[QTY/ CTN B]],LEN(db[[#This Row],[QTY/ CTN B]])-SEARCH(" ",db[[#This Row],[QTY/ CTN B]],1)))</f>
        <v>PCS</v>
      </c>
      <c r="Y249" s="40" t="str">
        <f>IF(db[[#This Row],[QTY/ CTN TG]]="",IF(db[[#This Row],[STN TG]]="","",12),LEFT(db[[#This Row],[QTY/ CTN TG]],SEARCH(" ",db[[#This Row],[QTY/ CTN TG]],1)-1))</f>
        <v/>
      </c>
      <c r="Z2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9" s="40" t="str">
        <f>IF(db[[#This Row],[STN K]]="","",IF(db[[#This Row],[STN TG]]="LSN",12,""))</f>
        <v/>
      </c>
      <c r="AB249" s="40" t="str">
        <f>IF(db[[#This Row],[STN TG]]="LSN","PCS","")</f>
        <v/>
      </c>
      <c r="AC249" s="40">
        <f>db[[#This Row],[QTY B]]*IF(db[[#This Row],[QTY TG]]="",1,db[[#This Row],[QTY TG]])*IF(db[[#This Row],[QTY K]]="",1,db[[#This Row],[QTY K]])</f>
        <v>72</v>
      </c>
      <c r="AD249" s="40" t="str">
        <f>IF(db[[#This Row],[STN K]]="",IF(db[[#This Row],[STN TG]]="",db[[#This Row],[STN B]],db[[#This Row],[STN TG]]),db[[#This Row],[STN K]])</f>
        <v>PCS</v>
      </c>
      <c r="AE249" s="40"/>
    </row>
    <row r="250" spans="1:31" ht="16.5" customHeight="1" x14ac:dyDescent="0.25">
      <c r="A250" s="40">
        <f t="shared" si="3"/>
        <v>249</v>
      </c>
      <c r="B250" s="95" t="str">
        <f>LOWER(SUBSTITUTE(SUBSTITUTE(SUBSTITUTE(SUBSTITUTE(SUBSTITUTE(SUBSTITUTE(SUBSTITUTE(SUBSTITUTE(db[[#This Row],[NB BM]]," ",),".",""),"-",""),"(",""),")",""),"/",""),"""",""),"+",""))</f>
        <v>bnb5jkm138biru</v>
      </c>
      <c r="C250" s="95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D250" s="95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E250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bnb5jkm138biru72pcsartomoro</v>
      </c>
      <c r="F250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binderb5mhacm138bluejku72pcs</v>
      </c>
      <c r="G250" s="95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binderb5mhacm138bluejkuartomoro</v>
      </c>
      <c r="H250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binderb5mhacm138bluejku72pcsartomoro</v>
      </c>
      <c r="I250" s="2" t="s">
        <v>6391</v>
      </c>
      <c r="J250" s="12" t="s">
        <v>3910</v>
      </c>
      <c r="K250" s="1" t="s">
        <v>3936</v>
      </c>
      <c r="L250" s="2" t="s">
        <v>1335</v>
      </c>
      <c r="M250" s="96" t="e">
        <f>IF(db[[#This Row],[NB NOTA_C]]="","",COUNTIF([2]!B_MSK[concat],db[[#This Row],[NB NOTA_C]]))</f>
        <v>#REF!</v>
      </c>
      <c r="N250" s="14" t="s">
        <v>1346</v>
      </c>
      <c r="O250" s="2" t="s">
        <v>1390</v>
      </c>
      <c r="P250" s="2" t="s">
        <v>2439</v>
      </c>
      <c r="Q250" s="5" t="s">
        <v>7173</v>
      </c>
      <c r="R250" s="95" t="str">
        <f>IF(db[[#This Row],[QTY/ CTN]]="","",SUBSTITUTE(SUBSTITUTE(SUBSTITUTE(db[[#This Row],[QTY/ CTN]]," ","_",2),"(",""),")","")&amp;"_")</f>
        <v>72 PCS_</v>
      </c>
      <c r="S250" s="95">
        <f>IF(db[[#This Row],[H_QTY/ CTN]]="","",SEARCH("_",db[[#This Row],[H_QTY/ CTN]]))</f>
        <v>7</v>
      </c>
      <c r="T250" s="95">
        <f>IF(db[[#This Row],[H_QTY/ CTN]]="","",LEN(db[[#This Row],[H_QTY/ CTN]]))</f>
        <v>7</v>
      </c>
      <c r="U250" s="97" t="str">
        <f>IF(db[[#This Row],[H_QTY/ CTN]]="","",LEFT(db[[#This Row],[H_QTY/ CTN]],db[[#This Row],[H_1]]-1))</f>
        <v>72 PCS</v>
      </c>
      <c r="V250" s="97" t="str">
        <f>IF(NOT(db[[#This Row],[H_1]]=db[[#This Row],[H_2]]),MID(db[[#This Row],[H_QTY/ CTN]],db[[#This Row],[H_1]]+1,db[[#This Row],[H_2]]-db[[#This Row],[H_1]]-1),"")</f>
        <v/>
      </c>
      <c r="W250" s="40" t="str">
        <f>IF(db[[#This Row],[QTY/ CTN B]]="","",LEFT(db[[#This Row],[QTY/ CTN B]],SEARCH(" ",db[[#This Row],[QTY/ CTN B]],1)-1))</f>
        <v>72</v>
      </c>
      <c r="X250" s="40" t="str">
        <f>IF(db[[#This Row],[QTY/ CTN B]]="","",RIGHT(db[[#This Row],[QTY/ CTN B]],LEN(db[[#This Row],[QTY/ CTN B]])-SEARCH(" ",db[[#This Row],[QTY/ CTN B]],1)))</f>
        <v>PCS</v>
      </c>
      <c r="Y250" s="40" t="str">
        <f>IF(db[[#This Row],[QTY/ CTN TG]]="",IF(db[[#This Row],[STN TG]]="","",12),LEFT(db[[#This Row],[QTY/ CTN TG]],SEARCH(" ",db[[#This Row],[QTY/ CTN TG]],1)-1))</f>
        <v/>
      </c>
      <c r="Z2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0" s="40" t="str">
        <f>IF(db[[#This Row],[STN K]]="","",IF(db[[#This Row],[STN TG]]="LSN",12,""))</f>
        <v/>
      </c>
      <c r="AB250" s="40" t="str">
        <f>IF(db[[#This Row],[STN TG]]="LSN","PCS","")</f>
        <v/>
      </c>
      <c r="AC250" s="40">
        <f>db[[#This Row],[QTY B]]*IF(db[[#This Row],[QTY TG]]="",1,db[[#This Row],[QTY TG]])*IF(db[[#This Row],[QTY K]]="",1,db[[#This Row],[QTY K]])</f>
        <v>72</v>
      </c>
      <c r="AD250" s="40" t="str">
        <f>IF(db[[#This Row],[STN K]]="",IF(db[[#This Row],[STN TG]]="",db[[#This Row],[STN B]],db[[#This Row],[STN TG]]),db[[#This Row],[STN K]])</f>
        <v>PCS</v>
      </c>
      <c r="AE250" s="40"/>
    </row>
    <row r="251" spans="1:31" ht="16.5" customHeight="1" x14ac:dyDescent="0.25">
      <c r="A251" s="40">
        <f t="shared" si="3"/>
        <v>250</v>
      </c>
      <c r="B251" s="95" t="str">
        <f>LOWER(SUBSTITUTE(SUBSTITUTE(SUBSTITUTE(SUBSTITUTE(SUBSTITUTE(SUBSTITUTE(SUBSTITUTE(SUBSTITUTE(db[[#This Row],[NB BM]]," ",),".",""),"-",""),"(",""),")",""),"/",""),"""",""),"+",""))</f>
        <v>bnb5jkm138hijau</v>
      </c>
      <c r="C251" s="95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D251" s="95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E251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bnb5jkm138hijau72pcsartomoro</v>
      </c>
      <c r="F251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binderb5mhacm138greenjku72pcs</v>
      </c>
      <c r="G251" s="95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binderb5mhacm138greenjkuartomoro</v>
      </c>
      <c r="H251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binderb5mhacm138greenjku72pcsartomoro</v>
      </c>
      <c r="I251" s="2" t="s">
        <v>6392</v>
      </c>
      <c r="J251" s="12" t="s">
        <v>3911</v>
      </c>
      <c r="K251" s="1" t="s">
        <v>3990</v>
      </c>
      <c r="L251" s="2" t="s">
        <v>1335</v>
      </c>
      <c r="M251" s="96" t="e">
        <f>IF(db[[#This Row],[NB NOTA_C]]="","",COUNTIF([2]!B_MSK[concat],db[[#This Row],[NB NOTA_C]]))</f>
        <v>#REF!</v>
      </c>
      <c r="N251" s="14" t="s">
        <v>1346</v>
      </c>
      <c r="O251" s="2" t="s">
        <v>1390</v>
      </c>
      <c r="P251" s="2" t="s">
        <v>2439</v>
      </c>
      <c r="Q251" s="95"/>
      <c r="R251" s="95" t="str">
        <f>IF(db[[#This Row],[QTY/ CTN]]="","",SUBSTITUTE(SUBSTITUTE(SUBSTITUTE(db[[#This Row],[QTY/ CTN]]," ","_",2),"(",""),")","")&amp;"_")</f>
        <v>72 PCS_</v>
      </c>
      <c r="S251" s="95">
        <f>IF(db[[#This Row],[H_QTY/ CTN]]="","",SEARCH("_",db[[#This Row],[H_QTY/ CTN]]))</f>
        <v>7</v>
      </c>
      <c r="T251" s="95">
        <f>IF(db[[#This Row],[H_QTY/ CTN]]="","",LEN(db[[#This Row],[H_QTY/ CTN]]))</f>
        <v>7</v>
      </c>
      <c r="U251" s="97" t="str">
        <f>IF(db[[#This Row],[H_QTY/ CTN]]="","",LEFT(db[[#This Row],[H_QTY/ CTN]],db[[#This Row],[H_1]]-1))</f>
        <v>72 PCS</v>
      </c>
      <c r="V251" s="97" t="str">
        <f>IF(NOT(db[[#This Row],[H_1]]=db[[#This Row],[H_2]]),MID(db[[#This Row],[H_QTY/ CTN]],db[[#This Row],[H_1]]+1,db[[#This Row],[H_2]]-db[[#This Row],[H_1]]-1),"")</f>
        <v/>
      </c>
      <c r="W251" s="40" t="str">
        <f>IF(db[[#This Row],[QTY/ CTN B]]="","",LEFT(db[[#This Row],[QTY/ CTN B]],SEARCH(" ",db[[#This Row],[QTY/ CTN B]],1)-1))</f>
        <v>72</v>
      </c>
      <c r="X251" s="40" t="str">
        <f>IF(db[[#This Row],[QTY/ CTN B]]="","",RIGHT(db[[#This Row],[QTY/ CTN B]],LEN(db[[#This Row],[QTY/ CTN B]])-SEARCH(" ",db[[#This Row],[QTY/ CTN B]],1)))</f>
        <v>PCS</v>
      </c>
      <c r="Y251" s="40" t="str">
        <f>IF(db[[#This Row],[QTY/ CTN TG]]="",IF(db[[#This Row],[STN TG]]="","",12),LEFT(db[[#This Row],[QTY/ CTN TG]],SEARCH(" ",db[[#This Row],[QTY/ CTN TG]],1)-1))</f>
        <v/>
      </c>
      <c r="Z2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1" s="40" t="str">
        <f>IF(db[[#This Row],[STN K]]="","",IF(db[[#This Row],[STN TG]]="LSN",12,""))</f>
        <v/>
      </c>
      <c r="AB251" s="40" t="str">
        <f>IF(db[[#This Row],[STN TG]]="LSN","PCS","")</f>
        <v/>
      </c>
      <c r="AC251" s="40">
        <f>db[[#This Row],[QTY B]]*IF(db[[#This Row],[QTY TG]]="",1,db[[#This Row],[QTY TG]])*IF(db[[#This Row],[QTY K]]="",1,db[[#This Row],[QTY K]])</f>
        <v>72</v>
      </c>
      <c r="AD251" s="40" t="str">
        <f>IF(db[[#This Row],[STN K]]="",IF(db[[#This Row],[STN TG]]="",db[[#This Row],[STN B]],db[[#This Row],[STN TG]]),db[[#This Row],[STN K]])</f>
        <v>PCS</v>
      </c>
      <c r="AE251" s="40"/>
    </row>
    <row r="252" spans="1:31" ht="16.5" customHeight="1" x14ac:dyDescent="0.25">
      <c r="A252" s="40">
        <f t="shared" si="3"/>
        <v>251</v>
      </c>
      <c r="B252" s="95" t="str">
        <f>LOWER(SUBSTITUTE(SUBSTITUTE(SUBSTITUTE(SUBSTITUTE(SUBSTITUTE(SUBSTITUTE(SUBSTITUTE(SUBSTITUTE(db[[#This Row],[NB BM]]," ",),".",""),"-",""),"(",""),")",""),"/",""),"""",""),"+",""))</f>
        <v>bnb5jkm138merah</v>
      </c>
      <c r="C252" s="95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D252" s="95" t="str">
        <f>LOWER(SUBSTITUTE(SUBSTITUTE(SUBSTITUTE(SUBSTITUTE(SUBSTITUTE(SUBSTITUTE(SUBSTITUTE(SUBSTITUTE(SUBSTITUTE(db[[#This Row],[NB PAJAK]]," ",""),"-",""),"(",""),")",""),".",""),",",""),"/",""),"""",""),"+",""))</f>
        <v>bindernotejoykob5mhacm138merahu</v>
      </c>
      <c r="E252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bnb5jkm138merah72pcsartomoro</v>
      </c>
      <c r="F252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binderb5mhacm138redjku72pcs</v>
      </c>
      <c r="G252" s="95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binderb5mhacm138redjkuartomoro</v>
      </c>
      <c r="H252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binderb5mhacm138redjku72pcsartomoro</v>
      </c>
      <c r="I252" s="2" t="s">
        <v>6394</v>
      </c>
      <c r="J252" s="12" t="s">
        <v>3912</v>
      </c>
      <c r="K252" s="1" t="s">
        <v>7183</v>
      </c>
      <c r="L252" s="2" t="s">
        <v>1335</v>
      </c>
      <c r="M252" s="96" t="e">
        <f>IF(db[[#This Row],[NB NOTA_C]]="","",COUNTIF([2]!B_MSK[concat],db[[#This Row],[NB NOTA_C]]))</f>
        <v>#REF!</v>
      </c>
      <c r="N252" s="14" t="s">
        <v>1346</v>
      </c>
      <c r="O252" s="2" t="s">
        <v>1390</v>
      </c>
      <c r="P252" s="2" t="s">
        <v>2439</v>
      </c>
      <c r="Q252" s="95"/>
      <c r="R252" s="95" t="str">
        <f>IF(db[[#This Row],[QTY/ CTN]]="","",SUBSTITUTE(SUBSTITUTE(SUBSTITUTE(db[[#This Row],[QTY/ CTN]]," ","_",2),"(",""),")","")&amp;"_")</f>
        <v>72 PCS_</v>
      </c>
      <c r="S252" s="95">
        <f>IF(db[[#This Row],[H_QTY/ CTN]]="","",SEARCH("_",db[[#This Row],[H_QTY/ CTN]]))</f>
        <v>7</v>
      </c>
      <c r="T252" s="95">
        <f>IF(db[[#This Row],[H_QTY/ CTN]]="","",LEN(db[[#This Row],[H_QTY/ CTN]]))</f>
        <v>7</v>
      </c>
      <c r="U252" s="97" t="str">
        <f>IF(db[[#This Row],[H_QTY/ CTN]]="","",LEFT(db[[#This Row],[H_QTY/ CTN]],db[[#This Row],[H_1]]-1))</f>
        <v>72 PCS</v>
      </c>
      <c r="V252" s="97" t="str">
        <f>IF(NOT(db[[#This Row],[H_1]]=db[[#This Row],[H_2]]),MID(db[[#This Row],[H_QTY/ CTN]],db[[#This Row],[H_1]]+1,db[[#This Row],[H_2]]-db[[#This Row],[H_1]]-1),"")</f>
        <v/>
      </c>
      <c r="W252" s="40" t="str">
        <f>IF(db[[#This Row],[QTY/ CTN B]]="","",LEFT(db[[#This Row],[QTY/ CTN B]],SEARCH(" ",db[[#This Row],[QTY/ CTN B]],1)-1))</f>
        <v>72</v>
      </c>
      <c r="X252" s="40" t="str">
        <f>IF(db[[#This Row],[QTY/ CTN B]]="","",RIGHT(db[[#This Row],[QTY/ CTN B]],LEN(db[[#This Row],[QTY/ CTN B]])-SEARCH(" ",db[[#This Row],[QTY/ CTN B]],1)))</f>
        <v>PCS</v>
      </c>
      <c r="Y252" s="40" t="str">
        <f>IF(db[[#This Row],[QTY/ CTN TG]]="",IF(db[[#This Row],[STN TG]]="","",12),LEFT(db[[#This Row],[QTY/ CTN TG]],SEARCH(" ",db[[#This Row],[QTY/ CTN TG]],1)-1))</f>
        <v/>
      </c>
      <c r="Z2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" s="40" t="str">
        <f>IF(db[[#This Row],[STN K]]="","",IF(db[[#This Row],[STN TG]]="LSN",12,""))</f>
        <v/>
      </c>
      <c r="AB252" s="40" t="str">
        <f>IF(db[[#This Row],[STN TG]]="LSN","PCS","")</f>
        <v/>
      </c>
      <c r="AC252" s="40">
        <f>db[[#This Row],[QTY B]]*IF(db[[#This Row],[QTY TG]]="",1,db[[#This Row],[QTY TG]])*IF(db[[#This Row],[QTY K]]="",1,db[[#This Row],[QTY K]])</f>
        <v>72</v>
      </c>
      <c r="AD252" s="40" t="str">
        <f>IF(db[[#This Row],[STN K]]="",IF(db[[#This Row],[STN TG]]="",db[[#This Row],[STN B]],db[[#This Row],[STN TG]]),db[[#This Row],[STN K]])</f>
        <v>PCS</v>
      </c>
      <c r="AE252" s="40"/>
    </row>
    <row r="253" spans="1:31" ht="16.5" customHeight="1" x14ac:dyDescent="0.25">
      <c r="A253" s="40">
        <f t="shared" si="3"/>
        <v>252</v>
      </c>
      <c r="B253" s="95" t="str">
        <f>LOWER(SUBSTITUTE(SUBSTITUTE(SUBSTITUTE(SUBSTITUTE(SUBSTITUTE(SUBSTITUTE(SUBSTITUTE(SUBSTITUTE(db[[#This Row],[NB BM]]," ",),".",""),"-",""),"(",""),")",""),"/",""),"""",""),"+",""))</f>
        <v>bnb5jkm138kuning</v>
      </c>
      <c r="C253" s="95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D253" s="95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E253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bnb5jkm138kuning72pcsartomoro</v>
      </c>
      <c r="F253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binderb5mhacm138yellowjku72pcs</v>
      </c>
      <c r="G253" s="95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binderb5mhacm138yellowjkuartomoro</v>
      </c>
      <c r="H253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binderb5mhacm138yellowjku72pcsartomoro</v>
      </c>
      <c r="I253" s="2" t="s">
        <v>6393</v>
      </c>
      <c r="J253" s="12" t="s">
        <v>3913</v>
      </c>
      <c r="K253" s="1" t="s">
        <v>3937</v>
      </c>
      <c r="L253" s="2" t="s">
        <v>1335</v>
      </c>
      <c r="M253" s="96" t="e">
        <f>IF(db[[#This Row],[NB NOTA_C]]="","",COUNTIF([2]!B_MSK[concat],db[[#This Row],[NB NOTA_C]]))</f>
        <v>#REF!</v>
      </c>
      <c r="N253" s="14" t="s">
        <v>1346</v>
      </c>
      <c r="O253" s="2" t="s">
        <v>1390</v>
      </c>
      <c r="P253" s="2" t="s">
        <v>2439</v>
      </c>
      <c r="Q253" s="95"/>
      <c r="R253" s="95" t="str">
        <f>IF(db[[#This Row],[QTY/ CTN]]="","",SUBSTITUTE(SUBSTITUTE(SUBSTITUTE(db[[#This Row],[QTY/ CTN]]," ","_",2),"(",""),")","")&amp;"_")</f>
        <v>72 PCS_</v>
      </c>
      <c r="S253" s="95">
        <f>IF(db[[#This Row],[H_QTY/ CTN]]="","",SEARCH("_",db[[#This Row],[H_QTY/ CTN]]))</f>
        <v>7</v>
      </c>
      <c r="T253" s="95">
        <f>IF(db[[#This Row],[H_QTY/ CTN]]="","",LEN(db[[#This Row],[H_QTY/ CTN]]))</f>
        <v>7</v>
      </c>
      <c r="U253" s="97" t="str">
        <f>IF(db[[#This Row],[H_QTY/ CTN]]="","",LEFT(db[[#This Row],[H_QTY/ CTN]],db[[#This Row],[H_1]]-1))</f>
        <v>72 PCS</v>
      </c>
      <c r="V253" s="97" t="str">
        <f>IF(NOT(db[[#This Row],[H_1]]=db[[#This Row],[H_2]]),MID(db[[#This Row],[H_QTY/ CTN]],db[[#This Row],[H_1]]+1,db[[#This Row],[H_2]]-db[[#This Row],[H_1]]-1),"")</f>
        <v/>
      </c>
      <c r="W253" s="40" t="str">
        <f>IF(db[[#This Row],[QTY/ CTN B]]="","",LEFT(db[[#This Row],[QTY/ CTN B]],SEARCH(" ",db[[#This Row],[QTY/ CTN B]],1)-1))</f>
        <v>72</v>
      </c>
      <c r="X253" s="40" t="str">
        <f>IF(db[[#This Row],[QTY/ CTN B]]="","",RIGHT(db[[#This Row],[QTY/ CTN B]],LEN(db[[#This Row],[QTY/ CTN B]])-SEARCH(" ",db[[#This Row],[QTY/ CTN B]],1)))</f>
        <v>PCS</v>
      </c>
      <c r="Y253" s="40" t="str">
        <f>IF(db[[#This Row],[QTY/ CTN TG]]="",IF(db[[#This Row],[STN TG]]="","",12),LEFT(db[[#This Row],[QTY/ CTN TG]],SEARCH(" ",db[[#This Row],[QTY/ CTN TG]],1)-1))</f>
        <v/>
      </c>
      <c r="Z2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3" s="40" t="str">
        <f>IF(db[[#This Row],[STN K]]="","",IF(db[[#This Row],[STN TG]]="LSN",12,""))</f>
        <v/>
      </c>
      <c r="AB253" s="40" t="str">
        <f>IF(db[[#This Row],[STN TG]]="LSN","PCS","")</f>
        <v/>
      </c>
      <c r="AC253" s="40">
        <f>db[[#This Row],[QTY B]]*IF(db[[#This Row],[QTY TG]]="",1,db[[#This Row],[QTY TG]])*IF(db[[#This Row],[QTY K]]="",1,db[[#This Row],[QTY K]])</f>
        <v>72</v>
      </c>
      <c r="AD253" s="40" t="str">
        <f>IF(db[[#This Row],[STN K]]="",IF(db[[#This Row],[STN TG]]="",db[[#This Row],[STN B]],db[[#This Row],[STN TG]]),db[[#This Row],[STN K]])</f>
        <v>PCS</v>
      </c>
      <c r="AE253" s="40"/>
    </row>
    <row r="254" spans="1:31" ht="16.5" customHeight="1" x14ac:dyDescent="0.25">
      <c r="A254" s="40">
        <f t="shared" si="3"/>
        <v>253</v>
      </c>
      <c r="B254" s="95" t="str">
        <f>LOWER(SUBSTITUTE(SUBSTITUTE(SUBSTITUTE(SUBSTITUTE(SUBSTITUTE(SUBSTITUTE(SUBSTITUTE(SUBSTITUTE(db[[#This Row],[NB BM]]," ",),".",""),"-",""),"(",""),")",""),"/",""),"""",""),"+",""))</f>
        <v>bnb5jkm140pearldarkbrown</v>
      </c>
      <c r="C254" s="95" t="str">
        <f>LOWER(SUBSTITUTE(SUBSTITUTE(SUBSTITUTE(SUBSTITUTE(SUBSTITUTE(SUBSTITUTE(SUBSTITUTE(SUBSTITUTE(SUBSTITUTE(db[[#This Row],[NB NOTA]]," ",),".",""),"-",""),"(",""),")",""),",",""),"/",""),"""",""),"+",""))</f>
        <v>binderb5mhimm140darkgreyjku</v>
      </c>
      <c r="D254" s="95" t="str">
        <f>LOWER(SUBSTITUTE(SUBSTITUTE(SUBSTITUTE(SUBSTITUTE(SUBSTITUTE(SUBSTITUTE(SUBSTITUTE(SUBSTITUTE(SUBSTITUTE(db[[#This Row],[NB PAJAK]]," ",""),"-",""),"(",""),")",""),".",""),",",""),"/",""),"""",""),"+",""))</f>
        <v>bindernotejoykob5mhimm140darkgreyu</v>
      </c>
      <c r="E254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bnb5jkm140pearldarkbrown72pcsartomoro</v>
      </c>
      <c r="F254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binderb5mhimm140darkgreyjku72pcs</v>
      </c>
      <c r="G254" s="95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binderb5mhimm140darkgreyjkuartomoro</v>
      </c>
      <c r="H254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binderb5mhimm140darkgreyjku72pcsartomoro</v>
      </c>
      <c r="I254" s="2" t="s">
        <v>6396</v>
      </c>
      <c r="J254" s="2" t="s">
        <v>7184</v>
      </c>
      <c r="K254" s="1" t="s">
        <v>7185</v>
      </c>
      <c r="L254" s="2" t="s">
        <v>1335</v>
      </c>
      <c r="M254" s="96" t="e">
        <f>IF(db[[#This Row],[NB NOTA_C]]="","",COUNTIF([2]!B_MSK[concat],db[[#This Row],[NB NOTA_C]]))</f>
        <v>#REF!</v>
      </c>
      <c r="N254" s="99" t="s">
        <v>1346</v>
      </c>
      <c r="O254" s="95" t="s">
        <v>1390</v>
      </c>
      <c r="P254" s="2" t="s">
        <v>2439</v>
      </c>
      <c r="Q254" s="5" t="s">
        <v>7174</v>
      </c>
      <c r="R254" s="95" t="str">
        <f>IF(db[[#This Row],[QTY/ CTN]]="","",SUBSTITUTE(SUBSTITUTE(SUBSTITUTE(db[[#This Row],[QTY/ CTN]]," ","_",2),"(",""),")","")&amp;"_")</f>
        <v>72 PCS_</v>
      </c>
      <c r="S254" s="95">
        <f>IF(db[[#This Row],[H_QTY/ CTN]]="","",SEARCH("_",db[[#This Row],[H_QTY/ CTN]]))</f>
        <v>7</v>
      </c>
      <c r="T254" s="95">
        <f>IF(db[[#This Row],[H_QTY/ CTN]]="","",LEN(db[[#This Row],[H_QTY/ CTN]]))</f>
        <v>7</v>
      </c>
      <c r="U254" s="97" t="str">
        <f>IF(db[[#This Row],[H_QTY/ CTN]]="","",LEFT(db[[#This Row],[H_QTY/ CTN]],db[[#This Row],[H_1]]-1))</f>
        <v>72 PCS</v>
      </c>
      <c r="V254" s="97" t="str">
        <f>IF(NOT(db[[#This Row],[H_1]]=db[[#This Row],[H_2]]),MID(db[[#This Row],[H_QTY/ CTN]],db[[#This Row],[H_1]]+1,db[[#This Row],[H_2]]-db[[#This Row],[H_1]]-1),"")</f>
        <v/>
      </c>
      <c r="W254" s="40" t="str">
        <f>IF(db[[#This Row],[QTY/ CTN B]]="","",LEFT(db[[#This Row],[QTY/ CTN B]],SEARCH(" ",db[[#This Row],[QTY/ CTN B]],1)-1))</f>
        <v>72</v>
      </c>
      <c r="X254" s="40" t="str">
        <f>IF(db[[#This Row],[QTY/ CTN B]]="","",RIGHT(db[[#This Row],[QTY/ CTN B]],LEN(db[[#This Row],[QTY/ CTN B]])-SEARCH(" ",db[[#This Row],[QTY/ CTN B]],1)))</f>
        <v>PCS</v>
      </c>
      <c r="Y254" s="40" t="str">
        <f>IF(db[[#This Row],[QTY/ CTN TG]]="",IF(db[[#This Row],[STN TG]]="","",12),LEFT(db[[#This Row],[QTY/ CTN TG]],SEARCH(" ",db[[#This Row],[QTY/ CTN TG]],1)-1))</f>
        <v/>
      </c>
      <c r="Z2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4" s="40" t="str">
        <f>IF(db[[#This Row],[STN K]]="","",IF(db[[#This Row],[STN TG]]="LSN",12,""))</f>
        <v/>
      </c>
      <c r="AB254" s="40" t="str">
        <f>IF(db[[#This Row],[STN TG]]="LSN","PCS","")</f>
        <v/>
      </c>
      <c r="AC254" s="40">
        <f>db[[#This Row],[QTY B]]*IF(db[[#This Row],[QTY TG]]="",1,db[[#This Row],[QTY TG]])*IF(db[[#This Row],[QTY K]]="",1,db[[#This Row],[QTY K]])</f>
        <v>72</v>
      </c>
      <c r="AD254" s="40" t="str">
        <f>IF(db[[#This Row],[STN K]]="",IF(db[[#This Row],[STN TG]]="",db[[#This Row],[STN B]],db[[#This Row],[STN TG]]),db[[#This Row],[STN K]])</f>
        <v>PCS</v>
      </c>
      <c r="AE254" s="40"/>
    </row>
    <row r="255" spans="1:31" ht="16.5" customHeight="1" x14ac:dyDescent="0.25">
      <c r="A255" s="40">
        <f t="shared" si="3"/>
        <v>254</v>
      </c>
      <c r="B255" s="95" t="str">
        <f>LOWER(SUBSTITUTE(SUBSTITUTE(SUBSTITUTE(SUBSTITUTE(SUBSTITUTE(SUBSTITUTE(SUBSTITUTE(SUBSTITUTE(db[[#This Row],[NB BM]]," ",),".",""),"-",""),"(",""),")",""),"/",""),"""",""),"+",""))</f>
        <v>bnb5jkm140pearldarkbrown</v>
      </c>
      <c r="C255" s="95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D255" s="95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E255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bnb5jkm140pearldarkbrown72pcsartomoro</v>
      </c>
      <c r="F255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binderb5mhimm140pearldarkbrownjku72pcs</v>
      </c>
      <c r="G255" s="95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binderb5mhimm140pearldarkbrownjkuartomoro</v>
      </c>
      <c r="H255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binderb5mhimm140pearldarkbrownjku72pcsartomoro</v>
      </c>
      <c r="I255" s="2" t="s">
        <v>6396</v>
      </c>
      <c r="J255" s="12" t="s">
        <v>3914</v>
      </c>
      <c r="K255" s="1" t="s">
        <v>3938</v>
      </c>
      <c r="L255" s="2" t="s">
        <v>1335</v>
      </c>
      <c r="M255" s="96" t="e">
        <f>IF(db[[#This Row],[NB NOTA_C]]="","",COUNTIF([2]!B_MSK[concat],db[[#This Row],[NB NOTA_C]]))</f>
        <v>#REF!</v>
      </c>
      <c r="N255" s="99" t="s">
        <v>1346</v>
      </c>
      <c r="O255" s="95" t="s">
        <v>1390</v>
      </c>
      <c r="P255" s="2" t="s">
        <v>2439</v>
      </c>
      <c r="Q255" s="5" t="s">
        <v>7174</v>
      </c>
      <c r="R255" s="95" t="str">
        <f>IF(db[[#This Row],[QTY/ CTN]]="","",SUBSTITUTE(SUBSTITUTE(SUBSTITUTE(db[[#This Row],[QTY/ CTN]]," ","_",2),"(",""),")","")&amp;"_")</f>
        <v>72 PCS_</v>
      </c>
      <c r="S255" s="95">
        <f>IF(db[[#This Row],[H_QTY/ CTN]]="","",SEARCH("_",db[[#This Row],[H_QTY/ CTN]]))</f>
        <v>7</v>
      </c>
      <c r="T255" s="95">
        <f>IF(db[[#This Row],[H_QTY/ CTN]]="","",LEN(db[[#This Row],[H_QTY/ CTN]]))</f>
        <v>7</v>
      </c>
      <c r="U255" s="97" t="str">
        <f>IF(db[[#This Row],[H_QTY/ CTN]]="","",LEFT(db[[#This Row],[H_QTY/ CTN]],db[[#This Row],[H_1]]-1))</f>
        <v>72 PCS</v>
      </c>
      <c r="V255" s="97" t="str">
        <f>IF(NOT(db[[#This Row],[H_1]]=db[[#This Row],[H_2]]),MID(db[[#This Row],[H_QTY/ CTN]],db[[#This Row],[H_1]]+1,db[[#This Row],[H_2]]-db[[#This Row],[H_1]]-1),"")</f>
        <v/>
      </c>
      <c r="W255" s="40" t="str">
        <f>IF(db[[#This Row],[QTY/ CTN B]]="","",LEFT(db[[#This Row],[QTY/ CTN B]],SEARCH(" ",db[[#This Row],[QTY/ CTN B]],1)-1))</f>
        <v>72</v>
      </c>
      <c r="X255" s="40" t="str">
        <f>IF(db[[#This Row],[QTY/ CTN B]]="","",RIGHT(db[[#This Row],[QTY/ CTN B]],LEN(db[[#This Row],[QTY/ CTN B]])-SEARCH(" ",db[[#This Row],[QTY/ CTN B]],1)))</f>
        <v>PCS</v>
      </c>
      <c r="Y255" s="40" t="str">
        <f>IF(db[[#This Row],[QTY/ CTN TG]]="",IF(db[[#This Row],[STN TG]]="","",12),LEFT(db[[#This Row],[QTY/ CTN TG]],SEARCH(" ",db[[#This Row],[QTY/ CTN TG]],1)-1))</f>
        <v/>
      </c>
      <c r="Z2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5" s="40" t="str">
        <f>IF(db[[#This Row],[STN K]]="","",IF(db[[#This Row],[STN TG]]="LSN",12,""))</f>
        <v/>
      </c>
      <c r="AB255" s="40" t="str">
        <f>IF(db[[#This Row],[STN TG]]="LSN","PCS","")</f>
        <v/>
      </c>
      <c r="AC255" s="40">
        <f>db[[#This Row],[QTY B]]*IF(db[[#This Row],[QTY TG]]="",1,db[[#This Row],[QTY TG]])*IF(db[[#This Row],[QTY K]]="",1,db[[#This Row],[QTY K]])</f>
        <v>72</v>
      </c>
      <c r="AD255" s="40" t="str">
        <f>IF(db[[#This Row],[STN K]]="",IF(db[[#This Row],[STN TG]]="",db[[#This Row],[STN B]],db[[#This Row],[STN TG]]),db[[#This Row],[STN K]])</f>
        <v>PCS</v>
      </c>
      <c r="AE255" s="40"/>
    </row>
    <row r="256" spans="1:31" ht="16.5" customHeight="1" x14ac:dyDescent="0.25">
      <c r="A256" s="40">
        <f t="shared" si="3"/>
        <v>255</v>
      </c>
      <c r="B256" s="95" t="str">
        <f>LOWER(SUBSTITUTE(SUBSTITUTE(SUBSTITUTE(SUBSTITUTE(SUBSTITUTE(SUBSTITUTE(SUBSTITUTE(SUBSTITUTE(db[[#This Row],[NB BM]]," ",),".",""),"-",""),"(",""),")",""),"/",""),"""",""),"+",""))</f>
        <v>bnb5jkm140pearllightbrown</v>
      </c>
      <c r="C256" s="95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D256" s="95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E256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bnb5jkm140pearllightbrown72pcsartomoro</v>
      </c>
      <c r="F256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binderb5mhimm140pearllightbrownjku72pcs</v>
      </c>
      <c r="G256" s="95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binderb5mhimm140pearllightbrownjkuartomoro</v>
      </c>
      <c r="H256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binderb5mhimm140pearllightbrownjku72pcsartomoro</v>
      </c>
      <c r="I256" s="2" t="s">
        <v>6397</v>
      </c>
      <c r="J256" s="12" t="s">
        <v>3915</v>
      </c>
      <c r="K256" s="1" t="s">
        <v>3939</v>
      </c>
      <c r="L256" s="2" t="s">
        <v>1335</v>
      </c>
      <c r="M256" s="96" t="e">
        <f>IF(db[[#This Row],[NB NOTA_C]]="","",COUNTIF([2]!B_MSK[concat],db[[#This Row],[NB NOTA_C]]))</f>
        <v>#REF!</v>
      </c>
      <c r="N256" s="99" t="s">
        <v>1346</v>
      </c>
      <c r="O256" s="95" t="s">
        <v>1390</v>
      </c>
      <c r="P256" s="12" t="s">
        <v>2439</v>
      </c>
      <c r="Q256" s="95"/>
      <c r="R256" s="95" t="str">
        <f>IF(db[[#This Row],[QTY/ CTN]]="","",SUBSTITUTE(SUBSTITUTE(SUBSTITUTE(db[[#This Row],[QTY/ CTN]]," ","_",2),"(",""),")","")&amp;"_")</f>
        <v>72 PCS_</v>
      </c>
      <c r="S256" s="95">
        <f>IF(db[[#This Row],[H_QTY/ CTN]]="","",SEARCH("_",db[[#This Row],[H_QTY/ CTN]]))</f>
        <v>7</v>
      </c>
      <c r="T256" s="95">
        <f>IF(db[[#This Row],[H_QTY/ CTN]]="","",LEN(db[[#This Row],[H_QTY/ CTN]]))</f>
        <v>7</v>
      </c>
      <c r="U256" s="97" t="str">
        <f>IF(db[[#This Row],[H_QTY/ CTN]]="","",LEFT(db[[#This Row],[H_QTY/ CTN]],db[[#This Row],[H_1]]-1))</f>
        <v>72 PCS</v>
      </c>
      <c r="V256" s="97" t="str">
        <f>IF(NOT(db[[#This Row],[H_1]]=db[[#This Row],[H_2]]),MID(db[[#This Row],[H_QTY/ CTN]],db[[#This Row],[H_1]]+1,db[[#This Row],[H_2]]-db[[#This Row],[H_1]]-1),"")</f>
        <v/>
      </c>
      <c r="W256" s="40" t="str">
        <f>IF(db[[#This Row],[QTY/ CTN B]]="","",LEFT(db[[#This Row],[QTY/ CTN B]],SEARCH(" ",db[[#This Row],[QTY/ CTN B]],1)-1))</f>
        <v>72</v>
      </c>
      <c r="X256" s="40" t="str">
        <f>IF(db[[#This Row],[QTY/ CTN B]]="","",RIGHT(db[[#This Row],[QTY/ CTN B]],LEN(db[[#This Row],[QTY/ CTN B]])-SEARCH(" ",db[[#This Row],[QTY/ CTN B]],1)))</f>
        <v>PCS</v>
      </c>
      <c r="Y256" s="40" t="str">
        <f>IF(db[[#This Row],[QTY/ CTN TG]]="",IF(db[[#This Row],[STN TG]]="","",12),LEFT(db[[#This Row],[QTY/ CTN TG]],SEARCH(" ",db[[#This Row],[QTY/ CTN TG]],1)-1))</f>
        <v/>
      </c>
      <c r="Z2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6" s="40" t="str">
        <f>IF(db[[#This Row],[STN K]]="","",IF(db[[#This Row],[STN TG]]="LSN",12,""))</f>
        <v/>
      </c>
      <c r="AB256" s="40" t="str">
        <f>IF(db[[#This Row],[STN TG]]="LSN","PCS","")</f>
        <v/>
      </c>
      <c r="AC256" s="40">
        <f>db[[#This Row],[QTY B]]*IF(db[[#This Row],[QTY TG]]="",1,db[[#This Row],[QTY TG]])*IF(db[[#This Row],[QTY K]]="",1,db[[#This Row],[QTY K]])</f>
        <v>72</v>
      </c>
      <c r="AD256" s="40" t="str">
        <f>IF(db[[#This Row],[STN K]]="",IF(db[[#This Row],[STN TG]]="",db[[#This Row],[STN B]],db[[#This Row],[STN TG]]),db[[#This Row],[STN K]])</f>
        <v>PCS</v>
      </c>
      <c r="AE256" s="40"/>
    </row>
    <row r="257" spans="1:31" ht="16.5" customHeight="1" x14ac:dyDescent="0.25">
      <c r="A257" s="40">
        <f t="shared" si="3"/>
        <v>256</v>
      </c>
      <c r="B257" s="95" t="str">
        <f>LOWER(SUBSTITUTE(SUBSTITUTE(SUBSTITUTE(SUBSTITUTE(SUBSTITUTE(SUBSTITUTE(SUBSTITUTE(SUBSTITUTE(db[[#This Row],[NB BM]]," ",),".",""),"-",""),"(",""),")",""),"/",""),"""",""),"+",""))</f>
        <v>bnb5jkm140pear;white</v>
      </c>
      <c r="C257" s="95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D257" s="95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E257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bnb5jkm140pear;white72pcsartomoro</v>
      </c>
      <c r="F257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binderb5mhimm140pearlwhitejku72pcs</v>
      </c>
      <c r="G257" s="95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binderb5mhimm140pearlwhitejkuartomoro</v>
      </c>
      <c r="H257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binderb5mhimm140pearlwhitejku72pcsartomoro</v>
      </c>
      <c r="I257" s="2" t="s">
        <v>6395</v>
      </c>
      <c r="J257" s="12" t="s">
        <v>3916</v>
      </c>
      <c r="K257" s="1" t="s">
        <v>3940</v>
      </c>
      <c r="L257" s="2" t="s">
        <v>1335</v>
      </c>
      <c r="M257" s="96" t="e">
        <f>IF(db[[#This Row],[NB NOTA_C]]="","",COUNTIF([2]!B_MSK[concat],db[[#This Row],[NB NOTA_C]]))</f>
        <v>#REF!</v>
      </c>
      <c r="N257" s="99" t="s">
        <v>1346</v>
      </c>
      <c r="O257" s="95" t="s">
        <v>1390</v>
      </c>
      <c r="P257" s="12" t="s">
        <v>2439</v>
      </c>
      <c r="Q257" s="95"/>
      <c r="R257" s="95" t="str">
        <f>IF(db[[#This Row],[QTY/ CTN]]="","",SUBSTITUTE(SUBSTITUTE(SUBSTITUTE(db[[#This Row],[QTY/ CTN]]," ","_",2),"(",""),")","")&amp;"_")</f>
        <v>72 PCS_</v>
      </c>
      <c r="S257" s="95">
        <f>IF(db[[#This Row],[H_QTY/ CTN]]="","",SEARCH("_",db[[#This Row],[H_QTY/ CTN]]))</f>
        <v>7</v>
      </c>
      <c r="T257" s="95">
        <f>IF(db[[#This Row],[H_QTY/ CTN]]="","",LEN(db[[#This Row],[H_QTY/ CTN]]))</f>
        <v>7</v>
      </c>
      <c r="U257" s="97" t="str">
        <f>IF(db[[#This Row],[H_QTY/ CTN]]="","",LEFT(db[[#This Row],[H_QTY/ CTN]],db[[#This Row],[H_1]]-1))</f>
        <v>72 PCS</v>
      </c>
      <c r="V257" s="97" t="str">
        <f>IF(NOT(db[[#This Row],[H_1]]=db[[#This Row],[H_2]]),MID(db[[#This Row],[H_QTY/ CTN]],db[[#This Row],[H_1]]+1,db[[#This Row],[H_2]]-db[[#This Row],[H_1]]-1),"")</f>
        <v/>
      </c>
      <c r="W257" s="40" t="str">
        <f>IF(db[[#This Row],[QTY/ CTN B]]="","",LEFT(db[[#This Row],[QTY/ CTN B]],SEARCH(" ",db[[#This Row],[QTY/ CTN B]],1)-1))</f>
        <v>72</v>
      </c>
      <c r="X257" s="40" t="str">
        <f>IF(db[[#This Row],[QTY/ CTN B]]="","",RIGHT(db[[#This Row],[QTY/ CTN B]],LEN(db[[#This Row],[QTY/ CTN B]])-SEARCH(" ",db[[#This Row],[QTY/ CTN B]],1)))</f>
        <v>PCS</v>
      </c>
      <c r="Y257" s="40" t="str">
        <f>IF(db[[#This Row],[QTY/ CTN TG]]="",IF(db[[#This Row],[STN TG]]="","",12),LEFT(db[[#This Row],[QTY/ CTN TG]],SEARCH(" ",db[[#This Row],[QTY/ CTN TG]],1)-1))</f>
        <v/>
      </c>
      <c r="Z2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" s="40" t="str">
        <f>IF(db[[#This Row],[STN K]]="","",IF(db[[#This Row],[STN TG]]="LSN",12,""))</f>
        <v/>
      </c>
      <c r="AB257" s="40" t="str">
        <f>IF(db[[#This Row],[STN TG]]="LSN","PCS","")</f>
        <v/>
      </c>
      <c r="AC257" s="40">
        <f>db[[#This Row],[QTY B]]*IF(db[[#This Row],[QTY TG]]="",1,db[[#This Row],[QTY TG]])*IF(db[[#This Row],[QTY K]]="",1,db[[#This Row],[QTY K]])</f>
        <v>72</v>
      </c>
      <c r="AD257" s="40" t="str">
        <f>IF(db[[#This Row],[STN K]]="",IF(db[[#This Row],[STN TG]]="",db[[#This Row],[STN B]],db[[#This Row],[STN TG]]),db[[#This Row],[STN K]])</f>
        <v>PCS</v>
      </c>
      <c r="AE257" s="40"/>
    </row>
    <row r="258" spans="1:31" x14ac:dyDescent="0.25">
      <c r="A258" s="40">
        <f t="shared" ref="A258:A321" si="4">ROW()-1</f>
        <v>257</v>
      </c>
      <c r="B258" s="2" t="str">
        <f>LOWER(SUBSTITUTE(SUBSTITUTE(SUBSTITUTE(SUBSTITUTE(SUBSTITUTE(SUBSTITUTE(SUBSTITUTE(SUBSTITUTE(db[[#This Row],[NB BM]]," ",),".",""),"-",""),"(",""),")",""),"/",""),"""",""),"+",""))</f>
        <v>bnb5jk143biru</v>
      </c>
      <c r="C258" s="2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D258" s="2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E25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bnb5jk143biru72pcsartomoro</v>
      </c>
      <c r="F25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binderb5mhpt143bluejku72pcs</v>
      </c>
      <c r="G258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binderb5mhpt143bluejkuartomoro</v>
      </c>
      <c r="H25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binderb5mhpt143bluejku72pcsartomoro</v>
      </c>
      <c r="I258" s="2" t="s">
        <v>6376</v>
      </c>
      <c r="J258" s="2" t="s">
        <v>35</v>
      </c>
      <c r="K258" s="1" t="s">
        <v>3941</v>
      </c>
      <c r="L258" s="2" t="s">
        <v>1335</v>
      </c>
      <c r="M258" s="34" t="e">
        <f>IF(db[[#This Row],[NB NOTA_C]]="","",COUNTIF([2]!B_MSK[concat],db[[#This Row],[NB NOTA_C]]))</f>
        <v>#REF!</v>
      </c>
      <c r="N258" s="14" t="s">
        <v>1346</v>
      </c>
      <c r="O258" s="95" t="s">
        <v>1390</v>
      </c>
      <c r="P258" s="2" t="s">
        <v>2439</v>
      </c>
      <c r="Q258" s="2" t="s">
        <v>7175</v>
      </c>
      <c r="R258" s="2" t="str">
        <f>IF(db[[#This Row],[QTY/ CTN]]="","",SUBSTITUTE(SUBSTITUTE(SUBSTITUTE(db[[#This Row],[QTY/ CTN]]," ","_",2),"(",""),")","")&amp;"_")</f>
        <v>72 PCS_</v>
      </c>
      <c r="S258" s="2">
        <f>IF(db[[#This Row],[H_QTY/ CTN]]="","",SEARCH("_",db[[#This Row],[H_QTY/ CTN]]))</f>
        <v>7</v>
      </c>
      <c r="T258" s="2">
        <f>IF(db[[#This Row],[H_QTY/ CTN]]="","",LEN(db[[#This Row],[H_QTY/ CTN]]))</f>
        <v>7</v>
      </c>
      <c r="U258" s="41" t="str">
        <f>IF(db[[#This Row],[H_QTY/ CTN]]="","",LEFT(db[[#This Row],[H_QTY/ CTN]],db[[#This Row],[H_1]]-1))</f>
        <v>72 PCS</v>
      </c>
      <c r="V258" s="40" t="str">
        <f>IF(NOT(db[[#This Row],[H_1]]=db[[#This Row],[H_2]]),MID(db[[#This Row],[H_QTY/ CTN]],db[[#This Row],[H_1]]+1,db[[#This Row],[H_2]]-db[[#This Row],[H_1]]-1),"")</f>
        <v/>
      </c>
      <c r="W258" s="40" t="str">
        <f>IF(db[[#This Row],[QTY/ CTN B]]="","",LEFT(db[[#This Row],[QTY/ CTN B]],SEARCH(" ",db[[#This Row],[QTY/ CTN B]],1)-1))</f>
        <v>72</v>
      </c>
      <c r="X258" s="40" t="str">
        <f>IF(db[[#This Row],[QTY/ CTN B]]="","",RIGHT(db[[#This Row],[QTY/ CTN B]],LEN(db[[#This Row],[QTY/ CTN B]])-SEARCH(" ",db[[#This Row],[QTY/ CTN B]],1)))</f>
        <v>PCS</v>
      </c>
      <c r="Y258" s="40" t="str">
        <f>IF(db[[#This Row],[QTY/ CTN TG]]="",IF(db[[#This Row],[STN TG]]="","",12),LEFT(db[[#This Row],[QTY/ CTN TG]],SEARCH(" ",db[[#This Row],[QTY/ CTN TG]],1)-1))</f>
        <v/>
      </c>
      <c r="Z2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" s="40" t="str">
        <f>IF(db[[#This Row],[STN K]]="","",IF(db[[#This Row],[STN TG]]="LSN",12,""))</f>
        <v/>
      </c>
      <c r="AB258" s="40" t="str">
        <f>IF(db[[#This Row],[STN TG]]="LSN","PCS","")</f>
        <v/>
      </c>
      <c r="AC258" s="40">
        <f>db[[#This Row],[QTY B]]*IF(db[[#This Row],[QTY TG]]="",1,db[[#This Row],[QTY TG]])*IF(db[[#This Row],[QTY K]]="",1,db[[#This Row],[QTY K]])</f>
        <v>72</v>
      </c>
      <c r="AD258" s="40" t="str">
        <f>IF(db[[#This Row],[STN K]]="",IF(db[[#This Row],[STN TG]]="",db[[#This Row],[STN B]],db[[#This Row],[STN TG]]),db[[#This Row],[STN K]])</f>
        <v>PCS</v>
      </c>
      <c r="AE258" s="40"/>
    </row>
    <row r="259" spans="1:31" ht="16.5" customHeight="1" x14ac:dyDescent="0.25">
      <c r="A259" s="40">
        <f t="shared" si="4"/>
        <v>258</v>
      </c>
      <c r="B259" s="2" t="str">
        <f>LOWER(SUBSTITUTE(SUBSTITUTE(SUBSTITUTE(SUBSTITUTE(SUBSTITUTE(SUBSTITUTE(SUBSTITUTE(SUBSTITUTE(db[[#This Row],[NB BM]]," ",),".",""),"-",""),"(",""),")",""),"/",""),"""",""),"+",""))</f>
        <v>bnb5jk143hijau</v>
      </c>
      <c r="C259" s="2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D259" s="2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E25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bnb5jk143hijau72pcsartomoro</v>
      </c>
      <c r="F25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binderb5mhpt143greenjku72pcs</v>
      </c>
      <c r="G259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binderb5mhpt143greenjkuartomoro</v>
      </c>
      <c r="H25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binderb5mhpt143greenjku72pcsartomoro</v>
      </c>
      <c r="I259" s="2" t="s">
        <v>6377</v>
      </c>
      <c r="J259" s="2" t="s">
        <v>36</v>
      </c>
      <c r="K259" s="1" t="s">
        <v>3942</v>
      </c>
      <c r="L259" s="2" t="s">
        <v>1335</v>
      </c>
      <c r="M259" s="34" t="e">
        <f>IF(db[[#This Row],[NB NOTA_C]]="","",COUNTIF([2]!B_MSK[concat],db[[#This Row],[NB NOTA_C]]))</f>
        <v>#REF!</v>
      </c>
      <c r="N259" s="14" t="s">
        <v>1346</v>
      </c>
      <c r="O259" s="95" t="s">
        <v>1390</v>
      </c>
      <c r="P259" s="2" t="s">
        <v>2439</v>
      </c>
      <c r="R259" s="2" t="str">
        <f>IF(db[[#This Row],[QTY/ CTN]]="","",SUBSTITUTE(SUBSTITUTE(SUBSTITUTE(db[[#This Row],[QTY/ CTN]]," ","_",2),"(",""),")","")&amp;"_")</f>
        <v>72 PCS_</v>
      </c>
      <c r="S259" s="2">
        <f>IF(db[[#This Row],[H_QTY/ CTN]]="","",SEARCH("_",db[[#This Row],[H_QTY/ CTN]]))</f>
        <v>7</v>
      </c>
      <c r="T259" s="2">
        <f>IF(db[[#This Row],[H_QTY/ CTN]]="","",LEN(db[[#This Row],[H_QTY/ CTN]]))</f>
        <v>7</v>
      </c>
      <c r="U259" s="41" t="str">
        <f>IF(db[[#This Row],[H_QTY/ CTN]]="","",LEFT(db[[#This Row],[H_QTY/ CTN]],db[[#This Row],[H_1]]-1))</f>
        <v>72 PCS</v>
      </c>
      <c r="V259" s="40" t="str">
        <f>IF(NOT(db[[#This Row],[H_1]]=db[[#This Row],[H_2]]),MID(db[[#This Row],[H_QTY/ CTN]],db[[#This Row],[H_1]]+1,db[[#This Row],[H_2]]-db[[#This Row],[H_1]]-1),"")</f>
        <v/>
      </c>
      <c r="W259" s="40" t="str">
        <f>IF(db[[#This Row],[QTY/ CTN B]]="","",LEFT(db[[#This Row],[QTY/ CTN B]],SEARCH(" ",db[[#This Row],[QTY/ CTN B]],1)-1))</f>
        <v>72</v>
      </c>
      <c r="X259" s="40" t="str">
        <f>IF(db[[#This Row],[QTY/ CTN B]]="","",RIGHT(db[[#This Row],[QTY/ CTN B]],LEN(db[[#This Row],[QTY/ CTN B]])-SEARCH(" ",db[[#This Row],[QTY/ CTN B]],1)))</f>
        <v>PCS</v>
      </c>
      <c r="Y259" s="40" t="str">
        <f>IF(db[[#This Row],[QTY/ CTN TG]]="",IF(db[[#This Row],[STN TG]]="","",12),LEFT(db[[#This Row],[QTY/ CTN TG]],SEARCH(" ",db[[#This Row],[QTY/ CTN TG]],1)-1))</f>
        <v/>
      </c>
      <c r="Z2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9" s="40" t="str">
        <f>IF(db[[#This Row],[STN K]]="","",IF(db[[#This Row],[STN TG]]="LSN",12,""))</f>
        <v/>
      </c>
      <c r="AB259" s="40" t="str">
        <f>IF(db[[#This Row],[STN TG]]="LSN","PCS","")</f>
        <v/>
      </c>
      <c r="AC259" s="40">
        <f>db[[#This Row],[QTY B]]*IF(db[[#This Row],[QTY TG]]="",1,db[[#This Row],[QTY TG]])*IF(db[[#This Row],[QTY K]]="",1,db[[#This Row],[QTY K]])</f>
        <v>72</v>
      </c>
      <c r="AD259" s="40" t="str">
        <f>IF(db[[#This Row],[STN K]]="",IF(db[[#This Row],[STN TG]]="",db[[#This Row],[STN B]],db[[#This Row],[STN TG]]),db[[#This Row],[STN K]])</f>
        <v>PCS</v>
      </c>
      <c r="AE259" s="40"/>
    </row>
    <row r="260" spans="1:31" ht="16.5" customHeight="1" x14ac:dyDescent="0.25">
      <c r="A260" s="40">
        <f t="shared" si="4"/>
        <v>259</v>
      </c>
      <c r="B260" s="2" t="str">
        <f>LOWER(SUBSTITUTE(SUBSTITUTE(SUBSTITUTE(SUBSTITUTE(SUBSTITUTE(SUBSTITUTE(SUBSTITUTE(SUBSTITUTE(db[[#This Row],[NB BM]]," ",),".",""),"-",""),"(",""),")",""),"/",""),"""",""),"+",""))</f>
        <v>bnb5jk143pink</v>
      </c>
      <c r="C260" s="2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D260" s="2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E26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bnb5jk143pink72pcsartomoro</v>
      </c>
      <c r="F26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binderb5mhpt143pinkjku72pcs</v>
      </c>
      <c r="G260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binderb5mhpt143pinkjkuartomoro</v>
      </c>
      <c r="H26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binderb5mhpt143pinkjku72pcsartomoro</v>
      </c>
      <c r="I260" s="2" t="s">
        <v>6378</v>
      </c>
      <c r="J260" s="2" t="s">
        <v>37</v>
      </c>
      <c r="K260" s="1" t="s">
        <v>3943</v>
      </c>
      <c r="L260" s="2" t="s">
        <v>1335</v>
      </c>
      <c r="M260" s="34" t="e">
        <f>IF(db[[#This Row],[NB NOTA_C]]="","",COUNTIF([2]!B_MSK[concat],db[[#This Row],[NB NOTA_C]]))</f>
        <v>#REF!</v>
      </c>
      <c r="N260" s="14" t="s">
        <v>1346</v>
      </c>
      <c r="O260" s="95" t="s">
        <v>1390</v>
      </c>
      <c r="P260" s="2" t="s">
        <v>2439</v>
      </c>
      <c r="R260" s="2" t="str">
        <f>IF(db[[#This Row],[QTY/ CTN]]="","",SUBSTITUTE(SUBSTITUTE(SUBSTITUTE(db[[#This Row],[QTY/ CTN]]," ","_",2),"(",""),")","")&amp;"_")</f>
        <v>72 PCS_</v>
      </c>
      <c r="S260" s="2">
        <f>IF(db[[#This Row],[H_QTY/ CTN]]="","",SEARCH("_",db[[#This Row],[H_QTY/ CTN]]))</f>
        <v>7</v>
      </c>
      <c r="T260" s="2">
        <f>IF(db[[#This Row],[H_QTY/ CTN]]="","",LEN(db[[#This Row],[H_QTY/ CTN]]))</f>
        <v>7</v>
      </c>
      <c r="U260" s="41" t="str">
        <f>IF(db[[#This Row],[H_QTY/ CTN]]="","",LEFT(db[[#This Row],[H_QTY/ CTN]],db[[#This Row],[H_1]]-1))</f>
        <v>72 PCS</v>
      </c>
      <c r="V260" s="40" t="str">
        <f>IF(NOT(db[[#This Row],[H_1]]=db[[#This Row],[H_2]]),MID(db[[#This Row],[H_QTY/ CTN]],db[[#This Row],[H_1]]+1,db[[#This Row],[H_2]]-db[[#This Row],[H_1]]-1),"")</f>
        <v/>
      </c>
      <c r="W260" s="40" t="str">
        <f>IF(db[[#This Row],[QTY/ CTN B]]="","",LEFT(db[[#This Row],[QTY/ CTN B]],SEARCH(" ",db[[#This Row],[QTY/ CTN B]],1)-1))</f>
        <v>72</v>
      </c>
      <c r="X260" s="40" t="str">
        <f>IF(db[[#This Row],[QTY/ CTN B]]="","",RIGHT(db[[#This Row],[QTY/ CTN B]],LEN(db[[#This Row],[QTY/ CTN B]])-SEARCH(" ",db[[#This Row],[QTY/ CTN B]],1)))</f>
        <v>PCS</v>
      </c>
      <c r="Y260" s="40" t="str">
        <f>IF(db[[#This Row],[QTY/ CTN TG]]="",IF(db[[#This Row],[STN TG]]="","",12),LEFT(db[[#This Row],[QTY/ CTN TG]],SEARCH(" ",db[[#This Row],[QTY/ CTN TG]],1)-1))</f>
        <v/>
      </c>
      <c r="Z2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0" s="40" t="str">
        <f>IF(db[[#This Row],[STN K]]="","",IF(db[[#This Row],[STN TG]]="LSN",12,""))</f>
        <v/>
      </c>
      <c r="AB260" s="40" t="str">
        <f>IF(db[[#This Row],[STN TG]]="LSN","PCS","")</f>
        <v/>
      </c>
      <c r="AC260" s="40">
        <f>db[[#This Row],[QTY B]]*IF(db[[#This Row],[QTY TG]]="",1,db[[#This Row],[QTY TG]])*IF(db[[#This Row],[QTY K]]="",1,db[[#This Row],[QTY K]])</f>
        <v>72</v>
      </c>
      <c r="AD260" s="40" t="str">
        <f>IF(db[[#This Row],[STN K]]="",IF(db[[#This Row],[STN TG]]="",db[[#This Row],[STN B]],db[[#This Row],[STN TG]]),db[[#This Row],[STN K]])</f>
        <v>PCS</v>
      </c>
      <c r="AE260" s="40"/>
    </row>
    <row r="261" spans="1:31" x14ac:dyDescent="0.25">
      <c r="A261" s="40">
        <f t="shared" si="4"/>
        <v>260</v>
      </c>
      <c r="B261" s="2" t="str">
        <f>LOWER(SUBSTITUTE(SUBSTITUTE(SUBSTITUTE(SUBSTITUTE(SUBSTITUTE(SUBSTITUTE(SUBSTITUTE(SUBSTITUTE(db[[#This Row],[NB BM]]," ",),".",""),"-",""),"(",""),")",""),"/",""),"""",""),"+",""))</f>
        <v>bnb5jk143ungu</v>
      </c>
      <c r="C261" s="2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D261" s="2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E26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bnb5jk143ungu72pcsartomoro</v>
      </c>
      <c r="F26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binderb5mhpt143purplejku72pcs</v>
      </c>
      <c r="G261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binderb5mhpt143purplejkuartomoro</v>
      </c>
      <c r="H26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binderb5mhpt143purplejku72pcsartomoro</v>
      </c>
      <c r="I261" s="2" t="s">
        <v>6379</v>
      </c>
      <c r="J261" s="2" t="s">
        <v>38</v>
      </c>
      <c r="K261" s="1" t="s">
        <v>3944</v>
      </c>
      <c r="L261" s="2" t="s">
        <v>1335</v>
      </c>
      <c r="M261" s="34" t="e">
        <f>IF(db[[#This Row],[NB NOTA_C]]="","",COUNTIF([2]!B_MSK[concat],db[[#This Row],[NB NOTA_C]]))</f>
        <v>#REF!</v>
      </c>
      <c r="N261" s="14" t="s">
        <v>1346</v>
      </c>
      <c r="O261" s="95" t="s">
        <v>1390</v>
      </c>
      <c r="P261" s="2" t="s">
        <v>2439</v>
      </c>
      <c r="R261" s="2" t="str">
        <f>IF(db[[#This Row],[QTY/ CTN]]="","",SUBSTITUTE(SUBSTITUTE(SUBSTITUTE(db[[#This Row],[QTY/ CTN]]," ","_",2),"(",""),")","")&amp;"_")</f>
        <v>72 PCS_</v>
      </c>
      <c r="S261" s="2">
        <f>IF(db[[#This Row],[H_QTY/ CTN]]="","",SEARCH("_",db[[#This Row],[H_QTY/ CTN]]))</f>
        <v>7</v>
      </c>
      <c r="T261" s="2">
        <f>IF(db[[#This Row],[H_QTY/ CTN]]="","",LEN(db[[#This Row],[H_QTY/ CTN]]))</f>
        <v>7</v>
      </c>
      <c r="U261" s="41" t="str">
        <f>IF(db[[#This Row],[H_QTY/ CTN]]="","",LEFT(db[[#This Row],[H_QTY/ CTN]],db[[#This Row],[H_1]]-1))</f>
        <v>72 PCS</v>
      </c>
      <c r="V261" s="40" t="str">
        <f>IF(NOT(db[[#This Row],[H_1]]=db[[#This Row],[H_2]]),MID(db[[#This Row],[H_QTY/ CTN]],db[[#This Row],[H_1]]+1,db[[#This Row],[H_2]]-db[[#This Row],[H_1]]-1),"")</f>
        <v/>
      </c>
      <c r="W261" s="40" t="str">
        <f>IF(db[[#This Row],[QTY/ CTN B]]="","",LEFT(db[[#This Row],[QTY/ CTN B]],SEARCH(" ",db[[#This Row],[QTY/ CTN B]],1)-1))</f>
        <v>72</v>
      </c>
      <c r="X261" s="40" t="str">
        <f>IF(db[[#This Row],[QTY/ CTN B]]="","",RIGHT(db[[#This Row],[QTY/ CTN B]],LEN(db[[#This Row],[QTY/ CTN B]])-SEARCH(" ",db[[#This Row],[QTY/ CTN B]],1)))</f>
        <v>PCS</v>
      </c>
      <c r="Y261" s="40" t="str">
        <f>IF(db[[#This Row],[QTY/ CTN TG]]="",IF(db[[#This Row],[STN TG]]="","",12),LEFT(db[[#This Row],[QTY/ CTN TG]],SEARCH(" ",db[[#This Row],[QTY/ CTN TG]],1)-1))</f>
        <v/>
      </c>
      <c r="Z2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1" s="40" t="str">
        <f>IF(db[[#This Row],[STN K]]="","",IF(db[[#This Row],[STN TG]]="LSN",12,""))</f>
        <v/>
      </c>
      <c r="AB261" s="40" t="str">
        <f>IF(db[[#This Row],[STN TG]]="LSN","PCS","")</f>
        <v/>
      </c>
      <c r="AC261" s="40">
        <f>db[[#This Row],[QTY B]]*IF(db[[#This Row],[QTY TG]]="",1,db[[#This Row],[QTY TG]])*IF(db[[#This Row],[QTY K]]="",1,db[[#This Row],[QTY K]])</f>
        <v>72</v>
      </c>
      <c r="AD261" s="40" t="str">
        <f>IF(db[[#This Row],[STN K]]="",IF(db[[#This Row],[STN TG]]="",db[[#This Row],[STN B]],db[[#This Row],[STN TG]]),db[[#This Row],[STN K]])</f>
        <v>PCS</v>
      </c>
      <c r="AE261" s="40"/>
    </row>
    <row r="262" spans="1:31" x14ac:dyDescent="0.25">
      <c r="A262" s="40">
        <f t="shared" si="4"/>
        <v>261</v>
      </c>
      <c r="B262" s="2" t="str">
        <f>LOWER(SUBSTITUTE(SUBSTITUTE(SUBSTITUTE(SUBSTITUTE(SUBSTITUTE(SUBSTITUTE(SUBSTITUTE(SUBSTITUTE(db[[#This Row],[NB BM]]," ",),".",""),"-",""),"(",""),")",""),"/",""),"""",""),"+",""))</f>
        <v>bnb5jkm129academy</v>
      </c>
      <c r="C262" s="2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D262" s="2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E26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bnb5jkm129academy72pcsartomoro</v>
      </c>
      <c r="F26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binderb5tsacm129academyjku72pcs</v>
      </c>
      <c r="G262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binderb5tsacm129academyjkuartomoro</v>
      </c>
      <c r="H26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binderb5tsacm129academyjku72pcsartomoro</v>
      </c>
      <c r="I262" s="2" t="s">
        <v>6385</v>
      </c>
      <c r="J262" s="2" t="s">
        <v>39</v>
      </c>
      <c r="K262" s="1" t="s">
        <v>3529</v>
      </c>
      <c r="L262" s="2" t="s">
        <v>1335</v>
      </c>
      <c r="M262" s="34" t="e">
        <f>IF(db[[#This Row],[NB NOTA_C]]="","",COUNTIF([2]!B_MSK[concat],db[[#This Row],[NB NOTA_C]]))</f>
        <v>#REF!</v>
      </c>
      <c r="N262" s="14" t="s">
        <v>1346</v>
      </c>
      <c r="O262" s="95" t="s">
        <v>1390</v>
      </c>
      <c r="P262" s="2" t="s">
        <v>2439</v>
      </c>
      <c r="R262" s="2" t="str">
        <f>IF(db[[#This Row],[QTY/ CTN]]="","",SUBSTITUTE(SUBSTITUTE(SUBSTITUTE(db[[#This Row],[QTY/ CTN]]," ","_",2),"(",""),")","")&amp;"_")</f>
        <v>72 PCS_</v>
      </c>
      <c r="S262" s="2">
        <f>IF(db[[#This Row],[H_QTY/ CTN]]="","",SEARCH("_",db[[#This Row],[H_QTY/ CTN]]))</f>
        <v>7</v>
      </c>
      <c r="T262" s="2">
        <f>IF(db[[#This Row],[H_QTY/ CTN]]="","",LEN(db[[#This Row],[H_QTY/ CTN]]))</f>
        <v>7</v>
      </c>
      <c r="U262" s="41" t="str">
        <f>IF(db[[#This Row],[H_QTY/ CTN]]="","",LEFT(db[[#This Row],[H_QTY/ CTN]],db[[#This Row],[H_1]]-1))</f>
        <v>72 PCS</v>
      </c>
      <c r="V262" s="40" t="str">
        <f>IF(NOT(db[[#This Row],[H_1]]=db[[#This Row],[H_2]]),MID(db[[#This Row],[H_QTY/ CTN]],db[[#This Row],[H_1]]+1,db[[#This Row],[H_2]]-db[[#This Row],[H_1]]-1),"")</f>
        <v/>
      </c>
      <c r="W262" s="40" t="str">
        <f>IF(db[[#This Row],[QTY/ CTN B]]="","",LEFT(db[[#This Row],[QTY/ CTN B]],SEARCH(" ",db[[#This Row],[QTY/ CTN B]],1)-1))</f>
        <v>72</v>
      </c>
      <c r="X262" s="40" t="str">
        <f>IF(db[[#This Row],[QTY/ CTN B]]="","",RIGHT(db[[#This Row],[QTY/ CTN B]],LEN(db[[#This Row],[QTY/ CTN B]])-SEARCH(" ",db[[#This Row],[QTY/ CTN B]],1)))</f>
        <v>PCS</v>
      </c>
      <c r="Y262" s="40" t="str">
        <f>IF(db[[#This Row],[QTY/ CTN TG]]="",IF(db[[#This Row],[STN TG]]="","",12),LEFT(db[[#This Row],[QTY/ CTN TG]],SEARCH(" ",db[[#This Row],[QTY/ CTN TG]],1)-1))</f>
        <v/>
      </c>
      <c r="Z2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" s="40" t="str">
        <f>IF(db[[#This Row],[STN K]]="","",IF(db[[#This Row],[STN TG]]="LSN",12,""))</f>
        <v/>
      </c>
      <c r="AB262" s="40" t="str">
        <f>IF(db[[#This Row],[STN TG]]="LSN","PCS","")</f>
        <v/>
      </c>
      <c r="AC262" s="40">
        <f>db[[#This Row],[QTY B]]*IF(db[[#This Row],[QTY TG]]="",1,db[[#This Row],[QTY TG]])*IF(db[[#This Row],[QTY K]]="",1,db[[#This Row],[QTY K]])</f>
        <v>72</v>
      </c>
      <c r="AD262" s="40" t="str">
        <f>IF(db[[#This Row],[STN K]]="",IF(db[[#This Row],[STN TG]]="",db[[#This Row],[STN B]],db[[#This Row],[STN TG]]),db[[#This Row],[STN K]])</f>
        <v>PCS</v>
      </c>
      <c r="AE262" s="40"/>
    </row>
    <row r="263" spans="1:31" x14ac:dyDescent="0.25">
      <c r="A263" s="40">
        <f t="shared" si="4"/>
        <v>262</v>
      </c>
      <c r="B263" s="82" t="str">
        <f>LOWER(SUBSTITUTE(SUBSTITUTE(SUBSTITUTE(SUBSTITUTE(SUBSTITUTE(SUBSTITUTE(SUBSTITUTE(SUBSTITUTE(db[[#This Row],[NB BM]]," ",),".",""),"-",""),"(",""),")",""),"/",""),"""",""),"+",""))</f>
        <v>bnjkb5tsaff141animalface</v>
      </c>
      <c r="C263" s="82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D263" s="82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E263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bnjkb5tsaff141animalface72pcsartomoro</v>
      </c>
      <c r="F263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binderb5tsaff141animalfacejkf72pcs</v>
      </c>
      <c r="G263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binderb5tsaff141animalfacejkfartomoro</v>
      </c>
      <c r="H263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binderb5tsaff141animalfacejkf72pcsartomoro</v>
      </c>
      <c r="I263" s="7" t="s">
        <v>6409</v>
      </c>
      <c r="J263" s="7" t="s">
        <v>40</v>
      </c>
      <c r="K263" s="15" t="s">
        <v>3637</v>
      </c>
      <c r="L263" s="2" t="s">
        <v>1335</v>
      </c>
      <c r="M263" s="83" t="e">
        <f>IF(db[[#This Row],[NB NOTA_C]]="","",COUNTIF([2]!B_MSK[concat],db[[#This Row],[NB NOTA_C]]))</f>
        <v>#REF!</v>
      </c>
      <c r="N263" s="84" t="s">
        <v>1346</v>
      </c>
      <c r="O263" s="82" t="s">
        <v>1390</v>
      </c>
      <c r="P263" s="7" t="s">
        <v>2439</v>
      </c>
      <c r="Q263" s="82"/>
      <c r="R263" s="82" t="str">
        <f>IF(db[[#This Row],[QTY/ CTN]]="","",SUBSTITUTE(SUBSTITUTE(SUBSTITUTE(db[[#This Row],[QTY/ CTN]]," ","_",2),"(",""),")","")&amp;"_")</f>
        <v>72 PCS_</v>
      </c>
      <c r="S263" s="82">
        <f>IF(db[[#This Row],[H_QTY/ CTN]]="","",SEARCH("_",db[[#This Row],[H_QTY/ CTN]]))</f>
        <v>7</v>
      </c>
      <c r="T263" s="82">
        <f>IF(db[[#This Row],[H_QTY/ CTN]]="","",LEN(db[[#This Row],[H_QTY/ CTN]]))</f>
        <v>7</v>
      </c>
      <c r="U263" s="85" t="str">
        <f>IF(db[[#This Row],[H_QTY/ CTN]]="","",LEFT(db[[#This Row],[H_QTY/ CTN]],db[[#This Row],[H_1]]-1))</f>
        <v>72 PCS</v>
      </c>
      <c r="V263" s="85" t="str">
        <f>IF(NOT(db[[#This Row],[H_1]]=db[[#This Row],[H_2]]),MID(db[[#This Row],[H_QTY/ CTN]],db[[#This Row],[H_1]]+1,db[[#This Row],[H_2]]-db[[#This Row],[H_1]]-1),"")</f>
        <v/>
      </c>
      <c r="W263" s="40" t="str">
        <f>IF(db[[#This Row],[QTY/ CTN B]]="","",LEFT(db[[#This Row],[QTY/ CTN B]],SEARCH(" ",db[[#This Row],[QTY/ CTN B]],1)-1))</f>
        <v>72</v>
      </c>
      <c r="X263" s="40" t="str">
        <f>IF(db[[#This Row],[QTY/ CTN B]]="","",RIGHT(db[[#This Row],[QTY/ CTN B]],LEN(db[[#This Row],[QTY/ CTN B]])-SEARCH(" ",db[[#This Row],[QTY/ CTN B]],1)))</f>
        <v>PCS</v>
      </c>
      <c r="Y263" s="40" t="str">
        <f>IF(db[[#This Row],[QTY/ CTN TG]]="",IF(db[[#This Row],[STN TG]]="","",12),LEFT(db[[#This Row],[QTY/ CTN TG]],SEARCH(" ",db[[#This Row],[QTY/ CTN TG]],1)-1))</f>
        <v/>
      </c>
      <c r="Z2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3" s="40" t="str">
        <f>IF(db[[#This Row],[STN K]]="","",IF(db[[#This Row],[STN TG]]="LSN",12,""))</f>
        <v/>
      </c>
      <c r="AB263" s="40" t="str">
        <f>IF(db[[#This Row],[STN TG]]="LSN","PCS","")</f>
        <v/>
      </c>
      <c r="AC263" s="40">
        <f>db[[#This Row],[QTY B]]*IF(db[[#This Row],[QTY TG]]="",1,db[[#This Row],[QTY TG]])*IF(db[[#This Row],[QTY K]]="",1,db[[#This Row],[QTY K]])</f>
        <v>72</v>
      </c>
      <c r="AD263" s="40" t="str">
        <f>IF(db[[#This Row],[STN K]]="",IF(db[[#This Row],[STN TG]]="",db[[#This Row],[STN B]],db[[#This Row],[STN TG]]),db[[#This Row],[STN K]])</f>
        <v>PCS</v>
      </c>
      <c r="AE263" s="40"/>
    </row>
    <row r="264" spans="1:31" ht="16.5" customHeight="1" x14ac:dyDescent="0.25">
      <c r="A264" s="40">
        <f t="shared" si="4"/>
        <v>263</v>
      </c>
      <c r="B264" s="2" t="str">
        <f>LOWER(SUBSTITUTE(SUBSTITUTE(SUBSTITUTE(SUBSTITUTE(SUBSTITUTE(SUBSTITUTE(SUBSTITUTE(SUBSTITUTE(db[[#This Row],[NB BM]]," ",),".",""),"-",""),"(",""),")",""),"/",""),"""",""),"+",""))</f>
        <v>bnb5jkm119believe</v>
      </c>
      <c r="C264" s="2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D264" s="2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E26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bnb5jkm119believe72pcsartomoro</v>
      </c>
      <c r="F26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binderb5tsblm119believejku72pcs</v>
      </c>
      <c r="G264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binderb5tsblm119believejkuartomoro</v>
      </c>
      <c r="H26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binderb5tsblm119believejku72pcsartomoro</v>
      </c>
      <c r="I264" s="2" t="s">
        <v>6381</v>
      </c>
      <c r="J264" s="2" t="s">
        <v>41</v>
      </c>
      <c r="K264" s="1" t="s">
        <v>2814</v>
      </c>
      <c r="L264" s="2" t="s">
        <v>1335</v>
      </c>
      <c r="M264" s="34" t="e">
        <f>IF(db[[#This Row],[NB NOTA_C]]="","",COUNTIF([2]!B_MSK[concat],db[[#This Row],[NB NOTA_C]]))</f>
        <v>#REF!</v>
      </c>
      <c r="N264" s="14" t="s">
        <v>1346</v>
      </c>
      <c r="O264" s="2" t="s">
        <v>1390</v>
      </c>
      <c r="P264" s="2" t="s">
        <v>2439</v>
      </c>
      <c r="R264" s="2" t="str">
        <f>IF(db[[#This Row],[QTY/ CTN]]="","",SUBSTITUTE(SUBSTITUTE(SUBSTITUTE(db[[#This Row],[QTY/ CTN]]," ","_",2),"(",""),")","")&amp;"_")</f>
        <v>72 PCS_</v>
      </c>
      <c r="S264" s="2">
        <f>IF(db[[#This Row],[H_QTY/ CTN]]="","",SEARCH("_",db[[#This Row],[H_QTY/ CTN]]))</f>
        <v>7</v>
      </c>
      <c r="T264" s="2">
        <f>IF(db[[#This Row],[H_QTY/ CTN]]="","",LEN(db[[#This Row],[H_QTY/ CTN]]))</f>
        <v>7</v>
      </c>
      <c r="U264" s="41" t="str">
        <f>IF(db[[#This Row],[H_QTY/ CTN]]="","",LEFT(db[[#This Row],[H_QTY/ CTN]],db[[#This Row],[H_1]]-1))</f>
        <v>72 PCS</v>
      </c>
      <c r="V264" s="40" t="str">
        <f>IF(NOT(db[[#This Row],[H_1]]=db[[#This Row],[H_2]]),MID(db[[#This Row],[H_QTY/ CTN]],db[[#This Row],[H_1]]+1,db[[#This Row],[H_2]]-db[[#This Row],[H_1]]-1),"")</f>
        <v/>
      </c>
      <c r="W264" s="40" t="str">
        <f>IF(db[[#This Row],[QTY/ CTN B]]="","",LEFT(db[[#This Row],[QTY/ CTN B]],SEARCH(" ",db[[#This Row],[QTY/ CTN B]],1)-1))</f>
        <v>72</v>
      </c>
      <c r="X264" s="40" t="str">
        <f>IF(db[[#This Row],[QTY/ CTN B]]="","",RIGHT(db[[#This Row],[QTY/ CTN B]],LEN(db[[#This Row],[QTY/ CTN B]])-SEARCH(" ",db[[#This Row],[QTY/ CTN B]],1)))</f>
        <v>PCS</v>
      </c>
      <c r="Y264" s="40" t="str">
        <f>IF(db[[#This Row],[QTY/ CTN TG]]="",IF(db[[#This Row],[STN TG]]="","",12),LEFT(db[[#This Row],[QTY/ CTN TG]],SEARCH(" ",db[[#This Row],[QTY/ CTN TG]],1)-1))</f>
        <v/>
      </c>
      <c r="Z2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4" s="40" t="str">
        <f>IF(db[[#This Row],[STN K]]="","",IF(db[[#This Row],[STN TG]]="LSN",12,""))</f>
        <v/>
      </c>
      <c r="AB264" s="40" t="str">
        <f>IF(db[[#This Row],[STN TG]]="LSN","PCS","")</f>
        <v/>
      </c>
      <c r="AC264" s="40">
        <f>db[[#This Row],[QTY B]]*IF(db[[#This Row],[QTY TG]]="",1,db[[#This Row],[QTY TG]])*IF(db[[#This Row],[QTY K]]="",1,db[[#This Row],[QTY K]])</f>
        <v>72</v>
      </c>
      <c r="AD264" s="40" t="str">
        <f>IF(db[[#This Row],[STN K]]="",IF(db[[#This Row],[STN TG]]="",db[[#This Row],[STN B]],db[[#This Row],[STN TG]]),db[[#This Row],[STN K]])</f>
        <v>PCS</v>
      </c>
      <c r="AE264" s="40"/>
    </row>
    <row r="265" spans="1:31" ht="16.5" customHeight="1" x14ac:dyDescent="0.25">
      <c r="A265" s="40">
        <f t="shared" si="4"/>
        <v>264</v>
      </c>
      <c r="B265" s="2" t="str">
        <f>LOWER(SUBSTITUTE(SUBSTITUTE(SUBSTITUTE(SUBSTITUTE(SUBSTITUTE(SUBSTITUTE(SUBSTITUTE(SUBSTITUTE(db[[#This Row],[NB BM]]," ",),".",""),"-",""),"(",""),")",""),"/",""),"""",""),"+",""))</f>
        <v>bnb5jkm125college</v>
      </c>
      <c r="C265" s="2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D265" s="2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E26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bnb5jkm125college72pcsartomoro</v>
      </c>
      <c r="F26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binderb5tsclm125collegejku72pcs</v>
      </c>
      <c r="G265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binderb5tsclm125collegejkuartomoro</v>
      </c>
      <c r="H26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binderb5tsclm125collegejku72pcsartomoro</v>
      </c>
      <c r="I265" s="2" t="s">
        <v>6382</v>
      </c>
      <c r="J265" s="2" t="s">
        <v>42</v>
      </c>
      <c r="K265" s="14" t="s">
        <v>1789</v>
      </c>
      <c r="L265" s="2" t="s">
        <v>1335</v>
      </c>
      <c r="M265" s="34" t="e">
        <f>IF(db[[#This Row],[NB NOTA_C]]="","",COUNTIF([2]!B_MSK[concat],db[[#This Row],[NB NOTA_C]]))</f>
        <v>#REF!</v>
      </c>
      <c r="N265" s="14" t="s">
        <v>1346</v>
      </c>
      <c r="O265" s="2" t="s">
        <v>1390</v>
      </c>
      <c r="P265" s="2" t="s">
        <v>2439</v>
      </c>
      <c r="R265" s="2" t="str">
        <f>IF(db[[#This Row],[QTY/ CTN]]="","",SUBSTITUTE(SUBSTITUTE(SUBSTITUTE(db[[#This Row],[QTY/ CTN]]," ","_",2),"(",""),")","")&amp;"_")</f>
        <v>72 PCS_</v>
      </c>
      <c r="S265" s="2">
        <f>IF(db[[#This Row],[H_QTY/ CTN]]="","",SEARCH("_",db[[#This Row],[H_QTY/ CTN]]))</f>
        <v>7</v>
      </c>
      <c r="T265" s="2">
        <f>IF(db[[#This Row],[H_QTY/ CTN]]="","",LEN(db[[#This Row],[H_QTY/ CTN]]))</f>
        <v>7</v>
      </c>
      <c r="U265" s="41" t="str">
        <f>IF(db[[#This Row],[H_QTY/ CTN]]="","",LEFT(db[[#This Row],[H_QTY/ CTN]],db[[#This Row],[H_1]]-1))</f>
        <v>72 PCS</v>
      </c>
      <c r="V265" s="40" t="str">
        <f>IF(NOT(db[[#This Row],[H_1]]=db[[#This Row],[H_2]]),MID(db[[#This Row],[H_QTY/ CTN]],db[[#This Row],[H_1]]+1,db[[#This Row],[H_2]]-db[[#This Row],[H_1]]-1),"")</f>
        <v/>
      </c>
      <c r="W265" s="40" t="str">
        <f>IF(db[[#This Row],[QTY/ CTN B]]="","",LEFT(db[[#This Row],[QTY/ CTN B]],SEARCH(" ",db[[#This Row],[QTY/ CTN B]],1)-1))</f>
        <v>72</v>
      </c>
      <c r="X265" s="40" t="str">
        <f>IF(db[[#This Row],[QTY/ CTN B]]="","",RIGHT(db[[#This Row],[QTY/ CTN B]],LEN(db[[#This Row],[QTY/ CTN B]])-SEARCH(" ",db[[#This Row],[QTY/ CTN B]],1)))</f>
        <v>PCS</v>
      </c>
      <c r="Y265" s="40" t="str">
        <f>IF(db[[#This Row],[QTY/ CTN TG]]="",IF(db[[#This Row],[STN TG]]="","",12),LEFT(db[[#This Row],[QTY/ CTN TG]],SEARCH(" ",db[[#This Row],[QTY/ CTN TG]],1)-1))</f>
        <v/>
      </c>
      <c r="Z2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5" s="40" t="str">
        <f>IF(db[[#This Row],[STN K]]="","",IF(db[[#This Row],[STN TG]]="LSN",12,""))</f>
        <v/>
      </c>
      <c r="AB265" s="40" t="str">
        <f>IF(db[[#This Row],[STN TG]]="LSN","PCS","")</f>
        <v/>
      </c>
      <c r="AC265" s="40">
        <f>db[[#This Row],[QTY B]]*IF(db[[#This Row],[QTY TG]]="",1,db[[#This Row],[QTY TG]])*IF(db[[#This Row],[QTY K]]="",1,db[[#This Row],[QTY K]])</f>
        <v>72</v>
      </c>
      <c r="AD265" s="40" t="str">
        <f>IF(db[[#This Row],[STN K]]="",IF(db[[#This Row],[STN TG]]="",db[[#This Row],[STN B]],db[[#This Row],[STN TG]]),db[[#This Row],[STN K]])</f>
        <v>PCS</v>
      </c>
      <c r="AE265" s="40"/>
    </row>
    <row r="266" spans="1:31" ht="16.5" customHeight="1" x14ac:dyDescent="0.25">
      <c r="A266" s="40">
        <f t="shared" si="4"/>
        <v>265</v>
      </c>
      <c r="B266" s="2" t="str">
        <f>LOWER(SUBSTITUTE(SUBSTITUTE(SUBSTITUTE(SUBSTITUTE(SUBSTITUTE(SUBSTITUTE(SUBSTITUTE(SUBSTITUTE(db[[#This Row],[NB BM]]," ",),".",""),"-",""),"(",""),")",""),"/",""),"""",""),"+",""))</f>
        <v>bnb5jkm79classic</v>
      </c>
      <c r="C266" s="2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D266" s="2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E26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bnb5jkm79classic72pcsartomoro</v>
      </c>
      <c r="F26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binderb5tscsm79classicjku72pcs</v>
      </c>
      <c r="G266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binderb5tscsm79classicjkuartomoro</v>
      </c>
      <c r="H26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binderb5tscsm79classicjku72pcsartomoro</v>
      </c>
      <c r="I266" s="2" t="s">
        <v>6398</v>
      </c>
      <c r="J266" s="2" t="s">
        <v>43</v>
      </c>
      <c r="K266" s="14" t="s">
        <v>3422</v>
      </c>
      <c r="L266" s="2" t="s">
        <v>1335</v>
      </c>
      <c r="M266" s="34" t="e">
        <f>IF(db[[#This Row],[NB NOTA_C]]="","",COUNTIF([2]!B_MSK[concat],db[[#This Row],[NB NOTA_C]]))</f>
        <v>#REF!</v>
      </c>
      <c r="N266" s="14" t="s">
        <v>1346</v>
      </c>
      <c r="O266" s="2" t="s">
        <v>1390</v>
      </c>
      <c r="P266" s="2" t="s">
        <v>2439</v>
      </c>
      <c r="Q266" s="2" t="s">
        <v>7168</v>
      </c>
      <c r="R266" s="2" t="str">
        <f>IF(db[[#This Row],[QTY/ CTN]]="","",SUBSTITUTE(SUBSTITUTE(SUBSTITUTE(db[[#This Row],[QTY/ CTN]]," ","_",2),"(",""),")","")&amp;"_")</f>
        <v>72 PCS_</v>
      </c>
      <c r="S266" s="2">
        <f>IF(db[[#This Row],[H_QTY/ CTN]]="","",SEARCH("_",db[[#This Row],[H_QTY/ CTN]]))</f>
        <v>7</v>
      </c>
      <c r="T266" s="2">
        <f>IF(db[[#This Row],[H_QTY/ CTN]]="","",LEN(db[[#This Row],[H_QTY/ CTN]]))</f>
        <v>7</v>
      </c>
      <c r="U266" s="41" t="str">
        <f>IF(db[[#This Row],[H_QTY/ CTN]]="","",LEFT(db[[#This Row],[H_QTY/ CTN]],db[[#This Row],[H_1]]-1))</f>
        <v>72 PCS</v>
      </c>
      <c r="V266" s="40" t="str">
        <f>IF(NOT(db[[#This Row],[H_1]]=db[[#This Row],[H_2]]),MID(db[[#This Row],[H_QTY/ CTN]],db[[#This Row],[H_1]]+1,db[[#This Row],[H_2]]-db[[#This Row],[H_1]]-1),"")</f>
        <v/>
      </c>
      <c r="W266" s="40" t="str">
        <f>IF(db[[#This Row],[QTY/ CTN B]]="","",LEFT(db[[#This Row],[QTY/ CTN B]],SEARCH(" ",db[[#This Row],[QTY/ CTN B]],1)-1))</f>
        <v>72</v>
      </c>
      <c r="X266" s="40" t="str">
        <f>IF(db[[#This Row],[QTY/ CTN B]]="","",RIGHT(db[[#This Row],[QTY/ CTN B]],LEN(db[[#This Row],[QTY/ CTN B]])-SEARCH(" ",db[[#This Row],[QTY/ CTN B]],1)))</f>
        <v>PCS</v>
      </c>
      <c r="Y266" s="40" t="str">
        <f>IF(db[[#This Row],[QTY/ CTN TG]]="",IF(db[[#This Row],[STN TG]]="","",12),LEFT(db[[#This Row],[QTY/ CTN TG]],SEARCH(" ",db[[#This Row],[QTY/ CTN TG]],1)-1))</f>
        <v/>
      </c>
      <c r="Z2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6" s="40" t="str">
        <f>IF(db[[#This Row],[STN K]]="","",IF(db[[#This Row],[STN TG]]="LSN",12,""))</f>
        <v/>
      </c>
      <c r="AB266" s="40" t="str">
        <f>IF(db[[#This Row],[STN TG]]="LSN","PCS","")</f>
        <v/>
      </c>
      <c r="AC266" s="40">
        <f>db[[#This Row],[QTY B]]*IF(db[[#This Row],[QTY TG]]="",1,db[[#This Row],[QTY TG]])*IF(db[[#This Row],[QTY K]]="",1,db[[#This Row],[QTY K]])</f>
        <v>72</v>
      </c>
      <c r="AD266" s="40" t="str">
        <f>IF(db[[#This Row],[STN K]]="",IF(db[[#This Row],[STN TG]]="",db[[#This Row],[STN B]],db[[#This Row],[STN TG]]),db[[#This Row],[STN K]])</f>
        <v>PCS</v>
      </c>
      <c r="AE266" s="40"/>
    </row>
    <row r="267" spans="1:31" ht="16.5" customHeight="1" x14ac:dyDescent="0.25">
      <c r="A267" s="40">
        <f t="shared" si="4"/>
        <v>266</v>
      </c>
      <c r="B267" s="2" t="str">
        <f>LOWER(SUBSTITUTE(SUBSTITUTE(SUBSTITUTE(SUBSTITUTE(SUBSTITUTE(SUBSTITUTE(SUBSTITUTE(SUBSTITUTE(db[[#This Row],[NB BM]]," ",),".",""),"-",""),"(",""),")",""),"/",""),"""",""),"+",""))</f>
        <v>bnb5jkm127education</v>
      </c>
      <c r="C267" s="2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D267" s="2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E26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bnb5jkm127education72pcsartomoro</v>
      </c>
      <c r="F26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binderb5tsedm127educationjku72pcs</v>
      </c>
      <c r="G267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binderb5tsedm127educationjkuartomoro</v>
      </c>
      <c r="H26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binderb5tsedm127educationjku72pcsartomoro</v>
      </c>
      <c r="I267" s="2" t="s">
        <v>6383</v>
      </c>
      <c r="J267" s="2" t="s">
        <v>3710</v>
      </c>
      <c r="K267" s="14" t="s">
        <v>3711</v>
      </c>
      <c r="L267" s="2" t="s">
        <v>1335</v>
      </c>
      <c r="M267" s="34" t="e">
        <f>IF(db[[#This Row],[NB NOTA_C]]="","",COUNTIF([2]!B_MSK[concat],db[[#This Row],[NB NOTA_C]]))</f>
        <v>#REF!</v>
      </c>
      <c r="N267" s="14" t="s">
        <v>1346</v>
      </c>
      <c r="O267" s="2" t="s">
        <v>1390</v>
      </c>
      <c r="P267" s="2" t="s">
        <v>2439</v>
      </c>
      <c r="R267" s="2" t="str">
        <f>IF(db[[#This Row],[QTY/ CTN]]="","",SUBSTITUTE(SUBSTITUTE(SUBSTITUTE(db[[#This Row],[QTY/ CTN]]," ","_",2),"(",""),")","")&amp;"_")</f>
        <v>72 PCS_</v>
      </c>
      <c r="S267" s="2">
        <f>IF(db[[#This Row],[H_QTY/ CTN]]="","",SEARCH("_",db[[#This Row],[H_QTY/ CTN]]))</f>
        <v>7</v>
      </c>
      <c r="T267" s="2">
        <f>IF(db[[#This Row],[H_QTY/ CTN]]="","",LEN(db[[#This Row],[H_QTY/ CTN]]))</f>
        <v>7</v>
      </c>
      <c r="U267" s="41" t="str">
        <f>IF(db[[#This Row],[H_QTY/ CTN]]="","",LEFT(db[[#This Row],[H_QTY/ CTN]],db[[#This Row],[H_1]]-1))</f>
        <v>72 PCS</v>
      </c>
      <c r="V267" s="40" t="str">
        <f>IF(NOT(db[[#This Row],[H_1]]=db[[#This Row],[H_2]]),MID(db[[#This Row],[H_QTY/ CTN]],db[[#This Row],[H_1]]+1,db[[#This Row],[H_2]]-db[[#This Row],[H_1]]-1),"")</f>
        <v/>
      </c>
      <c r="W267" s="40" t="str">
        <f>IF(db[[#This Row],[QTY/ CTN B]]="","",LEFT(db[[#This Row],[QTY/ CTN B]],SEARCH(" ",db[[#This Row],[QTY/ CTN B]],1)-1))</f>
        <v>72</v>
      </c>
      <c r="X267" s="40" t="str">
        <f>IF(db[[#This Row],[QTY/ CTN B]]="","",RIGHT(db[[#This Row],[QTY/ CTN B]],LEN(db[[#This Row],[QTY/ CTN B]])-SEARCH(" ",db[[#This Row],[QTY/ CTN B]],1)))</f>
        <v>PCS</v>
      </c>
      <c r="Y267" s="40" t="str">
        <f>IF(db[[#This Row],[QTY/ CTN TG]]="",IF(db[[#This Row],[STN TG]]="","",12),LEFT(db[[#This Row],[QTY/ CTN TG]],SEARCH(" ",db[[#This Row],[QTY/ CTN TG]],1)-1))</f>
        <v/>
      </c>
      <c r="Z2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7" s="40" t="str">
        <f>IF(db[[#This Row],[STN K]]="","",IF(db[[#This Row],[STN TG]]="LSN",12,""))</f>
        <v/>
      </c>
      <c r="AB267" s="40" t="str">
        <f>IF(db[[#This Row],[STN TG]]="LSN","PCS","")</f>
        <v/>
      </c>
      <c r="AC267" s="40">
        <f>db[[#This Row],[QTY B]]*IF(db[[#This Row],[QTY TG]]="",1,db[[#This Row],[QTY TG]])*IF(db[[#This Row],[QTY K]]="",1,db[[#This Row],[QTY K]])</f>
        <v>72</v>
      </c>
      <c r="AD267" s="40" t="str">
        <f>IF(db[[#This Row],[STN K]]="",IF(db[[#This Row],[STN TG]]="",db[[#This Row],[STN B]],db[[#This Row],[STN TG]]),db[[#This Row],[STN K]])</f>
        <v>PCS</v>
      </c>
      <c r="AE267" s="40"/>
    </row>
    <row r="268" spans="1:31" ht="16.5" customHeight="1" x14ac:dyDescent="0.25">
      <c r="A268" s="40">
        <f t="shared" si="4"/>
        <v>267</v>
      </c>
      <c r="B268" s="2" t="str">
        <f>LOWER(SUBSTITUTE(SUBSTITUTE(SUBSTITUTE(SUBSTITUTE(SUBSTITUTE(SUBSTITUTE(SUBSTITUTE(SUBSTITUTE(db[[#This Row],[NB BM]]," ",),".",""),"-",""),"(",""),")",""),"/",""),"""",""),"+",""))</f>
        <v>bnb5jkm128education</v>
      </c>
      <c r="C268" s="2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D268" s="2" t="str">
        <f>LOWER(SUBSTITUTE(SUBSTITUTE(SUBSTITUTE(SUBSTITUTE(SUBSTITUTE(SUBSTITUTE(SUBSTITUTE(SUBSTITUTE(SUBSTITUTE(db[[#This Row],[NB PAJAK]]," ",""),"-",""),"(",""),")",""),".",""),",",""),"/",""),"""",""),"+",""))</f>
        <v>bindernotejoykob5tsedm128educationu</v>
      </c>
      <c r="E26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bnb5jkm128education72pcsartomoro</v>
      </c>
      <c r="F26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binderb5tsedm128educationjku72pcs</v>
      </c>
      <c r="G268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binderb5tsedm128educationjkuartomoro</v>
      </c>
      <c r="H26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binderb5tsedm128educationjku72pcsartomoro</v>
      </c>
      <c r="I268" s="2" t="s">
        <v>6384</v>
      </c>
      <c r="J268" s="2" t="s">
        <v>44</v>
      </c>
      <c r="K268" s="14" t="s">
        <v>6981</v>
      </c>
      <c r="L268" s="2" t="s">
        <v>1335</v>
      </c>
      <c r="M268" s="34" t="e">
        <f>IF(db[[#This Row],[NB NOTA_C]]="","",COUNTIF([2]!B_MSK[concat],db[[#This Row],[NB NOTA_C]]))</f>
        <v>#REF!</v>
      </c>
      <c r="N268" s="14" t="s">
        <v>1346</v>
      </c>
      <c r="O268" s="2" t="s">
        <v>1390</v>
      </c>
      <c r="P268" s="2" t="s">
        <v>2439</v>
      </c>
      <c r="R268" s="2" t="str">
        <f>IF(db[[#This Row],[QTY/ CTN]]="","",SUBSTITUTE(SUBSTITUTE(SUBSTITUTE(db[[#This Row],[QTY/ CTN]]," ","_",2),"(",""),")","")&amp;"_")</f>
        <v>72 PCS_</v>
      </c>
      <c r="S268" s="2">
        <f>IF(db[[#This Row],[H_QTY/ CTN]]="","",SEARCH("_",db[[#This Row],[H_QTY/ CTN]]))</f>
        <v>7</v>
      </c>
      <c r="T268" s="2">
        <f>IF(db[[#This Row],[H_QTY/ CTN]]="","",LEN(db[[#This Row],[H_QTY/ CTN]]))</f>
        <v>7</v>
      </c>
      <c r="U268" s="41" t="str">
        <f>IF(db[[#This Row],[H_QTY/ CTN]]="","",LEFT(db[[#This Row],[H_QTY/ CTN]],db[[#This Row],[H_1]]-1))</f>
        <v>72 PCS</v>
      </c>
      <c r="V268" s="40" t="str">
        <f>IF(NOT(db[[#This Row],[H_1]]=db[[#This Row],[H_2]]),MID(db[[#This Row],[H_QTY/ CTN]],db[[#This Row],[H_1]]+1,db[[#This Row],[H_2]]-db[[#This Row],[H_1]]-1),"")</f>
        <v/>
      </c>
      <c r="W268" s="40" t="str">
        <f>IF(db[[#This Row],[QTY/ CTN B]]="","",LEFT(db[[#This Row],[QTY/ CTN B]],SEARCH(" ",db[[#This Row],[QTY/ CTN B]],1)-1))</f>
        <v>72</v>
      </c>
      <c r="X268" s="40" t="str">
        <f>IF(db[[#This Row],[QTY/ CTN B]]="","",RIGHT(db[[#This Row],[QTY/ CTN B]],LEN(db[[#This Row],[QTY/ CTN B]])-SEARCH(" ",db[[#This Row],[QTY/ CTN B]],1)))</f>
        <v>PCS</v>
      </c>
      <c r="Y268" s="40" t="str">
        <f>IF(db[[#This Row],[QTY/ CTN TG]]="",IF(db[[#This Row],[STN TG]]="","",12),LEFT(db[[#This Row],[QTY/ CTN TG]],SEARCH(" ",db[[#This Row],[QTY/ CTN TG]],1)-1))</f>
        <v/>
      </c>
      <c r="Z2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8" s="40" t="str">
        <f>IF(db[[#This Row],[STN K]]="","",IF(db[[#This Row],[STN TG]]="LSN",12,""))</f>
        <v/>
      </c>
      <c r="AB268" s="40" t="str">
        <f>IF(db[[#This Row],[STN TG]]="LSN","PCS","")</f>
        <v/>
      </c>
      <c r="AC268" s="40">
        <f>db[[#This Row],[QTY B]]*IF(db[[#This Row],[QTY TG]]="",1,db[[#This Row],[QTY TG]])*IF(db[[#This Row],[QTY K]]="",1,db[[#This Row],[QTY K]])</f>
        <v>72</v>
      </c>
      <c r="AD268" s="40" t="str">
        <f>IF(db[[#This Row],[STN K]]="",IF(db[[#This Row],[STN TG]]="",db[[#This Row],[STN B]],db[[#This Row],[STN TG]]),db[[#This Row],[STN K]])</f>
        <v>PCS</v>
      </c>
      <c r="AE268" s="40"/>
    </row>
    <row r="269" spans="1:31" ht="16.5" customHeight="1" x14ac:dyDescent="0.25">
      <c r="A269" s="40">
        <f t="shared" si="4"/>
        <v>268</v>
      </c>
      <c r="B269" s="2" t="str">
        <f>LOWER(SUBSTITUTE(SUBSTITUTE(SUBSTITUTE(SUBSTITUTE(SUBSTITUTE(SUBSTITUTE(SUBSTITUTE(SUBSTITUTE(db[[#This Row],[NB BM]]," ",),".",""),"-",""),"(",""),")",""),"/",""),"""",""),"+",""))</f>
        <v>bnb5jkm137education</v>
      </c>
      <c r="C269" s="2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D269" s="2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E26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bnb5jkm137education72pcsartomoro</v>
      </c>
      <c r="F26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binderb5tsedm137educationjku72pcs</v>
      </c>
      <c r="G269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binderb5tsedm137educationjkuartomoro</v>
      </c>
      <c r="H26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binderb5tsedm137educationjku72pcsartomoro</v>
      </c>
      <c r="I269" s="2" t="s">
        <v>6390</v>
      </c>
      <c r="J269" s="2" t="s">
        <v>45</v>
      </c>
      <c r="K269" s="14" t="s">
        <v>3528</v>
      </c>
      <c r="L269" s="2" t="s">
        <v>1335</v>
      </c>
      <c r="M269" s="34" t="e">
        <f>IF(db[[#This Row],[NB NOTA_C]]="","",COUNTIF([2]!B_MSK[concat],db[[#This Row],[NB NOTA_C]]))</f>
        <v>#REF!</v>
      </c>
      <c r="N269" s="14" t="s">
        <v>1346</v>
      </c>
      <c r="O269" s="2" t="s">
        <v>1390</v>
      </c>
      <c r="P269" s="2" t="s">
        <v>2439</v>
      </c>
      <c r="R269" s="2" t="str">
        <f>IF(db[[#This Row],[QTY/ CTN]]="","",SUBSTITUTE(SUBSTITUTE(SUBSTITUTE(db[[#This Row],[QTY/ CTN]]," ","_",2),"(",""),")","")&amp;"_")</f>
        <v>72 PCS_</v>
      </c>
      <c r="S269" s="2">
        <f>IF(db[[#This Row],[H_QTY/ CTN]]="","",SEARCH("_",db[[#This Row],[H_QTY/ CTN]]))</f>
        <v>7</v>
      </c>
      <c r="T269" s="2">
        <f>IF(db[[#This Row],[H_QTY/ CTN]]="","",LEN(db[[#This Row],[H_QTY/ CTN]]))</f>
        <v>7</v>
      </c>
      <c r="U269" s="41" t="str">
        <f>IF(db[[#This Row],[H_QTY/ CTN]]="","",LEFT(db[[#This Row],[H_QTY/ CTN]],db[[#This Row],[H_1]]-1))</f>
        <v>72 PCS</v>
      </c>
      <c r="V269" s="40" t="str">
        <f>IF(NOT(db[[#This Row],[H_1]]=db[[#This Row],[H_2]]),MID(db[[#This Row],[H_QTY/ CTN]],db[[#This Row],[H_1]]+1,db[[#This Row],[H_2]]-db[[#This Row],[H_1]]-1),"")</f>
        <v/>
      </c>
      <c r="W269" s="40" t="str">
        <f>IF(db[[#This Row],[QTY/ CTN B]]="","",LEFT(db[[#This Row],[QTY/ CTN B]],SEARCH(" ",db[[#This Row],[QTY/ CTN B]],1)-1))</f>
        <v>72</v>
      </c>
      <c r="X269" s="40" t="str">
        <f>IF(db[[#This Row],[QTY/ CTN B]]="","",RIGHT(db[[#This Row],[QTY/ CTN B]],LEN(db[[#This Row],[QTY/ CTN B]])-SEARCH(" ",db[[#This Row],[QTY/ CTN B]],1)))</f>
        <v>PCS</v>
      </c>
      <c r="Y269" s="40" t="str">
        <f>IF(db[[#This Row],[QTY/ CTN TG]]="",IF(db[[#This Row],[STN TG]]="","",12),LEFT(db[[#This Row],[QTY/ CTN TG]],SEARCH(" ",db[[#This Row],[QTY/ CTN TG]],1)-1))</f>
        <v/>
      </c>
      <c r="Z2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9" s="40" t="str">
        <f>IF(db[[#This Row],[STN K]]="","",IF(db[[#This Row],[STN TG]]="LSN",12,""))</f>
        <v/>
      </c>
      <c r="AB269" s="40" t="str">
        <f>IF(db[[#This Row],[STN TG]]="LSN","PCS","")</f>
        <v/>
      </c>
      <c r="AC269" s="40">
        <f>db[[#This Row],[QTY B]]*IF(db[[#This Row],[QTY TG]]="",1,db[[#This Row],[QTY TG]])*IF(db[[#This Row],[QTY K]]="",1,db[[#This Row],[QTY K]])</f>
        <v>72</v>
      </c>
      <c r="AD269" s="40" t="str">
        <f>IF(db[[#This Row],[STN K]]="",IF(db[[#This Row],[STN TG]]="",db[[#This Row],[STN B]],db[[#This Row],[STN TG]]),db[[#This Row],[STN K]])</f>
        <v>PCS</v>
      </c>
      <c r="AE269" s="40"/>
    </row>
    <row r="270" spans="1:31" ht="16.5" customHeight="1" x14ac:dyDescent="0.25">
      <c r="A270" s="40">
        <f t="shared" si="4"/>
        <v>269</v>
      </c>
      <c r="B270" s="2" t="str">
        <f>LOWER(SUBSTITUTE(SUBSTITUTE(SUBSTITUTE(SUBSTITUTE(SUBSTITUTE(SUBSTITUTE(SUBSTITUTE(SUBSTITUTE(db[[#This Row],[NB BM]]," ",),".",""),"-",""),"(",""),")",""),"/",""),"""",""),"+",""))</f>
        <v>bnb5jkm132faculty</v>
      </c>
      <c r="C270" s="2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D270" s="2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E27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bnb5jkm132faculty72pcsartomoro</v>
      </c>
      <c r="F27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binderb5tsfcm132facultyjku72pcs</v>
      </c>
      <c r="G270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binderb5tsfcm132facultyjkuartomoro</v>
      </c>
      <c r="H27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binderb5tsfcm132facultyjku72pcsartomoro</v>
      </c>
      <c r="I270" s="2" t="s">
        <v>6388</v>
      </c>
      <c r="J270" s="2" t="s">
        <v>46</v>
      </c>
      <c r="K270" s="1" t="s">
        <v>2813</v>
      </c>
      <c r="L270" s="2" t="s">
        <v>1335</v>
      </c>
      <c r="M270" s="34" t="e">
        <f>IF(db[[#This Row],[NB NOTA_C]]="","",COUNTIF([2]!B_MSK[concat],db[[#This Row],[NB NOTA_C]]))</f>
        <v>#REF!</v>
      </c>
      <c r="N270" s="14" t="s">
        <v>1346</v>
      </c>
      <c r="O270" s="2" t="s">
        <v>1390</v>
      </c>
      <c r="P270" s="2" t="s">
        <v>2439</v>
      </c>
      <c r="R270" s="2" t="str">
        <f>IF(db[[#This Row],[QTY/ CTN]]="","",SUBSTITUTE(SUBSTITUTE(SUBSTITUTE(db[[#This Row],[QTY/ CTN]]," ","_",2),"(",""),")","")&amp;"_")</f>
        <v>72 PCS_</v>
      </c>
      <c r="S270" s="2">
        <f>IF(db[[#This Row],[H_QTY/ CTN]]="","",SEARCH("_",db[[#This Row],[H_QTY/ CTN]]))</f>
        <v>7</v>
      </c>
      <c r="T270" s="2">
        <f>IF(db[[#This Row],[H_QTY/ CTN]]="","",LEN(db[[#This Row],[H_QTY/ CTN]]))</f>
        <v>7</v>
      </c>
      <c r="U270" s="41" t="str">
        <f>IF(db[[#This Row],[H_QTY/ CTN]]="","",LEFT(db[[#This Row],[H_QTY/ CTN]],db[[#This Row],[H_1]]-1))</f>
        <v>72 PCS</v>
      </c>
      <c r="V270" s="40" t="str">
        <f>IF(NOT(db[[#This Row],[H_1]]=db[[#This Row],[H_2]]),MID(db[[#This Row],[H_QTY/ CTN]],db[[#This Row],[H_1]]+1,db[[#This Row],[H_2]]-db[[#This Row],[H_1]]-1),"")</f>
        <v/>
      </c>
      <c r="W270" s="40" t="str">
        <f>IF(db[[#This Row],[QTY/ CTN B]]="","",LEFT(db[[#This Row],[QTY/ CTN B]],SEARCH(" ",db[[#This Row],[QTY/ CTN B]],1)-1))</f>
        <v>72</v>
      </c>
      <c r="X270" s="40" t="str">
        <f>IF(db[[#This Row],[QTY/ CTN B]]="","",RIGHT(db[[#This Row],[QTY/ CTN B]],LEN(db[[#This Row],[QTY/ CTN B]])-SEARCH(" ",db[[#This Row],[QTY/ CTN B]],1)))</f>
        <v>PCS</v>
      </c>
      <c r="Y270" s="40" t="str">
        <f>IF(db[[#This Row],[QTY/ CTN TG]]="",IF(db[[#This Row],[STN TG]]="","",12),LEFT(db[[#This Row],[QTY/ CTN TG]],SEARCH(" ",db[[#This Row],[QTY/ CTN TG]],1)-1))</f>
        <v/>
      </c>
      <c r="Z2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0" s="40" t="str">
        <f>IF(db[[#This Row],[STN K]]="","",IF(db[[#This Row],[STN TG]]="LSN",12,""))</f>
        <v/>
      </c>
      <c r="AB270" s="40" t="str">
        <f>IF(db[[#This Row],[STN TG]]="LSN","PCS","")</f>
        <v/>
      </c>
      <c r="AC270" s="40">
        <f>db[[#This Row],[QTY B]]*IF(db[[#This Row],[QTY TG]]="",1,db[[#This Row],[QTY TG]])*IF(db[[#This Row],[QTY K]]="",1,db[[#This Row],[QTY K]])</f>
        <v>72</v>
      </c>
      <c r="AD270" s="40" t="str">
        <f>IF(db[[#This Row],[STN K]]="",IF(db[[#This Row],[STN TG]]="",db[[#This Row],[STN B]],db[[#This Row],[STN TG]]),db[[#This Row],[STN K]])</f>
        <v>PCS</v>
      </c>
      <c r="AE270" s="40"/>
    </row>
    <row r="271" spans="1:31" ht="16.5" customHeight="1" x14ac:dyDescent="0.25">
      <c r="A271" s="40">
        <f t="shared" si="4"/>
        <v>270</v>
      </c>
      <c r="B271" s="2" t="str">
        <f>LOWER(SUBSTITUTE(SUBSTITUTE(SUBSTITUTE(SUBSTITUTE(SUBSTITUTE(SUBSTITUTE(SUBSTITUTE(SUBSTITUTE(db[[#This Row],[NB BM]]," ",),".",""),"-",""),"(",""),")",""),"/",""),"""",""),"+",""))</f>
        <v>bnb5jkm114image</v>
      </c>
      <c r="C271" s="2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D271" s="2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E27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bnb5jkm114image72pcsartomoro</v>
      </c>
      <c r="F27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binderb5tsimm114imagejku72pcs</v>
      </c>
      <c r="G271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binderb5tsimm114imagejkuartomoro</v>
      </c>
      <c r="H27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binderb5tsimm114imagejku72pcsartomoro</v>
      </c>
      <c r="I271" s="2" t="s">
        <v>6380</v>
      </c>
      <c r="J271" s="2" t="s">
        <v>47</v>
      </c>
      <c r="K271" s="1" t="s">
        <v>2815</v>
      </c>
      <c r="L271" s="2" t="s">
        <v>1335</v>
      </c>
      <c r="M271" s="34" t="e">
        <f>IF(db[[#This Row],[NB NOTA_C]]="","",COUNTIF([2]!B_MSK[concat],db[[#This Row],[NB NOTA_C]]))</f>
        <v>#REF!</v>
      </c>
      <c r="N271" s="14" t="s">
        <v>1346</v>
      </c>
      <c r="O271" s="2" t="s">
        <v>1390</v>
      </c>
      <c r="P271" s="2" t="s">
        <v>2439</v>
      </c>
      <c r="R271" s="2" t="str">
        <f>IF(db[[#This Row],[QTY/ CTN]]="","",SUBSTITUTE(SUBSTITUTE(SUBSTITUTE(db[[#This Row],[QTY/ CTN]]," ","_",2),"(",""),")","")&amp;"_")</f>
        <v>72 PCS_</v>
      </c>
      <c r="S271" s="2">
        <f>IF(db[[#This Row],[H_QTY/ CTN]]="","",SEARCH("_",db[[#This Row],[H_QTY/ CTN]]))</f>
        <v>7</v>
      </c>
      <c r="T271" s="2">
        <f>IF(db[[#This Row],[H_QTY/ CTN]]="","",LEN(db[[#This Row],[H_QTY/ CTN]]))</f>
        <v>7</v>
      </c>
      <c r="U271" s="41" t="str">
        <f>IF(db[[#This Row],[H_QTY/ CTN]]="","",LEFT(db[[#This Row],[H_QTY/ CTN]],db[[#This Row],[H_1]]-1))</f>
        <v>72 PCS</v>
      </c>
      <c r="V271" s="40" t="str">
        <f>IF(NOT(db[[#This Row],[H_1]]=db[[#This Row],[H_2]]),MID(db[[#This Row],[H_QTY/ CTN]],db[[#This Row],[H_1]]+1,db[[#This Row],[H_2]]-db[[#This Row],[H_1]]-1),"")</f>
        <v/>
      </c>
      <c r="W271" s="40" t="str">
        <f>IF(db[[#This Row],[QTY/ CTN B]]="","",LEFT(db[[#This Row],[QTY/ CTN B]],SEARCH(" ",db[[#This Row],[QTY/ CTN B]],1)-1))</f>
        <v>72</v>
      </c>
      <c r="X271" s="40" t="str">
        <f>IF(db[[#This Row],[QTY/ CTN B]]="","",RIGHT(db[[#This Row],[QTY/ CTN B]],LEN(db[[#This Row],[QTY/ CTN B]])-SEARCH(" ",db[[#This Row],[QTY/ CTN B]],1)))</f>
        <v>PCS</v>
      </c>
      <c r="Y271" s="40" t="str">
        <f>IF(db[[#This Row],[QTY/ CTN TG]]="",IF(db[[#This Row],[STN TG]]="","",12),LEFT(db[[#This Row],[QTY/ CTN TG]],SEARCH(" ",db[[#This Row],[QTY/ CTN TG]],1)-1))</f>
        <v/>
      </c>
      <c r="Z2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1" s="40" t="str">
        <f>IF(db[[#This Row],[STN K]]="","",IF(db[[#This Row],[STN TG]]="LSN",12,""))</f>
        <v/>
      </c>
      <c r="AB271" s="40" t="str">
        <f>IF(db[[#This Row],[STN TG]]="LSN","PCS","")</f>
        <v/>
      </c>
      <c r="AC271" s="40">
        <f>db[[#This Row],[QTY B]]*IF(db[[#This Row],[QTY TG]]="",1,db[[#This Row],[QTY TG]])*IF(db[[#This Row],[QTY K]]="",1,db[[#This Row],[QTY K]])</f>
        <v>72</v>
      </c>
      <c r="AD271" s="40" t="str">
        <f>IF(db[[#This Row],[STN K]]="",IF(db[[#This Row],[STN TG]]="",db[[#This Row],[STN B]],db[[#This Row],[STN TG]]),db[[#This Row],[STN K]])</f>
        <v>PCS</v>
      </c>
      <c r="AE271" s="40"/>
    </row>
    <row r="272" spans="1:31" ht="16.5" customHeight="1" x14ac:dyDescent="0.25">
      <c r="A272" s="40">
        <f t="shared" si="4"/>
        <v>271</v>
      </c>
      <c r="B272" s="2" t="str">
        <f>LOWER(SUBSTITUTE(SUBSTITUTE(SUBSTITUTE(SUBSTITUTE(SUBSTITUTE(SUBSTITUTE(SUBSTITUTE(SUBSTITUTE(db[[#This Row],[NB BM]]," ",),".",""),"-",""),"(",""),")",""),"/",""),"""",""),"+",""))</f>
        <v>bnb5jkm127education</v>
      </c>
      <c r="C272" s="2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D272" s="2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E27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bnb5jkm127education72pcsartomoro</v>
      </c>
      <c r="F27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binderb5tsimm127educationjku72pcs</v>
      </c>
      <c r="G272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binderb5tsimm127educationjkuartomoro</v>
      </c>
      <c r="H27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binderb5tsimm127educationjku72pcsartomoro</v>
      </c>
      <c r="I272" s="2" t="s">
        <v>6383</v>
      </c>
      <c r="J272" s="2" t="s">
        <v>1759</v>
      </c>
      <c r="K272" s="1" t="s">
        <v>1790</v>
      </c>
      <c r="L272" s="2" t="s">
        <v>1335</v>
      </c>
      <c r="M272" s="34" t="e">
        <f>IF(db[[#This Row],[NB NOTA_C]]="","",COUNTIF([2]!B_MSK[concat],db[[#This Row],[NB NOTA_C]]))</f>
        <v>#REF!</v>
      </c>
      <c r="N272" s="14" t="s">
        <v>1346</v>
      </c>
      <c r="O272" s="2" t="s">
        <v>1390</v>
      </c>
      <c r="P272" s="2" t="s">
        <v>2439</v>
      </c>
      <c r="R272" s="2" t="str">
        <f>IF(db[[#This Row],[QTY/ CTN]]="","",SUBSTITUTE(SUBSTITUTE(SUBSTITUTE(db[[#This Row],[QTY/ CTN]]," ","_",2),"(",""),")","")&amp;"_")</f>
        <v>72 PCS_</v>
      </c>
      <c r="S272" s="2">
        <f>IF(db[[#This Row],[H_QTY/ CTN]]="","",SEARCH("_",db[[#This Row],[H_QTY/ CTN]]))</f>
        <v>7</v>
      </c>
      <c r="T272" s="2">
        <f>IF(db[[#This Row],[H_QTY/ CTN]]="","",LEN(db[[#This Row],[H_QTY/ CTN]]))</f>
        <v>7</v>
      </c>
      <c r="U272" s="41" t="str">
        <f>IF(db[[#This Row],[H_QTY/ CTN]]="","",LEFT(db[[#This Row],[H_QTY/ CTN]],db[[#This Row],[H_1]]-1))</f>
        <v>72 PCS</v>
      </c>
      <c r="V272" s="40" t="str">
        <f>IF(NOT(db[[#This Row],[H_1]]=db[[#This Row],[H_2]]),MID(db[[#This Row],[H_QTY/ CTN]],db[[#This Row],[H_1]]+1,db[[#This Row],[H_2]]-db[[#This Row],[H_1]]-1),"")</f>
        <v/>
      </c>
      <c r="W272" s="40" t="str">
        <f>IF(db[[#This Row],[QTY/ CTN B]]="","",LEFT(db[[#This Row],[QTY/ CTN B]],SEARCH(" ",db[[#This Row],[QTY/ CTN B]],1)-1))</f>
        <v>72</v>
      </c>
      <c r="X272" s="40" t="str">
        <f>IF(db[[#This Row],[QTY/ CTN B]]="","",RIGHT(db[[#This Row],[QTY/ CTN B]],LEN(db[[#This Row],[QTY/ CTN B]])-SEARCH(" ",db[[#This Row],[QTY/ CTN B]],1)))</f>
        <v>PCS</v>
      </c>
      <c r="Y272" s="40" t="str">
        <f>IF(db[[#This Row],[QTY/ CTN TG]]="",IF(db[[#This Row],[STN TG]]="","",12),LEFT(db[[#This Row],[QTY/ CTN TG]],SEARCH(" ",db[[#This Row],[QTY/ CTN TG]],1)-1))</f>
        <v/>
      </c>
      <c r="Z2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2" s="40" t="str">
        <f>IF(db[[#This Row],[STN K]]="","",IF(db[[#This Row],[STN TG]]="LSN",12,""))</f>
        <v/>
      </c>
      <c r="AB272" s="40" t="str">
        <f>IF(db[[#This Row],[STN TG]]="LSN","PCS","")</f>
        <v/>
      </c>
      <c r="AC272" s="40">
        <f>db[[#This Row],[QTY B]]*IF(db[[#This Row],[QTY TG]]="",1,db[[#This Row],[QTY TG]])*IF(db[[#This Row],[QTY K]]="",1,db[[#This Row],[QTY K]])</f>
        <v>72</v>
      </c>
      <c r="AD272" s="40" t="str">
        <f>IF(db[[#This Row],[STN K]]="",IF(db[[#This Row],[STN TG]]="",db[[#This Row],[STN B]],db[[#This Row],[STN TG]]),db[[#This Row],[STN K]])</f>
        <v>PCS</v>
      </c>
      <c r="AE272" s="40"/>
    </row>
    <row r="273" spans="1:31" ht="16.5" customHeight="1" x14ac:dyDescent="0.25">
      <c r="A273" s="40">
        <f t="shared" si="4"/>
        <v>272</v>
      </c>
      <c r="B273" s="2" t="str">
        <f>LOWER(SUBSTITUTE(SUBSTITUTE(SUBSTITUTE(SUBSTITUTE(SUBSTITUTE(SUBSTITUTE(SUBSTITUTE(SUBSTITUTE(db[[#This Row],[NB BM]]," ",),".",""),"-",""),"(",""),")",""),"/",""),"""",""),"+",""))</f>
        <v>bnb5jkm130imagination</v>
      </c>
      <c r="C273" s="2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D273" s="2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E27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bnb5jkm130imagination72pcsartomoro</v>
      </c>
      <c r="F27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binderb5tsimm130imagintnjku72pcs</v>
      </c>
      <c r="G273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binderb5tsimm130imagintnjkuartomoro</v>
      </c>
      <c r="H27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binderb5tsimm130imagintnjku72pcsartomoro</v>
      </c>
      <c r="I273" s="2" t="s">
        <v>6386</v>
      </c>
      <c r="J273" s="2" t="s">
        <v>2504</v>
      </c>
      <c r="K273" s="1" t="s">
        <v>2503</v>
      </c>
      <c r="L273" s="2" t="s">
        <v>1335</v>
      </c>
      <c r="M273" s="34" t="e">
        <f>IF(db[[#This Row],[NB NOTA_C]]="","",COUNTIF([2]!B_MSK[concat],db[[#This Row],[NB NOTA_C]]))</f>
        <v>#REF!</v>
      </c>
      <c r="N273" s="14" t="s">
        <v>1346</v>
      </c>
      <c r="O273" s="2" t="s">
        <v>1390</v>
      </c>
      <c r="P273" s="2" t="s">
        <v>2439</v>
      </c>
      <c r="R273" s="2" t="str">
        <f>IF(db[[#This Row],[QTY/ CTN]]="","",SUBSTITUTE(SUBSTITUTE(SUBSTITUTE(db[[#This Row],[QTY/ CTN]]," ","_",2),"(",""),")","")&amp;"_")</f>
        <v>72 PCS_</v>
      </c>
      <c r="S273" s="2">
        <f>IF(db[[#This Row],[H_QTY/ CTN]]="","",SEARCH("_",db[[#This Row],[H_QTY/ CTN]]))</f>
        <v>7</v>
      </c>
      <c r="T273" s="2">
        <f>IF(db[[#This Row],[H_QTY/ CTN]]="","",LEN(db[[#This Row],[H_QTY/ CTN]]))</f>
        <v>7</v>
      </c>
      <c r="U273" s="41" t="str">
        <f>IF(db[[#This Row],[H_QTY/ CTN]]="","",LEFT(db[[#This Row],[H_QTY/ CTN]],db[[#This Row],[H_1]]-1))</f>
        <v>72 PCS</v>
      </c>
      <c r="V273" s="40" t="str">
        <f>IF(NOT(db[[#This Row],[H_1]]=db[[#This Row],[H_2]]),MID(db[[#This Row],[H_QTY/ CTN]],db[[#This Row],[H_1]]+1,db[[#This Row],[H_2]]-db[[#This Row],[H_1]]-1),"")</f>
        <v/>
      </c>
      <c r="W273" s="40" t="str">
        <f>IF(db[[#This Row],[QTY/ CTN B]]="","",LEFT(db[[#This Row],[QTY/ CTN B]],SEARCH(" ",db[[#This Row],[QTY/ CTN B]],1)-1))</f>
        <v>72</v>
      </c>
      <c r="X273" s="40" t="str">
        <f>IF(db[[#This Row],[QTY/ CTN B]]="","",RIGHT(db[[#This Row],[QTY/ CTN B]],LEN(db[[#This Row],[QTY/ CTN B]])-SEARCH(" ",db[[#This Row],[QTY/ CTN B]],1)))</f>
        <v>PCS</v>
      </c>
      <c r="Y273" s="40" t="str">
        <f>IF(db[[#This Row],[QTY/ CTN TG]]="",IF(db[[#This Row],[STN TG]]="","",12),LEFT(db[[#This Row],[QTY/ CTN TG]],SEARCH(" ",db[[#This Row],[QTY/ CTN TG]],1)-1))</f>
        <v/>
      </c>
      <c r="Z2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3" s="40" t="str">
        <f>IF(db[[#This Row],[STN K]]="","",IF(db[[#This Row],[STN TG]]="LSN",12,""))</f>
        <v/>
      </c>
      <c r="AB273" s="40" t="str">
        <f>IF(db[[#This Row],[STN TG]]="LSN","PCS","")</f>
        <v/>
      </c>
      <c r="AC273" s="40">
        <f>db[[#This Row],[QTY B]]*IF(db[[#This Row],[QTY TG]]="",1,db[[#This Row],[QTY TG]])*IF(db[[#This Row],[QTY K]]="",1,db[[#This Row],[QTY K]])</f>
        <v>72</v>
      </c>
      <c r="AD273" s="40" t="str">
        <f>IF(db[[#This Row],[STN K]]="",IF(db[[#This Row],[STN TG]]="",db[[#This Row],[STN B]],db[[#This Row],[STN TG]]),db[[#This Row],[STN K]])</f>
        <v>PCS</v>
      </c>
      <c r="AE273" s="40"/>
    </row>
    <row r="274" spans="1:31" ht="16.5" customHeight="1" x14ac:dyDescent="0.25">
      <c r="A274" s="40">
        <f t="shared" si="4"/>
        <v>273</v>
      </c>
      <c r="B274" s="2" t="str">
        <f>LOWER(SUBSTITUTE(SUBSTITUTE(SUBSTITUTE(SUBSTITUTE(SUBSTITUTE(SUBSTITUTE(SUBSTITUTE(SUBSTITUTE(db[[#This Row],[NB BM]]," ",),".",""),"-",""),"(",""),")",""),"/",""),"""",""),"+",""))</f>
        <v>bnb5jkm133image</v>
      </c>
      <c r="C274" s="2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D274" s="2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E27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bnb5jkm133image72pcsartomoro</v>
      </c>
      <c r="F27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binderb5tsimm133imagejku72pcs</v>
      </c>
      <c r="G274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binderb5tsimm133imagejkuartomoro</v>
      </c>
      <c r="H27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binderb5tsimm133imagejku72pcsartomoro</v>
      </c>
      <c r="I274" s="2" t="s">
        <v>6389</v>
      </c>
      <c r="J274" s="2" t="s">
        <v>48</v>
      </c>
      <c r="K274" s="14" t="s">
        <v>3527</v>
      </c>
      <c r="L274" s="2" t="s">
        <v>1335</v>
      </c>
      <c r="M274" s="34" t="e">
        <f>IF(db[[#This Row],[NB NOTA_C]]="","",COUNTIF([2]!B_MSK[concat],db[[#This Row],[NB NOTA_C]]))</f>
        <v>#REF!</v>
      </c>
      <c r="N274" s="14" t="s">
        <v>1346</v>
      </c>
      <c r="O274" s="2" t="s">
        <v>1390</v>
      </c>
      <c r="P274" s="2" t="s">
        <v>2439</v>
      </c>
      <c r="R274" s="2" t="str">
        <f>IF(db[[#This Row],[QTY/ CTN]]="","",SUBSTITUTE(SUBSTITUTE(SUBSTITUTE(db[[#This Row],[QTY/ CTN]]," ","_",2),"(",""),")","")&amp;"_")</f>
        <v>72 PCS_</v>
      </c>
      <c r="S274" s="2">
        <f>IF(db[[#This Row],[H_QTY/ CTN]]="","",SEARCH("_",db[[#This Row],[H_QTY/ CTN]]))</f>
        <v>7</v>
      </c>
      <c r="T274" s="2">
        <f>IF(db[[#This Row],[H_QTY/ CTN]]="","",LEN(db[[#This Row],[H_QTY/ CTN]]))</f>
        <v>7</v>
      </c>
      <c r="U274" s="41" t="str">
        <f>IF(db[[#This Row],[H_QTY/ CTN]]="","",LEFT(db[[#This Row],[H_QTY/ CTN]],db[[#This Row],[H_1]]-1))</f>
        <v>72 PCS</v>
      </c>
      <c r="V274" s="40" t="str">
        <f>IF(NOT(db[[#This Row],[H_1]]=db[[#This Row],[H_2]]),MID(db[[#This Row],[H_QTY/ CTN]],db[[#This Row],[H_1]]+1,db[[#This Row],[H_2]]-db[[#This Row],[H_1]]-1),"")</f>
        <v/>
      </c>
      <c r="W274" s="40" t="str">
        <f>IF(db[[#This Row],[QTY/ CTN B]]="","",LEFT(db[[#This Row],[QTY/ CTN B]],SEARCH(" ",db[[#This Row],[QTY/ CTN B]],1)-1))</f>
        <v>72</v>
      </c>
      <c r="X274" s="40" t="str">
        <f>IF(db[[#This Row],[QTY/ CTN B]]="","",RIGHT(db[[#This Row],[QTY/ CTN B]],LEN(db[[#This Row],[QTY/ CTN B]])-SEARCH(" ",db[[#This Row],[QTY/ CTN B]],1)))</f>
        <v>PCS</v>
      </c>
      <c r="Y274" s="40" t="str">
        <f>IF(db[[#This Row],[QTY/ CTN TG]]="",IF(db[[#This Row],[STN TG]]="","",12),LEFT(db[[#This Row],[QTY/ CTN TG]],SEARCH(" ",db[[#This Row],[QTY/ CTN TG]],1)-1))</f>
        <v/>
      </c>
      <c r="Z2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4" s="40" t="str">
        <f>IF(db[[#This Row],[STN K]]="","",IF(db[[#This Row],[STN TG]]="LSN",12,""))</f>
        <v/>
      </c>
      <c r="AB274" s="40" t="str">
        <f>IF(db[[#This Row],[STN TG]]="LSN","PCS","")</f>
        <v/>
      </c>
      <c r="AC274" s="40">
        <f>db[[#This Row],[QTY B]]*IF(db[[#This Row],[QTY TG]]="",1,db[[#This Row],[QTY TG]])*IF(db[[#This Row],[QTY K]]="",1,db[[#This Row],[QTY K]])</f>
        <v>72</v>
      </c>
      <c r="AD274" s="40" t="str">
        <f>IF(db[[#This Row],[STN K]]="",IF(db[[#This Row],[STN TG]]="",db[[#This Row],[STN B]],db[[#This Row],[STN TG]]),db[[#This Row],[STN K]])</f>
        <v>PCS</v>
      </c>
      <c r="AE274" s="40"/>
    </row>
    <row r="275" spans="1:31" ht="16.5" customHeight="1" x14ac:dyDescent="0.25">
      <c r="A275" s="40">
        <f t="shared" si="4"/>
        <v>274</v>
      </c>
      <c r="B275" s="2" t="str">
        <f>LOWER(SUBSTITUTE(SUBSTITUTE(SUBSTITUTE(SUBSTITUTE(SUBSTITUTE(SUBSTITUTE(SUBSTITUTE(SUBSTITUTE(db[[#This Row],[NB BM]]," ",),".",""),"-",""),"(",""),")",""),"/",""),"""",""),"+",""))</f>
        <v>bnb5jk142kindness</v>
      </c>
      <c r="C275" s="2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D275" s="2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E27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bnb5jk142kindness72pcsartomoro</v>
      </c>
      <c r="F27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binderb5tskd142kindnessjku72pcs</v>
      </c>
      <c r="G275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binderb5tskd142kindnessjkuartomoro</v>
      </c>
      <c r="H27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binderb5tskd142kindnessjku72pcsartomoro</v>
      </c>
      <c r="I275" s="2" t="s">
        <v>6375</v>
      </c>
      <c r="J275" s="49" t="s">
        <v>49</v>
      </c>
      <c r="K275" s="14" t="s">
        <v>3526</v>
      </c>
      <c r="L275" s="2" t="s">
        <v>1335</v>
      </c>
      <c r="M275" s="34" t="e">
        <f>IF(db[[#This Row],[NB NOTA_C]]="","",COUNTIF([2]!B_MSK[concat],db[[#This Row],[NB NOTA_C]]))</f>
        <v>#REF!</v>
      </c>
      <c r="N275" s="14" t="s">
        <v>1346</v>
      </c>
      <c r="O275" s="2" t="s">
        <v>1390</v>
      </c>
      <c r="P275" s="2" t="s">
        <v>2439</v>
      </c>
      <c r="Q275" s="2" t="s">
        <v>7169</v>
      </c>
      <c r="R275" s="2" t="str">
        <f>IF(db[[#This Row],[QTY/ CTN]]="","",SUBSTITUTE(SUBSTITUTE(SUBSTITUTE(db[[#This Row],[QTY/ CTN]]," ","_",2),"(",""),")","")&amp;"_")</f>
        <v>72 PCS_</v>
      </c>
      <c r="S275" s="2">
        <f>IF(db[[#This Row],[H_QTY/ CTN]]="","",SEARCH("_",db[[#This Row],[H_QTY/ CTN]]))</f>
        <v>7</v>
      </c>
      <c r="T275" s="2">
        <f>IF(db[[#This Row],[H_QTY/ CTN]]="","",LEN(db[[#This Row],[H_QTY/ CTN]]))</f>
        <v>7</v>
      </c>
      <c r="U275" s="41" t="str">
        <f>IF(db[[#This Row],[H_QTY/ CTN]]="","",LEFT(db[[#This Row],[H_QTY/ CTN]],db[[#This Row],[H_1]]-1))</f>
        <v>72 PCS</v>
      </c>
      <c r="V275" s="40" t="str">
        <f>IF(NOT(db[[#This Row],[H_1]]=db[[#This Row],[H_2]]),MID(db[[#This Row],[H_QTY/ CTN]],db[[#This Row],[H_1]]+1,db[[#This Row],[H_2]]-db[[#This Row],[H_1]]-1),"")</f>
        <v/>
      </c>
      <c r="W275" s="40" t="str">
        <f>IF(db[[#This Row],[QTY/ CTN B]]="","",LEFT(db[[#This Row],[QTY/ CTN B]],SEARCH(" ",db[[#This Row],[QTY/ CTN B]],1)-1))</f>
        <v>72</v>
      </c>
      <c r="X275" s="40" t="str">
        <f>IF(db[[#This Row],[QTY/ CTN B]]="","",RIGHT(db[[#This Row],[QTY/ CTN B]],LEN(db[[#This Row],[QTY/ CTN B]])-SEARCH(" ",db[[#This Row],[QTY/ CTN B]],1)))</f>
        <v>PCS</v>
      </c>
      <c r="Y275" s="40" t="str">
        <f>IF(db[[#This Row],[QTY/ CTN TG]]="",IF(db[[#This Row],[STN TG]]="","",12),LEFT(db[[#This Row],[QTY/ CTN TG]],SEARCH(" ",db[[#This Row],[QTY/ CTN TG]],1)-1))</f>
        <v/>
      </c>
      <c r="Z2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5" s="40" t="str">
        <f>IF(db[[#This Row],[STN K]]="","",IF(db[[#This Row],[STN TG]]="LSN",12,""))</f>
        <v/>
      </c>
      <c r="AB275" s="40" t="str">
        <f>IF(db[[#This Row],[STN TG]]="LSN","PCS","")</f>
        <v/>
      </c>
      <c r="AC275" s="40">
        <f>db[[#This Row],[QTY B]]*IF(db[[#This Row],[QTY TG]]="",1,db[[#This Row],[QTY TG]])*IF(db[[#This Row],[QTY K]]="",1,db[[#This Row],[QTY K]])</f>
        <v>72</v>
      </c>
      <c r="AD275" s="40" t="str">
        <f>IF(db[[#This Row],[STN K]]="",IF(db[[#This Row],[STN TG]]="",db[[#This Row],[STN B]],db[[#This Row],[STN TG]]),db[[#This Row],[STN K]])</f>
        <v>PCS</v>
      </c>
      <c r="AE275" s="40"/>
    </row>
    <row r="276" spans="1:31" ht="16.5" customHeight="1" x14ac:dyDescent="0.25">
      <c r="A276" s="40">
        <f t="shared" si="4"/>
        <v>275</v>
      </c>
      <c r="B276" s="2" t="str">
        <f>LOWER(SUBSTITUTE(SUBSTITUTE(SUBSTITUTE(SUBSTITUTE(SUBSTITUTE(SUBSTITUTE(SUBSTITUTE(SUBSTITUTE(db[[#This Row],[NB BM]]," ",),".",""),"-",""),"(",""),")",""),"/",""),"""",""),"+",""))</f>
        <v>binderclipjk105cd</v>
      </c>
      <c r="C276" s="2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D276" s="2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E27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binderclipjk105cd48drm60pcsartomoro</v>
      </c>
      <c r="F27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binderclip105cdjk48drm60pcs</v>
      </c>
      <c r="G276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binderclip105cdjkartomoro</v>
      </c>
      <c r="H27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binderclip105cdjk48drm60pcsartomoro</v>
      </c>
      <c r="I276" s="2" t="s">
        <v>6323</v>
      </c>
      <c r="J276" s="2" t="s">
        <v>50</v>
      </c>
      <c r="K276" s="14" t="s">
        <v>51</v>
      </c>
      <c r="L276" s="2" t="s">
        <v>1335</v>
      </c>
      <c r="M276" s="34" t="e">
        <f>IF(db[[#This Row],[NB NOTA_C]]="","",COUNTIF([2]!B_MSK[concat],db[[#This Row],[NB NOTA_C]]))</f>
        <v>#REF!</v>
      </c>
      <c r="N276" s="14" t="s">
        <v>1346</v>
      </c>
      <c r="O276" s="2" t="s">
        <v>1400</v>
      </c>
      <c r="P276" s="2" t="s">
        <v>2418</v>
      </c>
      <c r="R276" s="2" t="str">
        <f>IF(db[[#This Row],[QTY/ CTN]]="","",SUBSTITUTE(SUBSTITUTE(SUBSTITUTE(db[[#This Row],[QTY/ CTN]]," ","_",2),"(",""),")","")&amp;"_")</f>
        <v>48 DRM_60 PCS_</v>
      </c>
      <c r="S276" s="2">
        <f>IF(db[[#This Row],[H_QTY/ CTN]]="","",SEARCH("_",db[[#This Row],[H_QTY/ CTN]]))</f>
        <v>7</v>
      </c>
      <c r="T276" s="2">
        <f>IF(db[[#This Row],[H_QTY/ CTN]]="","",LEN(db[[#This Row],[H_QTY/ CTN]]))</f>
        <v>14</v>
      </c>
      <c r="U276" s="41" t="str">
        <f>IF(db[[#This Row],[H_QTY/ CTN]]="","",LEFT(db[[#This Row],[H_QTY/ CTN]],db[[#This Row],[H_1]]-1))</f>
        <v>48 DRM</v>
      </c>
      <c r="V276" s="40" t="str">
        <f>IF(NOT(db[[#This Row],[H_1]]=db[[#This Row],[H_2]]),MID(db[[#This Row],[H_QTY/ CTN]],db[[#This Row],[H_1]]+1,db[[#This Row],[H_2]]-db[[#This Row],[H_1]]-1),"")</f>
        <v>60 PCS</v>
      </c>
      <c r="W276" s="40" t="str">
        <f>IF(db[[#This Row],[QTY/ CTN B]]="","",LEFT(db[[#This Row],[QTY/ CTN B]],SEARCH(" ",db[[#This Row],[QTY/ CTN B]],1)-1))</f>
        <v>48</v>
      </c>
      <c r="X276" s="40" t="str">
        <f>IF(db[[#This Row],[QTY/ CTN B]]="","",RIGHT(db[[#This Row],[QTY/ CTN B]],LEN(db[[#This Row],[QTY/ CTN B]])-SEARCH(" ",db[[#This Row],[QTY/ CTN B]],1)))</f>
        <v>DRM</v>
      </c>
      <c r="Y276" s="40" t="str">
        <f>IF(db[[#This Row],[QTY/ CTN TG]]="",IF(db[[#This Row],[STN TG]]="","",12),LEFT(db[[#This Row],[QTY/ CTN TG]],SEARCH(" ",db[[#This Row],[QTY/ CTN TG]],1)-1))</f>
        <v>60</v>
      </c>
      <c r="Z2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6" s="40" t="str">
        <f>IF(db[[#This Row],[STN K]]="","",IF(db[[#This Row],[STN TG]]="LSN",12,""))</f>
        <v/>
      </c>
      <c r="AB276" s="40" t="str">
        <f>IF(db[[#This Row],[STN TG]]="LSN","PCS","")</f>
        <v/>
      </c>
      <c r="AC276" s="40">
        <f>db[[#This Row],[QTY B]]*IF(db[[#This Row],[QTY TG]]="",1,db[[#This Row],[QTY TG]])*IF(db[[#This Row],[QTY K]]="",1,db[[#This Row],[QTY K]])</f>
        <v>2880</v>
      </c>
      <c r="AD276" s="40" t="str">
        <f>IF(db[[#This Row],[STN K]]="",IF(db[[#This Row],[STN TG]]="",db[[#This Row],[STN B]],db[[#This Row],[STN TG]]),db[[#This Row],[STN K]])</f>
        <v>PCS</v>
      </c>
      <c r="AE276" s="40"/>
    </row>
    <row r="277" spans="1:31" ht="16.5" customHeight="1" x14ac:dyDescent="0.25">
      <c r="A277" s="40">
        <f t="shared" si="4"/>
        <v>276</v>
      </c>
      <c r="B277" s="2" t="str">
        <f>LOWER(SUBSTITUTE(SUBSTITUTE(SUBSTITUTE(SUBSTITUTE(SUBSTITUTE(SUBSTITUTE(SUBSTITUTE(SUBSTITUTE(db[[#This Row],[NB BM]]," ",),".",""),"-",""),"(",""),")",""),"/",""),"""",""),"+",""))</f>
        <v>binderclipjk105</v>
      </c>
      <c r="C277" s="2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D277" s="2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E27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binderclipjk10560grsartomoro</v>
      </c>
      <c r="F27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binderclip105jk60grs</v>
      </c>
      <c r="G277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binderclip105jkartomoro</v>
      </c>
      <c r="H27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binderclip105jk60grsartomoro</v>
      </c>
      <c r="I277" s="2" t="s">
        <v>6322</v>
      </c>
      <c r="J277" s="2" t="s">
        <v>52</v>
      </c>
      <c r="K277" s="14" t="s">
        <v>2260</v>
      </c>
      <c r="L277" s="2" t="s">
        <v>1335</v>
      </c>
      <c r="M277" s="34" t="e">
        <f>IF(db[[#This Row],[NB NOTA_C]]="","",COUNTIF([2]!B_MSK[concat],db[[#This Row],[NB NOTA_C]]))</f>
        <v>#REF!</v>
      </c>
      <c r="N277" s="14" t="s">
        <v>1346</v>
      </c>
      <c r="O277" s="2" t="s">
        <v>1399</v>
      </c>
      <c r="P277" s="2" t="s">
        <v>2418</v>
      </c>
      <c r="Q277" s="2" t="s">
        <v>4875</v>
      </c>
      <c r="R277" s="2" t="str">
        <f>IF(db[[#This Row],[QTY/ CTN]]="","",SUBSTITUTE(SUBSTITUTE(SUBSTITUTE(db[[#This Row],[QTY/ CTN]]," ","_",2),"(",""),")","")&amp;"_")</f>
        <v>60 GRS_</v>
      </c>
      <c r="S277" s="2">
        <f>IF(db[[#This Row],[H_QTY/ CTN]]="","",SEARCH("_",db[[#This Row],[H_QTY/ CTN]]))</f>
        <v>7</v>
      </c>
      <c r="T277" s="2">
        <f>IF(db[[#This Row],[H_QTY/ CTN]]="","",LEN(db[[#This Row],[H_QTY/ CTN]]))</f>
        <v>7</v>
      </c>
      <c r="U277" s="41" t="str">
        <f>IF(db[[#This Row],[H_QTY/ CTN]]="","",LEFT(db[[#This Row],[H_QTY/ CTN]],db[[#This Row],[H_1]]-1))</f>
        <v>60 GRS</v>
      </c>
      <c r="V277" s="40" t="str">
        <f>IF(NOT(db[[#This Row],[H_1]]=db[[#This Row],[H_2]]),MID(db[[#This Row],[H_QTY/ CTN]],db[[#This Row],[H_1]]+1,db[[#This Row],[H_2]]-db[[#This Row],[H_1]]-1),"")</f>
        <v/>
      </c>
      <c r="W277" s="40" t="str">
        <f>IF(db[[#This Row],[QTY/ CTN B]]="","",LEFT(db[[#This Row],[QTY/ CTN B]],SEARCH(" ",db[[#This Row],[QTY/ CTN B]],1)-1))</f>
        <v>60</v>
      </c>
      <c r="X277" s="40" t="str">
        <f>IF(db[[#This Row],[QTY/ CTN B]]="","",RIGHT(db[[#This Row],[QTY/ CTN B]],LEN(db[[#This Row],[QTY/ CTN B]])-SEARCH(" ",db[[#This Row],[QTY/ CTN B]],1)))</f>
        <v>GRS</v>
      </c>
      <c r="Y277" s="40">
        <f>IF(db[[#This Row],[QTY/ CTN TG]]="",IF(db[[#This Row],[STN TG]]="","",12),LEFT(db[[#This Row],[QTY/ CTN TG]],SEARCH(" ",db[[#This Row],[QTY/ CTN TG]],1)-1))</f>
        <v>12</v>
      </c>
      <c r="Z2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77" s="40">
        <f>IF(db[[#This Row],[STN K]]="","",IF(db[[#This Row],[STN TG]]="LSN",12,""))</f>
        <v>12</v>
      </c>
      <c r="AB277" s="40" t="str">
        <f>IF(db[[#This Row],[STN TG]]="LSN","PCS","")</f>
        <v>PCS</v>
      </c>
      <c r="AC277" s="40">
        <f>db[[#This Row],[QTY B]]*IF(db[[#This Row],[QTY TG]]="",1,db[[#This Row],[QTY TG]])*IF(db[[#This Row],[QTY K]]="",1,db[[#This Row],[QTY K]])</f>
        <v>8640</v>
      </c>
      <c r="AD277" s="40" t="str">
        <f>IF(db[[#This Row],[STN K]]="",IF(db[[#This Row],[STN TG]]="",db[[#This Row],[STN B]],db[[#This Row],[STN TG]]),db[[#This Row],[STN K]])</f>
        <v>PCS</v>
      </c>
      <c r="AE277" s="40"/>
    </row>
    <row r="278" spans="1:31" ht="16.5" customHeight="1" x14ac:dyDescent="0.25">
      <c r="A278" s="40">
        <f t="shared" si="4"/>
        <v>277</v>
      </c>
      <c r="B278" s="95" t="str">
        <f>LOWER(SUBSTITUTE(SUBSTITUTE(SUBSTITUTE(SUBSTITUTE(SUBSTITUTE(SUBSTITUTE(SUBSTITUTE(SUBSTITUTE(db[[#This Row],[NB BM]]," ",),".",""),"-",""),"(",""),")",""),"/",""),"""",""),"+",""))</f>
        <v>binderclipjk105ptl</v>
      </c>
      <c r="C278" s="95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D278" s="95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E278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binderclipjk105ptl96drmartomoro</v>
      </c>
      <c r="F278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binderclip105ptljk96drm</v>
      </c>
      <c r="G278" s="95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binderclip105ptljkartomoro</v>
      </c>
      <c r="H278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binderclip105ptljk96drmartomoro</v>
      </c>
      <c r="I278" s="2" t="s">
        <v>6324</v>
      </c>
      <c r="J278" s="12" t="s">
        <v>3921</v>
      </c>
      <c r="K278" s="20" t="s">
        <v>3947</v>
      </c>
      <c r="L278" s="2" t="s">
        <v>1335</v>
      </c>
      <c r="M278" s="96" t="e">
        <f>IF(db[[#This Row],[NB NOTA_C]]="","",COUNTIF([2]!B_MSK[concat],db[[#This Row],[NB NOTA_C]]))</f>
        <v>#REF!</v>
      </c>
      <c r="N278" s="99" t="s">
        <v>1346</v>
      </c>
      <c r="O278" s="95" t="s">
        <v>3923</v>
      </c>
      <c r="P278" s="12" t="s">
        <v>2418</v>
      </c>
      <c r="Q278" s="5"/>
      <c r="R278" s="95" t="str">
        <f>IF(db[[#This Row],[QTY/ CTN]]="","",SUBSTITUTE(SUBSTITUTE(SUBSTITUTE(db[[#This Row],[QTY/ CTN]]," ","_",2),"(",""),")","")&amp;"_")</f>
        <v>96 DRM_</v>
      </c>
      <c r="S278" s="95">
        <f>IF(db[[#This Row],[H_QTY/ CTN]]="","",SEARCH("_",db[[#This Row],[H_QTY/ CTN]]))</f>
        <v>7</v>
      </c>
      <c r="T278" s="95">
        <f>IF(db[[#This Row],[H_QTY/ CTN]]="","",LEN(db[[#This Row],[H_QTY/ CTN]]))</f>
        <v>7</v>
      </c>
      <c r="U278" s="97" t="str">
        <f>IF(db[[#This Row],[H_QTY/ CTN]]="","",LEFT(db[[#This Row],[H_QTY/ CTN]],db[[#This Row],[H_1]]-1))</f>
        <v>96 DRM</v>
      </c>
      <c r="V278" s="97" t="str">
        <f>IF(NOT(db[[#This Row],[H_1]]=db[[#This Row],[H_2]]),MID(db[[#This Row],[H_QTY/ CTN]],db[[#This Row],[H_1]]+1,db[[#This Row],[H_2]]-db[[#This Row],[H_1]]-1),"")</f>
        <v/>
      </c>
      <c r="W278" s="40" t="str">
        <f>IF(db[[#This Row],[QTY/ CTN B]]="","",LEFT(db[[#This Row],[QTY/ CTN B]],SEARCH(" ",db[[#This Row],[QTY/ CTN B]],1)-1))</f>
        <v>96</v>
      </c>
      <c r="X278" s="40" t="str">
        <f>IF(db[[#This Row],[QTY/ CTN B]]="","",RIGHT(db[[#This Row],[QTY/ CTN B]],LEN(db[[#This Row],[QTY/ CTN B]])-SEARCH(" ",db[[#This Row],[QTY/ CTN B]],1)))</f>
        <v>DRM</v>
      </c>
      <c r="Y278" s="40" t="str">
        <f>IF(db[[#This Row],[QTY/ CTN TG]]="",IF(db[[#This Row],[STN TG]]="","",12),LEFT(db[[#This Row],[QTY/ CTN TG]],SEARCH(" ",db[[#This Row],[QTY/ CTN TG]],1)-1))</f>
        <v/>
      </c>
      <c r="Z2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8" s="40" t="str">
        <f>IF(db[[#This Row],[STN K]]="","",IF(db[[#This Row],[STN TG]]="LSN",12,""))</f>
        <v/>
      </c>
      <c r="AB278" s="40" t="str">
        <f>IF(db[[#This Row],[STN TG]]="LSN","PCS","")</f>
        <v/>
      </c>
      <c r="AC278" s="40">
        <f>db[[#This Row],[QTY B]]*IF(db[[#This Row],[QTY TG]]="",1,db[[#This Row],[QTY TG]])*IF(db[[#This Row],[QTY K]]="",1,db[[#This Row],[QTY K]])</f>
        <v>96</v>
      </c>
      <c r="AD278" s="40" t="str">
        <f>IF(db[[#This Row],[STN K]]="",IF(db[[#This Row],[STN TG]]="",db[[#This Row],[STN B]],db[[#This Row],[STN TG]]),db[[#This Row],[STN K]])</f>
        <v>DRM</v>
      </c>
      <c r="AE278" s="40"/>
    </row>
    <row r="279" spans="1:31" ht="16.5" customHeight="1" x14ac:dyDescent="0.25">
      <c r="A279" s="40">
        <f t="shared" si="4"/>
        <v>278</v>
      </c>
      <c r="B279" s="95" t="str">
        <f>LOWER(SUBSTITUTE(SUBSTITUTE(SUBSTITUTE(SUBSTITUTE(SUBSTITUTE(SUBSTITUTE(SUBSTITUTE(SUBSTITUTE(db[[#This Row],[NB BM]]," ",),".",""),"-",""),"(",""),")",""),"/",""),"""",""),"+",""))</f>
        <v>binderclipjk107cd</v>
      </c>
      <c r="C279" s="95" t="str">
        <f>LOWER(SUBSTITUTE(SUBSTITUTE(SUBSTITUTE(SUBSTITUTE(SUBSTITUTE(SUBSTITUTE(SUBSTITUTE(SUBSTITUTE(SUBSTITUTE(db[[#This Row],[NB NOTA]]," ",),".",""),"-",""),"(",""),")",""),",",""),"/",""),"""",""),"+",""))</f>
        <v>binderclip107cdjk</v>
      </c>
      <c r="D279" s="95" t="str">
        <f>LOWER(SUBSTITUTE(SUBSTITUTE(SUBSTITUTE(SUBSTITUTE(SUBSTITUTE(SUBSTITUTE(SUBSTITUTE(SUBSTITUTE(SUBSTITUTE(db[[#This Row],[NB PAJAK]]," ",""),"-",""),"(",""),")",""),".",""),",",""),"/",""),"""",""),"+",""))</f>
        <v>binderclipjoykono107cdisi40pc</v>
      </c>
      <c r="E279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binderclipjk107cd96drm40pcsartomoro</v>
      </c>
      <c r="F279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binderclip107cdjk96drm40pcs</v>
      </c>
      <c r="G279" s="95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binderclip107cdjkartomoro</v>
      </c>
      <c r="H279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binderclip107cdjk96drm40pcsartomoro</v>
      </c>
      <c r="I279" s="2" t="s">
        <v>6769</v>
      </c>
      <c r="J279" s="2" t="s">
        <v>6767</v>
      </c>
      <c r="K279" s="1" t="s">
        <v>6768</v>
      </c>
      <c r="L279" s="2" t="s">
        <v>1335</v>
      </c>
      <c r="M279" s="96" t="e">
        <f>IF(db[[#This Row],[NB NOTA_C]]="","",COUNTIF([2]!B_MSK[concat],db[[#This Row],[NB NOTA_C]]))</f>
        <v>#REF!</v>
      </c>
      <c r="N279" s="99" t="s">
        <v>1346</v>
      </c>
      <c r="O279" s="5" t="s">
        <v>6770</v>
      </c>
      <c r="P279" s="2" t="s">
        <v>2418</v>
      </c>
      <c r="Q279" s="5" t="s">
        <v>6771</v>
      </c>
      <c r="R279" s="95" t="str">
        <f>IF(db[[#This Row],[QTY/ CTN]]="","",SUBSTITUTE(SUBSTITUTE(SUBSTITUTE(db[[#This Row],[QTY/ CTN]]," ","_",2),"(",""),")","")&amp;"_")</f>
        <v>96 DRM_40 PCS_</v>
      </c>
      <c r="S279" s="95">
        <f>IF(db[[#This Row],[H_QTY/ CTN]]="","",SEARCH("_",db[[#This Row],[H_QTY/ CTN]]))</f>
        <v>7</v>
      </c>
      <c r="T279" s="95">
        <f>IF(db[[#This Row],[H_QTY/ CTN]]="","",LEN(db[[#This Row],[H_QTY/ CTN]]))</f>
        <v>14</v>
      </c>
      <c r="U279" s="97" t="str">
        <f>IF(db[[#This Row],[H_QTY/ CTN]]="","",LEFT(db[[#This Row],[H_QTY/ CTN]],db[[#This Row],[H_1]]-1))</f>
        <v>96 DRM</v>
      </c>
      <c r="V279" s="97" t="str">
        <f>IF(NOT(db[[#This Row],[H_1]]=db[[#This Row],[H_2]]),MID(db[[#This Row],[H_QTY/ CTN]],db[[#This Row],[H_1]]+1,db[[#This Row],[H_2]]-db[[#This Row],[H_1]]-1),"")</f>
        <v>40 PCS</v>
      </c>
      <c r="W279" s="40" t="str">
        <f>IF(db[[#This Row],[QTY/ CTN B]]="","",LEFT(db[[#This Row],[QTY/ CTN B]],SEARCH(" ",db[[#This Row],[QTY/ CTN B]],1)-1))</f>
        <v>96</v>
      </c>
      <c r="X279" s="40" t="str">
        <f>IF(db[[#This Row],[QTY/ CTN B]]="","",RIGHT(db[[#This Row],[QTY/ CTN B]],LEN(db[[#This Row],[QTY/ CTN B]])-SEARCH(" ",db[[#This Row],[QTY/ CTN B]],1)))</f>
        <v>DRM</v>
      </c>
      <c r="Y279" s="40" t="str">
        <f>IF(db[[#This Row],[QTY/ CTN TG]]="",IF(db[[#This Row],[STN TG]]="","",12),LEFT(db[[#This Row],[QTY/ CTN TG]],SEARCH(" ",db[[#This Row],[QTY/ CTN TG]],1)-1))</f>
        <v>40</v>
      </c>
      <c r="Z2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9" s="40" t="str">
        <f>IF(db[[#This Row],[STN K]]="","",IF(db[[#This Row],[STN TG]]="LSN",12,""))</f>
        <v/>
      </c>
      <c r="AB279" s="40" t="str">
        <f>IF(db[[#This Row],[STN TG]]="LSN","PCS","")</f>
        <v/>
      </c>
      <c r="AC279" s="40">
        <f>db[[#This Row],[QTY B]]*IF(db[[#This Row],[QTY TG]]="",1,db[[#This Row],[QTY TG]])*IF(db[[#This Row],[QTY K]]="",1,db[[#This Row],[QTY K]])</f>
        <v>3840</v>
      </c>
      <c r="AD279" s="40" t="str">
        <f>IF(db[[#This Row],[STN K]]="",IF(db[[#This Row],[STN TG]]="",db[[#This Row],[STN B]],db[[#This Row],[STN TG]]),db[[#This Row],[STN K]])</f>
        <v>PCS</v>
      </c>
      <c r="AE279" s="40"/>
    </row>
    <row r="280" spans="1:31" ht="16.5" customHeight="1" x14ac:dyDescent="0.25">
      <c r="A280" s="40">
        <f t="shared" si="4"/>
        <v>279</v>
      </c>
      <c r="B280" s="6" t="str">
        <f>LOWER(SUBSTITUTE(SUBSTITUTE(SUBSTITUTE(SUBSTITUTE(SUBSTITUTE(SUBSTITUTE(SUBSTITUTE(SUBSTITUTE(db[[#This Row],[NB BM]]," ",),".",""),"-",""),"(",""),")",""),"/",""),"""",""),"+",""))</f>
        <v>binderclipjk107</v>
      </c>
      <c r="C280" s="6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D280" s="6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E280" s="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binderclipjk10750grsartomoro</v>
      </c>
      <c r="F280" s="6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binderclip107jk50grs</v>
      </c>
      <c r="G280" s="6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binderclip107jkartomoro</v>
      </c>
      <c r="H280" s="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binderclip107jk50grsartomoro</v>
      </c>
      <c r="I280" s="6" t="s">
        <v>6325</v>
      </c>
      <c r="J280" s="6" t="s">
        <v>53</v>
      </c>
      <c r="K280" s="14" t="s">
        <v>54</v>
      </c>
      <c r="L280" s="2" t="s">
        <v>1335</v>
      </c>
      <c r="M280" s="34" t="e">
        <f>IF(db[[#This Row],[NB NOTA_C]]="","",COUNTIF([2]!B_MSK[concat],db[[#This Row],[NB NOTA_C]]))</f>
        <v>#REF!</v>
      </c>
      <c r="N280" s="14" t="s">
        <v>1346</v>
      </c>
      <c r="O280" s="2" t="s">
        <v>1401</v>
      </c>
      <c r="P280" s="2" t="s">
        <v>2418</v>
      </c>
      <c r="Q280" s="2" t="s">
        <v>5170</v>
      </c>
      <c r="R280" s="2" t="str">
        <f>IF(db[[#This Row],[QTY/ CTN]]="","",SUBSTITUTE(SUBSTITUTE(SUBSTITUTE(db[[#This Row],[QTY/ CTN]]," ","_",2),"(",""),")","")&amp;"_")</f>
        <v>50 GRS_</v>
      </c>
      <c r="S280" s="2">
        <f>IF(db[[#This Row],[H_QTY/ CTN]]="","",SEARCH("_",db[[#This Row],[H_QTY/ CTN]]))</f>
        <v>7</v>
      </c>
      <c r="T280" s="2">
        <f>IF(db[[#This Row],[H_QTY/ CTN]]="","",LEN(db[[#This Row],[H_QTY/ CTN]]))</f>
        <v>7</v>
      </c>
      <c r="U280" s="41" t="str">
        <f>IF(db[[#This Row],[H_QTY/ CTN]]="","",LEFT(db[[#This Row],[H_QTY/ CTN]],db[[#This Row],[H_1]]-1))</f>
        <v>50 GRS</v>
      </c>
      <c r="V280" s="40" t="str">
        <f>IF(NOT(db[[#This Row],[H_1]]=db[[#This Row],[H_2]]),MID(db[[#This Row],[H_QTY/ CTN]],db[[#This Row],[H_1]]+1,db[[#This Row],[H_2]]-db[[#This Row],[H_1]]-1),"")</f>
        <v/>
      </c>
      <c r="W280" s="40" t="str">
        <f>IF(db[[#This Row],[QTY/ CTN B]]="","",LEFT(db[[#This Row],[QTY/ CTN B]],SEARCH(" ",db[[#This Row],[QTY/ CTN B]],1)-1))</f>
        <v>50</v>
      </c>
      <c r="X280" s="40" t="str">
        <f>IF(db[[#This Row],[QTY/ CTN B]]="","",RIGHT(db[[#This Row],[QTY/ CTN B]],LEN(db[[#This Row],[QTY/ CTN B]])-SEARCH(" ",db[[#This Row],[QTY/ CTN B]],1)))</f>
        <v>GRS</v>
      </c>
      <c r="Y280" s="40">
        <f>IF(db[[#This Row],[QTY/ CTN TG]]="",IF(db[[#This Row],[STN TG]]="","",12),LEFT(db[[#This Row],[QTY/ CTN TG]],SEARCH(" ",db[[#This Row],[QTY/ CTN TG]],1)-1))</f>
        <v>12</v>
      </c>
      <c r="Z2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80" s="40">
        <f>IF(db[[#This Row],[STN K]]="","",IF(db[[#This Row],[STN TG]]="LSN",12,""))</f>
        <v>12</v>
      </c>
      <c r="AB280" s="40" t="str">
        <f>IF(db[[#This Row],[STN TG]]="LSN","PCS","")</f>
        <v>PCS</v>
      </c>
      <c r="AC280" s="40">
        <f>db[[#This Row],[QTY B]]*IF(db[[#This Row],[QTY TG]]="",1,db[[#This Row],[QTY TG]])*IF(db[[#This Row],[QTY K]]="",1,db[[#This Row],[QTY K]])</f>
        <v>7200</v>
      </c>
      <c r="AD280" s="40" t="str">
        <f>IF(db[[#This Row],[STN K]]="",IF(db[[#This Row],[STN TG]]="",db[[#This Row],[STN B]],db[[#This Row],[STN TG]]),db[[#This Row],[STN K]])</f>
        <v>PCS</v>
      </c>
      <c r="AE280" s="40"/>
    </row>
    <row r="281" spans="1:31" ht="16.5" customHeight="1" x14ac:dyDescent="0.25">
      <c r="A281" s="40">
        <f t="shared" si="4"/>
        <v>280</v>
      </c>
      <c r="B281" s="95" t="str">
        <f>LOWER(SUBSTITUTE(SUBSTITUTE(SUBSTITUTE(SUBSTITUTE(SUBSTITUTE(SUBSTITUTE(SUBSTITUTE(SUBSTITUTE(db[[#This Row],[NB BM]]," ",),".",""),"-",""),"(",""),")",""),"/",""),"""",""),"+",""))</f>
        <v>binderclipjk107fc2</v>
      </c>
      <c r="C281" s="95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D281" s="95" t="str">
        <f>LOWER(SUBSTITUTE(SUBSTITUTE(SUBSTITUTE(SUBSTITUTE(SUBSTITUTE(SUBSTITUTE(SUBSTITUTE(SUBSTITUTE(SUBSTITUTE(db[[#This Row],[NB PAJAK]]," ",""),"-",""),"(",""),")",""),".",""),",",""),"/",""),"""",""),"+",""))</f>
        <v>binderclipjoykono107fc2isi40pc</v>
      </c>
      <c r="E281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binderclipjk107fc296drmartomoro</v>
      </c>
      <c r="F281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binderclip107fc2jk96drm</v>
      </c>
      <c r="G281" s="95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binderclip107fc2jkartomoro</v>
      </c>
      <c r="H281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binderclip107fc2jk96drmartomoro</v>
      </c>
      <c r="I281" s="2" t="s">
        <v>6326</v>
      </c>
      <c r="J281" s="12" t="s">
        <v>3922</v>
      </c>
      <c r="K281" s="1" t="s">
        <v>4751</v>
      </c>
      <c r="L281" s="2" t="s">
        <v>1335</v>
      </c>
      <c r="M281" s="96" t="e">
        <f>IF(db[[#This Row],[NB NOTA_C]]="","",COUNTIF([2]!B_MSK[concat],db[[#This Row],[NB NOTA_C]]))</f>
        <v>#REF!</v>
      </c>
      <c r="N281" s="99" t="s">
        <v>1346</v>
      </c>
      <c r="O281" s="95" t="s">
        <v>3923</v>
      </c>
      <c r="P281" s="12" t="s">
        <v>2418</v>
      </c>
      <c r="Q281" s="95"/>
      <c r="R281" s="95" t="str">
        <f>IF(db[[#This Row],[QTY/ CTN]]="","",SUBSTITUTE(SUBSTITUTE(SUBSTITUTE(db[[#This Row],[QTY/ CTN]]," ","_",2),"(",""),")","")&amp;"_")</f>
        <v>96 DRM_</v>
      </c>
      <c r="S281" s="95">
        <f>IF(db[[#This Row],[H_QTY/ CTN]]="","",SEARCH("_",db[[#This Row],[H_QTY/ CTN]]))</f>
        <v>7</v>
      </c>
      <c r="T281" s="95">
        <f>IF(db[[#This Row],[H_QTY/ CTN]]="","",LEN(db[[#This Row],[H_QTY/ CTN]]))</f>
        <v>7</v>
      </c>
      <c r="U281" s="97" t="str">
        <f>IF(db[[#This Row],[H_QTY/ CTN]]="","",LEFT(db[[#This Row],[H_QTY/ CTN]],db[[#This Row],[H_1]]-1))</f>
        <v>96 DRM</v>
      </c>
      <c r="V281" s="97" t="str">
        <f>IF(NOT(db[[#This Row],[H_1]]=db[[#This Row],[H_2]]),MID(db[[#This Row],[H_QTY/ CTN]],db[[#This Row],[H_1]]+1,db[[#This Row],[H_2]]-db[[#This Row],[H_1]]-1),"")</f>
        <v/>
      </c>
      <c r="W281" s="40" t="str">
        <f>IF(db[[#This Row],[QTY/ CTN B]]="","",LEFT(db[[#This Row],[QTY/ CTN B]],SEARCH(" ",db[[#This Row],[QTY/ CTN B]],1)-1))</f>
        <v>96</v>
      </c>
      <c r="X281" s="40" t="str">
        <f>IF(db[[#This Row],[QTY/ CTN B]]="","",RIGHT(db[[#This Row],[QTY/ CTN B]],LEN(db[[#This Row],[QTY/ CTN B]])-SEARCH(" ",db[[#This Row],[QTY/ CTN B]],1)))</f>
        <v>DRM</v>
      </c>
      <c r="Y281" s="40" t="str">
        <f>IF(db[[#This Row],[QTY/ CTN TG]]="",IF(db[[#This Row],[STN TG]]="","",12),LEFT(db[[#This Row],[QTY/ CTN TG]],SEARCH(" ",db[[#This Row],[QTY/ CTN TG]],1)-1))</f>
        <v/>
      </c>
      <c r="Z2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1" s="40" t="str">
        <f>IF(db[[#This Row],[STN K]]="","",IF(db[[#This Row],[STN TG]]="LSN",12,""))</f>
        <v/>
      </c>
      <c r="AB281" s="40" t="str">
        <f>IF(db[[#This Row],[STN TG]]="LSN","PCS","")</f>
        <v/>
      </c>
      <c r="AC281" s="40">
        <f>db[[#This Row],[QTY B]]*IF(db[[#This Row],[QTY TG]]="",1,db[[#This Row],[QTY TG]])*IF(db[[#This Row],[QTY K]]="",1,db[[#This Row],[QTY K]])</f>
        <v>96</v>
      </c>
      <c r="AD281" s="40" t="str">
        <f>IF(db[[#This Row],[STN K]]="",IF(db[[#This Row],[STN TG]]="",db[[#This Row],[STN B]],db[[#This Row],[STN TG]]),db[[#This Row],[STN K]])</f>
        <v>DRM</v>
      </c>
      <c r="AE281" s="40"/>
    </row>
    <row r="282" spans="1:31" ht="16.5" customHeight="1" x14ac:dyDescent="0.25">
      <c r="A282" s="78">
        <f t="shared" si="4"/>
        <v>281</v>
      </c>
      <c r="B282" s="79" t="str">
        <f>LOWER(SUBSTITUTE(SUBSTITUTE(SUBSTITUTE(SUBSTITUTE(SUBSTITUTE(SUBSTITUTE(SUBSTITUTE(SUBSTITUTE(db[[#This Row],[NB BM]]," ",),".",""),"-",""),"(",""),")",""),"/",""),"""",""),"+",""))</f>
        <v>binderclipjk111co</v>
      </c>
      <c r="C282" s="79" t="str">
        <f>LOWER(SUBSTITUTE(SUBSTITUTE(SUBSTITUTE(SUBSTITUTE(SUBSTITUTE(SUBSTITUTE(SUBSTITUTE(SUBSTITUTE(SUBSTITUTE(db[[#This Row],[NB NOTA]]," ",),".",""),"-",""),"(",""),")",""),",",""),"/",""),"""",""),"+",""))</f>
        <v>binderclip111cdjk</v>
      </c>
      <c r="D282" s="79" t="str">
        <f>LOWER(SUBSTITUTE(SUBSTITUTE(SUBSTITUTE(SUBSTITUTE(SUBSTITUTE(SUBSTITUTE(SUBSTITUTE(SUBSTITUTE(SUBSTITUTE(db[[#This Row],[NB PAJAK]]," ",""),"-",""),"(",""),")",""),".",""),",",""),"/",""),"""",""),"+",""))</f>
        <v>binderclipjoyko111co</v>
      </c>
      <c r="E282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binderclipjk111co48drmartomoro</v>
      </c>
      <c r="F282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binderclip111cdjk48drm</v>
      </c>
      <c r="G282" s="79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binderclip111cdjkartomoro</v>
      </c>
      <c r="H282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binderclip111cdjk48drmartomoro</v>
      </c>
      <c r="I282" s="70" t="s">
        <v>7700</v>
      </c>
      <c r="J282" s="70" t="s">
        <v>7686</v>
      </c>
      <c r="K282" s="71" t="s">
        <v>7701</v>
      </c>
      <c r="L282" s="70" t="s">
        <v>1335</v>
      </c>
      <c r="M282" s="80" t="e">
        <f>IF(db[[#This Row],[NB NOTA_C]]="","",COUNTIF([2]!B_MSK[concat],db[[#This Row],[NB NOTA_C]]))</f>
        <v>#REF!</v>
      </c>
      <c r="N282" s="81" t="s">
        <v>7697</v>
      </c>
      <c r="O282" s="79" t="s">
        <v>7698</v>
      </c>
      <c r="P282" s="70"/>
      <c r="Q282" s="79"/>
      <c r="R282" s="79" t="str">
        <f>IF(db[[#This Row],[QTY/ CTN]]="","",SUBSTITUTE(SUBSTITUTE(SUBSTITUTE(db[[#This Row],[QTY/ CTN]]," ","_",2),"(",""),")","")&amp;"_")</f>
        <v>48 DRM_</v>
      </c>
      <c r="S282" s="79">
        <f>IF(db[[#This Row],[H_QTY/ CTN]]="","",SEARCH("_",db[[#This Row],[H_QTY/ CTN]]))</f>
        <v>7</v>
      </c>
      <c r="T282" s="79">
        <f>IF(db[[#This Row],[H_QTY/ CTN]]="","",LEN(db[[#This Row],[H_QTY/ CTN]]))</f>
        <v>7</v>
      </c>
      <c r="U282" s="78" t="str">
        <f>IF(db[[#This Row],[H_QTY/ CTN]]="","",LEFT(db[[#This Row],[H_QTY/ CTN]],db[[#This Row],[H_1]]-1))</f>
        <v>48 DRM</v>
      </c>
      <c r="V282" s="78" t="str">
        <f>IF(NOT(db[[#This Row],[H_1]]=db[[#This Row],[H_2]]),MID(db[[#This Row],[H_QTY/ CTN]],db[[#This Row],[H_1]]+1,db[[#This Row],[H_2]]-db[[#This Row],[H_1]]-1),"")</f>
        <v/>
      </c>
      <c r="W282" s="78" t="str">
        <f>IF(db[[#This Row],[QTY/ CTN B]]="","",LEFT(db[[#This Row],[QTY/ CTN B]],SEARCH(" ",db[[#This Row],[QTY/ CTN B]],1)-1))</f>
        <v>48</v>
      </c>
      <c r="X282" s="78" t="str">
        <f>IF(db[[#This Row],[QTY/ CTN B]]="","",RIGHT(db[[#This Row],[QTY/ CTN B]],LEN(db[[#This Row],[QTY/ CTN B]])-SEARCH(" ",db[[#This Row],[QTY/ CTN B]],1)))</f>
        <v>DRM</v>
      </c>
      <c r="Y282" s="78" t="str">
        <f>IF(db[[#This Row],[QTY/ CTN TG]]="",IF(db[[#This Row],[STN TG]]="","",12),LEFT(db[[#This Row],[QTY/ CTN TG]],SEARCH(" ",db[[#This Row],[QTY/ CTN TG]],1)-1))</f>
        <v/>
      </c>
      <c r="Z282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2" s="78" t="str">
        <f>IF(db[[#This Row],[STN K]]="","",IF(db[[#This Row],[STN TG]]="LSN",12,""))</f>
        <v/>
      </c>
      <c r="AB282" s="78" t="str">
        <f>IF(db[[#This Row],[STN TG]]="LSN","PCS","")</f>
        <v/>
      </c>
      <c r="AC282" s="78">
        <f>db[[#This Row],[QTY B]]*IF(db[[#This Row],[QTY TG]]="",1,db[[#This Row],[QTY TG]])*IF(db[[#This Row],[QTY K]]="",1,db[[#This Row],[QTY K]])</f>
        <v>48</v>
      </c>
      <c r="AD282" s="78" t="str">
        <f>IF(db[[#This Row],[STN K]]="",IF(db[[#This Row],[STN TG]]="",db[[#This Row],[STN B]],db[[#This Row],[STN TG]]),db[[#This Row],[STN K]])</f>
        <v>DRM</v>
      </c>
      <c r="AE282" s="78"/>
    </row>
    <row r="283" spans="1:31" ht="16.5" customHeight="1" x14ac:dyDescent="0.25">
      <c r="A283" s="40">
        <f t="shared" si="4"/>
        <v>282</v>
      </c>
      <c r="B283" s="2" t="str">
        <f>LOWER(SUBSTITUTE(SUBSTITUTE(SUBSTITUTE(SUBSTITUTE(SUBSTITUTE(SUBSTITUTE(SUBSTITUTE(SUBSTITUTE(db[[#This Row],[NB BM]]," ",),".",""),"-",""),"(",""),")",""),"/",""),"""",""),"+",""))</f>
        <v>binderclipjk111</v>
      </c>
      <c r="C283" s="2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D283" s="2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E28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binderclipjk11130grsartomoro</v>
      </c>
      <c r="F28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binderclip111jk30grs</v>
      </c>
      <c r="G283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binderclip111jkartomoro</v>
      </c>
      <c r="H28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binderclip111jk30grsartomoro</v>
      </c>
      <c r="I283" s="2" t="s">
        <v>6327</v>
      </c>
      <c r="J283" s="2" t="s">
        <v>55</v>
      </c>
      <c r="K283" s="1" t="s">
        <v>56</v>
      </c>
      <c r="L283" s="2" t="s">
        <v>1335</v>
      </c>
      <c r="M283" s="34" t="e">
        <f>IF(db[[#This Row],[NB NOTA_C]]="","",COUNTIF([2]!B_MSK[concat],db[[#This Row],[NB NOTA_C]]))</f>
        <v>#REF!</v>
      </c>
      <c r="N283" s="14" t="s">
        <v>1346</v>
      </c>
      <c r="O283" s="2" t="s">
        <v>1402</v>
      </c>
      <c r="P283" s="2" t="s">
        <v>2418</v>
      </c>
      <c r="R283" s="2" t="str">
        <f>IF(db[[#This Row],[QTY/ CTN]]="","",SUBSTITUTE(SUBSTITUTE(SUBSTITUTE(db[[#This Row],[QTY/ CTN]]," ","_",2),"(",""),")","")&amp;"_")</f>
        <v>30 GRS_</v>
      </c>
      <c r="S283" s="2">
        <f>IF(db[[#This Row],[H_QTY/ CTN]]="","",SEARCH("_",db[[#This Row],[H_QTY/ CTN]]))</f>
        <v>7</v>
      </c>
      <c r="T283" s="2">
        <f>IF(db[[#This Row],[H_QTY/ CTN]]="","",LEN(db[[#This Row],[H_QTY/ CTN]]))</f>
        <v>7</v>
      </c>
      <c r="U283" s="41" t="str">
        <f>IF(db[[#This Row],[H_QTY/ CTN]]="","",LEFT(db[[#This Row],[H_QTY/ CTN]],db[[#This Row],[H_1]]-1))</f>
        <v>30 GRS</v>
      </c>
      <c r="V283" s="40" t="str">
        <f>IF(NOT(db[[#This Row],[H_1]]=db[[#This Row],[H_2]]),MID(db[[#This Row],[H_QTY/ CTN]],db[[#This Row],[H_1]]+1,db[[#This Row],[H_2]]-db[[#This Row],[H_1]]-1),"")</f>
        <v/>
      </c>
      <c r="W283" s="40" t="str">
        <f>IF(db[[#This Row],[QTY/ CTN B]]="","",LEFT(db[[#This Row],[QTY/ CTN B]],SEARCH(" ",db[[#This Row],[QTY/ CTN B]],1)-1))</f>
        <v>30</v>
      </c>
      <c r="X283" s="40" t="str">
        <f>IF(db[[#This Row],[QTY/ CTN B]]="","",RIGHT(db[[#This Row],[QTY/ CTN B]],LEN(db[[#This Row],[QTY/ CTN B]])-SEARCH(" ",db[[#This Row],[QTY/ CTN B]],1)))</f>
        <v>GRS</v>
      </c>
      <c r="Y283" s="40">
        <f>IF(db[[#This Row],[QTY/ CTN TG]]="",IF(db[[#This Row],[STN TG]]="","",12),LEFT(db[[#This Row],[QTY/ CTN TG]],SEARCH(" ",db[[#This Row],[QTY/ CTN TG]],1)-1))</f>
        <v>12</v>
      </c>
      <c r="Z2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83" s="40">
        <f>IF(db[[#This Row],[STN K]]="","",IF(db[[#This Row],[STN TG]]="LSN",12,""))</f>
        <v>12</v>
      </c>
      <c r="AB283" s="40" t="str">
        <f>IF(db[[#This Row],[STN TG]]="LSN","PCS","")</f>
        <v>PCS</v>
      </c>
      <c r="AC283" s="40">
        <f>db[[#This Row],[QTY B]]*IF(db[[#This Row],[QTY TG]]="",1,db[[#This Row],[QTY TG]])*IF(db[[#This Row],[QTY K]]="",1,db[[#This Row],[QTY K]])</f>
        <v>4320</v>
      </c>
      <c r="AD283" s="40" t="str">
        <f>IF(db[[#This Row],[STN K]]="",IF(db[[#This Row],[STN TG]]="",db[[#This Row],[STN B]],db[[#This Row],[STN TG]]),db[[#This Row],[STN K]])</f>
        <v>PCS</v>
      </c>
      <c r="AE283" s="40"/>
    </row>
    <row r="284" spans="1:31" ht="16.5" customHeight="1" x14ac:dyDescent="0.25">
      <c r="A284" s="40">
        <f t="shared" si="4"/>
        <v>283</v>
      </c>
      <c r="B284" s="2" t="str">
        <f>LOWER(SUBSTITUTE(SUBSTITUTE(SUBSTITUTE(SUBSTITUTE(SUBSTITUTE(SUBSTITUTE(SUBSTITUTE(SUBSTITUTE(db[[#This Row],[NB BM]]," ",),".",""),"-",""),"(",""),")",""),"/",""),"""",""),"+",""))</f>
        <v>binderclipjk155</v>
      </c>
      <c r="C284" s="2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D284" s="2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E28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binderclipjk15520grsartomoro</v>
      </c>
      <c r="F28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binderclip155jk20grs</v>
      </c>
      <c r="G284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binderclip155jkartomoro</v>
      </c>
      <c r="H28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binderclip155jk20grsartomoro</v>
      </c>
      <c r="I284" s="2" t="s">
        <v>6328</v>
      </c>
      <c r="J284" s="2" t="s">
        <v>57</v>
      </c>
      <c r="K284" s="1" t="s">
        <v>58</v>
      </c>
      <c r="L284" s="2" t="s">
        <v>1335</v>
      </c>
      <c r="M284" s="34" t="e">
        <f>IF(db[[#This Row],[NB NOTA_C]]="","",COUNTIF([2]!B_MSK[concat],db[[#This Row],[NB NOTA_C]]))</f>
        <v>#REF!</v>
      </c>
      <c r="N284" s="14" t="s">
        <v>1346</v>
      </c>
      <c r="O284" s="2" t="s">
        <v>1403</v>
      </c>
      <c r="P284" s="2" t="s">
        <v>2418</v>
      </c>
      <c r="Q284" s="2" t="s">
        <v>4557</v>
      </c>
      <c r="R284" s="2" t="str">
        <f>IF(db[[#This Row],[QTY/ CTN]]="","",SUBSTITUTE(SUBSTITUTE(SUBSTITUTE(db[[#This Row],[QTY/ CTN]]," ","_",2),"(",""),")","")&amp;"_")</f>
        <v>20 GRS_</v>
      </c>
      <c r="S284" s="2">
        <f>IF(db[[#This Row],[H_QTY/ CTN]]="","",SEARCH("_",db[[#This Row],[H_QTY/ CTN]]))</f>
        <v>7</v>
      </c>
      <c r="T284" s="2">
        <f>IF(db[[#This Row],[H_QTY/ CTN]]="","",LEN(db[[#This Row],[H_QTY/ CTN]]))</f>
        <v>7</v>
      </c>
      <c r="U284" s="41" t="str">
        <f>IF(db[[#This Row],[H_QTY/ CTN]]="","",LEFT(db[[#This Row],[H_QTY/ CTN]],db[[#This Row],[H_1]]-1))</f>
        <v>20 GRS</v>
      </c>
      <c r="V284" s="40" t="str">
        <f>IF(NOT(db[[#This Row],[H_1]]=db[[#This Row],[H_2]]),MID(db[[#This Row],[H_QTY/ CTN]],db[[#This Row],[H_1]]+1,db[[#This Row],[H_2]]-db[[#This Row],[H_1]]-1),"")</f>
        <v/>
      </c>
      <c r="W284" s="40" t="str">
        <f>IF(db[[#This Row],[QTY/ CTN B]]="","",LEFT(db[[#This Row],[QTY/ CTN B]],SEARCH(" ",db[[#This Row],[QTY/ CTN B]],1)-1))</f>
        <v>20</v>
      </c>
      <c r="X284" s="40" t="str">
        <f>IF(db[[#This Row],[QTY/ CTN B]]="","",RIGHT(db[[#This Row],[QTY/ CTN B]],LEN(db[[#This Row],[QTY/ CTN B]])-SEARCH(" ",db[[#This Row],[QTY/ CTN B]],1)))</f>
        <v>GRS</v>
      </c>
      <c r="Y284" s="40">
        <f>IF(db[[#This Row],[QTY/ CTN TG]]="",IF(db[[#This Row],[STN TG]]="","",12),LEFT(db[[#This Row],[QTY/ CTN TG]],SEARCH(" ",db[[#This Row],[QTY/ CTN TG]],1)-1))</f>
        <v>12</v>
      </c>
      <c r="Z2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84" s="40">
        <f>IF(db[[#This Row],[STN K]]="","",IF(db[[#This Row],[STN TG]]="LSN",12,""))</f>
        <v>12</v>
      </c>
      <c r="AB284" s="40" t="str">
        <f>IF(db[[#This Row],[STN TG]]="LSN","PCS","")</f>
        <v>PCS</v>
      </c>
      <c r="AC284" s="40">
        <f>db[[#This Row],[QTY B]]*IF(db[[#This Row],[QTY TG]]="",1,db[[#This Row],[QTY TG]])*IF(db[[#This Row],[QTY K]]="",1,db[[#This Row],[QTY K]])</f>
        <v>2880</v>
      </c>
      <c r="AD284" s="40" t="str">
        <f>IF(db[[#This Row],[STN K]]="",IF(db[[#This Row],[STN TG]]="",db[[#This Row],[STN B]],db[[#This Row],[STN TG]]),db[[#This Row],[STN K]])</f>
        <v>PCS</v>
      </c>
      <c r="AE284" s="40"/>
    </row>
    <row r="285" spans="1:31" ht="16.5" customHeight="1" x14ac:dyDescent="0.25">
      <c r="A285" s="40">
        <f t="shared" si="4"/>
        <v>284</v>
      </c>
      <c r="B285" s="2" t="str">
        <f>LOWER(SUBSTITUTE(SUBSTITUTE(SUBSTITUTE(SUBSTITUTE(SUBSTITUTE(SUBSTITUTE(SUBSTITUTE(SUBSTITUTE(db[[#This Row],[NB BM]]," ",),".",""),"-",""),"(",""),")",""),"/",""),"""",""),"+",""))</f>
        <v>binderclipjk200cd</v>
      </c>
      <c r="C285" s="2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D285" s="2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E28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binderclipjk200cd24drm24pcsartomoro</v>
      </c>
      <c r="F28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binderclip200cdjk24drm24pcs</v>
      </c>
      <c r="G285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binderclip200cdjkartomoro</v>
      </c>
      <c r="H28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binderclip200cdjk24drm24pcsartomoro</v>
      </c>
      <c r="I285" s="2" t="s">
        <v>6330</v>
      </c>
      <c r="J285" s="2" t="s">
        <v>59</v>
      </c>
      <c r="K285" s="14" t="s">
        <v>60</v>
      </c>
      <c r="L285" s="2" t="s">
        <v>1335</v>
      </c>
      <c r="M285" s="34" t="e">
        <f>IF(db[[#This Row],[NB NOTA_C]]="","",COUNTIF([2]!B_MSK[concat],db[[#This Row],[NB NOTA_C]]))</f>
        <v>#REF!</v>
      </c>
      <c r="N285" s="14" t="s">
        <v>1346</v>
      </c>
      <c r="O285" s="2" t="s">
        <v>1405</v>
      </c>
      <c r="P285" s="2" t="s">
        <v>2418</v>
      </c>
      <c r="R285" s="2" t="str">
        <f>IF(db[[#This Row],[QTY/ CTN]]="","",SUBSTITUTE(SUBSTITUTE(SUBSTITUTE(db[[#This Row],[QTY/ CTN]]," ","_",2),"(",""),")","")&amp;"_")</f>
        <v>24 DRM_24 PCS_</v>
      </c>
      <c r="S285" s="2">
        <f>IF(db[[#This Row],[H_QTY/ CTN]]="","",SEARCH("_",db[[#This Row],[H_QTY/ CTN]]))</f>
        <v>7</v>
      </c>
      <c r="T285" s="2">
        <f>IF(db[[#This Row],[H_QTY/ CTN]]="","",LEN(db[[#This Row],[H_QTY/ CTN]]))</f>
        <v>14</v>
      </c>
      <c r="U285" s="41" t="str">
        <f>IF(db[[#This Row],[H_QTY/ CTN]]="","",LEFT(db[[#This Row],[H_QTY/ CTN]],db[[#This Row],[H_1]]-1))</f>
        <v>24 DRM</v>
      </c>
      <c r="V285" s="40" t="str">
        <f>IF(NOT(db[[#This Row],[H_1]]=db[[#This Row],[H_2]]),MID(db[[#This Row],[H_QTY/ CTN]],db[[#This Row],[H_1]]+1,db[[#This Row],[H_2]]-db[[#This Row],[H_1]]-1),"")</f>
        <v>24 PCS</v>
      </c>
      <c r="W285" s="40" t="str">
        <f>IF(db[[#This Row],[QTY/ CTN B]]="","",LEFT(db[[#This Row],[QTY/ CTN B]],SEARCH(" ",db[[#This Row],[QTY/ CTN B]],1)-1))</f>
        <v>24</v>
      </c>
      <c r="X285" s="40" t="str">
        <f>IF(db[[#This Row],[QTY/ CTN B]]="","",RIGHT(db[[#This Row],[QTY/ CTN B]],LEN(db[[#This Row],[QTY/ CTN B]])-SEARCH(" ",db[[#This Row],[QTY/ CTN B]],1)))</f>
        <v>DRM</v>
      </c>
      <c r="Y285" s="40" t="str">
        <f>IF(db[[#This Row],[QTY/ CTN TG]]="",IF(db[[#This Row],[STN TG]]="","",12),LEFT(db[[#This Row],[QTY/ CTN TG]],SEARCH(" ",db[[#This Row],[QTY/ CTN TG]],1)-1))</f>
        <v>24</v>
      </c>
      <c r="Z2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5" s="40" t="str">
        <f>IF(db[[#This Row],[STN K]]="","",IF(db[[#This Row],[STN TG]]="LSN",12,""))</f>
        <v/>
      </c>
      <c r="AB285" s="40" t="str">
        <f>IF(db[[#This Row],[STN TG]]="LSN","PCS","")</f>
        <v/>
      </c>
      <c r="AC285" s="40">
        <f>db[[#This Row],[QTY B]]*IF(db[[#This Row],[QTY TG]]="",1,db[[#This Row],[QTY TG]])*IF(db[[#This Row],[QTY K]]="",1,db[[#This Row],[QTY K]])</f>
        <v>576</v>
      </c>
      <c r="AD285" s="40" t="str">
        <f>IF(db[[#This Row],[STN K]]="",IF(db[[#This Row],[STN TG]]="",db[[#This Row],[STN B]],db[[#This Row],[STN TG]]),db[[#This Row],[STN K]])</f>
        <v>PCS</v>
      </c>
      <c r="AE285" s="40"/>
    </row>
    <row r="286" spans="1:31" ht="16.5" customHeight="1" x14ac:dyDescent="0.25">
      <c r="A286" s="40">
        <f t="shared" si="4"/>
        <v>285</v>
      </c>
      <c r="B286" s="2" t="str">
        <f>LOWER(SUBSTITUTE(SUBSTITUTE(SUBSTITUTE(SUBSTITUTE(SUBSTITUTE(SUBSTITUTE(SUBSTITUTE(SUBSTITUTE(db[[#This Row],[NB BM]]," ",),".",""),"-",""),"(",""),")",""),"/",""),"""",""),"+",""))</f>
        <v>binderclipjk200</v>
      </c>
      <c r="C286" s="2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D286" s="2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E28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binderclipjk20010grsartomoro</v>
      </c>
      <c r="F28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binderclip200jk10grs</v>
      </c>
      <c r="G286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binderclip200jkartomoro</v>
      </c>
      <c r="H28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binderclip200jk10grsartomoro</v>
      </c>
      <c r="I286" s="2" t="s">
        <v>6329</v>
      </c>
      <c r="J286" s="2" t="s">
        <v>61</v>
      </c>
      <c r="K286" s="14" t="s">
        <v>62</v>
      </c>
      <c r="L286" s="2" t="s">
        <v>1335</v>
      </c>
      <c r="M286" s="34" t="e">
        <f>IF(db[[#This Row],[NB NOTA_C]]="","",COUNTIF([2]!B_MSK[concat],db[[#This Row],[NB NOTA_C]]))</f>
        <v>#REF!</v>
      </c>
      <c r="N286" s="14" t="s">
        <v>1346</v>
      </c>
      <c r="O286" s="2" t="s">
        <v>1404</v>
      </c>
      <c r="P286" s="2" t="s">
        <v>2418</v>
      </c>
      <c r="R286" s="2" t="str">
        <f>IF(db[[#This Row],[QTY/ CTN]]="","",SUBSTITUTE(SUBSTITUTE(SUBSTITUTE(db[[#This Row],[QTY/ CTN]]," ","_",2),"(",""),")","")&amp;"_")</f>
        <v>10 GRS_</v>
      </c>
      <c r="S286" s="2">
        <f>IF(db[[#This Row],[H_QTY/ CTN]]="","",SEARCH("_",db[[#This Row],[H_QTY/ CTN]]))</f>
        <v>7</v>
      </c>
      <c r="T286" s="2">
        <f>IF(db[[#This Row],[H_QTY/ CTN]]="","",LEN(db[[#This Row],[H_QTY/ CTN]]))</f>
        <v>7</v>
      </c>
      <c r="U286" s="41" t="str">
        <f>IF(db[[#This Row],[H_QTY/ CTN]]="","",LEFT(db[[#This Row],[H_QTY/ CTN]],db[[#This Row],[H_1]]-1))</f>
        <v>10 GRS</v>
      </c>
      <c r="V286" s="40" t="str">
        <f>IF(NOT(db[[#This Row],[H_1]]=db[[#This Row],[H_2]]),MID(db[[#This Row],[H_QTY/ CTN]],db[[#This Row],[H_1]]+1,db[[#This Row],[H_2]]-db[[#This Row],[H_1]]-1),"")</f>
        <v/>
      </c>
      <c r="W286" s="40" t="str">
        <f>IF(db[[#This Row],[QTY/ CTN B]]="","",LEFT(db[[#This Row],[QTY/ CTN B]],SEARCH(" ",db[[#This Row],[QTY/ CTN B]],1)-1))</f>
        <v>10</v>
      </c>
      <c r="X286" s="40" t="str">
        <f>IF(db[[#This Row],[QTY/ CTN B]]="","",RIGHT(db[[#This Row],[QTY/ CTN B]],LEN(db[[#This Row],[QTY/ CTN B]])-SEARCH(" ",db[[#This Row],[QTY/ CTN B]],1)))</f>
        <v>GRS</v>
      </c>
      <c r="Y286" s="40">
        <f>IF(db[[#This Row],[QTY/ CTN TG]]="",IF(db[[#This Row],[STN TG]]="","",12),LEFT(db[[#This Row],[QTY/ CTN TG]],SEARCH(" ",db[[#This Row],[QTY/ CTN TG]],1)-1))</f>
        <v>12</v>
      </c>
      <c r="Z2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86" s="40">
        <f>IF(db[[#This Row],[STN K]]="","",IF(db[[#This Row],[STN TG]]="LSN",12,""))</f>
        <v>12</v>
      </c>
      <c r="AB286" s="40" t="str">
        <f>IF(db[[#This Row],[STN TG]]="LSN","PCS","")</f>
        <v>PCS</v>
      </c>
      <c r="AC286" s="40">
        <f>db[[#This Row],[QTY B]]*IF(db[[#This Row],[QTY TG]]="",1,db[[#This Row],[QTY TG]])*IF(db[[#This Row],[QTY K]]="",1,db[[#This Row],[QTY K]])</f>
        <v>1440</v>
      </c>
      <c r="AD286" s="40" t="str">
        <f>IF(db[[#This Row],[STN K]]="",IF(db[[#This Row],[STN TG]]="",db[[#This Row],[STN B]],db[[#This Row],[STN TG]]),db[[#This Row],[STN K]])</f>
        <v>PCS</v>
      </c>
      <c r="AE286" s="40"/>
    </row>
    <row r="287" spans="1:31" ht="16.5" customHeight="1" x14ac:dyDescent="0.25">
      <c r="A287" s="40">
        <f t="shared" si="4"/>
        <v>286</v>
      </c>
      <c r="B287" s="2" t="str">
        <f>LOWER(SUBSTITUTE(SUBSTITUTE(SUBSTITUTE(SUBSTITUTE(SUBSTITUTE(SUBSTITUTE(SUBSTITUTE(SUBSTITUTE(db[[#This Row],[NB BM]]," ",),".",""),"-",""),"(",""),")",""),"/",""),"""",""),"+",""))</f>
        <v>binderclipjk260cd</v>
      </c>
      <c r="C287" s="2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D287" s="2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E28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binderclipjk260cd24drm12pcsartomoro</v>
      </c>
      <c r="F28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binderclip260cdjk24drm12pcs</v>
      </c>
      <c r="G287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binderclip260cdjkartomoro</v>
      </c>
      <c r="H28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binderclip260cdjk24drm12pcsartomoro</v>
      </c>
      <c r="I287" s="2" t="s">
        <v>6332</v>
      </c>
      <c r="J287" s="2" t="s">
        <v>63</v>
      </c>
      <c r="K287" s="1" t="s">
        <v>64</v>
      </c>
      <c r="L287" s="2" t="s">
        <v>1335</v>
      </c>
      <c r="M287" s="34" t="e">
        <f>IF(db[[#This Row],[NB NOTA_C]]="","",COUNTIF([2]!B_MSK[concat],db[[#This Row],[NB NOTA_C]]))</f>
        <v>#REF!</v>
      </c>
      <c r="N287" s="14" t="s">
        <v>1346</v>
      </c>
      <c r="O287" s="2" t="s">
        <v>1407</v>
      </c>
      <c r="P287" s="2" t="s">
        <v>2418</v>
      </c>
      <c r="R287" s="2" t="str">
        <f>IF(db[[#This Row],[QTY/ CTN]]="","",SUBSTITUTE(SUBSTITUTE(SUBSTITUTE(db[[#This Row],[QTY/ CTN]]," ","_",2),"(",""),")","")&amp;"_")</f>
        <v>24 DRM_12 PCS_</v>
      </c>
      <c r="S287" s="2">
        <f>IF(db[[#This Row],[H_QTY/ CTN]]="","",SEARCH("_",db[[#This Row],[H_QTY/ CTN]]))</f>
        <v>7</v>
      </c>
      <c r="T287" s="2">
        <f>IF(db[[#This Row],[H_QTY/ CTN]]="","",LEN(db[[#This Row],[H_QTY/ CTN]]))</f>
        <v>14</v>
      </c>
      <c r="U287" s="41" t="str">
        <f>IF(db[[#This Row],[H_QTY/ CTN]]="","",LEFT(db[[#This Row],[H_QTY/ CTN]],db[[#This Row],[H_1]]-1))</f>
        <v>24 DRM</v>
      </c>
      <c r="V287" s="40" t="str">
        <f>IF(NOT(db[[#This Row],[H_1]]=db[[#This Row],[H_2]]),MID(db[[#This Row],[H_QTY/ CTN]],db[[#This Row],[H_1]]+1,db[[#This Row],[H_2]]-db[[#This Row],[H_1]]-1),"")</f>
        <v>12 PCS</v>
      </c>
      <c r="W287" s="40" t="str">
        <f>IF(db[[#This Row],[QTY/ CTN B]]="","",LEFT(db[[#This Row],[QTY/ CTN B]],SEARCH(" ",db[[#This Row],[QTY/ CTN B]],1)-1))</f>
        <v>24</v>
      </c>
      <c r="X287" s="40" t="str">
        <f>IF(db[[#This Row],[QTY/ CTN B]]="","",RIGHT(db[[#This Row],[QTY/ CTN B]],LEN(db[[#This Row],[QTY/ CTN B]])-SEARCH(" ",db[[#This Row],[QTY/ CTN B]],1)))</f>
        <v>DRM</v>
      </c>
      <c r="Y287" s="40" t="str">
        <f>IF(db[[#This Row],[QTY/ CTN TG]]="",IF(db[[#This Row],[STN TG]]="","",12),LEFT(db[[#This Row],[QTY/ CTN TG]],SEARCH(" ",db[[#This Row],[QTY/ CTN TG]],1)-1))</f>
        <v>12</v>
      </c>
      <c r="Z2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7" s="40" t="str">
        <f>IF(db[[#This Row],[STN K]]="","",IF(db[[#This Row],[STN TG]]="LSN",12,""))</f>
        <v/>
      </c>
      <c r="AB287" s="40" t="str">
        <f>IF(db[[#This Row],[STN TG]]="LSN","PCS","")</f>
        <v/>
      </c>
      <c r="AC287" s="40">
        <f>db[[#This Row],[QTY B]]*IF(db[[#This Row],[QTY TG]]="",1,db[[#This Row],[QTY TG]])*IF(db[[#This Row],[QTY K]]="",1,db[[#This Row],[QTY K]])</f>
        <v>288</v>
      </c>
      <c r="AD287" s="40" t="str">
        <f>IF(db[[#This Row],[STN K]]="",IF(db[[#This Row],[STN TG]]="",db[[#This Row],[STN B]],db[[#This Row],[STN TG]]),db[[#This Row],[STN K]])</f>
        <v>PCS</v>
      </c>
      <c r="AE287" s="40"/>
    </row>
    <row r="288" spans="1:31" x14ac:dyDescent="0.25">
      <c r="A288" s="40">
        <f t="shared" si="4"/>
        <v>287</v>
      </c>
      <c r="B288" s="2" t="str">
        <f>LOWER(SUBSTITUTE(SUBSTITUTE(SUBSTITUTE(SUBSTITUTE(SUBSTITUTE(SUBSTITUTE(SUBSTITUTE(SUBSTITUTE(db[[#This Row],[NB BM]]," ",),".",""),"-",""),"(",""),")",""),"/",""),"""",""),"+",""))</f>
        <v>binderclipjk260</v>
      </c>
      <c r="C288" s="2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D288" s="2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E28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binderclipjk2605grsartomoro</v>
      </c>
      <c r="F28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binderclip260jk5grs</v>
      </c>
      <c r="G288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binderclip260jkartomoro</v>
      </c>
      <c r="H28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binderclip260jk5grsartomoro</v>
      </c>
      <c r="I288" s="2" t="s">
        <v>6331</v>
      </c>
      <c r="J288" s="2" t="s">
        <v>65</v>
      </c>
      <c r="K288" s="14" t="s">
        <v>66</v>
      </c>
      <c r="L288" s="2" t="s">
        <v>1335</v>
      </c>
      <c r="M288" s="34" t="e">
        <f>IF(db[[#This Row],[NB NOTA_C]]="","",COUNTIF([2]!B_MSK[concat],db[[#This Row],[NB NOTA_C]]))</f>
        <v>#REF!</v>
      </c>
      <c r="N288" s="14" t="s">
        <v>1346</v>
      </c>
      <c r="O288" s="2" t="s">
        <v>1406</v>
      </c>
      <c r="P288" s="2" t="s">
        <v>2418</v>
      </c>
      <c r="Q288" s="2" t="s">
        <v>4262</v>
      </c>
      <c r="R288" s="2" t="str">
        <f>IF(db[[#This Row],[QTY/ CTN]]="","",SUBSTITUTE(SUBSTITUTE(SUBSTITUTE(db[[#This Row],[QTY/ CTN]]," ","_",2),"(",""),")","")&amp;"_")</f>
        <v>5 GRS_</v>
      </c>
      <c r="S288" s="2">
        <f>IF(db[[#This Row],[H_QTY/ CTN]]="","",SEARCH("_",db[[#This Row],[H_QTY/ CTN]]))</f>
        <v>6</v>
      </c>
      <c r="T288" s="2">
        <f>IF(db[[#This Row],[H_QTY/ CTN]]="","",LEN(db[[#This Row],[H_QTY/ CTN]]))</f>
        <v>6</v>
      </c>
      <c r="U288" s="41" t="str">
        <f>IF(db[[#This Row],[H_QTY/ CTN]]="","",LEFT(db[[#This Row],[H_QTY/ CTN]],db[[#This Row],[H_1]]-1))</f>
        <v>5 GRS</v>
      </c>
      <c r="V288" s="40" t="str">
        <f>IF(NOT(db[[#This Row],[H_1]]=db[[#This Row],[H_2]]),MID(db[[#This Row],[H_QTY/ CTN]],db[[#This Row],[H_1]]+1,db[[#This Row],[H_2]]-db[[#This Row],[H_1]]-1),"")</f>
        <v/>
      </c>
      <c r="W288" s="40" t="str">
        <f>IF(db[[#This Row],[QTY/ CTN B]]="","",LEFT(db[[#This Row],[QTY/ CTN B]],SEARCH(" ",db[[#This Row],[QTY/ CTN B]],1)-1))</f>
        <v>5</v>
      </c>
      <c r="X288" s="40" t="str">
        <f>IF(db[[#This Row],[QTY/ CTN B]]="","",RIGHT(db[[#This Row],[QTY/ CTN B]],LEN(db[[#This Row],[QTY/ CTN B]])-SEARCH(" ",db[[#This Row],[QTY/ CTN B]],1)))</f>
        <v>GRS</v>
      </c>
      <c r="Y288" s="40">
        <f>IF(db[[#This Row],[QTY/ CTN TG]]="",IF(db[[#This Row],[STN TG]]="","",12),LEFT(db[[#This Row],[QTY/ CTN TG]],SEARCH(" ",db[[#This Row],[QTY/ CTN TG]],1)-1))</f>
        <v>12</v>
      </c>
      <c r="Z2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88" s="40">
        <f>IF(db[[#This Row],[STN K]]="","",IF(db[[#This Row],[STN TG]]="LSN",12,""))</f>
        <v>12</v>
      </c>
      <c r="AB288" s="40" t="str">
        <f>IF(db[[#This Row],[STN TG]]="LSN","PCS","")</f>
        <v>PCS</v>
      </c>
      <c r="AC288" s="40">
        <f>db[[#This Row],[QTY B]]*IF(db[[#This Row],[QTY TG]]="",1,db[[#This Row],[QTY TG]])*IF(db[[#This Row],[QTY K]]="",1,db[[#This Row],[QTY K]])</f>
        <v>720</v>
      </c>
      <c r="AD288" s="40" t="str">
        <f>IF(db[[#This Row],[STN K]]="",IF(db[[#This Row],[STN TG]]="",db[[#This Row],[STN B]],db[[#This Row],[STN TG]]),db[[#This Row],[STN K]])</f>
        <v>PCS</v>
      </c>
      <c r="AE288" s="40"/>
    </row>
    <row r="289" spans="1:31" ht="16.5" customHeight="1" x14ac:dyDescent="0.25">
      <c r="A289" s="40">
        <f t="shared" si="4"/>
        <v>288</v>
      </c>
      <c r="B289" s="2" t="str">
        <f>LOWER(SUBSTITUTE(SUBSTITUTE(SUBSTITUTE(SUBSTITUTE(SUBSTITUTE(SUBSTITUTE(SUBSTITUTE(SUBSTITUTE(db[[#This Row],[NB BM]]," ",),".",""),"-",""),"(",""),")",""),"/",""),"""",""),"+",""))</f>
        <v>binderclipjk280</v>
      </c>
      <c r="C289" s="2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D289" s="2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E28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binderclipjk2803grsartomoro</v>
      </c>
      <c r="F28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binderclip280jk3grs</v>
      </c>
      <c r="G289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binderclip280jkartomoro</v>
      </c>
      <c r="H28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binderclip280jk3grsartomoro</v>
      </c>
      <c r="I289" s="2" t="s">
        <v>6333</v>
      </c>
      <c r="J289" s="2" t="s">
        <v>67</v>
      </c>
      <c r="K289" s="14" t="s">
        <v>68</v>
      </c>
      <c r="L289" s="2" t="s">
        <v>1335</v>
      </c>
      <c r="M289" s="34" t="e">
        <f>IF(db[[#This Row],[NB NOTA_C]]="","",COUNTIF([2]!B_MSK[concat],db[[#This Row],[NB NOTA_C]]))</f>
        <v>#REF!</v>
      </c>
      <c r="N289" s="14" t="s">
        <v>1346</v>
      </c>
      <c r="O289" s="2" t="s">
        <v>1408</v>
      </c>
      <c r="P289" s="2" t="s">
        <v>2418</v>
      </c>
      <c r="Q289" s="2" t="s">
        <v>4263</v>
      </c>
      <c r="R289" s="2" t="str">
        <f>IF(db[[#This Row],[QTY/ CTN]]="","",SUBSTITUTE(SUBSTITUTE(SUBSTITUTE(db[[#This Row],[QTY/ CTN]]," ","_",2),"(",""),")","")&amp;"_")</f>
        <v>3 GRS_</v>
      </c>
      <c r="S289" s="2">
        <f>IF(db[[#This Row],[H_QTY/ CTN]]="","",SEARCH("_",db[[#This Row],[H_QTY/ CTN]]))</f>
        <v>6</v>
      </c>
      <c r="T289" s="2">
        <f>IF(db[[#This Row],[H_QTY/ CTN]]="","",LEN(db[[#This Row],[H_QTY/ CTN]]))</f>
        <v>6</v>
      </c>
      <c r="U289" s="41" t="str">
        <f>IF(db[[#This Row],[H_QTY/ CTN]]="","",LEFT(db[[#This Row],[H_QTY/ CTN]],db[[#This Row],[H_1]]-1))</f>
        <v>3 GRS</v>
      </c>
      <c r="V289" s="40" t="str">
        <f>IF(NOT(db[[#This Row],[H_1]]=db[[#This Row],[H_2]]),MID(db[[#This Row],[H_QTY/ CTN]],db[[#This Row],[H_1]]+1,db[[#This Row],[H_2]]-db[[#This Row],[H_1]]-1),"")</f>
        <v/>
      </c>
      <c r="W289" s="40" t="str">
        <f>IF(db[[#This Row],[QTY/ CTN B]]="","",LEFT(db[[#This Row],[QTY/ CTN B]],SEARCH(" ",db[[#This Row],[QTY/ CTN B]],1)-1))</f>
        <v>3</v>
      </c>
      <c r="X289" s="40" t="str">
        <f>IF(db[[#This Row],[QTY/ CTN B]]="","",RIGHT(db[[#This Row],[QTY/ CTN B]],LEN(db[[#This Row],[QTY/ CTN B]])-SEARCH(" ",db[[#This Row],[QTY/ CTN B]],1)))</f>
        <v>GRS</v>
      </c>
      <c r="Y289" s="40">
        <f>IF(db[[#This Row],[QTY/ CTN TG]]="",IF(db[[#This Row],[STN TG]]="","",12),LEFT(db[[#This Row],[QTY/ CTN TG]],SEARCH(" ",db[[#This Row],[QTY/ CTN TG]],1)-1))</f>
        <v>12</v>
      </c>
      <c r="Z2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89" s="40">
        <f>IF(db[[#This Row],[STN K]]="","",IF(db[[#This Row],[STN TG]]="LSN",12,""))</f>
        <v>12</v>
      </c>
      <c r="AB289" s="40" t="str">
        <f>IF(db[[#This Row],[STN TG]]="LSN","PCS","")</f>
        <v>PCS</v>
      </c>
      <c r="AC289" s="40">
        <f>db[[#This Row],[QTY B]]*IF(db[[#This Row],[QTY TG]]="",1,db[[#This Row],[QTY TG]])*IF(db[[#This Row],[QTY K]]="",1,db[[#This Row],[QTY K]])</f>
        <v>432</v>
      </c>
      <c r="AD289" s="40" t="str">
        <f>IF(db[[#This Row],[STN K]]="",IF(db[[#This Row],[STN TG]]="",db[[#This Row],[STN B]],db[[#This Row],[STN TG]]),db[[#This Row],[STN K]])</f>
        <v>PCS</v>
      </c>
      <c r="AE289" s="40"/>
    </row>
    <row r="290" spans="1:31" ht="16.5" customHeight="1" x14ac:dyDescent="0.25">
      <c r="A290" s="40">
        <f t="shared" si="4"/>
        <v>289</v>
      </c>
      <c r="B290" s="86" t="str">
        <f>LOWER(SUBSTITUTE(SUBSTITUTE(SUBSTITUTE(SUBSTITUTE(SUBSTITUTE(SUBSTITUTE(SUBSTITUTE(SUBSTITUTE(db[[#This Row],[NB BM]]," ",),".",""),"-",""),"(",""),")",""),"/",""),"""",""),"+",""))</f>
        <v>binderclipjk300</v>
      </c>
      <c r="C290" s="86" t="str">
        <f>LOWER(SUBSTITUTE(SUBSTITUTE(SUBSTITUTE(SUBSTITUTE(SUBSTITUTE(SUBSTITUTE(SUBSTITUTE(SUBSTITUTE(SUBSTITUTE(db[[#This Row],[NB NOTA]]," ",),".",""),"-",""),"(",""),")",""),",",""),"/",""),"""",""),"+",""))</f>
        <v>binderclip300jk</v>
      </c>
      <c r="D290" s="86" t="str">
        <f>LOWER(SUBSTITUTE(SUBSTITUTE(SUBSTITUTE(SUBSTITUTE(SUBSTITUTE(SUBSTITUTE(SUBSTITUTE(SUBSTITUTE(SUBSTITUTE(db[[#This Row],[NB PAJAK]]," ",""),"-",""),"(",""),")",""),".",""),",",""),"/",""),"""",""),"+",""))</f>
        <v>binderclipjoyko300</v>
      </c>
      <c r="E290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binderclipjk3002grsartomoro</v>
      </c>
      <c r="F290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binderclip300jk2grs</v>
      </c>
      <c r="G290" s="86" t="str">
        <f>db[[#This Row],[NB NOTA_C]]&amp;LOWER(SUBSTITUTE(SUBSTITUTE(SUBSTITUTE(SUBSTITUTE(SUBSTITUTE(SUBSTITUTE(SUBSTITUTE(SUBSTITUTE(SUBSTITUTE(db[[#This Row],[FAKTUR]]," ",),".",""),"-",""),"(",""),")",""),",",""),"/",""),"""",""),"+",""))</f>
        <v>binderclip300jkartomoro</v>
      </c>
      <c r="H290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binderclip300jk2grsartomoro</v>
      </c>
      <c r="I290" s="51" t="s">
        <v>5415</v>
      </c>
      <c r="J290" s="51" t="s">
        <v>5185</v>
      </c>
      <c r="K290" s="53" t="s">
        <v>5187</v>
      </c>
      <c r="L290" s="51" t="s">
        <v>1335</v>
      </c>
      <c r="M290" s="87" t="e">
        <f>IF(db[[#This Row],[NB NOTA_C]]="","",COUNTIF([2]!B_MSK[concat],db[[#This Row],[NB NOTA_C]]))</f>
        <v>#REF!</v>
      </c>
      <c r="N290" s="88" t="s">
        <v>1346</v>
      </c>
      <c r="O290" s="86" t="s">
        <v>5188</v>
      </c>
      <c r="P290" s="51" t="s">
        <v>2418</v>
      </c>
      <c r="Q290" s="86"/>
      <c r="R290" s="86" t="str">
        <f>IF(db[[#This Row],[QTY/ CTN]]="","",SUBSTITUTE(SUBSTITUTE(SUBSTITUTE(db[[#This Row],[QTY/ CTN]]," ","_",2),"(",""),")","")&amp;"_")</f>
        <v>2 GRS_</v>
      </c>
      <c r="S290" s="86">
        <f>IF(db[[#This Row],[H_QTY/ CTN]]="","",SEARCH("_",db[[#This Row],[H_QTY/ CTN]]))</f>
        <v>6</v>
      </c>
      <c r="T290" s="86">
        <f>IF(db[[#This Row],[H_QTY/ CTN]]="","",LEN(db[[#This Row],[H_QTY/ CTN]]))</f>
        <v>6</v>
      </c>
      <c r="U290" s="89" t="str">
        <f>IF(db[[#This Row],[H_QTY/ CTN]]="","",LEFT(db[[#This Row],[H_QTY/ CTN]],db[[#This Row],[H_1]]-1))</f>
        <v>2 GRS</v>
      </c>
      <c r="V290" s="89" t="str">
        <f>IF(NOT(db[[#This Row],[H_1]]=db[[#This Row],[H_2]]),MID(db[[#This Row],[H_QTY/ CTN]],db[[#This Row],[H_1]]+1,db[[#This Row],[H_2]]-db[[#This Row],[H_1]]-1),"")</f>
        <v/>
      </c>
      <c r="W290" s="89" t="str">
        <f>IF(db[[#This Row],[QTY/ CTN B]]="","",LEFT(db[[#This Row],[QTY/ CTN B]],SEARCH(" ",db[[#This Row],[QTY/ CTN B]],1)-1))</f>
        <v>2</v>
      </c>
      <c r="X290" s="89" t="str">
        <f>IF(db[[#This Row],[QTY/ CTN B]]="","",RIGHT(db[[#This Row],[QTY/ CTN B]],LEN(db[[#This Row],[QTY/ CTN B]])-SEARCH(" ",db[[#This Row],[QTY/ CTN B]],1)))</f>
        <v>GRS</v>
      </c>
      <c r="Y290" s="89">
        <f>IF(db[[#This Row],[QTY/ CTN TG]]="",IF(db[[#This Row],[STN TG]]="","",12),LEFT(db[[#This Row],[QTY/ CTN TG]],SEARCH(" ",db[[#This Row],[QTY/ CTN TG]],1)-1))</f>
        <v>12</v>
      </c>
      <c r="Z29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90" s="89">
        <f>IF(db[[#This Row],[STN K]]="","",IF(db[[#This Row],[STN TG]]="LSN",12,""))</f>
        <v>12</v>
      </c>
      <c r="AB290" s="89" t="str">
        <f>IF(db[[#This Row],[STN TG]]="LSN","PCS","")</f>
        <v>PCS</v>
      </c>
      <c r="AC290" s="89">
        <f>db[[#This Row],[QTY B]]*IF(db[[#This Row],[QTY TG]]="",1,db[[#This Row],[QTY TG]])*IF(db[[#This Row],[QTY K]]="",1,db[[#This Row],[QTY K]])</f>
        <v>288</v>
      </c>
      <c r="AD290" s="89" t="str">
        <f>IF(db[[#This Row],[STN K]]="",IF(db[[#This Row],[STN TG]]="",db[[#This Row],[STN B]],db[[#This Row],[STN TG]]),db[[#This Row],[STN K]])</f>
        <v>PCS</v>
      </c>
      <c r="AE290" s="40"/>
    </row>
    <row r="291" spans="1:31" ht="16.5" customHeight="1" x14ac:dyDescent="0.25">
      <c r="A291" s="40">
        <f t="shared" si="4"/>
        <v>290</v>
      </c>
      <c r="B291" s="2" t="str">
        <f>LOWER(SUBSTITUTE(SUBSTITUTE(SUBSTITUTE(SUBSTITUTE(SUBSTITUTE(SUBSTITUTE(SUBSTITUTE(SUBSTITUTE(db[[#This Row],[NB BM]]," ",),".",""),"-",""),"(",""),")",""),"/",""),"""",""),"+",""))</f>
        <v>bna5jkm510hijau</v>
      </c>
      <c r="C291" s="2" t="str">
        <f>LOWER(SUBSTITUTE(SUBSTITUTE(SUBSTITUTE(SUBSTITUTE(SUBSTITUTE(SUBSTITUTE(SUBSTITUTE(SUBSTITUTE(SUBSTITUTE(db[[#This Row],[NB NOTA]]," ",),".",""),"-",""),"(",""),")",""),",",""),"/",""),"""",""),"+",""))</f>
        <v>bindermhknm510greenjku</v>
      </c>
      <c r="D291" s="2" t="str">
        <f>LOWER(SUBSTITUTE(SUBSTITUTE(SUBSTITUTE(SUBSTITUTE(SUBSTITUTE(SUBSTITUTE(SUBSTITUTE(SUBSTITUTE(SUBSTITUTE(db[[#This Row],[NB PAJAK]]," ",""),"-",""),"(",""),")",""),".",""),",",""),"/",""),"""",""),"+",""))</f>
        <v>bindernotejoykoa5mhknm510hijauu</v>
      </c>
      <c r="E29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bna5jkm510hijau72pcsartomoro</v>
      </c>
      <c r="F29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bindermhknm510greenjku72pcs</v>
      </c>
      <c r="G291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bindermhknm510greenjkuartomoro</v>
      </c>
      <c r="H29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bindermhknm510greenjku72pcsartomoro</v>
      </c>
      <c r="I291" s="2" t="s">
        <v>6366</v>
      </c>
      <c r="J291" s="2" t="s">
        <v>5248</v>
      </c>
      <c r="K291" s="14" t="s">
        <v>5251</v>
      </c>
      <c r="L291" s="2" t="s">
        <v>1335</v>
      </c>
      <c r="M291" s="34" t="e">
        <f>IF(db[[#This Row],[NB NOTA_C]]="","",COUNTIF([2]!B_MSK[concat],db[[#This Row],[NB NOTA_C]]))</f>
        <v>#REF!</v>
      </c>
      <c r="N291" s="14" t="s">
        <v>1346</v>
      </c>
      <c r="O291" s="2" t="s">
        <v>1390</v>
      </c>
      <c r="P291" s="2" t="s">
        <v>2439</v>
      </c>
      <c r="R291" s="2" t="str">
        <f>IF(db[[#This Row],[QTY/ CTN]]="","",SUBSTITUTE(SUBSTITUTE(SUBSTITUTE(db[[#This Row],[QTY/ CTN]]," ","_",2),"(",""),")","")&amp;"_")</f>
        <v>72 PCS_</v>
      </c>
      <c r="S291" s="2">
        <f>IF(db[[#This Row],[H_QTY/ CTN]]="","",SEARCH("_",db[[#This Row],[H_QTY/ CTN]]))</f>
        <v>7</v>
      </c>
      <c r="T291" s="2">
        <f>IF(db[[#This Row],[H_QTY/ CTN]]="","",LEN(db[[#This Row],[H_QTY/ CTN]]))</f>
        <v>7</v>
      </c>
      <c r="U291" s="41" t="str">
        <f>IF(db[[#This Row],[H_QTY/ CTN]]="","",LEFT(db[[#This Row],[H_QTY/ CTN]],db[[#This Row],[H_1]]-1))</f>
        <v>72 PCS</v>
      </c>
      <c r="V291" s="40" t="str">
        <f>IF(NOT(db[[#This Row],[H_1]]=db[[#This Row],[H_2]]),MID(db[[#This Row],[H_QTY/ CTN]],db[[#This Row],[H_1]]+1,db[[#This Row],[H_2]]-db[[#This Row],[H_1]]-1),"")</f>
        <v/>
      </c>
      <c r="W291" s="40" t="str">
        <f>IF(db[[#This Row],[QTY/ CTN B]]="","",LEFT(db[[#This Row],[QTY/ CTN B]],SEARCH(" ",db[[#This Row],[QTY/ CTN B]],1)-1))</f>
        <v>72</v>
      </c>
      <c r="X291" s="40" t="str">
        <f>IF(db[[#This Row],[QTY/ CTN B]]="","",RIGHT(db[[#This Row],[QTY/ CTN B]],LEN(db[[#This Row],[QTY/ CTN B]])-SEARCH(" ",db[[#This Row],[QTY/ CTN B]],1)))</f>
        <v>PCS</v>
      </c>
      <c r="Y291" s="40" t="str">
        <f>IF(db[[#This Row],[QTY/ CTN TG]]="",IF(db[[#This Row],[STN TG]]="","",12),LEFT(db[[#This Row],[QTY/ CTN TG]],SEARCH(" ",db[[#This Row],[QTY/ CTN TG]],1)-1))</f>
        <v/>
      </c>
      <c r="Z2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1" s="40" t="str">
        <f>IF(db[[#This Row],[STN K]]="","",IF(db[[#This Row],[STN TG]]="LSN",12,""))</f>
        <v/>
      </c>
      <c r="AB291" s="40" t="str">
        <f>IF(db[[#This Row],[STN TG]]="LSN","PCS","")</f>
        <v/>
      </c>
      <c r="AC291" s="40">
        <f>db[[#This Row],[QTY B]]*IF(db[[#This Row],[QTY TG]]="",1,db[[#This Row],[QTY TG]])*IF(db[[#This Row],[QTY K]]="",1,db[[#This Row],[QTY K]])</f>
        <v>72</v>
      </c>
      <c r="AD291" s="40" t="str">
        <f>IF(db[[#This Row],[STN K]]="",IF(db[[#This Row],[STN TG]]="",db[[#This Row],[STN B]],db[[#This Row],[STN TG]]),db[[#This Row],[STN K]])</f>
        <v>PCS</v>
      </c>
      <c r="AE291" s="40"/>
    </row>
    <row r="292" spans="1:31" ht="16.5" customHeight="1" x14ac:dyDescent="0.25">
      <c r="A292" s="40">
        <f t="shared" si="4"/>
        <v>291</v>
      </c>
      <c r="B292" s="2" t="str">
        <f>LOWER(SUBSTITUTE(SUBSTITUTE(SUBSTITUTE(SUBSTITUTE(SUBSTITUTE(SUBSTITUTE(SUBSTITUTE(SUBSTITUTE(db[[#This Row],[NB BM]]," ",),".",""),"-",""),"(",""),")",""),"/",""),"""",""),"+",""))</f>
        <v>bna5jkm510orange</v>
      </c>
      <c r="C292" s="2" t="str">
        <f>LOWER(SUBSTITUTE(SUBSTITUTE(SUBSTITUTE(SUBSTITUTE(SUBSTITUTE(SUBSTITUTE(SUBSTITUTE(SUBSTITUTE(SUBSTITUTE(db[[#This Row],[NB NOTA]]," ",),".",""),"-",""),"(",""),")",""),",",""),"/",""),"""",""),"+",""))</f>
        <v>bindermhknm510orangejku</v>
      </c>
      <c r="D292" s="2" t="str">
        <f>LOWER(SUBSTITUTE(SUBSTITUTE(SUBSTITUTE(SUBSTITUTE(SUBSTITUTE(SUBSTITUTE(SUBSTITUTE(SUBSTITUTE(SUBSTITUTE(db[[#This Row],[NB PAJAK]]," ",""),"-",""),"(",""),")",""),".",""),",",""),"/",""),"""",""),"+",""))</f>
        <v>bindernotejoykoa5mhknm510orangeu</v>
      </c>
      <c r="E29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bna5jkm510orange72pcsartomoro</v>
      </c>
      <c r="F29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bindermhknm510orangejku72pcs</v>
      </c>
      <c r="G292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bindermhknm510orangejkuartomoro</v>
      </c>
      <c r="H29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bindermhknm510orangejku72pcsartomoro</v>
      </c>
      <c r="I292" s="2" t="s">
        <v>6368</v>
      </c>
      <c r="J292" s="2" t="s">
        <v>5249</v>
      </c>
      <c r="K292" s="14" t="s">
        <v>5252</v>
      </c>
      <c r="L292" s="2" t="s">
        <v>1335</v>
      </c>
      <c r="M292" s="34" t="e">
        <f>IF(db[[#This Row],[NB NOTA_C]]="","",COUNTIF([2]!B_MSK[concat],db[[#This Row],[NB NOTA_C]]))</f>
        <v>#REF!</v>
      </c>
      <c r="N292" s="14" t="s">
        <v>1346</v>
      </c>
      <c r="O292" s="2" t="s">
        <v>1390</v>
      </c>
      <c r="P292" s="2" t="s">
        <v>2439</v>
      </c>
      <c r="R292" s="2" t="str">
        <f>IF(db[[#This Row],[QTY/ CTN]]="","",SUBSTITUTE(SUBSTITUTE(SUBSTITUTE(db[[#This Row],[QTY/ CTN]]," ","_",2),"(",""),")","")&amp;"_")</f>
        <v>72 PCS_</v>
      </c>
      <c r="S292" s="2">
        <f>IF(db[[#This Row],[H_QTY/ CTN]]="","",SEARCH("_",db[[#This Row],[H_QTY/ CTN]]))</f>
        <v>7</v>
      </c>
      <c r="T292" s="2">
        <f>IF(db[[#This Row],[H_QTY/ CTN]]="","",LEN(db[[#This Row],[H_QTY/ CTN]]))</f>
        <v>7</v>
      </c>
      <c r="U292" s="41" t="str">
        <f>IF(db[[#This Row],[H_QTY/ CTN]]="","",LEFT(db[[#This Row],[H_QTY/ CTN]],db[[#This Row],[H_1]]-1))</f>
        <v>72 PCS</v>
      </c>
      <c r="V292" s="40" t="str">
        <f>IF(NOT(db[[#This Row],[H_1]]=db[[#This Row],[H_2]]),MID(db[[#This Row],[H_QTY/ CTN]],db[[#This Row],[H_1]]+1,db[[#This Row],[H_2]]-db[[#This Row],[H_1]]-1),"")</f>
        <v/>
      </c>
      <c r="W292" s="40" t="str">
        <f>IF(db[[#This Row],[QTY/ CTN B]]="","",LEFT(db[[#This Row],[QTY/ CTN B]],SEARCH(" ",db[[#This Row],[QTY/ CTN B]],1)-1))</f>
        <v>72</v>
      </c>
      <c r="X292" s="40" t="str">
        <f>IF(db[[#This Row],[QTY/ CTN B]]="","",RIGHT(db[[#This Row],[QTY/ CTN B]],LEN(db[[#This Row],[QTY/ CTN B]])-SEARCH(" ",db[[#This Row],[QTY/ CTN B]],1)))</f>
        <v>PCS</v>
      </c>
      <c r="Y292" s="40" t="str">
        <f>IF(db[[#This Row],[QTY/ CTN TG]]="",IF(db[[#This Row],[STN TG]]="","",12),LEFT(db[[#This Row],[QTY/ CTN TG]],SEARCH(" ",db[[#This Row],[QTY/ CTN TG]],1)-1))</f>
        <v/>
      </c>
      <c r="Z2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2" s="40" t="str">
        <f>IF(db[[#This Row],[STN K]]="","",IF(db[[#This Row],[STN TG]]="LSN",12,""))</f>
        <v/>
      </c>
      <c r="AB292" s="40" t="str">
        <f>IF(db[[#This Row],[STN TG]]="LSN","PCS","")</f>
        <v/>
      </c>
      <c r="AC292" s="40">
        <f>db[[#This Row],[QTY B]]*IF(db[[#This Row],[QTY TG]]="",1,db[[#This Row],[QTY TG]])*IF(db[[#This Row],[QTY K]]="",1,db[[#This Row],[QTY K]])</f>
        <v>72</v>
      </c>
      <c r="AD292" s="40" t="str">
        <f>IF(db[[#This Row],[STN K]]="",IF(db[[#This Row],[STN TG]]="",db[[#This Row],[STN B]],db[[#This Row],[STN TG]]),db[[#This Row],[STN K]])</f>
        <v>PCS</v>
      </c>
      <c r="AE292" s="40"/>
    </row>
    <row r="293" spans="1:31" ht="16.5" customHeight="1" x14ac:dyDescent="0.25">
      <c r="A293" s="40">
        <f t="shared" si="4"/>
        <v>292</v>
      </c>
      <c r="B293" s="2" t="str">
        <f>LOWER(SUBSTITUTE(SUBSTITUTE(SUBSTITUTE(SUBSTITUTE(SUBSTITUTE(SUBSTITUTE(SUBSTITUTE(SUBSTITUTE(db[[#This Row],[NB BM]]," ",),".",""),"-",""),"(",""),")",""),"/",""),"""",""),"+",""))</f>
        <v>bna5jkm510kuning</v>
      </c>
      <c r="C293" s="2" t="str">
        <f>LOWER(SUBSTITUTE(SUBSTITUTE(SUBSTITUTE(SUBSTITUTE(SUBSTITUTE(SUBSTITUTE(SUBSTITUTE(SUBSTITUTE(SUBSTITUTE(db[[#This Row],[NB NOTA]]," ",),".",""),"-",""),"(",""),")",""),",",""),"/",""),"""",""),"+",""))</f>
        <v>bindermhknm510yellowjku</v>
      </c>
      <c r="D293" s="2" t="str">
        <f>LOWER(SUBSTITUTE(SUBSTITUTE(SUBSTITUTE(SUBSTITUTE(SUBSTITUTE(SUBSTITUTE(SUBSTITUTE(SUBSTITUTE(SUBSTITUTE(db[[#This Row],[NB PAJAK]]," ",""),"-",""),"(",""),")",""),".",""),",",""),"/",""),"""",""),"+",""))</f>
        <v>bindernotejoykoa5mhknm510kuningu</v>
      </c>
      <c r="E29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bna5jkm510kuning72pcsartomoro</v>
      </c>
      <c r="F29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bindermhknm510yellowjku72pcs</v>
      </c>
      <c r="G293" s="2" t="str">
        <f>db[[#This Row],[NB NOTA_C]]&amp;LOWER(SUBSTITUTE(SUBSTITUTE(SUBSTITUTE(SUBSTITUTE(SUBSTITUTE(SUBSTITUTE(SUBSTITUTE(SUBSTITUTE(SUBSTITUTE(db[[#This Row],[FAKTUR]]," ",),".",""),"-",""),"(",""),")",""),",",""),"/",""),"""",""),"+",""))</f>
        <v>bindermhknm510yellowjkuartomoro</v>
      </c>
      <c r="H29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bindermhknm510yellowjku72pcsartomoro</v>
      </c>
      <c r="I293" s="2" t="s">
        <v>6367</v>
      </c>
      <c r="J293" s="2" t="s">
        <v>5250</v>
      </c>
      <c r="K293" s="14" t="s">
        <v>5253</v>
      </c>
      <c r="L293" s="2" t="s">
        <v>1335</v>
      </c>
      <c r="M293" s="34" t="e">
        <f>IF(db[[#This Row],[NB NOTA_C]]="","",COUNTIF([2]!B_MSK[concat],db[[#This Row],[NB NOTA_C]]))</f>
        <v>#REF!</v>
      </c>
      <c r="N293" s="14" t="s">
        <v>1346</v>
      </c>
      <c r="O293" s="2" t="s">
        <v>1390</v>
      </c>
      <c r="P293" s="2" t="s">
        <v>2439</v>
      </c>
      <c r="R293" s="2" t="str">
        <f>IF(db[[#This Row],[QTY/ CTN]]="","",SUBSTITUTE(SUBSTITUTE(SUBSTITUTE(db[[#This Row],[QTY/ CTN]]," ","_",2),"(",""),")","")&amp;"_")</f>
        <v>72 PCS_</v>
      </c>
      <c r="S293" s="2">
        <f>IF(db[[#This Row],[H_QTY/ CTN]]="","",SEARCH("_",db[[#This Row],[H_QTY/ CTN]]))</f>
        <v>7</v>
      </c>
      <c r="T293" s="2">
        <f>IF(db[[#This Row],[H_QTY/ CTN]]="","",LEN(db[[#This Row],[H_QTY/ CTN]]))</f>
        <v>7</v>
      </c>
      <c r="U293" s="41" t="str">
        <f>IF(db[[#This Row],[H_QTY/ CTN]]="","",LEFT(db[[#This Row],[H_QTY/ CTN]],db[[#This Row],[H_1]]-1))</f>
        <v>72 PCS</v>
      </c>
      <c r="V293" s="40" t="str">
        <f>IF(NOT(db[[#This Row],[H_1]]=db[[#This Row],[H_2]]),MID(db[[#This Row],[H_QTY/ CTN]],db[[#This Row],[H_1]]+1,db[[#This Row],[H_2]]-db[[#This Row],[H_1]]-1),"")</f>
        <v/>
      </c>
      <c r="W293" s="40" t="str">
        <f>IF(db[[#This Row],[QTY/ CTN B]]="","",LEFT(db[[#This Row],[QTY/ CTN B]],SEARCH(" ",db[[#This Row],[QTY/ CTN B]],1)-1))</f>
        <v>72</v>
      </c>
      <c r="X293" s="40" t="str">
        <f>IF(db[[#This Row],[QTY/ CTN B]]="","",RIGHT(db[[#This Row],[QTY/ CTN B]],LEN(db[[#This Row],[QTY/ CTN B]])-SEARCH(" ",db[[#This Row],[QTY/ CTN B]],1)))</f>
        <v>PCS</v>
      </c>
      <c r="Y293" s="40" t="str">
        <f>IF(db[[#This Row],[QTY/ CTN TG]]="",IF(db[[#This Row],[STN TG]]="","",12),LEFT(db[[#This Row],[QTY/ CTN TG]],SEARCH(" ",db[[#This Row],[QTY/ CTN TG]],1)-1))</f>
        <v/>
      </c>
      <c r="Z2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3" s="40" t="str">
        <f>IF(db[[#This Row],[STN K]]="","",IF(db[[#This Row],[STN TG]]="LSN",12,""))</f>
        <v/>
      </c>
      <c r="AB293" s="40" t="str">
        <f>IF(db[[#This Row],[STN TG]]="LSN","PCS","")</f>
        <v/>
      </c>
      <c r="AC293" s="40">
        <f>db[[#This Row],[QTY B]]*IF(db[[#This Row],[QTY TG]]="",1,db[[#This Row],[QTY TG]])*IF(db[[#This Row],[QTY K]]="",1,db[[#This Row],[QTY K]])</f>
        <v>72</v>
      </c>
      <c r="AD293" s="40" t="str">
        <f>IF(db[[#This Row],[STN K]]="",IF(db[[#This Row],[STN TG]]="",db[[#This Row],[STN B]],db[[#This Row],[STN TG]]),db[[#This Row],[STN K]])</f>
        <v>PCS</v>
      </c>
      <c r="AE293" s="40"/>
    </row>
    <row r="294" spans="1:31" ht="16.5" customHeight="1" x14ac:dyDescent="0.25">
      <c r="A294" s="40">
        <f t="shared" si="4"/>
        <v>293</v>
      </c>
      <c r="B294" s="5" t="str">
        <f>LOWER(SUBSTITUTE(SUBSTITUTE(SUBSTITUTE(SUBSTITUTE(SUBSTITUTE(SUBSTITUTE(SUBSTITUTE(SUBSTITUTE(db[[#This Row],[NB BM]]," ",),".",""),"-",""),"(",""),")",""),"/",""),"""",""),"+",""))</f>
        <v>bnote7102a520</v>
      </c>
      <c r="C294" s="5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D294" s="5" t="str">
        <f>LOWER(SUBSTITUTE(SUBSTITUTE(SUBSTITUTE(SUBSTITUTE(SUBSTITUTE(SUBSTITUTE(SUBSTITUTE(SUBSTITUTE(SUBSTITUTE(db[[#This Row],[NB PAJAK]]," ",""),"-",""),"(",""),")",""),".",""),",",""),"/",""),"""",""),"+",""))</f>
        <v/>
      </c>
      <c r="E29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bnote7102a5202pak48pcsuntana</v>
      </c>
      <c r="F29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bindernote7102a5202pak48pcs</v>
      </c>
      <c r="G294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bindernote7102a520untana</v>
      </c>
      <c r="H29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bindernote7102a5202pak48pcsuntana</v>
      </c>
      <c r="I294" s="2" t="s">
        <v>2523</v>
      </c>
      <c r="J294" s="2" t="s">
        <v>2510</v>
      </c>
      <c r="K294" s="1"/>
      <c r="L294" s="2" t="s">
        <v>1336</v>
      </c>
      <c r="M294" s="34" t="e">
        <f>IF(db[[#This Row],[NB NOTA_C]]="","",COUNTIF([2]!B_MSK[concat],db[[#This Row],[NB NOTA_C]]))</f>
        <v>#REF!</v>
      </c>
      <c r="N294" s="9" t="s">
        <v>1347</v>
      </c>
      <c r="O294" s="5" t="s">
        <v>2526</v>
      </c>
      <c r="P294" s="2" t="s">
        <v>2439</v>
      </c>
      <c r="R294" s="2" t="str">
        <f>IF(db[[#This Row],[QTY/ CTN]]="","",SUBSTITUTE(SUBSTITUTE(SUBSTITUTE(db[[#This Row],[QTY/ CTN]]," ","_",2),"(",""),")","")&amp;"_")</f>
        <v>2 PAK_48 PCS_</v>
      </c>
      <c r="S294" s="2">
        <f>IF(db[[#This Row],[H_QTY/ CTN]]="","",SEARCH("_",db[[#This Row],[H_QTY/ CTN]]))</f>
        <v>6</v>
      </c>
      <c r="T294" s="2">
        <f>IF(db[[#This Row],[H_QTY/ CTN]]="","",LEN(db[[#This Row],[H_QTY/ CTN]]))</f>
        <v>13</v>
      </c>
      <c r="U294" s="41" t="str">
        <f>IF(db[[#This Row],[H_QTY/ CTN]]="","",LEFT(db[[#This Row],[H_QTY/ CTN]],db[[#This Row],[H_1]]-1))</f>
        <v>2 PAK</v>
      </c>
      <c r="V294" s="40" t="str">
        <f>IF(NOT(db[[#This Row],[H_1]]=db[[#This Row],[H_2]]),MID(db[[#This Row],[H_QTY/ CTN]],db[[#This Row],[H_1]]+1,db[[#This Row],[H_2]]-db[[#This Row],[H_1]]-1),"")</f>
        <v>48 PCS</v>
      </c>
      <c r="W294" s="40" t="str">
        <f>IF(db[[#This Row],[QTY/ CTN B]]="","",LEFT(db[[#This Row],[QTY/ CTN B]],SEARCH(" ",db[[#This Row],[QTY/ CTN B]],1)-1))</f>
        <v>2</v>
      </c>
      <c r="X294" s="40" t="str">
        <f>IF(db[[#This Row],[QTY/ CTN B]]="","",RIGHT(db[[#This Row],[QTY/ CTN B]],LEN(db[[#This Row],[QTY/ CTN B]])-SEARCH(" ",db[[#This Row],[QTY/ CTN B]],1)))</f>
        <v>PAK</v>
      </c>
      <c r="Y294" s="40" t="str">
        <f>IF(db[[#This Row],[QTY/ CTN TG]]="",IF(db[[#This Row],[STN TG]]="","",12),LEFT(db[[#This Row],[QTY/ CTN TG]],SEARCH(" ",db[[#This Row],[QTY/ CTN TG]],1)-1))</f>
        <v>48</v>
      </c>
      <c r="Z2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94" s="40" t="str">
        <f>IF(db[[#This Row],[STN K]]="","",IF(db[[#This Row],[STN TG]]="LSN",12,""))</f>
        <v/>
      </c>
      <c r="AB294" s="40" t="str">
        <f>IF(db[[#This Row],[STN TG]]="LSN","PCS","")</f>
        <v/>
      </c>
      <c r="AC294" s="40">
        <f>db[[#This Row],[QTY B]]*IF(db[[#This Row],[QTY TG]]="",1,db[[#This Row],[QTY TG]])*IF(db[[#This Row],[QTY K]]="",1,db[[#This Row],[QTY K]])</f>
        <v>96</v>
      </c>
      <c r="AD294" s="40" t="str">
        <f>IF(db[[#This Row],[STN K]]="",IF(db[[#This Row],[STN TG]]="",db[[#This Row],[STN B]],db[[#This Row],[STN TG]]),db[[#This Row],[STN K]])</f>
        <v>PCS</v>
      </c>
      <c r="AE294" s="40"/>
    </row>
    <row r="295" spans="1:31" ht="16.5" customHeight="1" x14ac:dyDescent="0.25">
      <c r="A295" s="40">
        <f t="shared" si="4"/>
        <v>294</v>
      </c>
      <c r="B295" s="5" t="str">
        <f>LOWER(SUBSTITUTE(SUBSTITUTE(SUBSTITUTE(SUBSTITUTE(SUBSTITUTE(SUBSTITUTE(SUBSTITUTE(SUBSTITUTE(db[[#This Row],[NB BM]]," ",),".",""),"-",""),"(",""),")",""),"/",""),"""",""),"+",""))</f>
        <v>bnote8102b520</v>
      </c>
      <c r="C295" s="5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D295" s="5" t="str">
        <f>LOWER(SUBSTITUTE(SUBSTITUTE(SUBSTITUTE(SUBSTITUTE(SUBSTITUTE(SUBSTITUTE(SUBSTITUTE(SUBSTITUTE(SUBSTITUTE(db[[#This Row],[NB PAJAK]]," ",""),"-",""),"(",""),")",""),".",""),",",""),"/",""),"""",""),"+",""))</f>
        <v/>
      </c>
      <c r="E29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bnote8102b5202pak48pcsuntana</v>
      </c>
      <c r="F29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bindernote8102b5201pak@36pc2pak48pcs</v>
      </c>
      <c r="G295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bindernote8102b5201pak@36pcuntana</v>
      </c>
      <c r="H29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bindernote8102b5201pak@36pc2pak48pcsuntana</v>
      </c>
      <c r="I295" s="2" t="s">
        <v>2524</v>
      </c>
      <c r="J295" s="2" t="s">
        <v>2882</v>
      </c>
      <c r="K295" s="1"/>
      <c r="L295" s="2" t="s">
        <v>1336</v>
      </c>
      <c r="M295" s="34" t="e">
        <f>IF(db[[#This Row],[NB NOTA_C]]="","",COUNTIF([2]!B_MSK[concat],db[[#This Row],[NB NOTA_C]]))</f>
        <v>#REF!</v>
      </c>
      <c r="N295" s="9" t="s">
        <v>1347</v>
      </c>
      <c r="O295" s="5" t="s">
        <v>2526</v>
      </c>
      <c r="P295" s="2" t="s">
        <v>2439</v>
      </c>
      <c r="R295" s="2" t="str">
        <f>IF(db[[#This Row],[QTY/ CTN]]="","",SUBSTITUTE(SUBSTITUTE(SUBSTITUTE(db[[#This Row],[QTY/ CTN]]," ","_",2),"(",""),")","")&amp;"_")</f>
        <v>2 PAK_48 PCS_</v>
      </c>
      <c r="S295" s="2">
        <f>IF(db[[#This Row],[H_QTY/ CTN]]="","",SEARCH("_",db[[#This Row],[H_QTY/ CTN]]))</f>
        <v>6</v>
      </c>
      <c r="T295" s="2">
        <f>IF(db[[#This Row],[H_QTY/ CTN]]="","",LEN(db[[#This Row],[H_QTY/ CTN]]))</f>
        <v>13</v>
      </c>
      <c r="U295" s="41" t="str">
        <f>IF(db[[#This Row],[H_QTY/ CTN]]="","",LEFT(db[[#This Row],[H_QTY/ CTN]],db[[#This Row],[H_1]]-1))</f>
        <v>2 PAK</v>
      </c>
      <c r="V295" s="40" t="str">
        <f>IF(NOT(db[[#This Row],[H_1]]=db[[#This Row],[H_2]]),MID(db[[#This Row],[H_QTY/ CTN]],db[[#This Row],[H_1]]+1,db[[#This Row],[H_2]]-db[[#This Row],[H_1]]-1),"")</f>
        <v>48 PCS</v>
      </c>
      <c r="W295" s="40" t="str">
        <f>IF(db[[#This Row],[QTY/ CTN B]]="","",LEFT(db[[#This Row],[QTY/ CTN B]],SEARCH(" ",db[[#This Row],[QTY/ CTN B]],1)-1))</f>
        <v>2</v>
      </c>
      <c r="X295" s="40" t="str">
        <f>IF(db[[#This Row],[QTY/ CTN B]]="","",RIGHT(db[[#This Row],[QTY/ CTN B]],LEN(db[[#This Row],[QTY/ CTN B]])-SEARCH(" ",db[[#This Row],[QTY/ CTN B]],1)))</f>
        <v>PAK</v>
      </c>
      <c r="Y295" s="40" t="str">
        <f>IF(db[[#This Row],[QTY/ CTN TG]]="",IF(db[[#This Row],[STN TG]]="","",12),LEFT(db[[#This Row],[QTY/ CTN TG]],SEARCH(" ",db[[#This Row],[QTY/ CTN TG]],1)-1))</f>
        <v>48</v>
      </c>
      <c r="Z2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95" s="40" t="str">
        <f>IF(db[[#This Row],[STN K]]="","",IF(db[[#This Row],[STN TG]]="LSN",12,""))</f>
        <v/>
      </c>
      <c r="AB295" s="40" t="str">
        <f>IF(db[[#This Row],[STN TG]]="LSN","PCS","")</f>
        <v/>
      </c>
      <c r="AC295" s="40">
        <f>db[[#This Row],[QTY B]]*IF(db[[#This Row],[QTY TG]]="",1,db[[#This Row],[QTY TG]])*IF(db[[#This Row],[QTY K]]="",1,db[[#This Row],[QTY K]])</f>
        <v>96</v>
      </c>
      <c r="AD295" s="40" t="str">
        <f>IF(db[[#This Row],[STN K]]="",IF(db[[#This Row],[STN TG]]="",db[[#This Row],[STN B]],db[[#This Row],[STN TG]]),db[[#This Row],[STN K]])</f>
        <v>PCS</v>
      </c>
      <c r="AE295" s="40"/>
    </row>
    <row r="296" spans="1:31" ht="16.5" customHeight="1" x14ac:dyDescent="0.25">
      <c r="A296" s="40">
        <f t="shared" si="4"/>
        <v>295</v>
      </c>
      <c r="B296" s="82" t="str">
        <f>LOWER(SUBSTITUTE(SUBSTITUTE(SUBSTITUTE(SUBSTITUTE(SUBSTITUTE(SUBSTITUTE(SUBSTITUTE(SUBSTITUTE(db[[#This Row],[NB BM]]," ",),".",""),"-",""),"(",""),")",""),"/",""),"""",""),"+",""))</f>
        <v>bnotetopla998hijau</v>
      </c>
      <c r="C296" s="82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D296" s="82" t="str">
        <f>LOWER(SUBSTITUTE(SUBSTITUTE(SUBSTITUTE(SUBSTITUTE(SUBSTITUTE(SUBSTITUTE(SUBSTITUTE(SUBSTITUTE(SUBSTITUTE(db[[#This Row],[NB PAJAK]]," ",""),"-",""),"(",""),")",""),".",""),",",""),"/",""),"""",""),"+",""))</f>
        <v/>
      </c>
      <c r="E296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bnotetopla998hijau144pcsuntana</v>
      </c>
      <c r="F296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bindernote998colortoplagreen144pcs</v>
      </c>
      <c r="G296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bindernote998colortoplagreenuntana</v>
      </c>
      <c r="H296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bindernote998colortoplagreen144pcsuntana</v>
      </c>
      <c r="I296" s="7" t="s">
        <v>3380</v>
      </c>
      <c r="J296" s="7" t="s">
        <v>3376</v>
      </c>
      <c r="K296" s="17"/>
      <c r="L296" s="2" t="s">
        <v>1336</v>
      </c>
      <c r="M296" s="83" t="e">
        <f>IF(db[[#This Row],[NB NOTA_C]]="","",COUNTIF([2]!B_MSK[concat],db[[#This Row],[NB NOTA_C]]))</f>
        <v>#REF!</v>
      </c>
      <c r="N296" s="84" t="s">
        <v>1357</v>
      </c>
      <c r="O296" s="82" t="s">
        <v>1379</v>
      </c>
      <c r="P296" s="7" t="s">
        <v>2439</v>
      </c>
      <c r="Q296" s="82"/>
      <c r="R296" s="82" t="str">
        <f>IF(db[[#This Row],[QTY/ CTN]]="","",SUBSTITUTE(SUBSTITUTE(SUBSTITUTE(db[[#This Row],[QTY/ CTN]]," ","_",2),"(",""),")","")&amp;"_")</f>
        <v>144 PCS_</v>
      </c>
      <c r="S296" s="82">
        <f>IF(db[[#This Row],[H_QTY/ CTN]]="","",SEARCH("_",db[[#This Row],[H_QTY/ CTN]]))</f>
        <v>8</v>
      </c>
      <c r="T296" s="82">
        <f>IF(db[[#This Row],[H_QTY/ CTN]]="","",LEN(db[[#This Row],[H_QTY/ CTN]]))</f>
        <v>8</v>
      </c>
      <c r="U296" s="85" t="str">
        <f>IF(db[[#This Row],[H_QTY/ CTN]]="","",LEFT(db[[#This Row],[H_QTY/ CTN]],db[[#This Row],[H_1]]-1))</f>
        <v>144 PCS</v>
      </c>
      <c r="V296" s="85" t="str">
        <f>IF(NOT(db[[#This Row],[H_1]]=db[[#This Row],[H_2]]),MID(db[[#This Row],[H_QTY/ CTN]],db[[#This Row],[H_1]]+1,db[[#This Row],[H_2]]-db[[#This Row],[H_1]]-1),"")</f>
        <v/>
      </c>
      <c r="W296" s="40" t="str">
        <f>IF(db[[#This Row],[QTY/ CTN B]]="","",LEFT(db[[#This Row],[QTY/ CTN B]],SEARCH(" ",db[[#This Row],[QTY/ CTN B]],1)-1))</f>
        <v>144</v>
      </c>
      <c r="X296" s="40" t="str">
        <f>IF(db[[#This Row],[QTY/ CTN B]]="","",RIGHT(db[[#This Row],[QTY/ CTN B]],LEN(db[[#This Row],[QTY/ CTN B]])-SEARCH(" ",db[[#This Row],[QTY/ CTN B]],1)))</f>
        <v>PCS</v>
      </c>
      <c r="Y296" s="40" t="str">
        <f>IF(db[[#This Row],[QTY/ CTN TG]]="",IF(db[[#This Row],[STN TG]]="","",12),LEFT(db[[#This Row],[QTY/ CTN TG]],SEARCH(" ",db[[#This Row],[QTY/ CTN TG]],1)-1))</f>
        <v/>
      </c>
      <c r="Z2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6" s="40" t="str">
        <f>IF(db[[#This Row],[STN K]]="","",IF(db[[#This Row],[STN TG]]="LSN",12,""))</f>
        <v/>
      </c>
      <c r="AB296" s="40" t="str">
        <f>IF(db[[#This Row],[STN TG]]="LSN","PCS","")</f>
        <v/>
      </c>
      <c r="AC296" s="40">
        <f>db[[#This Row],[QTY B]]*IF(db[[#This Row],[QTY TG]]="",1,db[[#This Row],[QTY TG]])*IF(db[[#This Row],[QTY K]]="",1,db[[#This Row],[QTY K]])</f>
        <v>144</v>
      </c>
      <c r="AD296" s="40" t="str">
        <f>IF(db[[#This Row],[STN K]]="",IF(db[[#This Row],[STN TG]]="",db[[#This Row],[STN B]],db[[#This Row],[STN TG]]),db[[#This Row],[STN K]])</f>
        <v>PCS</v>
      </c>
      <c r="AE296" s="40"/>
    </row>
    <row r="297" spans="1:31" ht="16.5" customHeight="1" x14ac:dyDescent="0.25">
      <c r="A297" s="40">
        <f t="shared" si="4"/>
        <v>296</v>
      </c>
      <c r="B297" s="82" t="str">
        <f>LOWER(SUBSTITUTE(SUBSTITUTE(SUBSTITUTE(SUBSTITUTE(SUBSTITUTE(SUBSTITUTE(SUBSTITUTE(SUBSTITUTE(db[[#This Row],[NB BM]]," ",),".",""),"-",""),"(",""),")",""),"/",""),"""",""),"+",""))</f>
        <v>bnotetopla998orange</v>
      </c>
      <c r="C297" s="82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D297" s="82" t="str">
        <f>LOWER(SUBSTITUTE(SUBSTITUTE(SUBSTITUTE(SUBSTITUTE(SUBSTITUTE(SUBSTITUTE(SUBSTITUTE(SUBSTITUTE(SUBSTITUTE(db[[#This Row],[NB PAJAK]]," ",""),"-",""),"(",""),")",""),".",""),",",""),"/",""),"""",""),"+",""))</f>
        <v/>
      </c>
      <c r="E297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bnotetopla998orange144pcsuntana</v>
      </c>
      <c r="F297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bindernote998colortoplaorange144pcs</v>
      </c>
      <c r="G297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bindernote998colortoplaorangeuntana</v>
      </c>
      <c r="H297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bindernote998colortoplaorange144pcsuntana</v>
      </c>
      <c r="I297" s="7" t="s">
        <v>3379</v>
      </c>
      <c r="J297" s="7" t="s">
        <v>3375</v>
      </c>
      <c r="K297" s="15"/>
      <c r="L297" s="2" t="s">
        <v>1336</v>
      </c>
      <c r="M297" s="83" t="e">
        <f>IF(db[[#This Row],[NB NOTA_C]]="","",COUNTIF([2]!B_MSK[concat],db[[#This Row],[NB NOTA_C]]))</f>
        <v>#REF!</v>
      </c>
      <c r="N297" s="84" t="s">
        <v>1357</v>
      </c>
      <c r="O297" s="82" t="s">
        <v>1379</v>
      </c>
      <c r="P297" s="7" t="s">
        <v>2439</v>
      </c>
      <c r="Q297" s="82"/>
      <c r="R297" s="82" t="str">
        <f>IF(db[[#This Row],[QTY/ CTN]]="","",SUBSTITUTE(SUBSTITUTE(SUBSTITUTE(db[[#This Row],[QTY/ CTN]]," ","_",2),"(",""),")","")&amp;"_")</f>
        <v>144 PCS_</v>
      </c>
      <c r="S297" s="82">
        <f>IF(db[[#This Row],[H_QTY/ CTN]]="","",SEARCH("_",db[[#This Row],[H_QTY/ CTN]]))</f>
        <v>8</v>
      </c>
      <c r="T297" s="82">
        <f>IF(db[[#This Row],[H_QTY/ CTN]]="","",LEN(db[[#This Row],[H_QTY/ CTN]]))</f>
        <v>8</v>
      </c>
      <c r="U297" s="85" t="str">
        <f>IF(db[[#This Row],[H_QTY/ CTN]]="","",LEFT(db[[#This Row],[H_QTY/ CTN]],db[[#This Row],[H_1]]-1))</f>
        <v>144 PCS</v>
      </c>
      <c r="V297" s="85" t="str">
        <f>IF(NOT(db[[#This Row],[H_1]]=db[[#This Row],[H_2]]),MID(db[[#This Row],[H_QTY/ CTN]],db[[#This Row],[H_1]]+1,db[[#This Row],[H_2]]-db[[#This Row],[H_1]]-1),"")</f>
        <v/>
      </c>
      <c r="W297" s="40" t="str">
        <f>IF(db[[#This Row],[QTY/ CTN B]]="","",LEFT(db[[#This Row],[QTY/ CTN B]],SEARCH(" ",db[[#This Row],[QTY/ CTN B]],1)-1))</f>
        <v>144</v>
      </c>
      <c r="X297" s="40" t="str">
        <f>IF(db[[#This Row],[QTY/ CTN B]]="","",RIGHT(db[[#This Row],[QTY/ CTN B]],LEN(db[[#This Row],[QTY/ CTN B]])-SEARCH(" ",db[[#This Row],[QTY/ CTN B]],1)))</f>
        <v>PCS</v>
      </c>
      <c r="Y297" s="40" t="str">
        <f>IF(db[[#This Row],[QTY/ CTN TG]]="",IF(db[[#This Row],[STN TG]]="","",12),LEFT(db[[#This Row],[QTY/ CTN TG]],SEARCH(" ",db[[#This Row],[QTY/ CTN TG]],1)-1))</f>
        <v/>
      </c>
      <c r="Z2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7" s="40" t="str">
        <f>IF(db[[#This Row],[STN K]]="","",IF(db[[#This Row],[STN TG]]="LSN",12,""))</f>
        <v/>
      </c>
      <c r="AB297" s="40" t="str">
        <f>IF(db[[#This Row],[STN TG]]="LSN","PCS","")</f>
        <v/>
      </c>
      <c r="AC297" s="40">
        <f>db[[#This Row],[QTY B]]*IF(db[[#This Row],[QTY TG]]="",1,db[[#This Row],[QTY TG]])*IF(db[[#This Row],[QTY K]]="",1,db[[#This Row],[QTY K]])</f>
        <v>144</v>
      </c>
      <c r="AD297" s="40" t="str">
        <f>IF(db[[#This Row],[STN K]]="",IF(db[[#This Row],[STN TG]]="",db[[#This Row],[STN B]],db[[#This Row],[STN TG]]),db[[#This Row],[STN K]])</f>
        <v>PCS</v>
      </c>
      <c r="AE297" s="40"/>
    </row>
    <row r="298" spans="1:31" ht="16.5" customHeight="1" x14ac:dyDescent="0.25">
      <c r="A298" s="40">
        <f t="shared" si="4"/>
        <v>297</v>
      </c>
      <c r="B298" s="82" t="str">
        <f>LOWER(SUBSTITUTE(SUBSTITUTE(SUBSTITUTE(SUBSTITUTE(SUBSTITUTE(SUBSTITUTE(SUBSTITUTE(SUBSTITUTE(db[[#This Row],[NB BM]]," ",),".",""),"-",""),"(",""),")",""),"/",""),"""",""),"+",""))</f>
        <v>bnotetopla998merah</v>
      </c>
      <c r="C298" s="82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D298" s="82" t="str">
        <f>LOWER(SUBSTITUTE(SUBSTITUTE(SUBSTITUTE(SUBSTITUTE(SUBSTITUTE(SUBSTITUTE(SUBSTITUTE(SUBSTITUTE(SUBSTITUTE(db[[#This Row],[NB PAJAK]]," ",""),"-",""),"(",""),")",""),".",""),",",""),"/",""),"""",""),"+",""))</f>
        <v/>
      </c>
      <c r="E29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bnotetopla998merah144pcsuntana</v>
      </c>
      <c r="F29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bindernote998colortoplared144pcs</v>
      </c>
      <c r="G298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bindernote998colortoplareduntana</v>
      </c>
      <c r="H29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bindernote998colortoplared144pcsuntana</v>
      </c>
      <c r="I298" s="7" t="s">
        <v>3377</v>
      </c>
      <c r="J298" s="7" t="s">
        <v>3373</v>
      </c>
      <c r="K298" s="15"/>
      <c r="L298" s="2" t="s">
        <v>1336</v>
      </c>
      <c r="M298" s="83" t="e">
        <f>IF(db[[#This Row],[NB NOTA_C]]="","",COUNTIF([2]!B_MSK[concat],db[[#This Row],[NB NOTA_C]]))</f>
        <v>#REF!</v>
      </c>
      <c r="N298" s="84" t="s">
        <v>1357</v>
      </c>
      <c r="O298" s="82" t="s">
        <v>1379</v>
      </c>
      <c r="P298" s="7" t="s">
        <v>2439</v>
      </c>
      <c r="Q298" s="82"/>
      <c r="R298" s="82" t="str">
        <f>IF(db[[#This Row],[QTY/ CTN]]="","",SUBSTITUTE(SUBSTITUTE(SUBSTITUTE(db[[#This Row],[QTY/ CTN]]," ","_",2),"(",""),")","")&amp;"_")</f>
        <v>144 PCS_</v>
      </c>
      <c r="S298" s="82">
        <f>IF(db[[#This Row],[H_QTY/ CTN]]="","",SEARCH("_",db[[#This Row],[H_QTY/ CTN]]))</f>
        <v>8</v>
      </c>
      <c r="T298" s="82">
        <f>IF(db[[#This Row],[H_QTY/ CTN]]="","",LEN(db[[#This Row],[H_QTY/ CTN]]))</f>
        <v>8</v>
      </c>
      <c r="U298" s="85" t="str">
        <f>IF(db[[#This Row],[H_QTY/ CTN]]="","",LEFT(db[[#This Row],[H_QTY/ CTN]],db[[#This Row],[H_1]]-1))</f>
        <v>144 PCS</v>
      </c>
      <c r="V298" s="85" t="str">
        <f>IF(NOT(db[[#This Row],[H_1]]=db[[#This Row],[H_2]]),MID(db[[#This Row],[H_QTY/ CTN]],db[[#This Row],[H_1]]+1,db[[#This Row],[H_2]]-db[[#This Row],[H_1]]-1),"")</f>
        <v/>
      </c>
      <c r="W298" s="40" t="str">
        <f>IF(db[[#This Row],[QTY/ CTN B]]="","",LEFT(db[[#This Row],[QTY/ CTN B]],SEARCH(" ",db[[#This Row],[QTY/ CTN B]],1)-1))</f>
        <v>144</v>
      </c>
      <c r="X298" s="40" t="str">
        <f>IF(db[[#This Row],[QTY/ CTN B]]="","",RIGHT(db[[#This Row],[QTY/ CTN B]],LEN(db[[#This Row],[QTY/ CTN B]])-SEARCH(" ",db[[#This Row],[QTY/ CTN B]],1)))</f>
        <v>PCS</v>
      </c>
      <c r="Y298" s="40" t="str">
        <f>IF(db[[#This Row],[QTY/ CTN TG]]="",IF(db[[#This Row],[STN TG]]="","",12),LEFT(db[[#This Row],[QTY/ CTN TG]],SEARCH(" ",db[[#This Row],[QTY/ CTN TG]],1)-1))</f>
        <v/>
      </c>
      <c r="Z2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8" s="40" t="str">
        <f>IF(db[[#This Row],[STN K]]="","",IF(db[[#This Row],[STN TG]]="LSN",12,""))</f>
        <v/>
      </c>
      <c r="AB298" s="40" t="str">
        <f>IF(db[[#This Row],[STN TG]]="LSN","PCS","")</f>
        <v/>
      </c>
      <c r="AC298" s="40">
        <f>db[[#This Row],[QTY B]]*IF(db[[#This Row],[QTY TG]]="",1,db[[#This Row],[QTY TG]])*IF(db[[#This Row],[QTY K]]="",1,db[[#This Row],[QTY K]])</f>
        <v>144</v>
      </c>
      <c r="AD298" s="40" t="str">
        <f>IF(db[[#This Row],[STN K]]="",IF(db[[#This Row],[STN TG]]="",db[[#This Row],[STN B]],db[[#This Row],[STN TG]]),db[[#This Row],[STN K]])</f>
        <v>PCS</v>
      </c>
      <c r="AE298" s="40"/>
    </row>
    <row r="299" spans="1:31" ht="16.5" customHeight="1" x14ac:dyDescent="0.25">
      <c r="A299" s="40">
        <f t="shared" si="4"/>
        <v>298</v>
      </c>
      <c r="B299" s="82" t="str">
        <f>LOWER(SUBSTITUTE(SUBSTITUTE(SUBSTITUTE(SUBSTITUTE(SUBSTITUTE(SUBSTITUTE(SUBSTITUTE(SUBSTITUTE(db[[#This Row],[NB BM]]," ",),".",""),"-",""),"(",""),")",""),"/",""),"""",""),"+",""))</f>
        <v>bnotetopla998kuning</v>
      </c>
      <c r="C299" s="82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D299" s="82" t="str">
        <f>LOWER(SUBSTITUTE(SUBSTITUTE(SUBSTITUTE(SUBSTITUTE(SUBSTITUTE(SUBSTITUTE(SUBSTITUTE(SUBSTITUTE(SUBSTITUTE(db[[#This Row],[NB PAJAK]]," ",""),"-",""),"(",""),")",""),".",""),",",""),"/",""),"""",""),"+",""))</f>
        <v/>
      </c>
      <c r="E299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bnotetopla998kuning144pcsuntana</v>
      </c>
      <c r="F299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bindernote998colortoplayellow144pcs</v>
      </c>
      <c r="G299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bindernote998colortoplayellowuntana</v>
      </c>
      <c r="H299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bindernote998colortoplayellow144pcsuntana</v>
      </c>
      <c r="I299" s="7" t="s">
        <v>3378</v>
      </c>
      <c r="J299" s="7" t="s">
        <v>3374</v>
      </c>
      <c r="K299" s="15"/>
      <c r="L299" s="2" t="s">
        <v>1336</v>
      </c>
      <c r="M299" s="83" t="e">
        <f>IF(db[[#This Row],[NB NOTA_C]]="","",COUNTIF([2]!B_MSK[concat],db[[#This Row],[NB NOTA_C]]))</f>
        <v>#REF!</v>
      </c>
      <c r="N299" s="84" t="s">
        <v>1357</v>
      </c>
      <c r="O299" s="82" t="s">
        <v>1379</v>
      </c>
      <c r="P299" s="7" t="s">
        <v>2439</v>
      </c>
      <c r="Q299" s="82"/>
      <c r="R299" s="82" t="str">
        <f>IF(db[[#This Row],[QTY/ CTN]]="","",SUBSTITUTE(SUBSTITUTE(SUBSTITUTE(db[[#This Row],[QTY/ CTN]]," ","_",2),"(",""),")","")&amp;"_")</f>
        <v>144 PCS_</v>
      </c>
      <c r="S299" s="82">
        <f>IF(db[[#This Row],[H_QTY/ CTN]]="","",SEARCH("_",db[[#This Row],[H_QTY/ CTN]]))</f>
        <v>8</v>
      </c>
      <c r="T299" s="82">
        <f>IF(db[[#This Row],[H_QTY/ CTN]]="","",LEN(db[[#This Row],[H_QTY/ CTN]]))</f>
        <v>8</v>
      </c>
      <c r="U299" s="85" t="str">
        <f>IF(db[[#This Row],[H_QTY/ CTN]]="","",LEFT(db[[#This Row],[H_QTY/ CTN]],db[[#This Row],[H_1]]-1))</f>
        <v>144 PCS</v>
      </c>
      <c r="V299" s="85" t="str">
        <f>IF(NOT(db[[#This Row],[H_1]]=db[[#This Row],[H_2]]),MID(db[[#This Row],[H_QTY/ CTN]],db[[#This Row],[H_1]]+1,db[[#This Row],[H_2]]-db[[#This Row],[H_1]]-1),"")</f>
        <v/>
      </c>
      <c r="W299" s="40" t="str">
        <f>IF(db[[#This Row],[QTY/ CTN B]]="","",LEFT(db[[#This Row],[QTY/ CTN B]],SEARCH(" ",db[[#This Row],[QTY/ CTN B]],1)-1))</f>
        <v>144</v>
      </c>
      <c r="X299" s="40" t="str">
        <f>IF(db[[#This Row],[QTY/ CTN B]]="","",RIGHT(db[[#This Row],[QTY/ CTN B]],LEN(db[[#This Row],[QTY/ CTN B]])-SEARCH(" ",db[[#This Row],[QTY/ CTN B]],1)))</f>
        <v>PCS</v>
      </c>
      <c r="Y299" s="40" t="str">
        <f>IF(db[[#This Row],[QTY/ CTN TG]]="",IF(db[[#This Row],[STN TG]]="","",12),LEFT(db[[#This Row],[QTY/ CTN TG]],SEARCH(" ",db[[#This Row],[QTY/ CTN TG]],1)-1))</f>
        <v/>
      </c>
      <c r="Z2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9" s="40" t="str">
        <f>IF(db[[#This Row],[STN K]]="","",IF(db[[#This Row],[STN TG]]="LSN",12,""))</f>
        <v/>
      </c>
      <c r="AB299" s="40" t="str">
        <f>IF(db[[#This Row],[STN TG]]="LSN","PCS","")</f>
        <v/>
      </c>
      <c r="AC299" s="40">
        <f>db[[#This Row],[QTY B]]*IF(db[[#This Row],[QTY TG]]="",1,db[[#This Row],[QTY TG]])*IF(db[[#This Row],[QTY K]]="",1,db[[#This Row],[QTY K]])</f>
        <v>144</v>
      </c>
      <c r="AD299" s="40" t="str">
        <f>IF(db[[#This Row],[STN K]]="",IF(db[[#This Row],[STN TG]]="",db[[#This Row],[STN B]],db[[#This Row],[STN TG]]),db[[#This Row],[STN K]])</f>
        <v>PCS</v>
      </c>
      <c r="AE299" s="40"/>
    </row>
    <row r="300" spans="1:31" ht="16.5" customHeight="1" x14ac:dyDescent="0.25">
      <c r="A300" s="40">
        <f t="shared" si="4"/>
        <v>299</v>
      </c>
      <c r="B300" s="5" t="str">
        <f>LOWER(SUBSTITUTE(SUBSTITUTE(SUBSTITUTE(SUBSTITUTE(SUBSTITUTE(SUBSTITUTE(SUBSTITUTE(SUBSTITUTE(db[[#This Row],[NB BM]]," ",),".",""),"-",""),"(",""),")",""),"/",""),"""",""),"+",""))</f>
        <v>bnotea510h1</v>
      </c>
      <c r="C300" s="5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D300" s="5" t="str">
        <f>LOWER(SUBSTITUTE(SUBSTITUTE(SUBSTITUTE(SUBSTITUTE(SUBSTITUTE(SUBSTITUTE(SUBSTITUTE(SUBSTITUTE(SUBSTITUTE(db[[#This Row],[NB PAJAK]]," ",""),"-",""),"(",""),")",""),".",""),",",""),"/",""),"""",""),"+",""))</f>
        <v/>
      </c>
      <c r="E30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bnotea510h196pcsuntana</v>
      </c>
      <c r="F30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bindernotea510h196pcs</v>
      </c>
      <c r="G300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bindernotea510h1untana</v>
      </c>
      <c r="H30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bindernotea510h196pcsuntana</v>
      </c>
      <c r="I300" s="2" t="s">
        <v>804</v>
      </c>
      <c r="J300" s="2" t="s">
        <v>2883</v>
      </c>
      <c r="K300" s="14"/>
      <c r="L300" s="2" t="s">
        <v>1336</v>
      </c>
      <c r="M300" s="34" t="e">
        <f>IF(db[[#This Row],[NB NOTA_C]]="","",COUNTIF([2]!B_MSK[concat],db[[#This Row],[NB NOTA_C]]))</f>
        <v>#REF!</v>
      </c>
      <c r="N300" s="14" t="s">
        <v>1347</v>
      </c>
      <c r="O300" s="2" t="s">
        <v>1388</v>
      </c>
      <c r="P300" s="2" t="s">
        <v>2439</v>
      </c>
      <c r="R300" s="2" t="str">
        <f>IF(db[[#This Row],[QTY/ CTN]]="","",SUBSTITUTE(SUBSTITUTE(SUBSTITUTE(db[[#This Row],[QTY/ CTN]]," ","_",2),"(",""),")","")&amp;"_")</f>
        <v>96 PCS_</v>
      </c>
      <c r="S300" s="2">
        <f>IF(db[[#This Row],[H_QTY/ CTN]]="","",SEARCH("_",db[[#This Row],[H_QTY/ CTN]]))</f>
        <v>7</v>
      </c>
      <c r="T300" s="2">
        <f>IF(db[[#This Row],[H_QTY/ CTN]]="","",LEN(db[[#This Row],[H_QTY/ CTN]]))</f>
        <v>7</v>
      </c>
      <c r="U300" s="41" t="str">
        <f>IF(db[[#This Row],[H_QTY/ CTN]]="","",LEFT(db[[#This Row],[H_QTY/ CTN]],db[[#This Row],[H_1]]-1))</f>
        <v>96 PCS</v>
      </c>
      <c r="V300" s="40" t="str">
        <f>IF(NOT(db[[#This Row],[H_1]]=db[[#This Row],[H_2]]),MID(db[[#This Row],[H_QTY/ CTN]],db[[#This Row],[H_1]]+1,db[[#This Row],[H_2]]-db[[#This Row],[H_1]]-1),"")</f>
        <v/>
      </c>
      <c r="W300" s="40" t="str">
        <f>IF(db[[#This Row],[QTY/ CTN B]]="","",LEFT(db[[#This Row],[QTY/ CTN B]],SEARCH(" ",db[[#This Row],[QTY/ CTN B]],1)-1))</f>
        <v>96</v>
      </c>
      <c r="X300" s="40" t="str">
        <f>IF(db[[#This Row],[QTY/ CTN B]]="","",RIGHT(db[[#This Row],[QTY/ CTN B]],LEN(db[[#This Row],[QTY/ CTN B]])-SEARCH(" ",db[[#This Row],[QTY/ CTN B]],1)))</f>
        <v>PCS</v>
      </c>
      <c r="Y300" s="40" t="str">
        <f>IF(db[[#This Row],[QTY/ CTN TG]]="",IF(db[[#This Row],[STN TG]]="","",12),LEFT(db[[#This Row],[QTY/ CTN TG]],SEARCH(" ",db[[#This Row],[QTY/ CTN TG]],1)-1))</f>
        <v/>
      </c>
      <c r="Z3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0" s="40" t="str">
        <f>IF(db[[#This Row],[STN K]]="","",IF(db[[#This Row],[STN TG]]="LSN",12,""))</f>
        <v/>
      </c>
      <c r="AB300" s="40" t="str">
        <f>IF(db[[#This Row],[STN TG]]="LSN","PCS","")</f>
        <v/>
      </c>
      <c r="AC300" s="40">
        <f>db[[#This Row],[QTY B]]*IF(db[[#This Row],[QTY TG]]="",1,db[[#This Row],[QTY TG]])*IF(db[[#This Row],[QTY K]]="",1,db[[#This Row],[QTY K]])</f>
        <v>96</v>
      </c>
      <c r="AD300" s="40" t="str">
        <f>IF(db[[#This Row],[STN K]]="",IF(db[[#This Row],[STN TG]]="",db[[#This Row],[STN B]],db[[#This Row],[STN TG]]),db[[#This Row],[STN K]])</f>
        <v>PCS</v>
      </c>
      <c r="AE300" s="40"/>
    </row>
    <row r="301" spans="1:31" ht="16.5" customHeight="1" x14ac:dyDescent="0.25">
      <c r="A301" s="40">
        <f t="shared" si="4"/>
        <v>300</v>
      </c>
      <c r="B301" s="5" t="str">
        <f>LOWER(SUBSTITUTE(SUBSTITUTE(SUBSTITUTE(SUBSTITUTE(SUBSTITUTE(SUBSTITUTE(SUBSTITUTE(SUBSTITUTE(db[[#This Row],[NB BM]]," ",),".",""),"-",""),"(",""),")",""),"/",""),"""",""),"+",""))</f>
        <v>bna51903bcsepeda</v>
      </c>
      <c r="C301" s="5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D301" s="5" t="str">
        <f>LOWER(SUBSTITUTE(SUBSTITUTE(SUBSTITUTE(SUBSTITUTE(SUBSTITUTE(SUBSTITUTE(SUBSTITUTE(SUBSTITUTE(SUBSTITUTE(db[[#This Row],[NB PAJAK]]," ",""),"-",""),"(",""),")",""),".",""),",",""),"/",""),"""",""),"+",""))</f>
        <v/>
      </c>
      <c r="E30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bna51903bcsepeda120pcsuntana</v>
      </c>
      <c r="F30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bindernotea51903bcbycycle120pcs</v>
      </c>
      <c r="G301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bindernotea51903bcbycycleuntana</v>
      </c>
      <c r="H30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bindernotea51903bcbycycle120pcsuntana</v>
      </c>
      <c r="I301" s="2" t="s">
        <v>6575</v>
      </c>
      <c r="J301" s="2" t="s">
        <v>1049</v>
      </c>
      <c r="K301" s="14"/>
      <c r="L301" s="2" t="s">
        <v>1336</v>
      </c>
      <c r="M301" s="34" t="e">
        <f>IF(db[[#This Row],[NB NOTA_C]]="","",COUNTIF([2]!B_MSK[concat],db[[#This Row],[NB NOTA_C]]))</f>
        <v>#REF!</v>
      </c>
      <c r="N301" s="14" t="s">
        <v>1352</v>
      </c>
      <c r="O301" s="2" t="s">
        <v>1382</v>
      </c>
      <c r="P301" s="2" t="s">
        <v>2439</v>
      </c>
      <c r="R301" s="2" t="str">
        <f>IF(db[[#This Row],[QTY/ CTN]]="","",SUBSTITUTE(SUBSTITUTE(SUBSTITUTE(db[[#This Row],[QTY/ CTN]]," ","_",2),"(",""),")","")&amp;"_")</f>
        <v>120 PCS_</v>
      </c>
      <c r="S301" s="2">
        <f>IF(db[[#This Row],[H_QTY/ CTN]]="","",SEARCH("_",db[[#This Row],[H_QTY/ CTN]]))</f>
        <v>8</v>
      </c>
      <c r="T301" s="2">
        <f>IF(db[[#This Row],[H_QTY/ CTN]]="","",LEN(db[[#This Row],[H_QTY/ CTN]]))</f>
        <v>8</v>
      </c>
      <c r="U301" s="41" t="str">
        <f>IF(db[[#This Row],[H_QTY/ CTN]]="","",LEFT(db[[#This Row],[H_QTY/ CTN]],db[[#This Row],[H_1]]-1))</f>
        <v>120 PCS</v>
      </c>
      <c r="V301" s="40" t="str">
        <f>IF(NOT(db[[#This Row],[H_1]]=db[[#This Row],[H_2]]),MID(db[[#This Row],[H_QTY/ CTN]],db[[#This Row],[H_1]]+1,db[[#This Row],[H_2]]-db[[#This Row],[H_1]]-1),"")</f>
        <v/>
      </c>
      <c r="W301" s="40" t="str">
        <f>IF(db[[#This Row],[QTY/ CTN B]]="","",LEFT(db[[#This Row],[QTY/ CTN B]],SEARCH(" ",db[[#This Row],[QTY/ CTN B]],1)-1))</f>
        <v>120</v>
      </c>
      <c r="X301" s="40" t="str">
        <f>IF(db[[#This Row],[QTY/ CTN B]]="","",RIGHT(db[[#This Row],[QTY/ CTN B]],LEN(db[[#This Row],[QTY/ CTN B]])-SEARCH(" ",db[[#This Row],[QTY/ CTN B]],1)))</f>
        <v>PCS</v>
      </c>
      <c r="Y301" s="40" t="str">
        <f>IF(db[[#This Row],[QTY/ CTN TG]]="",IF(db[[#This Row],[STN TG]]="","",12),LEFT(db[[#This Row],[QTY/ CTN TG]],SEARCH(" ",db[[#This Row],[QTY/ CTN TG]],1)-1))</f>
        <v/>
      </c>
      <c r="Z3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1" s="40" t="str">
        <f>IF(db[[#This Row],[STN K]]="","",IF(db[[#This Row],[STN TG]]="LSN",12,""))</f>
        <v/>
      </c>
      <c r="AB301" s="40" t="str">
        <f>IF(db[[#This Row],[STN TG]]="LSN","PCS","")</f>
        <v/>
      </c>
      <c r="AC301" s="40">
        <f>db[[#This Row],[QTY B]]*IF(db[[#This Row],[QTY TG]]="",1,db[[#This Row],[QTY TG]])*IF(db[[#This Row],[QTY K]]="",1,db[[#This Row],[QTY K]])</f>
        <v>120</v>
      </c>
      <c r="AD301" s="40" t="str">
        <f>IF(db[[#This Row],[STN K]]="",IF(db[[#This Row],[STN TG]]="",db[[#This Row],[STN B]],db[[#This Row],[STN TG]]),db[[#This Row],[STN K]])</f>
        <v>PCS</v>
      </c>
      <c r="AE301" s="40"/>
    </row>
    <row r="302" spans="1:31" ht="16.5" customHeight="1" x14ac:dyDescent="0.25">
      <c r="A302" s="40">
        <f t="shared" si="4"/>
        <v>301</v>
      </c>
      <c r="B302" s="5" t="str">
        <f>LOWER(SUBSTITUTE(SUBSTITUTE(SUBSTITUTE(SUBSTITUTE(SUBSTITUTE(SUBSTITUTE(SUBSTITUTE(SUBSTITUTE(db[[#This Row],[NB BM]]," ",),".",""),"-",""),"(",""),")",""),"/",""),"""",""),"+",""))</f>
        <v>bna51903ctcity</v>
      </c>
      <c r="C302" s="5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D302" s="5" t="str">
        <f>LOWER(SUBSTITUTE(SUBSTITUTE(SUBSTITUTE(SUBSTITUTE(SUBSTITUTE(SUBSTITUTE(SUBSTITUTE(SUBSTITUTE(SUBSTITUTE(db[[#This Row],[NB PAJAK]]," ",""),"-",""),"(",""),")",""),".",""),",",""),"/",""),"""",""),"+",""))</f>
        <v/>
      </c>
      <c r="E30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bna51903ctcity120pcsuntana</v>
      </c>
      <c r="F30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bindernotea51903ctcity120pcs</v>
      </c>
      <c r="G302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bindernotea51903ctcityuntana</v>
      </c>
      <c r="H30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bindernotea51903ctcity120pcsuntana</v>
      </c>
      <c r="I302" s="2" t="s">
        <v>6560</v>
      </c>
      <c r="J302" s="2" t="s">
        <v>1050</v>
      </c>
      <c r="K302" s="14"/>
      <c r="L302" s="2" t="s">
        <v>1336</v>
      </c>
      <c r="M302" s="34" t="e">
        <f>IF(db[[#This Row],[NB NOTA_C]]="","",COUNTIF([2]!B_MSK[concat],db[[#This Row],[NB NOTA_C]]))</f>
        <v>#REF!</v>
      </c>
      <c r="N302" s="14" t="s">
        <v>1352</v>
      </c>
      <c r="O302" s="2" t="s">
        <v>1382</v>
      </c>
      <c r="P302" s="2" t="s">
        <v>2439</v>
      </c>
      <c r="R302" s="2" t="str">
        <f>IF(db[[#This Row],[QTY/ CTN]]="","",SUBSTITUTE(SUBSTITUTE(SUBSTITUTE(db[[#This Row],[QTY/ CTN]]," ","_",2),"(",""),")","")&amp;"_")</f>
        <v>120 PCS_</v>
      </c>
      <c r="S302" s="2">
        <f>IF(db[[#This Row],[H_QTY/ CTN]]="","",SEARCH("_",db[[#This Row],[H_QTY/ CTN]]))</f>
        <v>8</v>
      </c>
      <c r="T302" s="2">
        <f>IF(db[[#This Row],[H_QTY/ CTN]]="","",LEN(db[[#This Row],[H_QTY/ CTN]]))</f>
        <v>8</v>
      </c>
      <c r="U302" s="41" t="str">
        <f>IF(db[[#This Row],[H_QTY/ CTN]]="","",LEFT(db[[#This Row],[H_QTY/ CTN]],db[[#This Row],[H_1]]-1))</f>
        <v>120 PCS</v>
      </c>
      <c r="V302" s="40" t="str">
        <f>IF(NOT(db[[#This Row],[H_1]]=db[[#This Row],[H_2]]),MID(db[[#This Row],[H_QTY/ CTN]],db[[#This Row],[H_1]]+1,db[[#This Row],[H_2]]-db[[#This Row],[H_1]]-1),"")</f>
        <v/>
      </c>
      <c r="W302" s="40" t="str">
        <f>IF(db[[#This Row],[QTY/ CTN B]]="","",LEFT(db[[#This Row],[QTY/ CTN B]],SEARCH(" ",db[[#This Row],[QTY/ CTN B]],1)-1))</f>
        <v>120</v>
      </c>
      <c r="X302" s="40" t="str">
        <f>IF(db[[#This Row],[QTY/ CTN B]]="","",RIGHT(db[[#This Row],[QTY/ CTN B]],LEN(db[[#This Row],[QTY/ CTN B]])-SEARCH(" ",db[[#This Row],[QTY/ CTN B]],1)))</f>
        <v>PCS</v>
      </c>
      <c r="Y302" s="40" t="str">
        <f>IF(db[[#This Row],[QTY/ CTN TG]]="",IF(db[[#This Row],[STN TG]]="","",12),LEFT(db[[#This Row],[QTY/ CTN TG]],SEARCH(" ",db[[#This Row],[QTY/ CTN TG]],1)-1))</f>
        <v/>
      </c>
      <c r="Z3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2" s="40" t="str">
        <f>IF(db[[#This Row],[STN K]]="","",IF(db[[#This Row],[STN TG]]="LSN",12,""))</f>
        <v/>
      </c>
      <c r="AB302" s="40" t="str">
        <f>IF(db[[#This Row],[STN TG]]="LSN","PCS","")</f>
        <v/>
      </c>
      <c r="AC302" s="40">
        <f>db[[#This Row],[QTY B]]*IF(db[[#This Row],[QTY TG]]="",1,db[[#This Row],[QTY TG]])*IF(db[[#This Row],[QTY K]]="",1,db[[#This Row],[QTY K]])</f>
        <v>120</v>
      </c>
      <c r="AD302" s="40" t="str">
        <f>IF(db[[#This Row],[STN K]]="",IF(db[[#This Row],[STN TG]]="",db[[#This Row],[STN B]],db[[#This Row],[STN TG]]),db[[#This Row],[STN K]])</f>
        <v>PCS</v>
      </c>
      <c r="AE302" s="40"/>
    </row>
    <row r="303" spans="1:31" ht="16.5" customHeight="1" x14ac:dyDescent="0.25">
      <c r="A303" s="40">
        <f t="shared" si="4"/>
        <v>302</v>
      </c>
      <c r="B303" s="5" t="str">
        <f>LOWER(SUBSTITUTE(SUBSTITUTE(SUBSTITUTE(SUBSTITUTE(SUBSTITUTE(SUBSTITUTE(SUBSTITUTE(SUBSTITUTE(db[[#This Row],[NB BM]]," ",),".",""),"-",""),"(",""),")",""),"/",""),"""",""),"+",""))</f>
        <v>bnotea520h1</v>
      </c>
      <c r="C303" s="5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D303" s="5" t="str">
        <f>LOWER(SUBSTITUTE(SUBSTITUTE(SUBSTITUTE(SUBSTITUTE(SUBSTITUTE(SUBSTITUTE(SUBSTITUTE(SUBSTITUTE(SUBSTITUTE(db[[#This Row],[NB PAJAK]]," ",""),"-",""),"(",""),")",""),".",""),",",""),"/",""),"""",""),"+",""))</f>
        <v/>
      </c>
      <c r="E30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bnotea520h196pcsuntana</v>
      </c>
      <c r="F30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bindernotea520h196pcs</v>
      </c>
      <c r="G303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bindernotea520h1untana</v>
      </c>
      <c r="H30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bindernotea520h196pcsuntana</v>
      </c>
      <c r="I303" s="2" t="s">
        <v>805</v>
      </c>
      <c r="J303" s="2" t="s">
        <v>1017</v>
      </c>
      <c r="K303" s="1"/>
      <c r="L303" s="2" t="s">
        <v>1336</v>
      </c>
      <c r="M303" s="34" t="e">
        <f>IF(db[[#This Row],[NB NOTA_C]]="","",COUNTIF([2]!B_MSK[concat],db[[#This Row],[NB NOTA_C]]))</f>
        <v>#REF!</v>
      </c>
      <c r="N303" s="14" t="s">
        <v>1347</v>
      </c>
      <c r="O303" s="2" t="s">
        <v>1388</v>
      </c>
      <c r="P303" s="2" t="s">
        <v>2439</v>
      </c>
      <c r="R303" s="2" t="str">
        <f>IF(db[[#This Row],[QTY/ CTN]]="","",SUBSTITUTE(SUBSTITUTE(SUBSTITUTE(db[[#This Row],[QTY/ CTN]]," ","_",2),"(",""),")","")&amp;"_")</f>
        <v>96 PCS_</v>
      </c>
      <c r="S303" s="2">
        <f>IF(db[[#This Row],[H_QTY/ CTN]]="","",SEARCH("_",db[[#This Row],[H_QTY/ CTN]]))</f>
        <v>7</v>
      </c>
      <c r="T303" s="2">
        <f>IF(db[[#This Row],[H_QTY/ CTN]]="","",LEN(db[[#This Row],[H_QTY/ CTN]]))</f>
        <v>7</v>
      </c>
      <c r="U303" s="41" t="str">
        <f>IF(db[[#This Row],[H_QTY/ CTN]]="","",LEFT(db[[#This Row],[H_QTY/ CTN]],db[[#This Row],[H_1]]-1))</f>
        <v>96 PCS</v>
      </c>
      <c r="V303" s="40" t="str">
        <f>IF(NOT(db[[#This Row],[H_1]]=db[[#This Row],[H_2]]),MID(db[[#This Row],[H_QTY/ CTN]],db[[#This Row],[H_1]]+1,db[[#This Row],[H_2]]-db[[#This Row],[H_1]]-1),"")</f>
        <v/>
      </c>
      <c r="W303" s="40" t="str">
        <f>IF(db[[#This Row],[QTY/ CTN B]]="","",LEFT(db[[#This Row],[QTY/ CTN B]],SEARCH(" ",db[[#This Row],[QTY/ CTN B]],1)-1))</f>
        <v>96</v>
      </c>
      <c r="X303" s="40" t="str">
        <f>IF(db[[#This Row],[QTY/ CTN B]]="","",RIGHT(db[[#This Row],[QTY/ CTN B]],LEN(db[[#This Row],[QTY/ CTN B]])-SEARCH(" ",db[[#This Row],[QTY/ CTN B]],1)))</f>
        <v>PCS</v>
      </c>
      <c r="Y303" s="40" t="str">
        <f>IF(db[[#This Row],[QTY/ CTN TG]]="",IF(db[[#This Row],[STN TG]]="","",12),LEFT(db[[#This Row],[QTY/ CTN TG]],SEARCH(" ",db[[#This Row],[QTY/ CTN TG]],1)-1))</f>
        <v/>
      </c>
      <c r="Z3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3" s="40" t="str">
        <f>IF(db[[#This Row],[STN K]]="","",IF(db[[#This Row],[STN TG]]="LSN",12,""))</f>
        <v/>
      </c>
      <c r="AB303" s="40" t="str">
        <f>IF(db[[#This Row],[STN TG]]="LSN","PCS","")</f>
        <v/>
      </c>
      <c r="AC303" s="40">
        <f>db[[#This Row],[QTY B]]*IF(db[[#This Row],[QTY TG]]="",1,db[[#This Row],[QTY TG]])*IF(db[[#This Row],[QTY K]]="",1,db[[#This Row],[QTY K]])</f>
        <v>96</v>
      </c>
      <c r="AD303" s="40" t="str">
        <f>IF(db[[#This Row],[STN K]]="",IF(db[[#This Row],[STN TG]]="",db[[#This Row],[STN B]],db[[#This Row],[STN TG]]),db[[#This Row],[STN K]])</f>
        <v>PCS</v>
      </c>
      <c r="AE303" s="40"/>
    </row>
    <row r="304" spans="1:31" ht="16.5" customHeight="1" x14ac:dyDescent="0.25">
      <c r="A304" s="40">
        <f t="shared" si="4"/>
        <v>303</v>
      </c>
      <c r="B304" s="5" t="str">
        <f>LOWER(SUBSTITUTE(SUBSTITUTE(SUBSTITUTE(SUBSTITUTE(SUBSTITUTE(SUBSTITUTE(SUBSTITUTE(SUBSTITUTE(db[[#This Row],[NB BM]]," ",),".",""),"-",""),"(",""),")",""),"/",""),"""",""),"+",""))</f>
        <v>bnotea520h3</v>
      </c>
      <c r="C304" s="5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D304" s="5" t="str">
        <f>LOWER(SUBSTITUTE(SUBSTITUTE(SUBSTITUTE(SUBSTITUTE(SUBSTITUTE(SUBSTITUTE(SUBSTITUTE(SUBSTITUTE(SUBSTITUTE(db[[#This Row],[NB PAJAK]]," ",""),"-",""),"(",""),")",""),".",""),",",""),"/",""),"""",""),"+",""))</f>
        <v/>
      </c>
      <c r="E30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bnotea520h396pcsuntana</v>
      </c>
      <c r="F30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bindernotea520h31650025%96pcs</v>
      </c>
      <c r="G304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bindernotea520h31650025%untana</v>
      </c>
      <c r="H30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bindernotea520h31650025%96pcsuntana</v>
      </c>
      <c r="I304" s="2" t="s">
        <v>806</v>
      </c>
      <c r="J304" s="2" t="s">
        <v>1018</v>
      </c>
      <c r="K304" s="1"/>
      <c r="L304" s="2" t="s">
        <v>1336</v>
      </c>
      <c r="M304" s="34" t="e">
        <f>IF(db[[#This Row],[NB NOTA_C]]="","",COUNTIF([2]!B_MSK[concat],db[[#This Row],[NB NOTA_C]]))</f>
        <v>#REF!</v>
      </c>
      <c r="N304" s="14" t="s">
        <v>1347</v>
      </c>
      <c r="O304" s="2" t="s">
        <v>1388</v>
      </c>
      <c r="P304" s="2" t="s">
        <v>2439</v>
      </c>
      <c r="R304" s="2" t="str">
        <f>IF(db[[#This Row],[QTY/ CTN]]="","",SUBSTITUTE(SUBSTITUTE(SUBSTITUTE(db[[#This Row],[QTY/ CTN]]," ","_",2),"(",""),")","")&amp;"_")</f>
        <v>96 PCS_</v>
      </c>
      <c r="S304" s="2">
        <f>IF(db[[#This Row],[H_QTY/ CTN]]="","",SEARCH("_",db[[#This Row],[H_QTY/ CTN]]))</f>
        <v>7</v>
      </c>
      <c r="T304" s="2">
        <f>IF(db[[#This Row],[H_QTY/ CTN]]="","",LEN(db[[#This Row],[H_QTY/ CTN]]))</f>
        <v>7</v>
      </c>
      <c r="U304" s="41" t="str">
        <f>IF(db[[#This Row],[H_QTY/ CTN]]="","",LEFT(db[[#This Row],[H_QTY/ CTN]],db[[#This Row],[H_1]]-1))</f>
        <v>96 PCS</v>
      </c>
      <c r="V304" s="40" t="str">
        <f>IF(NOT(db[[#This Row],[H_1]]=db[[#This Row],[H_2]]),MID(db[[#This Row],[H_QTY/ CTN]],db[[#This Row],[H_1]]+1,db[[#This Row],[H_2]]-db[[#This Row],[H_1]]-1),"")</f>
        <v/>
      </c>
      <c r="W304" s="40" t="str">
        <f>IF(db[[#This Row],[QTY/ CTN B]]="","",LEFT(db[[#This Row],[QTY/ CTN B]],SEARCH(" ",db[[#This Row],[QTY/ CTN B]],1)-1))</f>
        <v>96</v>
      </c>
      <c r="X304" s="40" t="str">
        <f>IF(db[[#This Row],[QTY/ CTN B]]="","",RIGHT(db[[#This Row],[QTY/ CTN B]],LEN(db[[#This Row],[QTY/ CTN B]])-SEARCH(" ",db[[#This Row],[QTY/ CTN B]],1)))</f>
        <v>PCS</v>
      </c>
      <c r="Y304" s="40" t="str">
        <f>IF(db[[#This Row],[QTY/ CTN TG]]="",IF(db[[#This Row],[STN TG]]="","",12),LEFT(db[[#This Row],[QTY/ CTN TG]],SEARCH(" ",db[[#This Row],[QTY/ CTN TG]],1)-1))</f>
        <v/>
      </c>
      <c r="Z3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4" s="40" t="str">
        <f>IF(db[[#This Row],[STN K]]="","",IF(db[[#This Row],[STN TG]]="LSN",12,""))</f>
        <v/>
      </c>
      <c r="AB304" s="40" t="str">
        <f>IF(db[[#This Row],[STN TG]]="LSN","PCS","")</f>
        <v/>
      </c>
      <c r="AC304" s="40">
        <f>db[[#This Row],[QTY B]]*IF(db[[#This Row],[QTY TG]]="",1,db[[#This Row],[QTY TG]])*IF(db[[#This Row],[QTY K]]="",1,db[[#This Row],[QTY K]])</f>
        <v>96</v>
      </c>
      <c r="AD304" s="40" t="str">
        <f>IF(db[[#This Row],[STN K]]="",IF(db[[#This Row],[STN TG]]="",db[[#This Row],[STN B]],db[[#This Row],[STN TG]]),db[[#This Row],[STN K]])</f>
        <v>PCS</v>
      </c>
      <c r="AE304" s="40"/>
    </row>
    <row r="305" spans="1:31" ht="16.5" customHeight="1" x14ac:dyDescent="0.25">
      <c r="A305" s="40">
        <f t="shared" si="4"/>
        <v>304</v>
      </c>
      <c r="B305" s="5" t="str">
        <f>LOWER(SUBSTITUTE(SUBSTITUTE(SUBSTITUTE(SUBSTITUTE(SUBSTITUTE(SUBSTITUTE(SUBSTITUTE(SUBSTITUTE(db[[#This Row],[NB BM]]," ",),".",""),"-",""),"(",""),")",""),"/",""),"""",""),"+",""))</f>
        <v>bnotea526h34wrkancing</v>
      </c>
      <c r="C305" s="5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D305" s="5" t="str">
        <f>LOWER(SUBSTITUTE(SUBSTITUTE(SUBSTITUTE(SUBSTITUTE(SUBSTITUTE(SUBSTITUTE(SUBSTITUTE(SUBSTITUTE(SUBSTITUTE(db[[#This Row],[NB PAJAK]]," ",""),"-",""),"(",""),")",""),".",""),",",""),"/",""),"""",""),"+",""))</f>
        <v/>
      </c>
      <c r="E30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bnotea526h34wrkancing96pcsuntana</v>
      </c>
      <c r="F30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bindernotea520h34wrkancing96pcs</v>
      </c>
      <c r="G305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bindernotea520h34wrkancinguntana</v>
      </c>
      <c r="H30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bindernotea520h34wrkancing96pcsuntana</v>
      </c>
      <c r="I305" s="2" t="s">
        <v>807</v>
      </c>
      <c r="J305" s="2" t="s">
        <v>1019</v>
      </c>
      <c r="K305" s="14"/>
      <c r="L305" s="2" t="s">
        <v>1336</v>
      </c>
      <c r="M305" s="34" t="e">
        <f>IF(db[[#This Row],[NB NOTA_C]]="","",COUNTIF([2]!B_MSK[concat],db[[#This Row],[NB NOTA_C]]))</f>
        <v>#REF!</v>
      </c>
      <c r="N305" s="14" t="s">
        <v>1342</v>
      </c>
      <c r="O305" s="2" t="s">
        <v>1388</v>
      </c>
      <c r="P305" s="2" t="s">
        <v>2439</v>
      </c>
      <c r="R305" s="2" t="str">
        <f>IF(db[[#This Row],[QTY/ CTN]]="","",SUBSTITUTE(SUBSTITUTE(SUBSTITUTE(db[[#This Row],[QTY/ CTN]]," ","_",2),"(",""),")","")&amp;"_")</f>
        <v>96 PCS_</v>
      </c>
      <c r="S305" s="2">
        <f>IF(db[[#This Row],[H_QTY/ CTN]]="","",SEARCH("_",db[[#This Row],[H_QTY/ CTN]]))</f>
        <v>7</v>
      </c>
      <c r="T305" s="2">
        <f>IF(db[[#This Row],[H_QTY/ CTN]]="","",LEN(db[[#This Row],[H_QTY/ CTN]]))</f>
        <v>7</v>
      </c>
      <c r="U305" s="41" t="str">
        <f>IF(db[[#This Row],[H_QTY/ CTN]]="","",LEFT(db[[#This Row],[H_QTY/ CTN]],db[[#This Row],[H_1]]-1))</f>
        <v>96 PCS</v>
      </c>
      <c r="V305" s="40" t="str">
        <f>IF(NOT(db[[#This Row],[H_1]]=db[[#This Row],[H_2]]),MID(db[[#This Row],[H_QTY/ CTN]],db[[#This Row],[H_1]]+1,db[[#This Row],[H_2]]-db[[#This Row],[H_1]]-1),"")</f>
        <v/>
      </c>
      <c r="W305" s="40" t="str">
        <f>IF(db[[#This Row],[QTY/ CTN B]]="","",LEFT(db[[#This Row],[QTY/ CTN B]],SEARCH(" ",db[[#This Row],[QTY/ CTN B]],1)-1))</f>
        <v>96</v>
      </c>
      <c r="X305" s="40" t="str">
        <f>IF(db[[#This Row],[QTY/ CTN B]]="","",RIGHT(db[[#This Row],[QTY/ CTN B]],LEN(db[[#This Row],[QTY/ CTN B]])-SEARCH(" ",db[[#This Row],[QTY/ CTN B]],1)))</f>
        <v>PCS</v>
      </c>
      <c r="Y305" s="40" t="str">
        <f>IF(db[[#This Row],[QTY/ CTN TG]]="",IF(db[[#This Row],[STN TG]]="","",12),LEFT(db[[#This Row],[QTY/ CTN TG]],SEARCH(" ",db[[#This Row],[QTY/ CTN TG]],1)-1))</f>
        <v/>
      </c>
      <c r="Z3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5" s="40" t="str">
        <f>IF(db[[#This Row],[STN K]]="","",IF(db[[#This Row],[STN TG]]="LSN",12,""))</f>
        <v/>
      </c>
      <c r="AB305" s="40" t="str">
        <f>IF(db[[#This Row],[STN TG]]="LSN","PCS","")</f>
        <v/>
      </c>
      <c r="AC305" s="40">
        <f>db[[#This Row],[QTY B]]*IF(db[[#This Row],[QTY TG]]="",1,db[[#This Row],[QTY TG]])*IF(db[[#This Row],[QTY K]]="",1,db[[#This Row],[QTY K]])</f>
        <v>96</v>
      </c>
      <c r="AD305" s="40" t="str">
        <f>IF(db[[#This Row],[STN K]]="",IF(db[[#This Row],[STN TG]]="",db[[#This Row],[STN B]],db[[#This Row],[STN TG]]),db[[#This Row],[STN K]])</f>
        <v>PCS</v>
      </c>
      <c r="AE305" s="40"/>
    </row>
    <row r="306" spans="1:31" ht="16.5" customHeight="1" x14ac:dyDescent="0.25">
      <c r="A306" s="90">
        <f t="shared" si="4"/>
        <v>305</v>
      </c>
      <c r="B306" s="91" t="str">
        <f>LOWER(SUBSTITUTE(SUBSTITUTE(SUBSTITUTE(SUBSTITUTE(SUBSTITUTE(SUBSTITUTE(SUBSTITUTE(SUBSTITUTE(db[[#This Row],[NB BM]]," ",),".",""),"-",""),"(",""),")",""),"/",""),"""",""),"+",""))</f>
        <v>bna5hp2008p</v>
      </c>
      <c r="C306" s="91" t="str">
        <f>LOWER(SUBSTITUTE(SUBSTITUTE(SUBSTITUTE(SUBSTITUTE(SUBSTITUTE(SUBSTITUTE(SUBSTITUTE(SUBSTITUTE(SUBSTITUTE(db[[#This Row],[NB NOTA]]," ",),".",""),"-",""),"(",""),")",""),",",""),"/",""),"""",""),"+",""))</f>
        <v>bindernotea5hp2008pa5sr</v>
      </c>
      <c r="D306" s="91" t="str">
        <f>LOWER(SUBSTITUTE(SUBSTITUTE(SUBSTITUTE(SUBSTITUTE(SUBSTITUTE(SUBSTITUTE(SUBSTITUTE(SUBSTITUTE(SUBSTITUTE(db[[#This Row],[NB PAJAK]]," ",""),"-",""),"(",""),")",""),".",""),",",""),"/",""),"""",""),"+",""))</f>
        <v/>
      </c>
      <c r="E306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bna5hp2008p72pcsuntana</v>
      </c>
      <c r="F306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bindernotea5hp2008pa5sr72pcs</v>
      </c>
      <c r="G306" s="9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bindernotea5hp2008pa5sruntana</v>
      </c>
      <c r="H306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bindernotea5hp2008pa5sr72pcsuntana</v>
      </c>
      <c r="I306" s="60" t="s">
        <v>6551</v>
      </c>
      <c r="J306" s="60" t="s">
        <v>6537</v>
      </c>
      <c r="K306" s="61"/>
      <c r="L306" s="60" t="s">
        <v>1336</v>
      </c>
      <c r="M306" s="92" t="e">
        <f>IF(db[[#This Row],[NB NOTA_C]]="","",COUNTIF([2]!B_MSK[concat],db[[#This Row],[NB NOTA_C]]))</f>
        <v>#REF!</v>
      </c>
      <c r="N306" s="93" t="s">
        <v>1352</v>
      </c>
      <c r="O306" s="93" t="s">
        <v>1390</v>
      </c>
      <c r="P306" s="60" t="s">
        <v>6063</v>
      </c>
      <c r="Q306" s="91"/>
      <c r="R306" s="91" t="str">
        <f>IF(db[[#This Row],[QTY/ CTN]]="","",SUBSTITUTE(SUBSTITUTE(SUBSTITUTE(db[[#This Row],[QTY/ CTN]]," ","_",2),"(",""),")","")&amp;"_")</f>
        <v>72 PCS_</v>
      </c>
      <c r="S306" s="91">
        <f>IF(db[[#This Row],[H_QTY/ CTN]]="","",SEARCH("_",db[[#This Row],[H_QTY/ CTN]]))</f>
        <v>7</v>
      </c>
      <c r="T306" s="91">
        <f>IF(db[[#This Row],[H_QTY/ CTN]]="","",LEN(db[[#This Row],[H_QTY/ CTN]]))</f>
        <v>7</v>
      </c>
      <c r="U306" s="90" t="str">
        <f>IF(db[[#This Row],[H_QTY/ CTN]]="","",LEFT(db[[#This Row],[H_QTY/ CTN]],db[[#This Row],[H_1]]-1))</f>
        <v>72 PCS</v>
      </c>
      <c r="V306" s="90" t="str">
        <f>IF(NOT(db[[#This Row],[H_1]]=db[[#This Row],[H_2]]),MID(db[[#This Row],[H_QTY/ CTN]],db[[#This Row],[H_1]]+1,db[[#This Row],[H_2]]-db[[#This Row],[H_1]]-1),"")</f>
        <v/>
      </c>
      <c r="W306" s="90" t="str">
        <f>IF(db[[#This Row],[QTY/ CTN B]]="","",LEFT(db[[#This Row],[QTY/ CTN B]],SEARCH(" ",db[[#This Row],[QTY/ CTN B]],1)-1))</f>
        <v>72</v>
      </c>
      <c r="X306" s="90" t="str">
        <f>IF(db[[#This Row],[QTY/ CTN B]]="","",RIGHT(db[[#This Row],[QTY/ CTN B]],LEN(db[[#This Row],[QTY/ CTN B]])-SEARCH(" ",db[[#This Row],[QTY/ CTN B]],1)))</f>
        <v>PCS</v>
      </c>
      <c r="Y306" s="90" t="str">
        <f>IF(db[[#This Row],[QTY/ CTN TG]]="",IF(db[[#This Row],[STN TG]]="","",12),LEFT(db[[#This Row],[QTY/ CTN TG]],SEARCH(" ",db[[#This Row],[QTY/ CTN TG]],1)-1))</f>
        <v/>
      </c>
      <c r="Z306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6" s="90" t="str">
        <f>IF(db[[#This Row],[STN K]]="","",IF(db[[#This Row],[STN TG]]="LSN",12,""))</f>
        <v/>
      </c>
      <c r="AB306" s="90" t="str">
        <f>IF(db[[#This Row],[STN TG]]="LSN","PCS","")</f>
        <v/>
      </c>
      <c r="AC306" s="90">
        <f>db[[#This Row],[QTY B]]*IF(db[[#This Row],[QTY TG]]="",1,db[[#This Row],[QTY TG]])*IF(db[[#This Row],[QTY K]]="",1,db[[#This Row],[QTY K]])</f>
        <v>72</v>
      </c>
      <c r="AD306" s="90" t="str">
        <f>IF(db[[#This Row],[STN K]]="",IF(db[[#This Row],[STN TG]]="",db[[#This Row],[STN B]],db[[#This Row],[STN TG]]),db[[#This Row],[STN K]])</f>
        <v>PCS</v>
      </c>
      <c r="AE306" s="90"/>
    </row>
    <row r="307" spans="1:31" ht="16.5" customHeight="1" x14ac:dyDescent="0.25">
      <c r="A307" s="40">
        <f t="shared" si="4"/>
        <v>306</v>
      </c>
      <c r="B307" s="5" t="str">
        <f>LOWER(SUBSTITUTE(SUBSTITUTE(SUBSTITUTE(SUBSTITUTE(SUBSTITUTE(SUBSTITUTE(SUBSTITUTE(SUBSTITUTE(db[[#This Row],[NB BM]]," ",),".",""),"-",""),"(",""),")",""),"/",""),"""",""),"+",""))</f>
        <v>bna5hp2005p</v>
      </c>
      <c r="C307" s="5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D307" s="5" t="str">
        <f>LOWER(SUBSTITUTE(SUBSTITUTE(SUBSTITUTE(SUBSTITUTE(SUBSTITUTE(SUBSTITUTE(SUBSTITUTE(SUBSTITUTE(SUBSTITUTE(db[[#This Row],[NB PAJAK]]," ",""),"-",""),"(",""),")",""),".",""),",",""),"/",""),"""",""),"+",""))</f>
        <v/>
      </c>
      <c r="E30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bna5hp2005p72pcsuntana</v>
      </c>
      <c r="F30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bindernotea5hp200sp72pcs</v>
      </c>
      <c r="G307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bindernotea5hp200spuntana</v>
      </c>
      <c r="H30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bindernotea5hp200sp72pcsuntana</v>
      </c>
      <c r="I307" s="2" t="s">
        <v>6559</v>
      </c>
      <c r="J307" s="2" t="s">
        <v>1051</v>
      </c>
      <c r="K307" s="14"/>
      <c r="L307" s="2" t="s">
        <v>1336</v>
      </c>
      <c r="M307" s="34" t="e">
        <f>IF(db[[#This Row],[NB NOTA_C]]="","",COUNTIF([2]!B_MSK[concat],db[[#This Row],[NB NOTA_C]]))</f>
        <v>#REF!</v>
      </c>
      <c r="N307" s="14" t="s">
        <v>1352</v>
      </c>
      <c r="O307" s="2" t="s">
        <v>1390</v>
      </c>
      <c r="P307" s="2" t="s">
        <v>2439</v>
      </c>
      <c r="R307" s="2" t="str">
        <f>IF(db[[#This Row],[QTY/ CTN]]="","",SUBSTITUTE(SUBSTITUTE(SUBSTITUTE(db[[#This Row],[QTY/ CTN]]," ","_",2),"(",""),")","")&amp;"_")</f>
        <v>72 PCS_</v>
      </c>
      <c r="S307" s="2">
        <f>IF(db[[#This Row],[H_QTY/ CTN]]="","",SEARCH("_",db[[#This Row],[H_QTY/ CTN]]))</f>
        <v>7</v>
      </c>
      <c r="T307" s="2">
        <f>IF(db[[#This Row],[H_QTY/ CTN]]="","",LEN(db[[#This Row],[H_QTY/ CTN]]))</f>
        <v>7</v>
      </c>
      <c r="U307" s="41" t="str">
        <f>IF(db[[#This Row],[H_QTY/ CTN]]="","",LEFT(db[[#This Row],[H_QTY/ CTN]],db[[#This Row],[H_1]]-1))</f>
        <v>72 PCS</v>
      </c>
      <c r="V307" s="40" t="str">
        <f>IF(NOT(db[[#This Row],[H_1]]=db[[#This Row],[H_2]]),MID(db[[#This Row],[H_QTY/ CTN]],db[[#This Row],[H_1]]+1,db[[#This Row],[H_2]]-db[[#This Row],[H_1]]-1),"")</f>
        <v/>
      </c>
      <c r="W307" s="40" t="str">
        <f>IF(db[[#This Row],[QTY/ CTN B]]="","",LEFT(db[[#This Row],[QTY/ CTN B]],SEARCH(" ",db[[#This Row],[QTY/ CTN B]],1)-1))</f>
        <v>72</v>
      </c>
      <c r="X307" s="40" t="str">
        <f>IF(db[[#This Row],[QTY/ CTN B]]="","",RIGHT(db[[#This Row],[QTY/ CTN B]],LEN(db[[#This Row],[QTY/ CTN B]])-SEARCH(" ",db[[#This Row],[QTY/ CTN B]],1)))</f>
        <v>PCS</v>
      </c>
      <c r="Y307" s="40" t="str">
        <f>IF(db[[#This Row],[QTY/ CTN TG]]="",IF(db[[#This Row],[STN TG]]="","",12),LEFT(db[[#This Row],[QTY/ CTN TG]],SEARCH(" ",db[[#This Row],[QTY/ CTN TG]],1)-1))</f>
        <v/>
      </c>
      <c r="Z3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7" s="40" t="str">
        <f>IF(db[[#This Row],[STN K]]="","",IF(db[[#This Row],[STN TG]]="LSN",12,""))</f>
        <v/>
      </c>
      <c r="AB307" s="40" t="str">
        <f>IF(db[[#This Row],[STN TG]]="LSN","PCS","")</f>
        <v/>
      </c>
      <c r="AC307" s="40">
        <f>db[[#This Row],[QTY B]]*IF(db[[#This Row],[QTY TG]]="",1,db[[#This Row],[QTY TG]])*IF(db[[#This Row],[QTY K]]="",1,db[[#This Row],[QTY K]])</f>
        <v>72</v>
      </c>
      <c r="AD307" s="40" t="str">
        <f>IF(db[[#This Row],[STN K]]="",IF(db[[#This Row],[STN TG]]="",db[[#This Row],[STN B]],db[[#This Row],[STN TG]]),db[[#This Row],[STN K]])</f>
        <v>PCS</v>
      </c>
      <c r="AE307" s="40"/>
    </row>
    <row r="308" spans="1:31" ht="16.5" customHeight="1" x14ac:dyDescent="0.25">
      <c r="A308" s="40">
        <f t="shared" si="4"/>
        <v>307</v>
      </c>
      <c r="B308" s="82" t="str">
        <f>LOWER(SUBSTITUTE(SUBSTITUTE(SUBSTITUTE(SUBSTITUTE(SUBSTITUTE(SUBSTITUTE(SUBSTITUTE(SUBSTITUTE(db[[#This Row],[NB BM]]," ",),".",""),"-",""),"(",""),")",""),"/",""),"""",""),"+",""))</f>
        <v>bnjka5tpp519</v>
      </c>
      <c r="C308" s="82" t="str">
        <f>LOWER(SUBSTITUTE(SUBSTITUTE(SUBSTITUTE(SUBSTITUTE(SUBSTITUTE(SUBSTITUTE(SUBSTITUTE(SUBSTITUTE(SUBSTITUTE(db[[#This Row],[NB NOTA]]," ",),".",""),"-",""),"(",""),")",""),",",""),"/",""),"""",""),"+",""))</f>
        <v>bindernotea5tpp519jk</v>
      </c>
      <c r="D308" s="82" t="str">
        <f>LOWER(SUBSTITUTE(SUBSTITUTE(SUBSTITUTE(SUBSTITUTE(SUBSTITUTE(SUBSTITUTE(SUBSTITUTE(SUBSTITUTE(SUBSTITUTE(db[[#This Row],[NB PAJAK]]," ",""),"-",""),"(",""),")",""),".",""),",",""),"/",""),"""",""),"+",""))</f>
        <v>bindernotejoykoa5tpp519</v>
      </c>
      <c r="E30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bnjka5tpp51996pcsartomoro</v>
      </c>
      <c r="F30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bindernotea5tpp519jk96pcs</v>
      </c>
      <c r="G308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bindernotea5tpp519jkartomoro</v>
      </c>
      <c r="H30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bindernotea5tpp519jk96pcsartomoro</v>
      </c>
      <c r="I308" s="2" t="s">
        <v>6399</v>
      </c>
      <c r="J308" s="7" t="s">
        <v>5483</v>
      </c>
      <c r="K308" s="14" t="s">
        <v>5563</v>
      </c>
      <c r="L308" s="2" t="s">
        <v>1335</v>
      </c>
      <c r="M308" s="83" t="e">
        <f>IF(db[[#This Row],[NB NOTA_C]]="","",COUNTIF([2]!B_MSK[concat],db[[#This Row],[NB NOTA_C]]))</f>
        <v>#REF!</v>
      </c>
      <c r="N308" s="9" t="s">
        <v>1346</v>
      </c>
      <c r="O308" s="5" t="s">
        <v>1388</v>
      </c>
      <c r="P308" s="2" t="s">
        <v>2439</v>
      </c>
      <c r="Q308" s="5" t="s">
        <v>5484</v>
      </c>
      <c r="R308" s="82" t="str">
        <f>IF(db[[#This Row],[QTY/ CTN]]="","",SUBSTITUTE(SUBSTITUTE(SUBSTITUTE(db[[#This Row],[QTY/ CTN]]," ","_",2),"(",""),")","")&amp;"_")</f>
        <v>96 PCS_</v>
      </c>
      <c r="S308" s="82">
        <f>IF(db[[#This Row],[H_QTY/ CTN]]="","",SEARCH("_",db[[#This Row],[H_QTY/ CTN]]))</f>
        <v>7</v>
      </c>
      <c r="T308" s="82">
        <f>IF(db[[#This Row],[H_QTY/ CTN]]="","",LEN(db[[#This Row],[H_QTY/ CTN]]))</f>
        <v>7</v>
      </c>
      <c r="U308" s="85" t="str">
        <f>IF(db[[#This Row],[H_QTY/ CTN]]="","",LEFT(db[[#This Row],[H_QTY/ CTN]],db[[#This Row],[H_1]]-1))</f>
        <v>96 PCS</v>
      </c>
      <c r="V308" s="85" t="str">
        <f>IF(NOT(db[[#This Row],[H_1]]=db[[#This Row],[H_2]]),MID(db[[#This Row],[H_QTY/ CTN]],db[[#This Row],[H_1]]+1,db[[#This Row],[H_2]]-db[[#This Row],[H_1]]-1),"")</f>
        <v/>
      </c>
      <c r="W308" s="40" t="str">
        <f>IF(db[[#This Row],[QTY/ CTN B]]="","",LEFT(db[[#This Row],[QTY/ CTN B]],SEARCH(" ",db[[#This Row],[QTY/ CTN B]],1)-1))</f>
        <v>96</v>
      </c>
      <c r="X308" s="40" t="str">
        <f>IF(db[[#This Row],[QTY/ CTN B]]="","",RIGHT(db[[#This Row],[QTY/ CTN B]],LEN(db[[#This Row],[QTY/ CTN B]])-SEARCH(" ",db[[#This Row],[QTY/ CTN B]],1)))</f>
        <v>PCS</v>
      </c>
      <c r="Y308" s="40" t="str">
        <f>IF(db[[#This Row],[QTY/ CTN TG]]="",IF(db[[#This Row],[STN TG]]="","",12),LEFT(db[[#This Row],[QTY/ CTN TG]],SEARCH(" ",db[[#This Row],[QTY/ CTN TG]],1)-1))</f>
        <v/>
      </c>
      <c r="Z3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8" s="40" t="str">
        <f>IF(db[[#This Row],[STN K]]="","",IF(db[[#This Row],[STN TG]]="LSN",12,""))</f>
        <v/>
      </c>
      <c r="AB308" s="40" t="str">
        <f>IF(db[[#This Row],[STN TG]]="LSN","PCS","")</f>
        <v/>
      </c>
      <c r="AC308" s="40">
        <f>db[[#This Row],[QTY B]]*IF(db[[#This Row],[QTY TG]]="",1,db[[#This Row],[QTY TG]])*IF(db[[#This Row],[QTY K]]="",1,db[[#This Row],[QTY K]])</f>
        <v>96</v>
      </c>
      <c r="AD308" s="40" t="str">
        <f>IF(db[[#This Row],[STN K]]="",IF(db[[#This Row],[STN TG]]="",db[[#This Row],[STN B]],db[[#This Row],[STN TG]]),db[[#This Row],[STN K]])</f>
        <v>PCS</v>
      </c>
      <c r="AE308" s="40"/>
    </row>
    <row r="309" spans="1:31" ht="16.5" customHeight="1" x14ac:dyDescent="0.25">
      <c r="A309" s="40">
        <f t="shared" si="4"/>
        <v>308</v>
      </c>
      <c r="B309" s="5" t="str">
        <f>LOWER(SUBSTITUTE(SUBSTITUTE(SUBSTITUTE(SUBSTITUTE(SUBSTITUTE(SUBSTITUTE(SUBSTITUTE(SUBSTITUTE(db[[#This Row],[NB BM]]," ",),".",""),"-",""),"(",""),")",""),"/",""),"""",""),"+",""))</f>
        <v>bnoteb0159b526h</v>
      </c>
      <c r="C309" s="5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D309" s="5" t="str">
        <f>LOWER(SUBSTITUTE(SUBSTITUTE(SUBSTITUTE(SUBSTITUTE(SUBSTITUTE(SUBSTITUTE(SUBSTITUTE(SUBSTITUTE(SUBSTITUTE(db[[#This Row],[NB PAJAK]]," ",""),"-",""),"(",""),")",""),".",""),",",""),"/",""),"""",""),"+",""))</f>
        <v/>
      </c>
      <c r="E30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bnoteb0159b526h72pcsuntana</v>
      </c>
      <c r="F30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bindernoteb0159b526h72pcs</v>
      </c>
      <c r="G309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bindernoteb0159b526huntana</v>
      </c>
      <c r="H30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bindernoteb0159b526h72pcsuntana</v>
      </c>
      <c r="I309" s="2" t="s">
        <v>808</v>
      </c>
      <c r="J309" s="2" t="s">
        <v>1020</v>
      </c>
      <c r="K309" s="14"/>
      <c r="L309" s="2" t="s">
        <v>1336</v>
      </c>
      <c r="M309" s="34" t="e">
        <f>IF(db[[#This Row],[NB NOTA_C]]="","",COUNTIF([2]!B_MSK[concat],db[[#This Row],[NB NOTA_C]]))</f>
        <v>#REF!</v>
      </c>
      <c r="N309" s="14" t="s">
        <v>1342</v>
      </c>
      <c r="O309" s="2" t="s">
        <v>1390</v>
      </c>
      <c r="P309" s="2" t="s">
        <v>2439</v>
      </c>
      <c r="R309" s="2" t="str">
        <f>IF(db[[#This Row],[QTY/ CTN]]="","",SUBSTITUTE(SUBSTITUTE(SUBSTITUTE(db[[#This Row],[QTY/ CTN]]," ","_",2),"(",""),")","")&amp;"_")</f>
        <v>72 PCS_</v>
      </c>
      <c r="S309" s="2">
        <f>IF(db[[#This Row],[H_QTY/ CTN]]="","",SEARCH("_",db[[#This Row],[H_QTY/ CTN]]))</f>
        <v>7</v>
      </c>
      <c r="T309" s="2">
        <f>IF(db[[#This Row],[H_QTY/ CTN]]="","",LEN(db[[#This Row],[H_QTY/ CTN]]))</f>
        <v>7</v>
      </c>
      <c r="U309" s="41" t="str">
        <f>IF(db[[#This Row],[H_QTY/ CTN]]="","",LEFT(db[[#This Row],[H_QTY/ CTN]],db[[#This Row],[H_1]]-1))</f>
        <v>72 PCS</v>
      </c>
      <c r="V309" s="40" t="str">
        <f>IF(NOT(db[[#This Row],[H_1]]=db[[#This Row],[H_2]]),MID(db[[#This Row],[H_QTY/ CTN]],db[[#This Row],[H_1]]+1,db[[#This Row],[H_2]]-db[[#This Row],[H_1]]-1),"")</f>
        <v/>
      </c>
      <c r="W309" s="40" t="str">
        <f>IF(db[[#This Row],[QTY/ CTN B]]="","",LEFT(db[[#This Row],[QTY/ CTN B]],SEARCH(" ",db[[#This Row],[QTY/ CTN B]],1)-1))</f>
        <v>72</v>
      </c>
      <c r="X309" s="40" t="str">
        <f>IF(db[[#This Row],[QTY/ CTN B]]="","",RIGHT(db[[#This Row],[QTY/ CTN B]],LEN(db[[#This Row],[QTY/ CTN B]])-SEARCH(" ",db[[#This Row],[QTY/ CTN B]],1)))</f>
        <v>PCS</v>
      </c>
      <c r="Y309" s="40" t="str">
        <f>IF(db[[#This Row],[QTY/ CTN TG]]="",IF(db[[#This Row],[STN TG]]="","",12),LEFT(db[[#This Row],[QTY/ CTN TG]],SEARCH(" ",db[[#This Row],[QTY/ CTN TG]],1)-1))</f>
        <v/>
      </c>
      <c r="Z3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9" s="40" t="str">
        <f>IF(db[[#This Row],[STN K]]="","",IF(db[[#This Row],[STN TG]]="LSN",12,""))</f>
        <v/>
      </c>
      <c r="AB309" s="40" t="str">
        <f>IF(db[[#This Row],[STN TG]]="LSN","PCS","")</f>
        <v/>
      </c>
      <c r="AC309" s="40">
        <f>db[[#This Row],[QTY B]]*IF(db[[#This Row],[QTY TG]]="",1,db[[#This Row],[QTY TG]])*IF(db[[#This Row],[QTY K]]="",1,db[[#This Row],[QTY K]])</f>
        <v>72</v>
      </c>
      <c r="AD309" s="40" t="str">
        <f>IF(db[[#This Row],[STN K]]="",IF(db[[#This Row],[STN TG]]="",db[[#This Row],[STN B]],db[[#This Row],[STN TG]]),db[[#This Row],[STN K]])</f>
        <v>PCS</v>
      </c>
      <c r="AE309" s="40"/>
    </row>
    <row r="310" spans="1:31" ht="16.5" customHeight="1" x14ac:dyDescent="0.25">
      <c r="A310" s="40">
        <f t="shared" si="4"/>
        <v>309</v>
      </c>
      <c r="B310" s="5" t="str">
        <f>LOWER(SUBSTITUTE(SUBSTITUTE(SUBSTITUTE(SUBSTITUTE(SUBSTITUTE(SUBSTITUTE(SUBSTITUTE(SUBSTITUTE(db[[#This Row],[NB BM]]," ",),".",""),"-",""),"(",""),")",""),"/",""),"""",""),"+",""))</f>
        <v>bnoteb0160b526h</v>
      </c>
      <c r="C310" s="5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D310" s="5" t="str">
        <f>LOWER(SUBSTITUTE(SUBSTITUTE(SUBSTITUTE(SUBSTITUTE(SUBSTITUTE(SUBSTITUTE(SUBSTITUTE(SUBSTITUTE(SUBSTITUTE(db[[#This Row],[NB PAJAK]]," ",""),"-",""),"(",""),")",""),".",""),",",""),"/",""),"""",""),"+",""))</f>
        <v/>
      </c>
      <c r="E31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bnoteb0160b526h72pcsuntana</v>
      </c>
      <c r="F31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bindernoteb0160b526h72pcs</v>
      </c>
      <c r="G310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bindernoteb0160b526huntana</v>
      </c>
      <c r="H31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bindernoteb0160b526h72pcsuntana</v>
      </c>
      <c r="I310" s="2" t="s">
        <v>809</v>
      </c>
      <c r="J310" s="2" t="s">
        <v>1021</v>
      </c>
      <c r="K310" s="1"/>
      <c r="L310" s="2" t="s">
        <v>1336</v>
      </c>
      <c r="M310" s="34" t="e">
        <f>IF(db[[#This Row],[NB NOTA_C]]="","",COUNTIF([2]!B_MSK[concat],db[[#This Row],[NB NOTA_C]]))</f>
        <v>#REF!</v>
      </c>
      <c r="N310" s="14" t="s">
        <v>1342</v>
      </c>
      <c r="O310" s="2" t="s">
        <v>1390</v>
      </c>
      <c r="P310" s="2" t="s">
        <v>2439</v>
      </c>
      <c r="R310" s="2" t="str">
        <f>IF(db[[#This Row],[QTY/ CTN]]="","",SUBSTITUTE(SUBSTITUTE(SUBSTITUTE(db[[#This Row],[QTY/ CTN]]," ","_",2),"(",""),")","")&amp;"_")</f>
        <v>72 PCS_</v>
      </c>
      <c r="S310" s="2">
        <f>IF(db[[#This Row],[H_QTY/ CTN]]="","",SEARCH("_",db[[#This Row],[H_QTY/ CTN]]))</f>
        <v>7</v>
      </c>
      <c r="T310" s="2">
        <f>IF(db[[#This Row],[H_QTY/ CTN]]="","",LEN(db[[#This Row],[H_QTY/ CTN]]))</f>
        <v>7</v>
      </c>
      <c r="U310" s="41" t="str">
        <f>IF(db[[#This Row],[H_QTY/ CTN]]="","",LEFT(db[[#This Row],[H_QTY/ CTN]],db[[#This Row],[H_1]]-1))</f>
        <v>72 PCS</v>
      </c>
      <c r="V310" s="40" t="str">
        <f>IF(NOT(db[[#This Row],[H_1]]=db[[#This Row],[H_2]]),MID(db[[#This Row],[H_QTY/ CTN]],db[[#This Row],[H_1]]+1,db[[#This Row],[H_2]]-db[[#This Row],[H_1]]-1),"")</f>
        <v/>
      </c>
      <c r="W310" s="40" t="str">
        <f>IF(db[[#This Row],[QTY/ CTN B]]="","",LEFT(db[[#This Row],[QTY/ CTN B]],SEARCH(" ",db[[#This Row],[QTY/ CTN B]],1)-1))</f>
        <v>72</v>
      </c>
      <c r="X310" s="40" t="str">
        <f>IF(db[[#This Row],[QTY/ CTN B]]="","",RIGHT(db[[#This Row],[QTY/ CTN B]],LEN(db[[#This Row],[QTY/ CTN B]])-SEARCH(" ",db[[#This Row],[QTY/ CTN B]],1)))</f>
        <v>PCS</v>
      </c>
      <c r="Y310" s="40" t="str">
        <f>IF(db[[#This Row],[QTY/ CTN TG]]="",IF(db[[#This Row],[STN TG]]="","",12),LEFT(db[[#This Row],[QTY/ CTN TG]],SEARCH(" ",db[[#This Row],[QTY/ CTN TG]],1)-1))</f>
        <v/>
      </c>
      <c r="Z3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0" s="40" t="str">
        <f>IF(db[[#This Row],[STN K]]="","",IF(db[[#This Row],[STN TG]]="LSN",12,""))</f>
        <v/>
      </c>
      <c r="AB310" s="40" t="str">
        <f>IF(db[[#This Row],[STN TG]]="LSN","PCS","")</f>
        <v/>
      </c>
      <c r="AC310" s="40">
        <f>db[[#This Row],[QTY B]]*IF(db[[#This Row],[QTY TG]]="",1,db[[#This Row],[QTY TG]])*IF(db[[#This Row],[QTY K]]="",1,db[[#This Row],[QTY K]])</f>
        <v>72</v>
      </c>
      <c r="AD310" s="40" t="str">
        <f>IF(db[[#This Row],[STN K]]="",IF(db[[#This Row],[STN TG]]="",db[[#This Row],[STN B]],db[[#This Row],[STN TG]]),db[[#This Row],[STN K]])</f>
        <v>PCS</v>
      </c>
      <c r="AE310" s="40"/>
    </row>
    <row r="311" spans="1:31" ht="16.5" customHeight="1" x14ac:dyDescent="0.25">
      <c r="A311" s="40">
        <f t="shared" si="4"/>
        <v>310</v>
      </c>
      <c r="B311" s="5" t="str">
        <f>LOWER(SUBSTITUTE(SUBSTITUTE(SUBSTITUTE(SUBSTITUTE(SUBSTITUTE(SUBSTITUTE(SUBSTITUTE(SUBSTITUTE(db[[#This Row],[NB BM]]," ",),".",""),"-",""),"(",""),")",""),"/",""),"""",""),"+",""))</f>
        <v>bnoteb0164a53wr</v>
      </c>
      <c r="C311" s="5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D311" s="5" t="str">
        <f>LOWER(SUBSTITUTE(SUBSTITUTE(SUBSTITUTE(SUBSTITUTE(SUBSTITUTE(SUBSTITUTE(SUBSTITUTE(SUBSTITUTE(SUBSTITUTE(db[[#This Row],[NB PAJAK]]," ",""),"-",""),"(",""),")",""),".",""),",",""),"/",""),"""",""),"+",""))</f>
        <v/>
      </c>
      <c r="E31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bnoteb0164a53wr96pcsuntana</v>
      </c>
      <c r="F31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bindernoteb0164a53wr96pcs</v>
      </c>
      <c r="G311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bindernoteb0164a53wruntana</v>
      </c>
      <c r="H31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bindernoteb0164a53wr96pcsuntana</v>
      </c>
      <c r="I311" s="2" t="s">
        <v>1906</v>
      </c>
      <c r="J311" s="2" t="s">
        <v>1903</v>
      </c>
      <c r="K311" s="14"/>
      <c r="L311" s="2" t="s">
        <v>1336</v>
      </c>
      <c r="M311" s="34" t="e">
        <f>IF(db[[#This Row],[NB NOTA_C]]="","",COUNTIF([2]!B_MSK[concat],db[[#This Row],[NB NOTA_C]]))</f>
        <v>#REF!</v>
      </c>
      <c r="N311" s="9" t="s">
        <v>1371</v>
      </c>
      <c r="O311" s="5" t="s">
        <v>1388</v>
      </c>
      <c r="P311" s="2" t="s">
        <v>2439</v>
      </c>
      <c r="R311" s="2" t="str">
        <f>IF(db[[#This Row],[QTY/ CTN]]="","",SUBSTITUTE(SUBSTITUTE(SUBSTITUTE(db[[#This Row],[QTY/ CTN]]," ","_",2),"(",""),")","")&amp;"_")</f>
        <v>96 PCS_</v>
      </c>
      <c r="S311" s="2">
        <f>IF(db[[#This Row],[H_QTY/ CTN]]="","",SEARCH("_",db[[#This Row],[H_QTY/ CTN]]))</f>
        <v>7</v>
      </c>
      <c r="T311" s="2">
        <f>IF(db[[#This Row],[H_QTY/ CTN]]="","",LEN(db[[#This Row],[H_QTY/ CTN]]))</f>
        <v>7</v>
      </c>
      <c r="U311" s="41" t="str">
        <f>IF(db[[#This Row],[H_QTY/ CTN]]="","",LEFT(db[[#This Row],[H_QTY/ CTN]],db[[#This Row],[H_1]]-1))</f>
        <v>96 PCS</v>
      </c>
      <c r="V311" s="40" t="str">
        <f>IF(NOT(db[[#This Row],[H_1]]=db[[#This Row],[H_2]]),MID(db[[#This Row],[H_QTY/ CTN]],db[[#This Row],[H_1]]+1,db[[#This Row],[H_2]]-db[[#This Row],[H_1]]-1),"")</f>
        <v/>
      </c>
      <c r="W311" s="40" t="str">
        <f>IF(db[[#This Row],[QTY/ CTN B]]="","",LEFT(db[[#This Row],[QTY/ CTN B]],SEARCH(" ",db[[#This Row],[QTY/ CTN B]],1)-1))</f>
        <v>96</v>
      </c>
      <c r="X311" s="40" t="str">
        <f>IF(db[[#This Row],[QTY/ CTN B]]="","",RIGHT(db[[#This Row],[QTY/ CTN B]],LEN(db[[#This Row],[QTY/ CTN B]])-SEARCH(" ",db[[#This Row],[QTY/ CTN B]],1)))</f>
        <v>PCS</v>
      </c>
      <c r="Y311" s="40" t="str">
        <f>IF(db[[#This Row],[QTY/ CTN TG]]="",IF(db[[#This Row],[STN TG]]="","",12),LEFT(db[[#This Row],[QTY/ CTN TG]],SEARCH(" ",db[[#This Row],[QTY/ CTN TG]],1)-1))</f>
        <v/>
      </c>
      <c r="Z3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1" s="40" t="str">
        <f>IF(db[[#This Row],[STN K]]="","",IF(db[[#This Row],[STN TG]]="LSN",12,""))</f>
        <v/>
      </c>
      <c r="AB311" s="40" t="str">
        <f>IF(db[[#This Row],[STN TG]]="LSN","PCS","")</f>
        <v/>
      </c>
      <c r="AC311" s="40">
        <f>db[[#This Row],[QTY B]]*IF(db[[#This Row],[QTY TG]]="",1,db[[#This Row],[QTY TG]])*IF(db[[#This Row],[QTY K]]="",1,db[[#This Row],[QTY K]])</f>
        <v>96</v>
      </c>
      <c r="AD311" s="40" t="str">
        <f>IF(db[[#This Row],[STN K]]="",IF(db[[#This Row],[STN TG]]="",db[[#This Row],[STN B]],db[[#This Row],[STN TG]]),db[[#This Row],[STN K]])</f>
        <v>PCS</v>
      </c>
      <c r="AE311" s="40"/>
    </row>
    <row r="312" spans="1:31" ht="16.5" customHeight="1" x14ac:dyDescent="0.25">
      <c r="A312" s="40">
        <f t="shared" si="4"/>
        <v>311</v>
      </c>
      <c r="B312" s="5" t="str">
        <f>LOWER(SUBSTITUTE(SUBSTITUTE(SUBSTITUTE(SUBSTITUTE(SUBSTITUTE(SUBSTITUTE(SUBSTITUTE(SUBSTITUTE(db[[#This Row],[NB BM]]," ",),".",""),"-",""),"(",""),")",""),"/",""),"""",""),"+",""))</f>
        <v>bnoteb0164a54wr</v>
      </c>
      <c r="C312" s="5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D312" s="5" t="str">
        <f>LOWER(SUBSTITUTE(SUBSTITUTE(SUBSTITUTE(SUBSTITUTE(SUBSTITUTE(SUBSTITUTE(SUBSTITUTE(SUBSTITUTE(SUBSTITUTE(db[[#This Row],[NB PAJAK]]," ",""),"-",""),"(",""),")",""),".",""),",",""),"/",""),"""",""),"+",""))</f>
        <v/>
      </c>
      <c r="E31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bnoteb0164a54wr96pcsuntana</v>
      </c>
      <c r="F31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bindernoteb0164a54wr96pcs</v>
      </c>
      <c r="G312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bindernoteb0164a54wruntana</v>
      </c>
      <c r="H31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bindernoteb0164a54wr96pcsuntana</v>
      </c>
      <c r="I312" s="2" t="s">
        <v>1905</v>
      </c>
      <c r="J312" s="2" t="s">
        <v>1902</v>
      </c>
      <c r="K312" s="1"/>
      <c r="L312" s="2" t="s">
        <v>1336</v>
      </c>
      <c r="M312" s="34" t="e">
        <f>IF(db[[#This Row],[NB NOTA_C]]="","",COUNTIF([2]!B_MSK[concat],db[[#This Row],[NB NOTA_C]]))</f>
        <v>#REF!</v>
      </c>
      <c r="N312" s="9" t="s">
        <v>1371</v>
      </c>
      <c r="O312" s="5" t="s">
        <v>1388</v>
      </c>
      <c r="P312" s="2" t="s">
        <v>2439</v>
      </c>
      <c r="R312" s="2" t="str">
        <f>IF(db[[#This Row],[QTY/ CTN]]="","",SUBSTITUTE(SUBSTITUTE(SUBSTITUTE(db[[#This Row],[QTY/ CTN]]," ","_",2),"(",""),")","")&amp;"_")</f>
        <v>96 PCS_</v>
      </c>
      <c r="S312" s="2">
        <f>IF(db[[#This Row],[H_QTY/ CTN]]="","",SEARCH("_",db[[#This Row],[H_QTY/ CTN]]))</f>
        <v>7</v>
      </c>
      <c r="T312" s="2">
        <f>IF(db[[#This Row],[H_QTY/ CTN]]="","",LEN(db[[#This Row],[H_QTY/ CTN]]))</f>
        <v>7</v>
      </c>
      <c r="U312" s="41" t="str">
        <f>IF(db[[#This Row],[H_QTY/ CTN]]="","",LEFT(db[[#This Row],[H_QTY/ CTN]],db[[#This Row],[H_1]]-1))</f>
        <v>96 PCS</v>
      </c>
      <c r="V312" s="40" t="str">
        <f>IF(NOT(db[[#This Row],[H_1]]=db[[#This Row],[H_2]]),MID(db[[#This Row],[H_QTY/ CTN]],db[[#This Row],[H_1]]+1,db[[#This Row],[H_2]]-db[[#This Row],[H_1]]-1),"")</f>
        <v/>
      </c>
      <c r="W312" s="40" t="str">
        <f>IF(db[[#This Row],[QTY/ CTN B]]="","",LEFT(db[[#This Row],[QTY/ CTN B]],SEARCH(" ",db[[#This Row],[QTY/ CTN B]],1)-1))</f>
        <v>96</v>
      </c>
      <c r="X312" s="40" t="str">
        <f>IF(db[[#This Row],[QTY/ CTN B]]="","",RIGHT(db[[#This Row],[QTY/ CTN B]],LEN(db[[#This Row],[QTY/ CTN B]])-SEARCH(" ",db[[#This Row],[QTY/ CTN B]],1)))</f>
        <v>PCS</v>
      </c>
      <c r="Y312" s="40" t="str">
        <f>IF(db[[#This Row],[QTY/ CTN TG]]="",IF(db[[#This Row],[STN TG]]="","",12),LEFT(db[[#This Row],[QTY/ CTN TG]],SEARCH(" ",db[[#This Row],[QTY/ CTN TG]],1)-1))</f>
        <v/>
      </c>
      <c r="Z3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2" s="40" t="str">
        <f>IF(db[[#This Row],[STN K]]="","",IF(db[[#This Row],[STN TG]]="LSN",12,""))</f>
        <v/>
      </c>
      <c r="AB312" s="40" t="str">
        <f>IF(db[[#This Row],[STN TG]]="LSN","PCS","")</f>
        <v/>
      </c>
      <c r="AC312" s="40">
        <f>db[[#This Row],[QTY B]]*IF(db[[#This Row],[QTY TG]]="",1,db[[#This Row],[QTY TG]])*IF(db[[#This Row],[QTY K]]="",1,db[[#This Row],[QTY K]])</f>
        <v>96</v>
      </c>
      <c r="AD312" s="40" t="str">
        <f>IF(db[[#This Row],[STN K]]="",IF(db[[#This Row],[STN TG]]="",db[[#This Row],[STN B]],db[[#This Row],[STN TG]]),db[[#This Row],[STN K]])</f>
        <v>PCS</v>
      </c>
      <c r="AE312" s="40"/>
    </row>
    <row r="313" spans="1:31" ht="16.5" customHeight="1" x14ac:dyDescent="0.25">
      <c r="A313" s="40">
        <f t="shared" si="4"/>
        <v>312</v>
      </c>
      <c r="B313" s="5" t="str">
        <f>LOWER(SUBSTITUTE(SUBSTITUTE(SUBSTITUTE(SUBSTITUTE(SUBSTITUTE(SUBSTITUTE(SUBSTITUTE(SUBSTITUTE(db[[#This Row],[NB BM]]," ",),".",""),"-",""),"(",""),")",""),"/",""),"""",""),"+",""))</f>
        <v>bindernoteb0164b5pantone3w</v>
      </c>
      <c r="C313" s="5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D313" s="5" t="str">
        <f>LOWER(SUBSTITUTE(SUBSTITUTE(SUBSTITUTE(SUBSTITUTE(SUBSTITUTE(SUBSTITUTE(SUBSTITUTE(SUBSTITUTE(SUBSTITUTE(db[[#This Row],[NB PAJAK]]," ",""),"-",""),"(",""),")",""),".",""),",",""),"/",""),"""",""),"+",""))</f>
        <v/>
      </c>
      <c r="E31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bindernoteb0164b5pantone3w96pcsuntana</v>
      </c>
      <c r="F31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bindernoteb0164a5pantone3wr96pcs</v>
      </c>
      <c r="G313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bindernoteb0164a5pantone3wruntana</v>
      </c>
      <c r="H31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bindernoteb0164a5pantone3wr96pcsuntana</v>
      </c>
      <c r="I313" s="2" t="s">
        <v>2004</v>
      </c>
      <c r="J313" s="2" t="s">
        <v>2003</v>
      </c>
      <c r="K313" s="14"/>
      <c r="L313" s="2" t="s">
        <v>1336</v>
      </c>
      <c r="M313" s="34" t="e">
        <f>IF(db[[#This Row],[NB NOTA_C]]="","",COUNTIF([2]!B_MSK[concat],db[[#This Row],[NB NOTA_C]]))</f>
        <v>#REF!</v>
      </c>
      <c r="N313" s="14" t="s">
        <v>1349</v>
      </c>
      <c r="O313" s="2" t="s">
        <v>1388</v>
      </c>
      <c r="P313" s="2" t="s">
        <v>2439</v>
      </c>
      <c r="R313" s="2" t="str">
        <f>IF(db[[#This Row],[QTY/ CTN]]="","",SUBSTITUTE(SUBSTITUTE(SUBSTITUTE(db[[#This Row],[QTY/ CTN]]," ","_",2),"(",""),")","")&amp;"_")</f>
        <v>96 PCS_</v>
      </c>
      <c r="S313" s="2">
        <f>IF(db[[#This Row],[H_QTY/ CTN]]="","",SEARCH("_",db[[#This Row],[H_QTY/ CTN]]))</f>
        <v>7</v>
      </c>
      <c r="T313" s="2">
        <f>IF(db[[#This Row],[H_QTY/ CTN]]="","",LEN(db[[#This Row],[H_QTY/ CTN]]))</f>
        <v>7</v>
      </c>
      <c r="U313" s="41" t="str">
        <f>IF(db[[#This Row],[H_QTY/ CTN]]="","",LEFT(db[[#This Row],[H_QTY/ CTN]],db[[#This Row],[H_1]]-1))</f>
        <v>96 PCS</v>
      </c>
      <c r="V313" s="40" t="str">
        <f>IF(NOT(db[[#This Row],[H_1]]=db[[#This Row],[H_2]]),MID(db[[#This Row],[H_QTY/ CTN]],db[[#This Row],[H_1]]+1,db[[#This Row],[H_2]]-db[[#This Row],[H_1]]-1),"")</f>
        <v/>
      </c>
      <c r="W313" s="40" t="str">
        <f>IF(db[[#This Row],[QTY/ CTN B]]="","",LEFT(db[[#This Row],[QTY/ CTN B]],SEARCH(" ",db[[#This Row],[QTY/ CTN B]],1)-1))</f>
        <v>96</v>
      </c>
      <c r="X313" s="40" t="str">
        <f>IF(db[[#This Row],[QTY/ CTN B]]="","",RIGHT(db[[#This Row],[QTY/ CTN B]],LEN(db[[#This Row],[QTY/ CTN B]])-SEARCH(" ",db[[#This Row],[QTY/ CTN B]],1)))</f>
        <v>PCS</v>
      </c>
      <c r="Y313" s="40" t="str">
        <f>IF(db[[#This Row],[QTY/ CTN TG]]="",IF(db[[#This Row],[STN TG]]="","",12),LEFT(db[[#This Row],[QTY/ CTN TG]],SEARCH(" ",db[[#This Row],[QTY/ CTN TG]],1)-1))</f>
        <v/>
      </c>
      <c r="Z3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3" s="40" t="str">
        <f>IF(db[[#This Row],[STN K]]="","",IF(db[[#This Row],[STN TG]]="LSN",12,""))</f>
        <v/>
      </c>
      <c r="AB313" s="40" t="str">
        <f>IF(db[[#This Row],[STN TG]]="LSN","PCS","")</f>
        <v/>
      </c>
      <c r="AC313" s="40">
        <f>db[[#This Row],[QTY B]]*IF(db[[#This Row],[QTY TG]]="",1,db[[#This Row],[QTY TG]])*IF(db[[#This Row],[QTY K]]="",1,db[[#This Row],[QTY K]])</f>
        <v>96</v>
      </c>
      <c r="AD313" s="40" t="str">
        <f>IF(db[[#This Row],[STN K]]="",IF(db[[#This Row],[STN TG]]="",db[[#This Row],[STN B]],db[[#This Row],[STN TG]]),db[[#This Row],[STN K]])</f>
        <v>PCS</v>
      </c>
      <c r="AE313" s="40"/>
    </row>
    <row r="314" spans="1:31" ht="16.5" customHeight="1" x14ac:dyDescent="0.25">
      <c r="A314" s="40">
        <f t="shared" si="4"/>
        <v>313</v>
      </c>
      <c r="B314" s="5" t="str">
        <f>LOWER(SUBSTITUTE(SUBSTITUTE(SUBSTITUTE(SUBSTITUTE(SUBSTITUTE(SUBSTITUTE(SUBSTITUTE(SUBSTITUTE(db[[#This Row],[NB BM]]," ",),".",""),"-",""),"(",""),")",""),"/",""),"""",""),"+",""))</f>
        <v>bindernoteb0164a5pantone4w</v>
      </c>
      <c r="C314" s="5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D314" s="5" t="str">
        <f>LOWER(SUBSTITUTE(SUBSTITUTE(SUBSTITUTE(SUBSTITUTE(SUBSTITUTE(SUBSTITUTE(SUBSTITUTE(SUBSTITUTE(SUBSTITUTE(db[[#This Row],[NB PAJAK]]," ",""),"-",""),"(",""),")",""),".",""),",",""),"/",""),"""",""),"+",""))</f>
        <v/>
      </c>
      <c r="E31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bindernoteb0164a5pantone4w96pcsuntana</v>
      </c>
      <c r="F31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bindernoteb0164a5pantone4wr96pcs</v>
      </c>
      <c r="G314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bindernoteb0164a5pantone4wruntana</v>
      </c>
      <c r="H31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bindernoteb0164a5pantone4wr96pcsuntana</v>
      </c>
      <c r="I314" s="2" t="s">
        <v>836</v>
      </c>
      <c r="J314" s="2" t="s">
        <v>1052</v>
      </c>
      <c r="K314" s="14"/>
      <c r="L314" s="2" t="s">
        <v>1336</v>
      </c>
      <c r="M314" s="34" t="e">
        <f>IF(db[[#This Row],[NB NOTA_C]]="","",COUNTIF([2]!B_MSK[concat],db[[#This Row],[NB NOTA_C]]))</f>
        <v>#REF!</v>
      </c>
      <c r="N314" s="14" t="s">
        <v>1347</v>
      </c>
      <c r="O314" s="2" t="s">
        <v>1388</v>
      </c>
      <c r="P314" s="2" t="s">
        <v>2439</v>
      </c>
      <c r="R314" s="2" t="str">
        <f>IF(db[[#This Row],[QTY/ CTN]]="","",SUBSTITUTE(SUBSTITUTE(SUBSTITUTE(db[[#This Row],[QTY/ CTN]]," ","_",2),"(",""),")","")&amp;"_")</f>
        <v>96 PCS_</v>
      </c>
      <c r="S314" s="2">
        <f>IF(db[[#This Row],[H_QTY/ CTN]]="","",SEARCH("_",db[[#This Row],[H_QTY/ CTN]]))</f>
        <v>7</v>
      </c>
      <c r="T314" s="2">
        <f>IF(db[[#This Row],[H_QTY/ CTN]]="","",LEN(db[[#This Row],[H_QTY/ CTN]]))</f>
        <v>7</v>
      </c>
      <c r="U314" s="41" t="str">
        <f>IF(db[[#This Row],[H_QTY/ CTN]]="","",LEFT(db[[#This Row],[H_QTY/ CTN]],db[[#This Row],[H_1]]-1))</f>
        <v>96 PCS</v>
      </c>
      <c r="V314" s="40" t="str">
        <f>IF(NOT(db[[#This Row],[H_1]]=db[[#This Row],[H_2]]),MID(db[[#This Row],[H_QTY/ CTN]],db[[#This Row],[H_1]]+1,db[[#This Row],[H_2]]-db[[#This Row],[H_1]]-1),"")</f>
        <v/>
      </c>
      <c r="W314" s="40" t="str">
        <f>IF(db[[#This Row],[QTY/ CTN B]]="","",LEFT(db[[#This Row],[QTY/ CTN B]],SEARCH(" ",db[[#This Row],[QTY/ CTN B]],1)-1))</f>
        <v>96</v>
      </c>
      <c r="X314" s="40" t="str">
        <f>IF(db[[#This Row],[QTY/ CTN B]]="","",RIGHT(db[[#This Row],[QTY/ CTN B]],LEN(db[[#This Row],[QTY/ CTN B]])-SEARCH(" ",db[[#This Row],[QTY/ CTN B]],1)))</f>
        <v>PCS</v>
      </c>
      <c r="Y314" s="40" t="str">
        <f>IF(db[[#This Row],[QTY/ CTN TG]]="",IF(db[[#This Row],[STN TG]]="","",12),LEFT(db[[#This Row],[QTY/ CTN TG]],SEARCH(" ",db[[#This Row],[QTY/ CTN TG]],1)-1))</f>
        <v/>
      </c>
      <c r="Z3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4" s="40" t="str">
        <f>IF(db[[#This Row],[STN K]]="","",IF(db[[#This Row],[STN TG]]="LSN",12,""))</f>
        <v/>
      </c>
      <c r="AB314" s="40" t="str">
        <f>IF(db[[#This Row],[STN TG]]="LSN","PCS","")</f>
        <v/>
      </c>
      <c r="AC314" s="40">
        <f>db[[#This Row],[QTY B]]*IF(db[[#This Row],[QTY TG]]="",1,db[[#This Row],[QTY TG]])*IF(db[[#This Row],[QTY K]]="",1,db[[#This Row],[QTY K]])</f>
        <v>96</v>
      </c>
      <c r="AD314" s="40" t="str">
        <f>IF(db[[#This Row],[STN K]]="",IF(db[[#This Row],[STN TG]]="",db[[#This Row],[STN B]],db[[#This Row],[STN TG]]),db[[#This Row],[STN K]])</f>
        <v>PCS</v>
      </c>
      <c r="AE314" s="40"/>
    </row>
    <row r="315" spans="1:31" ht="16.5" customHeight="1" x14ac:dyDescent="0.25">
      <c r="A315" s="40">
        <f t="shared" si="4"/>
        <v>314</v>
      </c>
      <c r="B315" s="100" t="str">
        <f>LOWER(SUBSTITUTE(SUBSTITUTE(SUBSTITUTE(SUBSTITUTE(SUBSTITUTE(SUBSTITUTE(SUBSTITUTE(SUBSTITUTE(db[[#This Row],[NB BM]]," ",),".",""),"-",""),"(",""),")",""),"/",""),"""",""),"+",""))</f>
        <v>bnoteb0164b54wr</v>
      </c>
      <c r="C315" s="100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D315" s="100" t="str">
        <f>LOWER(SUBSTITUTE(SUBSTITUTE(SUBSTITUTE(SUBSTITUTE(SUBSTITUTE(SUBSTITUTE(SUBSTITUTE(SUBSTITUTE(SUBSTITUTE(db[[#This Row],[NB PAJAK]]," ",""),"-",""),"(",""),")",""),".",""),",",""),"/",""),"""",""),"+",""))</f>
        <v/>
      </c>
      <c r="E315" s="10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bnoteb0164b54wr72pcsuntana</v>
      </c>
      <c r="F315" s="100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bindernoteb0164b54wr72pcs</v>
      </c>
      <c r="G315" s="100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bindernoteb0164b54wruntana</v>
      </c>
      <c r="H315" s="10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bindernoteb0164b54wr72pcsuntana</v>
      </c>
      <c r="I315" s="73" t="s">
        <v>1904</v>
      </c>
      <c r="J315" s="73" t="s">
        <v>1901</v>
      </c>
      <c r="K315" s="1"/>
      <c r="L315" s="2" t="s">
        <v>1336</v>
      </c>
      <c r="M315" s="34" t="e">
        <f>IF(db[[#This Row],[NB NOTA_C]]="","",COUNTIF([2]!B_MSK[concat],db[[#This Row],[NB NOTA_C]]))</f>
        <v>#REF!</v>
      </c>
      <c r="N315" s="9" t="s">
        <v>1371</v>
      </c>
      <c r="O315" s="5" t="s">
        <v>1390</v>
      </c>
      <c r="P315" s="2" t="s">
        <v>2439</v>
      </c>
      <c r="R315" s="2" t="str">
        <f>IF(db[[#This Row],[QTY/ CTN]]="","",SUBSTITUTE(SUBSTITUTE(SUBSTITUTE(db[[#This Row],[QTY/ CTN]]," ","_",2),"(",""),")","")&amp;"_")</f>
        <v>72 PCS_</v>
      </c>
      <c r="S315" s="2">
        <f>IF(db[[#This Row],[H_QTY/ CTN]]="","",SEARCH("_",db[[#This Row],[H_QTY/ CTN]]))</f>
        <v>7</v>
      </c>
      <c r="T315" s="2">
        <f>IF(db[[#This Row],[H_QTY/ CTN]]="","",LEN(db[[#This Row],[H_QTY/ CTN]]))</f>
        <v>7</v>
      </c>
      <c r="U315" s="41" t="str">
        <f>IF(db[[#This Row],[H_QTY/ CTN]]="","",LEFT(db[[#This Row],[H_QTY/ CTN]],db[[#This Row],[H_1]]-1))</f>
        <v>72 PCS</v>
      </c>
      <c r="V315" s="40" t="str">
        <f>IF(NOT(db[[#This Row],[H_1]]=db[[#This Row],[H_2]]),MID(db[[#This Row],[H_QTY/ CTN]],db[[#This Row],[H_1]]+1,db[[#This Row],[H_2]]-db[[#This Row],[H_1]]-1),"")</f>
        <v/>
      </c>
      <c r="W315" s="40" t="str">
        <f>IF(db[[#This Row],[QTY/ CTN B]]="","",LEFT(db[[#This Row],[QTY/ CTN B]],SEARCH(" ",db[[#This Row],[QTY/ CTN B]],1)-1))</f>
        <v>72</v>
      </c>
      <c r="X315" s="40" t="str">
        <f>IF(db[[#This Row],[QTY/ CTN B]]="","",RIGHT(db[[#This Row],[QTY/ CTN B]],LEN(db[[#This Row],[QTY/ CTN B]])-SEARCH(" ",db[[#This Row],[QTY/ CTN B]],1)))</f>
        <v>PCS</v>
      </c>
      <c r="Y315" s="40" t="str">
        <f>IF(db[[#This Row],[QTY/ CTN TG]]="",IF(db[[#This Row],[STN TG]]="","",12),LEFT(db[[#This Row],[QTY/ CTN TG]],SEARCH(" ",db[[#This Row],[QTY/ CTN TG]],1)-1))</f>
        <v/>
      </c>
      <c r="Z3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5" s="40" t="str">
        <f>IF(db[[#This Row],[STN K]]="","",IF(db[[#This Row],[STN TG]]="LSN",12,""))</f>
        <v/>
      </c>
      <c r="AB315" s="40" t="str">
        <f>IF(db[[#This Row],[STN TG]]="LSN","PCS","")</f>
        <v/>
      </c>
      <c r="AC315" s="40">
        <f>db[[#This Row],[QTY B]]*IF(db[[#This Row],[QTY TG]]="",1,db[[#This Row],[QTY TG]])*IF(db[[#This Row],[QTY K]]="",1,db[[#This Row],[QTY K]])</f>
        <v>72</v>
      </c>
      <c r="AD315" s="40" t="str">
        <f>IF(db[[#This Row],[STN K]]="",IF(db[[#This Row],[STN TG]]="",db[[#This Row],[STN B]],db[[#This Row],[STN TG]]),db[[#This Row],[STN K]])</f>
        <v>PCS</v>
      </c>
      <c r="AE315" s="40"/>
    </row>
    <row r="316" spans="1:31" ht="16.5" customHeight="1" x14ac:dyDescent="0.25">
      <c r="A316" s="40">
        <f t="shared" si="4"/>
        <v>315</v>
      </c>
      <c r="B316" s="5" t="str">
        <f>LOWER(SUBSTITUTE(SUBSTITUTE(SUBSTITUTE(SUBSTITUTE(SUBSTITUTE(SUBSTITUTE(SUBSTITUTE(SUBSTITUTE(db[[#This Row],[NB BM]]," ",),".",""),"-",""),"(",""),")",""),"/",""),"""",""),"+",""))</f>
        <v>bindernoteb0164b5pantone4w</v>
      </c>
      <c r="C316" s="5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D316" s="5" t="str">
        <f>LOWER(SUBSTITUTE(SUBSTITUTE(SUBSTITUTE(SUBSTITUTE(SUBSTITUTE(SUBSTITUTE(SUBSTITUTE(SUBSTITUTE(SUBSTITUTE(db[[#This Row],[NB PAJAK]]," ",""),"-",""),"(",""),")",""),".",""),",",""),"/",""),"""",""),"+",""))</f>
        <v/>
      </c>
      <c r="E31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bindernoteb0164b5pantone4w72pcsuntana</v>
      </c>
      <c r="F31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bindernoteb0164b5pantone4wr72pcs</v>
      </c>
      <c r="G316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bindernoteb0164b5pantone4wruntana</v>
      </c>
      <c r="H31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bindernoteb0164b5pantone4wr72pcsuntana</v>
      </c>
      <c r="I316" s="2" t="s">
        <v>837</v>
      </c>
      <c r="J316" s="2" t="s">
        <v>1053</v>
      </c>
      <c r="K316" s="14"/>
      <c r="L316" s="2" t="s">
        <v>1336</v>
      </c>
      <c r="M316" s="34" t="e">
        <f>IF(db[[#This Row],[NB NOTA_C]]="","",COUNTIF([2]!B_MSK[concat],db[[#This Row],[NB NOTA_C]]))</f>
        <v>#REF!</v>
      </c>
      <c r="N316" s="14" t="s">
        <v>1347</v>
      </c>
      <c r="O316" s="2" t="s">
        <v>1390</v>
      </c>
      <c r="P316" s="2" t="s">
        <v>2439</v>
      </c>
      <c r="R316" s="2" t="str">
        <f>IF(db[[#This Row],[QTY/ CTN]]="","",SUBSTITUTE(SUBSTITUTE(SUBSTITUTE(db[[#This Row],[QTY/ CTN]]," ","_",2),"(",""),")","")&amp;"_")</f>
        <v>72 PCS_</v>
      </c>
      <c r="S316" s="2">
        <f>IF(db[[#This Row],[H_QTY/ CTN]]="","",SEARCH("_",db[[#This Row],[H_QTY/ CTN]]))</f>
        <v>7</v>
      </c>
      <c r="T316" s="2">
        <f>IF(db[[#This Row],[H_QTY/ CTN]]="","",LEN(db[[#This Row],[H_QTY/ CTN]]))</f>
        <v>7</v>
      </c>
      <c r="U316" s="41" t="str">
        <f>IF(db[[#This Row],[H_QTY/ CTN]]="","",LEFT(db[[#This Row],[H_QTY/ CTN]],db[[#This Row],[H_1]]-1))</f>
        <v>72 PCS</v>
      </c>
      <c r="V316" s="40" t="str">
        <f>IF(NOT(db[[#This Row],[H_1]]=db[[#This Row],[H_2]]),MID(db[[#This Row],[H_QTY/ CTN]],db[[#This Row],[H_1]]+1,db[[#This Row],[H_2]]-db[[#This Row],[H_1]]-1),"")</f>
        <v/>
      </c>
      <c r="W316" s="40" t="str">
        <f>IF(db[[#This Row],[QTY/ CTN B]]="","",LEFT(db[[#This Row],[QTY/ CTN B]],SEARCH(" ",db[[#This Row],[QTY/ CTN B]],1)-1))</f>
        <v>72</v>
      </c>
      <c r="X316" s="40" t="str">
        <f>IF(db[[#This Row],[QTY/ CTN B]]="","",RIGHT(db[[#This Row],[QTY/ CTN B]],LEN(db[[#This Row],[QTY/ CTN B]])-SEARCH(" ",db[[#This Row],[QTY/ CTN B]],1)))</f>
        <v>PCS</v>
      </c>
      <c r="Y316" s="40" t="str">
        <f>IF(db[[#This Row],[QTY/ CTN TG]]="",IF(db[[#This Row],[STN TG]]="","",12),LEFT(db[[#This Row],[QTY/ CTN TG]],SEARCH(" ",db[[#This Row],[QTY/ CTN TG]],1)-1))</f>
        <v/>
      </c>
      <c r="Z3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6" s="40" t="str">
        <f>IF(db[[#This Row],[STN K]]="","",IF(db[[#This Row],[STN TG]]="LSN",12,""))</f>
        <v/>
      </c>
      <c r="AB316" s="40" t="str">
        <f>IF(db[[#This Row],[STN TG]]="LSN","PCS","")</f>
        <v/>
      </c>
      <c r="AC316" s="40">
        <f>db[[#This Row],[QTY B]]*IF(db[[#This Row],[QTY TG]]="",1,db[[#This Row],[QTY TG]])*IF(db[[#This Row],[QTY K]]="",1,db[[#This Row],[QTY K]])</f>
        <v>72</v>
      </c>
      <c r="AD316" s="40" t="str">
        <f>IF(db[[#This Row],[STN K]]="",IF(db[[#This Row],[STN TG]]="",db[[#This Row],[STN B]],db[[#This Row],[STN TG]]),db[[#This Row],[STN K]])</f>
        <v>PCS</v>
      </c>
      <c r="AE316" s="40"/>
    </row>
    <row r="317" spans="1:31" ht="16.5" customHeight="1" x14ac:dyDescent="0.25">
      <c r="A317" s="40">
        <f t="shared" si="4"/>
        <v>316</v>
      </c>
      <c r="B317" s="94" t="str">
        <f>LOWER(SUBSTITUTE(SUBSTITUTE(SUBSTITUTE(SUBSTITUTE(SUBSTITUTE(SUBSTITUTE(SUBSTITUTE(SUBSTITUTE(db[[#This Row],[NB BM]]," ",),".",""),"-",""),"(",""),")",""),"/",""),"""",""),"+",""))</f>
        <v>bindernoteb01744b5jx3t</v>
      </c>
      <c r="C317" s="94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D317" s="94" t="str">
        <f>LOWER(SUBSTITUTE(SUBSTITUTE(SUBSTITUTE(SUBSTITUTE(SUBSTITUTE(SUBSTITUTE(SUBSTITUTE(SUBSTITUTE(SUBSTITUTE(db[[#This Row],[NB PAJAK]]," ",""),"-",""),"(",""),")",""),".",""),",",""),"/",""),"""",""),"+",""))</f>
        <v/>
      </c>
      <c r="E317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bindernoteb01744b5jx3t72pcsuntana</v>
      </c>
      <c r="F317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bindernoteb0174b5jx3wr72pcs</v>
      </c>
      <c r="G317" s="94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bindernoteb0174b5jx3wruntana</v>
      </c>
      <c r="H317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bindernoteb0174b5jx3wr72pcsuntana</v>
      </c>
      <c r="I317" s="6" t="s">
        <v>838</v>
      </c>
      <c r="J317" s="6" t="s">
        <v>1054</v>
      </c>
      <c r="K317" s="14"/>
      <c r="L317" s="2" t="s">
        <v>1336</v>
      </c>
      <c r="M317" s="34" t="e">
        <f>IF(db[[#This Row],[NB NOTA_C]]="","",COUNTIF([2]!B_MSK[concat],db[[#This Row],[NB NOTA_C]]))</f>
        <v>#REF!</v>
      </c>
      <c r="N317" s="14" t="s">
        <v>1347</v>
      </c>
      <c r="O317" s="2" t="s">
        <v>1390</v>
      </c>
      <c r="P317" s="2" t="s">
        <v>2439</v>
      </c>
      <c r="R317" s="2" t="str">
        <f>IF(db[[#This Row],[QTY/ CTN]]="","",SUBSTITUTE(SUBSTITUTE(SUBSTITUTE(db[[#This Row],[QTY/ CTN]]," ","_",2),"(",""),")","")&amp;"_")</f>
        <v>72 PCS_</v>
      </c>
      <c r="S317" s="2">
        <f>IF(db[[#This Row],[H_QTY/ CTN]]="","",SEARCH("_",db[[#This Row],[H_QTY/ CTN]]))</f>
        <v>7</v>
      </c>
      <c r="T317" s="2">
        <f>IF(db[[#This Row],[H_QTY/ CTN]]="","",LEN(db[[#This Row],[H_QTY/ CTN]]))</f>
        <v>7</v>
      </c>
      <c r="U317" s="41" t="str">
        <f>IF(db[[#This Row],[H_QTY/ CTN]]="","",LEFT(db[[#This Row],[H_QTY/ CTN]],db[[#This Row],[H_1]]-1))</f>
        <v>72 PCS</v>
      </c>
      <c r="V317" s="40" t="str">
        <f>IF(NOT(db[[#This Row],[H_1]]=db[[#This Row],[H_2]]),MID(db[[#This Row],[H_QTY/ CTN]],db[[#This Row],[H_1]]+1,db[[#This Row],[H_2]]-db[[#This Row],[H_1]]-1),"")</f>
        <v/>
      </c>
      <c r="W317" s="40" t="str">
        <f>IF(db[[#This Row],[QTY/ CTN B]]="","",LEFT(db[[#This Row],[QTY/ CTN B]],SEARCH(" ",db[[#This Row],[QTY/ CTN B]],1)-1))</f>
        <v>72</v>
      </c>
      <c r="X317" s="40" t="str">
        <f>IF(db[[#This Row],[QTY/ CTN B]]="","",RIGHT(db[[#This Row],[QTY/ CTN B]],LEN(db[[#This Row],[QTY/ CTN B]])-SEARCH(" ",db[[#This Row],[QTY/ CTN B]],1)))</f>
        <v>PCS</v>
      </c>
      <c r="Y317" s="40" t="str">
        <f>IF(db[[#This Row],[QTY/ CTN TG]]="",IF(db[[#This Row],[STN TG]]="","",12),LEFT(db[[#This Row],[QTY/ CTN TG]],SEARCH(" ",db[[#This Row],[QTY/ CTN TG]],1)-1))</f>
        <v/>
      </c>
      <c r="Z3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7" s="40" t="str">
        <f>IF(db[[#This Row],[STN K]]="","",IF(db[[#This Row],[STN TG]]="LSN",12,""))</f>
        <v/>
      </c>
      <c r="AB317" s="40" t="str">
        <f>IF(db[[#This Row],[STN TG]]="LSN","PCS","")</f>
        <v/>
      </c>
      <c r="AC317" s="40">
        <f>db[[#This Row],[QTY B]]*IF(db[[#This Row],[QTY TG]]="",1,db[[#This Row],[QTY TG]])*IF(db[[#This Row],[QTY K]]="",1,db[[#This Row],[QTY K]])</f>
        <v>72</v>
      </c>
      <c r="AD317" s="40" t="str">
        <f>IF(db[[#This Row],[STN K]]="",IF(db[[#This Row],[STN TG]]="",db[[#This Row],[STN B]],db[[#This Row],[STN TG]]),db[[#This Row],[STN K]])</f>
        <v>PCS</v>
      </c>
      <c r="AE317" s="40"/>
    </row>
    <row r="318" spans="1:31" ht="16.5" customHeight="1" x14ac:dyDescent="0.25">
      <c r="A318" s="40">
        <f t="shared" si="4"/>
        <v>317</v>
      </c>
      <c r="B318" s="5" t="str">
        <f>LOWER(SUBSTITUTE(SUBSTITUTE(SUBSTITUTE(SUBSTITUTE(SUBSTITUTE(SUBSTITUTE(SUBSTITUTE(SUBSTITUTE(db[[#This Row],[NB BM]]," ",),".",""),"-",""),"(",""),")",""),"/",""),"""",""),"+",""))</f>
        <v>bnoteb0174b5jx3wr</v>
      </c>
      <c r="C318" s="5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D318" s="5" t="str">
        <f>LOWER(SUBSTITUTE(SUBSTITUTE(SUBSTITUTE(SUBSTITUTE(SUBSTITUTE(SUBSTITUTE(SUBSTITUTE(SUBSTITUTE(SUBSTITUTE(db[[#This Row],[NB PAJAK]]," ",""),"-",""),"(",""),")",""),".",""),",",""),"/",""),"""",""),"+",""))</f>
        <v/>
      </c>
      <c r="E31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bnoteb0174b5jx3wr72pcsuntana</v>
      </c>
      <c r="F31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bindernoteb0174b5jx3wr25rb25%72pcs</v>
      </c>
      <c r="G318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bindernoteb0174b5jx3wr25rb25%untana</v>
      </c>
      <c r="H31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bindernoteb0174b5jx3wr25rb25%72pcsuntana</v>
      </c>
      <c r="I318" s="2" t="s">
        <v>810</v>
      </c>
      <c r="J318" s="2" t="s">
        <v>1022</v>
      </c>
      <c r="K318" s="14"/>
      <c r="L318" s="2" t="s">
        <v>1336</v>
      </c>
      <c r="M318" s="34" t="e">
        <f>IF(db[[#This Row],[NB NOTA_C]]="","",COUNTIF([2]!B_MSK[concat],db[[#This Row],[NB NOTA_C]]))</f>
        <v>#REF!</v>
      </c>
      <c r="N318" s="14" t="s">
        <v>1347</v>
      </c>
      <c r="O318" s="2" t="s">
        <v>1390</v>
      </c>
      <c r="P318" s="2" t="s">
        <v>2439</v>
      </c>
      <c r="R318" s="2" t="str">
        <f>IF(db[[#This Row],[QTY/ CTN]]="","",SUBSTITUTE(SUBSTITUTE(SUBSTITUTE(db[[#This Row],[QTY/ CTN]]," ","_",2),"(",""),")","")&amp;"_")</f>
        <v>72 PCS_</v>
      </c>
      <c r="S318" s="2">
        <f>IF(db[[#This Row],[H_QTY/ CTN]]="","",SEARCH("_",db[[#This Row],[H_QTY/ CTN]]))</f>
        <v>7</v>
      </c>
      <c r="T318" s="2">
        <f>IF(db[[#This Row],[H_QTY/ CTN]]="","",LEN(db[[#This Row],[H_QTY/ CTN]]))</f>
        <v>7</v>
      </c>
      <c r="U318" s="41" t="str">
        <f>IF(db[[#This Row],[H_QTY/ CTN]]="","",LEFT(db[[#This Row],[H_QTY/ CTN]],db[[#This Row],[H_1]]-1))</f>
        <v>72 PCS</v>
      </c>
      <c r="V318" s="40" t="str">
        <f>IF(NOT(db[[#This Row],[H_1]]=db[[#This Row],[H_2]]),MID(db[[#This Row],[H_QTY/ CTN]],db[[#This Row],[H_1]]+1,db[[#This Row],[H_2]]-db[[#This Row],[H_1]]-1),"")</f>
        <v/>
      </c>
      <c r="W318" s="40" t="str">
        <f>IF(db[[#This Row],[QTY/ CTN B]]="","",LEFT(db[[#This Row],[QTY/ CTN B]],SEARCH(" ",db[[#This Row],[QTY/ CTN B]],1)-1))</f>
        <v>72</v>
      </c>
      <c r="X318" s="40" t="str">
        <f>IF(db[[#This Row],[QTY/ CTN B]]="","",RIGHT(db[[#This Row],[QTY/ CTN B]],LEN(db[[#This Row],[QTY/ CTN B]])-SEARCH(" ",db[[#This Row],[QTY/ CTN B]],1)))</f>
        <v>PCS</v>
      </c>
      <c r="Y318" s="40" t="str">
        <f>IF(db[[#This Row],[QTY/ CTN TG]]="",IF(db[[#This Row],[STN TG]]="","",12),LEFT(db[[#This Row],[QTY/ CTN TG]],SEARCH(" ",db[[#This Row],[QTY/ CTN TG]],1)-1))</f>
        <v/>
      </c>
      <c r="Z3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8" s="40" t="str">
        <f>IF(db[[#This Row],[STN K]]="","",IF(db[[#This Row],[STN TG]]="LSN",12,""))</f>
        <v/>
      </c>
      <c r="AB318" s="40" t="str">
        <f>IF(db[[#This Row],[STN TG]]="LSN","PCS","")</f>
        <v/>
      </c>
      <c r="AC318" s="40">
        <f>db[[#This Row],[QTY B]]*IF(db[[#This Row],[QTY TG]]="",1,db[[#This Row],[QTY TG]])*IF(db[[#This Row],[QTY K]]="",1,db[[#This Row],[QTY K]])</f>
        <v>72</v>
      </c>
      <c r="AD318" s="40" t="str">
        <f>IF(db[[#This Row],[STN K]]="",IF(db[[#This Row],[STN TG]]="",db[[#This Row],[STN B]],db[[#This Row],[STN TG]]),db[[#This Row],[STN K]])</f>
        <v>PCS</v>
      </c>
      <c r="AE318" s="40"/>
    </row>
    <row r="319" spans="1:31" ht="16.5" customHeight="1" x14ac:dyDescent="0.25">
      <c r="A319" s="40">
        <f t="shared" si="4"/>
        <v>318</v>
      </c>
      <c r="B319" s="5" t="str">
        <f>LOWER(SUBSTITUTE(SUBSTITUTE(SUBSTITUTE(SUBSTITUTE(SUBSTITUTE(SUBSTITUTE(SUBSTITUTE(SUBSTITUTE(db[[#This Row],[NB BM]]," ",),".",""),"-",""),"(",""),")",""),"/",""),"""",""),"+",""))</f>
        <v>bnoteb0181a5gelinplastik</v>
      </c>
      <c r="C319" s="5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D319" s="5" t="str">
        <f>LOWER(SUBSTITUTE(SUBSTITUTE(SUBSTITUTE(SUBSTITUTE(SUBSTITUTE(SUBSTITUTE(SUBSTITUTE(SUBSTITUTE(SUBSTITUTE(db[[#This Row],[NB PAJAK]]," ",""),"-",""),"(",""),")",""),".",""),",",""),"/",""),"""",""),"+",""))</f>
        <v/>
      </c>
      <c r="E31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bnoteb0181a5gelinplastik96pcsuntana</v>
      </c>
      <c r="F31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bindernoteb0181a5gelinplstk96pcs</v>
      </c>
      <c r="G319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bindernoteb0181a5gelinplstkuntana</v>
      </c>
      <c r="H31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bindernoteb0181a5gelinplstk96pcsuntana</v>
      </c>
      <c r="I319" s="2" t="s">
        <v>3056</v>
      </c>
      <c r="J319" s="2" t="s">
        <v>3053</v>
      </c>
      <c r="K319" s="14"/>
      <c r="L319" s="2" t="s">
        <v>1336</v>
      </c>
      <c r="M319" s="33" t="e">
        <f>IF(db[[#This Row],[NB NOTA_C]]="","",COUNTIF([2]!B_MSK[concat],db[[#This Row],[NB NOTA_C]]))</f>
        <v>#REF!</v>
      </c>
      <c r="N319" s="9" t="s">
        <v>1347</v>
      </c>
      <c r="O319" s="5" t="s">
        <v>1388</v>
      </c>
      <c r="P319" s="2" t="s">
        <v>2439</v>
      </c>
      <c r="Q319" s="5"/>
      <c r="R319" s="5" t="str">
        <f>IF(db[[#This Row],[QTY/ CTN]]="","",SUBSTITUTE(SUBSTITUTE(SUBSTITUTE(db[[#This Row],[QTY/ CTN]]," ","_",2),"(",""),")","")&amp;"_")</f>
        <v>96 PCS_</v>
      </c>
      <c r="S319" s="5">
        <f>IF(db[[#This Row],[H_QTY/ CTN]]="","",SEARCH("_",db[[#This Row],[H_QTY/ CTN]]))</f>
        <v>7</v>
      </c>
      <c r="T319" s="5">
        <f>IF(db[[#This Row],[H_QTY/ CTN]]="","",LEN(db[[#This Row],[H_QTY/ CTN]]))</f>
        <v>7</v>
      </c>
      <c r="U319" s="40" t="str">
        <f>IF(db[[#This Row],[H_QTY/ CTN]]="","",LEFT(db[[#This Row],[H_QTY/ CTN]],db[[#This Row],[H_1]]-1))</f>
        <v>96 PCS</v>
      </c>
      <c r="V319" s="40" t="str">
        <f>IF(NOT(db[[#This Row],[H_1]]=db[[#This Row],[H_2]]),MID(db[[#This Row],[H_QTY/ CTN]],db[[#This Row],[H_1]]+1,db[[#This Row],[H_2]]-db[[#This Row],[H_1]]-1),"")</f>
        <v/>
      </c>
      <c r="W319" s="40" t="str">
        <f>IF(db[[#This Row],[QTY/ CTN B]]="","",LEFT(db[[#This Row],[QTY/ CTN B]],SEARCH(" ",db[[#This Row],[QTY/ CTN B]],1)-1))</f>
        <v>96</v>
      </c>
      <c r="X319" s="40" t="str">
        <f>IF(db[[#This Row],[QTY/ CTN B]]="","",RIGHT(db[[#This Row],[QTY/ CTN B]],LEN(db[[#This Row],[QTY/ CTN B]])-SEARCH(" ",db[[#This Row],[QTY/ CTN B]],1)))</f>
        <v>PCS</v>
      </c>
      <c r="Y319" s="40" t="str">
        <f>IF(db[[#This Row],[QTY/ CTN TG]]="",IF(db[[#This Row],[STN TG]]="","",12),LEFT(db[[#This Row],[QTY/ CTN TG]],SEARCH(" ",db[[#This Row],[QTY/ CTN TG]],1)-1))</f>
        <v/>
      </c>
      <c r="Z3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9" s="40" t="str">
        <f>IF(db[[#This Row],[STN K]]="","",IF(db[[#This Row],[STN TG]]="LSN",12,""))</f>
        <v/>
      </c>
      <c r="AB319" s="40" t="str">
        <f>IF(db[[#This Row],[STN TG]]="LSN","PCS","")</f>
        <v/>
      </c>
      <c r="AC319" s="40">
        <f>db[[#This Row],[QTY B]]*IF(db[[#This Row],[QTY TG]]="",1,db[[#This Row],[QTY TG]])*IF(db[[#This Row],[QTY K]]="",1,db[[#This Row],[QTY K]])</f>
        <v>96</v>
      </c>
      <c r="AD319" s="40" t="str">
        <f>IF(db[[#This Row],[STN K]]="",IF(db[[#This Row],[STN TG]]="",db[[#This Row],[STN B]],db[[#This Row],[STN TG]]),db[[#This Row],[STN K]])</f>
        <v>PCS</v>
      </c>
      <c r="AE319" s="40"/>
    </row>
    <row r="320" spans="1:31" ht="16.5" customHeight="1" x14ac:dyDescent="0.25">
      <c r="A320" s="40">
        <f t="shared" si="4"/>
        <v>319</v>
      </c>
      <c r="B320" s="5" t="str">
        <f>LOWER(SUBSTITUTE(SUBSTITUTE(SUBSTITUTE(SUBSTITUTE(SUBSTITUTE(SUBSTITUTE(SUBSTITUTE(SUBSTITUTE(db[[#This Row],[NB BM]]," ",),".",""),"-",""),"(",""),")",""),"/",""),"""",""),"+",""))</f>
        <v>bnoteb0181b5gelinplastik</v>
      </c>
      <c r="C320" s="5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D320" s="5" t="str">
        <f>LOWER(SUBSTITUTE(SUBSTITUTE(SUBSTITUTE(SUBSTITUTE(SUBSTITUTE(SUBSTITUTE(SUBSTITUTE(SUBSTITUTE(SUBSTITUTE(db[[#This Row],[NB PAJAK]]," ",""),"-",""),"(",""),")",""),".",""),",",""),"/",""),"""",""),"+",""))</f>
        <v/>
      </c>
      <c r="E32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bnoteb0181b5gelinplastik72pcsuntana</v>
      </c>
      <c r="F32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bindernoteb0181b5gelinplstk72pcs</v>
      </c>
      <c r="G320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bindernoteb0181b5gelinplstkuntana</v>
      </c>
      <c r="H32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bindernoteb0181b5gelinplstk72pcsuntana</v>
      </c>
      <c r="I320" s="2" t="s">
        <v>3055</v>
      </c>
      <c r="J320" s="2" t="s">
        <v>3054</v>
      </c>
      <c r="K320" s="14"/>
      <c r="L320" s="2" t="s">
        <v>1336</v>
      </c>
      <c r="M320" s="33" t="e">
        <f>IF(db[[#This Row],[NB NOTA_C]]="","",COUNTIF([2]!B_MSK[concat],db[[#This Row],[NB NOTA_C]]))</f>
        <v>#REF!</v>
      </c>
      <c r="N320" s="9" t="s">
        <v>1347</v>
      </c>
      <c r="O320" s="5" t="s">
        <v>1390</v>
      </c>
      <c r="P320" s="2" t="s">
        <v>2439</v>
      </c>
      <c r="Q320" s="5"/>
      <c r="R320" s="5" t="str">
        <f>IF(db[[#This Row],[QTY/ CTN]]="","",SUBSTITUTE(SUBSTITUTE(SUBSTITUTE(db[[#This Row],[QTY/ CTN]]," ","_",2),"(",""),")","")&amp;"_")</f>
        <v>72 PCS_</v>
      </c>
      <c r="S320" s="5">
        <f>IF(db[[#This Row],[H_QTY/ CTN]]="","",SEARCH("_",db[[#This Row],[H_QTY/ CTN]]))</f>
        <v>7</v>
      </c>
      <c r="T320" s="5">
        <f>IF(db[[#This Row],[H_QTY/ CTN]]="","",LEN(db[[#This Row],[H_QTY/ CTN]]))</f>
        <v>7</v>
      </c>
      <c r="U320" s="40" t="str">
        <f>IF(db[[#This Row],[H_QTY/ CTN]]="","",LEFT(db[[#This Row],[H_QTY/ CTN]],db[[#This Row],[H_1]]-1))</f>
        <v>72 PCS</v>
      </c>
      <c r="V320" s="40" t="str">
        <f>IF(NOT(db[[#This Row],[H_1]]=db[[#This Row],[H_2]]),MID(db[[#This Row],[H_QTY/ CTN]],db[[#This Row],[H_1]]+1,db[[#This Row],[H_2]]-db[[#This Row],[H_1]]-1),"")</f>
        <v/>
      </c>
      <c r="W320" s="40" t="str">
        <f>IF(db[[#This Row],[QTY/ CTN B]]="","",LEFT(db[[#This Row],[QTY/ CTN B]],SEARCH(" ",db[[#This Row],[QTY/ CTN B]],1)-1))</f>
        <v>72</v>
      </c>
      <c r="X320" s="40" t="str">
        <f>IF(db[[#This Row],[QTY/ CTN B]]="","",RIGHT(db[[#This Row],[QTY/ CTN B]],LEN(db[[#This Row],[QTY/ CTN B]])-SEARCH(" ",db[[#This Row],[QTY/ CTN B]],1)))</f>
        <v>PCS</v>
      </c>
      <c r="Y320" s="40" t="str">
        <f>IF(db[[#This Row],[QTY/ CTN TG]]="",IF(db[[#This Row],[STN TG]]="","",12),LEFT(db[[#This Row],[QTY/ CTN TG]],SEARCH(" ",db[[#This Row],[QTY/ CTN TG]],1)-1))</f>
        <v/>
      </c>
      <c r="Z3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0" s="40" t="str">
        <f>IF(db[[#This Row],[STN K]]="","",IF(db[[#This Row],[STN TG]]="LSN",12,""))</f>
        <v/>
      </c>
      <c r="AB320" s="40" t="str">
        <f>IF(db[[#This Row],[STN TG]]="LSN","PCS","")</f>
        <v/>
      </c>
      <c r="AC320" s="40">
        <f>db[[#This Row],[QTY B]]*IF(db[[#This Row],[QTY TG]]="",1,db[[#This Row],[QTY TG]])*IF(db[[#This Row],[QTY K]]="",1,db[[#This Row],[QTY K]])</f>
        <v>72</v>
      </c>
      <c r="AD320" s="40" t="str">
        <f>IF(db[[#This Row],[STN K]]="",IF(db[[#This Row],[STN TG]]="",db[[#This Row],[STN B]],db[[#This Row],[STN TG]]),db[[#This Row],[STN K]])</f>
        <v>PCS</v>
      </c>
      <c r="AE320" s="40"/>
    </row>
    <row r="321" spans="1:31" ht="16.5" customHeight="1" x14ac:dyDescent="0.25">
      <c r="A321" s="40">
        <f t="shared" si="4"/>
        <v>320</v>
      </c>
      <c r="B321" s="5" t="str">
        <f>LOWER(SUBSTITUTE(SUBSTITUTE(SUBSTITUTE(SUBSTITUTE(SUBSTITUTE(SUBSTITUTE(SUBSTITUTE(SUBSTITUTE(db[[#This Row],[NB BM]]," ",),".",""),"-",""),"(",""),")",""),"/",""),"""",""),"+",""))</f>
        <v>bnb5abstrak</v>
      </c>
      <c r="C321" s="5" t="str">
        <f>LOWER(SUBSTITUTE(SUBSTITUTE(SUBSTITUTE(SUBSTITUTE(SUBSTITUTE(SUBSTITUTE(SUBSTITUTE(SUBSTITUTE(SUBSTITUTE(db[[#This Row],[NB NOTA]]," ",),".",""),"-",""),"(",""),")",""),",",""),"/",""),"""",""),"+",""))</f>
        <v>bindernoteb5abstrak</v>
      </c>
      <c r="D321" s="5" t="str">
        <f>LOWER(SUBSTITUTE(SUBSTITUTE(SUBSTITUTE(SUBSTITUTE(SUBSTITUTE(SUBSTITUTE(SUBSTITUTE(SUBSTITUTE(SUBSTITUTE(db[[#This Row],[NB PAJAK]]," ",""),"-",""),"(",""),")",""),".",""),",",""),"/",""),"""",""),"+",""))</f>
        <v/>
      </c>
      <c r="E32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bnb5abstrak60pcsuntana</v>
      </c>
      <c r="F32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bindernoteb5abstrak60pcs</v>
      </c>
      <c r="G321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bindernoteb5abstrakuntana</v>
      </c>
      <c r="H32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bindernoteb5abstrak60pcsuntana</v>
      </c>
      <c r="I321" s="2" t="s">
        <v>6065</v>
      </c>
      <c r="J321" s="2" t="s">
        <v>6062</v>
      </c>
      <c r="K321" s="14"/>
      <c r="L321" s="2" t="s">
        <v>1336</v>
      </c>
      <c r="M321" s="33" t="e">
        <f>IF(db[[#This Row],[NB NOTA_C]]="","",COUNTIF([2]!B_MSK[concat],db[[#This Row],[NB NOTA_C]]))</f>
        <v>#REF!</v>
      </c>
      <c r="N321" s="9" t="s">
        <v>1343</v>
      </c>
      <c r="O321" s="5" t="s">
        <v>1380</v>
      </c>
      <c r="P321" s="2" t="s">
        <v>6063</v>
      </c>
      <c r="Q321" s="5"/>
      <c r="R321" s="5" t="str">
        <f>IF(db[[#This Row],[QTY/ CTN]]="","",SUBSTITUTE(SUBSTITUTE(SUBSTITUTE(db[[#This Row],[QTY/ CTN]]," ","_",2),"(",""),")","")&amp;"_")</f>
        <v>60 PCS_</v>
      </c>
      <c r="S321" s="5">
        <f>IF(db[[#This Row],[H_QTY/ CTN]]="","",SEARCH("_",db[[#This Row],[H_QTY/ CTN]]))</f>
        <v>7</v>
      </c>
      <c r="T321" s="5">
        <f>IF(db[[#This Row],[H_QTY/ CTN]]="","",LEN(db[[#This Row],[H_QTY/ CTN]]))</f>
        <v>7</v>
      </c>
      <c r="U321" s="40" t="str">
        <f>IF(db[[#This Row],[H_QTY/ CTN]]="","",LEFT(db[[#This Row],[H_QTY/ CTN]],db[[#This Row],[H_1]]-1))</f>
        <v>60 PCS</v>
      </c>
      <c r="V321" s="40" t="str">
        <f>IF(NOT(db[[#This Row],[H_1]]=db[[#This Row],[H_2]]),MID(db[[#This Row],[H_QTY/ CTN]],db[[#This Row],[H_1]]+1,db[[#This Row],[H_2]]-db[[#This Row],[H_1]]-1),"")</f>
        <v/>
      </c>
      <c r="W321" s="40" t="str">
        <f>IF(db[[#This Row],[QTY/ CTN B]]="","",LEFT(db[[#This Row],[QTY/ CTN B]],SEARCH(" ",db[[#This Row],[QTY/ CTN B]],1)-1))</f>
        <v>60</v>
      </c>
      <c r="X321" s="40" t="str">
        <f>IF(db[[#This Row],[QTY/ CTN B]]="","",RIGHT(db[[#This Row],[QTY/ CTN B]],LEN(db[[#This Row],[QTY/ CTN B]])-SEARCH(" ",db[[#This Row],[QTY/ CTN B]],1)))</f>
        <v>PCS</v>
      </c>
      <c r="Y321" s="40" t="str">
        <f>IF(db[[#This Row],[QTY/ CTN TG]]="",IF(db[[#This Row],[STN TG]]="","",12),LEFT(db[[#This Row],[QTY/ CTN TG]],SEARCH(" ",db[[#This Row],[QTY/ CTN TG]],1)-1))</f>
        <v/>
      </c>
      <c r="Z3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1" s="40" t="str">
        <f>IF(db[[#This Row],[STN K]]="","",IF(db[[#This Row],[STN TG]]="LSN",12,""))</f>
        <v/>
      </c>
      <c r="AB321" s="40" t="str">
        <f>IF(db[[#This Row],[STN TG]]="LSN","PCS","")</f>
        <v/>
      </c>
      <c r="AC321" s="40">
        <f>db[[#This Row],[QTY B]]*IF(db[[#This Row],[QTY TG]]="",1,db[[#This Row],[QTY TG]])*IF(db[[#This Row],[QTY K]]="",1,db[[#This Row],[QTY K]])</f>
        <v>60</v>
      </c>
      <c r="AD321" s="40" t="str">
        <f>IF(db[[#This Row],[STN K]]="",IF(db[[#This Row],[STN TG]]="",db[[#This Row],[STN B]],db[[#This Row],[STN TG]]),db[[#This Row],[STN K]])</f>
        <v>PCS</v>
      </c>
      <c r="AE321" s="40"/>
    </row>
    <row r="322" spans="1:31" ht="16.5" customHeight="1" x14ac:dyDescent="0.25">
      <c r="A322" s="40">
        <f t="shared" ref="A322:A387" si="5">ROW()-1</f>
        <v>321</v>
      </c>
      <c r="B322" s="5" t="str">
        <f>LOWER(SUBSTITUTE(SUBSTITUTE(SUBSTITUTE(SUBSTITUTE(SUBSTITUTE(SUBSTITUTE(SUBSTITUTE(SUBSTITUTE(db[[#This Row],[NB BM]]," ",),".",""),"-",""),"(",""),")",""),"/",""),"""",""),"+",""))</f>
        <v>bnoteb526hynb5</v>
      </c>
      <c r="C322" s="5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D322" s="5" t="str">
        <f>LOWER(SUBSTITUTE(SUBSTITUTE(SUBSTITUTE(SUBSTITUTE(SUBSTITUTE(SUBSTITUTE(SUBSTITUTE(SUBSTITUTE(SUBSTITUTE(db[[#This Row],[NB PAJAK]]," ",""),"-",""),"(",""),")",""),".",""),",",""),"/",""),"""",""),"+",""))</f>
        <v/>
      </c>
      <c r="E32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bnoteb526hynb572pcsuntana</v>
      </c>
      <c r="F32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bindernoteb526hynb572pcs</v>
      </c>
      <c r="G322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bindernoteb526hynb5untana</v>
      </c>
      <c r="H32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bindernoteb526hynb572pcsuntana</v>
      </c>
      <c r="I322" s="2" t="s">
        <v>811</v>
      </c>
      <c r="J322" s="2" t="s">
        <v>1023</v>
      </c>
      <c r="K322" s="14"/>
      <c r="L322" s="2" t="s">
        <v>1336</v>
      </c>
      <c r="M322" s="34" t="e">
        <f>IF(db[[#This Row],[NB NOTA_C]]="","",COUNTIF([2]!B_MSK[concat],db[[#This Row],[NB NOTA_C]]))</f>
        <v>#REF!</v>
      </c>
      <c r="N322" s="14" t="s">
        <v>1347</v>
      </c>
      <c r="O322" s="2" t="s">
        <v>1390</v>
      </c>
      <c r="P322" s="2" t="s">
        <v>2439</v>
      </c>
      <c r="R322" s="2" t="str">
        <f>IF(db[[#This Row],[QTY/ CTN]]="","",SUBSTITUTE(SUBSTITUTE(SUBSTITUTE(db[[#This Row],[QTY/ CTN]]," ","_",2),"(",""),")","")&amp;"_")</f>
        <v>72 PCS_</v>
      </c>
      <c r="S322" s="2">
        <f>IF(db[[#This Row],[H_QTY/ CTN]]="","",SEARCH("_",db[[#This Row],[H_QTY/ CTN]]))</f>
        <v>7</v>
      </c>
      <c r="T322" s="2">
        <f>IF(db[[#This Row],[H_QTY/ CTN]]="","",LEN(db[[#This Row],[H_QTY/ CTN]]))</f>
        <v>7</v>
      </c>
      <c r="U322" s="41" t="str">
        <f>IF(db[[#This Row],[H_QTY/ CTN]]="","",LEFT(db[[#This Row],[H_QTY/ CTN]],db[[#This Row],[H_1]]-1))</f>
        <v>72 PCS</v>
      </c>
      <c r="V322" s="40" t="str">
        <f>IF(NOT(db[[#This Row],[H_1]]=db[[#This Row],[H_2]]),MID(db[[#This Row],[H_QTY/ CTN]],db[[#This Row],[H_1]]+1,db[[#This Row],[H_2]]-db[[#This Row],[H_1]]-1),"")</f>
        <v/>
      </c>
      <c r="W322" s="40" t="str">
        <f>IF(db[[#This Row],[QTY/ CTN B]]="","",LEFT(db[[#This Row],[QTY/ CTN B]],SEARCH(" ",db[[#This Row],[QTY/ CTN B]],1)-1))</f>
        <v>72</v>
      </c>
      <c r="X322" s="40" t="str">
        <f>IF(db[[#This Row],[QTY/ CTN B]]="","",RIGHT(db[[#This Row],[QTY/ CTN B]],LEN(db[[#This Row],[QTY/ CTN B]])-SEARCH(" ",db[[#This Row],[QTY/ CTN B]],1)))</f>
        <v>PCS</v>
      </c>
      <c r="Y322" s="40" t="str">
        <f>IF(db[[#This Row],[QTY/ CTN TG]]="",IF(db[[#This Row],[STN TG]]="","",12),LEFT(db[[#This Row],[QTY/ CTN TG]],SEARCH(" ",db[[#This Row],[QTY/ CTN TG]],1)-1))</f>
        <v/>
      </c>
      <c r="Z3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2" s="40" t="str">
        <f>IF(db[[#This Row],[STN K]]="","",IF(db[[#This Row],[STN TG]]="LSN",12,""))</f>
        <v/>
      </c>
      <c r="AB322" s="40" t="str">
        <f>IF(db[[#This Row],[STN TG]]="LSN","PCS","")</f>
        <v/>
      </c>
      <c r="AC322" s="40">
        <f>db[[#This Row],[QTY B]]*IF(db[[#This Row],[QTY TG]]="",1,db[[#This Row],[QTY TG]])*IF(db[[#This Row],[QTY K]]="",1,db[[#This Row],[QTY K]])</f>
        <v>72</v>
      </c>
      <c r="AD322" s="40" t="str">
        <f>IF(db[[#This Row],[STN K]]="",IF(db[[#This Row],[STN TG]]="",db[[#This Row],[STN B]],db[[#This Row],[STN TG]]),db[[#This Row],[STN K]])</f>
        <v>PCS</v>
      </c>
      <c r="AE322" s="40"/>
    </row>
    <row r="323" spans="1:31" ht="16.5" customHeight="1" x14ac:dyDescent="0.25">
      <c r="A323" s="40">
        <f t="shared" si="5"/>
        <v>322</v>
      </c>
      <c r="B323" s="5" t="str">
        <f>LOWER(SUBSTITUTE(SUBSTITUTE(SUBSTITUTE(SUBSTITUTE(SUBSTITUTE(SUBSTITUTE(SUBSTITUTE(SUBSTITUTE(db[[#This Row],[NB BM]]," ",),".",""),"-",""),"(",""),")",""),"/",""),"""",""),"+",""))</f>
        <v>bnoteb526hynb5polos</v>
      </c>
      <c r="C323" s="5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D323" s="5" t="str">
        <f>LOWER(SUBSTITUTE(SUBSTITUTE(SUBSTITUTE(SUBSTITUTE(SUBSTITUTE(SUBSTITUTE(SUBSTITUTE(SUBSTITUTE(SUBSTITUTE(db[[#This Row],[NB PAJAK]]," ",""),"-",""),"(",""),")",""),".",""),",",""),"/",""),"""",""),"+",""))</f>
        <v/>
      </c>
      <c r="E32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bnoteb526hynb5polos72pcsuntana</v>
      </c>
      <c r="F32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bindernoteb526hynb5polos72pcs</v>
      </c>
      <c r="G323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bindernoteb526hynb5polosuntana</v>
      </c>
      <c r="H32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bindernoteb526hynb5polos72pcsuntana</v>
      </c>
      <c r="I323" s="2" t="s">
        <v>812</v>
      </c>
      <c r="J323" s="2" t="s">
        <v>1024</v>
      </c>
      <c r="K323" s="1"/>
      <c r="L323" s="2" t="s">
        <v>1336</v>
      </c>
      <c r="M323" s="34" t="e">
        <f>IF(db[[#This Row],[NB NOTA_C]]="","",COUNTIF([2]!B_MSK[concat],db[[#This Row],[NB NOTA_C]]))</f>
        <v>#REF!</v>
      </c>
      <c r="N323" s="14" t="s">
        <v>1347</v>
      </c>
      <c r="O323" s="2" t="s">
        <v>1390</v>
      </c>
      <c r="P323" s="2" t="s">
        <v>2439</v>
      </c>
      <c r="R323" s="2" t="str">
        <f>IF(db[[#This Row],[QTY/ CTN]]="","",SUBSTITUTE(SUBSTITUTE(SUBSTITUTE(db[[#This Row],[QTY/ CTN]]," ","_",2),"(",""),")","")&amp;"_")</f>
        <v>72 PCS_</v>
      </c>
      <c r="S323" s="2">
        <f>IF(db[[#This Row],[H_QTY/ CTN]]="","",SEARCH("_",db[[#This Row],[H_QTY/ CTN]]))</f>
        <v>7</v>
      </c>
      <c r="T323" s="2">
        <f>IF(db[[#This Row],[H_QTY/ CTN]]="","",LEN(db[[#This Row],[H_QTY/ CTN]]))</f>
        <v>7</v>
      </c>
      <c r="U323" s="41" t="str">
        <f>IF(db[[#This Row],[H_QTY/ CTN]]="","",LEFT(db[[#This Row],[H_QTY/ CTN]],db[[#This Row],[H_1]]-1))</f>
        <v>72 PCS</v>
      </c>
      <c r="V323" s="40" t="str">
        <f>IF(NOT(db[[#This Row],[H_1]]=db[[#This Row],[H_2]]),MID(db[[#This Row],[H_QTY/ CTN]],db[[#This Row],[H_1]]+1,db[[#This Row],[H_2]]-db[[#This Row],[H_1]]-1),"")</f>
        <v/>
      </c>
      <c r="W323" s="40" t="str">
        <f>IF(db[[#This Row],[QTY/ CTN B]]="","",LEFT(db[[#This Row],[QTY/ CTN B]],SEARCH(" ",db[[#This Row],[QTY/ CTN B]],1)-1))</f>
        <v>72</v>
      </c>
      <c r="X323" s="40" t="str">
        <f>IF(db[[#This Row],[QTY/ CTN B]]="","",RIGHT(db[[#This Row],[QTY/ CTN B]],LEN(db[[#This Row],[QTY/ CTN B]])-SEARCH(" ",db[[#This Row],[QTY/ CTN B]],1)))</f>
        <v>PCS</v>
      </c>
      <c r="Y323" s="40" t="str">
        <f>IF(db[[#This Row],[QTY/ CTN TG]]="",IF(db[[#This Row],[STN TG]]="","",12),LEFT(db[[#This Row],[QTY/ CTN TG]],SEARCH(" ",db[[#This Row],[QTY/ CTN TG]],1)-1))</f>
        <v/>
      </c>
      <c r="Z3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3" s="40" t="str">
        <f>IF(db[[#This Row],[STN K]]="","",IF(db[[#This Row],[STN TG]]="LSN",12,""))</f>
        <v/>
      </c>
      <c r="AB323" s="40" t="str">
        <f>IF(db[[#This Row],[STN TG]]="LSN","PCS","")</f>
        <v/>
      </c>
      <c r="AC323" s="40">
        <f>db[[#This Row],[QTY B]]*IF(db[[#This Row],[QTY TG]]="",1,db[[#This Row],[QTY TG]])*IF(db[[#This Row],[QTY K]]="",1,db[[#This Row],[QTY K]])</f>
        <v>72</v>
      </c>
      <c r="AD323" s="40" t="str">
        <f>IF(db[[#This Row],[STN K]]="",IF(db[[#This Row],[STN TG]]="",db[[#This Row],[STN B]],db[[#This Row],[STN TG]]),db[[#This Row],[STN K]])</f>
        <v>PCS</v>
      </c>
      <c r="AE323" s="40"/>
    </row>
    <row r="324" spans="1:31" ht="16.5" customHeight="1" x14ac:dyDescent="0.25">
      <c r="A324" s="40">
        <f t="shared" si="5"/>
        <v>323</v>
      </c>
      <c r="B324" s="5" t="str">
        <f>LOWER(SUBSTITUTE(SUBSTITUTE(SUBSTITUTE(SUBSTITUTE(SUBSTITUTE(SUBSTITUTE(SUBSTITUTE(SUBSTITUTE(db[[#This Row],[NB BM]]," ",),".",""),"-",""),"(",""),")",""),"/",""),"""",""),"+",""))</f>
        <v>bnoteb526h3</v>
      </c>
      <c r="C324" s="5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D324" s="5" t="str">
        <f>LOWER(SUBSTITUTE(SUBSTITUTE(SUBSTITUTE(SUBSTITUTE(SUBSTITUTE(SUBSTITUTE(SUBSTITUTE(SUBSTITUTE(SUBSTITUTE(db[[#This Row],[NB PAJAK]]," ",""),"-",""),"(",""),")",""),".",""),",",""),"/",""),"""",""),"+",""))</f>
        <v/>
      </c>
      <c r="E32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bnoteb526h372pcsuntana</v>
      </c>
      <c r="F32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bindernoteb526h320rb25%72pcs</v>
      </c>
      <c r="G324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bindernoteb526h320rb25%untana</v>
      </c>
      <c r="H32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bindernoteb526h320rb25%72pcsuntana</v>
      </c>
      <c r="I324" s="2" t="s">
        <v>813</v>
      </c>
      <c r="J324" s="2" t="s">
        <v>1025</v>
      </c>
      <c r="K324" s="1"/>
      <c r="L324" s="2" t="s">
        <v>1336</v>
      </c>
      <c r="M324" s="34" t="e">
        <f>IF(db[[#This Row],[NB NOTA_C]]="","",COUNTIF([2]!B_MSK[concat],db[[#This Row],[NB NOTA_C]]))</f>
        <v>#REF!</v>
      </c>
      <c r="N324" s="14" t="s">
        <v>1347</v>
      </c>
      <c r="O324" s="2" t="s">
        <v>1390</v>
      </c>
      <c r="P324" s="2" t="s">
        <v>2439</v>
      </c>
      <c r="R324" s="2" t="str">
        <f>IF(db[[#This Row],[QTY/ CTN]]="","",SUBSTITUTE(SUBSTITUTE(SUBSTITUTE(db[[#This Row],[QTY/ CTN]]," ","_",2),"(",""),")","")&amp;"_")</f>
        <v>72 PCS_</v>
      </c>
      <c r="S324" s="2">
        <f>IF(db[[#This Row],[H_QTY/ CTN]]="","",SEARCH("_",db[[#This Row],[H_QTY/ CTN]]))</f>
        <v>7</v>
      </c>
      <c r="T324" s="2">
        <f>IF(db[[#This Row],[H_QTY/ CTN]]="","",LEN(db[[#This Row],[H_QTY/ CTN]]))</f>
        <v>7</v>
      </c>
      <c r="U324" s="41" t="str">
        <f>IF(db[[#This Row],[H_QTY/ CTN]]="","",LEFT(db[[#This Row],[H_QTY/ CTN]],db[[#This Row],[H_1]]-1))</f>
        <v>72 PCS</v>
      </c>
      <c r="V324" s="40" t="str">
        <f>IF(NOT(db[[#This Row],[H_1]]=db[[#This Row],[H_2]]),MID(db[[#This Row],[H_QTY/ CTN]],db[[#This Row],[H_1]]+1,db[[#This Row],[H_2]]-db[[#This Row],[H_1]]-1),"")</f>
        <v/>
      </c>
      <c r="W324" s="40" t="str">
        <f>IF(db[[#This Row],[QTY/ CTN B]]="","",LEFT(db[[#This Row],[QTY/ CTN B]],SEARCH(" ",db[[#This Row],[QTY/ CTN B]],1)-1))</f>
        <v>72</v>
      </c>
      <c r="X324" s="40" t="str">
        <f>IF(db[[#This Row],[QTY/ CTN B]]="","",RIGHT(db[[#This Row],[QTY/ CTN B]],LEN(db[[#This Row],[QTY/ CTN B]])-SEARCH(" ",db[[#This Row],[QTY/ CTN B]],1)))</f>
        <v>PCS</v>
      </c>
      <c r="Y324" s="40" t="str">
        <f>IF(db[[#This Row],[QTY/ CTN TG]]="",IF(db[[#This Row],[STN TG]]="","",12),LEFT(db[[#This Row],[QTY/ CTN TG]],SEARCH(" ",db[[#This Row],[QTY/ CTN TG]],1)-1))</f>
        <v/>
      </c>
      <c r="Z3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4" s="40" t="str">
        <f>IF(db[[#This Row],[STN K]]="","",IF(db[[#This Row],[STN TG]]="LSN",12,""))</f>
        <v/>
      </c>
      <c r="AB324" s="40" t="str">
        <f>IF(db[[#This Row],[STN TG]]="LSN","PCS","")</f>
        <v/>
      </c>
      <c r="AC324" s="40">
        <f>db[[#This Row],[QTY B]]*IF(db[[#This Row],[QTY TG]]="",1,db[[#This Row],[QTY TG]])*IF(db[[#This Row],[QTY K]]="",1,db[[#This Row],[QTY K]])</f>
        <v>72</v>
      </c>
      <c r="AD324" s="40" t="str">
        <f>IF(db[[#This Row],[STN K]]="",IF(db[[#This Row],[STN TG]]="",db[[#This Row],[STN B]],db[[#This Row],[STN TG]]),db[[#This Row],[STN K]])</f>
        <v>PCS</v>
      </c>
      <c r="AE324" s="40"/>
    </row>
    <row r="325" spans="1:31" ht="16.5" customHeight="1" x14ac:dyDescent="0.25">
      <c r="A325" s="40">
        <f t="shared" si="5"/>
        <v>324</v>
      </c>
      <c r="B325" s="5" t="str">
        <f>LOWER(SUBSTITUTE(SUBSTITUTE(SUBSTITUTE(SUBSTITUTE(SUBSTITUTE(SUBSTITUTE(SUBSTITUTE(SUBSTITUTE(db[[#This Row],[NB BM]]," ",),".",""),"-",""),"(",""),")",""),"/",""),"""",""),"+",""))</f>
        <v>bnoteb526h34wrkancing</v>
      </c>
      <c r="C325" s="5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D325" s="5" t="str">
        <f>LOWER(SUBSTITUTE(SUBSTITUTE(SUBSTITUTE(SUBSTITUTE(SUBSTITUTE(SUBSTITUTE(SUBSTITUTE(SUBSTITUTE(SUBSTITUTE(db[[#This Row],[NB PAJAK]]," ",""),"-",""),"(",""),")",""),".",""),",",""),"/",""),"""",""),"+",""))</f>
        <v/>
      </c>
      <c r="E32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bnoteb526h34wrkancing72pcsuntana</v>
      </c>
      <c r="F32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bindernoteb526h34wrkancing72pcs</v>
      </c>
      <c r="G325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bindernoteb526h34wrkancinguntana</v>
      </c>
      <c r="H32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bindernoteb526h34wrkancing72pcsuntana</v>
      </c>
      <c r="I325" s="2" t="s">
        <v>814</v>
      </c>
      <c r="J325" s="2" t="s">
        <v>1026</v>
      </c>
      <c r="K325" s="14"/>
      <c r="L325" s="2" t="s">
        <v>1336</v>
      </c>
      <c r="M325" s="34" t="e">
        <f>IF(db[[#This Row],[NB NOTA_C]]="","",COUNTIF([2]!B_MSK[concat],db[[#This Row],[NB NOTA_C]]))</f>
        <v>#REF!</v>
      </c>
      <c r="N325" s="14" t="s">
        <v>1342</v>
      </c>
      <c r="O325" s="2" t="s">
        <v>1390</v>
      </c>
      <c r="P325" s="2" t="s">
        <v>2439</v>
      </c>
      <c r="R325" s="2" t="str">
        <f>IF(db[[#This Row],[QTY/ CTN]]="","",SUBSTITUTE(SUBSTITUTE(SUBSTITUTE(db[[#This Row],[QTY/ CTN]]," ","_",2),"(",""),")","")&amp;"_")</f>
        <v>72 PCS_</v>
      </c>
      <c r="S325" s="2">
        <f>IF(db[[#This Row],[H_QTY/ CTN]]="","",SEARCH("_",db[[#This Row],[H_QTY/ CTN]]))</f>
        <v>7</v>
      </c>
      <c r="T325" s="2">
        <f>IF(db[[#This Row],[H_QTY/ CTN]]="","",LEN(db[[#This Row],[H_QTY/ CTN]]))</f>
        <v>7</v>
      </c>
      <c r="U325" s="41" t="str">
        <f>IF(db[[#This Row],[H_QTY/ CTN]]="","",LEFT(db[[#This Row],[H_QTY/ CTN]],db[[#This Row],[H_1]]-1))</f>
        <v>72 PCS</v>
      </c>
      <c r="V325" s="40" t="str">
        <f>IF(NOT(db[[#This Row],[H_1]]=db[[#This Row],[H_2]]),MID(db[[#This Row],[H_QTY/ CTN]],db[[#This Row],[H_1]]+1,db[[#This Row],[H_2]]-db[[#This Row],[H_1]]-1),"")</f>
        <v/>
      </c>
      <c r="W325" s="40" t="str">
        <f>IF(db[[#This Row],[QTY/ CTN B]]="","",LEFT(db[[#This Row],[QTY/ CTN B]],SEARCH(" ",db[[#This Row],[QTY/ CTN B]],1)-1))</f>
        <v>72</v>
      </c>
      <c r="X325" s="40" t="str">
        <f>IF(db[[#This Row],[QTY/ CTN B]]="","",RIGHT(db[[#This Row],[QTY/ CTN B]],LEN(db[[#This Row],[QTY/ CTN B]])-SEARCH(" ",db[[#This Row],[QTY/ CTN B]],1)))</f>
        <v>PCS</v>
      </c>
      <c r="Y325" s="40" t="str">
        <f>IF(db[[#This Row],[QTY/ CTN TG]]="",IF(db[[#This Row],[STN TG]]="","",12),LEFT(db[[#This Row],[QTY/ CTN TG]],SEARCH(" ",db[[#This Row],[QTY/ CTN TG]],1)-1))</f>
        <v/>
      </c>
      <c r="Z3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5" s="40" t="str">
        <f>IF(db[[#This Row],[STN K]]="","",IF(db[[#This Row],[STN TG]]="LSN",12,""))</f>
        <v/>
      </c>
      <c r="AB325" s="40" t="str">
        <f>IF(db[[#This Row],[STN TG]]="LSN","PCS","")</f>
        <v/>
      </c>
      <c r="AC325" s="40">
        <f>db[[#This Row],[QTY B]]*IF(db[[#This Row],[QTY TG]]="",1,db[[#This Row],[QTY TG]])*IF(db[[#This Row],[QTY K]]="",1,db[[#This Row],[QTY K]])</f>
        <v>72</v>
      </c>
      <c r="AD325" s="40" t="str">
        <f>IF(db[[#This Row],[STN K]]="",IF(db[[#This Row],[STN TG]]="",db[[#This Row],[STN B]],db[[#This Row],[STN TG]]),db[[#This Row],[STN K]])</f>
        <v>PCS</v>
      </c>
      <c r="AE325" s="40"/>
    </row>
    <row r="326" spans="1:31" ht="16.5" customHeight="1" x14ac:dyDescent="0.25">
      <c r="A326" s="40">
        <f t="shared" si="5"/>
        <v>325</v>
      </c>
      <c r="B326" s="5" t="str">
        <f>LOWER(SUBSTITUTE(SUBSTITUTE(SUBSTITUTE(SUBSTITUTE(SUBSTITUTE(SUBSTITUTE(SUBSTITUTE(SUBSTITUTE(db[[#This Row],[NB BM]]," ",),".",""),"-",""),"(",""),")",""),"/",""),"""",""),"+",""))</f>
        <v>bnoteb526mynb5</v>
      </c>
      <c r="C326" s="5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D326" s="5" t="str">
        <f>LOWER(SUBSTITUTE(SUBSTITUTE(SUBSTITUTE(SUBSTITUTE(SUBSTITUTE(SUBSTITUTE(SUBSTITUTE(SUBSTITUTE(SUBSTITUTE(db[[#This Row],[NB PAJAK]]," ",""),"-",""),"(",""),")",""),".",""),",",""),"/",""),"""",""),"+",""))</f>
        <v/>
      </c>
      <c r="E3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bnoteb526mynb572pcsuntana</v>
      </c>
      <c r="F3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bindernoteb526mynb572pcs</v>
      </c>
      <c r="G326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bindernoteb526mynb5untana</v>
      </c>
      <c r="H3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bindernoteb526mynb572pcsuntana</v>
      </c>
      <c r="I326" s="2" t="s">
        <v>2479</v>
      </c>
      <c r="J326" s="2" t="s">
        <v>2478</v>
      </c>
      <c r="K326" s="14"/>
      <c r="L326" s="2" t="s">
        <v>1336</v>
      </c>
      <c r="M326" s="34" t="e">
        <f>IF(db[[#This Row],[NB NOTA_C]]="","",COUNTIF([2]!B_MSK[concat],db[[#This Row],[NB NOTA_C]]))</f>
        <v>#REF!</v>
      </c>
      <c r="N326" s="9" t="s">
        <v>1347</v>
      </c>
      <c r="O326" s="5" t="s">
        <v>1390</v>
      </c>
      <c r="P326" s="2" t="s">
        <v>2439</v>
      </c>
      <c r="R326" s="2" t="str">
        <f>IF(db[[#This Row],[QTY/ CTN]]="","",SUBSTITUTE(SUBSTITUTE(SUBSTITUTE(db[[#This Row],[QTY/ CTN]]," ","_",2),"(",""),")","")&amp;"_")</f>
        <v>72 PCS_</v>
      </c>
      <c r="S326" s="2">
        <f>IF(db[[#This Row],[H_QTY/ CTN]]="","",SEARCH("_",db[[#This Row],[H_QTY/ CTN]]))</f>
        <v>7</v>
      </c>
      <c r="T326" s="2">
        <f>IF(db[[#This Row],[H_QTY/ CTN]]="","",LEN(db[[#This Row],[H_QTY/ CTN]]))</f>
        <v>7</v>
      </c>
      <c r="U326" s="41" t="str">
        <f>IF(db[[#This Row],[H_QTY/ CTN]]="","",LEFT(db[[#This Row],[H_QTY/ CTN]],db[[#This Row],[H_1]]-1))</f>
        <v>72 PCS</v>
      </c>
      <c r="V326" s="40" t="str">
        <f>IF(NOT(db[[#This Row],[H_1]]=db[[#This Row],[H_2]]),MID(db[[#This Row],[H_QTY/ CTN]],db[[#This Row],[H_1]]+1,db[[#This Row],[H_2]]-db[[#This Row],[H_1]]-1),"")</f>
        <v/>
      </c>
      <c r="W326" s="40" t="str">
        <f>IF(db[[#This Row],[QTY/ CTN B]]="","",LEFT(db[[#This Row],[QTY/ CTN B]],SEARCH(" ",db[[#This Row],[QTY/ CTN B]],1)-1))</f>
        <v>72</v>
      </c>
      <c r="X326" s="40" t="str">
        <f>IF(db[[#This Row],[QTY/ CTN B]]="","",RIGHT(db[[#This Row],[QTY/ CTN B]],LEN(db[[#This Row],[QTY/ CTN B]])-SEARCH(" ",db[[#This Row],[QTY/ CTN B]],1)))</f>
        <v>PCS</v>
      </c>
      <c r="Y326" s="40" t="str">
        <f>IF(db[[#This Row],[QTY/ CTN TG]]="",IF(db[[#This Row],[STN TG]]="","",12),LEFT(db[[#This Row],[QTY/ CTN TG]],SEARCH(" ",db[[#This Row],[QTY/ CTN TG]],1)-1))</f>
        <v/>
      </c>
      <c r="Z3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6" s="40" t="str">
        <f>IF(db[[#This Row],[STN K]]="","",IF(db[[#This Row],[STN TG]]="LSN",12,""))</f>
        <v/>
      </c>
      <c r="AB326" s="40" t="str">
        <f>IF(db[[#This Row],[STN TG]]="LSN","PCS","")</f>
        <v/>
      </c>
      <c r="AC326" s="40">
        <f>db[[#This Row],[QTY B]]*IF(db[[#This Row],[QTY TG]]="",1,db[[#This Row],[QTY TG]])*IF(db[[#This Row],[QTY K]]="",1,db[[#This Row],[QTY K]])</f>
        <v>72</v>
      </c>
      <c r="AD326" s="40" t="str">
        <f>IF(db[[#This Row],[STN K]]="",IF(db[[#This Row],[STN TG]]="",db[[#This Row],[STN B]],db[[#This Row],[STN TG]]),db[[#This Row],[STN K]])</f>
        <v>PCS</v>
      </c>
      <c r="AE326" s="40"/>
    </row>
    <row r="327" spans="1:31" ht="16.5" customHeight="1" x14ac:dyDescent="0.25">
      <c r="A327" s="40">
        <f t="shared" si="5"/>
        <v>326</v>
      </c>
      <c r="B327" s="5" t="str">
        <f>LOWER(SUBSTITUTE(SUBSTITUTE(SUBSTITUTE(SUBSTITUTE(SUBSTITUTE(SUBSTITUTE(SUBSTITUTE(SUBSTITUTE(db[[#This Row],[NB BM]]," ",),".",""),"-",""),"(",""),")",""),"/",""),"""",""),"+",""))</f>
        <v>bnotebatikhtb</v>
      </c>
      <c r="C327" s="5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D327" s="5" t="str">
        <f>LOWER(SUBSTITUTE(SUBSTITUTE(SUBSTITUTE(SUBSTITUTE(SUBSTITUTE(SUBSTITUTE(SUBSTITUTE(SUBSTITUTE(SUBSTITUTE(db[[#This Row],[NB PAJAK]]," ",""),"-",""),"(",""),")",""),".",""),",",""),"/",""),"""",""),"+",""))</f>
        <v/>
      </c>
      <c r="E3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bnotebatikhtb348pcsuntana</v>
      </c>
      <c r="F3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bindernotebatik348pcs</v>
      </c>
      <c r="G327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bindernotebatikuntana</v>
      </c>
      <c r="H3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bindernotebatik348pcsuntana</v>
      </c>
      <c r="I327" s="2" t="s">
        <v>3770</v>
      </c>
      <c r="J327" s="2" t="s">
        <v>3769</v>
      </c>
      <c r="K327" s="14"/>
      <c r="L327" s="2" t="s">
        <v>1336</v>
      </c>
      <c r="M327" s="33" t="e">
        <f>IF(db[[#This Row],[NB NOTA_C]]="","",COUNTIF([2]!B_MSK[concat],db[[#This Row],[NB NOTA_C]]))</f>
        <v>#REF!</v>
      </c>
      <c r="N327" s="9" t="s">
        <v>1355</v>
      </c>
      <c r="O327" s="5" t="s">
        <v>3771</v>
      </c>
      <c r="P327" s="2" t="s">
        <v>2439</v>
      </c>
      <c r="Q327" s="5"/>
      <c r="R327" s="5" t="str">
        <f>IF(db[[#This Row],[QTY/ CTN]]="","",SUBSTITUTE(SUBSTITUTE(SUBSTITUTE(db[[#This Row],[QTY/ CTN]]," ","_",2),"(",""),")","")&amp;"_")</f>
        <v>348 PCS_</v>
      </c>
      <c r="S327" s="5">
        <f>IF(db[[#This Row],[H_QTY/ CTN]]="","",SEARCH("_",db[[#This Row],[H_QTY/ CTN]]))</f>
        <v>8</v>
      </c>
      <c r="T327" s="5">
        <f>IF(db[[#This Row],[H_QTY/ CTN]]="","",LEN(db[[#This Row],[H_QTY/ CTN]]))</f>
        <v>8</v>
      </c>
      <c r="U327" s="40" t="str">
        <f>IF(db[[#This Row],[H_QTY/ CTN]]="","",LEFT(db[[#This Row],[H_QTY/ CTN]],db[[#This Row],[H_1]]-1))</f>
        <v>348 PCS</v>
      </c>
      <c r="V327" s="40" t="str">
        <f>IF(NOT(db[[#This Row],[H_1]]=db[[#This Row],[H_2]]),MID(db[[#This Row],[H_QTY/ CTN]],db[[#This Row],[H_1]]+1,db[[#This Row],[H_2]]-db[[#This Row],[H_1]]-1),"")</f>
        <v/>
      </c>
      <c r="W327" s="40" t="str">
        <f>IF(db[[#This Row],[QTY/ CTN B]]="","",LEFT(db[[#This Row],[QTY/ CTN B]],SEARCH(" ",db[[#This Row],[QTY/ CTN B]],1)-1))</f>
        <v>348</v>
      </c>
      <c r="X327" s="40" t="str">
        <f>IF(db[[#This Row],[QTY/ CTN B]]="","",RIGHT(db[[#This Row],[QTY/ CTN B]],LEN(db[[#This Row],[QTY/ CTN B]])-SEARCH(" ",db[[#This Row],[QTY/ CTN B]],1)))</f>
        <v>PCS</v>
      </c>
      <c r="Y327" s="40" t="str">
        <f>IF(db[[#This Row],[QTY/ CTN TG]]="",IF(db[[#This Row],[STN TG]]="","",12),LEFT(db[[#This Row],[QTY/ CTN TG]],SEARCH(" ",db[[#This Row],[QTY/ CTN TG]],1)-1))</f>
        <v/>
      </c>
      <c r="Z3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7" s="40" t="str">
        <f>IF(db[[#This Row],[STN K]]="","",IF(db[[#This Row],[STN TG]]="LSN",12,""))</f>
        <v/>
      </c>
      <c r="AB327" s="40" t="str">
        <f>IF(db[[#This Row],[STN TG]]="LSN","PCS","")</f>
        <v/>
      </c>
      <c r="AC327" s="40">
        <f>db[[#This Row],[QTY B]]*IF(db[[#This Row],[QTY TG]]="",1,db[[#This Row],[QTY TG]])*IF(db[[#This Row],[QTY K]]="",1,db[[#This Row],[QTY K]])</f>
        <v>348</v>
      </c>
      <c r="AD327" s="40" t="str">
        <f>IF(db[[#This Row],[STN K]]="",IF(db[[#This Row],[STN TG]]="",db[[#This Row],[STN B]],db[[#This Row],[STN TG]]),db[[#This Row],[STN K]])</f>
        <v>PCS</v>
      </c>
      <c r="AE327" s="40"/>
    </row>
    <row r="328" spans="1:31" ht="16.5" customHeight="1" x14ac:dyDescent="0.25">
      <c r="A328" s="40">
        <f t="shared" si="5"/>
        <v>327</v>
      </c>
      <c r="B328" s="82" t="str">
        <f>LOWER(SUBSTITUTE(SUBSTITUTE(SUBSTITUTE(SUBSTITUTE(SUBSTITUTE(SUBSTITUTE(SUBSTITUTE(SUBSTITUTE(db[[#This Row],[NB BM]]," ",),".",""),"-",""),"(",""),")",""),"/",""),"""",""),"+",""))</f>
        <v>bnotebatik7b</v>
      </c>
      <c r="C328" s="82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D328" s="82" t="str">
        <f>LOWER(SUBSTITUTE(SUBSTITUTE(SUBSTITUTE(SUBSTITUTE(SUBSTITUTE(SUBSTITUTE(SUBSTITUTE(SUBSTITUTE(SUBSTITUTE(db[[#This Row],[NB PAJAK]]," ",""),"-",""),"(",""),")",""),".",""),",",""),"/",""),"""",""),"+",""))</f>
        <v/>
      </c>
      <c r="E32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bnotebatik7b384pcsuntana</v>
      </c>
      <c r="F32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bindernotebatik7b384pcs</v>
      </c>
      <c r="G328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bindernotebatik7buntana</v>
      </c>
      <c r="H32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bindernotebatik7b384pcsuntana</v>
      </c>
      <c r="I328" s="2" t="s">
        <v>3797</v>
      </c>
      <c r="J328" s="7" t="s">
        <v>3796</v>
      </c>
      <c r="K328" s="15"/>
      <c r="L328" s="2" t="s">
        <v>1336</v>
      </c>
      <c r="M328" s="83" t="e">
        <f>IF(db[[#This Row],[NB NOTA_C]]="","",COUNTIF([2]!B_MSK[concat],db[[#This Row],[NB NOTA_C]]))</f>
        <v>#REF!</v>
      </c>
      <c r="N328" s="9" t="s">
        <v>3798</v>
      </c>
      <c r="O328" s="5" t="s">
        <v>3799</v>
      </c>
      <c r="P328" s="2" t="s">
        <v>2439</v>
      </c>
      <c r="Q328" s="82"/>
      <c r="R328" s="82" t="str">
        <f>IF(db[[#This Row],[QTY/ CTN]]="","",SUBSTITUTE(SUBSTITUTE(SUBSTITUTE(db[[#This Row],[QTY/ CTN]]," ","_",2),"(",""),")","")&amp;"_")</f>
        <v>384 PCS_</v>
      </c>
      <c r="S328" s="82">
        <f>IF(db[[#This Row],[H_QTY/ CTN]]="","",SEARCH("_",db[[#This Row],[H_QTY/ CTN]]))</f>
        <v>8</v>
      </c>
      <c r="T328" s="82">
        <f>IF(db[[#This Row],[H_QTY/ CTN]]="","",LEN(db[[#This Row],[H_QTY/ CTN]]))</f>
        <v>8</v>
      </c>
      <c r="U328" s="85" t="str">
        <f>IF(db[[#This Row],[H_QTY/ CTN]]="","",LEFT(db[[#This Row],[H_QTY/ CTN]],db[[#This Row],[H_1]]-1))</f>
        <v>384 PCS</v>
      </c>
      <c r="V328" s="85" t="str">
        <f>IF(NOT(db[[#This Row],[H_1]]=db[[#This Row],[H_2]]),MID(db[[#This Row],[H_QTY/ CTN]],db[[#This Row],[H_1]]+1,db[[#This Row],[H_2]]-db[[#This Row],[H_1]]-1),"")</f>
        <v/>
      </c>
      <c r="W328" s="40" t="str">
        <f>IF(db[[#This Row],[QTY/ CTN B]]="","",LEFT(db[[#This Row],[QTY/ CTN B]],SEARCH(" ",db[[#This Row],[QTY/ CTN B]],1)-1))</f>
        <v>384</v>
      </c>
      <c r="X328" s="40" t="str">
        <f>IF(db[[#This Row],[QTY/ CTN B]]="","",RIGHT(db[[#This Row],[QTY/ CTN B]],LEN(db[[#This Row],[QTY/ CTN B]])-SEARCH(" ",db[[#This Row],[QTY/ CTN B]],1)))</f>
        <v>PCS</v>
      </c>
      <c r="Y328" s="40" t="str">
        <f>IF(db[[#This Row],[QTY/ CTN TG]]="",IF(db[[#This Row],[STN TG]]="","",12),LEFT(db[[#This Row],[QTY/ CTN TG]],SEARCH(" ",db[[#This Row],[QTY/ CTN TG]],1)-1))</f>
        <v/>
      </c>
      <c r="Z3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8" s="40" t="str">
        <f>IF(db[[#This Row],[STN K]]="","",IF(db[[#This Row],[STN TG]]="LSN",12,""))</f>
        <v/>
      </c>
      <c r="AB328" s="40" t="str">
        <f>IF(db[[#This Row],[STN TG]]="LSN","PCS","")</f>
        <v/>
      </c>
      <c r="AC328" s="40">
        <f>db[[#This Row],[QTY B]]*IF(db[[#This Row],[QTY TG]]="",1,db[[#This Row],[QTY TG]])*IF(db[[#This Row],[QTY K]]="",1,db[[#This Row],[QTY K]])</f>
        <v>384</v>
      </c>
      <c r="AD328" s="40" t="str">
        <f>IF(db[[#This Row],[STN K]]="",IF(db[[#This Row],[STN TG]]="",db[[#This Row],[STN B]],db[[#This Row],[STN TG]]),db[[#This Row],[STN K]])</f>
        <v>PCS</v>
      </c>
      <c r="AE328" s="40"/>
    </row>
    <row r="329" spans="1:31" ht="16.5" customHeight="1" x14ac:dyDescent="0.25">
      <c r="A329" s="40">
        <f t="shared" si="5"/>
        <v>328</v>
      </c>
      <c r="B329" s="5" t="str">
        <f>LOWER(SUBSTITUTE(SUBSTITUTE(SUBSTITUTE(SUBSTITUTE(SUBSTITUTE(SUBSTITUTE(SUBSTITUTE(SUBSTITUTE(db[[#This Row],[NB BM]]," ",),".",""),"-",""),"(",""),")",""),"/",""),"""",""),"+",""))</f>
        <v>bnotefphy001a560</v>
      </c>
      <c r="C329" s="5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D329" s="5" t="str">
        <f>LOWER(SUBSTITUTE(SUBSTITUTE(SUBSTITUTE(SUBSTITUTE(SUBSTITUTE(SUBSTITUTE(SUBSTITUTE(SUBSTITUTE(SUBSTITUTE(db[[#This Row],[NB PAJAK]]," ",""),"-",""),"(",""),")",""),".",""),",",""),"/",""),"""",""),"+",""))</f>
        <v/>
      </c>
      <c r="E32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bnotefphy001a56096pcsuntana</v>
      </c>
      <c r="F32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bindernotefphy001a56096pcs</v>
      </c>
      <c r="G329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bindernotefphy001a560untana</v>
      </c>
      <c r="H32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bindernotefphy001a56096pcsuntana</v>
      </c>
      <c r="I329" s="2" t="s">
        <v>815</v>
      </c>
      <c r="J329" s="2" t="s">
        <v>1027</v>
      </c>
      <c r="K329" s="1"/>
      <c r="L329" s="2" t="s">
        <v>1336</v>
      </c>
      <c r="M329" s="34" t="e">
        <f>IF(db[[#This Row],[NB NOTA_C]]="","",COUNTIF([2]!B_MSK[concat],db[[#This Row],[NB NOTA_C]]))</f>
        <v>#REF!</v>
      </c>
      <c r="N329" s="14" t="s">
        <v>1347</v>
      </c>
      <c r="O329" s="2" t="s">
        <v>1388</v>
      </c>
      <c r="P329" s="2" t="s">
        <v>2439</v>
      </c>
      <c r="R329" s="2" t="str">
        <f>IF(db[[#This Row],[QTY/ CTN]]="","",SUBSTITUTE(SUBSTITUTE(SUBSTITUTE(db[[#This Row],[QTY/ CTN]]," ","_",2),"(",""),")","")&amp;"_")</f>
        <v>96 PCS_</v>
      </c>
      <c r="S329" s="2">
        <f>IF(db[[#This Row],[H_QTY/ CTN]]="","",SEARCH("_",db[[#This Row],[H_QTY/ CTN]]))</f>
        <v>7</v>
      </c>
      <c r="T329" s="2">
        <f>IF(db[[#This Row],[H_QTY/ CTN]]="","",LEN(db[[#This Row],[H_QTY/ CTN]]))</f>
        <v>7</v>
      </c>
      <c r="U329" s="41" t="str">
        <f>IF(db[[#This Row],[H_QTY/ CTN]]="","",LEFT(db[[#This Row],[H_QTY/ CTN]],db[[#This Row],[H_1]]-1))</f>
        <v>96 PCS</v>
      </c>
      <c r="V329" s="40" t="str">
        <f>IF(NOT(db[[#This Row],[H_1]]=db[[#This Row],[H_2]]),MID(db[[#This Row],[H_QTY/ CTN]],db[[#This Row],[H_1]]+1,db[[#This Row],[H_2]]-db[[#This Row],[H_1]]-1),"")</f>
        <v/>
      </c>
      <c r="W329" s="40" t="str">
        <f>IF(db[[#This Row],[QTY/ CTN B]]="","",LEFT(db[[#This Row],[QTY/ CTN B]],SEARCH(" ",db[[#This Row],[QTY/ CTN B]],1)-1))</f>
        <v>96</v>
      </c>
      <c r="X329" s="40" t="str">
        <f>IF(db[[#This Row],[QTY/ CTN B]]="","",RIGHT(db[[#This Row],[QTY/ CTN B]],LEN(db[[#This Row],[QTY/ CTN B]])-SEARCH(" ",db[[#This Row],[QTY/ CTN B]],1)))</f>
        <v>PCS</v>
      </c>
      <c r="Y329" s="40" t="str">
        <f>IF(db[[#This Row],[QTY/ CTN TG]]="",IF(db[[#This Row],[STN TG]]="","",12),LEFT(db[[#This Row],[QTY/ CTN TG]],SEARCH(" ",db[[#This Row],[QTY/ CTN TG]],1)-1))</f>
        <v/>
      </c>
      <c r="Z3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29" s="40" t="str">
        <f>IF(db[[#This Row],[STN K]]="","",IF(db[[#This Row],[STN TG]]="LSN",12,""))</f>
        <v/>
      </c>
      <c r="AB329" s="40" t="str">
        <f>IF(db[[#This Row],[STN TG]]="LSN","PCS","")</f>
        <v/>
      </c>
      <c r="AC329" s="40">
        <f>db[[#This Row],[QTY B]]*IF(db[[#This Row],[QTY TG]]="",1,db[[#This Row],[QTY TG]])*IF(db[[#This Row],[QTY K]]="",1,db[[#This Row],[QTY K]])</f>
        <v>96</v>
      </c>
      <c r="AD329" s="40" t="str">
        <f>IF(db[[#This Row],[STN K]]="",IF(db[[#This Row],[STN TG]]="",db[[#This Row],[STN B]],db[[#This Row],[STN TG]]),db[[#This Row],[STN K]])</f>
        <v>PCS</v>
      </c>
      <c r="AE329" s="40"/>
    </row>
    <row r="330" spans="1:31" ht="16.5" customHeight="1" x14ac:dyDescent="0.25">
      <c r="A330" s="40">
        <f t="shared" si="5"/>
        <v>329</v>
      </c>
      <c r="B330" s="5" t="str">
        <f>LOWER(SUBSTITUTE(SUBSTITUTE(SUBSTITUTE(SUBSTITUTE(SUBSTITUTE(SUBSTITUTE(SUBSTITUTE(SUBSTITUTE(db[[#This Row],[NB BM]]," ",),".",""),"-",""),"(",""),")",""),"/",""),"""",""),"+",""))</f>
        <v>bnotefphy001b560</v>
      </c>
      <c r="C330" s="5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D330" s="5" t="str">
        <f>LOWER(SUBSTITUTE(SUBSTITUTE(SUBSTITUTE(SUBSTITUTE(SUBSTITUTE(SUBSTITUTE(SUBSTITUTE(SUBSTITUTE(SUBSTITUTE(db[[#This Row],[NB PAJAK]]," ",""),"-",""),"(",""),")",""),".",""),",",""),"/",""),"""",""),"+",""))</f>
        <v/>
      </c>
      <c r="E33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bnotefphy001b56072pcsuntana</v>
      </c>
      <c r="F33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bindernotefphy001b56072pcs</v>
      </c>
      <c r="G330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bindernotefphy001b560untana</v>
      </c>
      <c r="H33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bindernotefphy001b56072pcsuntana</v>
      </c>
      <c r="I330" s="2" t="s">
        <v>816</v>
      </c>
      <c r="J330" s="2" t="s">
        <v>1028</v>
      </c>
      <c r="K330" s="14"/>
      <c r="L330" s="2" t="s">
        <v>1336</v>
      </c>
      <c r="M330" s="34" t="e">
        <f>IF(db[[#This Row],[NB NOTA_C]]="","",COUNTIF([2]!B_MSK[concat],db[[#This Row],[NB NOTA_C]]))</f>
        <v>#REF!</v>
      </c>
      <c r="N330" s="14" t="s">
        <v>1347</v>
      </c>
      <c r="O330" s="2" t="s">
        <v>1390</v>
      </c>
      <c r="P330" s="2" t="s">
        <v>2439</v>
      </c>
      <c r="R330" s="2" t="str">
        <f>IF(db[[#This Row],[QTY/ CTN]]="","",SUBSTITUTE(SUBSTITUTE(SUBSTITUTE(db[[#This Row],[QTY/ CTN]]," ","_",2),"(",""),")","")&amp;"_")</f>
        <v>72 PCS_</v>
      </c>
      <c r="S330" s="2">
        <f>IF(db[[#This Row],[H_QTY/ CTN]]="","",SEARCH("_",db[[#This Row],[H_QTY/ CTN]]))</f>
        <v>7</v>
      </c>
      <c r="T330" s="2">
        <f>IF(db[[#This Row],[H_QTY/ CTN]]="","",LEN(db[[#This Row],[H_QTY/ CTN]]))</f>
        <v>7</v>
      </c>
      <c r="U330" s="41" t="str">
        <f>IF(db[[#This Row],[H_QTY/ CTN]]="","",LEFT(db[[#This Row],[H_QTY/ CTN]],db[[#This Row],[H_1]]-1))</f>
        <v>72 PCS</v>
      </c>
      <c r="V330" s="40" t="str">
        <f>IF(NOT(db[[#This Row],[H_1]]=db[[#This Row],[H_2]]),MID(db[[#This Row],[H_QTY/ CTN]],db[[#This Row],[H_1]]+1,db[[#This Row],[H_2]]-db[[#This Row],[H_1]]-1),"")</f>
        <v/>
      </c>
      <c r="W330" s="40" t="str">
        <f>IF(db[[#This Row],[QTY/ CTN B]]="","",LEFT(db[[#This Row],[QTY/ CTN B]],SEARCH(" ",db[[#This Row],[QTY/ CTN B]],1)-1))</f>
        <v>72</v>
      </c>
      <c r="X330" s="40" t="str">
        <f>IF(db[[#This Row],[QTY/ CTN B]]="","",RIGHT(db[[#This Row],[QTY/ CTN B]],LEN(db[[#This Row],[QTY/ CTN B]])-SEARCH(" ",db[[#This Row],[QTY/ CTN B]],1)))</f>
        <v>PCS</v>
      </c>
      <c r="Y330" s="40" t="str">
        <f>IF(db[[#This Row],[QTY/ CTN TG]]="",IF(db[[#This Row],[STN TG]]="","",12),LEFT(db[[#This Row],[QTY/ CTN TG]],SEARCH(" ",db[[#This Row],[QTY/ CTN TG]],1)-1))</f>
        <v/>
      </c>
      <c r="Z3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0" s="40" t="str">
        <f>IF(db[[#This Row],[STN K]]="","",IF(db[[#This Row],[STN TG]]="LSN",12,""))</f>
        <v/>
      </c>
      <c r="AB330" s="40" t="str">
        <f>IF(db[[#This Row],[STN TG]]="LSN","PCS","")</f>
        <v/>
      </c>
      <c r="AC330" s="40">
        <f>db[[#This Row],[QTY B]]*IF(db[[#This Row],[QTY TG]]="",1,db[[#This Row],[QTY TG]])*IF(db[[#This Row],[QTY K]]="",1,db[[#This Row],[QTY K]])</f>
        <v>72</v>
      </c>
      <c r="AD330" s="40" t="str">
        <f>IF(db[[#This Row],[STN K]]="",IF(db[[#This Row],[STN TG]]="",db[[#This Row],[STN B]],db[[#This Row],[STN TG]]),db[[#This Row],[STN K]])</f>
        <v>PCS</v>
      </c>
      <c r="AE330" s="40"/>
    </row>
    <row r="331" spans="1:31" ht="16.5" customHeight="1" x14ac:dyDescent="0.25">
      <c r="A331" s="40">
        <f t="shared" si="5"/>
        <v>330</v>
      </c>
      <c r="B331" s="5" t="str">
        <f>LOWER(SUBSTITUTE(SUBSTITUTE(SUBSTITUTE(SUBSTITUTE(SUBSTITUTE(SUBSTITUTE(SUBSTITUTE(SUBSTITUTE(db[[#This Row],[NB BM]]," ",),".",""),"-",""),"(",""),")",""),"/",""),"""",""),"+",""))</f>
        <v>bnotefphy002a560</v>
      </c>
      <c r="C331" s="5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D331" s="5" t="str">
        <f>LOWER(SUBSTITUTE(SUBSTITUTE(SUBSTITUTE(SUBSTITUTE(SUBSTITUTE(SUBSTITUTE(SUBSTITUTE(SUBSTITUTE(SUBSTITUTE(db[[#This Row],[NB PAJAK]]," ",""),"-",""),"(",""),")",""),".",""),",",""),"/",""),"""",""),"+",""))</f>
        <v/>
      </c>
      <c r="E33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bnotefphy002a56096pcsuntana</v>
      </c>
      <c r="F33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bindernotefphy002a56096pcs</v>
      </c>
      <c r="G331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bindernotefphy002a560untana</v>
      </c>
      <c r="H33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bindernotefphy002a56096pcsuntana</v>
      </c>
      <c r="I331" s="2" t="s">
        <v>817</v>
      </c>
      <c r="J331" s="2" t="s">
        <v>1029</v>
      </c>
      <c r="K331" s="14"/>
      <c r="L331" s="2" t="s">
        <v>1336</v>
      </c>
      <c r="M331" s="34" t="e">
        <f>IF(db[[#This Row],[NB NOTA_C]]="","",COUNTIF([2]!B_MSK[concat],db[[#This Row],[NB NOTA_C]]))</f>
        <v>#REF!</v>
      </c>
      <c r="N331" s="14" t="s">
        <v>1347</v>
      </c>
      <c r="O331" s="2" t="s">
        <v>1388</v>
      </c>
      <c r="P331" s="2" t="s">
        <v>2439</v>
      </c>
      <c r="R331" s="2" t="str">
        <f>IF(db[[#This Row],[QTY/ CTN]]="","",SUBSTITUTE(SUBSTITUTE(SUBSTITUTE(db[[#This Row],[QTY/ CTN]]," ","_",2),"(",""),")","")&amp;"_")</f>
        <v>96 PCS_</v>
      </c>
      <c r="S331" s="2">
        <f>IF(db[[#This Row],[H_QTY/ CTN]]="","",SEARCH("_",db[[#This Row],[H_QTY/ CTN]]))</f>
        <v>7</v>
      </c>
      <c r="T331" s="2">
        <f>IF(db[[#This Row],[H_QTY/ CTN]]="","",LEN(db[[#This Row],[H_QTY/ CTN]]))</f>
        <v>7</v>
      </c>
      <c r="U331" s="41" t="str">
        <f>IF(db[[#This Row],[H_QTY/ CTN]]="","",LEFT(db[[#This Row],[H_QTY/ CTN]],db[[#This Row],[H_1]]-1))</f>
        <v>96 PCS</v>
      </c>
      <c r="V331" s="40" t="str">
        <f>IF(NOT(db[[#This Row],[H_1]]=db[[#This Row],[H_2]]),MID(db[[#This Row],[H_QTY/ CTN]],db[[#This Row],[H_1]]+1,db[[#This Row],[H_2]]-db[[#This Row],[H_1]]-1),"")</f>
        <v/>
      </c>
      <c r="W331" s="40" t="str">
        <f>IF(db[[#This Row],[QTY/ CTN B]]="","",LEFT(db[[#This Row],[QTY/ CTN B]],SEARCH(" ",db[[#This Row],[QTY/ CTN B]],1)-1))</f>
        <v>96</v>
      </c>
      <c r="X331" s="40" t="str">
        <f>IF(db[[#This Row],[QTY/ CTN B]]="","",RIGHT(db[[#This Row],[QTY/ CTN B]],LEN(db[[#This Row],[QTY/ CTN B]])-SEARCH(" ",db[[#This Row],[QTY/ CTN B]],1)))</f>
        <v>PCS</v>
      </c>
      <c r="Y331" s="40" t="str">
        <f>IF(db[[#This Row],[QTY/ CTN TG]]="",IF(db[[#This Row],[STN TG]]="","",12),LEFT(db[[#This Row],[QTY/ CTN TG]],SEARCH(" ",db[[#This Row],[QTY/ CTN TG]],1)-1))</f>
        <v/>
      </c>
      <c r="Z3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1" s="40" t="str">
        <f>IF(db[[#This Row],[STN K]]="","",IF(db[[#This Row],[STN TG]]="LSN",12,""))</f>
        <v/>
      </c>
      <c r="AB331" s="40" t="str">
        <f>IF(db[[#This Row],[STN TG]]="LSN","PCS","")</f>
        <v/>
      </c>
      <c r="AC331" s="40">
        <f>db[[#This Row],[QTY B]]*IF(db[[#This Row],[QTY TG]]="",1,db[[#This Row],[QTY TG]])*IF(db[[#This Row],[QTY K]]="",1,db[[#This Row],[QTY K]])</f>
        <v>96</v>
      </c>
      <c r="AD331" s="40" t="str">
        <f>IF(db[[#This Row],[STN K]]="",IF(db[[#This Row],[STN TG]]="",db[[#This Row],[STN B]],db[[#This Row],[STN TG]]),db[[#This Row],[STN K]])</f>
        <v>PCS</v>
      </c>
      <c r="AE331" s="40"/>
    </row>
    <row r="332" spans="1:31" ht="16.5" customHeight="1" x14ac:dyDescent="0.25">
      <c r="A332" s="40">
        <f t="shared" si="5"/>
        <v>331</v>
      </c>
      <c r="B332" s="5" t="str">
        <f>LOWER(SUBSTITUTE(SUBSTITUTE(SUBSTITUTE(SUBSTITUTE(SUBSTITUTE(SUBSTITUTE(SUBSTITUTE(SUBSTITUTE(db[[#This Row],[NB BM]]," ",),".",""),"-",""),"(",""),")",""),"/",""),"""",""),"+",""))</f>
        <v>bnotefphy002b560</v>
      </c>
      <c r="C332" s="5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D332" s="5" t="str">
        <f>LOWER(SUBSTITUTE(SUBSTITUTE(SUBSTITUTE(SUBSTITUTE(SUBSTITUTE(SUBSTITUTE(SUBSTITUTE(SUBSTITUTE(SUBSTITUTE(db[[#This Row],[NB PAJAK]]," ",""),"-",""),"(",""),")",""),".",""),",",""),"/",""),"""",""),"+",""))</f>
        <v/>
      </c>
      <c r="E3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bnotefphy002b56072pcsuntana</v>
      </c>
      <c r="F3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bindernotefphy002b56072pcs</v>
      </c>
      <c r="G332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bindernotefphy002b560untana</v>
      </c>
      <c r="H3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bindernotefphy002b56072pcsuntana</v>
      </c>
      <c r="I332" s="2" t="s">
        <v>818</v>
      </c>
      <c r="J332" s="2" t="s">
        <v>1030</v>
      </c>
      <c r="K332" s="14"/>
      <c r="L332" s="2" t="s">
        <v>1336</v>
      </c>
      <c r="M332" s="34" t="e">
        <f>IF(db[[#This Row],[NB NOTA_C]]="","",COUNTIF([2]!B_MSK[concat],db[[#This Row],[NB NOTA_C]]))</f>
        <v>#REF!</v>
      </c>
      <c r="N332" s="14" t="s">
        <v>1347</v>
      </c>
      <c r="O332" s="2" t="s">
        <v>1390</v>
      </c>
      <c r="P332" s="2" t="s">
        <v>2439</v>
      </c>
      <c r="R332" s="2" t="str">
        <f>IF(db[[#This Row],[QTY/ CTN]]="","",SUBSTITUTE(SUBSTITUTE(SUBSTITUTE(db[[#This Row],[QTY/ CTN]]," ","_",2),"(",""),")","")&amp;"_")</f>
        <v>72 PCS_</v>
      </c>
      <c r="S332" s="2">
        <f>IF(db[[#This Row],[H_QTY/ CTN]]="","",SEARCH("_",db[[#This Row],[H_QTY/ CTN]]))</f>
        <v>7</v>
      </c>
      <c r="T332" s="2">
        <f>IF(db[[#This Row],[H_QTY/ CTN]]="","",LEN(db[[#This Row],[H_QTY/ CTN]]))</f>
        <v>7</v>
      </c>
      <c r="U332" s="41" t="str">
        <f>IF(db[[#This Row],[H_QTY/ CTN]]="","",LEFT(db[[#This Row],[H_QTY/ CTN]],db[[#This Row],[H_1]]-1))</f>
        <v>72 PCS</v>
      </c>
      <c r="V332" s="40" t="str">
        <f>IF(NOT(db[[#This Row],[H_1]]=db[[#This Row],[H_2]]),MID(db[[#This Row],[H_QTY/ CTN]],db[[#This Row],[H_1]]+1,db[[#This Row],[H_2]]-db[[#This Row],[H_1]]-1),"")</f>
        <v/>
      </c>
      <c r="W332" s="40" t="str">
        <f>IF(db[[#This Row],[QTY/ CTN B]]="","",LEFT(db[[#This Row],[QTY/ CTN B]],SEARCH(" ",db[[#This Row],[QTY/ CTN B]],1)-1))</f>
        <v>72</v>
      </c>
      <c r="X332" s="40" t="str">
        <f>IF(db[[#This Row],[QTY/ CTN B]]="","",RIGHT(db[[#This Row],[QTY/ CTN B]],LEN(db[[#This Row],[QTY/ CTN B]])-SEARCH(" ",db[[#This Row],[QTY/ CTN B]],1)))</f>
        <v>PCS</v>
      </c>
      <c r="Y332" s="40" t="str">
        <f>IF(db[[#This Row],[QTY/ CTN TG]]="",IF(db[[#This Row],[STN TG]]="","",12),LEFT(db[[#This Row],[QTY/ CTN TG]],SEARCH(" ",db[[#This Row],[QTY/ CTN TG]],1)-1))</f>
        <v/>
      </c>
      <c r="Z3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2" s="40" t="str">
        <f>IF(db[[#This Row],[STN K]]="","",IF(db[[#This Row],[STN TG]]="LSN",12,""))</f>
        <v/>
      </c>
      <c r="AB332" s="40" t="str">
        <f>IF(db[[#This Row],[STN TG]]="LSN","PCS","")</f>
        <v/>
      </c>
      <c r="AC332" s="40">
        <f>db[[#This Row],[QTY B]]*IF(db[[#This Row],[QTY TG]]="",1,db[[#This Row],[QTY TG]])*IF(db[[#This Row],[QTY K]]="",1,db[[#This Row],[QTY K]])</f>
        <v>72</v>
      </c>
      <c r="AD332" s="40" t="str">
        <f>IF(db[[#This Row],[STN K]]="",IF(db[[#This Row],[STN TG]]="",db[[#This Row],[STN B]],db[[#This Row],[STN TG]]),db[[#This Row],[STN K]])</f>
        <v>PCS</v>
      </c>
      <c r="AE332" s="40"/>
    </row>
    <row r="333" spans="1:31" ht="16.5" customHeight="1" x14ac:dyDescent="0.25">
      <c r="A333" s="40">
        <f t="shared" si="5"/>
        <v>332</v>
      </c>
      <c r="B333" s="82" t="str">
        <f>LOWER(SUBSTITUTE(SUBSTITUTE(SUBSTITUTE(SUBSTITUTE(SUBSTITUTE(SUBSTITUTE(SUBSTITUTE(SUBSTITUTE(db[[#This Row],[NB BM]]," ",),".",""),"-",""),"(",""),")",""),"/",""),"""",""),"+",""))</f>
        <v>bna5gastaa51510jhjahit</v>
      </c>
      <c r="C333" s="82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D333" s="82" t="str">
        <f>LOWER(SUBSTITUTE(SUBSTITUTE(SUBSTITUTE(SUBSTITUTE(SUBSTITUTE(SUBSTITUTE(SUBSTITUTE(SUBSTITUTE(SUBSTITUTE(db[[#This Row],[NB PAJAK]]," ",""),"-",""),"(",""),")",""),".",""),",",""),"/",""),"""",""),"+",""))</f>
        <v/>
      </c>
      <c r="E333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bna5gastaa51510jhjahit100pcsuntana</v>
      </c>
      <c r="F333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bindernotegastaa51510jhjahit100pcs</v>
      </c>
      <c r="G333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bindernotegastaa51510jhjahituntana</v>
      </c>
      <c r="H333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bindernotegastaa51510jhjahit100pcsuntana</v>
      </c>
      <c r="I333" s="2" t="s">
        <v>6558</v>
      </c>
      <c r="J333" s="7" t="s">
        <v>3142</v>
      </c>
      <c r="K333" s="15"/>
      <c r="L333" s="2" t="s">
        <v>1336</v>
      </c>
      <c r="M333" s="83" t="e">
        <f>IF(db[[#This Row],[NB NOTA_C]]="","",COUNTIF([2]!B_MSK[concat],db[[#This Row],[NB NOTA_C]]))</f>
        <v>#REF!</v>
      </c>
      <c r="N333" s="84" t="s">
        <v>1352</v>
      </c>
      <c r="O333" s="82" t="s">
        <v>1381</v>
      </c>
      <c r="P333" s="7" t="s">
        <v>2439</v>
      </c>
      <c r="Q333" s="82"/>
      <c r="R333" s="82" t="str">
        <f>IF(db[[#This Row],[QTY/ CTN]]="","",SUBSTITUTE(SUBSTITUTE(SUBSTITUTE(db[[#This Row],[QTY/ CTN]]," ","_",2),"(",""),")","")&amp;"_")</f>
        <v>100 PCS_</v>
      </c>
      <c r="S333" s="82">
        <f>IF(db[[#This Row],[H_QTY/ CTN]]="","",SEARCH("_",db[[#This Row],[H_QTY/ CTN]]))</f>
        <v>8</v>
      </c>
      <c r="T333" s="82">
        <f>IF(db[[#This Row],[H_QTY/ CTN]]="","",LEN(db[[#This Row],[H_QTY/ CTN]]))</f>
        <v>8</v>
      </c>
      <c r="U333" s="85" t="str">
        <f>IF(db[[#This Row],[H_QTY/ CTN]]="","",LEFT(db[[#This Row],[H_QTY/ CTN]],db[[#This Row],[H_1]]-1))</f>
        <v>100 PCS</v>
      </c>
      <c r="V333" s="85" t="str">
        <f>IF(NOT(db[[#This Row],[H_1]]=db[[#This Row],[H_2]]),MID(db[[#This Row],[H_QTY/ CTN]],db[[#This Row],[H_1]]+1,db[[#This Row],[H_2]]-db[[#This Row],[H_1]]-1),"")</f>
        <v/>
      </c>
      <c r="W333" s="40" t="str">
        <f>IF(db[[#This Row],[QTY/ CTN B]]="","",LEFT(db[[#This Row],[QTY/ CTN B]],SEARCH(" ",db[[#This Row],[QTY/ CTN B]],1)-1))</f>
        <v>100</v>
      </c>
      <c r="X333" s="40" t="str">
        <f>IF(db[[#This Row],[QTY/ CTN B]]="","",RIGHT(db[[#This Row],[QTY/ CTN B]],LEN(db[[#This Row],[QTY/ CTN B]])-SEARCH(" ",db[[#This Row],[QTY/ CTN B]],1)))</f>
        <v>PCS</v>
      </c>
      <c r="Y333" s="40" t="str">
        <f>IF(db[[#This Row],[QTY/ CTN TG]]="",IF(db[[#This Row],[STN TG]]="","",12),LEFT(db[[#This Row],[QTY/ CTN TG]],SEARCH(" ",db[[#This Row],[QTY/ CTN TG]],1)-1))</f>
        <v/>
      </c>
      <c r="Z3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3" s="40" t="str">
        <f>IF(db[[#This Row],[STN K]]="","",IF(db[[#This Row],[STN TG]]="LSN",12,""))</f>
        <v/>
      </c>
      <c r="AB333" s="40" t="str">
        <f>IF(db[[#This Row],[STN TG]]="LSN","PCS","")</f>
        <v/>
      </c>
      <c r="AC333" s="40">
        <f>db[[#This Row],[QTY B]]*IF(db[[#This Row],[QTY TG]]="",1,db[[#This Row],[QTY TG]])*IF(db[[#This Row],[QTY K]]="",1,db[[#This Row],[QTY K]])</f>
        <v>100</v>
      </c>
      <c r="AD333" s="40" t="str">
        <f>IF(db[[#This Row],[STN K]]="",IF(db[[#This Row],[STN TG]]="",db[[#This Row],[STN B]],db[[#This Row],[STN TG]]),db[[#This Row],[STN K]])</f>
        <v>PCS</v>
      </c>
      <c r="AE333" s="40"/>
    </row>
    <row r="334" spans="1:31" ht="16.5" customHeight="1" x14ac:dyDescent="0.25">
      <c r="A334" s="40">
        <f t="shared" si="5"/>
        <v>333</v>
      </c>
      <c r="B334" s="101" t="str">
        <f>LOWER(SUBSTITUTE(SUBSTITUTE(SUBSTITUTE(SUBSTITUTE(SUBSTITUTE(SUBSTITUTE(SUBSTITUTE(SUBSTITUTE(db[[#This Row],[NB BM]]," ",),".",""),"-",""),"(",""),")",""),"/",""),"""",""),"+",""))</f>
        <v>bna5gastahf2005p</v>
      </c>
      <c r="C334" s="101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D334" s="101" t="str">
        <f>LOWER(SUBSTITUTE(SUBSTITUTE(SUBSTITUTE(SUBSTITUTE(SUBSTITUTE(SUBSTITUTE(SUBSTITUTE(SUBSTITUTE(SUBSTITUTE(db[[#This Row],[NB PAJAK]]," ",""),"-",""),"(",""),")",""),".",""),",",""),"/",""),"""",""),"+",""))</f>
        <v/>
      </c>
      <c r="E334" s="10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bna5gastahf2005p72pcsuntana</v>
      </c>
      <c r="F334" s="10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bindernotegastaa5hf2005p72pcs</v>
      </c>
      <c r="G334" s="10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bindernotegastaa5hf2005puntana</v>
      </c>
      <c r="H334" s="10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bindernotegastaa5hf2005p72pcsuntana</v>
      </c>
      <c r="I334" s="2" t="s">
        <v>6562</v>
      </c>
      <c r="J334" s="8" t="s">
        <v>3021</v>
      </c>
      <c r="K334" s="22"/>
      <c r="L334" s="2" t="s">
        <v>1336</v>
      </c>
      <c r="M334" s="102" t="e">
        <f>IF(db[[#This Row],[NB NOTA_C]]="","",COUNTIF([2]!B_MSK[concat],db[[#This Row],[NB NOTA_C]]))</f>
        <v>#REF!</v>
      </c>
      <c r="N334" s="103" t="s">
        <v>1352</v>
      </c>
      <c r="O334" s="101" t="s">
        <v>1390</v>
      </c>
      <c r="P334" s="8" t="s">
        <v>2439</v>
      </c>
      <c r="Q334" s="101"/>
      <c r="R334" s="101" t="str">
        <f>IF(db[[#This Row],[QTY/ CTN]]="","",SUBSTITUTE(SUBSTITUTE(SUBSTITUTE(db[[#This Row],[QTY/ CTN]]," ","_",2),"(",""),")","")&amp;"_")</f>
        <v>72 PCS_</v>
      </c>
      <c r="S334" s="101">
        <f>IF(db[[#This Row],[H_QTY/ CTN]]="","",SEARCH("_",db[[#This Row],[H_QTY/ CTN]]))</f>
        <v>7</v>
      </c>
      <c r="T334" s="101">
        <f>IF(db[[#This Row],[H_QTY/ CTN]]="","",LEN(db[[#This Row],[H_QTY/ CTN]]))</f>
        <v>7</v>
      </c>
      <c r="U334" s="104" t="str">
        <f>IF(db[[#This Row],[H_QTY/ CTN]]="","",LEFT(db[[#This Row],[H_QTY/ CTN]],db[[#This Row],[H_1]]-1))</f>
        <v>72 PCS</v>
      </c>
      <c r="V334" s="104" t="str">
        <f>IF(NOT(db[[#This Row],[H_1]]=db[[#This Row],[H_2]]),MID(db[[#This Row],[H_QTY/ CTN]],db[[#This Row],[H_1]]+1,db[[#This Row],[H_2]]-db[[#This Row],[H_1]]-1),"")</f>
        <v/>
      </c>
      <c r="W334" s="40" t="str">
        <f>IF(db[[#This Row],[QTY/ CTN B]]="","",LEFT(db[[#This Row],[QTY/ CTN B]],SEARCH(" ",db[[#This Row],[QTY/ CTN B]],1)-1))</f>
        <v>72</v>
      </c>
      <c r="X334" s="40" t="str">
        <f>IF(db[[#This Row],[QTY/ CTN B]]="","",RIGHT(db[[#This Row],[QTY/ CTN B]],LEN(db[[#This Row],[QTY/ CTN B]])-SEARCH(" ",db[[#This Row],[QTY/ CTN B]],1)))</f>
        <v>PCS</v>
      </c>
      <c r="Y334" s="40" t="str">
        <f>IF(db[[#This Row],[QTY/ CTN TG]]="",IF(db[[#This Row],[STN TG]]="","",12),LEFT(db[[#This Row],[QTY/ CTN TG]],SEARCH(" ",db[[#This Row],[QTY/ CTN TG]],1)-1))</f>
        <v/>
      </c>
      <c r="Z3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4" s="40" t="str">
        <f>IF(db[[#This Row],[STN K]]="","",IF(db[[#This Row],[STN TG]]="LSN",12,""))</f>
        <v/>
      </c>
      <c r="AB334" s="40" t="str">
        <f>IF(db[[#This Row],[STN TG]]="LSN","PCS","")</f>
        <v/>
      </c>
      <c r="AC334" s="40">
        <f>db[[#This Row],[QTY B]]*IF(db[[#This Row],[QTY TG]]="",1,db[[#This Row],[QTY TG]])*IF(db[[#This Row],[QTY K]]="",1,db[[#This Row],[QTY K]])</f>
        <v>72</v>
      </c>
      <c r="AD334" s="40" t="str">
        <f>IF(db[[#This Row],[STN K]]="",IF(db[[#This Row],[STN TG]]="",db[[#This Row],[STN B]],db[[#This Row],[STN TG]]),db[[#This Row],[STN K]])</f>
        <v>PCS</v>
      </c>
      <c r="AE334" s="40"/>
    </row>
    <row r="335" spans="1:31" ht="16.5" customHeight="1" x14ac:dyDescent="0.25">
      <c r="A335" s="40">
        <f t="shared" si="5"/>
        <v>334</v>
      </c>
      <c r="B335" s="5" t="str">
        <f>LOWER(SUBSTITUTE(SUBSTITUTE(SUBSTITUTE(SUBSTITUTE(SUBSTITUTE(SUBSTITUTE(SUBSTITUTE(SUBSTITUTE(db[[#This Row],[NB BM]]," ",),".",""),"-",""),"(",""),")",""),"/",""),"""",""),"+",""))</f>
        <v>bna5gastahp2005p</v>
      </c>
      <c r="C335" s="5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D335" s="5" t="str">
        <f>LOWER(SUBSTITUTE(SUBSTITUTE(SUBSTITUTE(SUBSTITUTE(SUBSTITUTE(SUBSTITUTE(SUBSTITUTE(SUBSTITUTE(SUBSTITUTE(db[[#This Row],[NB PAJAK]]," ",""),"-",""),"(",""),")",""),".",""),",",""),"/",""),"""",""),"+",""))</f>
        <v/>
      </c>
      <c r="E33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bna5gastahp2005p72pcsuntana</v>
      </c>
      <c r="F33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bindernotegastaa5hp2005p72pcs</v>
      </c>
      <c r="G335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bindernotegastaa5hp2005puntana</v>
      </c>
      <c r="H33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bindernotegastaa5hp2005p72pcsuntana</v>
      </c>
      <c r="I335" s="2" t="s">
        <v>6561</v>
      </c>
      <c r="J335" s="2" t="s">
        <v>3133</v>
      </c>
      <c r="K335" s="14"/>
      <c r="L335" s="2" t="s">
        <v>1336</v>
      </c>
      <c r="M335" s="34" t="e">
        <f>IF(db[[#This Row],[NB NOTA_C]]="","",COUNTIF([2]!B_MSK[concat],db[[#This Row],[NB NOTA_C]]))</f>
        <v>#REF!</v>
      </c>
      <c r="N335" s="9" t="s">
        <v>1352</v>
      </c>
      <c r="O335" s="5" t="s">
        <v>1390</v>
      </c>
      <c r="P335" s="2" t="s">
        <v>2439</v>
      </c>
      <c r="R335" s="2" t="str">
        <f>IF(db[[#This Row],[QTY/ CTN]]="","",SUBSTITUTE(SUBSTITUTE(SUBSTITUTE(db[[#This Row],[QTY/ CTN]]," ","_",2),"(",""),")","")&amp;"_")</f>
        <v>72 PCS_</v>
      </c>
      <c r="S335" s="2">
        <f>IF(db[[#This Row],[H_QTY/ CTN]]="","",SEARCH("_",db[[#This Row],[H_QTY/ CTN]]))</f>
        <v>7</v>
      </c>
      <c r="T335" s="2">
        <f>IF(db[[#This Row],[H_QTY/ CTN]]="","",LEN(db[[#This Row],[H_QTY/ CTN]]))</f>
        <v>7</v>
      </c>
      <c r="U335" s="41" t="str">
        <f>IF(db[[#This Row],[H_QTY/ CTN]]="","",LEFT(db[[#This Row],[H_QTY/ CTN]],db[[#This Row],[H_1]]-1))</f>
        <v>72 PCS</v>
      </c>
      <c r="V335" s="40" t="str">
        <f>IF(NOT(db[[#This Row],[H_1]]=db[[#This Row],[H_2]]),MID(db[[#This Row],[H_QTY/ CTN]],db[[#This Row],[H_1]]+1,db[[#This Row],[H_2]]-db[[#This Row],[H_1]]-1),"")</f>
        <v/>
      </c>
      <c r="W335" s="40" t="str">
        <f>IF(db[[#This Row],[QTY/ CTN B]]="","",LEFT(db[[#This Row],[QTY/ CTN B]],SEARCH(" ",db[[#This Row],[QTY/ CTN B]],1)-1))</f>
        <v>72</v>
      </c>
      <c r="X335" s="40" t="str">
        <f>IF(db[[#This Row],[QTY/ CTN B]]="","",RIGHT(db[[#This Row],[QTY/ CTN B]],LEN(db[[#This Row],[QTY/ CTN B]])-SEARCH(" ",db[[#This Row],[QTY/ CTN B]],1)))</f>
        <v>PCS</v>
      </c>
      <c r="Y335" s="40" t="str">
        <f>IF(db[[#This Row],[QTY/ CTN TG]]="",IF(db[[#This Row],[STN TG]]="","",12),LEFT(db[[#This Row],[QTY/ CTN TG]],SEARCH(" ",db[[#This Row],[QTY/ CTN TG]],1)-1))</f>
        <v/>
      </c>
      <c r="Z3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5" s="40" t="str">
        <f>IF(db[[#This Row],[STN K]]="","",IF(db[[#This Row],[STN TG]]="LSN",12,""))</f>
        <v/>
      </c>
      <c r="AB335" s="40" t="str">
        <f>IF(db[[#This Row],[STN TG]]="LSN","PCS","")</f>
        <v/>
      </c>
      <c r="AC335" s="40">
        <f>db[[#This Row],[QTY B]]*IF(db[[#This Row],[QTY TG]]="",1,db[[#This Row],[QTY TG]])*IF(db[[#This Row],[QTY K]]="",1,db[[#This Row],[QTY K]])</f>
        <v>72</v>
      </c>
      <c r="AD335" s="40" t="str">
        <f>IF(db[[#This Row],[STN K]]="",IF(db[[#This Row],[STN TG]]="",db[[#This Row],[STN B]],db[[#This Row],[STN TG]]),db[[#This Row],[STN K]])</f>
        <v>PCS</v>
      </c>
      <c r="AE335" s="40"/>
    </row>
    <row r="336" spans="1:31" ht="16.5" customHeight="1" x14ac:dyDescent="0.25">
      <c r="A336" s="90">
        <f t="shared" si="5"/>
        <v>335</v>
      </c>
      <c r="B336" s="91" t="str">
        <f>LOWER(SUBSTITUTE(SUBSTITUTE(SUBSTITUTE(SUBSTITUTE(SUBSTITUTE(SUBSTITUTE(SUBSTITUTE(SUBSTITUTE(db[[#This Row],[NB BM]]," ",),".",""),"-",""),"(",""),")",""),"/",""),"""",""),"+",""))</f>
        <v>bna5gastap2001f</v>
      </c>
      <c r="C336" s="91" t="str">
        <f>LOWER(SUBSTITUTE(SUBSTITUTE(SUBSTITUTE(SUBSTITUTE(SUBSTITUTE(SUBSTITUTE(SUBSTITUTE(SUBSTITUTE(SUBSTITUTE(db[[#This Row],[NB NOTA]]," ",),".",""),"-",""),"(",""),")",""),",",""),"/",""),"""",""),"+",""))</f>
        <v>bindernotegastaa5p2001f</v>
      </c>
      <c r="D336" s="91" t="str">
        <f>LOWER(SUBSTITUTE(SUBSTITUTE(SUBSTITUTE(SUBSTITUTE(SUBSTITUTE(SUBSTITUTE(SUBSTITUTE(SUBSTITUTE(SUBSTITUTE(db[[#This Row],[NB PAJAK]]," ",""),"-",""),"(",""),")",""),".",""),",",""),"/",""),"""",""),"+",""))</f>
        <v/>
      </c>
      <c r="E336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bna5gastap2001f72pcsuntana</v>
      </c>
      <c r="F336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bindernotegastaa5p2001f72pcs</v>
      </c>
      <c r="G336" s="9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bindernotegastaa5p2001funtana</v>
      </c>
      <c r="H336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bindernotegastaa5p2001f72pcsuntana</v>
      </c>
      <c r="I336" s="60" t="s">
        <v>6552</v>
      </c>
      <c r="J336" s="60" t="s">
        <v>6539</v>
      </c>
      <c r="K336" s="61"/>
      <c r="L336" s="60" t="s">
        <v>1336</v>
      </c>
      <c r="M336" s="92" t="e">
        <f>IF(db[[#This Row],[NB NOTA_C]]="","",COUNTIF([2]!B_MSK[concat],db[[#This Row],[NB NOTA_C]]))</f>
        <v>#REF!</v>
      </c>
      <c r="N336" s="93" t="s">
        <v>1352</v>
      </c>
      <c r="O336" s="93" t="s">
        <v>1390</v>
      </c>
      <c r="P336" s="60" t="s">
        <v>6063</v>
      </c>
      <c r="Q336" s="91"/>
      <c r="R336" s="91" t="str">
        <f>IF(db[[#This Row],[QTY/ CTN]]="","",SUBSTITUTE(SUBSTITUTE(SUBSTITUTE(db[[#This Row],[QTY/ CTN]]," ","_",2),"(",""),")","")&amp;"_")</f>
        <v>72 PCS_</v>
      </c>
      <c r="S336" s="91">
        <f>IF(db[[#This Row],[H_QTY/ CTN]]="","",SEARCH("_",db[[#This Row],[H_QTY/ CTN]]))</f>
        <v>7</v>
      </c>
      <c r="T336" s="91">
        <f>IF(db[[#This Row],[H_QTY/ CTN]]="","",LEN(db[[#This Row],[H_QTY/ CTN]]))</f>
        <v>7</v>
      </c>
      <c r="U336" s="90" t="str">
        <f>IF(db[[#This Row],[H_QTY/ CTN]]="","",LEFT(db[[#This Row],[H_QTY/ CTN]],db[[#This Row],[H_1]]-1))</f>
        <v>72 PCS</v>
      </c>
      <c r="V336" s="90" t="str">
        <f>IF(NOT(db[[#This Row],[H_1]]=db[[#This Row],[H_2]]),MID(db[[#This Row],[H_QTY/ CTN]],db[[#This Row],[H_1]]+1,db[[#This Row],[H_2]]-db[[#This Row],[H_1]]-1),"")</f>
        <v/>
      </c>
      <c r="W336" s="90" t="str">
        <f>IF(db[[#This Row],[QTY/ CTN B]]="","",LEFT(db[[#This Row],[QTY/ CTN B]],SEARCH(" ",db[[#This Row],[QTY/ CTN B]],1)-1))</f>
        <v>72</v>
      </c>
      <c r="X336" s="90" t="str">
        <f>IF(db[[#This Row],[QTY/ CTN B]]="","",RIGHT(db[[#This Row],[QTY/ CTN B]],LEN(db[[#This Row],[QTY/ CTN B]])-SEARCH(" ",db[[#This Row],[QTY/ CTN B]],1)))</f>
        <v>PCS</v>
      </c>
      <c r="Y336" s="90" t="str">
        <f>IF(db[[#This Row],[QTY/ CTN TG]]="",IF(db[[#This Row],[STN TG]]="","",12),LEFT(db[[#This Row],[QTY/ CTN TG]],SEARCH(" ",db[[#This Row],[QTY/ CTN TG]],1)-1))</f>
        <v/>
      </c>
      <c r="Z336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6" s="90" t="str">
        <f>IF(db[[#This Row],[STN K]]="","",IF(db[[#This Row],[STN TG]]="LSN",12,""))</f>
        <v/>
      </c>
      <c r="AB336" s="90" t="str">
        <f>IF(db[[#This Row],[STN TG]]="LSN","PCS","")</f>
        <v/>
      </c>
      <c r="AC336" s="90">
        <f>db[[#This Row],[QTY B]]*IF(db[[#This Row],[QTY TG]]="",1,db[[#This Row],[QTY TG]])*IF(db[[#This Row],[QTY K]]="",1,db[[#This Row],[QTY K]])</f>
        <v>72</v>
      </c>
      <c r="AD336" s="90" t="str">
        <f>IF(db[[#This Row],[STN K]]="",IF(db[[#This Row],[STN TG]]="",db[[#This Row],[STN B]],db[[#This Row],[STN TG]]),db[[#This Row],[STN K]])</f>
        <v>PCS</v>
      </c>
      <c r="AE336" s="90"/>
    </row>
    <row r="337" spans="1:31" ht="16.5" customHeight="1" x14ac:dyDescent="0.25">
      <c r="A337" s="90">
        <f t="shared" si="5"/>
        <v>336</v>
      </c>
      <c r="B337" s="91" t="str">
        <f>LOWER(SUBSTITUTE(SUBSTITUTE(SUBSTITUTE(SUBSTITUTE(SUBSTITUTE(SUBSTITUTE(SUBSTITUTE(SUBSTITUTE(db[[#This Row],[NB BM]]," ",),".",""),"-",""),"(",""),")",""),"/",""),"""",""),"+",""))</f>
        <v>bna5gastap2002p</v>
      </c>
      <c r="C337" s="91" t="str">
        <f>LOWER(SUBSTITUTE(SUBSTITUTE(SUBSTITUTE(SUBSTITUTE(SUBSTITUTE(SUBSTITUTE(SUBSTITUTE(SUBSTITUTE(SUBSTITUTE(db[[#This Row],[NB NOTA]]," ",),".",""),"-",""),"(",""),")",""),",",""),"/",""),"""",""),"+",""))</f>
        <v>bindernotegastaa5p2002p</v>
      </c>
      <c r="D337" s="91" t="str">
        <f>LOWER(SUBSTITUTE(SUBSTITUTE(SUBSTITUTE(SUBSTITUTE(SUBSTITUTE(SUBSTITUTE(SUBSTITUTE(SUBSTITUTE(SUBSTITUTE(db[[#This Row],[NB PAJAK]]," ",""),"-",""),"(",""),")",""),".",""),",",""),"/",""),"""",""),"+",""))</f>
        <v/>
      </c>
      <c r="E337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bna5gastap2002p72pcsuntana</v>
      </c>
      <c r="F337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bindernotegastaa5p2002p72pcs</v>
      </c>
      <c r="G337" s="9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bindernotegastaa5p2002puntana</v>
      </c>
      <c r="H337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bindernotegastaa5p2002p72pcsuntana</v>
      </c>
      <c r="I337" s="60" t="s">
        <v>6553</v>
      </c>
      <c r="J337" s="60" t="s">
        <v>6540</v>
      </c>
      <c r="K337" s="61"/>
      <c r="L337" s="60" t="s">
        <v>1336</v>
      </c>
      <c r="M337" s="92" t="e">
        <f>IF(db[[#This Row],[NB NOTA_C]]="","",COUNTIF([2]!B_MSK[concat],db[[#This Row],[NB NOTA_C]]))</f>
        <v>#REF!</v>
      </c>
      <c r="N337" s="93" t="s">
        <v>1352</v>
      </c>
      <c r="O337" s="93" t="s">
        <v>1390</v>
      </c>
      <c r="P337" s="60" t="s">
        <v>6063</v>
      </c>
      <c r="Q337" s="91"/>
      <c r="R337" s="91" t="str">
        <f>IF(db[[#This Row],[QTY/ CTN]]="","",SUBSTITUTE(SUBSTITUTE(SUBSTITUTE(db[[#This Row],[QTY/ CTN]]," ","_",2),"(",""),")","")&amp;"_")</f>
        <v>72 PCS_</v>
      </c>
      <c r="S337" s="91">
        <f>IF(db[[#This Row],[H_QTY/ CTN]]="","",SEARCH("_",db[[#This Row],[H_QTY/ CTN]]))</f>
        <v>7</v>
      </c>
      <c r="T337" s="91">
        <f>IF(db[[#This Row],[H_QTY/ CTN]]="","",LEN(db[[#This Row],[H_QTY/ CTN]]))</f>
        <v>7</v>
      </c>
      <c r="U337" s="90" t="str">
        <f>IF(db[[#This Row],[H_QTY/ CTN]]="","",LEFT(db[[#This Row],[H_QTY/ CTN]],db[[#This Row],[H_1]]-1))</f>
        <v>72 PCS</v>
      </c>
      <c r="V337" s="90" t="str">
        <f>IF(NOT(db[[#This Row],[H_1]]=db[[#This Row],[H_2]]),MID(db[[#This Row],[H_QTY/ CTN]],db[[#This Row],[H_1]]+1,db[[#This Row],[H_2]]-db[[#This Row],[H_1]]-1),"")</f>
        <v/>
      </c>
      <c r="W337" s="90" t="str">
        <f>IF(db[[#This Row],[QTY/ CTN B]]="","",LEFT(db[[#This Row],[QTY/ CTN B]],SEARCH(" ",db[[#This Row],[QTY/ CTN B]],1)-1))</f>
        <v>72</v>
      </c>
      <c r="X337" s="90" t="str">
        <f>IF(db[[#This Row],[QTY/ CTN B]]="","",RIGHT(db[[#This Row],[QTY/ CTN B]],LEN(db[[#This Row],[QTY/ CTN B]])-SEARCH(" ",db[[#This Row],[QTY/ CTN B]],1)))</f>
        <v>PCS</v>
      </c>
      <c r="Y337" s="90" t="str">
        <f>IF(db[[#This Row],[QTY/ CTN TG]]="",IF(db[[#This Row],[STN TG]]="","",12),LEFT(db[[#This Row],[QTY/ CTN TG]],SEARCH(" ",db[[#This Row],[QTY/ CTN TG]],1)-1))</f>
        <v/>
      </c>
      <c r="Z337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7" s="90" t="str">
        <f>IF(db[[#This Row],[STN K]]="","",IF(db[[#This Row],[STN TG]]="LSN",12,""))</f>
        <v/>
      </c>
      <c r="AB337" s="90" t="str">
        <f>IF(db[[#This Row],[STN TG]]="LSN","PCS","")</f>
        <v/>
      </c>
      <c r="AC337" s="90">
        <f>db[[#This Row],[QTY B]]*IF(db[[#This Row],[QTY TG]]="",1,db[[#This Row],[QTY TG]])*IF(db[[#This Row],[QTY K]]="",1,db[[#This Row],[QTY K]])</f>
        <v>72</v>
      </c>
      <c r="AD337" s="90" t="str">
        <f>IF(db[[#This Row],[STN K]]="",IF(db[[#This Row],[STN TG]]="",db[[#This Row],[STN B]],db[[#This Row],[STN TG]]),db[[#This Row],[STN K]])</f>
        <v>PCS</v>
      </c>
      <c r="AE337" s="90"/>
    </row>
    <row r="338" spans="1:31" ht="16.5" customHeight="1" x14ac:dyDescent="0.25">
      <c r="A338" s="40">
        <f t="shared" si="5"/>
        <v>337</v>
      </c>
      <c r="B338" s="82" t="str">
        <f>LOWER(SUBSTITUTE(SUBSTITUTE(SUBSTITUTE(SUBSTITUTE(SUBSTITUTE(SUBSTITUTE(SUBSTITUTE(SUBSTITUTE(db[[#This Row],[NB BM]]," ",),".",""),"-",""),"(",""),")",""),"/",""),"""",""),"+",""))</f>
        <v>bna5gastap2002t</v>
      </c>
      <c r="C338" s="82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D338" s="82" t="str">
        <f>LOWER(SUBSTITUTE(SUBSTITUTE(SUBSTITUTE(SUBSTITUTE(SUBSTITUTE(SUBSTITUTE(SUBSTITUTE(SUBSTITUTE(SUBSTITUTE(db[[#This Row],[NB PAJAK]]," ",""),"-",""),"(",""),")",""),".",""),",",""),"/",""),"""",""),"+",""))</f>
        <v/>
      </c>
      <c r="E33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bna5gastap2002t72pcsuntana</v>
      </c>
      <c r="F33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bindernotegastaa5p2002t72pcs</v>
      </c>
      <c r="G338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bindernotegastaa5p2002tuntana</v>
      </c>
      <c r="H33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bindernotegastaa5p2002t72pcsuntana</v>
      </c>
      <c r="I338" s="2" t="s">
        <v>6563</v>
      </c>
      <c r="J338" s="7" t="s">
        <v>3134</v>
      </c>
      <c r="K338" s="15"/>
      <c r="L338" s="2" t="s">
        <v>1336</v>
      </c>
      <c r="M338" s="83" t="e">
        <f>IF(db[[#This Row],[NB NOTA_C]]="","",COUNTIF([2]!B_MSK[concat],db[[#This Row],[NB NOTA_C]]))</f>
        <v>#REF!</v>
      </c>
      <c r="N338" s="84" t="s">
        <v>1352</v>
      </c>
      <c r="O338" s="82" t="s">
        <v>1390</v>
      </c>
      <c r="P338" s="7" t="s">
        <v>2439</v>
      </c>
      <c r="Q338" s="82"/>
      <c r="R338" s="82" t="str">
        <f>IF(db[[#This Row],[QTY/ CTN]]="","",SUBSTITUTE(SUBSTITUTE(SUBSTITUTE(db[[#This Row],[QTY/ CTN]]," ","_",2),"(",""),")","")&amp;"_")</f>
        <v>72 PCS_</v>
      </c>
      <c r="S338" s="82">
        <f>IF(db[[#This Row],[H_QTY/ CTN]]="","",SEARCH("_",db[[#This Row],[H_QTY/ CTN]]))</f>
        <v>7</v>
      </c>
      <c r="T338" s="82">
        <f>IF(db[[#This Row],[H_QTY/ CTN]]="","",LEN(db[[#This Row],[H_QTY/ CTN]]))</f>
        <v>7</v>
      </c>
      <c r="U338" s="85" t="str">
        <f>IF(db[[#This Row],[H_QTY/ CTN]]="","",LEFT(db[[#This Row],[H_QTY/ CTN]],db[[#This Row],[H_1]]-1))</f>
        <v>72 PCS</v>
      </c>
      <c r="V338" s="85" t="str">
        <f>IF(NOT(db[[#This Row],[H_1]]=db[[#This Row],[H_2]]),MID(db[[#This Row],[H_QTY/ CTN]],db[[#This Row],[H_1]]+1,db[[#This Row],[H_2]]-db[[#This Row],[H_1]]-1),"")</f>
        <v/>
      </c>
      <c r="W338" s="40" t="str">
        <f>IF(db[[#This Row],[QTY/ CTN B]]="","",LEFT(db[[#This Row],[QTY/ CTN B]],SEARCH(" ",db[[#This Row],[QTY/ CTN B]],1)-1))</f>
        <v>72</v>
      </c>
      <c r="X338" s="40" t="str">
        <f>IF(db[[#This Row],[QTY/ CTN B]]="","",RIGHT(db[[#This Row],[QTY/ CTN B]],LEN(db[[#This Row],[QTY/ CTN B]])-SEARCH(" ",db[[#This Row],[QTY/ CTN B]],1)))</f>
        <v>PCS</v>
      </c>
      <c r="Y338" s="40" t="str">
        <f>IF(db[[#This Row],[QTY/ CTN TG]]="",IF(db[[#This Row],[STN TG]]="","",12),LEFT(db[[#This Row],[QTY/ CTN TG]],SEARCH(" ",db[[#This Row],[QTY/ CTN TG]],1)-1))</f>
        <v/>
      </c>
      <c r="Z3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8" s="40" t="str">
        <f>IF(db[[#This Row],[STN K]]="","",IF(db[[#This Row],[STN TG]]="LSN",12,""))</f>
        <v/>
      </c>
      <c r="AB338" s="40" t="str">
        <f>IF(db[[#This Row],[STN TG]]="LSN","PCS","")</f>
        <v/>
      </c>
      <c r="AC338" s="40">
        <f>db[[#This Row],[QTY B]]*IF(db[[#This Row],[QTY TG]]="",1,db[[#This Row],[QTY TG]])*IF(db[[#This Row],[QTY K]]="",1,db[[#This Row],[QTY K]])</f>
        <v>72</v>
      </c>
      <c r="AD338" s="40" t="str">
        <f>IF(db[[#This Row],[STN K]]="",IF(db[[#This Row],[STN TG]]="",db[[#This Row],[STN B]],db[[#This Row],[STN TG]]),db[[#This Row],[STN K]])</f>
        <v>PCS</v>
      </c>
      <c r="AE338" s="40"/>
    </row>
    <row r="339" spans="1:31" ht="16.5" customHeight="1" x14ac:dyDescent="0.25">
      <c r="A339" s="40">
        <f t="shared" si="5"/>
        <v>338</v>
      </c>
      <c r="B339" s="82" t="str">
        <f>LOWER(SUBSTITUTE(SUBSTITUTE(SUBSTITUTE(SUBSTITUTE(SUBSTITUTE(SUBSTITUTE(SUBSTITUTE(SUBSTITUTE(db[[#This Row],[NB BM]]," ",),".",""),"-",""),"(",""),")",""),"/",""),"""",""),"+",""))</f>
        <v>bnb5gastabt65batik</v>
      </c>
      <c r="C339" s="82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D339" s="82" t="str">
        <f>LOWER(SUBSTITUTE(SUBSTITUTE(SUBSTITUTE(SUBSTITUTE(SUBSTITUTE(SUBSTITUTE(SUBSTITUTE(SUBSTITUTE(SUBSTITUTE(db[[#This Row],[NB PAJAK]]," ",""),"-",""),"(",""),")",""),".",""),",",""),"/",""),"""",""),"+",""))</f>
        <v/>
      </c>
      <c r="E339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bnb5gastabt65batik96pcsuntana</v>
      </c>
      <c r="F339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bindernotegastab5bt65batik96pcs</v>
      </c>
      <c r="G339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bindernotegastab5bt65batikuntana</v>
      </c>
      <c r="H339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bindernotegastab5bt65batik96pcsuntana</v>
      </c>
      <c r="I339" s="2" t="s">
        <v>6564</v>
      </c>
      <c r="J339" s="7" t="s">
        <v>3141</v>
      </c>
      <c r="K339" s="15"/>
      <c r="L339" s="2" t="s">
        <v>1336</v>
      </c>
      <c r="M339" s="83" t="e">
        <f>IF(db[[#This Row],[NB NOTA_C]]="","",COUNTIF([2]!B_MSK[concat],db[[#This Row],[NB NOTA_C]]))</f>
        <v>#REF!</v>
      </c>
      <c r="N339" s="84" t="s">
        <v>1352</v>
      </c>
      <c r="O339" s="82" t="s">
        <v>1388</v>
      </c>
      <c r="P339" s="7" t="s">
        <v>2439</v>
      </c>
      <c r="Q339" s="82"/>
      <c r="R339" s="82" t="str">
        <f>IF(db[[#This Row],[QTY/ CTN]]="","",SUBSTITUTE(SUBSTITUTE(SUBSTITUTE(db[[#This Row],[QTY/ CTN]]," ","_",2),"(",""),")","")&amp;"_")</f>
        <v>96 PCS_</v>
      </c>
      <c r="S339" s="82">
        <f>IF(db[[#This Row],[H_QTY/ CTN]]="","",SEARCH("_",db[[#This Row],[H_QTY/ CTN]]))</f>
        <v>7</v>
      </c>
      <c r="T339" s="82">
        <f>IF(db[[#This Row],[H_QTY/ CTN]]="","",LEN(db[[#This Row],[H_QTY/ CTN]]))</f>
        <v>7</v>
      </c>
      <c r="U339" s="85" t="str">
        <f>IF(db[[#This Row],[H_QTY/ CTN]]="","",LEFT(db[[#This Row],[H_QTY/ CTN]],db[[#This Row],[H_1]]-1))</f>
        <v>96 PCS</v>
      </c>
      <c r="V339" s="85" t="str">
        <f>IF(NOT(db[[#This Row],[H_1]]=db[[#This Row],[H_2]]),MID(db[[#This Row],[H_QTY/ CTN]],db[[#This Row],[H_1]]+1,db[[#This Row],[H_2]]-db[[#This Row],[H_1]]-1),"")</f>
        <v/>
      </c>
      <c r="W339" s="40" t="str">
        <f>IF(db[[#This Row],[QTY/ CTN B]]="","",LEFT(db[[#This Row],[QTY/ CTN B]],SEARCH(" ",db[[#This Row],[QTY/ CTN B]],1)-1))</f>
        <v>96</v>
      </c>
      <c r="X339" s="40" t="str">
        <f>IF(db[[#This Row],[QTY/ CTN B]]="","",RIGHT(db[[#This Row],[QTY/ CTN B]],LEN(db[[#This Row],[QTY/ CTN B]])-SEARCH(" ",db[[#This Row],[QTY/ CTN B]],1)))</f>
        <v>PCS</v>
      </c>
      <c r="Y339" s="40" t="str">
        <f>IF(db[[#This Row],[QTY/ CTN TG]]="",IF(db[[#This Row],[STN TG]]="","",12),LEFT(db[[#This Row],[QTY/ CTN TG]],SEARCH(" ",db[[#This Row],[QTY/ CTN TG]],1)-1))</f>
        <v/>
      </c>
      <c r="Z3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39" s="40" t="str">
        <f>IF(db[[#This Row],[STN K]]="","",IF(db[[#This Row],[STN TG]]="LSN",12,""))</f>
        <v/>
      </c>
      <c r="AB339" s="40" t="str">
        <f>IF(db[[#This Row],[STN TG]]="LSN","PCS","")</f>
        <v/>
      </c>
      <c r="AC339" s="40">
        <f>db[[#This Row],[QTY B]]*IF(db[[#This Row],[QTY TG]]="",1,db[[#This Row],[QTY TG]])*IF(db[[#This Row],[QTY K]]="",1,db[[#This Row],[QTY K]])</f>
        <v>96</v>
      </c>
      <c r="AD339" s="40" t="str">
        <f>IF(db[[#This Row],[STN K]]="",IF(db[[#This Row],[STN TG]]="",db[[#This Row],[STN B]],db[[#This Row],[STN TG]]),db[[#This Row],[STN K]])</f>
        <v>PCS</v>
      </c>
      <c r="AE339" s="40"/>
    </row>
    <row r="340" spans="1:31" ht="16.5" customHeight="1" x14ac:dyDescent="0.25">
      <c r="A340" s="90">
        <f t="shared" si="5"/>
        <v>339</v>
      </c>
      <c r="B340" s="91" t="str">
        <f>LOWER(SUBSTITUTE(SUBSTITUTE(SUBSTITUTE(SUBSTITUTE(SUBSTITUTE(SUBSTITUTE(SUBSTITUTE(SUBSTITUTE(db[[#This Row],[NB BM]]," ",),".",""),"-",""),"(",""),")",""),"/",""),"""",""),"+",""))</f>
        <v>bna5gastacl1909college</v>
      </c>
      <c r="C340" s="91" t="str">
        <f>LOWER(SUBSTITUTE(SUBSTITUTE(SUBSTITUTE(SUBSTITUTE(SUBSTITUTE(SUBSTITUTE(SUBSTITUTE(SUBSTITUTE(SUBSTITUTE(db[[#This Row],[NB NOTA]]," ",),".",""),"-",""),"(",""),")",""),",",""),"/",""),"""",""),"+",""))</f>
        <v>bindernotegastab5cl1909college</v>
      </c>
      <c r="D340" s="91" t="str">
        <f>LOWER(SUBSTITUTE(SUBSTITUTE(SUBSTITUTE(SUBSTITUTE(SUBSTITUTE(SUBSTITUTE(SUBSTITUTE(SUBSTITUTE(SUBSTITUTE(db[[#This Row],[NB PAJAK]]," ",""),"-",""),"(",""),")",""),".",""),",",""),"/",""),"""",""),"+",""))</f>
        <v/>
      </c>
      <c r="E340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bna5gastacl1909college96pcsuntana</v>
      </c>
      <c r="F340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bindernotegastab5cl1909college96pcs</v>
      </c>
      <c r="G340" s="9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bindernotegastab5cl1909collegeuntana</v>
      </c>
      <c r="H340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bindernotegastab5cl1909college96pcsuntana</v>
      </c>
      <c r="I340" s="60" t="s">
        <v>6545</v>
      </c>
      <c r="J340" s="60" t="s">
        <v>6530</v>
      </c>
      <c r="K340" s="61"/>
      <c r="L340" s="60" t="s">
        <v>1336</v>
      </c>
      <c r="M340" s="92" t="e">
        <f>IF(db[[#This Row],[NB NOTA_C]]="","",COUNTIF([2]!B_MSK[concat],db[[#This Row],[NB NOTA_C]]))</f>
        <v>#REF!</v>
      </c>
      <c r="N340" s="93" t="s">
        <v>1352</v>
      </c>
      <c r="O340" s="93" t="s">
        <v>1388</v>
      </c>
      <c r="P340" s="60" t="s">
        <v>6063</v>
      </c>
      <c r="Q340" s="91"/>
      <c r="R340" s="91" t="str">
        <f>IF(db[[#This Row],[QTY/ CTN]]="","",SUBSTITUTE(SUBSTITUTE(SUBSTITUTE(db[[#This Row],[QTY/ CTN]]," ","_",2),"(",""),")","")&amp;"_")</f>
        <v>96 PCS_</v>
      </c>
      <c r="S340" s="91">
        <f>IF(db[[#This Row],[H_QTY/ CTN]]="","",SEARCH("_",db[[#This Row],[H_QTY/ CTN]]))</f>
        <v>7</v>
      </c>
      <c r="T340" s="91">
        <f>IF(db[[#This Row],[H_QTY/ CTN]]="","",LEN(db[[#This Row],[H_QTY/ CTN]]))</f>
        <v>7</v>
      </c>
      <c r="U340" s="90" t="str">
        <f>IF(db[[#This Row],[H_QTY/ CTN]]="","",LEFT(db[[#This Row],[H_QTY/ CTN]],db[[#This Row],[H_1]]-1))</f>
        <v>96 PCS</v>
      </c>
      <c r="V340" s="90" t="str">
        <f>IF(NOT(db[[#This Row],[H_1]]=db[[#This Row],[H_2]]),MID(db[[#This Row],[H_QTY/ CTN]],db[[#This Row],[H_1]]+1,db[[#This Row],[H_2]]-db[[#This Row],[H_1]]-1),"")</f>
        <v/>
      </c>
      <c r="W340" s="90" t="str">
        <f>IF(db[[#This Row],[QTY/ CTN B]]="","",LEFT(db[[#This Row],[QTY/ CTN B]],SEARCH(" ",db[[#This Row],[QTY/ CTN B]],1)-1))</f>
        <v>96</v>
      </c>
      <c r="X340" s="90" t="str">
        <f>IF(db[[#This Row],[QTY/ CTN B]]="","",RIGHT(db[[#This Row],[QTY/ CTN B]],LEN(db[[#This Row],[QTY/ CTN B]])-SEARCH(" ",db[[#This Row],[QTY/ CTN B]],1)))</f>
        <v>PCS</v>
      </c>
      <c r="Y340" s="90" t="str">
        <f>IF(db[[#This Row],[QTY/ CTN TG]]="",IF(db[[#This Row],[STN TG]]="","",12),LEFT(db[[#This Row],[QTY/ CTN TG]],SEARCH(" ",db[[#This Row],[QTY/ CTN TG]],1)-1))</f>
        <v/>
      </c>
      <c r="Z340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0" s="90" t="str">
        <f>IF(db[[#This Row],[STN K]]="","",IF(db[[#This Row],[STN TG]]="LSN",12,""))</f>
        <v/>
      </c>
      <c r="AB340" s="90" t="str">
        <f>IF(db[[#This Row],[STN TG]]="LSN","PCS","")</f>
        <v/>
      </c>
      <c r="AC340" s="90">
        <f>db[[#This Row],[QTY B]]*IF(db[[#This Row],[QTY TG]]="",1,db[[#This Row],[QTY TG]])*IF(db[[#This Row],[QTY K]]="",1,db[[#This Row],[QTY K]])</f>
        <v>96</v>
      </c>
      <c r="AD340" s="90" t="str">
        <f>IF(db[[#This Row],[STN K]]="",IF(db[[#This Row],[STN TG]]="",db[[#This Row],[STN B]],db[[#This Row],[STN TG]]),db[[#This Row],[STN K]])</f>
        <v>PCS</v>
      </c>
      <c r="AE340" s="90"/>
    </row>
    <row r="341" spans="1:31" ht="16.5" customHeight="1" x14ac:dyDescent="0.25">
      <c r="A341" s="90">
        <f t="shared" si="5"/>
        <v>340</v>
      </c>
      <c r="B341" s="91" t="str">
        <f>LOWER(SUBSTITUTE(SUBSTITUTE(SUBSTITUTE(SUBSTITUTE(SUBSTITUTE(SUBSTITUTE(SUBSTITUTE(SUBSTITUTE(db[[#This Row],[NB BM]]," ",),".",""),"-",""),"(",""),")",""),"/",""),"""",""),"+",""))</f>
        <v>bna5gastacm1909campus</v>
      </c>
      <c r="C341" s="91" t="str">
        <f>LOWER(SUBSTITUTE(SUBSTITUTE(SUBSTITUTE(SUBSTITUTE(SUBSTITUTE(SUBSTITUTE(SUBSTITUTE(SUBSTITUTE(SUBSTITUTE(db[[#This Row],[NB NOTA]]," ",),".",""),"-",""),"(",""),")",""),",",""),"/",""),"""",""),"+",""))</f>
        <v>bindernotegastab5cm1909campus</v>
      </c>
      <c r="D341" s="91" t="str">
        <f>LOWER(SUBSTITUTE(SUBSTITUTE(SUBSTITUTE(SUBSTITUTE(SUBSTITUTE(SUBSTITUTE(SUBSTITUTE(SUBSTITUTE(SUBSTITUTE(db[[#This Row],[NB PAJAK]]," ",""),"-",""),"(",""),")",""),".",""),",",""),"/",""),"""",""),"+",""))</f>
        <v/>
      </c>
      <c r="E341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bna5gastacm1909campus96pcsuntana</v>
      </c>
      <c r="F341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bindernotegastab5cm1909campus96pcs</v>
      </c>
      <c r="G341" s="9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bindernotegastab5cm1909campusuntana</v>
      </c>
      <c r="H341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bindernotegastab5cm1909campus96pcsuntana</v>
      </c>
      <c r="I341" s="60" t="s">
        <v>6546</v>
      </c>
      <c r="J341" s="60" t="s">
        <v>6531</v>
      </c>
      <c r="K341" s="61"/>
      <c r="L341" s="60" t="s">
        <v>1336</v>
      </c>
      <c r="M341" s="92" t="e">
        <f>IF(db[[#This Row],[NB NOTA_C]]="","",COUNTIF([2]!B_MSK[concat],db[[#This Row],[NB NOTA_C]]))</f>
        <v>#REF!</v>
      </c>
      <c r="N341" s="93" t="s">
        <v>1352</v>
      </c>
      <c r="O341" s="93" t="s">
        <v>1388</v>
      </c>
      <c r="P341" s="60" t="s">
        <v>6063</v>
      </c>
      <c r="Q341" s="91"/>
      <c r="R341" s="91" t="str">
        <f>IF(db[[#This Row],[QTY/ CTN]]="","",SUBSTITUTE(SUBSTITUTE(SUBSTITUTE(db[[#This Row],[QTY/ CTN]]," ","_",2),"(",""),")","")&amp;"_")</f>
        <v>96 PCS_</v>
      </c>
      <c r="S341" s="91">
        <f>IF(db[[#This Row],[H_QTY/ CTN]]="","",SEARCH("_",db[[#This Row],[H_QTY/ CTN]]))</f>
        <v>7</v>
      </c>
      <c r="T341" s="91">
        <f>IF(db[[#This Row],[H_QTY/ CTN]]="","",LEN(db[[#This Row],[H_QTY/ CTN]]))</f>
        <v>7</v>
      </c>
      <c r="U341" s="90" t="str">
        <f>IF(db[[#This Row],[H_QTY/ CTN]]="","",LEFT(db[[#This Row],[H_QTY/ CTN]],db[[#This Row],[H_1]]-1))</f>
        <v>96 PCS</v>
      </c>
      <c r="V341" s="90" t="str">
        <f>IF(NOT(db[[#This Row],[H_1]]=db[[#This Row],[H_2]]),MID(db[[#This Row],[H_QTY/ CTN]],db[[#This Row],[H_1]]+1,db[[#This Row],[H_2]]-db[[#This Row],[H_1]]-1),"")</f>
        <v/>
      </c>
      <c r="W341" s="90" t="str">
        <f>IF(db[[#This Row],[QTY/ CTN B]]="","",LEFT(db[[#This Row],[QTY/ CTN B]],SEARCH(" ",db[[#This Row],[QTY/ CTN B]],1)-1))</f>
        <v>96</v>
      </c>
      <c r="X341" s="90" t="str">
        <f>IF(db[[#This Row],[QTY/ CTN B]]="","",RIGHT(db[[#This Row],[QTY/ CTN B]],LEN(db[[#This Row],[QTY/ CTN B]])-SEARCH(" ",db[[#This Row],[QTY/ CTN B]],1)))</f>
        <v>PCS</v>
      </c>
      <c r="Y341" s="90" t="str">
        <f>IF(db[[#This Row],[QTY/ CTN TG]]="",IF(db[[#This Row],[STN TG]]="","",12),LEFT(db[[#This Row],[QTY/ CTN TG]],SEARCH(" ",db[[#This Row],[QTY/ CTN TG]],1)-1))</f>
        <v/>
      </c>
      <c r="Z341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1" s="90" t="str">
        <f>IF(db[[#This Row],[STN K]]="","",IF(db[[#This Row],[STN TG]]="LSN",12,""))</f>
        <v/>
      </c>
      <c r="AB341" s="90" t="str">
        <f>IF(db[[#This Row],[STN TG]]="LSN","PCS","")</f>
        <v/>
      </c>
      <c r="AC341" s="90">
        <f>db[[#This Row],[QTY B]]*IF(db[[#This Row],[QTY TG]]="",1,db[[#This Row],[QTY TG]])*IF(db[[#This Row],[QTY K]]="",1,db[[#This Row],[QTY K]])</f>
        <v>96</v>
      </c>
      <c r="AD341" s="90" t="str">
        <f>IF(db[[#This Row],[STN K]]="",IF(db[[#This Row],[STN TG]]="",db[[#This Row],[STN B]],db[[#This Row],[STN TG]]),db[[#This Row],[STN K]])</f>
        <v>PCS</v>
      </c>
      <c r="AE341" s="90"/>
    </row>
    <row r="342" spans="1:31" ht="16.5" customHeight="1" x14ac:dyDescent="0.25">
      <c r="A342" s="90">
        <f t="shared" si="5"/>
        <v>341</v>
      </c>
      <c r="B342" s="91" t="str">
        <f>LOWER(SUBSTITUTE(SUBSTITUTE(SUBSTITUTE(SUBSTITUTE(SUBSTITUTE(SUBSTITUTE(SUBSTITUTE(SUBSTITUTE(db[[#This Row],[NB BM]]," ",),".",""),"-",""),"(",""),")",""),"/",""),"""",""),"+",""))</f>
        <v>bnb5gastahp2605p</v>
      </c>
      <c r="C342" s="91" t="str">
        <f>LOWER(SUBSTITUTE(SUBSTITUTE(SUBSTITUTE(SUBSTITUTE(SUBSTITUTE(SUBSTITUTE(SUBSTITUTE(SUBSTITUTE(SUBSTITUTE(db[[#This Row],[NB NOTA]]," ",),".",""),"-",""),"(",""),")",""),",",""),"/",""),"""",""),"+",""))</f>
        <v>bindernotegastab5hp2605p</v>
      </c>
      <c r="D342" s="91" t="str">
        <f>LOWER(SUBSTITUTE(SUBSTITUTE(SUBSTITUTE(SUBSTITUTE(SUBSTITUTE(SUBSTITUTE(SUBSTITUTE(SUBSTITUTE(SUBSTITUTE(db[[#This Row],[NB PAJAK]]," ",""),"-",""),"(",""),")",""),".",""),",",""),"/",""),"""",""),"+",""))</f>
        <v/>
      </c>
      <c r="E342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bnb5gastahp2605p48pcsuntana</v>
      </c>
      <c r="F342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bindernotegastab5hp2605p48pcs</v>
      </c>
      <c r="G342" s="9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bindernotegastab5hp2605puntana</v>
      </c>
      <c r="H342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bindernotegastab5hp2605p48pcsuntana</v>
      </c>
      <c r="I342" s="60" t="s">
        <v>6554</v>
      </c>
      <c r="J342" s="60" t="s">
        <v>6541</v>
      </c>
      <c r="K342" s="61"/>
      <c r="L342" s="60" t="s">
        <v>1336</v>
      </c>
      <c r="M342" s="92" t="e">
        <f>IF(db[[#This Row],[NB NOTA_C]]="","",COUNTIF([2]!B_MSK[concat],db[[#This Row],[NB NOTA_C]]))</f>
        <v>#REF!</v>
      </c>
      <c r="N342" s="93" t="s">
        <v>1352</v>
      </c>
      <c r="O342" s="93" t="s">
        <v>1384</v>
      </c>
      <c r="P342" s="60" t="s">
        <v>6063</v>
      </c>
      <c r="Q342" s="91"/>
      <c r="R342" s="91" t="str">
        <f>IF(db[[#This Row],[QTY/ CTN]]="","",SUBSTITUTE(SUBSTITUTE(SUBSTITUTE(db[[#This Row],[QTY/ CTN]]," ","_",2),"(",""),")","")&amp;"_")</f>
        <v>48 PCS_</v>
      </c>
      <c r="S342" s="91">
        <f>IF(db[[#This Row],[H_QTY/ CTN]]="","",SEARCH("_",db[[#This Row],[H_QTY/ CTN]]))</f>
        <v>7</v>
      </c>
      <c r="T342" s="91">
        <f>IF(db[[#This Row],[H_QTY/ CTN]]="","",LEN(db[[#This Row],[H_QTY/ CTN]]))</f>
        <v>7</v>
      </c>
      <c r="U342" s="90" t="str">
        <f>IF(db[[#This Row],[H_QTY/ CTN]]="","",LEFT(db[[#This Row],[H_QTY/ CTN]],db[[#This Row],[H_1]]-1))</f>
        <v>48 PCS</v>
      </c>
      <c r="V342" s="90" t="str">
        <f>IF(NOT(db[[#This Row],[H_1]]=db[[#This Row],[H_2]]),MID(db[[#This Row],[H_QTY/ CTN]],db[[#This Row],[H_1]]+1,db[[#This Row],[H_2]]-db[[#This Row],[H_1]]-1),"")</f>
        <v/>
      </c>
      <c r="W342" s="90" t="str">
        <f>IF(db[[#This Row],[QTY/ CTN B]]="","",LEFT(db[[#This Row],[QTY/ CTN B]],SEARCH(" ",db[[#This Row],[QTY/ CTN B]],1)-1))</f>
        <v>48</v>
      </c>
      <c r="X342" s="90" t="str">
        <f>IF(db[[#This Row],[QTY/ CTN B]]="","",RIGHT(db[[#This Row],[QTY/ CTN B]],LEN(db[[#This Row],[QTY/ CTN B]])-SEARCH(" ",db[[#This Row],[QTY/ CTN B]],1)))</f>
        <v>PCS</v>
      </c>
      <c r="Y342" s="90" t="str">
        <f>IF(db[[#This Row],[QTY/ CTN TG]]="",IF(db[[#This Row],[STN TG]]="","",12),LEFT(db[[#This Row],[QTY/ CTN TG]],SEARCH(" ",db[[#This Row],[QTY/ CTN TG]],1)-1))</f>
        <v/>
      </c>
      <c r="Z342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2" s="90" t="str">
        <f>IF(db[[#This Row],[STN K]]="","",IF(db[[#This Row],[STN TG]]="LSN",12,""))</f>
        <v/>
      </c>
      <c r="AB342" s="90" t="str">
        <f>IF(db[[#This Row],[STN TG]]="LSN","PCS","")</f>
        <v/>
      </c>
      <c r="AC342" s="90">
        <f>db[[#This Row],[QTY B]]*IF(db[[#This Row],[QTY TG]]="",1,db[[#This Row],[QTY TG]])*IF(db[[#This Row],[QTY K]]="",1,db[[#This Row],[QTY K]])</f>
        <v>48</v>
      </c>
      <c r="AD342" s="90" t="str">
        <f>IF(db[[#This Row],[STN K]]="",IF(db[[#This Row],[STN TG]]="",db[[#This Row],[STN B]],db[[#This Row],[STN TG]]),db[[#This Row],[STN K]])</f>
        <v>PCS</v>
      </c>
      <c r="AE342" s="90"/>
    </row>
    <row r="343" spans="1:31" ht="16.5" customHeight="1" x14ac:dyDescent="0.25">
      <c r="A343" s="90">
        <f t="shared" si="5"/>
        <v>342</v>
      </c>
      <c r="B343" s="91" t="str">
        <f>LOWER(SUBSTITUTE(SUBSTITUTE(SUBSTITUTE(SUBSTITUTE(SUBSTITUTE(SUBSTITUTE(SUBSTITUTE(SUBSTITUTE(db[[#This Row],[NB BM]]," ",),".",""),"-",""),"(",""),")",""),"/",""),"""",""),"+",""))</f>
        <v>bnb5gastahp2606t</v>
      </c>
      <c r="C343" s="91" t="str">
        <f>LOWER(SUBSTITUTE(SUBSTITUTE(SUBSTITUTE(SUBSTITUTE(SUBSTITUTE(SUBSTITUTE(SUBSTITUTE(SUBSTITUTE(SUBSTITUTE(db[[#This Row],[NB NOTA]]," ",),".",""),"-",""),"(",""),")",""),",",""),"/",""),"""",""),"+",""))</f>
        <v>bindernotegastab5hp2606t</v>
      </c>
      <c r="D343" s="91" t="str">
        <f>LOWER(SUBSTITUTE(SUBSTITUTE(SUBSTITUTE(SUBSTITUTE(SUBSTITUTE(SUBSTITUTE(SUBSTITUTE(SUBSTITUTE(SUBSTITUTE(db[[#This Row],[NB PAJAK]]," ",""),"-",""),"(",""),")",""),".",""),",",""),"/",""),"""",""),"+",""))</f>
        <v/>
      </c>
      <c r="E343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bnb5gastahp2606t48pcsuntana</v>
      </c>
      <c r="F343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bindernotegastab5hp2606t48pcs</v>
      </c>
      <c r="G343" s="9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bindernotegastab5hp2606tuntana</v>
      </c>
      <c r="H343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bindernotegastab5hp2606t48pcsuntana</v>
      </c>
      <c r="I343" s="60" t="s">
        <v>6555</v>
      </c>
      <c r="J343" s="60" t="s">
        <v>6542</v>
      </c>
      <c r="K343" s="61"/>
      <c r="L343" s="60" t="s">
        <v>1336</v>
      </c>
      <c r="M343" s="92" t="e">
        <f>IF(db[[#This Row],[NB NOTA_C]]="","",COUNTIF([2]!B_MSK[concat],db[[#This Row],[NB NOTA_C]]))</f>
        <v>#REF!</v>
      </c>
      <c r="N343" s="93" t="s">
        <v>1352</v>
      </c>
      <c r="O343" s="93" t="s">
        <v>1384</v>
      </c>
      <c r="P343" s="60" t="s">
        <v>6063</v>
      </c>
      <c r="Q343" s="91"/>
      <c r="R343" s="91" t="str">
        <f>IF(db[[#This Row],[QTY/ CTN]]="","",SUBSTITUTE(SUBSTITUTE(SUBSTITUTE(db[[#This Row],[QTY/ CTN]]," ","_",2),"(",""),")","")&amp;"_")</f>
        <v>48 PCS_</v>
      </c>
      <c r="S343" s="91">
        <f>IF(db[[#This Row],[H_QTY/ CTN]]="","",SEARCH("_",db[[#This Row],[H_QTY/ CTN]]))</f>
        <v>7</v>
      </c>
      <c r="T343" s="91">
        <f>IF(db[[#This Row],[H_QTY/ CTN]]="","",LEN(db[[#This Row],[H_QTY/ CTN]]))</f>
        <v>7</v>
      </c>
      <c r="U343" s="90" t="str">
        <f>IF(db[[#This Row],[H_QTY/ CTN]]="","",LEFT(db[[#This Row],[H_QTY/ CTN]],db[[#This Row],[H_1]]-1))</f>
        <v>48 PCS</v>
      </c>
      <c r="V343" s="90" t="str">
        <f>IF(NOT(db[[#This Row],[H_1]]=db[[#This Row],[H_2]]),MID(db[[#This Row],[H_QTY/ CTN]],db[[#This Row],[H_1]]+1,db[[#This Row],[H_2]]-db[[#This Row],[H_1]]-1),"")</f>
        <v/>
      </c>
      <c r="W343" s="90" t="str">
        <f>IF(db[[#This Row],[QTY/ CTN B]]="","",LEFT(db[[#This Row],[QTY/ CTN B]],SEARCH(" ",db[[#This Row],[QTY/ CTN B]],1)-1))</f>
        <v>48</v>
      </c>
      <c r="X343" s="90" t="str">
        <f>IF(db[[#This Row],[QTY/ CTN B]]="","",RIGHT(db[[#This Row],[QTY/ CTN B]],LEN(db[[#This Row],[QTY/ CTN B]])-SEARCH(" ",db[[#This Row],[QTY/ CTN B]],1)))</f>
        <v>PCS</v>
      </c>
      <c r="Y343" s="90" t="str">
        <f>IF(db[[#This Row],[QTY/ CTN TG]]="",IF(db[[#This Row],[STN TG]]="","",12),LEFT(db[[#This Row],[QTY/ CTN TG]],SEARCH(" ",db[[#This Row],[QTY/ CTN TG]],1)-1))</f>
        <v/>
      </c>
      <c r="Z343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3" s="90" t="str">
        <f>IF(db[[#This Row],[STN K]]="","",IF(db[[#This Row],[STN TG]]="LSN",12,""))</f>
        <v/>
      </c>
      <c r="AB343" s="90" t="str">
        <f>IF(db[[#This Row],[STN TG]]="LSN","PCS","")</f>
        <v/>
      </c>
      <c r="AC343" s="90">
        <f>db[[#This Row],[QTY B]]*IF(db[[#This Row],[QTY TG]]="",1,db[[#This Row],[QTY TG]])*IF(db[[#This Row],[QTY K]]="",1,db[[#This Row],[QTY K]])</f>
        <v>48</v>
      </c>
      <c r="AD343" s="90" t="str">
        <f>IF(db[[#This Row],[STN K]]="",IF(db[[#This Row],[STN TG]]="",db[[#This Row],[STN B]],db[[#This Row],[STN TG]]),db[[#This Row],[STN K]])</f>
        <v>PCS</v>
      </c>
      <c r="AE343" s="90"/>
    </row>
    <row r="344" spans="1:31" ht="16.5" customHeight="1" x14ac:dyDescent="0.25">
      <c r="A344" s="90">
        <f t="shared" si="5"/>
        <v>343</v>
      </c>
      <c r="B344" s="91" t="str">
        <f>LOWER(SUBSTITUTE(SUBSTITUTE(SUBSTITUTE(SUBSTITUTE(SUBSTITUTE(SUBSTITUTE(SUBSTITUTE(SUBSTITUTE(db[[#This Row],[NB BM]]," ",),".",""),"-",""),"(",""),")",""),"/",""),"""",""),"+",""))</f>
        <v>bnb5gastahp2607f</v>
      </c>
      <c r="C344" s="91" t="str">
        <f>LOWER(SUBSTITUTE(SUBSTITUTE(SUBSTITUTE(SUBSTITUTE(SUBSTITUTE(SUBSTITUTE(SUBSTITUTE(SUBSTITUTE(SUBSTITUTE(db[[#This Row],[NB NOTA]]," ",),".",""),"-",""),"(",""),")",""),",",""),"/",""),"""",""),"+",""))</f>
        <v>bindernotegastab5hp2607f</v>
      </c>
      <c r="D344" s="91" t="str">
        <f>LOWER(SUBSTITUTE(SUBSTITUTE(SUBSTITUTE(SUBSTITUTE(SUBSTITUTE(SUBSTITUTE(SUBSTITUTE(SUBSTITUTE(SUBSTITUTE(db[[#This Row],[NB PAJAK]]," ",""),"-",""),"(",""),")",""),".",""),",",""),"/",""),"""",""),"+",""))</f>
        <v/>
      </c>
      <c r="E344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bnb5gastahp2607f48pcsuntana</v>
      </c>
      <c r="F344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bindernotegastab5hp2607f48pcs</v>
      </c>
      <c r="G344" s="9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bindernotegastab5hp2607funtana</v>
      </c>
      <c r="H344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bindernotegastab5hp2607f48pcsuntana</v>
      </c>
      <c r="I344" s="60" t="s">
        <v>6556</v>
      </c>
      <c r="J344" s="60" t="s">
        <v>6543</v>
      </c>
      <c r="K344" s="61"/>
      <c r="L344" s="60" t="s">
        <v>1336</v>
      </c>
      <c r="M344" s="92" t="e">
        <f>IF(db[[#This Row],[NB NOTA_C]]="","",COUNTIF([2]!B_MSK[concat],db[[#This Row],[NB NOTA_C]]))</f>
        <v>#REF!</v>
      </c>
      <c r="N344" s="93" t="s">
        <v>1352</v>
      </c>
      <c r="O344" s="93" t="s">
        <v>1384</v>
      </c>
      <c r="P344" s="60" t="s">
        <v>6063</v>
      </c>
      <c r="Q344" s="91"/>
      <c r="R344" s="91" t="str">
        <f>IF(db[[#This Row],[QTY/ CTN]]="","",SUBSTITUTE(SUBSTITUTE(SUBSTITUTE(db[[#This Row],[QTY/ CTN]]," ","_",2),"(",""),")","")&amp;"_")</f>
        <v>48 PCS_</v>
      </c>
      <c r="S344" s="91">
        <f>IF(db[[#This Row],[H_QTY/ CTN]]="","",SEARCH("_",db[[#This Row],[H_QTY/ CTN]]))</f>
        <v>7</v>
      </c>
      <c r="T344" s="91">
        <f>IF(db[[#This Row],[H_QTY/ CTN]]="","",LEN(db[[#This Row],[H_QTY/ CTN]]))</f>
        <v>7</v>
      </c>
      <c r="U344" s="90" t="str">
        <f>IF(db[[#This Row],[H_QTY/ CTN]]="","",LEFT(db[[#This Row],[H_QTY/ CTN]],db[[#This Row],[H_1]]-1))</f>
        <v>48 PCS</v>
      </c>
      <c r="V344" s="90" t="str">
        <f>IF(NOT(db[[#This Row],[H_1]]=db[[#This Row],[H_2]]),MID(db[[#This Row],[H_QTY/ CTN]],db[[#This Row],[H_1]]+1,db[[#This Row],[H_2]]-db[[#This Row],[H_1]]-1),"")</f>
        <v/>
      </c>
      <c r="W344" s="90" t="str">
        <f>IF(db[[#This Row],[QTY/ CTN B]]="","",LEFT(db[[#This Row],[QTY/ CTN B]],SEARCH(" ",db[[#This Row],[QTY/ CTN B]],1)-1))</f>
        <v>48</v>
      </c>
      <c r="X344" s="90" t="str">
        <f>IF(db[[#This Row],[QTY/ CTN B]]="","",RIGHT(db[[#This Row],[QTY/ CTN B]],LEN(db[[#This Row],[QTY/ CTN B]])-SEARCH(" ",db[[#This Row],[QTY/ CTN B]],1)))</f>
        <v>PCS</v>
      </c>
      <c r="Y344" s="90" t="str">
        <f>IF(db[[#This Row],[QTY/ CTN TG]]="",IF(db[[#This Row],[STN TG]]="","",12),LEFT(db[[#This Row],[QTY/ CTN TG]],SEARCH(" ",db[[#This Row],[QTY/ CTN TG]],1)-1))</f>
        <v/>
      </c>
      <c r="Z344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4" s="90" t="str">
        <f>IF(db[[#This Row],[STN K]]="","",IF(db[[#This Row],[STN TG]]="LSN",12,""))</f>
        <v/>
      </c>
      <c r="AB344" s="90" t="str">
        <f>IF(db[[#This Row],[STN TG]]="LSN","PCS","")</f>
        <v/>
      </c>
      <c r="AC344" s="90">
        <f>db[[#This Row],[QTY B]]*IF(db[[#This Row],[QTY TG]]="",1,db[[#This Row],[QTY TG]])*IF(db[[#This Row],[QTY K]]="",1,db[[#This Row],[QTY K]])</f>
        <v>48</v>
      </c>
      <c r="AD344" s="90" t="str">
        <f>IF(db[[#This Row],[STN K]]="",IF(db[[#This Row],[STN TG]]="",db[[#This Row],[STN B]],db[[#This Row],[STN TG]]),db[[#This Row],[STN K]])</f>
        <v>PCS</v>
      </c>
      <c r="AE344" s="90"/>
    </row>
    <row r="345" spans="1:31" ht="16.5" customHeight="1" x14ac:dyDescent="0.25">
      <c r="A345" s="40">
        <f t="shared" si="5"/>
        <v>344</v>
      </c>
      <c r="B345" s="82" t="str">
        <f>LOWER(SUBSTITUTE(SUBSTITUTE(SUBSTITUTE(SUBSTITUTE(SUBSTITUTE(SUBSTITUTE(SUBSTITUTE(SUBSTITUTE(db[[#This Row],[NB BM]]," ",),".",""),"-",""),"(",""),")",""),"/",""),"""",""),"+",""))</f>
        <v>bnb5gastap2601f</v>
      </c>
      <c r="C345" s="82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D345" s="82" t="str">
        <f>LOWER(SUBSTITUTE(SUBSTITUTE(SUBSTITUTE(SUBSTITUTE(SUBSTITUTE(SUBSTITUTE(SUBSTITUTE(SUBSTITUTE(SUBSTITUTE(db[[#This Row],[NB PAJAK]]," ",""),"-",""),"(",""),")",""),".",""),",",""),"/",""),"""",""),"+",""))</f>
        <v/>
      </c>
      <c r="E34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bnb5gastap2601f48pcsuntana</v>
      </c>
      <c r="F34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bindernotegastab5p2601f48pcs</v>
      </c>
      <c r="G345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bindernotegastab5p2601funtana</v>
      </c>
      <c r="H34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bindernotegastab5p2601f48pcsuntana</v>
      </c>
      <c r="I345" s="2" t="s">
        <v>6565</v>
      </c>
      <c r="J345" s="7" t="s">
        <v>3135</v>
      </c>
      <c r="K345" s="15"/>
      <c r="L345" s="2" t="s">
        <v>1336</v>
      </c>
      <c r="M345" s="83" t="e">
        <f>IF(db[[#This Row],[NB NOTA_C]]="","",COUNTIF([2]!B_MSK[concat],db[[#This Row],[NB NOTA_C]]))</f>
        <v>#REF!</v>
      </c>
      <c r="N345" s="84" t="s">
        <v>1352</v>
      </c>
      <c r="O345" s="82" t="s">
        <v>1384</v>
      </c>
      <c r="P345" s="7" t="s">
        <v>2439</v>
      </c>
      <c r="Q345" s="82"/>
      <c r="R345" s="82" t="str">
        <f>IF(db[[#This Row],[QTY/ CTN]]="","",SUBSTITUTE(SUBSTITUTE(SUBSTITUTE(db[[#This Row],[QTY/ CTN]]," ","_",2),"(",""),")","")&amp;"_")</f>
        <v>48 PCS_</v>
      </c>
      <c r="S345" s="82">
        <f>IF(db[[#This Row],[H_QTY/ CTN]]="","",SEARCH("_",db[[#This Row],[H_QTY/ CTN]]))</f>
        <v>7</v>
      </c>
      <c r="T345" s="82">
        <f>IF(db[[#This Row],[H_QTY/ CTN]]="","",LEN(db[[#This Row],[H_QTY/ CTN]]))</f>
        <v>7</v>
      </c>
      <c r="U345" s="85" t="str">
        <f>IF(db[[#This Row],[H_QTY/ CTN]]="","",LEFT(db[[#This Row],[H_QTY/ CTN]],db[[#This Row],[H_1]]-1))</f>
        <v>48 PCS</v>
      </c>
      <c r="V345" s="85" t="str">
        <f>IF(NOT(db[[#This Row],[H_1]]=db[[#This Row],[H_2]]),MID(db[[#This Row],[H_QTY/ CTN]],db[[#This Row],[H_1]]+1,db[[#This Row],[H_2]]-db[[#This Row],[H_1]]-1),"")</f>
        <v/>
      </c>
      <c r="W345" s="40" t="str">
        <f>IF(db[[#This Row],[QTY/ CTN B]]="","",LEFT(db[[#This Row],[QTY/ CTN B]],SEARCH(" ",db[[#This Row],[QTY/ CTN B]],1)-1))</f>
        <v>48</v>
      </c>
      <c r="X345" s="40" t="str">
        <f>IF(db[[#This Row],[QTY/ CTN B]]="","",RIGHT(db[[#This Row],[QTY/ CTN B]],LEN(db[[#This Row],[QTY/ CTN B]])-SEARCH(" ",db[[#This Row],[QTY/ CTN B]],1)))</f>
        <v>PCS</v>
      </c>
      <c r="Y345" s="40" t="str">
        <f>IF(db[[#This Row],[QTY/ CTN TG]]="",IF(db[[#This Row],[STN TG]]="","",12),LEFT(db[[#This Row],[QTY/ CTN TG]],SEARCH(" ",db[[#This Row],[QTY/ CTN TG]],1)-1))</f>
        <v/>
      </c>
      <c r="Z3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5" s="40" t="str">
        <f>IF(db[[#This Row],[STN K]]="","",IF(db[[#This Row],[STN TG]]="LSN",12,""))</f>
        <v/>
      </c>
      <c r="AB345" s="40" t="str">
        <f>IF(db[[#This Row],[STN TG]]="LSN","PCS","")</f>
        <v/>
      </c>
      <c r="AC345" s="40">
        <f>db[[#This Row],[QTY B]]*IF(db[[#This Row],[QTY TG]]="",1,db[[#This Row],[QTY TG]])*IF(db[[#This Row],[QTY K]]="",1,db[[#This Row],[QTY K]])</f>
        <v>48</v>
      </c>
      <c r="AD345" s="40" t="str">
        <f>IF(db[[#This Row],[STN K]]="",IF(db[[#This Row],[STN TG]]="",db[[#This Row],[STN B]],db[[#This Row],[STN TG]]),db[[#This Row],[STN K]])</f>
        <v>PCS</v>
      </c>
      <c r="AE345" s="40"/>
    </row>
    <row r="346" spans="1:31" ht="16.5" customHeight="1" x14ac:dyDescent="0.25">
      <c r="A346" s="40">
        <f t="shared" si="5"/>
        <v>345</v>
      </c>
      <c r="B346" s="82" t="str">
        <f>LOWER(SUBSTITUTE(SUBSTITUTE(SUBSTITUTE(SUBSTITUTE(SUBSTITUTE(SUBSTITUTE(SUBSTITUTE(SUBSTITUTE(db[[#This Row],[NB BM]]," ",),".",""),"-",""),"(",""),")",""),"/",""),"""",""),"+",""))</f>
        <v>bnb5gastap2602p</v>
      </c>
      <c r="C346" s="82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D346" s="82" t="str">
        <f>LOWER(SUBSTITUTE(SUBSTITUTE(SUBSTITUTE(SUBSTITUTE(SUBSTITUTE(SUBSTITUTE(SUBSTITUTE(SUBSTITUTE(SUBSTITUTE(db[[#This Row],[NB PAJAK]]," ",""),"-",""),"(",""),")",""),".",""),",",""),"/",""),"""",""),"+",""))</f>
        <v/>
      </c>
      <c r="E346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bnb5gastap2602p48pcsuntana</v>
      </c>
      <c r="F346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bindernotegastab5p2602p48pcs</v>
      </c>
      <c r="G346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bindernotegastab5p2602puntana</v>
      </c>
      <c r="H346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bindernotegastab5p2602p48pcsuntana</v>
      </c>
      <c r="I346" s="2" t="s">
        <v>6566</v>
      </c>
      <c r="J346" s="7" t="s">
        <v>3136</v>
      </c>
      <c r="K346" s="15"/>
      <c r="L346" s="2" t="s">
        <v>1336</v>
      </c>
      <c r="M346" s="83" t="e">
        <f>IF(db[[#This Row],[NB NOTA_C]]="","",COUNTIF([2]!B_MSK[concat],db[[#This Row],[NB NOTA_C]]))</f>
        <v>#REF!</v>
      </c>
      <c r="N346" s="84" t="s">
        <v>1352</v>
      </c>
      <c r="O346" s="82" t="s">
        <v>1384</v>
      </c>
      <c r="P346" s="7" t="s">
        <v>2439</v>
      </c>
      <c r="Q346" s="82"/>
      <c r="R346" s="82" t="str">
        <f>IF(db[[#This Row],[QTY/ CTN]]="","",SUBSTITUTE(SUBSTITUTE(SUBSTITUTE(db[[#This Row],[QTY/ CTN]]," ","_",2),"(",""),")","")&amp;"_")</f>
        <v>48 PCS_</v>
      </c>
      <c r="S346" s="82">
        <f>IF(db[[#This Row],[H_QTY/ CTN]]="","",SEARCH("_",db[[#This Row],[H_QTY/ CTN]]))</f>
        <v>7</v>
      </c>
      <c r="T346" s="82">
        <f>IF(db[[#This Row],[H_QTY/ CTN]]="","",LEN(db[[#This Row],[H_QTY/ CTN]]))</f>
        <v>7</v>
      </c>
      <c r="U346" s="85" t="str">
        <f>IF(db[[#This Row],[H_QTY/ CTN]]="","",LEFT(db[[#This Row],[H_QTY/ CTN]],db[[#This Row],[H_1]]-1))</f>
        <v>48 PCS</v>
      </c>
      <c r="V346" s="85" t="str">
        <f>IF(NOT(db[[#This Row],[H_1]]=db[[#This Row],[H_2]]),MID(db[[#This Row],[H_QTY/ CTN]],db[[#This Row],[H_1]]+1,db[[#This Row],[H_2]]-db[[#This Row],[H_1]]-1),"")</f>
        <v/>
      </c>
      <c r="W346" s="40" t="str">
        <f>IF(db[[#This Row],[QTY/ CTN B]]="","",LEFT(db[[#This Row],[QTY/ CTN B]],SEARCH(" ",db[[#This Row],[QTY/ CTN B]],1)-1))</f>
        <v>48</v>
      </c>
      <c r="X346" s="40" t="str">
        <f>IF(db[[#This Row],[QTY/ CTN B]]="","",RIGHT(db[[#This Row],[QTY/ CTN B]],LEN(db[[#This Row],[QTY/ CTN B]])-SEARCH(" ",db[[#This Row],[QTY/ CTN B]],1)))</f>
        <v>PCS</v>
      </c>
      <c r="Y346" s="40" t="str">
        <f>IF(db[[#This Row],[QTY/ CTN TG]]="",IF(db[[#This Row],[STN TG]]="","",12),LEFT(db[[#This Row],[QTY/ CTN TG]],SEARCH(" ",db[[#This Row],[QTY/ CTN TG]],1)-1))</f>
        <v/>
      </c>
      <c r="Z3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6" s="40" t="str">
        <f>IF(db[[#This Row],[STN K]]="","",IF(db[[#This Row],[STN TG]]="LSN",12,""))</f>
        <v/>
      </c>
      <c r="AB346" s="40" t="str">
        <f>IF(db[[#This Row],[STN TG]]="LSN","PCS","")</f>
        <v/>
      </c>
      <c r="AC346" s="40">
        <f>db[[#This Row],[QTY B]]*IF(db[[#This Row],[QTY TG]]="",1,db[[#This Row],[QTY TG]])*IF(db[[#This Row],[QTY K]]="",1,db[[#This Row],[QTY K]])</f>
        <v>48</v>
      </c>
      <c r="AD346" s="40" t="str">
        <f>IF(db[[#This Row],[STN K]]="",IF(db[[#This Row],[STN TG]]="",db[[#This Row],[STN B]],db[[#This Row],[STN TG]]),db[[#This Row],[STN K]])</f>
        <v>PCS</v>
      </c>
      <c r="AE346" s="40"/>
    </row>
    <row r="347" spans="1:31" ht="16.5" customHeight="1" x14ac:dyDescent="0.25">
      <c r="A347" s="90">
        <f t="shared" si="5"/>
        <v>346</v>
      </c>
      <c r="B347" s="91" t="str">
        <f>LOWER(SUBSTITUTE(SUBSTITUTE(SUBSTITUTE(SUBSTITUTE(SUBSTITUTE(SUBSTITUTE(SUBSTITUTE(SUBSTITUTE(db[[#This Row],[NB BM]]," ",),".",""),"-",""),"(",""),")",""),"/",""),"""",""),"+",""))</f>
        <v>bnb5gastap2602t</v>
      </c>
      <c r="C347" s="91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D347" s="91" t="str">
        <f>LOWER(SUBSTITUTE(SUBSTITUTE(SUBSTITUTE(SUBSTITUTE(SUBSTITUTE(SUBSTITUTE(SUBSTITUTE(SUBSTITUTE(SUBSTITUTE(db[[#This Row],[NB PAJAK]]," ",""),"-",""),"(",""),")",""),".",""),",",""),"/",""),"""",""),"+",""))</f>
        <v/>
      </c>
      <c r="E347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bnb5gastap2602t48pcsuntana</v>
      </c>
      <c r="F347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bindernotegastab5p2602t48pcs</v>
      </c>
      <c r="G347" s="9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bindernotegastab5p2602tuntana</v>
      </c>
      <c r="H347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bindernotegastab5p2602t48pcsuntana</v>
      </c>
      <c r="I347" s="60" t="s">
        <v>6557</v>
      </c>
      <c r="J347" s="60" t="s">
        <v>3137</v>
      </c>
      <c r="K347" s="61"/>
      <c r="L347" s="60" t="s">
        <v>1336</v>
      </c>
      <c r="M347" s="92" t="e">
        <f>IF(db[[#This Row],[NB NOTA_C]]="","",COUNTIF([2]!B_MSK[concat],db[[#This Row],[NB NOTA_C]]))</f>
        <v>#REF!</v>
      </c>
      <c r="N347" s="93" t="s">
        <v>1352</v>
      </c>
      <c r="O347" s="93" t="s">
        <v>1384</v>
      </c>
      <c r="P347" s="60" t="s">
        <v>6063</v>
      </c>
      <c r="Q347" s="91"/>
      <c r="R347" s="91" t="str">
        <f>IF(db[[#This Row],[QTY/ CTN]]="","",SUBSTITUTE(SUBSTITUTE(SUBSTITUTE(db[[#This Row],[QTY/ CTN]]," ","_",2),"(",""),")","")&amp;"_")</f>
        <v>48 PCS_</v>
      </c>
      <c r="S347" s="91">
        <f>IF(db[[#This Row],[H_QTY/ CTN]]="","",SEARCH("_",db[[#This Row],[H_QTY/ CTN]]))</f>
        <v>7</v>
      </c>
      <c r="T347" s="91">
        <f>IF(db[[#This Row],[H_QTY/ CTN]]="","",LEN(db[[#This Row],[H_QTY/ CTN]]))</f>
        <v>7</v>
      </c>
      <c r="U347" s="90" t="str">
        <f>IF(db[[#This Row],[H_QTY/ CTN]]="","",LEFT(db[[#This Row],[H_QTY/ CTN]],db[[#This Row],[H_1]]-1))</f>
        <v>48 PCS</v>
      </c>
      <c r="V347" s="90" t="str">
        <f>IF(NOT(db[[#This Row],[H_1]]=db[[#This Row],[H_2]]),MID(db[[#This Row],[H_QTY/ CTN]],db[[#This Row],[H_1]]+1,db[[#This Row],[H_2]]-db[[#This Row],[H_1]]-1),"")</f>
        <v/>
      </c>
      <c r="W347" s="90" t="str">
        <f>IF(db[[#This Row],[QTY/ CTN B]]="","",LEFT(db[[#This Row],[QTY/ CTN B]],SEARCH(" ",db[[#This Row],[QTY/ CTN B]],1)-1))</f>
        <v>48</v>
      </c>
      <c r="X347" s="90" t="str">
        <f>IF(db[[#This Row],[QTY/ CTN B]]="","",RIGHT(db[[#This Row],[QTY/ CTN B]],LEN(db[[#This Row],[QTY/ CTN B]])-SEARCH(" ",db[[#This Row],[QTY/ CTN B]],1)))</f>
        <v>PCS</v>
      </c>
      <c r="Y347" s="90" t="str">
        <f>IF(db[[#This Row],[QTY/ CTN TG]]="",IF(db[[#This Row],[STN TG]]="","",12),LEFT(db[[#This Row],[QTY/ CTN TG]],SEARCH(" ",db[[#This Row],[QTY/ CTN TG]],1)-1))</f>
        <v/>
      </c>
      <c r="Z347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7" s="90" t="str">
        <f>IF(db[[#This Row],[STN K]]="","",IF(db[[#This Row],[STN TG]]="LSN",12,""))</f>
        <v/>
      </c>
      <c r="AB347" s="90" t="str">
        <f>IF(db[[#This Row],[STN TG]]="LSN","PCS","")</f>
        <v/>
      </c>
      <c r="AC347" s="90">
        <f>db[[#This Row],[QTY B]]*IF(db[[#This Row],[QTY TG]]="",1,db[[#This Row],[QTY TG]])*IF(db[[#This Row],[QTY K]]="",1,db[[#This Row],[QTY K]])</f>
        <v>48</v>
      </c>
      <c r="AD347" s="90" t="str">
        <f>IF(db[[#This Row],[STN K]]="",IF(db[[#This Row],[STN TG]]="",db[[#This Row],[STN B]],db[[#This Row],[STN TG]]),db[[#This Row],[STN K]])</f>
        <v>PCS</v>
      </c>
      <c r="AE347" s="90"/>
    </row>
    <row r="348" spans="1:31" ht="16.5" customHeight="1" x14ac:dyDescent="0.25">
      <c r="A348" s="90">
        <f t="shared" si="5"/>
        <v>347</v>
      </c>
      <c r="B348" s="105" t="str">
        <f>LOWER(SUBSTITUTE(SUBSTITUTE(SUBSTITUTE(SUBSTITUTE(SUBSTITUTE(SUBSTITUTE(SUBSTITUTE(SUBSTITUTE(db[[#This Row],[NB BM]]," ",),".",""),"-",""),"(",""),")",""),"/",""),"""",""),"+",""))</f>
        <v>bnb5gastaun1909university</v>
      </c>
      <c r="C348" s="105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D348" s="105" t="str">
        <f>LOWER(SUBSTITUTE(SUBSTITUTE(SUBSTITUTE(SUBSTITUTE(SUBSTITUTE(SUBSTITUTE(SUBSTITUTE(SUBSTITUTE(SUBSTITUTE(db[[#This Row],[NB PAJAK]]," ",""),"-",""),"(",""),")",""),".",""),",",""),"/",""),"""",""),"+",""))</f>
        <v/>
      </c>
      <c r="E348" s="10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bnb5gastaun1909university96pcsuntana</v>
      </c>
      <c r="F348" s="10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bindernotegastab5un1909university96pcs</v>
      </c>
      <c r="G348" s="10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bindernotegastab5un1909universityuntana</v>
      </c>
      <c r="H348" s="10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bindernotegastab5un1909university96pcsuntana</v>
      </c>
      <c r="I348" s="64" t="s">
        <v>6567</v>
      </c>
      <c r="J348" s="64" t="s">
        <v>6568</v>
      </c>
      <c r="K348" s="61"/>
      <c r="L348" s="60" t="s">
        <v>1336</v>
      </c>
      <c r="M348" s="92" t="e">
        <f>IF(db[[#This Row],[NB NOTA_C]]="","",COUNTIF([2]!B_MSK[concat],db[[#This Row],[NB NOTA_C]]))</f>
        <v>#REF!</v>
      </c>
      <c r="N348" s="93" t="s">
        <v>1352</v>
      </c>
      <c r="O348" s="93" t="s">
        <v>1388</v>
      </c>
      <c r="P348" s="60" t="s">
        <v>6063</v>
      </c>
      <c r="Q348" s="91"/>
      <c r="R348" s="91" t="str">
        <f>IF(db[[#This Row],[QTY/ CTN]]="","",SUBSTITUTE(SUBSTITUTE(SUBSTITUTE(db[[#This Row],[QTY/ CTN]]," ","_",2),"(",""),")","")&amp;"_")</f>
        <v>96 PCS_</v>
      </c>
      <c r="S348" s="91">
        <f>IF(db[[#This Row],[H_QTY/ CTN]]="","",SEARCH("_",db[[#This Row],[H_QTY/ CTN]]))</f>
        <v>7</v>
      </c>
      <c r="T348" s="91">
        <f>IF(db[[#This Row],[H_QTY/ CTN]]="","",LEN(db[[#This Row],[H_QTY/ CTN]]))</f>
        <v>7</v>
      </c>
      <c r="U348" s="90" t="str">
        <f>IF(db[[#This Row],[H_QTY/ CTN]]="","",LEFT(db[[#This Row],[H_QTY/ CTN]],db[[#This Row],[H_1]]-1))</f>
        <v>96 PCS</v>
      </c>
      <c r="V348" s="90" t="str">
        <f>IF(NOT(db[[#This Row],[H_1]]=db[[#This Row],[H_2]]),MID(db[[#This Row],[H_QTY/ CTN]],db[[#This Row],[H_1]]+1,db[[#This Row],[H_2]]-db[[#This Row],[H_1]]-1),"")</f>
        <v/>
      </c>
      <c r="W348" s="90" t="str">
        <f>IF(db[[#This Row],[QTY/ CTN B]]="","",LEFT(db[[#This Row],[QTY/ CTN B]],SEARCH(" ",db[[#This Row],[QTY/ CTN B]],1)-1))</f>
        <v>96</v>
      </c>
      <c r="X348" s="90" t="str">
        <f>IF(db[[#This Row],[QTY/ CTN B]]="","",RIGHT(db[[#This Row],[QTY/ CTN B]],LEN(db[[#This Row],[QTY/ CTN B]])-SEARCH(" ",db[[#This Row],[QTY/ CTN B]],1)))</f>
        <v>PCS</v>
      </c>
      <c r="Y348" s="90" t="str">
        <f>IF(db[[#This Row],[QTY/ CTN TG]]="",IF(db[[#This Row],[STN TG]]="","",12),LEFT(db[[#This Row],[QTY/ CTN TG]],SEARCH(" ",db[[#This Row],[QTY/ CTN TG]],1)-1))</f>
        <v/>
      </c>
      <c r="Z348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8" s="90" t="str">
        <f>IF(db[[#This Row],[STN K]]="","",IF(db[[#This Row],[STN TG]]="LSN",12,""))</f>
        <v/>
      </c>
      <c r="AB348" s="90" t="str">
        <f>IF(db[[#This Row],[STN TG]]="LSN","PCS","")</f>
        <v/>
      </c>
      <c r="AC348" s="90">
        <f>db[[#This Row],[QTY B]]*IF(db[[#This Row],[QTY TG]]="",1,db[[#This Row],[QTY TG]])*IF(db[[#This Row],[QTY K]]="",1,db[[#This Row],[QTY K]])</f>
        <v>96</v>
      </c>
      <c r="AD348" s="90" t="str">
        <f>IF(db[[#This Row],[STN K]]="",IF(db[[#This Row],[STN TG]]="",db[[#This Row],[STN B]],db[[#This Row],[STN TG]]),db[[#This Row],[STN K]])</f>
        <v>PCS</v>
      </c>
      <c r="AE348" s="90"/>
    </row>
    <row r="349" spans="1:31" ht="16.5" customHeight="1" x14ac:dyDescent="0.25">
      <c r="A349" s="90">
        <f t="shared" si="5"/>
        <v>348</v>
      </c>
      <c r="B349" s="105" t="str">
        <f>LOWER(SUBSTITUTE(SUBSTITUTE(SUBSTITUTE(SUBSTITUTE(SUBSTITUTE(SUBSTITUTE(SUBSTITUTE(SUBSTITUTE(db[[#This Row],[NB BM]]," ",),".",""),"-",""),"(",""),")",""),"/",""),"""",""),"+",""))</f>
        <v>bna5gastahp2006t</v>
      </c>
      <c r="C349" s="105" t="str">
        <f>LOWER(SUBSTITUTE(SUBSTITUTE(SUBSTITUTE(SUBSTITUTE(SUBSTITUTE(SUBSTITUTE(SUBSTITUTE(SUBSTITUTE(SUBSTITUTE(db[[#This Row],[NB NOTA]]," ",),".",""),"-",""),"(",""),")",""),",",""),"/",""),"""",""),"+",""))</f>
        <v>bindernotegastappa5hp2006t</v>
      </c>
      <c r="D349" s="105" t="str">
        <f>LOWER(SUBSTITUTE(SUBSTITUTE(SUBSTITUTE(SUBSTITUTE(SUBSTITUTE(SUBSTITUTE(SUBSTITUTE(SUBSTITUTE(SUBSTITUTE(db[[#This Row],[NB PAJAK]]," ",""),"-",""),"(",""),")",""),".",""),",",""),"/",""),"""",""),"+",""))</f>
        <v/>
      </c>
      <c r="E349" s="10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bna5gastahp2006t72pcsuntana</v>
      </c>
      <c r="F349" s="10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bindernotegastappa5hp2006t72pcs</v>
      </c>
      <c r="G349" s="10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bindernotegastappa5hp2006tuntana</v>
      </c>
      <c r="H349" s="10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bindernotegastappa5hp2006t72pcsuntana</v>
      </c>
      <c r="I349" s="64" t="s">
        <v>6549</v>
      </c>
      <c r="J349" s="64" t="s">
        <v>6535</v>
      </c>
      <c r="K349" s="61"/>
      <c r="L349" s="60" t="s">
        <v>1336</v>
      </c>
      <c r="M349" s="92" t="e">
        <f>IF(db[[#This Row],[NB NOTA_C]]="","",COUNTIF([2]!B_MSK[concat],db[[#This Row],[NB NOTA_C]]))</f>
        <v>#REF!</v>
      </c>
      <c r="N349" s="93" t="s">
        <v>1352</v>
      </c>
      <c r="O349" s="93" t="s">
        <v>1390</v>
      </c>
      <c r="P349" s="60" t="s">
        <v>6063</v>
      </c>
      <c r="Q349" s="91"/>
      <c r="R349" s="91" t="str">
        <f>IF(db[[#This Row],[QTY/ CTN]]="","",SUBSTITUTE(SUBSTITUTE(SUBSTITUTE(db[[#This Row],[QTY/ CTN]]," ","_",2),"(",""),")","")&amp;"_")</f>
        <v>72 PCS_</v>
      </c>
      <c r="S349" s="91">
        <f>IF(db[[#This Row],[H_QTY/ CTN]]="","",SEARCH("_",db[[#This Row],[H_QTY/ CTN]]))</f>
        <v>7</v>
      </c>
      <c r="T349" s="91">
        <f>IF(db[[#This Row],[H_QTY/ CTN]]="","",LEN(db[[#This Row],[H_QTY/ CTN]]))</f>
        <v>7</v>
      </c>
      <c r="U349" s="90" t="str">
        <f>IF(db[[#This Row],[H_QTY/ CTN]]="","",LEFT(db[[#This Row],[H_QTY/ CTN]],db[[#This Row],[H_1]]-1))</f>
        <v>72 PCS</v>
      </c>
      <c r="V349" s="90" t="str">
        <f>IF(NOT(db[[#This Row],[H_1]]=db[[#This Row],[H_2]]),MID(db[[#This Row],[H_QTY/ CTN]],db[[#This Row],[H_1]]+1,db[[#This Row],[H_2]]-db[[#This Row],[H_1]]-1),"")</f>
        <v/>
      </c>
      <c r="W349" s="90" t="str">
        <f>IF(db[[#This Row],[QTY/ CTN B]]="","",LEFT(db[[#This Row],[QTY/ CTN B]],SEARCH(" ",db[[#This Row],[QTY/ CTN B]],1)-1))</f>
        <v>72</v>
      </c>
      <c r="X349" s="90" t="str">
        <f>IF(db[[#This Row],[QTY/ CTN B]]="","",RIGHT(db[[#This Row],[QTY/ CTN B]],LEN(db[[#This Row],[QTY/ CTN B]])-SEARCH(" ",db[[#This Row],[QTY/ CTN B]],1)))</f>
        <v>PCS</v>
      </c>
      <c r="Y349" s="90" t="str">
        <f>IF(db[[#This Row],[QTY/ CTN TG]]="",IF(db[[#This Row],[STN TG]]="","",12),LEFT(db[[#This Row],[QTY/ CTN TG]],SEARCH(" ",db[[#This Row],[QTY/ CTN TG]],1)-1))</f>
        <v/>
      </c>
      <c r="Z349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49" s="90" t="str">
        <f>IF(db[[#This Row],[STN K]]="","",IF(db[[#This Row],[STN TG]]="LSN",12,""))</f>
        <v/>
      </c>
      <c r="AB349" s="90" t="str">
        <f>IF(db[[#This Row],[STN TG]]="LSN","PCS","")</f>
        <v/>
      </c>
      <c r="AC349" s="90">
        <f>db[[#This Row],[QTY B]]*IF(db[[#This Row],[QTY TG]]="",1,db[[#This Row],[QTY TG]])*IF(db[[#This Row],[QTY K]]="",1,db[[#This Row],[QTY K]])</f>
        <v>72</v>
      </c>
      <c r="AD349" s="90" t="str">
        <f>IF(db[[#This Row],[STN K]]="",IF(db[[#This Row],[STN TG]]="",db[[#This Row],[STN B]],db[[#This Row],[STN TG]]),db[[#This Row],[STN K]])</f>
        <v>PCS</v>
      </c>
      <c r="AE349" s="90"/>
    </row>
    <row r="350" spans="1:31" ht="16.5" customHeight="1" x14ac:dyDescent="0.25">
      <c r="A350" s="90">
        <f t="shared" si="5"/>
        <v>349</v>
      </c>
      <c r="B350" s="105" t="str">
        <f>LOWER(SUBSTITUTE(SUBSTITUTE(SUBSTITUTE(SUBSTITUTE(SUBSTITUTE(SUBSTITUTE(SUBSTITUTE(SUBSTITUTE(db[[#This Row],[NB BM]]," ",),".",""),"-",""),"(",""),")",""),"/",""),"""",""),"+",""))</f>
        <v>bna5gastahp2007f</v>
      </c>
      <c r="C350" s="105" t="str">
        <f>LOWER(SUBSTITUTE(SUBSTITUTE(SUBSTITUTE(SUBSTITUTE(SUBSTITUTE(SUBSTITUTE(SUBSTITUTE(SUBSTITUTE(SUBSTITUTE(db[[#This Row],[NB NOTA]]," ",),".",""),"-",""),"(",""),")",""),",",""),"/",""),"""",""),"+",""))</f>
        <v>bindernotegastappa5hp2007f</v>
      </c>
      <c r="D350" s="105" t="str">
        <f>LOWER(SUBSTITUTE(SUBSTITUTE(SUBSTITUTE(SUBSTITUTE(SUBSTITUTE(SUBSTITUTE(SUBSTITUTE(SUBSTITUTE(SUBSTITUTE(db[[#This Row],[NB PAJAK]]," ",""),"-",""),"(",""),")",""),".",""),",",""),"/",""),"""",""),"+",""))</f>
        <v/>
      </c>
      <c r="E350" s="10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bna5gastahp2007f72pcsuntana</v>
      </c>
      <c r="F350" s="10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bindernotegastappa5hp2007f72pcs</v>
      </c>
      <c r="G350" s="10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bindernotegastappa5hp2007funtana</v>
      </c>
      <c r="H350" s="10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bindernotegastappa5hp2007f72pcsuntana</v>
      </c>
      <c r="I350" s="64" t="s">
        <v>6550</v>
      </c>
      <c r="J350" s="64" t="s">
        <v>6536</v>
      </c>
      <c r="K350" s="61"/>
      <c r="L350" s="60" t="s">
        <v>1336</v>
      </c>
      <c r="M350" s="92" t="e">
        <f>IF(db[[#This Row],[NB NOTA_C]]="","",COUNTIF([2]!B_MSK[concat],db[[#This Row],[NB NOTA_C]]))</f>
        <v>#REF!</v>
      </c>
      <c r="N350" s="93" t="s">
        <v>1352</v>
      </c>
      <c r="O350" s="93" t="s">
        <v>1390</v>
      </c>
      <c r="P350" s="60" t="s">
        <v>6063</v>
      </c>
      <c r="Q350" s="91"/>
      <c r="R350" s="91" t="str">
        <f>IF(db[[#This Row],[QTY/ CTN]]="","",SUBSTITUTE(SUBSTITUTE(SUBSTITUTE(db[[#This Row],[QTY/ CTN]]," ","_",2),"(",""),")","")&amp;"_")</f>
        <v>72 PCS_</v>
      </c>
      <c r="S350" s="91">
        <f>IF(db[[#This Row],[H_QTY/ CTN]]="","",SEARCH("_",db[[#This Row],[H_QTY/ CTN]]))</f>
        <v>7</v>
      </c>
      <c r="T350" s="91">
        <f>IF(db[[#This Row],[H_QTY/ CTN]]="","",LEN(db[[#This Row],[H_QTY/ CTN]]))</f>
        <v>7</v>
      </c>
      <c r="U350" s="90" t="str">
        <f>IF(db[[#This Row],[H_QTY/ CTN]]="","",LEFT(db[[#This Row],[H_QTY/ CTN]],db[[#This Row],[H_1]]-1))</f>
        <v>72 PCS</v>
      </c>
      <c r="V350" s="90" t="str">
        <f>IF(NOT(db[[#This Row],[H_1]]=db[[#This Row],[H_2]]),MID(db[[#This Row],[H_QTY/ CTN]],db[[#This Row],[H_1]]+1,db[[#This Row],[H_2]]-db[[#This Row],[H_1]]-1),"")</f>
        <v/>
      </c>
      <c r="W350" s="90" t="str">
        <f>IF(db[[#This Row],[QTY/ CTN B]]="","",LEFT(db[[#This Row],[QTY/ CTN B]],SEARCH(" ",db[[#This Row],[QTY/ CTN B]],1)-1))</f>
        <v>72</v>
      </c>
      <c r="X350" s="90" t="str">
        <f>IF(db[[#This Row],[QTY/ CTN B]]="","",RIGHT(db[[#This Row],[QTY/ CTN B]],LEN(db[[#This Row],[QTY/ CTN B]])-SEARCH(" ",db[[#This Row],[QTY/ CTN B]],1)))</f>
        <v>PCS</v>
      </c>
      <c r="Y350" s="90" t="str">
        <f>IF(db[[#This Row],[QTY/ CTN TG]]="",IF(db[[#This Row],[STN TG]]="","",12),LEFT(db[[#This Row],[QTY/ CTN TG]],SEARCH(" ",db[[#This Row],[QTY/ CTN TG]],1)-1))</f>
        <v/>
      </c>
      <c r="Z350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0" s="90" t="str">
        <f>IF(db[[#This Row],[STN K]]="","",IF(db[[#This Row],[STN TG]]="LSN",12,""))</f>
        <v/>
      </c>
      <c r="AB350" s="90" t="str">
        <f>IF(db[[#This Row],[STN TG]]="LSN","PCS","")</f>
        <v/>
      </c>
      <c r="AC350" s="90">
        <f>db[[#This Row],[QTY B]]*IF(db[[#This Row],[QTY TG]]="",1,db[[#This Row],[QTY TG]])*IF(db[[#This Row],[QTY K]]="",1,db[[#This Row],[QTY K]])</f>
        <v>72</v>
      </c>
      <c r="AD350" s="90" t="str">
        <f>IF(db[[#This Row],[STN K]]="",IF(db[[#This Row],[STN TG]]="",db[[#This Row],[STN B]],db[[#This Row],[STN TG]]),db[[#This Row],[STN K]])</f>
        <v>PCS</v>
      </c>
      <c r="AE350" s="90"/>
    </row>
    <row r="351" spans="1:31" ht="16.5" customHeight="1" x14ac:dyDescent="0.25">
      <c r="A351" s="90">
        <f t="shared" si="5"/>
        <v>350</v>
      </c>
      <c r="B351" s="91" t="str">
        <f>LOWER(SUBSTITUTE(SUBSTITUTE(SUBSTITUTE(SUBSTITUTE(SUBSTITUTE(SUBSTITUTE(SUBSTITUTE(SUBSTITUTE(db[[#This Row],[NB BM]]," ",),".",""),"-",""),"(",""),")",""),"/",""),"""",""),"+",""))</f>
        <v>bna5gastahp2009t</v>
      </c>
      <c r="C351" s="91" t="str">
        <f>LOWER(SUBSTITUTE(SUBSTITUTE(SUBSTITUTE(SUBSTITUTE(SUBSTITUTE(SUBSTITUTE(SUBSTITUTE(SUBSTITUTE(SUBSTITUTE(db[[#This Row],[NB NOTA]]," ",),".",""),"-",""),"(",""),")",""),",",""),"/",""),"""",""),"+",""))</f>
        <v>bindernotegastappa5hp2009t</v>
      </c>
      <c r="D351" s="91" t="str">
        <f>LOWER(SUBSTITUTE(SUBSTITUTE(SUBSTITUTE(SUBSTITUTE(SUBSTITUTE(SUBSTITUTE(SUBSTITUTE(SUBSTITUTE(SUBSTITUTE(db[[#This Row],[NB PAJAK]]," ",""),"-",""),"(",""),")",""),".",""),",",""),"/",""),"""",""),"+",""))</f>
        <v/>
      </c>
      <c r="E351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bna5gastahp2009t72pcsuntana</v>
      </c>
      <c r="F351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bindernotegastappa5hp2009t72pcs</v>
      </c>
      <c r="G351" s="9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bindernotegastappa5hp2009tuntana</v>
      </c>
      <c r="H351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bindernotegastappa5hp2009t72pcsuntana</v>
      </c>
      <c r="I351" s="60" t="s">
        <v>6569</v>
      </c>
      <c r="J351" s="60" t="s">
        <v>6538</v>
      </c>
      <c r="K351" s="61"/>
      <c r="L351" s="60" t="s">
        <v>1336</v>
      </c>
      <c r="M351" s="92" t="e">
        <f>IF(db[[#This Row],[NB NOTA_C]]="","",COUNTIF([2]!B_MSK[concat],db[[#This Row],[NB NOTA_C]]))</f>
        <v>#REF!</v>
      </c>
      <c r="N351" s="93" t="s">
        <v>1352</v>
      </c>
      <c r="O351" s="93" t="s">
        <v>1390</v>
      </c>
      <c r="P351" s="60" t="s">
        <v>6063</v>
      </c>
      <c r="Q351" s="91"/>
      <c r="R351" s="91" t="str">
        <f>IF(db[[#This Row],[QTY/ CTN]]="","",SUBSTITUTE(SUBSTITUTE(SUBSTITUTE(db[[#This Row],[QTY/ CTN]]," ","_",2),"(",""),")","")&amp;"_")</f>
        <v>72 PCS_</v>
      </c>
      <c r="S351" s="91">
        <f>IF(db[[#This Row],[H_QTY/ CTN]]="","",SEARCH("_",db[[#This Row],[H_QTY/ CTN]]))</f>
        <v>7</v>
      </c>
      <c r="T351" s="91">
        <f>IF(db[[#This Row],[H_QTY/ CTN]]="","",LEN(db[[#This Row],[H_QTY/ CTN]]))</f>
        <v>7</v>
      </c>
      <c r="U351" s="90" t="str">
        <f>IF(db[[#This Row],[H_QTY/ CTN]]="","",LEFT(db[[#This Row],[H_QTY/ CTN]],db[[#This Row],[H_1]]-1))</f>
        <v>72 PCS</v>
      </c>
      <c r="V351" s="90" t="str">
        <f>IF(NOT(db[[#This Row],[H_1]]=db[[#This Row],[H_2]]),MID(db[[#This Row],[H_QTY/ CTN]],db[[#This Row],[H_1]]+1,db[[#This Row],[H_2]]-db[[#This Row],[H_1]]-1),"")</f>
        <v/>
      </c>
      <c r="W351" s="90" t="str">
        <f>IF(db[[#This Row],[QTY/ CTN B]]="","",LEFT(db[[#This Row],[QTY/ CTN B]],SEARCH(" ",db[[#This Row],[QTY/ CTN B]],1)-1))</f>
        <v>72</v>
      </c>
      <c r="X351" s="90" t="str">
        <f>IF(db[[#This Row],[QTY/ CTN B]]="","",RIGHT(db[[#This Row],[QTY/ CTN B]],LEN(db[[#This Row],[QTY/ CTN B]])-SEARCH(" ",db[[#This Row],[QTY/ CTN B]],1)))</f>
        <v>PCS</v>
      </c>
      <c r="Y351" s="90" t="str">
        <f>IF(db[[#This Row],[QTY/ CTN TG]]="",IF(db[[#This Row],[STN TG]]="","",12),LEFT(db[[#This Row],[QTY/ CTN TG]],SEARCH(" ",db[[#This Row],[QTY/ CTN TG]],1)-1))</f>
        <v/>
      </c>
      <c r="Z351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1" s="90" t="str">
        <f>IF(db[[#This Row],[STN K]]="","",IF(db[[#This Row],[STN TG]]="LSN",12,""))</f>
        <v/>
      </c>
      <c r="AB351" s="90" t="str">
        <f>IF(db[[#This Row],[STN TG]]="LSN","PCS","")</f>
        <v/>
      </c>
      <c r="AC351" s="90">
        <f>db[[#This Row],[QTY B]]*IF(db[[#This Row],[QTY TG]]="",1,db[[#This Row],[QTY TG]])*IF(db[[#This Row],[QTY K]]="",1,db[[#This Row],[QTY K]])</f>
        <v>72</v>
      </c>
      <c r="AD351" s="90" t="str">
        <f>IF(db[[#This Row],[STN K]]="",IF(db[[#This Row],[STN TG]]="",db[[#This Row],[STN B]],db[[#This Row],[STN TG]]),db[[#This Row],[STN K]])</f>
        <v>PCS</v>
      </c>
      <c r="AE351" s="90"/>
    </row>
    <row r="352" spans="1:31" ht="16.5" customHeight="1" x14ac:dyDescent="0.25">
      <c r="A352" s="90">
        <f t="shared" si="5"/>
        <v>351</v>
      </c>
      <c r="B352" s="91" t="str">
        <f>LOWER(SUBSTITUTE(SUBSTITUTE(SUBSTITUTE(SUBSTITUTE(SUBSTITUTE(SUBSTITUTE(SUBSTITUTE(SUBSTITUTE(db[[#This Row],[NB BM]]," ",),".",""),"-",""),"(",""),")",""),"/",""),"""",""),"+",""))</f>
        <v>bnb5gastaslipbt65batik</v>
      </c>
      <c r="C352" s="91" t="str">
        <f>LOWER(SUBSTITUTE(SUBSTITUTE(SUBSTITUTE(SUBSTITUTE(SUBSTITUTE(SUBSTITUTE(SUBSTITUTE(SUBSTITUTE(SUBSTITUTE(db[[#This Row],[NB NOTA]]," ",),".",""),"-",""),"(",""),")",""),",",""),"/",""),"""",""),"+",""))</f>
        <v>bindernotegastaslipb5bt65batik</v>
      </c>
      <c r="D352" s="91" t="str">
        <f>LOWER(SUBSTITUTE(SUBSTITUTE(SUBSTITUTE(SUBSTITUTE(SUBSTITUTE(SUBSTITUTE(SUBSTITUTE(SUBSTITUTE(SUBSTITUTE(db[[#This Row],[NB PAJAK]]," ",""),"-",""),"(",""),")",""),".",""),",",""),"/",""),"""",""),"+",""))</f>
        <v/>
      </c>
      <c r="E352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bnb5gastaslipbt65batik96pcsuntana</v>
      </c>
      <c r="F352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bindernotegastaslipb5bt65batik96pcs</v>
      </c>
      <c r="G352" s="9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bindernotegastaslipb5bt65batikuntana</v>
      </c>
      <c r="H352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bindernotegastaslipb5bt65batik96pcsuntana</v>
      </c>
      <c r="I352" s="60" t="s">
        <v>6548</v>
      </c>
      <c r="J352" s="60" t="s">
        <v>6534</v>
      </c>
      <c r="K352" s="61"/>
      <c r="L352" s="60" t="s">
        <v>1336</v>
      </c>
      <c r="M352" s="92" t="e">
        <f>IF(db[[#This Row],[NB NOTA_C]]="","",COUNTIF([2]!B_MSK[concat],db[[#This Row],[NB NOTA_C]]))</f>
        <v>#REF!</v>
      </c>
      <c r="N352" s="93" t="s">
        <v>1352</v>
      </c>
      <c r="O352" s="93" t="s">
        <v>1388</v>
      </c>
      <c r="P352" s="60" t="s">
        <v>6063</v>
      </c>
      <c r="Q352" s="91"/>
      <c r="R352" s="91" t="str">
        <f>IF(db[[#This Row],[QTY/ CTN]]="","",SUBSTITUTE(SUBSTITUTE(SUBSTITUTE(db[[#This Row],[QTY/ CTN]]," ","_",2),"(",""),")","")&amp;"_")</f>
        <v>96 PCS_</v>
      </c>
      <c r="S352" s="91">
        <f>IF(db[[#This Row],[H_QTY/ CTN]]="","",SEARCH("_",db[[#This Row],[H_QTY/ CTN]]))</f>
        <v>7</v>
      </c>
      <c r="T352" s="91">
        <f>IF(db[[#This Row],[H_QTY/ CTN]]="","",LEN(db[[#This Row],[H_QTY/ CTN]]))</f>
        <v>7</v>
      </c>
      <c r="U352" s="90" t="str">
        <f>IF(db[[#This Row],[H_QTY/ CTN]]="","",LEFT(db[[#This Row],[H_QTY/ CTN]],db[[#This Row],[H_1]]-1))</f>
        <v>96 PCS</v>
      </c>
      <c r="V352" s="90" t="str">
        <f>IF(NOT(db[[#This Row],[H_1]]=db[[#This Row],[H_2]]),MID(db[[#This Row],[H_QTY/ CTN]],db[[#This Row],[H_1]]+1,db[[#This Row],[H_2]]-db[[#This Row],[H_1]]-1),"")</f>
        <v/>
      </c>
      <c r="W352" s="90" t="str">
        <f>IF(db[[#This Row],[QTY/ CTN B]]="","",LEFT(db[[#This Row],[QTY/ CTN B]],SEARCH(" ",db[[#This Row],[QTY/ CTN B]],1)-1))</f>
        <v>96</v>
      </c>
      <c r="X352" s="90" t="str">
        <f>IF(db[[#This Row],[QTY/ CTN B]]="","",RIGHT(db[[#This Row],[QTY/ CTN B]],LEN(db[[#This Row],[QTY/ CTN B]])-SEARCH(" ",db[[#This Row],[QTY/ CTN B]],1)))</f>
        <v>PCS</v>
      </c>
      <c r="Y352" s="90" t="str">
        <f>IF(db[[#This Row],[QTY/ CTN TG]]="",IF(db[[#This Row],[STN TG]]="","",12),LEFT(db[[#This Row],[QTY/ CTN TG]],SEARCH(" ",db[[#This Row],[QTY/ CTN TG]],1)-1))</f>
        <v/>
      </c>
      <c r="Z352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2" s="90" t="str">
        <f>IF(db[[#This Row],[STN K]]="","",IF(db[[#This Row],[STN TG]]="LSN",12,""))</f>
        <v/>
      </c>
      <c r="AB352" s="90" t="str">
        <f>IF(db[[#This Row],[STN TG]]="LSN","PCS","")</f>
        <v/>
      </c>
      <c r="AC352" s="90">
        <f>db[[#This Row],[QTY B]]*IF(db[[#This Row],[QTY TG]]="",1,db[[#This Row],[QTY TG]])*IF(db[[#This Row],[QTY K]]="",1,db[[#This Row],[QTY K]])</f>
        <v>96</v>
      </c>
      <c r="AD352" s="90" t="str">
        <f>IF(db[[#This Row],[STN K]]="",IF(db[[#This Row],[STN TG]]="",db[[#This Row],[STN B]],db[[#This Row],[STN TG]]),db[[#This Row],[STN K]])</f>
        <v>PCS</v>
      </c>
      <c r="AE352" s="90"/>
    </row>
    <row r="353" spans="1:31" ht="16.5" customHeight="1" x14ac:dyDescent="0.25">
      <c r="A353" s="40">
        <f t="shared" si="5"/>
        <v>352</v>
      </c>
      <c r="B353" s="5" t="str">
        <f>LOWER(SUBSTITUTE(SUBSTITUTE(SUBSTITUTE(SUBSTITUTE(SUBSTITUTE(SUBSTITUTE(SUBSTITUTE(SUBSTITUTE(db[[#This Row],[NB BM]]," ",),".",""),"-",""),"(",""),")",""),"/",""),"""",""),"+",""))</f>
        <v>bnotekancinga5jahit</v>
      </c>
      <c r="C353" s="5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D353" s="5" t="str">
        <f>LOWER(SUBSTITUTE(SUBSTITUTE(SUBSTITUTE(SUBSTITUTE(SUBSTITUTE(SUBSTITUTE(SUBSTITUTE(SUBSTITUTE(SUBSTITUTE(db[[#This Row],[NB PAJAK]]," ",""),"-",""),"(",""),")",""),".",""),",",""),"/",""),"""",""),"+",""))</f>
        <v/>
      </c>
      <c r="E3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bnotekancinga5jahit36pcsuntana</v>
      </c>
      <c r="F3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bindernotekanca5jahit36pcs</v>
      </c>
      <c r="G353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bindernotekanca5jahituntana</v>
      </c>
      <c r="H3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bindernotekanca5jahit36pcsuntana</v>
      </c>
      <c r="I353" s="2" t="s">
        <v>4080</v>
      </c>
      <c r="J353" s="2" t="s">
        <v>4079</v>
      </c>
      <c r="K353" s="14"/>
      <c r="L353" s="2" t="s">
        <v>1336</v>
      </c>
      <c r="M353" s="33" t="e">
        <f>IF(db[[#This Row],[NB NOTA_C]]="","",COUNTIF([2]!B_MSK[concat],db[[#This Row],[NB NOTA_C]]))</f>
        <v>#REF!</v>
      </c>
      <c r="N353" s="9" t="s">
        <v>1343</v>
      </c>
      <c r="O353" s="5" t="s">
        <v>1541</v>
      </c>
      <c r="P353" s="2" t="s">
        <v>2439</v>
      </c>
      <c r="Q353" s="5"/>
      <c r="R353" s="5" t="str">
        <f>IF(db[[#This Row],[QTY/ CTN]]="","",SUBSTITUTE(SUBSTITUTE(SUBSTITUTE(db[[#This Row],[QTY/ CTN]]," ","_",2),"(",""),")","")&amp;"_")</f>
        <v>36 PCS_</v>
      </c>
      <c r="S353" s="5">
        <f>IF(db[[#This Row],[H_QTY/ CTN]]="","",SEARCH("_",db[[#This Row],[H_QTY/ CTN]]))</f>
        <v>7</v>
      </c>
      <c r="T353" s="5">
        <f>IF(db[[#This Row],[H_QTY/ CTN]]="","",LEN(db[[#This Row],[H_QTY/ CTN]]))</f>
        <v>7</v>
      </c>
      <c r="U353" s="40" t="str">
        <f>IF(db[[#This Row],[H_QTY/ CTN]]="","",LEFT(db[[#This Row],[H_QTY/ CTN]],db[[#This Row],[H_1]]-1))</f>
        <v>36 PCS</v>
      </c>
      <c r="V353" s="40" t="str">
        <f>IF(NOT(db[[#This Row],[H_1]]=db[[#This Row],[H_2]]),MID(db[[#This Row],[H_QTY/ CTN]],db[[#This Row],[H_1]]+1,db[[#This Row],[H_2]]-db[[#This Row],[H_1]]-1),"")</f>
        <v/>
      </c>
      <c r="W353" s="40" t="str">
        <f>IF(db[[#This Row],[QTY/ CTN B]]="","",LEFT(db[[#This Row],[QTY/ CTN B]],SEARCH(" ",db[[#This Row],[QTY/ CTN B]],1)-1))</f>
        <v>36</v>
      </c>
      <c r="X353" s="40" t="str">
        <f>IF(db[[#This Row],[QTY/ CTN B]]="","",RIGHT(db[[#This Row],[QTY/ CTN B]],LEN(db[[#This Row],[QTY/ CTN B]])-SEARCH(" ",db[[#This Row],[QTY/ CTN B]],1)))</f>
        <v>PCS</v>
      </c>
      <c r="Y353" s="40" t="str">
        <f>IF(db[[#This Row],[QTY/ CTN TG]]="",IF(db[[#This Row],[STN TG]]="","",12),LEFT(db[[#This Row],[QTY/ CTN TG]],SEARCH(" ",db[[#This Row],[QTY/ CTN TG]],1)-1))</f>
        <v/>
      </c>
      <c r="Z3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3" s="40" t="str">
        <f>IF(db[[#This Row],[STN K]]="","",IF(db[[#This Row],[STN TG]]="LSN",12,""))</f>
        <v/>
      </c>
      <c r="AB353" s="40" t="str">
        <f>IF(db[[#This Row],[STN TG]]="LSN","PCS","")</f>
        <v/>
      </c>
      <c r="AC353" s="40">
        <f>db[[#This Row],[QTY B]]*IF(db[[#This Row],[QTY TG]]="",1,db[[#This Row],[QTY TG]])*IF(db[[#This Row],[QTY K]]="",1,db[[#This Row],[QTY K]])</f>
        <v>36</v>
      </c>
      <c r="AD353" s="40" t="str">
        <f>IF(db[[#This Row],[STN K]]="",IF(db[[#This Row],[STN TG]]="",db[[#This Row],[STN B]],db[[#This Row],[STN TG]]),db[[#This Row],[STN K]])</f>
        <v>PCS</v>
      </c>
      <c r="AE353" s="40"/>
    </row>
    <row r="354" spans="1:31" ht="16.5" customHeight="1" x14ac:dyDescent="0.25">
      <c r="A354" s="90">
        <f t="shared" si="5"/>
        <v>353</v>
      </c>
      <c r="B354" s="91" t="str">
        <f>LOWER(SUBSTITUTE(SUBSTITUTE(SUBSTITUTE(SUBSTITUTE(SUBSTITUTE(SUBSTITUTE(SUBSTITUTE(SUBSTITUTE(db[[#This Row],[NB BM]]," ",),".",""),"-",""),"(",""),")",""),"/",""),"""",""),"+",""))</f>
        <v>bna5microtopbt36batik</v>
      </c>
      <c r="C354" s="91" t="str">
        <f>LOWER(SUBSTITUTE(SUBSTITUTE(SUBSTITUTE(SUBSTITUTE(SUBSTITUTE(SUBSTITUTE(SUBSTITUTE(SUBSTITUTE(SUBSTITUTE(db[[#This Row],[NB NOTA]]," ",),".",""),"-",""),"(",""),")",""),",",""),"/",""),"""",""),"+",""))</f>
        <v>bindernotemicrotopa5bt36batik</v>
      </c>
      <c r="D354" s="91" t="str">
        <f>LOWER(SUBSTITUTE(SUBSTITUTE(SUBSTITUTE(SUBSTITUTE(SUBSTITUTE(SUBSTITUTE(SUBSTITUTE(SUBSTITUTE(SUBSTITUTE(db[[#This Row],[NB PAJAK]]," ",""),"-",""),"(",""),")",""),".",""),",",""),"/",""),"""",""),"+",""))</f>
        <v/>
      </c>
      <c r="E354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bna5microtopbt36batik120pcsuntana</v>
      </c>
      <c r="F354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bindernotemicrotopa5bt36batik120pcs</v>
      </c>
      <c r="G354" s="9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bindernotemicrotopa5bt36batikuntana</v>
      </c>
      <c r="H354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bindernotemicrotopa5bt36batik120pcsuntana</v>
      </c>
      <c r="I354" s="60" t="s">
        <v>6544</v>
      </c>
      <c r="J354" s="60" t="s">
        <v>6532</v>
      </c>
      <c r="K354" s="61"/>
      <c r="L354" s="60" t="s">
        <v>1336</v>
      </c>
      <c r="M354" s="92" t="e">
        <f>IF(db[[#This Row],[NB NOTA_C]]="","",COUNTIF([2]!B_MSK[concat],db[[#This Row],[NB NOTA_C]]))</f>
        <v>#REF!</v>
      </c>
      <c r="N354" s="93" t="s">
        <v>1352</v>
      </c>
      <c r="O354" s="93" t="s">
        <v>1382</v>
      </c>
      <c r="P354" s="60" t="s">
        <v>6063</v>
      </c>
      <c r="Q354" s="91"/>
      <c r="R354" s="91" t="str">
        <f>IF(db[[#This Row],[QTY/ CTN]]="","",SUBSTITUTE(SUBSTITUTE(SUBSTITUTE(db[[#This Row],[QTY/ CTN]]," ","_",2),"(",""),")","")&amp;"_")</f>
        <v>120 PCS_</v>
      </c>
      <c r="S354" s="91">
        <f>IF(db[[#This Row],[H_QTY/ CTN]]="","",SEARCH("_",db[[#This Row],[H_QTY/ CTN]]))</f>
        <v>8</v>
      </c>
      <c r="T354" s="91">
        <f>IF(db[[#This Row],[H_QTY/ CTN]]="","",LEN(db[[#This Row],[H_QTY/ CTN]]))</f>
        <v>8</v>
      </c>
      <c r="U354" s="90" t="str">
        <f>IF(db[[#This Row],[H_QTY/ CTN]]="","",LEFT(db[[#This Row],[H_QTY/ CTN]],db[[#This Row],[H_1]]-1))</f>
        <v>120 PCS</v>
      </c>
      <c r="V354" s="90" t="str">
        <f>IF(NOT(db[[#This Row],[H_1]]=db[[#This Row],[H_2]]),MID(db[[#This Row],[H_QTY/ CTN]],db[[#This Row],[H_1]]+1,db[[#This Row],[H_2]]-db[[#This Row],[H_1]]-1),"")</f>
        <v/>
      </c>
      <c r="W354" s="90" t="str">
        <f>IF(db[[#This Row],[QTY/ CTN B]]="","",LEFT(db[[#This Row],[QTY/ CTN B]],SEARCH(" ",db[[#This Row],[QTY/ CTN B]],1)-1))</f>
        <v>120</v>
      </c>
      <c r="X354" s="90" t="str">
        <f>IF(db[[#This Row],[QTY/ CTN B]]="","",RIGHT(db[[#This Row],[QTY/ CTN B]],LEN(db[[#This Row],[QTY/ CTN B]])-SEARCH(" ",db[[#This Row],[QTY/ CTN B]],1)))</f>
        <v>PCS</v>
      </c>
      <c r="Y354" s="90" t="str">
        <f>IF(db[[#This Row],[QTY/ CTN TG]]="",IF(db[[#This Row],[STN TG]]="","",12),LEFT(db[[#This Row],[QTY/ CTN TG]],SEARCH(" ",db[[#This Row],[QTY/ CTN TG]],1)-1))</f>
        <v/>
      </c>
      <c r="Z354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4" s="90" t="str">
        <f>IF(db[[#This Row],[STN K]]="","",IF(db[[#This Row],[STN TG]]="LSN",12,""))</f>
        <v/>
      </c>
      <c r="AB354" s="90" t="str">
        <f>IF(db[[#This Row],[STN TG]]="LSN","PCS","")</f>
        <v/>
      </c>
      <c r="AC354" s="90">
        <f>db[[#This Row],[QTY B]]*IF(db[[#This Row],[QTY TG]]="",1,db[[#This Row],[QTY TG]])*IF(db[[#This Row],[QTY K]]="",1,db[[#This Row],[QTY K]])</f>
        <v>120</v>
      </c>
      <c r="AD354" s="90" t="str">
        <f>IF(db[[#This Row],[STN K]]="",IF(db[[#This Row],[STN TG]]="",db[[#This Row],[STN B]],db[[#This Row],[STN TG]]),db[[#This Row],[STN K]])</f>
        <v>PCS</v>
      </c>
      <c r="AE354" s="90"/>
    </row>
    <row r="355" spans="1:31" ht="16.5" customHeight="1" x14ac:dyDescent="0.25">
      <c r="A355" s="40">
        <f t="shared" si="5"/>
        <v>354</v>
      </c>
      <c r="B355" s="82" t="str">
        <f>LOWER(SUBSTITUTE(SUBSTITUTE(SUBSTITUTE(SUBSTITUTE(SUBSTITUTE(SUBSTITUTE(SUBSTITUTE(SUBSTITUTE(db[[#This Row],[NB BM]]," ",),".",""),"-",""),"(",""),")",""),"/",""),"""",""),"+",""))</f>
        <v>bna5microtopca35campus</v>
      </c>
      <c r="C355" s="82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D355" s="82" t="str">
        <f>LOWER(SUBSTITUTE(SUBSTITUTE(SUBSTITUTE(SUBSTITUTE(SUBSTITUTE(SUBSTITUTE(SUBSTITUTE(SUBSTITUTE(SUBSTITUTE(db[[#This Row],[NB PAJAK]]," ",""),"-",""),"(",""),")",""),".",""),",",""),"/",""),"""",""),"+",""))</f>
        <v/>
      </c>
      <c r="E35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bna5microtopca35campus120pcsuntana</v>
      </c>
      <c r="F35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bindernotemicrotopa5ca35campus120pcs</v>
      </c>
      <c r="G355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bindernotemicrotopa5ca35campusuntana</v>
      </c>
      <c r="H35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bindernotemicrotopa5ca35campus120pcsuntana</v>
      </c>
      <c r="I355" s="2" t="s">
        <v>6570</v>
      </c>
      <c r="J355" s="7" t="s">
        <v>3138</v>
      </c>
      <c r="K355" s="15"/>
      <c r="L355" s="2" t="s">
        <v>1336</v>
      </c>
      <c r="M355" s="83" t="e">
        <f>IF(db[[#This Row],[NB NOTA_C]]="","",COUNTIF([2]!B_MSK[concat],db[[#This Row],[NB NOTA_C]]))</f>
        <v>#REF!</v>
      </c>
      <c r="N355" s="84" t="s">
        <v>1352</v>
      </c>
      <c r="O355" s="82" t="s">
        <v>1382</v>
      </c>
      <c r="P355" s="7" t="s">
        <v>2439</v>
      </c>
      <c r="Q355" s="82"/>
      <c r="R355" s="82" t="str">
        <f>IF(db[[#This Row],[QTY/ CTN]]="","",SUBSTITUTE(SUBSTITUTE(SUBSTITUTE(db[[#This Row],[QTY/ CTN]]," ","_",2),"(",""),")","")&amp;"_")</f>
        <v>120 PCS_</v>
      </c>
      <c r="S355" s="82">
        <f>IF(db[[#This Row],[H_QTY/ CTN]]="","",SEARCH("_",db[[#This Row],[H_QTY/ CTN]]))</f>
        <v>8</v>
      </c>
      <c r="T355" s="82">
        <f>IF(db[[#This Row],[H_QTY/ CTN]]="","",LEN(db[[#This Row],[H_QTY/ CTN]]))</f>
        <v>8</v>
      </c>
      <c r="U355" s="85" t="str">
        <f>IF(db[[#This Row],[H_QTY/ CTN]]="","",LEFT(db[[#This Row],[H_QTY/ CTN]],db[[#This Row],[H_1]]-1))</f>
        <v>120 PCS</v>
      </c>
      <c r="V355" s="85" t="str">
        <f>IF(NOT(db[[#This Row],[H_1]]=db[[#This Row],[H_2]]),MID(db[[#This Row],[H_QTY/ CTN]],db[[#This Row],[H_1]]+1,db[[#This Row],[H_2]]-db[[#This Row],[H_1]]-1),"")</f>
        <v/>
      </c>
      <c r="W355" s="40" t="str">
        <f>IF(db[[#This Row],[QTY/ CTN B]]="","",LEFT(db[[#This Row],[QTY/ CTN B]],SEARCH(" ",db[[#This Row],[QTY/ CTN B]],1)-1))</f>
        <v>120</v>
      </c>
      <c r="X355" s="40" t="str">
        <f>IF(db[[#This Row],[QTY/ CTN B]]="","",RIGHT(db[[#This Row],[QTY/ CTN B]],LEN(db[[#This Row],[QTY/ CTN B]])-SEARCH(" ",db[[#This Row],[QTY/ CTN B]],1)))</f>
        <v>PCS</v>
      </c>
      <c r="Y355" s="40" t="str">
        <f>IF(db[[#This Row],[QTY/ CTN TG]]="",IF(db[[#This Row],[STN TG]]="","",12),LEFT(db[[#This Row],[QTY/ CTN TG]],SEARCH(" ",db[[#This Row],[QTY/ CTN TG]],1)-1))</f>
        <v/>
      </c>
      <c r="Z3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5" s="40" t="str">
        <f>IF(db[[#This Row],[STN K]]="","",IF(db[[#This Row],[STN TG]]="LSN",12,""))</f>
        <v/>
      </c>
      <c r="AB355" s="40" t="str">
        <f>IF(db[[#This Row],[STN TG]]="LSN","PCS","")</f>
        <v/>
      </c>
      <c r="AC355" s="40">
        <f>db[[#This Row],[QTY B]]*IF(db[[#This Row],[QTY TG]]="",1,db[[#This Row],[QTY TG]])*IF(db[[#This Row],[QTY K]]="",1,db[[#This Row],[QTY K]])</f>
        <v>120</v>
      </c>
      <c r="AD355" s="40" t="str">
        <f>IF(db[[#This Row],[STN K]]="",IF(db[[#This Row],[STN TG]]="",db[[#This Row],[STN B]],db[[#This Row],[STN TG]]),db[[#This Row],[STN K]])</f>
        <v>PCS</v>
      </c>
      <c r="AE355" s="40"/>
    </row>
    <row r="356" spans="1:31" ht="16.5" customHeight="1" x14ac:dyDescent="0.25">
      <c r="A356" s="40">
        <f t="shared" si="5"/>
        <v>355</v>
      </c>
      <c r="B356" s="82" t="str">
        <f>LOWER(SUBSTITUTE(SUBSTITUTE(SUBSTITUTE(SUBSTITUTE(SUBSTITUTE(SUBSTITUTE(SUBSTITUTE(SUBSTITUTE(db[[#This Row],[NB BM]]," ",),".",""),"-",""),"(",""),")",""),"/",""),"""",""),"+",""))</f>
        <v>bna5microtopcl35college</v>
      </c>
      <c r="C356" s="82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D356" s="82" t="str">
        <f>LOWER(SUBSTITUTE(SUBSTITUTE(SUBSTITUTE(SUBSTITUTE(SUBSTITUTE(SUBSTITUTE(SUBSTITUTE(SUBSTITUTE(SUBSTITUTE(db[[#This Row],[NB PAJAK]]," ",""),"-",""),"(",""),")",""),".",""),",",""),"/",""),"""",""),"+",""))</f>
        <v/>
      </c>
      <c r="E356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bna5microtopcl35college120pcsuntana</v>
      </c>
      <c r="F356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bindernotemicrotopa5cl35college120pcs</v>
      </c>
      <c r="G356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bindernotemicrotopa5cl35collegeuntana</v>
      </c>
      <c r="H356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bindernotemicrotopa5cl35college120pcsuntana</v>
      </c>
      <c r="I356" s="2" t="s">
        <v>6571</v>
      </c>
      <c r="J356" s="7" t="s">
        <v>3139</v>
      </c>
      <c r="K356" s="15"/>
      <c r="L356" s="2" t="s">
        <v>1336</v>
      </c>
      <c r="M356" s="83" t="e">
        <f>IF(db[[#This Row],[NB NOTA_C]]="","",COUNTIF([2]!B_MSK[concat],db[[#This Row],[NB NOTA_C]]))</f>
        <v>#REF!</v>
      </c>
      <c r="N356" s="84" t="s">
        <v>1352</v>
      </c>
      <c r="O356" s="82" t="s">
        <v>1382</v>
      </c>
      <c r="P356" s="7" t="s">
        <v>2439</v>
      </c>
      <c r="Q356" s="82"/>
      <c r="R356" s="82" t="str">
        <f>IF(db[[#This Row],[QTY/ CTN]]="","",SUBSTITUTE(SUBSTITUTE(SUBSTITUTE(db[[#This Row],[QTY/ CTN]]," ","_",2),"(",""),")","")&amp;"_")</f>
        <v>120 PCS_</v>
      </c>
      <c r="S356" s="82">
        <f>IF(db[[#This Row],[H_QTY/ CTN]]="","",SEARCH("_",db[[#This Row],[H_QTY/ CTN]]))</f>
        <v>8</v>
      </c>
      <c r="T356" s="82">
        <f>IF(db[[#This Row],[H_QTY/ CTN]]="","",LEN(db[[#This Row],[H_QTY/ CTN]]))</f>
        <v>8</v>
      </c>
      <c r="U356" s="85" t="str">
        <f>IF(db[[#This Row],[H_QTY/ CTN]]="","",LEFT(db[[#This Row],[H_QTY/ CTN]],db[[#This Row],[H_1]]-1))</f>
        <v>120 PCS</v>
      </c>
      <c r="V356" s="85" t="str">
        <f>IF(NOT(db[[#This Row],[H_1]]=db[[#This Row],[H_2]]),MID(db[[#This Row],[H_QTY/ CTN]],db[[#This Row],[H_1]]+1,db[[#This Row],[H_2]]-db[[#This Row],[H_1]]-1),"")</f>
        <v/>
      </c>
      <c r="W356" s="40" t="str">
        <f>IF(db[[#This Row],[QTY/ CTN B]]="","",LEFT(db[[#This Row],[QTY/ CTN B]],SEARCH(" ",db[[#This Row],[QTY/ CTN B]],1)-1))</f>
        <v>120</v>
      </c>
      <c r="X356" s="40" t="str">
        <f>IF(db[[#This Row],[QTY/ CTN B]]="","",RIGHT(db[[#This Row],[QTY/ CTN B]],LEN(db[[#This Row],[QTY/ CTN B]])-SEARCH(" ",db[[#This Row],[QTY/ CTN B]],1)))</f>
        <v>PCS</v>
      </c>
      <c r="Y356" s="40" t="str">
        <f>IF(db[[#This Row],[QTY/ CTN TG]]="",IF(db[[#This Row],[STN TG]]="","",12),LEFT(db[[#This Row],[QTY/ CTN TG]],SEARCH(" ",db[[#This Row],[QTY/ CTN TG]],1)-1))</f>
        <v/>
      </c>
      <c r="Z3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6" s="40" t="str">
        <f>IF(db[[#This Row],[STN K]]="","",IF(db[[#This Row],[STN TG]]="LSN",12,""))</f>
        <v/>
      </c>
      <c r="AB356" s="40" t="str">
        <f>IF(db[[#This Row],[STN TG]]="LSN","PCS","")</f>
        <v/>
      </c>
      <c r="AC356" s="40">
        <f>db[[#This Row],[QTY B]]*IF(db[[#This Row],[QTY TG]]="",1,db[[#This Row],[QTY TG]])*IF(db[[#This Row],[QTY K]]="",1,db[[#This Row],[QTY K]])</f>
        <v>120</v>
      </c>
      <c r="AD356" s="40" t="str">
        <f>IF(db[[#This Row],[STN K]]="",IF(db[[#This Row],[STN TG]]="",db[[#This Row],[STN B]],db[[#This Row],[STN TG]]),db[[#This Row],[STN K]])</f>
        <v>PCS</v>
      </c>
      <c r="AE356" s="40"/>
    </row>
    <row r="357" spans="1:31" ht="16.5" customHeight="1" x14ac:dyDescent="0.25">
      <c r="A357" s="90">
        <f t="shared" si="5"/>
        <v>356</v>
      </c>
      <c r="B357" s="91" t="str">
        <f>LOWER(SUBSTITUTE(SUBSTITUTE(SUBSTITUTE(SUBSTITUTE(SUBSTITUTE(SUBSTITUTE(SUBSTITUTE(SUBSTITUTE(db[[#This Row],[NB BM]]," ",),".",""),"-",""),"(",""),")",""),"/",""),"""",""),"+",""))</f>
        <v>bna5microtopcm36campus</v>
      </c>
      <c r="C357" s="91" t="str">
        <f>LOWER(SUBSTITUTE(SUBSTITUTE(SUBSTITUTE(SUBSTITUTE(SUBSTITUTE(SUBSTITUTE(SUBSTITUTE(SUBSTITUTE(SUBSTITUTE(db[[#This Row],[NB NOTA]]," ",),".",""),"-",""),"(",""),")",""),",",""),"/",""),"""",""),"+",""))</f>
        <v>bindernotemicrotopa5cm36campus</v>
      </c>
      <c r="D357" s="91" t="str">
        <f>LOWER(SUBSTITUTE(SUBSTITUTE(SUBSTITUTE(SUBSTITUTE(SUBSTITUTE(SUBSTITUTE(SUBSTITUTE(SUBSTITUTE(SUBSTITUTE(db[[#This Row],[NB PAJAK]]," ",""),"-",""),"(",""),")",""),".",""),",",""),"/",""),"""",""),"+",""))</f>
        <v/>
      </c>
      <c r="E357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bna5microtopcm36campus120pcsuntana</v>
      </c>
      <c r="F357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bindernotemicrotopa5cm36campus120pcs</v>
      </c>
      <c r="G357" s="91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bindernotemicrotopa5cm36campusuntana</v>
      </c>
      <c r="H357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bindernotemicrotopa5cm36campus120pcsuntana</v>
      </c>
      <c r="I357" s="60" t="s">
        <v>6547</v>
      </c>
      <c r="J357" s="60" t="s">
        <v>6533</v>
      </c>
      <c r="K357" s="61"/>
      <c r="L357" s="60" t="s">
        <v>1336</v>
      </c>
      <c r="M357" s="92" t="e">
        <f>IF(db[[#This Row],[NB NOTA_C]]="","",COUNTIF([2]!B_MSK[concat],db[[#This Row],[NB NOTA_C]]))</f>
        <v>#REF!</v>
      </c>
      <c r="N357" s="93" t="s">
        <v>1352</v>
      </c>
      <c r="O357" s="93" t="s">
        <v>1382</v>
      </c>
      <c r="P357" s="60" t="s">
        <v>6063</v>
      </c>
      <c r="Q357" s="91"/>
      <c r="R357" s="91" t="str">
        <f>IF(db[[#This Row],[QTY/ CTN]]="","",SUBSTITUTE(SUBSTITUTE(SUBSTITUTE(db[[#This Row],[QTY/ CTN]]," ","_",2),"(",""),")","")&amp;"_")</f>
        <v>120 PCS_</v>
      </c>
      <c r="S357" s="91">
        <f>IF(db[[#This Row],[H_QTY/ CTN]]="","",SEARCH("_",db[[#This Row],[H_QTY/ CTN]]))</f>
        <v>8</v>
      </c>
      <c r="T357" s="91">
        <f>IF(db[[#This Row],[H_QTY/ CTN]]="","",LEN(db[[#This Row],[H_QTY/ CTN]]))</f>
        <v>8</v>
      </c>
      <c r="U357" s="90" t="str">
        <f>IF(db[[#This Row],[H_QTY/ CTN]]="","",LEFT(db[[#This Row],[H_QTY/ CTN]],db[[#This Row],[H_1]]-1))</f>
        <v>120 PCS</v>
      </c>
      <c r="V357" s="90" t="str">
        <f>IF(NOT(db[[#This Row],[H_1]]=db[[#This Row],[H_2]]),MID(db[[#This Row],[H_QTY/ CTN]],db[[#This Row],[H_1]]+1,db[[#This Row],[H_2]]-db[[#This Row],[H_1]]-1),"")</f>
        <v/>
      </c>
      <c r="W357" s="90" t="str">
        <f>IF(db[[#This Row],[QTY/ CTN B]]="","",LEFT(db[[#This Row],[QTY/ CTN B]],SEARCH(" ",db[[#This Row],[QTY/ CTN B]],1)-1))</f>
        <v>120</v>
      </c>
      <c r="X357" s="90" t="str">
        <f>IF(db[[#This Row],[QTY/ CTN B]]="","",RIGHT(db[[#This Row],[QTY/ CTN B]],LEN(db[[#This Row],[QTY/ CTN B]])-SEARCH(" ",db[[#This Row],[QTY/ CTN B]],1)))</f>
        <v>PCS</v>
      </c>
      <c r="Y357" s="90" t="str">
        <f>IF(db[[#This Row],[QTY/ CTN TG]]="",IF(db[[#This Row],[STN TG]]="","",12),LEFT(db[[#This Row],[QTY/ CTN TG]],SEARCH(" ",db[[#This Row],[QTY/ CTN TG]],1)-1))</f>
        <v/>
      </c>
      <c r="Z357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7" s="90" t="str">
        <f>IF(db[[#This Row],[STN K]]="","",IF(db[[#This Row],[STN TG]]="LSN",12,""))</f>
        <v/>
      </c>
      <c r="AB357" s="90" t="str">
        <f>IF(db[[#This Row],[STN TG]]="LSN","PCS","")</f>
        <v/>
      </c>
      <c r="AC357" s="90">
        <f>db[[#This Row],[QTY B]]*IF(db[[#This Row],[QTY TG]]="",1,db[[#This Row],[QTY TG]])*IF(db[[#This Row],[QTY K]]="",1,db[[#This Row],[QTY K]])</f>
        <v>120</v>
      </c>
      <c r="AD357" s="90" t="str">
        <f>IF(db[[#This Row],[STN K]]="",IF(db[[#This Row],[STN TG]]="",db[[#This Row],[STN B]],db[[#This Row],[STN TG]]),db[[#This Row],[STN K]])</f>
        <v>PCS</v>
      </c>
      <c r="AE357" s="90"/>
    </row>
    <row r="358" spans="1:31" ht="16.5" customHeight="1" x14ac:dyDescent="0.25">
      <c r="A358" s="40">
        <f t="shared" si="5"/>
        <v>357</v>
      </c>
      <c r="B358" s="82" t="str">
        <f>LOWER(SUBSTITUTE(SUBSTITUTE(SUBSTITUTE(SUBSTITUTE(SUBSTITUTE(SUBSTITUTE(SUBSTITUTE(SUBSTITUTE(db[[#This Row],[NB BM]]," ",),".",""),"-",""),"(",""),")",""),"/",""),"""",""),"+",""))</f>
        <v>bna5microtoput35university</v>
      </c>
      <c r="C358" s="82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D358" s="82" t="str">
        <f>LOWER(SUBSTITUTE(SUBSTITUTE(SUBSTITUTE(SUBSTITUTE(SUBSTITUTE(SUBSTITUTE(SUBSTITUTE(SUBSTITUTE(SUBSTITUTE(db[[#This Row],[NB PAJAK]]," ",""),"-",""),"(",""),")",""),".",""),",",""),"/",""),"""",""),"+",""))</f>
        <v/>
      </c>
      <c r="E35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bna5microtoput35university120pcsuntana</v>
      </c>
      <c r="F35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bindernotemicrotopa5ut35university120pcs</v>
      </c>
      <c r="G358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bindernotemicrotopa5ut35universityuntana</v>
      </c>
      <c r="H35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bindernotemicrotopa5ut35university120pcsuntana</v>
      </c>
      <c r="I358" s="2" t="s">
        <v>6572</v>
      </c>
      <c r="J358" s="7" t="s">
        <v>3140</v>
      </c>
      <c r="K358" s="15"/>
      <c r="L358" s="2" t="s">
        <v>1336</v>
      </c>
      <c r="M358" s="83" t="e">
        <f>IF(db[[#This Row],[NB NOTA_C]]="","",COUNTIF([2]!B_MSK[concat],db[[#This Row],[NB NOTA_C]]))</f>
        <v>#REF!</v>
      </c>
      <c r="N358" s="84" t="s">
        <v>1352</v>
      </c>
      <c r="O358" s="82" t="s">
        <v>1382</v>
      </c>
      <c r="P358" s="7" t="s">
        <v>2439</v>
      </c>
      <c r="Q358" s="82"/>
      <c r="R358" s="82" t="str">
        <f>IF(db[[#This Row],[QTY/ CTN]]="","",SUBSTITUTE(SUBSTITUTE(SUBSTITUTE(db[[#This Row],[QTY/ CTN]]," ","_",2),"(",""),")","")&amp;"_")</f>
        <v>120 PCS_</v>
      </c>
      <c r="S358" s="82">
        <f>IF(db[[#This Row],[H_QTY/ CTN]]="","",SEARCH("_",db[[#This Row],[H_QTY/ CTN]]))</f>
        <v>8</v>
      </c>
      <c r="T358" s="82">
        <f>IF(db[[#This Row],[H_QTY/ CTN]]="","",LEN(db[[#This Row],[H_QTY/ CTN]]))</f>
        <v>8</v>
      </c>
      <c r="U358" s="85" t="str">
        <f>IF(db[[#This Row],[H_QTY/ CTN]]="","",LEFT(db[[#This Row],[H_QTY/ CTN]],db[[#This Row],[H_1]]-1))</f>
        <v>120 PCS</v>
      </c>
      <c r="V358" s="85" t="str">
        <f>IF(NOT(db[[#This Row],[H_1]]=db[[#This Row],[H_2]]),MID(db[[#This Row],[H_QTY/ CTN]],db[[#This Row],[H_1]]+1,db[[#This Row],[H_2]]-db[[#This Row],[H_1]]-1),"")</f>
        <v/>
      </c>
      <c r="W358" s="40" t="str">
        <f>IF(db[[#This Row],[QTY/ CTN B]]="","",LEFT(db[[#This Row],[QTY/ CTN B]],SEARCH(" ",db[[#This Row],[QTY/ CTN B]],1)-1))</f>
        <v>120</v>
      </c>
      <c r="X358" s="40" t="str">
        <f>IF(db[[#This Row],[QTY/ CTN B]]="","",RIGHT(db[[#This Row],[QTY/ CTN B]],LEN(db[[#This Row],[QTY/ CTN B]])-SEARCH(" ",db[[#This Row],[QTY/ CTN B]],1)))</f>
        <v>PCS</v>
      </c>
      <c r="Y358" s="40" t="str">
        <f>IF(db[[#This Row],[QTY/ CTN TG]]="",IF(db[[#This Row],[STN TG]]="","",12),LEFT(db[[#This Row],[QTY/ CTN TG]],SEARCH(" ",db[[#This Row],[QTY/ CTN TG]],1)-1))</f>
        <v/>
      </c>
      <c r="Z3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8" s="40" t="str">
        <f>IF(db[[#This Row],[STN K]]="","",IF(db[[#This Row],[STN TG]]="LSN",12,""))</f>
        <v/>
      </c>
      <c r="AB358" s="40" t="str">
        <f>IF(db[[#This Row],[STN TG]]="LSN","PCS","")</f>
        <v/>
      </c>
      <c r="AC358" s="40">
        <f>db[[#This Row],[QTY B]]*IF(db[[#This Row],[QTY TG]]="",1,db[[#This Row],[QTY TG]])*IF(db[[#This Row],[QTY K]]="",1,db[[#This Row],[QTY K]])</f>
        <v>120</v>
      </c>
      <c r="AD358" s="40" t="str">
        <f>IF(db[[#This Row],[STN K]]="",IF(db[[#This Row],[STN TG]]="",db[[#This Row],[STN B]],db[[#This Row],[STN TG]]),db[[#This Row],[STN K]])</f>
        <v>PCS</v>
      </c>
      <c r="AE358" s="40"/>
    </row>
    <row r="359" spans="1:31" ht="16.5" customHeight="1" x14ac:dyDescent="0.25">
      <c r="A359" s="40">
        <f t="shared" si="5"/>
        <v>358</v>
      </c>
      <c r="B359" s="5" t="str">
        <f>LOWER(SUBSTITUTE(SUBSTITUTE(SUBSTITUTE(SUBSTITUTE(SUBSTITUTE(SUBSTITUTE(SUBSTITUTE(SUBSTITUTE(db[[#This Row],[NB BM]]," ",),".",""),"-",""),"(",""),")",""),"/",""),"""",""),"+",""))</f>
        <v>bnoteslipa5sikacampus</v>
      </c>
      <c r="C359" s="5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D359" s="5" t="str">
        <f>LOWER(SUBSTITUTE(SUBSTITUTE(SUBSTITUTE(SUBSTITUTE(SUBSTITUTE(SUBSTITUTE(SUBSTITUTE(SUBSTITUTE(SUBSTITUTE(db[[#This Row],[NB PAJAK]]," ",""),"-",""),"(",""),")",""),".",""),",",""),"/",""),"""",""),"+",""))</f>
        <v/>
      </c>
      <c r="E35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bnoteslipa5sikacampus72pcsuntana</v>
      </c>
      <c r="F35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bindernoteselipa5sikacampus72pcs</v>
      </c>
      <c r="G359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bindernoteselipa5sikacampusuntana</v>
      </c>
      <c r="H35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bindernoteselipa5sikacampus72pcsuntana</v>
      </c>
      <c r="I359" s="2" t="s">
        <v>819</v>
      </c>
      <c r="J359" s="2" t="s">
        <v>1031</v>
      </c>
      <c r="K359" s="14"/>
      <c r="L359" s="2" t="s">
        <v>1336</v>
      </c>
      <c r="M359" s="34" t="e">
        <f>IF(db[[#This Row],[NB NOTA_C]]="","",COUNTIF([2]!B_MSK[concat],db[[#This Row],[NB NOTA_C]]))</f>
        <v>#REF!</v>
      </c>
      <c r="N359" s="14" t="s">
        <v>1351</v>
      </c>
      <c r="O359" s="2" t="s">
        <v>1390</v>
      </c>
      <c r="P359" s="2" t="s">
        <v>2439</v>
      </c>
      <c r="R359" s="2" t="str">
        <f>IF(db[[#This Row],[QTY/ CTN]]="","",SUBSTITUTE(SUBSTITUTE(SUBSTITUTE(db[[#This Row],[QTY/ CTN]]," ","_",2),"(",""),")","")&amp;"_")</f>
        <v>72 PCS_</v>
      </c>
      <c r="S359" s="2">
        <f>IF(db[[#This Row],[H_QTY/ CTN]]="","",SEARCH("_",db[[#This Row],[H_QTY/ CTN]]))</f>
        <v>7</v>
      </c>
      <c r="T359" s="2">
        <f>IF(db[[#This Row],[H_QTY/ CTN]]="","",LEN(db[[#This Row],[H_QTY/ CTN]]))</f>
        <v>7</v>
      </c>
      <c r="U359" s="41" t="str">
        <f>IF(db[[#This Row],[H_QTY/ CTN]]="","",LEFT(db[[#This Row],[H_QTY/ CTN]],db[[#This Row],[H_1]]-1))</f>
        <v>72 PCS</v>
      </c>
      <c r="V359" s="40" t="str">
        <f>IF(NOT(db[[#This Row],[H_1]]=db[[#This Row],[H_2]]),MID(db[[#This Row],[H_QTY/ CTN]],db[[#This Row],[H_1]]+1,db[[#This Row],[H_2]]-db[[#This Row],[H_1]]-1),"")</f>
        <v/>
      </c>
      <c r="W359" s="40" t="str">
        <f>IF(db[[#This Row],[QTY/ CTN B]]="","",LEFT(db[[#This Row],[QTY/ CTN B]],SEARCH(" ",db[[#This Row],[QTY/ CTN B]],1)-1))</f>
        <v>72</v>
      </c>
      <c r="X359" s="40" t="str">
        <f>IF(db[[#This Row],[QTY/ CTN B]]="","",RIGHT(db[[#This Row],[QTY/ CTN B]],LEN(db[[#This Row],[QTY/ CTN B]])-SEARCH(" ",db[[#This Row],[QTY/ CTN B]],1)))</f>
        <v>PCS</v>
      </c>
      <c r="Y359" s="40" t="str">
        <f>IF(db[[#This Row],[QTY/ CTN TG]]="",IF(db[[#This Row],[STN TG]]="","",12),LEFT(db[[#This Row],[QTY/ CTN TG]],SEARCH(" ",db[[#This Row],[QTY/ CTN TG]],1)-1))</f>
        <v/>
      </c>
      <c r="Z3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59" s="40" t="str">
        <f>IF(db[[#This Row],[STN K]]="","",IF(db[[#This Row],[STN TG]]="LSN",12,""))</f>
        <v/>
      </c>
      <c r="AB359" s="40" t="str">
        <f>IF(db[[#This Row],[STN TG]]="LSN","PCS","")</f>
        <v/>
      </c>
      <c r="AC359" s="40">
        <f>db[[#This Row],[QTY B]]*IF(db[[#This Row],[QTY TG]]="",1,db[[#This Row],[QTY TG]])*IF(db[[#This Row],[QTY K]]="",1,db[[#This Row],[QTY K]])</f>
        <v>72</v>
      </c>
      <c r="AD359" s="40" t="str">
        <f>IF(db[[#This Row],[STN K]]="",IF(db[[#This Row],[STN TG]]="",db[[#This Row],[STN B]],db[[#This Row],[STN TG]]),db[[#This Row],[STN K]])</f>
        <v>PCS</v>
      </c>
      <c r="AE359" s="40"/>
    </row>
    <row r="360" spans="1:31" ht="16.5" customHeight="1" x14ac:dyDescent="0.25">
      <c r="A360" s="40">
        <f t="shared" si="5"/>
        <v>359</v>
      </c>
      <c r="B360" s="5" t="str">
        <f>LOWER(SUBSTITUTE(SUBSTITUTE(SUBSTITUTE(SUBSTITUTE(SUBSTITUTE(SUBSTITUTE(SUBSTITUTE(SUBSTITUTE(db[[#This Row],[NB BM]]," ",),".",""),"-",""),"(",""),")",""),"/",""),"""",""),"+",""))</f>
        <v>bnb5wz7772512sepeda</v>
      </c>
      <c r="C360" s="5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D360" s="5" t="str">
        <f>LOWER(SUBSTITUTE(SUBSTITUTE(SUBSTITUTE(SUBSTITUTE(SUBSTITUTE(SUBSTITUTE(SUBSTITUTE(SUBSTITUTE(SUBSTITUTE(db[[#This Row],[NB PAJAK]]," ",""),"-",""),"(",""),")",""),".",""),",",""),"/",""),"""",""),"+",""))</f>
        <v/>
      </c>
      <c r="E36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bnb5wz7772512sepeda120pcsuntana</v>
      </c>
      <c r="F36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bindernotewz7772512a5bicycle120pcs</v>
      </c>
      <c r="G360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bindernotewz7772512a5bicycleuntana</v>
      </c>
      <c r="H36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bindernotewz7772512a5bicycle120pcsuntana</v>
      </c>
      <c r="I360" s="2" t="s">
        <v>6573</v>
      </c>
      <c r="J360" s="2" t="s">
        <v>1055</v>
      </c>
      <c r="K360" s="14"/>
      <c r="L360" s="2" t="s">
        <v>1336</v>
      </c>
      <c r="M360" s="34" t="e">
        <f>IF(db[[#This Row],[NB NOTA_C]]="","",COUNTIF([2]!B_MSK[concat],db[[#This Row],[NB NOTA_C]]))</f>
        <v>#REF!</v>
      </c>
      <c r="N360" s="14" t="s">
        <v>1352</v>
      </c>
      <c r="O360" s="2" t="s">
        <v>1382</v>
      </c>
      <c r="P360" s="2" t="s">
        <v>2439</v>
      </c>
      <c r="R360" s="2" t="str">
        <f>IF(db[[#This Row],[QTY/ CTN]]="","",SUBSTITUTE(SUBSTITUTE(SUBSTITUTE(db[[#This Row],[QTY/ CTN]]," ","_",2),"(",""),")","")&amp;"_")</f>
        <v>120 PCS_</v>
      </c>
      <c r="S360" s="2">
        <f>IF(db[[#This Row],[H_QTY/ CTN]]="","",SEARCH("_",db[[#This Row],[H_QTY/ CTN]]))</f>
        <v>8</v>
      </c>
      <c r="T360" s="2">
        <f>IF(db[[#This Row],[H_QTY/ CTN]]="","",LEN(db[[#This Row],[H_QTY/ CTN]]))</f>
        <v>8</v>
      </c>
      <c r="U360" s="41" t="str">
        <f>IF(db[[#This Row],[H_QTY/ CTN]]="","",LEFT(db[[#This Row],[H_QTY/ CTN]],db[[#This Row],[H_1]]-1))</f>
        <v>120 PCS</v>
      </c>
      <c r="V360" s="40" t="str">
        <f>IF(NOT(db[[#This Row],[H_1]]=db[[#This Row],[H_2]]),MID(db[[#This Row],[H_QTY/ CTN]],db[[#This Row],[H_1]]+1,db[[#This Row],[H_2]]-db[[#This Row],[H_1]]-1),"")</f>
        <v/>
      </c>
      <c r="W360" s="40" t="str">
        <f>IF(db[[#This Row],[QTY/ CTN B]]="","",LEFT(db[[#This Row],[QTY/ CTN B]],SEARCH(" ",db[[#This Row],[QTY/ CTN B]],1)-1))</f>
        <v>120</v>
      </c>
      <c r="X360" s="40" t="str">
        <f>IF(db[[#This Row],[QTY/ CTN B]]="","",RIGHT(db[[#This Row],[QTY/ CTN B]],LEN(db[[#This Row],[QTY/ CTN B]])-SEARCH(" ",db[[#This Row],[QTY/ CTN B]],1)))</f>
        <v>PCS</v>
      </c>
      <c r="Y360" s="40" t="str">
        <f>IF(db[[#This Row],[QTY/ CTN TG]]="",IF(db[[#This Row],[STN TG]]="","",12),LEFT(db[[#This Row],[QTY/ CTN TG]],SEARCH(" ",db[[#This Row],[QTY/ CTN TG]],1)-1))</f>
        <v/>
      </c>
      <c r="Z3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0" s="40" t="str">
        <f>IF(db[[#This Row],[STN K]]="","",IF(db[[#This Row],[STN TG]]="LSN",12,""))</f>
        <v/>
      </c>
      <c r="AB360" s="40" t="str">
        <f>IF(db[[#This Row],[STN TG]]="LSN","PCS","")</f>
        <v/>
      </c>
      <c r="AC360" s="40">
        <f>db[[#This Row],[QTY B]]*IF(db[[#This Row],[QTY TG]]="",1,db[[#This Row],[QTY TG]])*IF(db[[#This Row],[QTY K]]="",1,db[[#This Row],[QTY K]])</f>
        <v>120</v>
      </c>
      <c r="AD360" s="40" t="str">
        <f>IF(db[[#This Row],[STN K]]="",IF(db[[#This Row],[STN TG]]="",db[[#This Row],[STN B]],db[[#This Row],[STN TG]]),db[[#This Row],[STN K]])</f>
        <v>PCS</v>
      </c>
      <c r="AE360" s="40"/>
    </row>
    <row r="361" spans="1:31" ht="16.5" customHeight="1" x14ac:dyDescent="0.25">
      <c r="A361" s="40">
        <f t="shared" si="5"/>
        <v>360</v>
      </c>
      <c r="B361" s="82" t="str">
        <f>LOWER(SUBSTITUTE(SUBSTITUTE(SUBSTITUTE(SUBSTITUTE(SUBSTITUTE(SUBSTITUTE(SUBSTITUTE(SUBSTITUTE(db[[#This Row],[NB BM]]," ",),".",""),"-",""),"(",""),")",""),"/",""),"""",""),"+",""))</f>
        <v>bna5wz7772525vintage</v>
      </c>
      <c r="C361" s="82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D361" s="82" t="str">
        <f>LOWER(SUBSTITUTE(SUBSTITUTE(SUBSTITUTE(SUBSTITUTE(SUBSTITUTE(SUBSTITUTE(SUBSTITUTE(SUBSTITUTE(SUBSTITUTE(db[[#This Row],[NB PAJAK]]," ",""),"-",""),"(",""),")",""),".",""),",",""),"/",""),"""",""),"+",""))</f>
        <v/>
      </c>
      <c r="E361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bna5wz7772525vintage120pcsuntana</v>
      </c>
      <c r="F361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bindernotewz7772525a5vintage120pcs</v>
      </c>
      <c r="G361" s="82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bindernotewz7772525a5vintageuntana</v>
      </c>
      <c r="H361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bindernotewz7772525a5vintage120pcsuntana</v>
      </c>
      <c r="I361" s="2" t="s">
        <v>6574</v>
      </c>
      <c r="J361" s="7" t="s">
        <v>3143</v>
      </c>
      <c r="K361" s="15"/>
      <c r="L361" s="2" t="s">
        <v>1336</v>
      </c>
      <c r="M361" s="83" t="e">
        <f>IF(db[[#This Row],[NB NOTA_C]]="","",COUNTIF([2]!B_MSK[concat],db[[#This Row],[NB NOTA_C]]))</f>
        <v>#REF!</v>
      </c>
      <c r="N361" s="84" t="s">
        <v>1352</v>
      </c>
      <c r="O361" s="82" t="s">
        <v>1382</v>
      </c>
      <c r="P361" s="7" t="s">
        <v>2439</v>
      </c>
      <c r="Q361" s="82"/>
      <c r="R361" s="82" t="str">
        <f>IF(db[[#This Row],[QTY/ CTN]]="","",SUBSTITUTE(SUBSTITUTE(SUBSTITUTE(db[[#This Row],[QTY/ CTN]]," ","_",2),"(",""),")","")&amp;"_")</f>
        <v>120 PCS_</v>
      </c>
      <c r="S361" s="82">
        <f>IF(db[[#This Row],[H_QTY/ CTN]]="","",SEARCH("_",db[[#This Row],[H_QTY/ CTN]]))</f>
        <v>8</v>
      </c>
      <c r="T361" s="82">
        <f>IF(db[[#This Row],[H_QTY/ CTN]]="","",LEN(db[[#This Row],[H_QTY/ CTN]]))</f>
        <v>8</v>
      </c>
      <c r="U361" s="85" t="str">
        <f>IF(db[[#This Row],[H_QTY/ CTN]]="","",LEFT(db[[#This Row],[H_QTY/ CTN]],db[[#This Row],[H_1]]-1))</f>
        <v>120 PCS</v>
      </c>
      <c r="V361" s="85" t="str">
        <f>IF(NOT(db[[#This Row],[H_1]]=db[[#This Row],[H_2]]),MID(db[[#This Row],[H_QTY/ CTN]],db[[#This Row],[H_1]]+1,db[[#This Row],[H_2]]-db[[#This Row],[H_1]]-1),"")</f>
        <v/>
      </c>
      <c r="W361" s="40" t="str">
        <f>IF(db[[#This Row],[QTY/ CTN B]]="","",LEFT(db[[#This Row],[QTY/ CTN B]],SEARCH(" ",db[[#This Row],[QTY/ CTN B]],1)-1))</f>
        <v>120</v>
      </c>
      <c r="X361" s="40" t="str">
        <f>IF(db[[#This Row],[QTY/ CTN B]]="","",RIGHT(db[[#This Row],[QTY/ CTN B]],LEN(db[[#This Row],[QTY/ CTN B]])-SEARCH(" ",db[[#This Row],[QTY/ CTN B]],1)))</f>
        <v>PCS</v>
      </c>
      <c r="Y361" s="40" t="str">
        <f>IF(db[[#This Row],[QTY/ CTN TG]]="",IF(db[[#This Row],[STN TG]]="","",12),LEFT(db[[#This Row],[QTY/ CTN TG]],SEARCH(" ",db[[#This Row],[QTY/ CTN TG]],1)-1))</f>
        <v/>
      </c>
      <c r="Z3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1" s="40" t="str">
        <f>IF(db[[#This Row],[STN K]]="","",IF(db[[#This Row],[STN TG]]="LSN",12,""))</f>
        <v/>
      </c>
      <c r="AB361" s="40" t="str">
        <f>IF(db[[#This Row],[STN TG]]="LSN","PCS","")</f>
        <v/>
      </c>
      <c r="AC361" s="40">
        <f>db[[#This Row],[QTY B]]*IF(db[[#This Row],[QTY TG]]="",1,db[[#This Row],[QTY TG]])*IF(db[[#This Row],[QTY K]]="",1,db[[#This Row],[QTY K]])</f>
        <v>120</v>
      </c>
      <c r="AD361" s="40" t="str">
        <f>IF(db[[#This Row],[STN K]]="",IF(db[[#This Row],[STN TG]]="",db[[#This Row],[STN B]],db[[#This Row],[STN TG]]),db[[#This Row],[STN K]])</f>
        <v>PCS</v>
      </c>
      <c r="AE361" s="40"/>
    </row>
    <row r="362" spans="1:31" ht="16.5" customHeight="1" x14ac:dyDescent="0.25">
      <c r="A362" s="40">
        <f t="shared" si="5"/>
        <v>361</v>
      </c>
      <c r="B362" s="5" t="str">
        <f>LOWER(SUBSTITUTE(SUBSTITUTE(SUBSTITUTE(SUBSTITUTE(SUBSTITUTE(SUBSTITUTE(SUBSTITUTE(SUBSTITUTE(db[[#This Row],[NB BM]]," ",),".",""),"-",""),"(",""),")",""),"/",""),"""",""),"+",""))</f>
        <v>bna5walitobn1723</v>
      </c>
      <c r="C362" s="5" t="str">
        <f>LOWER(SUBSTITUTE(SUBSTITUTE(SUBSTITUTE(SUBSTITUTE(SUBSTITUTE(SUBSTITUTE(SUBSTITUTE(SUBSTITUTE(SUBSTITUTE(db[[#This Row],[NB NOTA]]," ",),".",""),"-",""),"(",""),")",""),",",""),"/",""),"""",""),"+",""))</f>
        <v>bindernotesa5walitobn1723</v>
      </c>
      <c r="D362" s="5" t="str">
        <f>LOWER(SUBSTITUTE(SUBSTITUTE(SUBSTITUTE(SUBSTITUTE(SUBSTITUTE(SUBSTITUTE(SUBSTITUTE(SUBSTITUTE(SUBSTITUTE(db[[#This Row],[NB PAJAK]]," ",""),"-",""),"(",""),")",""),".",""),",",""),"/",""),"""",""),"+",""))</f>
        <v/>
      </c>
      <c r="E36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bna5walitobn172360pcsuntana</v>
      </c>
      <c r="F36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bindernotesa5walitobn172360pcs</v>
      </c>
      <c r="G362" s="5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bindernotesa5walitobn1723untana</v>
      </c>
      <c r="H36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bindernotesa5walitobn172360pcsuntana</v>
      </c>
      <c r="I362" s="2" t="s">
        <v>7369</v>
      </c>
      <c r="J362" s="2" t="s">
        <v>7367</v>
      </c>
      <c r="K362" s="14"/>
      <c r="L362" s="2" t="s">
        <v>1336</v>
      </c>
      <c r="M362" s="33" t="e">
        <f>IF(db[[#This Row],[NB NOTA_C]]="","",COUNTIF([2]!B_MSK[concat],db[[#This Row],[NB NOTA_C]]))</f>
        <v>#REF!</v>
      </c>
      <c r="N362" s="9" t="s">
        <v>1343</v>
      </c>
      <c r="O362" s="5" t="s">
        <v>1380</v>
      </c>
      <c r="P362" s="2" t="s">
        <v>2439</v>
      </c>
      <c r="Q362" s="5"/>
      <c r="R362" s="5" t="str">
        <f>IF(db[[#This Row],[QTY/ CTN]]="","",SUBSTITUTE(SUBSTITUTE(SUBSTITUTE(db[[#This Row],[QTY/ CTN]]," ","_",2),"(",""),")","")&amp;"_")</f>
        <v>60 PCS_</v>
      </c>
      <c r="S362" s="5">
        <f>IF(db[[#This Row],[H_QTY/ CTN]]="","",SEARCH("_",db[[#This Row],[H_QTY/ CTN]]))</f>
        <v>7</v>
      </c>
      <c r="T362" s="5">
        <f>IF(db[[#This Row],[H_QTY/ CTN]]="","",LEN(db[[#This Row],[H_QTY/ CTN]]))</f>
        <v>7</v>
      </c>
      <c r="U362" s="40" t="str">
        <f>IF(db[[#This Row],[H_QTY/ CTN]]="","",LEFT(db[[#This Row],[H_QTY/ CTN]],db[[#This Row],[H_1]]-1))</f>
        <v>60 PCS</v>
      </c>
      <c r="V362" s="40" t="str">
        <f>IF(NOT(db[[#This Row],[H_1]]=db[[#This Row],[H_2]]),MID(db[[#This Row],[H_QTY/ CTN]],db[[#This Row],[H_1]]+1,db[[#This Row],[H_2]]-db[[#This Row],[H_1]]-1),"")</f>
        <v/>
      </c>
      <c r="W362" s="40" t="str">
        <f>IF(db[[#This Row],[QTY/ CTN B]]="","",LEFT(db[[#This Row],[QTY/ CTN B]],SEARCH(" ",db[[#This Row],[QTY/ CTN B]],1)-1))</f>
        <v>60</v>
      </c>
      <c r="X362" s="40" t="str">
        <f>IF(db[[#This Row],[QTY/ CTN B]]="","",RIGHT(db[[#This Row],[QTY/ CTN B]],LEN(db[[#This Row],[QTY/ CTN B]])-SEARCH(" ",db[[#This Row],[QTY/ CTN B]],1)))</f>
        <v>PCS</v>
      </c>
      <c r="Y362" s="40" t="str">
        <f>IF(db[[#This Row],[QTY/ CTN TG]]="",IF(db[[#This Row],[STN TG]]="","",12),LEFT(db[[#This Row],[QTY/ CTN TG]],SEARCH(" ",db[[#This Row],[QTY/ CTN TG]],1)-1))</f>
        <v/>
      </c>
      <c r="Z3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2" s="40" t="str">
        <f>IF(db[[#This Row],[STN K]]="","",IF(db[[#This Row],[STN TG]]="LSN",12,""))</f>
        <v/>
      </c>
      <c r="AB362" s="40" t="str">
        <f>IF(db[[#This Row],[STN TG]]="LSN","PCS","")</f>
        <v/>
      </c>
      <c r="AC362" s="40">
        <f>db[[#This Row],[QTY B]]*IF(db[[#This Row],[QTY TG]]="",1,db[[#This Row],[QTY TG]])*IF(db[[#This Row],[QTY K]]="",1,db[[#This Row],[QTY K]])</f>
        <v>60</v>
      </c>
      <c r="AD362" s="40" t="str">
        <f>IF(db[[#This Row],[STN K]]="",IF(db[[#This Row],[STN TG]]="",db[[#This Row],[STN B]],db[[#This Row],[STN TG]]),db[[#This Row],[STN K]])</f>
        <v>PCS</v>
      </c>
      <c r="AE362" s="40"/>
    </row>
    <row r="363" spans="1:31" ht="16.5" customHeight="1" x14ac:dyDescent="0.25">
      <c r="A363" s="40">
        <f t="shared" si="5"/>
        <v>362</v>
      </c>
      <c r="B363" s="5" t="str">
        <f>LOWER(SUBSTITUTE(SUBSTITUTE(SUBSTITUTE(SUBSTITUTE(SUBSTITUTE(SUBSTITUTE(SUBSTITUTE(SUBSTITUTE(db[[#This Row],[NB BM]]," ",),".",""),"-",""),"(",""),")",""),"/",""),"""",""),"+",""))</f>
        <v>bkkcg32k100821a5</v>
      </c>
      <c r="C363" s="5" t="str">
        <f>LOWER(SUBSTITUTE(SUBSTITUTE(SUBSTITUTE(SUBSTITUTE(SUBSTITUTE(SUBSTITUTE(SUBSTITUTE(SUBSTITUTE(SUBSTITUTE(db[[#This Row],[NB NOTA]]," ",),".",""),"-",""),"(",""),")",""),",",""),"/",""),"""",""),"+",""))</f>
        <v>bkkancing32k100821a5</v>
      </c>
      <c r="D363" s="5" t="str">
        <f>LOWER(SUBSTITUTE(SUBSTITUTE(SUBSTITUTE(SUBSTITUTE(SUBSTITUTE(SUBSTITUTE(SUBSTITUTE(SUBSTITUTE(SUBSTITUTE(db[[#This Row],[NB PAJAK]]," ",""),"-",""),"(",""),")",""),".",""),",",""),"/",""),"""",""),"+",""))</f>
        <v>bukukancing32k100821a5</v>
      </c>
      <c r="E36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bkkcg32k100821a596pcsartomoro</v>
      </c>
      <c r="F36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bkkancing32k100821a596pcs</v>
      </c>
      <c r="G363" s="5" t="str">
        <f>db[[#This Row],[NB NOTA_C]]&amp;LOWER(SUBSTITUTE(SUBSTITUTE(SUBSTITUTE(SUBSTITUTE(SUBSTITUTE(SUBSTITUTE(SUBSTITUTE(SUBSTITUTE(SUBSTITUTE(db[[#This Row],[FAKTUR]]," ",),".",""),"-",""),"(",""),")",""),",",""),"/",""),"""",""),"+",""))</f>
        <v>bkkancing32k100821a5artomoro</v>
      </c>
      <c r="H36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bkkancing32k100821a596pcsartomoro</v>
      </c>
      <c r="I363" s="2" t="s">
        <v>7022</v>
      </c>
      <c r="J363" s="2" t="s">
        <v>7014</v>
      </c>
      <c r="K363" s="14" t="s">
        <v>7024</v>
      </c>
      <c r="L363" s="2" t="s">
        <v>1335</v>
      </c>
      <c r="M363" s="33" t="e">
        <f>IF(db[[#This Row],[NB NOTA_C]]="","",COUNTIF([2]!B_MSK[concat],db[[#This Row],[NB NOTA_C]]))</f>
        <v>#REF!</v>
      </c>
      <c r="N363" s="9" t="s">
        <v>1843</v>
      </c>
      <c r="O363" s="5" t="s">
        <v>1388</v>
      </c>
      <c r="P363" s="2" t="s">
        <v>2416</v>
      </c>
      <c r="Q363" s="5"/>
      <c r="R363" s="5" t="str">
        <f>IF(db[[#This Row],[QTY/ CTN]]="","",SUBSTITUTE(SUBSTITUTE(SUBSTITUTE(db[[#This Row],[QTY/ CTN]]," ","_",2),"(",""),")","")&amp;"_")</f>
        <v>96 PCS_</v>
      </c>
      <c r="S363" s="5">
        <f>IF(db[[#This Row],[H_QTY/ CTN]]="","",SEARCH("_",db[[#This Row],[H_QTY/ CTN]]))</f>
        <v>7</v>
      </c>
      <c r="T363" s="5">
        <f>IF(db[[#This Row],[H_QTY/ CTN]]="","",LEN(db[[#This Row],[H_QTY/ CTN]]))</f>
        <v>7</v>
      </c>
      <c r="U363" s="40" t="str">
        <f>IF(db[[#This Row],[H_QTY/ CTN]]="","",LEFT(db[[#This Row],[H_QTY/ CTN]],db[[#This Row],[H_1]]-1))</f>
        <v>96 PCS</v>
      </c>
      <c r="V363" s="40" t="str">
        <f>IF(NOT(db[[#This Row],[H_1]]=db[[#This Row],[H_2]]),MID(db[[#This Row],[H_QTY/ CTN]],db[[#This Row],[H_1]]+1,db[[#This Row],[H_2]]-db[[#This Row],[H_1]]-1),"")</f>
        <v/>
      </c>
      <c r="W363" s="40" t="str">
        <f>IF(db[[#This Row],[QTY/ CTN B]]="","",LEFT(db[[#This Row],[QTY/ CTN B]],SEARCH(" ",db[[#This Row],[QTY/ CTN B]],1)-1))</f>
        <v>96</v>
      </c>
      <c r="X363" s="40" t="str">
        <f>IF(db[[#This Row],[QTY/ CTN B]]="","",RIGHT(db[[#This Row],[QTY/ CTN B]],LEN(db[[#This Row],[QTY/ CTN B]])-SEARCH(" ",db[[#This Row],[QTY/ CTN B]],1)))</f>
        <v>PCS</v>
      </c>
      <c r="Y363" s="40" t="str">
        <f>IF(db[[#This Row],[QTY/ CTN TG]]="",IF(db[[#This Row],[STN TG]]="","",12),LEFT(db[[#This Row],[QTY/ CTN TG]],SEARCH(" ",db[[#This Row],[QTY/ CTN TG]],1)-1))</f>
        <v/>
      </c>
      <c r="Z3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3" s="40" t="str">
        <f>IF(db[[#This Row],[STN K]]="","",IF(db[[#This Row],[STN TG]]="LSN",12,""))</f>
        <v/>
      </c>
      <c r="AB363" s="40" t="str">
        <f>IF(db[[#This Row],[STN TG]]="LSN","PCS","")</f>
        <v/>
      </c>
      <c r="AC363" s="40">
        <f>db[[#This Row],[QTY B]]*IF(db[[#This Row],[QTY TG]]="",1,db[[#This Row],[QTY TG]])*IF(db[[#This Row],[QTY K]]="",1,db[[#This Row],[QTY K]])</f>
        <v>96</v>
      </c>
      <c r="AD363" s="40" t="str">
        <f>IF(db[[#This Row],[STN K]]="",IF(db[[#This Row],[STN TG]]="",db[[#This Row],[STN B]],db[[#This Row],[STN TG]]),db[[#This Row],[STN K]])</f>
        <v>PCS</v>
      </c>
      <c r="AE363" s="40"/>
    </row>
    <row r="364" spans="1:31" ht="16.5" customHeight="1" x14ac:dyDescent="0.25">
      <c r="A364" s="40">
        <f t="shared" si="5"/>
        <v>363</v>
      </c>
      <c r="B364" s="5" t="str">
        <f>LOWER(SUBSTITUTE(SUBSTITUTE(SUBSTITUTE(SUBSTITUTE(SUBSTITUTE(SUBSTITUTE(SUBSTITUTE(SUBSTITUTE(db[[#This Row],[NB BM]]," ",),".",""),"-",""),"(",""),")",""),"/",""),"""",""),"+",""))</f>
        <v>bkkcg32k100822a5</v>
      </c>
      <c r="C364" s="5" t="str">
        <f>LOWER(SUBSTITUTE(SUBSTITUTE(SUBSTITUTE(SUBSTITUTE(SUBSTITUTE(SUBSTITUTE(SUBSTITUTE(SUBSTITUTE(SUBSTITUTE(db[[#This Row],[NB NOTA]]," ",),".",""),"-",""),"(",""),")",""),",",""),"/",""),"""",""),"+",""))</f>
        <v>bkkancing32k100822a5</v>
      </c>
      <c r="D364" s="5" t="str">
        <f>LOWER(SUBSTITUTE(SUBSTITUTE(SUBSTITUTE(SUBSTITUTE(SUBSTITUTE(SUBSTITUTE(SUBSTITUTE(SUBSTITUTE(SUBSTITUTE(db[[#This Row],[NB PAJAK]]," ",""),"-",""),"(",""),")",""),".",""),",",""),"/",""),"""",""),"+",""))</f>
        <v>bukukancing32k100822a5</v>
      </c>
      <c r="E36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bkkcg32k100822a596pcsartomoro</v>
      </c>
      <c r="F36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bkkancing32k100822a596pcs</v>
      </c>
      <c r="G364" s="5" t="str">
        <f>db[[#This Row],[NB NOTA_C]]&amp;LOWER(SUBSTITUTE(SUBSTITUTE(SUBSTITUTE(SUBSTITUTE(SUBSTITUTE(SUBSTITUTE(SUBSTITUTE(SUBSTITUTE(SUBSTITUTE(db[[#This Row],[FAKTUR]]," ",),".",""),"-",""),"(",""),")",""),",",""),"/",""),"""",""),"+",""))</f>
        <v>bkkancing32k100822a5artomoro</v>
      </c>
      <c r="H36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bkkancing32k100822a596pcsartomoro</v>
      </c>
      <c r="I364" s="2" t="s">
        <v>7023</v>
      </c>
      <c r="J364" s="2" t="s">
        <v>7013</v>
      </c>
      <c r="K364" s="14" t="s">
        <v>7025</v>
      </c>
      <c r="L364" s="2" t="s">
        <v>1335</v>
      </c>
      <c r="M364" s="33" t="e">
        <f>IF(db[[#This Row],[NB NOTA_C]]="","",COUNTIF([2]!B_MSK[concat],db[[#This Row],[NB NOTA_C]]))</f>
        <v>#REF!</v>
      </c>
      <c r="N364" s="9" t="s">
        <v>1843</v>
      </c>
      <c r="O364" s="5" t="s">
        <v>1388</v>
      </c>
      <c r="P364" s="2" t="s">
        <v>2416</v>
      </c>
      <c r="Q364" s="5"/>
      <c r="R364" s="5" t="str">
        <f>IF(db[[#This Row],[QTY/ CTN]]="","",SUBSTITUTE(SUBSTITUTE(SUBSTITUTE(db[[#This Row],[QTY/ CTN]]," ","_",2),"(",""),")","")&amp;"_")</f>
        <v>96 PCS_</v>
      </c>
      <c r="S364" s="5">
        <f>IF(db[[#This Row],[H_QTY/ CTN]]="","",SEARCH("_",db[[#This Row],[H_QTY/ CTN]]))</f>
        <v>7</v>
      </c>
      <c r="T364" s="5">
        <f>IF(db[[#This Row],[H_QTY/ CTN]]="","",LEN(db[[#This Row],[H_QTY/ CTN]]))</f>
        <v>7</v>
      </c>
      <c r="U364" s="40" t="str">
        <f>IF(db[[#This Row],[H_QTY/ CTN]]="","",LEFT(db[[#This Row],[H_QTY/ CTN]],db[[#This Row],[H_1]]-1))</f>
        <v>96 PCS</v>
      </c>
      <c r="V364" s="40" t="str">
        <f>IF(NOT(db[[#This Row],[H_1]]=db[[#This Row],[H_2]]),MID(db[[#This Row],[H_QTY/ CTN]],db[[#This Row],[H_1]]+1,db[[#This Row],[H_2]]-db[[#This Row],[H_1]]-1),"")</f>
        <v/>
      </c>
      <c r="W364" s="40" t="str">
        <f>IF(db[[#This Row],[QTY/ CTN B]]="","",LEFT(db[[#This Row],[QTY/ CTN B]],SEARCH(" ",db[[#This Row],[QTY/ CTN B]],1)-1))</f>
        <v>96</v>
      </c>
      <c r="X364" s="40" t="str">
        <f>IF(db[[#This Row],[QTY/ CTN B]]="","",RIGHT(db[[#This Row],[QTY/ CTN B]],LEN(db[[#This Row],[QTY/ CTN B]])-SEARCH(" ",db[[#This Row],[QTY/ CTN B]],1)))</f>
        <v>PCS</v>
      </c>
      <c r="Y364" s="40" t="str">
        <f>IF(db[[#This Row],[QTY/ CTN TG]]="",IF(db[[#This Row],[STN TG]]="","",12),LEFT(db[[#This Row],[QTY/ CTN TG]],SEARCH(" ",db[[#This Row],[QTY/ CTN TG]],1)-1))</f>
        <v/>
      </c>
      <c r="Z3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4" s="40" t="str">
        <f>IF(db[[#This Row],[STN K]]="","",IF(db[[#This Row],[STN TG]]="LSN",12,""))</f>
        <v/>
      </c>
      <c r="AB364" s="40" t="str">
        <f>IF(db[[#This Row],[STN TG]]="LSN","PCS","")</f>
        <v/>
      </c>
      <c r="AC364" s="40">
        <f>db[[#This Row],[QTY B]]*IF(db[[#This Row],[QTY TG]]="",1,db[[#This Row],[QTY TG]])*IF(db[[#This Row],[QTY K]]="",1,db[[#This Row],[QTY K]])</f>
        <v>96</v>
      </c>
      <c r="AD364" s="40" t="str">
        <f>IF(db[[#This Row],[STN K]]="",IF(db[[#This Row],[STN TG]]="",db[[#This Row],[STN B]],db[[#This Row],[STN TG]]),db[[#This Row],[STN K]])</f>
        <v>PCS</v>
      </c>
      <c r="AE364" s="40"/>
    </row>
    <row r="365" spans="1:31" ht="16.5" customHeight="1" x14ac:dyDescent="0.25">
      <c r="A365" s="40">
        <f t="shared" si="5"/>
        <v>364</v>
      </c>
      <c r="B365" s="5" t="str">
        <f>LOWER(SUBSTITUTE(SUBSTITUTE(SUBSTITUTE(SUBSTITUTE(SUBSTITUTE(SUBSTITUTE(SUBSTITUTE(SUBSTITUTE(db[[#This Row],[NB BM]]," ",),".",""),"-",""),"(",""),")",""),"/",""),"""",""),"+",""))</f>
        <v>bkkcg32k100823a5</v>
      </c>
      <c r="C365" s="5" t="str">
        <f>LOWER(SUBSTITUTE(SUBSTITUTE(SUBSTITUTE(SUBSTITUTE(SUBSTITUTE(SUBSTITUTE(SUBSTITUTE(SUBSTITUTE(SUBSTITUTE(db[[#This Row],[NB NOTA]]," ",),".",""),"-",""),"(",""),")",""),",",""),"/",""),"""",""),"+",""))</f>
        <v>bkkancing32k100823a5</v>
      </c>
      <c r="D365" s="5" t="str">
        <f>LOWER(SUBSTITUTE(SUBSTITUTE(SUBSTITUTE(SUBSTITUTE(SUBSTITUTE(SUBSTITUTE(SUBSTITUTE(SUBSTITUTE(SUBSTITUTE(db[[#This Row],[NB PAJAK]]," ",""),"-",""),"(",""),")",""),".",""),",",""),"/",""),"""",""),"+",""))</f>
        <v>bukukancing32k100823a5</v>
      </c>
      <c r="E36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bkkcg32k100823a596pcsartomoro</v>
      </c>
      <c r="F36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bkkancing32k100823a596pcs</v>
      </c>
      <c r="G365" s="5" t="str">
        <f>db[[#This Row],[NB NOTA_C]]&amp;LOWER(SUBSTITUTE(SUBSTITUTE(SUBSTITUTE(SUBSTITUTE(SUBSTITUTE(SUBSTITUTE(SUBSTITUTE(SUBSTITUTE(SUBSTITUTE(db[[#This Row],[FAKTUR]]," ",),".",""),"-",""),"(",""),")",""),",",""),"/",""),"""",""),"+",""))</f>
        <v>bkkancing32k100823a5artomoro</v>
      </c>
      <c r="H36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bkkancing32k100823a596pcsartomoro</v>
      </c>
      <c r="I365" s="2" t="s">
        <v>7945</v>
      </c>
      <c r="J365" s="2" t="s">
        <v>7947</v>
      </c>
      <c r="K365" s="14" t="s">
        <v>7949</v>
      </c>
      <c r="L365" s="2" t="s">
        <v>1335</v>
      </c>
      <c r="M365" s="33" t="e">
        <f>IF(db[[#This Row],[NB NOTA_C]]="","",COUNTIF([2]!B_MSK[concat],db[[#This Row],[NB NOTA_C]]))</f>
        <v>#REF!</v>
      </c>
      <c r="N365" s="9" t="s">
        <v>1843</v>
      </c>
      <c r="O365" s="5" t="s">
        <v>1388</v>
      </c>
      <c r="P365" s="2" t="s">
        <v>2416</v>
      </c>
      <c r="Q365" s="5"/>
      <c r="R365" s="5" t="str">
        <f>IF(db[[#This Row],[QTY/ CTN]]="","",SUBSTITUTE(SUBSTITUTE(SUBSTITUTE(db[[#This Row],[QTY/ CTN]]," ","_",2),"(",""),")","")&amp;"_")</f>
        <v>96 PCS_</v>
      </c>
      <c r="S365" s="5">
        <f>IF(db[[#This Row],[H_QTY/ CTN]]="","",SEARCH("_",db[[#This Row],[H_QTY/ CTN]]))</f>
        <v>7</v>
      </c>
      <c r="T365" s="5">
        <f>IF(db[[#This Row],[H_QTY/ CTN]]="","",LEN(db[[#This Row],[H_QTY/ CTN]]))</f>
        <v>7</v>
      </c>
      <c r="U365" s="40" t="str">
        <f>IF(db[[#This Row],[H_QTY/ CTN]]="","",LEFT(db[[#This Row],[H_QTY/ CTN]],db[[#This Row],[H_1]]-1))</f>
        <v>96 PCS</v>
      </c>
      <c r="V365" s="40" t="str">
        <f>IF(NOT(db[[#This Row],[H_1]]=db[[#This Row],[H_2]]),MID(db[[#This Row],[H_QTY/ CTN]],db[[#This Row],[H_1]]+1,db[[#This Row],[H_2]]-db[[#This Row],[H_1]]-1),"")</f>
        <v/>
      </c>
      <c r="W365" s="40" t="str">
        <f>IF(db[[#This Row],[QTY/ CTN B]]="","",LEFT(db[[#This Row],[QTY/ CTN B]],SEARCH(" ",db[[#This Row],[QTY/ CTN B]],1)-1))</f>
        <v>96</v>
      </c>
      <c r="X365" s="40" t="str">
        <f>IF(db[[#This Row],[QTY/ CTN B]]="","",RIGHT(db[[#This Row],[QTY/ CTN B]],LEN(db[[#This Row],[QTY/ CTN B]])-SEARCH(" ",db[[#This Row],[QTY/ CTN B]],1)))</f>
        <v>PCS</v>
      </c>
      <c r="Y365" s="40" t="str">
        <f>IF(db[[#This Row],[QTY/ CTN TG]]="",IF(db[[#This Row],[STN TG]]="","",12),LEFT(db[[#This Row],[QTY/ CTN TG]],SEARCH(" ",db[[#This Row],[QTY/ CTN TG]],1)-1))</f>
        <v/>
      </c>
      <c r="Z3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5" s="40" t="str">
        <f>IF(db[[#This Row],[STN K]]="","",IF(db[[#This Row],[STN TG]]="LSN",12,""))</f>
        <v/>
      </c>
      <c r="AB365" s="40" t="str">
        <f>IF(db[[#This Row],[STN TG]]="LSN","PCS","")</f>
        <v/>
      </c>
      <c r="AC365" s="40">
        <f>db[[#This Row],[QTY B]]*IF(db[[#This Row],[QTY TG]]="",1,db[[#This Row],[QTY TG]])*IF(db[[#This Row],[QTY K]]="",1,db[[#This Row],[QTY K]])</f>
        <v>96</v>
      </c>
      <c r="AD365" s="40" t="str">
        <f>IF(db[[#This Row],[STN K]]="",IF(db[[#This Row],[STN TG]]="",db[[#This Row],[STN B]],db[[#This Row],[STN TG]]),db[[#This Row],[STN K]])</f>
        <v>PCS</v>
      </c>
      <c r="AE365" s="40"/>
    </row>
    <row r="366" spans="1:31" ht="16.5" customHeight="1" x14ac:dyDescent="0.25">
      <c r="A366" s="40">
        <f t="shared" si="5"/>
        <v>365</v>
      </c>
      <c r="B366" s="5" t="str">
        <f>LOWER(SUBSTITUTE(SUBSTITUTE(SUBSTITUTE(SUBSTITUTE(SUBSTITUTE(SUBSTITUTE(SUBSTITUTE(SUBSTITUTE(db[[#This Row],[NB BM]]," ",),".",""),"-",""),"(",""),")",""),"/",""),"""",""),"+",""))</f>
        <v>bkkcg32k100830a5</v>
      </c>
      <c r="C366" s="5" t="str">
        <f>LOWER(SUBSTITUTE(SUBSTITUTE(SUBSTITUTE(SUBSTITUTE(SUBSTITUTE(SUBSTITUTE(SUBSTITUTE(SUBSTITUTE(SUBSTITUTE(db[[#This Row],[NB NOTA]]," ",),".",""),"-",""),"(",""),")",""),",",""),"/",""),"""",""),"+",""))</f>
        <v>bkkancing32k100830a5</v>
      </c>
      <c r="D366" s="5" t="str">
        <f>LOWER(SUBSTITUTE(SUBSTITUTE(SUBSTITUTE(SUBSTITUTE(SUBSTITUTE(SUBSTITUTE(SUBSTITUTE(SUBSTITUTE(SUBSTITUTE(db[[#This Row],[NB PAJAK]]," ",""),"-",""),"(",""),")",""),".",""),",",""),"/",""),"""",""),"+",""))</f>
        <v>bukukancing32k100830a5</v>
      </c>
      <c r="E36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bkkcg32k100830a596pcsartomoro</v>
      </c>
      <c r="F36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bkkancing32k100830a596pcs</v>
      </c>
      <c r="G366" s="5" t="str">
        <f>db[[#This Row],[NB NOTA_C]]&amp;LOWER(SUBSTITUTE(SUBSTITUTE(SUBSTITUTE(SUBSTITUTE(SUBSTITUTE(SUBSTITUTE(SUBSTITUTE(SUBSTITUTE(SUBSTITUTE(db[[#This Row],[FAKTUR]]," ",),".",""),"-",""),"(",""),")",""),",",""),"/",""),"""",""),"+",""))</f>
        <v>bkkancing32k100830a5artomoro</v>
      </c>
      <c r="H36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bkkancing32k100830a596pcsartomoro</v>
      </c>
      <c r="I366" s="2" t="s">
        <v>7946</v>
      </c>
      <c r="J366" s="2" t="s">
        <v>7948</v>
      </c>
      <c r="K366" s="14" t="s">
        <v>7950</v>
      </c>
      <c r="L366" s="2" t="s">
        <v>1335</v>
      </c>
      <c r="M366" s="33" t="e">
        <f>IF(db[[#This Row],[NB NOTA_C]]="","",COUNTIF([2]!B_MSK[concat],db[[#This Row],[NB NOTA_C]]))</f>
        <v>#REF!</v>
      </c>
      <c r="N366" s="9" t="s">
        <v>1843</v>
      </c>
      <c r="O366" s="5" t="s">
        <v>1388</v>
      </c>
      <c r="P366" s="2" t="s">
        <v>2416</v>
      </c>
      <c r="Q366" s="5"/>
      <c r="R366" s="5" t="str">
        <f>IF(db[[#This Row],[QTY/ CTN]]="","",SUBSTITUTE(SUBSTITUTE(SUBSTITUTE(db[[#This Row],[QTY/ CTN]]," ","_",2),"(",""),")","")&amp;"_")</f>
        <v>96 PCS_</v>
      </c>
      <c r="S366" s="5">
        <f>IF(db[[#This Row],[H_QTY/ CTN]]="","",SEARCH("_",db[[#This Row],[H_QTY/ CTN]]))</f>
        <v>7</v>
      </c>
      <c r="T366" s="5">
        <f>IF(db[[#This Row],[H_QTY/ CTN]]="","",LEN(db[[#This Row],[H_QTY/ CTN]]))</f>
        <v>7</v>
      </c>
      <c r="U366" s="40" t="str">
        <f>IF(db[[#This Row],[H_QTY/ CTN]]="","",LEFT(db[[#This Row],[H_QTY/ CTN]],db[[#This Row],[H_1]]-1))</f>
        <v>96 PCS</v>
      </c>
      <c r="V366" s="40" t="str">
        <f>IF(NOT(db[[#This Row],[H_1]]=db[[#This Row],[H_2]]),MID(db[[#This Row],[H_QTY/ CTN]],db[[#This Row],[H_1]]+1,db[[#This Row],[H_2]]-db[[#This Row],[H_1]]-1),"")</f>
        <v/>
      </c>
      <c r="W366" s="40" t="str">
        <f>IF(db[[#This Row],[QTY/ CTN B]]="","",LEFT(db[[#This Row],[QTY/ CTN B]],SEARCH(" ",db[[#This Row],[QTY/ CTN B]],1)-1))</f>
        <v>96</v>
      </c>
      <c r="X366" s="40" t="str">
        <f>IF(db[[#This Row],[QTY/ CTN B]]="","",RIGHT(db[[#This Row],[QTY/ CTN B]],LEN(db[[#This Row],[QTY/ CTN B]])-SEARCH(" ",db[[#This Row],[QTY/ CTN B]],1)))</f>
        <v>PCS</v>
      </c>
      <c r="Y366" s="40" t="str">
        <f>IF(db[[#This Row],[QTY/ CTN TG]]="",IF(db[[#This Row],[STN TG]]="","",12),LEFT(db[[#This Row],[QTY/ CTN TG]],SEARCH(" ",db[[#This Row],[QTY/ CTN TG]],1)-1))</f>
        <v/>
      </c>
      <c r="Z3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6" s="40" t="str">
        <f>IF(db[[#This Row],[STN K]]="","",IF(db[[#This Row],[STN TG]]="LSN",12,""))</f>
        <v/>
      </c>
      <c r="AB366" s="40" t="str">
        <f>IF(db[[#This Row],[STN TG]]="LSN","PCS","")</f>
        <v/>
      </c>
      <c r="AC366" s="40">
        <f>db[[#This Row],[QTY B]]*IF(db[[#This Row],[QTY TG]]="",1,db[[#This Row],[QTY TG]])*IF(db[[#This Row],[QTY K]]="",1,db[[#This Row],[QTY K]])</f>
        <v>96</v>
      </c>
      <c r="AD366" s="40" t="str">
        <f>IF(db[[#This Row],[STN K]]="",IF(db[[#This Row],[STN TG]]="",db[[#This Row],[STN B]],db[[#This Row],[STN TG]]),db[[#This Row],[STN K]])</f>
        <v>PCS</v>
      </c>
      <c r="AE366" s="40"/>
    </row>
    <row r="367" spans="1:31" ht="16.5" customHeight="1" x14ac:dyDescent="0.25">
      <c r="A367" s="40">
        <f t="shared" si="5"/>
        <v>366</v>
      </c>
      <c r="B367" s="106" t="str">
        <f>LOWER(SUBSTITUTE(SUBSTITUTE(SUBSTITUTE(SUBSTITUTE(SUBSTITUTE(SUBSTITUTE(SUBSTITUTE(SUBSTITUTE(db[[#This Row],[NB BM]]," ",),".",""),"-",""),"(",""),")",""),"/",""),"""",""),"+",""))</f>
        <v>bkkasfolio</v>
      </c>
      <c r="C367" s="106" t="str">
        <f>LOWER(SUBSTITUTE(SUBSTITUTE(SUBSTITUTE(SUBSTITUTE(SUBSTITUTE(SUBSTITUTE(SUBSTITUTE(SUBSTITUTE(SUBSTITUTE(db[[#This Row],[NB NOTA]]," ",),".",""),"-",""),"(",""),")",""),",",""),"/",""),"""",""),"+",""))</f>
        <v>bkkasfolio</v>
      </c>
      <c r="D367" s="10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E367" s="10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bkkasfolio50pcsartomoro</v>
      </c>
      <c r="F367" s="106" t="str">
        <f>db[[#This Row],[NB NOTA_C]]&amp;LOWER(SUBSTITUTE(SUBSTITUTE(SUBSTITUTE(SUBSTITUTE(SUBSTITUTE(SUBSTITUTE(SUBSTITUTE(SUBSTITUTE(SUBSTITUTE(db[[#This Row],[QTY/ CTN]]," ",),".",""),"-",""),"(",""),")",""),",",""),"/",""),"""",""),"+",""))</f>
        <v>bkkasfolio50pcs</v>
      </c>
      <c r="G367" s="106" t="str">
        <f>db[[#This Row],[NB NOTA_C]]&amp;LOWER(SUBSTITUTE(SUBSTITUTE(SUBSTITUTE(SUBSTITUTE(SUBSTITUTE(SUBSTITUTE(SUBSTITUTE(SUBSTITUTE(SUBSTITUTE(db[[#This Row],[FAKTUR]]," ",),".",""),"-",""),"(",""),")",""),",",""),"/",""),"""",""),"+",""))</f>
        <v>bkkasfolioartomoro</v>
      </c>
      <c r="H367" s="10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bkkasfolio50pcsartomoro</v>
      </c>
      <c r="I367" s="35" t="s">
        <v>7751</v>
      </c>
      <c r="J367" s="35" t="s">
        <v>4339</v>
      </c>
      <c r="K367" s="69" t="s">
        <v>4340</v>
      </c>
      <c r="L367" s="35" t="s">
        <v>1335</v>
      </c>
      <c r="M367" s="107" t="e">
        <f>IF(db[[#This Row],[NB NOTA_C]]="","",COUNTIF([2]!B_MSK[concat],db[[#This Row],[NB NOTA_C]]))</f>
        <v>#REF!</v>
      </c>
      <c r="N367" s="108" t="s">
        <v>1839</v>
      </c>
      <c r="O367" s="106" t="s">
        <v>1460</v>
      </c>
      <c r="P367" s="35" t="s">
        <v>2416</v>
      </c>
      <c r="Q367" s="106"/>
      <c r="R367" s="106" t="str">
        <f>IF(db[[#This Row],[QTY/ CTN]]="","",SUBSTITUTE(SUBSTITUTE(SUBSTITUTE(db[[#This Row],[QTY/ CTN]]," ","_",2),"(",""),")","")&amp;"_")</f>
        <v>50 PCS_</v>
      </c>
      <c r="S367" s="106">
        <f>IF(db[[#This Row],[H_QTY/ CTN]]="","",SEARCH("_",db[[#This Row],[H_QTY/ CTN]]))</f>
        <v>7</v>
      </c>
      <c r="T367" s="106">
        <f>IF(db[[#This Row],[H_QTY/ CTN]]="","",LEN(db[[#This Row],[H_QTY/ CTN]]))</f>
        <v>7</v>
      </c>
      <c r="U367" s="109" t="str">
        <f>IF(db[[#This Row],[H_QTY/ CTN]]="","",LEFT(db[[#This Row],[H_QTY/ CTN]],db[[#This Row],[H_1]]-1))</f>
        <v>50 PCS</v>
      </c>
      <c r="V367" s="109" t="str">
        <f>IF(NOT(db[[#This Row],[H_1]]=db[[#This Row],[H_2]]),MID(db[[#This Row],[H_QTY/ CTN]],db[[#This Row],[H_1]]+1,db[[#This Row],[H_2]]-db[[#This Row],[H_1]]-1),"")</f>
        <v/>
      </c>
      <c r="W367" s="40" t="str">
        <f>IF(db[[#This Row],[QTY/ CTN B]]="","",LEFT(db[[#This Row],[QTY/ CTN B]],SEARCH(" ",db[[#This Row],[QTY/ CTN B]],1)-1))</f>
        <v>50</v>
      </c>
      <c r="X367" s="40" t="str">
        <f>IF(db[[#This Row],[QTY/ CTN B]]="","",RIGHT(db[[#This Row],[QTY/ CTN B]],LEN(db[[#This Row],[QTY/ CTN B]])-SEARCH(" ",db[[#This Row],[QTY/ CTN B]],1)))</f>
        <v>PCS</v>
      </c>
      <c r="Y367" s="40" t="str">
        <f>IF(db[[#This Row],[QTY/ CTN TG]]="",IF(db[[#This Row],[STN TG]]="","",12),LEFT(db[[#This Row],[QTY/ CTN TG]],SEARCH(" ",db[[#This Row],[QTY/ CTN TG]],1)-1))</f>
        <v/>
      </c>
      <c r="Z3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7" s="40" t="str">
        <f>IF(db[[#This Row],[STN K]]="","",IF(db[[#This Row],[STN TG]]="LSN",12,""))</f>
        <v/>
      </c>
      <c r="AB367" s="40" t="str">
        <f>IF(db[[#This Row],[STN TG]]="LSN","PCS","")</f>
        <v/>
      </c>
      <c r="AC367" s="40">
        <f>db[[#This Row],[QTY B]]*IF(db[[#This Row],[QTY TG]]="",1,db[[#This Row],[QTY TG]])*IF(db[[#This Row],[QTY K]]="",1,db[[#This Row],[QTY K]])</f>
        <v>50</v>
      </c>
      <c r="AD367" s="40" t="str">
        <f>IF(db[[#This Row],[STN K]]="",IF(db[[#This Row],[STN TG]]="",db[[#This Row],[STN B]],db[[#This Row],[STN TG]]),db[[#This Row],[STN K]])</f>
        <v>PCS</v>
      </c>
      <c r="AE367" s="40"/>
    </row>
    <row r="368" spans="1:31" ht="16.5" customHeight="1" x14ac:dyDescent="0.25">
      <c r="A368" s="40">
        <f t="shared" si="5"/>
        <v>367</v>
      </c>
      <c r="B368" s="106" t="str">
        <f>LOWER(SUBSTITUTE(SUBSTITUTE(SUBSTITUTE(SUBSTITUTE(SUBSTITUTE(SUBSTITUTE(SUBSTITUTE(SUBSTITUTE(db[[#This Row],[NB BM]]," ",),".",""),"-",""),"(",""),")",""),"/",""),"""",""),"+",""))</f>
        <v>bkkaskwarto</v>
      </c>
      <c r="C368" s="106" t="str">
        <f>LOWER(SUBSTITUTE(SUBSTITUTE(SUBSTITUTE(SUBSTITUTE(SUBSTITUTE(SUBSTITUTE(SUBSTITUTE(SUBSTITUTE(SUBSTITUTE(db[[#This Row],[NB NOTA]]," ",),".",""),"-",""),"(",""),")",""),",",""),"/",""),"""",""),"+",""))</f>
        <v>bkkaskwarto</v>
      </c>
      <c r="D368" s="106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E368" s="10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bkkaskwarto100pcsartomoro</v>
      </c>
      <c r="F368" s="106" t="str">
        <f>db[[#This Row],[NB NOTA_C]]&amp;LOWER(SUBSTITUTE(SUBSTITUTE(SUBSTITUTE(SUBSTITUTE(SUBSTITUTE(SUBSTITUTE(SUBSTITUTE(SUBSTITUTE(SUBSTITUTE(db[[#This Row],[QTY/ CTN]]," ",),".",""),"-",""),"(",""),")",""),",",""),"/",""),"""",""),"+",""))</f>
        <v>bkkaskwarto100pcs</v>
      </c>
      <c r="G368" s="106" t="str">
        <f>db[[#This Row],[NB NOTA_C]]&amp;LOWER(SUBSTITUTE(SUBSTITUTE(SUBSTITUTE(SUBSTITUTE(SUBSTITUTE(SUBSTITUTE(SUBSTITUTE(SUBSTITUTE(SUBSTITUTE(db[[#This Row],[FAKTUR]]," ",),".",""),"-",""),"(",""),")",""),",",""),"/",""),"""",""),"+",""))</f>
        <v>bkkaskwartoartomoro</v>
      </c>
      <c r="H368" s="10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bkkaskwarto100pcsartomoro</v>
      </c>
      <c r="I368" s="35" t="s">
        <v>7752</v>
      </c>
      <c r="J368" s="35" t="s">
        <v>4338</v>
      </c>
      <c r="K368" s="36" t="s">
        <v>4341</v>
      </c>
      <c r="L368" s="35" t="s">
        <v>1335</v>
      </c>
      <c r="M368" s="107" t="e">
        <f>IF(db[[#This Row],[NB NOTA_C]]="","",COUNTIF([2]!B_MSK[concat],db[[#This Row],[NB NOTA_C]]))</f>
        <v>#REF!</v>
      </c>
      <c r="N368" s="108" t="s">
        <v>1839</v>
      </c>
      <c r="O368" s="106" t="s">
        <v>1381</v>
      </c>
      <c r="P368" s="35" t="s">
        <v>2416</v>
      </c>
      <c r="Q368" s="5" t="s">
        <v>4937</v>
      </c>
      <c r="R368" s="106" t="str">
        <f>IF(db[[#This Row],[QTY/ CTN]]="","",SUBSTITUTE(SUBSTITUTE(SUBSTITUTE(db[[#This Row],[QTY/ CTN]]," ","_",2),"(",""),")","")&amp;"_")</f>
        <v>100 PCS_</v>
      </c>
      <c r="S368" s="106">
        <f>IF(db[[#This Row],[H_QTY/ CTN]]="","",SEARCH("_",db[[#This Row],[H_QTY/ CTN]]))</f>
        <v>8</v>
      </c>
      <c r="T368" s="106">
        <f>IF(db[[#This Row],[H_QTY/ CTN]]="","",LEN(db[[#This Row],[H_QTY/ CTN]]))</f>
        <v>8</v>
      </c>
      <c r="U368" s="109" t="str">
        <f>IF(db[[#This Row],[H_QTY/ CTN]]="","",LEFT(db[[#This Row],[H_QTY/ CTN]],db[[#This Row],[H_1]]-1))</f>
        <v>100 PCS</v>
      </c>
      <c r="V368" s="109" t="str">
        <f>IF(NOT(db[[#This Row],[H_1]]=db[[#This Row],[H_2]]),MID(db[[#This Row],[H_QTY/ CTN]],db[[#This Row],[H_1]]+1,db[[#This Row],[H_2]]-db[[#This Row],[H_1]]-1),"")</f>
        <v/>
      </c>
      <c r="W368" s="40" t="str">
        <f>IF(db[[#This Row],[QTY/ CTN B]]="","",LEFT(db[[#This Row],[QTY/ CTN B]],SEARCH(" ",db[[#This Row],[QTY/ CTN B]],1)-1))</f>
        <v>100</v>
      </c>
      <c r="X368" s="40" t="str">
        <f>IF(db[[#This Row],[QTY/ CTN B]]="","",RIGHT(db[[#This Row],[QTY/ CTN B]],LEN(db[[#This Row],[QTY/ CTN B]])-SEARCH(" ",db[[#This Row],[QTY/ CTN B]],1)))</f>
        <v>PCS</v>
      </c>
      <c r="Y368" s="40" t="str">
        <f>IF(db[[#This Row],[QTY/ CTN TG]]="",IF(db[[#This Row],[STN TG]]="","",12),LEFT(db[[#This Row],[QTY/ CTN TG]],SEARCH(" ",db[[#This Row],[QTY/ CTN TG]],1)-1))</f>
        <v/>
      </c>
      <c r="Z3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68" s="40" t="str">
        <f>IF(db[[#This Row],[STN K]]="","",IF(db[[#This Row],[STN TG]]="LSN",12,""))</f>
        <v/>
      </c>
      <c r="AB368" s="40" t="str">
        <f>IF(db[[#This Row],[STN TG]]="LSN","PCS","")</f>
        <v/>
      </c>
      <c r="AC368" s="40">
        <f>db[[#This Row],[QTY B]]*IF(db[[#This Row],[QTY TG]]="",1,db[[#This Row],[QTY TG]])*IF(db[[#This Row],[QTY K]]="",1,db[[#This Row],[QTY K]])</f>
        <v>100</v>
      </c>
      <c r="AD368" s="40" t="str">
        <f>IF(db[[#This Row],[STN K]]="",IF(db[[#This Row],[STN TG]]="",db[[#This Row],[STN B]],db[[#This Row],[STN TG]]),db[[#This Row],[STN K]])</f>
        <v>PCS</v>
      </c>
      <c r="AE368" s="40"/>
    </row>
    <row r="369" spans="1:31" ht="16.5" customHeight="1" x14ac:dyDescent="0.25">
      <c r="A369" s="40">
        <f t="shared" si="5"/>
        <v>368</v>
      </c>
      <c r="B369" s="5" t="str">
        <f>LOWER(SUBSTITUTE(SUBSTITUTE(SUBSTITUTE(SUBSTITUTE(SUBSTITUTE(SUBSTITUTE(SUBSTITUTE(SUBSTITUTE(db[[#This Row],[NB BM]]," ",),".",""),"-",""),"(",""),")",""),"/",""),"""",""),"+",""))</f>
        <v>bkmewarnaijumbo4seriif</v>
      </c>
      <c r="C369" s="5" t="str">
        <f>LOWER(SUBSTITUTE(SUBSTITUTE(SUBSTITUTE(SUBSTITUTE(SUBSTITUTE(SUBSTITUTE(SUBSTITUTE(SUBSTITUTE(SUBSTITUTE(db[[#This Row],[NB NOTA]]," ",),".",""),"-",""),"(",""),")",""),",",""),"/",""),"""",""),"+",""))</f>
        <v>bkmwrn4serijumboif</v>
      </c>
      <c r="D369" s="5" t="str">
        <f>LOWER(SUBSTITUTE(SUBSTITUTE(SUBSTITUTE(SUBSTITUTE(SUBSTITUTE(SUBSTITUTE(SUBSTITUTE(SUBSTITUTE(SUBSTITUTE(db[[#This Row],[NB PAJAK]]," ",""),"-",""),"(",""),")",""),".",""),",",""),"/",""),"""",""),"+",""))</f>
        <v/>
      </c>
      <c r="E36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bkmewarnaijumbo4seriif192lsnuntana</v>
      </c>
      <c r="F36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bkmwrn4serijumboif192lsn</v>
      </c>
      <c r="G369" s="5" t="str">
        <f>db[[#This Row],[NB NOTA_C]]&amp;LOWER(SUBSTITUTE(SUBSTITUTE(SUBSTITUTE(SUBSTITUTE(SUBSTITUTE(SUBSTITUTE(SUBSTITUTE(SUBSTITUTE(SUBSTITUTE(db[[#This Row],[FAKTUR]]," ",),".",""),"-",""),"(",""),")",""),",",""),"/",""),"""",""),"+",""))</f>
        <v>bkmwrn4serijumboifuntana</v>
      </c>
      <c r="H36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bkmwrn4serijumboif192lsnuntana</v>
      </c>
      <c r="I369" s="2" t="s">
        <v>4852</v>
      </c>
      <c r="J369" s="2" t="s">
        <v>4816</v>
      </c>
      <c r="K369" s="14"/>
      <c r="L369" s="2" t="s">
        <v>1336</v>
      </c>
      <c r="M369" s="33" t="e">
        <f>IF(db[[#This Row],[NB NOTA_C]]="","",COUNTIF([2]!B_MSK[concat],db[[#This Row],[NB NOTA_C]]))</f>
        <v>#REF!</v>
      </c>
      <c r="N369" s="9" t="s">
        <v>4827</v>
      </c>
      <c r="O369" s="5" t="s">
        <v>1853</v>
      </c>
      <c r="P369" s="2" t="s">
        <v>2416</v>
      </c>
      <c r="Q369" s="5"/>
      <c r="R369" s="5" t="str">
        <f>IF(db[[#This Row],[QTY/ CTN]]="","",SUBSTITUTE(SUBSTITUTE(SUBSTITUTE(db[[#This Row],[QTY/ CTN]]," ","_",2),"(",""),")","")&amp;"_")</f>
        <v>192 LSN_</v>
      </c>
      <c r="S369" s="5">
        <f>IF(db[[#This Row],[H_QTY/ CTN]]="","",SEARCH("_",db[[#This Row],[H_QTY/ CTN]]))</f>
        <v>8</v>
      </c>
      <c r="T369" s="5">
        <f>IF(db[[#This Row],[H_QTY/ CTN]]="","",LEN(db[[#This Row],[H_QTY/ CTN]]))</f>
        <v>8</v>
      </c>
      <c r="U369" s="40" t="str">
        <f>IF(db[[#This Row],[H_QTY/ CTN]]="","",LEFT(db[[#This Row],[H_QTY/ CTN]],db[[#This Row],[H_1]]-1))</f>
        <v>192 LSN</v>
      </c>
      <c r="V369" s="40" t="str">
        <f>IF(NOT(db[[#This Row],[H_1]]=db[[#This Row],[H_2]]),MID(db[[#This Row],[H_QTY/ CTN]],db[[#This Row],[H_1]]+1,db[[#This Row],[H_2]]-db[[#This Row],[H_1]]-1),"")</f>
        <v/>
      </c>
      <c r="W369" s="40" t="str">
        <f>IF(db[[#This Row],[QTY/ CTN B]]="","",LEFT(db[[#This Row],[QTY/ CTN B]],SEARCH(" ",db[[#This Row],[QTY/ CTN B]],1)-1))</f>
        <v>192</v>
      </c>
      <c r="X369" s="40" t="str">
        <f>IF(db[[#This Row],[QTY/ CTN B]]="","",RIGHT(db[[#This Row],[QTY/ CTN B]],LEN(db[[#This Row],[QTY/ CTN B]])-SEARCH(" ",db[[#This Row],[QTY/ CTN B]],1)))</f>
        <v>LSN</v>
      </c>
      <c r="Y369" s="40">
        <f>IF(db[[#This Row],[QTY/ CTN TG]]="",IF(db[[#This Row],[STN TG]]="","",12),LEFT(db[[#This Row],[QTY/ CTN TG]],SEARCH(" ",db[[#This Row],[QTY/ CTN TG]],1)-1))</f>
        <v>12</v>
      </c>
      <c r="Z3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69" s="40" t="str">
        <f>IF(db[[#This Row],[STN K]]="","",IF(db[[#This Row],[STN TG]]="LSN",12,""))</f>
        <v/>
      </c>
      <c r="AB369" s="40" t="str">
        <f>IF(db[[#This Row],[STN TG]]="LSN","PCS","")</f>
        <v/>
      </c>
      <c r="AC369" s="40">
        <f>db[[#This Row],[QTY B]]*IF(db[[#This Row],[QTY TG]]="",1,db[[#This Row],[QTY TG]])*IF(db[[#This Row],[QTY K]]="",1,db[[#This Row],[QTY K]])</f>
        <v>2304</v>
      </c>
      <c r="AD369" s="40" t="str">
        <f>IF(db[[#This Row],[STN K]]="",IF(db[[#This Row],[STN TG]]="",db[[#This Row],[STN B]],db[[#This Row],[STN TG]]),db[[#This Row],[STN K]])</f>
        <v>PCS</v>
      </c>
      <c r="AE369" s="40"/>
    </row>
    <row r="370" spans="1:31" ht="16.5" customHeight="1" x14ac:dyDescent="0.25">
      <c r="A370" s="40">
        <f t="shared" si="5"/>
        <v>369</v>
      </c>
      <c r="B370" s="82" t="str">
        <f>LOWER(SUBSTITUTE(SUBSTITUTE(SUBSTITUTE(SUBSTITUTE(SUBSTITUTE(SUBSTITUTE(SUBSTITUTE(SUBSTITUTE(db[[#This Row],[NB BM]]," ",),".",""),"-",""),"(",""),")",""),"/",""),"""",""),"+",""))</f>
        <v>bkmewarnai4seriejumboif</v>
      </c>
      <c r="C370" s="82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D370" s="82" t="str">
        <f>LOWER(SUBSTITUTE(SUBSTITUTE(SUBSTITUTE(SUBSTITUTE(SUBSTITUTE(SUBSTITUTE(SUBSTITUTE(SUBSTITUTE(SUBSTITUTE(db[[#This Row],[NB PAJAK]]," ",""),"-",""),"(",""),")",""),".",""),",",""),"/",""),"""",""),"+",""))</f>
        <v/>
      </c>
      <c r="E370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bkmewarnai4seriejumboif600pcsuntana</v>
      </c>
      <c r="F370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bkmwrn4seriejumboif600pcs</v>
      </c>
      <c r="G370" s="82" t="str">
        <f>db[[#This Row],[NB NOTA_C]]&amp;LOWER(SUBSTITUTE(SUBSTITUTE(SUBSTITUTE(SUBSTITUTE(SUBSTITUTE(SUBSTITUTE(SUBSTITUTE(SUBSTITUTE(SUBSTITUTE(db[[#This Row],[FAKTUR]]," ",),".",""),"-",""),"(",""),")",""),",",""),"/",""),"""",""),"+",""))</f>
        <v>bkmwrn4seriejumboifuntana</v>
      </c>
      <c r="H370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bkmwrn4seriejumboif600pcsuntana</v>
      </c>
      <c r="I370" s="7" t="s">
        <v>3670</v>
      </c>
      <c r="J370" s="7" t="s">
        <v>3667</v>
      </c>
      <c r="K370" s="15"/>
      <c r="L370" s="2" t="s">
        <v>1336</v>
      </c>
      <c r="M370" s="83" t="e">
        <f>IF(db[[#This Row],[NB NOTA_C]]="","",COUNTIF([2]!B_MSK[concat],db[[#This Row],[NB NOTA_C]]))</f>
        <v>#REF!</v>
      </c>
      <c r="N370" s="84" t="s">
        <v>1344</v>
      </c>
      <c r="O370" s="82" t="s">
        <v>1496</v>
      </c>
      <c r="P370" s="7" t="s">
        <v>2416</v>
      </c>
      <c r="Q370" s="82"/>
      <c r="R370" s="82" t="str">
        <f>IF(db[[#This Row],[QTY/ CTN]]="","",SUBSTITUTE(SUBSTITUTE(SUBSTITUTE(db[[#This Row],[QTY/ CTN]]," ","_",2),"(",""),")","")&amp;"_")</f>
        <v>600 PCS_</v>
      </c>
      <c r="S370" s="82">
        <f>IF(db[[#This Row],[H_QTY/ CTN]]="","",SEARCH("_",db[[#This Row],[H_QTY/ CTN]]))</f>
        <v>8</v>
      </c>
      <c r="T370" s="82">
        <f>IF(db[[#This Row],[H_QTY/ CTN]]="","",LEN(db[[#This Row],[H_QTY/ CTN]]))</f>
        <v>8</v>
      </c>
      <c r="U370" s="85" t="str">
        <f>IF(db[[#This Row],[H_QTY/ CTN]]="","",LEFT(db[[#This Row],[H_QTY/ CTN]],db[[#This Row],[H_1]]-1))</f>
        <v>600 PCS</v>
      </c>
      <c r="V370" s="85" t="str">
        <f>IF(NOT(db[[#This Row],[H_1]]=db[[#This Row],[H_2]]),MID(db[[#This Row],[H_QTY/ CTN]],db[[#This Row],[H_1]]+1,db[[#This Row],[H_2]]-db[[#This Row],[H_1]]-1),"")</f>
        <v/>
      </c>
      <c r="W370" s="40" t="str">
        <f>IF(db[[#This Row],[QTY/ CTN B]]="","",LEFT(db[[#This Row],[QTY/ CTN B]],SEARCH(" ",db[[#This Row],[QTY/ CTN B]],1)-1))</f>
        <v>600</v>
      </c>
      <c r="X370" s="40" t="str">
        <f>IF(db[[#This Row],[QTY/ CTN B]]="","",RIGHT(db[[#This Row],[QTY/ CTN B]],LEN(db[[#This Row],[QTY/ CTN B]])-SEARCH(" ",db[[#This Row],[QTY/ CTN B]],1)))</f>
        <v>PCS</v>
      </c>
      <c r="Y370" s="40" t="str">
        <f>IF(db[[#This Row],[QTY/ CTN TG]]="",IF(db[[#This Row],[STN TG]]="","",12),LEFT(db[[#This Row],[QTY/ CTN TG]],SEARCH(" ",db[[#This Row],[QTY/ CTN TG]],1)-1))</f>
        <v/>
      </c>
      <c r="Z3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0" s="40" t="str">
        <f>IF(db[[#This Row],[STN K]]="","",IF(db[[#This Row],[STN TG]]="LSN",12,""))</f>
        <v/>
      </c>
      <c r="AB370" s="40" t="str">
        <f>IF(db[[#This Row],[STN TG]]="LSN","PCS","")</f>
        <v/>
      </c>
      <c r="AC370" s="40">
        <f>db[[#This Row],[QTY B]]*IF(db[[#This Row],[QTY TG]]="",1,db[[#This Row],[QTY TG]])*IF(db[[#This Row],[QTY K]]="",1,db[[#This Row],[QTY K]])</f>
        <v>600</v>
      </c>
      <c r="AD370" s="40" t="str">
        <f>IF(db[[#This Row],[STN K]]="",IF(db[[#This Row],[STN TG]]="",db[[#This Row],[STN B]],db[[#This Row],[STN TG]]),db[[#This Row],[STN K]])</f>
        <v>PCS</v>
      </c>
      <c r="AE370" s="40"/>
    </row>
    <row r="371" spans="1:31" ht="16.5" customHeight="1" x14ac:dyDescent="0.25">
      <c r="A371" s="40">
        <f t="shared" si="5"/>
        <v>370</v>
      </c>
      <c r="B371" s="82" t="str">
        <f>LOWER(SUBSTITUTE(SUBSTITUTE(SUBSTITUTE(SUBSTITUTE(SUBSTITUTE(SUBSTITUTE(SUBSTITUTE(SUBSTITUTE(db[[#This Row],[NB BM]]," ",),".",""),"-",""),"(",""),")",""),"/",""),"""",""),"+",""))</f>
        <v>bkmewarnaijumboabjadangkaif</v>
      </c>
      <c r="C371" s="82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D371" s="82" t="str">
        <f>LOWER(SUBSTITUTE(SUBSTITUTE(SUBSTITUTE(SUBSTITUTE(SUBSTITUTE(SUBSTITUTE(SUBSTITUTE(SUBSTITUTE(SUBSTITUTE(db[[#This Row],[NB PAJAK]]," ",""),"-",""),"(",""),")",""),".",""),",",""),"/",""),"""",""),"+",""))</f>
        <v/>
      </c>
      <c r="E371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bkmewarnaijumboabjadangkaif600pcsuntana</v>
      </c>
      <c r="F371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bkmwrnjumboabjdangkaif600pcs</v>
      </c>
      <c r="G371" s="82" t="str">
        <f>db[[#This Row],[NB NOTA_C]]&amp;LOWER(SUBSTITUTE(SUBSTITUTE(SUBSTITUTE(SUBSTITUTE(SUBSTITUTE(SUBSTITUTE(SUBSTITUTE(SUBSTITUTE(SUBSTITUTE(db[[#This Row],[FAKTUR]]," ",),".",""),"-",""),"(",""),")",""),",",""),"/",""),"""",""),"+",""))</f>
        <v>bkmwrnjumboabjdangkaifuntana</v>
      </c>
      <c r="H371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bkmwrnjumboabjdangkaif600pcsuntana</v>
      </c>
      <c r="I371" s="7" t="s">
        <v>3671</v>
      </c>
      <c r="J371" s="7" t="s">
        <v>3668</v>
      </c>
      <c r="K371" s="15"/>
      <c r="L371" s="2" t="s">
        <v>1336</v>
      </c>
      <c r="M371" s="83" t="e">
        <f>IF(db[[#This Row],[NB NOTA_C]]="","",COUNTIF([2]!B_MSK[concat],db[[#This Row],[NB NOTA_C]]))</f>
        <v>#REF!</v>
      </c>
      <c r="N371" s="84" t="s">
        <v>1344</v>
      </c>
      <c r="O371" s="82" t="s">
        <v>1496</v>
      </c>
      <c r="P371" s="7" t="s">
        <v>2416</v>
      </c>
      <c r="Q371" s="82"/>
      <c r="R371" s="82" t="str">
        <f>IF(db[[#This Row],[QTY/ CTN]]="","",SUBSTITUTE(SUBSTITUTE(SUBSTITUTE(db[[#This Row],[QTY/ CTN]]," ","_",2),"(",""),")","")&amp;"_")</f>
        <v>600 PCS_</v>
      </c>
      <c r="S371" s="82">
        <f>IF(db[[#This Row],[H_QTY/ CTN]]="","",SEARCH("_",db[[#This Row],[H_QTY/ CTN]]))</f>
        <v>8</v>
      </c>
      <c r="T371" s="82">
        <f>IF(db[[#This Row],[H_QTY/ CTN]]="","",LEN(db[[#This Row],[H_QTY/ CTN]]))</f>
        <v>8</v>
      </c>
      <c r="U371" s="85" t="str">
        <f>IF(db[[#This Row],[H_QTY/ CTN]]="","",LEFT(db[[#This Row],[H_QTY/ CTN]],db[[#This Row],[H_1]]-1))</f>
        <v>600 PCS</v>
      </c>
      <c r="V371" s="85" t="str">
        <f>IF(NOT(db[[#This Row],[H_1]]=db[[#This Row],[H_2]]),MID(db[[#This Row],[H_QTY/ CTN]],db[[#This Row],[H_1]]+1,db[[#This Row],[H_2]]-db[[#This Row],[H_1]]-1),"")</f>
        <v/>
      </c>
      <c r="W371" s="40" t="str">
        <f>IF(db[[#This Row],[QTY/ CTN B]]="","",LEFT(db[[#This Row],[QTY/ CTN B]],SEARCH(" ",db[[#This Row],[QTY/ CTN B]],1)-1))</f>
        <v>600</v>
      </c>
      <c r="X371" s="40" t="str">
        <f>IF(db[[#This Row],[QTY/ CTN B]]="","",RIGHT(db[[#This Row],[QTY/ CTN B]],LEN(db[[#This Row],[QTY/ CTN B]])-SEARCH(" ",db[[#This Row],[QTY/ CTN B]],1)))</f>
        <v>PCS</v>
      </c>
      <c r="Y371" s="40" t="str">
        <f>IF(db[[#This Row],[QTY/ CTN TG]]="",IF(db[[#This Row],[STN TG]]="","",12),LEFT(db[[#This Row],[QTY/ CTN TG]],SEARCH(" ",db[[#This Row],[QTY/ CTN TG]],1)-1))</f>
        <v/>
      </c>
      <c r="Z3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1" s="40" t="str">
        <f>IF(db[[#This Row],[STN K]]="","",IF(db[[#This Row],[STN TG]]="LSN",12,""))</f>
        <v/>
      </c>
      <c r="AB371" s="40" t="str">
        <f>IF(db[[#This Row],[STN TG]]="LSN","PCS","")</f>
        <v/>
      </c>
      <c r="AC371" s="40">
        <f>db[[#This Row],[QTY B]]*IF(db[[#This Row],[QTY TG]]="",1,db[[#This Row],[QTY TG]])*IF(db[[#This Row],[QTY K]]="",1,db[[#This Row],[QTY K]])</f>
        <v>600</v>
      </c>
      <c r="AD371" s="40" t="str">
        <f>IF(db[[#This Row],[STN K]]="",IF(db[[#This Row],[STN TG]]="",db[[#This Row],[STN B]],db[[#This Row],[STN TG]]),db[[#This Row],[STN K]])</f>
        <v>PCS</v>
      </c>
      <c r="AE371" s="40"/>
    </row>
    <row r="372" spans="1:31" ht="16.5" customHeight="1" x14ac:dyDescent="0.25">
      <c r="A372" s="40">
        <f t="shared" si="5"/>
        <v>371</v>
      </c>
      <c r="B372" s="5" t="str">
        <f>LOWER(SUBSTITUTE(SUBSTITUTE(SUBSTITUTE(SUBSTITUTE(SUBSTITUTE(SUBSTITUTE(SUBSTITUTE(SUBSTITUTE(db[[#This Row],[NB BM]]," ",),".",""),"-",""),"(",""),")",""),"/",""),"""",""),"+",""))</f>
        <v>bkmewarnaijumboangkaif</v>
      </c>
      <c r="C372" s="5" t="str">
        <f>LOWER(SUBSTITUTE(SUBSTITUTE(SUBSTITUTE(SUBSTITUTE(SUBSTITUTE(SUBSTITUTE(SUBSTITUTE(SUBSTITUTE(SUBSTITUTE(db[[#This Row],[NB NOTA]]," ",),".",""),"-",""),"(",""),")",""),",",""),"/",""),"""",""),"+",""))</f>
        <v>bkmwrnjumboangkaif</v>
      </c>
      <c r="D372" s="5" t="str">
        <f>LOWER(SUBSTITUTE(SUBSTITUTE(SUBSTITUTE(SUBSTITUTE(SUBSTITUTE(SUBSTITUTE(SUBSTITUTE(SUBSTITUTE(SUBSTITUTE(db[[#This Row],[NB PAJAK]]," ",""),"-",""),"(",""),")",""),".",""),",",""),"/",""),"""",""),"+",""))</f>
        <v/>
      </c>
      <c r="E37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bkmewarnaijumboangkaif600pcsuntana</v>
      </c>
      <c r="F37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bkmwrnjumboangkaif600pcs</v>
      </c>
      <c r="G372" s="5" t="str">
        <f>db[[#This Row],[NB NOTA_C]]&amp;LOWER(SUBSTITUTE(SUBSTITUTE(SUBSTITUTE(SUBSTITUTE(SUBSTITUTE(SUBSTITUTE(SUBSTITUTE(SUBSTITUTE(SUBSTITUTE(db[[#This Row],[FAKTUR]]," ",),".",""),"-",""),"(",""),")",""),",",""),"/",""),"""",""),"+",""))</f>
        <v>bkmwrnjumboangkaifuntana</v>
      </c>
      <c r="H37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bkmwrnjumboangkaif600pcsuntana</v>
      </c>
      <c r="I372" s="2" t="s">
        <v>4851</v>
      </c>
      <c r="J372" s="2" t="s">
        <v>4815</v>
      </c>
      <c r="K372" s="14"/>
      <c r="L372" s="2" t="s">
        <v>1336</v>
      </c>
      <c r="M372" s="33" t="e">
        <f>IF(db[[#This Row],[NB NOTA_C]]="","",COUNTIF([2]!B_MSK[concat],db[[#This Row],[NB NOTA_C]]))</f>
        <v>#REF!</v>
      </c>
      <c r="N372" s="9" t="s">
        <v>4827</v>
      </c>
      <c r="O372" s="5" t="s">
        <v>1496</v>
      </c>
      <c r="P372" s="2" t="s">
        <v>2416</v>
      </c>
      <c r="Q372" s="5"/>
      <c r="R372" s="5" t="str">
        <f>IF(db[[#This Row],[QTY/ CTN]]="","",SUBSTITUTE(SUBSTITUTE(SUBSTITUTE(db[[#This Row],[QTY/ CTN]]," ","_",2),"(",""),")","")&amp;"_")</f>
        <v>600 PCS_</v>
      </c>
      <c r="S372" s="5">
        <f>IF(db[[#This Row],[H_QTY/ CTN]]="","",SEARCH("_",db[[#This Row],[H_QTY/ CTN]]))</f>
        <v>8</v>
      </c>
      <c r="T372" s="5">
        <f>IF(db[[#This Row],[H_QTY/ CTN]]="","",LEN(db[[#This Row],[H_QTY/ CTN]]))</f>
        <v>8</v>
      </c>
      <c r="U372" s="40" t="str">
        <f>IF(db[[#This Row],[H_QTY/ CTN]]="","",LEFT(db[[#This Row],[H_QTY/ CTN]],db[[#This Row],[H_1]]-1))</f>
        <v>600 PCS</v>
      </c>
      <c r="V372" s="40" t="str">
        <f>IF(NOT(db[[#This Row],[H_1]]=db[[#This Row],[H_2]]),MID(db[[#This Row],[H_QTY/ CTN]],db[[#This Row],[H_1]]+1,db[[#This Row],[H_2]]-db[[#This Row],[H_1]]-1),"")</f>
        <v/>
      </c>
      <c r="W372" s="40" t="str">
        <f>IF(db[[#This Row],[QTY/ CTN B]]="","",LEFT(db[[#This Row],[QTY/ CTN B]],SEARCH(" ",db[[#This Row],[QTY/ CTN B]],1)-1))</f>
        <v>600</v>
      </c>
      <c r="X372" s="40" t="str">
        <f>IF(db[[#This Row],[QTY/ CTN B]]="","",RIGHT(db[[#This Row],[QTY/ CTN B]],LEN(db[[#This Row],[QTY/ CTN B]])-SEARCH(" ",db[[#This Row],[QTY/ CTN B]],1)))</f>
        <v>PCS</v>
      </c>
      <c r="Y372" s="40" t="str">
        <f>IF(db[[#This Row],[QTY/ CTN TG]]="",IF(db[[#This Row],[STN TG]]="","",12),LEFT(db[[#This Row],[QTY/ CTN TG]],SEARCH(" ",db[[#This Row],[QTY/ CTN TG]],1)-1))</f>
        <v/>
      </c>
      <c r="Z3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2" s="40" t="str">
        <f>IF(db[[#This Row],[STN K]]="","",IF(db[[#This Row],[STN TG]]="LSN",12,""))</f>
        <v/>
      </c>
      <c r="AB372" s="40" t="str">
        <f>IF(db[[#This Row],[STN TG]]="LSN","PCS","")</f>
        <v/>
      </c>
      <c r="AC372" s="40">
        <f>db[[#This Row],[QTY B]]*IF(db[[#This Row],[QTY TG]]="",1,db[[#This Row],[QTY TG]])*IF(db[[#This Row],[QTY K]]="",1,db[[#This Row],[QTY K]])</f>
        <v>600</v>
      </c>
      <c r="AD372" s="40" t="str">
        <f>IF(db[[#This Row],[STN K]]="",IF(db[[#This Row],[STN TG]]="",db[[#This Row],[STN B]],db[[#This Row],[STN TG]]),db[[#This Row],[STN K]])</f>
        <v>PCS</v>
      </c>
      <c r="AE372" s="40"/>
    </row>
    <row r="373" spans="1:31" ht="16.5" customHeight="1" x14ac:dyDescent="0.25">
      <c r="A373" s="40">
        <f t="shared" si="5"/>
        <v>372</v>
      </c>
      <c r="B373" s="82" t="str">
        <f>LOWER(SUBSTITUTE(SUBSTITUTE(SUBSTITUTE(SUBSTITUTE(SUBSTITUTE(SUBSTITUTE(SUBSTITUTE(SUBSTITUTE(db[[#This Row],[NB BM]]," ",),".",""),"-",""),"(",""),")",""),"/",""),"""",""),"+",""))</f>
        <v>bkmewarnaitodotif</v>
      </c>
      <c r="C373" s="82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D373" s="82" t="str">
        <f>LOWER(SUBSTITUTE(SUBSTITUTE(SUBSTITUTE(SUBSTITUTE(SUBSTITUTE(SUBSTITUTE(SUBSTITUTE(SUBSTITUTE(SUBSTITUTE(db[[#This Row],[NB PAJAK]]," ",""),"-",""),"(",""),")",""),".",""),",",""),"/",""),"""",""),"+",""))</f>
        <v/>
      </c>
      <c r="E373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bkmewarnaitodotif600pcsuntana</v>
      </c>
      <c r="F373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bkmwrntodotif600pcs</v>
      </c>
      <c r="G373" s="82" t="str">
        <f>db[[#This Row],[NB NOTA_C]]&amp;LOWER(SUBSTITUTE(SUBSTITUTE(SUBSTITUTE(SUBSTITUTE(SUBSTITUTE(SUBSTITUTE(SUBSTITUTE(SUBSTITUTE(SUBSTITUTE(db[[#This Row],[FAKTUR]]," ",),".",""),"-",""),"(",""),")",""),",",""),"/",""),"""",""),"+",""))</f>
        <v>bkmwrntodotifuntana</v>
      </c>
      <c r="H373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bkmwrntodotif600pcsuntana</v>
      </c>
      <c r="I373" s="7" t="s">
        <v>3669</v>
      </c>
      <c r="J373" s="7" t="s">
        <v>3666</v>
      </c>
      <c r="K373" s="15"/>
      <c r="L373" s="2" t="s">
        <v>1336</v>
      </c>
      <c r="M373" s="83" t="e">
        <f>IF(db[[#This Row],[NB NOTA_C]]="","",COUNTIF([2]!B_MSK[concat],db[[#This Row],[NB NOTA_C]]))</f>
        <v>#REF!</v>
      </c>
      <c r="N373" s="84" t="s">
        <v>1344</v>
      </c>
      <c r="O373" s="82" t="s">
        <v>1496</v>
      </c>
      <c r="P373" s="7" t="s">
        <v>2416</v>
      </c>
      <c r="Q373" s="82"/>
      <c r="R373" s="82" t="str">
        <f>IF(db[[#This Row],[QTY/ CTN]]="","",SUBSTITUTE(SUBSTITUTE(SUBSTITUTE(db[[#This Row],[QTY/ CTN]]," ","_",2),"(",""),")","")&amp;"_")</f>
        <v>600 PCS_</v>
      </c>
      <c r="S373" s="82">
        <f>IF(db[[#This Row],[H_QTY/ CTN]]="","",SEARCH("_",db[[#This Row],[H_QTY/ CTN]]))</f>
        <v>8</v>
      </c>
      <c r="T373" s="82">
        <f>IF(db[[#This Row],[H_QTY/ CTN]]="","",LEN(db[[#This Row],[H_QTY/ CTN]]))</f>
        <v>8</v>
      </c>
      <c r="U373" s="85" t="str">
        <f>IF(db[[#This Row],[H_QTY/ CTN]]="","",LEFT(db[[#This Row],[H_QTY/ CTN]],db[[#This Row],[H_1]]-1))</f>
        <v>600 PCS</v>
      </c>
      <c r="V373" s="85" t="str">
        <f>IF(NOT(db[[#This Row],[H_1]]=db[[#This Row],[H_2]]),MID(db[[#This Row],[H_QTY/ CTN]],db[[#This Row],[H_1]]+1,db[[#This Row],[H_2]]-db[[#This Row],[H_1]]-1),"")</f>
        <v/>
      </c>
      <c r="W373" s="40" t="str">
        <f>IF(db[[#This Row],[QTY/ CTN B]]="","",LEFT(db[[#This Row],[QTY/ CTN B]],SEARCH(" ",db[[#This Row],[QTY/ CTN B]],1)-1))</f>
        <v>600</v>
      </c>
      <c r="X373" s="40" t="str">
        <f>IF(db[[#This Row],[QTY/ CTN B]]="","",RIGHT(db[[#This Row],[QTY/ CTN B]],LEN(db[[#This Row],[QTY/ CTN B]])-SEARCH(" ",db[[#This Row],[QTY/ CTN B]],1)))</f>
        <v>PCS</v>
      </c>
      <c r="Y373" s="40" t="str">
        <f>IF(db[[#This Row],[QTY/ CTN TG]]="",IF(db[[#This Row],[STN TG]]="","",12),LEFT(db[[#This Row],[QTY/ CTN TG]],SEARCH(" ",db[[#This Row],[QTY/ CTN TG]],1)-1))</f>
        <v/>
      </c>
      <c r="Z3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3" s="40" t="str">
        <f>IF(db[[#This Row],[STN K]]="","",IF(db[[#This Row],[STN TG]]="LSN",12,""))</f>
        <v/>
      </c>
      <c r="AB373" s="40" t="str">
        <f>IF(db[[#This Row],[STN TG]]="LSN","PCS","")</f>
        <v/>
      </c>
      <c r="AC373" s="40">
        <f>db[[#This Row],[QTY B]]*IF(db[[#This Row],[QTY TG]]="",1,db[[#This Row],[QTY TG]])*IF(db[[#This Row],[QTY K]]="",1,db[[#This Row],[QTY K]])</f>
        <v>600</v>
      </c>
      <c r="AD373" s="40" t="str">
        <f>IF(db[[#This Row],[STN K]]="",IF(db[[#This Row],[STN TG]]="",db[[#This Row],[STN B]],db[[#This Row],[STN TG]]),db[[#This Row],[STN K]])</f>
        <v>PCS</v>
      </c>
      <c r="AE373" s="40"/>
    </row>
    <row r="374" spans="1:31" ht="16.5" customHeight="1" x14ac:dyDescent="0.25">
      <c r="A374" s="90">
        <f t="shared" si="5"/>
        <v>373</v>
      </c>
      <c r="B374" s="91" t="str">
        <f>LOWER(SUBSTITUTE(SUBSTITUTE(SUBSTITUTE(SUBSTITUTE(SUBSTITUTE(SUBSTITUTE(SUBSTITUTE(SUBSTITUTE(db[[#This Row],[NB BM]]," ",),".",""),"-",""),"(",""),")",""),"/",""),"""",""),"+",""))</f>
        <v>bntaliaa032121a580fruit</v>
      </c>
      <c r="C374" s="91" t="str">
        <f>LOWER(SUBSTITUTE(SUBSTITUTE(SUBSTITUTE(SUBSTITUTE(SUBSTITUTE(SUBSTITUTE(SUBSTITUTE(SUBSTITUTE(SUBSTITUTE(db[[#This Row],[NB NOTA]]," ",),".",""),"-",""),"(",""),")",""),",",""),"/",""),"""",""),"+",""))</f>
        <v>bntaliaa032121a580fruit</v>
      </c>
      <c r="D374" s="91" t="str">
        <f>LOWER(SUBSTITUTE(SUBSTITUTE(SUBSTITUTE(SUBSTITUTE(SUBSTITUTE(SUBSTITUTE(SUBSTITUTE(SUBSTITUTE(SUBSTITUTE(db[[#This Row],[NB PAJAK]]," ",""),"-",""),"(",""),")",""),".",""),",",""),"/",""),"""",""),"+",""))</f>
        <v/>
      </c>
      <c r="E374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bntaliaa032121a580fruit96pcsuntana</v>
      </c>
      <c r="F374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bntaliaa032121a580fruit96pcs</v>
      </c>
      <c r="G374" s="91" t="str">
        <f>db[[#This Row],[NB NOTA_C]]&amp;LOWER(SUBSTITUTE(SUBSTITUTE(SUBSTITUTE(SUBSTITUTE(SUBSTITUTE(SUBSTITUTE(SUBSTITUTE(SUBSTITUTE(SUBSTITUTE(db[[#This Row],[FAKTUR]]," ",),".",""),"-",""),"(",""),")",""),",",""),"/",""),"""",""),"+",""))</f>
        <v>bntaliaa032121a580fruituntana</v>
      </c>
      <c r="H374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bntaliaa032121a580fruit96pcsuntana</v>
      </c>
      <c r="I374" s="60" t="s">
        <v>6730</v>
      </c>
      <c r="J374" s="60" t="s">
        <v>6725</v>
      </c>
      <c r="K374" s="61"/>
      <c r="L374" s="60" t="s">
        <v>1336</v>
      </c>
      <c r="M374" s="92" t="e">
        <f>IF(db[[#This Row],[NB NOTA_C]]="","",COUNTIF([2]!B_MSK[concat],db[[#This Row],[NB NOTA_C]]))</f>
        <v>#REF!</v>
      </c>
      <c r="N374" s="93" t="s">
        <v>1352</v>
      </c>
      <c r="O374" s="91" t="s">
        <v>1388</v>
      </c>
      <c r="P374" s="60" t="s">
        <v>6063</v>
      </c>
      <c r="Q374" s="91"/>
      <c r="R374" s="91" t="str">
        <f>IF(db[[#This Row],[QTY/ CTN]]="","",SUBSTITUTE(SUBSTITUTE(SUBSTITUTE(db[[#This Row],[QTY/ CTN]]," ","_",2),"(",""),")","")&amp;"_")</f>
        <v>96 PCS_</v>
      </c>
      <c r="S374" s="91">
        <f>IF(db[[#This Row],[H_QTY/ CTN]]="","",SEARCH("_",db[[#This Row],[H_QTY/ CTN]]))</f>
        <v>7</v>
      </c>
      <c r="T374" s="91">
        <f>IF(db[[#This Row],[H_QTY/ CTN]]="","",LEN(db[[#This Row],[H_QTY/ CTN]]))</f>
        <v>7</v>
      </c>
      <c r="U374" s="90" t="str">
        <f>IF(db[[#This Row],[H_QTY/ CTN]]="","",LEFT(db[[#This Row],[H_QTY/ CTN]],db[[#This Row],[H_1]]-1))</f>
        <v>96 PCS</v>
      </c>
      <c r="V374" s="90" t="str">
        <f>IF(NOT(db[[#This Row],[H_1]]=db[[#This Row],[H_2]]),MID(db[[#This Row],[H_QTY/ CTN]],db[[#This Row],[H_1]]+1,db[[#This Row],[H_2]]-db[[#This Row],[H_1]]-1),"")</f>
        <v/>
      </c>
      <c r="W374" s="90" t="str">
        <f>IF(db[[#This Row],[QTY/ CTN B]]="","",LEFT(db[[#This Row],[QTY/ CTN B]],SEARCH(" ",db[[#This Row],[QTY/ CTN B]],1)-1))</f>
        <v>96</v>
      </c>
      <c r="X374" s="90" t="str">
        <f>IF(db[[#This Row],[QTY/ CTN B]]="","",RIGHT(db[[#This Row],[QTY/ CTN B]],LEN(db[[#This Row],[QTY/ CTN B]])-SEARCH(" ",db[[#This Row],[QTY/ CTN B]],1)))</f>
        <v>PCS</v>
      </c>
      <c r="Y374" s="90" t="str">
        <f>IF(db[[#This Row],[QTY/ CTN TG]]="",IF(db[[#This Row],[STN TG]]="","",12),LEFT(db[[#This Row],[QTY/ CTN TG]],SEARCH(" ",db[[#This Row],[QTY/ CTN TG]],1)-1))</f>
        <v/>
      </c>
      <c r="Z374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4" s="90" t="str">
        <f>IF(db[[#This Row],[STN K]]="","",IF(db[[#This Row],[STN TG]]="LSN",12,""))</f>
        <v/>
      </c>
      <c r="AB374" s="90" t="str">
        <f>IF(db[[#This Row],[STN TG]]="LSN","PCS","")</f>
        <v/>
      </c>
      <c r="AC374" s="90">
        <f>db[[#This Row],[QTY B]]*IF(db[[#This Row],[QTY TG]]="",1,db[[#This Row],[QTY TG]])*IF(db[[#This Row],[QTY K]]="",1,db[[#This Row],[QTY K]])</f>
        <v>96</v>
      </c>
      <c r="AD374" s="90" t="str">
        <f>IF(db[[#This Row],[STN K]]="",IF(db[[#This Row],[STN TG]]="",db[[#This Row],[STN B]],db[[#This Row],[STN TG]]),db[[#This Row],[STN K]])</f>
        <v>PCS</v>
      </c>
      <c r="AE374" s="90"/>
    </row>
    <row r="375" spans="1:31" ht="16.5" customHeight="1" x14ac:dyDescent="0.25">
      <c r="A375" s="90">
        <f t="shared" si="5"/>
        <v>374</v>
      </c>
      <c r="B375" s="91" t="str">
        <f>LOWER(SUBSTITUTE(SUBSTITUTE(SUBSTITUTE(SUBSTITUTE(SUBSTITUTE(SUBSTITUTE(SUBSTITUTE(SUBSTITUTE(db[[#This Row],[NB BM]]," ",),".",""),"-",""),"(",""),")",""),"/",""),"""",""),"+",""))</f>
        <v>bntaliaa032126a580bear</v>
      </c>
      <c r="C375" s="91" t="str">
        <f>LOWER(SUBSTITUTE(SUBSTITUTE(SUBSTITUTE(SUBSTITUTE(SUBSTITUTE(SUBSTITUTE(SUBSTITUTE(SUBSTITUTE(SUBSTITUTE(db[[#This Row],[NB NOTA]]," ",),".",""),"-",""),"(",""),")",""),",",""),"/",""),"""",""),"+",""))</f>
        <v>bntaliaa032126a580bear</v>
      </c>
      <c r="D375" s="91" t="str">
        <f>LOWER(SUBSTITUTE(SUBSTITUTE(SUBSTITUTE(SUBSTITUTE(SUBSTITUTE(SUBSTITUTE(SUBSTITUTE(SUBSTITUTE(SUBSTITUTE(db[[#This Row],[NB PAJAK]]," ",""),"-",""),"(",""),")",""),".",""),",",""),"/",""),"""",""),"+",""))</f>
        <v/>
      </c>
      <c r="E375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bntaliaa032126a580bear96pcsuntana</v>
      </c>
      <c r="F375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bntaliaa032126a580bear96pcs</v>
      </c>
      <c r="G375" s="91" t="str">
        <f>db[[#This Row],[NB NOTA_C]]&amp;LOWER(SUBSTITUTE(SUBSTITUTE(SUBSTITUTE(SUBSTITUTE(SUBSTITUTE(SUBSTITUTE(SUBSTITUTE(SUBSTITUTE(SUBSTITUTE(db[[#This Row],[FAKTUR]]," ",),".",""),"-",""),"(",""),")",""),",",""),"/",""),"""",""),"+",""))</f>
        <v>bntaliaa032126a580bearuntana</v>
      </c>
      <c r="H375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bntaliaa032126a580bear96pcsuntana</v>
      </c>
      <c r="I375" s="60" t="s">
        <v>6731</v>
      </c>
      <c r="J375" s="60" t="s">
        <v>6726</v>
      </c>
      <c r="K375" s="61"/>
      <c r="L375" s="60" t="s">
        <v>1336</v>
      </c>
      <c r="M375" s="92" t="e">
        <f>IF(db[[#This Row],[NB NOTA_C]]="","",COUNTIF([2]!B_MSK[concat],db[[#This Row],[NB NOTA_C]]))</f>
        <v>#REF!</v>
      </c>
      <c r="N375" s="93" t="s">
        <v>1352</v>
      </c>
      <c r="O375" s="91" t="s">
        <v>1388</v>
      </c>
      <c r="P375" s="60" t="s">
        <v>6063</v>
      </c>
      <c r="Q375" s="91"/>
      <c r="R375" s="91" t="str">
        <f>IF(db[[#This Row],[QTY/ CTN]]="","",SUBSTITUTE(SUBSTITUTE(SUBSTITUTE(db[[#This Row],[QTY/ CTN]]," ","_",2),"(",""),")","")&amp;"_")</f>
        <v>96 PCS_</v>
      </c>
      <c r="S375" s="91">
        <f>IF(db[[#This Row],[H_QTY/ CTN]]="","",SEARCH("_",db[[#This Row],[H_QTY/ CTN]]))</f>
        <v>7</v>
      </c>
      <c r="T375" s="91">
        <f>IF(db[[#This Row],[H_QTY/ CTN]]="","",LEN(db[[#This Row],[H_QTY/ CTN]]))</f>
        <v>7</v>
      </c>
      <c r="U375" s="90" t="str">
        <f>IF(db[[#This Row],[H_QTY/ CTN]]="","",LEFT(db[[#This Row],[H_QTY/ CTN]],db[[#This Row],[H_1]]-1))</f>
        <v>96 PCS</v>
      </c>
      <c r="V375" s="90" t="str">
        <f>IF(NOT(db[[#This Row],[H_1]]=db[[#This Row],[H_2]]),MID(db[[#This Row],[H_QTY/ CTN]],db[[#This Row],[H_1]]+1,db[[#This Row],[H_2]]-db[[#This Row],[H_1]]-1),"")</f>
        <v/>
      </c>
      <c r="W375" s="90" t="str">
        <f>IF(db[[#This Row],[QTY/ CTN B]]="","",LEFT(db[[#This Row],[QTY/ CTN B]],SEARCH(" ",db[[#This Row],[QTY/ CTN B]],1)-1))</f>
        <v>96</v>
      </c>
      <c r="X375" s="90" t="str">
        <f>IF(db[[#This Row],[QTY/ CTN B]]="","",RIGHT(db[[#This Row],[QTY/ CTN B]],LEN(db[[#This Row],[QTY/ CTN B]])-SEARCH(" ",db[[#This Row],[QTY/ CTN B]],1)))</f>
        <v>PCS</v>
      </c>
      <c r="Y375" s="90" t="str">
        <f>IF(db[[#This Row],[QTY/ CTN TG]]="",IF(db[[#This Row],[STN TG]]="","",12),LEFT(db[[#This Row],[QTY/ CTN TG]],SEARCH(" ",db[[#This Row],[QTY/ CTN TG]],1)-1))</f>
        <v/>
      </c>
      <c r="Z375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5" s="90" t="str">
        <f>IF(db[[#This Row],[STN K]]="","",IF(db[[#This Row],[STN TG]]="LSN",12,""))</f>
        <v/>
      </c>
      <c r="AB375" s="90" t="str">
        <f>IF(db[[#This Row],[STN TG]]="LSN","PCS","")</f>
        <v/>
      </c>
      <c r="AC375" s="90">
        <f>db[[#This Row],[QTY B]]*IF(db[[#This Row],[QTY TG]]="",1,db[[#This Row],[QTY TG]])*IF(db[[#This Row],[QTY K]]="",1,db[[#This Row],[QTY K]])</f>
        <v>96</v>
      </c>
      <c r="AD375" s="90" t="str">
        <f>IF(db[[#This Row],[STN K]]="",IF(db[[#This Row],[STN TG]]="",db[[#This Row],[STN B]],db[[#This Row],[STN TG]]),db[[#This Row],[STN K]])</f>
        <v>PCS</v>
      </c>
      <c r="AE375" s="90"/>
    </row>
    <row r="376" spans="1:31" ht="16.5" customHeight="1" x14ac:dyDescent="0.25">
      <c r="A376" s="90">
        <f t="shared" si="5"/>
        <v>375</v>
      </c>
      <c r="B376" s="91" t="str">
        <f>LOWER(SUBSTITUTE(SUBSTITUTE(SUBSTITUTE(SUBSTITUTE(SUBSTITUTE(SUBSTITUTE(SUBSTITUTE(SUBSTITUTE(db[[#This Row],[NB BM]]," ",),".",""),"-",""),"(",""),")",""),"/",""),"""",""),"+",""))</f>
        <v>bntaliaa032128a580lucu</v>
      </c>
      <c r="C376" s="91" t="str">
        <f>LOWER(SUBSTITUTE(SUBSTITUTE(SUBSTITUTE(SUBSTITUTE(SUBSTITUTE(SUBSTITUTE(SUBSTITUTE(SUBSTITUTE(SUBSTITUTE(db[[#This Row],[NB NOTA]]," ",),".",""),"-",""),"(",""),")",""),",",""),"/",""),"""",""),"+",""))</f>
        <v>bntaliaa032128a580lucu</v>
      </c>
      <c r="D376" s="91" t="str">
        <f>LOWER(SUBSTITUTE(SUBSTITUTE(SUBSTITUTE(SUBSTITUTE(SUBSTITUTE(SUBSTITUTE(SUBSTITUTE(SUBSTITUTE(SUBSTITUTE(db[[#This Row],[NB PAJAK]]," ",""),"-",""),"(",""),")",""),".",""),",",""),"/",""),"""",""),"+",""))</f>
        <v/>
      </c>
      <c r="E376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bntaliaa032128a580lucu96pcsuntana</v>
      </c>
      <c r="F376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bntaliaa032128a580lucu96pcs</v>
      </c>
      <c r="G376" s="91" t="str">
        <f>db[[#This Row],[NB NOTA_C]]&amp;LOWER(SUBSTITUTE(SUBSTITUTE(SUBSTITUTE(SUBSTITUTE(SUBSTITUTE(SUBSTITUTE(SUBSTITUTE(SUBSTITUTE(SUBSTITUTE(db[[#This Row],[FAKTUR]]," ",),".",""),"-",""),"(",""),")",""),",",""),"/",""),"""",""),"+",""))</f>
        <v>bntaliaa032128a580lucuuntana</v>
      </c>
      <c r="H376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bntaliaa032128a580lucu96pcsuntana</v>
      </c>
      <c r="I376" s="60" t="s">
        <v>6732</v>
      </c>
      <c r="J376" s="60" t="s">
        <v>6727</v>
      </c>
      <c r="K376" s="61"/>
      <c r="L376" s="60" t="s">
        <v>1336</v>
      </c>
      <c r="M376" s="92" t="e">
        <f>IF(db[[#This Row],[NB NOTA_C]]="","",COUNTIF([2]!B_MSK[concat],db[[#This Row],[NB NOTA_C]]))</f>
        <v>#REF!</v>
      </c>
      <c r="N376" s="93" t="s">
        <v>1352</v>
      </c>
      <c r="O376" s="91" t="s">
        <v>1388</v>
      </c>
      <c r="P376" s="60" t="s">
        <v>6063</v>
      </c>
      <c r="Q376" s="91"/>
      <c r="R376" s="91" t="str">
        <f>IF(db[[#This Row],[QTY/ CTN]]="","",SUBSTITUTE(SUBSTITUTE(SUBSTITUTE(db[[#This Row],[QTY/ CTN]]," ","_",2),"(",""),")","")&amp;"_")</f>
        <v>96 PCS_</v>
      </c>
      <c r="S376" s="91">
        <f>IF(db[[#This Row],[H_QTY/ CTN]]="","",SEARCH("_",db[[#This Row],[H_QTY/ CTN]]))</f>
        <v>7</v>
      </c>
      <c r="T376" s="91">
        <f>IF(db[[#This Row],[H_QTY/ CTN]]="","",LEN(db[[#This Row],[H_QTY/ CTN]]))</f>
        <v>7</v>
      </c>
      <c r="U376" s="90" t="str">
        <f>IF(db[[#This Row],[H_QTY/ CTN]]="","",LEFT(db[[#This Row],[H_QTY/ CTN]],db[[#This Row],[H_1]]-1))</f>
        <v>96 PCS</v>
      </c>
      <c r="V376" s="90" t="str">
        <f>IF(NOT(db[[#This Row],[H_1]]=db[[#This Row],[H_2]]),MID(db[[#This Row],[H_QTY/ CTN]],db[[#This Row],[H_1]]+1,db[[#This Row],[H_2]]-db[[#This Row],[H_1]]-1),"")</f>
        <v/>
      </c>
      <c r="W376" s="90" t="str">
        <f>IF(db[[#This Row],[QTY/ CTN B]]="","",LEFT(db[[#This Row],[QTY/ CTN B]],SEARCH(" ",db[[#This Row],[QTY/ CTN B]],1)-1))</f>
        <v>96</v>
      </c>
      <c r="X376" s="90" t="str">
        <f>IF(db[[#This Row],[QTY/ CTN B]]="","",RIGHT(db[[#This Row],[QTY/ CTN B]],LEN(db[[#This Row],[QTY/ CTN B]])-SEARCH(" ",db[[#This Row],[QTY/ CTN B]],1)))</f>
        <v>PCS</v>
      </c>
      <c r="Y376" s="90" t="str">
        <f>IF(db[[#This Row],[QTY/ CTN TG]]="",IF(db[[#This Row],[STN TG]]="","",12),LEFT(db[[#This Row],[QTY/ CTN TG]],SEARCH(" ",db[[#This Row],[QTY/ CTN TG]],1)-1))</f>
        <v/>
      </c>
      <c r="Z376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6" s="90" t="str">
        <f>IF(db[[#This Row],[STN K]]="","",IF(db[[#This Row],[STN TG]]="LSN",12,""))</f>
        <v/>
      </c>
      <c r="AB376" s="90" t="str">
        <f>IF(db[[#This Row],[STN TG]]="LSN","PCS","")</f>
        <v/>
      </c>
      <c r="AC376" s="90">
        <f>db[[#This Row],[QTY B]]*IF(db[[#This Row],[QTY TG]]="",1,db[[#This Row],[QTY TG]])*IF(db[[#This Row],[QTY K]]="",1,db[[#This Row],[QTY K]])</f>
        <v>96</v>
      </c>
      <c r="AD376" s="90" t="str">
        <f>IF(db[[#This Row],[STN K]]="",IF(db[[#This Row],[STN TG]]="",db[[#This Row],[STN B]],db[[#This Row],[STN TG]]),db[[#This Row],[STN K]])</f>
        <v>PCS</v>
      </c>
      <c r="AE376" s="90"/>
    </row>
    <row r="377" spans="1:31" ht="16.5" customHeight="1" x14ac:dyDescent="0.25">
      <c r="A377" s="90">
        <f t="shared" si="5"/>
        <v>376</v>
      </c>
      <c r="B377" s="91" t="str">
        <f>LOWER(SUBSTITUTE(SUBSTITUTE(SUBSTITUTE(SUBSTITUTE(SUBSTITUTE(SUBSTITUTE(SUBSTITUTE(SUBSTITUTE(db[[#This Row],[NB BM]]," ",),".",""),"-",""),"(",""),")",""),"/",""),"""",""),"+",""))</f>
        <v>bntaliaa032129a580universe</v>
      </c>
      <c r="C377" s="91" t="str">
        <f>LOWER(SUBSTITUTE(SUBSTITUTE(SUBSTITUTE(SUBSTITUTE(SUBSTITUTE(SUBSTITUTE(SUBSTITUTE(SUBSTITUTE(SUBSTITUTE(db[[#This Row],[NB NOTA]]," ",),".",""),"-",""),"(",""),")",""),",",""),"/",""),"""",""),"+",""))</f>
        <v>bntaliaa032129a580universe</v>
      </c>
      <c r="D377" s="91" t="str">
        <f>LOWER(SUBSTITUTE(SUBSTITUTE(SUBSTITUTE(SUBSTITUTE(SUBSTITUTE(SUBSTITUTE(SUBSTITUTE(SUBSTITUTE(SUBSTITUTE(db[[#This Row],[NB PAJAK]]," ",""),"-",""),"(",""),")",""),".",""),",",""),"/",""),"""",""),"+",""))</f>
        <v/>
      </c>
      <c r="E377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bntaliaa032129a580universe96pcsuntana</v>
      </c>
      <c r="F377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bntaliaa032129a580universe96pcs</v>
      </c>
      <c r="G377" s="91" t="str">
        <f>db[[#This Row],[NB NOTA_C]]&amp;LOWER(SUBSTITUTE(SUBSTITUTE(SUBSTITUTE(SUBSTITUTE(SUBSTITUTE(SUBSTITUTE(SUBSTITUTE(SUBSTITUTE(SUBSTITUTE(db[[#This Row],[FAKTUR]]," ",),".",""),"-",""),"(",""),")",""),",",""),"/",""),"""",""),"+",""))</f>
        <v>bntaliaa032129a580universeuntana</v>
      </c>
      <c r="H377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bntaliaa032129a580universe96pcsuntana</v>
      </c>
      <c r="I377" s="60" t="s">
        <v>6733</v>
      </c>
      <c r="J377" s="60" t="s">
        <v>6728</v>
      </c>
      <c r="K377" s="61"/>
      <c r="L377" s="60" t="s">
        <v>1336</v>
      </c>
      <c r="M377" s="92" t="e">
        <f>IF(db[[#This Row],[NB NOTA_C]]="","",COUNTIF([2]!B_MSK[concat],db[[#This Row],[NB NOTA_C]]))</f>
        <v>#REF!</v>
      </c>
      <c r="N377" s="93" t="s">
        <v>1352</v>
      </c>
      <c r="O377" s="91" t="s">
        <v>1388</v>
      </c>
      <c r="P377" s="60" t="s">
        <v>6063</v>
      </c>
      <c r="Q377" s="91"/>
      <c r="R377" s="91" t="str">
        <f>IF(db[[#This Row],[QTY/ CTN]]="","",SUBSTITUTE(SUBSTITUTE(SUBSTITUTE(db[[#This Row],[QTY/ CTN]]," ","_",2),"(",""),")","")&amp;"_")</f>
        <v>96 PCS_</v>
      </c>
      <c r="S377" s="91">
        <f>IF(db[[#This Row],[H_QTY/ CTN]]="","",SEARCH("_",db[[#This Row],[H_QTY/ CTN]]))</f>
        <v>7</v>
      </c>
      <c r="T377" s="91">
        <f>IF(db[[#This Row],[H_QTY/ CTN]]="","",LEN(db[[#This Row],[H_QTY/ CTN]]))</f>
        <v>7</v>
      </c>
      <c r="U377" s="90" t="str">
        <f>IF(db[[#This Row],[H_QTY/ CTN]]="","",LEFT(db[[#This Row],[H_QTY/ CTN]],db[[#This Row],[H_1]]-1))</f>
        <v>96 PCS</v>
      </c>
      <c r="V377" s="90" t="str">
        <f>IF(NOT(db[[#This Row],[H_1]]=db[[#This Row],[H_2]]),MID(db[[#This Row],[H_QTY/ CTN]],db[[#This Row],[H_1]]+1,db[[#This Row],[H_2]]-db[[#This Row],[H_1]]-1),"")</f>
        <v/>
      </c>
      <c r="W377" s="90" t="str">
        <f>IF(db[[#This Row],[QTY/ CTN B]]="","",LEFT(db[[#This Row],[QTY/ CTN B]],SEARCH(" ",db[[#This Row],[QTY/ CTN B]],1)-1))</f>
        <v>96</v>
      </c>
      <c r="X377" s="90" t="str">
        <f>IF(db[[#This Row],[QTY/ CTN B]]="","",RIGHT(db[[#This Row],[QTY/ CTN B]],LEN(db[[#This Row],[QTY/ CTN B]])-SEARCH(" ",db[[#This Row],[QTY/ CTN B]],1)))</f>
        <v>PCS</v>
      </c>
      <c r="Y377" s="90" t="str">
        <f>IF(db[[#This Row],[QTY/ CTN TG]]="",IF(db[[#This Row],[STN TG]]="","",12),LEFT(db[[#This Row],[QTY/ CTN TG]],SEARCH(" ",db[[#This Row],[QTY/ CTN TG]],1)-1))</f>
        <v/>
      </c>
      <c r="Z377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7" s="90" t="str">
        <f>IF(db[[#This Row],[STN K]]="","",IF(db[[#This Row],[STN TG]]="LSN",12,""))</f>
        <v/>
      </c>
      <c r="AB377" s="90" t="str">
        <f>IF(db[[#This Row],[STN TG]]="LSN","PCS","")</f>
        <v/>
      </c>
      <c r="AC377" s="90">
        <f>db[[#This Row],[QTY B]]*IF(db[[#This Row],[QTY TG]]="",1,db[[#This Row],[QTY TG]])*IF(db[[#This Row],[QTY K]]="",1,db[[#This Row],[QTY K]])</f>
        <v>96</v>
      </c>
      <c r="AD377" s="90" t="str">
        <f>IF(db[[#This Row],[STN K]]="",IF(db[[#This Row],[STN TG]]="",db[[#This Row],[STN B]],db[[#This Row],[STN TG]]),db[[#This Row],[STN K]])</f>
        <v>PCS</v>
      </c>
      <c r="AE377" s="90"/>
    </row>
    <row r="378" spans="1:31" ht="16.5" customHeight="1" x14ac:dyDescent="0.25">
      <c r="A378" s="90">
        <f t="shared" si="5"/>
        <v>377</v>
      </c>
      <c r="B378" s="91" t="str">
        <f>LOWER(SUBSTITUTE(SUBSTITUTE(SUBSTITUTE(SUBSTITUTE(SUBSTITUTE(SUBSTITUTE(SUBSTITUTE(SUBSTITUTE(db[[#This Row],[NB BM]]," ",),".",""),"-",""),"(",""),")",""),"/",""),"""",""),"+",""))</f>
        <v>bntaliaa032130a580sr</v>
      </c>
      <c r="C378" s="91" t="str">
        <f>LOWER(SUBSTITUTE(SUBSTITUTE(SUBSTITUTE(SUBSTITUTE(SUBSTITUTE(SUBSTITUTE(SUBSTITUTE(SUBSTITUTE(SUBSTITUTE(db[[#This Row],[NB NOTA]]," ",),".",""),"-",""),"(",""),")",""),",",""),"/",""),"""",""),"+",""))</f>
        <v>bntaliaa032130a580sr</v>
      </c>
      <c r="D378" s="91" t="str">
        <f>LOWER(SUBSTITUTE(SUBSTITUTE(SUBSTITUTE(SUBSTITUTE(SUBSTITUTE(SUBSTITUTE(SUBSTITUTE(SUBSTITUTE(SUBSTITUTE(db[[#This Row],[NB PAJAK]]," ",""),"-",""),"(",""),")",""),".",""),",",""),"/",""),"""",""),"+",""))</f>
        <v/>
      </c>
      <c r="E378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bntaliaa032130a580sr96pcsuntana</v>
      </c>
      <c r="F378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bntaliaa032130a580sr96pcs</v>
      </c>
      <c r="G378" s="91" t="str">
        <f>db[[#This Row],[NB NOTA_C]]&amp;LOWER(SUBSTITUTE(SUBSTITUTE(SUBSTITUTE(SUBSTITUTE(SUBSTITUTE(SUBSTITUTE(SUBSTITUTE(SUBSTITUTE(SUBSTITUTE(db[[#This Row],[FAKTUR]]," ",),".",""),"-",""),"(",""),")",""),",",""),"/",""),"""",""),"+",""))</f>
        <v>bntaliaa032130a580sruntana</v>
      </c>
      <c r="H378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bntaliaa032130a580sr96pcsuntana</v>
      </c>
      <c r="I378" s="60" t="s">
        <v>6734</v>
      </c>
      <c r="J378" s="60" t="s">
        <v>6729</v>
      </c>
      <c r="K378" s="61"/>
      <c r="L378" s="60" t="s">
        <v>1336</v>
      </c>
      <c r="M378" s="92" t="e">
        <f>IF(db[[#This Row],[NB NOTA_C]]="","",COUNTIF([2]!B_MSK[concat],db[[#This Row],[NB NOTA_C]]))</f>
        <v>#REF!</v>
      </c>
      <c r="N378" s="93" t="s">
        <v>1352</v>
      </c>
      <c r="O378" s="91" t="s">
        <v>1388</v>
      </c>
      <c r="P378" s="60" t="s">
        <v>6063</v>
      </c>
      <c r="Q378" s="91"/>
      <c r="R378" s="91" t="str">
        <f>IF(db[[#This Row],[QTY/ CTN]]="","",SUBSTITUTE(SUBSTITUTE(SUBSTITUTE(db[[#This Row],[QTY/ CTN]]," ","_",2),"(",""),")","")&amp;"_")</f>
        <v>96 PCS_</v>
      </c>
      <c r="S378" s="91">
        <f>IF(db[[#This Row],[H_QTY/ CTN]]="","",SEARCH("_",db[[#This Row],[H_QTY/ CTN]]))</f>
        <v>7</v>
      </c>
      <c r="T378" s="91">
        <f>IF(db[[#This Row],[H_QTY/ CTN]]="","",LEN(db[[#This Row],[H_QTY/ CTN]]))</f>
        <v>7</v>
      </c>
      <c r="U378" s="90" t="str">
        <f>IF(db[[#This Row],[H_QTY/ CTN]]="","",LEFT(db[[#This Row],[H_QTY/ CTN]],db[[#This Row],[H_1]]-1))</f>
        <v>96 PCS</v>
      </c>
      <c r="V378" s="90" t="str">
        <f>IF(NOT(db[[#This Row],[H_1]]=db[[#This Row],[H_2]]),MID(db[[#This Row],[H_QTY/ CTN]],db[[#This Row],[H_1]]+1,db[[#This Row],[H_2]]-db[[#This Row],[H_1]]-1),"")</f>
        <v/>
      </c>
      <c r="W378" s="90" t="str">
        <f>IF(db[[#This Row],[QTY/ CTN B]]="","",LEFT(db[[#This Row],[QTY/ CTN B]],SEARCH(" ",db[[#This Row],[QTY/ CTN B]],1)-1))</f>
        <v>96</v>
      </c>
      <c r="X378" s="90" t="str">
        <f>IF(db[[#This Row],[QTY/ CTN B]]="","",RIGHT(db[[#This Row],[QTY/ CTN B]],LEN(db[[#This Row],[QTY/ CTN B]])-SEARCH(" ",db[[#This Row],[QTY/ CTN B]],1)))</f>
        <v>PCS</v>
      </c>
      <c r="Y378" s="90" t="str">
        <f>IF(db[[#This Row],[QTY/ CTN TG]]="",IF(db[[#This Row],[STN TG]]="","",12),LEFT(db[[#This Row],[QTY/ CTN TG]],SEARCH(" ",db[[#This Row],[QTY/ CTN TG]],1)-1))</f>
        <v/>
      </c>
      <c r="Z378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8" s="90" t="str">
        <f>IF(db[[#This Row],[STN K]]="","",IF(db[[#This Row],[STN TG]]="LSN",12,""))</f>
        <v/>
      </c>
      <c r="AB378" s="90" t="str">
        <f>IF(db[[#This Row],[STN TG]]="LSN","PCS","")</f>
        <v/>
      </c>
      <c r="AC378" s="90">
        <f>db[[#This Row],[QTY B]]*IF(db[[#This Row],[QTY TG]]="",1,db[[#This Row],[QTY TG]])*IF(db[[#This Row],[QTY K]]="",1,db[[#This Row],[QTY K]])</f>
        <v>96</v>
      </c>
      <c r="AD378" s="90" t="str">
        <f>IF(db[[#This Row],[STN K]]="",IF(db[[#This Row],[STN TG]]="",db[[#This Row],[STN B]],db[[#This Row],[STN TG]]),db[[#This Row],[STN K]])</f>
        <v>PCS</v>
      </c>
      <c r="AE378" s="90"/>
    </row>
    <row r="379" spans="1:31" ht="16.5" customHeight="1" x14ac:dyDescent="0.25">
      <c r="A379" s="40">
        <f t="shared" si="5"/>
        <v>378</v>
      </c>
      <c r="B379" s="5" t="str">
        <f>LOWER(SUBSTITUTE(SUBSTITUTE(SUBSTITUTE(SUBSTITUTE(SUBSTITUTE(SUBSTITUTE(SUBSTITUTE(SUBSTITUTE(db[[#This Row],[NB BM]]," ",),".",""),"-",""),"(",""),")",""),"/",""),"""",""),"+",""))</f>
        <v>bntaliaa032101a680fruit</v>
      </c>
      <c r="C379" s="5" t="str">
        <f>LOWER(SUBSTITUTE(SUBSTITUTE(SUBSTITUTE(SUBSTITUTE(SUBSTITUTE(SUBSTITUTE(SUBSTITUTE(SUBSTITUTE(SUBSTITUTE(db[[#This Row],[NB NOTA]]," ",),".",""),"-",""),"(",""),")",""),",",""),"/",""),"""",""),"+",""))</f>
        <v>bnlaa032101a680fruit</v>
      </c>
      <c r="D379" s="5" t="str">
        <f>LOWER(SUBSTITUTE(SUBSTITUTE(SUBSTITUTE(SUBSTITUTE(SUBSTITUTE(SUBSTITUTE(SUBSTITUTE(SUBSTITUTE(SUBSTITUTE(db[[#This Row],[NB PAJAK]]," ",""),"-",""),"(",""),")",""),".",""),",",""),"/",""),"""",""),"+",""))</f>
        <v/>
      </c>
      <c r="E3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bntaliaa032101a680fruit12pakuntana</v>
      </c>
      <c r="F3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bnlaa032101a680fruit12pak</v>
      </c>
      <c r="G379" s="5" t="str">
        <f>db[[#This Row],[NB NOTA_C]]&amp;LOWER(SUBSTITUTE(SUBSTITUTE(SUBSTITUTE(SUBSTITUTE(SUBSTITUTE(SUBSTITUTE(SUBSTITUTE(SUBSTITUTE(SUBSTITUTE(db[[#This Row],[FAKTUR]]," ",),".",""),"-",""),"(",""),")",""),",",""),"/",""),"""",""),"+",""))</f>
        <v>bnlaa032101a680fruituntana</v>
      </c>
      <c r="H3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bnlaa032101a680fruit12pakuntana</v>
      </c>
      <c r="I379" s="2" t="s">
        <v>7583</v>
      </c>
      <c r="J379" s="2" t="s">
        <v>7547</v>
      </c>
      <c r="K379" s="14"/>
      <c r="L379" s="70" t="s">
        <v>1336</v>
      </c>
      <c r="M379" s="33" t="e">
        <f>IF(db[[#This Row],[NB NOTA_C]]="","",COUNTIF([2]!B_MSK[concat],db[[#This Row],[NB NOTA_C]]))</f>
        <v>#REF!</v>
      </c>
      <c r="N379" s="9" t="s">
        <v>1352</v>
      </c>
      <c r="O379" s="5" t="s">
        <v>7558</v>
      </c>
      <c r="P379" s="60" t="s">
        <v>6063</v>
      </c>
      <c r="Q379" s="5"/>
      <c r="R379" s="5" t="str">
        <f>IF(db[[#This Row],[QTY/ CTN]]="","",SUBSTITUTE(SUBSTITUTE(SUBSTITUTE(db[[#This Row],[QTY/ CTN]]," ","_",2),"(",""),")","")&amp;"_")</f>
        <v>12 PAK_</v>
      </c>
      <c r="S379" s="5">
        <f>IF(db[[#This Row],[H_QTY/ CTN]]="","",SEARCH("_",db[[#This Row],[H_QTY/ CTN]]))</f>
        <v>7</v>
      </c>
      <c r="T379" s="5">
        <f>IF(db[[#This Row],[H_QTY/ CTN]]="","",LEN(db[[#This Row],[H_QTY/ CTN]]))</f>
        <v>7</v>
      </c>
      <c r="U379" s="40" t="str">
        <f>IF(db[[#This Row],[H_QTY/ CTN]]="","",LEFT(db[[#This Row],[H_QTY/ CTN]],db[[#This Row],[H_1]]-1))</f>
        <v>12 PAK</v>
      </c>
      <c r="V379" s="40" t="str">
        <f>IF(NOT(db[[#This Row],[H_1]]=db[[#This Row],[H_2]]),MID(db[[#This Row],[H_QTY/ CTN]],db[[#This Row],[H_1]]+1,db[[#This Row],[H_2]]-db[[#This Row],[H_1]]-1),"")</f>
        <v/>
      </c>
      <c r="W379" s="40" t="str">
        <f>IF(db[[#This Row],[QTY/ CTN B]]="","",LEFT(db[[#This Row],[QTY/ CTN B]],SEARCH(" ",db[[#This Row],[QTY/ CTN B]],1)-1))</f>
        <v>12</v>
      </c>
      <c r="X379" s="40" t="str">
        <f>IF(db[[#This Row],[QTY/ CTN B]]="","",RIGHT(db[[#This Row],[QTY/ CTN B]],LEN(db[[#This Row],[QTY/ CTN B]])-SEARCH(" ",db[[#This Row],[QTY/ CTN B]],1)))</f>
        <v>PAK</v>
      </c>
      <c r="Y379" s="40" t="str">
        <f>IF(db[[#This Row],[QTY/ CTN TG]]="",IF(db[[#This Row],[STN TG]]="","",12),LEFT(db[[#This Row],[QTY/ CTN TG]],SEARCH(" ",db[[#This Row],[QTY/ CTN TG]],1)-1))</f>
        <v/>
      </c>
      <c r="Z3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79" s="40" t="str">
        <f>IF(db[[#This Row],[STN K]]="","",IF(db[[#This Row],[STN TG]]="LSN",12,""))</f>
        <v/>
      </c>
      <c r="AB379" s="40" t="str">
        <f>IF(db[[#This Row],[STN TG]]="LSN","PCS","")</f>
        <v/>
      </c>
      <c r="AC379" s="40">
        <f>db[[#This Row],[QTY B]]*IF(db[[#This Row],[QTY TG]]="",1,db[[#This Row],[QTY TG]])*IF(db[[#This Row],[QTY K]]="",1,db[[#This Row],[QTY K]])</f>
        <v>12</v>
      </c>
      <c r="AD379" s="40" t="str">
        <f>IF(db[[#This Row],[STN K]]="",IF(db[[#This Row],[STN TG]]="",db[[#This Row],[STN B]],db[[#This Row],[STN TG]]),db[[#This Row],[STN K]])</f>
        <v>PAK</v>
      </c>
      <c r="AE379" s="40"/>
    </row>
    <row r="380" spans="1:31" ht="16.5" customHeight="1" x14ac:dyDescent="0.25">
      <c r="A380" s="40">
        <f t="shared" si="5"/>
        <v>379</v>
      </c>
      <c r="B380" s="5" t="str">
        <f>LOWER(SUBSTITUTE(SUBSTITUTE(SUBSTITUTE(SUBSTITUTE(SUBSTITUTE(SUBSTITUTE(SUBSTITUTE(SUBSTITUTE(db[[#This Row],[NB BM]]," ",),".",""),"-",""),"(",""),")",""),"/",""),"""",""),"+",""))</f>
        <v>bntaliaa032102a680</v>
      </c>
      <c r="C380" s="5" t="str">
        <f>LOWER(SUBSTITUTE(SUBSTITUTE(SUBSTITUTE(SUBSTITUTE(SUBSTITUTE(SUBSTITUTE(SUBSTITUTE(SUBSTITUTE(SUBSTITUTE(db[[#This Row],[NB NOTA]]," ",),".",""),"-",""),"(",""),")",""),",",""),"/",""),"""",""),"+",""))</f>
        <v>bnlaa032102a680</v>
      </c>
      <c r="D380" s="5" t="str">
        <f>LOWER(SUBSTITUTE(SUBSTITUTE(SUBSTITUTE(SUBSTITUTE(SUBSTITUTE(SUBSTITUTE(SUBSTITUTE(SUBSTITUTE(SUBSTITUTE(db[[#This Row],[NB PAJAK]]," ",""),"-",""),"(",""),")",""),".",""),",",""),"/",""),"""",""),"+",""))</f>
        <v/>
      </c>
      <c r="E38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bntaliaa032102a68012pakuntana</v>
      </c>
      <c r="F38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bnlaa032102a68012pak</v>
      </c>
      <c r="G380" s="5" t="str">
        <f>db[[#This Row],[NB NOTA_C]]&amp;LOWER(SUBSTITUTE(SUBSTITUTE(SUBSTITUTE(SUBSTITUTE(SUBSTITUTE(SUBSTITUTE(SUBSTITUTE(SUBSTITUTE(SUBSTITUTE(db[[#This Row],[FAKTUR]]," ",),".",""),"-",""),"(",""),")",""),",",""),"/",""),"""",""),"+",""))</f>
        <v>bnlaa032102a680untana</v>
      </c>
      <c r="H38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bnlaa032102a68012pakuntana</v>
      </c>
      <c r="I380" s="2" t="s">
        <v>7584</v>
      </c>
      <c r="J380" s="2" t="s">
        <v>7548</v>
      </c>
      <c r="K380" s="14"/>
      <c r="L380" s="70" t="s">
        <v>1336</v>
      </c>
      <c r="M380" s="33" t="e">
        <f>IF(db[[#This Row],[NB NOTA_C]]="","",COUNTIF([2]!B_MSK[concat],db[[#This Row],[NB NOTA_C]]))</f>
        <v>#REF!</v>
      </c>
      <c r="N380" s="9" t="s">
        <v>1352</v>
      </c>
      <c r="O380" s="5" t="s">
        <v>7558</v>
      </c>
      <c r="P380" s="60" t="s">
        <v>6063</v>
      </c>
      <c r="Q380" s="5"/>
      <c r="R380" s="5" t="str">
        <f>IF(db[[#This Row],[QTY/ CTN]]="","",SUBSTITUTE(SUBSTITUTE(SUBSTITUTE(db[[#This Row],[QTY/ CTN]]," ","_",2),"(",""),")","")&amp;"_")</f>
        <v>12 PAK_</v>
      </c>
      <c r="S380" s="5">
        <f>IF(db[[#This Row],[H_QTY/ CTN]]="","",SEARCH("_",db[[#This Row],[H_QTY/ CTN]]))</f>
        <v>7</v>
      </c>
      <c r="T380" s="5">
        <f>IF(db[[#This Row],[H_QTY/ CTN]]="","",LEN(db[[#This Row],[H_QTY/ CTN]]))</f>
        <v>7</v>
      </c>
      <c r="U380" s="40" t="str">
        <f>IF(db[[#This Row],[H_QTY/ CTN]]="","",LEFT(db[[#This Row],[H_QTY/ CTN]],db[[#This Row],[H_1]]-1))</f>
        <v>12 PAK</v>
      </c>
      <c r="V380" s="40" t="str">
        <f>IF(NOT(db[[#This Row],[H_1]]=db[[#This Row],[H_2]]),MID(db[[#This Row],[H_QTY/ CTN]],db[[#This Row],[H_1]]+1,db[[#This Row],[H_2]]-db[[#This Row],[H_1]]-1),"")</f>
        <v/>
      </c>
      <c r="W380" s="40" t="str">
        <f>IF(db[[#This Row],[QTY/ CTN B]]="","",LEFT(db[[#This Row],[QTY/ CTN B]],SEARCH(" ",db[[#This Row],[QTY/ CTN B]],1)-1))</f>
        <v>12</v>
      </c>
      <c r="X380" s="40" t="str">
        <f>IF(db[[#This Row],[QTY/ CTN B]]="","",RIGHT(db[[#This Row],[QTY/ CTN B]],LEN(db[[#This Row],[QTY/ CTN B]])-SEARCH(" ",db[[#This Row],[QTY/ CTN B]],1)))</f>
        <v>PAK</v>
      </c>
      <c r="Y380" s="40" t="str">
        <f>IF(db[[#This Row],[QTY/ CTN TG]]="",IF(db[[#This Row],[STN TG]]="","",12),LEFT(db[[#This Row],[QTY/ CTN TG]],SEARCH(" ",db[[#This Row],[QTY/ CTN TG]],1)-1))</f>
        <v/>
      </c>
      <c r="Z3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0" s="40" t="str">
        <f>IF(db[[#This Row],[STN K]]="","",IF(db[[#This Row],[STN TG]]="LSN",12,""))</f>
        <v/>
      </c>
      <c r="AB380" s="40" t="str">
        <f>IF(db[[#This Row],[STN TG]]="LSN","PCS","")</f>
        <v/>
      </c>
      <c r="AC380" s="40">
        <f>db[[#This Row],[QTY B]]*IF(db[[#This Row],[QTY TG]]="",1,db[[#This Row],[QTY TG]])*IF(db[[#This Row],[QTY K]]="",1,db[[#This Row],[QTY K]])</f>
        <v>12</v>
      </c>
      <c r="AD380" s="40" t="str">
        <f>IF(db[[#This Row],[STN K]]="",IF(db[[#This Row],[STN TG]]="",db[[#This Row],[STN B]],db[[#This Row],[STN TG]]),db[[#This Row],[STN K]])</f>
        <v>PAK</v>
      </c>
      <c r="AE380" s="40"/>
    </row>
    <row r="381" spans="1:31" ht="16.5" customHeight="1" x14ac:dyDescent="0.25">
      <c r="A381" s="40">
        <f t="shared" si="5"/>
        <v>380</v>
      </c>
      <c r="B381" s="5" t="str">
        <f>LOWER(SUBSTITUTE(SUBSTITUTE(SUBSTITUTE(SUBSTITUTE(SUBSTITUTE(SUBSTITUTE(SUBSTITUTE(SUBSTITUTE(db[[#This Row],[NB BM]]," ",),".",""),"-",""),"(",""),")",""),"/",""),"""",""),"+",""))</f>
        <v>bntaliaa032103a680</v>
      </c>
      <c r="C381" s="5" t="str">
        <f>LOWER(SUBSTITUTE(SUBSTITUTE(SUBSTITUTE(SUBSTITUTE(SUBSTITUTE(SUBSTITUTE(SUBSTITUTE(SUBSTITUTE(SUBSTITUTE(db[[#This Row],[NB NOTA]]," ",),".",""),"-",""),"(",""),")",""),",",""),"/",""),"""",""),"+",""))</f>
        <v>bnlaa032103a680</v>
      </c>
      <c r="D381" s="5" t="str">
        <f>LOWER(SUBSTITUTE(SUBSTITUTE(SUBSTITUTE(SUBSTITUTE(SUBSTITUTE(SUBSTITUTE(SUBSTITUTE(SUBSTITUTE(SUBSTITUTE(db[[#This Row],[NB PAJAK]]," ",""),"-",""),"(",""),")",""),".",""),",",""),"/",""),"""",""),"+",""))</f>
        <v/>
      </c>
      <c r="E38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bntaliaa032103a68012pakuntana</v>
      </c>
      <c r="F38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bnlaa032103a68012pak</v>
      </c>
      <c r="G381" s="5" t="str">
        <f>db[[#This Row],[NB NOTA_C]]&amp;LOWER(SUBSTITUTE(SUBSTITUTE(SUBSTITUTE(SUBSTITUTE(SUBSTITUTE(SUBSTITUTE(SUBSTITUTE(SUBSTITUTE(SUBSTITUTE(db[[#This Row],[FAKTUR]]," ",),".",""),"-",""),"(",""),")",""),",",""),"/",""),"""",""),"+",""))</f>
        <v>bnlaa032103a680untana</v>
      </c>
      <c r="H38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bnlaa032103a68012pakuntana</v>
      </c>
      <c r="I381" s="2" t="s">
        <v>7585</v>
      </c>
      <c r="J381" s="2" t="s">
        <v>7549</v>
      </c>
      <c r="K381" s="14"/>
      <c r="L381" s="70" t="s">
        <v>1336</v>
      </c>
      <c r="M381" s="33" t="e">
        <f>IF(db[[#This Row],[NB NOTA_C]]="","",COUNTIF([2]!B_MSK[concat],db[[#This Row],[NB NOTA_C]]))</f>
        <v>#REF!</v>
      </c>
      <c r="N381" s="9" t="s">
        <v>1352</v>
      </c>
      <c r="O381" s="5" t="s">
        <v>7558</v>
      </c>
      <c r="P381" s="60" t="s">
        <v>6063</v>
      </c>
      <c r="Q381" s="5"/>
      <c r="R381" s="5" t="str">
        <f>IF(db[[#This Row],[QTY/ CTN]]="","",SUBSTITUTE(SUBSTITUTE(SUBSTITUTE(db[[#This Row],[QTY/ CTN]]," ","_",2),"(",""),")","")&amp;"_")</f>
        <v>12 PAK_</v>
      </c>
      <c r="S381" s="5">
        <f>IF(db[[#This Row],[H_QTY/ CTN]]="","",SEARCH("_",db[[#This Row],[H_QTY/ CTN]]))</f>
        <v>7</v>
      </c>
      <c r="T381" s="5">
        <f>IF(db[[#This Row],[H_QTY/ CTN]]="","",LEN(db[[#This Row],[H_QTY/ CTN]]))</f>
        <v>7</v>
      </c>
      <c r="U381" s="40" t="str">
        <f>IF(db[[#This Row],[H_QTY/ CTN]]="","",LEFT(db[[#This Row],[H_QTY/ CTN]],db[[#This Row],[H_1]]-1))</f>
        <v>12 PAK</v>
      </c>
      <c r="V381" s="40" t="str">
        <f>IF(NOT(db[[#This Row],[H_1]]=db[[#This Row],[H_2]]),MID(db[[#This Row],[H_QTY/ CTN]],db[[#This Row],[H_1]]+1,db[[#This Row],[H_2]]-db[[#This Row],[H_1]]-1),"")</f>
        <v/>
      </c>
      <c r="W381" s="40" t="str">
        <f>IF(db[[#This Row],[QTY/ CTN B]]="","",LEFT(db[[#This Row],[QTY/ CTN B]],SEARCH(" ",db[[#This Row],[QTY/ CTN B]],1)-1))</f>
        <v>12</v>
      </c>
      <c r="X381" s="40" t="str">
        <f>IF(db[[#This Row],[QTY/ CTN B]]="","",RIGHT(db[[#This Row],[QTY/ CTN B]],LEN(db[[#This Row],[QTY/ CTN B]])-SEARCH(" ",db[[#This Row],[QTY/ CTN B]],1)))</f>
        <v>PAK</v>
      </c>
      <c r="Y381" s="40" t="str">
        <f>IF(db[[#This Row],[QTY/ CTN TG]]="",IF(db[[#This Row],[STN TG]]="","",12),LEFT(db[[#This Row],[QTY/ CTN TG]],SEARCH(" ",db[[#This Row],[QTY/ CTN TG]],1)-1))</f>
        <v/>
      </c>
      <c r="Z3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1" s="40" t="str">
        <f>IF(db[[#This Row],[STN K]]="","",IF(db[[#This Row],[STN TG]]="LSN",12,""))</f>
        <v/>
      </c>
      <c r="AB381" s="40" t="str">
        <f>IF(db[[#This Row],[STN TG]]="LSN","PCS","")</f>
        <v/>
      </c>
      <c r="AC381" s="40">
        <f>db[[#This Row],[QTY B]]*IF(db[[#This Row],[QTY TG]]="",1,db[[#This Row],[QTY TG]])*IF(db[[#This Row],[QTY K]]="",1,db[[#This Row],[QTY K]])</f>
        <v>12</v>
      </c>
      <c r="AD381" s="40" t="str">
        <f>IF(db[[#This Row],[STN K]]="",IF(db[[#This Row],[STN TG]]="",db[[#This Row],[STN B]],db[[#This Row],[STN TG]]),db[[#This Row],[STN K]])</f>
        <v>PAK</v>
      </c>
      <c r="AE381" s="40"/>
    </row>
    <row r="382" spans="1:31" ht="16.5" customHeight="1" x14ac:dyDescent="0.25">
      <c r="A382" s="40">
        <f t="shared" si="5"/>
        <v>381</v>
      </c>
      <c r="B382" s="5" t="str">
        <f>LOWER(SUBSTITUTE(SUBSTITUTE(SUBSTITUTE(SUBSTITUTE(SUBSTITUTE(SUBSTITUTE(SUBSTITUTE(SUBSTITUTE(db[[#This Row],[NB BM]]," ",),".",""),"-",""),"(",""),")",""),"/",""),"""",""),"+",""))</f>
        <v>bntaliaa032104a680classic</v>
      </c>
      <c r="C382" s="5" t="str">
        <f>LOWER(SUBSTITUTE(SUBSTITUTE(SUBSTITUTE(SUBSTITUTE(SUBSTITUTE(SUBSTITUTE(SUBSTITUTE(SUBSTITUTE(SUBSTITUTE(db[[#This Row],[NB NOTA]]," ",),".",""),"-",""),"(",""),")",""),",",""),"/",""),"""",""),"+",""))</f>
        <v>bnlaa032104a680classic</v>
      </c>
      <c r="D382" s="5" t="str">
        <f>LOWER(SUBSTITUTE(SUBSTITUTE(SUBSTITUTE(SUBSTITUTE(SUBSTITUTE(SUBSTITUTE(SUBSTITUTE(SUBSTITUTE(SUBSTITUTE(db[[#This Row],[NB PAJAK]]," ",""),"-",""),"(",""),")",""),".",""),",",""),"/",""),"""",""),"+",""))</f>
        <v/>
      </c>
      <c r="E38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bntaliaa032104a680classic12pakuntana</v>
      </c>
      <c r="F38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bnlaa032104a680classic12pak</v>
      </c>
      <c r="G382" s="5" t="str">
        <f>db[[#This Row],[NB NOTA_C]]&amp;LOWER(SUBSTITUTE(SUBSTITUTE(SUBSTITUTE(SUBSTITUTE(SUBSTITUTE(SUBSTITUTE(SUBSTITUTE(SUBSTITUTE(SUBSTITUTE(db[[#This Row],[FAKTUR]]," ",),".",""),"-",""),"(",""),")",""),",",""),"/",""),"""",""),"+",""))</f>
        <v>bnlaa032104a680classicuntana</v>
      </c>
      <c r="H38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bnlaa032104a680classic12pakuntana</v>
      </c>
      <c r="I382" s="2" t="s">
        <v>7587</v>
      </c>
      <c r="J382" s="2" t="s">
        <v>7550</v>
      </c>
      <c r="K382" s="14"/>
      <c r="L382" s="70" t="s">
        <v>1336</v>
      </c>
      <c r="M382" s="33" t="e">
        <f>IF(db[[#This Row],[NB NOTA_C]]="","",COUNTIF([2]!B_MSK[concat],db[[#This Row],[NB NOTA_C]]))</f>
        <v>#REF!</v>
      </c>
      <c r="N382" s="9" t="s">
        <v>1352</v>
      </c>
      <c r="O382" s="5" t="s">
        <v>7558</v>
      </c>
      <c r="P382" s="60" t="s">
        <v>6063</v>
      </c>
      <c r="Q382" s="5"/>
      <c r="R382" s="5" t="str">
        <f>IF(db[[#This Row],[QTY/ CTN]]="","",SUBSTITUTE(SUBSTITUTE(SUBSTITUTE(db[[#This Row],[QTY/ CTN]]," ","_",2),"(",""),")","")&amp;"_")</f>
        <v>12 PAK_</v>
      </c>
      <c r="S382" s="5">
        <f>IF(db[[#This Row],[H_QTY/ CTN]]="","",SEARCH("_",db[[#This Row],[H_QTY/ CTN]]))</f>
        <v>7</v>
      </c>
      <c r="T382" s="5">
        <f>IF(db[[#This Row],[H_QTY/ CTN]]="","",LEN(db[[#This Row],[H_QTY/ CTN]]))</f>
        <v>7</v>
      </c>
      <c r="U382" s="40" t="str">
        <f>IF(db[[#This Row],[H_QTY/ CTN]]="","",LEFT(db[[#This Row],[H_QTY/ CTN]],db[[#This Row],[H_1]]-1))</f>
        <v>12 PAK</v>
      </c>
      <c r="V382" s="40" t="str">
        <f>IF(NOT(db[[#This Row],[H_1]]=db[[#This Row],[H_2]]),MID(db[[#This Row],[H_QTY/ CTN]],db[[#This Row],[H_1]]+1,db[[#This Row],[H_2]]-db[[#This Row],[H_1]]-1),"")</f>
        <v/>
      </c>
      <c r="W382" s="40" t="str">
        <f>IF(db[[#This Row],[QTY/ CTN B]]="","",LEFT(db[[#This Row],[QTY/ CTN B]],SEARCH(" ",db[[#This Row],[QTY/ CTN B]],1)-1))</f>
        <v>12</v>
      </c>
      <c r="X382" s="40" t="str">
        <f>IF(db[[#This Row],[QTY/ CTN B]]="","",RIGHT(db[[#This Row],[QTY/ CTN B]],LEN(db[[#This Row],[QTY/ CTN B]])-SEARCH(" ",db[[#This Row],[QTY/ CTN B]],1)))</f>
        <v>PAK</v>
      </c>
      <c r="Y382" s="40" t="str">
        <f>IF(db[[#This Row],[QTY/ CTN TG]]="",IF(db[[#This Row],[STN TG]]="","",12),LEFT(db[[#This Row],[QTY/ CTN TG]],SEARCH(" ",db[[#This Row],[QTY/ CTN TG]],1)-1))</f>
        <v/>
      </c>
      <c r="Z3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2" s="40" t="str">
        <f>IF(db[[#This Row],[STN K]]="","",IF(db[[#This Row],[STN TG]]="LSN",12,""))</f>
        <v/>
      </c>
      <c r="AB382" s="40" t="str">
        <f>IF(db[[#This Row],[STN TG]]="LSN","PCS","")</f>
        <v/>
      </c>
      <c r="AC382" s="40">
        <f>db[[#This Row],[QTY B]]*IF(db[[#This Row],[QTY TG]]="",1,db[[#This Row],[QTY TG]])*IF(db[[#This Row],[QTY K]]="",1,db[[#This Row],[QTY K]])</f>
        <v>12</v>
      </c>
      <c r="AD382" s="40" t="str">
        <f>IF(db[[#This Row],[STN K]]="",IF(db[[#This Row],[STN TG]]="",db[[#This Row],[STN B]],db[[#This Row],[STN TG]]),db[[#This Row],[STN K]])</f>
        <v>PAK</v>
      </c>
      <c r="AE382" s="40"/>
    </row>
    <row r="383" spans="1:31" ht="16.5" customHeight="1" x14ac:dyDescent="0.25">
      <c r="A383" s="40">
        <f t="shared" si="5"/>
        <v>382</v>
      </c>
      <c r="B383" s="5" t="str">
        <f>LOWER(SUBSTITUTE(SUBSTITUTE(SUBSTITUTE(SUBSTITUTE(SUBSTITUTE(SUBSTITUTE(SUBSTITUTE(SUBSTITUTE(db[[#This Row],[NB BM]]," ",),".",""),"-",""),"(",""),")",""),"/",""),"""",""),"+",""))</f>
        <v>bntaliaa032105a680darlene</v>
      </c>
      <c r="C383" s="5" t="str">
        <f>LOWER(SUBSTITUTE(SUBSTITUTE(SUBSTITUTE(SUBSTITUTE(SUBSTITUTE(SUBSTITUTE(SUBSTITUTE(SUBSTITUTE(SUBSTITUTE(db[[#This Row],[NB NOTA]]," ",),".",""),"-",""),"(",""),")",""),",",""),"/",""),"""",""),"+",""))</f>
        <v>bnlaa032105a680darlene</v>
      </c>
      <c r="D383" s="5" t="str">
        <f>LOWER(SUBSTITUTE(SUBSTITUTE(SUBSTITUTE(SUBSTITUTE(SUBSTITUTE(SUBSTITUTE(SUBSTITUTE(SUBSTITUTE(SUBSTITUTE(db[[#This Row],[NB PAJAK]]," ",""),"-",""),"(",""),")",""),".",""),",",""),"/",""),"""",""),"+",""))</f>
        <v/>
      </c>
      <c r="E38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bntaliaa032105a680darlene12pakuntana</v>
      </c>
      <c r="F38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bnlaa032105a680darlene12pak</v>
      </c>
      <c r="G383" s="5" t="str">
        <f>db[[#This Row],[NB NOTA_C]]&amp;LOWER(SUBSTITUTE(SUBSTITUTE(SUBSTITUTE(SUBSTITUTE(SUBSTITUTE(SUBSTITUTE(SUBSTITUTE(SUBSTITUTE(SUBSTITUTE(db[[#This Row],[FAKTUR]]," ",),".",""),"-",""),"(",""),")",""),",",""),"/",""),"""",""),"+",""))</f>
        <v>bnlaa032105a680darleneuntana</v>
      </c>
      <c r="H38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bnlaa032105a680darlene12pakuntana</v>
      </c>
      <c r="I383" s="2" t="s">
        <v>7586</v>
      </c>
      <c r="J383" s="2" t="s">
        <v>7551</v>
      </c>
      <c r="K383" s="14"/>
      <c r="L383" s="70" t="s">
        <v>1336</v>
      </c>
      <c r="M383" s="33" t="e">
        <f>IF(db[[#This Row],[NB NOTA_C]]="","",COUNTIF([2]!B_MSK[concat],db[[#This Row],[NB NOTA_C]]))</f>
        <v>#REF!</v>
      </c>
      <c r="N383" s="9" t="s">
        <v>1352</v>
      </c>
      <c r="O383" s="5" t="s">
        <v>7558</v>
      </c>
      <c r="P383" s="60" t="s">
        <v>6063</v>
      </c>
      <c r="Q383" s="5"/>
      <c r="R383" s="5" t="str">
        <f>IF(db[[#This Row],[QTY/ CTN]]="","",SUBSTITUTE(SUBSTITUTE(SUBSTITUTE(db[[#This Row],[QTY/ CTN]]," ","_",2),"(",""),")","")&amp;"_")</f>
        <v>12 PAK_</v>
      </c>
      <c r="S383" s="5">
        <f>IF(db[[#This Row],[H_QTY/ CTN]]="","",SEARCH("_",db[[#This Row],[H_QTY/ CTN]]))</f>
        <v>7</v>
      </c>
      <c r="T383" s="5">
        <f>IF(db[[#This Row],[H_QTY/ CTN]]="","",LEN(db[[#This Row],[H_QTY/ CTN]]))</f>
        <v>7</v>
      </c>
      <c r="U383" s="40" t="str">
        <f>IF(db[[#This Row],[H_QTY/ CTN]]="","",LEFT(db[[#This Row],[H_QTY/ CTN]],db[[#This Row],[H_1]]-1))</f>
        <v>12 PAK</v>
      </c>
      <c r="V383" s="40" t="str">
        <f>IF(NOT(db[[#This Row],[H_1]]=db[[#This Row],[H_2]]),MID(db[[#This Row],[H_QTY/ CTN]],db[[#This Row],[H_1]]+1,db[[#This Row],[H_2]]-db[[#This Row],[H_1]]-1),"")</f>
        <v/>
      </c>
      <c r="W383" s="40" t="str">
        <f>IF(db[[#This Row],[QTY/ CTN B]]="","",LEFT(db[[#This Row],[QTY/ CTN B]],SEARCH(" ",db[[#This Row],[QTY/ CTN B]],1)-1))</f>
        <v>12</v>
      </c>
      <c r="X383" s="40" t="str">
        <f>IF(db[[#This Row],[QTY/ CTN B]]="","",RIGHT(db[[#This Row],[QTY/ CTN B]],LEN(db[[#This Row],[QTY/ CTN B]])-SEARCH(" ",db[[#This Row],[QTY/ CTN B]],1)))</f>
        <v>PAK</v>
      </c>
      <c r="Y383" s="40" t="str">
        <f>IF(db[[#This Row],[QTY/ CTN TG]]="",IF(db[[#This Row],[STN TG]]="","",12),LEFT(db[[#This Row],[QTY/ CTN TG]],SEARCH(" ",db[[#This Row],[QTY/ CTN TG]],1)-1))</f>
        <v/>
      </c>
      <c r="Z3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3" s="40" t="str">
        <f>IF(db[[#This Row],[STN K]]="","",IF(db[[#This Row],[STN TG]]="LSN",12,""))</f>
        <v/>
      </c>
      <c r="AB383" s="40" t="str">
        <f>IF(db[[#This Row],[STN TG]]="LSN","PCS","")</f>
        <v/>
      </c>
      <c r="AC383" s="40">
        <f>db[[#This Row],[QTY B]]*IF(db[[#This Row],[QTY TG]]="",1,db[[#This Row],[QTY TG]])*IF(db[[#This Row],[QTY K]]="",1,db[[#This Row],[QTY K]])</f>
        <v>12</v>
      </c>
      <c r="AD383" s="40" t="str">
        <f>IF(db[[#This Row],[STN K]]="",IF(db[[#This Row],[STN TG]]="",db[[#This Row],[STN B]],db[[#This Row],[STN TG]]),db[[#This Row],[STN K]])</f>
        <v>PAK</v>
      </c>
      <c r="AE383" s="40"/>
    </row>
    <row r="384" spans="1:31" ht="16.5" customHeight="1" x14ac:dyDescent="0.25">
      <c r="A384" s="40">
        <f t="shared" si="5"/>
        <v>383</v>
      </c>
      <c r="B384" s="5" t="str">
        <f>LOWER(SUBSTITUTE(SUBSTITUTE(SUBSTITUTE(SUBSTITUTE(SUBSTITUTE(SUBSTITUTE(SUBSTITUTE(SUBSTITUTE(db[[#This Row],[NB BM]]," ",),".",""),"-",""),"(",""),")",""),"/",""),"""",""),"+",""))</f>
        <v>bntaliaa032107a680</v>
      </c>
      <c r="C384" s="5" t="str">
        <f>LOWER(SUBSTITUTE(SUBSTITUTE(SUBSTITUTE(SUBSTITUTE(SUBSTITUTE(SUBSTITUTE(SUBSTITUTE(SUBSTITUTE(SUBSTITUTE(db[[#This Row],[NB NOTA]]," ",),".",""),"-",""),"(",""),")",""),",",""),"/",""),"""",""),"+",""))</f>
        <v>bnlaa032107a680</v>
      </c>
      <c r="D384" s="5" t="str">
        <f>LOWER(SUBSTITUTE(SUBSTITUTE(SUBSTITUTE(SUBSTITUTE(SUBSTITUTE(SUBSTITUTE(SUBSTITUTE(SUBSTITUTE(SUBSTITUTE(db[[#This Row],[NB PAJAK]]," ",""),"-",""),"(",""),")",""),".",""),",",""),"/",""),"""",""),"+",""))</f>
        <v/>
      </c>
      <c r="E38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bntaliaa032107a68012pakuntana</v>
      </c>
      <c r="F38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bnlaa032107a68012pak</v>
      </c>
      <c r="G384" s="5" t="str">
        <f>db[[#This Row],[NB NOTA_C]]&amp;LOWER(SUBSTITUTE(SUBSTITUTE(SUBSTITUTE(SUBSTITUTE(SUBSTITUTE(SUBSTITUTE(SUBSTITUTE(SUBSTITUTE(SUBSTITUTE(db[[#This Row],[FAKTUR]]," ",),".",""),"-",""),"(",""),")",""),",",""),"/",""),"""",""),"+",""))</f>
        <v>bnlaa032107a680untana</v>
      </c>
      <c r="H38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bnlaa032107a68012pakuntana</v>
      </c>
      <c r="I384" s="2" t="s">
        <v>7588</v>
      </c>
      <c r="J384" s="2" t="s">
        <v>7589</v>
      </c>
      <c r="K384" s="14"/>
      <c r="L384" s="70" t="s">
        <v>1336</v>
      </c>
      <c r="M384" s="33" t="e">
        <f>IF(db[[#This Row],[NB NOTA_C]]="","",COUNTIF([2]!B_MSK[concat],db[[#This Row],[NB NOTA_C]]))</f>
        <v>#REF!</v>
      </c>
      <c r="N384" s="9" t="s">
        <v>1352</v>
      </c>
      <c r="O384" s="5" t="s">
        <v>7558</v>
      </c>
      <c r="P384" s="60" t="s">
        <v>6063</v>
      </c>
      <c r="Q384" s="5"/>
      <c r="R384" s="5" t="str">
        <f>IF(db[[#This Row],[QTY/ CTN]]="","",SUBSTITUTE(SUBSTITUTE(SUBSTITUTE(db[[#This Row],[QTY/ CTN]]," ","_",2),"(",""),")","")&amp;"_")</f>
        <v>12 PAK_</v>
      </c>
      <c r="S384" s="5">
        <f>IF(db[[#This Row],[H_QTY/ CTN]]="","",SEARCH("_",db[[#This Row],[H_QTY/ CTN]]))</f>
        <v>7</v>
      </c>
      <c r="T384" s="5">
        <f>IF(db[[#This Row],[H_QTY/ CTN]]="","",LEN(db[[#This Row],[H_QTY/ CTN]]))</f>
        <v>7</v>
      </c>
      <c r="U384" s="40" t="str">
        <f>IF(db[[#This Row],[H_QTY/ CTN]]="","",LEFT(db[[#This Row],[H_QTY/ CTN]],db[[#This Row],[H_1]]-1))</f>
        <v>12 PAK</v>
      </c>
      <c r="V384" s="40" t="str">
        <f>IF(NOT(db[[#This Row],[H_1]]=db[[#This Row],[H_2]]),MID(db[[#This Row],[H_QTY/ CTN]],db[[#This Row],[H_1]]+1,db[[#This Row],[H_2]]-db[[#This Row],[H_1]]-1),"")</f>
        <v/>
      </c>
      <c r="W384" s="40" t="str">
        <f>IF(db[[#This Row],[QTY/ CTN B]]="","",LEFT(db[[#This Row],[QTY/ CTN B]],SEARCH(" ",db[[#This Row],[QTY/ CTN B]],1)-1))</f>
        <v>12</v>
      </c>
      <c r="X384" s="40" t="str">
        <f>IF(db[[#This Row],[QTY/ CTN B]]="","",RIGHT(db[[#This Row],[QTY/ CTN B]],LEN(db[[#This Row],[QTY/ CTN B]])-SEARCH(" ",db[[#This Row],[QTY/ CTN B]],1)))</f>
        <v>PAK</v>
      </c>
      <c r="Y384" s="40" t="str">
        <f>IF(db[[#This Row],[QTY/ CTN TG]]="",IF(db[[#This Row],[STN TG]]="","",12),LEFT(db[[#This Row],[QTY/ CTN TG]],SEARCH(" ",db[[#This Row],[QTY/ CTN TG]],1)-1))</f>
        <v/>
      </c>
      <c r="Z3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4" s="40" t="str">
        <f>IF(db[[#This Row],[STN K]]="","",IF(db[[#This Row],[STN TG]]="LSN",12,""))</f>
        <v/>
      </c>
      <c r="AB384" s="40" t="str">
        <f>IF(db[[#This Row],[STN TG]]="LSN","PCS","")</f>
        <v/>
      </c>
      <c r="AC384" s="40">
        <f>db[[#This Row],[QTY B]]*IF(db[[#This Row],[QTY TG]]="",1,db[[#This Row],[QTY TG]])*IF(db[[#This Row],[QTY K]]="",1,db[[#This Row],[QTY K]])</f>
        <v>12</v>
      </c>
      <c r="AD384" s="40" t="str">
        <f>IF(db[[#This Row],[STN K]]="",IF(db[[#This Row],[STN TG]]="",db[[#This Row],[STN B]],db[[#This Row],[STN TG]]),db[[#This Row],[STN K]])</f>
        <v>PAK</v>
      </c>
      <c r="AE384" s="40"/>
    </row>
    <row r="385" spans="1:31" ht="16.5" customHeight="1" x14ac:dyDescent="0.25">
      <c r="A385" s="40">
        <f t="shared" si="5"/>
        <v>384</v>
      </c>
      <c r="B385" s="5" t="str">
        <f>LOWER(SUBSTITUTE(SUBSTITUTE(SUBSTITUTE(SUBSTITUTE(SUBSTITUTE(SUBSTITUTE(SUBSTITUTE(SUBSTITUTE(db[[#This Row],[NB BM]]," ",),".",""),"-",""),"(",""),")",""),"/",""),"""",""),"+",""))</f>
        <v>bntaliaa032108a680lucu</v>
      </c>
      <c r="C385" s="5" t="str">
        <f>LOWER(SUBSTITUTE(SUBSTITUTE(SUBSTITUTE(SUBSTITUTE(SUBSTITUTE(SUBSTITUTE(SUBSTITUTE(SUBSTITUTE(SUBSTITUTE(db[[#This Row],[NB NOTA]]," ",),".",""),"-",""),"(",""),")",""),",",""),"/",""),"""",""),"+",""))</f>
        <v>bnlaa032108a680lucu</v>
      </c>
      <c r="D385" s="5" t="str">
        <f>LOWER(SUBSTITUTE(SUBSTITUTE(SUBSTITUTE(SUBSTITUTE(SUBSTITUTE(SUBSTITUTE(SUBSTITUTE(SUBSTITUTE(SUBSTITUTE(db[[#This Row],[NB PAJAK]]," ",""),"-",""),"(",""),")",""),".",""),",",""),"/",""),"""",""),"+",""))</f>
        <v/>
      </c>
      <c r="E38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bntaliaa032108a680lucu12pakuntana</v>
      </c>
      <c r="F38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bnlaa032108a680lucu12pak</v>
      </c>
      <c r="G385" s="5" t="str">
        <f>db[[#This Row],[NB NOTA_C]]&amp;LOWER(SUBSTITUTE(SUBSTITUTE(SUBSTITUTE(SUBSTITUTE(SUBSTITUTE(SUBSTITUTE(SUBSTITUTE(SUBSTITUTE(SUBSTITUTE(db[[#This Row],[FAKTUR]]," ",),".",""),"-",""),"(",""),")",""),",",""),"/",""),"""",""),"+",""))</f>
        <v>bnlaa032108a680lucuuntana</v>
      </c>
      <c r="H38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bnlaa032108a680lucu12pakuntana</v>
      </c>
      <c r="I385" s="2" t="s">
        <v>7592</v>
      </c>
      <c r="J385" s="2" t="s">
        <v>7590</v>
      </c>
      <c r="K385" s="14"/>
      <c r="L385" s="70" t="s">
        <v>1336</v>
      </c>
      <c r="M385" s="33" t="e">
        <f>IF(db[[#This Row],[NB NOTA_C]]="","",COUNTIF([2]!B_MSK[concat],db[[#This Row],[NB NOTA_C]]))</f>
        <v>#REF!</v>
      </c>
      <c r="N385" s="9" t="s">
        <v>1352</v>
      </c>
      <c r="O385" s="5" t="s">
        <v>7558</v>
      </c>
      <c r="P385" s="60" t="s">
        <v>6063</v>
      </c>
      <c r="Q385" s="5"/>
      <c r="R385" s="5" t="str">
        <f>IF(db[[#This Row],[QTY/ CTN]]="","",SUBSTITUTE(SUBSTITUTE(SUBSTITUTE(db[[#This Row],[QTY/ CTN]]," ","_",2),"(",""),")","")&amp;"_")</f>
        <v>12 PAK_</v>
      </c>
      <c r="S385" s="5">
        <f>IF(db[[#This Row],[H_QTY/ CTN]]="","",SEARCH("_",db[[#This Row],[H_QTY/ CTN]]))</f>
        <v>7</v>
      </c>
      <c r="T385" s="5">
        <f>IF(db[[#This Row],[H_QTY/ CTN]]="","",LEN(db[[#This Row],[H_QTY/ CTN]]))</f>
        <v>7</v>
      </c>
      <c r="U385" s="40" t="str">
        <f>IF(db[[#This Row],[H_QTY/ CTN]]="","",LEFT(db[[#This Row],[H_QTY/ CTN]],db[[#This Row],[H_1]]-1))</f>
        <v>12 PAK</v>
      </c>
      <c r="V385" s="40" t="str">
        <f>IF(NOT(db[[#This Row],[H_1]]=db[[#This Row],[H_2]]),MID(db[[#This Row],[H_QTY/ CTN]],db[[#This Row],[H_1]]+1,db[[#This Row],[H_2]]-db[[#This Row],[H_1]]-1),"")</f>
        <v/>
      </c>
      <c r="W385" s="40" t="str">
        <f>IF(db[[#This Row],[QTY/ CTN B]]="","",LEFT(db[[#This Row],[QTY/ CTN B]],SEARCH(" ",db[[#This Row],[QTY/ CTN B]],1)-1))</f>
        <v>12</v>
      </c>
      <c r="X385" s="40" t="str">
        <f>IF(db[[#This Row],[QTY/ CTN B]]="","",RIGHT(db[[#This Row],[QTY/ CTN B]],LEN(db[[#This Row],[QTY/ CTN B]])-SEARCH(" ",db[[#This Row],[QTY/ CTN B]],1)))</f>
        <v>PAK</v>
      </c>
      <c r="Y385" s="40" t="str">
        <f>IF(db[[#This Row],[QTY/ CTN TG]]="",IF(db[[#This Row],[STN TG]]="","",12),LEFT(db[[#This Row],[QTY/ CTN TG]],SEARCH(" ",db[[#This Row],[QTY/ CTN TG]],1)-1))</f>
        <v/>
      </c>
      <c r="Z3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5" s="40" t="str">
        <f>IF(db[[#This Row],[STN K]]="","",IF(db[[#This Row],[STN TG]]="LSN",12,""))</f>
        <v/>
      </c>
      <c r="AB385" s="40" t="str">
        <f>IF(db[[#This Row],[STN TG]]="LSN","PCS","")</f>
        <v/>
      </c>
      <c r="AC385" s="40">
        <f>db[[#This Row],[QTY B]]*IF(db[[#This Row],[QTY TG]]="",1,db[[#This Row],[QTY TG]])*IF(db[[#This Row],[QTY K]]="",1,db[[#This Row],[QTY K]])</f>
        <v>12</v>
      </c>
      <c r="AD385" s="40" t="str">
        <f>IF(db[[#This Row],[STN K]]="",IF(db[[#This Row],[STN TG]]="",db[[#This Row],[STN B]],db[[#This Row],[STN TG]]),db[[#This Row],[STN K]])</f>
        <v>PAK</v>
      </c>
      <c r="AE385" s="40"/>
    </row>
    <row r="386" spans="1:31" ht="16.5" customHeight="1" x14ac:dyDescent="0.25">
      <c r="A386" s="40">
        <f t="shared" si="5"/>
        <v>385</v>
      </c>
      <c r="B386" s="5" t="str">
        <f>LOWER(SUBSTITUTE(SUBSTITUTE(SUBSTITUTE(SUBSTITUTE(SUBSTITUTE(SUBSTITUTE(SUBSTITUTE(SUBSTITUTE(db[[#This Row],[NB BM]]," ",),".",""),"-",""),"(",""),")",""),"/",""),"""",""),"+",""))</f>
        <v>bntaliaa032114a780classic</v>
      </c>
      <c r="C386" s="5" t="str">
        <f>LOWER(SUBSTITUTE(SUBSTITUTE(SUBSTITUTE(SUBSTITUTE(SUBSTITUTE(SUBSTITUTE(SUBSTITUTE(SUBSTITUTE(SUBSTITUTE(db[[#This Row],[NB NOTA]]," ",),".",""),"-",""),"(",""),")",""),",",""),"/",""),"""",""),"+",""))</f>
        <v>bnlaa032114a780classic</v>
      </c>
      <c r="D386" s="5" t="str">
        <f>LOWER(SUBSTITUTE(SUBSTITUTE(SUBSTITUTE(SUBSTITUTE(SUBSTITUTE(SUBSTITUTE(SUBSTITUTE(SUBSTITUTE(SUBSTITUTE(db[[#This Row],[NB PAJAK]]," ",""),"-",""),"(",""),")",""),".",""),",",""),"/",""),"""",""),"+",""))</f>
        <v/>
      </c>
      <c r="E38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bntaliaa032114a780classic384pcsuntana</v>
      </c>
      <c r="F38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bnlaa032114a780classic384pcs</v>
      </c>
      <c r="G386" s="5" t="str">
        <f>db[[#This Row],[NB NOTA_C]]&amp;LOWER(SUBSTITUTE(SUBSTITUTE(SUBSTITUTE(SUBSTITUTE(SUBSTITUTE(SUBSTITUTE(SUBSTITUTE(SUBSTITUTE(SUBSTITUTE(db[[#This Row],[FAKTUR]]," ",),".",""),"-",""),"(",""),")",""),",",""),"/",""),"""",""),"+",""))</f>
        <v>bnlaa032114a780classicuntana</v>
      </c>
      <c r="H38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bnlaa032114a780classic384pcsuntana</v>
      </c>
      <c r="I386" s="2" t="s">
        <v>7593</v>
      </c>
      <c r="J386" s="2" t="s">
        <v>7594</v>
      </c>
      <c r="K386" s="14"/>
      <c r="L386" s="70" t="s">
        <v>1336</v>
      </c>
      <c r="M386" s="33" t="e">
        <f>IF(db[[#This Row],[NB NOTA_C]]="","",COUNTIF([2]!B_MSK[concat],db[[#This Row],[NB NOTA_C]]))</f>
        <v>#REF!</v>
      </c>
      <c r="N386" s="9" t="s">
        <v>1352</v>
      </c>
      <c r="O386" s="5" t="s">
        <v>3799</v>
      </c>
      <c r="P386" s="60" t="s">
        <v>6063</v>
      </c>
      <c r="Q386" s="5"/>
      <c r="R386" s="5" t="str">
        <f>IF(db[[#This Row],[QTY/ CTN]]="","",SUBSTITUTE(SUBSTITUTE(SUBSTITUTE(db[[#This Row],[QTY/ CTN]]," ","_",2),"(",""),")","")&amp;"_")</f>
        <v>384 PCS_</v>
      </c>
      <c r="S386" s="5">
        <f>IF(db[[#This Row],[H_QTY/ CTN]]="","",SEARCH("_",db[[#This Row],[H_QTY/ CTN]]))</f>
        <v>8</v>
      </c>
      <c r="T386" s="5">
        <f>IF(db[[#This Row],[H_QTY/ CTN]]="","",LEN(db[[#This Row],[H_QTY/ CTN]]))</f>
        <v>8</v>
      </c>
      <c r="U386" s="40" t="str">
        <f>IF(db[[#This Row],[H_QTY/ CTN]]="","",LEFT(db[[#This Row],[H_QTY/ CTN]],db[[#This Row],[H_1]]-1))</f>
        <v>384 PCS</v>
      </c>
      <c r="V386" s="40" t="str">
        <f>IF(NOT(db[[#This Row],[H_1]]=db[[#This Row],[H_2]]),MID(db[[#This Row],[H_QTY/ CTN]],db[[#This Row],[H_1]]+1,db[[#This Row],[H_2]]-db[[#This Row],[H_1]]-1),"")</f>
        <v/>
      </c>
      <c r="W386" s="40" t="str">
        <f>IF(db[[#This Row],[QTY/ CTN B]]="","",LEFT(db[[#This Row],[QTY/ CTN B]],SEARCH(" ",db[[#This Row],[QTY/ CTN B]],1)-1))</f>
        <v>384</v>
      </c>
      <c r="X386" s="40" t="str">
        <f>IF(db[[#This Row],[QTY/ CTN B]]="","",RIGHT(db[[#This Row],[QTY/ CTN B]],LEN(db[[#This Row],[QTY/ CTN B]])-SEARCH(" ",db[[#This Row],[QTY/ CTN B]],1)))</f>
        <v>PCS</v>
      </c>
      <c r="Y386" s="40" t="str">
        <f>IF(db[[#This Row],[QTY/ CTN TG]]="",IF(db[[#This Row],[STN TG]]="","",12),LEFT(db[[#This Row],[QTY/ CTN TG]],SEARCH(" ",db[[#This Row],[QTY/ CTN TG]],1)-1))</f>
        <v/>
      </c>
      <c r="Z3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6" s="40" t="str">
        <f>IF(db[[#This Row],[STN K]]="","",IF(db[[#This Row],[STN TG]]="LSN",12,""))</f>
        <v/>
      </c>
      <c r="AB386" s="40" t="str">
        <f>IF(db[[#This Row],[STN TG]]="LSN","PCS","")</f>
        <v/>
      </c>
      <c r="AC386" s="40">
        <f>db[[#This Row],[QTY B]]*IF(db[[#This Row],[QTY TG]]="",1,db[[#This Row],[QTY TG]])*IF(db[[#This Row],[QTY K]]="",1,db[[#This Row],[QTY K]])</f>
        <v>384</v>
      </c>
      <c r="AD386" s="40" t="str">
        <f>IF(db[[#This Row],[STN K]]="",IF(db[[#This Row],[STN TG]]="",db[[#This Row],[STN B]],db[[#This Row],[STN TG]]),db[[#This Row],[STN K]])</f>
        <v>PCS</v>
      </c>
      <c r="AE386" s="40"/>
    </row>
    <row r="387" spans="1:31" ht="16.5" customHeight="1" x14ac:dyDescent="0.25">
      <c r="A387" s="40">
        <f t="shared" si="5"/>
        <v>386</v>
      </c>
      <c r="B387" s="5" t="str">
        <f>LOWER(SUBSTITUTE(SUBSTITUTE(SUBSTITUTE(SUBSTITUTE(SUBSTITUTE(SUBSTITUTE(SUBSTITUTE(SUBSTITUTE(db[[#This Row],[NB BM]]," ",),".",""),"-",""),"(",""),")",""),"/",""),"""",""),"+",""))</f>
        <v>bntaliaa032116a780</v>
      </c>
      <c r="C387" s="5" t="str">
        <f>LOWER(SUBSTITUTE(SUBSTITUTE(SUBSTITUTE(SUBSTITUTE(SUBSTITUTE(SUBSTITUTE(SUBSTITUTE(SUBSTITUTE(SUBSTITUTE(db[[#This Row],[NB NOTA]]," ",),".",""),"-",""),"(",""),")",""),",",""),"/",""),"""",""),"+",""))</f>
        <v>bnlaa032116a780</v>
      </c>
      <c r="D387" s="5" t="str">
        <f>LOWER(SUBSTITUTE(SUBSTITUTE(SUBSTITUTE(SUBSTITUTE(SUBSTITUTE(SUBSTITUTE(SUBSTITUTE(SUBSTITUTE(SUBSTITUTE(db[[#This Row],[NB PAJAK]]," ",""),"-",""),"(",""),")",""),".",""),",",""),"/",""),"""",""),"+",""))</f>
        <v/>
      </c>
      <c r="E38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bntaliaa032116a780384pcsuntana</v>
      </c>
      <c r="F38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bnlaa032116a780384pcs</v>
      </c>
      <c r="G387" s="5" t="str">
        <f>db[[#This Row],[NB NOTA_C]]&amp;LOWER(SUBSTITUTE(SUBSTITUTE(SUBSTITUTE(SUBSTITUTE(SUBSTITUTE(SUBSTITUTE(SUBSTITUTE(SUBSTITUTE(SUBSTITUTE(db[[#This Row],[FAKTUR]]," ",),".",""),"-",""),"(",""),")",""),",",""),"/",""),"""",""),"+",""))</f>
        <v>bnlaa032116a780untana</v>
      </c>
      <c r="H38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bnlaa032116a780384pcsuntana</v>
      </c>
      <c r="I387" s="2" t="s">
        <v>7595</v>
      </c>
      <c r="J387" s="2" t="s">
        <v>7591</v>
      </c>
      <c r="K387" s="14"/>
      <c r="L387" s="70" t="s">
        <v>1336</v>
      </c>
      <c r="M387" s="33" t="e">
        <f>IF(db[[#This Row],[NB NOTA_C]]="","",COUNTIF([2]!B_MSK[concat],db[[#This Row],[NB NOTA_C]]))</f>
        <v>#REF!</v>
      </c>
      <c r="N387" s="9" t="s">
        <v>1352</v>
      </c>
      <c r="O387" s="5" t="s">
        <v>3799</v>
      </c>
      <c r="P387" s="60" t="s">
        <v>6063</v>
      </c>
      <c r="Q387" s="5"/>
      <c r="R387" s="5" t="str">
        <f>IF(db[[#This Row],[QTY/ CTN]]="","",SUBSTITUTE(SUBSTITUTE(SUBSTITUTE(db[[#This Row],[QTY/ CTN]]," ","_",2),"(",""),")","")&amp;"_")</f>
        <v>384 PCS_</v>
      </c>
      <c r="S387" s="5">
        <f>IF(db[[#This Row],[H_QTY/ CTN]]="","",SEARCH("_",db[[#This Row],[H_QTY/ CTN]]))</f>
        <v>8</v>
      </c>
      <c r="T387" s="5">
        <f>IF(db[[#This Row],[H_QTY/ CTN]]="","",LEN(db[[#This Row],[H_QTY/ CTN]]))</f>
        <v>8</v>
      </c>
      <c r="U387" s="40" t="str">
        <f>IF(db[[#This Row],[H_QTY/ CTN]]="","",LEFT(db[[#This Row],[H_QTY/ CTN]],db[[#This Row],[H_1]]-1))</f>
        <v>384 PCS</v>
      </c>
      <c r="V387" s="40" t="str">
        <f>IF(NOT(db[[#This Row],[H_1]]=db[[#This Row],[H_2]]),MID(db[[#This Row],[H_QTY/ CTN]],db[[#This Row],[H_1]]+1,db[[#This Row],[H_2]]-db[[#This Row],[H_1]]-1),"")</f>
        <v/>
      </c>
      <c r="W387" s="40" t="str">
        <f>IF(db[[#This Row],[QTY/ CTN B]]="","",LEFT(db[[#This Row],[QTY/ CTN B]],SEARCH(" ",db[[#This Row],[QTY/ CTN B]],1)-1))</f>
        <v>384</v>
      </c>
      <c r="X387" s="40" t="str">
        <f>IF(db[[#This Row],[QTY/ CTN B]]="","",RIGHT(db[[#This Row],[QTY/ CTN B]],LEN(db[[#This Row],[QTY/ CTN B]])-SEARCH(" ",db[[#This Row],[QTY/ CTN B]],1)))</f>
        <v>PCS</v>
      </c>
      <c r="Y387" s="40" t="str">
        <f>IF(db[[#This Row],[QTY/ CTN TG]]="",IF(db[[#This Row],[STN TG]]="","",12),LEFT(db[[#This Row],[QTY/ CTN TG]],SEARCH(" ",db[[#This Row],[QTY/ CTN TG]],1)-1))</f>
        <v/>
      </c>
      <c r="Z3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7" s="40" t="str">
        <f>IF(db[[#This Row],[STN K]]="","",IF(db[[#This Row],[STN TG]]="LSN",12,""))</f>
        <v/>
      </c>
      <c r="AB387" s="40" t="str">
        <f>IF(db[[#This Row],[STN TG]]="LSN","PCS","")</f>
        <v/>
      </c>
      <c r="AC387" s="40">
        <f>db[[#This Row],[QTY B]]*IF(db[[#This Row],[QTY TG]]="",1,db[[#This Row],[QTY TG]])*IF(db[[#This Row],[QTY K]]="",1,db[[#This Row],[QTY K]])</f>
        <v>384</v>
      </c>
      <c r="AD387" s="40" t="str">
        <f>IF(db[[#This Row],[STN K]]="",IF(db[[#This Row],[STN TG]]="",db[[#This Row],[STN B]],db[[#This Row],[STN TG]]),db[[#This Row],[STN K]])</f>
        <v>PCS</v>
      </c>
      <c r="AE387" s="40"/>
    </row>
    <row r="388" spans="1:31" ht="16.5" customHeight="1" x14ac:dyDescent="0.25">
      <c r="A388" s="40">
        <f t="shared" ref="A388:A451" si="6">ROW()-1</f>
        <v>387</v>
      </c>
      <c r="B388" s="5" t="str">
        <f>LOWER(SUBSTITUTE(SUBSTITUTE(SUBSTITUTE(SUBSTITUTE(SUBSTITUTE(SUBSTITUTE(SUBSTITUTE(SUBSTITUTE(db[[#This Row],[NB BM]]," ",),".",""),"-",""),"(",""),")",""),"/",""),"""",""),"+",""))</f>
        <v>bntaliaa032117a780springstory</v>
      </c>
      <c r="C388" s="5" t="str">
        <f>LOWER(SUBSTITUTE(SUBSTITUTE(SUBSTITUTE(SUBSTITUTE(SUBSTITUTE(SUBSTITUTE(SUBSTITUTE(SUBSTITUTE(SUBSTITUTE(db[[#This Row],[NB NOTA]]," ",),".",""),"-",""),"(",""),")",""),",",""),"/",""),"""",""),"+",""))</f>
        <v>bnlaa032117a780springstory</v>
      </c>
      <c r="D388" s="5" t="str">
        <f>LOWER(SUBSTITUTE(SUBSTITUTE(SUBSTITUTE(SUBSTITUTE(SUBSTITUTE(SUBSTITUTE(SUBSTITUTE(SUBSTITUTE(SUBSTITUTE(db[[#This Row],[NB PAJAK]]," ",""),"-",""),"(",""),")",""),".",""),",",""),"/",""),"""",""),"+",""))</f>
        <v/>
      </c>
      <c r="E38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bntaliaa032117a780springstory384pcsuntana</v>
      </c>
      <c r="F38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bnlaa032117a780springstory384pcs</v>
      </c>
      <c r="G388" s="5" t="str">
        <f>db[[#This Row],[NB NOTA_C]]&amp;LOWER(SUBSTITUTE(SUBSTITUTE(SUBSTITUTE(SUBSTITUTE(SUBSTITUTE(SUBSTITUTE(SUBSTITUTE(SUBSTITUTE(SUBSTITUTE(db[[#This Row],[FAKTUR]]," ",),".",""),"-",""),"(",""),")",""),",",""),"/",""),"""",""),"+",""))</f>
        <v>bnlaa032117a780springstoryuntana</v>
      </c>
      <c r="H38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bnlaa032117a780springstory384pcsuntana</v>
      </c>
      <c r="I388" s="2" t="s">
        <v>7596</v>
      </c>
      <c r="J388" s="2" t="s">
        <v>7552</v>
      </c>
      <c r="K388" s="14"/>
      <c r="L388" s="70" t="s">
        <v>1336</v>
      </c>
      <c r="M388" s="33" t="e">
        <f>IF(db[[#This Row],[NB NOTA_C]]="","",COUNTIF([2]!B_MSK[concat],db[[#This Row],[NB NOTA_C]]))</f>
        <v>#REF!</v>
      </c>
      <c r="N388" s="9" t="s">
        <v>1352</v>
      </c>
      <c r="O388" s="5" t="s">
        <v>3799</v>
      </c>
      <c r="P388" s="60" t="s">
        <v>6063</v>
      </c>
      <c r="Q388" s="5"/>
      <c r="R388" s="5" t="str">
        <f>IF(db[[#This Row],[QTY/ CTN]]="","",SUBSTITUTE(SUBSTITUTE(SUBSTITUTE(db[[#This Row],[QTY/ CTN]]," ","_",2),"(",""),")","")&amp;"_")</f>
        <v>384 PCS_</v>
      </c>
      <c r="S388" s="5">
        <f>IF(db[[#This Row],[H_QTY/ CTN]]="","",SEARCH("_",db[[#This Row],[H_QTY/ CTN]]))</f>
        <v>8</v>
      </c>
      <c r="T388" s="5">
        <f>IF(db[[#This Row],[H_QTY/ CTN]]="","",LEN(db[[#This Row],[H_QTY/ CTN]]))</f>
        <v>8</v>
      </c>
      <c r="U388" s="40" t="str">
        <f>IF(db[[#This Row],[H_QTY/ CTN]]="","",LEFT(db[[#This Row],[H_QTY/ CTN]],db[[#This Row],[H_1]]-1))</f>
        <v>384 PCS</v>
      </c>
      <c r="V388" s="40" t="str">
        <f>IF(NOT(db[[#This Row],[H_1]]=db[[#This Row],[H_2]]),MID(db[[#This Row],[H_QTY/ CTN]],db[[#This Row],[H_1]]+1,db[[#This Row],[H_2]]-db[[#This Row],[H_1]]-1),"")</f>
        <v/>
      </c>
      <c r="W388" s="40" t="str">
        <f>IF(db[[#This Row],[QTY/ CTN B]]="","",LEFT(db[[#This Row],[QTY/ CTN B]],SEARCH(" ",db[[#This Row],[QTY/ CTN B]],1)-1))</f>
        <v>384</v>
      </c>
      <c r="X388" s="40" t="str">
        <f>IF(db[[#This Row],[QTY/ CTN B]]="","",RIGHT(db[[#This Row],[QTY/ CTN B]],LEN(db[[#This Row],[QTY/ CTN B]])-SEARCH(" ",db[[#This Row],[QTY/ CTN B]],1)))</f>
        <v>PCS</v>
      </c>
      <c r="Y388" s="40" t="str">
        <f>IF(db[[#This Row],[QTY/ CTN TG]]="",IF(db[[#This Row],[STN TG]]="","",12),LEFT(db[[#This Row],[QTY/ CTN TG]],SEARCH(" ",db[[#This Row],[QTY/ CTN TG]],1)-1))</f>
        <v/>
      </c>
      <c r="Z3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8" s="40" t="str">
        <f>IF(db[[#This Row],[STN K]]="","",IF(db[[#This Row],[STN TG]]="LSN",12,""))</f>
        <v/>
      </c>
      <c r="AB388" s="40" t="str">
        <f>IF(db[[#This Row],[STN TG]]="LSN","PCS","")</f>
        <v/>
      </c>
      <c r="AC388" s="40">
        <f>db[[#This Row],[QTY B]]*IF(db[[#This Row],[QTY TG]]="",1,db[[#This Row],[QTY TG]])*IF(db[[#This Row],[QTY K]]="",1,db[[#This Row],[QTY K]])</f>
        <v>384</v>
      </c>
      <c r="AD388" s="40" t="str">
        <f>IF(db[[#This Row],[STN K]]="",IF(db[[#This Row],[STN TG]]="",db[[#This Row],[STN B]],db[[#This Row],[STN TG]]),db[[#This Row],[STN K]])</f>
        <v>PCS</v>
      </c>
      <c r="AE388" s="40"/>
    </row>
    <row r="389" spans="1:31" ht="16.5" customHeight="1" x14ac:dyDescent="0.25">
      <c r="A389" s="40">
        <f t="shared" si="6"/>
        <v>388</v>
      </c>
      <c r="B389" s="5" t="str">
        <f>LOWER(SUBSTITUTE(SUBSTITUTE(SUBSTITUTE(SUBSTITUTE(SUBSTITUTE(SUBSTITUTE(SUBSTITUTE(SUBSTITUTE(db[[#This Row],[NB BM]]," ",),".",""),"-",""),"(",""),")",""),"/",""),"""",""),"+",""))</f>
        <v>bntaliaa032121a580fruit</v>
      </c>
      <c r="C389" s="5" t="str">
        <f>LOWER(SUBSTITUTE(SUBSTITUTE(SUBSTITUTE(SUBSTITUTE(SUBSTITUTE(SUBSTITUTE(SUBSTITUTE(SUBSTITUTE(SUBSTITUTE(db[[#This Row],[NB NOTA]]," ",),".",""),"-",""),"(",""),")",""),",",""),"/",""),"""",""),"+",""))</f>
        <v>bnlaa032121a580fruit</v>
      </c>
      <c r="D389" s="5" t="str">
        <f>LOWER(SUBSTITUTE(SUBSTITUTE(SUBSTITUTE(SUBSTITUTE(SUBSTITUTE(SUBSTITUTE(SUBSTITUTE(SUBSTITUTE(SUBSTITUTE(db[[#This Row],[NB PAJAK]]," ",""),"-",""),"(",""),")",""),".",""),",",""),"/",""),"""",""),"+",""))</f>
        <v/>
      </c>
      <c r="E38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bntaliaa032121a580fruit96pcsuntana</v>
      </c>
      <c r="F38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bnlaa032121a580fruit96pcs</v>
      </c>
      <c r="G389" s="5" t="str">
        <f>db[[#This Row],[NB NOTA_C]]&amp;LOWER(SUBSTITUTE(SUBSTITUTE(SUBSTITUTE(SUBSTITUTE(SUBSTITUTE(SUBSTITUTE(SUBSTITUTE(SUBSTITUTE(SUBSTITUTE(db[[#This Row],[FAKTUR]]," ",),".",""),"-",""),"(",""),")",""),",",""),"/",""),"""",""),"+",""))</f>
        <v>bnlaa032121a580fruituntana</v>
      </c>
      <c r="H38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bnlaa032121a580fruit96pcsuntana</v>
      </c>
      <c r="I389" s="2" t="s">
        <v>6730</v>
      </c>
      <c r="J389" s="2" t="s">
        <v>7537</v>
      </c>
      <c r="K389" s="14"/>
      <c r="L389" s="70" t="s">
        <v>1336</v>
      </c>
      <c r="M389" s="33" t="e">
        <f>IF(db[[#This Row],[NB NOTA_C]]="","",COUNTIF([2]!B_MSK[concat],db[[#This Row],[NB NOTA_C]]))</f>
        <v>#REF!</v>
      </c>
      <c r="N389" s="9" t="s">
        <v>1352</v>
      </c>
      <c r="O389" s="5" t="s">
        <v>1388</v>
      </c>
      <c r="P389" s="60" t="s">
        <v>6063</v>
      </c>
      <c r="Q389" s="5"/>
      <c r="R389" s="5" t="str">
        <f>IF(db[[#This Row],[QTY/ CTN]]="","",SUBSTITUTE(SUBSTITUTE(SUBSTITUTE(db[[#This Row],[QTY/ CTN]]," ","_",2),"(",""),")","")&amp;"_")</f>
        <v>96 PCS_</v>
      </c>
      <c r="S389" s="5">
        <f>IF(db[[#This Row],[H_QTY/ CTN]]="","",SEARCH("_",db[[#This Row],[H_QTY/ CTN]]))</f>
        <v>7</v>
      </c>
      <c r="T389" s="5">
        <f>IF(db[[#This Row],[H_QTY/ CTN]]="","",LEN(db[[#This Row],[H_QTY/ CTN]]))</f>
        <v>7</v>
      </c>
      <c r="U389" s="40" t="str">
        <f>IF(db[[#This Row],[H_QTY/ CTN]]="","",LEFT(db[[#This Row],[H_QTY/ CTN]],db[[#This Row],[H_1]]-1))</f>
        <v>96 PCS</v>
      </c>
      <c r="V389" s="40" t="str">
        <f>IF(NOT(db[[#This Row],[H_1]]=db[[#This Row],[H_2]]),MID(db[[#This Row],[H_QTY/ CTN]],db[[#This Row],[H_1]]+1,db[[#This Row],[H_2]]-db[[#This Row],[H_1]]-1),"")</f>
        <v/>
      </c>
      <c r="W389" s="40" t="str">
        <f>IF(db[[#This Row],[QTY/ CTN B]]="","",LEFT(db[[#This Row],[QTY/ CTN B]],SEARCH(" ",db[[#This Row],[QTY/ CTN B]],1)-1))</f>
        <v>96</v>
      </c>
      <c r="X389" s="40" t="str">
        <f>IF(db[[#This Row],[QTY/ CTN B]]="","",RIGHT(db[[#This Row],[QTY/ CTN B]],LEN(db[[#This Row],[QTY/ CTN B]])-SEARCH(" ",db[[#This Row],[QTY/ CTN B]],1)))</f>
        <v>PCS</v>
      </c>
      <c r="Y389" s="40" t="str">
        <f>IF(db[[#This Row],[QTY/ CTN TG]]="",IF(db[[#This Row],[STN TG]]="","",12),LEFT(db[[#This Row],[QTY/ CTN TG]],SEARCH(" ",db[[#This Row],[QTY/ CTN TG]],1)-1))</f>
        <v/>
      </c>
      <c r="Z3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89" s="40" t="str">
        <f>IF(db[[#This Row],[STN K]]="","",IF(db[[#This Row],[STN TG]]="LSN",12,""))</f>
        <v/>
      </c>
      <c r="AB389" s="40" t="str">
        <f>IF(db[[#This Row],[STN TG]]="LSN","PCS","")</f>
        <v/>
      </c>
      <c r="AC389" s="40">
        <f>db[[#This Row],[QTY B]]*IF(db[[#This Row],[QTY TG]]="",1,db[[#This Row],[QTY TG]])*IF(db[[#This Row],[QTY K]]="",1,db[[#This Row],[QTY K]])</f>
        <v>96</v>
      </c>
      <c r="AD389" s="40" t="str">
        <f>IF(db[[#This Row],[STN K]]="",IF(db[[#This Row],[STN TG]]="",db[[#This Row],[STN B]],db[[#This Row],[STN TG]]),db[[#This Row],[STN K]])</f>
        <v>PCS</v>
      </c>
      <c r="AE389" s="40"/>
    </row>
    <row r="390" spans="1:31" ht="16.5" customHeight="1" x14ac:dyDescent="0.25">
      <c r="A390" s="40">
        <f t="shared" si="6"/>
        <v>389</v>
      </c>
      <c r="B390" s="5" t="str">
        <f>LOWER(SUBSTITUTE(SUBSTITUTE(SUBSTITUTE(SUBSTITUTE(SUBSTITUTE(SUBSTITUTE(SUBSTITUTE(SUBSTITUTE(db[[#This Row],[NB BM]]," ",),".",""),"-",""),"(",""),")",""),"/",""),"""",""),"+",""))</f>
        <v>bntaliaa032122a580lifeglowing</v>
      </c>
      <c r="C390" s="5" t="str">
        <f>LOWER(SUBSTITUTE(SUBSTITUTE(SUBSTITUTE(SUBSTITUTE(SUBSTITUTE(SUBSTITUTE(SUBSTITUTE(SUBSTITUTE(SUBSTITUTE(db[[#This Row],[NB NOTA]]," ",),".",""),"-",""),"(",""),")",""),",",""),"/",""),"""",""),"+",""))</f>
        <v>bnlaa032122a580lifeglowing</v>
      </c>
      <c r="D390" s="5" t="str">
        <f>LOWER(SUBSTITUTE(SUBSTITUTE(SUBSTITUTE(SUBSTITUTE(SUBSTITUTE(SUBSTITUTE(SUBSTITUTE(SUBSTITUTE(SUBSTITUTE(db[[#This Row],[NB PAJAK]]," ",""),"-",""),"(",""),")",""),".",""),",",""),"/",""),"""",""),"+",""))</f>
        <v/>
      </c>
      <c r="E39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bntaliaa032122a580lifeglowing96pcsuntana</v>
      </c>
      <c r="F39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bnlaa032122a580lifeglowing96pcs</v>
      </c>
      <c r="G390" s="5" t="str">
        <f>db[[#This Row],[NB NOTA_C]]&amp;LOWER(SUBSTITUTE(SUBSTITUTE(SUBSTITUTE(SUBSTITUTE(SUBSTITUTE(SUBSTITUTE(SUBSTITUTE(SUBSTITUTE(SUBSTITUTE(db[[#This Row],[FAKTUR]]," ",),".",""),"-",""),"(",""),")",""),",",""),"/",""),"""",""),"+",""))</f>
        <v>bnlaa032122a580lifeglowinguntana</v>
      </c>
      <c r="H39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bnlaa032122a580lifeglowing96pcsuntana</v>
      </c>
      <c r="I390" s="2" t="s">
        <v>7579</v>
      </c>
      <c r="J390" s="2" t="s">
        <v>7538</v>
      </c>
      <c r="K390" s="14"/>
      <c r="L390" s="70" t="s">
        <v>1336</v>
      </c>
      <c r="M390" s="33" t="e">
        <f>IF(db[[#This Row],[NB NOTA_C]]="","",COUNTIF([2]!B_MSK[concat],db[[#This Row],[NB NOTA_C]]))</f>
        <v>#REF!</v>
      </c>
      <c r="N390" s="9" t="s">
        <v>1352</v>
      </c>
      <c r="O390" s="5" t="s">
        <v>1388</v>
      </c>
      <c r="P390" s="60" t="s">
        <v>6063</v>
      </c>
      <c r="Q390" s="5"/>
      <c r="R390" s="5" t="str">
        <f>IF(db[[#This Row],[QTY/ CTN]]="","",SUBSTITUTE(SUBSTITUTE(SUBSTITUTE(db[[#This Row],[QTY/ CTN]]," ","_",2),"(",""),")","")&amp;"_")</f>
        <v>96 PCS_</v>
      </c>
      <c r="S390" s="5">
        <f>IF(db[[#This Row],[H_QTY/ CTN]]="","",SEARCH("_",db[[#This Row],[H_QTY/ CTN]]))</f>
        <v>7</v>
      </c>
      <c r="T390" s="5">
        <f>IF(db[[#This Row],[H_QTY/ CTN]]="","",LEN(db[[#This Row],[H_QTY/ CTN]]))</f>
        <v>7</v>
      </c>
      <c r="U390" s="40" t="str">
        <f>IF(db[[#This Row],[H_QTY/ CTN]]="","",LEFT(db[[#This Row],[H_QTY/ CTN]],db[[#This Row],[H_1]]-1))</f>
        <v>96 PCS</v>
      </c>
      <c r="V390" s="40" t="str">
        <f>IF(NOT(db[[#This Row],[H_1]]=db[[#This Row],[H_2]]),MID(db[[#This Row],[H_QTY/ CTN]],db[[#This Row],[H_1]]+1,db[[#This Row],[H_2]]-db[[#This Row],[H_1]]-1),"")</f>
        <v/>
      </c>
      <c r="W390" s="40" t="str">
        <f>IF(db[[#This Row],[QTY/ CTN B]]="","",LEFT(db[[#This Row],[QTY/ CTN B]],SEARCH(" ",db[[#This Row],[QTY/ CTN B]],1)-1))</f>
        <v>96</v>
      </c>
      <c r="X390" s="40" t="str">
        <f>IF(db[[#This Row],[QTY/ CTN B]]="","",RIGHT(db[[#This Row],[QTY/ CTN B]],LEN(db[[#This Row],[QTY/ CTN B]])-SEARCH(" ",db[[#This Row],[QTY/ CTN B]],1)))</f>
        <v>PCS</v>
      </c>
      <c r="Y390" s="40" t="str">
        <f>IF(db[[#This Row],[QTY/ CTN TG]]="",IF(db[[#This Row],[STN TG]]="","",12),LEFT(db[[#This Row],[QTY/ CTN TG]],SEARCH(" ",db[[#This Row],[QTY/ CTN TG]],1)-1))</f>
        <v/>
      </c>
      <c r="Z3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0" s="40" t="str">
        <f>IF(db[[#This Row],[STN K]]="","",IF(db[[#This Row],[STN TG]]="LSN",12,""))</f>
        <v/>
      </c>
      <c r="AB390" s="40" t="str">
        <f>IF(db[[#This Row],[STN TG]]="LSN","PCS","")</f>
        <v/>
      </c>
      <c r="AC390" s="40">
        <f>db[[#This Row],[QTY B]]*IF(db[[#This Row],[QTY TG]]="",1,db[[#This Row],[QTY TG]])*IF(db[[#This Row],[QTY K]]="",1,db[[#This Row],[QTY K]])</f>
        <v>96</v>
      </c>
      <c r="AD390" s="40" t="str">
        <f>IF(db[[#This Row],[STN K]]="",IF(db[[#This Row],[STN TG]]="",db[[#This Row],[STN B]],db[[#This Row],[STN TG]]),db[[#This Row],[STN K]])</f>
        <v>PCS</v>
      </c>
      <c r="AE390" s="40"/>
    </row>
    <row r="391" spans="1:31" ht="16.5" customHeight="1" x14ac:dyDescent="0.25">
      <c r="A391" s="40">
        <f t="shared" si="6"/>
        <v>390</v>
      </c>
      <c r="B391" s="5" t="str">
        <f>LOWER(SUBSTITUTE(SUBSTITUTE(SUBSTITUTE(SUBSTITUTE(SUBSTITUTE(SUBSTITUTE(SUBSTITUTE(SUBSTITUTE(db[[#This Row],[NB BM]]," ",),".",""),"-",""),"(",""),")",""),"/",""),"""",""),"+",""))</f>
        <v>bntaliaa032123a580balloon</v>
      </c>
      <c r="C391" s="5" t="str">
        <f>LOWER(SUBSTITUTE(SUBSTITUTE(SUBSTITUTE(SUBSTITUTE(SUBSTITUTE(SUBSTITUTE(SUBSTITUTE(SUBSTITUTE(SUBSTITUTE(db[[#This Row],[NB NOTA]]," ",),".",""),"-",""),"(",""),")",""),",",""),"/",""),"""",""),"+",""))</f>
        <v>bnlaa032123a580balloon</v>
      </c>
      <c r="D391" s="5" t="str">
        <f>LOWER(SUBSTITUTE(SUBSTITUTE(SUBSTITUTE(SUBSTITUTE(SUBSTITUTE(SUBSTITUTE(SUBSTITUTE(SUBSTITUTE(SUBSTITUTE(db[[#This Row],[NB PAJAK]]," ",""),"-",""),"(",""),")",""),".",""),",",""),"/",""),"""",""),"+",""))</f>
        <v/>
      </c>
      <c r="E39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bntaliaa032123a580balloon96pcsuntana</v>
      </c>
      <c r="F39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bnlaa032123a580balloon96pcs</v>
      </c>
      <c r="G391" s="5" t="str">
        <f>db[[#This Row],[NB NOTA_C]]&amp;LOWER(SUBSTITUTE(SUBSTITUTE(SUBSTITUTE(SUBSTITUTE(SUBSTITUTE(SUBSTITUTE(SUBSTITUTE(SUBSTITUTE(SUBSTITUTE(db[[#This Row],[FAKTUR]]," ",),".",""),"-",""),"(",""),")",""),",",""),"/",""),"""",""),"+",""))</f>
        <v>bnlaa032123a580balloonuntana</v>
      </c>
      <c r="H39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bnlaa032123a580balloon96pcsuntana</v>
      </c>
      <c r="I391" s="2" t="s">
        <v>7580</v>
      </c>
      <c r="J391" s="2" t="s">
        <v>7539</v>
      </c>
      <c r="K391" s="14"/>
      <c r="L391" s="70" t="s">
        <v>1336</v>
      </c>
      <c r="M391" s="33" t="e">
        <f>IF(db[[#This Row],[NB NOTA_C]]="","",COUNTIF([2]!B_MSK[concat],db[[#This Row],[NB NOTA_C]]))</f>
        <v>#REF!</v>
      </c>
      <c r="N391" s="9" t="s">
        <v>1352</v>
      </c>
      <c r="O391" s="5" t="s">
        <v>1388</v>
      </c>
      <c r="P391" s="60" t="s">
        <v>6063</v>
      </c>
      <c r="Q391" s="5"/>
      <c r="R391" s="5" t="str">
        <f>IF(db[[#This Row],[QTY/ CTN]]="","",SUBSTITUTE(SUBSTITUTE(SUBSTITUTE(db[[#This Row],[QTY/ CTN]]," ","_",2),"(",""),")","")&amp;"_")</f>
        <v>96 PCS_</v>
      </c>
      <c r="S391" s="5">
        <f>IF(db[[#This Row],[H_QTY/ CTN]]="","",SEARCH("_",db[[#This Row],[H_QTY/ CTN]]))</f>
        <v>7</v>
      </c>
      <c r="T391" s="5">
        <f>IF(db[[#This Row],[H_QTY/ CTN]]="","",LEN(db[[#This Row],[H_QTY/ CTN]]))</f>
        <v>7</v>
      </c>
      <c r="U391" s="40" t="str">
        <f>IF(db[[#This Row],[H_QTY/ CTN]]="","",LEFT(db[[#This Row],[H_QTY/ CTN]],db[[#This Row],[H_1]]-1))</f>
        <v>96 PCS</v>
      </c>
      <c r="V391" s="40" t="str">
        <f>IF(NOT(db[[#This Row],[H_1]]=db[[#This Row],[H_2]]),MID(db[[#This Row],[H_QTY/ CTN]],db[[#This Row],[H_1]]+1,db[[#This Row],[H_2]]-db[[#This Row],[H_1]]-1),"")</f>
        <v/>
      </c>
      <c r="W391" s="40" t="str">
        <f>IF(db[[#This Row],[QTY/ CTN B]]="","",LEFT(db[[#This Row],[QTY/ CTN B]],SEARCH(" ",db[[#This Row],[QTY/ CTN B]],1)-1))</f>
        <v>96</v>
      </c>
      <c r="X391" s="40" t="str">
        <f>IF(db[[#This Row],[QTY/ CTN B]]="","",RIGHT(db[[#This Row],[QTY/ CTN B]],LEN(db[[#This Row],[QTY/ CTN B]])-SEARCH(" ",db[[#This Row],[QTY/ CTN B]],1)))</f>
        <v>PCS</v>
      </c>
      <c r="Y391" s="40" t="str">
        <f>IF(db[[#This Row],[QTY/ CTN TG]]="",IF(db[[#This Row],[STN TG]]="","",12),LEFT(db[[#This Row],[QTY/ CTN TG]],SEARCH(" ",db[[#This Row],[QTY/ CTN TG]],1)-1))</f>
        <v/>
      </c>
      <c r="Z3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1" s="40" t="str">
        <f>IF(db[[#This Row],[STN K]]="","",IF(db[[#This Row],[STN TG]]="LSN",12,""))</f>
        <v/>
      </c>
      <c r="AB391" s="40" t="str">
        <f>IF(db[[#This Row],[STN TG]]="LSN","PCS","")</f>
        <v/>
      </c>
      <c r="AC391" s="40">
        <f>db[[#This Row],[QTY B]]*IF(db[[#This Row],[QTY TG]]="",1,db[[#This Row],[QTY TG]])*IF(db[[#This Row],[QTY K]]="",1,db[[#This Row],[QTY K]])</f>
        <v>96</v>
      </c>
      <c r="AD391" s="40" t="str">
        <f>IF(db[[#This Row],[STN K]]="",IF(db[[#This Row],[STN TG]]="",db[[#This Row],[STN B]],db[[#This Row],[STN TG]]),db[[#This Row],[STN K]])</f>
        <v>PCS</v>
      </c>
      <c r="AE391" s="40"/>
    </row>
    <row r="392" spans="1:31" ht="16.5" customHeight="1" x14ac:dyDescent="0.25">
      <c r="A392" s="40">
        <f t="shared" si="6"/>
        <v>391</v>
      </c>
      <c r="B392" s="5" t="str">
        <f>LOWER(SUBSTITUTE(SUBSTITUTE(SUBSTITUTE(SUBSTITUTE(SUBSTITUTE(SUBSTITUTE(SUBSTITUTE(SUBSTITUTE(db[[#This Row],[NB BM]]," ",),".",""),"-",""),"(",""),")",""),"/",""),"""",""),"+",""))</f>
        <v>bntaliaa032124a580classic</v>
      </c>
      <c r="C392" s="5" t="str">
        <f>LOWER(SUBSTITUTE(SUBSTITUTE(SUBSTITUTE(SUBSTITUTE(SUBSTITUTE(SUBSTITUTE(SUBSTITUTE(SUBSTITUTE(SUBSTITUTE(db[[#This Row],[NB NOTA]]," ",),".",""),"-",""),"(",""),")",""),",",""),"/",""),"""",""),"+",""))</f>
        <v>bnlaa032124a580classic</v>
      </c>
      <c r="D392" s="5" t="str">
        <f>LOWER(SUBSTITUTE(SUBSTITUTE(SUBSTITUTE(SUBSTITUTE(SUBSTITUTE(SUBSTITUTE(SUBSTITUTE(SUBSTITUTE(SUBSTITUTE(db[[#This Row],[NB PAJAK]]," ",""),"-",""),"(",""),")",""),".",""),",",""),"/",""),"""",""),"+",""))</f>
        <v/>
      </c>
      <c r="E39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bntaliaa032124a580classic96pcsuntana</v>
      </c>
      <c r="F39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bnlaa032124a580classic96pcs</v>
      </c>
      <c r="G392" s="5" t="str">
        <f>db[[#This Row],[NB NOTA_C]]&amp;LOWER(SUBSTITUTE(SUBSTITUTE(SUBSTITUTE(SUBSTITUTE(SUBSTITUTE(SUBSTITUTE(SUBSTITUTE(SUBSTITUTE(SUBSTITUTE(db[[#This Row],[FAKTUR]]," ",),".",""),"-",""),"(",""),")",""),",",""),"/",""),"""",""),"+",""))</f>
        <v>bnlaa032124a580classicuntana</v>
      </c>
      <c r="H39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bnlaa032124a580classic96pcsuntana</v>
      </c>
      <c r="I392" s="2" t="s">
        <v>7581</v>
      </c>
      <c r="J392" s="2" t="s">
        <v>7540</v>
      </c>
      <c r="K392" s="14"/>
      <c r="L392" s="70" t="s">
        <v>1336</v>
      </c>
      <c r="M392" s="33" t="e">
        <f>IF(db[[#This Row],[NB NOTA_C]]="","",COUNTIF([2]!B_MSK[concat],db[[#This Row],[NB NOTA_C]]))</f>
        <v>#REF!</v>
      </c>
      <c r="N392" s="9" t="s">
        <v>1352</v>
      </c>
      <c r="O392" s="5" t="s">
        <v>1388</v>
      </c>
      <c r="P392" s="60" t="s">
        <v>6063</v>
      </c>
      <c r="Q392" s="5"/>
      <c r="R392" s="5" t="str">
        <f>IF(db[[#This Row],[QTY/ CTN]]="","",SUBSTITUTE(SUBSTITUTE(SUBSTITUTE(db[[#This Row],[QTY/ CTN]]," ","_",2),"(",""),")","")&amp;"_")</f>
        <v>96 PCS_</v>
      </c>
      <c r="S392" s="5">
        <f>IF(db[[#This Row],[H_QTY/ CTN]]="","",SEARCH("_",db[[#This Row],[H_QTY/ CTN]]))</f>
        <v>7</v>
      </c>
      <c r="T392" s="5">
        <f>IF(db[[#This Row],[H_QTY/ CTN]]="","",LEN(db[[#This Row],[H_QTY/ CTN]]))</f>
        <v>7</v>
      </c>
      <c r="U392" s="40" t="str">
        <f>IF(db[[#This Row],[H_QTY/ CTN]]="","",LEFT(db[[#This Row],[H_QTY/ CTN]],db[[#This Row],[H_1]]-1))</f>
        <v>96 PCS</v>
      </c>
      <c r="V392" s="40" t="str">
        <f>IF(NOT(db[[#This Row],[H_1]]=db[[#This Row],[H_2]]),MID(db[[#This Row],[H_QTY/ CTN]],db[[#This Row],[H_1]]+1,db[[#This Row],[H_2]]-db[[#This Row],[H_1]]-1),"")</f>
        <v/>
      </c>
      <c r="W392" s="40" t="str">
        <f>IF(db[[#This Row],[QTY/ CTN B]]="","",LEFT(db[[#This Row],[QTY/ CTN B]],SEARCH(" ",db[[#This Row],[QTY/ CTN B]],1)-1))</f>
        <v>96</v>
      </c>
      <c r="X392" s="40" t="str">
        <f>IF(db[[#This Row],[QTY/ CTN B]]="","",RIGHT(db[[#This Row],[QTY/ CTN B]],LEN(db[[#This Row],[QTY/ CTN B]])-SEARCH(" ",db[[#This Row],[QTY/ CTN B]],1)))</f>
        <v>PCS</v>
      </c>
      <c r="Y392" s="40" t="str">
        <f>IF(db[[#This Row],[QTY/ CTN TG]]="",IF(db[[#This Row],[STN TG]]="","",12),LEFT(db[[#This Row],[QTY/ CTN TG]],SEARCH(" ",db[[#This Row],[QTY/ CTN TG]],1)-1))</f>
        <v/>
      </c>
      <c r="Z3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2" s="40" t="str">
        <f>IF(db[[#This Row],[STN K]]="","",IF(db[[#This Row],[STN TG]]="LSN",12,""))</f>
        <v/>
      </c>
      <c r="AB392" s="40" t="str">
        <f>IF(db[[#This Row],[STN TG]]="LSN","PCS","")</f>
        <v/>
      </c>
      <c r="AC392" s="40">
        <f>db[[#This Row],[QTY B]]*IF(db[[#This Row],[QTY TG]]="",1,db[[#This Row],[QTY TG]])*IF(db[[#This Row],[QTY K]]="",1,db[[#This Row],[QTY K]])</f>
        <v>96</v>
      </c>
      <c r="AD392" s="40" t="str">
        <f>IF(db[[#This Row],[STN K]]="",IF(db[[#This Row],[STN TG]]="",db[[#This Row],[STN B]],db[[#This Row],[STN TG]]),db[[#This Row],[STN K]])</f>
        <v>PCS</v>
      </c>
      <c r="AE392" s="40"/>
    </row>
    <row r="393" spans="1:31" ht="16.5" customHeight="1" x14ac:dyDescent="0.25">
      <c r="A393" s="40">
        <f t="shared" si="6"/>
        <v>392</v>
      </c>
      <c r="B393" s="5" t="str">
        <f>LOWER(SUBSTITUTE(SUBSTITUTE(SUBSTITUTE(SUBSTITUTE(SUBSTITUTE(SUBSTITUTE(SUBSTITUTE(SUBSTITUTE(db[[#This Row],[NB BM]]," ",),".",""),"-",""),"(",""),")",""),"/",""),"""",""),"+",""))</f>
        <v>bntaliaa032125a580darlene</v>
      </c>
      <c r="C393" s="5" t="str">
        <f>LOWER(SUBSTITUTE(SUBSTITUTE(SUBSTITUTE(SUBSTITUTE(SUBSTITUTE(SUBSTITUTE(SUBSTITUTE(SUBSTITUTE(SUBSTITUTE(db[[#This Row],[NB NOTA]]," ",),".",""),"-",""),"(",""),")",""),",",""),"/",""),"""",""),"+",""))</f>
        <v>bnlaa032125a580darlene</v>
      </c>
      <c r="D393" s="5" t="str">
        <f>LOWER(SUBSTITUTE(SUBSTITUTE(SUBSTITUTE(SUBSTITUTE(SUBSTITUTE(SUBSTITUTE(SUBSTITUTE(SUBSTITUTE(SUBSTITUTE(db[[#This Row],[NB PAJAK]]," ",""),"-",""),"(",""),")",""),".",""),",",""),"/",""),"""",""),"+",""))</f>
        <v/>
      </c>
      <c r="E39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bntaliaa032125a580darlene96pcsuntana</v>
      </c>
      <c r="F39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bnlaa032125a580darlene96pcs</v>
      </c>
      <c r="G393" s="5" t="str">
        <f>db[[#This Row],[NB NOTA_C]]&amp;LOWER(SUBSTITUTE(SUBSTITUTE(SUBSTITUTE(SUBSTITUTE(SUBSTITUTE(SUBSTITUTE(SUBSTITUTE(SUBSTITUTE(SUBSTITUTE(db[[#This Row],[FAKTUR]]," ",),".",""),"-",""),"(",""),")",""),",",""),"/",""),"""",""),"+",""))</f>
        <v>bnlaa032125a580darleneuntana</v>
      </c>
      <c r="H39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bnlaa032125a580darlene96pcsuntana</v>
      </c>
      <c r="I393" s="2" t="s">
        <v>7582</v>
      </c>
      <c r="J393" s="2" t="s">
        <v>7541</v>
      </c>
      <c r="K393" s="14"/>
      <c r="L393" s="70" t="s">
        <v>1336</v>
      </c>
      <c r="M393" s="33" t="e">
        <f>IF(db[[#This Row],[NB NOTA_C]]="","",COUNTIF([2]!B_MSK[concat],db[[#This Row],[NB NOTA_C]]))</f>
        <v>#REF!</v>
      </c>
      <c r="N393" s="9" t="s">
        <v>1352</v>
      </c>
      <c r="O393" s="5" t="s">
        <v>1388</v>
      </c>
      <c r="P393" s="60" t="s">
        <v>6063</v>
      </c>
      <c r="Q393" s="5"/>
      <c r="R393" s="5" t="str">
        <f>IF(db[[#This Row],[QTY/ CTN]]="","",SUBSTITUTE(SUBSTITUTE(SUBSTITUTE(db[[#This Row],[QTY/ CTN]]," ","_",2),"(",""),")","")&amp;"_")</f>
        <v>96 PCS_</v>
      </c>
      <c r="S393" s="5">
        <f>IF(db[[#This Row],[H_QTY/ CTN]]="","",SEARCH("_",db[[#This Row],[H_QTY/ CTN]]))</f>
        <v>7</v>
      </c>
      <c r="T393" s="5">
        <f>IF(db[[#This Row],[H_QTY/ CTN]]="","",LEN(db[[#This Row],[H_QTY/ CTN]]))</f>
        <v>7</v>
      </c>
      <c r="U393" s="40" t="str">
        <f>IF(db[[#This Row],[H_QTY/ CTN]]="","",LEFT(db[[#This Row],[H_QTY/ CTN]],db[[#This Row],[H_1]]-1))</f>
        <v>96 PCS</v>
      </c>
      <c r="V393" s="40" t="str">
        <f>IF(NOT(db[[#This Row],[H_1]]=db[[#This Row],[H_2]]),MID(db[[#This Row],[H_QTY/ CTN]],db[[#This Row],[H_1]]+1,db[[#This Row],[H_2]]-db[[#This Row],[H_1]]-1),"")</f>
        <v/>
      </c>
      <c r="W393" s="40" t="str">
        <f>IF(db[[#This Row],[QTY/ CTN B]]="","",LEFT(db[[#This Row],[QTY/ CTN B]],SEARCH(" ",db[[#This Row],[QTY/ CTN B]],1)-1))</f>
        <v>96</v>
      </c>
      <c r="X393" s="40" t="str">
        <f>IF(db[[#This Row],[QTY/ CTN B]]="","",RIGHT(db[[#This Row],[QTY/ CTN B]],LEN(db[[#This Row],[QTY/ CTN B]])-SEARCH(" ",db[[#This Row],[QTY/ CTN B]],1)))</f>
        <v>PCS</v>
      </c>
      <c r="Y393" s="40" t="str">
        <f>IF(db[[#This Row],[QTY/ CTN TG]]="",IF(db[[#This Row],[STN TG]]="","",12),LEFT(db[[#This Row],[QTY/ CTN TG]],SEARCH(" ",db[[#This Row],[QTY/ CTN TG]],1)-1))</f>
        <v/>
      </c>
      <c r="Z3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3" s="40" t="str">
        <f>IF(db[[#This Row],[STN K]]="","",IF(db[[#This Row],[STN TG]]="LSN",12,""))</f>
        <v/>
      </c>
      <c r="AB393" s="40" t="str">
        <f>IF(db[[#This Row],[STN TG]]="LSN","PCS","")</f>
        <v/>
      </c>
      <c r="AC393" s="40">
        <f>db[[#This Row],[QTY B]]*IF(db[[#This Row],[QTY TG]]="",1,db[[#This Row],[QTY TG]])*IF(db[[#This Row],[QTY K]]="",1,db[[#This Row],[QTY K]])</f>
        <v>96</v>
      </c>
      <c r="AD393" s="40" t="str">
        <f>IF(db[[#This Row],[STN K]]="",IF(db[[#This Row],[STN TG]]="",db[[#This Row],[STN B]],db[[#This Row],[STN TG]]),db[[#This Row],[STN K]])</f>
        <v>PCS</v>
      </c>
      <c r="AE393" s="40"/>
    </row>
    <row r="394" spans="1:31" ht="16.5" customHeight="1" x14ac:dyDescent="0.25">
      <c r="A394" s="40">
        <f t="shared" si="6"/>
        <v>393</v>
      </c>
      <c r="B394" s="5" t="str">
        <f>LOWER(SUBSTITUTE(SUBSTITUTE(SUBSTITUTE(SUBSTITUTE(SUBSTITUTE(SUBSTITUTE(SUBSTITUTE(SUBSTITUTE(db[[#This Row],[NB BM]]," ",),".",""),"-",""),"(",""),")",""),"/",""),"""",""),"+",""))</f>
        <v>bntaliaa032126a580bear</v>
      </c>
      <c r="C394" s="5" t="str">
        <f>LOWER(SUBSTITUTE(SUBSTITUTE(SUBSTITUTE(SUBSTITUTE(SUBSTITUTE(SUBSTITUTE(SUBSTITUTE(SUBSTITUTE(SUBSTITUTE(db[[#This Row],[NB NOTA]]," ",),".",""),"-",""),"(",""),")",""),",",""),"/",""),"""",""),"+",""))</f>
        <v>bnlaa032126a580bear</v>
      </c>
      <c r="D394" s="5" t="str">
        <f>LOWER(SUBSTITUTE(SUBSTITUTE(SUBSTITUTE(SUBSTITUTE(SUBSTITUTE(SUBSTITUTE(SUBSTITUTE(SUBSTITUTE(SUBSTITUTE(db[[#This Row],[NB PAJAK]]," ",""),"-",""),"(",""),")",""),".",""),",",""),"/",""),"""",""),"+",""))</f>
        <v/>
      </c>
      <c r="E39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bntaliaa032126a580bear96pcsuntana</v>
      </c>
      <c r="F39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bnlaa032126a580bear96pcs</v>
      </c>
      <c r="G394" s="5" t="str">
        <f>db[[#This Row],[NB NOTA_C]]&amp;LOWER(SUBSTITUTE(SUBSTITUTE(SUBSTITUTE(SUBSTITUTE(SUBSTITUTE(SUBSTITUTE(SUBSTITUTE(SUBSTITUTE(SUBSTITUTE(db[[#This Row],[FAKTUR]]," ",),".",""),"-",""),"(",""),")",""),",",""),"/",""),"""",""),"+",""))</f>
        <v>bnlaa032126a580bearuntana</v>
      </c>
      <c r="H39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bnlaa032126a580bear96pcsuntana</v>
      </c>
      <c r="I394" s="2" t="s">
        <v>6731</v>
      </c>
      <c r="J394" s="2" t="s">
        <v>7542</v>
      </c>
      <c r="K394" s="14"/>
      <c r="L394" s="70" t="s">
        <v>1336</v>
      </c>
      <c r="M394" s="33" t="e">
        <f>IF(db[[#This Row],[NB NOTA_C]]="","",COUNTIF([2]!B_MSK[concat],db[[#This Row],[NB NOTA_C]]))</f>
        <v>#REF!</v>
      </c>
      <c r="N394" s="9" t="s">
        <v>1352</v>
      </c>
      <c r="O394" s="5" t="s">
        <v>1388</v>
      </c>
      <c r="P394" s="60" t="s">
        <v>6063</v>
      </c>
      <c r="Q394" s="5"/>
      <c r="R394" s="5" t="str">
        <f>IF(db[[#This Row],[QTY/ CTN]]="","",SUBSTITUTE(SUBSTITUTE(SUBSTITUTE(db[[#This Row],[QTY/ CTN]]," ","_",2),"(",""),")","")&amp;"_")</f>
        <v>96 PCS_</v>
      </c>
      <c r="S394" s="5">
        <f>IF(db[[#This Row],[H_QTY/ CTN]]="","",SEARCH("_",db[[#This Row],[H_QTY/ CTN]]))</f>
        <v>7</v>
      </c>
      <c r="T394" s="5">
        <f>IF(db[[#This Row],[H_QTY/ CTN]]="","",LEN(db[[#This Row],[H_QTY/ CTN]]))</f>
        <v>7</v>
      </c>
      <c r="U394" s="40" t="str">
        <f>IF(db[[#This Row],[H_QTY/ CTN]]="","",LEFT(db[[#This Row],[H_QTY/ CTN]],db[[#This Row],[H_1]]-1))</f>
        <v>96 PCS</v>
      </c>
      <c r="V394" s="40" t="str">
        <f>IF(NOT(db[[#This Row],[H_1]]=db[[#This Row],[H_2]]),MID(db[[#This Row],[H_QTY/ CTN]],db[[#This Row],[H_1]]+1,db[[#This Row],[H_2]]-db[[#This Row],[H_1]]-1),"")</f>
        <v/>
      </c>
      <c r="W394" s="40" t="str">
        <f>IF(db[[#This Row],[QTY/ CTN B]]="","",LEFT(db[[#This Row],[QTY/ CTN B]],SEARCH(" ",db[[#This Row],[QTY/ CTN B]],1)-1))</f>
        <v>96</v>
      </c>
      <c r="X394" s="40" t="str">
        <f>IF(db[[#This Row],[QTY/ CTN B]]="","",RIGHT(db[[#This Row],[QTY/ CTN B]],LEN(db[[#This Row],[QTY/ CTN B]])-SEARCH(" ",db[[#This Row],[QTY/ CTN B]],1)))</f>
        <v>PCS</v>
      </c>
      <c r="Y394" s="40" t="str">
        <f>IF(db[[#This Row],[QTY/ CTN TG]]="",IF(db[[#This Row],[STN TG]]="","",12),LEFT(db[[#This Row],[QTY/ CTN TG]],SEARCH(" ",db[[#This Row],[QTY/ CTN TG]],1)-1))</f>
        <v/>
      </c>
      <c r="Z3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4" s="40" t="str">
        <f>IF(db[[#This Row],[STN K]]="","",IF(db[[#This Row],[STN TG]]="LSN",12,""))</f>
        <v/>
      </c>
      <c r="AB394" s="40" t="str">
        <f>IF(db[[#This Row],[STN TG]]="LSN","PCS","")</f>
        <v/>
      </c>
      <c r="AC394" s="40">
        <f>db[[#This Row],[QTY B]]*IF(db[[#This Row],[QTY TG]]="",1,db[[#This Row],[QTY TG]])*IF(db[[#This Row],[QTY K]]="",1,db[[#This Row],[QTY K]])</f>
        <v>96</v>
      </c>
      <c r="AD394" s="40" t="str">
        <f>IF(db[[#This Row],[STN K]]="",IF(db[[#This Row],[STN TG]]="",db[[#This Row],[STN B]],db[[#This Row],[STN TG]]),db[[#This Row],[STN K]])</f>
        <v>PCS</v>
      </c>
      <c r="AE394" s="40"/>
    </row>
    <row r="395" spans="1:31" ht="16.5" customHeight="1" x14ac:dyDescent="0.25">
      <c r="A395" s="40">
        <f t="shared" si="6"/>
        <v>394</v>
      </c>
      <c r="B395" s="5" t="str">
        <f>LOWER(SUBSTITUTE(SUBSTITUTE(SUBSTITUTE(SUBSTITUTE(SUBSTITUTE(SUBSTITUTE(SUBSTITUTE(SUBSTITUTE(db[[#This Row],[NB BM]]," ",),".",""),"-",""),"(",""),")",""),"/",""),"""",""),"+",""))</f>
        <v>bntaliaa032127a580spring</v>
      </c>
      <c r="C395" s="5" t="str">
        <f>LOWER(SUBSTITUTE(SUBSTITUTE(SUBSTITUTE(SUBSTITUTE(SUBSTITUTE(SUBSTITUTE(SUBSTITUTE(SUBSTITUTE(SUBSTITUTE(db[[#This Row],[NB NOTA]]," ",),".",""),"-",""),"(",""),")",""),",",""),"/",""),"""",""),"+",""))</f>
        <v>bnlaa032127a580spring</v>
      </c>
      <c r="D395" s="5" t="str">
        <f>LOWER(SUBSTITUTE(SUBSTITUTE(SUBSTITUTE(SUBSTITUTE(SUBSTITUTE(SUBSTITUTE(SUBSTITUTE(SUBSTITUTE(SUBSTITUTE(db[[#This Row],[NB PAJAK]]," ",""),"-",""),"(",""),")",""),".",""),",",""),"/",""),"""",""),"+",""))</f>
        <v/>
      </c>
      <c r="E39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bntaliaa032127a580spring96pcsuntana</v>
      </c>
      <c r="F39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bnlaa032127a580spring96pcs</v>
      </c>
      <c r="G395" s="5" t="str">
        <f>db[[#This Row],[NB NOTA_C]]&amp;LOWER(SUBSTITUTE(SUBSTITUTE(SUBSTITUTE(SUBSTITUTE(SUBSTITUTE(SUBSTITUTE(SUBSTITUTE(SUBSTITUTE(SUBSTITUTE(db[[#This Row],[FAKTUR]]," ",),".",""),"-",""),"(",""),")",""),",",""),"/",""),"""",""),"+",""))</f>
        <v>bnlaa032127a580springuntana</v>
      </c>
      <c r="H39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bnlaa032127a580spring96pcsuntana</v>
      </c>
      <c r="I395" s="2" t="s">
        <v>7578</v>
      </c>
      <c r="J395" s="2" t="s">
        <v>7543</v>
      </c>
      <c r="K395" s="14"/>
      <c r="L395" s="70" t="s">
        <v>1336</v>
      </c>
      <c r="M395" s="33" t="e">
        <f>IF(db[[#This Row],[NB NOTA_C]]="","",COUNTIF([2]!B_MSK[concat],db[[#This Row],[NB NOTA_C]]))</f>
        <v>#REF!</v>
      </c>
      <c r="N395" s="9" t="s">
        <v>1352</v>
      </c>
      <c r="O395" s="5" t="s">
        <v>1388</v>
      </c>
      <c r="P395" s="60" t="s">
        <v>6063</v>
      </c>
      <c r="Q395" s="5"/>
      <c r="R395" s="5" t="str">
        <f>IF(db[[#This Row],[QTY/ CTN]]="","",SUBSTITUTE(SUBSTITUTE(SUBSTITUTE(db[[#This Row],[QTY/ CTN]]," ","_",2),"(",""),")","")&amp;"_")</f>
        <v>96 PCS_</v>
      </c>
      <c r="S395" s="5">
        <f>IF(db[[#This Row],[H_QTY/ CTN]]="","",SEARCH("_",db[[#This Row],[H_QTY/ CTN]]))</f>
        <v>7</v>
      </c>
      <c r="T395" s="5">
        <f>IF(db[[#This Row],[H_QTY/ CTN]]="","",LEN(db[[#This Row],[H_QTY/ CTN]]))</f>
        <v>7</v>
      </c>
      <c r="U395" s="40" t="str">
        <f>IF(db[[#This Row],[H_QTY/ CTN]]="","",LEFT(db[[#This Row],[H_QTY/ CTN]],db[[#This Row],[H_1]]-1))</f>
        <v>96 PCS</v>
      </c>
      <c r="V395" s="40" t="str">
        <f>IF(NOT(db[[#This Row],[H_1]]=db[[#This Row],[H_2]]),MID(db[[#This Row],[H_QTY/ CTN]],db[[#This Row],[H_1]]+1,db[[#This Row],[H_2]]-db[[#This Row],[H_1]]-1),"")</f>
        <v/>
      </c>
      <c r="W395" s="40" t="str">
        <f>IF(db[[#This Row],[QTY/ CTN B]]="","",LEFT(db[[#This Row],[QTY/ CTN B]],SEARCH(" ",db[[#This Row],[QTY/ CTN B]],1)-1))</f>
        <v>96</v>
      </c>
      <c r="X395" s="40" t="str">
        <f>IF(db[[#This Row],[QTY/ CTN B]]="","",RIGHT(db[[#This Row],[QTY/ CTN B]],LEN(db[[#This Row],[QTY/ CTN B]])-SEARCH(" ",db[[#This Row],[QTY/ CTN B]],1)))</f>
        <v>PCS</v>
      </c>
      <c r="Y395" s="40" t="str">
        <f>IF(db[[#This Row],[QTY/ CTN TG]]="",IF(db[[#This Row],[STN TG]]="","",12),LEFT(db[[#This Row],[QTY/ CTN TG]],SEARCH(" ",db[[#This Row],[QTY/ CTN TG]],1)-1))</f>
        <v/>
      </c>
      <c r="Z3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5" s="40" t="str">
        <f>IF(db[[#This Row],[STN K]]="","",IF(db[[#This Row],[STN TG]]="LSN",12,""))</f>
        <v/>
      </c>
      <c r="AB395" s="40" t="str">
        <f>IF(db[[#This Row],[STN TG]]="LSN","PCS","")</f>
        <v/>
      </c>
      <c r="AC395" s="40">
        <f>db[[#This Row],[QTY B]]*IF(db[[#This Row],[QTY TG]]="",1,db[[#This Row],[QTY TG]])*IF(db[[#This Row],[QTY K]]="",1,db[[#This Row],[QTY K]])</f>
        <v>96</v>
      </c>
      <c r="AD395" s="40" t="str">
        <f>IF(db[[#This Row],[STN K]]="",IF(db[[#This Row],[STN TG]]="",db[[#This Row],[STN B]],db[[#This Row],[STN TG]]),db[[#This Row],[STN K]])</f>
        <v>PCS</v>
      </c>
      <c r="AE395" s="40"/>
    </row>
    <row r="396" spans="1:31" ht="16.5" customHeight="1" x14ac:dyDescent="0.25">
      <c r="A396" s="40">
        <f t="shared" si="6"/>
        <v>395</v>
      </c>
      <c r="B396" s="5" t="str">
        <f>LOWER(SUBSTITUTE(SUBSTITUTE(SUBSTITUTE(SUBSTITUTE(SUBSTITUTE(SUBSTITUTE(SUBSTITUTE(SUBSTITUTE(db[[#This Row],[NB BM]]," ",),".",""),"-",""),"(",""),")",""),"/",""),"""",""),"+",""))</f>
        <v>bntaliaa032128a580lucu</v>
      </c>
      <c r="C396" s="5" t="str">
        <f>LOWER(SUBSTITUTE(SUBSTITUTE(SUBSTITUTE(SUBSTITUTE(SUBSTITUTE(SUBSTITUTE(SUBSTITUTE(SUBSTITUTE(SUBSTITUTE(db[[#This Row],[NB NOTA]]," ",),".",""),"-",""),"(",""),")",""),",",""),"/",""),"""",""),"+",""))</f>
        <v>bnlaa032128a580;ucu</v>
      </c>
      <c r="D396" s="5" t="str">
        <f>LOWER(SUBSTITUTE(SUBSTITUTE(SUBSTITUTE(SUBSTITUTE(SUBSTITUTE(SUBSTITUTE(SUBSTITUTE(SUBSTITUTE(SUBSTITUTE(db[[#This Row],[NB PAJAK]]," ",""),"-",""),"(",""),")",""),".",""),",",""),"/",""),"""",""),"+",""))</f>
        <v/>
      </c>
      <c r="E39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bntaliaa032128a580lucu96pcsuntana</v>
      </c>
      <c r="F39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bnlaa032128a580;ucu96pcs</v>
      </c>
      <c r="G396" s="5" t="str">
        <f>db[[#This Row],[NB NOTA_C]]&amp;LOWER(SUBSTITUTE(SUBSTITUTE(SUBSTITUTE(SUBSTITUTE(SUBSTITUTE(SUBSTITUTE(SUBSTITUTE(SUBSTITUTE(SUBSTITUTE(db[[#This Row],[FAKTUR]]," ",),".",""),"-",""),"(",""),")",""),",",""),"/",""),"""",""),"+",""))</f>
        <v>bnlaa032128a580;ucuuntana</v>
      </c>
      <c r="H39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bnlaa032128a580;ucu96pcsuntana</v>
      </c>
      <c r="I396" s="2" t="s">
        <v>6732</v>
      </c>
      <c r="J396" s="2" t="s">
        <v>7544</v>
      </c>
      <c r="K396" s="14"/>
      <c r="L396" s="70" t="s">
        <v>1336</v>
      </c>
      <c r="M396" s="33" t="e">
        <f>IF(db[[#This Row],[NB NOTA_C]]="","",COUNTIF([2]!B_MSK[concat],db[[#This Row],[NB NOTA_C]]))</f>
        <v>#REF!</v>
      </c>
      <c r="N396" s="9" t="s">
        <v>1352</v>
      </c>
      <c r="O396" s="5" t="s">
        <v>1388</v>
      </c>
      <c r="P396" s="60" t="s">
        <v>6063</v>
      </c>
      <c r="Q396" s="5"/>
      <c r="R396" s="5" t="str">
        <f>IF(db[[#This Row],[QTY/ CTN]]="","",SUBSTITUTE(SUBSTITUTE(SUBSTITUTE(db[[#This Row],[QTY/ CTN]]," ","_",2),"(",""),")","")&amp;"_")</f>
        <v>96 PCS_</v>
      </c>
      <c r="S396" s="5">
        <f>IF(db[[#This Row],[H_QTY/ CTN]]="","",SEARCH("_",db[[#This Row],[H_QTY/ CTN]]))</f>
        <v>7</v>
      </c>
      <c r="T396" s="5">
        <f>IF(db[[#This Row],[H_QTY/ CTN]]="","",LEN(db[[#This Row],[H_QTY/ CTN]]))</f>
        <v>7</v>
      </c>
      <c r="U396" s="40" t="str">
        <f>IF(db[[#This Row],[H_QTY/ CTN]]="","",LEFT(db[[#This Row],[H_QTY/ CTN]],db[[#This Row],[H_1]]-1))</f>
        <v>96 PCS</v>
      </c>
      <c r="V396" s="40" t="str">
        <f>IF(NOT(db[[#This Row],[H_1]]=db[[#This Row],[H_2]]),MID(db[[#This Row],[H_QTY/ CTN]],db[[#This Row],[H_1]]+1,db[[#This Row],[H_2]]-db[[#This Row],[H_1]]-1),"")</f>
        <v/>
      </c>
      <c r="W396" s="40" t="str">
        <f>IF(db[[#This Row],[QTY/ CTN B]]="","",LEFT(db[[#This Row],[QTY/ CTN B]],SEARCH(" ",db[[#This Row],[QTY/ CTN B]],1)-1))</f>
        <v>96</v>
      </c>
      <c r="X396" s="40" t="str">
        <f>IF(db[[#This Row],[QTY/ CTN B]]="","",RIGHT(db[[#This Row],[QTY/ CTN B]],LEN(db[[#This Row],[QTY/ CTN B]])-SEARCH(" ",db[[#This Row],[QTY/ CTN B]],1)))</f>
        <v>PCS</v>
      </c>
      <c r="Y396" s="40" t="str">
        <f>IF(db[[#This Row],[QTY/ CTN TG]]="",IF(db[[#This Row],[STN TG]]="","",12),LEFT(db[[#This Row],[QTY/ CTN TG]],SEARCH(" ",db[[#This Row],[QTY/ CTN TG]],1)-1))</f>
        <v/>
      </c>
      <c r="Z3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6" s="40" t="str">
        <f>IF(db[[#This Row],[STN K]]="","",IF(db[[#This Row],[STN TG]]="LSN",12,""))</f>
        <v/>
      </c>
      <c r="AB396" s="40" t="str">
        <f>IF(db[[#This Row],[STN TG]]="LSN","PCS","")</f>
        <v/>
      </c>
      <c r="AC396" s="40">
        <f>db[[#This Row],[QTY B]]*IF(db[[#This Row],[QTY TG]]="",1,db[[#This Row],[QTY TG]])*IF(db[[#This Row],[QTY K]]="",1,db[[#This Row],[QTY K]])</f>
        <v>96</v>
      </c>
      <c r="AD396" s="40" t="str">
        <f>IF(db[[#This Row],[STN K]]="",IF(db[[#This Row],[STN TG]]="",db[[#This Row],[STN B]],db[[#This Row],[STN TG]]),db[[#This Row],[STN K]])</f>
        <v>PCS</v>
      </c>
      <c r="AE396" s="40"/>
    </row>
    <row r="397" spans="1:31" ht="16.5" customHeight="1" x14ac:dyDescent="0.25">
      <c r="A397" s="40">
        <f t="shared" si="6"/>
        <v>396</v>
      </c>
      <c r="B397" s="5" t="str">
        <f>LOWER(SUBSTITUTE(SUBSTITUTE(SUBSTITUTE(SUBSTITUTE(SUBSTITUTE(SUBSTITUTE(SUBSTITUTE(SUBSTITUTE(db[[#This Row],[NB BM]]," ",),".",""),"-",""),"(",""),")",""),"/",""),"""",""),"+",""))</f>
        <v>bntaliaa032129a580universe</v>
      </c>
      <c r="C397" s="5" t="str">
        <f>LOWER(SUBSTITUTE(SUBSTITUTE(SUBSTITUTE(SUBSTITUTE(SUBSTITUTE(SUBSTITUTE(SUBSTITUTE(SUBSTITUTE(SUBSTITUTE(db[[#This Row],[NB NOTA]]," ",),".",""),"-",""),"(",""),")",""),",",""),"/",""),"""",""),"+",""))</f>
        <v>bnlaa032129a580universe</v>
      </c>
      <c r="D397" s="5" t="str">
        <f>LOWER(SUBSTITUTE(SUBSTITUTE(SUBSTITUTE(SUBSTITUTE(SUBSTITUTE(SUBSTITUTE(SUBSTITUTE(SUBSTITUTE(SUBSTITUTE(db[[#This Row],[NB PAJAK]]," ",""),"-",""),"(",""),")",""),".",""),",",""),"/",""),"""",""),"+",""))</f>
        <v/>
      </c>
      <c r="E39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bntaliaa032129a580universe96pcsuntana</v>
      </c>
      <c r="F39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bnlaa032129a580universe96pcs</v>
      </c>
      <c r="G397" s="5" t="str">
        <f>db[[#This Row],[NB NOTA_C]]&amp;LOWER(SUBSTITUTE(SUBSTITUTE(SUBSTITUTE(SUBSTITUTE(SUBSTITUTE(SUBSTITUTE(SUBSTITUTE(SUBSTITUTE(SUBSTITUTE(db[[#This Row],[FAKTUR]]," ",),".",""),"-",""),"(",""),")",""),",",""),"/",""),"""",""),"+",""))</f>
        <v>bnlaa032129a580universeuntana</v>
      </c>
      <c r="H39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bnlaa032129a580universe96pcsuntana</v>
      </c>
      <c r="I397" s="2" t="s">
        <v>6733</v>
      </c>
      <c r="J397" s="2" t="s">
        <v>7545</v>
      </c>
      <c r="K397" s="14"/>
      <c r="L397" s="70" t="s">
        <v>1336</v>
      </c>
      <c r="M397" s="33" t="e">
        <f>IF(db[[#This Row],[NB NOTA_C]]="","",COUNTIF([2]!B_MSK[concat],db[[#This Row],[NB NOTA_C]]))</f>
        <v>#REF!</v>
      </c>
      <c r="N397" s="9" t="s">
        <v>1352</v>
      </c>
      <c r="O397" s="5" t="s">
        <v>1388</v>
      </c>
      <c r="P397" s="60" t="s">
        <v>6063</v>
      </c>
      <c r="Q397" s="5"/>
      <c r="R397" s="5" t="str">
        <f>IF(db[[#This Row],[QTY/ CTN]]="","",SUBSTITUTE(SUBSTITUTE(SUBSTITUTE(db[[#This Row],[QTY/ CTN]]," ","_",2),"(",""),")","")&amp;"_")</f>
        <v>96 PCS_</v>
      </c>
      <c r="S397" s="5">
        <f>IF(db[[#This Row],[H_QTY/ CTN]]="","",SEARCH("_",db[[#This Row],[H_QTY/ CTN]]))</f>
        <v>7</v>
      </c>
      <c r="T397" s="5">
        <f>IF(db[[#This Row],[H_QTY/ CTN]]="","",LEN(db[[#This Row],[H_QTY/ CTN]]))</f>
        <v>7</v>
      </c>
      <c r="U397" s="40" t="str">
        <f>IF(db[[#This Row],[H_QTY/ CTN]]="","",LEFT(db[[#This Row],[H_QTY/ CTN]],db[[#This Row],[H_1]]-1))</f>
        <v>96 PCS</v>
      </c>
      <c r="V397" s="40" t="str">
        <f>IF(NOT(db[[#This Row],[H_1]]=db[[#This Row],[H_2]]),MID(db[[#This Row],[H_QTY/ CTN]],db[[#This Row],[H_1]]+1,db[[#This Row],[H_2]]-db[[#This Row],[H_1]]-1),"")</f>
        <v/>
      </c>
      <c r="W397" s="40" t="str">
        <f>IF(db[[#This Row],[QTY/ CTN B]]="","",LEFT(db[[#This Row],[QTY/ CTN B]],SEARCH(" ",db[[#This Row],[QTY/ CTN B]],1)-1))</f>
        <v>96</v>
      </c>
      <c r="X397" s="40" t="str">
        <f>IF(db[[#This Row],[QTY/ CTN B]]="","",RIGHT(db[[#This Row],[QTY/ CTN B]],LEN(db[[#This Row],[QTY/ CTN B]])-SEARCH(" ",db[[#This Row],[QTY/ CTN B]],1)))</f>
        <v>PCS</v>
      </c>
      <c r="Y397" s="40" t="str">
        <f>IF(db[[#This Row],[QTY/ CTN TG]]="",IF(db[[#This Row],[STN TG]]="","",12),LEFT(db[[#This Row],[QTY/ CTN TG]],SEARCH(" ",db[[#This Row],[QTY/ CTN TG]],1)-1))</f>
        <v/>
      </c>
      <c r="Z3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7" s="40" t="str">
        <f>IF(db[[#This Row],[STN K]]="","",IF(db[[#This Row],[STN TG]]="LSN",12,""))</f>
        <v/>
      </c>
      <c r="AB397" s="40" t="str">
        <f>IF(db[[#This Row],[STN TG]]="LSN","PCS","")</f>
        <v/>
      </c>
      <c r="AC397" s="40">
        <f>db[[#This Row],[QTY B]]*IF(db[[#This Row],[QTY TG]]="",1,db[[#This Row],[QTY TG]])*IF(db[[#This Row],[QTY K]]="",1,db[[#This Row],[QTY K]])</f>
        <v>96</v>
      </c>
      <c r="AD397" s="40" t="str">
        <f>IF(db[[#This Row],[STN K]]="",IF(db[[#This Row],[STN TG]]="",db[[#This Row],[STN B]],db[[#This Row],[STN TG]]),db[[#This Row],[STN K]])</f>
        <v>PCS</v>
      </c>
      <c r="AE397" s="40"/>
    </row>
    <row r="398" spans="1:31" ht="16.5" customHeight="1" x14ac:dyDescent="0.25">
      <c r="A398" s="40">
        <f t="shared" si="6"/>
        <v>397</v>
      </c>
      <c r="B398" s="5" t="str">
        <f>LOWER(SUBSTITUTE(SUBSTITUTE(SUBSTITUTE(SUBSTITUTE(SUBSTITUTE(SUBSTITUTE(SUBSTITUTE(SUBSTITUTE(db[[#This Row],[NB BM]]," ",),".",""),"-",""),"(",""),")",""),"/",""),"""",""),"+",""))</f>
        <v>bntaliaa032130a580sr</v>
      </c>
      <c r="C398" s="5" t="str">
        <f>LOWER(SUBSTITUTE(SUBSTITUTE(SUBSTITUTE(SUBSTITUTE(SUBSTITUTE(SUBSTITUTE(SUBSTITUTE(SUBSTITUTE(SUBSTITUTE(db[[#This Row],[NB NOTA]]," ",),".",""),"-",""),"(",""),")",""),",",""),"/",""),"""",""),"+",""))</f>
        <v>bnlaa032130a580sr</v>
      </c>
      <c r="D398" s="5" t="str">
        <f>LOWER(SUBSTITUTE(SUBSTITUTE(SUBSTITUTE(SUBSTITUTE(SUBSTITUTE(SUBSTITUTE(SUBSTITUTE(SUBSTITUTE(SUBSTITUTE(db[[#This Row],[NB PAJAK]]," ",""),"-",""),"(",""),")",""),".",""),",",""),"/",""),"""",""),"+",""))</f>
        <v/>
      </c>
      <c r="E39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bntaliaa032130a580sr96pcsuntana</v>
      </c>
      <c r="F39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bnlaa032130a580sr96pcs</v>
      </c>
      <c r="G398" s="5" t="str">
        <f>db[[#This Row],[NB NOTA_C]]&amp;LOWER(SUBSTITUTE(SUBSTITUTE(SUBSTITUTE(SUBSTITUTE(SUBSTITUTE(SUBSTITUTE(SUBSTITUTE(SUBSTITUTE(SUBSTITUTE(db[[#This Row],[FAKTUR]]," ",),".",""),"-",""),"(",""),")",""),",",""),"/",""),"""",""),"+",""))</f>
        <v>bnlaa032130a580sruntana</v>
      </c>
      <c r="H39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bnlaa032130a580sr96pcsuntana</v>
      </c>
      <c r="I398" s="2" t="s">
        <v>6734</v>
      </c>
      <c r="J398" s="2" t="s">
        <v>7546</v>
      </c>
      <c r="K398" s="14"/>
      <c r="L398" s="70" t="s">
        <v>1336</v>
      </c>
      <c r="M398" s="33" t="e">
        <f>IF(db[[#This Row],[NB NOTA_C]]="","",COUNTIF([2]!B_MSK[concat],db[[#This Row],[NB NOTA_C]]))</f>
        <v>#REF!</v>
      </c>
      <c r="N398" s="9" t="s">
        <v>1352</v>
      </c>
      <c r="O398" s="5" t="s">
        <v>1388</v>
      </c>
      <c r="P398" s="60" t="s">
        <v>6063</v>
      </c>
      <c r="Q398" s="5"/>
      <c r="R398" s="5" t="str">
        <f>IF(db[[#This Row],[QTY/ CTN]]="","",SUBSTITUTE(SUBSTITUTE(SUBSTITUTE(db[[#This Row],[QTY/ CTN]]," ","_",2),"(",""),")","")&amp;"_")</f>
        <v>96 PCS_</v>
      </c>
      <c r="S398" s="5">
        <f>IF(db[[#This Row],[H_QTY/ CTN]]="","",SEARCH("_",db[[#This Row],[H_QTY/ CTN]]))</f>
        <v>7</v>
      </c>
      <c r="T398" s="5">
        <f>IF(db[[#This Row],[H_QTY/ CTN]]="","",LEN(db[[#This Row],[H_QTY/ CTN]]))</f>
        <v>7</v>
      </c>
      <c r="U398" s="40" t="str">
        <f>IF(db[[#This Row],[H_QTY/ CTN]]="","",LEFT(db[[#This Row],[H_QTY/ CTN]],db[[#This Row],[H_1]]-1))</f>
        <v>96 PCS</v>
      </c>
      <c r="V398" s="40" t="str">
        <f>IF(NOT(db[[#This Row],[H_1]]=db[[#This Row],[H_2]]),MID(db[[#This Row],[H_QTY/ CTN]],db[[#This Row],[H_1]]+1,db[[#This Row],[H_2]]-db[[#This Row],[H_1]]-1),"")</f>
        <v/>
      </c>
      <c r="W398" s="40" t="str">
        <f>IF(db[[#This Row],[QTY/ CTN B]]="","",LEFT(db[[#This Row],[QTY/ CTN B]],SEARCH(" ",db[[#This Row],[QTY/ CTN B]],1)-1))</f>
        <v>96</v>
      </c>
      <c r="X398" s="40" t="str">
        <f>IF(db[[#This Row],[QTY/ CTN B]]="","",RIGHT(db[[#This Row],[QTY/ CTN B]],LEN(db[[#This Row],[QTY/ CTN B]])-SEARCH(" ",db[[#This Row],[QTY/ CTN B]],1)))</f>
        <v>PCS</v>
      </c>
      <c r="Y398" s="40" t="str">
        <f>IF(db[[#This Row],[QTY/ CTN TG]]="",IF(db[[#This Row],[STN TG]]="","",12),LEFT(db[[#This Row],[QTY/ CTN TG]],SEARCH(" ",db[[#This Row],[QTY/ CTN TG]],1)-1))</f>
        <v/>
      </c>
      <c r="Z3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8" s="40" t="str">
        <f>IF(db[[#This Row],[STN K]]="","",IF(db[[#This Row],[STN TG]]="LSN",12,""))</f>
        <v/>
      </c>
      <c r="AB398" s="40" t="str">
        <f>IF(db[[#This Row],[STN TG]]="LSN","PCS","")</f>
        <v/>
      </c>
      <c r="AC398" s="40">
        <f>db[[#This Row],[QTY B]]*IF(db[[#This Row],[QTY TG]]="",1,db[[#This Row],[QTY TG]])*IF(db[[#This Row],[QTY K]]="",1,db[[#This Row],[QTY K]])</f>
        <v>96</v>
      </c>
      <c r="AD398" s="40" t="str">
        <f>IF(db[[#This Row],[STN K]]="",IF(db[[#This Row],[STN TG]]="",db[[#This Row],[STN B]],db[[#This Row],[STN TG]]),db[[#This Row],[STN K]])</f>
        <v>PCS</v>
      </c>
      <c r="AE398" s="40"/>
    </row>
    <row r="399" spans="1:31" ht="16.5" customHeight="1" x14ac:dyDescent="0.25">
      <c r="A399" s="90">
        <f t="shared" si="6"/>
        <v>398</v>
      </c>
      <c r="B399" s="105" t="str">
        <f>LOWER(SUBSTITUTE(SUBSTITUTE(SUBSTITUTE(SUBSTITUTE(SUBSTITUTE(SUBSTITUTE(SUBSTITUTE(SUBSTITUTE(db[[#This Row],[NB BM]]," ",),".",""),"-",""),"(",""),")",""),"/",""),"""",""),"+",""))</f>
        <v>bntaliaa032106a680bear</v>
      </c>
      <c r="C399" s="105" t="str">
        <f>LOWER(SUBSTITUTE(SUBSTITUTE(SUBSTITUTE(SUBSTITUTE(SUBSTITUTE(SUBSTITUTE(SUBSTITUTE(SUBSTITUTE(SUBSTITUTE(db[[#This Row],[NB NOTA]]," ",),".",""),"-",""),"(",""),")",""),",",""),"/",""),"""",""),"+",""))</f>
        <v>bnltaliaa032106a680bear</v>
      </c>
      <c r="D399" s="105" t="str">
        <f>LOWER(SUBSTITUTE(SUBSTITUTE(SUBSTITUTE(SUBSTITUTE(SUBSTITUTE(SUBSTITUTE(SUBSTITUTE(SUBSTITUTE(SUBSTITUTE(db[[#This Row],[NB PAJAK]]," ",""),"-",""),"(",""),")",""),".",""),",",""),"/",""),"""",""),"+",""))</f>
        <v/>
      </c>
      <c r="E399" s="10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bntaliaa032106a680bear240pcsuntana</v>
      </c>
      <c r="F399" s="105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bnltaliaa032106a680bear240pcs</v>
      </c>
      <c r="G399" s="105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bnltaliaa032106a680bearuntana</v>
      </c>
      <c r="H399" s="10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bnltaliaa032106a680bear240pcsuntana</v>
      </c>
      <c r="I399" s="64" t="s">
        <v>6735</v>
      </c>
      <c r="J399" s="64" t="s">
        <v>5658</v>
      </c>
      <c r="K399" s="61"/>
      <c r="L399" s="60" t="s">
        <v>1336</v>
      </c>
      <c r="M399" s="92" t="e">
        <f>IF(db[[#This Row],[NB NOTA_C]]="","",COUNTIF([2]!B_MSK[concat],db[[#This Row],[NB NOTA_C]]))</f>
        <v>#REF!</v>
      </c>
      <c r="N399" s="93" t="s">
        <v>1352</v>
      </c>
      <c r="O399" s="91" t="s">
        <v>1412</v>
      </c>
      <c r="P399" s="60" t="s">
        <v>6063</v>
      </c>
      <c r="Q399" s="91"/>
      <c r="R399" s="91" t="str">
        <f>IF(db[[#This Row],[QTY/ CTN]]="","",SUBSTITUTE(SUBSTITUTE(SUBSTITUTE(db[[#This Row],[QTY/ CTN]]," ","_",2),"(",""),")","")&amp;"_")</f>
        <v>240 PCS_</v>
      </c>
      <c r="S399" s="91">
        <f>IF(db[[#This Row],[H_QTY/ CTN]]="","",SEARCH("_",db[[#This Row],[H_QTY/ CTN]]))</f>
        <v>8</v>
      </c>
      <c r="T399" s="91">
        <f>IF(db[[#This Row],[H_QTY/ CTN]]="","",LEN(db[[#This Row],[H_QTY/ CTN]]))</f>
        <v>8</v>
      </c>
      <c r="U399" s="90" t="str">
        <f>IF(db[[#This Row],[H_QTY/ CTN]]="","",LEFT(db[[#This Row],[H_QTY/ CTN]],db[[#This Row],[H_1]]-1))</f>
        <v>240 PCS</v>
      </c>
      <c r="V399" s="90" t="str">
        <f>IF(NOT(db[[#This Row],[H_1]]=db[[#This Row],[H_2]]),MID(db[[#This Row],[H_QTY/ CTN]],db[[#This Row],[H_1]]+1,db[[#This Row],[H_2]]-db[[#This Row],[H_1]]-1),"")</f>
        <v/>
      </c>
      <c r="W399" s="90" t="str">
        <f>IF(db[[#This Row],[QTY/ CTN B]]="","",LEFT(db[[#This Row],[QTY/ CTN B]],SEARCH(" ",db[[#This Row],[QTY/ CTN B]],1)-1))</f>
        <v>240</v>
      </c>
      <c r="X399" s="90" t="str">
        <f>IF(db[[#This Row],[QTY/ CTN B]]="","",RIGHT(db[[#This Row],[QTY/ CTN B]],LEN(db[[#This Row],[QTY/ CTN B]])-SEARCH(" ",db[[#This Row],[QTY/ CTN B]],1)))</f>
        <v>PCS</v>
      </c>
      <c r="Y399" s="90" t="str">
        <f>IF(db[[#This Row],[QTY/ CTN TG]]="",IF(db[[#This Row],[STN TG]]="","",12),LEFT(db[[#This Row],[QTY/ CTN TG]],SEARCH(" ",db[[#This Row],[QTY/ CTN TG]],1)-1))</f>
        <v/>
      </c>
      <c r="Z399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99" s="90" t="str">
        <f>IF(db[[#This Row],[STN K]]="","",IF(db[[#This Row],[STN TG]]="LSN",12,""))</f>
        <v/>
      </c>
      <c r="AB399" s="90" t="str">
        <f>IF(db[[#This Row],[STN TG]]="LSN","PCS","")</f>
        <v/>
      </c>
      <c r="AC399" s="90">
        <f>db[[#This Row],[QTY B]]*IF(db[[#This Row],[QTY TG]]="",1,db[[#This Row],[QTY TG]])*IF(db[[#This Row],[QTY K]]="",1,db[[#This Row],[QTY K]])</f>
        <v>240</v>
      </c>
      <c r="AD399" s="90" t="str">
        <f>IF(db[[#This Row],[STN K]]="",IF(db[[#This Row],[STN TG]]="",db[[#This Row],[STN B]],db[[#This Row],[STN TG]]),db[[#This Row],[STN K]])</f>
        <v>PCS</v>
      </c>
      <c r="AE399" s="90"/>
    </row>
    <row r="400" spans="1:31" ht="16.5" customHeight="1" x14ac:dyDescent="0.25">
      <c r="A400" s="90">
        <f t="shared" si="6"/>
        <v>399</v>
      </c>
      <c r="B400" s="91" t="str">
        <f>LOWER(SUBSTITUTE(SUBSTITUTE(SUBSTITUTE(SUBSTITUTE(SUBSTITUTE(SUBSTITUTE(SUBSTITUTE(SUBSTITUTE(db[[#This Row],[NB BM]]," ",),".",""),"-",""),"(",""),")",""),"/",""),"""",""),"+",""))</f>
        <v>bntaliaa032109a680universe</v>
      </c>
      <c r="C400" s="91" t="str">
        <f>LOWER(SUBSTITUTE(SUBSTITUTE(SUBSTITUTE(SUBSTITUTE(SUBSTITUTE(SUBSTITUTE(SUBSTITUTE(SUBSTITUTE(SUBSTITUTE(db[[#This Row],[NB NOTA]]," ",),".",""),"-",""),"(",""),")",""),",",""),"/",""),"""",""),"+",""))</f>
        <v>bnltaliaa032109a680universe</v>
      </c>
      <c r="D400" s="91" t="str">
        <f>LOWER(SUBSTITUTE(SUBSTITUTE(SUBSTITUTE(SUBSTITUTE(SUBSTITUTE(SUBSTITUTE(SUBSTITUTE(SUBSTITUTE(SUBSTITUTE(db[[#This Row],[NB PAJAK]]," ",""),"-",""),"(",""),")",""),".",""),",",""),"/",""),"""",""),"+",""))</f>
        <v/>
      </c>
      <c r="E400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bntaliaa032109a680universe240pcsuntana</v>
      </c>
      <c r="F400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bnltaliaa032109a680universe240pcs</v>
      </c>
      <c r="G400" s="9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bnltaliaa032109a680universeuntana</v>
      </c>
      <c r="H400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bnltaliaa032109a680universe240pcsuntana</v>
      </c>
      <c r="I400" s="60" t="s">
        <v>6736</v>
      </c>
      <c r="J400" s="60" t="s">
        <v>5659</v>
      </c>
      <c r="K400" s="61"/>
      <c r="L400" s="60" t="s">
        <v>1336</v>
      </c>
      <c r="M400" s="92" t="e">
        <f>IF(db[[#This Row],[NB NOTA_C]]="","",COUNTIF([2]!B_MSK[concat],db[[#This Row],[NB NOTA_C]]))</f>
        <v>#REF!</v>
      </c>
      <c r="N400" s="93" t="s">
        <v>1352</v>
      </c>
      <c r="O400" s="91" t="s">
        <v>1412</v>
      </c>
      <c r="P400" s="60" t="s">
        <v>6063</v>
      </c>
      <c r="Q400" s="91"/>
      <c r="R400" s="91" t="str">
        <f>IF(db[[#This Row],[QTY/ CTN]]="","",SUBSTITUTE(SUBSTITUTE(SUBSTITUTE(db[[#This Row],[QTY/ CTN]]," ","_",2),"(",""),")","")&amp;"_")</f>
        <v>240 PCS_</v>
      </c>
      <c r="S400" s="91">
        <f>IF(db[[#This Row],[H_QTY/ CTN]]="","",SEARCH("_",db[[#This Row],[H_QTY/ CTN]]))</f>
        <v>8</v>
      </c>
      <c r="T400" s="91">
        <f>IF(db[[#This Row],[H_QTY/ CTN]]="","",LEN(db[[#This Row],[H_QTY/ CTN]]))</f>
        <v>8</v>
      </c>
      <c r="U400" s="90" t="str">
        <f>IF(db[[#This Row],[H_QTY/ CTN]]="","",LEFT(db[[#This Row],[H_QTY/ CTN]],db[[#This Row],[H_1]]-1))</f>
        <v>240 PCS</v>
      </c>
      <c r="V400" s="90" t="str">
        <f>IF(NOT(db[[#This Row],[H_1]]=db[[#This Row],[H_2]]),MID(db[[#This Row],[H_QTY/ CTN]],db[[#This Row],[H_1]]+1,db[[#This Row],[H_2]]-db[[#This Row],[H_1]]-1),"")</f>
        <v/>
      </c>
      <c r="W400" s="90" t="str">
        <f>IF(db[[#This Row],[QTY/ CTN B]]="","",LEFT(db[[#This Row],[QTY/ CTN B]],SEARCH(" ",db[[#This Row],[QTY/ CTN B]],1)-1))</f>
        <v>240</v>
      </c>
      <c r="X400" s="90" t="str">
        <f>IF(db[[#This Row],[QTY/ CTN B]]="","",RIGHT(db[[#This Row],[QTY/ CTN B]],LEN(db[[#This Row],[QTY/ CTN B]])-SEARCH(" ",db[[#This Row],[QTY/ CTN B]],1)))</f>
        <v>PCS</v>
      </c>
      <c r="Y400" s="90" t="str">
        <f>IF(db[[#This Row],[QTY/ CTN TG]]="",IF(db[[#This Row],[STN TG]]="","",12),LEFT(db[[#This Row],[QTY/ CTN TG]],SEARCH(" ",db[[#This Row],[QTY/ CTN TG]],1)-1))</f>
        <v/>
      </c>
      <c r="Z400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00" s="90" t="str">
        <f>IF(db[[#This Row],[STN K]]="","",IF(db[[#This Row],[STN TG]]="LSN",12,""))</f>
        <v/>
      </c>
      <c r="AB400" s="90" t="str">
        <f>IF(db[[#This Row],[STN TG]]="LSN","PCS","")</f>
        <v/>
      </c>
      <c r="AC400" s="90">
        <f>db[[#This Row],[QTY B]]*IF(db[[#This Row],[QTY TG]]="",1,db[[#This Row],[QTY TG]])*IF(db[[#This Row],[QTY K]]="",1,db[[#This Row],[QTY K]])</f>
        <v>240</v>
      </c>
      <c r="AD400" s="90" t="str">
        <f>IF(db[[#This Row],[STN K]]="",IF(db[[#This Row],[STN TG]]="",db[[#This Row],[STN B]],db[[#This Row],[STN TG]]),db[[#This Row],[STN K]])</f>
        <v>PCS</v>
      </c>
      <c r="AE400" s="90"/>
    </row>
    <row r="401" spans="1:31" ht="16.5" customHeight="1" x14ac:dyDescent="0.25">
      <c r="A401" s="90">
        <f t="shared" si="6"/>
        <v>400</v>
      </c>
      <c r="B401" s="91" t="str">
        <f>LOWER(SUBSTITUTE(SUBSTITUTE(SUBSTITUTE(SUBSTITUTE(SUBSTITUTE(SUBSTITUTE(SUBSTITUTE(SUBSTITUTE(db[[#This Row],[NB BM]]," ",),".",""),"-",""),"(",""),")",""),"/",""),"""",""),"+",""))</f>
        <v>bntaliaa032110a680sr</v>
      </c>
      <c r="C401" s="91" t="str">
        <f>LOWER(SUBSTITUTE(SUBSTITUTE(SUBSTITUTE(SUBSTITUTE(SUBSTITUTE(SUBSTITUTE(SUBSTITUTE(SUBSTITUTE(SUBSTITUTE(db[[#This Row],[NB NOTA]]," ",),".",""),"-",""),"(",""),")",""),",",""),"/",""),"""",""),"+",""))</f>
        <v>bnltaliaa032110a680sr</v>
      </c>
      <c r="D401" s="91" t="str">
        <f>LOWER(SUBSTITUTE(SUBSTITUTE(SUBSTITUTE(SUBSTITUTE(SUBSTITUTE(SUBSTITUTE(SUBSTITUTE(SUBSTITUTE(SUBSTITUTE(db[[#This Row],[NB PAJAK]]," ",""),"-",""),"(",""),")",""),".",""),",",""),"/",""),"""",""),"+",""))</f>
        <v/>
      </c>
      <c r="E401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bntaliaa032110a680sr240pcsuntana</v>
      </c>
      <c r="F401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bnltaliaa032110a680sr240pcs</v>
      </c>
      <c r="G401" s="9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bnltaliaa032110a680sruntana</v>
      </c>
      <c r="H401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bnltaliaa032110a680sr240pcsuntana</v>
      </c>
      <c r="I401" s="60" t="s">
        <v>6737</v>
      </c>
      <c r="J401" s="60" t="s">
        <v>5660</v>
      </c>
      <c r="K401" s="61"/>
      <c r="L401" s="60" t="s">
        <v>1336</v>
      </c>
      <c r="M401" s="92" t="e">
        <f>IF(db[[#This Row],[NB NOTA_C]]="","",COUNTIF([2]!B_MSK[concat],db[[#This Row],[NB NOTA_C]]))</f>
        <v>#REF!</v>
      </c>
      <c r="N401" s="93" t="s">
        <v>1352</v>
      </c>
      <c r="O401" s="91" t="s">
        <v>1412</v>
      </c>
      <c r="P401" s="60" t="s">
        <v>6063</v>
      </c>
      <c r="Q401" s="91"/>
      <c r="R401" s="91" t="str">
        <f>IF(db[[#This Row],[QTY/ CTN]]="","",SUBSTITUTE(SUBSTITUTE(SUBSTITUTE(db[[#This Row],[QTY/ CTN]]," ","_",2),"(",""),")","")&amp;"_")</f>
        <v>240 PCS_</v>
      </c>
      <c r="S401" s="91">
        <f>IF(db[[#This Row],[H_QTY/ CTN]]="","",SEARCH("_",db[[#This Row],[H_QTY/ CTN]]))</f>
        <v>8</v>
      </c>
      <c r="T401" s="91">
        <f>IF(db[[#This Row],[H_QTY/ CTN]]="","",LEN(db[[#This Row],[H_QTY/ CTN]]))</f>
        <v>8</v>
      </c>
      <c r="U401" s="90" t="str">
        <f>IF(db[[#This Row],[H_QTY/ CTN]]="","",LEFT(db[[#This Row],[H_QTY/ CTN]],db[[#This Row],[H_1]]-1))</f>
        <v>240 PCS</v>
      </c>
      <c r="V401" s="90" t="str">
        <f>IF(NOT(db[[#This Row],[H_1]]=db[[#This Row],[H_2]]),MID(db[[#This Row],[H_QTY/ CTN]],db[[#This Row],[H_1]]+1,db[[#This Row],[H_2]]-db[[#This Row],[H_1]]-1),"")</f>
        <v/>
      </c>
      <c r="W401" s="90" t="str">
        <f>IF(db[[#This Row],[QTY/ CTN B]]="","",LEFT(db[[#This Row],[QTY/ CTN B]],SEARCH(" ",db[[#This Row],[QTY/ CTN B]],1)-1))</f>
        <v>240</v>
      </c>
      <c r="X401" s="90" t="str">
        <f>IF(db[[#This Row],[QTY/ CTN B]]="","",RIGHT(db[[#This Row],[QTY/ CTN B]],LEN(db[[#This Row],[QTY/ CTN B]])-SEARCH(" ",db[[#This Row],[QTY/ CTN B]],1)))</f>
        <v>PCS</v>
      </c>
      <c r="Y401" s="90" t="str">
        <f>IF(db[[#This Row],[QTY/ CTN TG]]="",IF(db[[#This Row],[STN TG]]="","",12),LEFT(db[[#This Row],[QTY/ CTN TG]],SEARCH(" ",db[[#This Row],[QTY/ CTN TG]],1)-1))</f>
        <v/>
      </c>
      <c r="Z401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01" s="90" t="str">
        <f>IF(db[[#This Row],[STN K]]="","",IF(db[[#This Row],[STN TG]]="LSN",12,""))</f>
        <v/>
      </c>
      <c r="AB401" s="90" t="str">
        <f>IF(db[[#This Row],[STN TG]]="LSN","PCS","")</f>
        <v/>
      </c>
      <c r="AC401" s="90">
        <f>db[[#This Row],[QTY B]]*IF(db[[#This Row],[QTY TG]]="",1,db[[#This Row],[QTY TG]])*IF(db[[#This Row],[QTY K]]="",1,db[[#This Row],[QTY K]])</f>
        <v>240</v>
      </c>
      <c r="AD401" s="90" t="str">
        <f>IF(db[[#This Row],[STN K]]="",IF(db[[#This Row],[STN TG]]="",db[[#This Row],[STN B]],db[[#This Row],[STN TG]]),db[[#This Row],[STN K]])</f>
        <v>PCS</v>
      </c>
      <c r="AE401" s="90"/>
    </row>
    <row r="402" spans="1:31" ht="16.5" customHeight="1" x14ac:dyDescent="0.25">
      <c r="A402" s="90">
        <f t="shared" si="6"/>
        <v>401</v>
      </c>
      <c r="B402" s="91" t="str">
        <f>LOWER(SUBSTITUTE(SUBSTITUTE(SUBSTITUTE(SUBSTITUTE(SUBSTITUTE(SUBSTITUTE(SUBSTITUTE(SUBSTITUTE(db[[#This Row],[NB BM]]," ",),".",""),"-",""),"(",""),")",""),"/",""),"""",""),"+",""))</f>
        <v>bntaliaa032111a780fruit</v>
      </c>
      <c r="C402" s="91" t="str">
        <f>LOWER(SUBSTITUTE(SUBSTITUTE(SUBSTITUTE(SUBSTITUTE(SUBSTITUTE(SUBSTITUTE(SUBSTITUTE(SUBSTITUTE(SUBSTITUTE(db[[#This Row],[NB NOTA]]," ",),".",""),"-",""),"(",""),")",""),",",""),"/",""),"""",""),"+",""))</f>
        <v>bnltaliaa032111a780fruit</v>
      </c>
      <c r="D402" s="91" t="str">
        <f>LOWER(SUBSTITUTE(SUBSTITUTE(SUBSTITUTE(SUBSTITUTE(SUBSTITUTE(SUBSTITUTE(SUBSTITUTE(SUBSTITUTE(SUBSTITUTE(db[[#This Row],[NB PAJAK]]," ",""),"-",""),"(",""),")",""),".",""),",",""),"/",""),"""",""),"+",""))</f>
        <v/>
      </c>
      <c r="E402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bntaliaa032111a780fruit384pcsuntana</v>
      </c>
      <c r="F402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bnltaliaa032111a780fruit384pcs</v>
      </c>
      <c r="G402" s="9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bnltaliaa032111a780fruituntana</v>
      </c>
      <c r="H402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bnltaliaa032111a780fruit384pcsuntana</v>
      </c>
      <c r="I402" s="60" t="s">
        <v>6738</v>
      </c>
      <c r="J402" s="60" t="s">
        <v>5661</v>
      </c>
      <c r="K402" s="61"/>
      <c r="L402" s="60" t="s">
        <v>1336</v>
      </c>
      <c r="M402" s="92" t="e">
        <f>IF(db[[#This Row],[NB NOTA_C]]="","",COUNTIF([2]!B_MSK[concat],db[[#This Row],[NB NOTA_C]]))</f>
        <v>#REF!</v>
      </c>
      <c r="N402" s="93" t="s">
        <v>1352</v>
      </c>
      <c r="O402" s="91" t="s">
        <v>3799</v>
      </c>
      <c r="P402" s="60" t="s">
        <v>6063</v>
      </c>
      <c r="Q402" s="91"/>
      <c r="R402" s="91" t="str">
        <f>IF(db[[#This Row],[QTY/ CTN]]="","",SUBSTITUTE(SUBSTITUTE(SUBSTITUTE(db[[#This Row],[QTY/ CTN]]," ","_",2),"(",""),")","")&amp;"_")</f>
        <v>384 PCS_</v>
      </c>
      <c r="S402" s="91">
        <f>IF(db[[#This Row],[H_QTY/ CTN]]="","",SEARCH("_",db[[#This Row],[H_QTY/ CTN]]))</f>
        <v>8</v>
      </c>
      <c r="T402" s="91">
        <f>IF(db[[#This Row],[H_QTY/ CTN]]="","",LEN(db[[#This Row],[H_QTY/ CTN]]))</f>
        <v>8</v>
      </c>
      <c r="U402" s="90" t="str">
        <f>IF(db[[#This Row],[H_QTY/ CTN]]="","",LEFT(db[[#This Row],[H_QTY/ CTN]],db[[#This Row],[H_1]]-1))</f>
        <v>384 PCS</v>
      </c>
      <c r="V402" s="90" t="str">
        <f>IF(NOT(db[[#This Row],[H_1]]=db[[#This Row],[H_2]]),MID(db[[#This Row],[H_QTY/ CTN]],db[[#This Row],[H_1]]+1,db[[#This Row],[H_2]]-db[[#This Row],[H_1]]-1),"")</f>
        <v/>
      </c>
      <c r="W402" s="90" t="str">
        <f>IF(db[[#This Row],[QTY/ CTN B]]="","",LEFT(db[[#This Row],[QTY/ CTN B]],SEARCH(" ",db[[#This Row],[QTY/ CTN B]],1)-1))</f>
        <v>384</v>
      </c>
      <c r="X402" s="90" t="str">
        <f>IF(db[[#This Row],[QTY/ CTN B]]="","",RIGHT(db[[#This Row],[QTY/ CTN B]],LEN(db[[#This Row],[QTY/ CTN B]])-SEARCH(" ",db[[#This Row],[QTY/ CTN B]],1)))</f>
        <v>PCS</v>
      </c>
      <c r="Y402" s="90" t="str">
        <f>IF(db[[#This Row],[QTY/ CTN TG]]="",IF(db[[#This Row],[STN TG]]="","",12),LEFT(db[[#This Row],[QTY/ CTN TG]],SEARCH(" ",db[[#This Row],[QTY/ CTN TG]],1)-1))</f>
        <v/>
      </c>
      <c r="Z402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02" s="90" t="str">
        <f>IF(db[[#This Row],[STN K]]="","",IF(db[[#This Row],[STN TG]]="LSN",12,""))</f>
        <v/>
      </c>
      <c r="AB402" s="90" t="str">
        <f>IF(db[[#This Row],[STN TG]]="LSN","PCS","")</f>
        <v/>
      </c>
      <c r="AC402" s="90">
        <f>db[[#This Row],[QTY B]]*IF(db[[#This Row],[QTY TG]]="",1,db[[#This Row],[QTY TG]])*IF(db[[#This Row],[QTY K]]="",1,db[[#This Row],[QTY K]])</f>
        <v>384</v>
      </c>
      <c r="AD402" s="90" t="str">
        <f>IF(db[[#This Row],[STN K]]="",IF(db[[#This Row],[STN TG]]="",db[[#This Row],[STN B]],db[[#This Row],[STN TG]]),db[[#This Row],[STN K]])</f>
        <v>PCS</v>
      </c>
      <c r="AE402" s="90"/>
    </row>
    <row r="403" spans="1:31" ht="16.5" customHeight="1" x14ac:dyDescent="0.25">
      <c r="A403" s="90">
        <f t="shared" si="6"/>
        <v>402</v>
      </c>
      <c r="B403" s="91" t="str">
        <f>LOWER(SUBSTITUTE(SUBSTITUTE(SUBSTITUTE(SUBSTITUTE(SUBSTITUTE(SUBSTITUTE(SUBSTITUTE(SUBSTITUTE(db[[#This Row],[NB BM]]," ",),".",""),"-",""),"(",""),")",""),"/",""),"""",""),"+",""))</f>
        <v>bntaliaa032112a780glowing</v>
      </c>
      <c r="C403" s="91" t="str">
        <f>LOWER(SUBSTITUTE(SUBSTITUTE(SUBSTITUTE(SUBSTITUTE(SUBSTITUTE(SUBSTITUTE(SUBSTITUTE(SUBSTITUTE(SUBSTITUTE(db[[#This Row],[NB NOTA]]," ",),".",""),"-",""),"(",""),")",""),",",""),"/",""),"""",""),"+",""))</f>
        <v>bnltaliaa032112a780glowing</v>
      </c>
      <c r="D403" s="91" t="str">
        <f>LOWER(SUBSTITUTE(SUBSTITUTE(SUBSTITUTE(SUBSTITUTE(SUBSTITUTE(SUBSTITUTE(SUBSTITUTE(SUBSTITUTE(SUBSTITUTE(db[[#This Row],[NB PAJAK]]," ",""),"-",""),"(",""),")",""),".",""),",",""),"/",""),"""",""),"+",""))</f>
        <v/>
      </c>
      <c r="E403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bntaliaa032112a780glowing384pcsuntana</v>
      </c>
      <c r="F403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bnltaliaa032112a780glowing384pcs</v>
      </c>
      <c r="G403" s="9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bnltaliaa032112a780glowinguntana</v>
      </c>
      <c r="H403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bnltaliaa032112a780glowing384pcsuntana</v>
      </c>
      <c r="I403" s="60" t="s">
        <v>6739</v>
      </c>
      <c r="J403" s="60" t="s">
        <v>5662</v>
      </c>
      <c r="K403" s="61"/>
      <c r="L403" s="60" t="s">
        <v>1336</v>
      </c>
      <c r="M403" s="92" t="e">
        <f>IF(db[[#This Row],[NB NOTA_C]]="","",COUNTIF([2]!B_MSK[concat],db[[#This Row],[NB NOTA_C]]))</f>
        <v>#REF!</v>
      </c>
      <c r="N403" s="93" t="s">
        <v>1352</v>
      </c>
      <c r="O403" s="91" t="s">
        <v>3799</v>
      </c>
      <c r="P403" s="60" t="s">
        <v>6063</v>
      </c>
      <c r="Q403" s="91"/>
      <c r="R403" s="91" t="str">
        <f>IF(db[[#This Row],[QTY/ CTN]]="","",SUBSTITUTE(SUBSTITUTE(SUBSTITUTE(db[[#This Row],[QTY/ CTN]]," ","_",2),"(",""),")","")&amp;"_")</f>
        <v>384 PCS_</v>
      </c>
      <c r="S403" s="91">
        <f>IF(db[[#This Row],[H_QTY/ CTN]]="","",SEARCH("_",db[[#This Row],[H_QTY/ CTN]]))</f>
        <v>8</v>
      </c>
      <c r="T403" s="91">
        <f>IF(db[[#This Row],[H_QTY/ CTN]]="","",LEN(db[[#This Row],[H_QTY/ CTN]]))</f>
        <v>8</v>
      </c>
      <c r="U403" s="90" t="str">
        <f>IF(db[[#This Row],[H_QTY/ CTN]]="","",LEFT(db[[#This Row],[H_QTY/ CTN]],db[[#This Row],[H_1]]-1))</f>
        <v>384 PCS</v>
      </c>
      <c r="V403" s="90" t="str">
        <f>IF(NOT(db[[#This Row],[H_1]]=db[[#This Row],[H_2]]),MID(db[[#This Row],[H_QTY/ CTN]],db[[#This Row],[H_1]]+1,db[[#This Row],[H_2]]-db[[#This Row],[H_1]]-1),"")</f>
        <v/>
      </c>
      <c r="W403" s="90" t="str">
        <f>IF(db[[#This Row],[QTY/ CTN B]]="","",LEFT(db[[#This Row],[QTY/ CTN B]],SEARCH(" ",db[[#This Row],[QTY/ CTN B]],1)-1))</f>
        <v>384</v>
      </c>
      <c r="X403" s="90" t="str">
        <f>IF(db[[#This Row],[QTY/ CTN B]]="","",RIGHT(db[[#This Row],[QTY/ CTN B]],LEN(db[[#This Row],[QTY/ CTN B]])-SEARCH(" ",db[[#This Row],[QTY/ CTN B]],1)))</f>
        <v>PCS</v>
      </c>
      <c r="Y403" s="90" t="str">
        <f>IF(db[[#This Row],[QTY/ CTN TG]]="",IF(db[[#This Row],[STN TG]]="","",12),LEFT(db[[#This Row],[QTY/ CTN TG]],SEARCH(" ",db[[#This Row],[QTY/ CTN TG]],1)-1))</f>
        <v/>
      </c>
      <c r="Z403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03" s="90" t="str">
        <f>IF(db[[#This Row],[STN K]]="","",IF(db[[#This Row],[STN TG]]="LSN",12,""))</f>
        <v/>
      </c>
      <c r="AB403" s="90" t="str">
        <f>IF(db[[#This Row],[STN TG]]="LSN","PCS","")</f>
        <v/>
      </c>
      <c r="AC403" s="90">
        <f>db[[#This Row],[QTY B]]*IF(db[[#This Row],[QTY TG]]="",1,db[[#This Row],[QTY TG]])*IF(db[[#This Row],[QTY K]]="",1,db[[#This Row],[QTY K]])</f>
        <v>384</v>
      </c>
      <c r="AD403" s="90" t="str">
        <f>IF(db[[#This Row],[STN K]]="",IF(db[[#This Row],[STN TG]]="",db[[#This Row],[STN B]],db[[#This Row],[STN TG]]),db[[#This Row],[STN K]])</f>
        <v>PCS</v>
      </c>
      <c r="AE403" s="90"/>
    </row>
    <row r="404" spans="1:31" ht="16.5" customHeight="1" x14ac:dyDescent="0.25">
      <c r="A404" s="90">
        <f t="shared" si="6"/>
        <v>403</v>
      </c>
      <c r="B404" s="91" t="str">
        <f>LOWER(SUBSTITUTE(SUBSTITUTE(SUBSTITUTE(SUBSTITUTE(SUBSTITUTE(SUBSTITUTE(SUBSTITUTE(SUBSTITUTE(db[[#This Row],[NB BM]]," ",),".",""),"-",""),"(",""),")",""),"/",""),"""",""),"+",""))</f>
        <v>bntaliaa032113a780balloon</v>
      </c>
      <c r="C404" s="91" t="str">
        <f>LOWER(SUBSTITUTE(SUBSTITUTE(SUBSTITUTE(SUBSTITUTE(SUBSTITUTE(SUBSTITUTE(SUBSTITUTE(SUBSTITUTE(SUBSTITUTE(db[[#This Row],[NB NOTA]]," ",),".",""),"-",""),"(",""),")",""),",",""),"/",""),"""",""),"+",""))</f>
        <v>bnltaliaa032113a780balloon</v>
      </c>
      <c r="D404" s="91" t="str">
        <f>LOWER(SUBSTITUTE(SUBSTITUTE(SUBSTITUTE(SUBSTITUTE(SUBSTITUTE(SUBSTITUTE(SUBSTITUTE(SUBSTITUTE(SUBSTITUTE(db[[#This Row],[NB PAJAK]]," ",""),"-",""),"(",""),")",""),".",""),",",""),"/",""),"""",""),"+",""))</f>
        <v/>
      </c>
      <c r="E404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bntaliaa032113a780balloon384pcsuntana</v>
      </c>
      <c r="F404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bnltaliaa032113a780balloon384pcs</v>
      </c>
      <c r="G404" s="9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bnltaliaa032113a780balloonuntana</v>
      </c>
      <c r="H404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bnltaliaa032113a780balloon384pcsuntana</v>
      </c>
      <c r="I404" s="60" t="s">
        <v>6740</v>
      </c>
      <c r="J404" s="60" t="s">
        <v>5663</v>
      </c>
      <c r="K404" s="61"/>
      <c r="L404" s="60" t="s">
        <v>1336</v>
      </c>
      <c r="M404" s="92" t="e">
        <f>IF(db[[#This Row],[NB NOTA_C]]="","",COUNTIF([2]!B_MSK[concat],db[[#This Row],[NB NOTA_C]]))</f>
        <v>#REF!</v>
      </c>
      <c r="N404" s="93" t="s">
        <v>1352</v>
      </c>
      <c r="O404" s="91" t="s">
        <v>3799</v>
      </c>
      <c r="P404" s="60" t="s">
        <v>6063</v>
      </c>
      <c r="Q404" s="91"/>
      <c r="R404" s="91" t="str">
        <f>IF(db[[#This Row],[QTY/ CTN]]="","",SUBSTITUTE(SUBSTITUTE(SUBSTITUTE(db[[#This Row],[QTY/ CTN]]," ","_",2),"(",""),")","")&amp;"_")</f>
        <v>384 PCS_</v>
      </c>
      <c r="S404" s="91">
        <f>IF(db[[#This Row],[H_QTY/ CTN]]="","",SEARCH("_",db[[#This Row],[H_QTY/ CTN]]))</f>
        <v>8</v>
      </c>
      <c r="T404" s="91">
        <f>IF(db[[#This Row],[H_QTY/ CTN]]="","",LEN(db[[#This Row],[H_QTY/ CTN]]))</f>
        <v>8</v>
      </c>
      <c r="U404" s="90" t="str">
        <f>IF(db[[#This Row],[H_QTY/ CTN]]="","",LEFT(db[[#This Row],[H_QTY/ CTN]],db[[#This Row],[H_1]]-1))</f>
        <v>384 PCS</v>
      </c>
      <c r="V404" s="90" t="str">
        <f>IF(NOT(db[[#This Row],[H_1]]=db[[#This Row],[H_2]]),MID(db[[#This Row],[H_QTY/ CTN]],db[[#This Row],[H_1]]+1,db[[#This Row],[H_2]]-db[[#This Row],[H_1]]-1),"")</f>
        <v/>
      </c>
      <c r="W404" s="90" t="str">
        <f>IF(db[[#This Row],[QTY/ CTN B]]="","",LEFT(db[[#This Row],[QTY/ CTN B]],SEARCH(" ",db[[#This Row],[QTY/ CTN B]],1)-1))</f>
        <v>384</v>
      </c>
      <c r="X404" s="90" t="str">
        <f>IF(db[[#This Row],[QTY/ CTN B]]="","",RIGHT(db[[#This Row],[QTY/ CTN B]],LEN(db[[#This Row],[QTY/ CTN B]])-SEARCH(" ",db[[#This Row],[QTY/ CTN B]],1)))</f>
        <v>PCS</v>
      </c>
      <c r="Y404" s="90" t="str">
        <f>IF(db[[#This Row],[QTY/ CTN TG]]="",IF(db[[#This Row],[STN TG]]="","",12),LEFT(db[[#This Row],[QTY/ CTN TG]],SEARCH(" ",db[[#This Row],[QTY/ CTN TG]],1)-1))</f>
        <v/>
      </c>
      <c r="Z404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04" s="90" t="str">
        <f>IF(db[[#This Row],[STN K]]="","",IF(db[[#This Row],[STN TG]]="LSN",12,""))</f>
        <v/>
      </c>
      <c r="AB404" s="90" t="str">
        <f>IF(db[[#This Row],[STN TG]]="LSN","PCS","")</f>
        <v/>
      </c>
      <c r="AC404" s="90">
        <f>db[[#This Row],[QTY B]]*IF(db[[#This Row],[QTY TG]]="",1,db[[#This Row],[QTY TG]])*IF(db[[#This Row],[QTY K]]="",1,db[[#This Row],[QTY K]])</f>
        <v>384</v>
      </c>
      <c r="AD404" s="90" t="str">
        <f>IF(db[[#This Row],[STN K]]="",IF(db[[#This Row],[STN TG]]="",db[[#This Row],[STN B]],db[[#This Row],[STN TG]]),db[[#This Row],[STN K]])</f>
        <v>PCS</v>
      </c>
      <c r="AE404" s="90"/>
    </row>
    <row r="405" spans="1:31" ht="16.5" customHeight="1" x14ac:dyDescent="0.25">
      <c r="A405" s="90">
        <f t="shared" si="6"/>
        <v>404</v>
      </c>
      <c r="B405" s="91" t="str">
        <f>LOWER(SUBSTITUTE(SUBSTITUTE(SUBSTITUTE(SUBSTITUTE(SUBSTITUTE(SUBSTITUTE(SUBSTITUTE(SUBSTITUTE(db[[#This Row],[NB BM]]," ",),".",""),"-",""),"(",""),")",""),"/",""),"""",""),"+",""))</f>
        <v>bntaliaa032118a780lucu</v>
      </c>
      <c r="C405" s="91" t="str">
        <f>LOWER(SUBSTITUTE(SUBSTITUTE(SUBSTITUTE(SUBSTITUTE(SUBSTITUTE(SUBSTITUTE(SUBSTITUTE(SUBSTITUTE(SUBSTITUTE(db[[#This Row],[NB NOTA]]," ",),".",""),"-",""),"(",""),")",""),",",""),"/",""),"""",""),"+",""))</f>
        <v>bnltaliaa032118a780lucu</v>
      </c>
      <c r="D405" s="91" t="str">
        <f>LOWER(SUBSTITUTE(SUBSTITUTE(SUBSTITUTE(SUBSTITUTE(SUBSTITUTE(SUBSTITUTE(SUBSTITUTE(SUBSTITUTE(SUBSTITUTE(db[[#This Row],[NB PAJAK]]," ",""),"-",""),"(",""),")",""),".",""),",",""),"/",""),"""",""),"+",""))</f>
        <v/>
      </c>
      <c r="E405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bntaliaa032118a780lucu384pcsuntana</v>
      </c>
      <c r="F405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bnltaliaa032118a780lucu384pcs</v>
      </c>
      <c r="G405" s="9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bnltaliaa032118a780lucuuntana</v>
      </c>
      <c r="H405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bnltaliaa032118a780lucu384pcsuntana</v>
      </c>
      <c r="I405" s="60" t="s">
        <v>6741</v>
      </c>
      <c r="J405" s="60" t="s">
        <v>5664</v>
      </c>
      <c r="K405" s="61"/>
      <c r="L405" s="60" t="s">
        <v>1336</v>
      </c>
      <c r="M405" s="92" t="e">
        <f>IF(db[[#This Row],[NB NOTA_C]]="","",COUNTIF([2]!B_MSK[concat],db[[#This Row],[NB NOTA_C]]))</f>
        <v>#REF!</v>
      </c>
      <c r="N405" s="93" t="s">
        <v>1352</v>
      </c>
      <c r="O405" s="91" t="s">
        <v>3799</v>
      </c>
      <c r="P405" s="60" t="s">
        <v>6063</v>
      </c>
      <c r="Q405" s="91"/>
      <c r="R405" s="91" t="str">
        <f>IF(db[[#This Row],[QTY/ CTN]]="","",SUBSTITUTE(SUBSTITUTE(SUBSTITUTE(db[[#This Row],[QTY/ CTN]]," ","_",2),"(",""),")","")&amp;"_")</f>
        <v>384 PCS_</v>
      </c>
      <c r="S405" s="91">
        <f>IF(db[[#This Row],[H_QTY/ CTN]]="","",SEARCH("_",db[[#This Row],[H_QTY/ CTN]]))</f>
        <v>8</v>
      </c>
      <c r="T405" s="91">
        <f>IF(db[[#This Row],[H_QTY/ CTN]]="","",LEN(db[[#This Row],[H_QTY/ CTN]]))</f>
        <v>8</v>
      </c>
      <c r="U405" s="90" t="str">
        <f>IF(db[[#This Row],[H_QTY/ CTN]]="","",LEFT(db[[#This Row],[H_QTY/ CTN]],db[[#This Row],[H_1]]-1))</f>
        <v>384 PCS</v>
      </c>
      <c r="V405" s="90" t="str">
        <f>IF(NOT(db[[#This Row],[H_1]]=db[[#This Row],[H_2]]),MID(db[[#This Row],[H_QTY/ CTN]],db[[#This Row],[H_1]]+1,db[[#This Row],[H_2]]-db[[#This Row],[H_1]]-1),"")</f>
        <v/>
      </c>
      <c r="W405" s="90" t="str">
        <f>IF(db[[#This Row],[QTY/ CTN B]]="","",LEFT(db[[#This Row],[QTY/ CTN B]],SEARCH(" ",db[[#This Row],[QTY/ CTN B]],1)-1))</f>
        <v>384</v>
      </c>
      <c r="X405" s="90" t="str">
        <f>IF(db[[#This Row],[QTY/ CTN B]]="","",RIGHT(db[[#This Row],[QTY/ CTN B]],LEN(db[[#This Row],[QTY/ CTN B]])-SEARCH(" ",db[[#This Row],[QTY/ CTN B]],1)))</f>
        <v>PCS</v>
      </c>
      <c r="Y405" s="90" t="str">
        <f>IF(db[[#This Row],[QTY/ CTN TG]]="",IF(db[[#This Row],[STN TG]]="","",12),LEFT(db[[#This Row],[QTY/ CTN TG]],SEARCH(" ",db[[#This Row],[QTY/ CTN TG]],1)-1))</f>
        <v/>
      </c>
      <c r="Z405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05" s="90" t="str">
        <f>IF(db[[#This Row],[STN K]]="","",IF(db[[#This Row],[STN TG]]="LSN",12,""))</f>
        <v/>
      </c>
      <c r="AB405" s="90" t="str">
        <f>IF(db[[#This Row],[STN TG]]="LSN","PCS","")</f>
        <v/>
      </c>
      <c r="AC405" s="90">
        <f>db[[#This Row],[QTY B]]*IF(db[[#This Row],[QTY TG]]="",1,db[[#This Row],[QTY TG]])*IF(db[[#This Row],[QTY K]]="",1,db[[#This Row],[QTY K]])</f>
        <v>384</v>
      </c>
      <c r="AD405" s="90" t="str">
        <f>IF(db[[#This Row],[STN K]]="",IF(db[[#This Row],[STN TG]]="",db[[#This Row],[STN B]],db[[#This Row],[STN TG]]),db[[#This Row],[STN K]])</f>
        <v>PCS</v>
      </c>
      <c r="AE405" s="90"/>
    </row>
    <row r="406" spans="1:31" ht="16.5" customHeight="1" x14ac:dyDescent="0.25">
      <c r="A406" s="90">
        <f t="shared" si="6"/>
        <v>405</v>
      </c>
      <c r="B406" s="91" t="str">
        <f>LOWER(SUBSTITUTE(SUBSTITUTE(SUBSTITUTE(SUBSTITUTE(SUBSTITUTE(SUBSTITUTE(SUBSTITUTE(SUBSTITUTE(db[[#This Row],[NB BM]]," ",),".",""),"-",""),"(",""),")",""),"/",""),"""",""),"+",""))</f>
        <v>bntaliaa032119a780universe</v>
      </c>
      <c r="C406" s="91" t="str">
        <f>LOWER(SUBSTITUTE(SUBSTITUTE(SUBSTITUTE(SUBSTITUTE(SUBSTITUTE(SUBSTITUTE(SUBSTITUTE(SUBSTITUTE(SUBSTITUTE(db[[#This Row],[NB NOTA]]," ",),".",""),"-",""),"(",""),")",""),",",""),"/",""),"""",""),"+",""))</f>
        <v>bnltaliaa032119a780universe</v>
      </c>
      <c r="D406" s="91" t="str">
        <f>LOWER(SUBSTITUTE(SUBSTITUTE(SUBSTITUTE(SUBSTITUTE(SUBSTITUTE(SUBSTITUTE(SUBSTITUTE(SUBSTITUTE(SUBSTITUTE(db[[#This Row],[NB PAJAK]]," ",""),"-",""),"(",""),")",""),".",""),",",""),"/",""),"""",""),"+",""))</f>
        <v/>
      </c>
      <c r="E406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bntaliaa032119a780universe384pcsuntana</v>
      </c>
      <c r="F406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bnltaliaa032119a780universe384pcs</v>
      </c>
      <c r="G406" s="9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bnltaliaa032119a780universeuntana</v>
      </c>
      <c r="H406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bnltaliaa032119a780universe384pcsuntana</v>
      </c>
      <c r="I406" s="60" t="s">
        <v>6742</v>
      </c>
      <c r="J406" s="60" t="s">
        <v>5666</v>
      </c>
      <c r="K406" s="61"/>
      <c r="L406" s="60" t="s">
        <v>1336</v>
      </c>
      <c r="M406" s="92" t="e">
        <f>IF(db[[#This Row],[NB NOTA_C]]="","",COUNTIF([2]!B_MSK[concat],db[[#This Row],[NB NOTA_C]]))</f>
        <v>#REF!</v>
      </c>
      <c r="N406" s="93" t="s">
        <v>1352</v>
      </c>
      <c r="O406" s="91" t="s">
        <v>3799</v>
      </c>
      <c r="P406" s="60" t="s">
        <v>6063</v>
      </c>
      <c r="Q406" s="91"/>
      <c r="R406" s="91" t="str">
        <f>IF(db[[#This Row],[QTY/ CTN]]="","",SUBSTITUTE(SUBSTITUTE(SUBSTITUTE(db[[#This Row],[QTY/ CTN]]," ","_",2),"(",""),")","")&amp;"_")</f>
        <v>384 PCS_</v>
      </c>
      <c r="S406" s="91">
        <f>IF(db[[#This Row],[H_QTY/ CTN]]="","",SEARCH("_",db[[#This Row],[H_QTY/ CTN]]))</f>
        <v>8</v>
      </c>
      <c r="T406" s="91">
        <f>IF(db[[#This Row],[H_QTY/ CTN]]="","",LEN(db[[#This Row],[H_QTY/ CTN]]))</f>
        <v>8</v>
      </c>
      <c r="U406" s="90" t="str">
        <f>IF(db[[#This Row],[H_QTY/ CTN]]="","",LEFT(db[[#This Row],[H_QTY/ CTN]],db[[#This Row],[H_1]]-1))</f>
        <v>384 PCS</v>
      </c>
      <c r="V406" s="90" t="str">
        <f>IF(NOT(db[[#This Row],[H_1]]=db[[#This Row],[H_2]]),MID(db[[#This Row],[H_QTY/ CTN]],db[[#This Row],[H_1]]+1,db[[#This Row],[H_2]]-db[[#This Row],[H_1]]-1),"")</f>
        <v/>
      </c>
      <c r="W406" s="90" t="str">
        <f>IF(db[[#This Row],[QTY/ CTN B]]="","",LEFT(db[[#This Row],[QTY/ CTN B]],SEARCH(" ",db[[#This Row],[QTY/ CTN B]],1)-1))</f>
        <v>384</v>
      </c>
      <c r="X406" s="90" t="str">
        <f>IF(db[[#This Row],[QTY/ CTN B]]="","",RIGHT(db[[#This Row],[QTY/ CTN B]],LEN(db[[#This Row],[QTY/ CTN B]])-SEARCH(" ",db[[#This Row],[QTY/ CTN B]],1)))</f>
        <v>PCS</v>
      </c>
      <c r="Y406" s="90" t="str">
        <f>IF(db[[#This Row],[QTY/ CTN TG]]="",IF(db[[#This Row],[STN TG]]="","",12),LEFT(db[[#This Row],[QTY/ CTN TG]],SEARCH(" ",db[[#This Row],[QTY/ CTN TG]],1)-1))</f>
        <v/>
      </c>
      <c r="Z406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06" s="90" t="str">
        <f>IF(db[[#This Row],[STN K]]="","",IF(db[[#This Row],[STN TG]]="LSN",12,""))</f>
        <v/>
      </c>
      <c r="AB406" s="90" t="str">
        <f>IF(db[[#This Row],[STN TG]]="LSN","PCS","")</f>
        <v/>
      </c>
      <c r="AC406" s="90">
        <f>db[[#This Row],[QTY B]]*IF(db[[#This Row],[QTY TG]]="",1,db[[#This Row],[QTY TG]])*IF(db[[#This Row],[QTY K]]="",1,db[[#This Row],[QTY K]])</f>
        <v>384</v>
      </c>
      <c r="AD406" s="90" t="str">
        <f>IF(db[[#This Row],[STN K]]="",IF(db[[#This Row],[STN TG]]="",db[[#This Row],[STN B]],db[[#This Row],[STN TG]]),db[[#This Row],[STN K]])</f>
        <v>PCS</v>
      </c>
      <c r="AE406" s="90"/>
    </row>
    <row r="407" spans="1:31" ht="16.5" customHeight="1" x14ac:dyDescent="0.25">
      <c r="A407" s="90">
        <f t="shared" si="6"/>
        <v>406</v>
      </c>
      <c r="B407" s="91" t="str">
        <f>LOWER(SUBSTITUTE(SUBSTITUTE(SUBSTITUTE(SUBSTITUTE(SUBSTITUTE(SUBSTITUTE(SUBSTITUTE(SUBSTITUTE(db[[#This Row],[NB BM]]," ",),".",""),"-",""),"(",""),")",""),"/",""),"""",""),"+",""))</f>
        <v>bntaliaa032120a780sr</v>
      </c>
      <c r="C407" s="91" t="str">
        <f>LOWER(SUBSTITUTE(SUBSTITUTE(SUBSTITUTE(SUBSTITUTE(SUBSTITUTE(SUBSTITUTE(SUBSTITUTE(SUBSTITUTE(SUBSTITUTE(db[[#This Row],[NB NOTA]]," ",),".",""),"-",""),"(",""),")",""),",",""),"/",""),"""",""),"+",""))</f>
        <v>bnltaliaa032120a780sr</v>
      </c>
      <c r="D407" s="91" t="str">
        <f>LOWER(SUBSTITUTE(SUBSTITUTE(SUBSTITUTE(SUBSTITUTE(SUBSTITUTE(SUBSTITUTE(SUBSTITUTE(SUBSTITUTE(SUBSTITUTE(db[[#This Row],[NB PAJAK]]," ",""),"-",""),"(",""),")",""),".",""),",",""),"/",""),"""",""),"+",""))</f>
        <v/>
      </c>
      <c r="E407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bntaliaa032120a780sr384pcsuntana</v>
      </c>
      <c r="F407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bnltaliaa032120a780sr384pcs</v>
      </c>
      <c r="G407" s="91" t="str">
        <f>db[[#This Row],[NB NOTA_C]]&amp;LOWER(SUBSTITUTE(SUBSTITUTE(SUBSTITUTE(SUBSTITUTE(SUBSTITUTE(SUBSTITUTE(SUBSTITUTE(SUBSTITUTE(SUBSTITUTE(db[[#This Row],[FAKTUR]]," ",),".",""),"-",""),"(",""),")",""),",",""),"/",""),"""",""),"+",""))</f>
        <v>bnltaliaa032120a780sruntana</v>
      </c>
      <c r="H407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bnltaliaa032120a780sr384pcsuntana</v>
      </c>
      <c r="I407" s="60" t="s">
        <v>6743</v>
      </c>
      <c r="J407" s="60" t="s">
        <v>5665</v>
      </c>
      <c r="K407" s="61"/>
      <c r="L407" s="60" t="s">
        <v>1336</v>
      </c>
      <c r="M407" s="92" t="e">
        <f>IF(db[[#This Row],[NB NOTA_C]]="","",COUNTIF([2]!B_MSK[concat],db[[#This Row],[NB NOTA_C]]))</f>
        <v>#REF!</v>
      </c>
      <c r="N407" s="93" t="s">
        <v>1352</v>
      </c>
      <c r="O407" s="91" t="s">
        <v>3799</v>
      </c>
      <c r="P407" s="60" t="s">
        <v>6063</v>
      </c>
      <c r="Q407" s="91"/>
      <c r="R407" s="91" t="str">
        <f>IF(db[[#This Row],[QTY/ CTN]]="","",SUBSTITUTE(SUBSTITUTE(SUBSTITUTE(db[[#This Row],[QTY/ CTN]]," ","_",2),"(",""),")","")&amp;"_")</f>
        <v>384 PCS_</v>
      </c>
      <c r="S407" s="91">
        <f>IF(db[[#This Row],[H_QTY/ CTN]]="","",SEARCH("_",db[[#This Row],[H_QTY/ CTN]]))</f>
        <v>8</v>
      </c>
      <c r="T407" s="91">
        <f>IF(db[[#This Row],[H_QTY/ CTN]]="","",LEN(db[[#This Row],[H_QTY/ CTN]]))</f>
        <v>8</v>
      </c>
      <c r="U407" s="90" t="str">
        <f>IF(db[[#This Row],[H_QTY/ CTN]]="","",LEFT(db[[#This Row],[H_QTY/ CTN]],db[[#This Row],[H_1]]-1))</f>
        <v>384 PCS</v>
      </c>
      <c r="V407" s="90" t="str">
        <f>IF(NOT(db[[#This Row],[H_1]]=db[[#This Row],[H_2]]),MID(db[[#This Row],[H_QTY/ CTN]],db[[#This Row],[H_1]]+1,db[[#This Row],[H_2]]-db[[#This Row],[H_1]]-1),"")</f>
        <v/>
      </c>
      <c r="W407" s="90" t="str">
        <f>IF(db[[#This Row],[QTY/ CTN B]]="","",LEFT(db[[#This Row],[QTY/ CTN B]],SEARCH(" ",db[[#This Row],[QTY/ CTN B]],1)-1))</f>
        <v>384</v>
      </c>
      <c r="X407" s="90" t="str">
        <f>IF(db[[#This Row],[QTY/ CTN B]]="","",RIGHT(db[[#This Row],[QTY/ CTN B]],LEN(db[[#This Row],[QTY/ CTN B]])-SEARCH(" ",db[[#This Row],[QTY/ CTN B]],1)))</f>
        <v>PCS</v>
      </c>
      <c r="Y407" s="90" t="str">
        <f>IF(db[[#This Row],[QTY/ CTN TG]]="",IF(db[[#This Row],[STN TG]]="","",12),LEFT(db[[#This Row],[QTY/ CTN TG]],SEARCH(" ",db[[#This Row],[QTY/ CTN TG]],1)-1))</f>
        <v/>
      </c>
      <c r="Z407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07" s="90" t="str">
        <f>IF(db[[#This Row],[STN K]]="","",IF(db[[#This Row],[STN TG]]="LSN",12,""))</f>
        <v/>
      </c>
      <c r="AB407" s="90" t="str">
        <f>IF(db[[#This Row],[STN TG]]="LSN","PCS","")</f>
        <v/>
      </c>
      <c r="AC407" s="90">
        <f>db[[#This Row],[QTY B]]*IF(db[[#This Row],[QTY TG]]="",1,db[[#This Row],[QTY TG]])*IF(db[[#This Row],[QTY K]]="",1,db[[#This Row],[QTY K]])</f>
        <v>384</v>
      </c>
      <c r="AD407" s="90" t="str">
        <f>IF(db[[#This Row],[STN K]]="",IF(db[[#This Row],[STN TG]]="",db[[#This Row],[STN B]],db[[#This Row],[STN TG]]),db[[#This Row],[STN K]])</f>
        <v>PCS</v>
      </c>
      <c r="AE407" s="90"/>
    </row>
    <row r="408" spans="1:31" ht="16.5" customHeight="1" x14ac:dyDescent="0.25">
      <c r="A408" s="40">
        <f t="shared" si="6"/>
        <v>407</v>
      </c>
      <c r="B408" s="5" t="str">
        <f>LOWER(SUBSTITUTE(SUBSTITUTE(SUBSTITUTE(SUBSTITUTE(SUBSTITUTE(SUBSTITUTE(SUBSTITUTE(SUBSTITUTE(db[[#This Row],[NB BM]]," ",),".",""),"-",""),"(",""),")",""),"/",""),"""",""),"+",""))</f>
        <v>bnotexb72k13571352</v>
      </c>
      <c r="C408" s="5" t="str">
        <f>LOWER(SUBSTITUTE(SUBSTITUTE(SUBSTITUTE(SUBSTITUTE(SUBSTITUTE(SUBSTITUTE(SUBSTITUTE(SUBSTITUTE(SUBSTITUTE(db[[#This Row],[NB NOTA]]," ",),".",""),"-",""),"(",""),")",""),",",""),"/",""),"""",""),"+",""))</f>
        <v>bnsxb72k13571352</v>
      </c>
      <c r="D408" s="5" t="str">
        <f>LOWER(SUBSTITUTE(SUBSTITUTE(SUBSTITUTE(SUBSTITUTE(SUBSTITUTE(SUBSTITUTE(SUBSTITUTE(SUBSTITUTE(SUBSTITUTE(db[[#This Row],[NB PAJAK]]," ",""),"-",""),"(",""),")",""),".",""),",",""),"/",""),"""",""),"+",""))</f>
        <v/>
      </c>
      <c r="E40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bnotexb72k13571352150pcsuntana</v>
      </c>
      <c r="F40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bnsxb72k13571352150pcs</v>
      </c>
      <c r="G408" s="5" t="str">
        <f>db[[#This Row],[NB NOTA_C]]&amp;LOWER(SUBSTITUTE(SUBSTITUTE(SUBSTITUTE(SUBSTITUTE(SUBSTITUTE(SUBSTITUTE(SUBSTITUTE(SUBSTITUTE(SUBSTITUTE(db[[#This Row],[FAKTUR]]," ",),".",""),"-",""),"(",""),")",""),",",""),"/",""),"""",""),"+",""))</f>
        <v>bnsxb72k13571352untana</v>
      </c>
      <c r="H40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bnsxb72k13571352150pcsuntana</v>
      </c>
      <c r="I408" s="2" t="s">
        <v>7284</v>
      </c>
      <c r="J408" s="2" t="s">
        <v>7275</v>
      </c>
      <c r="K408" s="14"/>
      <c r="L408" s="2" t="s">
        <v>1336</v>
      </c>
      <c r="M408" s="33" t="e">
        <f>IF(db[[#This Row],[NB NOTA_C]]="","",COUNTIF([2]!B_MSK[concat],db[[#This Row],[NB NOTA_C]]))</f>
        <v>#REF!</v>
      </c>
      <c r="N408" s="9" t="s">
        <v>1352</v>
      </c>
      <c r="O408" s="5" t="s">
        <v>1492</v>
      </c>
      <c r="P408" s="2" t="s">
        <v>2416</v>
      </c>
      <c r="Q408" s="5"/>
      <c r="R408" s="5" t="str">
        <f>IF(db[[#This Row],[QTY/ CTN]]="","",SUBSTITUTE(SUBSTITUTE(SUBSTITUTE(db[[#This Row],[QTY/ CTN]]," ","_",2),"(",""),")","")&amp;"_")</f>
        <v>150 PCS_</v>
      </c>
      <c r="S408" s="5">
        <f>IF(db[[#This Row],[H_QTY/ CTN]]="","",SEARCH("_",db[[#This Row],[H_QTY/ CTN]]))</f>
        <v>8</v>
      </c>
      <c r="T408" s="5">
        <f>IF(db[[#This Row],[H_QTY/ CTN]]="","",LEN(db[[#This Row],[H_QTY/ CTN]]))</f>
        <v>8</v>
      </c>
      <c r="U408" s="40" t="str">
        <f>IF(db[[#This Row],[H_QTY/ CTN]]="","",LEFT(db[[#This Row],[H_QTY/ CTN]],db[[#This Row],[H_1]]-1))</f>
        <v>150 PCS</v>
      </c>
      <c r="V408" s="40" t="str">
        <f>IF(NOT(db[[#This Row],[H_1]]=db[[#This Row],[H_2]]),MID(db[[#This Row],[H_QTY/ CTN]],db[[#This Row],[H_1]]+1,db[[#This Row],[H_2]]-db[[#This Row],[H_1]]-1),"")</f>
        <v/>
      </c>
      <c r="W408" s="40" t="str">
        <f>IF(db[[#This Row],[QTY/ CTN B]]="","",LEFT(db[[#This Row],[QTY/ CTN B]],SEARCH(" ",db[[#This Row],[QTY/ CTN B]],1)-1))</f>
        <v>150</v>
      </c>
      <c r="X408" s="40" t="str">
        <f>IF(db[[#This Row],[QTY/ CTN B]]="","",RIGHT(db[[#This Row],[QTY/ CTN B]],LEN(db[[#This Row],[QTY/ CTN B]])-SEARCH(" ",db[[#This Row],[QTY/ CTN B]],1)))</f>
        <v>PCS</v>
      </c>
      <c r="Y408" s="40" t="str">
        <f>IF(db[[#This Row],[QTY/ CTN TG]]="",IF(db[[#This Row],[STN TG]]="","",12),LEFT(db[[#This Row],[QTY/ CTN TG]],SEARCH(" ",db[[#This Row],[QTY/ CTN TG]],1)-1))</f>
        <v/>
      </c>
      <c r="Z4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08" s="40" t="str">
        <f>IF(db[[#This Row],[STN K]]="","",IF(db[[#This Row],[STN TG]]="LSN",12,""))</f>
        <v/>
      </c>
      <c r="AB408" s="40" t="str">
        <f>IF(db[[#This Row],[STN TG]]="LSN","PCS","")</f>
        <v/>
      </c>
      <c r="AC408" s="40">
        <f>db[[#This Row],[QTY B]]*IF(db[[#This Row],[QTY TG]]="",1,db[[#This Row],[QTY TG]])*IF(db[[#This Row],[QTY K]]="",1,db[[#This Row],[QTY K]])</f>
        <v>150</v>
      </c>
      <c r="AD408" s="40" t="str">
        <f>IF(db[[#This Row],[STN K]]="",IF(db[[#This Row],[STN TG]]="",db[[#This Row],[STN B]],db[[#This Row],[STN TG]]),db[[#This Row],[STN K]])</f>
        <v>PCS</v>
      </c>
      <c r="AE408" s="40"/>
    </row>
    <row r="409" spans="1:31" ht="16.5" customHeight="1" x14ac:dyDescent="0.25">
      <c r="A409" s="78">
        <f t="shared" si="6"/>
        <v>408</v>
      </c>
      <c r="B409" s="79" t="str">
        <f>LOWER(SUBSTITUTE(SUBSTITUTE(SUBSTITUTE(SUBSTITUTE(SUBSTITUTE(SUBSTITUTE(SUBSTITUTE(SUBSTITUTE(db[[#This Row],[NB BM]]," ",),".",""),"-",""),"(",""),")",""),"/",""),"""",""),"+",""))</f>
        <v>bolateniswerkon</v>
      </c>
      <c r="C409" s="79" t="str">
        <f>LOWER(SUBSTITUTE(SUBSTITUTE(SUBSTITUTE(SUBSTITUTE(SUBSTITUTE(SUBSTITUTE(SUBSTITUTE(SUBSTITUTE(SUBSTITUTE(db[[#This Row],[NB NOTA]]," ",),".",""),"-",""),"(",""),")",""),",",""),"/",""),"""",""),"+",""))</f>
        <v>bolateniswerkon</v>
      </c>
      <c r="D409" s="79" t="str">
        <f>LOWER(SUBSTITUTE(SUBSTITUTE(SUBSTITUTE(SUBSTITUTE(SUBSTITUTE(SUBSTITUTE(SUBSTITUTE(SUBSTITUTE(SUBSTITUTE(db[[#This Row],[NB PAJAK]]," ",""),"-",""),"(",""),")",""),".",""),",",""),"/",""),"""",""),"+",""))</f>
        <v/>
      </c>
      <c r="E409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bolateniswerkon20lsnuntana</v>
      </c>
      <c r="F409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bolateniswerkon20lsn</v>
      </c>
      <c r="G409" s="79" t="str">
        <f>db[[#This Row],[NB NOTA_C]]&amp;LOWER(SUBSTITUTE(SUBSTITUTE(SUBSTITUTE(SUBSTITUTE(SUBSTITUTE(SUBSTITUTE(SUBSTITUTE(SUBSTITUTE(SUBSTITUTE(db[[#This Row],[FAKTUR]]," ",),".",""),"-",""),"(",""),")",""),",",""),"/",""),"""",""),"+",""))</f>
        <v>bolateniswerkonuntana</v>
      </c>
      <c r="H409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bolateniswerkon20lsnuntana</v>
      </c>
      <c r="I409" s="70" t="s">
        <v>7076</v>
      </c>
      <c r="J409" s="70" t="s">
        <v>7073</v>
      </c>
      <c r="K409" s="71"/>
      <c r="L409" s="70" t="s">
        <v>1336</v>
      </c>
      <c r="M409" s="80" t="e">
        <f>IF(db[[#This Row],[NB NOTA_C]]="","",COUNTIF([2]!B_MSK[concat],db[[#This Row],[NB NOTA_C]]))</f>
        <v>#REF!</v>
      </c>
      <c r="N409" s="81" t="s">
        <v>7077</v>
      </c>
      <c r="O409" s="79" t="s">
        <v>1428</v>
      </c>
      <c r="P409" s="70" t="s">
        <v>2422</v>
      </c>
      <c r="Q409" s="79"/>
      <c r="R409" s="79" t="str">
        <f>IF(db[[#This Row],[QTY/ CTN]]="","",SUBSTITUTE(SUBSTITUTE(SUBSTITUTE(db[[#This Row],[QTY/ CTN]]," ","_",2),"(",""),")","")&amp;"_")</f>
        <v>20 LSN_</v>
      </c>
      <c r="S409" s="79">
        <f>IF(db[[#This Row],[H_QTY/ CTN]]="","",SEARCH("_",db[[#This Row],[H_QTY/ CTN]]))</f>
        <v>7</v>
      </c>
      <c r="T409" s="79">
        <f>IF(db[[#This Row],[H_QTY/ CTN]]="","",LEN(db[[#This Row],[H_QTY/ CTN]]))</f>
        <v>7</v>
      </c>
      <c r="U409" s="78" t="str">
        <f>IF(db[[#This Row],[H_QTY/ CTN]]="","",LEFT(db[[#This Row],[H_QTY/ CTN]],db[[#This Row],[H_1]]-1))</f>
        <v>20 LSN</v>
      </c>
      <c r="V409" s="78" t="str">
        <f>IF(NOT(db[[#This Row],[H_1]]=db[[#This Row],[H_2]]),MID(db[[#This Row],[H_QTY/ CTN]],db[[#This Row],[H_1]]+1,db[[#This Row],[H_2]]-db[[#This Row],[H_1]]-1),"")</f>
        <v/>
      </c>
      <c r="W409" s="78" t="str">
        <f>IF(db[[#This Row],[QTY/ CTN B]]="","",LEFT(db[[#This Row],[QTY/ CTN B]],SEARCH(" ",db[[#This Row],[QTY/ CTN B]],1)-1))</f>
        <v>20</v>
      </c>
      <c r="X409" s="78" t="str">
        <f>IF(db[[#This Row],[QTY/ CTN B]]="","",RIGHT(db[[#This Row],[QTY/ CTN B]],LEN(db[[#This Row],[QTY/ CTN B]])-SEARCH(" ",db[[#This Row],[QTY/ CTN B]],1)))</f>
        <v>LSN</v>
      </c>
      <c r="Y409" s="78">
        <f>IF(db[[#This Row],[QTY/ CTN TG]]="",IF(db[[#This Row],[STN TG]]="","",12),LEFT(db[[#This Row],[QTY/ CTN TG]],SEARCH(" ",db[[#This Row],[QTY/ CTN TG]],1)-1))</f>
        <v>12</v>
      </c>
      <c r="Z409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09" s="78" t="str">
        <f>IF(db[[#This Row],[STN K]]="","",IF(db[[#This Row],[STN TG]]="LSN",12,""))</f>
        <v/>
      </c>
      <c r="AB409" s="78" t="str">
        <f>IF(db[[#This Row],[STN TG]]="LSN","PCS","")</f>
        <v/>
      </c>
      <c r="AC409" s="78">
        <f>db[[#This Row],[QTY B]]*IF(db[[#This Row],[QTY TG]]="",1,db[[#This Row],[QTY TG]])*IF(db[[#This Row],[QTY K]]="",1,db[[#This Row],[QTY K]])</f>
        <v>240</v>
      </c>
      <c r="AD409" s="78" t="str">
        <f>IF(db[[#This Row],[STN K]]="",IF(db[[#This Row],[STN TG]]="",db[[#This Row],[STN B]],db[[#This Row],[STN TG]]),db[[#This Row],[STN K]])</f>
        <v>PCS</v>
      </c>
      <c r="AE409" s="78"/>
    </row>
    <row r="410" spans="1:31" x14ac:dyDescent="0.25">
      <c r="A410" s="40">
        <f t="shared" si="6"/>
        <v>409</v>
      </c>
      <c r="B410" s="82" t="str">
        <f>LOWER(SUBSTITUTE(SUBSTITUTE(SUBSTITUTE(SUBSTITUTE(SUBSTITUTE(SUBSTITUTE(SUBSTITUTE(SUBSTITUTE(db[[#This Row],[NB BM]]," ",),".",""),"-",""),"(",""),")",""),"/",""),"""",""),"+",""))</f>
        <v>bpgelzuixuahitam1020</v>
      </c>
      <c r="C410" s="82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D410" s="82" t="str">
        <f>LOWER(SUBSTITUTE(SUBSTITUTE(SUBSTITUTE(SUBSTITUTE(SUBSTITUTE(SUBSTITUTE(SUBSTITUTE(SUBSTITUTE(SUBSTITUTE(db[[#This Row],[NB PAJAK]]," ",""),"-",""),"(",""),")",""),".",""),",",""),"/",""),"""",""),"+",""))</f>
        <v/>
      </c>
      <c r="E410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bpgelzuixuahitam1020192lsnuntana</v>
      </c>
      <c r="F410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bolpointgelzuixuahitam1020192lsn</v>
      </c>
      <c r="G410" s="82" t="str">
        <f>db[[#This Row],[NB NOTA_C]]&amp;LOWER(SUBSTITUTE(SUBSTITUTE(SUBSTITUTE(SUBSTITUTE(SUBSTITUTE(SUBSTITUTE(SUBSTITUTE(SUBSTITUTE(SUBSTITUTE(db[[#This Row],[FAKTUR]]," ",),".",""),"-",""),"(",""),")",""),",",""),"/",""),"""",""),"+",""))</f>
        <v>bolpointgelzuixuahitam1020untana</v>
      </c>
      <c r="H410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bolpointgelzuixuahitam1020192lsnuntana</v>
      </c>
      <c r="I410" s="7" t="s">
        <v>3467</v>
      </c>
      <c r="J410" s="7" t="s">
        <v>3466</v>
      </c>
      <c r="K410" s="15"/>
      <c r="L410" s="2" t="s">
        <v>1336</v>
      </c>
      <c r="M410" s="83" t="e">
        <f>IF(db[[#This Row],[NB NOTA_C]]="","",COUNTIF([2]!B_MSK[concat],db[[#This Row],[NB NOTA_C]]))</f>
        <v>#REF!</v>
      </c>
      <c r="N410" s="84" t="s">
        <v>3468</v>
      </c>
      <c r="O410" s="82" t="s">
        <v>1853</v>
      </c>
      <c r="P410" s="7" t="s">
        <v>2443</v>
      </c>
      <c r="Q410" s="82"/>
      <c r="R410" s="82" t="str">
        <f>IF(db[[#This Row],[QTY/ CTN]]="","",SUBSTITUTE(SUBSTITUTE(SUBSTITUTE(db[[#This Row],[QTY/ CTN]]," ","_",2),"(",""),")","")&amp;"_")</f>
        <v>192 LSN_</v>
      </c>
      <c r="S410" s="82">
        <f>IF(db[[#This Row],[H_QTY/ CTN]]="","",SEARCH("_",db[[#This Row],[H_QTY/ CTN]]))</f>
        <v>8</v>
      </c>
      <c r="T410" s="82">
        <f>IF(db[[#This Row],[H_QTY/ CTN]]="","",LEN(db[[#This Row],[H_QTY/ CTN]]))</f>
        <v>8</v>
      </c>
      <c r="U410" s="85" t="str">
        <f>IF(db[[#This Row],[H_QTY/ CTN]]="","",LEFT(db[[#This Row],[H_QTY/ CTN]],db[[#This Row],[H_1]]-1))</f>
        <v>192 LSN</v>
      </c>
      <c r="V410" s="85" t="str">
        <f>IF(NOT(db[[#This Row],[H_1]]=db[[#This Row],[H_2]]),MID(db[[#This Row],[H_QTY/ CTN]],db[[#This Row],[H_1]]+1,db[[#This Row],[H_2]]-db[[#This Row],[H_1]]-1),"")</f>
        <v/>
      </c>
      <c r="W410" s="40" t="str">
        <f>IF(db[[#This Row],[QTY/ CTN B]]="","",LEFT(db[[#This Row],[QTY/ CTN B]],SEARCH(" ",db[[#This Row],[QTY/ CTN B]],1)-1))</f>
        <v>192</v>
      </c>
      <c r="X410" s="40" t="str">
        <f>IF(db[[#This Row],[QTY/ CTN B]]="","",RIGHT(db[[#This Row],[QTY/ CTN B]],LEN(db[[#This Row],[QTY/ CTN B]])-SEARCH(" ",db[[#This Row],[QTY/ CTN B]],1)))</f>
        <v>LSN</v>
      </c>
      <c r="Y410" s="40">
        <f>IF(db[[#This Row],[QTY/ CTN TG]]="",IF(db[[#This Row],[STN TG]]="","",12),LEFT(db[[#This Row],[QTY/ CTN TG]],SEARCH(" ",db[[#This Row],[QTY/ CTN TG]],1)-1))</f>
        <v>12</v>
      </c>
      <c r="Z4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10" s="40" t="str">
        <f>IF(db[[#This Row],[STN K]]="","",IF(db[[#This Row],[STN TG]]="LSN",12,""))</f>
        <v/>
      </c>
      <c r="AB410" s="40" t="str">
        <f>IF(db[[#This Row],[STN TG]]="LSN","PCS","")</f>
        <v/>
      </c>
      <c r="AC410" s="40">
        <f>db[[#This Row],[QTY B]]*IF(db[[#This Row],[QTY TG]]="",1,db[[#This Row],[QTY TG]])*IF(db[[#This Row],[QTY K]]="",1,db[[#This Row],[QTY K]])</f>
        <v>2304</v>
      </c>
      <c r="AD410" s="40" t="str">
        <f>IF(db[[#This Row],[STN K]]="",IF(db[[#This Row],[STN TG]]="",db[[#This Row],[STN B]],db[[#This Row],[STN TG]]),db[[#This Row],[STN K]])</f>
        <v>PCS</v>
      </c>
      <c r="AE410" s="40"/>
    </row>
    <row r="411" spans="1:31" ht="16.5" customHeight="1" x14ac:dyDescent="0.25">
      <c r="A411" s="40">
        <f t="shared" si="6"/>
        <v>410</v>
      </c>
      <c r="B411" s="5" t="str">
        <f>LOWER(SUBSTITUTE(SUBSTITUTE(SUBSTITUTE(SUBSTITUTE(SUBSTITUTE(SUBSTITUTE(SUBSTITUTE(SUBSTITUTE(db[[#This Row],[NB BM]]," ",),".",""),"-",""),"(",""),")",""),"/",""),"""",""),"+",""))</f>
        <v>bpgelzuixuahitam</v>
      </c>
      <c r="C411" s="5" t="str">
        <f>LOWER(SUBSTITUTE(SUBSTITUTE(SUBSTITUTE(SUBSTITUTE(SUBSTITUTE(SUBSTITUTE(SUBSTITUTE(SUBSTITUTE(SUBSTITUTE(db[[#This Row],[NB NOTA]]," ",),".",""),"-",""),"(",""),")",""),",",""),"/",""),"""",""),"+",""))</f>
        <v>bolpointgelzuixuahitamn</v>
      </c>
      <c r="D411" s="5" t="str">
        <f>LOWER(SUBSTITUTE(SUBSTITUTE(SUBSTITUTE(SUBSTITUTE(SUBSTITUTE(SUBSTITUTE(SUBSTITUTE(SUBSTITUTE(SUBSTITUTE(db[[#This Row],[NB PAJAK]]," ",""),"-",""),"(",""),")",""),".",""),",",""),"/",""),"""",""),"+",""))</f>
        <v/>
      </c>
      <c r="E41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bpgelzuixuahitam192lsnuntana</v>
      </c>
      <c r="F41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bolpointgelzuixuahitamn192lsn</v>
      </c>
      <c r="G411" s="5" t="str">
        <f>db[[#This Row],[NB NOTA_C]]&amp;LOWER(SUBSTITUTE(SUBSTITUTE(SUBSTITUTE(SUBSTITUTE(SUBSTITUTE(SUBSTITUTE(SUBSTITUTE(SUBSTITUTE(SUBSTITUTE(db[[#This Row],[FAKTUR]]," ",),".",""),"-",""),"(",""),")",""),",",""),"/",""),"""",""),"+",""))</f>
        <v>bolpointgelzuixuahitamnuntana</v>
      </c>
      <c r="H41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bolpointgelzuixuahitamn192lsnuntana</v>
      </c>
      <c r="I411" s="2" t="s">
        <v>4853</v>
      </c>
      <c r="J411" s="2" t="s">
        <v>4817</v>
      </c>
      <c r="K411" s="14"/>
      <c r="L411" s="2" t="s">
        <v>1336</v>
      </c>
      <c r="M411" s="33" t="e">
        <f>IF(db[[#This Row],[NB NOTA_C]]="","",COUNTIF([2]!B_MSK[concat],db[[#This Row],[NB NOTA_C]]))</f>
        <v>#REF!</v>
      </c>
      <c r="N411" s="9" t="s">
        <v>2409</v>
      </c>
      <c r="O411" s="5" t="s">
        <v>1853</v>
      </c>
      <c r="P411" s="2" t="s">
        <v>2443</v>
      </c>
      <c r="Q411" s="5"/>
      <c r="R411" s="5" t="str">
        <f>IF(db[[#This Row],[QTY/ CTN]]="","",SUBSTITUTE(SUBSTITUTE(SUBSTITUTE(db[[#This Row],[QTY/ CTN]]," ","_",2),"(",""),")","")&amp;"_")</f>
        <v>192 LSN_</v>
      </c>
      <c r="S411" s="5">
        <f>IF(db[[#This Row],[H_QTY/ CTN]]="","",SEARCH("_",db[[#This Row],[H_QTY/ CTN]]))</f>
        <v>8</v>
      </c>
      <c r="T411" s="5">
        <f>IF(db[[#This Row],[H_QTY/ CTN]]="","",LEN(db[[#This Row],[H_QTY/ CTN]]))</f>
        <v>8</v>
      </c>
      <c r="U411" s="40" t="str">
        <f>IF(db[[#This Row],[H_QTY/ CTN]]="","",LEFT(db[[#This Row],[H_QTY/ CTN]],db[[#This Row],[H_1]]-1))</f>
        <v>192 LSN</v>
      </c>
      <c r="V411" s="40" t="str">
        <f>IF(NOT(db[[#This Row],[H_1]]=db[[#This Row],[H_2]]),MID(db[[#This Row],[H_QTY/ CTN]],db[[#This Row],[H_1]]+1,db[[#This Row],[H_2]]-db[[#This Row],[H_1]]-1),"")</f>
        <v/>
      </c>
      <c r="W411" s="40" t="str">
        <f>IF(db[[#This Row],[QTY/ CTN B]]="","",LEFT(db[[#This Row],[QTY/ CTN B]],SEARCH(" ",db[[#This Row],[QTY/ CTN B]],1)-1))</f>
        <v>192</v>
      </c>
      <c r="X411" s="40" t="str">
        <f>IF(db[[#This Row],[QTY/ CTN B]]="","",RIGHT(db[[#This Row],[QTY/ CTN B]],LEN(db[[#This Row],[QTY/ CTN B]])-SEARCH(" ",db[[#This Row],[QTY/ CTN B]],1)))</f>
        <v>LSN</v>
      </c>
      <c r="Y411" s="40">
        <f>IF(db[[#This Row],[QTY/ CTN TG]]="",IF(db[[#This Row],[STN TG]]="","",12),LEFT(db[[#This Row],[QTY/ CTN TG]],SEARCH(" ",db[[#This Row],[QTY/ CTN TG]],1)-1))</f>
        <v>12</v>
      </c>
      <c r="Z4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11" s="40" t="str">
        <f>IF(db[[#This Row],[STN K]]="","",IF(db[[#This Row],[STN TG]]="LSN",12,""))</f>
        <v/>
      </c>
      <c r="AB411" s="40" t="str">
        <f>IF(db[[#This Row],[STN TG]]="LSN","PCS","")</f>
        <v/>
      </c>
      <c r="AC411" s="40">
        <f>db[[#This Row],[QTY B]]*IF(db[[#This Row],[QTY TG]]="",1,db[[#This Row],[QTY TG]])*IF(db[[#This Row],[QTY K]]="",1,db[[#This Row],[QTY K]])</f>
        <v>2304</v>
      </c>
      <c r="AD411" s="40" t="str">
        <f>IF(db[[#This Row],[STN K]]="",IF(db[[#This Row],[STN TG]]="",db[[#This Row],[STN B]],db[[#This Row],[STN TG]]),db[[#This Row],[STN K]])</f>
        <v>PCS</v>
      </c>
      <c r="AE411" s="40"/>
    </row>
    <row r="412" spans="1:31" ht="16.5" customHeight="1" x14ac:dyDescent="0.25">
      <c r="A412" s="40">
        <f t="shared" si="6"/>
        <v>411</v>
      </c>
      <c r="B412" s="94" t="str">
        <f>LOWER(SUBSTITUTE(SUBSTITUTE(SUBSTITUTE(SUBSTITUTE(SUBSTITUTE(SUBSTITUTE(SUBSTITUTE(SUBSTITUTE(db[[#This Row],[NB BM]]," ",),".",""),"-",""),"(",""),")",""),"/",""),"""",""),"+",""))</f>
        <v>bookend3521lucky</v>
      </c>
      <c r="C412" s="94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D412" s="94" t="str">
        <f>LOWER(SUBSTITUTE(SUBSTITUTE(SUBSTITUTE(SUBSTITUTE(SUBSTITUTE(SUBSTITUTE(SUBSTITUTE(SUBSTITUTE(SUBSTITUTE(db[[#This Row],[NB PAJAK]]," ",""),"-",""),"(",""),")",""),".",""),",",""),"/",""),"""",""),"+",""))</f>
        <v/>
      </c>
      <c r="E412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bookend3521lucky60boxuntana</v>
      </c>
      <c r="F412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bookend3521lucky60box</v>
      </c>
      <c r="G412" s="94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bookend3521luckyuntana</v>
      </c>
      <c r="H412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bookend3521lucky60boxuntana</v>
      </c>
      <c r="I412" s="6" t="s">
        <v>3838</v>
      </c>
      <c r="J412" s="6" t="s">
        <v>3821</v>
      </c>
      <c r="K412" s="14"/>
      <c r="L412" s="2" t="s">
        <v>1336</v>
      </c>
      <c r="M412" s="33" t="e">
        <f>IF(db[[#This Row],[NB NOTA_C]]="","",COUNTIF([2]!B_MSK[concat],db[[#This Row],[NB NOTA_C]]))</f>
        <v>#REF!</v>
      </c>
      <c r="N412" s="9" t="s">
        <v>2729</v>
      </c>
      <c r="O412" s="5" t="s">
        <v>3849</v>
      </c>
      <c r="P412" s="2" t="s">
        <v>2422</v>
      </c>
      <c r="Q412" s="5"/>
      <c r="R412" s="5" t="str">
        <f>IF(db[[#This Row],[QTY/ CTN]]="","",SUBSTITUTE(SUBSTITUTE(SUBSTITUTE(db[[#This Row],[QTY/ CTN]]," ","_",2),"(",""),")","")&amp;"_")</f>
        <v>60 BOX_</v>
      </c>
      <c r="S412" s="5">
        <f>IF(db[[#This Row],[H_QTY/ CTN]]="","",SEARCH("_",db[[#This Row],[H_QTY/ CTN]]))</f>
        <v>7</v>
      </c>
      <c r="T412" s="5">
        <f>IF(db[[#This Row],[H_QTY/ CTN]]="","",LEN(db[[#This Row],[H_QTY/ CTN]]))</f>
        <v>7</v>
      </c>
      <c r="U412" s="40" t="str">
        <f>IF(db[[#This Row],[H_QTY/ CTN]]="","",LEFT(db[[#This Row],[H_QTY/ CTN]],db[[#This Row],[H_1]]-1))</f>
        <v>60 BOX</v>
      </c>
      <c r="V412" s="40" t="str">
        <f>IF(NOT(db[[#This Row],[H_1]]=db[[#This Row],[H_2]]),MID(db[[#This Row],[H_QTY/ CTN]],db[[#This Row],[H_1]]+1,db[[#This Row],[H_2]]-db[[#This Row],[H_1]]-1),"")</f>
        <v/>
      </c>
      <c r="W412" s="40" t="str">
        <f>IF(db[[#This Row],[QTY/ CTN B]]="","",LEFT(db[[#This Row],[QTY/ CTN B]],SEARCH(" ",db[[#This Row],[QTY/ CTN B]],1)-1))</f>
        <v>60</v>
      </c>
      <c r="X412" s="40" t="str">
        <f>IF(db[[#This Row],[QTY/ CTN B]]="","",RIGHT(db[[#This Row],[QTY/ CTN B]],LEN(db[[#This Row],[QTY/ CTN B]])-SEARCH(" ",db[[#This Row],[QTY/ CTN B]],1)))</f>
        <v>BOX</v>
      </c>
      <c r="Y412" s="40" t="str">
        <f>IF(db[[#This Row],[QTY/ CTN TG]]="",IF(db[[#This Row],[STN TG]]="","",12),LEFT(db[[#This Row],[QTY/ CTN TG]],SEARCH(" ",db[[#This Row],[QTY/ CTN TG]],1)-1))</f>
        <v/>
      </c>
      <c r="Z4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12" s="40" t="str">
        <f>IF(db[[#This Row],[STN K]]="","",IF(db[[#This Row],[STN TG]]="LSN",12,""))</f>
        <v/>
      </c>
      <c r="AB412" s="40" t="str">
        <f>IF(db[[#This Row],[STN TG]]="LSN","PCS","")</f>
        <v/>
      </c>
      <c r="AC412" s="40">
        <f>db[[#This Row],[QTY B]]*IF(db[[#This Row],[QTY TG]]="",1,db[[#This Row],[QTY TG]])*IF(db[[#This Row],[QTY K]]="",1,db[[#This Row],[QTY K]])</f>
        <v>60</v>
      </c>
      <c r="AD412" s="40" t="str">
        <f>IF(db[[#This Row],[STN K]]="",IF(db[[#This Row],[STN TG]]="",db[[#This Row],[STN B]],db[[#This Row],[STN TG]]),db[[#This Row],[STN K]])</f>
        <v>BOX</v>
      </c>
      <c r="AE412" s="40"/>
    </row>
    <row r="413" spans="1:31" ht="16.5" customHeight="1" x14ac:dyDescent="0.25">
      <c r="A413" s="40">
        <f t="shared" si="6"/>
        <v>412</v>
      </c>
      <c r="B413" s="5" t="str">
        <f>LOWER(SUBSTITUTE(SUBSTITUTE(SUBSTITUTE(SUBSTITUTE(SUBSTITUTE(SUBSTITUTE(SUBSTITUTE(SUBSTITUTE(db[[#This Row],[NB BM]]," ",),".",""),"-",""),"(",""),")",""),"/",""),"""",""),"+",""))</f>
        <v>bookend3522shoes</v>
      </c>
      <c r="C413" s="5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D413" s="5" t="str">
        <f>LOWER(SUBSTITUTE(SUBSTITUTE(SUBSTITUTE(SUBSTITUTE(SUBSTITUTE(SUBSTITUTE(SUBSTITUTE(SUBSTITUTE(SUBSTITUTE(db[[#This Row],[NB PAJAK]]," ",""),"-",""),"(",""),")",""),".",""),",",""),"/",""),"""",""),"+",""))</f>
        <v/>
      </c>
      <c r="E41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bookend3522shoes60boxuntana</v>
      </c>
      <c r="F41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bookend3522shoes60box</v>
      </c>
      <c r="G413" s="5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bookend3522shoesuntana</v>
      </c>
      <c r="H41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bookend3522shoes60boxuntana</v>
      </c>
      <c r="I413" s="2" t="s">
        <v>3843</v>
      </c>
      <c r="J413" s="2" t="s">
        <v>3826</v>
      </c>
      <c r="K413" s="14"/>
      <c r="L413" s="2" t="s">
        <v>1336</v>
      </c>
      <c r="M413" s="33" t="e">
        <f>IF(db[[#This Row],[NB NOTA_C]]="","",COUNTIF([2]!B_MSK[concat],db[[#This Row],[NB NOTA_C]]))</f>
        <v>#REF!</v>
      </c>
      <c r="N413" s="9" t="s">
        <v>2729</v>
      </c>
      <c r="O413" s="5" t="s">
        <v>3849</v>
      </c>
      <c r="P413" s="2" t="s">
        <v>2422</v>
      </c>
      <c r="Q413" s="5"/>
      <c r="R413" s="5" t="str">
        <f>IF(db[[#This Row],[QTY/ CTN]]="","",SUBSTITUTE(SUBSTITUTE(SUBSTITUTE(db[[#This Row],[QTY/ CTN]]," ","_",2),"(",""),")","")&amp;"_")</f>
        <v>60 BOX_</v>
      </c>
      <c r="S413" s="5">
        <f>IF(db[[#This Row],[H_QTY/ CTN]]="","",SEARCH("_",db[[#This Row],[H_QTY/ CTN]]))</f>
        <v>7</v>
      </c>
      <c r="T413" s="5">
        <f>IF(db[[#This Row],[H_QTY/ CTN]]="","",LEN(db[[#This Row],[H_QTY/ CTN]]))</f>
        <v>7</v>
      </c>
      <c r="U413" s="40" t="str">
        <f>IF(db[[#This Row],[H_QTY/ CTN]]="","",LEFT(db[[#This Row],[H_QTY/ CTN]],db[[#This Row],[H_1]]-1))</f>
        <v>60 BOX</v>
      </c>
      <c r="V413" s="40" t="str">
        <f>IF(NOT(db[[#This Row],[H_1]]=db[[#This Row],[H_2]]),MID(db[[#This Row],[H_QTY/ CTN]],db[[#This Row],[H_1]]+1,db[[#This Row],[H_2]]-db[[#This Row],[H_1]]-1),"")</f>
        <v/>
      </c>
      <c r="W413" s="40" t="str">
        <f>IF(db[[#This Row],[QTY/ CTN B]]="","",LEFT(db[[#This Row],[QTY/ CTN B]],SEARCH(" ",db[[#This Row],[QTY/ CTN B]],1)-1))</f>
        <v>60</v>
      </c>
      <c r="X413" s="40" t="str">
        <f>IF(db[[#This Row],[QTY/ CTN B]]="","",RIGHT(db[[#This Row],[QTY/ CTN B]],LEN(db[[#This Row],[QTY/ CTN B]])-SEARCH(" ",db[[#This Row],[QTY/ CTN B]],1)))</f>
        <v>BOX</v>
      </c>
      <c r="Y413" s="40" t="str">
        <f>IF(db[[#This Row],[QTY/ CTN TG]]="",IF(db[[#This Row],[STN TG]]="","",12),LEFT(db[[#This Row],[QTY/ CTN TG]],SEARCH(" ",db[[#This Row],[QTY/ CTN TG]],1)-1))</f>
        <v/>
      </c>
      <c r="Z4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13" s="40" t="str">
        <f>IF(db[[#This Row],[STN K]]="","",IF(db[[#This Row],[STN TG]]="LSN",12,""))</f>
        <v/>
      </c>
      <c r="AB413" s="40" t="str">
        <f>IF(db[[#This Row],[STN TG]]="LSN","PCS","")</f>
        <v/>
      </c>
      <c r="AC413" s="40">
        <f>db[[#This Row],[QTY B]]*IF(db[[#This Row],[QTY TG]]="",1,db[[#This Row],[QTY TG]])*IF(db[[#This Row],[QTY K]]="",1,db[[#This Row],[QTY K]])</f>
        <v>60</v>
      </c>
      <c r="AD413" s="40" t="str">
        <f>IF(db[[#This Row],[STN K]]="",IF(db[[#This Row],[STN TG]]="",db[[#This Row],[STN B]],db[[#This Row],[STN TG]]),db[[#This Row],[STN K]])</f>
        <v>BOX</v>
      </c>
      <c r="AE413" s="40"/>
    </row>
    <row r="414" spans="1:31" ht="16.5" customHeight="1" x14ac:dyDescent="0.25">
      <c r="A414" s="40">
        <f t="shared" si="6"/>
        <v>413</v>
      </c>
      <c r="B414" s="5" t="str">
        <f>LOWER(SUBSTITUTE(SUBSTITUTE(SUBSTITUTE(SUBSTITUTE(SUBSTITUTE(SUBSTITUTE(SUBSTITUTE(SUBSTITUTE(db[[#This Row],[NB BM]]," ",),".",""),"-",""),"(",""),")",""),"/",""),"""",""),"+",""))</f>
        <v>bookend3523sweetunicorn</v>
      </c>
      <c r="C414" s="5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D414" s="5" t="str">
        <f>LOWER(SUBSTITUTE(SUBSTITUTE(SUBSTITUTE(SUBSTITUTE(SUBSTITUTE(SUBSTITUTE(SUBSTITUTE(SUBSTITUTE(SUBSTITUTE(db[[#This Row],[NB PAJAK]]," ",""),"-",""),"(",""),")",""),".",""),",",""),"/",""),"""",""),"+",""))</f>
        <v/>
      </c>
      <c r="E41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bookend3523sweetunicorn60boxuntana</v>
      </c>
      <c r="F41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bookend3523sweetunicorn60box</v>
      </c>
      <c r="G414" s="5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bookend3523sweetunicornuntana</v>
      </c>
      <c r="H41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bookend3523sweetunicorn60boxuntana</v>
      </c>
      <c r="I414" s="2" t="s">
        <v>3842</v>
      </c>
      <c r="J414" s="2" t="s">
        <v>3825</v>
      </c>
      <c r="K414" s="14"/>
      <c r="L414" s="2" t="s">
        <v>1336</v>
      </c>
      <c r="M414" s="33" t="e">
        <f>IF(db[[#This Row],[NB NOTA_C]]="","",COUNTIF([2]!B_MSK[concat],db[[#This Row],[NB NOTA_C]]))</f>
        <v>#REF!</v>
      </c>
      <c r="N414" s="9" t="s">
        <v>2729</v>
      </c>
      <c r="O414" s="5" t="s">
        <v>3849</v>
      </c>
      <c r="P414" s="2" t="s">
        <v>2422</v>
      </c>
      <c r="Q414" s="5"/>
      <c r="R414" s="5" t="str">
        <f>IF(db[[#This Row],[QTY/ CTN]]="","",SUBSTITUTE(SUBSTITUTE(SUBSTITUTE(db[[#This Row],[QTY/ CTN]]," ","_",2),"(",""),")","")&amp;"_")</f>
        <v>60 BOX_</v>
      </c>
      <c r="S414" s="5">
        <f>IF(db[[#This Row],[H_QTY/ CTN]]="","",SEARCH("_",db[[#This Row],[H_QTY/ CTN]]))</f>
        <v>7</v>
      </c>
      <c r="T414" s="5">
        <f>IF(db[[#This Row],[H_QTY/ CTN]]="","",LEN(db[[#This Row],[H_QTY/ CTN]]))</f>
        <v>7</v>
      </c>
      <c r="U414" s="40" t="str">
        <f>IF(db[[#This Row],[H_QTY/ CTN]]="","",LEFT(db[[#This Row],[H_QTY/ CTN]],db[[#This Row],[H_1]]-1))</f>
        <v>60 BOX</v>
      </c>
      <c r="V414" s="40" t="str">
        <f>IF(NOT(db[[#This Row],[H_1]]=db[[#This Row],[H_2]]),MID(db[[#This Row],[H_QTY/ CTN]],db[[#This Row],[H_1]]+1,db[[#This Row],[H_2]]-db[[#This Row],[H_1]]-1),"")</f>
        <v/>
      </c>
      <c r="W414" s="40" t="str">
        <f>IF(db[[#This Row],[QTY/ CTN B]]="","",LEFT(db[[#This Row],[QTY/ CTN B]],SEARCH(" ",db[[#This Row],[QTY/ CTN B]],1)-1))</f>
        <v>60</v>
      </c>
      <c r="X414" s="40" t="str">
        <f>IF(db[[#This Row],[QTY/ CTN B]]="","",RIGHT(db[[#This Row],[QTY/ CTN B]],LEN(db[[#This Row],[QTY/ CTN B]])-SEARCH(" ",db[[#This Row],[QTY/ CTN B]],1)))</f>
        <v>BOX</v>
      </c>
      <c r="Y414" s="40" t="str">
        <f>IF(db[[#This Row],[QTY/ CTN TG]]="",IF(db[[#This Row],[STN TG]]="","",12),LEFT(db[[#This Row],[QTY/ CTN TG]],SEARCH(" ",db[[#This Row],[QTY/ CTN TG]],1)-1))</f>
        <v/>
      </c>
      <c r="Z4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14" s="40" t="str">
        <f>IF(db[[#This Row],[STN K]]="","",IF(db[[#This Row],[STN TG]]="LSN",12,""))</f>
        <v/>
      </c>
      <c r="AB414" s="40" t="str">
        <f>IF(db[[#This Row],[STN TG]]="LSN","PCS","")</f>
        <v/>
      </c>
      <c r="AC414" s="40">
        <f>db[[#This Row],[QTY B]]*IF(db[[#This Row],[QTY TG]]="",1,db[[#This Row],[QTY TG]])*IF(db[[#This Row],[QTY K]]="",1,db[[#This Row],[QTY K]])</f>
        <v>60</v>
      </c>
      <c r="AD414" s="40" t="str">
        <f>IF(db[[#This Row],[STN K]]="",IF(db[[#This Row],[STN TG]]="",db[[#This Row],[STN B]],db[[#This Row],[STN TG]]),db[[#This Row],[STN K]])</f>
        <v>BOX</v>
      </c>
      <c r="AE414" s="40"/>
    </row>
    <row r="415" spans="1:31" ht="16.5" customHeight="1" x14ac:dyDescent="0.25">
      <c r="A415" s="40">
        <f t="shared" si="6"/>
        <v>414</v>
      </c>
      <c r="B415" s="5" t="str">
        <f>LOWER(SUBSTITUTE(SUBSTITUTE(SUBSTITUTE(SUBSTITUTE(SUBSTITUTE(SUBSTITUTE(SUBSTITUTE(SUBSTITUTE(db[[#This Row],[NB BM]]," ",),".",""),"-",""),"(",""),")",""),"/",""),"""",""),"+",""))</f>
        <v>bookend3526happytime</v>
      </c>
      <c r="C415" s="5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D415" s="5" t="str">
        <f>LOWER(SUBSTITUTE(SUBSTITUTE(SUBSTITUTE(SUBSTITUTE(SUBSTITUTE(SUBSTITUTE(SUBSTITUTE(SUBSTITUTE(SUBSTITUTE(db[[#This Row],[NB PAJAK]]," ",""),"-",""),"(",""),")",""),".",""),",",""),"/",""),"""",""),"+",""))</f>
        <v/>
      </c>
      <c r="E41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bookend3526happytime60boxuntana</v>
      </c>
      <c r="F41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bookend3526happytime60box</v>
      </c>
      <c r="G415" s="5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bookend3526happytimeuntana</v>
      </c>
      <c r="H41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bookend3526happytime60boxuntana</v>
      </c>
      <c r="I415" s="2" t="s">
        <v>3846</v>
      </c>
      <c r="J415" s="2" t="s">
        <v>3829</v>
      </c>
      <c r="K415" s="14"/>
      <c r="L415" s="2" t="s">
        <v>1336</v>
      </c>
      <c r="M415" s="33" t="e">
        <f>IF(db[[#This Row],[NB NOTA_C]]="","",COUNTIF([2]!B_MSK[concat],db[[#This Row],[NB NOTA_C]]))</f>
        <v>#REF!</v>
      </c>
      <c r="N415" s="9" t="s">
        <v>2729</v>
      </c>
      <c r="O415" s="5" t="s">
        <v>3849</v>
      </c>
      <c r="P415" s="2" t="s">
        <v>2422</v>
      </c>
      <c r="Q415" s="5"/>
      <c r="R415" s="5" t="str">
        <f>IF(db[[#This Row],[QTY/ CTN]]="","",SUBSTITUTE(SUBSTITUTE(SUBSTITUTE(db[[#This Row],[QTY/ CTN]]," ","_",2),"(",""),")","")&amp;"_")</f>
        <v>60 BOX_</v>
      </c>
      <c r="S415" s="5">
        <f>IF(db[[#This Row],[H_QTY/ CTN]]="","",SEARCH("_",db[[#This Row],[H_QTY/ CTN]]))</f>
        <v>7</v>
      </c>
      <c r="T415" s="5">
        <f>IF(db[[#This Row],[H_QTY/ CTN]]="","",LEN(db[[#This Row],[H_QTY/ CTN]]))</f>
        <v>7</v>
      </c>
      <c r="U415" s="40" t="str">
        <f>IF(db[[#This Row],[H_QTY/ CTN]]="","",LEFT(db[[#This Row],[H_QTY/ CTN]],db[[#This Row],[H_1]]-1))</f>
        <v>60 BOX</v>
      </c>
      <c r="V415" s="40" t="str">
        <f>IF(NOT(db[[#This Row],[H_1]]=db[[#This Row],[H_2]]),MID(db[[#This Row],[H_QTY/ CTN]],db[[#This Row],[H_1]]+1,db[[#This Row],[H_2]]-db[[#This Row],[H_1]]-1),"")</f>
        <v/>
      </c>
      <c r="W415" s="40" t="str">
        <f>IF(db[[#This Row],[QTY/ CTN B]]="","",LEFT(db[[#This Row],[QTY/ CTN B]],SEARCH(" ",db[[#This Row],[QTY/ CTN B]],1)-1))</f>
        <v>60</v>
      </c>
      <c r="X415" s="40" t="str">
        <f>IF(db[[#This Row],[QTY/ CTN B]]="","",RIGHT(db[[#This Row],[QTY/ CTN B]],LEN(db[[#This Row],[QTY/ CTN B]])-SEARCH(" ",db[[#This Row],[QTY/ CTN B]],1)))</f>
        <v>BOX</v>
      </c>
      <c r="Y415" s="40" t="str">
        <f>IF(db[[#This Row],[QTY/ CTN TG]]="",IF(db[[#This Row],[STN TG]]="","",12),LEFT(db[[#This Row],[QTY/ CTN TG]],SEARCH(" ",db[[#This Row],[QTY/ CTN TG]],1)-1))</f>
        <v/>
      </c>
      <c r="Z4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15" s="40" t="str">
        <f>IF(db[[#This Row],[STN K]]="","",IF(db[[#This Row],[STN TG]]="LSN",12,""))</f>
        <v/>
      </c>
      <c r="AB415" s="40" t="str">
        <f>IF(db[[#This Row],[STN TG]]="LSN","PCS","")</f>
        <v/>
      </c>
      <c r="AC415" s="40">
        <f>db[[#This Row],[QTY B]]*IF(db[[#This Row],[QTY TG]]="",1,db[[#This Row],[QTY TG]])*IF(db[[#This Row],[QTY K]]="",1,db[[#This Row],[QTY K]])</f>
        <v>60</v>
      </c>
      <c r="AD415" s="40" t="str">
        <f>IF(db[[#This Row],[STN K]]="",IF(db[[#This Row],[STN TG]]="",db[[#This Row],[STN B]],db[[#This Row],[STN TG]]),db[[#This Row],[STN K]])</f>
        <v>BOX</v>
      </c>
      <c r="AE415" s="40"/>
    </row>
    <row r="416" spans="1:31" ht="16.5" customHeight="1" x14ac:dyDescent="0.25">
      <c r="A416" s="40">
        <f t="shared" si="6"/>
        <v>415</v>
      </c>
      <c r="B416" s="5" t="str">
        <f>LOWER(SUBSTITUTE(SUBSTITUTE(SUBSTITUTE(SUBSTITUTE(SUBSTITUTE(SUBSTITUTE(SUBSTITUTE(SUBSTITUTE(db[[#This Row],[NB BM]]," ",),".",""),"-",""),"(",""),")",""),"/",""),"""",""),"+",""))</f>
        <v>bookend3526leisuretime</v>
      </c>
      <c r="C416" s="5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D416" s="5" t="str">
        <f>LOWER(SUBSTITUTE(SUBSTITUTE(SUBSTITUTE(SUBSTITUTE(SUBSTITUTE(SUBSTITUTE(SUBSTITUTE(SUBSTITUTE(SUBSTITUTE(db[[#This Row],[NB PAJAK]]," ",""),"-",""),"(",""),")",""),".",""),",",""),"/",""),"""",""),"+",""))</f>
        <v/>
      </c>
      <c r="E41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bookend3526leisuretime60boxuntana</v>
      </c>
      <c r="F41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bookend3526leisuretime60box</v>
      </c>
      <c r="G416" s="5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bookend3526leisuretimeuntana</v>
      </c>
      <c r="H41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bookend3526leisuretime60boxuntana</v>
      </c>
      <c r="I416" s="2" t="s">
        <v>3845</v>
      </c>
      <c r="J416" s="2" t="s">
        <v>3828</v>
      </c>
      <c r="K416" s="14"/>
      <c r="L416" s="2" t="s">
        <v>1336</v>
      </c>
      <c r="M416" s="33" t="e">
        <f>IF(db[[#This Row],[NB NOTA_C]]="","",COUNTIF([2]!B_MSK[concat],db[[#This Row],[NB NOTA_C]]))</f>
        <v>#REF!</v>
      </c>
      <c r="N416" s="9" t="s">
        <v>2729</v>
      </c>
      <c r="O416" s="5" t="s">
        <v>3849</v>
      </c>
      <c r="P416" s="2" t="s">
        <v>2422</v>
      </c>
      <c r="Q416" s="5"/>
      <c r="R416" s="5" t="str">
        <f>IF(db[[#This Row],[QTY/ CTN]]="","",SUBSTITUTE(SUBSTITUTE(SUBSTITUTE(db[[#This Row],[QTY/ CTN]]," ","_",2),"(",""),")","")&amp;"_")</f>
        <v>60 BOX_</v>
      </c>
      <c r="S416" s="5">
        <f>IF(db[[#This Row],[H_QTY/ CTN]]="","",SEARCH("_",db[[#This Row],[H_QTY/ CTN]]))</f>
        <v>7</v>
      </c>
      <c r="T416" s="5">
        <f>IF(db[[#This Row],[H_QTY/ CTN]]="","",LEN(db[[#This Row],[H_QTY/ CTN]]))</f>
        <v>7</v>
      </c>
      <c r="U416" s="40" t="str">
        <f>IF(db[[#This Row],[H_QTY/ CTN]]="","",LEFT(db[[#This Row],[H_QTY/ CTN]],db[[#This Row],[H_1]]-1))</f>
        <v>60 BOX</v>
      </c>
      <c r="V416" s="40" t="str">
        <f>IF(NOT(db[[#This Row],[H_1]]=db[[#This Row],[H_2]]),MID(db[[#This Row],[H_QTY/ CTN]],db[[#This Row],[H_1]]+1,db[[#This Row],[H_2]]-db[[#This Row],[H_1]]-1),"")</f>
        <v/>
      </c>
      <c r="W416" s="40" t="str">
        <f>IF(db[[#This Row],[QTY/ CTN B]]="","",LEFT(db[[#This Row],[QTY/ CTN B]],SEARCH(" ",db[[#This Row],[QTY/ CTN B]],1)-1))</f>
        <v>60</v>
      </c>
      <c r="X416" s="40" t="str">
        <f>IF(db[[#This Row],[QTY/ CTN B]]="","",RIGHT(db[[#This Row],[QTY/ CTN B]],LEN(db[[#This Row],[QTY/ CTN B]])-SEARCH(" ",db[[#This Row],[QTY/ CTN B]],1)))</f>
        <v>BOX</v>
      </c>
      <c r="Y416" s="40" t="str">
        <f>IF(db[[#This Row],[QTY/ CTN TG]]="",IF(db[[#This Row],[STN TG]]="","",12),LEFT(db[[#This Row],[QTY/ CTN TG]],SEARCH(" ",db[[#This Row],[QTY/ CTN TG]],1)-1))</f>
        <v/>
      </c>
      <c r="Z4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16" s="40" t="str">
        <f>IF(db[[#This Row],[STN K]]="","",IF(db[[#This Row],[STN TG]]="LSN",12,""))</f>
        <v/>
      </c>
      <c r="AB416" s="40" t="str">
        <f>IF(db[[#This Row],[STN TG]]="LSN","PCS","")</f>
        <v/>
      </c>
      <c r="AC416" s="40">
        <f>db[[#This Row],[QTY B]]*IF(db[[#This Row],[QTY TG]]="",1,db[[#This Row],[QTY TG]])*IF(db[[#This Row],[QTY K]]="",1,db[[#This Row],[QTY K]])</f>
        <v>60</v>
      </c>
      <c r="AD416" s="40" t="str">
        <f>IF(db[[#This Row],[STN K]]="",IF(db[[#This Row],[STN TG]]="",db[[#This Row],[STN B]],db[[#This Row],[STN TG]]),db[[#This Row],[STN K]])</f>
        <v>BOX</v>
      </c>
      <c r="AE416" s="40"/>
    </row>
    <row r="417" spans="1:31" ht="16.5" customHeight="1" x14ac:dyDescent="0.25">
      <c r="A417" s="40">
        <f t="shared" si="6"/>
        <v>416</v>
      </c>
      <c r="B417" s="5" t="str">
        <f>LOWER(SUBSTITUTE(SUBSTITUTE(SUBSTITUTE(SUBSTITUTE(SUBSTITUTE(SUBSTITUTE(SUBSTITUTE(SUBSTITUTE(db[[#This Row],[NB BM]]," ",),".",""),"-",""),"(",""),")",""),"/",""),"""",""),"+",""))</f>
        <v>bookend3527happycow</v>
      </c>
      <c r="C417" s="5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D417" s="5" t="str">
        <f>LOWER(SUBSTITUTE(SUBSTITUTE(SUBSTITUTE(SUBSTITUTE(SUBSTITUTE(SUBSTITUTE(SUBSTITUTE(SUBSTITUTE(SUBSTITUTE(db[[#This Row],[NB PAJAK]]," ",""),"-",""),"(",""),")",""),".",""),",",""),"/",""),"""",""),"+",""))</f>
        <v/>
      </c>
      <c r="E41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bookend3527happycow60boxuntana</v>
      </c>
      <c r="F41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bookend3527happycow60box</v>
      </c>
      <c r="G417" s="5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bookend3527happycowuntana</v>
      </c>
      <c r="H41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bookend3527happycow60boxuntana</v>
      </c>
      <c r="I417" s="2" t="s">
        <v>3839</v>
      </c>
      <c r="J417" s="2" t="s">
        <v>3823</v>
      </c>
      <c r="K417" s="14"/>
      <c r="L417" s="2" t="s">
        <v>1336</v>
      </c>
      <c r="M417" s="33" t="e">
        <f>IF(db[[#This Row],[NB NOTA_C]]="","",COUNTIF([2]!B_MSK[concat],db[[#This Row],[NB NOTA_C]]))</f>
        <v>#REF!</v>
      </c>
      <c r="N417" s="9" t="s">
        <v>2729</v>
      </c>
      <c r="O417" s="5" t="s">
        <v>3849</v>
      </c>
      <c r="P417" s="2" t="s">
        <v>2422</v>
      </c>
      <c r="Q417" s="5"/>
      <c r="R417" s="5" t="str">
        <f>IF(db[[#This Row],[QTY/ CTN]]="","",SUBSTITUTE(SUBSTITUTE(SUBSTITUTE(db[[#This Row],[QTY/ CTN]]," ","_",2),"(",""),")","")&amp;"_")</f>
        <v>60 BOX_</v>
      </c>
      <c r="S417" s="5">
        <f>IF(db[[#This Row],[H_QTY/ CTN]]="","",SEARCH("_",db[[#This Row],[H_QTY/ CTN]]))</f>
        <v>7</v>
      </c>
      <c r="T417" s="5">
        <f>IF(db[[#This Row],[H_QTY/ CTN]]="","",LEN(db[[#This Row],[H_QTY/ CTN]]))</f>
        <v>7</v>
      </c>
      <c r="U417" s="40" t="str">
        <f>IF(db[[#This Row],[H_QTY/ CTN]]="","",LEFT(db[[#This Row],[H_QTY/ CTN]],db[[#This Row],[H_1]]-1))</f>
        <v>60 BOX</v>
      </c>
      <c r="V417" s="40" t="str">
        <f>IF(NOT(db[[#This Row],[H_1]]=db[[#This Row],[H_2]]),MID(db[[#This Row],[H_QTY/ CTN]],db[[#This Row],[H_1]]+1,db[[#This Row],[H_2]]-db[[#This Row],[H_1]]-1),"")</f>
        <v/>
      </c>
      <c r="W417" s="40" t="str">
        <f>IF(db[[#This Row],[QTY/ CTN B]]="","",LEFT(db[[#This Row],[QTY/ CTN B]],SEARCH(" ",db[[#This Row],[QTY/ CTN B]],1)-1))</f>
        <v>60</v>
      </c>
      <c r="X417" s="40" t="str">
        <f>IF(db[[#This Row],[QTY/ CTN B]]="","",RIGHT(db[[#This Row],[QTY/ CTN B]],LEN(db[[#This Row],[QTY/ CTN B]])-SEARCH(" ",db[[#This Row],[QTY/ CTN B]],1)))</f>
        <v>BOX</v>
      </c>
      <c r="Y417" s="40" t="str">
        <f>IF(db[[#This Row],[QTY/ CTN TG]]="",IF(db[[#This Row],[STN TG]]="","",12),LEFT(db[[#This Row],[QTY/ CTN TG]],SEARCH(" ",db[[#This Row],[QTY/ CTN TG]],1)-1))</f>
        <v/>
      </c>
      <c r="Z4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17" s="40" t="str">
        <f>IF(db[[#This Row],[STN K]]="","",IF(db[[#This Row],[STN TG]]="LSN",12,""))</f>
        <v/>
      </c>
      <c r="AB417" s="40" t="str">
        <f>IF(db[[#This Row],[STN TG]]="LSN","PCS","")</f>
        <v/>
      </c>
      <c r="AC417" s="40">
        <f>db[[#This Row],[QTY B]]*IF(db[[#This Row],[QTY TG]]="",1,db[[#This Row],[QTY TG]])*IF(db[[#This Row],[QTY K]]="",1,db[[#This Row],[QTY K]])</f>
        <v>60</v>
      </c>
      <c r="AD417" s="40" t="str">
        <f>IF(db[[#This Row],[STN K]]="",IF(db[[#This Row],[STN TG]]="",db[[#This Row],[STN B]],db[[#This Row],[STN TG]]),db[[#This Row],[STN K]])</f>
        <v>BOX</v>
      </c>
      <c r="AE417" s="40"/>
    </row>
    <row r="418" spans="1:31" ht="16.5" customHeight="1" x14ac:dyDescent="0.25">
      <c r="A418" s="40">
        <f t="shared" si="6"/>
        <v>417</v>
      </c>
      <c r="B418" s="94" t="str">
        <f>LOWER(SUBSTITUTE(SUBSTITUTE(SUBSTITUTE(SUBSTITUTE(SUBSTITUTE(SUBSTITUTE(SUBSTITUTE(SUBSTITUTE(db[[#This Row],[NB BM]]," ",),".",""),"-",""),"(",""),")",""),"/",""),"""",""),"+",""))</f>
        <v>bookend3531foodstall</v>
      </c>
      <c r="C418" s="94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D418" s="94" t="str">
        <f>LOWER(SUBSTITUTE(SUBSTITUTE(SUBSTITUTE(SUBSTITUTE(SUBSTITUTE(SUBSTITUTE(SUBSTITUTE(SUBSTITUTE(SUBSTITUTE(db[[#This Row],[NB PAJAK]]," ",""),"-",""),"(",""),")",""),".",""),",",""),"/",""),"""",""),"+",""))</f>
        <v/>
      </c>
      <c r="E418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bookend3531foodstall60boxuntana</v>
      </c>
      <c r="F418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bookend3531foodstall60box</v>
      </c>
      <c r="G418" s="94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bookend3531foodstalluntana</v>
      </c>
      <c r="H418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bookend3531foodstall60boxuntana</v>
      </c>
      <c r="I418" s="6" t="s">
        <v>3848</v>
      </c>
      <c r="J418" s="6" t="s">
        <v>3831</v>
      </c>
      <c r="K418" s="14"/>
      <c r="L418" s="2" t="s">
        <v>1336</v>
      </c>
      <c r="M418" s="33" t="e">
        <f>IF(db[[#This Row],[NB NOTA_C]]="","",COUNTIF([2]!B_MSK[concat],db[[#This Row],[NB NOTA_C]]))</f>
        <v>#REF!</v>
      </c>
      <c r="N418" s="9" t="s">
        <v>2729</v>
      </c>
      <c r="O418" s="5" t="s">
        <v>3849</v>
      </c>
      <c r="P418" s="2" t="s">
        <v>2422</v>
      </c>
      <c r="Q418" s="5"/>
      <c r="R418" s="5" t="str">
        <f>IF(db[[#This Row],[QTY/ CTN]]="","",SUBSTITUTE(SUBSTITUTE(SUBSTITUTE(db[[#This Row],[QTY/ CTN]]," ","_",2),"(",""),")","")&amp;"_")</f>
        <v>60 BOX_</v>
      </c>
      <c r="S418" s="5">
        <f>IF(db[[#This Row],[H_QTY/ CTN]]="","",SEARCH("_",db[[#This Row],[H_QTY/ CTN]]))</f>
        <v>7</v>
      </c>
      <c r="T418" s="5">
        <f>IF(db[[#This Row],[H_QTY/ CTN]]="","",LEN(db[[#This Row],[H_QTY/ CTN]]))</f>
        <v>7</v>
      </c>
      <c r="U418" s="40" t="str">
        <f>IF(db[[#This Row],[H_QTY/ CTN]]="","",LEFT(db[[#This Row],[H_QTY/ CTN]],db[[#This Row],[H_1]]-1))</f>
        <v>60 BOX</v>
      </c>
      <c r="V418" s="40" t="str">
        <f>IF(NOT(db[[#This Row],[H_1]]=db[[#This Row],[H_2]]),MID(db[[#This Row],[H_QTY/ CTN]],db[[#This Row],[H_1]]+1,db[[#This Row],[H_2]]-db[[#This Row],[H_1]]-1),"")</f>
        <v/>
      </c>
      <c r="W418" s="40" t="str">
        <f>IF(db[[#This Row],[QTY/ CTN B]]="","",LEFT(db[[#This Row],[QTY/ CTN B]],SEARCH(" ",db[[#This Row],[QTY/ CTN B]],1)-1))</f>
        <v>60</v>
      </c>
      <c r="X418" s="40" t="str">
        <f>IF(db[[#This Row],[QTY/ CTN B]]="","",RIGHT(db[[#This Row],[QTY/ CTN B]],LEN(db[[#This Row],[QTY/ CTN B]])-SEARCH(" ",db[[#This Row],[QTY/ CTN B]],1)))</f>
        <v>BOX</v>
      </c>
      <c r="Y418" s="40" t="str">
        <f>IF(db[[#This Row],[QTY/ CTN TG]]="",IF(db[[#This Row],[STN TG]]="","",12),LEFT(db[[#This Row],[QTY/ CTN TG]],SEARCH(" ",db[[#This Row],[QTY/ CTN TG]],1)-1))</f>
        <v/>
      </c>
      <c r="Z4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18" s="40" t="str">
        <f>IF(db[[#This Row],[STN K]]="","",IF(db[[#This Row],[STN TG]]="LSN",12,""))</f>
        <v/>
      </c>
      <c r="AB418" s="40" t="str">
        <f>IF(db[[#This Row],[STN TG]]="LSN","PCS","")</f>
        <v/>
      </c>
      <c r="AC418" s="40">
        <f>db[[#This Row],[QTY B]]*IF(db[[#This Row],[QTY TG]]="",1,db[[#This Row],[QTY TG]])*IF(db[[#This Row],[QTY K]]="",1,db[[#This Row],[QTY K]])</f>
        <v>60</v>
      </c>
      <c r="AD418" s="40" t="str">
        <f>IF(db[[#This Row],[STN K]]="",IF(db[[#This Row],[STN TG]]="",db[[#This Row],[STN B]],db[[#This Row],[STN TG]]),db[[#This Row],[STN K]])</f>
        <v>BOX</v>
      </c>
      <c r="AE418" s="40"/>
    </row>
    <row r="419" spans="1:31" ht="16.5" customHeight="1" x14ac:dyDescent="0.25">
      <c r="A419" s="40">
        <f t="shared" si="6"/>
        <v>418</v>
      </c>
      <c r="B419" s="94" t="str">
        <f>LOWER(SUBSTITUTE(SUBSTITUTE(SUBSTITUTE(SUBSTITUTE(SUBSTITUTE(SUBSTITUTE(SUBSTITUTE(SUBSTITUTE(db[[#This Row],[NB BM]]," ",),".",""),"-",""),"(",""),")",""),"/",""),"""",""),"+",""))</f>
        <v>bookend3533bear</v>
      </c>
      <c r="C419" s="94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D419" s="94" t="str">
        <f>LOWER(SUBSTITUTE(SUBSTITUTE(SUBSTITUTE(SUBSTITUTE(SUBSTITUTE(SUBSTITUTE(SUBSTITUTE(SUBSTITUTE(SUBSTITUTE(db[[#This Row],[NB PAJAK]]," ",""),"-",""),"(",""),")",""),".",""),",",""),"/",""),"""",""),"+",""))</f>
        <v/>
      </c>
      <c r="E419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bookend3533bear60boxuntana</v>
      </c>
      <c r="F419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bookend3533bear60box</v>
      </c>
      <c r="G419" s="94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bookend3533bearuntana</v>
      </c>
      <c r="H419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bookend3533bear60boxuntana</v>
      </c>
      <c r="I419" s="6" t="s">
        <v>3837</v>
      </c>
      <c r="J419" s="6" t="s">
        <v>3820</v>
      </c>
      <c r="K419" s="14"/>
      <c r="L419" s="2" t="s">
        <v>1336</v>
      </c>
      <c r="M419" s="33" t="e">
        <f>IF(db[[#This Row],[NB NOTA_C]]="","",COUNTIF([2]!B_MSK[concat],db[[#This Row],[NB NOTA_C]]))</f>
        <v>#REF!</v>
      </c>
      <c r="N419" s="9" t="s">
        <v>2729</v>
      </c>
      <c r="O419" s="5" t="s">
        <v>3849</v>
      </c>
      <c r="P419" s="2" t="s">
        <v>2422</v>
      </c>
      <c r="Q419" s="5"/>
      <c r="R419" s="5" t="str">
        <f>IF(db[[#This Row],[QTY/ CTN]]="","",SUBSTITUTE(SUBSTITUTE(SUBSTITUTE(db[[#This Row],[QTY/ CTN]]," ","_",2),"(",""),")","")&amp;"_")</f>
        <v>60 BOX_</v>
      </c>
      <c r="S419" s="5">
        <f>IF(db[[#This Row],[H_QTY/ CTN]]="","",SEARCH("_",db[[#This Row],[H_QTY/ CTN]]))</f>
        <v>7</v>
      </c>
      <c r="T419" s="5">
        <f>IF(db[[#This Row],[H_QTY/ CTN]]="","",LEN(db[[#This Row],[H_QTY/ CTN]]))</f>
        <v>7</v>
      </c>
      <c r="U419" s="40" t="str">
        <f>IF(db[[#This Row],[H_QTY/ CTN]]="","",LEFT(db[[#This Row],[H_QTY/ CTN]],db[[#This Row],[H_1]]-1))</f>
        <v>60 BOX</v>
      </c>
      <c r="V419" s="40" t="str">
        <f>IF(NOT(db[[#This Row],[H_1]]=db[[#This Row],[H_2]]),MID(db[[#This Row],[H_QTY/ CTN]],db[[#This Row],[H_1]]+1,db[[#This Row],[H_2]]-db[[#This Row],[H_1]]-1),"")</f>
        <v/>
      </c>
      <c r="W419" s="40" t="str">
        <f>IF(db[[#This Row],[QTY/ CTN B]]="","",LEFT(db[[#This Row],[QTY/ CTN B]],SEARCH(" ",db[[#This Row],[QTY/ CTN B]],1)-1))</f>
        <v>60</v>
      </c>
      <c r="X419" s="40" t="str">
        <f>IF(db[[#This Row],[QTY/ CTN B]]="","",RIGHT(db[[#This Row],[QTY/ CTN B]],LEN(db[[#This Row],[QTY/ CTN B]])-SEARCH(" ",db[[#This Row],[QTY/ CTN B]],1)))</f>
        <v>BOX</v>
      </c>
      <c r="Y419" s="40" t="str">
        <f>IF(db[[#This Row],[QTY/ CTN TG]]="",IF(db[[#This Row],[STN TG]]="","",12),LEFT(db[[#This Row],[QTY/ CTN TG]],SEARCH(" ",db[[#This Row],[QTY/ CTN TG]],1)-1))</f>
        <v/>
      </c>
      <c r="Z4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19" s="40" t="str">
        <f>IF(db[[#This Row],[STN K]]="","",IF(db[[#This Row],[STN TG]]="LSN",12,""))</f>
        <v/>
      </c>
      <c r="AB419" s="40" t="str">
        <f>IF(db[[#This Row],[STN TG]]="LSN","PCS","")</f>
        <v/>
      </c>
      <c r="AC419" s="40">
        <f>db[[#This Row],[QTY B]]*IF(db[[#This Row],[QTY TG]]="",1,db[[#This Row],[QTY TG]])*IF(db[[#This Row],[QTY K]]="",1,db[[#This Row],[QTY K]])</f>
        <v>60</v>
      </c>
      <c r="AD419" s="40" t="str">
        <f>IF(db[[#This Row],[STN K]]="",IF(db[[#This Row],[STN TG]]="",db[[#This Row],[STN B]],db[[#This Row],[STN TG]]),db[[#This Row],[STN K]])</f>
        <v>BOX</v>
      </c>
      <c r="AE419" s="40"/>
    </row>
    <row r="420" spans="1:31" ht="16.5" customHeight="1" x14ac:dyDescent="0.25">
      <c r="A420" s="40">
        <f t="shared" si="6"/>
        <v>419</v>
      </c>
      <c r="B420" s="94" t="str">
        <f>LOWER(SUBSTITUTE(SUBSTITUTE(SUBSTITUTE(SUBSTITUTE(SUBSTITUTE(SUBSTITUTE(SUBSTITUTE(SUBSTITUTE(db[[#This Row],[NB BM]]," ",),".",""),"-",""),"(",""),")",""),"/",""),"""",""),"+",""))</f>
        <v>bookend3534knowledge</v>
      </c>
      <c r="C420" s="94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D420" s="94" t="str">
        <f>LOWER(SUBSTITUTE(SUBSTITUTE(SUBSTITUTE(SUBSTITUTE(SUBSTITUTE(SUBSTITUTE(SUBSTITUTE(SUBSTITUTE(SUBSTITUTE(db[[#This Row],[NB PAJAK]]," ",""),"-",""),"(",""),")",""),".",""),",",""),"/",""),"""",""),"+",""))</f>
        <v/>
      </c>
      <c r="E420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bookend3534knowledge60boxuntana</v>
      </c>
      <c r="F420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bookend3534knowledge60box</v>
      </c>
      <c r="G420" s="94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bookend3534knowledgeuntana</v>
      </c>
      <c r="H420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bookend3534knowledge60boxuntana</v>
      </c>
      <c r="I420" s="6" t="s">
        <v>3835</v>
      </c>
      <c r="J420" s="6" t="s">
        <v>3818</v>
      </c>
      <c r="K420" s="14"/>
      <c r="L420" s="2" t="s">
        <v>1336</v>
      </c>
      <c r="M420" s="33" t="e">
        <f>IF(db[[#This Row],[NB NOTA_C]]="","",COUNTIF([2]!B_MSK[concat],db[[#This Row],[NB NOTA_C]]))</f>
        <v>#REF!</v>
      </c>
      <c r="N420" s="9" t="s">
        <v>2729</v>
      </c>
      <c r="O420" s="5" t="s">
        <v>3849</v>
      </c>
      <c r="P420" s="2" t="s">
        <v>2422</v>
      </c>
      <c r="Q420" s="5"/>
      <c r="R420" s="5" t="str">
        <f>IF(db[[#This Row],[QTY/ CTN]]="","",SUBSTITUTE(SUBSTITUTE(SUBSTITUTE(db[[#This Row],[QTY/ CTN]]," ","_",2),"(",""),")","")&amp;"_")</f>
        <v>60 BOX_</v>
      </c>
      <c r="S420" s="5">
        <f>IF(db[[#This Row],[H_QTY/ CTN]]="","",SEARCH("_",db[[#This Row],[H_QTY/ CTN]]))</f>
        <v>7</v>
      </c>
      <c r="T420" s="5">
        <f>IF(db[[#This Row],[H_QTY/ CTN]]="","",LEN(db[[#This Row],[H_QTY/ CTN]]))</f>
        <v>7</v>
      </c>
      <c r="U420" s="40" t="str">
        <f>IF(db[[#This Row],[H_QTY/ CTN]]="","",LEFT(db[[#This Row],[H_QTY/ CTN]],db[[#This Row],[H_1]]-1))</f>
        <v>60 BOX</v>
      </c>
      <c r="V420" s="40" t="str">
        <f>IF(NOT(db[[#This Row],[H_1]]=db[[#This Row],[H_2]]),MID(db[[#This Row],[H_QTY/ CTN]],db[[#This Row],[H_1]]+1,db[[#This Row],[H_2]]-db[[#This Row],[H_1]]-1),"")</f>
        <v/>
      </c>
      <c r="W420" s="40" t="str">
        <f>IF(db[[#This Row],[QTY/ CTN B]]="","",LEFT(db[[#This Row],[QTY/ CTN B]],SEARCH(" ",db[[#This Row],[QTY/ CTN B]],1)-1))</f>
        <v>60</v>
      </c>
      <c r="X420" s="40" t="str">
        <f>IF(db[[#This Row],[QTY/ CTN B]]="","",RIGHT(db[[#This Row],[QTY/ CTN B]],LEN(db[[#This Row],[QTY/ CTN B]])-SEARCH(" ",db[[#This Row],[QTY/ CTN B]],1)))</f>
        <v>BOX</v>
      </c>
      <c r="Y420" s="40" t="str">
        <f>IF(db[[#This Row],[QTY/ CTN TG]]="",IF(db[[#This Row],[STN TG]]="","",12),LEFT(db[[#This Row],[QTY/ CTN TG]],SEARCH(" ",db[[#This Row],[QTY/ CTN TG]],1)-1))</f>
        <v/>
      </c>
      <c r="Z4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20" s="40" t="str">
        <f>IF(db[[#This Row],[STN K]]="","",IF(db[[#This Row],[STN TG]]="LSN",12,""))</f>
        <v/>
      </c>
      <c r="AB420" s="40" t="str">
        <f>IF(db[[#This Row],[STN TG]]="LSN","PCS","")</f>
        <v/>
      </c>
      <c r="AC420" s="40">
        <f>db[[#This Row],[QTY B]]*IF(db[[#This Row],[QTY TG]]="",1,db[[#This Row],[QTY TG]])*IF(db[[#This Row],[QTY K]]="",1,db[[#This Row],[QTY K]])</f>
        <v>60</v>
      </c>
      <c r="AD420" s="40" t="str">
        <f>IF(db[[#This Row],[STN K]]="",IF(db[[#This Row],[STN TG]]="",db[[#This Row],[STN B]],db[[#This Row],[STN TG]]),db[[#This Row],[STN K]])</f>
        <v>BOX</v>
      </c>
      <c r="AE420" s="40"/>
    </row>
    <row r="421" spans="1:31" ht="16.5" customHeight="1" x14ac:dyDescent="0.25">
      <c r="A421" s="40">
        <f t="shared" si="6"/>
        <v>420</v>
      </c>
      <c r="B421" s="94" t="str">
        <f>LOWER(SUBSTITUTE(SUBSTITUTE(SUBSTITUTE(SUBSTITUTE(SUBSTITUTE(SUBSTITUTE(SUBSTITUTE(SUBSTITUTE(db[[#This Row],[NB BM]]," ",),".",""),"-",""),"(",""),")",""),"/",""),"""",""),"+",""))</f>
        <v>bookend3539stars</v>
      </c>
      <c r="C421" s="94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D421" s="94" t="str">
        <f>LOWER(SUBSTITUTE(SUBSTITUTE(SUBSTITUTE(SUBSTITUTE(SUBSTITUTE(SUBSTITUTE(SUBSTITUTE(SUBSTITUTE(SUBSTITUTE(db[[#This Row],[NB PAJAK]]," ",""),"-",""),"(",""),")",""),".",""),",",""),"/",""),"""",""),"+",""))</f>
        <v/>
      </c>
      <c r="E421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bookend3539stars60boxuntana</v>
      </c>
      <c r="F421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bookend3539stars60box</v>
      </c>
      <c r="G421" s="94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bookend3539starsuntana</v>
      </c>
      <c r="H421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bookend3539stars60boxuntana</v>
      </c>
      <c r="I421" s="6" t="s">
        <v>3844</v>
      </c>
      <c r="J421" s="6" t="s">
        <v>3827</v>
      </c>
      <c r="K421" s="14"/>
      <c r="L421" s="2" t="s">
        <v>1336</v>
      </c>
      <c r="M421" s="33" t="e">
        <f>IF(db[[#This Row],[NB NOTA_C]]="","",COUNTIF([2]!B_MSK[concat],db[[#This Row],[NB NOTA_C]]))</f>
        <v>#REF!</v>
      </c>
      <c r="N421" s="9" t="s">
        <v>2729</v>
      </c>
      <c r="O421" s="5" t="s">
        <v>3849</v>
      </c>
      <c r="P421" s="2" t="s">
        <v>2422</v>
      </c>
      <c r="Q421" s="5"/>
      <c r="R421" s="5" t="str">
        <f>IF(db[[#This Row],[QTY/ CTN]]="","",SUBSTITUTE(SUBSTITUTE(SUBSTITUTE(db[[#This Row],[QTY/ CTN]]," ","_",2),"(",""),")","")&amp;"_")</f>
        <v>60 BOX_</v>
      </c>
      <c r="S421" s="5">
        <f>IF(db[[#This Row],[H_QTY/ CTN]]="","",SEARCH("_",db[[#This Row],[H_QTY/ CTN]]))</f>
        <v>7</v>
      </c>
      <c r="T421" s="5">
        <f>IF(db[[#This Row],[H_QTY/ CTN]]="","",LEN(db[[#This Row],[H_QTY/ CTN]]))</f>
        <v>7</v>
      </c>
      <c r="U421" s="40" t="str">
        <f>IF(db[[#This Row],[H_QTY/ CTN]]="","",LEFT(db[[#This Row],[H_QTY/ CTN]],db[[#This Row],[H_1]]-1))</f>
        <v>60 BOX</v>
      </c>
      <c r="V421" s="40" t="str">
        <f>IF(NOT(db[[#This Row],[H_1]]=db[[#This Row],[H_2]]),MID(db[[#This Row],[H_QTY/ CTN]],db[[#This Row],[H_1]]+1,db[[#This Row],[H_2]]-db[[#This Row],[H_1]]-1),"")</f>
        <v/>
      </c>
      <c r="W421" s="40" t="str">
        <f>IF(db[[#This Row],[QTY/ CTN B]]="","",LEFT(db[[#This Row],[QTY/ CTN B]],SEARCH(" ",db[[#This Row],[QTY/ CTN B]],1)-1))</f>
        <v>60</v>
      </c>
      <c r="X421" s="40" t="str">
        <f>IF(db[[#This Row],[QTY/ CTN B]]="","",RIGHT(db[[#This Row],[QTY/ CTN B]],LEN(db[[#This Row],[QTY/ CTN B]])-SEARCH(" ",db[[#This Row],[QTY/ CTN B]],1)))</f>
        <v>BOX</v>
      </c>
      <c r="Y421" s="40" t="str">
        <f>IF(db[[#This Row],[QTY/ CTN TG]]="",IF(db[[#This Row],[STN TG]]="","",12),LEFT(db[[#This Row],[QTY/ CTN TG]],SEARCH(" ",db[[#This Row],[QTY/ CTN TG]],1)-1))</f>
        <v/>
      </c>
      <c r="Z4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21" s="40" t="str">
        <f>IF(db[[#This Row],[STN K]]="","",IF(db[[#This Row],[STN TG]]="LSN",12,""))</f>
        <v/>
      </c>
      <c r="AB421" s="40" t="str">
        <f>IF(db[[#This Row],[STN TG]]="LSN","PCS","")</f>
        <v/>
      </c>
      <c r="AC421" s="40">
        <f>db[[#This Row],[QTY B]]*IF(db[[#This Row],[QTY TG]]="",1,db[[#This Row],[QTY TG]])*IF(db[[#This Row],[QTY K]]="",1,db[[#This Row],[QTY K]])</f>
        <v>60</v>
      </c>
      <c r="AD421" s="40" t="str">
        <f>IF(db[[#This Row],[STN K]]="",IF(db[[#This Row],[STN TG]]="",db[[#This Row],[STN B]],db[[#This Row],[STN TG]]),db[[#This Row],[STN K]])</f>
        <v>BOX</v>
      </c>
      <c r="AE421" s="40"/>
    </row>
    <row r="422" spans="1:31" ht="16.5" customHeight="1" x14ac:dyDescent="0.25">
      <c r="A422" s="40">
        <f t="shared" si="6"/>
        <v>421</v>
      </c>
      <c r="B422" s="94" t="str">
        <f>LOWER(SUBSTITUTE(SUBSTITUTE(SUBSTITUTE(SUBSTITUTE(SUBSTITUTE(SUBSTITUTE(SUBSTITUTE(SUBSTITUTE(db[[#This Row],[NB BM]]," ",),".",""),"-",""),"(",""),")",""),"/",""),"""",""),"+",""))</f>
        <v>bookend3540hellomimi</v>
      </c>
      <c r="C422" s="94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D422" s="94" t="str">
        <f>LOWER(SUBSTITUTE(SUBSTITUTE(SUBSTITUTE(SUBSTITUTE(SUBSTITUTE(SUBSTITUTE(SUBSTITUTE(SUBSTITUTE(SUBSTITUTE(db[[#This Row],[NB PAJAK]]," ",""),"-",""),"(",""),")",""),".",""),",",""),"/",""),"""",""),"+",""))</f>
        <v/>
      </c>
      <c r="E422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bookend3540hellomimi60boxuntana</v>
      </c>
      <c r="F422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bookend3540hellomimi60box</v>
      </c>
      <c r="G422" s="94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bookend3540hellomimiuntana</v>
      </c>
      <c r="H422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bookend3540hellomimi60boxuntana</v>
      </c>
      <c r="I422" s="6" t="s">
        <v>3847</v>
      </c>
      <c r="J422" s="6" t="s">
        <v>3830</v>
      </c>
      <c r="K422" s="14"/>
      <c r="L422" s="2" t="s">
        <v>1336</v>
      </c>
      <c r="M422" s="33" t="e">
        <f>IF(db[[#This Row],[NB NOTA_C]]="","",COUNTIF([2]!B_MSK[concat],db[[#This Row],[NB NOTA_C]]))</f>
        <v>#REF!</v>
      </c>
      <c r="N422" s="9" t="s">
        <v>2729</v>
      </c>
      <c r="O422" s="5" t="s">
        <v>3849</v>
      </c>
      <c r="P422" s="2" t="s">
        <v>2422</v>
      </c>
      <c r="Q422" s="5"/>
      <c r="R422" s="5" t="str">
        <f>IF(db[[#This Row],[QTY/ CTN]]="","",SUBSTITUTE(SUBSTITUTE(SUBSTITUTE(db[[#This Row],[QTY/ CTN]]," ","_",2),"(",""),")","")&amp;"_")</f>
        <v>60 BOX_</v>
      </c>
      <c r="S422" s="5">
        <f>IF(db[[#This Row],[H_QTY/ CTN]]="","",SEARCH("_",db[[#This Row],[H_QTY/ CTN]]))</f>
        <v>7</v>
      </c>
      <c r="T422" s="5">
        <f>IF(db[[#This Row],[H_QTY/ CTN]]="","",LEN(db[[#This Row],[H_QTY/ CTN]]))</f>
        <v>7</v>
      </c>
      <c r="U422" s="40" t="str">
        <f>IF(db[[#This Row],[H_QTY/ CTN]]="","",LEFT(db[[#This Row],[H_QTY/ CTN]],db[[#This Row],[H_1]]-1))</f>
        <v>60 BOX</v>
      </c>
      <c r="V422" s="40" t="str">
        <f>IF(NOT(db[[#This Row],[H_1]]=db[[#This Row],[H_2]]),MID(db[[#This Row],[H_QTY/ CTN]],db[[#This Row],[H_1]]+1,db[[#This Row],[H_2]]-db[[#This Row],[H_1]]-1),"")</f>
        <v/>
      </c>
      <c r="W422" s="40" t="str">
        <f>IF(db[[#This Row],[QTY/ CTN B]]="","",LEFT(db[[#This Row],[QTY/ CTN B]],SEARCH(" ",db[[#This Row],[QTY/ CTN B]],1)-1))</f>
        <v>60</v>
      </c>
      <c r="X422" s="40" t="str">
        <f>IF(db[[#This Row],[QTY/ CTN B]]="","",RIGHT(db[[#This Row],[QTY/ CTN B]],LEN(db[[#This Row],[QTY/ CTN B]])-SEARCH(" ",db[[#This Row],[QTY/ CTN B]],1)))</f>
        <v>BOX</v>
      </c>
      <c r="Y422" s="40" t="str">
        <f>IF(db[[#This Row],[QTY/ CTN TG]]="",IF(db[[#This Row],[STN TG]]="","",12),LEFT(db[[#This Row],[QTY/ CTN TG]],SEARCH(" ",db[[#This Row],[QTY/ CTN TG]],1)-1))</f>
        <v/>
      </c>
      <c r="Z4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22" s="40" t="str">
        <f>IF(db[[#This Row],[STN K]]="","",IF(db[[#This Row],[STN TG]]="LSN",12,""))</f>
        <v/>
      </c>
      <c r="AB422" s="40" t="str">
        <f>IF(db[[#This Row],[STN TG]]="LSN","PCS","")</f>
        <v/>
      </c>
      <c r="AC422" s="40">
        <f>db[[#This Row],[QTY B]]*IF(db[[#This Row],[QTY TG]]="",1,db[[#This Row],[QTY TG]])*IF(db[[#This Row],[QTY K]]="",1,db[[#This Row],[QTY K]])</f>
        <v>60</v>
      </c>
      <c r="AD422" s="40" t="str">
        <f>IF(db[[#This Row],[STN K]]="",IF(db[[#This Row],[STN TG]]="",db[[#This Row],[STN B]],db[[#This Row],[STN TG]]),db[[#This Row],[STN K]])</f>
        <v>BOX</v>
      </c>
      <c r="AE422" s="40"/>
    </row>
    <row r="423" spans="1:31" ht="16.5" customHeight="1" x14ac:dyDescent="0.25">
      <c r="A423" s="40">
        <f t="shared" si="6"/>
        <v>422</v>
      </c>
      <c r="B423" s="5" t="str">
        <f>LOWER(SUBSTITUTE(SUBSTITUTE(SUBSTITUTE(SUBSTITUTE(SUBSTITUTE(SUBSTITUTE(SUBSTITUTE(SUBSTITUTE(db[[#This Row],[NB BM]]," ",),".",""),"-",""),"(",""),")",""),"/",""),"""",""),"+",""))</f>
        <v>bookend3552spacetravel</v>
      </c>
      <c r="C423" s="5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D423" s="5" t="str">
        <f>LOWER(SUBSTITUTE(SUBSTITUTE(SUBSTITUTE(SUBSTITUTE(SUBSTITUTE(SUBSTITUTE(SUBSTITUTE(SUBSTITUTE(SUBSTITUTE(db[[#This Row],[NB PAJAK]]," ",""),"-",""),"(",""),")",""),".",""),",",""),"/",""),"""",""),"+",""))</f>
        <v/>
      </c>
      <c r="E42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bookend3552spacetravel60boxuntana</v>
      </c>
      <c r="F42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bookend3552spacetravel60box</v>
      </c>
      <c r="G423" s="5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bookend3552spacetraveluntana</v>
      </c>
      <c r="H42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bookend3552spacetravel60boxuntana</v>
      </c>
      <c r="I423" s="2" t="s">
        <v>3836</v>
      </c>
      <c r="J423" s="2" t="s">
        <v>3819</v>
      </c>
      <c r="K423" s="14"/>
      <c r="L423" s="2" t="s">
        <v>1336</v>
      </c>
      <c r="M423" s="33" t="e">
        <f>IF(db[[#This Row],[NB NOTA_C]]="","",COUNTIF([2]!B_MSK[concat],db[[#This Row],[NB NOTA_C]]))</f>
        <v>#REF!</v>
      </c>
      <c r="N423" s="9" t="s">
        <v>2729</v>
      </c>
      <c r="O423" s="5" t="s">
        <v>3849</v>
      </c>
      <c r="P423" s="2" t="s">
        <v>2422</v>
      </c>
      <c r="Q423" s="5"/>
      <c r="R423" s="5" t="str">
        <f>IF(db[[#This Row],[QTY/ CTN]]="","",SUBSTITUTE(SUBSTITUTE(SUBSTITUTE(db[[#This Row],[QTY/ CTN]]," ","_",2),"(",""),")","")&amp;"_")</f>
        <v>60 BOX_</v>
      </c>
      <c r="S423" s="5">
        <f>IF(db[[#This Row],[H_QTY/ CTN]]="","",SEARCH("_",db[[#This Row],[H_QTY/ CTN]]))</f>
        <v>7</v>
      </c>
      <c r="T423" s="5">
        <f>IF(db[[#This Row],[H_QTY/ CTN]]="","",LEN(db[[#This Row],[H_QTY/ CTN]]))</f>
        <v>7</v>
      </c>
      <c r="U423" s="40" t="str">
        <f>IF(db[[#This Row],[H_QTY/ CTN]]="","",LEFT(db[[#This Row],[H_QTY/ CTN]],db[[#This Row],[H_1]]-1))</f>
        <v>60 BOX</v>
      </c>
      <c r="V423" s="40" t="str">
        <f>IF(NOT(db[[#This Row],[H_1]]=db[[#This Row],[H_2]]),MID(db[[#This Row],[H_QTY/ CTN]],db[[#This Row],[H_1]]+1,db[[#This Row],[H_2]]-db[[#This Row],[H_1]]-1),"")</f>
        <v/>
      </c>
      <c r="W423" s="40" t="str">
        <f>IF(db[[#This Row],[QTY/ CTN B]]="","",LEFT(db[[#This Row],[QTY/ CTN B]],SEARCH(" ",db[[#This Row],[QTY/ CTN B]],1)-1))</f>
        <v>60</v>
      </c>
      <c r="X423" s="40" t="str">
        <f>IF(db[[#This Row],[QTY/ CTN B]]="","",RIGHT(db[[#This Row],[QTY/ CTN B]],LEN(db[[#This Row],[QTY/ CTN B]])-SEARCH(" ",db[[#This Row],[QTY/ CTN B]],1)))</f>
        <v>BOX</v>
      </c>
      <c r="Y423" s="40" t="str">
        <f>IF(db[[#This Row],[QTY/ CTN TG]]="",IF(db[[#This Row],[STN TG]]="","",12),LEFT(db[[#This Row],[QTY/ CTN TG]],SEARCH(" ",db[[#This Row],[QTY/ CTN TG]],1)-1))</f>
        <v/>
      </c>
      <c r="Z4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23" s="40" t="str">
        <f>IF(db[[#This Row],[STN K]]="","",IF(db[[#This Row],[STN TG]]="LSN",12,""))</f>
        <v/>
      </c>
      <c r="AB423" s="40" t="str">
        <f>IF(db[[#This Row],[STN TG]]="LSN","PCS","")</f>
        <v/>
      </c>
      <c r="AC423" s="40">
        <f>db[[#This Row],[QTY B]]*IF(db[[#This Row],[QTY TG]]="",1,db[[#This Row],[QTY TG]])*IF(db[[#This Row],[QTY K]]="",1,db[[#This Row],[QTY K]])</f>
        <v>60</v>
      </c>
      <c r="AD423" s="40" t="str">
        <f>IF(db[[#This Row],[STN K]]="",IF(db[[#This Row],[STN TG]]="",db[[#This Row],[STN B]],db[[#This Row],[STN TG]]),db[[#This Row],[STN K]])</f>
        <v>BOX</v>
      </c>
      <c r="AE423" s="40"/>
    </row>
    <row r="424" spans="1:31" ht="16.5" customHeight="1" x14ac:dyDescent="0.25">
      <c r="A424" s="40">
        <f t="shared" si="6"/>
        <v>423</v>
      </c>
      <c r="B424" s="5" t="str">
        <f>LOWER(SUBSTITUTE(SUBSTITUTE(SUBSTITUTE(SUBSTITUTE(SUBSTITUTE(SUBSTITUTE(SUBSTITUTE(SUBSTITUTE(db[[#This Row],[NB BM]]," ",),".",""),"-",""),"(",""),")",""),"/",""),"""",""),"+",""))</f>
        <v>bookend3553spacetravel</v>
      </c>
      <c r="C424" s="5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D424" s="5" t="str">
        <f>LOWER(SUBSTITUTE(SUBSTITUTE(SUBSTITUTE(SUBSTITUTE(SUBSTITUTE(SUBSTITUTE(SUBSTITUTE(SUBSTITUTE(SUBSTITUTE(db[[#This Row],[NB PAJAK]]," ",""),"-",""),"(",""),")",""),".",""),",",""),"/",""),"""",""),"+",""))</f>
        <v/>
      </c>
      <c r="E42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bookend3553spacetravel60boxuntana</v>
      </c>
      <c r="F42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bookend3553spacetravel60box</v>
      </c>
      <c r="G424" s="5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bookend3553spacetraveluntana</v>
      </c>
      <c r="H42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bookend3553spacetravel60boxuntana</v>
      </c>
      <c r="I424" s="2" t="s">
        <v>3840</v>
      </c>
      <c r="J424" s="2" t="s">
        <v>3822</v>
      </c>
      <c r="K424" s="14"/>
      <c r="L424" s="2" t="s">
        <v>1336</v>
      </c>
      <c r="M424" s="33" t="e">
        <f>IF(db[[#This Row],[NB NOTA_C]]="","",COUNTIF([2]!B_MSK[concat],db[[#This Row],[NB NOTA_C]]))</f>
        <v>#REF!</v>
      </c>
      <c r="N424" s="9" t="s">
        <v>2729</v>
      </c>
      <c r="O424" s="5" t="s">
        <v>3849</v>
      </c>
      <c r="P424" s="2" t="s">
        <v>2422</v>
      </c>
      <c r="Q424" s="5"/>
      <c r="R424" s="5" t="str">
        <f>IF(db[[#This Row],[QTY/ CTN]]="","",SUBSTITUTE(SUBSTITUTE(SUBSTITUTE(db[[#This Row],[QTY/ CTN]]," ","_",2),"(",""),")","")&amp;"_")</f>
        <v>60 BOX_</v>
      </c>
      <c r="S424" s="5">
        <f>IF(db[[#This Row],[H_QTY/ CTN]]="","",SEARCH("_",db[[#This Row],[H_QTY/ CTN]]))</f>
        <v>7</v>
      </c>
      <c r="T424" s="5">
        <f>IF(db[[#This Row],[H_QTY/ CTN]]="","",LEN(db[[#This Row],[H_QTY/ CTN]]))</f>
        <v>7</v>
      </c>
      <c r="U424" s="40" t="str">
        <f>IF(db[[#This Row],[H_QTY/ CTN]]="","",LEFT(db[[#This Row],[H_QTY/ CTN]],db[[#This Row],[H_1]]-1))</f>
        <v>60 BOX</v>
      </c>
      <c r="V424" s="40" t="str">
        <f>IF(NOT(db[[#This Row],[H_1]]=db[[#This Row],[H_2]]),MID(db[[#This Row],[H_QTY/ CTN]],db[[#This Row],[H_1]]+1,db[[#This Row],[H_2]]-db[[#This Row],[H_1]]-1),"")</f>
        <v/>
      </c>
      <c r="W424" s="40" t="str">
        <f>IF(db[[#This Row],[QTY/ CTN B]]="","",LEFT(db[[#This Row],[QTY/ CTN B]],SEARCH(" ",db[[#This Row],[QTY/ CTN B]],1)-1))</f>
        <v>60</v>
      </c>
      <c r="X424" s="40" t="str">
        <f>IF(db[[#This Row],[QTY/ CTN B]]="","",RIGHT(db[[#This Row],[QTY/ CTN B]],LEN(db[[#This Row],[QTY/ CTN B]])-SEARCH(" ",db[[#This Row],[QTY/ CTN B]],1)))</f>
        <v>BOX</v>
      </c>
      <c r="Y424" s="40" t="str">
        <f>IF(db[[#This Row],[QTY/ CTN TG]]="",IF(db[[#This Row],[STN TG]]="","",12),LEFT(db[[#This Row],[QTY/ CTN TG]],SEARCH(" ",db[[#This Row],[QTY/ CTN TG]],1)-1))</f>
        <v/>
      </c>
      <c r="Z4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24" s="40" t="str">
        <f>IF(db[[#This Row],[STN K]]="","",IF(db[[#This Row],[STN TG]]="LSN",12,""))</f>
        <v/>
      </c>
      <c r="AB424" s="40" t="str">
        <f>IF(db[[#This Row],[STN TG]]="LSN","PCS","")</f>
        <v/>
      </c>
      <c r="AC424" s="40">
        <f>db[[#This Row],[QTY B]]*IF(db[[#This Row],[QTY TG]]="",1,db[[#This Row],[QTY TG]])*IF(db[[#This Row],[QTY K]]="",1,db[[#This Row],[QTY K]])</f>
        <v>60</v>
      </c>
      <c r="AD424" s="40" t="str">
        <f>IF(db[[#This Row],[STN K]]="",IF(db[[#This Row],[STN TG]]="",db[[#This Row],[STN B]],db[[#This Row],[STN TG]]),db[[#This Row],[STN K]])</f>
        <v>BOX</v>
      </c>
      <c r="AE424" s="40"/>
    </row>
    <row r="425" spans="1:31" ht="16.5" customHeight="1" x14ac:dyDescent="0.25">
      <c r="A425" s="40">
        <f t="shared" si="6"/>
        <v>424</v>
      </c>
      <c r="B425" s="5" t="str">
        <f>LOWER(SUBSTITUTE(SUBSTITUTE(SUBSTITUTE(SUBSTITUTE(SUBSTITUTE(SUBSTITUTE(SUBSTITUTE(SUBSTITUTE(db[[#This Row],[NB BM]]," ",),".",""),"-",""),"(",""),")",""),"/",""),"""",""),"+",""))</f>
        <v>bookend3565astronautgirl</v>
      </c>
      <c r="C425" s="5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D425" s="5" t="str">
        <f>LOWER(SUBSTITUTE(SUBSTITUTE(SUBSTITUTE(SUBSTITUTE(SUBSTITUTE(SUBSTITUTE(SUBSTITUTE(SUBSTITUTE(SUBSTITUTE(db[[#This Row],[NB PAJAK]]," ",""),"-",""),"(",""),")",""),".",""),",",""),"/",""),"""",""),"+",""))</f>
        <v/>
      </c>
      <c r="E42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bookend3565astronautgirl60boxuntana</v>
      </c>
      <c r="F42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bookend3565astronautgirl60box</v>
      </c>
      <c r="G425" s="5" t="str">
        <f>db[[#This Row],[NB NOTA_C]]&amp;LOWER(SUBSTITUTE(SUBSTITUTE(SUBSTITUTE(SUBSTITUTE(SUBSTITUTE(SUBSTITUTE(SUBSTITUTE(SUBSTITUTE(SUBSTITUTE(db[[#This Row],[FAKTUR]]," ",),".",""),"-",""),"(",""),")",""),",",""),"/",""),"""",""),"+",""))</f>
        <v>bookend3565astronautgirluntana</v>
      </c>
      <c r="H42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bookend3565astronautgirl60boxuntana</v>
      </c>
      <c r="I425" s="2" t="s">
        <v>3841</v>
      </c>
      <c r="J425" s="2" t="s">
        <v>3824</v>
      </c>
      <c r="K425" s="14"/>
      <c r="L425" s="2" t="s">
        <v>1336</v>
      </c>
      <c r="M425" s="33" t="e">
        <f>IF(db[[#This Row],[NB NOTA_C]]="","",COUNTIF([2]!B_MSK[concat],db[[#This Row],[NB NOTA_C]]))</f>
        <v>#REF!</v>
      </c>
      <c r="N425" s="9" t="s">
        <v>2729</v>
      </c>
      <c r="O425" s="5" t="s">
        <v>3849</v>
      </c>
      <c r="P425" s="2" t="s">
        <v>2422</v>
      </c>
      <c r="Q425" s="5"/>
      <c r="R425" s="5" t="str">
        <f>IF(db[[#This Row],[QTY/ CTN]]="","",SUBSTITUTE(SUBSTITUTE(SUBSTITUTE(db[[#This Row],[QTY/ CTN]]," ","_",2),"(",""),")","")&amp;"_")</f>
        <v>60 BOX_</v>
      </c>
      <c r="S425" s="5">
        <f>IF(db[[#This Row],[H_QTY/ CTN]]="","",SEARCH("_",db[[#This Row],[H_QTY/ CTN]]))</f>
        <v>7</v>
      </c>
      <c r="T425" s="5">
        <f>IF(db[[#This Row],[H_QTY/ CTN]]="","",LEN(db[[#This Row],[H_QTY/ CTN]]))</f>
        <v>7</v>
      </c>
      <c r="U425" s="40" t="str">
        <f>IF(db[[#This Row],[H_QTY/ CTN]]="","",LEFT(db[[#This Row],[H_QTY/ CTN]],db[[#This Row],[H_1]]-1))</f>
        <v>60 BOX</v>
      </c>
      <c r="V425" s="40" t="str">
        <f>IF(NOT(db[[#This Row],[H_1]]=db[[#This Row],[H_2]]),MID(db[[#This Row],[H_QTY/ CTN]],db[[#This Row],[H_1]]+1,db[[#This Row],[H_2]]-db[[#This Row],[H_1]]-1),"")</f>
        <v/>
      </c>
      <c r="W425" s="40" t="str">
        <f>IF(db[[#This Row],[QTY/ CTN B]]="","",LEFT(db[[#This Row],[QTY/ CTN B]],SEARCH(" ",db[[#This Row],[QTY/ CTN B]],1)-1))</f>
        <v>60</v>
      </c>
      <c r="X425" s="40" t="str">
        <f>IF(db[[#This Row],[QTY/ CTN B]]="","",RIGHT(db[[#This Row],[QTY/ CTN B]],LEN(db[[#This Row],[QTY/ CTN B]])-SEARCH(" ",db[[#This Row],[QTY/ CTN B]],1)))</f>
        <v>BOX</v>
      </c>
      <c r="Y425" s="40" t="str">
        <f>IF(db[[#This Row],[QTY/ CTN TG]]="",IF(db[[#This Row],[STN TG]]="","",12),LEFT(db[[#This Row],[QTY/ CTN TG]],SEARCH(" ",db[[#This Row],[QTY/ CTN TG]],1)-1))</f>
        <v/>
      </c>
      <c r="Z4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25" s="40" t="str">
        <f>IF(db[[#This Row],[STN K]]="","",IF(db[[#This Row],[STN TG]]="LSN",12,""))</f>
        <v/>
      </c>
      <c r="AB425" s="40" t="str">
        <f>IF(db[[#This Row],[STN TG]]="LSN","PCS","")</f>
        <v/>
      </c>
      <c r="AC425" s="40">
        <f>db[[#This Row],[QTY B]]*IF(db[[#This Row],[QTY TG]]="",1,db[[#This Row],[QTY TG]])*IF(db[[#This Row],[QTY K]]="",1,db[[#This Row],[QTY K]])</f>
        <v>60</v>
      </c>
      <c r="AD425" s="40" t="str">
        <f>IF(db[[#This Row],[STN K]]="",IF(db[[#This Row],[STN TG]]="",db[[#This Row],[STN B]],db[[#This Row],[STN TG]]),db[[#This Row],[STN K]])</f>
        <v>BOX</v>
      </c>
      <c r="AE425" s="40"/>
    </row>
    <row r="426" spans="1:31" ht="16.5" customHeight="1" x14ac:dyDescent="0.25">
      <c r="A426" s="40">
        <f t="shared" si="6"/>
        <v>425</v>
      </c>
      <c r="B426" s="5" t="str">
        <f>LOWER(SUBSTITUTE(SUBSTITUTE(SUBSTITUTE(SUBSTITUTE(SUBSTITUTE(SUBSTITUTE(SUBSTITUTE(SUBSTITUTE(db[[#This Row],[NB BM]]," ",),".",""),"-",""),"(",""),")",""),"/",""),"""",""),"+",""))</f>
        <v>bookend777371hamster</v>
      </c>
      <c r="C426" s="5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D426" s="5" t="str">
        <f>LOWER(SUBSTITUTE(SUBSTITUTE(SUBSTITUTE(SUBSTITUTE(SUBSTITUTE(SUBSTITUTE(SUBSTITUTE(SUBSTITUTE(SUBSTITUTE(db[[#This Row],[NB PAJAK]]," ",""),"-",""),"(",""),")",""),".",""),",",""),"/",""),"""",""),"+",""))</f>
        <v/>
      </c>
      <c r="E4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bookend777371hamster60boxuntana</v>
      </c>
      <c r="F4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bookend777371hamster60box</v>
      </c>
      <c r="G426" s="5" t="str">
        <f>db[[#This Row],[NB NOTA_C]]&amp;LOWER(SUBSTITUTE(SUBSTITUTE(SUBSTITUTE(SUBSTITUTE(SUBSTITUTE(SUBSTITUTE(SUBSTITUTE(SUBSTITUTE(SUBSTITUTE(db[[#This Row],[FAKTUR]]," ",),".",""),"-",""),"(",""),")",""),",",""),"/",""),"""",""),"+",""))</f>
        <v>bookend777371hamsteruntana</v>
      </c>
      <c r="H4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bookend777371hamster60boxuntana</v>
      </c>
      <c r="I426" s="2" t="s">
        <v>3832</v>
      </c>
      <c r="J426" s="2" t="s">
        <v>3815</v>
      </c>
      <c r="K426" s="14"/>
      <c r="L426" s="2" t="s">
        <v>1336</v>
      </c>
      <c r="M426" s="33" t="e">
        <f>IF(db[[#This Row],[NB NOTA_C]]="","",COUNTIF([2]!B_MSK[concat],db[[#This Row],[NB NOTA_C]]))</f>
        <v>#REF!</v>
      </c>
      <c r="N426" s="9" t="s">
        <v>2729</v>
      </c>
      <c r="O426" s="5" t="s">
        <v>3849</v>
      </c>
      <c r="P426" s="2" t="s">
        <v>2422</v>
      </c>
      <c r="Q426" s="5"/>
      <c r="R426" s="5" t="str">
        <f>IF(db[[#This Row],[QTY/ CTN]]="","",SUBSTITUTE(SUBSTITUTE(SUBSTITUTE(db[[#This Row],[QTY/ CTN]]," ","_",2),"(",""),")","")&amp;"_")</f>
        <v>60 BOX_</v>
      </c>
      <c r="S426" s="5">
        <f>IF(db[[#This Row],[H_QTY/ CTN]]="","",SEARCH("_",db[[#This Row],[H_QTY/ CTN]]))</f>
        <v>7</v>
      </c>
      <c r="T426" s="5">
        <f>IF(db[[#This Row],[H_QTY/ CTN]]="","",LEN(db[[#This Row],[H_QTY/ CTN]]))</f>
        <v>7</v>
      </c>
      <c r="U426" s="40" t="str">
        <f>IF(db[[#This Row],[H_QTY/ CTN]]="","",LEFT(db[[#This Row],[H_QTY/ CTN]],db[[#This Row],[H_1]]-1))</f>
        <v>60 BOX</v>
      </c>
      <c r="V426" s="40" t="str">
        <f>IF(NOT(db[[#This Row],[H_1]]=db[[#This Row],[H_2]]),MID(db[[#This Row],[H_QTY/ CTN]],db[[#This Row],[H_1]]+1,db[[#This Row],[H_2]]-db[[#This Row],[H_1]]-1),"")</f>
        <v/>
      </c>
      <c r="W426" s="40" t="str">
        <f>IF(db[[#This Row],[QTY/ CTN B]]="","",LEFT(db[[#This Row],[QTY/ CTN B]],SEARCH(" ",db[[#This Row],[QTY/ CTN B]],1)-1))</f>
        <v>60</v>
      </c>
      <c r="X426" s="40" t="str">
        <f>IF(db[[#This Row],[QTY/ CTN B]]="","",RIGHT(db[[#This Row],[QTY/ CTN B]],LEN(db[[#This Row],[QTY/ CTN B]])-SEARCH(" ",db[[#This Row],[QTY/ CTN B]],1)))</f>
        <v>BOX</v>
      </c>
      <c r="Y426" s="40" t="str">
        <f>IF(db[[#This Row],[QTY/ CTN TG]]="",IF(db[[#This Row],[STN TG]]="","",12),LEFT(db[[#This Row],[QTY/ CTN TG]],SEARCH(" ",db[[#This Row],[QTY/ CTN TG]],1)-1))</f>
        <v/>
      </c>
      <c r="Z4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26" s="40" t="str">
        <f>IF(db[[#This Row],[STN K]]="","",IF(db[[#This Row],[STN TG]]="LSN",12,""))</f>
        <v/>
      </c>
      <c r="AB426" s="40" t="str">
        <f>IF(db[[#This Row],[STN TG]]="LSN","PCS","")</f>
        <v/>
      </c>
      <c r="AC426" s="40">
        <f>db[[#This Row],[QTY B]]*IF(db[[#This Row],[QTY TG]]="",1,db[[#This Row],[QTY TG]])*IF(db[[#This Row],[QTY K]]="",1,db[[#This Row],[QTY K]])</f>
        <v>60</v>
      </c>
      <c r="AD426" s="40" t="str">
        <f>IF(db[[#This Row],[STN K]]="",IF(db[[#This Row],[STN TG]]="",db[[#This Row],[STN B]],db[[#This Row],[STN TG]]),db[[#This Row],[STN K]])</f>
        <v>BOX</v>
      </c>
      <c r="AE426" s="40"/>
    </row>
    <row r="427" spans="1:31" ht="16.5" customHeight="1" x14ac:dyDescent="0.25">
      <c r="A427" s="40">
        <f t="shared" si="6"/>
        <v>426</v>
      </c>
      <c r="B427" s="5" t="str">
        <f>LOWER(SUBSTITUTE(SUBSTITUTE(SUBSTITUTE(SUBSTITUTE(SUBSTITUTE(SUBSTITUTE(SUBSTITUTE(SUBSTITUTE(db[[#This Row],[NB BM]]," ",),".",""),"-",""),"(",""),")",""),"/",""),"""",""),"+",""))</f>
        <v>bookend777377fruits</v>
      </c>
      <c r="C427" s="5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D427" s="5" t="str">
        <f>LOWER(SUBSTITUTE(SUBSTITUTE(SUBSTITUTE(SUBSTITUTE(SUBSTITUTE(SUBSTITUTE(SUBSTITUTE(SUBSTITUTE(SUBSTITUTE(db[[#This Row],[NB PAJAK]]," ",""),"-",""),"(",""),")",""),".",""),",",""),"/",""),"""",""),"+",""))</f>
        <v/>
      </c>
      <c r="E4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bookend777377fruits60boxuntana</v>
      </c>
      <c r="F4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bookend777377fruits60box</v>
      </c>
      <c r="G427" s="5" t="str">
        <f>db[[#This Row],[NB NOTA_C]]&amp;LOWER(SUBSTITUTE(SUBSTITUTE(SUBSTITUTE(SUBSTITUTE(SUBSTITUTE(SUBSTITUTE(SUBSTITUTE(SUBSTITUTE(SUBSTITUTE(db[[#This Row],[FAKTUR]]," ",),".",""),"-",""),"(",""),")",""),",",""),"/",""),"""",""),"+",""))</f>
        <v>bookend777377fruitsuntana</v>
      </c>
      <c r="H4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bookend777377fruits60boxuntana</v>
      </c>
      <c r="I427" s="2" t="s">
        <v>3833</v>
      </c>
      <c r="J427" s="2" t="s">
        <v>3816</v>
      </c>
      <c r="K427" s="14"/>
      <c r="L427" s="2" t="s">
        <v>1336</v>
      </c>
      <c r="M427" s="33" t="e">
        <f>IF(db[[#This Row],[NB NOTA_C]]="","",COUNTIF([2]!B_MSK[concat],db[[#This Row],[NB NOTA_C]]))</f>
        <v>#REF!</v>
      </c>
      <c r="N427" s="9" t="s">
        <v>2729</v>
      </c>
      <c r="O427" s="5" t="s">
        <v>3849</v>
      </c>
      <c r="P427" s="2" t="s">
        <v>2422</v>
      </c>
      <c r="Q427" s="5"/>
      <c r="R427" s="5" t="str">
        <f>IF(db[[#This Row],[QTY/ CTN]]="","",SUBSTITUTE(SUBSTITUTE(SUBSTITUTE(db[[#This Row],[QTY/ CTN]]," ","_",2),"(",""),")","")&amp;"_")</f>
        <v>60 BOX_</v>
      </c>
      <c r="S427" s="5">
        <f>IF(db[[#This Row],[H_QTY/ CTN]]="","",SEARCH("_",db[[#This Row],[H_QTY/ CTN]]))</f>
        <v>7</v>
      </c>
      <c r="T427" s="5">
        <f>IF(db[[#This Row],[H_QTY/ CTN]]="","",LEN(db[[#This Row],[H_QTY/ CTN]]))</f>
        <v>7</v>
      </c>
      <c r="U427" s="40" t="str">
        <f>IF(db[[#This Row],[H_QTY/ CTN]]="","",LEFT(db[[#This Row],[H_QTY/ CTN]],db[[#This Row],[H_1]]-1))</f>
        <v>60 BOX</v>
      </c>
      <c r="V427" s="40" t="str">
        <f>IF(NOT(db[[#This Row],[H_1]]=db[[#This Row],[H_2]]),MID(db[[#This Row],[H_QTY/ CTN]],db[[#This Row],[H_1]]+1,db[[#This Row],[H_2]]-db[[#This Row],[H_1]]-1),"")</f>
        <v/>
      </c>
      <c r="W427" s="40" t="str">
        <f>IF(db[[#This Row],[QTY/ CTN B]]="","",LEFT(db[[#This Row],[QTY/ CTN B]],SEARCH(" ",db[[#This Row],[QTY/ CTN B]],1)-1))</f>
        <v>60</v>
      </c>
      <c r="X427" s="40" t="str">
        <f>IF(db[[#This Row],[QTY/ CTN B]]="","",RIGHT(db[[#This Row],[QTY/ CTN B]],LEN(db[[#This Row],[QTY/ CTN B]])-SEARCH(" ",db[[#This Row],[QTY/ CTN B]],1)))</f>
        <v>BOX</v>
      </c>
      <c r="Y427" s="40" t="str">
        <f>IF(db[[#This Row],[QTY/ CTN TG]]="",IF(db[[#This Row],[STN TG]]="","",12),LEFT(db[[#This Row],[QTY/ CTN TG]],SEARCH(" ",db[[#This Row],[QTY/ CTN TG]],1)-1))</f>
        <v/>
      </c>
      <c r="Z4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27" s="40" t="str">
        <f>IF(db[[#This Row],[STN K]]="","",IF(db[[#This Row],[STN TG]]="LSN",12,""))</f>
        <v/>
      </c>
      <c r="AB427" s="40" t="str">
        <f>IF(db[[#This Row],[STN TG]]="LSN","PCS","")</f>
        <v/>
      </c>
      <c r="AC427" s="40">
        <f>db[[#This Row],[QTY B]]*IF(db[[#This Row],[QTY TG]]="",1,db[[#This Row],[QTY TG]])*IF(db[[#This Row],[QTY K]]="",1,db[[#This Row],[QTY K]])</f>
        <v>60</v>
      </c>
      <c r="AD427" s="40" t="str">
        <f>IF(db[[#This Row],[STN K]]="",IF(db[[#This Row],[STN TG]]="",db[[#This Row],[STN B]],db[[#This Row],[STN TG]]),db[[#This Row],[STN K]])</f>
        <v>BOX</v>
      </c>
      <c r="AE427" s="40"/>
    </row>
    <row r="428" spans="1:31" ht="16.5" customHeight="1" x14ac:dyDescent="0.25">
      <c r="A428" s="40">
        <f t="shared" si="6"/>
        <v>427</v>
      </c>
      <c r="B428" s="5" t="str">
        <f>LOWER(SUBSTITUTE(SUBSTITUTE(SUBSTITUTE(SUBSTITUTE(SUBSTITUTE(SUBSTITUTE(SUBSTITUTE(SUBSTITUTE(db[[#This Row],[NB BM]]," ",),".",""),"-",""),"(",""),")",""),"/",""),"""",""),"+",""))</f>
        <v>bookend777395girl</v>
      </c>
      <c r="C428" s="5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D428" s="5" t="str">
        <f>LOWER(SUBSTITUTE(SUBSTITUTE(SUBSTITUTE(SUBSTITUTE(SUBSTITUTE(SUBSTITUTE(SUBSTITUTE(SUBSTITUTE(SUBSTITUTE(db[[#This Row],[NB PAJAK]]," ",""),"-",""),"(",""),")",""),".",""),",",""),"/",""),"""",""),"+",""))</f>
        <v/>
      </c>
      <c r="E42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bookend777395girl60boxuntana</v>
      </c>
      <c r="F42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bookend777395girl60box</v>
      </c>
      <c r="G428" s="5" t="str">
        <f>db[[#This Row],[NB NOTA_C]]&amp;LOWER(SUBSTITUTE(SUBSTITUTE(SUBSTITUTE(SUBSTITUTE(SUBSTITUTE(SUBSTITUTE(SUBSTITUTE(SUBSTITUTE(SUBSTITUTE(db[[#This Row],[FAKTUR]]," ",),".",""),"-",""),"(",""),")",""),",",""),"/",""),"""",""),"+",""))</f>
        <v>bookend777395girluntana</v>
      </c>
      <c r="H42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bookend777395girl60boxuntana</v>
      </c>
      <c r="I428" s="2" t="s">
        <v>3834</v>
      </c>
      <c r="J428" s="2" t="s">
        <v>3817</v>
      </c>
      <c r="K428" s="14"/>
      <c r="L428" s="2" t="s">
        <v>1336</v>
      </c>
      <c r="M428" s="33" t="e">
        <f>IF(db[[#This Row],[NB NOTA_C]]="","",COUNTIF([2]!B_MSK[concat],db[[#This Row],[NB NOTA_C]]))</f>
        <v>#REF!</v>
      </c>
      <c r="N428" s="9" t="s">
        <v>2729</v>
      </c>
      <c r="O428" s="5" t="s">
        <v>3849</v>
      </c>
      <c r="P428" s="2" t="s">
        <v>2422</v>
      </c>
      <c r="Q428" s="5"/>
      <c r="R428" s="5" t="str">
        <f>IF(db[[#This Row],[QTY/ CTN]]="","",SUBSTITUTE(SUBSTITUTE(SUBSTITUTE(db[[#This Row],[QTY/ CTN]]," ","_",2),"(",""),")","")&amp;"_")</f>
        <v>60 BOX_</v>
      </c>
      <c r="S428" s="5">
        <f>IF(db[[#This Row],[H_QTY/ CTN]]="","",SEARCH("_",db[[#This Row],[H_QTY/ CTN]]))</f>
        <v>7</v>
      </c>
      <c r="T428" s="5">
        <f>IF(db[[#This Row],[H_QTY/ CTN]]="","",LEN(db[[#This Row],[H_QTY/ CTN]]))</f>
        <v>7</v>
      </c>
      <c r="U428" s="40" t="str">
        <f>IF(db[[#This Row],[H_QTY/ CTN]]="","",LEFT(db[[#This Row],[H_QTY/ CTN]],db[[#This Row],[H_1]]-1))</f>
        <v>60 BOX</v>
      </c>
      <c r="V428" s="40" t="str">
        <f>IF(NOT(db[[#This Row],[H_1]]=db[[#This Row],[H_2]]),MID(db[[#This Row],[H_QTY/ CTN]],db[[#This Row],[H_1]]+1,db[[#This Row],[H_2]]-db[[#This Row],[H_1]]-1),"")</f>
        <v/>
      </c>
      <c r="W428" s="40" t="str">
        <f>IF(db[[#This Row],[QTY/ CTN B]]="","",LEFT(db[[#This Row],[QTY/ CTN B]],SEARCH(" ",db[[#This Row],[QTY/ CTN B]],1)-1))</f>
        <v>60</v>
      </c>
      <c r="X428" s="40" t="str">
        <f>IF(db[[#This Row],[QTY/ CTN B]]="","",RIGHT(db[[#This Row],[QTY/ CTN B]],LEN(db[[#This Row],[QTY/ CTN B]])-SEARCH(" ",db[[#This Row],[QTY/ CTN B]],1)))</f>
        <v>BOX</v>
      </c>
      <c r="Y428" s="40" t="str">
        <f>IF(db[[#This Row],[QTY/ CTN TG]]="",IF(db[[#This Row],[STN TG]]="","",12),LEFT(db[[#This Row],[QTY/ CTN TG]],SEARCH(" ",db[[#This Row],[QTY/ CTN TG]],1)-1))</f>
        <v/>
      </c>
      <c r="Z4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28" s="40" t="str">
        <f>IF(db[[#This Row],[STN K]]="","",IF(db[[#This Row],[STN TG]]="LSN",12,""))</f>
        <v/>
      </c>
      <c r="AB428" s="40" t="str">
        <f>IF(db[[#This Row],[STN TG]]="LSN","PCS","")</f>
        <v/>
      </c>
      <c r="AC428" s="40">
        <f>db[[#This Row],[QTY B]]*IF(db[[#This Row],[QTY TG]]="",1,db[[#This Row],[QTY TG]])*IF(db[[#This Row],[QTY K]]="",1,db[[#This Row],[QTY K]])</f>
        <v>60</v>
      </c>
      <c r="AD428" s="40" t="str">
        <f>IF(db[[#This Row],[STN K]]="",IF(db[[#This Row],[STN TG]]="",db[[#This Row],[STN B]],db[[#This Row],[STN TG]]),db[[#This Row],[STN K]])</f>
        <v>BOX</v>
      </c>
      <c r="AE428" s="40"/>
    </row>
    <row r="429" spans="1:31" ht="16.5" customHeight="1" x14ac:dyDescent="0.25">
      <c r="A429" s="40">
        <f t="shared" si="6"/>
        <v>428</v>
      </c>
      <c r="B429" s="5" t="str">
        <f>LOWER(SUBSTITUTE(SUBSTITUTE(SUBSTITUTE(SUBSTITUTE(SUBSTITUTE(SUBSTITUTE(SUBSTITUTE(SUBSTITUTE(db[[#This Row],[NB BM]]," ",),".",""),"-",""),"(",""),")",""),"/",""),"""",""),"+",""))</f>
        <v>boxfilebesimicrotopmt1151ssn</v>
      </c>
      <c r="C429" s="5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D429" s="5" t="str">
        <f>LOWER(SUBSTITUTE(SUBSTITUTE(SUBSTITUTE(SUBSTITUTE(SUBSTITUTE(SUBSTITUTE(SUBSTITUTE(SUBSTITUTE(SUBSTITUTE(db[[#This Row],[NB PAJAK]]," ",""),"-",""),"(",""),")",""),".",""),",",""),"/",""),"""",""),"+",""))</f>
        <v/>
      </c>
      <c r="E42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boxfilebesimicrotopmt1151ssn24pcsuntana</v>
      </c>
      <c r="F42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boxfilebesimicrotopmt1151ssn24pcs</v>
      </c>
      <c r="G429" s="5" t="str">
        <f>db[[#This Row],[NB NOTA_C]]&amp;LOWER(SUBSTITUTE(SUBSTITUTE(SUBSTITUTE(SUBSTITUTE(SUBSTITUTE(SUBSTITUTE(SUBSTITUTE(SUBSTITUTE(SUBSTITUTE(db[[#This Row],[FAKTUR]]," ",),".",""),"-",""),"(",""),")",""),",",""),"/",""),"""",""),"+",""))</f>
        <v>boxfilebesimicrotopmt1151ssnuntana</v>
      </c>
      <c r="H42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boxfilebesimicrotopmt1151ssn24pcsuntana</v>
      </c>
      <c r="I429" s="2" t="s">
        <v>1549</v>
      </c>
      <c r="J429" s="2" t="s">
        <v>1756</v>
      </c>
      <c r="K429" s="14"/>
      <c r="L429" s="2" t="s">
        <v>1336</v>
      </c>
      <c r="M429" s="34" t="e">
        <f>IF(db[[#This Row],[NB NOTA_C]]="","",COUNTIF([2]!B_MSK[concat],db[[#This Row],[NB NOTA_C]]))</f>
        <v>#REF!</v>
      </c>
      <c r="N429" s="9" t="s">
        <v>1352</v>
      </c>
      <c r="O429" s="5" t="s">
        <v>1409</v>
      </c>
      <c r="P429" s="2" t="s">
        <v>2423</v>
      </c>
      <c r="R429" s="2" t="str">
        <f>IF(db[[#This Row],[QTY/ CTN]]="","",SUBSTITUTE(SUBSTITUTE(SUBSTITUTE(db[[#This Row],[QTY/ CTN]]," ","_",2),"(",""),")","")&amp;"_")</f>
        <v>24 PCS_</v>
      </c>
      <c r="S429" s="2">
        <f>IF(db[[#This Row],[H_QTY/ CTN]]="","",SEARCH("_",db[[#This Row],[H_QTY/ CTN]]))</f>
        <v>7</v>
      </c>
      <c r="T429" s="2">
        <f>IF(db[[#This Row],[H_QTY/ CTN]]="","",LEN(db[[#This Row],[H_QTY/ CTN]]))</f>
        <v>7</v>
      </c>
      <c r="U429" s="41" t="str">
        <f>IF(db[[#This Row],[H_QTY/ CTN]]="","",LEFT(db[[#This Row],[H_QTY/ CTN]],db[[#This Row],[H_1]]-1))</f>
        <v>24 PCS</v>
      </c>
      <c r="V429" s="40" t="str">
        <f>IF(NOT(db[[#This Row],[H_1]]=db[[#This Row],[H_2]]),MID(db[[#This Row],[H_QTY/ CTN]],db[[#This Row],[H_1]]+1,db[[#This Row],[H_2]]-db[[#This Row],[H_1]]-1),"")</f>
        <v/>
      </c>
      <c r="W429" s="40" t="str">
        <f>IF(db[[#This Row],[QTY/ CTN B]]="","",LEFT(db[[#This Row],[QTY/ CTN B]],SEARCH(" ",db[[#This Row],[QTY/ CTN B]],1)-1))</f>
        <v>24</v>
      </c>
      <c r="X429" s="40" t="str">
        <f>IF(db[[#This Row],[QTY/ CTN B]]="","",RIGHT(db[[#This Row],[QTY/ CTN B]],LEN(db[[#This Row],[QTY/ CTN B]])-SEARCH(" ",db[[#This Row],[QTY/ CTN B]],1)))</f>
        <v>PCS</v>
      </c>
      <c r="Y429" s="40" t="str">
        <f>IF(db[[#This Row],[QTY/ CTN TG]]="",IF(db[[#This Row],[STN TG]]="","",12),LEFT(db[[#This Row],[QTY/ CTN TG]],SEARCH(" ",db[[#This Row],[QTY/ CTN TG]],1)-1))</f>
        <v/>
      </c>
      <c r="Z4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29" s="40" t="str">
        <f>IF(db[[#This Row],[STN K]]="","",IF(db[[#This Row],[STN TG]]="LSN",12,""))</f>
        <v/>
      </c>
      <c r="AB429" s="40" t="str">
        <f>IF(db[[#This Row],[STN TG]]="LSN","PCS","")</f>
        <v/>
      </c>
      <c r="AC429" s="40">
        <f>db[[#This Row],[QTY B]]*IF(db[[#This Row],[QTY TG]]="",1,db[[#This Row],[QTY TG]])*IF(db[[#This Row],[QTY K]]="",1,db[[#This Row],[QTY K]])</f>
        <v>24</v>
      </c>
      <c r="AD429" s="40" t="str">
        <f>IF(db[[#This Row],[STN K]]="",IF(db[[#This Row],[STN TG]]="",db[[#This Row],[STN B]],db[[#This Row],[STN TG]]),db[[#This Row],[STN K]])</f>
        <v>PCS</v>
      </c>
      <c r="AE429" s="40"/>
    </row>
    <row r="430" spans="1:31" ht="16.5" customHeight="1" x14ac:dyDescent="0.25">
      <c r="A430" s="40">
        <f t="shared" si="6"/>
        <v>429</v>
      </c>
      <c r="B430" s="5" t="str">
        <f>LOWER(SUBSTITUTE(SUBSTITUTE(SUBSTITUTE(SUBSTITUTE(SUBSTITUTE(SUBSTITUTE(SUBSTITUTE(SUBSTITUTE(db[[#This Row],[NB BM]]," ",),".",""),"-",""),"(",""),")",""),"/",""),"""",""),"+",""))</f>
        <v>boxfileplkmicrotopa6183susun</v>
      </c>
      <c r="C430" s="5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D430" s="5" t="str">
        <f>LOWER(SUBSTITUTE(SUBSTITUTE(SUBSTITUTE(SUBSTITUTE(SUBSTITUTE(SUBSTITUTE(SUBSTITUTE(SUBSTITUTE(SUBSTITUTE(db[[#This Row],[NB PAJAK]]," ",""),"-",""),"(",""),")",""),".",""),",",""),"/",""),"""",""),"+",""))</f>
        <v/>
      </c>
      <c r="E43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boxfileplkmicrotopa6183susun48pcsuntana</v>
      </c>
      <c r="F43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boxfileplkmicrotopa6183ssn48pcs</v>
      </c>
      <c r="G430" s="5" t="str">
        <f>db[[#This Row],[NB NOTA_C]]&amp;LOWER(SUBSTITUTE(SUBSTITUTE(SUBSTITUTE(SUBSTITUTE(SUBSTITUTE(SUBSTITUTE(SUBSTITUTE(SUBSTITUTE(SUBSTITUTE(db[[#This Row],[FAKTUR]]," ",),".",""),"-",""),"(",""),")",""),",",""),"/",""),"""",""),"+",""))</f>
        <v>boxfileplkmicrotopa6183ssnuntana</v>
      </c>
      <c r="H43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boxfileplkmicrotopa6183ssn48pcsuntana</v>
      </c>
      <c r="I430" s="2" t="s">
        <v>839</v>
      </c>
      <c r="J430" s="2" t="s">
        <v>1056</v>
      </c>
      <c r="K430" s="14"/>
      <c r="L430" s="2" t="s">
        <v>1336</v>
      </c>
      <c r="M430" s="34" t="e">
        <f>IF(db[[#This Row],[NB NOTA_C]]="","",COUNTIF([2]!B_MSK[concat],db[[#This Row],[NB NOTA_C]]))</f>
        <v>#REF!</v>
      </c>
      <c r="N430" s="14" t="s">
        <v>1352</v>
      </c>
      <c r="O430" s="2" t="s">
        <v>1384</v>
      </c>
      <c r="P430" s="2" t="s">
        <v>2423</v>
      </c>
      <c r="R430" s="2" t="str">
        <f>IF(db[[#This Row],[QTY/ CTN]]="","",SUBSTITUTE(SUBSTITUTE(SUBSTITUTE(db[[#This Row],[QTY/ CTN]]," ","_",2),"(",""),")","")&amp;"_")</f>
        <v>48 PCS_</v>
      </c>
      <c r="S430" s="2">
        <f>IF(db[[#This Row],[H_QTY/ CTN]]="","",SEARCH("_",db[[#This Row],[H_QTY/ CTN]]))</f>
        <v>7</v>
      </c>
      <c r="T430" s="2">
        <f>IF(db[[#This Row],[H_QTY/ CTN]]="","",LEN(db[[#This Row],[H_QTY/ CTN]]))</f>
        <v>7</v>
      </c>
      <c r="U430" s="41" t="str">
        <f>IF(db[[#This Row],[H_QTY/ CTN]]="","",LEFT(db[[#This Row],[H_QTY/ CTN]],db[[#This Row],[H_1]]-1))</f>
        <v>48 PCS</v>
      </c>
      <c r="V430" s="40" t="str">
        <f>IF(NOT(db[[#This Row],[H_1]]=db[[#This Row],[H_2]]),MID(db[[#This Row],[H_QTY/ CTN]],db[[#This Row],[H_1]]+1,db[[#This Row],[H_2]]-db[[#This Row],[H_1]]-1),"")</f>
        <v/>
      </c>
      <c r="W430" s="40" t="str">
        <f>IF(db[[#This Row],[QTY/ CTN B]]="","",LEFT(db[[#This Row],[QTY/ CTN B]],SEARCH(" ",db[[#This Row],[QTY/ CTN B]],1)-1))</f>
        <v>48</v>
      </c>
      <c r="X430" s="40" t="str">
        <f>IF(db[[#This Row],[QTY/ CTN B]]="","",RIGHT(db[[#This Row],[QTY/ CTN B]],LEN(db[[#This Row],[QTY/ CTN B]])-SEARCH(" ",db[[#This Row],[QTY/ CTN B]],1)))</f>
        <v>PCS</v>
      </c>
      <c r="Y430" s="40" t="str">
        <f>IF(db[[#This Row],[QTY/ CTN TG]]="",IF(db[[#This Row],[STN TG]]="","",12),LEFT(db[[#This Row],[QTY/ CTN TG]],SEARCH(" ",db[[#This Row],[QTY/ CTN TG]],1)-1))</f>
        <v/>
      </c>
      <c r="Z4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0" s="40" t="str">
        <f>IF(db[[#This Row],[STN K]]="","",IF(db[[#This Row],[STN TG]]="LSN",12,""))</f>
        <v/>
      </c>
      <c r="AB430" s="40" t="str">
        <f>IF(db[[#This Row],[STN TG]]="LSN","PCS","")</f>
        <v/>
      </c>
      <c r="AC430" s="40">
        <f>db[[#This Row],[QTY B]]*IF(db[[#This Row],[QTY TG]]="",1,db[[#This Row],[QTY TG]])*IF(db[[#This Row],[QTY K]]="",1,db[[#This Row],[QTY K]])</f>
        <v>48</v>
      </c>
      <c r="AD430" s="40" t="str">
        <f>IF(db[[#This Row],[STN K]]="",IF(db[[#This Row],[STN TG]]="",db[[#This Row],[STN B]],db[[#This Row],[STN TG]]),db[[#This Row],[STN K]])</f>
        <v>PCS</v>
      </c>
      <c r="AE430" s="40"/>
    </row>
    <row r="431" spans="1:31" ht="16.5" customHeight="1" x14ac:dyDescent="0.25">
      <c r="A431" s="40">
        <f t="shared" si="6"/>
        <v>430</v>
      </c>
      <c r="B431" s="5" t="str">
        <f>LOWER(SUBSTITUTE(SUBSTITUTE(SUBSTITUTE(SUBSTITUTE(SUBSTITUTE(SUBSTITUTE(SUBSTITUTE(SUBSTITUTE(db[[#This Row],[NB BM]]," ",),".",""),"-",""),"(",""),")",""),"/",""),"""",""),"+",""))</f>
        <v>boxfileplkmicrotopa6484susun</v>
      </c>
      <c r="C431" s="5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D431" s="5" t="str">
        <f>LOWER(SUBSTITUTE(SUBSTITUTE(SUBSTITUTE(SUBSTITUTE(SUBSTITUTE(SUBSTITUTE(SUBSTITUTE(SUBSTITUTE(SUBSTITUTE(db[[#This Row],[NB PAJAK]]," ",""),"-",""),"(",""),")",""),".",""),",",""),"/",""),"""",""),"+",""))</f>
        <v/>
      </c>
      <c r="E43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boxfileplkmicrotopa6484susun40pcsuntana</v>
      </c>
      <c r="F43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boxfileplkmicrotopa6484ssn40pcs</v>
      </c>
      <c r="G431" s="5" t="str">
        <f>db[[#This Row],[NB NOTA_C]]&amp;LOWER(SUBSTITUTE(SUBSTITUTE(SUBSTITUTE(SUBSTITUTE(SUBSTITUTE(SUBSTITUTE(SUBSTITUTE(SUBSTITUTE(SUBSTITUTE(db[[#This Row],[FAKTUR]]," ",),".",""),"-",""),"(",""),")",""),",",""),"/",""),"""",""),"+",""))</f>
        <v>boxfileplkmicrotopa6484ssnuntana</v>
      </c>
      <c r="H43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boxfileplkmicrotopa6484ssn40pcsuntana</v>
      </c>
      <c r="I431" s="2" t="s">
        <v>840</v>
      </c>
      <c r="J431" s="2" t="s">
        <v>1057</v>
      </c>
      <c r="K431" s="1"/>
      <c r="L431" s="2" t="s">
        <v>1336</v>
      </c>
      <c r="M431" s="34" t="e">
        <f>IF(db[[#This Row],[NB NOTA_C]]="","",COUNTIF([2]!B_MSK[concat],db[[#This Row],[NB NOTA_C]]))</f>
        <v>#REF!</v>
      </c>
      <c r="N431" s="14" t="s">
        <v>1352</v>
      </c>
      <c r="O431" s="2" t="s">
        <v>1410</v>
      </c>
      <c r="P431" s="2" t="s">
        <v>2423</v>
      </c>
      <c r="R431" s="2" t="str">
        <f>IF(db[[#This Row],[QTY/ CTN]]="","",SUBSTITUTE(SUBSTITUTE(SUBSTITUTE(db[[#This Row],[QTY/ CTN]]," ","_",2),"(",""),")","")&amp;"_")</f>
        <v>40 PCS_</v>
      </c>
      <c r="S431" s="2">
        <f>IF(db[[#This Row],[H_QTY/ CTN]]="","",SEARCH("_",db[[#This Row],[H_QTY/ CTN]]))</f>
        <v>7</v>
      </c>
      <c r="T431" s="2">
        <f>IF(db[[#This Row],[H_QTY/ CTN]]="","",LEN(db[[#This Row],[H_QTY/ CTN]]))</f>
        <v>7</v>
      </c>
      <c r="U431" s="41" t="str">
        <f>IF(db[[#This Row],[H_QTY/ CTN]]="","",LEFT(db[[#This Row],[H_QTY/ CTN]],db[[#This Row],[H_1]]-1))</f>
        <v>40 PCS</v>
      </c>
      <c r="V431" s="40" t="str">
        <f>IF(NOT(db[[#This Row],[H_1]]=db[[#This Row],[H_2]]),MID(db[[#This Row],[H_QTY/ CTN]],db[[#This Row],[H_1]]+1,db[[#This Row],[H_2]]-db[[#This Row],[H_1]]-1),"")</f>
        <v/>
      </c>
      <c r="W431" s="40" t="str">
        <f>IF(db[[#This Row],[QTY/ CTN B]]="","",LEFT(db[[#This Row],[QTY/ CTN B]],SEARCH(" ",db[[#This Row],[QTY/ CTN B]],1)-1))</f>
        <v>40</v>
      </c>
      <c r="X431" s="40" t="str">
        <f>IF(db[[#This Row],[QTY/ CTN B]]="","",RIGHT(db[[#This Row],[QTY/ CTN B]],LEN(db[[#This Row],[QTY/ CTN B]])-SEARCH(" ",db[[#This Row],[QTY/ CTN B]],1)))</f>
        <v>PCS</v>
      </c>
      <c r="Y431" s="40" t="str">
        <f>IF(db[[#This Row],[QTY/ CTN TG]]="",IF(db[[#This Row],[STN TG]]="","",12),LEFT(db[[#This Row],[QTY/ CTN TG]],SEARCH(" ",db[[#This Row],[QTY/ CTN TG]],1)-1))</f>
        <v/>
      </c>
      <c r="Z4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1" s="40" t="str">
        <f>IF(db[[#This Row],[STN K]]="","",IF(db[[#This Row],[STN TG]]="LSN",12,""))</f>
        <v/>
      </c>
      <c r="AB431" s="40" t="str">
        <f>IF(db[[#This Row],[STN TG]]="LSN","PCS","")</f>
        <v/>
      </c>
      <c r="AC431" s="40">
        <f>db[[#This Row],[QTY B]]*IF(db[[#This Row],[QTY TG]]="",1,db[[#This Row],[QTY TG]])*IF(db[[#This Row],[QTY K]]="",1,db[[#This Row],[QTY K]])</f>
        <v>40</v>
      </c>
      <c r="AD431" s="40" t="str">
        <f>IF(db[[#This Row],[STN K]]="",IF(db[[#This Row],[STN TG]]="",db[[#This Row],[STN B]],db[[#This Row],[STN TG]]),db[[#This Row],[STN K]])</f>
        <v>PCS</v>
      </c>
      <c r="AE431" s="40"/>
    </row>
    <row r="432" spans="1:31" ht="16.5" customHeight="1" x14ac:dyDescent="0.25">
      <c r="A432" s="40">
        <f t="shared" si="6"/>
        <v>431</v>
      </c>
      <c r="B432" s="5" t="str">
        <f>LOWER(SUBSTITUTE(SUBSTITUTE(SUBSTITUTE(SUBSTITUTE(SUBSTITUTE(SUBSTITUTE(SUBSTITUTE(SUBSTITUTE(db[[#This Row],[NB BM]]," ",),".",""),"-",""),"(",""),")",""),"/",""),"""",""),"+",""))</f>
        <v>boxfiletyloc306birumuda</v>
      </c>
      <c r="C432" s="5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D432" s="5" t="str">
        <f>LOWER(SUBSTITUTE(SUBSTITUTE(SUBSTITUTE(SUBSTITUTE(SUBSTITUTE(SUBSTITUTE(SUBSTITUTE(SUBSTITUTE(SUBSTITUTE(db[[#This Row],[NB PAJAK]]," ",""),"-",""),"(",""),")",""),".",""),",",""),"/",""),"""",""),"+",""))</f>
        <v/>
      </c>
      <c r="E4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boxfiletyloc306birumuda48pcsuntana</v>
      </c>
      <c r="F4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boxfiletyloc306birumuda48pcs</v>
      </c>
      <c r="G432" s="5" t="str">
        <f>db[[#This Row],[NB NOTA_C]]&amp;LOWER(SUBSTITUTE(SUBSTITUTE(SUBSTITUTE(SUBSTITUTE(SUBSTITUTE(SUBSTITUTE(SUBSTITUTE(SUBSTITUTE(SUBSTITUTE(db[[#This Row],[FAKTUR]]," ",),".",""),"-",""),"(",""),")",""),",",""),"/",""),"""",""),"+",""))</f>
        <v>boxfiletyloc306birumudauntana</v>
      </c>
      <c r="H4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boxfiletyloc306birumuda48pcsuntana</v>
      </c>
      <c r="I432" s="2" t="s">
        <v>841</v>
      </c>
      <c r="J432" s="2" t="s">
        <v>1058</v>
      </c>
      <c r="K432" s="16"/>
      <c r="L432" s="2" t="s">
        <v>1336</v>
      </c>
      <c r="M432" s="34" t="e">
        <f>IF(db[[#This Row],[NB NOTA_C]]="","",COUNTIF([2]!B_MSK[concat],db[[#This Row],[NB NOTA_C]]))</f>
        <v>#REF!</v>
      </c>
      <c r="N432" s="14" t="s">
        <v>1356</v>
      </c>
      <c r="O432" s="2" t="s">
        <v>1384</v>
      </c>
      <c r="P432" s="2" t="s">
        <v>2423</v>
      </c>
      <c r="R432" s="2" t="str">
        <f>IF(db[[#This Row],[QTY/ CTN]]="","",SUBSTITUTE(SUBSTITUTE(SUBSTITUTE(db[[#This Row],[QTY/ CTN]]," ","_",2),"(",""),")","")&amp;"_")</f>
        <v>48 PCS_</v>
      </c>
      <c r="S432" s="2">
        <f>IF(db[[#This Row],[H_QTY/ CTN]]="","",SEARCH("_",db[[#This Row],[H_QTY/ CTN]]))</f>
        <v>7</v>
      </c>
      <c r="T432" s="2">
        <f>IF(db[[#This Row],[H_QTY/ CTN]]="","",LEN(db[[#This Row],[H_QTY/ CTN]]))</f>
        <v>7</v>
      </c>
      <c r="U432" s="41" t="str">
        <f>IF(db[[#This Row],[H_QTY/ CTN]]="","",LEFT(db[[#This Row],[H_QTY/ CTN]],db[[#This Row],[H_1]]-1))</f>
        <v>48 PCS</v>
      </c>
      <c r="V432" s="40" t="str">
        <f>IF(NOT(db[[#This Row],[H_1]]=db[[#This Row],[H_2]]),MID(db[[#This Row],[H_QTY/ CTN]],db[[#This Row],[H_1]]+1,db[[#This Row],[H_2]]-db[[#This Row],[H_1]]-1),"")</f>
        <v/>
      </c>
      <c r="W432" s="40" t="str">
        <f>IF(db[[#This Row],[QTY/ CTN B]]="","",LEFT(db[[#This Row],[QTY/ CTN B]],SEARCH(" ",db[[#This Row],[QTY/ CTN B]],1)-1))</f>
        <v>48</v>
      </c>
      <c r="X432" s="40" t="str">
        <f>IF(db[[#This Row],[QTY/ CTN B]]="","",RIGHT(db[[#This Row],[QTY/ CTN B]],LEN(db[[#This Row],[QTY/ CTN B]])-SEARCH(" ",db[[#This Row],[QTY/ CTN B]],1)))</f>
        <v>PCS</v>
      </c>
      <c r="Y432" s="40" t="str">
        <f>IF(db[[#This Row],[QTY/ CTN TG]]="",IF(db[[#This Row],[STN TG]]="","",12),LEFT(db[[#This Row],[QTY/ CTN TG]],SEARCH(" ",db[[#This Row],[QTY/ CTN TG]],1)-1))</f>
        <v/>
      </c>
      <c r="Z4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2" s="40" t="str">
        <f>IF(db[[#This Row],[STN K]]="","",IF(db[[#This Row],[STN TG]]="LSN",12,""))</f>
        <v/>
      </c>
      <c r="AB432" s="40" t="str">
        <f>IF(db[[#This Row],[STN TG]]="LSN","PCS","")</f>
        <v/>
      </c>
      <c r="AC432" s="40">
        <f>db[[#This Row],[QTY B]]*IF(db[[#This Row],[QTY TG]]="",1,db[[#This Row],[QTY TG]])*IF(db[[#This Row],[QTY K]]="",1,db[[#This Row],[QTY K]])</f>
        <v>48</v>
      </c>
      <c r="AD432" s="40" t="str">
        <f>IF(db[[#This Row],[STN K]]="",IF(db[[#This Row],[STN TG]]="",db[[#This Row],[STN B]],db[[#This Row],[STN TG]]),db[[#This Row],[STN K]])</f>
        <v>PCS</v>
      </c>
      <c r="AE432" s="40"/>
    </row>
    <row r="433" spans="1:31" ht="16.5" customHeight="1" x14ac:dyDescent="0.25">
      <c r="A433" s="40">
        <f t="shared" si="6"/>
        <v>432</v>
      </c>
      <c r="B433" s="5" t="str">
        <f>LOWER(SUBSTITUTE(SUBSTITUTE(SUBSTITUTE(SUBSTITUTE(SUBSTITUTE(SUBSTITUTE(SUBSTITUTE(SUBSTITUTE(db[[#This Row],[NB BM]]," ",),".",""),"-",""),"(",""),")",""),"/",""),"""",""),"+",""))</f>
        <v>boxfiletyloc306birutua</v>
      </c>
      <c r="C433" s="5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D433" s="5" t="str">
        <f>LOWER(SUBSTITUTE(SUBSTITUTE(SUBSTITUTE(SUBSTITUTE(SUBSTITUTE(SUBSTITUTE(SUBSTITUTE(SUBSTITUTE(SUBSTITUTE(db[[#This Row],[NB PAJAK]]," ",""),"-",""),"(",""),")",""),".",""),",",""),"/",""),"""",""),"+",""))</f>
        <v/>
      </c>
      <c r="E4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boxfiletyloc306birutua48pcsuntana</v>
      </c>
      <c r="F4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boxfiletyloc306birutua48pcs</v>
      </c>
      <c r="G433" s="5" t="str">
        <f>db[[#This Row],[NB NOTA_C]]&amp;LOWER(SUBSTITUTE(SUBSTITUTE(SUBSTITUTE(SUBSTITUTE(SUBSTITUTE(SUBSTITUTE(SUBSTITUTE(SUBSTITUTE(SUBSTITUTE(db[[#This Row],[FAKTUR]]," ",),".",""),"-",""),"(",""),")",""),",",""),"/",""),"""",""),"+",""))</f>
        <v>boxfiletyloc306birutuauntana</v>
      </c>
      <c r="H4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boxfiletyloc306birutua48pcsuntana</v>
      </c>
      <c r="I433" s="2" t="s">
        <v>842</v>
      </c>
      <c r="J433" s="2" t="s">
        <v>1059</v>
      </c>
      <c r="K433" s="16"/>
      <c r="L433" s="2" t="s">
        <v>1336</v>
      </c>
      <c r="M433" s="34" t="e">
        <f>IF(db[[#This Row],[NB NOTA_C]]="","",COUNTIF([2]!B_MSK[concat],db[[#This Row],[NB NOTA_C]]))</f>
        <v>#REF!</v>
      </c>
      <c r="N433" s="14" t="s">
        <v>1356</v>
      </c>
      <c r="O433" s="2" t="s">
        <v>1384</v>
      </c>
      <c r="P433" s="2" t="s">
        <v>2423</v>
      </c>
      <c r="R433" s="2" t="str">
        <f>IF(db[[#This Row],[QTY/ CTN]]="","",SUBSTITUTE(SUBSTITUTE(SUBSTITUTE(db[[#This Row],[QTY/ CTN]]," ","_",2),"(",""),")","")&amp;"_")</f>
        <v>48 PCS_</v>
      </c>
      <c r="S433" s="2">
        <f>IF(db[[#This Row],[H_QTY/ CTN]]="","",SEARCH("_",db[[#This Row],[H_QTY/ CTN]]))</f>
        <v>7</v>
      </c>
      <c r="T433" s="2">
        <f>IF(db[[#This Row],[H_QTY/ CTN]]="","",LEN(db[[#This Row],[H_QTY/ CTN]]))</f>
        <v>7</v>
      </c>
      <c r="U433" s="41" t="str">
        <f>IF(db[[#This Row],[H_QTY/ CTN]]="","",LEFT(db[[#This Row],[H_QTY/ CTN]],db[[#This Row],[H_1]]-1))</f>
        <v>48 PCS</v>
      </c>
      <c r="V433" s="40" t="str">
        <f>IF(NOT(db[[#This Row],[H_1]]=db[[#This Row],[H_2]]),MID(db[[#This Row],[H_QTY/ CTN]],db[[#This Row],[H_1]]+1,db[[#This Row],[H_2]]-db[[#This Row],[H_1]]-1),"")</f>
        <v/>
      </c>
      <c r="W433" s="40" t="str">
        <f>IF(db[[#This Row],[QTY/ CTN B]]="","",LEFT(db[[#This Row],[QTY/ CTN B]],SEARCH(" ",db[[#This Row],[QTY/ CTN B]],1)-1))</f>
        <v>48</v>
      </c>
      <c r="X433" s="40" t="str">
        <f>IF(db[[#This Row],[QTY/ CTN B]]="","",RIGHT(db[[#This Row],[QTY/ CTN B]],LEN(db[[#This Row],[QTY/ CTN B]])-SEARCH(" ",db[[#This Row],[QTY/ CTN B]],1)))</f>
        <v>PCS</v>
      </c>
      <c r="Y433" s="40" t="str">
        <f>IF(db[[#This Row],[QTY/ CTN TG]]="",IF(db[[#This Row],[STN TG]]="","",12),LEFT(db[[#This Row],[QTY/ CTN TG]],SEARCH(" ",db[[#This Row],[QTY/ CTN TG]],1)-1))</f>
        <v/>
      </c>
      <c r="Z4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3" s="40" t="str">
        <f>IF(db[[#This Row],[STN K]]="","",IF(db[[#This Row],[STN TG]]="LSN",12,""))</f>
        <v/>
      </c>
      <c r="AB433" s="40" t="str">
        <f>IF(db[[#This Row],[STN TG]]="LSN","PCS","")</f>
        <v/>
      </c>
      <c r="AC433" s="40">
        <f>db[[#This Row],[QTY B]]*IF(db[[#This Row],[QTY TG]]="",1,db[[#This Row],[QTY TG]])*IF(db[[#This Row],[QTY K]]="",1,db[[#This Row],[QTY K]])</f>
        <v>48</v>
      </c>
      <c r="AD433" s="40" t="str">
        <f>IF(db[[#This Row],[STN K]]="",IF(db[[#This Row],[STN TG]]="",db[[#This Row],[STN B]],db[[#This Row],[STN TG]]),db[[#This Row],[STN K]])</f>
        <v>PCS</v>
      </c>
      <c r="AE433" s="40"/>
    </row>
    <row r="434" spans="1:31" ht="16.5" customHeight="1" x14ac:dyDescent="0.25">
      <c r="A434" s="40">
        <f t="shared" si="6"/>
        <v>433</v>
      </c>
      <c r="B434" s="5" t="str">
        <f>LOWER(SUBSTITUTE(SUBSTITUTE(SUBSTITUTE(SUBSTITUTE(SUBSTITUTE(SUBSTITUTE(SUBSTITUTE(SUBSTITUTE(db[[#This Row],[NB BM]]," ",),".",""),"-",""),"(",""),")",""),"/",""),"""",""),"+",""))</f>
        <v>boxfiletyloc306hijau</v>
      </c>
      <c r="C434" s="5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D434" s="5" t="str">
        <f>LOWER(SUBSTITUTE(SUBSTITUTE(SUBSTITUTE(SUBSTITUTE(SUBSTITUTE(SUBSTITUTE(SUBSTITUTE(SUBSTITUTE(SUBSTITUTE(db[[#This Row],[NB PAJAK]]," ",""),"-",""),"(",""),")",""),".",""),",",""),"/",""),"""",""),"+",""))</f>
        <v/>
      </c>
      <c r="E43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boxfiletyloc306hijau48pcsuntana</v>
      </c>
      <c r="F43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boxfiletyloc306hijau48pcs</v>
      </c>
      <c r="G434" s="5" t="str">
        <f>db[[#This Row],[NB NOTA_C]]&amp;LOWER(SUBSTITUTE(SUBSTITUTE(SUBSTITUTE(SUBSTITUTE(SUBSTITUTE(SUBSTITUTE(SUBSTITUTE(SUBSTITUTE(SUBSTITUTE(db[[#This Row],[FAKTUR]]," ",),".",""),"-",""),"(",""),")",""),",",""),"/",""),"""",""),"+",""))</f>
        <v>boxfiletyloc306hijauuntana</v>
      </c>
      <c r="H43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boxfiletyloc306hijau48pcsuntana</v>
      </c>
      <c r="I434" s="2" t="s">
        <v>843</v>
      </c>
      <c r="J434" s="2" t="s">
        <v>1060</v>
      </c>
      <c r="K434" s="1"/>
      <c r="L434" s="2" t="s">
        <v>1336</v>
      </c>
      <c r="M434" s="34" t="e">
        <f>IF(db[[#This Row],[NB NOTA_C]]="","",COUNTIF([2]!B_MSK[concat],db[[#This Row],[NB NOTA_C]]))</f>
        <v>#REF!</v>
      </c>
      <c r="N434" s="14" t="s">
        <v>1356</v>
      </c>
      <c r="O434" s="2" t="s">
        <v>1384</v>
      </c>
      <c r="P434" s="2" t="s">
        <v>2423</v>
      </c>
      <c r="R434" s="2" t="str">
        <f>IF(db[[#This Row],[QTY/ CTN]]="","",SUBSTITUTE(SUBSTITUTE(SUBSTITUTE(db[[#This Row],[QTY/ CTN]]," ","_",2),"(",""),")","")&amp;"_")</f>
        <v>48 PCS_</v>
      </c>
      <c r="S434" s="2">
        <f>IF(db[[#This Row],[H_QTY/ CTN]]="","",SEARCH("_",db[[#This Row],[H_QTY/ CTN]]))</f>
        <v>7</v>
      </c>
      <c r="T434" s="2">
        <f>IF(db[[#This Row],[H_QTY/ CTN]]="","",LEN(db[[#This Row],[H_QTY/ CTN]]))</f>
        <v>7</v>
      </c>
      <c r="U434" s="41" t="str">
        <f>IF(db[[#This Row],[H_QTY/ CTN]]="","",LEFT(db[[#This Row],[H_QTY/ CTN]],db[[#This Row],[H_1]]-1))</f>
        <v>48 PCS</v>
      </c>
      <c r="V434" s="40" t="str">
        <f>IF(NOT(db[[#This Row],[H_1]]=db[[#This Row],[H_2]]),MID(db[[#This Row],[H_QTY/ CTN]],db[[#This Row],[H_1]]+1,db[[#This Row],[H_2]]-db[[#This Row],[H_1]]-1),"")</f>
        <v/>
      </c>
      <c r="W434" s="40" t="str">
        <f>IF(db[[#This Row],[QTY/ CTN B]]="","",LEFT(db[[#This Row],[QTY/ CTN B]],SEARCH(" ",db[[#This Row],[QTY/ CTN B]],1)-1))</f>
        <v>48</v>
      </c>
      <c r="X434" s="40" t="str">
        <f>IF(db[[#This Row],[QTY/ CTN B]]="","",RIGHT(db[[#This Row],[QTY/ CTN B]],LEN(db[[#This Row],[QTY/ CTN B]])-SEARCH(" ",db[[#This Row],[QTY/ CTN B]],1)))</f>
        <v>PCS</v>
      </c>
      <c r="Y434" s="40" t="str">
        <f>IF(db[[#This Row],[QTY/ CTN TG]]="",IF(db[[#This Row],[STN TG]]="","",12),LEFT(db[[#This Row],[QTY/ CTN TG]],SEARCH(" ",db[[#This Row],[QTY/ CTN TG]],1)-1))</f>
        <v/>
      </c>
      <c r="Z4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4" s="40" t="str">
        <f>IF(db[[#This Row],[STN K]]="","",IF(db[[#This Row],[STN TG]]="LSN",12,""))</f>
        <v/>
      </c>
      <c r="AB434" s="40" t="str">
        <f>IF(db[[#This Row],[STN TG]]="LSN","PCS","")</f>
        <v/>
      </c>
      <c r="AC434" s="40">
        <f>db[[#This Row],[QTY B]]*IF(db[[#This Row],[QTY TG]]="",1,db[[#This Row],[QTY TG]])*IF(db[[#This Row],[QTY K]]="",1,db[[#This Row],[QTY K]])</f>
        <v>48</v>
      </c>
      <c r="AD434" s="40" t="str">
        <f>IF(db[[#This Row],[STN K]]="",IF(db[[#This Row],[STN TG]]="",db[[#This Row],[STN B]],db[[#This Row],[STN TG]]),db[[#This Row],[STN K]])</f>
        <v>PCS</v>
      </c>
      <c r="AE434" s="40"/>
    </row>
    <row r="435" spans="1:31" ht="16.5" customHeight="1" x14ac:dyDescent="0.25">
      <c r="A435" s="40">
        <f t="shared" si="6"/>
        <v>434</v>
      </c>
      <c r="B435" s="5" t="str">
        <f>LOWER(SUBSTITUTE(SUBSTITUTE(SUBSTITUTE(SUBSTITUTE(SUBSTITUTE(SUBSTITUTE(SUBSTITUTE(SUBSTITUTE(db[[#This Row],[NB BM]]," ",),".",""),"-",""),"(",""),")",""),"/",""),"""",""),"+",""))</f>
        <v>boxfiletyloc306hitam</v>
      </c>
      <c r="C435" s="5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D435" s="5" t="str">
        <f>LOWER(SUBSTITUTE(SUBSTITUTE(SUBSTITUTE(SUBSTITUTE(SUBSTITUTE(SUBSTITUTE(SUBSTITUTE(SUBSTITUTE(SUBSTITUTE(db[[#This Row],[NB PAJAK]]," ",""),"-",""),"(",""),")",""),".",""),",",""),"/",""),"""",""),"+",""))</f>
        <v/>
      </c>
      <c r="E43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boxfiletyloc306hitam48pcsuntana</v>
      </c>
      <c r="F43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boxfiletyloc306hitam48pcs</v>
      </c>
      <c r="G435" s="5" t="str">
        <f>db[[#This Row],[NB NOTA_C]]&amp;LOWER(SUBSTITUTE(SUBSTITUTE(SUBSTITUTE(SUBSTITUTE(SUBSTITUTE(SUBSTITUTE(SUBSTITUTE(SUBSTITUTE(SUBSTITUTE(db[[#This Row],[FAKTUR]]," ",),".",""),"-",""),"(",""),")",""),",",""),"/",""),"""",""),"+",""))</f>
        <v>boxfiletyloc306hitamuntana</v>
      </c>
      <c r="H43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boxfiletyloc306hitam48pcsuntana</v>
      </c>
      <c r="I435" s="2" t="s">
        <v>844</v>
      </c>
      <c r="J435" s="2" t="s">
        <v>1061</v>
      </c>
      <c r="K435" s="1"/>
      <c r="L435" s="2" t="s">
        <v>1336</v>
      </c>
      <c r="M435" s="34" t="e">
        <f>IF(db[[#This Row],[NB NOTA_C]]="","",COUNTIF([2]!B_MSK[concat],db[[#This Row],[NB NOTA_C]]))</f>
        <v>#REF!</v>
      </c>
      <c r="N435" s="14" t="s">
        <v>1356</v>
      </c>
      <c r="O435" s="2" t="s">
        <v>1384</v>
      </c>
      <c r="P435" s="2" t="s">
        <v>2423</v>
      </c>
      <c r="R435" s="2" t="str">
        <f>IF(db[[#This Row],[QTY/ CTN]]="","",SUBSTITUTE(SUBSTITUTE(SUBSTITUTE(db[[#This Row],[QTY/ CTN]]," ","_",2),"(",""),")","")&amp;"_")</f>
        <v>48 PCS_</v>
      </c>
      <c r="S435" s="2">
        <f>IF(db[[#This Row],[H_QTY/ CTN]]="","",SEARCH("_",db[[#This Row],[H_QTY/ CTN]]))</f>
        <v>7</v>
      </c>
      <c r="T435" s="2">
        <f>IF(db[[#This Row],[H_QTY/ CTN]]="","",LEN(db[[#This Row],[H_QTY/ CTN]]))</f>
        <v>7</v>
      </c>
      <c r="U435" s="41" t="str">
        <f>IF(db[[#This Row],[H_QTY/ CTN]]="","",LEFT(db[[#This Row],[H_QTY/ CTN]],db[[#This Row],[H_1]]-1))</f>
        <v>48 PCS</v>
      </c>
      <c r="V435" s="40" t="str">
        <f>IF(NOT(db[[#This Row],[H_1]]=db[[#This Row],[H_2]]),MID(db[[#This Row],[H_QTY/ CTN]],db[[#This Row],[H_1]]+1,db[[#This Row],[H_2]]-db[[#This Row],[H_1]]-1),"")</f>
        <v/>
      </c>
      <c r="W435" s="40" t="str">
        <f>IF(db[[#This Row],[QTY/ CTN B]]="","",LEFT(db[[#This Row],[QTY/ CTN B]],SEARCH(" ",db[[#This Row],[QTY/ CTN B]],1)-1))</f>
        <v>48</v>
      </c>
      <c r="X435" s="40" t="str">
        <f>IF(db[[#This Row],[QTY/ CTN B]]="","",RIGHT(db[[#This Row],[QTY/ CTN B]],LEN(db[[#This Row],[QTY/ CTN B]])-SEARCH(" ",db[[#This Row],[QTY/ CTN B]],1)))</f>
        <v>PCS</v>
      </c>
      <c r="Y435" s="40" t="str">
        <f>IF(db[[#This Row],[QTY/ CTN TG]]="",IF(db[[#This Row],[STN TG]]="","",12),LEFT(db[[#This Row],[QTY/ CTN TG]],SEARCH(" ",db[[#This Row],[QTY/ CTN TG]],1)-1))</f>
        <v/>
      </c>
      <c r="Z4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5" s="40" t="str">
        <f>IF(db[[#This Row],[STN K]]="","",IF(db[[#This Row],[STN TG]]="LSN",12,""))</f>
        <v/>
      </c>
      <c r="AB435" s="40" t="str">
        <f>IF(db[[#This Row],[STN TG]]="LSN","PCS","")</f>
        <v/>
      </c>
      <c r="AC435" s="40">
        <f>db[[#This Row],[QTY B]]*IF(db[[#This Row],[QTY TG]]="",1,db[[#This Row],[QTY TG]])*IF(db[[#This Row],[QTY K]]="",1,db[[#This Row],[QTY K]])</f>
        <v>48</v>
      </c>
      <c r="AD435" s="40" t="str">
        <f>IF(db[[#This Row],[STN K]]="",IF(db[[#This Row],[STN TG]]="",db[[#This Row],[STN B]],db[[#This Row],[STN TG]]),db[[#This Row],[STN K]])</f>
        <v>PCS</v>
      </c>
      <c r="AE435" s="40"/>
    </row>
    <row r="436" spans="1:31" ht="16.5" customHeight="1" x14ac:dyDescent="0.25">
      <c r="A436" s="40">
        <f t="shared" si="6"/>
        <v>435</v>
      </c>
      <c r="B436" s="5" t="str">
        <f>LOWER(SUBSTITUTE(SUBSTITUTE(SUBSTITUTE(SUBSTITUTE(SUBSTITUTE(SUBSTITUTE(SUBSTITUTE(SUBSTITUTE(db[[#This Row],[NB BM]]," ",),".",""),"-",""),"(",""),")",""),"/",""),"""",""),"+",""))</f>
        <v>boxfiletyloc306merah</v>
      </c>
      <c r="C436" s="5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D436" s="5" t="str">
        <f>LOWER(SUBSTITUTE(SUBSTITUTE(SUBSTITUTE(SUBSTITUTE(SUBSTITUTE(SUBSTITUTE(SUBSTITUTE(SUBSTITUTE(SUBSTITUTE(db[[#This Row],[NB PAJAK]]," ",""),"-",""),"(",""),")",""),".",""),",",""),"/",""),"""",""),"+",""))</f>
        <v/>
      </c>
      <c r="E43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boxfiletyloc306merah48pcsuntana</v>
      </c>
      <c r="F43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boxfiletyloc306merah48pcs</v>
      </c>
      <c r="G436" s="5" t="str">
        <f>db[[#This Row],[NB NOTA_C]]&amp;LOWER(SUBSTITUTE(SUBSTITUTE(SUBSTITUTE(SUBSTITUTE(SUBSTITUTE(SUBSTITUTE(SUBSTITUTE(SUBSTITUTE(SUBSTITUTE(db[[#This Row],[FAKTUR]]," ",),".",""),"-",""),"(",""),")",""),",",""),"/",""),"""",""),"+",""))</f>
        <v>boxfiletyloc306merahuntana</v>
      </c>
      <c r="H43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boxfiletyloc306merah48pcsuntana</v>
      </c>
      <c r="I436" s="2" t="s">
        <v>845</v>
      </c>
      <c r="J436" s="2" t="s">
        <v>1062</v>
      </c>
      <c r="K436" s="16"/>
      <c r="L436" s="2" t="s">
        <v>1336</v>
      </c>
      <c r="M436" s="34" t="e">
        <f>IF(db[[#This Row],[NB NOTA_C]]="","",COUNTIF([2]!B_MSK[concat],db[[#This Row],[NB NOTA_C]]))</f>
        <v>#REF!</v>
      </c>
      <c r="N436" s="14" t="s">
        <v>1356</v>
      </c>
      <c r="O436" s="2" t="s">
        <v>1384</v>
      </c>
      <c r="P436" s="2" t="s">
        <v>2423</v>
      </c>
      <c r="R436" s="2" t="str">
        <f>IF(db[[#This Row],[QTY/ CTN]]="","",SUBSTITUTE(SUBSTITUTE(SUBSTITUTE(db[[#This Row],[QTY/ CTN]]," ","_",2),"(",""),")","")&amp;"_")</f>
        <v>48 PCS_</v>
      </c>
      <c r="S436" s="2">
        <f>IF(db[[#This Row],[H_QTY/ CTN]]="","",SEARCH("_",db[[#This Row],[H_QTY/ CTN]]))</f>
        <v>7</v>
      </c>
      <c r="T436" s="2">
        <f>IF(db[[#This Row],[H_QTY/ CTN]]="","",LEN(db[[#This Row],[H_QTY/ CTN]]))</f>
        <v>7</v>
      </c>
      <c r="U436" s="41" t="str">
        <f>IF(db[[#This Row],[H_QTY/ CTN]]="","",LEFT(db[[#This Row],[H_QTY/ CTN]],db[[#This Row],[H_1]]-1))</f>
        <v>48 PCS</v>
      </c>
      <c r="V436" s="40" t="str">
        <f>IF(NOT(db[[#This Row],[H_1]]=db[[#This Row],[H_2]]),MID(db[[#This Row],[H_QTY/ CTN]],db[[#This Row],[H_1]]+1,db[[#This Row],[H_2]]-db[[#This Row],[H_1]]-1),"")</f>
        <v/>
      </c>
      <c r="W436" s="40" t="str">
        <f>IF(db[[#This Row],[QTY/ CTN B]]="","",LEFT(db[[#This Row],[QTY/ CTN B]],SEARCH(" ",db[[#This Row],[QTY/ CTN B]],1)-1))</f>
        <v>48</v>
      </c>
      <c r="X436" s="40" t="str">
        <f>IF(db[[#This Row],[QTY/ CTN B]]="","",RIGHT(db[[#This Row],[QTY/ CTN B]],LEN(db[[#This Row],[QTY/ CTN B]])-SEARCH(" ",db[[#This Row],[QTY/ CTN B]],1)))</f>
        <v>PCS</v>
      </c>
      <c r="Y436" s="40" t="str">
        <f>IF(db[[#This Row],[QTY/ CTN TG]]="",IF(db[[#This Row],[STN TG]]="","",12),LEFT(db[[#This Row],[QTY/ CTN TG]],SEARCH(" ",db[[#This Row],[QTY/ CTN TG]],1)-1))</f>
        <v/>
      </c>
      <c r="Z4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6" s="40" t="str">
        <f>IF(db[[#This Row],[STN K]]="","",IF(db[[#This Row],[STN TG]]="LSN",12,""))</f>
        <v/>
      </c>
      <c r="AB436" s="40" t="str">
        <f>IF(db[[#This Row],[STN TG]]="LSN","PCS","")</f>
        <v/>
      </c>
      <c r="AC436" s="40">
        <f>db[[#This Row],[QTY B]]*IF(db[[#This Row],[QTY TG]]="",1,db[[#This Row],[QTY TG]])*IF(db[[#This Row],[QTY K]]="",1,db[[#This Row],[QTY K]])</f>
        <v>48</v>
      </c>
      <c r="AD436" s="40" t="str">
        <f>IF(db[[#This Row],[STN K]]="",IF(db[[#This Row],[STN TG]]="",db[[#This Row],[STN B]],db[[#This Row],[STN TG]]),db[[#This Row],[STN K]])</f>
        <v>PCS</v>
      </c>
      <c r="AE436" s="40"/>
    </row>
    <row r="437" spans="1:31" ht="16.5" customHeight="1" x14ac:dyDescent="0.25">
      <c r="A437" s="40">
        <f t="shared" si="6"/>
        <v>436</v>
      </c>
      <c r="B437" s="94" t="str">
        <f>LOWER(SUBSTITUTE(SUBSTITUTE(SUBSTITUTE(SUBSTITUTE(SUBSTITUTE(SUBSTITUTE(SUBSTITUTE(SUBSTITUTE(db[[#This Row],[NB BM]]," ",),".",""),"-",""),"(",""),")",""),"/",""),"""",""),"+",""))</f>
        <v>boxfiletyloc306orange</v>
      </c>
      <c r="C437" s="94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D437" s="94" t="str">
        <f>LOWER(SUBSTITUTE(SUBSTITUTE(SUBSTITUTE(SUBSTITUTE(SUBSTITUTE(SUBSTITUTE(SUBSTITUTE(SUBSTITUTE(SUBSTITUTE(db[[#This Row],[NB PAJAK]]," ",""),"-",""),"(",""),")",""),".",""),",",""),"/",""),"""",""),"+",""))</f>
        <v/>
      </c>
      <c r="E437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boxfiletyloc306orange48pcsuntana</v>
      </c>
      <c r="F437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boxfiletyloc306orange48pcs</v>
      </c>
      <c r="G437" s="94" t="str">
        <f>db[[#This Row],[NB NOTA_C]]&amp;LOWER(SUBSTITUTE(SUBSTITUTE(SUBSTITUTE(SUBSTITUTE(SUBSTITUTE(SUBSTITUTE(SUBSTITUTE(SUBSTITUTE(SUBSTITUTE(db[[#This Row],[FAKTUR]]," ",),".",""),"-",""),"(",""),")",""),",",""),"/",""),"""",""),"+",""))</f>
        <v>boxfiletyloc306orangeuntana</v>
      </c>
      <c r="H437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boxfiletyloc306orange48pcsuntana</v>
      </c>
      <c r="I437" s="6" t="s">
        <v>846</v>
      </c>
      <c r="J437" s="6" t="s">
        <v>1063</v>
      </c>
      <c r="K437" s="16"/>
      <c r="L437" s="2" t="s">
        <v>1336</v>
      </c>
      <c r="M437" s="34" t="e">
        <f>IF(db[[#This Row],[NB NOTA_C]]="","",COUNTIF([2]!B_MSK[concat],db[[#This Row],[NB NOTA_C]]))</f>
        <v>#REF!</v>
      </c>
      <c r="N437" s="14" t="s">
        <v>1356</v>
      </c>
      <c r="O437" s="2" t="s">
        <v>1384</v>
      </c>
      <c r="P437" s="2" t="s">
        <v>2423</v>
      </c>
      <c r="R437" s="2" t="str">
        <f>IF(db[[#This Row],[QTY/ CTN]]="","",SUBSTITUTE(SUBSTITUTE(SUBSTITUTE(db[[#This Row],[QTY/ CTN]]," ","_",2),"(",""),")","")&amp;"_")</f>
        <v>48 PCS_</v>
      </c>
      <c r="S437" s="2">
        <f>IF(db[[#This Row],[H_QTY/ CTN]]="","",SEARCH("_",db[[#This Row],[H_QTY/ CTN]]))</f>
        <v>7</v>
      </c>
      <c r="T437" s="2">
        <f>IF(db[[#This Row],[H_QTY/ CTN]]="","",LEN(db[[#This Row],[H_QTY/ CTN]]))</f>
        <v>7</v>
      </c>
      <c r="U437" s="41" t="str">
        <f>IF(db[[#This Row],[H_QTY/ CTN]]="","",LEFT(db[[#This Row],[H_QTY/ CTN]],db[[#This Row],[H_1]]-1))</f>
        <v>48 PCS</v>
      </c>
      <c r="V437" s="40" t="str">
        <f>IF(NOT(db[[#This Row],[H_1]]=db[[#This Row],[H_2]]),MID(db[[#This Row],[H_QTY/ CTN]],db[[#This Row],[H_1]]+1,db[[#This Row],[H_2]]-db[[#This Row],[H_1]]-1),"")</f>
        <v/>
      </c>
      <c r="W437" s="40" t="str">
        <f>IF(db[[#This Row],[QTY/ CTN B]]="","",LEFT(db[[#This Row],[QTY/ CTN B]],SEARCH(" ",db[[#This Row],[QTY/ CTN B]],1)-1))</f>
        <v>48</v>
      </c>
      <c r="X437" s="40" t="str">
        <f>IF(db[[#This Row],[QTY/ CTN B]]="","",RIGHT(db[[#This Row],[QTY/ CTN B]],LEN(db[[#This Row],[QTY/ CTN B]])-SEARCH(" ",db[[#This Row],[QTY/ CTN B]],1)))</f>
        <v>PCS</v>
      </c>
      <c r="Y437" s="40" t="str">
        <f>IF(db[[#This Row],[QTY/ CTN TG]]="",IF(db[[#This Row],[STN TG]]="","",12),LEFT(db[[#This Row],[QTY/ CTN TG]],SEARCH(" ",db[[#This Row],[QTY/ CTN TG]],1)-1))</f>
        <v/>
      </c>
      <c r="Z4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7" s="40" t="str">
        <f>IF(db[[#This Row],[STN K]]="","",IF(db[[#This Row],[STN TG]]="LSN",12,""))</f>
        <v/>
      </c>
      <c r="AB437" s="40" t="str">
        <f>IF(db[[#This Row],[STN TG]]="LSN","PCS","")</f>
        <v/>
      </c>
      <c r="AC437" s="40">
        <f>db[[#This Row],[QTY B]]*IF(db[[#This Row],[QTY TG]]="",1,db[[#This Row],[QTY TG]])*IF(db[[#This Row],[QTY K]]="",1,db[[#This Row],[QTY K]])</f>
        <v>48</v>
      </c>
      <c r="AD437" s="40" t="str">
        <f>IF(db[[#This Row],[STN K]]="",IF(db[[#This Row],[STN TG]]="",db[[#This Row],[STN B]],db[[#This Row],[STN TG]]),db[[#This Row],[STN K]])</f>
        <v>PCS</v>
      </c>
      <c r="AE437" s="40"/>
    </row>
    <row r="438" spans="1:31" ht="16.5" customHeight="1" x14ac:dyDescent="0.25">
      <c r="A438" s="40">
        <f t="shared" si="6"/>
        <v>437</v>
      </c>
      <c r="B438" s="5" t="str">
        <f>LOWER(SUBSTITUTE(SUBSTITUTE(SUBSTITUTE(SUBSTITUTE(SUBSTITUTE(SUBSTITUTE(SUBSTITUTE(SUBSTITUTE(db[[#This Row],[NB BM]]," ",),".",""),"-",""),"(",""),")",""),"/",""),"""",""),"+",""))</f>
        <v>briefbag3020whitam</v>
      </c>
      <c r="C438" s="5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D438" s="5" t="str">
        <f>LOWER(SUBSTITUTE(SUBSTITUTE(SUBSTITUTE(SUBSTITUTE(SUBSTITUTE(SUBSTITUTE(SUBSTITUTE(SUBSTITUTE(SUBSTITUTE(db[[#This Row],[NB PAJAK]]," ",""),"-",""),"(",""),")",""),".",""),",",""),"/",""),"""",""),"+",""))</f>
        <v/>
      </c>
      <c r="E43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briefbag3020whitam240pcsuntana</v>
      </c>
      <c r="F43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briefbag3020wblack240pcs</v>
      </c>
      <c r="G438" s="5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briefbag3020wblackuntana</v>
      </c>
      <c r="H43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briefbag3020wblack240pcsuntana</v>
      </c>
      <c r="I438" s="2" t="s">
        <v>4013</v>
      </c>
      <c r="J438" s="2" t="s">
        <v>4008</v>
      </c>
      <c r="K438" s="16"/>
      <c r="L438" s="2" t="s">
        <v>1336</v>
      </c>
      <c r="M438" s="33" t="e">
        <f>IF(db[[#This Row],[NB NOTA_C]]="","",COUNTIF([2]!B_MSK[concat],db[[#This Row],[NB NOTA_C]]))</f>
        <v>#REF!</v>
      </c>
      <c r="N438" s="9" t="s">
        <v>1357</v>
      </c>
      <c r="O438" s="5" t="s">
        <v>1412</v>
      </c>
      <c r="P438" s="2" t="s">
        <v>2439</v>
      </c>
      <c r="Q438" s="5"/>
      <c r="R438" s="5" t="str">
        <f>IF(db[[#This Row],[QTY/ CTN]]="","",SUBSTITUTE(SUBSTITUTE(SUBSTITUTE(db[[#This Row],[QTY/ CTN]]," ","_",2),"(",""),")","")&amp;"_")</f>
        <v>240 PCS_</v>
      </c>
      <c r="S438" s="5">
        <f>IF(db[[#This Row],[H_QTY/ CTN]]="","",SEARCH("_",db[[#This Row],[H_QTY/ CTN]]))</f>
        <v>8</v>
      </c>
      <c r="T438" s="5">
        <f>IF(db[[#This Row],[H_QTY/ CTN]]="","",LEN(db[[#This Row],[H_QTY/ CTN]]))</f>
        <v>8</v>
      </c>
      <c r="U438" s="40" t="str">
        <f>IF(db[[#This Row],[H_QTY/ CTN]]="","",LEFT(db[[#This Row],[H_QTY/ CTN]],db[[#This Row],[H_1]]-1))</f>
        <v>240 PCS</v>
      </c>
      <c r="V438" s="40" t="str">
        <f>IF(NOT(db[[#This Row],[H_1]]=db[[#This Row],[H_2]]),MID(db[[#This Row],[H_QTY/ CTN]],db[[#This Row],[H_1]]+1,db[[#This Row],[H_2]]-db[[#This Row],[H_1]]-1),"")</f>
        <v/>
      </c>
      <c r="W438" s="40" t="str">
        <f>IF(db[[#This Row],[QTY/ CTN B]]="","",LEFT(db[[#This Row],[QTY/ CTN B]],SEARCH(" ",db[[#This Row],[QTY/ CTN B]],1)-1))</f>
        <v>240</v>
      </c>
      <c r="X438" s="40" t="str">
        <f>IF(db[[#This Row],[QTY/ CTN B]]="","",RIGHT(db[[#This Row],[QTY/ CTN B]],LEN(db[[#This Row],[QTY/ CTN B]])-SEARCH(" ",db[[#This Row],[QTY/ CTN B]],1)))</f>
        <v>PCS</v>
      </c>
      <c r="Y438" s="40" t="str">
        <f>IF(db[[#This Row],[QTY/ CTN TG]]="",IF(db[[#This Row],[STN TG]]="","",12),LEFT(db[[#This Row],[QTY/ CTN TG]],SEARCH(" ",db[[#This Row],[QTY/ CTN TG]],1)-1))</f>
        <v/>
      </c>
      <c r="Z4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8" s="40" t="str">
        <f>IF(db[[#This Row],[STN K]]="","",IF(db[[#This Row],[STN TG]]="LSN",12,""))</f>
        <v/>
      </c>
      <c r="AB438" s="40" t="str">
        <f>IF(db[[#This Row],[STN TG]]="LSN","PCS","")</f>
        <v/>
      </c>
      <c r="AC438" s="40">
        <f>db[[#This Row],[QTY B]]*IF(db[[#This Row],[QTY TG]]="",1,db[[#This Row],[QTY TG]])*IF(db[[#This Row],[QTY K]]="",1,db[[#This Row],[QTY K]])</f>
        <v>240</v>
      </c>
      <c r="AD438" s="40" t="str">
        <f>IF(db[[#This Row],[STN K]]="",IF(db[[#This Row],[STN TG]]="",db[[#This Row],[STN B]],db[[#This Row],[STN TG]]),db[[#This Row],[STN K]])</f>
        <v>PCS</v>
      </c>
      <c r="AE438" s="40"/>
    </row>
    <row r="439" spans="1:31" ht="16.5" customHeight="1" x14ac:dyDescent="0.25">
      <c r="A439" s="40">
        <f t="shared" si="6"/>
        <v>438</v>
      </c>
      <c r="B439" s="5" t="str">
        <f>LOWER(SUBSTITUTE(SUBSTITUTE(SUBSTITUTE(SUBSTITUTE(SUBSTITUTE(SUBSTITUTE(SUBSTITUTE(SUBSTITUTE(db[[#This Row],[NB BM]]," ",),".",""),"-",""),"(",""),")",""),"/",""),"""",""),"+",""))</f>
        <v>briefbag3020whijau</v>
      </c>
      <c r="C439" s="5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D439" s="5" t="str">
        <f>LOWER(SUBSTITUTE(SUBSTITUTE(SUBSTITUTE(SUBSTITUTE(SUBSTITUTE(SUBSTITUTE(SUBSTITUTE(SUBSTITUTE(SUBSTITUTE(db[[#This Row],[NB PAJAK]]," ",""),"-",""),"(",""),")",""),".",""),",",""),"/",""),"""",""),"+",""))</f>
        <v/>
      </c>
      <c r="E43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briefbag3020whijau240pcsuntana</v>
      </c>
      <c r="F43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briefbag3020wgreen240pcs</v>
      </c>
      <c r="G439" s="5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briefbag3020wgreenuntana</v>
      </c>
      <c r="H43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briefbag3020wgreen240pcsuntana</v>
      </c>
      <c r="I439" s="2" t="s">
        <v>4012</v>
      </c>
      <c r="J439" s="2" t="s">
        <v>4007</v>
      </c>
      <c r="K439" s="16"/>
      <c r="L439" s="2" t="s">
        <v>1336</v>
      </c>
      <c r="M439" s="33" t="e">
        <f>IF(db[[#This Row],[NB NOTA_C]]="","",COUNTIF([2]!B_MSK[concat],db[[#This Row],[NB NOTA_C]]))</f>
        <v>#REF!</v>
      </c>
      <c r="N439" s="9" t="s">
        <v>1357</v>
      </c>
      <c r="O439" s="5" t="s">
        <v>1412</v>
      </c>
      <c r="P439" s="2" t="s">
        <v>2439</v>
      </c>
      <c r="Q439" s="5"/>
      <c r="R439" s="5" t="str">
        <f>IF(db[[#This Row],[QTY/ CTN]]="","",SUBSTITUTE(SUBSTITUTE(SUBSTITUTE(db[[#This Row],[QTY/ CTN]]," ","_",2),"(",""),")","")&amp;"_")</f>
        <v>240 PCS_</v>
      </c>
      <c r="S439" s="5">
        <f>IF(db[[#This Row],[H_QTY/ CTN]]="","",SEARCH("_",db[[#This Row],[H_QTY/ CTN]]))</f>
        <v>8</v>
      </c>
      <c r="T439" s="5">
        <f>IF(db[[#This Row],[H_QTY/ CTN]]="","",LEN(db[[#This Row],[H_QTY/ CTN]]))</f>
        <v>8</v>
      </c>
      <c r="U439" s="40" t="str">
        <f>IF(db[[#This Row],[H_QTY/ CTN]]="","",LEFT(db[[#This Row],[H_QTY/ CTN]],db[[#This Row],[H_1]]-1))</f>
        <v>240 PCS</v>
      </c>
      <c r="V439" s="40" t="str">
        <f>IF(NOT(db[[#This Row],[H_1]]=db[[#This Row],[H_2]]),MID(db[[#This Row],[H_QTY/ CTN]],db[[#This Row],[H_1]]+1,db[[#This Row],[H_2]]-db[[#This Row],[H_1]]-1),"")</f>
        <v/>
      </c>
      <c r="W439" s="40" t="str">
        <f>IF(db[[#This Row],[QTY/ CTN B]]="","",LEFT(db[[#This Row],[QTY/ CTN B]],SEARCH(" ",db[[#This Row],[QTY/ CTN B]],1)-1))</f>
        <v>240</v>
      </c>
      <c r="X439" s="40" t="str">
        <f>IF(db[[#This Row],[QTY/ CTN B]]="","",RIGHT(db[[#This Row],[QTY/ CTN B]],LEN(db[[#This Row],[QTY/ CTN B]])-SEARCH(" ",db[[#This Row],[QTY/ CTN B]],1)))</f>
        <v>PCS</v>
      </c>
      <c r="Y439" s="40" t="str">
        <f>IF(db[[#This Row],[QTY/ CTN TG]]="",IF(db[[#This Row],[STN TG]]="","",12),LEFT(db[[#This Row],[QTY/ CTN TG]],SEARCH(" ",db[[#This Row],[QTY/ CTN TG]],1)-1))</f>
        <v/>
      </c>
      <c r="Z4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39" s="40" t="str">
        <f>IF(db[[#This Row],[STN K]]="","",IF(db[[#This Row],[STN TG]]="LSN",12,""))</f>
        <v/>
      </c>
      <c r="AB439" s="40" t="str">
        <f>IF(db[[#This Row],[STN TG]]="LSN","PCS","")</f>
        <v/>
      </c>
      <c r="AC439" s="40">
        <f>db[[#This Row],[QTY B]]*IF(db[[#This Row],[QTY TG]]="",1,db[[#This Row],[QTY TG]])*IF(db[[#This Row],[QTY K]]="",1,db[[#This Row],[QTY K]])</f>
        <v>240</v>
      </c>
      <c r="AD439" s="40" t="str">
        <f>IF(db[[#This Row],[STN K]]="",IF(db[[#This Row],[STN TG]]="",db[[#This Row],[STN B]],db[[#This Row],[STN TG]]),db[[#This Row],[STN K]])</f>
        <v>PCS</v>
      </c>
      <c r="AE439" s="40"/>
    </row>
    <row r="440" spans="1:31" ht="16.5" customHeight="1" x14ac:dyDescent="0.25">
      <c r="A440" s="40">
        <f t="shared" si="6"/>
        <v>439</v>
      </c>
      <c r="B440" s="94" t="str">
        <f>LOWER(SUBSTITUTE(SUBSTITUTE(SUBSTITUTE(SUBSTITUTE(SUBSTITUTE(SUBSTITUTE(SUBSTITUTE(SUBSTITUTE(db[[#This Row],[NB BM]]," ",),".",""),"-",""),"(",""),")",""),"/",""),"""",""),"+",""))</f>
        <v>briefbag3020worange</v>
      </c>
      <c r="C440" s="94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D440" s="94" t="str">
        <f>LOWER(SUBSTITUTE(SUBSTITUTE(SUBSTITUTE(SUBSTITUTE(SUBSTITUTE(SUBSTITUTE(SUBSTITUTE(SUBSTITUTE(SUBSTITUTE(db[[#This Row],[NB PAJAK]]," ",""),"-",""),"(",""),")",""),".",""),",",""),"/",""),"""",""),"+",""))</f>
        <v/>
      </c>
      <c r="E440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briefbag3020worange240pcsuntana</v>
      </c>
      <c r="F440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briefbag3020worange240pcs</v>
      </c>
      <c r="G440" s="94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briefbag3020worangeuntana</v>
      </c>
      <c r="H440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briefbag3020worange240pcsuntana</v>
      </c>
      <c r="I440" s="6" t="s">
        <v>4016</v>
      </c>
      <c r="J440" s="6" t="s">
        <v>4011</v>
      </c>
      <c r="K440" s="1"/>
      <c r="L440" s="2" t="s">
        <v>1336</v>
      </c>
      <c r="M440" s="33" t="e">
        <f>IF(db[[#This Row],[NB NOTA_C]]="","",COUNTIF([2]!B_MSK[concat],db[[#This Row],[NB NOTA_C]]))</f>
        <v>#REF!</v>
      </c>
      <c r="N440" s="9" t="s">
        <v>1357</v>
      </c>
      <c r="O440" s="5" t="s">
        <v>1412</v>
      </c>
      <c r="P440" s="2" t="s">
        <v>2439</v>
      </c>
      <c r="Q440" s="5"/>
      <c r="R440" s="5" t="str">
        <f>IF(db[[#This Row],[QTY/ CTN]]="","",SUBSTITUTE(SUBSTITUTE(SUBSTITUTE(db[[#This Row],[QTY/ CTN]]," ","_",2),"(",""),")","")&amp;"_")</f>
        <v>240 PCS_</v>
      </c>
      <c r="S440" s="5">
        <f>IF(db[[#This Row],[H_QTY/ CTN]]="","",SEARCH("_",db[[#This Row],[H_QTY/ CTN]]))</f>
        <v>8</v>
      </c>
      <c r="T440" s="5">
        <f>IF(db[[#This Row],[H_QTY/ CTN]]="","",LEN(db[[#This Row],[H_QTY/ CTN]]))</f>
        <v>8</v>
      </c>
      <c r="U440" s="40" t="str">
        <f>IF(db[[#This Row],[H_QTY/ CTN]]="","",LEFT(db[[#This Row],[H_QTY/ CTN]],db[[#This Row],[H_1]]-1))</f>
        <v>240 PCS</v>
      </c>
      <c r="V440" s="40" t="str">
        <f>IF(NOT(db[[#This Row],[H_1]]=db[[#This Row],[H_2]]),MID(db[[#This Row],[H_QTY/ CTN]],db[[#This Row],[H_1]]+1,db[[#This Row],[H_2]]-db[[#This Row],[H_1]]-1),"")</f>
        <v/>
      </c>
      <c r="W440" s="40" t="str">
        <f>IF(db[[#This Row],[QTY/ CTN B]]="","",LEFT(db[[#This Row],[QTY/ CTN B]],SEARCH(" ",db[[#This Row],[QTY/ CTN B]],1)-1))</f>
        <v>240</v>
      </c>
      <c r="X440" s="40" t="str">
        <f>IF(db[[#This Row],[QTY/ CTN B]]="","",RIGHT(db[[#This Row],[QTY/ CTN B]],LEN(db[[#This Row],[QTY/ CTN B]])-SEARCH(" ",db[[#This Row],[QTY/ CTN B]],1)))</f>
        <v>PCS</v>
      </c>
      <c r="Y440" s="40" t="str">
        <f>IF(db[[#This Row],[QTY/ CTN TG]]="",IF(db[[#This Row],[STN TG]]="","",12),LEFT(db[[#This Row],[QTY/ CTN TG]],SEARCH(" ",db[[#This Row],[QTY/ CTN TG]],1)-1))</f>
        <v/>
      </c>
      <c r="Z4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40" s="40" t="str">
        <f>IF(db[[#This Row],[STN K]]="","",IF(db[[#This Row],[STN TG]]="LSN",12,""))</f>
        <v/>
      </c>
      <c r="AB440" s="40" t="str">
        <f>IF(db[[#This Row],[STN TG]]="LSN","PCS","")</f>
        <v/>
      </c>
      <c r="AC440" s="40">
        <f>db[[#This Row],[QTY B]]*IF(db[[#This Row],[QTY TG]]="",1,db[[#This Row],[QTY TG]])*IF(db[[#This Row],[QTY K]]="",1,db[[#This Row],[QTY K]])</f>
        <v>240</v>
      </c>
      <c r="AD440" s="40" t="str">
        <f>IF(db[[#This Row],[STN K]]="",IF(db[[#This Row],[STN TG]]="",db[[#This Row],[STN B]],db[[#This Row],[STN TG]]),db[[#This Row],[STN K]])</f>
        <v>PCS</v>
      </c>
      <c r="AE440" s="40"/>
    </row>
    <row r="441" spans="1:31" ht="16.5" customHeight="1" x14ac:dyDescent="0.25">
      <c r="A441" s="40">
        <f t="shared" si="6"/>
        <v>440</v>
      </c>
      <c r="B441" s="94" t="str">
        <f>LOWER(SUBSTITUTE(SUBSTITUTE(SUBSTITUTE(SUBSTITUTE(SUBSTITUTE(SUBSTITUTE(SUBSTITUTE(SUBSTITUTE(db[[#This Row],[NB BM]]," ",),".",""),"-",""),"(",""),")",""),"/",""),"""",""),"+",""))</f>
        <v>briefbag3020wungu</v>
      </c>
      <c r="C441" s="94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D441" s="94" t="str">
        <f>LOWER(SUBSTITUTE(SUBSTITUTE(SUBSTITUTE(SUBSTITUTE(SUBSTITUTE(SUBSTITUTE(SUBSTITUTE(SUBSTITUTE(SUBSTITUTE(db[[#This Row],[NB PAJAK]]," ",""),"-",""),"(",""),")",""),".",""),",",""),"/",""),"""",""),"+",""))</f>
        <v/>
      </c>
      <c r="E441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briefbag3020wungu240pcsuntana</v>
      </c>
      <c r="F441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briefbag3020wpurple240pcs</v>
      </c>
      <c r="G441" s="94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briefbag3020wpurpleuntana</v>
      </c>
      <c r="H441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briefbag3020wpurple240pcsuntana</v>
      </c>
      <c r="I441" s="6" t="s">
        <v>4015</v>
      </c>
      <c r="J441" s="6" t="s">
        <v>4010</v>
      </c>
      <c r="K441" s="1"/>
      <c r="L441" s="2" t="s">
        <v>1336</v>
      </c>
      <c r="M441" s="33" t="e">
        <f>IF(db[[#This Row],[NB NOTA_C]]="","",COUNTIF([2]!B_MSK[concat],db[[#This Row],[NB NOTA_C]]))</f>
        <v>#REF!</v>
      </c>
      <c r="N441" s="9" t="s">
        <v>1357</v>
      </c>
      <c r="O441" s="5" t="s">
        <v>1412</v>
      </c>
      <c r="P441" s="2" t="s">
        <v>2439</v>
      </c>
      <c r="Q441" s="5"/>
      <c r="R441" s="5" t="str">
        <f>IF(db[[#This Row],[QTY/ CTN]]="","",SUBSTITUTE(SUBSTITUTE(SUBSTITUTE(db[[#This Row],[QTY/ CTN]]," ","_",2),"(",""),")","")&amp;"_")</f>
        <v>240 PCS_</v>
      </c>
      <c r="S441" s="5">
        <f>IF(db[[#This Row],[H_QTY/ CTN]]="","",SEARCH("_",db[[#This Row],[H_QTY/ CTN]]))</f>
        <v>8</v>
      </c>
      <c r="T441" s="5">
        <f>IF(db[[#This Row],[H_QTY/ CTN]]="","",LEN(db[[#This Row],[H_QTY/ CTN]]))</f>
        <v>8</v>
      </c>
      <c r="U441" s="40" t="str">
        <f>IF(db[[#This Row],[H_QTY/ CTN]]="","",LEFT(db[[#This Row],[H_QTY/ CTN]],db[[#This Row],[H_1]]-1))</f>
        <v>240 PCS</v>
      </c>
      <c r="V441" s="40" t="str">
        <f>IF(NOT(db[[#This Row],[H_1]]=db[[#This Row],[H_2]]),MID(db[[#This Row],[H_QTY/ CTN]],db[[#This Row],[H_1]]+1,db[[#This Row],[H_2]]-db[[#This Row],[H_1]]-1),"")</f>
        <v/>
      </c>
      <c r="W441" s="40" t="str">
        <f>IF(db[[#This Row],[QTY/ CTN B]]="","",LEFT(db[[#This Row],[QTY/ CTN B]],SEARCH(" ",db[[#This Row],[QTY/ CTN B]],1)-1))</f>
        <v>240</v>
      </c>
      <c r="X441" s="40" t="str">
        <f>IF(db[[#This Row],[QTY/ CTN B]]="","",RIGHT(db[[#This Row],[QTY/ CTN B]],LEN(db[[#This Row],[QTY/ CTN B]])-SEARCH(" ",db[[#This Row],[QTY/ CTN B]],1)))</f>
        <v>PCS</v>
      </c>
      <c r="Y441" s="40" t="str">
        <f>IF(db[[#This Row],[QTY/ CTN TG]]="",IF(db[[#This Row],[STN TG]]="","",12),LEFT(db[[#This Row],[QTY/ CTN TG]],SEARCH(" ",db[[#This Row],[QTY/ CTN TG]],1)-1))</f>
        <v/>
      </c>
      <c r="Z4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41" s="40" t="str">
        <f>IF(db[[#This Row],[STN K]]="","",IF(db[[#This Row],[STN TG]]="LSN",12,""))</f>
        <v/>
      </c>
      <c r="AB441" s="40" t="str">
        <f>IF(db[[#This Row],[STN TG]]="LSN","PCS","")</f>
        <v/>
      </c>
      <c r="AC441" s="40">
        <f>db[[#This Row],[QTY B]]*IF(db[[#This Row],[QTY TG]]="",1,db[[#This Row],[QTY TG]])*IF(db[[#This Row],[QTY K]]="",1,db[[#This Row],[QTY K]])</f>
        <v>240</v>
      </c>
      <c r="AD441" s="40" t="str">
        <f>IF(db[[#This Row],[STN K]]="",IF(db[[#This Row],[STN TG]]="",db[[#This Row],[STN B]],db[[#This Row],[STN TG]]),db[[#This Row],[STN K]])</f>
        <v>PCS</v>
      </c>
      <c r="AE441" s="40"/>
    </row>
    <row r="442" spans="1:31" ht="16.5" customHeight="1" x14ac:dyDescent="0.25">
      <c r="A442" s="40">
        <f t="shared" si="6"/>
        <v>441</v>
      </c>
      <c r="B442" s="94" t="str">
        <f>LOWER(SUBSTITUTE(SUBSTITUTE(SUBSTITUTE(SUBSTITUTE(SUBSTITUTE(SUBSTITUTE(SUBSTITUTE(SUBSTITUTE(db[[#This Row],[NB BM]]," ",),".",""),"-",""),"(",""),")",""),"/",""),"""",""),"+",""))</f>
        <v>briefbag3020wkuning</v>
      </c>
      <c r="C442" s="94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D442" s="94" t="str">
        <f>LOWER(SUBSTITUTE(SUBSTITUTE(SUBSTITUTE(SUBSTITUTE(SUBSTITUTE(SUBSTITUTE(SUBSTITUTE(SUBSTITUTE(SUBSTITUTE(db[[#This Row],[NB PAJAK]]," ",""),"-",""),"(",""),")",""),".",""),",",""),"/",""),"""",""),"+",""))</f>
        <v/>
      </c>
      <c r="E442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briefbag3020wkuning240pcsuntana</v>
      </c>
      <c r="F442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briefbag3020wyellow240pcs</v>
      </c>
      <c r="G442" s="94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briefbag3020wyellowuntana</v>
      </c>
      <c r="H442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briefbag3020wyellow240pcsuntana</v>
      </c>
      <c r="I442" s="6" t="s">
        <v>4014</v>
      </c>
      <c r="J442" s="6" t="s">
        <v>4009</v>
      </c>
      <c r="K442" s="14"/>
      <c r="L442" s="2" t="s">
        <v>1336</v>
      </c>
      <c r="M442" s="33" t="e">
        <f>IF(db[[#This Row],[NB NOTA_C]]="","",COUNTIF([2]!B_MSK[concat],db[[#This Row],[NB NOTA_C]]))</f>
        <v>#REF!</v>
      </c>
      <c r="N442" s="9" t="s">
        <v>1357</v>
      </c>
      <c r="O442" s="5" t="s">
        <v>1412</v>
      </c>
      <c r="P442" s="2" t="s">
        <v>2439</v>
      </c>
      <c r="Q442" s="5"/>
      <c r="R442" s="5" t="str">
        <f>IF(db[[#This Row],[QTY/ CTN]]="","",SUBSTITUTE(SUBSTITUTE(SUBSTITUTE(db[[#This Row],[QTY/ CTN]]," ","_",2),"(",""),")","")&amp;"_")</f>
        <v>240 PCS_</v>
      </c>
      <c r="S442" s="5">
        <f>IF(db[[#This Row],[H_QTY/ CTN]]="","",SEARCH("_",db[[#This Row],[H_QTY/ CTN]]))</f>
        <v>8</v>
      </c>
      <c r="T442" s="5">
        <f>IF(db[[#This Row],[H_QTY/ CTN]]="","",LEN(db[[#This Row],[H_QTY/ CTN]]))</f>
        <v>8</v>
      </c>
      <c r="U442" s="40" t="str">
        <f>IF(db[[#This Row],[H_QTY/ CTN]]="","",LEFT(db[[#This Row],[H_QTY/ CTN]],db[[#This Row],[H_1]]-1))</f>
        <v>240 PCS</v>
      </c>
      <c r="V442" s="40" t="str">
        <f>IF(NOT(db[[#This Row],[H_1]]=db[[#This Row],[H_2]]),MID(db[[#This Row],[H_QTY/ CTN]],db[[#This Row],[H_1]]+1,db[[#This Row],[H_2]]-db[[#This Row],[H_1]]-1),"")</f>
        <v/>
      </c>
      <c r="W442" s="40" t="str">
        <f>IF(db[[#This Row],[QTY/ CTN B]]="","",LEFT(db[[#This Row],[QTY/ CTN B]],SEARCH(" ",db[[#This Row],[QTY/ CTN B]],1)-1))</f>
        <v>240</v>
      </c>
      <c r="X442" s="40" t="str">
        <f>IF(db[[#This Row],[QTY/ CTN B]]="","",RIGHT(db[[#This Row],[QTY/ CTN B]],LEN(db[[#This Row],[QTY/ CTN B]])-SEARCH(" ",db[[#This Row],[QTY/ CTN B]],1)))</f>
        <v>PCS</v>
      </c>
      <c r="Y442" s="40" t="str">
        <f>IF(db[[#This Row],[QTY/ CTN TG]]="",IF(db[[#This Row],[STN TG]]="","",12),LEFT(db[[#This Row],[QTY/ CTN TG]],SEARCH(" ",db[[#This Row],[QTY/ CTN TG]],1)-1))</f>
        <v/>
      </c>
      <c r="Z4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42" s="40" t="str">
        <f>IF(db[[#This Row],[STN K]]="","",IF(db[[#This Row],[STN TG]]="LSN",12,""))</f>
        <v/>
      </c>
      <c r="AB442" s="40" t="str">
        <f>IF(db[[#This Row],[STN TG]]="LSN","PCS","")</f>
        <v/>
      </c>
      <c r="AC442" s="40">
        <f>db[[#This Row],[QTY B]]*IF(db[[#This Row],[QTY TG]]="",1,db[[#This Row],[QTY TG]])*IF(db[[#This Row],[QTY K]]="",1,db[[#This Row],[QTY K]])</f>
        <v>240</v>
      </c>
      <c r="AD442" s="40" t="str">
        <f>IF(db[[#This Row],[STN K]]="",IF(db[[#This Row],[STN TG]]="",db[[#This Row],[STN B]],db[[#This Row],[STN TG]]),db[[#This Row],[STN K]])</f>
        <v>PCS</v>
      </c>
      <c r="AE442" s="40"/>
    </row>
    <row r="443" spans="1:31" ht="16.5" customHeight="1" x14ac:dyDescent="0.25">
      <c r="A443" s="40">
        <f t="shared" si="6"/>
        <v>442</v>
      </c>
      <c r="B443" s="5" t="str">
        <f>LOWER(SUBSTITUTE(SUBSTITUTE(SUBSTITUTE(SUBSTITUTE(SUBSTITUTE(SUBSTITUTE(SUBSTITUTE(SUBSTITUTE(db[[#This Row],[NB BM]]," ",),".",""),"-",""),"(",""),")",""),"/",""),"""",""),"+",""))</f>
        <v>mapbriefbag3080whitam</v>
      </c>
      <c r="C443" s="5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D443" s="5" t="str">
        <f>LOWER(SUBSTITUTE(SUBSTITUTE(SUBSTITUTE(SUBSTITUTE(SUBSTITUTE(SUBSTITUTE(SUBSTITUTE(SUBSTITUTE(SUBSTITUTE(db[[#This Row],[NB PAJAK]]," ",""),"-",""),"(",""),")",""),".",""),",",""),"/",""),"""",""),"+",""))</f>
        <v/>
      </c>
      <c r="E44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mapbriefbag3080whitam240pcsuntana</v>
      </c>
      <c r="F44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briefbag3080wblack240pcs</v>
      </c>
      <c r="G443" s="5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briefbag3080wblackuntana</v>
      </c>
      <c r="H44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briefbag3080wblack240pcsuntana</v>
      </c>
      <c r="I443" s="2" t="s">
        <v>1636</v>
      </c>
      <c r="J443" s="2" t="s">
        <v>2632</v>
      </c>
      <c r="K443" s="14"/>
      <c r="L443" s="2" t="s">
        <v>1336</v>
      </c>
      <c r="M443" s="34" t="e">
        <f>IF(db[[#This Row],[NB NOTA_C]]="","",COUNTIF([2]!B_MSK[concat],db[[#This Row],[NB NOTA_C]]))</f>
        <v>#REF!</v>
      </c>
      <c r="N443" s="9" t="s">
        <v>1357</v>
      </c>
      <c r="O443" s="5" t="s">
        <v>1412</v>
      </c>
      <c r="P443" s="2" t="s">
        <v>2439</v>
      </c>
      <c r="R443" s="2" t="str">
        <f>IF(db[[#This Row],[QTY/ CTN]]="","",SUBSTITUTE(SUBSTITUTE(SUBSTITUTE(db[[#This Row],[QTY/ CTN]]," ","_",2),"(",""),")","")&amp;"_")</f>
        <v>240 PCS_</v>
      </c>
      <c r="S443" s="2">
        <f>IF(db[[#This Row],[H_QTY/ CTN]]="","",SEARCH("_",db[[#This Row],[H_QTY/ CTN]]))</f>
        <v>8</v>
      </c>
      <c r="T443" s="2">
        <f>IF(db[[#This Row],[H_QTY/ CTN]]="","",LEN(db[[#This Row],[H_QTY/ CTN]]))</f>
        <v>8</v>
      </c>
      <c r="U443" s="41" t="str">
        <f>IF(db[[#This Row],[H_QTY/ CTN]]="","",LEFT(db[[#This Row],[H_QTY/ CTN]],db[[#This Row],[H_1]]-1))</f>
        <v>240 PCS</v>
      </c>
      <c r="V443" s="40" t="str">
        <f>IF(NOT(db[[#This Row],[H_1]]=db[[#This Row],[H_2]]),MID(db[[#This Row],[H_QTY/ CTN]],db[[#This Row],[H_1]]+1,db[[#This Row],[H_2]]-db[[#This Row],[H_1]]-1),"")</f>
        <v/>
      </c>
      <c r="W443" s="40" t="str">
        <f>IF(db[[#This Row],[QTY/ CTN B]]="","",LEFT(db[[#This Row],[QTY/ CTN B]],SEARCH(" ",db[[#This Row],[QTY/ CTN B]],1)-1))</f>
        <v>240</v>
      </c>
      <c r="X443" s="40" t="str">
        <f>IF(db[[#This Row],[QTY/ CTN B]]="","",RIGHT(db[[#This Row],[QTY/ CTN B]],LEN(db[[#This Row],[QTY/ CTN B]])-SEARCH(" ",db[[#This Row],[QTY/ CTN B]],1)))</f>
        <v>PCS</v>
      </c>
      <c r="Y443" s="40" t="str">
        <f>IF(db[[#This Row],[QTY/ CTN TG]]="",IF(db[[#This Row],[STN TG]]="","",12),LEFT(db[[#This Row],[QTY/ CTN TG]],SEARCH(" ",db[[#This Row],[QTY/ CTN TG]],1)-1))</f>
        <v/>
      </c>
      <c r="Z4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43" s="40" t="str">
        <f>IF(db[[#This Row],[STN K]]="","",IF(db[[#This Row],[STN TG]]="LSN",12,""))</f>
        <v/>
      </c>
      <c r="AB443" s="40" t="str">
        <f>IF(db[[#This Row],[STN TG]]="LSN","PCS","")</f>
        <v/>
      </c>
      <c r="AC443" s="40">
        <f>db[[#This Row],[QTY B]]*IF(db[[#This Row],[QTY TG]]="",1,db[[#This Row],[QTY TG]])*IF(db[[#This Row],[QTY K]]="",1,db[[#This Row],[QTY K]])</f>
        <v>240</v>
      </c>
      <c r="AD443" s="40" t="str">
        <f>IF(db[[#This Row],[STN K]]="",IF(db[[#This Row],[STN TG]]="",db[[#This Row],[STN B]],db[[#This Row],[STN TG]]),db[[#This Row],[STN K]])</f>
        <v>PCS</v>
      </c>
      <c r="AE443" s="40"/>
    </row>
    <row r="444" spans="1:31" ht="16.5" customHeight="1" x14ac:dyDescent="0.25">
      <c r="A444" s="40">
        <f t="shared" si="6"/>
        <v>443</v>
      </c>
      <c r="B444" s="5" t="str">
        <f>LOWER(SUBSTITUTE(SUBSTITUTE(SUBSTITUTE(SUBSTITUTE(SUBSTITUTE(SUBSTITUTE(SUBSTITUTE(SUBSTITUTE(db[[#This Row],[NB BM]]," ",),".",""),"-",""),"(",""),")",""),"/",""),"""",""),"+",""))</f>
        <v>briefbag3080wbiru</v>
      </c>
      <c r="C444" s="5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D444" s="5" t="str">
        <f>LOWER(SUBSTITUTE(SUBSTITUTE(SUBSTITUTE(SUBSTITUTE(SUBSTITUTE(SUBSTITUTE(SUBSTITUTE(SUBSTITUTE(SUBSTITUTE(db[[#This Row],[NB PAJAK]]," ",""),"-",""),"(",""),")",""),".",""),",",""),"/",""),"""",""),"+",""))</f>
        <v/>
      </c>
      <c r="E44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briefbag3080wbiru240pcsuntana</v>
      </c>
      <c r="F44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briefbag3080wblue240pcs</v>
      </c>
      <c r="G444" s="5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briefbag3080wblueuntana</v>
      </c>
      <c r="H44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briefbag3080wblue240pcsuntana</v>
      </c>
      <c r="I444" s="2" t="s">
        <v>849</v>
      </c>
      <c r="J444" s="2" t="s">
        <v>1065</v>
      </c>
      <c r="K444" s="14"/>
      <c r="L444" s="2" t="s">
        <v>1336</v>
      </c>
      <c r="M444" s="34" t="e">
        <f>IF(db[[#This Row],[NB NOTA_C]]="","",COUNTIF([2]!B_MSK[concat],db[[#This Row],[NB NOTA_C]]))</f>
        <v>#REF!</v>
      </c>
      <c r="N444" s="14" t="s">
        <v>1357</v>
      </c>
      <c r="O444" s="2" t="s">
        <v>1412</v>
      </c>
      <c r="P444" s="2" t="s">
        <v>2439</v>
      </c>
      <c r="R444" s="2" t="str">
        <f>IF(db[[#This Row],[QTY/ CTN]]="","",SUBSTITUTE(SUBSTITUTE(SUBSTITUTE(db[[#This Row],[QTY/ CTN]]," ","_",2),"(",""),")","")&amp;"_")</f>
        <v>240 PCS_</v>
      </c>
      <c r="S444" s="2">
        <f>IF(db[[#This Row],[H_QTY/ CTN]]="","",SEARCH("_",db[[#This Row],[H_QTY/ CTN]]))</f>
        <v>8</v>
      </c>
      <c r="T444" s="2">
        <f>IF(db[[#This Row],[H_QTY/ CTN]]="","",LEN(db[[#This Row],[H_QTY/ CTN]]))</f>
        <v>8</v>
      </c>
      <c r="U444" s="41" t="str">
        <f>IF(db[[#This Row],[H_QTY/ CTN]]="","",LEFT(db[[#This Row],[H_QTY/ CTN]],db[[#This Row],[H_1]]-1))</f>
        <v>240 PCS</v>
      </c>
      <c r="V444" s="40" t="str">
        <f>IF(NOT(db[[#This Row],[H_1]]=db[[#This Row],[H_2]]),MID(db[[#This Row],[H_QTY/ CTN]],db[[#This Row],[H_1]]+1,db[[#This Row],[H_2]]-db[[#This Row],[H_1]]-1),"")</f>
        <v/>
      </c>
      <c r="W444" s="40" t="str">
        <f>IF(db[[#This Row],[QTY/ CTN B]]="","",LEFT(db[[#This Row],[QTY/ CTN B]],SEARCH(" ",db[[#This Row],[QTY/ CTN B]],1)-1))</f>
        <v>240</v>
      </c>
      <c r="X444" s="40" t="str">
        <f>IF(db[[#This Row],[QTY/ CTN B]]="","",RIGHT(db[[#This Row],[QTY/ CTN B]],LEN(db[[#This Row],[QTY/ CTN B]])-SEARCH(" ",db[[#This Row],[QTY/ CTN B]],1)))</f>
        <v>PCS</v>
      </c>
      <c r="Y444" s="40" t="str">
        <f>IF(db[[#This Row],[QTY/ CTN TG]]="",IF(db[[#This Row],[STN TG]]="","",12),LEFT(db[[#This Row],[QTY/ CTN TG]],SEARCH(" ",db[[#This Row],[QTY/ CTN TG]],1)-1))</f>
        <v/>
      </c>
      <c r="Z4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44" s="40" t="str">
        <f>IF(db[[#This Row],[STN K]]="","",IF(db[[#This Row],[STN TG]]="LSN",12,""))</f>
        <v/>
      </c>
      <c r="AB444" s="40" t="str">
        <f>IF(db[[#This Row],[STN TG]]="LSN","PCS","")</f>
        <v/>
      </c>
      <c r="AC444" s="40">
        <f>db[[#This Row],[QTY B]]*IF(db[[#This Row],[QTY TG]]="",1,db[[#This Row],[QTY TG]])*IF(db[[#This Row],[QTY K]]="",1,db[[#This Row],[QTY K]])</f>
        <v>240</v>
      </c>
      <c r="AD444" s="40" t="str">
        <f>IF(db[[#This Row],[STN K]]="",IF(db[[#This Row],[STN TG]]="",db[[#This Row],[STN B]],db[[#This Row],[STN TG]]),db[[#This Row],[STN K]])</f>
        <v>PCS</v>
      </c>
      <c r="AE444" s="40"/>
    </row>
    <row r="445" spans="1:31" ht="16.5" customHeight="1" x14ac:dyDescent="0.25">
      <c r="A445" s="40">
        <f t="shared" si="6"/>
        <v>444</v>
      </c>
      <c r="B445" s="5" t="str">
        <f>LOWER(SUBSTITUTE(SUBSTITUTE(SUBSTITUTE(SUBSTITUTE(SUBSTITUTE(SUBSTITUTE(SUBSTITUTE(SUBSTITUTE(db[[#This Row],[NB BM]]," ",),".",""),"-",""),"(",""),")",""),"/",""),"""",""),"+",""))</f>
        <v>mapbriefbag3080whijau</v>
      </c>
      <c r="C445" s="5" t="str">
        <f>LOWER(SUBSTITUTE(SUBSTITUTE(SUBSTITUTE(SUBSTITUTE(SUBSTITUTE(SUBSTITUTE(SUBSTITUTE(SUBSTITUTE(SUBSTITUTE(db[[#This Row],[NB NOTA]]," ",),".",""),"-",""),"(",""),")",""),",",""),"/",""),"""",""),"+",""))</f>
        <v>briefbag3080wgreen</v>
      </c>
      <c r="D445" s="5" t="str">
        <f>LOWER(SUBSTITUTE(SUBSTITUTE(SUBSTITUTE(SUBSTITUTE(SUBSTITUTE(SUBSTITUTE(SUBSTITUTE(SUBSTITUTE(SUBSTITUTE(db[[#This Row],[NB PAJAK]]," ",""),"-",""),"(",""),")",""),".",""),",",""),"/",""),"""",""),"+",""))</f>
        <v/>
      </c>
      <c r="E44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mapbriefbag3080whijau240pcsuntana</v>
      </c>
      <c r="F44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briefbag3080wgreen240pcs</v>
      </c>
      <c r="G445" s="5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briefbag3080wgreenuntana</v>
      </c>
      <c r="H44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briefbag3080wgreen240pcsuntana</v>
      </c>
      <c r="I445" s="2" t="s">
        <v>7323</v>
      </c>
      <c r="J445" s="2" t="s">
        <v>7321</v>
      </c>
      <c r="K445" s="14"/>
      <c r="L445" s="2" t="s">
        <v>1336</v>
      </c>
      <c r="M445" s="34" t="e">
        <f>IF(db[[#This Row],[NB NOTA_C]]="","",COUNTIF([2]!B_MSK[concat],db[[#This Row],[NB NOTA_C]]))</f>
        <v>#REF!</v>
      </c>
      <c r="N445" s="9" t="s">
        <v>1357</v>
      </c>
      <c r="O445" s="5" t="s">
        <v>1412</v>
      </c>
      <c r="P445" s="2" t="s">
        <v>2439</v>
      </c>
      <c r="R445" s="2" t="str">
        <f>IF(db[[#This Row],[QTY/ CTN]]="","",SUBSTITUTE(SUBSTITUTE(SUBSTITUTE(db[[#This Row],[QTY/ CTN]]," ","_",2),"(",""),")","")&amp;"_")</f>
        <v>240 PCS_</v>
      </c>
      <c r="S445" s="2">
        <f>IF(db[[#This Row],[H_QTY/ CTN]]="","",SEARCH("_",db[[#This Row],[H_QTY/ CTN]]))</f>
        <v>8</v>
      </c>
      <c r="T445" s="2">
        <f>IF(db[[#This Row],[H_QTY/ CTN]]="","",LEN(db[[#This Row],[H_QTY/ CTN]]))</f>
        <v>8</v>
      </c>
      <c r="U445" s="41" t="str">
        <f>IF(db[[#This Row],[H_QTY/ CTN]]="","",LEFT(db[[#This Row],[H_QTY/ CTN]],db[[#This Row],[H_1]]-1))</f>
        <v>240 PCS</v>
      </c>
      <c r="V445" s="40" t="str">
        <f>IF(NOT(db[[#This Row],[H_1]]=db[[#This Row],[H_2]]),MID(db[[#This Row],[H_QTY/ CTN]],db[[#This Row],[H_1]]+1,db[[#This Row],[H_2]]-db[[#This Row],[H_1]]-1),"")</f>
        <v/>
      </c>
      <c r="W445" s="40" t="str">
        <f>IF(db[[#This Row],[QTY/ CTN B]]="","",LEFT(db[[#This Row],[QTY/ CTN B]],SEARCH(" ",db[[#This Row],[QTY/ CTN B]],1)-1))</f>
        <v>240</v>
      </c>
      <c r="X445" s="40" t="str">
        <f>IF(db[[#This Row],[QTY/ CTN B]]="","",RIGHT(db[[#This Row],[QTY/ CTN B]],LEN(db[[#This Row],[QTY/ CTN B]])-SEARCH(" ",db[[#This Row],[QTY/ CTN B]],1)))</f>
        <v>PCS</v>
      </c>
      <c r="Y445" s="40" t="str">
        <f>IF(db[[#This Row],[QTY/ CTN TG]]="",IF(db[[#This Row],[STN TG]]="","",12),LEFT(db[[#This Row],[QTY/ CTN TG]],SEARCH(" ",db[[#This Row],[QTY/ CTN TG]],1)-1))</f>
        <v/>
      </c>
      <c r="Z4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45" s="40" t="str">
        <f>IF(db[[#This Row],[STN K]]="","",IF(db[[#This Row],[STN TG]]="LSN",12,""))</f>
        <v/>
      </c>
      <c r="AB445" s="40" t="str">
        <f>IF(db[[#This Row],[STN TG]]="LSN","PCS","")</f>
        <v/>
      </c>
      <c r="AC445" s="40">
        <f>db[[#This Row],[QTY B]]*IF(db[[#This Row],[QTY TG]]="",1,db[[#This Row],[QTY TG]])*IF(db[[#This Row],[QTY K]]="",1,db[[#This Row],[QTY K]])</f>
        <v>240</v>
      </c>
      <c r="AD445" s="40" t="str">
        <f>IF(db[[#This Row],[STN K]]="",IF(db[[#This Row],[STN TG]]="",db[[#This Row],[STN B]],db[[#This Row],[STN TG]]),db[[#This Row],[STN K]])</f>
        <v>PCS</v>
      </c>
      <c r="AE445" s="40"/>
    </row>
    <row r="446" spans="1:31" ht="16.5" customHeight="1" x14ac:dyDescent="0.25">
      <c r="A446" s="40">
        <f t="shared" si="6"/>
        <v>445</v>
      </c>
      <c r="B446" s="5" t="str">
        <f>LOWER(SUBSTITUTE(SUBSTITUTE(SUBSTITUTE(SUBSTITUTE(SUBSTITUTE(SUBSTITUTE(SUBSTITUTE(SUBSTITUTE(db[[#This Row],[NB BM]]," ",),".",""),"-",""),"(",""),")",""),"/",""),"""",""),"+",""))</f>
        <v>maobriefbag3080worange</v>
      </c>
      <c r="C446" s="5" t="str">
        <f>LOWER(SUBSTITUTE(SUBSTITUTE(SUBSTITUTE(SUBSTITUTE(SUBSTITUTE(SUBSTITUTE(SUBSTITUTE(SUBSTITUTE(SUBSTITUTE(db[[#This Row],[NB NOTA]]," ",),".",""),"-",""),"(",""),")",""),",",""),"/",""),"""",""),"+",""))</f>
        <v>briefbag3080worange</v>
      </c>
      <c r="D446" s="5" t="str">
        <f>LOWER(SUBSTITUTE(SUBSTITUTE(SUBSTITUTE(SUBSTITUTE(SUBSTITUTE(SUBSTITUTE(SUBSTITUTE(SUBSTITUTE(SUBSTITUTE(db[[#This Row],[NB PAJAK]]," ",""),"-",""),"(",""),")",""),".",""),",",""),"/",""),"""",""),"+",""))</f>
        <v/>
      </c>
      <c r="E44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maobriefbag3080worange240pcsuntana</v>
      </c>
      <c r="F44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briefbag3080worange240pcs</v>
      </c>
      <c r="G446" s="5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briefbag3080worangeuntana</v>
      </c>
      <c r="H44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briefbag3080worange240pcsuntana</v>
      </c>
      <c r="I446" s="2" t="s">
        <v>7324</v>
      </c>
      <c r="J446" s="2" t="s">
        <v>7322</v>
      </c>
      <c r="K446" s="14"/>
      <c r="L446" s="2" t="s">
        <v>1336</v>
      </c>
      <c r="M446" s="34" t="e">
        <f>IF(db[[#This Row],[NB NOTA_C]]="","",COUNTIF([2]!B_MSK[concat],db[[#This Row],[NB NOTA_C]]))</f>
        <v>#REF!</v>
      </c>
      <c r="N446" s="9" t="s">
        <v>1357</v>
      </c>
      <c r="O446" s="5" t="s">
        <v>1412</v>
      </c>
      <c r="P446" s="2" t="s">
        <v>2439</v>
      </c>
      <c r="R446" s="2" t="str">
        <f>IF(db[[#This Row],[QTY/ CTN]]="","",SUBSTITUTE(SUBSTITUTE(SUBSTITUTE(db[[#This Row],[QTY/ CTN]]," ","_",2),"(",""),")","")&amp;"_")</f>
        <v>240 PCS_</v>
      </c>
      <c r="S446" s="2">
        <f>IF(db[[#This Row],[H_QTY/ CTN]]="","",SEARCH("_",db[[#This Row],[H_QTY/ CTN]]))</f>
        <v>8</v>
      </c>
      <c r="T446" s="2">
        <f>IF(db[[#This Row],[H_QTY/ CTN]]="","",LEN(db[[#This Row],[H_QTY/ CTN]]))</f>
        <v>8</v>
      </c>
      <c r="U446" s="41" t="str">
        <f>IF(db[[#This Row],[H_QTY/ CTN]]="","",LEFT(db[[#This Row],[H_QTY/ CTN]],db[[#This Row],[H_1]]-1))</f>
        <v>240 PCS</v>
      </c>
      <c r="V446" s="40" t="str">
        <f>IF(NOT(db[[#This Row],[H_1]]=db[[#This Row],[H_2]]),MID(db[[#This Row],[H_QTY/ CTN]],db[[#This Row],[H_1]]+1,db[[#This Row],[H_2]]-db[[#This Row],[H_1]]-1),"")</f>
        <v/>
      </c>
      <c r="W446" s="40" t="str">
        <f>IF(db[[#This Row],[QTY/ CTN B]]="","",LEFT(db[[#This Row],[QTY/ CTN B]],SEARCH(" ",db[[#This Row],[QTY/ CTN B]],1)-1))</f>
        <v>240</v>
      </c>
      <c r="X446" s="40" t="str">
        <f>IF(db[[#This Row],[QTY/ CTN B]]="","",RIGHT(db[[#This Row],[QTY/ CTN B]],LEN(db[[#This Row],[QTY/ CTN B]])-SEARCH(" ",db[[#This Row],[QTY/ CTN B]],1)))</f>
        <v>PCS</v>
      </c>
      <c r="Y446" s="40" t="str">
        <f>IF(db[[#This Row],[QTY/ CTN TG]]="",IF(db[[#This Row],[STN TG]]="","",12),LEFT(db[[#This Row],[QTY/ CTN TG]],SEARCH(" ",db[[#This Row],[QTY/ CTN TG]],1)-1))</f>
        <v/>
      </c>
      <c r="Z4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46" s="40" t="str">
        <f>IF(db[[#This Row],[STN K]]="","",IF(db[[#This Row],[STN TG]]="LSN",12,""))</f>
        <v/>
      </c>
      <c r="AB446" s="40" t="str">
        <f>IF(db[[#This Row],[STN TG]]="LSN","PCS","")</f>
        <v/>
      </c>
      <c r="AC446" s="40">
        <f>db[[#This Row],[QTY B]]*IF(db[[#This Row],[QTY TG]]="",1,db[[#This Row],[QTY TG]])*IF(db[[#This Row],[QTY K]]="",1,db[[#This Row],[QTY K]])</f>
        <v>240</v>
      </c>
      <c r="AD446" s="40" t="str">
        <f>IF(db[[#This Row],[STN K]]="",IF(db[[#This Row],[STN TG]]="",db[[#This Row],[STN B]],db[[#This Row],[STN TG]]),db[[#This Row],[STN K]])</f>
        <v>PCS</v>
      </c>
      <c r="AE446" s="40"/>
    </row>
    <row r="447" spans="1:31" ht="16.5" customHeight="1" x14ac:dyDescent="0.25">
      <c r="A447" s="40">
        <f t="shared" si="6"/>
        <v>446</v>
      </c>
      <c r="B447" s="5" t="str">
        <f>LOWER(SUBSTITUTE(SUBSTITUTE(SUBSTITUTE(SUBSTITUTE(SUBSTITUTE(SUBSTITUTE(SUBSTITUTE(SUBSTITUTE(db[[#This Row],[NB BM]]," ",),".",""),"-",""),"(",""),")",""),"/",""),"""",""),"+",""))</f>
        <v>mapbriefbag3080wmerah</v>
      </c>
      <c r="C447" s="5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D447" s="5" t="str">
        <f>LOWER(SUBSTITUTE(SUBSTITUTE(SUBSTITUTE(SUBSTITUTE(SUBSTITUTE(SUBSTITUTE(SUBSTITUTE(SUBSTITUTE(SUBSTITUTE(db[[#This Row],[NB PAJAK]]," ",""),"-",""),"(",""),")",""),".",""),",",""),"/",""),"""",""),"+",""))</f>
        <v/>
      </c>
      <c r="E44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mapbriefbag3080wmerah240pcsuntana</v>
      </c>
      <c r="F44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briefbag3080wred240pcs</v>
      </c>
      <c r="G447" s="5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briefbag3080wreduntana</v>
      </c>
      <c r="H44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briefbag3080wred240pcsuntana</v>
      </c>
      <c r="I447" s="2" t="s">
        <v>1637</v>
      </c>
      <c r="J447" s="2" t="s">
        <v>2582</v>
      </c>
      <c r="K447" s="14"/>
      <c r="L447" s="2" t="s">
        <v>1336</v>
      </c>
      <c r="M447" s="34" t="e">
        <f>IF(db[[#This Row],[NB NOTA_C]]="","",COUNTIF([2]!B_MSK[concat],db[[#This Row],[NB NOTA_C]]))</f>
        <v>#REF!</v>
      </c>
      <c r="N447" s="9" t="s">
        <v>1357</v>
      </c>
      <c r="O447" s="5" t="s">
        <v>1412</v>
      </c>
      <c r="P447" s="2" t="s">
        <v>2439</v>
      </c>
      <c r="R447" s="2" t="str">
        <f>IF(db[[#This Row],[QTY/ CTN]]="","",SUBSTITUTE(SUBSTITUTE(SUBSTITUTE(db[[#This Row],[QTY/ CTN]]," ","_",2),"(",""),")","")&amp;"_")</f>
        <v>240 PCS_</v>
      </c>
      <c r="S447" s="2">
        <f>IF(db[[#This Row],[H_QTY/ CTN]]="","",SEARCH("_",db[[#This Row],[H_QTY/ CTN]]))</f>
        <v>8</v>
      </c>
      <c r="T447" s="2">
        <f>IF(db[[#This Row],[H_QTY/ CTN]]="","",LEN(db[[#This Row],[H_QTY/ CTN]]))</f>
        <v>8</v>
      </c>
      <c r="U447" s="41" t="str">
        <f>IF(db[[#This Row],[H_QTY/ CTN]]="","",LEFT(db[[#This Row],[H_QTY/ CTN]],db[[#This Row],[H_1]]-1))</f>
        <v>240 PCS</v>
      </c>
      <c r="V447" s="40" t="str">
        <f>IF(NOT(db[[#This Row],[H_1]]=db[[#This Row],[H_2]]),MID(db[[#This Row],[H_QTY/ CTN]],db[[#This Row],[H_1]]+1,db[[#This Row],[H_2]]-db[[#This Row],[H_1]]-1),"")</f>
        <v/>
      </c>
      <c r="W447" s="40" t="str">
        <f>IF(db[[#This Row],[QTY/ CTN B]]="","",LEFT(db[[#This Row],[QTY/ CTN B]],SEARCH(" ",db[[#This Row],[QTY/ CTN B]],1)-1))</f>
        <v>240</v>
      </c>
      <c r="X447" s="40" t="str">
        <f>IF(db[[#This Row],[QTY/ CTN B]]="","",RIGHT(db[[#This Row],[QTY/ CTN B]],LEN(db[[#This Row],[QTY/ CTN B]])-SEARCH(" ",db[[#This Row],[QTY/ CTN B]],1)))</f>
        <v>PCS</v>
      </c>
      <c r="Y447" s="40" t="str">
        <f>IF(db[[#This Row],[QTY/ CTN TG]]="",IF(db[[#This Row],[STN TG]]="","",12),LEFT(db[[#This Row],[QTY/ CTN TG]],SEARCH(" ",db[[#This Row],[QTY/ CTN TG]],1)-1))</f>
        <v/>
      </c>
      <c r="Z4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47" s="40" t="str">
        <f>IF(db[[#This Row],[STN K]]="","",IF(db[[#This Row],[STN TG]]="LSN",12,""))</f>
        <v/>
      </c>
      <c r="AB447" s="40" t="str">
        <f>IF(db[[#This Row],[STN TG]]="LSN","PCS","")</f>
        <v/>
      </c>
      <c r="AC447" s="40">
        <f>db[[#This Row],[QTY B]]*IF(db[[#This Row],[QTY TG]]="",1,db[[#This Row],[QTY TG]])*IF(db[[#This Row],[QTY K]]="",1,db[[#This Row],[QTY K]])</f>
        <v>240</v>
      </c>
      <c r="AD447" s="40" t="str">
        <f>IF(db[[#This Row],[STN K]]="",IF(db[[#This Row],[STN TG]]="",db[[#This Row],[STN B]],db[[#This Row],[STN TG]]),db[[#This Row],[STN K]])</f>
        <v>PCS</v>
      </c>
      <c r="AE447" s="40"/>
    </row>
    <row r="448" spans="1:31" ht="16.5" customHeight="1" x14ac:dyDescent="0.25">
      <c r="A448" s="40">
        <f t="shared" si="6"/>
        <v>447</v>
      </c>
      <c r="B448" s="5" t="str">
        <f>LOWER(SUBSTITUTE(SUBSTITUTE(SUBSTITUTE(SUBSTITUTE(SUBSTITUTE(SUBSTITUTE(SUBSTITUTE(SUBSTITUTE(db[[#This Row],[NB BM]]," ",),".",""),"-",""),"(",""),")",""),"/",""),"""",""),"+",""))</f>
        <v>maobriefbag3080wkuning</v>
      </c>
      <c r="C448" s="5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D448" s="5" t="str">
        <f>LOWER(SUBSTITUTE(SUBSTITUTE(SUBSTITUTE(SUBSTITUTE(SUBSTITUTE(SUBSTITUTE(SUBSTITUTE(SUBSTITUTE(SUBSTITUTE(db[[#This Row],[NB PAJAK]]," ",""),"-",""),"(",""),")",""),".",""),",",""),"/",""),"""",""),"+",""))</f>
        <v/>
      </c>
      <c r="E44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maobriefbag3080wkuning240pcsuntana</v>
      </c>
      <c r="F44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briefbag3080wyellow240pcs</v>
      </c>
      <c r="G448" s="5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briefbag3080wyellowuntana</v>
      </c>
      <c r="H44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briefbag3080wyellow240pcsuntana</v>
      </c>
      <c r="I448" s="2" t="s">
        <v>1634</v>
      </c>
      <c r="J448" s="2" t="s">
        <v>2618</v>
      </c>
      <c r="K448" s="14"/>
      <c r="L448" s="2" t="s">
        <v>1336</v>
      </c>
      <c r="M448" s="34" t="e">
        <f>IF(db[[#This Row],[NB NOTA_C]]="","",COUNTIF([2]!B_MSK[concat],db[[#This Row],[NB NOTA_C]]))</f>
        <v>#REF!</v>
      </c>
      <c r="N448" s="9" t="s">
        <v>1357</v>
      </c>
      <c r="O448" s="5" t="s">
        <v>1412</v>
      </c>
      <c r="P448" s="2" t="s">
        <v>2439</v>
      </c>
      <c r="R448" s="2" t="str">
        <f>IF(db[[#This Row],[QTY/ CTN]]="","",SUBSTITUTE(SUBSTITUTE(SUBSTITUTE(db[[#This Row],[QTY/ CTN]]," ","_",2),"(",""),")","")&amp;"_")</f>
        <v>240 PCS_</v>
      </c>
      <c r="S448" s="2">
        <f>IF(db[[#This Row],[H_QTY/ CTN]]="","",SEARCH("_",db[[#This Row],[H_QTY/ CTN]]))</f>
        <v>8</v>
      </c>
      <c r="T448" s="2">
        <f>IF(db[[#This Row],[H_QTY/ CTN]]="","",LEN(db[[#This Row],[H_QTY/ CTN]]))</f>
        <v>8</v>
      </c>
      <c r="U448" s="41" t="str">
        <f>IF(db[[#This Row],[H_QTY/ CTN]]="","",LEFT(db[[#This Row],[H_QTY/ CTN]],db[[#This Row],[H_1]]-1))</f>
        <v>240 PCS</v>
      </c>
      <c r="V448" s="40" t="str">
        <f>IF(NOT(db[[#This Row],[H_1]]=db[[#This Row],[H_2]]),MID(db[[#This Row],[H_QTY/ CTN]],db[[#This Row],[H_1]]+1,db[[#This Row],[H_2]]-db[[#This Row],[H_1]]-1),"")</f>
        <v/>
      </c>
      <c r="W448" s="40" t="str">
        <f>IF(db[[#This Row],[QTY/ CTN B]]="","",LEFT(db[[#This Row],[QTY/ CTN B]],SEARCH(" ",db[[#This Row],[QTY/ CTN B]],1)-1))</f>
        <v>240</v>
      </c>
      <c r="X448" s="40" t="str">
        <f>IF(db[[#This Row],[QTY/ CTN B]]="","",RIGHT(db[[#This Row],[QTY/ CTN B]],LEN(db[[#This Row],[QTY/ CTN B]])-SEARCH(" ",db[[#This Row],[QTY/ CTN B]],1)))</f>
        <v>PCS</v>
      </c>
      <c r="Y448" s="40" t="str">
        <f>IF(db[[#This Row],[QTY/ CTN TG]]="",IF(db[[#This Row],[STN TG]]="","",12),LEFT(db[[#This Row],[QTY/ CTN TG]],SEARCH(" ",db[[#This Row],[QTY/ CTN TG]],1)-1))</f>
        <v/>
      </c>
      <c r="Z4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48" s="40" t="str">
        <f>IF(db[[#This Row],[STN K]]="","",IF(db[[#This Row],[STN TG]]="LSN",12,""))</f>
        <v/>
      </c>
      <c r="AB448" s="40" t="str">
        <f>IF(db[[#This Row],[STN TG]]="LSN","PCS","")</f>
        <v/>
      </c>
      <c r="AC448" s="40">
        <f>db[[#This Row],[QTY B]]*IF(db[[#This Row],[QTY TG]]="",1,db[[#This Row],[QTY TG]])*IF(db[[#This Row],[QTY K]]="",1,db[[#This Row],[QTY K]])</f>
        <v>240</v>
      </c>
      <c r="AD448" s="40" t="str">
        <f>IF(db[[#This Row],[STN K]]="",IF(db[[#This Row],[STN TG]]="",db[[#This Row],[STN B]],db[[#This Row],[STN TG]]),db[[#This Row],[STN K]])</f>
        <v>PCS</v>
      </c>
      <c r="AE448" s="40"/>
    </row>
    <row r="449" spans="1:31" ht="16.5" customHeight="1" x14ac:dyDescent="0.25">
      <c r="A449" s="40">
        <f t="shared" si="6"/>
        <v>448</v>
      </c>
      <c r="B449" s="5" t="str">
        <f>LOWER(SUBSTITUTE(SUBSTITUTE(SUBSTITUTE(SUBSTITUTE(SUBSTITUTE(SUBSTITUTE(SUBSTITUTE(SUBSTITUTE(db[[#This Row],[NB BM]]," ",),".",""),"-",""),"(",""),")",""),"/",""),"""",""),"+",""))</f>
        <v>mapbriefbag3090whitam</v>
      </c>
      <c r="C449" s="5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D449" s="5" t="str">
        <f>LOWER(SUBSTITUTE(SUBSTITUTE(SUBSTITUTE(SUBSTITUTE(SUBSTITUTE(SUBSTITUTE(SUBSTITUTE(SUBSTITUTE(SUBSTITUTE(db[[#This Row],[NB PAJAK]]," ",""),"-",""),"(",""),")",""),".",""),",",""),"/",""),"""",""),"+",""))</f>
        <v/>
      </c>
      <c r="E44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mapbriefbag3090whitam240pcsuntana</v>
      </c>
      <c r="F44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briefbag3090wblack240pcs</v>
      </c>
      <c r="G449" s="5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briefbag3090wblackuntana</v>
      </c>
      <c r="H44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briefbag3090wblack240pcsuntana</v>
      </c>
      <c r="I449" s="2" t="s">
        <v>1640</v>
      </c>
      <c r="J449" s="2" t="s">
        <v>2633</v>
      </c>
      <c r="K449" s="14"/>
      <c r="L449" s="2" t="s">
        <v>1336</v>
      </c>
      <c r="M449" s="34" t="e">
        <f>IF(db[[#This Row],[NB NOTA_C]]="","",COUNTIF([2]!B_MSK[concat],db[[#This Row],[NB NOTA_C]]))</f>
        <v>#REF!</v>
      </c>
      <c r="N449" s="9" t="s">
        <v>1357</v>
      </c>
      <c r="O449" s="5" t="s">
        <v>1412</v>
      </c>
      <c r="P449" s="2" t="s">
        <v>2439</v>
      </c>
      <c r="R449" s="2" t="str">
        <f>IF(db[[#This Row],[QTY/ CTN]]="","",SUBSTITUTE(SUBSTITUTE(SUBSTITUTE(db[[#This Row],[QTY/ CTN]]," ","_",2),"(",""),")","")&amp;"_")</f>
        <v>240 PCS_</v>
      </c>
      <c r="S449" s="2">
        <f>IF(db[[#This Row],[H_QTY/ CTN]]="","",SEARCH("_",db[[#This Row],[H_QTY/ CTN]]))</f>
        <v>8</v>
      </c>
      <c r="T449" s="2">
        <f>IF(db[[#This Row],[H_QTY/ CTN]]="","",LEN(db[[#This Row],[H_QTY/ CTN]]))</f>
        <v>8</v>
      </c>
      <c r="U449" s="41" t="str">
        <f>IF(db[[#This Row],[H_QTY/ CTN]]="","",LEFT(db[[#This Row],[H_QTY/ CTN]],db[[#This Row],[H_1]]-1))</f>
        <v>240 PCS</v>
      </c>
      <c r="V449" s="40" t="str">
        <f>IF(NOT(db[[#This Row],[H_1]]=db[[#This Row],[H_2]]),MID(db[[#This Row],[H_QTY/ CTN]],db[[#This Row],[H_1]]+1,db[[#This Row],[H_2]]-db[[#This Row],[H_1]]-1),"")</f>
        <v/>
      </c>
      <c r="W449" s="40" t="str">
        <f>IF(db[[#This Row],[QTY/ CTN B]]="","",LEFT(db[[#This Row],[QTY/ CTN B]],SEARCH(" ",db[[#This Row],[QTY/ CTN B]],1)-1))</f>
        <v>240</v>
      </c>
      <c r="X449" s="40" t="str">
        <f>IF(db[[#This Row],[QTY/ CTN B]]="","",RIGHT(db[[#This Row],[QTY/ CTN B]],LEN(db[[#This Row],[QTY/ CTN B]])-SEARCH(" ",db[[#This Row],[QTY/ CTN B]],1)))</f>
        <v>PCS</v>
      </c>
      <c r="Y449" s="40" t="str">
        <f>IF(db[[#This Row],[QTY/ CTN TG]]="",IF(db[[#This Row],[STN TG]]="","",12),LEFT(db[[#This Row],[QTY/ CTN TG]],SEARCH(" ",db[[#This Row],[QTY/ CTN TG]],1)-1))</f>
        <v/>
      </c>
      <c r="Z4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49" s="40" t="str">
        <f>IF(db[[#This Row],[STN K]]="","",IF(db[[#This Row],[STN TG]]="LSN",12,""))</f>
        <v/>
      </c>
      <c r="AB449" s="40" t="str">
        <f>IF(db[[#This Row],[STN TG]]="LSN","PCS","")</f>
        <v/>
      </c>
      <c r="AC449" s="40">
        <f>db[[#This Row],[QTY B]]*IF(db[[#This Row],[QTY TG]]="",1,db[[#This Row],[QTY TG]])*IF(db[[#This Row],[QTY K]]="",1,db[[#This Row],[QTY K]])</f>
        <v>240</v>
      </c>
      <c r="AD449" s="40" t="str">
        <f>IF(db[[#This Row],[STN K]]="",IF(db[[#This Row],[STN TG]]="",db[[#This Row],[STN B]],db[[#This Row],[STN TG]]),db[[#This Row],[STN K]])</f>
        <v>PCS</v>
      </c>
      <c r="AE449" s="40"/>
    </row>
    <row r="450" spans="1:31" ht="16.5" customHeight="1" x14ac:dyDescent="0.25">
      <c r="A450" s="40">
        <f t="shared" si="6"/>
        <v>449</v>
      </c>
      <c r="B450" s="5" t="str">
        <f>LOWER(SUBSTITUTE(SUBSTITUTE(SUBSTITUTE(SUBSTITUTE(SUBSTITUTE(SUBSTITUTE(SUBSTITUTE(SUBSTITUTE(db[[#This Row],[NB BM]]," ",),".",""),"-",""),"(",""),")",""),"/",""),"""",""),"+",""))</f>
        <v>mapbriefbag3090wbiru</v>
      </c>
      <c r="C450" s="5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D450" s="5" t="str">
        <f>LOWER(SUBSTITUTE(SUBSTITUTE(SUBSTITUTE(SUBSTITUTE(SUBSTITUTE(SUBSTITUTE(SUBSTITUTE(SUBSTITUTE(SUBSTITUTE(db[[#This Row],[NB PAJAK]]," ",""),"-",""),"(",""),")",""),".",""),",",""),"/",""),"""",""),"+",""))</f>
        <v/>
      </c>
      <c r="E45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mapbriefbag3090wbiru240pcsuntana</v>
      </c>
      <c r="F45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briefbag3090wblue240pcs</v>
      </c>
      <c r="G450" s="5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briefbag3090wblueuntana</v>
      </c>
      <c r="H45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briefbag3090wblue240pcsuntana</v>
      </c>
      <c r="I450" s="2" t="s">
        <v>1638</v>
      </c>
      <c r="J450" s="2" t="s">
        <v>2636</v>
      </c>
      <c r="K450" s="14"/>
      <c r="L450" s="2" t="s">
        <v>1336</v>
      </c>
      <c r="M450" s="34" t="e">
        <f>IF(db[[#This Row],[NB NOTA_C]]="","",COUNTIF([2]!B_MSK[concat],db[[#This Row],[NB NOTA_C]]))</f>
        <v>#REF!</v>
      </c>
      <c r="N450" s="9" t="s">
        <v>1357</v>
      </c>
      <c r="O450" s="5" t="s">
        <v>1412</v>
      </c>
      <c r="P450" s="2" t="s">
        <v>2439</v>
      </c>
      <c r="R450" s="2" t="str">
        <f>IF(db[[#This Row],[QTY/ CTN]]="","",SUBSTITUTE(SUBSTITUTE(SUBSTITUTE(db[[#This Row],[QTY/ CTN]]," ","_",2),"(",""),")","")&amp;"_")</f>
        <v>240 PCS_</v>
      </c>
      <c r="S450" s="2">
        <f>IF(db[[#This Row],[H_QTY/ CTN]]="","",SEARCH("_",db[[#This Row],[H_QTY/ CTN]]))</f>
        <v>8</v>
      </c>
      <c r="T450" s="2">
        <f>IF(db[[#This Row],[H_QTY/ CTN]]="","",LEN(db[[#This Row],[H_QTY/ CTN]]))</f>
        <v>8</v>
      </c>
      <c r="U450" s="41" t="str">
        <f>IF(db[[#This Row],[H_QTY/ CTN]]="","",LEFT(db[[#This Row],[H_QTY/ CTN]],db[[#This Row],[H_1]]-1))</f>
        <v>240 PCS</v>
      </c>
      <c r="V450" s="40" t="str">
        <f>IF(NOT(db[[#This Row],[H_1]]=db[[#This Row],[H_2]]),MID(db[[#This Row],[H_QTY/ CTN]],db[[#This Row],[H_1]]+1,db[[#This Row],[H_2]]-db[[#This Row],[H_1]]-1),"")</f>
        <v/>
      </c>
      <c r="W450" s="40" t="str">
        <f>IF(db[[#This Row],[QTY/ CTN B]]="","",LEFT(db[[#This Row],[QTY/ CTN B]],SEARCH(" ",db[[#This Row],[QTY/ CTN B]],1)-1))</f>
        <v>240</v>
      </c>
      <c r="X450" s="40" t="str">
        <f>IF(db[[#This Row],[QTY/ CTN B]]="","",RIGHT(db[[#This Row],[QTY/ CTN B]],LEN(db[[#This Row],[QTY/ CTN B]])-SEARCH(" ",db[[#This Row],[QTY/ CTN B]],1)))</f>
        <v>PCS</v>
      </c>
      <c r="Y450" s="40" t="str">
        <f>IF(db[[#This Row],[QTY/ CTN TG]]="",IF(db[[#This Row],[STN TG]]="","",12),LEFT(db[[#This Row],[QTY/ CTN TG]],SEARCH(" ",db[[#This Row],[QTY/ CTN TG]],1)-1))</f>
        <v/>
      </c>
      <c r="Z4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50" s="40" t="str">
        <f>IF(db[[#This Row],[STN K]]="","",IF(db[[#This Row],[STN TG]]="LSN",12,""))</f>
        <v/>
      </c>
      <c r="AB450" s="40" t="str">
        <f>IF(db[[#This Row],[STN TG]]="LSN","PCS","")</f>
        <v/>
      </c>
      <c r="AC450" s="40">
        <f>db[[#This Row],[QTY B]]*IF(db[[#This Row],[QTY TG]]="",1,db[[#This Row],[QTY TG]])*IF(db[[#This Row],[QTY K]]="",1,db[[#This Row],[QTY K]])</f>
        <v>240</v>
      </c>
      <c r="AD450" s="40" t="str">
        <f>IF(db[[#This Row],[STN K]]="",IF(db[[#This Row],[STN TG]]="",db[[#This Row],[STN B]],db[[#This Row],[STN TG]]),db[[#This Row],[STN K]])</f>
        <v>PCS</v>
      </c>
      <c r="AE450" s="40"/>
    </row>
    <row r="451" spans="1:31" ht="16.5" customHeight="1" x14ac:dyDescent="0.25">
      <c r="A451" s="40">
        <f t="shared" si="6"/>
        <v>450</v>
      </c>
      <c r="B451" s="5" t="str">
        <f>LOWER(SUBSTITUTE(SUBSTITUTE(SUBSTITUTE(SUBSTITUTE(SUBSTITUTE(SUBSTITUTE(SUBSTITUTE(SUBSTITUTE(db[[#This Row],[NB BM]]," ",),".",""),"-",""),"(",""),")",""),"/",""),"""",""),"+",""))</f>
        <v>mapbriefbag3090whijau</v>
      </c>
      <c r="C451" s="5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D451" s="5" t="str">
        <f>LOWER(SUBSTITUTE(SUBSTITUTE(SUBSTITUTE(SUBSTITUTE(SUBSTITUTE(SUBSTITUTE(SUBSTITUTE(SUBSTITUTE(SUBSTITUTE(db[[#This Row],[NB PAJAK]]," ",""),"-",""),"(",""),")",""),".",""),",",""),"/",""),"""",""),"+",""))</f>
        <v/>
      </c>
      <c r="E45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mapbriefbag3090whijau240pcsuntana</v>
      </c>
      <c r="F45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briefbag3090wgreen240pcs</v>
      </c>
      <c r="G451" s="5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briefbag3090wgreenuntana</v>
      </c>
      <c r="H45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briefbag3090wgreen240pcsuntana</v>
      </c>
      <c r="I451" s="2" t="s">
        <v>1639</v>
      </c>
      <c r="J451" s="2" t="s">
        <v>2580</v>
      </c>
      <c r="K451" s="14"/>
      <c r="L451" s="2" t="s">
        <v>1336</v>
      </c>
      <c r="M451" s="34" t="e">
        <f>IF(db[[#This Row],[NB NOTA_C]]="","",COUNTIF([2]!B_MSK[concat],db[[#This Row],[NB NOTA_C]]))</f>
        <v>#REF!</v>
      </c>
      <c r="N451" s="9" t="s">
        <v>1357</v>
      </c>
      <c r="O451" s="5" t="s">
        <v>1412</v>
      </c>
      <c r="P451" s="2" t="s">
        <v>2439</v>
      </c>
      <c r="R451" s="2" t="str">
        <f>IF(db[[#This Row],[QTY/ CTN]]="","",SUBSTITUTE(SUBSTITUTE(SUBSTITUTE(db[[#This Row],[QTY/ CTN]]," ","_",2),"(",""),")","")&amp;"_")</f>
        <v>240 PCS_</v>
      </c>
      <c r="S451" s="2">
        <f>IF(db[[#This Row],[H_QTY/ CTN]]="","",SEARCH("_",db[[#This Row],[H_QTY/ CTN]]))</f>
        <v>8</v>
      </c>
      <c r="T451" s="2">
        <f>IF(db[[#This Row],[H_QTY/ CTN]]="","",LEN(db[[#This Row],[H_QTY/ CTN]]))</f>
        <v>8</v>
      </c>
      <c r="U451" s="41" t="str">
        <f>IF(db[[#This Row],[H_QTY/ CTN]]="","",LEFT(db[[#This Row],[H_QTY/ CTN]],db[[#This Row],[H_1]]-1))</f>
        <v>240 PCS</v>
      </c>
      <c r="V451" s="40" t="str">
        <f>IF(NOT(db[[#This Row],[H_1]]=db[[#This Row],[H_2]]),MID(db[[#This Row],[H_QTY/ CTN]],db[[#This Row],[H_1]]+1,db[[#This Row],[H_2]]-db[[#This Row],[H_1]]-1),"")</f>
        <v/>
      </c>
      <c r="W451" s="40" t="str">
        <f>IF(db[[#This Row],[QTY/ CTN B]]="","",LEFT(db[[#This Row],[QTY/ CTN B]],SEARCH(" ",db[[#This Row],[QTY/ CTN B]],1)-1))</f>
        <v>240</v>
      </c>
      <c r="X451" s="40" t="str">
        <f>IF(db[[#This Row],[QTY/ CTN B]]="","",RIGHT(db[[#This Row],[QTY/ CTN B]],LEN(db[[#This Row],[QTY/ CTN B]])-SEARCH(" ",db[[#This Row],[QTY/ CTN B]],1)))</f>
        <v>PCS</v>
      </c>
      <c r="Y451" s="40" t="str">
        <f>IF(db[[#This Row],[QTY/ CTN TG]]="",IF(db[[#This Row],[STN TG]]="","",12),LEFT(db[[#This Row],[QTY/ CTN TG]],SEARCH(" ",db[[#This Row],[QTY/ CTN TG]],1)-1))</f>
        <v/>
      </c>
      <c r="Z4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51" s="40" t="str">
        <f>IF(db[[#This Row],[STN K]]="","",IF(db[[#This Row],[STN TG]]="LSN",12,""))</f>
        <v/>
      </c>
      <c r="AB451" s="40" t="str">
        <f>IF(db[[#This Row],[STN TG]]="LSN","PCS","")</f>
        <v/>
      </c>
      <c r="AC451" s="40">
        <f>db[[#This Row],[QTY B]]*IF(db[[#This Row],[QTY TG]]="",1,db[[#This Row],[QTY TG]])*IF(db[[#This Row],[QTY K]]="",1,db[[#This Row],[QTY K]])</f>
        <v>240</v>
      </c>
      <c r="AD451" s="40" t="str">
        <f>IF(db[[#This Row],[STN K]]="",IF(db[[#This Row],[STN TG]]="",db[[#This Row],[STN B]],db[[#This Row],[STN TG]]),db[[#This Row],[STN K]])</f>
        <v>PCS</v>
      </c>
      <c r="AE451" s="40"/>
    </row>
    <row r="452" spans="1:31" ht="16.5" customHeight="1" x14ac:dyDescent="0.25">
      <c r="A452" s="40">
        <f t="shared" ref="A452:A515" si="7">ROW()-1</f>
        <v>451</v>
      </c>
      <c r="B452" s="94" t="str">
        <f>LOWER(SUBSTITUTE(SUBSTITUTE(SUBSTITUTE(SUBSTITUTE(SUBSTITUTE(SUBSTITUTE(SUBSTITUTE(SUBSTITUTE(db[[#This Row],[NB BM]]," ",),".",""),"-",""),"(",""),")",""),"/",""),"""",""),"+",""))</f>
        <v>mapbriefbag3090wungu</v>
      </c>
      <c r="C452" s="94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D452" s="94" t="str">
        <f>LOWER(SUBSTITUTE(SUBSTITUTE(SUBSTITUTE(SUBSTITUTE(SUBSTITUTE(SUBSTITUTE(SUBSTITUTE(SUBSTITUTE(SUBSTITUTE(db[[#This Row],[NB PAJAK]]," ",""),"-",""),"(",""),")",""),".",""),",",""),"/",""),"""",""),"+",""))</f>
        <v/>
      </c>
      <c r="E452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mapbriefbag3090wungu240pcsuntana</v>
      </c>
      <c r="F452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briefbag3090wpurple240pcs</v>
      </c>
      <c r="G452" s="94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briefbag3090wpurpleuntana</v>
      </c>
      <c r="H452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briefbag3090wpurple240pcsuntana</v>
      </c>
      <c r="I452" s="6" t="s">
        <v>1643</v>
      </c>
      <c r="J452" s="6" t="s">
        <v>2634</v>
      </c>
      <c r="K452" s="1"/>
      <c r="L452" s="2" t="s">
        <v>1336</v>
      </c>
      <c r="M452" s="34" t="e">
        <f>IF(db[[#This Row],[NB NOTA_C]]="","",COUNTIF([2]!B_MSK[concat],db[[#This Row],[NB NOTA_C]]))</f>
        <v>#REF!</v>
      </c>
      <c r="N452" s="9" t="s">
        <v>1357</v>
      </c>
      <c r="O452" s="5" t="s">
        <v>1412</v>
      </c>
      <c r="P452" s="2" t="s">
        <v>2439</v>
      </c>
      <c r="R452" s="2" t="str">
        <f>IF(db[[#This Row],[QTY/ CTN]]="","",SUBSTITUTE(SUBSTITUTE(SUBSTITUTE(db[[#This Row],[QTY/ CTN]]," ","_",2),"(",""),")","")&amp;"_")</f>
        <v>240 PCS_</v>
      </c>
      <c r="S452" s="2">
        <f>IF(db[[#This Row],[H_QTY/ CTN]]="","",SEARCH("_",db[[#This Row],[H_QTY/ CTN]]))</f>
        <v>8</v>
      </c>
      <c r="T452" s="2">
        <f>IF(db[[#This Row],[H_QTY/ CTN]]="","",LEN(db[[#This Row],[H_QTY/ CTN]]))</f>
        <v>8</v>
      </c>
      <c r="U452" s="41" t="str">
        <f>IF(db[[#This Row],[H_QTY/ CTN]]="","",LEFT(db[[#This Row],[H_QTY/ CTN]],db[[#This Row],[H_1]]-1))</f>
        <v>240 PCS</v>
      </c>
      <c r="V452" s="40" t="str">
        <f>IF(NOT(db[[#This Row],[H_1]]=db[[#This Row],[H_2]]),MID(db[[#This Row],[H_QTY/ CTN]],db[[#This Row],[H_1]]+1,db[[#This Row],[H_2]]-db[[#This Row],[H_1]]-1),"")</f>
        <v/>
      </c>
      <c r="W452" s="40" t="str">
        <f>IF(db[[#This Row],[QTY/ CTN B]]="","",LEFT(db[[#This Row],[QTY/ CTN B]],SEARCH(" ",db[[#This Row],[QTY/ CTN B]],1)-1))</f>
        <v>240</v>
      </c>
      <c r="X452" s="40" t="str">
        <f>IF(db[[#This Row],[QTY/ CTN B]]="","",RIGHT(db[[#This Row],[QTY/ CTN B]],LEN(db[[#This Row],[QTY/ CTN B]])-SEARCH(" ",db[[#This Row],[QTY/ CTN B]],1)))</f>
        <v>PCS</v>
      </c>
      <c r="Y452" s="40" t="str">
        <f>IF(db[[#This Row],[QTY/ CTN TG]]="",IF(db[[#This Row],[STN TG]]="","",12),LEFT(db[[#This Row],[QTY/ CTN TG]],SEARCH(" ",db[[#This Row],[QTY/ CTN TG]],1)-1))</f>
        <v/>
      </c>
      <c r="Z4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52" s="40" t="str">
        <f>IF(db[[#This Row],[STN K]]="","",IF(db[[#This Row],[STN TG]]="LSN",12,""))</f>
        <v/>
      </c>
      <c r="AB452" s="40" t="str">
        <f>IF(db[[#This Row],[STN TG]]="LSN","PCS","")</f>
        <v/>
      </c>
      <c r="AC452" s="40">
        <f>db[[#This Row],[QTY B]]*IF(db[[#This Row],[QTY TG]]="",1,db[[#This Row],[QTY TG]])*IF(db[[#This Row],[QTY K]]="",1,db[[#This Row],[QTY K]])</f>
        <v>240</v>
      </c>
      <c r="AD452" s="40" t="str">
        <f>IF(db[[#This Row],[STN K]]="",IF(db[[#This Row],[STN TG]]="",db[[#This Row],[STN B]],db[[#This Row],[STN TG]]),db[[#This Row],[STN K]])</f>
        <v>PCS</v>
      </c>
      <c r="AE452" s="40"/>
    </row>
    <row r="453" spans="1:31" ht="16.5" customHeight="1" x14ac:dyDescent="0.25">
      <c r="A453" s="40">
        <f t="shared" si="7"/>
        <v>452</v>
      </c>
      <c r="B453" s="5" t="str">
        <f>LOWER(SUBSTITUTE(SUBSTITUTE(SUBSTITUTE(SUBSTITUTE(SUBSTITUTE(SUBSTITUTE(SUBSTITUTE(SUBSTITUTE(db[[#This Row],[NB BM]]," ",),".",""),"-",""),"(",""),")",""),"/",""),"""",""),"+",""))</f>
        <v>mapbriefbag3090wmerah</v>
      </c>
      <c r="C453" s="5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D453" s="5" t="str">
        <f>LOWER(SUBSTITUTE(SUBSTITUTE(SUBSTITUTE(SUBSTITUTE(SUBSTITUTE(SUBSTITUTE(SUBSTITUTE(SUBSTITUTE(SUBSTITUTE(db[[#This Row],[NB PAJAK]]," ",""),"-",""),"(",""),")",""),".",""),",",""),"/",""),"""",""),"+",""))</f>
        <v/>
      </c>
      <c r="E4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mapbriefbag3090wmerah240pcsuntana</v>
      </c>
      <c r="F4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briefbag3090wred240pcs</v>
      </c>
      <c r="G453" s="5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briefbag3090wreduntana</v>
      </c>
      <c r="H4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briefbag3090wred240pcsuntana</v>
      </c>
      <c r="I453" s="2" t="s">
        <v>1642</v>
      </c>
      <c r="J453" s="2" t="s">
        <v>2635</v>
      </c>
      <c r="K453" s="14"/>
      <c r="L453" s="2" t="s">
        <v>1336</v>
      </c>
      <c r="M453" s="34" t="e">
        <f>IF(db[[#This Row],[NB NOTA_C]]="","",COUNTIF([2]!B_MSK[concat],db[[#This Row],[NB NOTA_C]]))</f>
        <v>#REF!</v>
      </c>
      <c r="N453" s="9" t="s">
        <v>1357</v>
      </c>
      <c r="O453" s="5" t="s">
        <v>1412</v>
      </c>
      <c r="P453" s="2" t="s">
        <v>2439</v>
      </c>
      <c r="R453" s="2" t="str">
        <f>IF(db[[#This Row],[QTY/ CTN]]="","",SUBSTITUTE(SUBSTITUTE(SUBSTITUTE(db[[#This Row],[QTY/ CTN]]," ","_",2),"(",""),")","")&amp;"_")</f>
        <v>240 PCS_</v>
      </c>
      <c r="S453" s="2">
        <f>IF(db[[#This Row],[H_QTY/ CTN]]="","",SEARCH("_",db[[#This Row],[H_QTY/ CTN]]))</f>
        <v>8</v>
      </c>
      <c r="T453" s="2">
        <f>IF(db[[#This Row],[H_QTY/ CTN]]="","",LEN(db[[#This Row],[H_QTY/ CTN]]))</f>
        <v>8</v>
      </c>
      <c r="U453" s="41" t="str">
        <f>IF(db[[#This Row],[H_QTY/ CTN]]="","",LEFT(db[[#This Row],[H_QTY/ CTN]],db[[#This Row],[H_1]]-1))</f>
        <v>240 PCS</v>
      </c>
      <c r="V453" s="40" t="str">
        <f>IF(NOT(db[[#This Row],[H_1]]=db[[#This Row],[H_2]]),MID(db[[#This Row],[H_QTY/ CTN]],db[[#This Row],[H_1]]+1,db[[#This Row],[H_2]]-db[[#This Row],[H_1]]-1),"")</f>
        <v/>
      </c>
      <c r="W453" s="40" t="str">
        <f>IF(db[[#This Row],[QTY/ CTN B]]="","",LEFT(db[[#This Row],[QTY/ CTN B]],SEARCH(" ",db[[#This Row],[QTY/ CTN B]],1)-1))</f>
        <v>240</v>
      </c>
      <c r="X453" s="40" t="str">
        <f>IF(db[[#This Row],[QTY/ CTN B]]="","",RIGHT(db[[#This Row],[QTY/ CTN B]],LEN(db[[#This Row],[QTY/ CTN B]])-SEARCH(" ",db[[#This Row],[QTY/ CTN B]],1)))</f>
        <v>PCS</v>
      </c>
      <c r="Y453" s="40" t="str">
        <f>IF(db[[#This Row],[QTY/ CTN TG]]="",IF(db[[#This Row],[STN TG]]="","",12),LEFT(db[[#This Row],[QTY/ CTN TG]],SEARCH(" ",db[[#This Row],[QTY/ CTN TG]],1)-1))</f>
        <v/>
      </c>
      <c r="Z4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53" s="40" t="str">
        <f>IF(db[[#This Row],[STN K]]="","",IF(db[[#This Row],[STN TG]]="LSN",12,""))</f>
        <v/>
      </c>
      <c r="AB453" s="40" t="str">
        <f>IF(db[[#This Row],[STN TG]]="LSN","PCS","")</f>
        <v/>
      </c>
      <c r="AC453" s="40">
        <f>db[[#This Row],[QTY B]]*IF(db[[#This Row],[QTY TG]]="",1,db[[#This Row],[QTY TG]])*IF(db[[#This Row],[QTY K]]="",1,db[[#This Row],[QTY K]])</f>
        <v>240</v>
      </c>
      <c r="AD453" s="40" t="str">
        <f>IF(db[[#This Row],[STN K]]="",IF(db[[#This Row],[STN TG]]="",db[[#This Row],[STN B]],db[[#This Row],[STN TG]]),db[[#This Row],[STN K]])</f>
        <v>PCS</v>
      </c>
      <c r="AE453" s="40"/>
    </row>
    <row r="454" spans="1:31" ht="16.5" customHeight="1" x14ac:dyDescent="0.25">
      <c r="A454" s="40">
        <f t="shared" si="7"/>
        <v>453</v>
      </c>
      <c r="B454" s="5" t="str">
        <f>LOWER(SUBSTITUTE(SUBSTITUTE(SUBSTITUTE(SUBSTITUTE(SUBSTITUTE(SUBSTITUTE(SUBSTITUTE(SUBSTITUTE(db[[#This Row],[NB BM]]," ",),".",""),"-",""),"(",""),")",""),"/",""),"""",""),"+",""))</f>
        <v>mapbriefbag3090wkuning</v>
      </c>
      <c r="C454" s="5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D454" s="5" t="str">
        <f>LOWER(SUBSTITUTE(SUBSTITUTE(SUBSTITUTE(SUBSTITUTE(SUBSTITUTE(SUBSTITUTE(SUBSTITUTE(SUBSTITUTE(SUBSTITUTE(db[[#This Row],[NB PAJAK]]," ",""),"-",""),"(",""),")",""),".",""),",",""),"/",""),"""",""),"+",""))</f>
        <v/>
      </c>
      <c r="E45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mapbriefbag3090wkuning240pcsuntana</v>
      </c>
      <c r="F45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briefbag3090wyellow240pcs</v>
      </c>
      <c r="G454" s="5" t="str">
        <f>db[[#This Row],[NB NOTA_C]]&amp;LOWER(SUBSTITUTE(SUBSTITUTE(SUBSTITUTE(SUBSTITUTE(SUBSTITUTE(SUBSTITUTE(SUBSTITUTE(SUBSTITUTE(SUBSTITUTE(db[[#This Row],[FAKTUR]]," ",),".",""),"-",""),"(",""),")",""),",",""),"/",""),"""",""),"+",""))</f>
        <v>briefbag3090wyellowuntana</v>
      </c>
      <c r="H45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briefbag3090wyellow240pcsuntana</v>
      </c>
      <c r="I454" s="2" t="s">
        <v>1641</v>
      </c>
      <c r="J454" s="2" t="s">
        <v>2579</v>
      </c>
      <c r="K454" s="14"/>
      <c r="L454" s="2" t="s">
        <v>1336</v>
      </c>
      <c r="M454" s="34" t="e">
        <f>IF(db[[#This Row],[NB NOTA_C]]="","",COUNTIF([2]!B_MSK[concat],db[[#This Row],[NB NOTA_C]]))</f>
        <v>#REF!</v>
      </c>
      <c r="N454" s="9" t="s">
        <v>1357</v>
      </c>
      <c r="O454" s="5" t="s">
        <v>1412</v>
      </c>
      <c r="P454" s="2" t="s">
        <v>2439</v>
      </c>
      <c r="R454" s="2" t="str">
        <f>IF(db[[#This Row],[QTY/ CTN]]="","",SUBSTITUTE(SUBSTITUTE(SUBSTITUTE(db[[#This Row],[QTY/ CTN]]," ","_",2),"(",""),")","")&amp;"_")</f>
        <v>240 PCS_</v>
      </c>
      <c r="S454" s="2">
        <f>IF(db[[#This Row],[H_QTY/ CTN]]="","",SEARCH("_",db[[#This Row],[H_QTY/ CTN]]))</f>
        <v>8</v>
      </c>
      <c r="T454" s="2">
        <f>IF(db[[#This Row],[H_QTY/ CTN]]="","",LEN(db[[#This Row],[H_QTY/ CTN]]))</f>
        <v>8</v>
      </c>
      <c r="U454" s="41" t="str">
        <f>IF(db[[#This Row],[H_QTY/ CTN]]="","",LEFT(db[[#This Row],[H_QTY/ CTN]],db[[#This Row],[H_1]]-1))</f>
        <v>240 PCS</v>
      </c>
      <c r="V454" s="40" t="str">
        <f>IF(NOT(db[[#This Row],[H_1]]=db[[#This Row],[H_2]]),MID(db[[#This Row],[H_QTY/ CTN]],db[[#This Row],[H_1]]+1,db[[#This Row],[H_2]]-db[[#This Row],[H_1]]-1),"")</f>
        <v/>
      </c>
      <c r="W454" s="40" t="str">
        <f>IF(db[[#This Row],[QTY/ CTN B]]="","",LEFT(db[[#This Row],[QTY/ CTN B]],SEARCH(" ",db[[#This Row],[QTY/ CTN B]],1)-1))</f>
        <v>240</v>
      </c>
      <c r="X454" s="40" t="str">
        <f>IF(db[[#This Row],[QTY/ CTN B]]="","",RIGHT(db[[#This Row],[QTY/ CTN B]],LEN(db[[#This Row],[QTY/ CTN B]])-SEARCH(" ",db[[#This Row],[QTY/ CTN B]],1)))</f>
        <v>PCS</v>
      </c>
      <c r="Y454" s="40" t="str">
        <f>IF(db[[#This Row],[QTY/ CTN TG]]="",IF(db[[#This Row],[STN TG]]="","",12),LEFT(db[[#This Row],[QTY/ CTN TG]],SEARCH(" ",db[[#This Row],[QTY/ CTN TG]],1)-1))</f>
        <v/>
      </c>
      <c r="Z4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54" s="40" t="str">
        <f>IF(db[[#This Row],[STN K]]="","",IF(db[[#This Row],[STN TG]]="LSN",12,""))</f>
        <v/>
      </c>
      <c r="AB454" s="40" t="str">
        <f>IF(db[[#This Row],[STN TG]]="LSN","PCS","")</f>
        <v/>
      </c>
      <c r="AC454" s="40">
        <f>db[[#This Row],[QTY B]]*IF(db[[#This Row],[QTY TG]]="",1,db[[#This Row],[QTY TG]])*IF(db[[#This Row],[QTY K]]="",1,db[[#This Row],[QTY K]])</f>
        <v>240</v>
      </c>
      <c r="AD454" s="40" t="str">
        <f>IF(db[[#This Row],[STN K]]="",IF(db[[#This Row],[STN TG]]="",db[[#This Row],[STN B]],db[[#This Row],[STN TG]]),db[[#This Row],[STN K]])</f>
        <v>PCS</v>
      </c>
      <c r="AE454" s="40"/>
    </row>
    <row r="455" spans="1:31" ht="16.5" customHeight="1" x14ac:dyDescent="0.25">
      <c r="A455" s="40">
        <f t="shared" si="7"/>
        <v>454</v>
      </c>
      <c r="B455" s="2" t="str">
        <f>LOWER(SUBSTITUTE(SUBSTITUTE(SUBSTITUTE(SUBSTITUTE(SUBSTITUTE(SUBSTITUTE(SUBSTITUTE(SUBSTITUTE(db[[#This Row],[NB BM]]," ",),".",""),"-",""),"(",""),")",""),"/",""),"""",""),"+",""))</f>
        <v>kuasjkbr1</v>
      </c>
      <c r="C455" s="2" t="str">
        <f>LOWER(SUBSTITUTE(SUBSTITUTE(SUBSTITUTE(SUBSTITUTE(SUBSTITUTE(SUBSTITUTE(SUBSTITUTE(SUBSTITUTE(SUBSTITUTE(db[[#This Row],[NB NOTA]]," ",),".",""),"-",""),"(",""),")",""),",",""),"/",""),"""",""),"+",""))</f>
        <v>brushbr1jk</v>
      </c>
      <c r="D455" s="2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E45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kuasjkbr110box24setartomoro</v>
      </c>
      <c r="F45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brushbr1jk10box24set</v>
      </c>
      <c r="G455" s="2" t="str">
        <f>db[[#This Row],[NB NOTA_C]]&amp;LOWER(SUBSTITUTE(SUBSTITUTE(SUBSTITUTE(SUBSTITUTE(SUBSTITUTE(SUBSTITUTE(SUBSTITUTE(SUBSTITUTE(SUBSTITUTE(db[[#This Row],[FAKTUR]]," ",),".",""),"-",""),"(",""),")",""),",",""),"/",""),"""",""),"+",""))</f>
        <v>brushbr1jkartomoro</v>
      </c>
      <c r="H45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brushbr1jk10box24setartomoro</v>
      </c>
      <c r="I455" s="2" t="s">
        <v>69</v>
      </c>
      <c r="J455" s="2" t="s">
        <v>70</v>
      </c>
      <c r="K455" s="14" t="s">
        <v>1799</v>
      </c>
      <c r="L455" s="2" t="s">
        <v>1335</v>
      </c>
      <c r="M455" s="34" t="e">
        <f>IF(db[[#This Row],[NB NOTA_C]]="","",COUNTIF([2]!B_MSK[concat],db[[#This Row],[NB NOTA_C]]))</f>
        <v>#REF!</v>
      </c>
      <c r="N455" s="14" t="s">
        <v>1346</v>
      </c>
      <c r="O455" s="2" t="s">
        <v>1470</v>
      </c>
      <c r="P455" s="2" t="s">
        <v>2434</v>
      </c>
      <c r="Q455" s="2" t="s">
        <v>4743</v>
      </c>
      <c r="R455" s="2" t="str">
        <f>IF(db[[#This Row],[QTY/ CTN]]="","",SUBSTITUTE(SUBSTITUTE(SUBSTITUTE(db[[#This Row],[QTY/ CTN]]," ","_",2),"(",""),")","")&amp;"_")</f>
        <v>10 BOX_24 SET_</v>
      </c>
      <c r="S455" s="2">
        <f>IF(db[[#This Row],[H_QTY/ CTN]]="","",SEARCH("_",db[[#This Row],[H_QTY/ CTN]]))</f>
        <v>7</v>
      </c>
      <c r="T455" s="2">
        <f>IF(db[[#This Row],[H_QTY/ CTN]]="","",LEN(db[[#This Row],[H_QTY/ CTN]]))</f>
        <v>14</v>
      </c>
      <c r="U455" s="41" t="str">
        <f>IF(db[[#This Row],[H_QTY/ CTN]]="","",LEFT(db[[#This Row],[H_QTY/ CTN]],db[[#This Row],[H_1]]-1))</f>
        <v>10 BOX</v>
      </c>
      <c r="V455" s="40" t="str">
        <f>IF(NOT(db[[#This Row],[H_1]]=db[[#This Row],[H_2]]),MID(db[[#This Row],[H_QTY/ CTN]],db[[#This Row],[H_1]]+1,db[[#This Row],[H_2]]-db[[#This Row],[H_1]]-1),"")</f>
        <v>24 SET</v>
      </c>
      <c r="W455" s="40" t="str">
        <f>IF(db[[#This Row],[QTY/ CTN B]]="","",LEFT(db[[#This Row],[QTY/ CTN B]],SEARCH(" ",db[[#This Row],[QTY/ CTN B]],1)-1))</f>
        <v>10</v>
      </c>
      <c r="X455" s="40" t="str">
        <f>IF(db[[#This Row],[QTY/ CTN B]]="","",RIGHT(db[[#This Row],[QTY/ CTN B]],LEN(db[[#This Row],[QTY/ CTN B]])-SEARCH(" ",db[[#This Row],[QTY/ CTN B]],1)))</f>
        <v>BOX</v>
      </c>
      <c r="Y455" s="40" t="str">
        <f>IF(db[[#This Row],[QTY/ CTN TG]]="",IF(db[[#This Row],[STN TG]]="","",12),LEFT(db[[#This Row],[QTY/ CTN TG]],SEARCH(" ",db[[#This Row],[QTY/ CTN TG]],1)-1))</f>
        <v>24</v>
      </c>
      <c r="Z4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455" s="40" t="str">
        <f>IF(db[[#This Row],[STN K]]="","",IF(db[[#This Row],[STN TG]]="LSN",12,""))</f>
        <v/>
      </c>
      <c r="AB455" s="40" t="str">
        <f>IF(db[[#This Row],[STN TG]]="LSN","PCS","")</f>
        <v/>
      </c>
      <c r="AC455" s="40">
        <f>db[[#This Row],[QTY B]]*IF(db[[#This Row],[QTY TG]]="",1,db[[#This Row],[QTY TG]])*IF(db[[#This Row],[QTY K]]="",1,db[[#This Row],[QTY K]])</f>
        <v>240</v>
      </c>
      <c r="AD455" s="40" t="str">
        <f>IF(db[[#This Row],[STN K]]="",IF(db[[#This Row],[STN TG]]="",db[[#This Row],[STN B]],db[[#This Row],[STN TG]]),db[[#This Row],[STN K]])</f>
        <v>SET</v>
      </c>
      <c r="AE455" s="40"/>
    </row>
    <row r="456" spans="1:31" ht="16.5" customHeight="1" x14ac:dyDescent="0.25">
      <c r="A456" s="40">
        <f t="shared" si="7"/>
        <v>455</v>
      </c>
      <c r="B456" s="5" t="str">
        <f>LOWER(SUBSTITUTE(SUBSTITUTE(SUBSTITUTE(SUBSTITUTE(SUBSTITUTE(SUBSTITUTE(SUBSTITUTE(SUBSTITUTE(db[[#This Row],[NB BM]]," ",),".",""),"-",""),"(",""),")",""),"/",""),"""",""),"+",""))</f>
        <v>kuasjkbr3</v>
      </c>
      <c r="C456" s="5" t="str">
        <f>LOWER(SUBSTITUTE(SUBSTITUTE(SUBSTITUTE(SUBSTITUTE(SUBSTITUTE(SUBSTITUTE(SUBSTITUTE(SUBSTITUTE(SUBSTITUTE(db[[#This Row],[NB NOTA]]," ",),".",""),"-",""),"(",""),")",""),",",""),"/",""),"""",""),"+",""))</f>
        <v>brushbr3jk</v>
      </c>
      <c r="D456" s="5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E45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kuasjkbr312lsnartomoro</v>
      </c>
      <c r="F45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brushbr3jk12lsn</v>
      </c>
      <c r="G456" s="5" t="str">
        <f>db[[#This Row],[NB NOTA_C]]&amp;LOWER(SUBSTITUTE(SUBSTITUTE(SUBSTITUTE(SUBSTITUTE(SUBSTITUTE(SUBSTITUTE(SUBSTITUTE(SUBSTITUTE(SUBSTITUTE(db[[#This Row],[FAKTUR]]," ",),".",""),"-",""),"(",""),")",""),",",""),"/",""),"""",""),"+",""))</f>
        <v>brushbr3jkartomoro</v>
      </c>
      <c r="H45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brushbr3jk12lsnartomoro</v>
      </c>
      <c r="I456" s="2" t="s">
        <v>1970</v>
      </c>
      <c r="J456" s="2" t="s">
        <v>1965</v>
      </c>
      <c r="K456" s="14" t="s">
        <v>1967</v>
      </c>
      <c r="L456" s="2" t="s">
        <v>1335</v>
      </c>
      <c r="M456" s="34" t="e">
        <f>IF(db[[#This Row],[NB NOTA_C]]="","",COUNTIF([2]!B_MSK[concat],db[[#This Row],[NB NOTA_C]]))</f>
        <v>#REF!</v>
      </c>
      <c r="N456" s="9" t="s">
        <v>1346</v>
      </c>
      <c r="O456" s="5" t="s">
        <v>1376</v>
      </c>
      <c r="P456" s="2" t="s">
        <v>2434</v>
      </c>
      <c r="R456" s="2" t="str">
        <f>IF(db[[#This Row],[QTY/ CTN]]="","",SUBSTITUTE(SUBSTITUTE(SUBSTITUTE(db[[#This Row],[QTY/ CTN]]," ","_",2),"(",""),")","")&amp;"_")</f>
        <v>12 LSN_</v>
      </c>
      <c r="S456" s="2">
        <f>IF(db[[#This Row],[H_QTY/ CTN]]="","",SEARCH("_",db[[#This Row],[H_QTY/ CTN]]))</f>
        <v>7</v>
      </c>
      <c r="T456" s="2">
        <f>IF(db[[#This Row],[H_QTY/ CTN]]="","",LEN(db[[#This Row],[H_QTY/ CTN]]))</f>
        <v>7</v>
      </c>
      <c r="U456" s="41" t="str">
        <f>IF(db[[#This Row],[H_QTY/ CTN]]="","",LEFT(db[[#This Row],[H_QTY/ CTN]],db[[#This Row],[H_1]]-1))</f>
        <v>12 LSN</v>
      </c>
      <c r="V456" s="40" t="str">
        <f>IF(NOT(db[[#This Row],[H_1]]=db[[#This Row],[H_2]]),MID(db[[#This Row],[H_QTY/ CTN]],db[[#This Row],[H_1]]+1,db[[#This Row],[H_2]]-db[[#This Row],[H_1]]-1),"")</f>
        <v/>
      </c>
      <c r="W456" s="40" t="str">
        <f>IF(db[[#This Row],[QTY/ CTN B]]="","",LEFT(db[[#This Row],[QTY/ CTN B]],SEARCH(" ",db[[#This Row],[QTY/ CTN B]],1)-1))</f>
        <v>12</v>
      </c>
      <c r="X456" s="40" t="str">
        <f>IF(db[[#This Row],[QTY/ CTN B]]="","",RIGHT(db[[#This Row],[QTY/ CTN B]],LEN(db[[#This Row],[QTY/ CTN B]])-SEARCH(" ",db[[#This Row],[QTY/ CTN B]],1)))</f>
        <v>LSN</v>
      </c>
      <c r="Y456" s="40">
        <f>IF(db[[#This Row],[QTY/ CTN TG]]="",IF(db[[#This Row],[STN TG]]="","",12),LEFT(db[[#This Row],[QTY/ CTN TG]],SEARCH(" ",db[[#This Row],[QTY/ CTN TG]],1)-1))</f>
        <v>12</v>
      </c>
      <c r="Z4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56" s="40" t="str">
        <f>IF(db[[#This Row],[STN K]]="","",IF(db[[#This Row],[STN TG]]="LSN",12,""))</f>
        <v/>
      </c>
      <c r="AB456" s="40" t="str">
        <f>IF(db[[#This Row],[STN TG]]="LSN","PCS","")</f>
        <v/>
      </c>
      <c r="AC456" s="40">
        <f>db[[#This Row],[QTY B]]*IF(db[[#This Row],[QTY TG]]="",1,db[[#This Row],[QTY TG]])*IF(db[[#This Row],[QTY K]]="",1,db[[#This Row],[QTY K]])</f>
        <v>144</v>
      </c>
      <c r="AD456" s="40" t="str">
        <f>IF(db[[#This Row],[STN K]]="",IF(db[[#This Row],[STN TG]]="",db[[#This Row],[STN B]],db[[#This Row],[STN TG]]),db[[#This Row],[STN K]])</f>
        <v>PCS</v>
      </c>
      <c r="AE456" s="40"/>
    </row>
    <row r="457" spans="1:31" ht="16.5" customHeight="1" x14ac:dyDescent="0.25">
      <c r="A457" s="40">
        <f t="shared" si="7"/>
        <v>456</v>
      </c>
      <c r="B457" s="6" t="str">
        <f>LOWER(SUBSTITUTE(SUBSTITUTE(SUBSTITUTE(SUBSTITUTE(SUBSTITUTE(SUBSTITUTE(SUBSTITUTE(SUBSTITUTE(db[[#This Row],[NB BM]]," ",),".",""),"-",""),"(",""),")",""),"/",""),"""",""),"+",""))</f>
        <v>kuasjkbr4</v>
      </c>
      <c r="C457" s="6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D457" s="6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E457" s="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kuasjkbr412lsnartomoro</v>
      </c>
      <c r="F457" s="6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brushbr4flatjk12lsn</v>
      </c>
      <c r="G457" s="6" t="str">
        <f>db[[#This Row],[NB NOTA_C]]&amp;LOWER(SUBSTITUTE(SUBSTITUTE(SUBSTITUTE(SUBSTITUTE(SUBSTITUTE(SUBSTITUTE(SUBSTITUTE(SUBSTITUTE(SUBSTITUTE(db[[#This Row],[FAKTUR]]," ",),".",""),"-",""),"(",""),")",""),",",""),"/",""),"""",""),"+",""))</f>
        <v>brushbr4flatjkartomoro</v>
      </c>
      <c r="H457" s="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brushbr4flatjk12lsnartomoro</v>
      </c>
      <c r="I457" s="6" t="s">
        <v>71</v>
      </c>
      <c r="J457" s="6" t="s">
        <v>3153</v>
      </c>
      <c r="K457" s="14" t="s">
        <v>3157</v>
      </c>
      <c r="L457" s="2" t="s">
        <v>1335</v>
      </c>
      <c r="M457" s="34" t="e">
        <f>IF(db[[#This Row],[NB NOTA_C]]="","",COUNTIF([2]!B_MSK[concat],db[[#This Row],[NB NOTA_C]]))</f>
        <v>#REF!</v>
      </c>
      <c r="N457" s="14" t="s">
        <v>1346</v>
      </c>
      <c r="O457" s="2" t="s">
        <v>1376</v>
      </c>
      <c r="P457" s="2" t="s">
        <v>2434</v>
      </c>
      <c r="R457" s="2" t="str">
        <f>IF(db[[#This Row],[QTY/ CTN]]="","",SUBSTITUTE(SUBSTITUTE(SUBSTITUTE(db[[#This Row],[QTY/ CTN]]," ","_",2),"(",""),")","")&amp;"_")</f>
        <v>12 LSN_</v>
      </c>
      <c r="S457" s="2">
        <f>IF(db[[#This Row],[H_QTY/ CTN]]="","",SEARCH("_",db[[#This Row],[H_QTY/ CTN]]))</f>
        <v>7</v>
      </c>
      <c r="T457" s="2">
        <f>IF(db[[#This Row],[H_QTY/ CTN]]="","",LEN(db[[#This Row],[H_QTY/ CTN]]))</f>
        <v>7</v>
      </c>
      <c r="U457" s="41" t="str">
        <f>IF(db[[#This Row],[H_QTY/ CTN]]="","",LEFT(db[[#This Row],[H_QTY/ CTN]],db[[#This Row],[H_1]]-1))</f>
        <v>12 LSN</v>
      </c>
      <c r="V457" s="40" t="str">
        <f>IF(NOT(db[[#This Row],[H_1]]=db[[#This Row],[H_2]]),MID(db[[#This Row],[H_QTY/ CTN]],db[[#This Row],[H_1]]+1,db[[#This Row],[H_2]]-db[[#This Row],[H_1]]-1),"")</f>
        <v/>
      </c>
      <c r="W457" s="40" t="str">
        <f>IF(db[[#This Row],[QTY/ CTN B]]="","",LEFT(db[[#This Row],[QTY/ CTN B]],SEARCH(" ",db[[#This Row],[QTY/ CTN B]],1)-1))</f>
        <v>12</v>
      </c>
      <c r="X457" s="40" t="str">
        <f>IF(db[[#This Row],[QTY/ CTN B]]="","",RIGHT(db[[#This Row],[QTY/ CTN B]],LEN(db[[#This Row],[QTY/ CTN B]])-SEARCH(" ",db[[#This Row],[QTY/ CTN B]],1)))</f>
        <v>LSN</v>
      </c>
      <c r="Y457" s="40">
        <f>IF(db[[#This Row],[QTY/ CTN TG]]="",IF(db[[#This Row],[STN TG]]="","",12),LEFT(db[[#This Row],[QTY/ CTN TG]],SEARCH(" ",db[[#This Row],[QTY/ CTN TG]],1)-1))</f>
        <v>12</v>
      </c>
      <c r="Z4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57" s="40" t="str">
        <f>IF(db[[#This Row],[STN K]]="","",IF(db[[#This Row],[STN TG]]="LSN",12,""))</f>
        <v/>
      </c>
      <c r="AB457" s="40" t="str">
        <f>IF(db[[#This Row],[STN TG]]="LSN","PCS","")</f>
        <v/>
      </c>
      <c r="AC457" s="40">
        <f>db[[#This Row],[QTY B]]*IF(db[[#This Row],[QTY TG]]="",1,db[[#This Row],[QTY TG]])*IF(db[[#This Row],[QTY K]]="",1,db[[#This Row],[QTY K]])</f>
        <v>144</v>
      </c>
      <c r="AD457" s="40" t="str">
        <f>IF(db[[#This Row],[STN K]]="",IF(db[[#This Row],[STN TG]]="",db[[#This Row],[STN B]],db[[#This Row],[STN TG]]),db[[#This Row],[STN K]])</f>
        <v>PCS</v>
      </c>
      <c r="AE457" s="40"/>
    </row>
    <row r="458" spans="1:31" ht="16.5" customHeight="1" x14ac:dyDescent="0.25">
      <c r="A458" s="40">
        <f t="shared" si="7"/>
        <v>457</v>
      </c>
      <c r="B458" s="2" t="str">
        <f>LOWER(SUBSTITUTE(SUBSTITUTE(SUBSTITUTE(SUBSTITUTE(SUBSTITUTE(SUBSTITUTE(SUBSTITUTE(SUBSTITUTE(db[[#This Row],[NB BM]]," ",),".",""),"-",""),"(",""),")",""),"/",""),"""",""),"+",""))</f>
        <v>kuasjkbr5</v>
      </c>
      <c r="C458" s="2" t="str">
        <f>LOWER(SUBSTITUTE(SUBSTITUTE(SUBSTITUTE(SUBSTITUTE(SUBSTITUTE(SUBSTITUTE(SUBSTITUTE(SUBSTITUTE(SUBSTITUTE(db[[#This Row],[NB NOTA]]," ",),".",""),"-",""),"(",""),")",""),",",""),"/",""),"""",""),"+",""))</f>
        <v>brushbr5jk</v>
      </c>
      <c r="D458" s="2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E45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kuasjkbr510box24setartomoro</v>
      </c>
      <c r="F45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brushbr5jk10box24set</v>
      </c>
      <c r="G458" s="2" t="str">
        <f>db[[#This Row],[NB NOTA_C]]&amp;LOWER(SUBSTITUTE(SUBSTITUTE(SUBSTITUTE(SUBSTITUTE(SUBSTITUTE(SUBSTITUTE(SUBSTITUTE(SUBSTITUTE(SUBSTITUTE(db[[#This Row],[FAKTUR]]," ",),".",""),"-",""),"(",""),")",""),",",""),"/",""),"""",""),"+",""))</f>
        <v>brushbr5jkartomoro</v>
      </c>
      <c r="H45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brushbr5jk10box24setartomoro</v>
      </c>
      <c r="I458" s="2" t="s">
        <v>72</v>
      </c>
      <c r="J458" s="2" t="s">
        <v>73</v>
      </c>
      <c r="K458" s="14" t="s">
        <v>1800</v>
      </c>
      <c r="L458" s="2" t="s">
        <v>1335</v>
      </c>
      <c r="M458" s="34" t="e">
        <f>IF(db[[#This Row],[NB NOTA_C]]="","",COUNTIF([2]!B_MSK[concat],db[[#This Row],[NB NOTA_C]]))</f>
        <v>#REF!</v>
      </c>
      <c r="N458" s="14" t="s">
        <v>1346</v>
      </c>
      <c r="O458" s="2" t="s">
        <v>1470</v>
      </c>
      <c r="P458" s="2" t="s">
        <v>2434</v>
      </c>
      <c r="R458" s="2" t="str">
        <f>IF(db[[#This Row],[QTY/ CTN]]="","",SUBSTITUTE(SUBSTITUTE(SUBSTITUTE(db[[#This Row],[QTY/ CTN]]," ","_",2),"(",""),")","")&amp;"_")</f>
        <v>10 BOX_24 SET_</v>
      </c>
      <c r="S458" s="2">
        <f>IF(db[[#This Row],[H_QTY/ CTN]]="","",SEARCH("_",db[[#This Row],[H_QTY/ CTN]]))</f>
        <v>7</v>
      </c>
      <c r="T458" s="2">
        <f>IF(db[[#This Row],[H_QTY/ CTN]]="","",LEN(db[[#This Row],[H_QTY/ CTN]]))</f>
        <v>14</v>
      </c>
      <c r="U458" s="41" t="str">
        <f>IF(db[[#This Row],[H_QTY/ CTN]]="","",LEFT(db[[#This Row],[H_QTY/ CTN]],db[[#This Row],[H_1]]-1))</f>
        <v>10 BOX</v>
      </c>
      <c r="V458" s="40" t="str">
        <f>IF(NOT(db[[#This Row],[H_1]]=db[[#This Row],[H_2]]),MID(db[[#This Row],[H_QTY/ CTN]],db[[#This Row],[H_1]]+1,db[[#This Row],[H_2]]-db[[#This Row],[H_1]]-1),"")</f>
        <v>24 SET</v>
      </c>
      <c r="W458" s="40" t="str">
        <f>IF(db[[#This Row],[QTY/ CTN B]]="","",LEFT(db[[#This Row],[QTY/ CTN B]],SEARCH(" ",db[[#This Row],[QTY/ CTN B]],1)-1))</f>
        <v>10</v>
      </c>
      <c r="X458" s="40" t="str">
        <f>IF(db[[#This Row],[QTY/ CTN B]]="","",RIGHT(db[[#This Row],[QTY/ CTN B]],LEN(db[[#This Row],[QTY/ CTN B]])-SEARCH(" ",db[[#This Row],[QTY/ CTN B]],1)))</f>
        <v>BOX</v>
      </c>
      <c r="Y458" s="40" t="str">
        <f>IF(db[[#This Row],[QTY/ CTN TG]]="",IF(db[[#This Row],[STN TG]]="","",12),LEFT(db[[#This Row],[QTY/ CTN TG]],SEARCH(" ",db[[#This Row],[QTY/ CTN TG]],1)-1))</f>
        <v>24</v>
      </c>
      <c r="Z4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458" s="40" t="str">
        <f>IF(db[[#This Row],[STN K]]="","",IF(db[[#This Row],[STN TG]]="LSN",12,""))</f>
        <v/>
      </c>
      <c r="AB458" s="40" t="str">
        <f>IF(db[[#This Row],[STN TG]]="LSN","PCS","")</f>
        <v/>
      </c>
      <c r="AC458" s="40">
        <f>db[[#This Row],[QTY B]]*IF(db[[#This Row],[QTY TG]]="",1,db[[#This Row],[QTY TG]])*IF(db[[#This Row],[QTY K]]="",1,db[[#This Row],[QTY K]])</f>
        <v>240</v>
      </c>
      <c r="AD458" s="40" t="str">
        <f>IF(db[[#This Row],[STN K]]="",IF(db[[#This Row],[STN TG]]="",db[[#This Row],[STN B]],db[[#This Row],[STN TG]]),db[[#This Row],[STN K]])</f>
        <v>SET</v>
      </c>
      <c r="AE458" s="40"/>
    </row>
    <row r="459" spans="1:31" ht="16.5" customHeight="1" x14ac:dyDescent="0.25">
      <c r="A459" s="40">
        <f t="shared" si="7"/>
        <v>458</v>
      </c>
      <c r="B459" s="110" t="str">
        <f>LOWER(SUBSTITUTE(SUBSTITUTE(SUBSTITUTE(SUBSTITUTE(SUBSTITUTE(SUBSTITUTE(SUBSTITUTE(SUBSTITUTE(db[[#This Row],[NB BM]]," ",),".",""),"-",""),"(",""),")",""),"/",""),"""",""),"+",""))</f>
        <v>kuassetjkbr6no0</v>
      </c>
      <c r="C459" s="110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D459" s="110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E459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kuassetjkbr6no020box12lsnartomoro</v>
      </c>
      <c r="F459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brushbr6no0jk20box12lsn</v>
      </c>
      <c r="G459" s="110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brushbr6no0jkartomoro</v>
      </c>
      <c r="H459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brushbr6no0jk20box12lsnartomoro</v>
      </c>
      <c r="I459" s="30" t="s">
        <v>4146</v>
      </c>
      <c r="J459" s="30" t="s">
        <v>4109</v>
      </c>
      <c r="K459" s="23" t="s">
        <v>4121</v>
      </c>
      <c r="L459" s="2" t="s">
        <v>1335</v>
      </c>
      <c r="M459" s="111" t="e">
        <f>IF(db[[#This Row],[NB NOTA_C]]="","",COUNTIF([2]!B_MSK[concat],db[[#This Row],[NB NOTA_C]]))</f>
        <v>#REF!</v>
      </c>
      <c r="N459" s="112" t="s">
        <v>1346</v>
      </c>
      <c r="O459" s="5" t="s">
        <v>4241</v>
      </c>
      <c r="P459" s="30" t="s">
        <v>2434</v>
      </c>
      <c r="Q459" s="110"/>
      <c r="R459" s="110" t="str">
        <f>IF(db[[#This Row],[QTY/ CTN]]="","",SUBSTITUTE(SUBSTITUTE(SUBSTITUTE(db[[#This Row],[QTY/ CTN]]," ","_",2),"(",""),")","")&amp;"_")</f>
        <v>20 BOX_12 LSN_</v>
      </c>
      <c r="S459" s="110">
        <f>IF(db[[#This Row],[H_QTY/ CTN]]="","",SEARCH("_",db[[#This Row],[H_QTY/ CTN]]))</f>
        <v>7</v>
      </c>
      <c r="T459" s="110">
        <f>IF(db[[#This Row],[H_QTY/ CTN]]="","",LEN(db[[#This Row],[H_QTY/ CTN]]))</f>
        <v>14</v>
      </c>
      <c r="U459" s="113" t="str">
        <f>IF(db[[#This Row],[H_QTY/ CTN]]="","",LEFT(db[[#This Row],[H_QTY/ CTN]],db[[#This Row],[H_1]]-1))</f>
        <v>20 BOX</v>
      </c>
      <c r="V459" s="113" t="str">
        <f>IF(NOT(db[[#This Row],[H_1]]=db[[#This Row],[H_2]]),MID(db[[#This Row],[H_QTY/ CTN]],db[[#This Row],[H_1]]+1,db[[#This Row],[H_2]]-db[[#This Row],[H_1]]-1),"")</f>
        <v>12 LSN</v>
      </c>
      <c r="W459" s="40" t="str">
        <f>IF(db[[#This Row],[QTY/ CTN B]]="","",LEFT(db[[#This Row],[QTY/ CTN B]],SEARCH(" ",db[[#This Row],[QTY/ CTN B]],1)-1))</f>
        <v>20</v>
      </c>
      <c r="X459" s="40" t="str">
        <f>IF(db[[#This Row],[QTY/ CTN B]]="","",RIGHT(db[[#This Row],[QTY/ CTN B]],LEN(db[[#This Row],[QTY/ CTN B]])-SEARCH(" ",db[[#This Row],[QTY/ CTN B]],1)))</f>
        <v>BOX</v>
      </c>
      <c r="Y459" s="40" t="str">
        <f>IF(db[[#This Row],[QTY/ CTN TG]]="",IF(db[[#This Row],[STN TG]]="","",12),LEFT(db[[#This Row],[QTY/ CTN TG]],SEARCH(" ",db[[#This Row],[QTY/ CTN TG]],1)-1))</f>
        <v>12</v>
      </c>
      <c r="Z4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59" s="40">
        <f>IF(db[[#This Row],[STN K]]="","",IF(db[[#This Row],[STN TG]]="LSN",12,""))</f>
        <v>12</v>
      </c>
      <c r="AB459" s="40" t="str">
        <f>IF(db[[#This Row],[STN TG]]="LSN","PCS","")</f>
        <v>PCS</v>
      </c>
      <c r="AC459" s="40">
        <f>db[[#This Row],[QTY B]]*IF(db[[#This Row],[QTY TG]]="",1,db[[#This Row],[QTY TG]])*IF(db[[#This Row],[QTY K]]="",1,db[[#This Row],[QTY K]])</f>
        <v>2880</v>
      </c>
      <c r="AD459" s="40" t="str">
        <f>IF(db[[#This Row],[STN K]]="",IF(db[[#This Row],[STN TG]]="",db[[#This Row],[STN B]],db[[#This Row],[STN TG]]),db[[#This Row],[STN K]])</f>
        <v>PCS</v>
      </c>
      <c r="AE459" s="40"/>
    </row>
    <row r="460" spans="1:31" ht="16.5" customHeight="1" x14ac:dyDescent="0.25">
      <c r="A460" s="40">
        <f t="shared" si="7"/>
        <v>459</v>
      </c>
      <c r="B460" s="110" t="str">
        <f>LOWER(SUBSTITUTE(SUBSTITUTE(SUBSTITUTE(SUBSTITUTE(SUBSTITUTE(SUBSTITUTE(SUBSTITUTE(SUBSTITUTE(db[[#This Row],[NB BM]]," ",),".",""),"-",""),"(",""),")",""),"/",""),"""",""),"+",""))</f>
        <v>kuassetjkbr6no00</v>
      </c>
      <c r="C460" s="110" t="str">
        <f>LOWER(SUBSTITUTE(SUBSTITUTE(SUBSTITUTE(SUBSTITUTE(SUBSTITUTE(SUBSTITUTE(SUBSTITUTE(SUBSTITUTE(SUBSTITUTE(db[[#This Row],[NB NOTA]]," ",),".",""),"-",""),"(",""),")",""),",",""),"/",""),"""",""),"+",""))</f>
        <v>brushbr6no00jk</v>
      </c>
      <c r="D460" s="110" t="str">
        <f>LOWER(SUBSTITUTE(SUBSTITUTE(SUBSTITUTE(SUBSTITUTE(SUBSTITUTE(SUBSTITUTE(SUBSTITUTE(SUBSTITUTE(SUBSTITUTE(db[[#This Row],[NB PAJAK]]," ",""),"-",""),"(",""),")",""),".",""),",",""),"/",""),"""",""),"+",""))</f>
        <v>kuassetjoykobr6no00</v>
      </c>
      <c r="E460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kuassetjkbr6no0020box12lsnartomoro</v>
      </c>
      <c r="F460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brushbr6no00jk20box12lsn</v>
      </c>
      <c r="G460" s="110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brushbr6no00jkartomoro</v>
      </c>
      <c r="H460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brushbr6no00jk20box12lsnartomoro</v>
      </c>
      <c r="I460" s="2" t="s">
        <v>5262</v>
      </c>
      <c r="J460" s="2" t="s">
        <v>5260</v>
      </c>
      <c r="K460" s="14" t="s">
        <v>5261</v>
      </c>
      <c r="L460" s="2" t="s">
        <v>1335</v>
      </c>
      <c r="M460" s="111" t="e">
        <f>IF(db[[#This Row],[NB NOTA_C]]="","",COUNTIF([2]!B_MSK[concat],db[[#This Row],[NB NOTA_C]]))</f>
        <v>#REF!</v>
      </c>
      <c r="N460" s="112" t="s">
        <v>1346</v>
      </c>
      <c r="O460" s="5" t="s">
        <v>4241</v>
      </c>
      <c r="P460" s="30" t="s">
        <v>2434</v>
      </c>
      <c r="Q460" s="110"/>
      <c r="R460" s="110" t="str">
        <f>IF(db[[#This Row],[QTY/ CTN]]="","",SUBSTITUTE(SUBSTITUTE(SUBSTITUTE(db[[#This Row],[QTY/ CTN]]," ","_",2),"(",""),")","")&amp;"_")</f>
        <v>20 BOX_12 LSN_</v>
      </c>
      <c r="S460" s="110">
        <f>IF(db[[#This Row],[H_QTY/ CTN]]="","",SEARCH("_",db[[#This Row],[H_QTY/ CTN]]))</f>
        <v>7</v>
      </c>
      <c r="T460" s="110">
        <f>IF(db[[#This Row],[H_QTY/ CTN]]="","",LEN(db[[#This Row],[H_QTY/ CTN]]))</f>
        <v>14</v>
      </c>
      <c r="U460" s="113" t="str">
        <f>IF(db[[#This Row],[H_QTY/ CTN]]="","",LEFT(db[[#This Row],[H_QTY/ CTN]],db[[#This Row],[H_1]]-1))</f>
        <v>20 BOX</v>
      </c>
      <c r="V460" s="113" t="str">
        <f>IF(NOT(db[[#This Row],[H_1]]=db[[#This Row],[H_2]]),MID(db[[#This Row],[H_QTY/ CTN]],db[[#This Row],[H_1]]+1,db[[#This Row],[H_2]]-db[[#This Row],[H_1]]-1),"")</f>
        <v>12 LSN</v>
      </c>
      <c r="W460" s="40" t="str">
        <f>IF(db[[#This Row],[QTY/ CTN B]]="","",LEFT(db[[#This Row],[QTY/ CTN B]],SEARCH(" ",db[[#This Row],[QTY/ CTN B]],1)-1))</f>
        <v>20</v>
      </c>
      <c r="X460" s="40" t="str">
        <f>IF(db[[#This Row],[QTY/ CTN B]]="","",RIGHT(db[[#This Row],[QTY/ CTN B]],LEN(db[[#This Row],[QTY/ CTN B]])-SEARCH(" ",db[[#This Row],[QTY/ CTN B]],1)))</f>
        <v>BOX</v>
      </c>
      <c r="Y460" s="40" t="str">
        <f>IF(db[[#This Row],[QTY/ CTN TG]]="",IF(db[[#This Row],[STN TG]]="","",12),LEFT(db[[#This Row],[QTY/ CTN TG]],SEARCH(" ",db[[#This Row],[QTY/ CTN TG]],1)-1))</f>
        <v>12</v>
      </c>
      <c r="Z4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60" s="40">
        <f>IF(db[[#This Row],[STN K]]="","",IF(db[[#This Row],[STN TG]]="LSN",12,""))</f>
        <v>12</v>
      </c>
      <c r="AB460" s="40" t="str">
        <f>IF(db[[#This Row],[STN TG]]="LSN","PCS","")</f>
        <v>PCS</v>
      </c>
      <c r="AC460" s="40">
        <f>db[[#This Row],[QTY B]]*IF(db[[#This Row],[QTY TG]]="",1,db[[#This Row],[QTY TG]])*IF(db[[#This Row],[QTY K]]="",1,db[[#This Row],[QTY K]])</f>
        <v>2880</v>
      </c>
      <c r="AD460" s="40" t="str">
        <f>IF(db[[#This Row],[STN K]]="",IF(db[[#This Row],[STN TG]]="",db[[#This Row],[STN B]],db[[#This Row],[STN TG]]),db[[#This Row],[STN K]])</f>
        <v>PCS</v>
      </c>
      <c r="AE460" s="40"/>
    </row>
    <row r="461" spans="1:31" ht="16.5" customHeight="1" x14ac:dyDescent="0.25">
      <c r="A461" s="40">
        <f t="shared" si="7"/>
        <v>460</v>
      </c>
      <c r="B461" s="110" t="str">
        <f>LOWER(SUBSTITUTE(SUBSTITUTE(SUBSTITUTE(SUBSTITUTE(SUBSTITUTE(SUBSTITUTE(SUBSTITUTE(SUBSTITUTE(db[[#This Row],[NB BM]]," ",),".",""),"-",""),"(",""),")",""),"/",""),"""",""),"+",""))</f>
        <v>kuassetjkbr6no1</v>
      </c>
      <c r="C461" s="110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D461" s="110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E461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kuassetjkbr6no120box12lsnartomoro</v>
      </c>
      <c r="F461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brushbr6no1jk20box12lsn</v>
      </c>
      <c r="G461" s="110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brushbr6no1jkartomoro</v>
      </c>
      <c r="H461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brushbr6no1jk20box12lsnartomoro</v>
      </c>
      <c r="I461" s="30" t="s">
        <v>4147</v>
      </c>
      <c r="J461" s="30" t="s">
        <v>4110</v>
      </c>
      <c r="K461" s="23" t="s">
        <v>4122</v>
      </c>
      <c r="L461" s="2" t="s">
        <v>1335</v>
      </c>
      <c r="M461" s="111" t="e">
        <f>IF(db[[#This Row],[NB NOTA_C]]="","",COUNTIF([2]!B_MSK[concat],db[[#This Row],[NB NOTA_C]]))</f>
        <v>#REF!</v>
      </c>
      <c r="N461" s="112" t="s">
        <v>1346</v>
      </c>
      <c r="O461" s="5" t="s">
        <v>4241</v>
      </c>
      <c r="P461" s="30" t="s">
        <v>2434</v>
      </c>
      <c r="Q461" s="110"/>
      <c r="R461" s="110" t="str">
        <f>IF(db[[#This Row],[QTY/ CTN]]="","",SUBSTITUTE(SUBSTITUTE(SUBSTITUTE(db[[#This Row],[QTY/ CTN]]," ","_",2),"(",""),")","")&amp;"_")</f>
        <v>20 BOX_12 LSN_</v>
      </c>
      <c r="S461" s="110">
        <f>IF(db[[#This Row],[H_QTY/ CTN]]="","",SEARCH("_",db[[#This Row],[H_QTY/ CTN]]))</f>
        <v>7</v>
      </c>
      <c r="T461" s="110">
        <f>IF(db[[#This Row],[H_QTY/ CTN]]="","",LEN(db[[#This Row],[H_QTY/ CTN]]))</f>
        <v>14</v>
      </c>
      <c r="U461" s="113" t="str">
        <f>IF(db[[#This Row],[H_QTY/ CTN]]="","",LEFT(db[[#This Row],[H_QTY/ CTN]],db[[#This Row],[H_1]]-1))</f>
        <v>20 BOX</v>
      </c>
      <c r="V461" s="113" t="str">
        <f>IF(NOT(db[[#This Row],[H_1]]=db[[#This Row],[H_2]]),MID(db[[#This Row],[H_QTY/ CTN]],db[[#This Row],[H_1]]+1,db[[#This Row],[H_2]]-db[[#This Row],[H_1]]-1),"")</f>
        <v>12 LSN</v>
      </c>
      <c r="W461" s="40" t="str">
        <f>IF(db[[#This Row],[QTY/ CTN B]]="","",LEFT(db[[#This Row],[QTY/ CTN B]],SEARCH(" ",db[[#This Row],[QTY/ CTN B]],1)-1))</f>
        <v>20</v>
      </c>
      <c r="X461" s="40" t="str">
        <f>IF(db[[#This Row],[QTY/ CTN B]]="","",RIGHT(db[[#This Row],[QTY/ CTN B]],LEN(db[[#This Row],[QTY/ CTN B]])-SEARCH(" ",db[[#This Row],[QTY/ CTN B]],1)))</f>
        <v>BOX</v>
      </c>
      <c r="Y461" s="40" t="str">
        <f>IF(db[[#This Row],[QTY/ CTN TG]]="",IF(db[[#This Row],[STN TG]]="","",12),LEFT(db[[#This Row],[QTY/ CTN TG]],SEARCH(" ",db[[#This Row],[QTY/ CTN TG]],1)-1))</f>
        <v>12</v>
      </c>
      <c r="Z4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61" s="40">
        <f>IF(db[[#This Row],[STN K]]="","",IF(db[[#This Row],[STN TG]]="LSN",12,""))</f>
        <v>12</v>
      </c>
      <c r="AB461" s="40" t="str">
        <f>IF(db[[#This Row],[STN TG]]="LSN","PCS","")</f>
        <v>PCS</v>
      </c>
      <c r="AC461" s="40">
        <f>db[[#This Row],[QTY B]]*IF(db[[#This Row],[QTY TG]]="",1,db[[#This Row],[QTY TG]])*IF(db[[#This Row],[QTY K]]="",1,db[[#This Row],[QTY K]])</f>
        <v>2880</v>
      </c>
      <c r="AD461" s="40" t="str">
        <f>IF(db[[#This Row],[STN K]]="",IF(db[[#This Row],[STN TG]]="",db[[#This Row],[STN B]],db[[#This Row],[STN TG]]),db[[#This Row],[STN K]])</f>
        <v>PCS</v>
      </c>
      <c r="AE461" s="40"/>
    </row>
    <row r="462" spans="1:31" ht="16.5" customHeight="1" x14ac:dyDescent="0.25">
      <c r="A462" s="40">
        <f t="shared" si="7"/>
        <v>461</v>
      </c>
      <c r="B462" s="110" t="str">
        <f>LOWER(SUBSTITUTE(SUBSTITUTE(SUBSTITUTE(SUBSTITUTE(SUBSTITUTE(SUBSTITUTE(SUBSTITUTE(SUBSTITUTE(db[[#This Row],[NB BM]]," ",),".",""),"-",""),"(",""),")",""),"/",""),"""",""),"+",""))</f>
        <v>kuassetjkbr6no10</v>
      </c>
      <c r="C462" s="110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D462" s="110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E462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kuassetjkbr6no109box12lsnartomoro</v>
      </c>
      <c r="F462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brushbr6no10jk9box12lsn</v>
      </c>
      <c r="G462" s="110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brushbr6no10jkartomoro</v>
      </c>
      <c r="H462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brushbr6no10jk9box12lsnartomoro</v>
      </c>
      <c r="I462" s="30" t="s">
        <v>4148</v>
      </c>
      <c r="J462" s="30" t="s">
        <v>4117</v>
      </c>
      <c r="K462" s="14" t="s">
        <v>4128</v>
      </c>
      <c r="L462" s="2" t="s">
        <v>1335</v>
      </c>
      <c r="M462" s="111" t="e">
        <f>IF(db[[#This Row],[NB NOTA_C]]="","",COUNTIF([2]!B_MSK[concat],db[[#This Row],[NB NOTA_C]]))</f>
        <v>#REF!</v>
      </c>
      <c r="N462" s="112" t="s">
        <v>1346</v>
      </c>
      <c r="O462" s="5" t="s">
        <v>4242</v>
      </c>
      <c r="P462" s="30" t="s">
        <v>2434</v>
      </c>
      <c r="Q462" s="110"/>
      <c r="R462" s="110" t="str">
        <f>IF(db[[#This Row],[QTY/ CTN]]="","",SUBSTITUTE(SUBSTITUTE(SUBSTITUTE(db[[#This Row],[QTY/ CTN]]," ","_",2),"(",""),")","")&amp;"_")</f>
        <v>9 BOX_12 LSN_</v>
      </c>
      <c r="S462" s="110">
        <f>IF(db[[#This Row],[H_QTY/ CTN]]="","",SEARCH("_",db[[#This Row],[H_QTY/ CTN]]))</f>
        <v>6</v>
      </c>
      <c r="T462" s="110">
        <f>IF(db[[#This Row],[H_QTY/ CTN]]="","",LEN(db[[#This Row],[H_QTY/ CTN]]))</f>
        <v>13</v>
      </c>
      <c r="U462" s="113" t="str">
        <f>IF(db[[#This Row],[H_QTY/ CTN]]="","",LEFT(db[[#This Row],[H_QTY/ CTN]],db[[#This Row],[H_1]]-1))</f>
        <v>9 BOX</v>
      </c>
      <c r="V462" s="113" t="str">
        <f>IF(NOT(db[[#This Row],[H_1]]=db[[#This Row],[H_2]]),MID(db[[#This Row],[H_QTY/ CTN]],db[[#This Row],[H_1]]+1,db[[#This Row],[H_2]]-db[[#This Row],[H_1]]-1),"")</f>
        <v>12 LSN</v>
      </c>
      <c r="W462" s="40" t="str">
        <f>IF(db[[#This Row],[QTY/ CTN B]]="","",LEFT(db[[#This Row],[QTY/ CTN B]],SEARCH(" ",db[[#This Row],[QTY/ CTN B]],1)-1))</f>
        <v>9</v>
      </c>
      <c r="X462" s="40" t="str">
        <f>IF(db[[#This Row],[QTY/ CTN B]]="","",RIGHT(db[[#This Row],[QTY/ CTN B]],LEN(db[[#This Row],[QTY/ CTN B]])-SEARCH(" ",db[[#This Row],[QTY/ CTN B]],1)))</f>
        <v>BOX</v>
      </c>
      <c r="Y462" s="40" t="str">
        <f>IF(db[[#This Row],[QTY/ CTN TG]]="",IF(db[[#This Row],[STN TG]]="","",12),LEFT(db[[#This Row],[QTY/ CTN TG]],SEARCH(" ",db[[#This Row],[QTY/ CTN TG]],1)-1))</f>
        <v>12</v>
      </c>
      <c r="Z4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62" s="40">
        <f>IF(db[[#This Row],[STN K]]="","",IF(db[[#This Row],[STN TG]]="LSN",12,""))</f>
        <v>12</v>
      </c>
      <c r="AB462" s="40" t="str">
        <f>IF(db[[#This Row],[STN TG]]="LSN","PCS","")</f>
        <v>PCS</v>
      </c>
      <c r="AC462" s="40">
        <f>db[[#This Row],[QTY B]]*IF(db[[#This Row],[QTY TG]]="",1,db[[#This Row],[QTY TG]])*IF(db[[#This Row],[QTY K]]="",1,db[[#This Row],[QTY K]])</f>
        <v>1296</v>
      </c>
      <c r="AD462" s="40" t="str">
        <f>IF(db[[#This Row],[STN K]]="",IF(db[[#This Row],[STN TG]]="",db[[#This Row],[STN B]],db[[#This Row],[STN TG]]),db[[#This Row],[STN K]])</f>
        <v>PCS</v>
      </c>
      <c r="AE462" s="40"/>
    </row>
    <row r="463" spans="1:31" ht="16.5" customHeight="1" x14ac:dyDescent="0.25">
      <c r="A463" s="40">
        <f t="shared" si="7"/>
        <v>462</v>
      </c>
      <c r="B463" s="110" t="str">
        <f>LOWER(SUBSTITUTE(SUBSTITUTE(SUBSTITUTE(SUBSTITUTE(SUBSTITUTE(SUBSTITUTE(SUBSTITUTE(SUBSTITUTE(db[[#This Row],[NB BM]]," ",),".",""),"-",""),"(",""),")",""),"/",""),"""",""),"+",""))</f>
        <v>kuassetjkbr6no11</v>
      </c>
      <c r="C463" s="110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D463" s="110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E463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kuassetjkbr6no119box12lsnartomoro</v>
      </c>
      <c r="F463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brushbr6no11jk9box12lsn</v>
      </c>
      <c r="G463" s="110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brushbr6no11jkartomoro</v>
      </c>
      <c r="H463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brushbr6no11jk9box12lsnartomoro</v>
      </c>
      <c r="I463" s="30" t="s">
        <v>4150</v>
      </c>
      <c r="J463" s="30" t="s">
        <v>4118</v>
      </c>
      <c r="K463" s="14" t="s">
        <v>4129</v>
      </c>
      <c r="L463" s="2" t="s">
        <v>1335</v>
      </c>
      <c r="M463" s="111" t="e">
        <f>IF(db[[#This Row],[NB NOTA_C]]="","",COUNTIF([2]!B_MSK[concat],db[[#This Row],[NB NOTA_C]]))</f>
        <v>#REF!</v>
      </c>
      <c r="N463" s="112" t="s">
        <v>1346</v>
      </c>
      <c r="O463" s="5" t="s">
        <v>4242</v>
      </c>
      <c r="P463" s="30" t="s">
        <v>2434</v>
      </c>
      <c r="Q463" s="110"/>
      <c r="R463" s="110" t="str">
        <f>IF(db[[#This Row],[QTY/ CTN]]="","",SUBSTITUTE(SUBSTITUTE(SUBSTITUTE(db[[#This Row],[QTY/ CTN]]," ","_",2),"(",""),")","")&amp;"_")</f>
        <v>9 BOX_12 LSN_</v>
      </c>
      <c r="S463" s="110">
        <f>IF(db[[#This Row],[H_QTY/ CTN]]="","",SEARCH("_",db[[#This Row],[H_QTY/ CTN]]))</f>
        <v>6</v>
      </c>
      <c r="T463" s="110">
        <f>IF(db[[#This Row],[H_QTY/ CTN]]="","",LEN(db[[#This Row],[H_QTY/ CTN]]))</f>
        <v>13</v>
      </c>
      <c r="U463" s="113" t="str">
        <f>IF(db[[#This Row],[H_QTY/ CTN]]="","",LEFT(db[[#This Row],[H_QTY/ CTN]],db[[#This Row],[H_1]]-1))</f>
        <v>9 BOX</v>
      </c>
      <c r="V463" s="113" t="str">
        <f>IF(NOT(db[[#This Row],[H_1]]=db[[#This Row],[H_2]]),MID(db[[#This Row],[H_QTY/ CTN]],db[[#This Row],[H_1]]+1,db[[#This Row],[H_2]]-db[[#This Row],[H_1]]-1),"")</f>
        <v>12 LSN</v>
      </c>
      <c r="W463" s="40" t="str">
        <f>IF(db[[#This Row],[QTY/ CTN B]]="","",LEFT(db[[#This Row],[QTY/ CTN B]],SEARCH(" ",db[[#This Row],[QTY/ CTN B]],1)-1))</f>
        <v>9</v>
      </c>
      <c r="X463" s="40" t="str">
        <f>IF(db[[#This Row],[QTY/ CTN B]]="","",RIGHT(db[[#This Row],[QTY/ CTN B]],LEN(db[[#This Row],[QTY/ CTN B]])-SEARCH(" ",db[[#This Row],[QTY/ CTN B]],1)))</f>
        <v>BOX</v>
      </c>
      <c r="Y463" s="40" t="str">
        <f>IF(db[[#This Row],[QTY/ CTN TG]]="",IF(db[[#This Row],[STN TG]]="","",12),LEFT(db[[#This Row],[QTY/ CTN TG]],SEARCH(" ",db[[#This Row],[QTY/ CTN TG]],1)-1))</f>
        <v>12</v>
      </c>
      <c r="Z4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63" s="40">
        <f>IF(db[[#This Row],[STN K]]="","",IF(db[[#This Row],[STN TG]]="LSN",12,""))</f>
        <v>12</v>
      </c>
      <c r="AB463" s="40" t="str">
        <f>IF(db[[#This Row],[STN TG]]="LSN","PCS","")</f>
        <v>PCS</v>
      </c>
      <c r="AC463" s="40">
        <f>db[[#This Row],[QTY B]]*IF(db[[#This Row],[QTY TG]]="",1,db[[#This Row],[QTY TG]])*IF(db[[#This Row],[QTY K]]="",1,db[[#This Row],[QTY K]])</f>
        <v>1296</v>
      </c>
      <c r="AD463" s="40" t="str">
        <f>IF(db[[#This Row],[STN K]]="",IF(db[[#This Row],[STN TG]]="",db[[#This Row],[STN B]],db[[#This Row],[STN TG]]),db[[#This Row],[STN K]])</f>
        <v>PCS</v>
      </c>
      <c r="AE463" s="40"/>
    </row>
    <row r="464" spans="1:31" ht="16.5" customHeight="1" x14ac:dyDescent="0.25">
      <c r="A464" s="40">
        <f t="shared" si="7"/>
        <v>463</v>
      </c>
      <c r="B464" s="110" t="str">
        <f>LOWER(SUBSTITUTE(SUBSTITUTE(SUBSTITUTE(SUBSTITUTE(SUBSTITUTE(SUBSTITUTE(SUBSTITUTE(SUBSTITUTE(db[[#This Row],[NB BM]]," ",),".",""),"-",""),"(",""),")",""),"/",""),"""",""),"+",""))</f>
        <v>kuassetjkbr6no12</v>
      </c>
      <c r="C464" s="110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D464" s="110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E464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kuassetjkbr6no129box12lsnartomoro</v>
      </c>
      <c r="F464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brushbr6no12jk9box12lsn</v>
      </c>
      <c r="G464" s="110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brushbr6no12jkartomoro</v>
      </c>
      <c r="H464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brushbr6no12jk9box12lsnartomoro</v>
      </c>
      <c r="I464" s="30" t="s">
        <v>4149</v>
      </c>
      <c r="J464" s="30" t="s">
        <v>4119</v>
      </c>
      <c r="K464" s="14" t="s">
        <v>4130</v>
      </c>
      <c r="L464" s="2" t="s">
        <v>1335</v>
      </c>
      <c r="M464" s="111" t="e">
        <f>IF(db[[#This Row],[NB NOTA_C]]="","",COUNTIF([2]!B_MSK[concat],db[[#This Row],[NB NOTA_C]]))</f>
        <v>#REF!</v>
      </c>
      <c r="N464" s="112" t="s">
        <v>1346</v>
      </c>
      <c r="O464" s="5" t="s">
        <v>4242</v>
      </c>
      <c r="P464" s="30" t="s">
        <v>2434</v>
      </c>
      <c r="Q464" s="110"/>
      <c r="R464" s="110" t="str">
        <f>IF(db[[#This Row],[QTY/ CTN]]="","",SUBSTITUTE(SUBSTITUTE(SUBSTITUTE(db[[#This Row],[QTY/ CTN]]," ","_",2),"(",""),")","")&amp;"_")</f>
        <v>9 BOX_12 LSN_</v>
      </c>
      <c r="S464" s="110">
        <f>IF(db[[#This Row],[H_QTY/ CTN]]="","",SEARCH("_",db[[#This Row],[H_QTY/ CTN]]))</f>
        <v>6</v>
      </c>
      <c r="T464" s="110">
        <f>IF(db[[#This Row],[H_QTY/ CTN]]="","",LEN(db[[#This Row],[H_QTY/ CTN]]))</f>
        <v>13</v>
      </c>
      <c r="U464" s="113" t="str">
        <f>IF(db[[#This Row],[H_QTY/ CTN]]="","",LEFT(db[[#This Row],[H_QTY/ CTN]],db[[#This Row],[H_1]]-1))</f>
        <v>9 BOX</v>
      </c>
      <c r="V464" s="113" t="str">
        <f>IF(NOT(db[[#This Row],[H_1]]=db[[#This Row],[H_2]]),MID(db[[#This Row],[H_QTY/ CTN]],db[[#This Row],[H_1]]+1,db[[#This Row],[H_2]]-db[[#This Row],[H_1]]-1),"")</f>
        <v>12 LSN</v>
      </c>
      <c r="W464" s="40" t="str">
        <f>IF(db[[#This Row],[QTY/ CTN B]]="","",LEFT(db[[#This Row],[QTY/ CTN B]],SEARCH(" ",db[[#This Row],[QTY/ CTN B]],1)-1))</f>
        <v>9</v>
      </c>
      <c r="X464" s="40" t="str">
        <f>IF(db[[#This Row],[QTY/ CTN B]]="","",RIGHT(db[[#This Row],[QTY/ CTN B]],LEN(db[[#This Row],[QTY/ CTN B]])-SEARCH(" ",db[[#This Row],[QTY/ CTN B]],1)))</f>
        <v>BOX</v>
      </c>
      <c r="Y464" s="40" t="str">
        <f>IF(db[[#This Row],[QTY/ CTN TG]]="",IF(db[[#This Row],[STN TG]]="","",12),LEFT(db[[#This Row],[QTY/ CTN TG]],SEARCH(" ",db[[#This Row],[QTY/ CTN TG]],1)-1))</f>
        <v>12</v>
      </c>
      <c r="Z4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64" s="40">
        <f>IF(db[[#This Row],[STN K]]="","",IF(db[[#This Row],[STN TG]]="LSN",12,""))</f>
        <v>12</v>
      </c>
      <c r="AB464" s="40" t="str">
        <f>IF(db[[#This Row],[STN TG]]="LSN","PCS","")</f>
        <v>PCS</v>
      </c>
      <c r="AC464" s="40">
        <f>db[[#This Row],[QTY B]]*IF(db[[#This Row],[QTY TG]]="",1,db[[#This Row],[QTY TG]])*IF(db[[#This Row],[QTY K]]="",1,db[[#This Row],[QTY K]])</f>
        <v>1296</v>
      </c>
      <c r="AD464" s="40" t="str">
        <f>IF(db[[#This Row],[STN K]]="",IF(db[[#This Row],[STN TG]]="",db[[#This Row],[STN B]],db[[#This Row],[STN TG]]),db[[#This Row],[STN K]])</f>
        <v>PCS</v>
      </c>
      <c r="AE464" s="40"/>
    </row>
    <row r="465" spans="1:31" ht="16.5" customHeight="1" x14ac:dyDescent="0.25">
      <c r="A465" s="40">
        <f t="shared" si="7"/>
        <v>464</v>
      </c>
      <c r="B465" s="110" t="str">
        <f>LOWER(SUBSTITUTE(SUBSTITUTE(SUBSTITUTE(SUBSTITUTE(SUBSTITUTE(SUBSTITUTE(SUBSTITUTE(SUBSTITUTE(db[[#This Row],[NB BM]]," ",),".",""),"-",""),"(",""),")",""),"/",""),"""",""),"+",""))</f>
        <v>kuassetjkbr6no2</v>
      </c>
      <c r="C465" s="110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D465" s="110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E465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kuassetjkbr6no220box12lsnartomoro</v>
      </c>
      <c r="F465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brushbr6no2jk20box12lsn</v>
      </c>
      <c r="G465" s="110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brushbr6no2jkartomoro</v>
      </c>
      <c r="H465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brushbr6no2jk20box12lsnartomoro</v>
      </c>
      <c r="I465" s="30" t="s">
        <v>4151</v>
      </c>
      <c r="J465" s="30" t="s">
        <v>4111</v>
      </c>
      <c r="K465" s="14" t="s">
        <v>4131</v>
      </c>
      <c r="L465" s="2" t="s">
        <v>1335</v>
      </c>
      <c r="M465" s="111" t="e">
        <f>IF(db[[#This Row],[NB NOTA_C]]="","",COUNTIF([2]!B_MSK[concat],db[[#This Row],[NB NOTA_C]]))</f>
        <v>#REF!</v>
      </c>
      <c r="N465" s="112" t="s">
        <v>1346</v>
      </c>
      <c r="O465" s="110" t="s">
        <v>4241</v>
      </c>
      <c r="P465" s="30" t="s">
        <v>2434</v>
      </c>
      <c r="Q465" s="110"/>
      <c r="R465" s="110" t="str">
        <f>IF(db[[#This Row],[QTY/ CTN]]="","",SUBSTITUTE(SUBSTITUTE(SUBSTITUTE(db[[#This Row],[QTY/ CTN]]," ","_",2),"(",""),")","")&amp;"_")</f>
        <v>20 BOX_12 LSN_</v>
      </c>
      <c r="S465" s="110">
        <f>IF(db[[#This Row],[H_QTY/ CTN]]="","",SEARCH("_",db[[#This Row],[H_QTY/ CTN]]))</f>
        <v>7</v>
      </c>
      <c r="T465" s="110">
        <f>IF(db[[#This Row],[H_QTY/ CTN]]="","",LEN(db[[#This Row],[H_QTY/ CTN]]))</f>
        <v>14</v>
      </c>
      <c r="U465" s="113" t="str">
        <f>IF(db[[#This Row],[H_QTY/ CTN]]="","",LEFT(db[[#This Row],[H_QTY/ CTN]],db[[#This Row],[H_1]]-1))</f>
        <v>20 BOX</v>
      </c>
      <c r="V465" s="113" t="str">
        <f>IF(NOT(db[[#This Row],[H_1]]=db[[#This Row],[H_2]]),MID(db[[#This Row],[H_QTY/ CTN]],db[[#This Row],[H_1]]+1,db[[#This Row],[H_2]]-db[[#This Row],[H_1]]-1),"")</f>
        <v>12 LSN</v>
      </c>
      <c r="W465" s="40" t="str">
        <f>IF(db[[#This Row],[QTY/ CTN B]]="","",LEFT(db[[#This Row],[QTY/ CTN B]],SEARCH(" ",db[[#This Row],[QTY/ CTN B]],1)-1))</f>
        <v>20</v>
      </c>
      <c r="X465" s="40" t="str">
        <f>IF(db[[#This Row],[QTY/ CTN B]]="","",RIGHT(db[[#This Row],[QTY/ CTN B]],LEN(db[[#This Row],[QTY/ CTN B]])-SEARCH(" ",db[[#This Row],[QTY/ CTN B]],1)))</f>
        <v>BOX</v>
      </c>
      <c r="Y465" s="40" t="str">
        <f>IF(db[[#This Row],[QTY/ CTN TG]]="",IF(db[[#This Row],[STN TG]]="","",12),LEFT(db[[#This Row],[QTY/ CTN TG]],SEARCH(" ",db[[#This Row],[QTY/ CTN TG]],1)-1))</f>
        <v>12</v>
      </c>
      <c r="Z4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65" s="40">
        <f>IF(db[[#This Row],[STN K]]="","",IF(db[[#This Row],[STN TG]]="LSN",12,""))</f>
        <v>12</v>
      </c>
      <c r="AB465" s="40" t="str">
        <f>IF(db[[#This Row],[STN TG]]="LSN","PCS","")</f>
        <v>PCS</v>
      </c>
      <c r="AC465" s="40">
        <f>db[[#This Row],[QTY B]]*IF(db[[#This Row],[QTY TG]]="",1,db[[#This Row],[QTY TG]])*IF(db[[#This Row],[QTY K]]="",1,db[[#This Row],[QTY K]])</f>
        <v>2880</v>
      </c>
      <c r="AD465" s="40" t="str">
        <f>IF(db[[#This Row],[STN K]]="",IF(db[[#This Row],[STN TG]]="",db[[#This Row],[STN B]],db[[#This Row],[STN TG]]),db[[#This Row],[STN K]])</f>
        <v>PCS</v>
      </c>
      <c r="AE465" s="40"/>
    </row>
    <row r="466" spans="1:31" ht="16.5" customHeight="1" x14ac:dyDescent="0.25">
      <c r="A466" s="40">
        <f t="shared" si="7"/>
        <v>465</v>
      </c>
      <c r="B466" s="110" t="str">
        <f>LOWER(SUBSTITUTE(SUBSTITUTE(SUBSTITUTE(SUBSTITUTE(SUBSTITUTE(SUBSTITUTE(SUBSTITUTE(SUBSTITUTE(db[[#This Row],[NB BM]]," ",),".",""),"-",""),"(",""),")",""),"/",""),"""",""),"+",""))</f>
        <v>kuassetjkbr6no3</v>
      </c>
      <c r="C466" s="110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D466" s="110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E466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kuassetjkbr6no320box12lsnartomoro</v>
      </c>
      <c r="F466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brushbr6no3jk20box12lsn</v>
      </c>
      <c r="G466" s="110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brushbr6no3jkartomoro</v>
      </c>
      <c r="H466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brushbr6no3jk20box12lsnartomoro</v>
      </c>
      <c r="I466" s="30" t="s">
        <v>4152</v>
      </c>
      <c r="J466" s="30" t="s">
        <v>4112</v>
      </c>
      <c r="K466" s="74" t="s">
        <v>4123</v>
      </c>
      <c r="L466" s="2" t="s">
        <v>1335</v>
      </c>
      <c r="M466" s="111" t="e">
        <f>IF(db[[#This Row],[NB NOTA_C]]="","",COUNTIF([2]!B_MSK[concat],db[[#This Row],[NB NOTA_C]]))</f>
        <v>#REF!</v>
      </c>
      <c r="N466" s="112" t="s">
        <v>1346</v>
      </c>
      <c r="O466" s="110" t="s">
        <v>4241</v>
      </c>
      <c r="P466" s="30" t="s">
        <v>2434</v>
      </c>
      <c r="Q466" s="110"/>
      <c r="R466" s="110" t="str">
        <f>IF(db[[#This Row],[QTY/ CTN]]="","",SUBSTITUTE(SUBSTITUTE(SUBSTITUTE(db[[#This Row],[QTY/ CTN]]," ","_",2),"(",""),")","")&amp;"_")</f>
        <v>20 BOX_12 LSN_</v>
      </c>
      <c r="S466" s="110">
        <f>IF(db[[#This Row],[H_QTY/ CTN]]="","",SEARCH("_",db[[#This Row],[H_QTY/ CTN]]))</f>
        <v>7</v>
      </c>
      <c r="T466" s="110">
        <f>IF(db[[#This Row],[H_QTY/ CTN]]="","",LEN(db[[#This Row],[H_QTY/ CTN]]))</f>
        <v>14</v>
      </c>
      <c r="U466" s="113" t="str">
        <f>IF(db[[#This Row],[H_QTY/ CTN]]="","",LEFT(db[[#This Row],[H_QTY/ CTN]],db[[#This Row],[H_1]]-1))</f>
        <v>20 BOX</v>
      </c>
      <c r="V466" s="113" t="str">
        <f>IF(NOT(db[[#This Row],[H_1]]=db[[#This Row],[H_2]]),MID(db[[#This Row],[H_QTY/ CTN]],db[[#This Row],[H_1]]+1,db[[#This Row],[H_2]]-db[[#This Row],[H_1]]-1),"")</f>
        <v>12 LSN</v>
      </c>
      <c r="W466" s="40" t="str">
        <f>IF(db[[#This Row],[QTY/ CTN B]]="","",LEFT(db[[#This Row],[QTY/ CTN B]],SEARCH(" ",db[[#This Row],[QTY/ CTN B]],1)-1))</f>
        <v>20</v>
      </c>
      <c r="X466" s="40" t="str">
        <f>IF(db[[#This Row],[QTY/ CTN B]]="","",RIGHT(db[[#This Row],[QTY/ CTN B]],LEN(db[[#This Row],[QTY/ CTN B]])-SEARCH(" ",db[[#This Row],[QTY/ CTN B]],1)))</f>
        <v>BOX</v>
      </c>
      <c r="Y466" s="40" t="str">
        <f>IF(db[[#This Row],[QTY/ CTN TG]]="",IF(db[[#This Row],[STN TG]]="","",12),LEFT(db[[#This Row],[QTY/ CTN TG]],SEARCH(" ",db[[#This Row],[QTY/ CTN TG]],1)-1))</f>
        <v>12</v>
      </c>
      <c r="Z4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66" s="40">
        <f>IF(db[[#This Row],[STN K]]="","",IF(db[[#This Row],[STN TG]]="LSN",12,""))</f>
        <v>12</v>
      </c>
      <c r="AB466" s="40" t="str">
        <f>IF(db[[#This Row],[STN TG]]="LSN","PCS","")</f>
        <v>PCS</v>
      </c>
      <c r="AC466" s="40">
        <f>db[[#This Row],[QTY B]]*IF(db[[#This Row],[QTY TG]]="",1,db[[#This Row],[QTY TG]])*IF(db[[#This Row],[QTY K]]="",1,db[[#This Row],[QTY K]])</f>
        <v>2880</v>
      </c>
      <c r="AD466" s="40" t="str">
        <f>IF(db[[#This Row],[STN K]]="",IF(db[[#This Row],[STN TG]]="",db[[#This Row],[STN B]],db[[#This Row],[STN TG]]),db[[#This Row],[STN K]])</f>
        <v>PCS</v>
      </c>
      <c r="AE466" s="40"/>
    </row>
    <row r="467" spans="1:31" ht="16.5" customHeight="1" x14ac:dyDescent="0.25">
      <c r="A467" s="40">
        <f t="shared" si="7"/>
        <v>466</v>
      </c>
      <c r="B467" s="110" t="str">
        <f>LOWER(SUBSTITUTE(SUBSTITUTE(SUBSTITUTE(SUBSTITUTE(SUBSTITUTE(SUBSTITUTE(SUBSTITUTE(SUBSTITUTE(db[[#This Row],[NB BM]]," ",),".",""),"-",""),"(",""),")",""),"/",""),"""",""),"+",""))</f>
        <v>kuassetjkbr6no4</v>
      </c>
      <c r="C467" s="110" t="str">
        <f>LOWER(SUBSTITUTE(SUBSTITUTE(SUBSTITUTE(SUBSTITUTE(SUBSTITUTE(SUBSTITUTE(SUBSTITUTE(SUBSTITUTE(SUBSTITUTE(db[[#This Row],[NB NOTA]]," ",),".",""),"-",""),"(",""),")",""),",",""),"/",""),"""",""),"+",""))</f>
        <v>brushbr6no4jk</v>
      </c>
      <c r="D467" s="110" t="str">
        <f>LOWER(SUBSTITUTE(SUBSTITUTE(SUBSTITUTE(SUBSTITUTE(SUBSTITUTE(SUBSTITUTE(SUBSTITUTE(SUBSTITUTE(SUBSTITUTE(db[[#This Row],[NB PAJAK]]," ",""),"-",""),"(",""),")",""),".",""),",",""),"/",""),"""",""),"+",""))</f>
        <v>kuassetjoykobr6no4</v>
      </c>
      <c r="E467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kuassetjkbr6no420box12lsnartomoro</v>
      </c>
      <c r="F467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brushbr6no4jk20box12lsn</v>
      </c>
      <c r="G467" s="110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brushbr6no4jkartomoro</v>
      </c>
      <c r="H467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brushbr6no4jk20box12lsnartomoro</v>
      </c>
      <c r="I467" s="2" t="s">
        <v>5265</v>
      </c>
      <c r="J467" s="2" t="s">
        <v>5264</v>
      </c>
      <c r="K467" s="14" t="s">
        <v>5263</v>
      </c>
      <c r="L467" s="2" t="s">
        <v>1335</v>
      </c>
      <c r="M467" s="111" t="e">
        <f>IF(db[[#This Row],[NB NOTA_C]]="","",COUNTIF([2]!B_MSK[concat],db[[#This Row],[NB NOTA_C]]))</f>
        <v>#REF!</v>
      </c>
      <c r="N467" s="112" t="s">
        <v>1346</v>
      </c>
      <c r="O467" s="110" t="s">
        <v>4241</v>
      </c>
      <c r="P467" s="30" t="s">
        <v>2434</v>
      </c>
      <c r="Q467" s="110"/>
      <c r="R467" s="110" t="str">
        <f>IF(db[[#This Row],[QTY/ CTN]]="","",SUBSTITUTE(SUBSTITUTE(SUBSTITUTE(db[[#This Row],[QTY/ CTN]]," ","_",2),"(",""),")","")&amp;"_")</f>
        <v>20 BOX_12 LSN_</v>
      </c>
      <c r="S467" s="110">
        <f>IF(db[[#This Row],[H_QTY/ CTN]]="","",SEARCH("_",db[[#This Row],[H_QTY/ CTN]]))</f>
        <v>7</v>
      </c>
      <c r="T467" s="110">
        <f>IF(db[[#This Row],[H_QTY/ CTN]]="","",LEN(db[[#This Row],[H_QTY/ CTN]]))</f>
        <v>14</v>
      </c>
      <c r="U467" s="113" t="str">
        <f>IF(db[[#This Row],[H_QTY/ CTN]]="","",LEFT(db[[#This Row],[H_QTY/ CTN]],db[[#This Row],[H_1]]-1))</f>
        <v>20 BOX</v>
      </c>
      <c r="V467" s="113" t="str">
        <f>IF(NOT(db[[#This Row],[H_1]]=db[[#This Row],[H_2]]),MID(db[[#This Row],[H_QTY/ CTN]],db[[#This Row],[H_1]]+1,db[[#This Row],[H_2]]-db[[#This Row],[H_1]]-1),"")</f>
        <v>12 LSN</v>
      </c>
      <c r="W467" s="40" t="str">
        <f>IF(db[[#This Row],[QTY/ CTN B]]="","",LEFT(db[[#This Row],[QTY/ CTN B]],SEARCH(" ",db[[#This Row],[QTY/ CTN B]],1)-1))</f>
        <v>20</v>
      </c>
      <c r="X467" s="40" t="str">
        <f>IF(db[[#This Row],[QTY/ CTN B]]="","",RIGHT(db[[#This Row],[QTY/ CTN B]],LEN(db[[#This Row],[QTY/ CTN B]])-SEARCH(" ",db[[#This Row],[QTY/ CTN B]],1)))</f>
        <v>BOX</v>
      </c>
      <c r="Y467" s="40" t="str">
        <f>IF(db[[#This Row],[QTY/ CTN TG]]="",IF(db[[#This Row],[STN TG]]="","",12),LEFT(db[[#This Row],[QTY/ CTN TG]],SEARCH(" ",db[[#This Row],[QTY/ CTN TG]],1)-1))</f>
        <v>12</v>
      </c>
      <c r="Z4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67" s="40">
        <f>IF(db[[#This Row],[STN K]]="","",IF(db[[#This Row],[STN TG]]="LSN",12,""))</f>
        <v>12</v>
      </c>
      <c r="AB467" s="40" t="str">
        <f>IF(db[[#This Row],[STN TG]]="LSN","PCS","")</f>
        <v>PCS</v>
      </c>
      <c r="AC467" s="40">
        <f>db[[#This Row],[QTY B]]*IF(db[[#This Row],[QTY TG]]="",1,db[[#This Row],[QTY TG]])*IF(db[[#This Row],[QTY K]]="",1,db[[#This Row],[QTY K]])</f>
        <v>2880</v>
      </c>
      <c r="AD467" s="40" t="str">
        <f>IF(db[[#This Row],[STN K]]="",IF(db[[#This Row],[STN TG]]="",db[[#This Row],[STN B]],db[[#This Row],[STN TG]]),db[[#This Row],[STN K]])</f>
        <v>PCS</v>
      </c>
      <c r="AE467" s="40"/>
    </row>
    <row r="468" spans="1:31" ht="16.5" customHeight="1" x14ac:dyDescent="0.25">
      <c r="A468" s="40">
        <f t="shared" si="7"/>
        <v>467</v>
      </c>
      <c r="B468" s="110" t="str">
        <f>LOWER(SUBSTITUTE(SUBSTITUTE(SUBSTITUTE(SUBSTITUTE(SUBSTITUTE(SUBSTITUTE(SUBSTITUTE(SUBSTITUTE(db[[#This Row],[NB BM]]," ",),".",""),"-",""),"(",""),")",""),"/",""),"""",""),"+",""))</f>
        <v>kuassetjkbr6no5</v>
      </c>
      <c r="C468" s="110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D468" s="110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E468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kuassetjkbr6no520box12lsnartomoro</v>
      </c>
      <c r="F468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brushbr6no5jk20box12lsn</v>
      </c>
      <c r="G468" s="110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brushbr6no5jkartomoro</v>
      </c>
      <c r="H468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brushbr6no5jk20box12lsnartomoro</v>
      </c>
      <c r="I468" s="30" t="s">
        <v>4153</v>
      </c>
      <c r="J468" s="30" t="s">
        <v>4113</v>
      </c>
      <c r="K468" s="59" t="s">
        <v>4124</v>
      </c>
      <c r="L468" s="2" t="s">
        <v>1335</v>
      </c>
      <c r="M468" s="111" t="e">
        <f>IF(db[[#This Row],[NB NOTA_C]]="","",COUNTIF([2]!B_MSK[concat],db[[#This Row],[NB NOTA_C]]))</f>
        <v>#REF!</v>
      </c>
      <c r="N468" s="112" t="s">
        <v>1346</v>
      </c>
      <c r="O468" s="110" t="s">
        <v>4241</v>
      </c>
      <c r="P468" s="30" t="s">
        <v>2434</v>
      </c>
      <c r="Q468" s="110"/>
      <c r="R468" s="110" t="str">
        <f>IF(db[[#This Row],[QTY/ CTN]]="","",SUBSTITUTE(SUBSTITUTE(SUBSTITUTE(db[[#This Row],[QTY/ CTN]]," ","_",2),"(",""),")","")&amp;"_")</f>
        <v>20 BOX_12 LSN_</v>
      </c>
      <c r="S468" s="110">
        <f>IF(db[[#This Row],[H_QTY/ CTN]]="","",SEARCH("_",db[[#This Row],[H_QTY/ CTN]]))</f>
        <v>7</v>
      </c>
      <c r="T468" s="110">
        <f>IF(db[[#This Row],[H_QTY/ CTN]]="","",LEN(db[[#This Row],[H_QTY/ CTN]]))</f>
        <v>14</v>
      </c>
      <c r="U468" s="113" t="str">
        <f>IF(db[[#This Row],[H_QTY/ CTN]]="","",LEFT(db[[#This Row],[H_QTY/ CTN]],db[[#This Row],[H_1]]-1))</f>
        <v>20 BOX</v>
      </c>
      <c r="V468" s="113" t="str">
        <f>IF(NOT(db[[#This Row],[H_1]]=db[[#This Row],[H_2]]),MID(db[[#This Row],[H_QTY/ CTN]],db[[#This Row],[H_1]]+1,db[[#This Row],[H_2]]-db[[#This Row],[H_1]]-1),"")</f>
        <v>12 LSN</v>
      </c>
      <c r="W468" s="40" t="str">
        <f>IF(db[[#This Row],[QTY/ CTN B]]="","",LEFT(db[[#This Row],[QTY/ CTN B]],SEARCH(" ",db[[#This Row],[QTY/ CTN B]],1)-1))</f>
        <v>20</v>
      </c>
      <c r="X468" s="40" t="str">
        <f>IF(db[[#This Row],[QTY/ CTN B]]="","",RIGHT(db[[#This Row],[QTY/ CTN B]],LEN(db[[#This Row],[QTY/ CTN B]])-SEARCH(" ",db[[#This Row],[QTY/ CTN B]],1)))</f>
        <v>BOX</v>
      </c>
      <c r="Y468" s="40" t="str">
        <f>IF(db[[#This Row],[QTY/ CTN TG]]="",IF(db[[#This Row],[STN TG]]="","",12),LEFT(db[[#This Row],[QTY/ CTN TG]],SEARCH(" ",db[[#This Row],[QTY/ CTN TG]],1)-1))</f>
        <v>12</v>
      </c>
      <c r="Z4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68" s="40">
        <f>IF(db[[#This Row],[STN K]]="","",IF(db[[#This Row],[STN TG]]="LSN",12,""))</f>
        <v>12</v>
      </c>
      <c r="AB468" s="40" t="str">
        <f>IF(db[[#This Row],[STN TG]]="LSN","PCS","")</f>
        <v>PCS</v>
      </c>
      <c r="AC468" s="40">
        <f>db[[#This Row],[QTY B]]*IF(db[[#This Row],[QTY TG]]="",1,db[[#This Row],[QTY TG]])*IF(db[[#This Row],[QTY K]]="",1,db[[#This Row],[QTY K]])</f>
        <v>2880</v>
      </c>
      <c r="AD468" s="40" t="str">
        <f>IF(db[[#This Row],[STN K]]="",IF(db[[#This Row],[STN TG]]="",db[[#This Row],[STN B]],db[[#This Row],[STN TG]]),db[[#This Row],[STN K]])</f>
        <v>PCS</v>
      </c>
      <c r="AE468" s="40"/>
    </row>
    <row r="469" spans="1:31" ht="16.5" customHeight="1" x14ac:dyDescent="0.25">
      <c r="A469" s="40">
        <f t="shared" si="7"/>
        <v>468</v>
      </c>
      <c r="B469" s="110" t="str">
        <f>LOWER(SUBSTITUTE(SUBSTITUTE(SUBSTITUTE(SUBSTITUTE(SUBSTITUTE(SUBSTITUTE(SUBSTITUTE(SUBSTITUTE(db[[#This Row],[NB BM]]," ",),".",""),"-",""),"(",""),")",""),"/",""),"""",""),"+",""))</f>
        <v>kuassetjkbr6no7</v>
      </c>
      <c r="C469" s="110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D469" s="110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E469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kuassetjkbr6no720box12lsnartomoro</v>
      </c>
      <c r="F469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brushbr6no7jk20box12lsn</v>
      </c>
      <c r="G469" s="110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brushbr6no7jkartomoro</v>
      </c>
      <c r="H469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brushbr6no7jk20box12lsnartomoro</v>
      </c>
      <c r="I469" s="30" t="s">
        <v>4154</v>
      </c>
      <c r="J469" s="30" t="s">
        <v>4114</v>
      </c>
      <c r="K469" s="23" t="s">
        <v>4125</v>
      </c>
      <c r="L469" s="2" t="s">
        <v>1335</v>
      </c>
      <c r="M469" s="111" t="e">
        <f>IF(db[[#This Row],[NB NOTA_C]]="","",COUNTIF([2]!B_MSK[concat],db[[#This Row],[NB NOTA_C]]))</f>
        <v>#REF!</v>
      </c>
      <c r="N469" s="112" t="s">
        <v>1346</v>
      </c>
      <c r="O469" s="110" t="s">
        <v>4241</v>
      </c>
      <c r="P469" s="30" t="s">
        <v>2434</v>
      </c>
      <c r="Q469" s="110"/>
      <c r="R469" s="110" t="str">
        <f>IF(db[[#This Row],[QTY/ CTN]]="","",SUBSTITUTE(SUBSTITUTE(SUBSTITUTE(db[[#This Row],[QTY/ CTN]]," ","_",2),"(",""),")","")&amp;"_")</f>
        <v>20 BOX_12 LSN_</v>
      </c>
      <c r="S469" s="110">
        <f>IF(db[[#This Row],[H_QTY/ CTN]]="","",SEARCH("_",db[[#This Row],[H_QTY/ CTN]]))</f>
        <v>7</v>
      </c>
      <c r="T469" s="110">
        <f>IF(db[[#This Row],[H_QTY/ CTN]]="","",LEN(db[[#This Row],[H_QTY/ CTN]]))</f>
        <v>14</v>
      </c>
      <c r="U469" s="113" t="str">
        <f>IF(db[[#This Row],[H_QTY/ CTN]]="","",LEFT(db[[#This Row],[H_QTY/ CTN]],db[[#This Row],[H_1]]-1))</f>
        <v>20 BOX</v>
      </c>
      <c r="V469" s="113" t="str">
        <f>IF(NOT(db[[#This Row],[H_1]]=db[[#This Row],[H_2]]),MID(db[[#This Row],[H_QTY/ CTN]],db[[#This Row],[H_1]]+1,db[[#This Row],[H_2]]-db[[#This Row],[H_1]]-1),"")</f>
        <v>12 LSN</v>
      </c>
      <c r="W469" s="40" t="str">
        <f>IF(db[[#This Row],[QTY/ CTN B]]="","",LEFT(db[[#This Row],[QTY/ CTN B]],SEARCH(" ",db[[#This Row],[QTY/ CTN B]],1)-1))</f>
        <v>20</v>
      </c>
      <c r="X469" s="40" t="str">
        <f>IF(db[[#This Row],[QTY/ CTN B]]="","",RIGHT(db[[#This Row],[QTY/ CTN B]],LEN(db[[#This Row],[QTY/ CTN B]])-SEARCH(" ",db[[#This Row],[QTY/ CTN B]],1)))</f>
        <v>BOX</v>
      </c>
      <c r="Y469" s="40" t="str">
        <f>IF(db[[#This Row],[QTY/ CTN TG]]="",IF(db[[#This Row],[STN TG]]="","",12),LEFT(db[[#This Row],[QTY/ CTN TG]],SEARCH(" ",db[[#This Row],[QTY/ CTN TG]],1)-1))</f>
        <v>12</v>
      </c>
      <c r="Z4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69" s="40">
        <f>IF(db[[#This Row],[STN K]]="","",IF(db[[#This Row],[STN TG]]="LSN",12,""))</f>
        <v>12</v>
      </c>
      <c r="AB469" s="40" t="str">
        <f>IF(db[[#This Row],[STN TG]]="LSN","PCS","")</f>
        <v>PCS</v>
      </c>
      <c r="AC469" s="40">
        <f>db[[#This Row],[QTY B]]*IF(db[[#This Row],[QTY TG]]="",1,db[[#This Row],[QTY TG]])*IF(db[[#This Row],[QTY K]]="",1,db[[#This Row],[QTY K]])</f>
        <v>2880</v>
      </c>
      <c r="AD469" s="40" t="str">
        <f>IF(db[[#This Row],[STN K]]="",IF(db[[#This Row],[STN TG]]="",db[[#This Row],[STN B]],db[[#This Row],[STN TG]]),db[[#This Row],[STN K]])</f>
        <v>PCS</v>
      </c>
      <c r="AE469" s="40"/>
    </row>
    <row r="470" spans="1:31" ht="16.5" customHeight="1" x14ac:dyDescent="0.25">
      <c r="A470" s="40">
        <f t="shared" si="7"/>
        <v>469</v>
      </c>
      <c r="B470" s="110" t="str">
        <f>LOWER(SUBSTITUTE(SUBSTITUTE(SUBSTITUTE(SUBSTITUTE(SUBSTITUTE(SUBSTITUTE(SUBSTITUTE(SUBSTITUTE(db[[#This Row],[NB BM]]," ",),".",""),"-",""),"(",""),")",""),"/",""),"""",""),"+",""))</f>
        <v>kuassetjkbr6no8</v>
      </c>
      <c r="C470" s="110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D470" s="110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E470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kuassetjkbr6no820box12lsnartomoro</v>
      </c>
      <c r="F470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brushbr6no8jk20box12lsn</v>
      </c>
      <c r="G470" s="110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brushbr6no8jkartomoro</v>
      </c>
      <c r="H470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brushbr6no8jk20box12lsnartomoro</v>
      </c>
      <c r="I470" s="30" t="s">
        <v>4155</v>
      </c>
      <c r="J470" s="30" t="s">
        <v>4115</v>
      </c>
      <c r="K470" s="23" t="s">
        <v>4126</v>
      </c>
      <c r="L470" s="2" t="s">
        <v>1335</v>
      </c>
      <c r="M470" s="111" t="e">
        <f>IF(db[[#This Row],[NB NOTA_C]]="","",COUNTIF([2]!B_MSK[concat],db[[#This Row],[NB NOTA_C]]))</f>
        <v>#REF!</v>
      </c>
      <c r="N470" s="112" t="s">
        <v>1346</v>
      </c>
      <c r="O470" s="110" t="s">
        <v>4241</v>
      </c>
      <c r="P470" s="30" t="s">
        <v>2434</v>
      </c>
      <c r="Q470" s="110"/>
      <c r="R470" s="110" t="str">
        <f>IF(db[[#This Row],[QTY/ CTN]]="","",SUBSTITUTE(SUBSTITUTE(SUBSTITUTE(db[[#This Row],[QTY/ CTN]]," ","_",2),"(",""),")","")&amp;"_")</f>
        <v>20 BOX_12 LSN_</v>
      </c>
      <c r="S470" s="110">
        <f>IF(db[[#This Row],[H_QTY/ CTN]]="","",SEARCH("_",db[[#This Row],[H_QTY/ CTN]]))</f>
        <v>7</v>
      </c>
      <c r="T470" s="110">
        <f>IF(db[[#This Row],[H_QTY/ CTN]]="","",LEN(db[[#This Row],[H_QTY/ CTN]]))</f>
        <v>14</v>
      </c>
      <c r="U470" s="113" t="str">
        <f>IF(db[[#This Row],[H_QTY/ CTN]]="","",LEFT(db[[#This Row],[H_QTY/ CTN]],db[[#This Row],[H_1]]-1))</f>
        <v>20 BOX</v>
      </c>
      <c r="V470" s="113" t="str">
        <f>IF(NOT(db[[#This Row],[H_1]]=db[[#This Row],[H_2]]),MID(db[[#This Row],[H_QTY/ CTN]],db[[#This Row],[H_1]]+1,db[[#This Row],[H_2]]-db[[#This Row],[H_1]]-1),"")</f>
        <v>12 LSN</v>
      </c>
      <c r="W470" s="40" t="str">
        <f>IF(db[[#This Row],[QTY/ CTN B]]="","",LEFT(db[[#This Row],[QTY/ CTN B]],SEARCH(" ",db[[#This Row],[QTY/ CTN B]],1)-1))</f>
        <v>20</v>
      </c>
      <c r="X470" s="40" t="str">
        <f>IF(db[[#This Row],[QTY/ CTN B]]="","",RIGHT(db[[#This Row],[QTY/ CTN B]],LEN(db[[#This Row],[QTY/ CTN B]])-SEARCH(" ",db[[#This Row],[QTY/ CTN B]],1)))</f>
        <v>BOX</v>
      </c>
      <c r="Y470" s="40" t="str">
        <f>IF(db[[#This Row],[QTY/ CTN TG]]="",IF(db[[#This Row],[STN TG]]="","",12),LEFT(db[[#This Row],[QTY/ CTN TG]],SEARCH(" ",db[[#This Row],[QTY/ CTN TG]],1)-1))</f>
        <v>12</v>
      </c>
      <c r="Z4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70" s="40">
        <f>IF(db[[#This Row],[STN K]]="","",IF(db[[#This Row],[STN TG]]="LSN",12,""))</f>
        <v>12</v>
      </c>
      <c r="AB470" s="40" t="str">
        <f>IF(db[[#This Row],[STN TG]]="LSN","PCS","")</f>
        <v>PCS</v>
      </c>
      <c r="AC470" s="40">
        <f>db[[#This Row],[QTY B]]*IF(db[[#This Row],[QTY TG]]="",1,db[[#This Row],[QTY TG]])*IF(db[[#This Row],[QTY K]]="",1,db[[#This Row],[QTY K]])</f>
        <v>2880</v>
      </c>
      <c r="AD470" s="40" t="str">
        <f>IF(db[[#This Row],[STN K]]="",IF(db[[#This Row],[STN TG]]="",db[[#This Row],[STN B]],db[[#This Row],[STN TG]]),db[[#This Row],[STN K]])</f>
        <v>PCS</v>
      </c>
      <c r="AE470" s="40"/>
    </row>
    <row r="471" spans="1:31" ht="16.5" customHeight="1" x14ac:dyDescent="0.25">
      <c r="A471" s="40">
        <f t="shared" si="7"/>
        <v>470</v>
      </c>
      <c r="B471" s="110" t="str">
        <f>LOWER(SUBSTITUTE(SUBSTITUTE(SUBSTITUTE(SUBSTITUTE(SUBSTITUTE(SUBSTITUTE(SUBSTITUTE(SUBSTITUTE(db[[#This Row],[NB BM]]," ",),".",""),"-",""),"(",""),")",""),"/",""),"""",""),"+",""))</f>
        <v>kuassetjkbr6no9</v>
      </c>
      <c r="C471" s="110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D471" s="110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E471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kuassetjkbr6no99box12lsnartomoro</v>
      </c>
      <c r="F471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brushbr6no9jk9box12lsn</v>
      </c>
      <c r="G471" s="110" t="str">
        <f>db[[#This Row],[NB NOTA_C]]&amp;LOWER(SUBSTITUTE(SUBSTITUTE(SUBSTITUTE(SUBSTITUTE(SUBSTITUTE(SUBSTITUTE(SUBSTITUTE(SUBSTITUTE(SUBSTITUTE(db[[#This Row],[FAKTUR]]," ",),".",""),"-",""),"(",""),")",""),",",""),"/",""),"""",""),"+",""))</f>
        <v>brushbr6no9jkartomoro</v>
      </c>
      <c r="H471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brushbr6no9jk9box12lsnartomoro</v>
      </c>
      <c r="I471" s="30" t="s">
        <v>4156</v>
      </c>
      <c r="J471" s="30" t="s">
        <v>4116</v>
      </c>
      <c r="K471" s="14" t="s">
        <v>4127</v>
      </c>
      <c r="L471" s="2" t="s">
        <v>1335</v>
      </c>
      <c r="M471" s="111" t="e">
        <f>IF(db[[#This Row],[NB NOTA_C]]="","",COUNTIF([2]!B_MSK[concat],db[[#This Row],[NB NOTA_C]]))</f>
        <v>#REF!</v>
      </c>
      <c r="N471" s="112" t="s">
        <v>1346</v>
      </c>
      <c r="O471" s="110" t="s">
        <v>4242</v>
      </c>
      <c r="P471" s="30" t="s">
        <v>2434</v>
      </c>
      <c r="Q471" s="110"/>
      <c r="R471" s="110" t="str">
        <f>IF(db[[#This Row],[QTY/ CTN]]="","",SUBSTITUTE(SUBSTITUTE(SUBSTITUTE(db[[#This Row],[QTY/ CTN]]," ","_",2),"(",""),")","")&amp;"_")</f>
        <v>9 BOX_12 LSN_</v>
      </c>
      <c r="S471" s="110">
        <f>IF(db[[#This Row],[H_QTY/ CTN]]="","",SEARCH("_",db[[#This Row],[H_QTY/ CTN]]))</f>
        <v>6</v>
      </c>
      <c r="T471" s="110">
        <f>IF(db[[#This Row],[H_QTY/ CTN]]="","",LEN(db[[#This Row],[H_QTY/ CTN]]))</f>
        <v>13</v>
      </c>
      <c r="U471" s="113" t="str">
        <f>IF(db[[#This Row],[H_QTY/ CTN]]="","",LEFT(db[[#This Row],[H_QTY/ CTN]],db[[#This Row],[H_1]]-1))</f>
        <v>9 BOX</v>
      </c>
      <c r="V471" s="113" t="str">
        <f>IF(NOT(db[[#This Row],[H_1]]=db[[#This Row],[H_2]]),MID(db[[#This Row],[H_QTY/ CTN]],db[[#This Row],[H_1]]+1,db[[#This Row],[H_2]]-db[[#This Row],[H_1]]-1),"")</f>
        <v>12 LSN</v>
      </c>
      <c r="W471" s="40" t="str">
        <f>IF(db[[#This Row],[QTY/ CTN B]]="","",LEFT(db[[#This Row],[QTY/ CTN B]],SEARCH(" ",db[[#This Row],[QTY/ CTN B]],1)-1))</f>
        <v>9</v>
      </c>
      <c r="X471" s="40" t="str">
        <f>IF(db[[#This Row],[QTY/ CTN B]]="","",RIGHT(db[[#This Row],[QTY/ CTN B]],LEN(db[[#This Row],[QTY/ CTN B]])-SEARCH(" ",db[[#This Row],[QTY/ CTN B]],1)))</f>
        <v>BOX</v>
      </c>
      <c r="Y471" s="40" t="str">
        <f>IF(db[[#This Row],[QTY/ CTN TG]]="",IF(db[[#This Row],[STN TG]]="","",12),LEFT(db[[#This Row],[QTY/ CTN TG]],SEARCH(" ",db[[#This Row],[QTY/ CTN TG]],1)-1))</f>
        <v>12</v>
      </c>
      <c r="Z4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471" s="40">
        <f>IF(db[[#This Row],[STN K]]="","",IF(db[[#This Row],[STN TG]]="LSN",12,""))</f>
        <v>12</v>
      </c>
      <c r="AB471" s="40" t="str">
        <f>IF(db[[#This Row],[STN TG]]="LSN","PCS","")</f>
        <v>PCS</v>
      </c>
      <c r="AC471" s="40">
        <f>db[[#This Row],[QTY B]]*IF(db[[#This Row],[QTY TG]]="",1,db[[#This Row],[QTY TG]])*IF(db[[#This Row],[QTY K]]="",1,db[[#This Row],[QTY K]])</f>
        <v>1296</v>
      </c>
      <c r="AD471" s="40" t="str">
        <f>IF(db[[#This Row],[STN K]]="",IF(db[[#This Row],[STN TG]]="",db[[#This Row],[STN B]],db[[#This Row],[STN TG]]),db[[#This Row],[STN K]])</f>
        <v>PCS</v>
      </c>
      <c r="AE471" s="40"/>
    </row>
    <row r="472" spans="1:31" ht="16.5" customHeight="1" x14ac:dyDescent="0.25">
      <c r="A472" s="40">
        <f t="shared" si="7"/>
        <v>471</v>
      </c>
      <c r="B472" s="5" t="str">
        <f>LOWER(SUBSTITUTE(SUBSTITUTE(SUBSTITUTE(SUBSTITUTE(SUBSTITUTE(SUBSTITUTE(SUBSTITUTE(SUBSTITUTE(db[[#This Row],[NB BM]]," ",),".",""),"-",""),"(",""),")",""),"/",""),"""",""),"+",""))</f>
        <v>kuassetjkbr8</v>
      </c>
      <c r="C472" s="5" t="str">
        <f>LOWER(SUBSTITUTE(SUBSTITUTE(SUBSTITUTE(SUBSTITUTE(SUBSTITUTE(SUBSTITUTE(SUBSTITUTE(SUBSTITUTE(SUBSTITUTE(db[[#This Row],[NB NOTA]]," ",),".",""),"-",""),"(",""),")",""),",",""),"/",""),"""",""),"+",""))</f>
        <v>brushbr8jk</v>
      </c>
      <c r="D472" s="5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E47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kuassetjkbr820lsnartomoro</v>
      </c>
      <c r="F47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brushbr8jk20lsn</v>
      </c>
      <c r="G472" s="5" t="str">
        <f>db[[#This Row],[NB NOTA_C]]&amp;LOWER(SUBSTITUTE(SUBSTITUTE(SUBSTITUTE(SUBSTITUTE(SUBSTITUTE(SUBSTITUTE(SUBSTITUTE(SUBSTITUTE(SUBSTITUTE(db[[#This Row],[FAKTUR]]," ",),".",""),"-",""),"(",""),")",""),",",""),"/",""),"""",""),"+",""))</f>
        <v>brushbr8jkartomoro</v>
      </c>
      <c r="H47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brushbr8jk20lsnartomoro</v>
      </c>
      <c r="I472" s="2" t="s">
        <v>1880</v>
      </c>
      <c r="J472" s="2" t="s">
        <v>1879</v>
      </c>
      <c r="K472" s="14" t="s">
        <v>1830</v>
      </c>
      <c r="L472" s="2" t="s">
        <v>1335</v>
      </c>
      <c r="M472" s="34" t="e">
        <f>IF(db[[#This Row],[NB NOTA_C]]="","",COUNTIF([2]!B_MSK[concat],db[[#This Row],[NB NOTA_C]]))</f>
        <v>#REF!</v>
      </c>
      <c r="N472" s="9" t="s">
        <v>1346</v>
      </c>
      <c r="O472" s="5" t="s">
        <v>1428</v>
      </c>
      <c r="P472" s="2" t="s">
        <v>2434</v>
      </c>
      <c r="Q472" s="2" t="s">
        <v>4280</v>
      </c>
      <c r="R472" s="2" t="str">
        <f>IF(db[[#This Row],[QTY/ CTN]]="","",SUBSTITUTE(SUBSTITUTE(SUBSTITUTE(db[[#This Row],[QTY/ CTN]]," ","_",2),"(",""),")","")&amp;"_")</f>
        <v>20 LSN_</v>
      </c>
      <c r="S472" s="2">
        <f>IF(db[[#This Row],[H_QTY/ CTN]]="","",SEARCH("_",db[[#This Row],[H_QTY/ CTN]]))</f>
        <v>7</v>
      </c>
      <c r="T472" s="2">
        <f>IF(db[[#This Row],[H_QTY/ CTN]]="","",LEN(db[[#This Row],[H_QTY/ CTN]]))</f>
        <v>7</v>
      </c>
      <c r="U472" s="41" t="str">
        <f>IF(db[[#This Row],[H_QTY/ CTN]]="","",LEFT(db[[#This Row],[H_QTY/ CTN]],db[[#This Row],[H_1]]-1))</f>
        <v>20 LSN</v>
      </c>
      <c r="V472" s="40" t="str">
        <f>IF(NOT(db[[#This Row],[H_1]]=db[[#This Row],[H_2]]),MID(db[[#This Row],[H_QTY/ CTN]],db[[#This Row],[H_1]]+1,db[[#This Row],[H_2]]-db[[#This Row],[H_1]]-1),"")</f>
        <v/>
      </c>
      <c r="W472" s="40" t="str">
        <f>IF(db[[#This Row],[QTY/ CTN B]]="","",LEFT(db[[#This Row],[QTY/ CTN B]],SEARCH(" ",db[[#This Row],[QTY/ CTN B]],1)-1))</f>
        <v>20</v>
      </c>
      <c r="X472" s="40" t="str">
        <f>IF(db[[#This Row],[QTY/ CTN B]]="","",RIGHT(db[[#This Row],[QTY/ CTN B]],LEN(db[[#This Row],[QTY/ CTN B]])-SEARCH(" ",db[[#This Row],[QTY/ CTN B]],1)))</f>
        <v>LSN</v>
      </c>
      <c r="Y472" s="40">
        <f>IF(db[[#This Row],[QTY/ CTN TG]]="",IF(db[[#This Row],[STN TG]]="","",12),LEFT(db[[#This Row],[QTY/ CTN TG]],SEARCH(" ",db[[#This Row],[QTY/ CTN TG]],1)-1))</f>
        <v>12</v>
      </c>
      <c r="Z4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2" s="40" t="str">
        <f>IF(db[[#This Row],[STN K]]="","",IF(db[[#This Row],[STN TG]]="LSN",12,""))</f>
        <v/>
      </c>
      <c r="AB472" s="40" t="str">
        <f>IF(db[[#This Row],[STN TG]]="LSN","PCS","")</f>
        <v/>
      </c>
      <c r="AC472" s="40">
        <f>db[[#This Row],[QTY B]]*IF(db[[#This Row],[QTY TG]]="",1,db[[#This Row],[QTY TG]])*IF(db[[#This Row],[QTY K]]="",1,db[[#This Row],[QTY K]])</f>
        <v>240</v>
      </c>
      <c r="AD472" s="40" t="str">
        <f>IF(db[[#This Row],[STN K]]="",IF(db[[#This Row],[STN TG]]="",db[[#This Row],[STN B]],db[[#This Row],[STN TG]]),db[[#This Row],[STN K]])</f>
        <v>PCS</v>
      </c>
      <c r="AE472" s="40"/>
    </row>
    <row r="473" spans="1:31" ht="16.5" customHeight="1" x14ac:dyDescent="0.25">
      <c r="A473" s="40">
        <f t="shared" si="7"/>
        <v>472</v>
      </c>
      <c r="B473" s="82" t="str">
        <f>LOWER(SUBSTITUTE(SUBSTITUTE(SUBSTITUTE(SUBSTITUTE(SUBSTITUTE(SUBSTITUTE(SUBSTITUTE(SUBSTITUTE(db[[#This Row],[NB BM]]," ",),".",""),"-",""),"(",""),")",""),"/",""),"""",""),"+",""))</f>
        <v>kuasjkbr9</v>
      </c>
      <c r="C473" s="82" t="str">
        <f>LOWER(SUBSTITUTE(SUBSTITUTE(SUBSTITUTE(SUBSTITUTE(SUBSTITUTE(SUBSTITUTE(SUBSTITUTE(SUBSTITUTE(SUBSTITUTE(db[[#This Row],[NB NOTA]]," ",),".",""),"-",""),"(",""),")",""),",",""),"/",""),"""",""),"+",""))</f>
        <v>brushbr9jk</v>
      </c>
      <c r="D473" s="82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E473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kuasjkbr912box12setartomoro</v>
      </c>
      <c r="F473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brushbr9jk12box12set</v>
      </c>
      <c r="G473" s="82" t="str">
        <f>db[[#This Row],[NB NOTA_C]]&amp;LOWER(SUBSTITUTE(SUBSTITUTE(SUBSTITUTE(SUBSTITUTE(SUBSTITUTE(SUBSTITUTE(SUBSTITUTE(SUBSTITUTE(SUBSTITUTE(db[[#This Row],[FAKTUR]]," ",),".",""),"-",""),"(",""),")",""),",",""),"/",""),"""",""),"+",""))</f>
        <v>brushbr9jkartomoro</v>
      </c>
      <c r="H473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brushbr9jk12box12setartomoro</v>
      </c>
      <c r="I473" s="2" t="s">
        <v>3327</v>
      </c>
      <c r="J473" s="7" t="s">
        <v>3215</v>
      </c>
      <c r="K473" s="15" t="s">
        <v>3216</v>
      </c>
      <c r="L473" s="2" t="s">
        <v>1335</v>
      </c>
      <c r="M473" s="83" t="e">
        <f>IF(db[[#This Row],[NB NOTA_C]]="","",COUNTIF([2]!B_MSK[concat],db[[#This Row],[NB NOTA_C]]))</f>
        <v>#REF!</v>
      </c>
      <c r="N473" s="84" t="s">
        <v>1346</v>
      </c>
      <c r="O473" s="82" t="s">
        <v>2822</v>
      </c>
      <c r="P473" s="7" t="s">
        <v>2434</v>
      </c>
      <c r="Q473" s="82"/>
      <c r="R473" s="82" t="str">
        <f>IF(db[[#This Row],[QTY/ CTN]]="","",SUBSTITUTE(SUBSTITUTE(SUBSTITUTE(db[[#This Row],[QTY/ CTN]]," ","_",2),"(",""),")","")&amp;"_")</f>
        <v>12 BOX_12 SET_</v>
      </c>
      <c r="S473" s="82">
        <f>IF(db[[#This Row],[H_QTY/ CTN]]="","",SEARCH("_",db[[#This Row],[H_QTY/ CTN]]))</f>
        <v>7</v>
      </c>
      <c r="T473" s="82">
        <f>IF(db[[#This Row],[H_QTY/ CTN]]="","",LEN(db[[#This Row],[H_QTY/ CTN]]))</f>
        <v>14</v>
      </c>
      <c r="U473" s="85" t="str">
        <f>IF(db[[#This Row],[H_QTY/ CTN]]="","",LEFT(db[[#This Row],[H_QTY/ CTN]],db[[#This Row],[H_1]]-1))</f>
        <v>12 BOX</v>
      </c>
      <c r="V473" s="85" t="str">
        <f>IF(NOT(db[[#This Row],[H_1]]=db[[#This Row],[H_2]]),MID(db[[#This Row],[H_QTY/ CTN]],db[[#This Row],[H_1]]+1,db[[#This Row],[H_2]]-db[[#This Row],[H_1]]-1),"")</f>
        <v>12 SET</v>
      </c>
      <c r="W473" s="40" t="str">
        <f>IF(db[[#This Row],[QTY/ CTN B]]="","",LEFT(db[[#This Row],[QTY/ CTN B]],SEARCH(" ",db[[#This Row],[QTY/ CTN B]],1)-1))</f>
        <v>12</v>
      </c>
      <c r="X473" s="40" t="str">
        <f>IF(db[[#This Row],[QTY/ CTN B]]="","",RIGHT(db[[#This Row],[QTY/ CTN B]],LEN(db[[#This Row],[QTY/ CTN B]])-SEARCH(" ",db[[#This Row],[QTY/ CTN B]],1)))</f>
        <v>BOX</v>
      </c>
      <c r="Y473" s="40" t="str">
        <f>IF(db[[#This Row],[QTY/ CTN TG]]="",IF(db[[#This Row],[STN TG]]="","",12),LEFT(db[[#This Row],[QTY/ CTN TG]],SEARCH(" ",db[[#This Row],[QTY/ CTN TG]],1)-1))</f>
        <v>12</v>
      </c>
      <c r="Z4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473" s="40" t="str">
        <f>IF(db[[#This Row],[STN K]]="","",IF(db[[#This Row],[STN TG]]="LSN",12,""))</f>
        <v/>
      </c>
      <c r="AB473" s="40" t="str">
        <f>IF(db[[#This Row],[STN TG]]="LSN","PCS","")</f>
        <v/>
      </c>
      <c r="AC473" s="40">
        <f>db[[#This Row],[QTY B]]*IF(db[[#This Row],[QTY TG]]="",1,db[[#This Row],[QTY TG]])*IF(db[[#This Row],[QTY K]]="",1,db[[#This Row],[QTY K]])</f>
        <v>144</v>
      </c>
      <c r="AD473" s="40" t="str">
        <f>IF(db[[#This Row],[STN K]]="",IF(db[[#This Row],[STN TG]]="",db[[#This Row],[STN B]],db[[#This Row],[STN TG]]),db[[#This Row],[STN K]])</f>
        <v>SET</v>
      </c>
      <c r="AE473" s="40"/>
    </row>
    <row r="474" spans="1:31" ht="16.5" customHeight="1" x14ac:dyDescent="0.25">
      <c r="A474" s="40">
        <f t="shared" si="7"/>
        <v>473</v>
      </c>
      <c r="B474" s="94" t="str">
        <f>LOWER(SUBSTITUTE(SUBSTITUTE(SUBSTITUTE(SUBSTITUTE(SUBSTITUTE(SUBSTITUTE(SUBSTITUTE(SUBSTITUTE(db[[#This Row],[NB BM]]," ",),".",""),"-",""),"(",""),")",""),"/",""),"""",""),"+",""))</f>
        <v>busur180'10cm</v>
      </c>
      <c r="C474" s="94" t="str">
        <f>LOWER(SUBSTITUTE(SUBSTITUTE(SUBSTITUTE(SUBSTITUTE(SUBSTITUTE(SUBSTITUTE(SUBSTITUTE(SUBSTITUTE(SUBSTITUTE(db[[#This Row],[NB NOTA]]," ",),".",""),"-",""),"(",""),")",""),",",""),"/",""),"""",""),"+",""))</f>
        <v>bsr180'10cm</v>
      </c>
      <c r="D474" s="94" t="str">
        <f>LOWER(SUBSTITUTE(SUBSTITUTE(SUBSTITUTE(SUBSTITUTE(SUBSTITUTE(SUBSTITUTE(SUBSTITUTE(SUBSTITUTE(SUBSTITUTE(db[[#This Row],[NB PAJAK]]," ",""),"-",""),"(",""),")",""),".",""),",",""),"/",""),"""",""),"+",""))</f>
        <v/>
      </c>
      <c r="E474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busur180'10cm80lsnuntana</v>
      </c>
      <c r="F474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bsr180'10cm80lsn</v>
      </c>
      <c r="G474" s="94" t="str">
        <f>db[[#This Row],[NB NOTA_C]]&amp;LOWER(SUBSTITUTE(SUBSTITUTE(SUBSTITUTE(SUBSTITUTE(SUBSTITUTE(SUBSTITUTE(SUBSTITUTE(SUBSTITUTE(SUBSTITUTE(db[[#This Row],[FAKTUR]]," ",),".",""),"-",""),"(",""),")",""),",",""),"/",""),"""",""),"+",""))</f>
        <v>bsr180'10cmuntana</v>
      </c>
      <c r="H474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bsr180'10cm80lsnuntana</v>
      </c>
      <c r="I474" s="6" t="s">
        <v>861</v>
      </c>
      <c r="J474" s="6" t="s">
        <v>1073</v>
      </c>
      <c r="K474" s="14"/>
      <c r="L474" s="2" t="s">
        <v>1336</v>
      </c>
      <c r="M474" s="34" t="e">
        <f>IF(db[[#This Row],[NB NOTA_C]]="","",COUNTIF([2]!B_MSK[concat],db[[#This Row],[NB NOTA_C]]))</f>
        <v>#REF!</v>
      </c>
      <c r="N474" s="14" t="s">
        <v>1359</v>
      </c>
      <c r="O474" s="2" t="s">
        <v>1419</v>
      </c>
      <c r="P474" s="2" t="s">
        <v>2416</v>
      </c>
      <c r="R474" s="2" t="str">
        <f>IF(db[[#This Row],[QTY/ CTN]]="","",SUBSTITUTE(SUBSTITUTE(SUBSTITUTE(db[[#This Row],[QTY/ CTN]]," ","_",2),"(",""),")","")&amp;"_")</f>
        <v>80 LSN_</v>
      </c>
      <c r="S474" s="2">
        <f>IF(db[[#This Row],[H_QTY/ CTN]]="","",SEARCH("_",db[[#This Row],[H_QTY/ CTN]]))</f>
        <v>7</v>
      </c>
      <c r="T474" s="2">
        <f>IF(db[[#This Row],[H_QTY/ CTN]]="","",LEN(db[[#This Row],[H_QTY/ CTN]]))</f>
        <v>7</v>
      </c>
      <c r="U474" s="41" t="str">
        <f>IF(db[[#This Row],[H_QTY/ CTN]]="","",LEFT(db[[#This Row],[H_QTY/ CTN]],db[[#This Row],[H_1]]-1))</f>
        <v>80 LSN</v>
      </c>
      <c r="V474" s="40" t="str">
        <f>IF(NOT(db[[#This Row],[H_1]]=db[[#This Row],[H_2]]),MID(db[[#This Row],[H_QTY/ CTN]],db[[#This Row],[H_1]]+1,db[[#This Row],[H_2]]-db[[#This Row],[H_1]]-1),"")</f>
        <v/>
      </c>
      <c r="W474" s="40" t="str">
        <f>IF(db[[#This Row],[QTY/ CTN B]]="","",LEFT(db[[#This Row],[QTY/ CTN B]],SEARCH(" ",db[[#This Row],[QTY/ CTN B]],1)-1))</f>
        <v>80</v>
      </c>
      <c r="X474" s="40" t="str">
        <f>IF(db[[#This Row],[QTY/ CTN B]]="","",RIGHT(db[[#This Row],[QTY/ CTN B]],LEN(db[[#This Row],[QTY/ CTN B]])-SEARCH(" ",db[[#This Row],[QTY/ CTN B]],1)))</f>
        <v>LSN</v>
      </c>
      <c r="Y474" s="40">
        <f>IF(db[[#This Row],[QTY/ CTN TG]]="",IF(db[[#This Row],[STN TG]]="","",12),LEFT(db[[#This Row],[QTY/ CTN TG]],SEARCH(" ",db[[#This Row],[QTY/ CTN TG]],1)-1))</f>
        <v>12</v>
      </c>
      <c r="Z4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4" s="40" t="str">
        <f>IF(db[[#This Row],[STN K]]="","",IF(db[[#This Row],[STN TG]]="LSN",12,""))</f>
        <v/>
      </c>
      <c r="AB474" s="40" t="str">
        <f>IF(db[[#This Row],[STN TG]]="LSN","PCS","")</f>
        <v/>
      </c>
      <c r="AC474" s="40">
        <f>db[[#This Row],[QTY B]]*IF(db[[#This Row],[QTY TG]]="",1,db[[#This Row],[QTY TG]])*IF(db[[#This Row],[QTY K]]="",1,db[[#This Row],[QTY K]])</f>
        <v>960</v>
      </c>
      <c r="AD474" s="40" t="str">
        <f>IF(db[[#This Row],[STN K]]="",IF(db[[#This Row],[STN TG]]="",db[[#This Row],[STN B]],db[[#This Row],[STN TG]]),db[[#This Row],[STN K]])</f>
        <v>PCS</v>
      </c>
      <c r="AE474" s="40"/>
    </row>
    <row r="475" spans="1:31" ht="16.5" customHeight="1" x14ac:dyDescent="0.25">
      <c r="A475" s="40">
        <f t="shared" si="7"/>
        <v>474</v>
      </c>
      <c r="B475" s="5" t="str">
        <f>LOWER(SUBSTITUTE(SUBSTITUTE(SUBSTITUTE(SUBSTITUTE(SUBSTITUTE(SUBSTITUTE(SUBSTITUTE(SUBSTITUTE(db[[#This Row],[NB BM]]," ",),".",""),"-",""),"(",""),")",""),"/",""),"""",""),"+",""))</f>
        <v>garisanbusur18010cmnew</v>
      </c>
      <c r="C475" s="5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D475" s="5" t="str">
        <f>LOWER(SUBSTITUTE(SUBSTITUTE(SUBSTITUTE(SUBSTITUTE(SUBSTITUTE(SUBSTITUTE(SUBSTITUTE(SUBSTITUTE(SUBSTITUTE(db[[#This Row],[NB PAJAK]]," ",""),"-",""),"(",""),")",""),".",""),",",""),"/",""),"""",""),"+",""))</f>
        <v/>
      </c>
      <c r="E47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garisanbusur18010cmnew80lsnuntana</v>
      </c>
      <c r="F47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bsr180'10cmnew80lsn</v>
      </c>
      <c r="G475" s="5" t="str">
        <f>db[[#This Row],[NB NOTA_C]]&amp;LOWER(SUBSTITUTE(SUBSTITUTE(SUBSTITUTE(SUBSTITUTE(SUBSTITUTE(SUBSTITUTE(SUBSTITUTE(SUBSTITUTE(SUBSTITUTE(db[[#This Row],[FAKTUR]]," ",),".",""),"-",""),"(",""),")",""),",",""),"/",""),"""",""),"+",""))</f>
        <v>bsr180'10cmnewuntana</v>
      </c>
      <c r="H47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bsr180'10cmnew80lsnuntana</v>
      </c>
      <c r="I475" s="2" t="s">
        <v>6580</v>
      </c>
      <c r="J475" s="2" t="s">
        <v>1074</v>
      </c>
      <c r="K475" s="14"/>
      <c r="L475" s="2" t="s">
        <v>1336</v>
      </c>
      <c r="M475" s="34" t="e">
        <f>IF(db[[#This Row],[NB NOTA_C]]="","",COUNTIF([2]!B_MSK[concat],db[[#This Row],[NB NOTA_C]]))</f>
        <v>#REF!</v>
      </c>
      <c r="N475" s="14" t="s">
        <v>1359</v>
      </c>
      <c r="O475" s="2" t="s">
        <v>1419</v>
      </c>
      <c r="P475" s="2" t="s">
        <v>2416</v>
      </c>
      <c r="R475" s="2" t="str">
        <f>IF(db[[#This Row],[QTY/ CTN]]="","",SUBSTITUTE(SUBSTITUTE(SUBSTITUTE(db[[#This Row],[QTY/ CTN]]," ","_",2),"(",""),")","")&amp;"_")</f>
        <v>80 LSN_</v>
      </c>
      <c r="S475" s="2">
        <f>IF(db[[#This Row],[H_QTY/ CTN]]="","",SEARCH("_",db[[#This Row],[H_QTY/ CTN]]))</f>
        <v>7</v>
      </c>
      <c r="T475" s="2">
        <f>IF(db[[#This Row],[H_QTY/ CTN]]="","",LEN(db[[#This Row],[H_QTY/ CTN]]))</f>
        <v>7</v>
      </c>
      <c r="U475" s="41" t="str">
        <f>IF(db[[#This Row],[H_QTY/ CTN]]="","",LEFT(db[[#This Row],[H_QTY/ CTN]],db[[#This Row],[H_1]]-1))</f>
        <v>80 LSN</v>
      </c>
      <c r="V475" s="40" t="str">
        <f>IF(NOT(db[[#This Row],[H_1]]=db[[#This Row],[H_2]]),MID(db[[#This Row],[H_QTY/ CTN]],db[[#This Row],[H_1]]+1,db[[#This Row],[H_2]]-db[[#This Row],[H_1]]-1),"")</f>
        <v/>
      </c>
      <c r="W475" s="40" t="str">
        <f>IF(db[[#This Row],[QTY/ CTN B]]="","",LEFT(db[[#This Row],[QTY/ CTN B]],SEARCH(" ",db[[#This Row],[QTY/ CTN B]],1)-1))</f>
        <v>80</v>
      </c>
      <c r="X475" s="40" t="str">
        <f>IF(db[[#This Row],[QTY/ CTN B]]="","",RIGHT(db[[#This Row],[QTY/ CTN B]],LEN(db[[#This Row],[QTY/ CTN B]])-SEARCH(" ",db[[#This Row],[QTY/ CTN B]],1)))</f>
        <v>LSN</v>
      </c>
      <c r="Y475" s="40">
        <f>IF(db[[#This Row],[QTY/ CTN TG]]="",IF(db[[#This Row],[STN TG]]="","",12),LEFT(db[[#This Row],[QTY/ CTN TG]],SEARCH(" ",db[[#This Row],[QTY/ CTN TG]],1)-1))</f>
        <v>12</v>
      </c>
      <c r="Z4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5" s="40" t="str">
        <f>IF(db[[#This Row],[STN K]]="","",IF(db[[#This Row],[STN TG]]="LSN",12,""))</f>
        <v/>
      </c>
      <c r="AB475" s="40" t="str">
        <f>IF(db[[#This Row],[STN TG]]="LSN","PCS","")</f>
        <v/>
      </c>
      <c r="AC475" s="40">
        <f>db[[#This Row],[QTY B]]*IF(db[[#This Row],[QTY TG]]="",1,db[[#This Row],[QTY TG]])*IF(db[[#This Row],[QTY K]]="",1,db[[#This Row],[QTY K]])</f>
        <v>960</v>
      </c>
      <c r="AD475" s="40" t="str">
        <f>IF(db[[#This Row],[STN K]]="",IF(db[[#This Row],[STN TG]]="",db[[#This Row],[STN B]],db[[#This Row],[STN TG]]),db[[#This Row],[STN K]])</f>
        <v>PCS</v>
      </c>
      <c r="AE475" s="40"/>
    </row>
    <row r="476" spans="1:31" ht="16.5" customHeight="1" x14ac:dyDescent="0.25">
      <c r="A476" s="40">
        <f t="shared" si="7"/>
        <v>475</v>
      </c>
      <c r="B476" s="5" t="str">
        <f>LOWER(SUBSTITUTE(SUBSTITUTE(SUBSTITUTE(SUBSTITUTE(SUBSTITUTE(SUBSTITUTE(SUBSTITUTE(SUBSTITUTE(db[[#This Row],[NB BM]]," ",),".",""),"-",""),"(",""),")",""),"/",""),"""",""),"+",""))</f>
        <v>garisanbusur18012cmnew</v>
      </c>
      <c r="C476" s="5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D476" s="5" t="str">
        <f>LOWER(SUBSTITUTE(SUBSTITUTE(SUBSTITUTE(SUBSTITUTE(SUBSTITUTE(SUBSTITUTE(SUBSTITUTE(SUBSTITUTE(SUBSTITUTE(db[[#This Row],[NB PAJAK]]," ",""),"-",""),"(",""),")",""),".",""),",",""),"/",""),"""",""),"+",""))</f>
        <v/>
      </c>
      <c r="E47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garisanbusur18012cmnew80lsnuntana</v>
      </c>
      <c r="F47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bsr180'12cmnew80lsn</v>
      </c>
      <c r="G476" s="5" t="str">
        <f>db[[#This Row],[NB NOTA_C]]&amp;LOWER(SUBSTITUTE(SUBSTITUTE(SUBSTITUTE(SUBSTITUTE(SUBSTITUTE(SUBSTITUTE(SUBSTITUTE(SUBSTITUTE(SUBSTITUTE(db[[#This Row],[FAKTUR]]," ",),".",""),"-",""),"(",""),")",""),",",""),"/",""),"""",""),"+",""))</f>
        <v>bsr180'12cmnewuntana</v>
      </c>
      <c r="H47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bsr180'12cmnew80lsnuntana</v>
      </c>
      <c r="I476" s="2" t="s">
        <v>6579</v>
      </c>
      <c r="J476" s="2" t="s">
        <v>1075</v>
      </c>
      <c r="K476" s="14"/>
      <c r="L476" s="2" t="s">
        <v>1336</v>
      </c>
      <c r="M476" s="34" t="e">
        <f>IF(db[[#This Row],[NB NOTA_C]]="","",COUNTIF([2]!B_MSK[concat],db[[#This Row],[NB NOTA_C]]))</f>
        <v>#REF!</v>
      </c>
      <c r="N476" s="14" t="s">
        <v>1359</v>
      </c>
      <c r="O476" s="2" t="s">
        <v>1419</v>
      </c>
      <c r="P476" s="2" t="s">
        <v>2416</v>
      </c>
      <c r="R476" s="2" t="str">
        <f>IF(db[[#This Row],[QTY/ CTN]]="","",SUBSTITUTE(SUBSTITUTE(SUBSTITUTE(db[[#This Row],[QTY/ CTN]]," ","_",2),"(",""),")","")&amp;"_")</f>
        <v>80 LSN_</v>
      </c>
      <c r="S476" s="2">
        <f>IF(db[[#This Row],[H_QTY/ CTN]]="","",SEARCH("_",db[[#This Row],[H_QTY/ CTN]]))</f>
        <v>7</v>
      </c>
      <c r="T476" s="2">
        <f>IF(db[[#This Row],[H_QTY/ CTN]]="","",LEN(db[[#This Row],[H_QTY/ CTN]]))</f>
        <v>7</v>
      </c>
      <c r="U476" s="41" t="str">
        <f>IF(db[[#This Row],[H_QTY/ CTN]]="","",LEFT(db[[#This Row],[H_QTY/ CTN]],db[[#This Row],[H_1]]-1))</f>
        <v>80 LSN</v>
      </c>
      <c r="V476" s="40" t="str">
        <f>IF(NOT(db[[#This Row],[H_1]]=db[[#This Row],[H_2]]),MID(db[[#This Row],[H_QTY/ CTN]],db[[#This Row],[H_1]]+1,db[[#This Row],[H_2]]-db[[#This Row],[H_1]]-1),"")</f>
        <v/>
      </c>
      <c r="W476" s="40" t="str">
        <f>IF(db[[#This Row],[QTY/ CTN B]]="","",LEFT(db[[#This Row],[QTY/ CTN B]],SEARCH(" ",db[[#This Row],[QTY/ CTN B]],1)-1))</f>
        <v>80</v>
      </c>
      <c r="X476" s="40" t="str">
        <f>IF(db[[#This Row],[QTY/ CTN B]]="","",RIGHT(db[[#This Row],[QTY/ CTN B]],LEN(db[[#This Row],[QTY/ CTN B]])-SEARCH(" ",db[[#This Row],[QTY/ CTN B]],1)))</f>
        <v>LSN</v>
      </c>
      <c r="Y476" s="40">
        <f>IF(db[[#This Row],[QTY/ CTN TG]]="",IF(db[[#This Row],[STN TG]]="","",12),LEFT(db[[#This Row],[QTY/ CTN TG]],SEARCH(" ",db[[#This Row],[QTY/ CTN TG]],1)-1))</f>
        <v>12</v>
      </c>
      <c r="Z4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6" s="40" t="str">
        <f>IF(db[[#This Row],[STN K]]="","",IF(db[[#This Row],[STN TG]]="LSN",12,""))</f>
        <v/>
      </c>
      <c r="AB476" s="40" t="str">
        <f>IF(db[[#This Row],[STN TG]]="LSN","PCS","")</f>
        <v/>
      </c>
      <c r="AC476" s="40">
        <f>db[[#This Row],[QTY B]]*IF(db[[#This Row],[QTY TG]]="",1,db[[#This Row],[QTY TG]])*IF(db[[#This Row],[QTY K]]="",1,db[[#This Row],[QTY K]])</f>
        <v>960</v>
      </c>
      <c r="AD476" s="40" t="str">
        <f>IF(db[[#This Row],[STN K]]="",IF(db[[#This Row],[STN TG]]="",db[[#This Row],[STN B]],db[[#This Row],[STN TG]]),db[[#This Row],[STN K]])</f>
        <v>PCS</v>
      </c>
      <c r="AE476" s="40"/>
    </row>
    <row r="477" spans="1:31" ht="16.5" customHeight="1" x14ac:dyDescent="0.25">
      <c r="A477" s="40">
        <f t="shared" si="7"/>
        <v>476</v>
      </c>
      <c r="B477" s="5" t="str">
        <f>LOWER(SUBSTITUTE(SUBSTITUTE(SUBSTITUTE(SUBSTITUTE(SUBSTITUTE(SUBSTITUTE(SUBSTITUTE(SUBSTITUTE(db[[#This Row],[NB BM]]," ",),".",""),"-",""),"(",""),")",""),"/",""),"""",""),"+",""))</f>
        <v>bukutamuecolove</v>
      </c>
      <c r="C477" s="5" t="str">
        <f>LOWER(SUBSTITUTE(SUBSTITUTE(SUBSTITUTE(SUBSTITUTE(SUBSTITUTE(SUBSTITUTE(SUBSTITUTE(SUBSTITUTE(SUBSTITUTE(db[[#This Row],[NB NOTA]]," ",),".",""),"-",""),"(",""),")",""),",",""),"/",""),"""",""),"+",""))</f>
        <v>bt07eco</v>
      </c>
      <c r="D477" s="5" t="str">
        <f>LOWER(SUBSTITUTE(SUBSTITUTE(SUBSTITUTE(SUBSTITUTE(SUBSTITUTE(SUBSTITUTE(SUBSTITUTE(SUBSTITUTE(SUBSTITUTE(db[[#This Row],[NB PAJAK]]," ",""),"-",""),"(",""),")",""),".",""),",",""),"/",""),"""",""),"+",""))</f>
        <v/>
      </c>
      <c r="E47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bukutamuecolove7lsnuntana</v>
      </c>
      <c r="F47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bt07eco7lsn</v>
      </c>
      <c r="G477" s="5" t="str">
        <f>db[[#This Row],[NB NOTA_C]]&amp;LOWER(SUBSTITUTE(SUBSTITUTE(SUBSTITUTE(SUBSTITUTE(SUBSTITUTE(SUBSTITUTE(SUBSTITUTE(SUBSTITUTE(SUBSTITUTE(db[[#This Row],[FAKTUR]]," ",),".",""),"-",""),"(",""),")",""),",",""),"/",""),"""",""),"+",""))</f>
        <v>bt07ecountana</v>
      </c>
      <c r="H47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bt07eco7lsnuntana</v>
      </c>
      <c r="I477" s="2" t="s">
        <v>860</v>
      </c>
      <c r="J477" s="2" t="s">
        <v>1072</v>
      </c>
      <c r="K477" s="14"/>
      <c r="L477" s="2" t="s">
        <v>1336</v>
      </c>
      <c r="M477" s="34" t="e">
        <f>IF(db[[#This Row],[NB NOTA_C]]="","",COUNTIF([2]!B_MSK[concat],db[[#This Row],[NB NOTA_C]]))</f>
        <v>#REF!</v>
      </c>
      <c r="N477" s="14" t="s">
        <v>1344</v>
      </c>
      <c r="O477" s="2" t="s">
        <v>1417</v>
      </c>
      <c r="P477" s="2" t="s">
        <v>2416</v>
      </c>
      <c r="R477" s="2" t="str">
        <f>IF(db[[#This Row],[QTY/ CTN]]="","",SUBSTITUTE(SUBSTITUTE(SUBSTITUTE(db[[#This Row],[QTY/ CTN]]," ","_",2),"(",""),")","")&amp;"_")</f>
        <v>7 LSN_</v>
      </c>
      <c r="S477" s="2">
        <f>IF(db[[#This Row],[H_QTY/ CTN]]="","",SEARCH("_",db[[#This Row],[H_QTY/ CTN]]))</f>
        <v>6</v>
      </c>
      <c r="T477" s="2">
        <f>IF(db[[#This Row],[H_QTY/ CTN]]="","",LEN(db[[#This Row],[H_QTY/ CTN]]))</f>
        <v>6</v>
      </c>
      <c r="U477" s="41" t="str">
        <f>IF(db[[#This Row],[H_QTY/ CTN]]="","",LEFT(db[[#This Row],[H_QTY/ CTN]],db[[#This Row],[H_1]]-1))</f>
        <v>7 LSN</v>
      </c>
      <c r="V477" s="40" t="str">
        <f>IF(NOT(db[[#This Row],[H_1]]=db[[#This Row],[H_2]]),MID(db[[#This Row],[H_QTY/ CTN]],db[[#This Row],[H_1]]+1,db[[#This Row],[H_2]]-db[[#This Row],[H_1]]-1),"")</f>
        <v/>
      </c>
      <c r="W477" s="40" t="str">
        <f>IF(db[[#This Row],[QTY/ CTN B]]="","",LEFT(db[[#This Row],[QTY/ CTN B]],SEARCH(" ",db[[#This Row],[QTY/ CTN B]],1)-1))</f>
        <v>7</v>
      </c>
      <c r="X477" s="40" t="str">
        <f>IF(db[[#This Row],[QTY/ CTN B]]="","",RIGHT(db[[#This Row],[QTY/ CTN B]],LEN(db[[#This Row],[QTY/ CTN B]])-SEARCH(" ",db[[#This Row],[QTY/ CTN B]],1)))</f>
        <v>LSN</v>
      </c>
      <c r="Y477" s="40">
        <f>IF(db[[#This Row],[QTY/ CTN TG]]="",IF(db[[#This Row],[STN TG]]="","",12),LEFT(db[[#This Row],[QTY/ CTN TG]],SEARCH(" ",db[[#This Row],[QTY/ CTN TG]],1)-1))</f>
        <v>12</v>
      </c>
      <c r="Z4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7" s="40" t="str">
        <f>IF(db[[#This Row],[STN K]]="","",IF(db[[#This Row],[STN TG]]="LSN",12,""))</f>
        <v/>
      </c>
      <c r="AB477" s="40" t="str">
        <f>IF(db[[#This Row],[STN TG]]="LSN","PCS","")</f>
        <v/>
      </c>
      <c r="AC477" s="40">
        <f>db[[#This Row],[QTY B]]*IF(db[[#This Row],[QTY TG]]="",1,db[[#This Row],[QTY TG]])*IF(db[[#This Row],[QTY K]]="",1,db[[#This Row],[QTY K]])</f>
        <v>84</v>
      </c>
      <c r="AD477" s="40" t="str">
        <f>IF(db[[#This Row],[STN K]]="",IF(db[[#This Row],[STN TG]]="",db[[#This Row],[STN B]],db[[#This Row],[STN TG]]),db[[#This Row],[STN K]])</f>
        <v>PCS</v>
      </c>
      <c r="AE477" s="40"/>
    </row>
    <row r="478" spans="1:31" ht="16.5" customHeight="1" x14ac:dyDescent="0.25">
      <c r="A478" s="40">
        <f t="shared" si="7"/>
        <v>477</v>
      </c>
      <c r="B478" s="5" t="str">
        <f>LOWER(SUBSTITUTE(SUBSTITUTE(SUBSTITUTE(SUBSTITUTE(SUBSTITUTE(SUBSTITUTE(SUBSTITUTE(SUBSTITUTE(db[[#This Row],[NB BM]]," ",),".",""),"-",""),"(",""),")",""),"/",""),"""",""),"+",""))</f>
        <v>garisanbt15cmbatik</v>
      </c>
      <c r="C478" s="5" t="str">
        <f>LOWER(SUBSTITUTE(SUBSTITUTE(SUBSTITUTE(SUBSTITUTE(SUBSTITUTE(SUBSTITUTE(SUBSTITUTE(SUBSTITUTE(SUBSTITUTE(db[[#This Row],[NB NOTA]]," ",),".",""),"-",""),"(",""),")",""),",",""),"/",""),"""",""),"+",""))</f>
        <v>bt15batik</v>
      </c>
      <c r="D478" s="5" t="str">
        <f>LOWER(SUBSTITUTE(SUBSTITUTE(SUBSTITUTE(SUBSTITUTE(SUBSTITUTE(SUBSTITUTE(SUBSTITUTE(SUBSTITUTE(SUBSTITUTE(db[[#This Row],[NB PAJAK]]," ",""),"-",""),"(",""),")",""),".",""),",",""),"/",""),"""",""),"+",""))</f>
        <v/>
      </c>
      <c r="E47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garisanbt15cmbatik7lsnuntana</v>
      </c>
      <c r="F47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bt15batik7lsn</v>
      </c>
      <c r="G478" s="5" t="str">
        <f>db[[#This Row],[NB NOTA_C]]&amp;LOWER(SUBSTITUTE(SUBSTITUTE(SUBSTITUTE(SUBSTITUTE(SUBSTITUTE(SUBSTITUTE(SUBSTITUTE(SUBSTITUTE(SUBSTITUTE(db[[#This Row],[FAKTUR]]," ",),".",""),"-",""),"(",""),")",""),",",""),"/",""),"""",""),"+",""))</f>
        <v>bt15batikuntana</v>
      </c>
      <c r="H47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bt15batik7lsnuntana</v>
      </c>
      <c r="I478" s="2" t="s">
        <v>4062</v>
      </c>
      <c r="J478" s="2" t="s">
        <v>4061</v>
      </c>
      <c r="K478" s="14"/>
      <c r="L478" s="2" t="s">
        <v>1336</v>
      </c>
      <c r="M478" s="34" t="e">
        <f>IF(db[[#This Row],[NB NOTA_C]]="","",COUNTIF([2]!B_MSK[concat],db[[#This Row],[NB NOTA_C]]))</f>
        <v>#REF!</v>
      </c>
      <c r="N478" s="14" t="s">
        <v>1359</v>
      </c>
      <c r="O478" s="2" t="s">
        <v>1417</v>
      </c>
      <c r="P478" s="2" t="s">
        <v>2424</v>
      </c>
      <c r="R478" s="2" t="str">
        <f>IF(db[[#This Row],[QTY/ CTN]]="","",SUBSTITUTE(SUBSTITUTE(SUBSTITUTE(db[[#This Row],[QTY/ CTN]]," ","_",2),"(",""),")","")&amp;"_")</f>
        <v>7 LSN_</v>
      </c>
      <c r="S478" s="2">
        <f>IF(db[[#This Row],[H_QTY/ CTN]]="","",SEARCH("_",db[[#This Row],[H_QTY/ CTN]]))</f>
        <v>6</v>
      </c>
      <c r="T478" s="2">
        <f>IF(db[[#This Row],[H_QTY/ CTN]]="","",LEN(db[[#This Row],[H_QTY/ CTN]]))</f>
        <v>6</v>
      </c>
      <c r="U478" s="41" t="str">
        <f>IF(db[[#This Row],[H_QTY/ CTN]]="","",LEFT(db[[#This Row],[H_QTY/ CTN]],db[[#This Row],[H_1]]-1))</f>
        <v>7 LSN</v>
      </c>
      <c r="V478" s="40" t="str">
        <f>IF(NOT(db[[#This Row],[H_1]]=db[[#This Row],[H_2]]),MID(db[[#This Row],[H_QTY/ CTN]],db[[#This Row],[H_1]]+1,db[[#This Row],[H_2]]-db[[#This Row],[H_1]]-1),"")</f>
        <v/>
      </c>
      <c r="W478" s="40" t="str">
        <f>IF(db[[#This Row],[QTY/ CTN B]]="","",LEFT(db[[#This Row],[QTY/ CTN B]],SEARCH(" ",db[[#This Row],[QTY/ CTN B]],1)-1))</f>
        <v>7</v>
      </c>
      <c r="X478" s="40" t="str">
        <f>IF(db[[#This Row],[QTY/ CTN B]]="","",RIGHT(db[[#This Row],[QTY/ CTN B]],LEN(db[[#This Row],[QTY/ CTN B]])-SEARCH(" ",db[[#This Row],[QTY/ CTN B]],1)))</f>
        <v>LSN</v>
      </c>
      <c r="Y478" s="40">
        <f>IF(db[[#This Row],[QTY/ CTN TG]]="",IF(db[[#This Row],[STN TG]]="","",12),LEFT(db[[#This Row],[QTY/ CTN TG]],SEARCH(" ",db[[#This Row],[QTY/ CTN TG]],1)-1))</f>
        <v>12</v>
      </c>
      <c r="Z4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8" s="40" t="str">
        <f>IF(db[[#This Row],[STN K]]="","",IF(db[[#This Row],[STN TG]]="LSN",12,""))</f>
        <v/>
      </c>
      <c r="AB478" s="40" t="str">
        <f>IF(db[[#This Row],[STN TG]]="LSN","PCS","")</f>
        <v/>
      </c>
      <c r="AC478" s="40">
        <f>db[[#This Row],[QTY B]]*IF(db[[#This Row],[QTY TG]]="",1,db[[#This Row],[QTY TG]])*IF(db[[#This Row],[QTY K]]="",1,db[[#This Row],[QTY K]])</f>
        <v>84</v>
      </c>
      <c r="AD478" s="40" t="str">
        <f>IF(db[[#This Row],[STN K]]="",IF(db[[#This Row],[STN TG]]="",db[[#This Row],[STN B]],db[[#This Row],[STN TG]]),db[[#This Row],[STN K]])</f>
        <v>PCS</v>
      </c>
      <c r="AE478" s="40"/>
    </row>
    <row r="479" spans="1:31" ht="16.5" customHeight="1" x14ac:dyDescent="0.25">
      <c r="A479" s="40">
        <f t="shared" si="7"/>
        <v>478</v>
      </c>
      <c r="B479" s="5" t="str">
        <f>LOWER(SUBSTITUTE(SUBSTITUTE(SUBSTITUTE(SUBSTITUTE(SUBSTITUTE(SUBSTITUTE(SUBSTITUTE(SUBSTITUTE(db[[#This Row],[NB BM]]," ",),".",""),"-",""),"(",""),")",""),"/",""),"""",""),"+",""))</f>
        <v>garisanbt15cm</v>
      </c>
      <c r="C479" s="5" t="str">
        <f>LOWER(SUBSTITUTE(SUBSTITUTE(SUBSTITUTE(SUBSTITUTE(SUBSTITUTE(SUBSTITUTE(SUBSTITUTE(SUBSTITUTE(SUBSTITUTE(db[[#This Row],[NB NOTA]]," ",),".",""),"-",""),"(",""),")",""),",",""),"/",""),"""",""),"+",""))</f>
        <v>bt15cm</v>
      </c>
      <c r="D479" s="5" t="str">
        <f>LOWER(SUBSTITUTE(SUBSTITUTE(SUBSTITUTE(SUBSTITUTE(SUBSTITUTE(SUBSTITUTE(SUBSTITUTE(SUBSTITUTE(SUBSTITUTE(db[[#This Row],[NB PAJAK]]," ",""),"-",""),"(",""),")",""),".",""),",",""),"/",""),"""",""),"+",""))</f>
        <v/>
      </c>
      <c r="E4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garisanbt15cm200lsnuntana</v>
      </c>
      <c r="F4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bt15cm200lsn</v>
      </c>
      <c r="G479" s="5" t="str">
        <f>db[[#This Row],[NB NOTA_C]]&amp;LOWER(SUBSTITUTE(SUBSTITUTE(SUBSTITUTE(SUBSTITUTE(SUBSTITUTE(SUBSTITUTE(SUBSTITUTE(SUBSTITUTE(SUBSTITUTE(db[[#This Row],[FAKTUR]]," ",),".",""),"-",""),"(",""),")",""),",",""),"/",""),"""",""),"+",""))</f>
        <v>bt15cmuntana</v>
      </c>
      <c r="H4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bt15cm200lsnuntana</v>
      </c>
      <c r="I479" s="2" t="s">
        <v>1591</v>
      </c>
      <c r="J479" s="2" t="s">
        <v>2502</v>
      </c>
      <c r="K479" s="14"/>
      <c r="L479" s="2" t="s">
        <v>1336</v>
      </c>
      <c r="M479" s="34" t="e">
        <f>IF(db[[#This Row],[NB NOTA_C]]="","",COUNTIF([2]!B_MSK[concat],db[[#This Row],[NB NOTA_C]]))</f>
        <v>#REF!</v>
      </c>
      <c r="N479" s="9" t="s">
        <v>1359</v>
      </c>
      <c r="O479" s="5" t="s">
        <v>1442</v>
      </c>
      <c r="P479" s="2" t="s">
        <v>2424</v>
      </c>
      <c r="R479" s="2" t="str">
        <f>IF(db[[#This Row],[QTY/ CTN]]="","",SUBSTITUTE(SUBSTITUTE(SUBSTITUTE(db[[#This Row],[QTY/ CTN]]," ","_",2),"(",""),")","")&amp;"_")</f>
        <v>200 LSN_</v>
      </c>
      <c r="S479" s="2">
        <f>IF(db[[#This Row],[H_QTY/ CTN]]="","",SEARCH("_",db[[#This Row],[H_QTY/ CTN]]))</f>
        <v>8</v>
      </c>
      <c r="T479" s="2">
        <f>IF(db[[#This Row],[H_QTY/ CTN]]="","",LEN(db[[#This Row],[H_QTY/ CTN]]))</f>
        <v>8</v>
      </c>
      <c r="U479" s="41" t="str">
        <f>IF(db[[#This Row],[H_QTY/ CTN]]="","",LEFT(db[[#This Row],[H_QTY/ CTN]],db[[#This Row],[H_1]]-1))</f>
        <v>200 LSN</v>
      </c>
      <c r="V479" s="40" t="str">
        <f>IF(NOT(db[[#This Row],[H_1]]=db[[#This Row],[H_2]]),MID(db[[#This Row],[H_QTY/ CTN]],db[[#This Row],[H_1]]+1,db[[#This Row],[H_2]]-db[[#This Row],[H_1]]-1),"")</f>
        <v/>
      </c>
      <c r="W479" s="40" t="str">
        <f>IF(db[[#This Row],[QTY/ CTN B]]="","",LEFT(db[[#This Row],[QTY/ CTN B]],SEARCH(" ",db[[#This Row],[QTY/ CTN B]],1)-1))</f>
        <v>200</v>
      </c>
      <c r="X479" s="40" t="str">
        <f>IF(db[[#This Row],[QTY/ CTN B]]="","",RIGHT(db[[#This Row],[QTY/ CTN B]],LEN(db[[#This Row],[QTY/ CTN B]])-SEARCH(" ",db[[#This Row],[QTY/ CTN B]],1)))</f>
        <v>LSN</v>
      </c>
      <c r="Y479" s="40">
        <f>IF(db[[#This Row],[QTY/ CTN TG]]="",IF(db[[#This Row],[STN TG]]="","",12),LEFT(db[[#This Row],[QTY/ CTN TG]],SEARCH(" ",db[[#This Row],[QTY/ CTN TG]],1)-1))</f>
        <v>12</v>
      </c>
      <c r="Z4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79" s="40" t="str">
        <f>IF(db[[#This Row],[STN K]]="","",IF(db[[#This Row],[STN TG]]="LSN",12,""))</f>
        <v/>
      </c>
      <c r="AB479" s="40" t="str">
        <f>IF(db[[#This Row],[STN TG]]="LSN","PCS","")</f>
        <v/>
      </c>
      <c r="AC479" s="40">
        <f>db[[#This Row],[QTY B]]*IF(db[[#This Row],[QTY TG]]="",1,db[[#This Row],[QTY TG]])*IF(db[[#This Row],[QTY K]]="",1,db[[#This Row],[QTY K]])</f>
        <v>2400</v>
      </c>
      <c r="AD479" s="40" t="str">
        <f>IF(db[[#This Row],[STN K]]="",IF(db[[#This Row],[STN TG]]="",db[[#This Row],[STN B]],db[[#This Row],[STN TG]]),db[[#This Row],[STN K]])</f>
        <v>PCS</v>
      </c>
      <c r="AE479" s="40"/>
    </row>
    <row r="480" spans="1:31" ht="16.5" customHeight="1" x14ac:dyDescent="0.25">
      <c r="A480" s="40">
        <f t="shared" si="7"/>
        <v>479</v>
      </c>
      <c r="B480" s="5" t="str">
        <f>LOWER(SUBSTITUTE(SUBSTITUTE(SUBSTITUTE(SUBSTITUTE(SUBSTITUTE(SUBSTITUTE(SUBSTITUTE(SUBSTITUTE(db[[#This Row],[NB BM]]," ",),".",""),"-",""),"(",""),")",""),"/",""),"""",""),"+",""))</f>
        <v>garisanbt20cm</v>
      </c>
      <c r="C480" s="5" t="str">
        <f>LOWER(SUBSTITUTE(SUBSTITUTE(SUBSTITUTE(SUBSTITUTE(SUBSTITUTE(SUBSTITUTE(SUBSTITUTE(SUBSTITUTE(SUBSTITUTE(db[[#This Row],[NB NOTA]]," ",),".",""),"-",""),"(",""),")",""),",",""),"/",""),"""",""),"+",""))</f>
        <v>bt20cm</v>
      </c>
      <c r="D480" s="5" t="str">
        <f>LOWER(SUBSTITUTE(SUBSTITUTE(SUBSTITUTE(SUBSTITUTE(SUBSTITUTE(SUBSTITUTE(SUBSTITUTE(SUBSTITUTE(SUBSTITUTE(db[[#This Row],[NB PAJAK]]," ",""),"-",""),"(",""),")",""),".",""),",",""),"/",""),"""",""),"+",""))</f>
        <v/>
      </c>
      <c r="E48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garisanbt20cm100lsnuntana</v>
      </c>
      <c r="F48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bt20cm100lsn</v>
      </c>
      <c r="G480" s="5" t="str">
        <f>db[[#This Row],[NB NOTA_C]]&amp;LOWER(SUBSTITUTE(SUBSTITUTE(SUBSTITUTE(SUBSTITUTE(SUBSTITUTE(SUBSTITUTE(SUBSTITUTE(SUBSTITUTE(SUBSTITUTE(db[[#This Row],[FAKTUR]]," ",),".",""),"-",""),"(",""),")",""),",",""),"/",""),"""",""),"+",""))</f>
        <v>bt20cmuntana</v>
      </c>
      <c r="H48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bt20cm100lsnuntana</v>
      </c>
      <c r="I480" s="2" t="s">
        <v>1592</v>
      </c>
      <c r="J480" s="2" t="s">
        <v>1915</v>
      </c>
      <c r="K480" s="14"/>
      <c r="L480" s="2" t="s">
        <v>1336</v>
      </c>
      <c r="M480" s="34" t="e">
        <f>IF(db[[#This Row],[NB NOTA_C]]="","",COUNTIF([2]!B_MSK[concat],db[[#This Row],[NB NOTA_C]]))</f>
        <v>#REF!</v>
      </c>
      <c r="N480" s="9" t="s">
        <v>1359</v>
      </c>
      <c r="O480" s="5" t="s">
        <v>1490</v>
      </c>
      <c r="P480" s="2" t="s">
        <v>2424</v>
      </c>
      <c r="R480" s="2" t="str">
        <f>IF(db[[#This Row],[QTY/ CTN]]="","",SUBSTITUTE(SUBSTITUTE(SUBSTITUTE(db[[#This Row],[QTY/ CTN]]," ","_",2),"(",""),")","")&amp;"_")</f>
        <v>100 LSN_</v>
      </c>
      <c r="S480" s="2">
        <f>IF(db[[#This Row],[H_QTY/ CTN]]="","",SEARCH("_",db[[#This Row],[H_QTY/ CTN]]))</f>
        <v>8</v>
      </c>
      <c r="T480" s="2">
        <f>IF(db[[#This Row],[H_QTY/ CTN]]="","",LEN(db[[#This Row],[H_QTY/ CTN]]))</f>
        <v>8</v>
      </c>
      <c r="U480" s="41" t="str">
        <f>IF(db[[#This Row],[H_QTY/ CTN]]="","",LEFT(db[[#This Row],[H_QTY/ CTN]],db[[#This Row],[H_1]]-1))</f>
        <v>100 LSN</v>
      </c>
      <c r="V480" s="40" t="str">
        <f>IF(NOT(db[[#This Row],[H_1]]=db[[#This Row],[H_2]]),MID(db[[#This Row],[H_QTY/ CTN]],db[[#This Row],[H_1]]+1,db[[#This Row],[H_2]]-db[[#This Row],[H_1]]-1),"")</f>
        <v/>
      </c>
      <c r="W480" s="40" t="str">
        <f>IF(db[[#This Row],[QTY/ CTN B]]="","",LEFT(db[[#This Row],[QTY/ CTN B]],SEARCH(" ",db[[#This Row],[QTY/ CTN B]],1)-1))</f>
        <v>100</v>
      </c>
      <c r="X480" s="40" t="str">
        <f>IF(db[[#This Row],[QTY/ CTN B]]="","",RIGHT(db[[#This Row],[QTY/ CTN B]],LEN(db[[#This Row],[QTY/ CTN B]])-SEARCH(" ",db[[#This Row],[QTY/ CTN B]],1)))</f>
        <v>LSN</v>
      </c>
      <c r="Y480" s="40">
        <f>IF(db[[#This Row],[QTY/ CTN TG]]="",IF(db[[#This Row],[STN TG]]="","",12),LEFT(db[[#This Row],[QTY/ CTN TG]],SEARCH(" ",db[[#This Row],[QTY/ CTN TG]],1)-1))</f>
        <v>12</v>
      </c>
      <c r="Z4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80" s="40" t="str">
        <f>IF(db[[#This Row],[STN K]]="","",IF(db[[#This Row],[STN TG]]="LSN",12,""))</f>
        <v/>
      </c>
      <c r="AB480" s="40" t="str">
        <f>IF(db[[#This Row],[STN TG]]="LSN","PCS","")</f>
        <v/>
      </c>
      <c r="AC480" s="40">
        <f>db[[#This Row],[QTY B]]*IF(db[[#This Row],[QTY TG]]="",1,db[[#This Row],[QTY TG]])*IF(db[[#This Row],[QTY K]]="",1,db[[#This Row],[QTY K]])</f>
        <v>1200</v>
      </c>
      <c r="AD480" s="40" t="str">
        <f>IF(db[[#This Row],[STN K]]="",IF(db[[#This Row],[STN TG]]="",db[[#This Row],[STN B]],db[[#This Row],[STN TG]]),db[[#This Row],[STN K]])</f>
        <v>PCS</v>
      </c>
      <c r="AE480" s="40"/>
    </row>
    <row r="481" spans="1:31" ht="16.5" customHeight="1" x14ac:dyDescent="0.25">
      <c r="A481" s="40">
        <f t="shared" si="7"/>
        <v>480</v>
      </c>
      <c r="B481" s="5" t="str">
        <f>LOWER(SUBSTITUTE(SUBSTITUTE(SUBSTITUTE(SUBSTITUTE(SUBSTITUTE(SUBSTITUTE(SUBSTITUTE(SUBSTITUTE(db[[#This Row],[NB BM]]," ",),".",""),"-",""),"(",""),")",""),"/",""),"""",""),"+",""))</f>
        <v>garisanbt30cm</v>
      </c>
      <c r="C481" s="5" t="str">
        <f>LOWER(SUBSTITUTE(SUBSTITUTE(SUBSTITUTE(SUBSTITUTE(SUBSTITUTE(SUBSTITUTE(SUBSTITUTE(SUBSTITUTE(SUBSTITUTE(db[[#This Row],[NB NOTA]]," ",),".",""),"-",""),"(",""),")",""),",",""),"/",""),"""",""),"+",""))</f>
        <v>bt30cm</v>
      </c>
      <c r="D481" s="5" t="str">
        <f>LOWER(SUBSTITUTE(SUBSTITUTE(SUBSTITUTE(SUBSTITUTE(SUBSTITUTE(SUBSTITUTE(SUBSTITUTE(SUBSTITUTE(SUBSTITUTE(db[[#This Row],[NB PAJAK]]," ",""),"-",""),"(",""),")",""),".",""),",",""),"/",""),"""",""),"+",""))</f>
        <v/>
      </c>
      <c r="E48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garisanbt30cm100lsnuntana</v>
      </c>
      <c r="F48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bt30cm100lsn</v>
      </c>
      <c r="G481" s="5" t="str">
        <f>db[[#This Row],[NB NOTA_C]]&amp;LOWER(SUBSTITUTE(SUBSTITUTE(SUBSTITUTE(SUBSTITUTE(SUBSTITUTE(SUBSTITUTE(SUBSTITUTE(SUBSTITUTE(SUBSTITUTE(db[[#This Row],[FAKTUR]]," ",),".",""),"-",""),"(",""),")",""),",",""),"/",""),"""",""),"+",""))</f>
        <v>bt30cmuntana</v>
      </c>
      <c r="H48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bt30cm100lsnuntana</v>
      </c>
      <c r="I481" s="2" t="s">
        <v>1593</v>
      </c>
      <c r="J481" s="2" t="s">
        <v>1744</v>
      </c>
      <c r="K481" s="14"/>
      <c r="L481" s="2" t="s">
        <v>1336</v>
      </c>
      <c r="M481" s="34" t="e">
        <f>IF(db[[#This Row],[NB NOTA_C]]="","",COUNTIF([2]!B_MSK[concat],db[[#This Row],[NB NOTA_C]]))</f>
        <v>#REF!</v>
      </c>
      <c r="N481" s="9" t="s">
        <v>1359</v>
      </c>
      <c r="O481" s="5" t="s">
        <v>1490</v>
      </c>
      <c r="P481" s="2" t="s">
        <v>2424</v>
      </c>
      <c r="R481" s="2" t="str">
        <f>IF(db[[#This Row],[QTY/ CTN]]="","",SUBSTITUTE(SUBSTITUTE(SUBSTITUTE(db[[#This Row],[QTY/ CTN]]," ","_",2),"(",""),")","")&amp;"_")</f>
        <v>100 LSN_</v>
      </c>
      <c r="S481" s="2">
        <f>IF(db[[#This Row],[H_QTY/ CTN]]="","",SEARCH("_",db[[#This Row],[H_QTY/ CTN]]))</f>
        <v>8</v>
      </c>
      <c r="T481" s="2">
        <f>IF(db[[#This Row],[H_QTY/ CTN]]="","",LEN(db[[#This Row],[H_QTY/ CTN]]))</f>
        <v>8</v>
      </c>
      <c r="U481" s="41" t="str">
        <f>IF(db[[#This Row],[H_QTY/ CTN]]="","",LEFT(db[[#This Row],[H_QTY/ CTN]],db[[#This Row],[H_1]]-1))</f>
        <v>100 LSN</v>
      </c>
      <c r="V481" s="40" t="str">
        <f>IF(NOT(db[[#This Row],[H_1]]=db[[#This Row],[H_2]]),MID(db[[#This Row],[H_QTY/ CTN]],db[[#This Row],[H_1]]+1,db[[#This Row],[H_2]]-db[[#This Row],[H_1]]-1),"")</f>
        <v/>
      </c>
      <c r="W481" s="40" t="str">
        <f>IF(db[[#This Row],[QTY/ CTN B]]="","",LEFT(db[[#This Row],[QTY/ CTN B]],SEARCH(" ",db[[#This Row],[QTY/ CTN B]],1)-1))</f>
        <v>100</v>
      </c>
      <c r="X481" s="40" t="str">
        <f>IF(db[[#This Row],[QTY/ CTN B]]="","",RIGHT(db[[#This Row],[QTY/ CTN B]],LEN(db[[#This Row],[QTY/ CTN B]])-SEARCH(" ",db[[#This Row],[QTY/ CTN B]],1)))</f>
        <v>LSN</v>
      </c>
      <c r="Y481" s="40">
        <f>IF(db[[#This Row],[QTY/ CTN TG]]="",IF(db[[#This Row],[STN TG]]="","",12),LEFT(db[[#This Row],[QTY/ CTN TG]],SEARCH(" ",db[[#This Row],[QTY/ CTN TG]],1)-1))</f>
        <v>12</v>
      </c>
      <c r="Z4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81" s="40" t="str">
        <f>IF(db[[#This Row],[STN K]]="","",IF(db[[#This Row],[STN TG]]="LSN",12,""))</f>
        <v/>
      </c>
      <c r="AB481" s="40" t="str">
        <f>IF(db[[#This Row],[STN TG]]="LSN","PCS","")</f>
        <v/>
      </c>
      <c r="AC481" s="40">
        <f>db[[#This Row],[QTY B]]*IF(db[[#This Row],[QTY TG]]="",1,db[[#This Row],[QTY TG]])*IF(db[[#This Row],[QTY K]]="",1,db[[#This Row],[QTY K]])</f>
        <v>1200</v>
      </c>
      <c r="AD481" s="40" t="str">
        <f>IF(db[[#This Row],[STN K]]="",IF(db[[#This Row],[STN TG]]="",db[[#This Row],[STN B]],db[[#This Row],[STN TG]]),db[[#This Row],[STN K]])</f>
        <v>PCS</v>
      </c>
      <c r="AE481" s="40"/>
    </row>
    <row r="482" spans="1:31" ht="16.5" customHeight="1" x14ac:dyDescent="0.25">
      <c r="A482" s="40">
        <f t="shared" si="7"/>
        <v>481</v>
      </c>
      <c r="B482" s="5" t="str">
        <f>LOWER(SUBSTITUTE(SUBSTITUTE(SUBSTITUTE(SUBSTITUTE(SUBSTITUTE(SUBSTITUTE(SUBSTITUTE(SUBSTITUTE(db[[#This Row],[NB BM]]," ",),".",""),"-",""),"(",""),")",""),"/",""),"""",""),"+",""))</f>
        <v>garisanbt740</v>
      </c>
      <c r="C482" s="5" t="str">
        <f>LOWER(SUBSTITUTE(SUBSTITUTE(SUBSTITUTE(SUBSTITUTE(SUBSTITUTE(SUBSTITUTE(SUBSTITUTE(SUBSTITUTE(SUBSTITUTE(db[[#This Row],[NB NOTA]]," ",),".",""),"-",""),"(",""),")",""),",",""),"/",""),"""",""),"+",""))</f>
        <v>bt740</v>
      </c>
      <c r="D482" s="5" t="str">
        <f>LOWER(SUBSTITUTE(SUBSTITUTE(SUBSTITUTE(SUBSTITUTE(SUBSTITUTE(SUBSTITUTE(SUBSTITUTE(SUBSTITUTE(SUBSTITUTE(db[[#This Row],[NB PAJAK]]," ",""),"-",""),"(",""),")",""),".",""),",",""),"/",""),"""",""),"+",""))</f>
        <v/>
      </c>
      <c r="E48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garisanbt74010lsnuntana</v>
      </c>
      <c r="F48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bt74010lsn</v>
      </c>
      <c r="G482" s="5" t="str">
        <f>db[[#This Row],[NB NOTA_C]]&amp;LOWER(SUBSTITUTE(SUBSTITUTE(SUBSTITUTE(SUBSTITUTE(SUBSTITUTE(SUBSTITUTE(SUBSTITUTE(SUBSTITUTE(SUBSTITUTE(db[[#This Row],[FAKTUR]]," ",),".",""),"-",""),"(",""),")",""),",",""),"/",""),"""",""),"+",""))</f>
        <v>bt740untana</v>
      </c>
      <c r="H48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bt74010lsnuntana</v>
      </c>
      <c r="I482" s="2" t="s">
        <v>1594</v>
      </c>
      <c r="J482" s="2" t="s">
        <v>2605</v>
      </c>
      <c r="K482" s="14"/>
      <c r="L482" s="2" t="s">
        <v>1336</v>
      </c>
      <c r="M482" s="34" t="e">
        <f>IF(db[[#This Row],[NB NOTA_C]]="","",COUNTIF([2]!B_MSK[concat],db[[#This Row],[NB NOTA_C]]))</f>
        <v>#REF!</v>
      </c>
      <c r="N482" s="9" t="s">
        <v>1359</v>
      </c>
      <c r="O482" s="5" t="s">
        <v>1438</v>
      </c>
      <c r="P482" s="2" t="s">
        <v>2424</v>
      </c>
      <c r="R482" s="2" t="str">
        <f>IF(db[[#This Row],[QTY/ CTN]]="","",SUBSTITUTE(SUBSTITUTE(SUBSTITUTE(db[[#This Row],[QTY/ CTN]]," ","_",2),"(",""),")","")&amp;"_")</f>
        <v>10 LSN_</v>
      </c>
      <c r="S482" s="2">
        <f>IF(db[[#This Row],[H_QTY/ CTN]]="","",SEARCH("_",db[[#This Row],[H_QTY/ CTN]]))</f>
        <v>7</v>
      </c>
      <c r="T482" s="2">
        <f>IF(db[[#This Row],[H_QTY/ CTN]]="","",LEN(db[[#This Row],[H_QTY/ CTN]]))</f>
        <v>7</v>
      </c>
      <c r="U482" s="41" t="str">
        <f>IF(db[[#This Row],[H_QTY/ CTN]]="","",LEFT(db[[#This Row],[H_QTY/ CTN]],db[[#This Row],[H_1]]-1))</f>
        <v>10 LSN</v>
      </c>
      <c r="V482" s="40" t="str">
        <f>IF(NOT(db[[#This Row],[H_1]]=db[[#This Row],[H_2]]),MID(db[[#This Row],[H_QTY/ CTN]],db[[#This Row],[H_1]]+1,db[[#This Row],[H_2]]-db[[#This Row],[H_1]]-1),"")</f>
        <v/>
      </c>
      <c r="W482" s="40" t="str">
        <f>IF(db[[#This Row],[QTY/ CTN B]]="","",LEFT(db[[#This Row],[QTY/ CTN B]],SEARCH(" ",db[[#This Row],[QTY/ CTN B]],1)-1))</f>
        <v>10</v>
      </c>
      <c r="X482" s="40" t="str">
        <f>IF(db[[#This Row],[QTY/ CTN B]]="","",RIGHT(db[[#This Row],[QTY/ CTN B]],LEN(db[[#This Row],[QTY/ CTN B]])-SEARCH(" ",db[[#This Row],[QTY/ CTN B]],1)))</f>
        <v>LSN</v>
      </c>
      <c r="Y482" s="40">
        <f>IF(db[[#This Row],[QTY/ CTN TG]]="",IF(db[[#This Row],[STN TG]]="","",12),LEFT(db[[#This Row],[QTY/ CTN TG]],SEARCH(" ",db[[#This Row],[QTY/ CTN TG]],1)-1))</f>
        <v>12</v>
      </c>
      <c r="Z4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82" s="40" t="str">
        <f>IF(db[[#This Row],[STN K]]="","",IF(db[[#This Row],[STN TG]]="LSN",12,""))</f>
        <v/>
      </c>
      <c r="AB482" s="40" t="str">
        <f>IF(db[[#This Row],[STN TG]]="LSN","PCS","")</f>
        <v/>
      </c>
      <c r="AC482" s="40">
        <f>db[[#This Row],[QTY B]]*IF(db[[#This Row],[QTY TG]]="",1,db[[#This Row],[QTY TG]])*IF(db[[#This Row],[QTY K]]="",1,db[[#This Row],[QTY K]])</f>
        <v>120</v>
      </c>
      <c r="AD482" s="40" t="str">
        <f>IF(db[[#This Row],[STN K]]="",IF(db[[#This Row],[STN TG]]="",db[[#This Row],[STN B]],db[[#This Row],[STN TG]]),db[[#This Row],[STN K]])</f>
        <v>PCS</v>
      </c>
      <c r="AE482" s="40"/>
    </row>
    <row r="483" spans="1:31" ht="16.5" customHeight="1" x14ac:dyDescent="0.25">
      <c r="A483" s="40">
        <f t="shared" si="7"/>
        <v>482</v>
      </c>
      <c r="B483" s="5" t="str">
        <f>LOWER(SUBSTITUTE(SUBSTITUTE(SUBSTITUTE(SUBSTITUTE(SUBSTITUTE(SUBSTITUTE(SUBSTITUTE(SUBSTITUTE(db[[#This Row],[NB BM]]," ",),".",""),"-",""),"(",""),")",""),"/",""),"""",""),"+",""))</f>
        <v>garisanbt840</v>
      </c>
      <c r="C483" s="5" t="str">
        <f>LOWER(SUBSTITUTE(SUBSTITUTE(SUBSTITUTE(SUBSTITUTE(SUBSTITUTE(SUBSTITUTE(SUBSTITUTE(SUBSTITUTE(SUBSTITUTE(db[[#This Row],[NB NOTA]]," ",),".",""),"-",""),"(",""),")",""),",",""),"/",""),"""",""),"+",""))</f>
        <v>bt840</v>
      </c>
      <c r="D483" s="5" t="str">
        <f>LOWER(SUBSTITUTE(SUBSTITUTE(SUBSTITUTE(SUBSTITUTE(SUBSTITUTE(SUBSTITUTE(SUBSTITUTE(SUBSTITUTE(SUBSTITUTE(db[[#This Row],[NB PAJAK]]," ",""),"-",""),"(",""),")",""),".",""),",",""),"/",""),"""",""),"+",""))</f>
        <v/>
      </c>
      <c r="E48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garisanbt84060lsnuntana</v>
      </c>
      <c r="F48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bt84060lsn</v>
      </c>
      <c r="G483" s="5" t="str">
        <f>db[[#This Row],[NB NOTA_C]]&amp;LOWER(SUBSTITUTE(SUBSTITUTE(SUBSTITUTE(SUBSTITUTE(SUBSTITUTE(SUBSTITUTE(SUBSTITUTE(SUBSTITUTE(SUBSTITUTE(db[[#This Row],[FAKTUR]]," ",),".",""),"-",""),"(",""),")",""),",",""),"/",""),"""",""),"+",""))</f>
        <v>bt840untana</v>
      </c>
      <c r="H48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bt84060lsnuntana</v>
      </c>
      <c r="I483" s="2" t="s">
        <v>1595</v>
      </c>
      <c r="J483" s="2" t="s">
        <v>2606</v>
      </c>
      <c r="K483" s="14"/>
      <c r="L483" s="2" t="s">
        <v>1336</v>
      </c>
      <c r="M483" s="34" t="e">
        <f>IF(db[[#This Row],[NB NOTA_C]]="","",COUNTIF([2]!B_MSK[concat],db[[#This Row],[NB NOTA_C]]))</f>
        <v>#REF!</v>
      </c>
      <c r="N483" s="9" t="s">
        <v>1359</v>
      </c>
      <c r="O483" s="5" t="s">
        <v>1385</v>
      </c>
      <c r="P483" s="2" t="s">
        <v>2424</v>
      </c>
      <c r="R483" s="2" t="str">
        <f>IF(db[[#This Row],[QTY/ CTN]]="","",SUBSTITUTE(SUBSTITUTE(SUBSTITUTE(db[[#This Row],[QTY/ CTN]]," ","_",2),"(",""),")","")&amp;"_")</f>
        <v>60 LSN_</v>
      </c>
      <c r="S483" s="2">
        <f>IF(db[[#This Row],[H_QTY/ CTN]]="","",SEARCH("_",db[[#This Row],[H_QTY/ CTN]]))</f>
        <v>7</v>
      </c>
      <c r="T483" s="2">
        <f>IF(db[[#This Row],[H_QTY/ CTN]]="","",LEN(db[[#This Row],[H_QTY/ CTN]]))</f>
        <v>7</v>
      </c>
      <c r="U483" s="41" t="str">
        <f>IF(db[[#This Row],[H_QTY/ CTN]]="","",LEFT(db[[#This Row],[H_QTY/ CTN]],db[[#This Row],[H_1]]-1))</f>
        <v>60 LSN</v>
      </c>
      <c r="V483" s="40" t="str">
        <f>IF(NOT(db[[#This Row],[H_1]]=db[[#This Row],[H_2]]),MID(db[[#This Row],[H_QTY/ CTN]],db[[#This Row],[H_1]]+1,db[[#This Row],[H_2]]-db[[#This Row],[H_1]]-1),"")</f>
        <v/>
      </c>
      <c r="W483" s="40" t="str">
        <f>IF(db[[#This Row],[QTY/ CTN B]]="","",LEFT(db[[#This Row],[QTY/ CTN B]],SEARCH(" ",db[[#This Row],[QTY/ CTN B]],1)-1))</f>
        <v>60</v>
      </c>
      <c r="X483" s="40" t="str">
        <f>IF(db[[#This Row],[QTY/ CTN B]]="","",RIGHT(db[[#This Row],[QTY/ CTN B]],LEN(db[[#This Row],[QTY/ CTN B]])-SEARCH(" ",db[[#This Row],[QTY/ CTN B]],1)))</f>
        <v>LSN</v>
      </c>
      <c r="Y483" s="40">
        <f>IF(db[[#This Row],[QTY/ CTN TG]]="",IF(db[[#This Row],[STN TG]]="","",12),LEFT(db[[#This Row],[QTY/ CTN TG]],SEARCH(" ",db[[#This Row],[QTY/ CTN TG]],1)-1))</f>
        <v>12</v>
      </c>
      <c r="Z4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83" s="40" t="str">
        <f>IF(db[[#This Row],[STN K]]="","",IF(db[[#This Row],[STN TG]]="LSN",12,""))</f>
        <v/>
      </c>
      <c r="AB483" s="40" t="str">
        <f>IF(db[[#This Row],[STN TG]]="LSN","PCS","")</f>
        <v/>
      </c>
      <c r="AC483" s="40">
        <f>db[[#This Row],[QTY B]]*IF(db[[#This Row],[QTY TG]]="",1,db[[#This Row],[QTY TG]])*IF(db[[#This Row],[QTY K]]="",1,db[[#This Row],[QTY K]])</f>
        <v>720</v>
      </c>
      <c r="AD483" s="40" t="str">
        <f>IF(db[[#This Row],[STN K]]="",IF(db[[#This Row],[STN TG]]="",db[[#This Row],[STN B]],db[[#This Row],[STN TG]]),db[[#This Row],[STN K]])</f>
        <v>PCS</v>
      </c>
      <c r="AE483" s="40"/>
    </row>
    <row r="484" spans="1:31" ht="16.5" customHeight="1" x14ac:dyDescent="0.25">
      <c r="A484" s="78">
        <f t="shared" si="7"/>
        <v>483</v>
      </c>
      <c r="B484" s="79" t="str">
        <f>LOWER(SUBSTITUTE(SUBSTITUTE(SUBSTITUTE(SUBSTITUTE(SUBSTITUTE(SUBSTITUTE(SUBSTITUTE(SUBSTITUTE(db[[#This Row],[NB BM]]," ",),".",""),"-",""),"(",""),")",""),"/",""),"""",""),"+",""))</f>
        <v>garisanbt9150</v>
      </c>
      <c r="C484" s="79" t="str">
        <f>LOWER(SUBSTITUTE(SUBSTITUTE(SUBSTITUTE(SUBSTITUTE(SUBSTITUTE(SUBSTITUTE(SUBSTITUTE(SUBSTITUTE(SUBSTITUTE(db[[#This Row],[NB NOTA]]," ",),".",""),"-",""),"(",""),")",""),",",""),"/",""),"""",""),"+",""))</f>
        <v>bt9150</v>
      </c>
      <c r="D484" s="79" t="str">
        <f>LOWER(SUBSTITUTE(SUBSTITUTE(SUBSTITUTE(SUBSTITUTE(SUBSTITUTE(SUBSTITUTE(SUBSTITUTE(SUBSTITUTE(SUBSTITUTE(db[[#This Row],[NB PAJAK]]," ",""),"-",""),"(",""),")",""),".",""),",",""),"/",""),"""",""),"+",""))</f>
        <v/>
      </c>
      <c r="E484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garisanbt915040lsnuntana</v>
      </c>
      <c r="F484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bt915040lsn</v>
      </c>
      <c r="G484" s="79" t="str">
        <f>db[[#This Row],[NB NOTA_C]]&amp;LOWER(SUBSTITUTE(SUBSTITUTE(SUBSTITUTE(SUBSTITUTE(SUBSTITUTE(SUBSTITUTE(SUBSTITUTE(SUBSTITUTE(SUBSTITUTE(db[[#This Row],[FAKTUR]]," ",),".",""),"-",""),"(",""),")",""),",",""),"/",""),"""",""),"+",""))</f>
        <v>bt9150untana</v>
      </c>
      <c r="H484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bt915040lsnuntana</v>
      </c>
      <c r="I484" s="2" t="s">
        <v>7597</v>
      </c>
      <c r="J484" s="70" t="s">
        <v>7455</v>
      </c>
      <c r="K484" s="71"/>
      <c r="L484" s="70" t="s">
        <v>1336</v>
      </c>
      <c r="M484" s="80" t="e">
        <f>IF(db[[#This Row],[NB NOTA_C]]="","",COUNTIF([2]!B_MSK[concat],db[[#This Row],[NB NOTA_C]]))</f>
        <v>#REF!</v>
      </c>
      <c r="N484" s="81" t="s">
        <v>1359</v>
      </c>
      <c r="O484" s="79" t="s">
        <v>1394</v>
      </c>
      <c r="P484" s="2" t="s">
        <v>2424</v>
      </c>
      <c r="Q484" s="79"/>
      <c r="R484" s="79" t="str">
        <f>IF(db[[#This Row],[QTY/ CTN]]="","",SUBSTITUTE(SUBSTITUTE(SUBSTITUTE(db[[#This Row],[QTY/ CTN]]," ","_",2),"(",""),")","")&amp;"_")</f>
        <v>40 LSN_</v>
      </c>
      <c r="S484" s="79">
        <f>IF(db[[#This Row],[H_QTY/ CTN]]="","",SEARCH("_",db[[#This Row],[H_QTY/ CTN]]))</f>
        <v>7</v>
      </c>
      <c r="T484" s="79">
        <f>IF(db[[#This Row],[H_QTY/ CTN]]="","",LEN(db[[#This Row],[H_QTY/ CTN]]))</f>
        <v>7</v>
      </c>
      <c r="U484" s="78" t="str">
        <f>IF(db[[#This Row],[H_QTY/ CTN]]="","",LEFT(db[[#This Row],[H_QTY/ CTN]],db[[#This Row],[H_1]]-1))</f>
        <v>40 LSN</v>
      </c>
      <c r="V484" s="78" t="str">
        <f>IF(NOT(db[[#This Row],[H_1]]=db[[#This Row],[H_2]]),MID(db[[#This Row],[H_QTY/ CTN]],db[[#This Row],[H_1]]+1,db[[#This Row],[H_2]]-db[[#This Row],[H_1]]-1),"")</f>
        <v/>
      </c>
      <c r="W484" s="78" t="str">
        <f>IF(db[[#This Row],[QTY/ CTN B]]="","",LEFT(db[[#This Row],[QTY/ CTN B]],SEARCH(" ",db[[#This Row],[QTY/ CTN B]],1)-1))</f>
        <v>40</v>
      </c>
      <c r="X484" s="78" t="str">
        <f>IF(db[[#This Row],[QTY/ CTN B]]="","",RIGHT(db[[#This Row],[QTY/ CTN B]],LEN(db[[#This Row],[QTY/ CTN B]])-SEARCH(" ",db[[#This Row],[QTY/ CTN B]],1)))</f>
        <v>LSN</v>
      </c>
      <c r="Y484" s="78">
        <f>IF(db[[#This Row],[QTY/ CTN TG]]="",IF(db[[#This Row],[STN TG]]="","",12),LEFT(db[[#This Row],[QTY/ CTN TG]],SEARCH(" ",db[[#This Row],[QTY/ CTN TG]],1)-1))</f>
        <v>12</v>
      </c>
      <c r="Z484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84" s="78" t="str">
        <f>IF(db[[#This Row],[STN K]]="","",IF(db[[#This Row],[STN TG]]="LSN",12,""))</f>
        <v/>
      </c>
      <c r="AB484" s="78" t="str">
        <f>IF(db[[#This Row],[STN TG]]="LSN","PCS","")</f>
        <v/>
      </c>
      <c r="AC484" s="78">
        <f>db[[#This Row],[QTY B]]*IF(db[[#This Row],[QTY TG]]="",1,db[[#This Row],[QTY TG]])*IF(db[[#This Row],[QTY K]]="",1,db[[#This Row],[QTY K]])</f>
        <v>480</v>
      </c>
      <c r="AD484" s="78" t="str">
        <f>IF(db[[#This Row],[STN K]]="",IF(db[[#This Row],[STN TG]]="",db[[#This Row],[STN B]],db[[#This Row],[STN TG]]),db[[#This Row],[STN K]])</f>
        <v>PCS</v>
      </c>
      <c r="AE484" s="78"/>
    </row>
    <row r="485" spans="1:31" ht="16.5" customHeight="1" x14ac:dyDescent="0.25">
      <c r="A485" s="40">
        <f t="shared" si="7"/>
        <v>484</v>
      </c>
      <c r="B485" s="5" t="str">
        <f>LOWER(SUBSTITUTE(SUBSTITUTE(SUBSTITUTE(SUBSTITUTE(SUBSTITUTE(SUBSTITUTE(SUBSTITUTE(SUBSTITUTE(db[[#This Row],[NB BM]]," ",),".",""),"-",""),"(",""),")",""),"/",""),"""",""),"+",""))</f>
        <v>btbatikkain</v>
      </c>
      <c r="C485" s="5" t="str">
        <f>LOWER(SUBSTITUTE(SUBSTITUTE(SUBSTITUTE(SUBSTITUTE(SUBSTITUTE(SUBSTITUTE(SUBSTITUTE(SUBSTITUTE(SUBSTITUTE(db[[#This Row],[NB NOTA]]," ",),".",""),"-",""),"(",""),")",""),",",""),"/",""),"""",""),"+",""))</f>
        <v>btbatik</v>
      </c>
      <c r="D485" s="5" t="str">
        <f>LOWER(SUBSTITUTE(SUBSTITUTE(SUBSTITUTE(SUBSTITUTE(SUBSTITUTE(SUBSTITUTE(SUBSTITUTE(SUBSTITUTE(SUBSTITUTE(db[[#This Row],[NB PAJAK]]," ",""),"-",""),"(",""),")",""),".",""),",",""),"/",""),"""",""),"+",""))</f>
        <v/>
      </c>
      <c r="E48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btbatikkain7lsnuntana</v>
      </c>
      <c r="F48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btbatik7lsn</v>
      </c>
      <c r="G485" s="5" t="str">
        <f>db[[#This Row],[NB NOTA_C]]&amp;LOWER(SUBSTITUTE(SUBSTITUTE(SUBSTITUTE(SUBSTITUTE(SUBSTITUTE(SUBSTITUTE(SUBSTITUTE(SUBSTITUTE(SUBSTITUTE(db[[#This Row],[FAKTUR]]," ",),".",""),"-",""),"(",""),")",""),",",""),"/",""),"""",""),"+",""))</f>
        <v>btbatikuntana</v>
      </c>
      <c r="H48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btbatik7lsnuntana</v>
      </c>
      <c r="I485" s="2" t="s">
        <v>5734</v>
      </c>
      <c r="J485" s="2" t="s">
        <v>1071</v>
      </c>
      <c r="K485" s="14"/>
      <c r="L485" s="2" t="s">
        <v>1336</v>
      </c>
      <c r="M485" s="34" t="e">
        <f>IF(db[[#This Row],[NB NOTA_C]]="","",COUNTIF([2]!B_MSK[concat],db[[#This Row],[NB NOTA_C]]))</f>
        <v>#REF!</v>
      </c>
      <c r="N485" s="14" t="s">
        <v>1344</v>
      </c>
      <c r="O485" s="2" t="s">
        <v>1417</v>
      </c>
      <c r="P485" s="2" t="s">
        <v>2416</v>
      </c>
      <c r="R485" s="2" t="str">
        <f>IF(db[[#This Row],[QTY/ CTN]]="","",SUBSTITUTE(SUBSTITUTE(SUBSTITUTE(db[[#This Row],[QTY/ CTN]]," ","_",2),"(",""),")","")&amp;"_")</f>
        <v>7 LSN_</v>
      </c>
      <c r="S485" s="2">
        <f>IF(db[[#This Row],[H_QTY/ CTN]]="","",SEARCH("_",db[[#This Row],[H_QTY/ CTN]]))</f>
        <v>6</v>
      </c>
      <c r="T485" s="2">
        <f>IF(db[[#This Row],[H_QTY/ CTN]]="","",LEN(db[[#This Row],[H_QTY/ CTN]]))</f>
        <v>6</v>
      </c>
      <c r="U485" s="41" t="str">
        <f>IF(db[[#This Row],[H_QTY/ CTN]]="","",LEFT(db[[#This Row],[H_QTY/ CTN]],db[[#This Row],[H_1]]-1))</f>
        <v>7 LSN</v>
      </c>
      <c r="V485" s="40" t="str">
        <f>IF(NOT(db[[#This Row],[H_1]]=db[[#This Row],[H_2]]),MID(db[[#This Row],[H_QTY/ CTN]],db[[#This Row],[H_1]]+1,db[[#This Row],[H_2]]-db[[#This Row],[H_1]]-1),"")</f>
        <v/>
      </c>
      <c r="W485" s="40" t="str">
        <f>IF(db[[#This Row],[QTY/ CTN B]]="","",LEFT(db[[#This Row],[QTY/ CTN B]],SEARCH(" ",db[[#This Row],[QTY/ CTN B]],1)-1))</f>
        <v>7</v>
      </c>
      <c r="X485" s="40" t="str">
        <f>IF(db[[#This Row],[QTY/ CTN B]]="","",RIGHT(db[[#This Row],[QTY/ CTN B]],LEN(db[[#This Row],[QTY/ CTN B]])-SEARCH(" ",db[[#This Row],[QTY/ CTN B]],1)))</f>
        <v>LSN</v>
      </c>
      <c r="Y485" s="40">
        <f>IF(db[[#This Row],[QTY/ CTN TG]]="",IF(db[[#This Row],[STN TG]]="","",12),LEFT(db[[#This Row],[QTY/ CTN TG]],SEARCH(" ",db[[#This Row],[QTY/ CTN TG]],1)-1))</f>
        <v>12</v>
      </c>
      <c r="Z4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85" s="40" t="str">
        <f>IF(db[[#This Row],[STN K]]="","",IF(db[[#This Row],[STN TG]]="LSN",12,""))</f>
        <v/>
      </c>
      <c r="AB485" s="40" t="str">
        <f>IF(db[[#This Row],[STN TG]]="LSN","PCS","")</f>
        <v/>
      </c>
      <c r="AC485" s="40">
        <f>db[[#This Row],[QTY B]]*IF(db[[#This Row],[QTY TG]]="",1,db[[#This Row],[QTY TG]])*IF(db[[#This Row],[QTY K]]="",1,db[[#This Row],[QTY K]])</f>
        <v>84</v>
      </c>
      <c r="AD485" s="40" t="str">
        <f>IF(db[[#This Row],[STN K]]="",IF(db[[#This Row],[STN TG]]="",db[[#This Row],[STN B]],db[[#This Row],[STN TG]]),db[[#This Row],[STN K]])</f>
        <v>PCS</v>
      </c>
      <c r="AE485" s="40"/>
    </row>
    <row r="486" spans="1:31" ht="16.5" customHeight="1" x14ac:dyDescent="0.25">
      <c r="A486" s="40">
        <f t="shared" si="7"/>
        <v>485</v>
      </c>
      <c r="B486" s="5" t="str">
        <f>LOWER(SUBSTITUTE(SUBSTITUTE(SUBSTITUTE(SUBSTITUTE(SUBSTITUTE(SUBSTITUTE(SUBSTITUTE(SUBSTITUTE(db[[#This Row],[NB BM]]," ",),".",""),"-",""),"(",""),")",""),"/",""),"""",""),"+",""))</f>
        <v>garisanbtr3</v>
      </c>
      <c r="C486" s="5" t="str">
        <f>LOWER(SUBSTITUTE(SUBSTITUTE(SUBSTITUTE(SUBSTITUTE(SUBSTITUTE(SUBSTITUTE(SUBSTITUTE(SUBSTITUTE(SUBSTITUTE(db[[#This Row],[NB NOTA]]," ",),".",""),"-",""),"(",""),")",""),",",""),"/",""),"""",""),"+",""))</f>
        <v>btr3</v>
      </c>
      <c r="D486" s="5" t="str">
        <f>LOWER(SUBSTITUTE(SUBSTITUTE(SUBSTITUTE(SUBSTITUTE(SUBSTITUTE(SUBSTITUTE(SUBSTITUTE(SUBSTITUTE(SUBSTITUTE(db[[#This Row],[NB PAJAK]]," ",""),"-",""),"(",""),")",""),".",""),",",""),"/",""),"""",""),"+",""))</f>
        <v/>
      </c>
      <c r="E48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garisanbtr312lsnuntana</v>
      </c>
      <c r="F48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btr312lsn</v>
      </c>
      <c r="G486" s="5" t="str">
        <f>db[[#This Row],[NB NOTA_C]]&amp;LOWER(SUBSTITUTE(SUBSTITUTE(SUBSTITUTE(SUBSTITUTE(SUBSTITUTE(SUBSTITUTE(SUBSTITUTE(SUBSTITUTE(SUBSTITUTE(db[[#This Row],[FAKTUR]]," ",),".",""),"-",""),"(",""),")",""),",",""),"/",""),"""",""),"+",""))</f>
        <v>btr3untana</v>
      </c>
      <c r="H48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btr312lsnuntana</v>
      </c>
      <c r="I486" s="2" t="s">
        <v>1596</v>
      </c>
      <c r="J486" s="2" t="s">
        <v>2607</v>
      </c>
      <c r="K486" s="14"/>
      <c r="L486" s="2" t="s">
        <v>1336</v>
      </c>
      <c r="M486" s="34" t="e">
        <f>IF(db[[#This Row],[NB NOTA_C]]="","",COUNTIF([2]!B_MSK[concat],db[[#This Row],[NB NOTA_C]]))</f>
        <v>#REF!</v>
      </c>
      <c r="N486" s="9" t="s">
        <v>1359</v>
      </c>
      <c r="O486" s="5" t="s">
        <v>1376</v>
      </c>
      <c r="P486" s="2" t="s">
        <v>2424</v>
      </c>
      <c r="R486" s="2" t="str">
        <f>IF(db[[#This Row],[QTY/ CTN]]="","",SUBSTITUTE(SUBSTITUTE(SUBSTITUTE(db[[#This Row],[QTY/ CTN]]," ","_",2),"(",""),")","")&amp;"_")</f>
        <v>12 LSN_</v>
      </c>
      <c r="S486" s="2">
        <f>IF(db[[#This Row],[H_QTY/ CTN]]="","",SEARCH("_",db[[#This Row],[H_QTY/ CTN]]))</f>
        <v>7</v>
      </c>
      <c r="T486" s="2">
        <f>IF(db[[#This Row],[H_QTY/ CTN]]="","",LEN(db[[#This Row],[H_QTY/ CTN]]))</f>
        <v>7</v>
      </c>
      <c r="U486" s="41" t="str">
        <f>IF(db[[#This Row],[H_QTY/ CTN]]="","",LEFT(db[[#This Row],[H_QTY/ CTN]],db[[#This Row],[H_1]]-1))</f>
        <v>12 LSN</v>
      </c>
      <c r="V486" s="40" t="str">
        <f>IF(NOT(db[[#This Row],[H_1]]=db[[#This Row],[H_2]]),MID(db[[#This Row],[H_QTY/ CTN]],db[[#This Row],[H_1]]+1,db[[#This Row],[H_2]]-db[[#This Row],[H_1]]-1),"")</f>
        <v/>
      </c>
      <c r="W486" s="40" t="str">
        <f>IF(db[[#This Row],[QTY/ CTN B]]="","",LEFT(db[[#This Row],[QTY/ CTN B]],SEARCH(" ",db[[#This Row],[QTY/ CTN B]],1)-1))</f>
        <v>12</v>
      </c>
      <c r="X486" s="40" t="str">
        <f>IF(db[[#This Row],[QTY/ CTN B]]="","",RIGHT(db[[#This Row],[QTY/ CTN B]],LEN(db[[#This Row],[QTY/ CTN B]])-SEARCH(" ",db[[#This Row],[QTY/ CTN B]],1)))</f>
        <v>LSN</v>
      </c>
      <c r="Y486" s="40">
        <f>IF(db[[#This Row],[QTY/ CTN TG]]="",IF(db[[#This Row],[STN TG]]="","",12),LEFT(db[[#This Row],[QTY/ CTN TG]],SEARCH(" ",db[[#This Row],[QTY/ CTN TG]],1)-1))</f>
        <v>12</v>
      </c>
      <c r="Z4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86" s="40" t="str">
        <f>IF(db[[#This Row],[STN K]]="","",IF(db[[#This Row],[STN TG]]="LSN",12,""))</f>
        <v/>
      </c>
      <c r="AB486" s="40" t="str">
        <f>IF(db[[#This Row],[STN TG]]="LSN","PCS","")</f>
        <v/>
      </c>
      <c r="AC486" s="40">
        <f>db[[#This Row],[QTY B]]*IF(db[[#This Row],[QTY TG]]="",1,db[[#This Row],[QTY TG]])*IF(db[[#This Row],[QTY K]]="",1,db[[#This Row],[QTY K]])</f>
        <v>144</v>
      </c>
      <c r="AD486" s="40" t="str">
        <f>IF(db[[#This Row],[STN K]]="",IF(db[[#This Row],[STN TG]]="",db[[#This Row],[STN B]],db[[#This Row],[STN TG]]),db[[#This Row],[STN K]])</f>
        <v>PCS</v>
      </c>
      <c r="AE486" s="40"/>
    </row>
    <row r="487" spans="1:31" ht="16.5" customHeight="1" x14ac:dyDescent="0.25">
      <c r="A487" s="40">
        <f t="shared" si="7"/>
        <v>486</v>
      </c>
      <c r="B487" s="5" t="str">
        <f>LOWER(SUBSTITUTE(SUBSTITUTE(SUBSTITUTE(SUBSTITUTE(SUBSTITUTE(SUBSTITUTE(SUBSTITUTE(SUBSTITUTE(db[[#This Row],[NB BM]]," ",),".",""),"-",""),"(",""),")",""),"/",""),"""",""),"+",""))</f>
        <v>garisanbtr5</v>
      </c>
      <c r="C487" s="5" t="str">
        <f>LOWER(SUBSTITUTE(SUBSTITUTE(SUBSTITUTE(SUBSTITUTE(SUBSTITUTE(SUBSTITUTE(SUBSTITUTE(SUBSTITUTE(SUBSTITUTE(db[[#This Row],[NB NOTA]]," ",),".",""),"-",""),"(",""),")",""),",",""),"/",""),"""",""),"+",""))</f>
        <v>btr5</v>
      </c>
      <c r="D487" s="5" t="str">
        <f>LOWER(SUBSTITUTE(SUBSTITUTE(SUBSTITUTE(SUBSTITUTE(SUBSTITUTE(SUBSTITUTE(SUBSTITUTE(SUBSTITUTE(SUBSTITUTE(db[[#This Row],[NB PAJAK]]," ",""),"-",""),"(",""),")",""),".",""),",",""),"/",""),"""",""),"+",""))</f>
        <v/>
      </c>
      <c r="E48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garisanbtr512lsnuntana</v>
      </c>
      <c r="F48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btr512lsn</v>
      </c>
      <c r="G487" s="5" t="str">
        <f>db[[#This Row],[NB NOTA_C]]&amp;LOWER(SUBSTITUTE(SUBSTITUTE(SUBSTITUTE(SUBSTITUTE(SUBSTITUTE(SUBSTITUTE(SUBSTITUTE(SUBSTITUTE(SUBSTITUTE(db[[#This Row],[FAKTUR]]," ",),".",""),"-",""),"(",""),")",""),",",""),"/",""),"""",""),"+",""))</f>
        <v>btr5untana</v>
      </c>
      <c r="H48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btr512lsnuntana</v>
      </c>
      <c r="I487" s="2" t="s">
        <v>1597</v>
      </c>
      <c r="J487" s="2" t="s">
        <v>2608</v>
      </c>
      <c r="K487" s="14"/>
      <c r="L487" s="2" t="s">
        <v>1336</v>
      </c>
      <c r="M487" s="34" t="e">
        <f>IF(db[[#This Row],[NB NOTA_C]]="","",COUNTIF([2]!B_MSK[concat],db[[#This Row],[NB NOTA_C]]))</f>
        <v>#REF!</v>
      </c>
      <c r="N487" s="9" t="s">
        <v>1359</v>
      </c>
      <c r="O487" s="5" t="s">
        <v>1376</v>
      </c>
      <c r="P487" s="2" t="s">
        <v>2424</v>
      </c>
      <c r="R487" s="2" t="str">
        <f>IF(db[[#This Row],[QTY/ CTN]]="","",SUBSTITUTE(SUBSTITUTE(SUBSTITUTE(db[[#This Row],[QTY/ CTN]]," ","_",2),"(",""),")","")&amp;"_")</f>
        <v>12 LSN_</v>
      </c>
      <c r="S487" s="2">
        <f>IF(db[[#This Row],[H_QTY/ CTN]]="","",SEARCH("_",db[[#This Row],[H_QTY/ CTN]]))</f>
        <v>7</v>
      </c>
      <c r="T487" s="2">
        <f>IF(db[[#This Row],[H_QTY/ CTN]]="","",LEN(db[[#This Row],[H_QTY/ CTN]]))</f>
        <v>7</v>
      </c>
      <c r="U487" s="41" t="str">
        <f>IF(db[[#This Row],[H_QTY/ CTN]]="","",LEFT(db[[#This Row],[H_QTY/ CTN]],db[[#This Row],[H_1]]-1))</f>
        <v>12 LSN</v>
      </c>
      <c r="V487" s="40" t="str">
        <f>IF(NOT(db[[#This Row],[H_1]]=db[[#This Row],[H_2]]),MID(db[[#This Row],[H_QTY/ CTN]],db[[#This Row],[H_1]]+1,db[[#This Row],[H_2]]-db[[#This Row],[H_1]]-1),"")</f>
        <v/>
      </c>
      <c r="W487" s="40" t="str">
        <f>IF(db[[#This Row],[QTY/ CTN B]]="","",LEFT(db[[#This Row],[QTY/ CTN B]],SEARCH(" ",db[[#This Row],[QTY/ CTN B]],1)-1))</f>
        <v>12</v>
      </c>
      <c r="X487" s="40" t="str">
        <f>IF(db[[#This Row],[QTY/ CTN B]]="","",RIGHT(db[[#This Row],[QTY/ CTN B]],LEN(db[[#This Row],[QTY/ CTN B]])-SEARCH(" ",db[[#This Row],[QTY/ CTN B]],1)))</f>
        <v>LSN</v>
      </c>
      <c r="Y487" s="40">
        <f>IF(db[[#This Row],[QTY/ CTN TG]]="",IF(db[[#This Row],[STN TG]]="","",12),LEFT(db[[#This Row],[QTY/ CTN TG]],SEARCH(" ",db[[#This Row],[QTY/ CTN TG]],1)-1))</f>
        <v>12</v>
      </c>
      <c r="Z4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87" s="40" t="str">
        <f>IF(db[[#This Row],[STN K]]="","",IF(db[[#This Row],[STN TG]]="LSN",12,""))</f>
        <v/>
      </c>
      <c r="AB487" s="40" t="str">
        <f>IF(db[[#This Row],[STN TG]]="LSN","PCS","")</f>
        <v/>
      </c>
      <c r="AC487" s="40">
        <f>db[[#This Row],[QTY B]]*IF(db[[#This Row],[QTY TG]]="",1,db[[#This Row],[QTY TG]])*IF(db[[#This Row],[QTY K]]="",1,db[[#This Row],[QTY K]])</f>
        <v>144</v>
      </c>
      <c r="AD487" s="40" t="str">
        <f>IF(db[[#This Row],[STN K]]="",IF(db[[#This Row],[STN TG]]="",db[[#This Row],[STN B]],db[[#This Row],[STN TG]]),db[[#This Row],[STN K]])</f>
        <v>PCS</v>
      </c>
      <c r="AE487" s="40"/>
    </row>
    <row r="488" spans="1:31" ht="16.5" customHeight="1" x14ac:dyDescent="0.25">
      <c r="A488" s="40">
        <f t="shared" si="7"/>
        <v>487</v>
      </c>
      <c r="B488" s="5" t="str">
        <f>LOWER(SUBSTITUTE(SUBSTITUTE(SUBSTITUTE(SUBSTITUTE(SUBSTITUTE(SUBSTITUTE(SUBSTITUTE(SUBSTITUTE(db[[#This Row],[NB BM]]," ",),".",""),"-",""),"(",""),")",""),"/",""),"""",""),"+",""))</f>
        <v>garisanbt123a</v>
      </c>
      <c r="C488" s="5" t="str">
        <f>LOWER(SUBSTITUTE(SUBSTITUTE(SUBSTITUTE(SUBSTITUTE(SUBSTITUTE(SUBSTITUTE(SUBSTITUTE(SUBSTITUTE(SUBSTITUTE(db[[#This Row],[NB NOTA]]," ",),".",""),"-",""),"(",""),")",""),",",""),"/",""),"""",""),"+",""))</f>
        <v>bt123a</v>
      </c>
      <c r="D488" s="5" t="str">
        <f>LOWER(SUBSTITUTE(SUBSTITUTE(SUBSTITUTE(SUBSTITUTE(SUBSTITUTE(SUBSTITUTE(SUBSTITUTE(SUBSTITUTE(SUBSTITUTE(db[[#This Row],[NB PAJAK]]," ",""),"-",""),"(",""),")",""),".",""),",",""),"/",""),"""",""),"+",""))</f>
        <v/>
      </c>
      <c r="E48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garisanbt123a50lsnuntana</v>
      </c>
      <c r="F48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bt123a50lsn</v>
      </c>
      <c r="G488" s="5" t="str">
        <f>db[[#This Row],[NB NOTA_C]]&amp;LOWER(SUBSTITUTE(SUBSTITUTE(SUBSTITUTE(SUBSTITUTE(SUBSTITUTE(SUBSTITUTE(SUBSTITUTE(SUBSTITUTE(SUBSTITUTE(db[[#This Row],[FAKTUR]]," ",),".",""),"-",""),"(",""),")",""),",",""),"/",""),"""",""),"+",""))</f>
        <v>bt123auntana</v>
      </c>
      <c r="H48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bt123a50lsnuntana</v>
      </c>
      <c r="I488" s="2" t="s">
        <v>5711</v>
      </c>
      <c r="J488" s="2" t="s">
        <v>5695</v>
      </c>
      <c r="K488" s="14"/>
      <c r="L488" s="2" t="s">
        <v>1336</v>
      </c>
      <c r="M488" s="33" t="e">
        <f>IF(db[[#This Row],[NB NOTA_C]]="","",COUNTIF([2]!B_MSK[concat],db[[#This Row],[NB NOTA_C]]))</f>
        <v>#REF!</v>
      </c>
      <c r="N488" s="9" t="s">
        <v>1359</v>
      </c>
      <c r="O488" s="5" t="s">
        <v>1448</v>
      </c>
      <c r="P488" s="2" t="s">
        <v>2424</v>
      </c>
      <c r="Q488" s="5"/>
      <c r="R488" s="5" t="str">
        <f>IF(db[[#This Row],[QTY/ CTN]]="","",SUBSTITUTE(SUBSTITUTE(SUBSTITUTE(db[[#This Row],[QTY/ CTN]]," ","_",2),"(",""),")","")&amp;"_")</f>
        <v>50 LSN_</v>
      </c>
      <c r="S488" s="5">
        <f>IF(db[[#This Row],[H_QTY/ CTN]]="","",SEARCH("_",db[[#This Row],[H_QTY/ CTN]]))</f>
        <v>7</v>
      </c>
      <c r="T488" s="5">
        <f>IF(db[[#This Row],[H_QTY/ CTN]]="","",LEN(db[[#This Row],[H_QTY/ CTN]]))</f>
        <v>7</v>
      </c>
      <c r="U488" s="40" t="str">
        <f>IF(db[[#This Row],[H_QTY/ CTN]]="","",LEFT(db[[#This Row],[H_QTY/ CTN]],db[[#This Row],[H_1]]-1))</f>
        <v>50 LSN</v>
      </c>
      <c r="V488" s="40" t="str">
        <f>IF(NOT(db[[#This Row],[H_1]]=db[[#This Row],[H_2]]),MID(db[[#This Row],[H_QTY/ CTN]],db[[#This Row],[H_1]]+1,db[[#This Row],[H_2]]-db[[#This Row],[H_1]]-1),"")</f>
        <v/>
      </c>
      <c r="W488" s="40" t="str">
        <f>IF(db[[#This Row],[QTY/ CTN B]]="","",LEFT(db[[#This Row],[QTY/ CTN B]],SEARCH(" ",db[[#This Row],[QTY/ CTN B]],1)-1))</f>
        <v>50</v>
      </c>
      <c r="X488" s="40" t="str">
        <f>IF(db[[#This Row],[QTY/ CTN B]]="","",RIGHT(db[[#This Row],[QTY/ CTN B]],LEN(db[[#This Row],[QTY/ CTN B]])-SEARCH(" ",db[[#This Row],[QTY/ CTN B]],1)))</f>
        <v>LSN</v>
      </c>
      <c r="Y488" s="40">
        <f>IF(db[[#This Row],[QTY/ CTN TG]]="",IF(db[[#This Row],[STN TG]]="","",12),LEFT(db[[#This Row],[QTY/ CTN TG]],SEARCH(" ",db[[#This Row],[QTY/ CTN TG]],1)-1))</f>
        <v>12</v>
      </c>
      <c r="Z4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488" s="40" t="str">
        <f>IF(db[[#This Row],[STN K]]="","",IF(db[[#This Row],[STN TG]]="LSN",12,""))</f>
        <v/>
      </c>
      <c r="AB488" s="40" t="str">
        <f>IF(db[[#This Row],[STN TG]]="LSN","PCS","")</f>
        <v/>
      </c>
      <c r="AC488" s="40">
        <f>db[[#This Row],[QTY B]]*IF(db[[#This Row],[QTY TG]]="",1,db[[#This Row],[QTY TG]])*IF(db[[#This Row],[QTY K]]="",1,db[[#This Row],[QTY K]])</f>
        <v>600</v>
      </c>
      <c r="AD488" s="40" t="str">
        <f>IF(db[[#This Row],[STN K]]="",IF(db[[#This Row],[STN TG]]="",db[[#This Row],[STN B]],db[[#This Row],[STN TG]]),db[[#This Row],[STN K]])</f>
        <v>PCS</v>
      </c>
      <c r="AE488" s="40"/>
    </row>
    <row r="489" spans="1:31" ht="16.5" customHeight="1" x14ac:dyDescent="0.25">
      <c r="A489" s="40">
        <f t="shared" si="7"/>
        <v>488</v>
      </c>
      <c r="B489" s="5" t="str">
        <f>LOWER(SUBSTITUTE(SUBSTITUTE(SUBSTITUTE(SUBSTITUTE(SUBSTITUTE(SUBSTITUTE(SUBSTITUTE(SUBSTITUTE(db[[#This Row],[NB BM]]," ",),".",""),"-",""),"(",""),")",""),"/",""),"""",""),"+",""))</f>
        <v>btsgastaa560ppbiasaa56001</v>
      </c>
      <c r="C489" s="5" t="str">
        <f>LOWER(SUBSTITUTE(SUBSTITUTE(SUBSTITUTE(SUBSTITUTE(SUBSTITUTE(SUBSTITUTE(SUBSTITUTE(SUBSTITUTE(SUBSTITUTE(db[[#This Row],[NB NOTA]]," ",),".",""),"-",""),"(",""),")",""),",",""),"/",""),"""",""),"+",""))</f>
        <v>btsgastaa560ppbiasaa56001</v>
      </c>
      <c r="D489" s="5" t="str">
        <f>LOWER(SUBSTITUTE(SUBSTITUTE(SUBSTITUTE(SUBSTITUTE(SUBSTITUTE(SUBSTITUTE(SUBSTITUTE(SUBSTITUTE(SUBSTITUTE(db[[#This Row],[NB PAJAK]]," ",""),"-",""),"(",""),")",""),".",""),",",""),"/",""),"""",""),"+",""))</f>
        <v/>
      </c>
      <c r="E48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btsgastaa560ppbiasaa56001192pcsuntana</v>
      </c>
      <c r="F48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btsgastaa560ppbiasaa56001192pcs</v>
      </c>
      <c r="G489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btsgastaa560ppbiasaa56001untana</v>
      </c>
      <c r="H48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btsgastaa560ppbiasaa56001192pcsuntana</v>
      </c>
      <c r="I489" s="2" t="s">
        <v>4834</v>
      </c>
      <c r="J489" s="2" t="s">
        <v>4796</v>
      </c>
      <c r="K489" s="1"/>
      <c r="L489" s="2" t="s">
        <v>1336</v>
      </c>
      <c r="M489" s="33" t="e">
        <f>IF(db[[#This Row],[NB NOTA_C]]="","",COUNTIF([2]!B_MSK[concat],db[[#This Row],[NB NOTA_C]]))</f>
        <v>#REF!</v>
      </c>
      <c r="N489" s="9" t="s">
        <v>1352</v>
      </c>
      <c r="O489" s="5" t="s">
        <v>1477</v>
      </c>
      <c r="P489" s="2" t="s">
        <v>2416</v>
      </c>
      <c r="Q489" s="5"/>
      <c r="R489" s="5" t="str">
        <f>IF(db[[#This Row],[QTY/ CTN]]="","",SUBSTITUTE(SUBSTITUTE(SUBSTITUTE(db[[#This Row],[QTY/ CTN]]," ","_",2),"(",""),")","")&amp;"_")</f>
        <v>192 PCS_</v>
      </c>
      <c r="S489" s="5">
        <f>IF(db[[#This Row],[H_QTY/ CTN]]="","",SEARCH("_",db[[#This Row],[H_QTY/ CTN]]))</f>
        <v>8</v>
      </c>
      <c r="T489" s="5">
        <f>IF(db[[#This Row],[H_QTY/ CTN]]="","",LEN(db[[#This Row],[H_QTY/ CTN]]))</f>
        <v>8</v>
      </c>
      <c r="U489" s="40" t="str">
        <f>IF(db[[#This Row],[H_QTY/ CTN]]="","",LEFT(db[[#This Row],[H_QTY/ CTN]],db[[#This Row],[H_1]]-1))</f>
        <v>192 PCS</v>
      </c>
      <c r="V489" s="40" t="str">
        <f>IF(NOT(db[[#This Row],[H_1]]=db[[#This Row],[H_2]]),MID(db[[#This Row],[H_QTY/ CTN]],db[[#This Row],[H_1]]+1,db[[#This Row],[H_2]]-db[[#This Row],[H_1]]-1),"")</f>
        <v/>
      </c>
      <c r="W489" s="40" t="str">
        <f>IF(db[[#This Row],[QTY/ CTN B]]="","",LEFT(db[[#This Row],[QTY/ CTN B]],SEARCH(" ",db[[#This Row],[QTY/ CTN B]],1)-1))</f>
        <v>192</v>
      </c>
      <c r="X489" s="40" t="str">
        <f>IF(db[[#This Row],[QTY/ CTN B]]="","",RIGHT(db[[#This Row],[QTY/ CTN B]],LEN(db[[#This Row],[QTY/ CTN B]])-SEARCH(" ",db[[#This Row],[QTY/ CTN B]],1)))</f>
        <v>PCS</v>
      </c>
      <c r="Y489" s="40" t="str">
        <f>IF(db[[#This Row],[QTY/ CTN TG]]="",IF(db[[#This Row],[STN TG]]="","",12),LEFT(db[[#This Row],[QTY/ CTN TG]],SEARCH(" ",db[[#This Row],[QTY/ CTN TG]],1)-1))</f>
        <v/>
      </c>
      <c r="Z4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89" s="40" t="str">
        <f>IF(db[[#This Row],[STN K]]="","",IF(db[[#This Row],[STN TG]]="LSN",12,""))</f>
        <v/>
      </c>
      <c r="AB489" s="40" t="str">
        <f>IF(db[[#This Row],[STN TG]]="LSN","PCS","")</f>
        <v/>
      </c>
      <c r="AC489" s="40">
        <f>db[[#This Row],[QTY B]]*IF(db[[#This Row],[QTY TG]]="",1,db[[#This Row],[QTY TG]])*IF(db[[#This Row],[QTY K]]="",1,db[[#This Row],[QTY K]])</f>
        <v>192</v>
      </c>
      <c r="AD489" s="40" t="str">
        <f>IF(db[[#This Row],[STN K]]="",IF(db[[#This Row],[STN TG]]="",db[[#This Row],[STN B]],db[[#This Row],[STN TG]]),db[[#This Row],[STN K]])</f>
        <v>PCS</v>
      </c>
      <c r="AE489" s="40"/>
    </row>
    <row r="490" spans="1:31" ht="16.5" customHeight="1" x14ac:dyDescent="0.25">
      <c r="A490" s="40">
        <f t="shared" si="7"/>
        <v>489</v>
      </c>
      <c r="B490" s="5" t="str">
        <f>LOWER(SUBSTITUTE(SUBSTITUTE(SUBSTITUTE(SUBSTITUTE(SUBSTITUTE(SUBSTITUTE(SUBSTITUTE(SUBSTITUTE(db[[#This Row],[NB BM]]," ",),".",""),"-",""),"(",""),")",""),"/",""),"""",""),"+",""))</f>
        <v>btsgastaa560ppbiasaa56002</v>
      </c>
      <c r="C490" s="5" t="str">
        <f>LOWER(SUBSTITUTE(SUBSTITUTE(SUBSTITUTE(SUBSTITUTE(SUBSTITUTE(SUBSTITUTE(SUBSTITUTE(SUBSTITUTE(SUBSTITUTE(db[[#This Row],[NB NOTA]]," ",),".",""),"-",""),"(",""),")",""),",",""),"/",""),"""",""),"+",""))</f>
        <v>btsgastaa560ppbiasaa56002</v>
      </c>
      <c r="D490" s="5" t="str">
        <f>LOWER(SUBSTITUTE(SUBSTITUTE(SUBSTITUTE(SUBSTITUTE(SUBSTITUTE(SUBSTITUTE(SUBSTITUTE(SUBSTITUTE(SUBSTITUTE(db[[#This Row],[NB PAJAK]]," ",""),"-",""),"(",""),")",""),".",""),",",""),"/",""),"""",""),"+",""))</f>
        <v/>
      </c>
      <c r="E49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btsgastaa560ppbiasaa56002192pcsuntana</v>
      </c>
      <c r="F49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btsgastaa560ppbiasaa56002192pcs</v>
      </c>
      <c r="G490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btsgastaa560ppbiasaa56002untana</v>
      </c>
      <c r="H49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btsgastaa560ppbiasaa56002192pcsuntana</v>
      </c>
      <c r="I490" s="2" t="s">
        <v>4835</v>
      </c>
      <c r="J490" s="2" t="s">
        <v>4797</v>
      </c>
      <c r="K490" s="1"/>
      <c r="L490" s="2" t="s">
        <v>1336</v>
      </c>
      <c r="M490" s="33" t="e">
        <f>IF(db[[#This Row],[NB NOTA_C]]="","",COUNTIF([2]!B_MSK[concat],db[[#This Row],[NB NOTA_C]]))</f>
        <v>#REF!</v>
      </c>
      <c r="N490" s="9" t="s">
        <v>1352</v>
      </c>
      <c r="O490" s="5" t="s">
        <v>1477</v>
      </c>
      <c r="P490" s="2" t="s">
        <v>2416</v>
      </c>
      <c r="Q490" s="5"/>
      <c r="R490" s="5" t="str">
        <f>IF(db[[#This Row],[QTY/ CTN]]="","",SUBSTITUTE(SUBSTITUTE(SUBSTITUTE(db[[#This Row],[QTY/ CTN]]," ","_",2),"(",""),")","")&amp;"_")</f>
        <v>192 PCS_</v>
      </c>
      <c r="S490" s="5">
        <f>IF(db[[#This Row],[H_QTY/ CTN]]="","",SEARCH("_",db[[#This Row],[H_QTY/ CTN]]))</f>
        <v>8</v>
      </c>
      <c r="T490" s="5">
        <f>IF(db[[#This Row],[H_QTY/ CTN]]="","",LEN(db[[#This Row],[H_QTY/ CTN]]))</f>
        <v>8</v>
      </c>
      <c r="U490" s="40" t="str">
        <f>IF(db[[#This Row],[H_QTY/ CTN]]="","",LEFT(db[[#This Row],[H_QTY/ CTN]],db[[#This Row],[H_1]]-1))</f>
        <v>192 PCS</v>
      </c>
      <c r="V490" s="40" t="str">
        <f>IF(NOT(db[[#This Row],[H_1]]=db[[#This Row],[H_2]]),MID(db[[#This Row],[H_QTY/ CTN]],db[[#This Row],[H_1]]+1,db[[#This Row],[H_2]]-db[[#This Row],[H_1]]-1),"")</f>
        <v/>
      </c>
      <c r="W490" s="40" t="str">
        <f>IF(db[[#This Row],[QTY/ CTN B]]="","",LEFT(db[[#This Row],[QTY/ CTN B]],SEARCH(" ",db[[#This Row],[QTY/ CTN B]],1)-1))</f>
        <v>192</v>
      </c>
      <c r="X490" s="40" t="str">
        <f>IF(db[[#This Row],[QTY/ CTN B]]="","",RIGHT(db[[#This Row],[QTY/ CTN B]],LEN(db[[#This Row],[QTY/ CTN B]])-SEARCH(" ",db[[#This Row],[QTY/ CTN B]],1)))</f>
        <v>PCS</v>
      </c>
      <c r="Y490" s="40" t="str">
        <f>IF(db[[#This Row],[QTY/ CTN TG]]="",IF(db[[#This Row],[STN TG]]="","",12),LEFT(db[[#This Row],[QTY/ CTN TG]],SEARCH(" ",db[[#This Row],[QTY/ CTN TG]],1)-1))</f>
        <v/>
      </c>
      <c r="Z4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0" s="40" t="str">
        <f>IF(db[[#This Row],[STN K]]="","",IF(db[[#This Row],[STN TG]]="LSN",12,""))</f>
        <v/>
      </c>
      <c r="AB490" s="40" t="str">
        <f>IF(db[[#This Row],[STN TG]]="LSN","PCS","")</f>
        <v/>
      </c>
      <c r="AC490" s="40">
        <f>db[[#This Row],[QTY B]]*IF(db[[#This Row],[QTY TG]]="",1,db[[#This Row],[QTY TG]])*IF(db[[#This Row],[QTY K]]="",1,db[[#This Row],[QTY K]])</f>
        <v>192</v>
      </c>
      <c r="AD490" s="40" t="str">
        <f>IF(db[[#This Row],[STN K]]="",IF(db[[#This Row],[STN TG]]="",db[[#This Row],[STN B]],db[[#This Row],[STN TG]]),db[[#This Row],[STN K]])</f>
        <v>PCS</v>
      </c>
      <c r="AE490" s="40"/>
    </row>
    <row r="491" spans="1:31" ht="16.5" customHeight="1" x14ac:dyDescent="0.25">
      <c r="A491" s="40">
        <f t="shared" si="7"/>
        <v>490</v>
      </c>
      <c r="B491" s="5" t="str">
        <f>LOWER(SUBSTITUTE(SUBSTITUTE(SUBSTITUTE(SUBSTITUTE(SUBSTITUTE(SUBSTITUTE(SUBSTITUTE(SUBSTITUTE(db[[#This Row],[NB BM]]," ",),".",""),"-",""),"(",""),")",""),"/",""),"""",""),"+",""))</f>
        <v>btsgastaa560ppbiasaa56003</v>
      </c>
      <c r="C491" s="5" t="str">
        <f>LOWER(SUBSTITUTE(SUBSTITUTE(SUBSTITUTE(SUBSTITUTE(SUBSTITUTE(SUBSTITUTE(SUBSTITUTE(SUBSTITUTE(SUBSTITUTE(db[[#This Row],[NB NOTA]]," ",),".",""),"-",""),"(",""),")",""),",",""),"/",""),"""",""),"+",""))</f>
        <v>btsgastaa560ppbiasaa56003</v>
      </c>
      <c r="D491" s="5" t="str">
        <f>LOWER(SUBSTITUTE(SUBSTITUTE(SUBSTITUTE(SUBSTITUTE(SUBSTITUTE(SUBSTITUTE(SUBSTITUTE(SUBSTITUTE(SUBSTITUTE(db[[#This Row],[NB PAJAK]]," ",""),"-",""),"(",""),")",""),".",""),",",""),"/",""),"""",""),"+",""))</f>
        <v/>
      </c>
      <c r="E49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btsgastaa560ppbiasaa56003192pcsuntana</v>
      </c>
      <c r="F49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btsgastaa560ppbiasaa56003192pcs</v>
      </c>
      <c r="G491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btsgastaa560ppbiasaa56003untana</v>
      </c>
      <c r="H49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btsgastaa560ppbiasaa56003192pcsuntana</v>
      </c>
      <c r="I491" s="2" t="s">
        <v>4836</v>
      </c>
      <c r="J491" s="2" t="s">
        <v>4798</v>
      </c>
      <c r="K491" s="1"/>
      <c r="L491" s="2" t="s">
        <v>1336</v>
      </c>
      <c r="M491" s="33" t="e">
        <f>IF(db[[#This Row],[NB NOTA_C]]="","",COUNTIF([2]!B_MSK[concat],db[[#This Row],[NB NOTA_C]]))</f>
        <v>#REF!</v>
      </c>
      <c r="N491" s="9" t="s">
        <v>1352</v>
      </c>
      <c r="O491" s="5" t="s">
        <v>1477</v>
      </c>
      <c r="P491" s="2" t="s">
        <v>2416</v>
      </c>
      <c r="Q491" s="5"/>
      <c r="R491" s="5" t="str">
        <f>IF(db[[#This Row],[QTY/ CTN]]="","",SUBSTITUTE(SUBSTITUTE(SUBSTITUTE(db[[#This Row],[QTY/ CTN]]," ","_",2),"(",""),")","")&amp;"_")</f>
        <v>192 PCS_</v>
      </c>
      <c r="S491" s="5">
        <f>IF(db[[#This Row],[H_QTY/ CTN]]="","",SEARCH("_",db[[#This Row],[H_QTY/ CTN]]))</f>
        <v>8</v>
      </c>
      <c r="T491" s="5">
        <f>IF(db[[#This Row],[H_QTY/ CTN]]="","",LEN(db[[#This Row],[H_QTY/ CTN]]))</f>
        <v>8</v>
      </c>
      <c r="U491" s="40" t="str">
        <f>IF(db[[#This Row],[H_QTY/ CTN]]="","",LEFT(db[[#This Row],[H_QTY/ CTN]],db[[#This Row],[H_1]]-1))</f>
        <v>192 PCS</v>
      </c>
      <c r="V491" s="40" t="str">
        <f>IF(NOT(db[[#This Row],[H_1]]=db[[#This Row],[H_2]]),MID(db[[#This Row],[H_QTY/ CTN]],db[[#This Row],[H_1]]+1,db[[#This Row],[H_2]]-db[[#This Row],[H_1]]-1),"")</f>
        <v/>
      </c>
      <c r="W491" s="40" t="str">
        <f>IF(db[[#This Row],[QTY/ CTN B]]="","",LEFT(db[[#This Row],[QTY/ CTN B]],SEARCH(" ",db[[#This Row],[QTY/ CTN B]],1)-1))</f>
        <v>192</v>
      </c>
      <c r="X491" s="40" t="str">
        <f>IF(db[[#This Row],[QTY/ CTN B]]="","",RIGHT(db[[#This Row],[QTY/ CTN B]],LEN(db[[#This Row],[QTY/ CTN B]])-SEARCH(" ",db[[#This Row],[QTY/ CTN B]],1)))</f>
        <v>PCS</v>
      </c>
      <c r="Y491" s="40" t="str">
        <f>IF(db[[#This Row],[QTY/ CTN TG]]="",IF(db[[#This Row],[STN TG]]="","",12),LEFT(db[[#This Row],[QTY/ CTN TG]],SEARCH(" ",db[[#This Row],[QTY/ CTN TG]],1)-1))</f>
        <v/>
      </c>
      <c r="Z4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1" s="40" t="str">
        <f>IF(db[[#This Row],[STN K]]="","",IF(db[[#This Row],[STN TG]]="LSN",12,""))</f>
        <v/>
      </c>
      <c r="AB491" s="40" t="str">
        <f>IF(db[[#This Row],[STN TG]]="LSN","PCS","")</f>
        <v/>
      </c>
      <c r="AC491" s="40">
        <f>db[[#This Row],[QTY B]]*IF(db[[#This Row],[QTY TG]]="",1,db[[#This Row],[QTY TG]])*IF(db[[#This Row],[QTY K]]="",1,db[[#This Row],[QTY K]])</f>
        <v>192</v>
      </c>
      <c r="AD491" s="40" t="str">
        <f>IF(db[[#This Row],[STN K]]="",IF(db[[#This Row],[STN TG]]="",db[[#This Row],[STN B]],db[[#This Row],[STN TG]]),db[[#This Row],[STN K]])</f>
        <v>PCS</v>
      </c>
      <c r="AE491" s="40"/>
    </row>
    <row r="492" spans="1:31" ht="16.5" customHeight="1" x14ac:dyDescent="0.25">
      <c r="A492" s="40">
        <f t="shared" si="7"/>
        <v>491</v>
      </c>
      <c r="B492" s="5" t="str">
        <f>LOWER(SUBSTITUTE(SUBSTITUTE(SUBSTITUTE(SUBSTITUTE(SUBSTITUTE(SUBSTITUTE(SUBSTITUTE(SUBSTITUTE(db[[#This Row],[NB BM]]," ",),".",""),"-",""),"(",""),")",""),"/",""),"""",""),"+",""))</f>
        <v>btsgastaa560ppbiasaa56004</v>
      </c>
      <c r="C492" s="5" t="str">
        <f>LOWER(SUBSTITUTE(SUBSTITUTE(SUBSTITUTE(SUBSTITUTE(SUBSTITUTE(SUBSTITUTE(SUBSTITUTE(SUBSTITUTE(SUBSTITUTE(db[[#This Row],[NB NOTA]]," ",),".",""),"-",""),"(",""),")",""),",",""),"/",""),"""",""),"+",""))</f>
        <v>btsgastaa560ppbiasaa56005</v>
      </c>
      <c r="D492" s="5" t="str">
        <f>LOWER(SUBSTITUTE(SUBSTITUTE(SUBSTITUTE(SUBSTITUTE(SUBSTITUTE(SUBSTITUTE(SUBSTITUTE(SUBSTITUTE(SUBSTITUTE(db[[#This Row],[NB PAJAK]]," ",""),"-",""),"(",""),")",""),".",""),",",""),"/",""),"""",""),"+",""))</f>
        <v/>
      </c>
      <c r="E49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btsgastaa560ppbiasaa56004192pcsuntana</v>
      </c>
      <c r="F49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btsgastaa560ppbiasaa56005192pcs</v>
      </c>
      <c r="G492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btsgastaa560ppbiasaa56005untana</v>
      </c>
      <c r="H49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btsgastaa560ppbiasaa56005192pcsuntana</v>
      </c>
      <c r="I492" s="2" t="s">
        <v>4837</v>
      </c>
      <c r="J492" s="2" t="s">
        <v>4799</v>
      </c>
      <c r="K492" s="1"/>
      <c r="L492" s="2" t="s">
        <v>1336</v>
      </c>
      <c r="M492" s="33" t="e">
        <f>IF(db[[#This Row],[NB NOTA_C]]="","",COUNTIF([2]!B_MSK[concat],db[[#This Row],[NB NOTA_C]]))</f>
        <v>#REF!</v>
      </c>
      <c r="N492" s="9" t="s">
        <v>1352</v>
      </c>
      <c r="O492" s="5" t="s">
        <v>1477</v>
      </c>
      <c r="P492" s="2" t="s">
        <v>2416</v>
      </c>
      <c r="Q492" s="5"/>
      <c r="R492" s="5" t="str">
        <f>IF(db[[#This Row],[QTY/ CTN]]="","",SUBSTITUTE(SUBSTITUTE(SUBSTITUTE(db[[#This Row],[QTY/ CTN]]," ","_",2),"(",""),")","")&amp;"_")</f>
        <v>192 PCS_</v>
      </c>
      <c r="S492" s="5">
        <f>IF(db[[#This Row],[H_QTY/ CTN]]="","",SEARCH("_",db[[#This Row],[H_QTY/ CTN]]))</f>
        <v>8</v>
      </c>
      <c r="T492" s="5">
        <f>IF(db[[#This Row],[H_QTY/ CTN]]="","",LEN(db[[#This Row],[H_QTY/ CTN]]))</f>
        <v>8</v>
      </c>
      <c r="U492" s="40" t="str">
        <f>IF(db[[#This Row],[H_QTY/ CTN]]="","",LEFT(db[[#This Row],[H_QTY/ CTN]],db[[#This Row],[H_1]]-1))</f>
        <v>192 PCS</v>
      </c>
      <c r="V492" s="40" t="str">
        <f>IF(NOT(db[[#This Row],[H_1]]=db[[#This Row],[H_2]]),MID(db[[#This Row],[H_QTY/ CTN]],db[[#This Row],[H_1]]+1,db[[#This Row],[H_2]]-db[[#This Row],[H_1]]-1),"")</f>
        <v/>
      </c>
      <c r="W492" s="40" t="str">
        <f>IF(db[[#This Row],[QTY/ CTN B]]="","",LEFT(db[[#This Row],[QTY/ CTN B]],SEARCH(" ",db[[#This Row],[QTY/ CTN B]],1)-1))</f>
        <v>192</v>
      </c>
      <c r="X492" s="40" t="str">
        <f>IF(db[[#This Row],[QTY/ CTN B]]="","",RIGHT(db[[#This Row],[QTY/ CTN B]],LEN(db[[#This Row],[QTY/ CTN B]])-SEARCH(" ",db[[#This Row],[QTY/ CTN B]],1)))</f>
        <v>PCS</v>
      </c>
      <c r="Y492" s="40" t="str">
        <f>IF(db[[#This Row],[QTY/ CTN TG]]="",IF(db[[#This Row],[STN TG]]="","",12),LEFT(db[[#This Row],[QTY/ CTN TG]],SEARCH(" ",db[[#This Row],[QTY/ CTN TG]],1)-1))</f>
        <v/>
      </c>
      <c r="Z4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2" s="40" t="str">
        <f>IF(db[[#This Row],[STN K]]="","",IF(db[[#This Row],[STN TG]]="LSN",12,""))</f>
        <v/>
      </c>
      <c r="AB492" s="40" t="str">
        <f>IF(db[[#This Row],[STN TG]]="LSN","PCS","")</f>
        <v/>
      </c>
      <c r="AC492" s="40">
        <f>db[[#This Row],[QTY B]]*IF(db[[#This Row],[QTY TG]]="",1,db[[#This Row],[QTY TG]])*IF(db[[#This Row],[QTY K]]="",1,db[[#This Row],[QTY K]])</f>
        <v>192</v>
      </c>
      <c r="AD492" s="40" t="str">
        <f>IF(db[[#This Row],[STN K]]="",IF(db[[#This Row],[STN TG]]="",db[[#This Row],[STN B]],db[[#This Row],[STN TG]]),db[[#This Row],[STN K]])</f>
        <v>PCS</v>
      </c>
      <c r="AE492" s="40"/>
    </row>
    <row r="493" spans="1:31" ht="16.5" customHeight="1" x14ac:dyDescent="0.25">
      <c r="A493" s="40">
        <f t="shared" si="7"/>
        <v>492</v>
      </c>
      <c r="B493" s="5" t="str">
        <f>LOWER(SUBSTITUTE(SUBSTITUTE(SUBSTITUTE(SUBSTITUTE(SUBSTITUTE(SUBSTITUTE(SUBSTITUTE(SUBSTITUTE(db[[#This Row],[NB BM]]," ",),".",""),"-",""),"(",""),")",""),"/",""),"""",""),"+",""))</f>
        <v>btsgastaa560ppbiasaa56005</v>
      </c>
      <c r="C493" s="5" t="str">
        <f>LOWER(SUBSTITUTE(SUBSTITUTE(SUBSTITUTE(SUBSTITUTE(SUBSTITUTE(SUBSTITUTE(SUBSTITUTE(SUBSTITUTE(SUBSTITUTE(db[[#This Row],[NB NOTA]]," ",),".",""),"-",""),"(",""),")",""),",",""),"/",""),"""",""),"+",""))</f>
        <v>btsgastaa560ppbiasaa56006</v>
      </c>
      <c r="D493" s="5" t="str">
        <f>LOWER(SUBSTITUTE(SUBSTITUTE(SUBSTITUTE(SUBSTITUTE(SUBSTITUTE(SUBSTITUTE(SUBSTITUTE(SUBSTITUTE(SUBSTITUTE(db[[#This Row],[NB PAJAK]]," ",""),"-",""),"(",""),")",""),".",""),",",""),"/",""),"""",""),"+",""))</f>
        <v/>
      </c>
      <c r="E49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btsgastaa560ppbiasaa56005192pcsuntana</v>
      </c>
      <c r="F49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btsgastaa560ppbiasaa56006192pcs</v>
      </c>
      <c r="G493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btsgastaa560ppbiasaa56006untana</v>
      </c>
      <c r="H49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btsgastaa560ppbiasaa56006192pcsuntana</v>
      </c>
      <c r="I493" s="2" t="s">
        <v>4838</v>
      </c>
      <c r="J493" s="2" t="s">
        <v>4800</v>
      </c>
      <c r="K493" s="1"/>
      <c r="L493" s="2" t="s">
        <v>1336</v>
      </c>
      <c r="M493" s="33" t="e">
        <f>IF(db[[#This Row],[NB NOTA_C]]="","",COUNTIF([2]!B_MSK[concat],db[[#This Row],[NB NOTA_C]]))</f>
        <v>#REF!</v>
      </c>
      <c r="N493" s="9" t="s">
        <v>1352</v>
      </c>
      <c r="O493" s="5" t="s">
        <v>1477</v>
      </c>
      <c r="P493" s="2" t="s">
        <v>2416</v>
      </c>
      <c r="Q493" s="5"/>
      <c r="R493" s="5" t="str">
        <f>IF(db[[#This Row],[QTY/ CTN]]="","",SUBSTITUTE(SUBSTITUTE(SUBSTITUTE(db[[#This Row],[QTY/ CTN]]," ","_",2),"(",""),")","")&amp;"_")</f>
        <v>192 PCS_</v>
      </c>
      <c r="S493" s="5">
        <f>IF(db[[#This Row],[H_QTY/ CTN]]="","",SEARCH("_",db[[#This Row],[H_QTY/ CTN]]))</f>
        <v>8</v>
      </c>
      <c r="T493" s="5">
        <f>IF(db[[#This Row],[H_QTY/ CTN]]="","",LEN(db[[#This Row],[H_QTY/ CTN]]))</f>
        <v>8</v>
      </c>
      <c r="U493" s="40" t="str">
        <f>IF(db[[#This Row],[H_QTY/ CTN]]="","",LEFT(db[[#This Row],[H_QTY/ CTN]],db[[#This Row],[H_1]]-1))</f>
        <v>192 PCS</v>
      </c>
      <c r="V493" s="40" t="str">
        <f>IF(NOT(db[[#This Row],[H_1]]=db[[#This Row],[H_2]]),MID(db[[#This Row],[H_QTY/ CTN]],db[[#This Row],[H_1]]+1,db[[#This Row],[H_2]]-db[[#This Row],[H_1]]-1),"")</f>
        <v/>
      </c>
      <c r="W493" s="40" t="str">
        <f>IF(db[[#This Row],[QTY/ CTN B]]="","",LEFT(db[[#This Row],[QTY/ CTN B]],SEARCH(" ",db[[#This Row],[QTY/ CTN B]],1)-1))</f>
        <v>192</v>
      </c>
      <c r="X493" s="40" t="str">
        <f>IF(db[[#This Row],[QTY/ CTN B]]="","",RIGHT(db[[#This Row],[QTY/ CTN B]],LEN(db[[#This Row],[QTY/ CTN B]])-SEARCH(" ",db[[#This Row],[QTY/ CTN B]],1)))</f>
        <v>PCS</v>
      </c>
      <c r="Y493" s="40" t="str">
        <f>IF(db[[#This Row],[QTY/ CTN TG]]="",IF(db[[#This Row],[STN TG]]="","",12),LEFT(db[[#This Row],[QTY/ CTN TG]],SEARCH(" ",db[[#This Row],[QTY/ CTN TG]],1)-1))</f>
        <v/>
      </c>
      <c r="Z4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3" s="40" t="str">
        <f>IF(db[[#This Row],[STN K]]="","",IF(db[[#This Row],[STN TG]]="LSN",12,""))</f>
        <v/>
      </c>
      <c r="AB493" s="40" t="str">
        <f>IF(db[[#This Row],[STN TG]]="LSN","PCS","")</f>
        <v/>
      </c>
      <c r="AC493" s="40">
        <f>db[[#This Row],[QTY B]]*IF(db[[#This Row],[QTY TG]]="",1,db[[#This Row],[QTY TG]])*IF(db[[#This Row],[QTY K]]="",1,db[[#This Row],[QTY K]])</f>
        <v>192</v>
      </c>
      <c r="AD493" s="40" t="str">
        <f>IF(db[[#This Row],[STN K]]="",IF(db[[#This Row],[STN TG]]="",db[[#This Row],[STN B]],db[[#This Row],[STN TG]]),db[[#This Row],[STN K]])</f>
        <v>PCS</v>
      </c>
      <c r="AE493" s="40"/>
    </row>
    <row r="494" spans="1:31" ht="16.5" customHeight="1" x14ac:dyDescent="0.25">
      <c r="A494" s="40">
        <f t="shared" si="7"/>
        <v>493</v>
      </c>
      <c r="B494" s="5" t="str">
        <f>LOWER(SUBSTITUTE(SUBSTITUTE(SUBSTITUTE(SUBSTITUTE(SUBSTITUTE(SUBSTITUTE(SUBSTITUTE(SUBSTITUTE(db[[#This Row],[NB BM]]," ",),".",""),"-",""),"(",""),")",""),"/",""),"""",""),"+",""))</f>
        <v/>
      </c>
      <c r="C494" s="5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D494" s="5" t="str">
        <f>LOWER(SUBSTITUTE(SUBSTITUTE(SUBSTITUTE(SUBSTITUTE(SUBSTITUTE(SUBSTITUTE(SUBSTITUTE(SUBSTITUTE(SUBSTITUTE(db[[#This Row],[NB PAJAK]]," ",""),"-",""),"(",""),")",""),".",""),",",""),"/",""),"""",""),"+",""))</f>
        <v/>
      </c>
      <c r="E49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untana</v>
      </c>
      <c r="F49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btsgastaa6b01lpp80lbquote</v>
      </c>
      <c r="G494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btsgastaa6b01lpp80lbquoteuntana</v>
      </c>
      <c r="H49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btsgastaa6b01lpp80lbquoteuntana</v>
      </c>
      <c r="J494" s="2" t="s">
        <v>4023</v>
      </c>
      <c r="K494" s="1"/>
      <c r="L494" s="2" t="s">
        <v>1336</v>
      </c>
      <c r="M494" s="33" t="e">
        <f>IF(db[[#This Row],[NB NOTA_C]]="","",COUNTIF([2]!B_MSK[concat],db[[#This Row],[NB NOTA_C]]))</f>
        <v>#REF!</v>
      </c>
      <c r="N494" s="9" t="s">
        <v>1352</v>
      </c>
      <c r="O494" s="5"/>
      <c r="P494" s="2" t="s">
        <v>2416</v>
      </c>
      <c r="Q494" s="5"/>
      <c r="R494" s="5" t="str">
        <f>IF(db[[#This Row],[QTY/ CTN]]="","",SUBSTITUTE(SUBSTITUTE(SUBSTITUTE(db[[#This Row],[QTY/ CTN]]," ","_",2),"(",""),")","")&amp;"_")</f>
        <v/>
      </c>
      <c r="S494" s="5" t="str">
        <f>IF(db[[#This Row],[H_QTY/ CTN]]="","",SEARCH("_",db[[#This Row],[H_QTY/ CTN]]))</f>
        <v/>
      </c>
      <c r="T494" s="5" t="str">
        <f>IF(db[[#This Row],[H_QTY/ CTN]]="","",LEN(db[[#This Row],[H_QTY/ CTN]]))</f>
        <v/>
      </c>
      <c r="U494" s="40" t="str">
        <f>IF(db[[#This Row],[H_QTY/ CTN]]="","",LEFT(db[[#This Row],[H_QTY/ CTN]],db[[#This Row],[H_1]]-1))</f>
        <v/>
      </c>
      <c r="V494" s="40" t="str">
        <f>IF(NOT(db[[#This Row],[H_1]]=db[[#This Row],[H_2]]),MID(db[[#This Row],[H_QTY/ CTN]],db[[#This Row],[H_1]]+1,db[[#This Row],[H_2]]-db[[#This Row],[H_1]]-1),"")</f>
        <v/>
      </c>
      <c r="W494" s="40" t="str">
        <f>IF(db[[#This Row],[QTY/ CTN B]]="","",LEFT(db[[#This Row],[QTY/ CTN B]],SEARCH(" ",db[[#This Row],[QTY/ CTN B]],1)-1))</f>
        <v/>
      </c>
      <c r="X494" s="40" t="str">
        <f>IF(db[[#This Row],[QTY/ CTN B]]="","",RIGHT(db[[#This Row],[QTY/ CTN B]],LEN(db[[#This Row],[QTY/ CTN B]])-SEARCH(" ",db[[#This Row],[QTY/ CTN B]],1)))</f>
        <v/>
      </c>
      <c r="Y494" s="40" t="str">
        <f>IF(db[[#This Row],[QTY/ CTN TG]]="",IF(db[[#This Row],[STN TG]]="","",12),LEFT(db[[#This Row],[QTY/ CTN TG]],SEARCH(" ",db[[#This Row],[QTY/ CTN TG]],1)-1))</f>
        <v/>
      </c>
      <c r="Z4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4" s="40" t="str">
        <f>IF(db[[#This Row],[STN K]]="","",IF(db[[#This Row],[STN TG]]="LSN",12,""))</f>
        <v/>
      </c>
      <c r="AB494" s="40" t="str">
        <f>IF(db[[#This Row],[STN TG]]="LSN","PCS","")</f>
        <v/>
      </c>
      <c r="AC494" s="40" t="e">
        <f>db[[#This Row],[QTY B]]*IF(db[[#This Row],[QTY TG]]="",1,db[[#This Row],[QTY TG]])*IF(db[[#This Row],[QTY K]]="",1,db[[#This Row],[QTY K]])</f>
        <v>#VALUE!</v>
      </c>
      <c r="AD494" s="40" t="str">
        <f>IF(db[[#This Row],[STN K]]="",IF(db[[#This Row],[STN TG]]="",db[[#This Row],[STN B]],db[[#This Row],[STN TG]]),db[[#This Row],[STN K]])</f>
        <v/>
      </c>
      <c r="AE494" s="40"/>
    </row>
    <row r="495" spans="1:31" ht="16.5" customHeight="1" x14ac:dyDescent="0.25">
      <c r="A495" s="40">
        <f t="shared" si="7"/>
        <v>494</v>
      </c>
      <c r="B495" s="5" t="str">
        <f>LOWER(SUBSTITUTE(SUBSTITUTE(SUBSTITUTE(SUBSTITUTE(SUBSTITUTE(SUBSTITUTE(SUBSTITUTE(SUBSTITUTE(db[[#This Row],[NB BM]]," ",),".",""),"-",""),"(",""),")",""),"/",""),"""",""),"+",""))</f>
        <v>btswza580ppbiasa2510036warnad</v>
      </c>
      <c r="C495" s="5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D495" s="5" t="str">
        <f>LOWER(SUBSTITUTE(SUBSTITUTE(SUBSTITUTE(SUBSTITUTE(SUBSTITUTE(SUBSTITUTE(SUBSTITUTE(SUBSTITUTE(SUBSTITUTE(db[[#This Row],[NB PAJAK]]," ",""),"-",""),"(",""),")",""),".",""),",",""),"/",""),"""",""),"+",""))</f>
        <v/>
      </c>
      <c r="E49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btswza580ppbiasa2510036warnad160pcsuntana</v>
      </c>
      <c r="F49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btswza580ppbiasa2510036warnad160pcs</v>
      </c>
      <c r="G495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btswza580ppbiasa2510036warnaduntana</v>
      </c>
      <c r="H49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btswza580ppbiasa2510036warnad160pcsuntana</v>
      </c>
      <c r="I495" s="2" t="s">
        <v>850</v>
      </c>
      <c r="J495" s="2" t="s">
        <v>4310</v>
      </c>
      <c r="K495" s="1"/>
      <c r="L495" s="2" t="s">
        <v>1336</v>
      </c>
      <c r="M495" s="34" t="e">
        <f>IF(db[[#This Row],[NB NOTA_C]]="","",COUNTIF([2]!B_MSK[concat],db[[#This Row],[NB NOTA_C]]))</f>
        <v>#REF!</v>
      </c>
      <c r="N495" s="14" t="s">
        <v>1352</v>
      </c>
      <c r="O495" s="2" t="s">
        <v>1415</v>
      </c>
      <c r="P495" s="2" t="s">
        <v>2416</v>
      </c>
      <c r="R495" s="2" t="str">
        <f>IF(db[[#This Row],[QTY/ CTN]]="","",SUBSTITUTE(SUBSTITUTE(SUBSTITUTE(db[[#This Row],[QTY/ CTN]]," ","_",2),"(",""),")","")&amp;"_")</f>
        <v>160 PCS_</v>
      </c>
      <c r="S495" s="2">
        <f>IF(db[[#This Row],[H_QTY/ CTN]]="","",SEARCH("_",db[[#This Row],[H_QTY/ CTN]]))</f>
        <v>8</v>
      </c>
      <c r="T495" s="2">
        <f>IF(db[[#This Row],[H_QTY/ CTN]]="","",LEN(db[[#This Row],[H_QTY/ CTN]]))</f>
        <v>8</v>
      </c>
      <c r="U495" s="41" t="str">
        <f>IF(db[[#This Row],[H_QTY/ CTN]]="","",LEFT(db[[#This Row],[H_QTY/ CTN]],db[[#This Row],[H_1]]-1))</f>
        <v>160 PCS</v>
      </c>
      <c r="V495" s="40" t="str">
        <f>IF(NOT(db[[#This Row],[H_1]]=db[[#This Row],[H_2]]),MID(db[[#This Row],[H_QTY/ CTN]],db[[#This Row],[H_1]]+1,db[[#This Row],[H_2]]-db[[#This Row],[H_1]]-1),"")</f>
        <v/>
      </c>
      <c r="W495" s="40" t="str">
        <f>IF(db[[#This Row],[QTY/ CTN B]]="","",LEFT(db[[#This Row],[QTY/ CTN B]],SEARCH(" ",db[[#This Row],[QTY/ CTN B]],1)-1))</f>
        <v>160</v>
      </c>
      <c r="X495" s="40" t="str">
        <f>IF(db[[#This Row],[QTY/ CTN B]]="","",RIGHT(db[[#This Row],[QTY/ CTN B]],LEN(db[[#This Row],[QTY/ CTN B]])-SEARCH(" ",db[[#This Row],[QTY/ CTN B]],1)))</f>
        <v>PCS</v>
      </c>
      <c r="Y495" s="40" t="str">
        <f>IF(db[[#This Row],[QTY/ CTN TG]]="",IF(db[[#This Row],[STN TG]]="","",12),LEFT(db[[#This Row],[QTY/ CTN TG]],SEARCH(" ",db[[#This Row],[QTY/ CTN TG]],1)-1))</f>
        <v/>
      </c>
      <c r="Z4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5" s="40" t="str">
        <f>IF(db[[#This Row],[STN K]]="","",IF(db[[#This Row],[STN TG]]="LSN",12,""))</f>
        <v/>
      </c>
      <c r="AB495" s="40" t="str">
        <f>IF(db[[#This Row],[STN TG]]="LSN","PCS","")</f>
        <v/>
      </c>
      <c r="AC495" s="40">
        <f>db[[#This Row],[QTY B]]*IF(db[[#This Row],[QTY TG]]="",1,db[[#This Row],[QTY TG]])*IF(db[[#This Row],[QTY K]]="",1,db[[#This Row],[QTY K]])</f>
        <v>160</v>
      </c>
      <c r="AD495" s="40" t="str">
        <f>IF(db[[#This Row],[STN K]]="",IF(db[[#This Row],[STN TG]]="",db[[#This Row],[STN B]],db[[#This Row],[STN TG]]),db[[#This Row],[STN K]])</f>
        <v>PCS</v>
      </c>
      <c r="AE495" s="40"/>
    </row>
    <row r="496" spans="1:31" ht="16.5" customHeight="1" x14ac:dyDescent="0.25">
      <c r="A496" s="40">
        <f t="shared" si="7"/>
        <v>495</v>
      </c>
      <c r="B496" s="5" t="str">
        <f>LOWER(SUBSTITUTE(SUBSTITUTE(SUBSTITUTE(SUBSTITUTE(SUBSTITUTE(SUBSTITUTE(SUBSTITUTE(SUBSTITUTE(db[[#This Row],[NB BM]]," ",),".",""),"-",""),"(",""),")",""),"/",""),"""",""),"+",""))</f>
        <v>btswza580ppbiasa2510065warnap</v>
      </c>
      <c r="C496" s="5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D496" s="5" t="str">
        <f>LOWER(SUBSTITUTE(SUBSTITUTE(SUBSTITUTE(SUBSTITUTE(SUBSTITUTE(SUBSTITUTE(SUBSTITUTE(SUBSTITUTE(SUBSTITUTE(db[[#This Row],[NB PAJAK]]," ",""),"-",""),"(",""),")",""),".",""),",",""),"/",""),"""",""),"+",""))</f>
        <v/>
      </c>
      <c r="E49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btswza580ppbiasa2510065warnap160pcsuntana</v>
      </c>
      <c r="F49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btswza580ppbiasa2510065warnap160pcs</v>
      </c>
      <c r="G496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btswza580ppbiasa2510065warnapuntana</v>
      </c>
      <c r="H49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btswza580ppbiasa2510065warnap160pcsuntana</v>
      </c>
      <c r="I496" s="2" t="s">
        <v>851</v>
      </c>
      <c r="J496" s="2" t="s">
        <v>4311</v>
      </c>
      <c r="K496" s="1"/>
      <c r="L496" s="2" t="s">
        <v>1336</v>
      </c>
      <c r="M496" s="34" t="e">
        <f>IF(db[[#This Row],[NB NOTA_C]]="","",COUNTIF([2]!B_MSK[concat],db[[#This Row],[NB NOTA_C]]))</f>
        <v>#REF!</v>
      </c>
      <c r="N496" s="14" t="s">
        <v>1352</v>
      </c>
      <c r="O496" s="2" t="s">
        <v>1415</v>
      </c>
      <c r="P496" s="2" t="s">
        <v>2416</v>
      </c>
      <c r="R496" s="2" t="str">
        <f>IF(db[[#This Row],[QTY/ CTN]]="","",SUBSTITUTE(SUBSTITUTE(SUBSTITUTE(db[[#This Row],[QTY/ CTN]]," ","_",2),"(",""),")","")&amp;"_")</f>
        <v>160 PCS_</v>
      </c>
      <c r="S496" s="2">
        <f>IF(db[[#This Row],[H_QTY/ CTN]]="","",SEARCH("_",db[[#This Row],[H_QTY/ CTN]]))</f>
        <v>8</v>
      </c>
      <c r="T496" s="2">
        <f>IF(db[[#This Row],[H_QTY/ CTN]]="","",LEN(db[[#This Row],[H_QTY/ CTN]]))</f>
        <v>8</v>
      </c>
      <c r="U496" s="41" t="str">
        <f>IF(db[[#This Row],[H_QTY/ CTN]]="","",LEFT(db[[#This Row],[H_QTY/ CTN]],db[[#This Row],[H_1]]-1))</f>
        <v>160 PCS</v>
      </c>
      <c r="V496" s="40" t="str">
        <f>IF(NOT(db[[#This Row],[H_1]]=db[[#This Row],[H_2]]),MID(db[[#This Row],[H_QTY/ CTN]],db[[#This Row],[H_1]]+1,db[[#This Row],[H_2]]-db[[#This Row],[H_1]]-1),"")</f>
        <v/>
      </c>
      <c r="W496" s="40" t="str">
        <f>IF(db[[#This Row],[QTY/ CTN B]]="","",LEFT(db[[#This Row],[QTY/ CTN B]],SEARCH(" ",db[[#This Row],[QTY/ CTN B]],1)-1))</f>
        <v>160</v>
      </c>
      <c r="X496" s="40" t="str">
        <f>IF(db[[#This Row],[QTY/ CTN B]]="","",RIGHT(db[[#This Row],[QTY/ CTN B]],LEN(db[[#This Row],[QTY/ CTN B]])-SEARCH(" ",db[[#This Row],[QTY/ CTN B]],1)))</f>
        <v>PCS</v>
      </c>
      <c r="Y496" s="40" t="str">
        <f>IF(db[[#This Row],[QTY/ CTN TG]]="",IF(db[[#This Row],[STN TG]]="","",12),LEFT(db[[#This Row],[QTY/ CTN TG]],SEARCH(" ",db[[#This Row],[QTY/ CTN TG]],1)-1))</f>
        <v/>
      </c>
      <c r="Z4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6" s="40" t="str">
        <f>IF(db[[#This Row],[STN K]]="","",IF(db[[#This Row],[STN TG]]="LSN",12,""))</f>
        <v/>
      </c>
      <c r="AB496" s="40" t="str">
        <f>IF(db[[#This Row],[STN TG]]="LSN","PCS","")</f>
        <v/>
      </c>
      <c r="AC496" s="40">
        <f>db[[#This Row],[QTY B]]*IF(db[[#This Row],[QTY TG]]="",1,db[[#This Row],[QTY TG]])*IF(db[[#This Row],[QTY K]]="",1,db[[#This Row],[QTY K]])</f>
        <v>160</v>
      </c>
      <c r="AD496" s="40" t="str">
        <f>IF(db[[#This Row],[STN K]]="",IF(db[[#This Row],[STN TG]]="",db[[#This Row],[STN B]],db[[#This Row],[STN TG]]),db[[#This Row],[STN K]])</f>
        <v>PCS</v>
      </c>
      <c r="AE496" s="40"/>
    </row>
    <row r="497" spans="1:31" ht="16.5" customHeight="1" x14ac:dyDescent="0.25">
      <c r="A497" s="40">
        <f t="shared" si="7"/>
        <v>496</v>
      </c>
      <c r="B497" s="5" t="str">
        <f>LOWER(SUBSTITUTE(SUBSTITUTE(SUBSTITUTE(SUBSTITUTE(SUBSTITUTE(SUBSTITUTE(SUBSTITUTE(SUBSTITUTE(db[[#This Row],[NB BM]]," ",),".",""),"-",""),"(",""),")",""),"/",""),"""",""),"+",""))</f>
        <v>btswza580ppbiasa2882519warna</v>
      </c>
      <c r="C497" s="5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D497" s="5" t="str">
        <f>LOWER(SUBSTITUTE(SUBSTITUTE(SUBSTITUTE(SUBSTITUTE(SUBSTITUTE(SUBSTITUTE(SUBSTITUTE(SUBSTITUTE(SUBSTITUTE(db[[#This Row],[NB PAJAK]]," ",""),"-",""),"(",""),")",""),".",""),",",""),"/",""),"""",""),"+",""))</f>
        <v/>
      </c>
      <c r="E49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btswza580ppbiasa2882519warna160pcsuntana</v>
      </c>
      <c r="F49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btswza580ppbiasa2882519warna160pcs</v>
      </c>
      <c r="G497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btswza580ppbiasa2882519warnauntana</v>
      </c>
      <c r="H49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btswza580ppbiasa2882519warna160pcsuntana</v>
      </c>
      <c r="I497" s="2" t="s">
        <v>852</v>
      </c>
      <c r="J497" s="2" t="s">
        <v>4312</v>
      </c>
      <c r="K497" s="1"/>
      <c r="L497" s="2" t="s">
        <v>1336</v>
      </c>
      <c r="M497" s="34" t="e">
        <f>IF(db[[#This Row],[NB NOTA_C]]="","",COUNTIF([2]!B_MSK[concat],db[[#This Row],[NB NOTA_C]]))</f>
        <v>#REF!</v>
      </c>
      <c r="N497" s="14" t="s">
        <v>1352</v>
      </c>
      <c r="O497" s="2" t="s">
        <v>1415</v>
      </c>
      <c r="P497" s="2" t="s">
        <v>2416</v>
      </c>
      <c r="R497" s="2" t="str">
        <f>IF(db[[#This Row],[QTY/ CTN]]="","",SUBSTITUTE(SUBSTITUTE(SUBSTITUTE(db[[#This Row],[QTY/ CTN]]," ","_",2),"(",""),")","")&amp;"_")</f>
        <v>160 PCS_</v>
      </c>
      <c r="S497" s="2">
        <f>IF(db[[#This Row],[H_QTY/ CTN]]="","",SEARCH("_",db[[#This Row],[H_QTY/ CTN]]))</f>
        <v>8</v>
      </c>
      <c r="T497" s="2">
        <f>IF(db[[#This Row],[H_QTY/ CTN]]="","",LEN(db[[#This Row],[H_QTY/ CTN]]))</f>
        <v>8</v>
      </c>
      <c r="U497" s="41" t="str">
        <f>IF(db[[#This Row],[H_QTY/ CTN]]="","",LEFT(db[[#This Row],[H_QTY/ CTN]],db[[#This Row],[H_1]]-1))</f>
        <v>160 PCS</v>
      </c>
      <c r="V497" s="40" t="str">
        <f>IF(NOT(db[[#This Row],[H_1]]=db[[#This Row],[H_2]]),MID(db[[#This Row],[H_QTY/ CTN]],db[[#This Row],[H_1]]+1,db[[#This Row],[H_2]]-db[[#This Row],[H_1]]-1),"")</f>
        <v/>
      </c>
      <c r="W497" s="40" t="str">
        <f>IF(db[[#This Row],[QTY/ CTN B]]="","",LEFT(db[[#This Row],[QTY/ CTN B]],SEARCH(" ",db[[#This Row],[QTY/ CTN B]],1)-1))</f>
        <v>160</v>
      </c>
      <c r="X497" s="40" t="str">
        <f>IF(db[[#This Row],[QTY/ CTN B]]="","",RIGHT(db[[#This Row],[QTY/ CTN B]],LEN(db[[#This Row],[QTY/ CTN B]])-SEARCH(" ",db[[#This Row],[QTY/ CTN B]],1)))</f>
        <v>PCS</v>
      </c>
      <c r="Y497" s="40" t="str">
        <f>IF(db[[#This Row],[QTY/ CTN TG]]="",IF(db[[#This Row],[STN TG]]="","",12),LEFT(db[[#This Row],[QTY/ CTN TG]],SEARCH(" ",db[[#This Row],[QTY/ CTN TG]],1)-1))</f>
        <v/>
      </c>
      <c r="Z4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7" s="40" t="str">
        <f>IF(db[[#This Row],[STN K]]="","",IF(db[[#This Row],[STN TG]]="LSN",12,""))</f>
        <v/>
      </c>
      <c r="AB497" s="40" t="str">
        <f>IF(db[[#This Row],[STN TG]]="LSN","PCS","")</f>
        <v/>
      </c>
      <c r="AC497" s="40">
        <f>db[[#This Row],[QTY B]]*IF(db[[#This Row],[QTY TG]]="",1,db[[#This Row],[QTY TG]])*IF(db[[#This Row],[QTY K]]="",1,db[[#This Row],[QTY K]])</f>
        <v>160</v>
      </c>
      <c r="AD497" s="40" t="str">
        <f>IF(db[[#This Row],[STN K]]="",IF(db[[#This Row],[STN TG]]="",db[[#This Row],[STN B]],db[[#This Row],[STN TG]]),db[[#This Row],[STN K]])</f>
        <v>PCS</v>
      </c>
      <c r="AE497" s="40"/>
    </row>
    <row r="498" spans="1:31" ht="16.5" customHeight="1" x14ac:dyDescent="0.25">
      <c r="A498" s="40">
        <f t="shared" si="7"/>
        <v>497</v>
      </c>
      <c r="B498" s="5" t="str">
        <f>LOWER(SUBSTITUTE(SUBSTITUTE(SUBSTITUTE(SUBSTITUTE(SUBSTITUTE(SUBSTITUTE(SUBSTITUTE(SUBSTITUTE(db[[#This Row],[NB BM]]," ",),".",""),"-",""),"(",""),")",""),"/",""),"""",""),"+",""))</f>
        <v>btswza580ppbiasa2882562warnap</v>
      </c>
      <c r="C498" s="5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D498" s="5" t="str">
        <f>LOWER(SUBSTITUTE(SUBSTITUTE(SUBSTITUTE(SUBSTITUTE(SUBSTITUTE(SUBSTITUTE(SUBSTITUTE(SUBSTITUTE(SUBSTITUTE(db[[#This Row],[NB PAJAK]]," ",""),"-",""),"(",""),")",""),".",""),",",""),"/",""),"""",""),"+",""))</f>
        <v/>
      </c>
      <c r="E49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btswza580ppbiasa2882562warnap160pcsuntana</v>
      </c>
      <c r="F49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btswza580ppbiasa2882562warnap160pcs</v>
      </c>
      <c r="G498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btswza580ppbiasa2882562warnapuntana</v>
      </c>
      <c r="H49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btswza580ppbiasa2882562warnap160pcsuntana</v>
      </c>
      <c r="I498" s="2" t="s">
        <v>853</v>
      </c>
      <c r="J498" s="2" t="s">
        <v>4313</v>
      </c>
      <c r="K498" s="1"/>
      <c r="L498" s="2" t="s">
        <v>1336</v>
      </c>
      <c r="M498" s="34" t="e">
        <f>IF(db[[#This Row],[NB NOTA_C]]="","",COUNTIF([2]!B_MSK[concat],db[[#This Row],[NB NOTA_C]]))</f>
        <v>#REF!</v>
      </c>
      <c r="N498" s="14" t="s">
        <v>1352</v>
      </c>
      <c r="O498" s="2" t="s">
        <v>1415</v>
      </c>
      <c r="P498" s="2" t="s">
        <v>2416</v>
      </c>
      <c r="R498" s="2" t="str">
        <f>IF(db[[#This Row],[QTY/ CTN]]="","",SUBSTITUTE(SUBSTITUTE(SUBSTITUTE(db[[#This Row],[QTY/ CTN]]," ","_",2),"(",""),")","")&amp;"_")</f>
        <v>160 PCS_</v>
      </c>
      <c r="S498" s="2">
        <f>IF(db[[#This Row],[H_QTY/ CTN]]="","",SEARCH("_",db[[#This Row],[H_QTY/ CTN]]))</f>
        <v>8</v>
      </c>
      <c r="T498" s="2">
        <f>IF(db[[#This Row],[H_QTY/ CTN]]="","",LEN(db[[#This Row],[H_QTY/ CTN]]))</f>
        <v>8</v>
      </c>
      <c r="U498" s="41" t="str">
        <f>IF(db[[#This Row],[H_QTY/ CTN]]="","",LEFT(db[[#This Row],[H_QTY/ CTN]],db[[#This Row],[H_1]]-1))</f>
        <v>160 PCS</v>
      </c>
      <c r="V498" s="40" t="str">
        <f>IF(NOT(db[[#This Row],[H_1]]=db[[#This Row],[H_2]]),MID(db[[#This Row],[H_QTY/ CTN]],db[[#This Row],[H_1]]+1,db[[#This Row],[H_2]]-db[[#This Row],[H_1]]-1),"")</f>
        <v/>
      </c>
      <c r="W498" s="40" t="str">
        <f>IF(db[[#This Row],[QTY/ CTN B]]="","",LEFT(db[[#This Row],[QTY/ CTN B]],SEARCH(" ",db[[#This Row],[QTY/ CTN B]],1)-1))</f>
        <v>160</v>
      </c>
      <c r="X498" s="40" t="str">
        <f>IF(db[[#This Row],[QTY/ CTN B]]="","",RIGHT(db[[#This Row],[QTY/ CTN B]],LEN(db[[#This Row],[QTY/ CTN B]])-SEARCH(" ",db[[#This Row],[QTY/ CTN B]],1)))</f>
        <v>PCS</v>
      </c>
      <c r="Y498" s="40" t="str">
        <f>IF(db[[#This Row],[QTY/ CTN TG]]="",IF(db[[#This Row],[STN TG]]="","",12),LEFT(db[[#This Row],[QTY/ CTN TG]],SEARCH(" ",db[[#This Row],[QTY/ CTN TG]],1)-1))</f>
        <v/>
      </c>
      <c r="Z4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8" s="40" t="str">
        <f>IF(db[[#This Row],[STN K]]="","",IF(db[[#This Row],[STN TG]]="LSN",12,""))</f>
        <v/>
      </c>
      <c r="AB498" s="40" t="str">
        <f>IF(db[[#This Row],[STN TG]]="LSN","PCS","")</f>
        <v/>
      </c>
      <c r="AC498" s="40">
        <f>db[[#This Row],[QTY B]]*IF(db[[#This Row],[QTY TG]]="",1,db[[#This Row],[QTY TG]])*IF(db[[#This Row],[QTY K]]="",1,db[[#This Row],[QTY K]])</f>
        <v>160</v>
      </c>
      <c r="AD498" s="40" t="str">
        <f>IF(db[[#This Row],[STN K]]="",IF(db[[#This Row],[STN TG]]="",db[[#This Row],[STN B]],db[[#This Row],[STN TG]]),db[[#This Row],[STN K]])</f>
        <v>PCS</v>
      </c>
      <c r="AE498" s="40"/>
    </row>
    <row r="499" spans="1:31" ht="16.5" customHeight="1" x14ac:dyDescent="0.25">
      <c r="A499" s="40">
        <f t="shared" si="7"/>
        <v>498</v>
      </c>
      <c r="B499" s="5" t="str">
        <f>LOWER(SUBSTITUTE(SUBSTITUTE(SUBSTITUTE(SUBSTITUTE(SUBSTITUTE(SUBSTITUTE(SUBSTITUTE(SUBSTITUTE(db[[#This Row],[NB BM]]," ",),".",""),"-",""),"(",""),")",""),"/",""),"""",""),"+",""))</f>
        <v>btswza580ppbiasa2510059warna</v>
      </c>
      <c r="C499" s="5" t="str">
        <f>LOWER(SUBSTITUTE(SUBSTITUTE(SUBSTITUTE(SUBSTITUTE(SUBSTITUTE(SUBSTITUTE(SUBSTITUTE(SUBSTITUTE(SUBSTITUTE(db[[#This Row],[NB NOTA]]," ",),".",""),"-",""),"(",""),")",""),",",""),"/",""),"""",""),"+",""))</f>
        <v>btswza580ppbiasa2510059warna</v>
      </c>
      <c r="D499" s="5" t="str">
        <f>LOWER(SUBSTITUTE(SUBSTITUTE(SUBSTITUTE(SUBSTITUTE(SUBSTITUTE(SUBSTITUTE(SUBSTITUTE(SUBSTITUTE(SUBSTITUTE(db[[#This Row],[NB PAJAK]]," ",""),"-",""),"(",""),")",""),".",""),",",""),"/",""),"""",""),"+",""))</f>
        <v/>
      </c>
      <c r="E49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btswza580ppbiasa2510059warna160pcsuntana</v>
      </c>
      <c r="F49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btswza580ppbiasa2510059warna160pcs</v>
      </c>
      <c r="G499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btswza580ppbiasa2510059warnauntana</v>
      </c>
      <c r="H49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btswza580ppbiasa2510059warna160pcsuntana</v>
      </c>
      <c r="I499" s="2" t="s">
        <v>4790</v>
      </c>
      <c r="J499" s="2" t="s">
        <v>4788</v>
      </c>
      <c r="K499" s="1"/>
      <c r="L499" s="2" t="s">
        <v>1336</v>
      </c>
      <c r="M499" s="34" t="e">
        <f>IF(db[[#This Row],[NB NOTA_C]]="","",COUNTIF([2]!B_MSK[concat],db[[#This Row],[NB NOTA_C]]))</f>
        <v>#REF!</v>
      </c>
      <c r="N499" s="14" t="s">
        <v>1352</v>
      </c>
      <c r="O499" s="2" t="s">
        <v>1415</v>
      </c>
      <c r="P499" s="2" t="s">
        <v>2416</v>
      </c>
      <c r="R499" s="2" t="str">
        <f>IF(db[[#This Row],[QTY/ CTN]]="","",SUBSTITUTE(SUBSTITUTE(SUBSTITUTE(db[[#This Row],[QTY/ CTN]]," ","_",2),"(",""),")","")&amp;"_")</f>
        <v>160 PCS_</v>
      </c>
      <c r="S499" s="2">
        <f>IF(db[[#This Row],[H_QTY/ CTN]]="","",SEARCH("_",db[[#This Row],[H_QTY/ CTN]]))</f>
        <v>8</v>
      </c>
      <c r="T499" s="2">
        <f>IF(db[[#This Row],[H_QTY/ CTN]]="","",LEN(db[[#This Row],[H_QTY/ CTN]]))</f>
        <v>8</v>
      </c>
      <c r="U499" s="41" t="str">
        <f>IF(db[[#This Row],[H_QTY/ CTN]]="","",LEFT(db[[#This Row],[H_QTY/ CTN]],db[[#This Row],[H_1]]-1))</f>
        <v>160 PCS</v>
      </c>
      <c r="V499" s="40" t="str">
        <f>IF(NOT(db[[#This Row],[H_1]]=db[[#This Row],[H_2]]),MID(db[[#This Row],[H_QTY/ CTN]],db[[#This Row],[H_1]]+1,db[[#This Row],[H_2]]-db[[#This Row],[H_1]]-1),"")</f>
        <v/>
      </c>
      <c r="W499" s="40" t="str">
        <f>IF(db[[#This Row],[QTY/ CTN B]]="","",LEFT(db[[#This Row],[QTY/ CTN B]],SEARCH(" ",db[[#This Row],[QTY/ CTN B]],1)-1))</f>
        <v>160</v>
      </c>
      <c r="X499" s="40" t="str">
        <f>IF(db[[#This Row],[QTY/ CTN B]]="","",RIGHT(db[[#This Row],[QTY/ CTN B]],LEN(db[[#This Row],[QTY/ CTN B]])-SEARCH(" ",db[[#This Row],[QTY/ CTN B]],1)))</f>
        <v>PCS</v>
      </c>
      <c r="Y499" s="40" t="str">
        <f>IF(db[[#This Row],[QTY/ CTN TG]]="",IF(db[[#This Row],[STN TG]]="","",12),LEFT(db[[#This Row],[QTY/ CTN TG]],SEARCH(" ",db[[#This Row],[QTY/ CTN TG]],1)-1))</f>
        <v/>
      </c>
      <c r="Z4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499" s="40" t="str">
        <f>IF(db[[#This Row],[STN K]]="","",IF(db[[#This Row],[STN TG]]="LSN",12,""))</f>
        <v/>
      </c>
      <c r="AB499" s="40" t="str">
        <f>IF(db[[#This Row],[STN TG]]="LSN","PCS","")</f>
        <v/>
      </c>
      <c r="AC499" s="40">
        <f>db[[#This Row],[QTY B]]*IF(db[[#This Row],[QTY TG]]="",1,db[[#This Row],[QTY TG]])*IF(db[[#This Row],[QTY K]]="",1,db[[#This Row],[QTY K]])</f>
        <v>160</v>
      </c>
      <c r="AD499" s="40" t="str">
        <f>IF(db[[#This Row],[STN K]]="",IF(db[[#This Row],[STN TG]]="",db[[#This Row],[STN B]],db[[#This Row],[STN TG]]),db[[#This Row],[STN K]])</f>
        <v>PCS</v>
      </c>
      <c r="AE499" s="40"/>
    </row>
    <row r="500" spans="1:31" ht="16.5" customHeight="1" x14ac:dyDescent="0.25">
      <c r="A500" s="40">
        <f t="shared" si="7"/>
        <v>499</v>
      </c>
      <c r="B500" s="5" t="str">
        <f>LOWER(SUBSTITUTE(SUBSTITUTE(SUBSTITUTE(SUBSTITUTE(SUBSTITUTE(SUBSTITUTE(SUBSTITUTE(SUBSTITUTE(db[[#This Row],[NB BM]]," ",),".",""),"-",""),"(",""),")",""),"/",""),"""",""),"+",""))</f>
        <v>btswza580ppbiasa2510070warna</v>
      </c>
      <c r="C500" s="5" t="str">
        <f>LOWER(SUBSTITUTE(SUBSTITUTE(SUBSTITUTE(SUBSTITUTE(SUBSTITUTE(SUBSTITUTE(SUBSTITUTE(SUBSTITUTE(SUBSTITUTE(db[[#This Row],[NB NOTA]]," ",),".",""),"-",""),"(",""),")",""),",",""),"/",""),"""",""),"+",""))</f>
        <v>btswza580ppbiasa2510070warna</v>
      </c>
      <c r="D500" s="5" t="str">
        <f>LOWER(SUBSTITUTE(SUBSTITUTE(SUBSTITUTE(SUBSTITUTE(SUBSTITUTE(SUBSTITUTE(SUBSTITUTE(SUBSTITUTE(SUBSTITUTE(db[[#This Row],[NB PAJAK]]," ",""),"-",""),"(",""),")",""),".",""),",",""),"/",""),"""",""),"+",""))</f>
        <v/>
      </c>
      <c r="E50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btswza580ppbiasa2510070warna160pcsuntana</v>
      </c>
      <c r="F50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btswza580ppbiasa2510070warna160pcs</v>
      </c>
      <c r="G500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btswza580ppbiasa2510070warnauntana</v>
      </c>
      <c r="H50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btswza580ppbiasa2510070warna160pcsuntana</v>
      </c>
      <c r="I500" s="2" t="s">
        <v>4791</v>
      </c>
      <c r="J500" s="2" t="s">
        <v>4789</v>
      </c>
      <c r="K500" s="1"/>
      <c r="L500" s="2" t="s">
        <v>1336</v>
      </c>
      <c r="M500" s="34" t="e">
        <f>IF(db[[#This Row],[NB NOTA_C]]="","",COUNTIF([2]!B_MSK[concat],db[[#This Row],[NB NOTA_C]]))</f>
        <v>#REF!</v>
      </c>
      <c r="N500" s="14" t="s">
        <v>1352</v>
      </c>
      <c r="O500" s="2" t="s">
        <v>1415</v>
      </c>
      <c r="P500" s="2" t="s">
        <v>2416</v>
      </c>
      <c r="R500" s="2" t="str">
        <f>IF(db[[#This Row],[QTY/ CTN]]="","",SUBSTITUTE(SUBSTITUTE(SUBSTITUTE(db[[#This Row],[QTY/ CTN]]," ","_",2),"(",""),")","")&amp;"_")</f>
        <v>160 PCS_</v>
      </c>
      <c r="S500" s="2">
        <f>IF(db[[#This Row],[H_QTY/ CTN]]="","",SEARCH("_",db[[#This Row],[H_QTY/ CTN]]))</f>
        <v>8</v>
      </c>
      <c r="T500" s="2">
        <f>IF(db[[#This Row],[H_QTY/ CTN]]="","",LEN(db[[#This Row],[H_QTY/ CTN]]))</f>
        <v>8</v>
      </c>
      <c r="U500" s="41" t="str">
        <f>IF(db[[#This Row],[H_QTY/ CTN]]="","",LEFT(db[[#This Row],[H_QTY/ CTN]],db[[#This Row],[H_1]]-1))</f>
        <v>160 PCS</v>
      </c>
      <c r="V500" s="40" t="str">
        <f>IF(NOT(db[[#This Row],[H_1]]=db[[#This Row],[H_2]]),MID(db[[#This Row],[H_QTY/ CTN]],db[[#This Row],[H_1]]+1,db[[#This Row],[H_2]]-db[[#This Row],[H_1]]-1),"")</f>
        <v/>
      </c>
      <c r="W500" s="40" t="str">
        <f>IF(db[[#This Row],[QTY/ CTN B]]="","",LEFT(db[[#This Row],[QTY/ CTN B]],SEARCH(" ",db[[#This Row],[QTY/ CTN B]],1)-1))</f>
        <v>160</v>
      </c>
      <c r="X500" s="40" t="str">
        <f>IF(db[[#This Row],[QTY/ CTN B]]="","",RIGHT(db[[#This Row],[QTY/ CTN B]],LEN(db[[#This Row],[QTY/ CTN B]])-SEARCH(" ",db[[#This Row],[QTY/ CTN B]],1)))</f>
        <v>PCS</v>
      </c>
      <c r="Y500" s="40" t="str">
        <f>IF(db[[#This Row],[QTY/ CTN TG]]="",IF(db[[#This Row],[STN TG]]="","",12),LEFT(db[[#This Row],[QTY/ CTN TG]],SEARCH(" ",db[[#This Row],[QTY/ CTN TG]],1)-1))</f>
        <v/>
      </c>
      <c r="Z5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00" s="40" t="str">
        <f>IF(db[[#This Row],[STN K]]="","",IF(db[[#This Row],[STN TG]]="LSN",12,""))</f>
        <v/>
      </c>
      <c r="AB500" s="40" t="str">
        <f>IF(db[[#This Row],[STN TG]]="LSN","PCS","")</f>
        <v/>
      </c>
      <c r="AC500" s="40">
        <f>db[[#This Row],[QTY B]]*IF(db[[#This Row],[QTY TG]]="",1,db[[#This Row],[QTY TG]])*IF(db[[#This Row],[QTY K]]="",1,db[[#This Row],[QTY K]])</f>
        <v>160</v>
      </c>
      <c r="AD500" s="40" t="str">
        <f>IF(db[[#This Row],[STN K]]="",IF(db[[#This Row],[STN TG]]="",db[[#This Row],[STN B]],db[[#This Row],[STN TG]]),db[[#This Row],[STN K]])</f>
        <v>PCS</v>
      </c>
      <c r="AE500" s="40"/>
    </row>
    <row r="501" spans="1:31" ht="16.5" customHeight="1" x14ac:dyDescent="0.25">
      <c r="A501" s="40">
        <f t="shared" si="7"/>
        <v>500</v>
      </c>
      <c r="B501" s="5" t="str">
        <f>LOWER(SUBSTITUTE(SUBSTITUTE(SUBSTITUTE(SUBSTITUTE(SUBSTITUTE(SUBSTITUTE(SUBSTITUTE(SUBSTITUTE(db[[#This Row],[NB BM]]," ",),".",""),"-",""),"(",""),")",""),"/",""),"""",""),"+",""))</f>
        <v>btswza580ppbiasa2882530warna</v>
      </c>
      <c r="C501" s="5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D501" s="5" t="str">
        <f>LOWER(SUBSTITUTE(SUBSTITUTE(SUBSTITUTE(SUBSTITUTE(SUBSTITUTE(SUBSTITUTE(SUBSTITUTE(SUBSTITUTE(SUBSTITUTE(db[[#This Row],[NB PAJAK]]," ",""),"-",""),"(",""),")",""),".",""),",",""),"/",""),"""",""),"+",""))</f>
        <v/>
      </c>
      <c r="E50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btswza580ppbiasa2882530warna160pcsuntana</v>
      </c>
      <c r="F50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btswza580ppbiasa2882530warna160pcs</v>
      </c>
      <c r="G501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btswza580ppbiasa2882530warnauntana</v>
      </c>
      <c r="H50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btswza580ppbiasa2882530warna160pcsuntana</v>
      </c>
      <c r="I501" s="2" t="s">
        <v>4864</v>
      </c>
      <c r="J501" s="2" t="s">
        <v>4314</v>
      </c>
      <c r="K501" s="1"/>
      <c r="L501" s="2" t="s">
        <v>1336</v>
      </c>
      <c r="M501" s="33" t="e">
        <f>IF(db[[#This Row],[NB NOTA_C]]="","",COUNTIF([2]!B_MSK[concat],db[[#This Row],[NB NOTA_C]]))</f>
        <v>#REF!</v>
      </c>
      <c r="N501" s="9" t="s">
        <v>1352</v>
      </c>
      <c r="O501" s="2" t="s">
        <v>1415</v>
      </c>
      <c r="P501" s="2" t="s">
        <v>2416</v>
      </c>
      <c r="Q501" s="5"/>
      <c r="R501" s="5" t="str">
        <f>IF(db[[#This Row],[QTY/ CTN]]="","",SUBSTITUTE(SUBSTITUTE(SUBSTITUTE(db[[#This Row],[QTY/ CTN]]," ","_",2),"(",""),")","")&amp;"_")</f>
        <v>160 PCS_</v>
      </c>
      <c r="S501" s="5">
        <f>IF(db[[#This Row],[H_QTY/ CTN]]="","",SEARCH("_",db[[#This Row],[H_QTY/ CTN]]))</f>
        <v>8</v>
      </c>
      <c r="T501" s="5">
        <f>IF(db[[#This Row],[H_QTY/ CTN]]="","",LEN(db[[#This Row],[H_QTY/ CTN]]))</f>
        <v>8</v>
      </c>
      <c r="U501" s="40" t="str">
        <f>IF(db[[#This Row],[H_QTY/ CTN]]="","",LEFT(db[[#This Row],[H_QTY/ CTN]],db[[#This Row],[H_1]]-1))</f>
        <v>160 PCS</v>
      </c>
      <c r="V501" s="40" t="str">
        <f>IF(NOT(db[[#This Row],[H_1]]=db[[#This Row],[H_2]]),MID(db[[#This Row],[H_QTY/ CTN]],db[[#This Row],[H_1]]+1,db[[#This Row],[H_2]]-db[[#This Row],[H_1]]-1),"")</f>
        <v/>
      </c>
      <c r="W501" s="40" t="str">
        <f>IF(db[[#This Row],[QTY/ CTN B]]="","",LEFT(db[[#This Row],[QTY/ CTN B]],SEARCH(" ",db[[#This Row],[QTY/ CTN B]],1)-1))</f>
        <v>160</v>
      </c>
      <c r="X501" s="40" t="str">
        <f>IF(db[[#This Row],[QTY/ CTN B]]="","",RIGHT(db[[#This Row],[QTY/ CTN B]],LEN(db[[#This Row],[QTY/ CTN B]])-SEARCH(" ",db[[#This Row],[QTY/ CTN B]],1)))</f>
        <v>PCS</v>
      </c>
      <c r="Y501" s="40" t="str">
        <f>IF(db[[#This Row],[QTY/ CTN TG]]="",IF(db[[#This Row],[STN TG]]="","",12),LEFT(db[[#This Row],[QTY/ CTN TG]],SEARCH(" ",db[[#This Row],[QTY/ CTN TG]],1)-1))</f>
        <v/>
      </c>
      <c r="Z5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01" s="40" t="str">
        <f>IF(db[[#This Row],[STN K]]="","",IF(db[[#This Row],[STN TG]]="LSN",12,""))</f>
        <v/>
      </c>
      <c r="AB501" s="40" t="str">
        <f>IF(db[[#This Row],[STN TG]]="LSN","PCS","")</f>
        <v/>
      </c>
      <c r="AC501" s="40">
        <f>db[[#This Row],[QTY B]]*IF(db[[#This Row],[QTY TG]]="",1,db[[#This Row],[QTY TG]])*IF(db[[#This Row],[QTY K]]="",1,db[[#This Row],[QTY K]])</f>
        <v>160</v>
      </c>
      <c r="AD501" s="40" t="str">
        <f>IF(db[[#This Row],[STN K]]="",IF(db[[#This Row],[STN TG]]="",db[[#This Row],[STN B]],db[[#This Row],[STN TG]]),db[[#This Row],[STN K]])</f>
        <v>PCS</v>
      </c>
      <c r="AE501" s="40"/>
    </row>
    <row r="502" spans="1:31" ht="16.5" customHeight="1" x14ac:dyDescent="0.25">
      <c r="A502" s="40">
        <f t="shared" si="7"/>
        <v>501</v>
      </c>
      <c r="B502" s="5" t="str">
        <f>LOWER(SUBSTITUTE(SUBSTITUTE(SUBSTITUTE(SUBSTITUTE(SUBSTITUTE(SUBSTITUTE(SUBSTITUTE(SUBSTITUTE(db[[#This Row],[NB BM]]," ",),".",""),"-",""),"(",""),")",""),"/",""),"""",""),"+",""))</f>
        <v>btswza580ppbiasa2882535warna</v>
      </c>
      <c r="C502" s="5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D502" s="5" t="str">
        <f>LOWER(SUBSTITUTE(SUBSTITUTE(SUBSTITUTE(SUBSTITUTE(SUBSTITUTE(SUBSTITUTE(SUBSTITUTE(SUBSTITUTE(SUBSTITUTE(db[[#This Row],[NB PAJAK]]," ",""),"-",""),"(",""),")",""),".",""),",",""),"/",""),"""",""),"+",""))</f>
        <v/>
      </c>
      <c r="E50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btswza580ppbiasa2882535warna160pcsuntana</v>
      </c>
      <c r="F50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btswza580ppbiasa2882535warna160pcs</v>
      </c>
      <c r="G502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btswza580ppbiasa2882535warnauntana</v>
      </c>
      <c r="H50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btswza580ppbiasa2882535warna160pcsuntana</v>
      </c>
      <c r="I502" s="2" t="s">
        <v>4865</v>
      </c>
      <c r="J502" s="2" t="s">
        <v>4315</v>
      </c>
      <c r="K502" s="14"/>
      <c r="L502" s="2" t="s">
        <v>1336</v>
      </c>
      <c r="M502" s="33" t="e">
        <f>IF(db[[#This Row],[NB NOTA_C]]="","",COUNTIF([2]!B_MSK[concat],db[[#This Row],[NB NOTA_C]]))</f>
        <v>#REF!</v>
      </c>
      <c r="N502" s="9" t="s">
        <v>1352</v>
      </c>
      <c r="O502" s="2" t="s">
        <v>1415</v>
      </c>
      <c r="P502" s="2" t="s">
        <v>2416</v>
      </c>
      <c r="Q502" s="5"/>
      <c r="R502" s="5" t="str">
        <f>IF(db[[#This Row],[QTY/ CTN]]="","",SUBSTITUTE(SUBSTITUTE(SUBSTITUTE(db[[#This Row],[QTY/ CTN]]," ","_",2),"(",""),")","")&amp;"_")</f>
        <v>160 PCS_</v>
      </c>
      <c r="S502" s="5">
        <f>IF(db[[#This Row],[H_QTY/ CTN]]="","",SEARCH("_",db[[#This Row],[H_QTY/ CTN]]))</f>
        <v>8</v>
      </c>
      <c r="T502" s="5">
        <f>IF(db[[#This Row],[H_QTY/ CTN]]="","",LEN(db[[#This Row],[H_QTY/ CTN]]))</f>
        <v>8</v>
      </c>
      <c r="U502" s="40" t="str">
        <f>IF(db[[#This Row],[H_QTY/ CTN]]="","",LEFT(db[[#This Row],[H_QTY/ CTN]],db[[#This Row],[H_1]]-1))</f>
        <v>160 PCS</v>
      </c>
      <c r="V502" s="40" t="str">
        <f>IF(NOT(db[[#This Row],[H_1]]=db[[#This Row],[H_2]]),MID(db[[#This Row],[H_QTY/ CTN]],db[[#This Row],[H_1]]+1,db[[#This Row],[H_2]]-db[[#This Row],[H_1]]-1),"")</f>
        <v/>
      </c>
      <c r="W502" s="40" t="str">
        <f>IF(db[[#This Row],[QTY/ CTN B]]="","",LEFT(db[[#This Row],[QTY/ CTN B]],SEARCH(" ",db[[#This Row],[QTY/ CTN B]],1)-1))</f>
        <v>160</v>
      </c>
      <c r="X502" s="40" t="str">
        <f>IF(db[[#This Row],[QTY/ CTN B]]="","",RIGHT(db[[#This Row],[QTY/ CTN B]],LEN(db[[#This Row],[QTY/ CTN B]])-SEARCH(" ",db[[#This Row],[QTY/ CTN B]],1)))</f>
        <v>PCS</v>
      </c>
      <c r="Y502" s="40" t="str">
        <f>IF(db[[#This Row],[QTY/ CTN TG]]="",IF(db[[#This Row],[STN TG]]="","",12),LEFT(db[[#This Row],[QTY/ CTN TG]],SEARCH(" ",db[[#This Row],[QTY/ CTN TG]],1)-1))</f>
        <v/>
      </c>
      <c r="Z5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02" s="40" t="str">
        <f>IF(db[[#This Row],[STN K]]="","",IF(db[[#This Row],[STN TG]]="LSN",12,""))</f>
        <v/>
      </c>
      <c r="AB502" s="40" t="str">
        <f>IF(db[[#This Row],[STN TG]]="LSN","PCS","")</f>
        <v/>
      </c>
      <c r="AC502" s="40">
        <f>db[[#This Row],[QTY B]]*IF(db[[#This Row],[QTY TG]]="",1,db[[#This Row],[QTY TG]])*IF(db[[#This Row],[QTY K]]="",1,db[[#This Row],[QTY K]])</f>
        <v>160</v>
      </c>
      <c r="AD502" s="40" t="str">
        <f>IF(db[[#This Row],[STN K]]="",IF(db[[#This Row],[STN TG]]="",db[[#This Row],[STN B]],db[[#This Row],[STN TG]]),db[[#This Row],[STN K]])</f>
        <v>PCS</v>
      </c>
      <c r="AE502" s="40"/>
    </row>
    <row r="503" spans="1:31" ht="16.5" customHeight="1" x14ac:dyDescent="0.25">
      <c r="A503" s="40">
        <f t="shared" si="7"/>
        <v>502</v>
      </c>
      <c r="B503" s="5" t="str">
        <f>LOWER(SUBSTITUTE(SUBSTITUTE(SUBSTITUTE(SUBSTITUTE(SUBSTITUTE(SUBSTITUTE(SUBSTITUTE(SUBSTITUTE(db[[#This Row],[NB BM]]," ",),".",""),"-",""),"(",""),")",""),"/",""),"""",""),"+",""))</f>
        <v>btswza580ppbiasa2882536warna</v>
      </c>
      <c r="C503" s="5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D503" s="5" t="str">
        <f>LOWER(SUBSTITUTE(SUBSTITUTE(SUBSTITUTE(SUBSTITUTE(SUBSTITUTE(SUBSTITUTE(SUBSTITUTE(SUBSTITUTE(SUBSTITUTE(db[[#This Row],[NB PAJAK]]," ",""),"-",""),"(",""),")",""),".",""),",",""),"/",""),"""",""),"+",""))</f>
        <v/>
      </c>
      <c r="E50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btswza580ppbiasa2882536warna160pcsuntana</v>
      </c>
      <c r="F50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btswza580ppbiasa2882536warna160pcs</v>
      </c>
      <c r="G503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btswza580ppbiasa2882536warnauntana</v>
      </c>
      <c r="H50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btswza580ppbiasa2882536warna160pcsuntana</v>
      </c>
      <c r="I503" s="2" t="s">
        <v>4866</v>
      </c>
      <c r="J503" s="2" t="s">
        <v>4316</v>
      </c>
      <c r="K503" s="14"/>
      <c r="L503" s="2" t="s">
        <v>1336</v>
      </c>
      <c r="M503" s="33" t="e">
        <f>IF(db[[#This Row],[NB NOTA_C]]="","",COUNTIF([2]!B_MSK[concat],db[[#This Row],[NB NOTA_C]]))</f>
        <v>#REF!</v>
      </c>
      <c r="N503" s="9" t="s">
        <v>1352</v>
      </c>
      <c r="O503" s="2" t="s">
        <v>1415</v>
      </c>
      <c r="P503" s="2" t="s">
        <v>2416</v>
      </c>
      <c r="Q503" s="5"/>
      <c r="R503" s="5" t="str">
        <f>IF(db[[#This Row],[QTY/ CTN]]="","",SUBSTITUTE(SUBSTITUTE(SUBSTITUTE(db[[#This Row],[QTY/ CTN]]," ","_",2),"(",""),")","")&amp;"_")</f>
        <v>160 PCS_</v>
      </c>
      <c r="S503" s="5">
        <f>IF(db[[#This Row],[H_QTY/ CTN]]="","",SEARCH("_",db[[#This Row],[H_QTY/ CTN]]))</f>
        <v>8</v>
      </c>
      <c r="T503" s="5">
        <f>IF(db[[#This Row],[H_QTY/ CTN]]="","",LEN(db[[#This Row],[H_QTY/ CTN]]))</f>
        <v>8</v>
      </c>
      <c r="U503" s="40" t="str">
        <f>IF(db[[#This Row],[H_QTY/ CTN]]="","",LEFT(db[[#This Row],[H_QTY/ CTN]],db[[#This Row],[H_1]]-1))</f>
        <v>160 PCS</v>
      </c>
      <c r="V503" s="40" t="str">
        <f>IF(NOT(db[[#This Row],[H_1]]=db[[#This Row],[H_2]]),MID(db[[#This Row],[H_QTY/ CTN]],db[[#This Row],[H_1]]+1,db[[#This Row],[H_2]]-db[[#This Row],[H_1]]-1),"")</f>
        <v/>
      </c>
      <c r="W503" s="40" t="str">
        <f>IF(db[[#This Row],[QTY/ CTN B]]="","",LEFT(db[[#This Row],[QTY/ CTN B]],SEARCH(" ",db[[#This Row],[QTY/ CTN B]],1)-1))</f>
        <v>160</v>
      </c>
      <c r="X503" s="40" t="str">
        <f>IF(db[[#This Row],[QTY/ CTN B]]="","",RIGHT(db[[#This Row],[QTY/ CTN B]],LEN(db[[#This Row],[QTY/ CTN B]])-SEARCH(" ",db[[#This Row],[QTY/ CTN B]],1)))</f>
        <v>PCS</v>
      </c>
      <c r="Y503" s="40" t="str">
        <f>IF(db[[#This Row],[QTY/ CTN TG]]="",IF(db[[#This Row],[STN TG]]="","",12),LEFT(db[[#This Row],[QTY/ CTN TG]],SEARCH(" ",db[[#This Row],[QTY/ CTN TG]],1)-1))</f>
        <v/>
      </c>
      <c r="Z5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03" s="40" t="str">
        <f>IF(db[[#This Row],[STN K]]="","",IF(db[[#This Row],[STN TG]]="LSN",12,""))</f>
        <v/>
      </c>
      <c r="AB503" s="40" t="str">
        <f>IF(db[[#This Row],[STN TG]]="LSN","PCS","")</f>
        <v/>
      </c>
      <c r="AC503" s="40">
        <f>db[[#This Row],[QTY B]]*IF(db[[#This Row],[QTY TG]]="",1,db[[#This Row],[QTY TG]])*IF(db[[#This Row],[QTY K]]="",1,db[[#This Row],[QTY K]])</f>
        <v>160</v>
      </c>
      <c r="AD503" s="40" t="str">
        <f>IF(db[[#This Row],[STN K]]="",IF(db[[#This Row],[STN TG]]="",db[[#This Row],[STN B]],db[[#This Row],[STN TG]]),db[[#This Row],[STN K]])</f>
        <v>PCS</v>
      </c>
      <c r="AE503" s="40"/>
    </row>
    <row r="504" spans="1:31" ht="16.5" customHeight="1" x14ac:dyDescent="0.25">
      <c r="A504" s="40">
        <f t="shared" si="7"/>
        <v>503</v>
      </c>
      <c r="B504" s="5" t="str">
        <f>LOWER(SUBSTITUTE(SUBSTITUTE(SUBSTITUTE(SUBSTITUTE(SUBSTITUTE(SUBSTITUTE(SUBSTITUTE(SUBSTITUTE(db[[#This Row],[NB BM]]," ",),".",""),"-",""),"(",""),")",""),"/",""),"""",""),"+",""))</f>
        <v>btswza580ppbiasa2882550warna</v>
      </c>
      <c r="C504" s="5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D504" s="5" t="str">
        <f>LOWER(SUBSTITUTE(SUBSTITUTE(SUBSTITUTE(SUBSTITUTE(SUBSTITUTE(SUBSTITUTE(SUBSTITUTE(SUBSTITUTE(SUBSTITUTE(db[[#This Row],[NB PAJAK]]," ",""),"-",""),"(",""),")",""),".",""),",",""),"/",""),"""",""),"+",""))</f>
        <v/>
      </c>
      <c r="E50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btswza580ppbiasa2882550warna160pcsuntana</v>
      </c>
      <c r="F50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btswza580ppbiasa2882550warna160pcs</v>
      </c>
      <c r="G504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btswza580ppbiasa2882550warnauntana</v>
      </c>
      <c r="H50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btswza580ppbiasa2882550warna160pcsuntana</v>
      </c>
      <c r="I504" s="2" t="s">
        <v>4867</v>
      </c>
      <c r="J504" s="2" t="s">
        <v>4309</v>
      </c>
      <c r="K504" s="14"/>
      <c r="L504" s="2" t="s">
        <v>1336</v>
      </c>
      <c r="M504" s="33" t="e">
        <f>IF(db[[#This Row],[NB NOTA_C]]="","",COUNTIF([2]!B_MSK[concat],db[[#This Row],[NB NOTA_C]]))</f>
        <v>#REF!</v>
      </c>
      <c r="N504" s="9" t="s">
        <v>1352</v>
      </c>
      <c r="O504" s="2" t="s">
        <v>1415</v>
      </c>
      <c r="P504" s="2" t="s">
        <v>2416</v>
      </c>
      <c r="Q504" s="5"/>
      <c r="R504" s="5" t="str">
        <f>IF(db[[#This Row],[QTY/ CTN]]="","",SUBSTITUTE(SUBSTITUTE(SUBSTITUTE(db[[#This Row],[QTY/ CTN]]," ","_",2),"(",""),")","")&amp;"_")</f>
        <v>160 PCS_</v>
      </c>
      <c r="S504" s="5">
        <f>IF(db[[#This Row],[H_QTY/ CTN]]="","",SEARCH("_",db[[#This Row],[H_QTY/ CTN]]))</f>
        <v>8</v>
      </c>
      <c r="T504" s="5">
        <f>IF(db[[#This Row],[H_QTY/ CTN]]="","",LEN(db[[#This Row],[H_QTY/ CTN]]))</f>
        <v>8</v>
      </c>
      <c r="U504" s="40" t="str">
        <f>IF(db[[#This Row],[H_QTY/ CTN]]="","",LEFT(db[[#This Row],[H_QTY/ CTN]],db[[#This Row],[H_1]]-1))</f>
        <v>160 PCS</v>
      </c>
      <c r="V504" s="40" t="str">
        <f>IF(NOT(db[[#This Row],[H_1]]=db[[#This Row],[H_2]]),MID(db[[#This Row],[H_QTY/ CTN]],db[[#This Row],[H_1]]+1,db[[#This Row],[H_2]]-db[[#This Row],[H_1]]-1),"")</f>
        <v/>
      </c>
      <c r="W504" s="40" t="str">
        <f>IF(db[[#This Row],[QTY/ CTN B]]="","",LEFT(db[[#This Row],[QTY/ CTN B]],SEARCH(" ",db[[#This Row],[QTY/ CTN B]],1)-1))</f>
        <v>160</v>
      </c>
      <c r="X504" s="40" t="str">
        <f>IF(db[[#This Row],[QTY/ CTN B]]="","",RIGHT(db[[#This Row],[QTY/ CTN B]],LEN(db[[#This Row],[QTY/ CTN B]])-SEARCH(" ",db[[#This Row],[QTY/ CTN B]],1)))</f>
        <v>PCS</v>
      </c>
      <c r="Y504" s="40" t="str">
        <f>IF(db[[#This Row],[QTY/ CTN TG]]="",IF(db[[#This Row],[STN TG]]="","",12),LEFT(db[[#This Row],[QTY/ CTN TG]],SEARCH(" ",db[[#This Row],[QTY/ CTN TG]],1)-1))</f>
        <v/>
      </c>
      <c r="Z5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04" s="40" t="str">
        <f>IF(db[[#This Row],[STN K]]="","",IF(db[[#This Row],[STN TG]]="LSN",12,""))</f>
        <v/>
      </c>
      <c r="AB504" s="40" t="str">
        <f>IF(db[[#This Row],[STN TG]]="LSN","PCS","")</f>
        <v/>
      </c>
      <c r="AC504" s="40">
        <f>db[[#This Row],[QTY B]]*IF(db[[#This Row],[QTY TG]]="",1,db[[#This Row],[QTY TG]])*IF(db[[#This Row],[QTY K]]="",1,db[[#This Row],[QTY K]])</f>
        <v>160</v>
      </c>
      <c r="AD504" s="40" t="str">
        <f>IF(db[[#This Row],[STN K]]="",IF(db[[#This Row],[STN TG]]="",db[[#This Row],[STN B]],db[[#This Row],[STN TG]]),db[[#This Row],[STN K]])</f>
        <v>PCS</v>
      </c>
      <c r="AE504" s="40"/>
    </row>
    <row r="505" spans="1:31" ht="16.5" customHeight="1" x14ac:dyDescent="0.25">
      <c r="A505" s="40">
        <f t="shared" si="7"/>
        <v>504</v>
      </c>
      <c r="B505" s="5" t="str">
        <f>LOWER(SUBSTITUTE(SUBSTITUTE(SUBSTITUTE(SUBSTITUTE(SUBSTITUTE(SUBSTITUTE(SUBSTITUTE(SUBSTITUTE(db[[#This Row],[NB BM]]," ",),".",""),"-",""),"(",""),")",""),"/",""),"""",""),"+",""))</f>
        <v>btswza580ppbiasa2882564warna</v>
      </c>
      <c r="C505" s="5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D505" s="5" t="str">
        <f>LOWER(SUBSTITUTE(SUBSTITUTE(SUBSTITUTE(SUBSTITUTE(SUBSTITUTE(SUBSTITUTE(SUBSTITUTE(SUBSTITUTE(SUBSTITUTE(db[[#This Row],[NB PAJAK]]," ",""),"-",""),"(",""),")",""),".",""),",",""),"/",""),"""",""),"+",""))</f>
        <v/>
      </c>
      <c r="E50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btswza580ppbiasa2882564warna160pcsuntana</v>
      </c>
      <c r="F50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btswza580ppbiasa2882564warna160pcs</v>
      </c>
      <c r="G505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btswza580ppbiasa2882564warnauntana</v>
      </c>
      <c r="H50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btswza580ppbiasa2882564warna160pcsuntana</v>
      </c>
      <c r="I505" s="2" t="s">
        <v>4868</v>
      </c>
      <c r="J505" s="2" t="s">
        <v>4308</v>
      </c>
      <c r="K505" s="14"/>
      <c r="L505" s="2" t="s">
        <v>1336</v>
      </c>
      <c r="M505" s="33" t="e">
        <f>IF(db[[#This Row],[NB NOTA_C]]="","",COUNTIF([2]!B_MSK[concat],db[[#This Row],[NB NOTA_C]]))</f>
        <v>#REF!</v>
      </c>
      <c r="N505" s="9" t="s">
        <v>1352</v>
      </c>
      <c r="O505" s="2" t="s">
        <v>1415</v>
      </c>
      <c r="P505" s="2" t="s">
        <v>2416</v>
      </c>
      <c r="Q505" s="5"/>
      <c r="R505" s="5" t="str">
        <f>IF(db[[#This Row],[QTY/ CTN]]="","",SUBSTITUTE(SUBSTITUTE(SUBSTITUTE(db[[#This Row],[QTY/ CTN]]," ","_",2),"(",""),")","")&amp;"_")</f>
        <v>160 PCS_</v>
      </c>
      <c r="S505" s="5">
        <f>IF(db[[#This Row],[H_QTY/ CTN]]="","",SEARCH("_",db[[#This Row],[H_QTY/ CTN]]))</f>
        <v>8</v>
      </c>
      <c r="T505" s="5">
        <f>IF(db[[#This Row],[H_QTY/ CTN]]="","",LEN(db[[#This Row],[H_QTY/ CTN]]))</f>
        <v>8</v>
      </c>
      <c r="U505" s="40" t="str">
        <f>IF(db[[#This Row],[H_QTY/ CTN]]="","",LEFT(db[[#This Row],[H_QTY/ CTN]],db[[#This Row],[H_1]]-1))</f>
        <v>160 PCS</v>
      </c>
      <c r="V505" s="40" t="str">
        <f>IF(NOT(db[[#This Row],[H_1]]=db[[#This Row],[H_2]]),MID(db[[#This Row],[H_QTY/ CTN]],db[[#This Row],[H_1]]+1,db[[#This Row],[H_2]]-db[[#This Row],[H_1]]-1),"")</f>
        <v/>
      </c>
      <c r="W505" s="40" t="str">
        <f>IF(db[[#This Row],[QTY/ CTN B]]="","",LEFT(db[[#This Row],[QTY/ CTN B]],SEARCH(" ",db[[#This Row],[QTY/ CTN B]],1)-1))</f>
        <v>160</v>
      </c>
      <c r="X505" s="40" t="str">
        <f>IF(db[[#This Row],[QTY/ CTN B]]="","",RIGHT(db[[#This Row],[QTY/ CTN B]],LEN(db[[#This Row],[QTY/ CTN B]])-SEARCH(" ",db[[#This Row],[QTY/ CTN B]],1)))</f>
        <v>PCS</v>
      </c>
      <c r="Y505" s="40" t="str">
        <f>IF(db[[#This Row],[QTY/ CTN TG]]="",IF(db[[#This Row],[STN TG]]="","",12),LEFT(db[[#This Row],[QTY/ CTN TG]],SEARCH(" ",db[[#This Row],[QTY/ CTN TG]],1)-1))</f>
        <v/>
      </c>
      <c r="Z5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05" s="40" t="str">
        <f>IF(db[[#This Row],[STN K]]="","",IF(db[[#This Row],[STN TG]]="LSN",12,""))</f>
        <v/>
      </c>
      <c r="AB505" s="40" t="str">
        <f>IF(db[[#This Row],[STN TG]]="LSN","PCS","")</f>
        <v/>
      </c>
      <c r="AC505" s="40">
        <f>db[[#This Row],[QTY B]]*IF(db[[#This Row],[QTY TG]]="",1,db[[#This Row],[QTY TG]])*IF(db[[#This Row],[QTY K]]="",1,db[[#This Row],[QTY K]])</f>
        <v>160</v>
      </c>
      <c r="AD505" s="40" t="str">
        <f>IF(db[[#This Row],[STN K]]="",IF(db[[#This Row],[STN TG]]="",db[[#This Row],[STN B]],db[[#This Row],[STN TG]]),db[[#This Row],[STN K]])</f>
        <v>PCS</v>
      </c>
      <c r="AE505" s="40"/>
    </row>
    <row r="506" spans="1:31" ht="16.5" customHeight="1" x14ac:dyDescent="0.25">
      <c r="A506" s="40">
        <f t="shared" si="7"/>
        <v>505</v>
      </c>
      <c r="B506" s="5" t="str">
        <f>LOWER(SUBSTITUTE(SUBSTITUTE(SUBSTITUTE(SUBSTITUTE(SUBSTITUTE(SUBSTITUTE(SUBSTITUTE(SUBSTITUTE(db[[#This Row],[NB BM]]," ",),".",""),"-",""),"(",""),")",""),"/",""),"""",""),"+",""))</f>
        <v>btswza580ppbiasa2882565warna</v>
      </c>
      <c r="C506" s="5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D506" s="5" t="str">
        <f>LOWER(SUBSTITUTE(SUBSTITUTE(SUBSTITUTE(SUBSTITUTE(SUBSTITUTE(SUBSTITUTE(SUBSTITUTE(SUBSTITUTE(SUBSTITUTE(db[[#This Row],[NB PAJAK]]," ",""),"-",""),"(",""),")",""),".",""),",",""),"/",""),"""",""),"+",""))</f>
        <v/>
      </c>
      <c r="E50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btswza580ppbiasa2882565warna160pcsuntana</v>
      </c>
      <c r="F50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btswza580ppbiasa2882565warna160pcs</v>
      </c>
      <c r="G506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btswza580ppbiasa2882565warnauntana</v>
      </c>
      <c r="H50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btswza580ppbiasa2882565warna160pcsuntana</v>
      </c>
      <c r="I506" s="2" t="s">
        <v>4869</v>
      </c>
      <c r="J506" s="2" t="s">
        <v>4307</v>
      </c>
      <c r="K506" s="14"/>
      <c r="L506" s="2" t="s">
        <v>1336</v>
      </c>
      <c r="M506" s="33" t="e">
        <f>IF(db[[#This Row],[NB NOTA_C]]="","",COUNTIF([2]!B_MSK[concat],db[[#This Row],[NB NOTA_C]]))</f>
        <v>#REF!</v>
      </c>
      <c r="N506" s="9" t="s">
        <v>1352</v>
      </c>
      <c r="O506" s="2" t="s">
        <v>1415</v>
      </c>
      <c r="P506" s="2" t="s">
        <v>2416</v>
      </c>
      <c r="Q506" s="5"/>
      <c r="R506" s="5" t="str">
        <f>IF(db[[#This Row],[QTY/ CTN]]="","",SUBSTITUTE(SUBSTITUTE(SUBSTITUTE(db[[#This Row],[QTY/ CTN]]," ","_",2),"(",""),")","")&amp;"_")</f>
        <v>160 PCS_</v>
      </c>
      <c r="S506" s="5">
        <f>IF(db[[#This Row],[H_QTY/ CTN]]="","",SEARCH("_",db[[#This Row],[H_QTY/ CTN]]))</f>
        <v>8</v>
      </c>
      <c r="T506" s="5">
        <f>IF(db[[#This Row],[H_QTY/ CTN]]="","",LEN(db[[#This Row],[H_QTY/ CTN]]))</f>
        <v>8</v>
      </c>
      <c r="U506" s="40" t="str">
        <f>IF(db[[#This Row],[H_QTY/ CTN]]="","",LEFT(db[[#This Row],[H_QTY/ CTN]],db[[#This Row],[H_1]]-1))</f>
        <v>160 PCS</v>
      </c>
      <c r="V506" s="40" t="str">
        <f>IF(NOT(db[[#This Row],[H_1]]=db[[#This Row],[H_2]]),MID(db[[#This Row],[H_QTY/ CTN]],db[[#This Row],[H_1]]+1,db[[#This Row],[H_2]]-db[[#This Row],[H_1]]-1),"")</f>
        <v/>
      </c>
      <c r="W506" s="40" t="str">
        <f>IF(db[[#This Row],[QTY/ CTN B]]="","",LEFT(db[[#This Row],[QTY/ CTN B]],SEARCH(" ",db[[#This Row],[QTY/ CTN B]],1)-1))</f>
        <v>160</v>
      </c>
      <c r="X506" s="40" t="str">
        <f>IF(db[[#This Row],[QTY/ CTN B]]="","",RIGHT(db[[#This Row],[QTY/ CTN B]],LEN(db[[#This Row],[QTY/ CTN B]])-SEARCH(" ",db[[#This Row],[QTY/ CTN B]],1)))</f>
        <v>PCS</v>
      </c>
      <c r="Y506" s="40" t="str">
        <f>IF(db[[#This Row],[QTY/ CTN TG]]="",IF(db[[#This Row],[STN TG]]="","",12),LEFT(db[[#This Row],[QTY/ CTN TG]],SEARCH(" ",db[[#This Row],[QTY/ CTN TG]],1)-1))</f>
        <v/>
      </c>
      <c r="Z5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06" s="40" t="str">
        <f>IF(db[[#This Row],[STN K]]="","",IF(db[[#This Row],[STN TG]]="LSN",12,""))</f>
        <v/>
      </c>
      <c r="AB506" s="40" t="str">
        <f>IF(db[[#This Row],[STN TG]]="LSN","PCS","")</f>
        <v/>
      </c>
      <c r="AC506" s="40">
        <f>db[[#This Row],[QTY B]]*IF(db[[#This Row],[QTY TG]]="",1,db[[#This Row],[QTY TG]])*IF(db[[#This Row],[QTY K]]="",1,db[[#This Row],[QTY K]])</f>
        <v>160</v>
      </c>
      <c r="AD506" s="40" t="str">
        <f>IF(db[[#This Row],[STN K]]="",IF(db[[#This Row],[STN TG]]="",db[[#This Row],[STN B]],db[[#This Row],[STN TG]]),db[[#This Row],[STN K]])</f>
        <v>PCS</v>
      </c>
      <c r="AE506" s="40"/>
    </row>
    <row r="507" spans="1:31" ht="16.5" customHeight="1" x14ac:dyDescent="0.25">
      <c r="A507" s="40">
        <f t="shared" si="7"/>
        <v>506</v>
      </c>
      <c r="B507" s="5" t="str">
        <f>LOWER(SUBSTITUTE(SUBSTITUTE(SUBSTITUTE(SUBSTITUTE(SUBSTITUTE(SUBSTITUTE(SUBSTITUTE(SUBSTITUTE(db[[#This Row],[NB BM]]," ",),".",""),"-",""),"(",""),")",""),"/",""),"""",""),"+",""))</f>
        <v>btswza580ppbiasa2882567warna</v>
      </c>
      <c r="C507" s="5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D507" s="5" t="str">
        <f>LOWER(SUBSTITUTE(SUBSTITUTE(SUBSTITUTE(SUBSTITUTE(SUBSTITUTE(SUBSTITUTE(SUBSTITUTE(SUBSTITUTE(SUBSTITUTE(db[[#This Row],[NB PAJAK]]," ",""),"-",""),"(",""),")",""),".",""),",",""),"/",""),"""",""),"+",""))</f>
        <v/>
      </c>
      <c r="E50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btswza580ppbiasa2882567warna160pcsuntana</v>
      </c>
      <c r="F50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btswza580ppbiasa2882567warna160pcs</v>
      </c>
      <c r="G507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btswza580ppbiasa2882567warnauntana</v>
      </c>
      <c r="H50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btswza580ppbiasa2882567warna160pcsuntana</v>
      </c>
      <c r="I507" s="2" t="s">
        <v>4870</v>
      </c>
      <c r="J507" s="2" t="s">
        <v>4306</v>
      </c>
      <c r="K507" s="14"/>
      <c r="L507" s="2" t="s">
        <v>1336</v>
      </c>
      <c r="M507" s="33" t="e">
        <f>IF(db[[#This Row],[NB NOTA_C]]="","",COUNTIF([2]!B_MSK[concat],db[[#This Row],[NB NOTA_C]]))</f>
        <v>#REF!</v>
      </c>
      <c r="N507" s="9" t="s">
        <v>1352</v>
      </c>
      <c r="O507" s="2" t="s">
        <v>1415</v>
      </c>
      <c r="P507" s="2" t="s">
        <v>2416</v>
      </c>
      <c r="Q507" s="5"/>
      <c r="R507" s="5" t="str">
        <f>IF(db[[#This Row],[QTY/ CTN]]="","",SUBSTITUTE(SUBSTITUTE(SUBSTITUTE(db[[#This Row],[QTY/ CTN]]," ","_",2),"(",""),")","")&amp;"_")</f>
        <v>160 PCS_</v>
      </c>
      <c r="S507" s="5">
        <f>IF(db[[#This Row],[H_QTY/ CTN]]="","",SEARCH("_",db[[#This Row],[H_QTY/ CTN]]))</f>
        <v>8</v>
      </c>
      <c r="T507" s="5">
        <f>IF(db[[#This Row],[H_QTY/ CTN]]="","",LEN(db[[#This Row],[H_QTY/ CTN]]))</f>
        <v>8</v>
      </c>
      <c r="U507" s="40" t="str">
        <f>IF(db[[#This Row],[H_QTY/ CTN]]="","",LEFT(db[[#This Row],[H_QTY/ CTN]],db[[#This Row],[H_1]]-1))</f>
        <v>160 PCS</v>
      </c>
      <c r="V507" s="40" t="str">
        <f>IF(NOT(db[[#This Row],[H_1]]=db[[#This Row],[H_2]]),MID(db[[#This Row],[H_QTY/ CTN]],db[[#This Row],[H_1]]+1,db[[#This Row],[H_2]]-db[[#This Row],[H_1]]-1),"")</f>
        <v/>
      </c>
      <c r="W507" s="40" t="str">
        <f>IF(db[[#This Row],[QTY/ CTN B]]="","",LEFT(db[[#This Row],[QTY/ CTN B]],SEARCH(" ",db[[#This Row],[QTY/ CTN B]],1)-1))</f>
        <v>160</v>
      </c>
      <c r="X507" s="40" t="str">
        <f>IF(db[[#This Row],[QTY/ CTN B]]="","",RIGHT(db[[#This Row],[QTY/ CTN B]],LEN(db[[#This Row],[QTY/ CTN B]])-SEARCH(" ",db[[#This Row],[QTY/ CTN B]],1)))</f>
        <v>PCS</v>
      </c>
      <c r="Y507" s="40" t="str">
        <f>IF(db[[#This Row],[QTY/ CTN TG]]="",IF(db[[#This Row],[STN TG]]="","",12),LEFT(db[[#This Row],[QTY/ CTN TG]],SEARCH(" ",db[[#This Row],[QTY/ CTN TG]],1)-1))</f>
        <v/>
      </c>
      <c r="Z5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07" s="40" t="str">
        <f>IF(db[[#This Row],[STN K]]="","",IF(db[[#This Row],[STN TG]]="LSN",12,""))</f>
        <v/>
      </c>
      <c r="AB507" s="40" t="str">
        <f>IF(db[[#This Row],[STN TG]]="LSN","PCS","")</f>
        <v/>
      </c>
      <c r="AC507" s="40">
        <f>db[[#This Row],[QTY B]]*IF(db[[#This Row],[QTY TG]]="",1,db[[#This Row],[QTY TG]])*IF(db[[#This Row],[QTY K]]="",1,db[[#This Row],[QTY K]])</f>
        <v>160</v>
      </c>
      <c r="AD507" s="40" t="str">
        <f>IF(db[[#This Row],[STN K]]="",IF(db[[#This Row],[STN TG]]="",db[[#This Row],[STN B]],db[[#This Row],[STN TG]]),db[[#This Row],[STN K]])</f>
        <v>PCS</v>
      </c>
      <c r="AE507" s="40"/>
    </row>
    <row r="508" spans="1:31" ht="16.5" customHeight="1" x14ac:dyDescent="0.25">
      <c r="A508" s="40">
        <f t="shared" si="7"/>
        <v>507</v>
      </c>
      <c r="B508" s="94" t="str">
        <f>LOWER(SUBSTITUTE(SUBSTITUTE(SUBSTITUTE(SUBSTITUTE(SUBSTITUTE(SUBSTITUTE(SUBSTITUTE(SUBSTITUTE(db[[#This Row],[NB BM]]," ",),".",""),"-",""),"(",""),")",""),"/",""),"""",""),"+",""))</f>
        <v>btswza680ppbiasa2885064warnap</v>
      </c>
      <c r="C508" s="94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D508" s="94" t="str">
        <f>LOWER(SUBSTITUTE(SUBSTITUTE(SUBSTITUTE(SUBSTITUTE(SUBSTITUTE(SUBSTITUTE(SUBSTITUTE(SUBSTITUTE(SUBSTITUTE(db[[#This Row],[NB PAJAK]]," ",""),"-",""),"(",""),")",""),".",""),",",""),"/",""),"""",""),"+",""))</f>
        <v/>
      </c>
      <c r="E508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btswza680ppbiasa2885064warnap240pcsuntana</v>
      </c>
      <c r="F508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btswza680ppbiasa2885064warnap240pcs</v>
      </c>
      <c r="G508" s="94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btswza680ppbiasa2885064warnapuntana</v>
      </c>
      <c r="H508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btswza680ppbiasa2885064warnap240pcsuntana</v>
      </c>
      <c r="I508" s="6" t="s">
        <v>856</v>
      </c>
      <c r="J508" s="6" t="s">
        <v>1067</v>
      </c>
      <c r="K508" s="14"/>
      <c r="L508" s="2" t="s">
        <v>1336</v>
      </c>
      <c r="M508" s="34" t="e">
        <f>IF(db[[#This Row],[NB NOTA_C]]="","",COUNTIF([2]!B_MSK[concat],db[[#This Row],[NB NOTA_C]]))</f>
        <v>#REF!</v>
      </c>
      <c r="N508" s="14" t="s">
        <v>1352</v>
      </c>
      <c r="O508" s="2" t="s">
        <v>1412</v>
      </c>
      <c r="P508" s="2" t="s">
        <v>2416</v>
      </c>
      <c r="R508" s="2" t="str">
        <f>IF(db[[#This Row],[QTY/ CTN]]="","",SUBSTITUTE(SUBSTITUTE(SUBSTITUTE(db[[#This Row],[QTY/ CTN]]," ","_",2),"(",""),")","")&amp;"_")</f>
        <v>240 PCS_</v>
      </c>
      <c r="S508" s="2">
        <f>IF(db[[#This Row],[H_QTY/ CTN]]="","",SEARCH("_",db[[#This Row],[H_QTY/ CTN]]))</f>
        <v>8</v>
      </c>
      <c r="T508" s="2">
        <f>IF(db[[#This Row],[H_QTY/ CTN]]="","",LEN(db[[#This Row],[H_QTY/ CTN]]))</f>
        <v>8</v>
      </c>
      <c r="U508" s="41" t="str">
        <f>IF(db[[#This Row],[H_QTY/ CTN]]="","",LEFT(db[[#This Row],[H_QTY/ CTN]],db[[#This Row],[H_1]]-1))</f>
        <v>240 PCS</v>
      </c>
      <c r="V508" s="40" t="str">
        <f>IF(NOT(db[[#This Row],[H_1]]=db[[#This Row],[H_2]]),MID(db[[#This Row],[H_QTY/ CTN]],db[[#This Row],[H_1]]+1,db[[#This Row],[H_2]]-db[[#This Row],[H_1]]-1),"")</f>
        <v/>
      </c>
      <c r="W508" s="40" t="str">
        <f>IF(db[[#This Row],[QTY/ CTN B]]="","",LEFT(db[[#This Row],[QTY/ CTN B]],SEARCH(" ",db[[#This Row],[QTY/ CTN B]],1)-1))</f>
        <v>240</v>
      </c>
      <c r="X508" s="40" t="str">
        <f>IF(db[[#This Row],[QTY/ CTN B]]="","",RIGHT(db[[#This Row],[QTY/ CTN B]],LEN(db[[#This Row],[QTY/ CTN B]])-SEARCH(" ",db[[#This Row],[QTY/ CTN B]],1)))</f>
        <v>PCS</v>
      </c>
      <c r="Y508" s="40" t="str">
        <f>IF(db[[#This Row],[QTY/ CTN TG]]="",IF(db[[#This Row],[STN TG]]="","",12),LEFT(db[[#This Row],[QTY/ CTN TG]],SEARCH(" ",db[[#This Row],[QTY/ CTN TG]],1)-1))</f>
        <v/>
      </c>
      <c r="Z5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08" s="40" t="str">
        <f>IF(db[[#This Row],[STN K]]="","",IF(db[[#This Row],[STN TG]]="LSN",12,""))</f>
        <v/>
      </c>
      <c r="AB508" s="40" t="str">
        <f>IF(db[[#This Row],[STN TG]]="LSN","PCS","")</f>
        <v/>
      </c>
      <c r="AC508" s="40">
        <f>db[[#This Row],[QTY B]]*IF(db[[#This Row],[QTY TG]]="",1,db[[#This Row],[QTY TG]])*IF(db[[#This Row],[QTY K]]="",1,db[[#This Row],[QTY K]])</f>
        <v>240</v>
      </c>
      <c r="AD508" s="40" t="str">
        <f>IF(db[[#This Row],[STN K]]="",IF(db[[#This Row],[STN TG]]="",db[[#This Row],[STN B]],db[[#This Row],[STN TG]]),db[[#This Row],[STN K]])</f>
        <v>PCS</v>
      </c>
      <c r="AE508" s="40"/>
    </row>
    <row r="509" spans="1:31" ht="16.5" customHeight="1" x14ac:dyDescent="0.25">
      <c r="A509" s="40">
        <f t="shared" si="7"/>
        <v>508</v>
      </c>
      <c r="B509" s="5" t="str">
        <f>LOWER(SUBSTITUTE(SUBSTITUTE(SUBSTITUTE(SUBSTITUTE(SUBSTITUTE(SUBSTITUTE(SUBSTITUTE(SUBSTITUTE(db[[#This Row],[NB BM]]," ",),".",""),"-",""),"(",""),")",""),"/",""),"""",""),"+",""))</f>
        <v>btswza680hctali5011015warna</v>
      </c>
      <c r="C509" s="5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D509" s="5" t="str">
        <f>LOWER(SUBSTITUTE(SUBSTITUTE(SUBSTITUTE(SUBSTITUTE(SUBSTITUTE(SUBSTITUTE(SUBSTITUTE(SUBSTITUTE(SUBSTITUTE(db[[#This Row],[NB PAJAK]]," ",""),"-",""),"(",""),")",""),".",""),",",""),"/",""),"""",""),"+",""))</f>
        <v/>
      </c>
      <c r="E50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btswza680hctali5011015warna240pcsuntana</v>
      </c>
      <c r="F50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btswza680hctali5011015warna240pcs</v>
      </c>
      <c r="G509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btswza680hctali5011015warnauntana</v>
      </c>
      <c r="H50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btswza680hctali5011015warna240pcsuntana</v>
      </c>
      <c r="I509" s="2" t="s">
        <v>854</v>
      </c>
      <c r="J509" s="2" t="s">
        <v>1066</v>
      </c>
      <c r="K509" s="14"/>
      <c r="L509" s="2" t="s">
        <v>1336</v>
      </c>
      <c r="M509" s="34" t="e">
        <f>IF(db[[#This Row],[NB NOTA_C]]="","",COUNTIF([2]!B_MSK[concat],db[[#This Row],[NB NOTA_C]]))</f>
        <v>#REF!</v>
      </c>
      <c r="N509" s="14" t="s">
        <v>1352</v>
      </c>
      <c r="O509" s="2" t="s">
        <v>1412</v>
      </c>
      <c r="P509" s="2" t="s">
        <v>2416</v>
      </c>
      <c r="R509" s="2" t="str">
        <f>IF(db[[#This Row],[QTY/ CTN]]="","",SUBSTITUTE(SUBSTITUTE(SUBSTITUTE(db[[#This Row],[QTY/ CTN]]," ","_",2),"(",""),")","")&amp;"_")</f>
        <v>240 PCS_</v>
      </c>
      <c r="S509" s="2">
        <f>IF(db[[#This Row],[H_QTY/ CTN]]="","",SEARCH("_",db[[#This Row],[H_QTY/ CTN]]))</f>
        <v>8</v>
      </c>
      <c r="T509" s="2">
        <f>IF(db[[#This Row],[H_QTY/ CTN]]="","",LEN(db[[#This Row],[H_QTY/ CTN]]))</f>
        <v>8</v>
      </c>
      <c r="U509" s="41" t="str">
        <f>IF(db[[#This Row],[H_QTY/ CTN]]="","",LEFT(db[[#This Row],[H_QTY/ CTN]],db[[#This Row],[H_1]]-1))</f>
        <v>240 PCS</v>
      </c>
      <c r="V509" s="40" t="str">
        <f>IF(NOT(db[[#This Row],[H_1]]=db[[#This Row],[H_2]]),MID(db[[#This Row],[H_QTY/ CTN]],db[[#This Row],[H_1]]+1,db[[#This Row],[H_2]]-db[[#This Row],[H_1]]-1),"")</f>
        <v/>
      </c>
      <c r="W509" s="40" t="str">
        <f>IF(db[[#This Row],[QTY/ CTN B]]="","",LEFT(db[[#This Row],[QTY/ CTN B]],SEARCH(" ",db[[#This Row],[QTY/ CTN B]],1)-1))</f>
        <v>240</v>
      </c>
      <c r="X509" s="40" t="str">
        <f>IF(db[[#This Row],[QTY/ CTN B]]="","",RIGHT(db[[#This Row],[QTY/ CTN B]],LEN(db[[#This Row],[QTY/ CTN B]])-SEARCH(" ",db[[#This Row],[QTY/ CTN B]],1)))</f>
        <v>PCS</v>
      </c>
      <c r="Y509" s="40" t="str">
        <f>IF(db[[#This Row],[QTY/ CTN TG]]="",IF(db[[#This Row],[STN TG]]="","",12),LEFT(db[[#This Row],[QTY/ CTN TG]],SEARCH(" ",db[[#This Row],[QTY/ CTN TG]],1)-1))</f>
        <v/>
      </c>
      <c r="Z5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09" s="40" t="str">
        <f>IF(db[[#This Row],[STN K]]="","",IF(db[[#This Row],[STN TG]]="LSN",12,""))</f>
        <v/>
      </c>
      <c r="AB509" s="40" t="str">
        <f>IF(db[[#This Row],[STN TG]]="LSN","PCS","")</f>
        <v/>
      </c>
      <c r="AC509" s="40">
        <f>db[[#This Row],[QTY B]]*IF(db[[#This Row],[QTY TG]]="",1,db[[#This Row],[QTY TG]])*IF(db[[#This Row],[QTY K]]="",1,db[[#This Row],[QTY K]])</f>
        <v>240</v>
      </c>
      <c r="AD509" s="40" t="str">
        <f>IF(db[[#This Row],[STN K]]="",IF(db[[#This Row],[STN TG]]="",db[[#This Row],[STN B]],db[[#This Row],[STN TG]]),db[[#This Row],[STN K]])</f>
        <v>PCS</v>
      </c>
      <c r="AE509" s="40"/>
    </row>
    <row r="510" spans="1:31" ht="16.5" customHeight="1" x14ac:dyDescent="0.25">
      <c r="A510" s="40">
        <f t="shared" si="7"/>
        <v>509</v>
      </c>
      <c r="B510" s="5" t="str">
        <f>LOWER(SUBSTITUTE(SUBSTITUTE(SUBSTITUTE(SUBSTITUTE(SUBSTITUTE(SUBSTITUTE(SUBSTITUTE(SUBSTITUTE(db[[#This Row],[NB BM]]," ",),".",""),"-",""),"(",""),")",""),"/",""),"""",""),"+",""))</f>
        <v>btswza680ppbiasa2885019warna</v>
      </c>
      <c r="C510" s="5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D510" s="5" t="str">
        <f>LOWER(SUBSTITUTE(SUBSTITUTE(SUBSTITUTE(SUBSTITUTE(SUBSTITUTE(SUBSTITUTE(SUBSTITUTE(SUBSTITUTE(SUBSTITUTE(db[[#This Row],[NB PAJAK]]," ",""),"-",""),"(",""),")",""),".",""),",",""),"/",""),"""",""),"+",""))</f>
        <v/>
      </c>
      <c r="E51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btswza680ppbiasa2885019warna240pcsuntana</v>
      </c>
      <c r="F51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btswza680ppbiasa2885019warna240pcs</v>
      </c>
      <c r="G510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btswza680ppbiasa2885019warnauntana</v>
      </c>
      <c r="H51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btswza680ppbiasa2885019warna240pcsuntana</v>
      </c>
      <c r="I510" s="2" t="s">
        <v>2642</v>
      </c>
      <c r="J510" s="2" t="s">
        <v>2637</v>
      </c>
      <c r="K510" s="14"/>
      <c r="L510" s="2" t="s">
        <v>1336</v>
      </c>
      <c r="M510" s="34" t="e">
        <f>IF(db[[#This Row],[NB NOTA_C]]="","",COUNTIF([2]!B_MSK[concat],db[[#This Row],[NB NOTA_C]]))</f>
        <v>#REF!</v>
      </c>
      <c r="N510" s="14" t="s">
        <v>1352</v>
      </c>
      <c r="O510" s="2" t="s">
        <v>1412</v>
      </c>
      <c r="P510" s="2" t="s">
        <v>2416</v>
      </c>
      <c r="R510" s="2" t="str">
        <f>IF(db[[#This Row],[QTY/ CTN]]="","",SUBSTITUTE(SUBSTITUTE(SUBSTITUTE(db[[#This Row],[QTY/ CTN]]," ","_",2),"(",""),")","")&amp;"_")</f>
        <v>240 PCS_</v>
      </c>
      <c r="S510" s="2">
        <f>IF(db[[#This Row],[H_QTY/ CTN]]="","",SEARCH("_",db[[#This Row],[H_QTY/ CTN]]))</f>
        <v>8</v>
      </c>
      <c r="T510" s="2">
        <f>IF(db[[#This Row],[H_QTY/ CTN]]="","",LEN(db[[#This Row],[H_QTY/ CTN]]))</f>
        <v>8</v>
      </c>
      <c r="U510" s="41" t="str">
        <f>IF(db[[#This Row],[H_QTY/ CTN]]="","",LEFT(db[[#This Row],[H_QTY/ CTN]],db[[#This Row],[H_1]]-1))</f>
        <v>240 PCS</v>
      </c>
      <c r="V510" s="40" t="str">
        <f>IF(NOT(db[[#This Row],[H_1]]=db[[#This Row],[H_2]]),MID(db[[#This Row],[H_QTY/ CTN]],db[[#This Row],[H_1]]+1,db[[#This Row],[H_2]]-db[[#This Row],[H_1]]-1),"")</f>
        <v/>
      </c>
      <c r="W510" s="40" t="str">
        <f>IF(db[[#This Row],[QTY/ CTN B]]="","",LEFT(db[[#This Row],[QTY/ CTN B]],SEARCH(" ",db[[#This Row],[QTY/ CTN B]],1)-1))</f>
        <v>240</v>
      </c>
      <c r="X510" s="40" t="str">
        <f>IF(db[[#This Row],[QTY/ CTN B]]="","",RIGHT(db[[#This Row],[QTY/ CTN B]],LEN(db[[#This Row],[QTY/ CTN B]])-SEARCH(" ",db[[#This Row],[QTY/ CTN B]],1)))</f>
        <v>PCS</v>
      </c>
      <c r="Y510" s="40" t="str">
        <f>IF(db[[#This Row],[QTY/ CTN TG]]="",IF(db[[#This Row],[STN TG]]="","",12),LEFT(db[[#This Row],[QTY/ CTN TG]],SEARCH(" ",db[[#This Row],[QTY/ CTN TG]],1)-1))</f>
        <v/>
      </c>
      <c r="Z5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0" s="40" t="str">
        <f>IF(db[[#This Row],[STN K]]="","",IF(db[[#This Row],[STN TG]]="LSN",12,""))</f>
        <v/>
      </c>
      <c r="AB510" s="40" t="str">
        <f>IF(db[[#This Row],[STN TG]]="LSN","PCS","")</f>
        <v/>
      </c>
      <c r="AC510" s="40">
        <f>db[[#This Row],[QTY B]]*IF(db[[#This Row],[QTY TG]]="",1,db[[#This Row],[QTY TG]])*IF(db[[#This Row],[QTY K]]="",1,db[[#This Row],[QTY K]])</f>
        <v>240</v>
      </c>
      <c r="AD510" s="40" t="str">
        <f>IF(db[[#This Row],[STN K]]="",IF(db[[#This Row],[STN TG]]="",db[[#This Row],[STN B]],db[[#This Row],[STN TG]]),db[[#This Row],[STN K]])</f>
        <v>PCS</v>
      </c>
      <c r="AE510" s="40"/>
    </row>
    <row r="511" spans="1:31" ht="16.5" customHeight="1" x14ac:dyDescent="0.25">
      <c r="A511" s="40">
        <f t="shared" si="7"/>
        <v>510</v>
      </c>
      <c r="B511" s="5" t="str">
        <f>LOWER(SUBSTITUTE(SUBSTITUTE(SUBSTITUTE(SUBSTITUTE(SUBSTITUTE(SUBSTITUTE(SUBSTITUTE(SUBSTITUTE(db[[#This Row],[NB BM]]," ",),".",""),"-",""),"(",""),")",""),"/",""),"""",""),"+",""))</f>
        <v>btswza680ppbiasa2885041putih</v>
      </c>
      <c r="C511" s="5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D511" s="5" t="str">
        <f>LOWER(SUBSTITUTE(SUBSTITUTE(SUBSTITUTE(SUBSTITUTE(SUBSTITUTE(SUBSTITUTE(SUBSTITUTE(SUBSTITUTE(SUBSTITUTE(db[[#This Row],[NB PAJAK]]," ",""),"-",""),"(",""),")",""),".",""),",",""),"/",""),"""",""),"+",""))</f>
        <v/>
      </c>
      <c r="E51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btswza680ppbiasa2885041putih240pcsuntana</v>
      </c>
      <c r="F51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btswza680ppbiasa2885041putih240pcs</v>
      </c>
      <c r="G511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btswza680ppbiasa2885041putihuntana</v>
      </c>
      <c r="H51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btswza680ppbiasa2885041putih240pcsuntana</v>
      </c>
      <c r="I511" s="2" t="s">
        <v>2643</v>
      </c>
      <c r="J511" s="2" t="s">
        <v>2638</v>
      </c>
      <c r="K511" s="14"/>
      <c r="L511" s="2" t="s">
        <v>1336</v>
      </c>
      <c r="M511" s="34" t="e">
        <f>IF(db[[#This Row],[NB NOTA_C]]="","",COUNTIF([2]!B_MSK[concat],db[[#This Row],[NB NOTA_C]]))</f>
        <v>#REF!</v>
      </c>
      <c r="N511" s="14" t="s">
        <v>1352</v>
      </c>
      <c r="O511" s="2" t="s">
        <v>1412</v>
      </c>
      <c r="P511" s="2" t="s">
        <v>2416</v>
      </c>
      <c r="R511" s="2" t="str">
        <f>IF(db[[#This Row],[QTY/ CTN]]="","",SUBSTITUTE(SUBSTITUTE(SUBSTITUTE(db[[#This Row],[QTY/ CTN]]," ","_",2),"(",""),")","")&amp;"_")</f>
        <v>240 PCS_</v>
      </c>
      <c r="S511" s="2">
        <f>IF(db[[#This Row],[H_QTY/ CTN]]="","",SEARCH("_",db[[#This Row],[H_QTY/ CTN]]))</f>
        <v>8</v>
      </c>
      <c r="T511" s="2">
        <f>IF(db[[#This Row],[H_QTY/ CTN]]="","",LEN(db[[#This Row],[H_QTY/ CTN]]))</f>
        <v>8</v>
      </c>
      <c r="U511" s="41" t="str">
        <f>IF(db[[#This Row],[H_QTY/ CTN]]="","",LEFT(db[[#This Row],[H_QTY/ CTN]],db[[#This Row],[H_1]]-1))</f>
        <v>240 PCS</v>
      </c>
      <c r="V511" s="40" t="str">
        <f>IF(NOT(db[[#This Row],[H_1]]=db[[#This Row],[H_2]]),MID(db[[#This Row],[H_QTY/ CTN]],db[[#This Row],[H_1]]+1,db[[#This Row],[H_2]]-db[[#This Row],[H_1]]-1),"")</f>
        <v/>
      </c>
      <c r="W511" s="40" t="str">
        <f>IF(db[[#This Row],[QTY/ CTN B]]="","",LEFT(db[[#This Row],[QTY/ CTN B]],SEARCH(" ",db[[#This Row],[QTY/ CTN B]],1)-1))</f>
        <v>240</v>
      </c>
      <c r="X511" s="40" t="str">
        <f>IF(db[[#This Row],[QTY/ CTN B]]="","",RIGHT(db[[#This Row],[QTY/ CTN B]],LEN(db[[#This Row],[QTY/ CTN B]])-SEARCH(" ",db[[#This Row],[QTY/ CTN B]],1)))</f>
        <v>PCS</v>
      </c>
      <c r="Y511" s="40" t="str">
        <f>IF(db[[#This Row],[QTY/ CTN TG]]="",IF(db[[#This Row],[STN TG]]="","",12),LEFT(db[[#This Row],[QTY/ CTN TG]],SEARCH(" ",db[[#This Row],[QTY/ CTN TG]],1)-1))</f>
        <v/>
      </c>
      <c r="Z5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1" s="40" t="str">
        <f>IF(db[[#This Row],[STN K]]="","",IF(db[[#This Row],[STN TG]]="LSN",12,""))</f>
        <v/>
      </c>
      <c r="AB511" s="40" t="str">
        <f>IF(db[[#This Row],[STN TG]]="LSN","PCS","")</f>
        <v/>
      </c>
      <c r="AC511" s="40">
        <f>db[[#This Row],[QTY B]]*IF(db[[#This Row],[QTY TG]]="",1,db[[#This Row],[QTY TG]])*IF(db[[#This Row],[QTY K]]="",1,db[[#This Row],[QTY K]])</f>
        <v>240</v>
      </c>
      <c r="AD511" s="40" t="str">
        <f>IF(db[[#This Row],[STN K]]="",IF(db[[#This Row],[STN TG]]="",db[[#This Row],[STN B]],db[[#This Row],[STN TG]]),db[[#This Row],[STN K]])</f>
        <v>PCS</v>
      </c>
      <c r="AE511" s="40"/>
    </row>
    <row r="512" spans="1:31" ht="16.5" customHeight="1" x14ac:dyDescent="0.25">
      <c r="A512" s="40">
        <f t="shared" si="7"/>
        <v>511</v>
      </c>
      <c r="B512" s="5" t="str">
        <f>LOWER(SUBSTITUTE(SUBSTITUTE(SUBSTITUTE(SUBSTITUTE(SUBSTITUTE(SUBSTITUTE(SUBSTITUTE(SUBSTITUTE(db[[#This Row],[NB BM]]," ",),".",""),"-",""),"(",""),")",""),"/",""),"""",""),"+",""))</f>
        <v>btswza680ppbiasa2885051htpt</v>
      </c>
      <c r="C512" s="5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D512" s="5" t="str">
        <f>LOWER(SUBSTITUTE(SUBSTITUTE(SUBSTITUTE(SUBSTITUTE(SUBSTITUTE(SUBSTITUTE(SUBSTITUTE(SUBSTITUTE(SUBSTITUTE(db[[#This Row],[NB PAJAK]]," ",""),"-",""),"(",""),")",""),".",""),",",""),"/",""),"""",""),"+",""))</f>
        <v/>
      </c>
      <c r="E51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btswza680ppbiasa2885051htpt240pcsuntana</v>
      </c>
      <c r="F51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btswza680ppbiasa2885051htpt240pcs</v>
      </c>
      <c r="G512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btswza680ppbiasa2885051htptuntana</v>
      </c>
      <c r="H51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btswza680ppbiasa2885051htpt240pcsuntana</v>
      </c>
      <c r="I512" s="2" t="s">
        <v>855</v>
      </c>
      <c r="J512" s="2" t="s">
        <v>4319</v>
      </c>
      <c r="K512" s="1"/>
      <c r="L512" s="2" t="s">
        <v>1336</v>
      </c>
      <c r="M512" s="34" t="e">
        <f>IF(db[[#This Row],[NB NOTA_C]]="","",COUNTIF([2]!B_MSK[concat],db[[#This Row],[NB NOTA_C]]))</f>
        <v>#REF!</v>
      </c>
      <c r="N512" s="14" t="s">
        <v>1352</v>
      </c>
      <c r="O512" s="2" t="s">
        <v>1412</v>
      </c>
      <c r="P512" s="2" t="s">
        <v>2416</v>
      </c>
      <c r="R512" s="2" t="str">
        <f>IF(db[[#This Row],[QTY/ CTN]]="","",SUBSTITUTE(SUBSTITUTE(SUBSTITUTE(db[[#This Row],[QTY/ CTN]]," ","_",2),"(",""),")","")&amp;"_")</f>
        <v>240 PCS_</v>
      </c>
      <c r="S512" s="2">
        <f>IF(db[[#This Row],[H_QTY/ CTN]]="","",SEARCH("_",db[[#This Row],[H_QTY/ CTN]]))</f>
        <v>8</v>
      </c>
      <c r="T512" s="2">
        <f>IF(db[[#This Row],[H_QTY/ CTN]]="","",LEN(db[[#This Row],[H_QTY/ CTN]]))</f>
        <v>8</v>
      </c>
      <c r="U512" s="41" t="str">
        <f>IF(db[[#This Row],[H_QTY/ CTN]]="","",LEFT(db[[#This Row],[H_QTY/ CTN]],db[[#This Row],[H_1]]-1))</f>
        <v>240 PCS</v>
      </c>
      <c r="V512" s="40" t="str">
        <f>IF(NOT(db[[#This Row],[H_1]]=db[[#This Row],[H_2]]),MID(db[[#This Row],[H_QTY/ CTN]],db[[#This Row],[H_1]]+1,db[[#This Row],[H_2]]-db[[#This Row],[H_1]]-1),"")</f>
        <v/>
      </c>
      <c r="W512" s="40" t="str">
        <f>IF(db[[#This Row],[QTY/ CTN B]]="","",LEFT(db[[#This Row],[QTY/ CTN B]],SEARCH(" ",db[[#This Row],[QTY/ CTN B]],1)-1))</f>
        <v>240</v>
      </c>
      <c r="X512" s="40" t="str">
        <f>IF(db[[#This Row],[QTY/ CTN B]]="","",RIGHT(db[[#This Row],[QTY/ CTN B]],LEN(db[[#This Row],[QTY/ CTN B]])-SEARCH(" ",db[[#This Row],[QTY/ CTN B]],1)))</f>
        <v>PCS</v>
      </c>
      <c r="Y512" s="40" t="str">
        <f>IF(db[[#This Row],[QTY/ CTN TG]]="",IF(db[[#This Row],[STN TG]]="","",12),LEFT(db[[#This Row],[QTY/ CTN TG]],SEARCH(" ",db[[#This Row],[QTY/ CTN TG]],1)-1))</f>
        <v/>
      </c>
      <c r="Z5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2" s="40" t="str">
        <f>IF(db[[#This Row],[STN K]]="","",IF(db[[#This Row],[STN TG]]="LSN",12,""))</f>
        <v/>
      </c>
      <c r="AB512" s="40" t="str">
        <f>IF(db[[#This Row],[STN TG]]="LSN","PCS","")</f>
        <v/>
      </c>
      <c r="AC512" s="40">
        <f>db[[#This Row],[QTY B]]*IF(db[[#This Row],[QTY TG]]="",1,db[[#This Row],[QTY TG]])*IF(db[[#This Row],[QTY K]]="",1,db[[#This Row],[QTY K]])</f>
        <v>240</v>
      </c>
      <c r="AD512" s="40" t="str">
        <f>IF(db[[#This Row],[STN K]]="",IF(db[[#This Row],[STN TG]]="",db[[#This Row],[STN B]],db[[#This Row],[STN TG]]),db[[#This Row],[STN K]])</f>
        <v>PCS</v>
      </c>
      <c r="AE512" s="40"/>
    </row>
    <row r="513" spans="1:31" ht="16.5" customHeight="1" x14ac:dyDescent="0.25">
      <c r="A513" s="40">
        <f t="shared" si="7"/>
        <v>512</v>
      </c>
      <c r="B513" s="5" t="str">
        <f>LOWER(SUBSTITUTE(SUBSTITUTE(SUBSTITUTE(SUBSTITUTE(SUBSTITUTE(SUBSTITUTE(SUBSTITUTE(SUBSTITUTE(db[[#This Row],[NB BM]]," ",),".",""),"-",""),"(",""),")",""),"/",""),"""",""),"+",""))</f>
        <v>btswza680ppbiasa5010013warnap</v>
      </c>
      <c r="C513" s="5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D513" s="5" t="str">
        <f>LOWER(SUBSTITUTE(SUBSTITUTE(SUBSTITUTE(SUBSTITUTE(SUBSTITUTE(SUBSTITUTE(SUBSTITUTE(SUBSTITUTE(SUBSTITUTE(db[[#This Row],[NB PAJAK]]," ",""),"-",""),"(",""),")",""),".",""),",",""),"/",""),"""",""),"+",""))</f>
        <v/>
      </c>
      <c r="E51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btswza680ppbiasa5010013warnap240pcsuntana</v>
      </c>
      <c r="F51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btswza680ppbiasa5010013warnap240pcs</v>
      </c>
      <c r="G513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btswza680ppbiasa5010013warnapuntana</v>
      </c>
      <c r="H51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btswza680ppbiasa5010013warnap240pcsuntana</v>
      </c>
      <c r="I513" s="2" t="s">
        <v>2644</v>
      </c>
      <c r="J513" s="2" t="s">
        <v>2639</v>
      </c>
      <c r="K513" s="1"/>
      <c r="L513" s="2" t="s">
        <v>1336</v>
      </c>
      <c r="M513" s="34" t="e">
        <f>IF(db[[#This Row],[NB NOTA_C]]="","",COUNTIF([2]!B_MSK[concat],db[[#This Row],[NB NOTA_C]]))</f>
        <v>#REF!</v>
      </c>
      <c r="N513" s="14" t="s">
        <v>1352</v>
      </c>
      <c r="O513" s="2" t="s">
        <v>1412</v>
      </c>
      <c r="P513" s="2" t="s">
        <v>2416</v>
      </c>
      <c r="R513" s="2" t="str">
        <f>IF(db[[#This Row],[QTY/ CTN]]="","",SUBSTITUTE(SUBSTITUTE(SUBSTITUTE(db[[#This Row],[QTY/ CTN]]," ","_",2),"(",""),")","")&amp;"_")</f>
        <v>240 PCS_</v>
      </c>
      <c r="S513" s="2">
        <f>IF(db[[#This Row],[H_QTY/ CTN]]="","",SEARCH("_",db[[#This Row],[H_QTY/ CTN]]))</f>
        <v>8</v>
      </c>
      <c r="T513" s="2">
        <f>IF(db[[#This Row],[H_QTY/ CTN]]="","",LEN(db[[#This Row],[H_QTY/ CTN]]))</f>
        <v>8</v>
      </c>
      <c r="U513" s="41" t="str">
        <f>IF(db[[#This Row],[H_QTY/ CTN]]="","",LEFT(db[[#This Row],[H_QTY/ CTN]],db[[#This Row],[H_1]]-1))</f>
        <v>240 PCS</v>
      </c>
      <c r="V513" s="40" t="str">
        <f>IF(NOT(db[[#This Row],[H_1]]=db[[#This Row],[H_2]]),MID(db[[#This Row],[H_QTY/ CTN]],db[[#This Row],[H_1]]+1,db[[#This Row],[H_2]]-db[[#This Row],[H_1]]-1),"")</f>
        <v/>
      </c>
      <c r="W513" s="40" t="str">
        <f>IF(db[[#This Row],[QTY/ CTN B]]="","",LEFT(db[[#This Row],[QTY/ CTN B]],SEARCH(" ",db[[#This Row],[QTY/ CTN B]],1)-1))</f>
        <v>240</v>
      </c>
      <c r="X513" s="40" t="str">
        <f>IF(db[[#This Row],[QTY/ CTN B]]="","",RIGHT(db[[#This Row],[QTY/ CTN B]],LEN(db[[#This Row],[QTY/ CTN B]])-SEARCH(" ",db[[#This Row],[QTY/ CTN B]],1)))</f>
        <v>PCS</v>
      </c>
      <c r="Y513" s="40" t="str">
        <f>IF(db[[#This Row],[QTY/ CTN TG]]="",IF(db[[#This Row],[STN TG]]="","",12),LEFT(db[[#This Row],[QTY/ CTN TG]],SEARCH(" ",db[[#This Row],[QTY/ CTN TG]],1)-1))</f>
        <v/>
      </c>
      <c r="Z5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3" s="40" t="str">
        <f>IF(db[[#This Row],[STN K]]="","",IF(db[[#This Row],[STN TG]]="LSN",12,""))</f>
        <v/>
      </c>
      <c r="AB513" s="40" t="str">
        <f>IF(db[[#This Row],[STN TG]]="LSN","PCS","")</f>
        <v/>
      </c>
      <c r="AC513" s="40">
        <f>db[[#This Row],[QTY B]]*IF(db[[#This Row],[QTY TG]]="",1,db[[#This Row],[QTY TG]])*IF(db[[#This Row],[QTY K]]="",1,db[[#This Row],[QTY K]])</f>
        <v>240</v>
      </c>
      <c r="AD513" s="40" t="str">
        <f>IF(db[[#This Row],[STN K]]="",IF(db[[#This Row],[STN TG]]="",db[[#This Row],[STN B]],db[[#This Row],[STN TG]]),db[[#This Row],[STN K]])</f>
        <v>PCS</v>
      </c>
      <c r="AE513" s="40"/>
    </row>
    <row r="514" spans="1:31" ht="16.5" customHeight="1" x14ac:dyDescent="0.25">
      <c r="A514" s="40">
        <f t="shared" si="7"/>
        <v>513</v>
      </c>
      <c r="B514" s="5" t="str">
        <f>LOWER(SUBSTITUTE(SUBSTITUTE(SUBSTITUTE(SUBSTITUTE(SUBSTITUTE(SUBSTITUTE(SUBSTITUTE(SUBSTITUTE(db[[#This Row],[NB BM]]," ",),".",""),"-",""),"(",""),")",""),"/",""),"""",""),"+",""))</f>
        <v>btswza680ppbiasa5010043putih</v>
      </c>
      <c r="C514" s="5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D514" s="5" t="str">
        <f>LOWER(SUBSTITUTE(SUBSTITUTE(SUBSTITUTE(SUBSTITUTE(SUBSTITUTE(SUBSTITUTE(SUBSTITUTE(SUBSTITUTE(SUBSTITUTE(db[[#This Row],[NB PAJAK]]," ",""),"-",""),"(",""),")",""),".",""),",",""),"/",""),"""",""),"+",""))</f>
        <v/>
      </c>
      <c r="E51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btswza680ppbiasa5010043putih240pcsuntana</v>
      </c>
      <c r="F51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btswza680ppbiasa5010043putih240pcs</v>
      </c>
      <c r="G514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btswza680ppbiasa5010043putihuntana</v>
      </c>
      <c r="H51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btswza680ppbiasa5010043putih240pcsuntana</v>
      </c>
      <c r="I514" s="2" t="s">
        <v>2645</v>
      </c>
      <c r="J514" s="2" t="s">
        <v>2640</v>
      </c>
      <c r="K514" s="14"/>
      <c r="L514" s="2" t="s">
        <v>1336</v>
      </c>
      <c r="M514" s="34" t="e">
        <f>IF(db[[#This Row],[NB NOTA_C]]="","",COUNTIF([2]!B_MSK[concat],db[[#This Row],[NB NOTA_C]]))</f>
        <v>#REF!</v>
      </c>
      <c r="N514" s="14" t="s">
        <v>1352</v>
      </c>
      <c r="O514" s="2" t="s">
        <v>1412</v>
      </c>
      <c r="P514" s="2" t="s">
        <v>2416</v>
      </c>
      <c r="R514" s="2" t="str">
        <f>IF(db[[#This Row],[QTY/ CTN]]="","",SUBSTITUTE(SUBSTITUTE(SUBSTITUTE(db[[#This Row],[QTY/ CTN]]," ","_",2),"(",""),")","")&amp;"_")</f>
        <v>240 PCS_</v>
      </c>
      <c r="S514" s="2">
        <f>IF(db[[#This Row],[H_QTY/ CTN]]="","",SEARCH("_",db[[#This Row],[H_QTY/ CTN]]))</f>
        <v>8</v>
      </c>
      <c r="T514" s="2">
        <f>IF(db[[#This Row],[H_QTY/ CTN]]="","",LEN(db[[#This Row],[H_QTY/ CTN]]))</f>
        <v>8</v>
      </c>
      <c r="U514" s="41" t="str">
        <f>IF(db[[#This Row],[H_QTY/ CTN]]="","",LEFT(db[[#This Row],[H_QTY/ CTN]],db[[#This Row],[H_1]]-1))</f>
        <v>240 PCS</v>
      </c>
      <c r="V514" s="40" t="str">
        <f>IF(NOT(db[[#This Row],[H_1]]=db[[#This Row],[H_2]]),MID(db[[#This Row],[H_QTY/ CTN]],db[[#This Row],[H_1]]+1,db[[#This Row],[H_2]]-db[[#This Row],[H_1]]-1),"")</f>
        <v/>
      </c>
      <c r="W514" s="40" t="str">
        <f>IF(db[[#This Row],[QTY/ CTN B]]="","",LEFT(db[[#This Row],[QTY/ CTN B]],SEARCH(" ",db[[#This Row],[QTY/ CTN B]],1)-1))</f>
        <v>240</v>
      </c>
      <c r="X514" s="40" t="str">
        <f>IF(db[[#This Row],[QTY/ CTN B]]="","",RIGHT(db[[#This Row],[QTY/ CTN B]],LEN(db[[#This Row],[QTY/ CTN B]])-SEARCH(" ",db[[#This Row],[QTY/ CTN B]],1)))</f>
        <v>PCS</v>
      </c>
      <c r="Y514" s="40" t="str">
        <f>IF(db[[#This Row],[QTY/ CTN TG]]="",IF(db[[#This Row],[STN TG]]="","",12),LEFT(db[[#This Row],[QTY/ CTN TG]],SEARCH(" ",db[[#This Row],[QTY/ CTN TG]],1)-1))</f>
        <v/>
      </c>
      <c r="Z5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4" s="40" t="str">
        <f>IF(db[[#This Row],[STN K]]="","",IF(db[[#This Row],[STN TG]]="LSN",12,""))</f>
        <v/>
      </c>
      <c r="AB514" s="40" t="str">
        <f>IF(db[[#This Row],[STN TG]]="LSN","PCS","")</f>
        <v/>
      </c>
      <c r="AC514" s="40">
        <f>db[[#This Row],[QTY B]]*IF(db[[#This Row],[QTY TG]]="",1,db[[#This Row],[QTY TG]])*IF(db[[#This Row],[QTY K]]="",1,db[[#This Row],[QTY K]])</f>
        <v>240</v>
      </c>
      <c r="AD514" s="40" t="str">
        <f>IF(db[[#This Row],[STN K]]="",IF(db[[#This Row],[STN TG]]="",db[[#This Row],[STN B]],db[[#This Row],[STN TG]]),db[[#This Row],[STN K]])</f>
        <v>PCS</v>
      </c>
      <c r="AE514" s="40"/>
    </row>
    <row r="515" spans="1:31" ht="16.5" customHeight="1" x14ac:dyDescent="0.25">
      <c r="A515" s="40">
        <f t="shared" si="7"/>
        <v>514</v>
      </c>
      <c r="B515" s="94" t="str">
        <f>LOWER(SUBSTITUTE(SUBSTITUTE(SUBSTITUTE(SUBSTITUTE(SUBSTITUTE(SUBSTITUTE(SUBSTITUTE(SUBSTITUTE(db[[#This Row],[NB BM]]," ",),".",""),"-",""),"(",""),")",""),"/",""),"""",""),"+",""))</f>
        <v>btswza680ppbiasa5010045putih</v>
      </c>
      <c r="C515" s="94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D515" s="94" t="str">
        <f>LOWER(SUBSTITUTE(SUBSTITUTE(SUBSTITUTE(SUBSTITUTE(SUBSTITUTE(SUBSTITUTE(SUBSTITUTE(SUBSTITUTE(SUBSTITUTE(db[[#This Row],[NB PAJAK]]," ",""),"-",""),"(",""),")",""),".",""),",",""),"/",""),"""",""),"+",""))</f>
        <v/>
      </c>
      <c r="E515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btswza680ppbiasa5010045putih240pcsuntana</v>
      </c>
      <c r="F515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btswza680ppbiasa5010045putih240pcs</v>
      </c>
      <c r="G515" s="94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btswza680ppbiasa5010045putihuntana</v>
      </c>
      <c r="H515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btswza680ppbiasa5010045putih240pcsuntana</v>
      </c>
      <c r="I515" s="6" t="s">
        <v>857</v>
      </c>
      <c r="J515" s="6" t="s">
        <v>1068</v>
      </c>
      <c r="K515" s="14"/>
      <c r="L515" s="2" t="s">
        <v>1336</v>
      </c>
      <c r="M515" s="34" t="e">
        <f>IF(db[[#This Row],[NB NOTA_C]]="","",COUNTIF([2]!B_MSK[concat],db[[#This Row],[NB NOTA_C]]))</f>
        <v>#REF!</v>
      </c>
      <c r="N515" s="14" t="s">
        <v>1352</v>
      </c>
      <c r="O515" s="2" t="s">
        <v>1412</v>
      </c>
      <c r="P515" s="2" t="s">
        <v>2416</v>
      </c>
      <c r="R515" s="2" t="str">
        <f>IF(db[[#This Row],[QTY/ CTN]]="","",SUBSTITUTE(SUBSTITUTE(SUBSTITUTE(db[[#This Row],[QTY/ CTN]]," ","_",2),"(",""),")","")&amp;"_")</f>
        <v>240 PCS_</v>
      </c>
      <c r="S515" s="2">
        <f>IF(db[[#This Row],[H_QTY/ CTN]]="","",SEARCH("_",db[[#This Row],[H_QTY/ CTN]]))</f>
        <v>8</v>
      </c>
      <c r="T515" s="2">
        <f>IF(db[[#This Row],[H_QTY/ CTN]]="","",LEN(db[[#This Row],[H_QTY/ CTN]]))</f>
        <v>8</v>
      </c>
      <c r="U515" s="41" t="str">
        <f>IF(db[[#This Row],[H_QTY/ CTN]]="","",LEFT(db[[#This Row],[H_QTY/ CTN]],db[[#This Row],[H_1]]-1))</f>
        <v>240 PCS</v>
      </c>
      <c r="V515" s="40" t="str">
        <f>IF(NOT(db[[#This Row],[H_1]]=db[[#This Row],[H_2]]),MID(db[[#This Row],[H_QTY/ CTN]],db[[#This Row],[H_1]]+1,db[[#This Row],[H_2]]-db[[#This Row],[H_1]]-1),"")</f>
        <v/>
      </c>
      <c r="W515" s="40" t="str">
        <f>IF(db[[#This Row],[QTY/ CTN B]]="","",LEFT(db[[#This Row],[QTY/ CTN B]],SEARCH(" ",db[[#This Row],[QTY/ CTN B]],1)-1))</f>
        <v>240</v>
      </c>
      <c r="X515" s="40" t="str">
        <f>IF(db[[#This Row],[QTY/ CTN B]]="","",RIGHT(db[[#This Row],[QTY/ CTN B]],LEN(db[[#This Row],[QTY/ CTN B]])-SEARCH(" ",db[[#This Row],[QTY/ CTN B]],1)))</f>
        <v>PCS</v>
      </c>
      <c r="Y515" s="40" t="str">
        <f>IF(db[[#This Row],[QTY/ CTN TG]]="",IF(db[[#This Row],[STN TG]]="","",12),LEFT(db[[#This Row],[QTY/ CTN TG]],SEARCH(" ",db[[#This Row],[QTY/ CTN TG]],1)-1))</f>
        <v/>
      </c>
      <c r="Z5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5" s="40" t="str">
        <f>IF(db[[#This Row],[STN K]]="","",IF(db[[#This Row],[STN TG]]="LSN",12,""))</f>
        <v/>
      </c>
      <c r="AB515" s="40" t="str">
        <f>IF(db[[#This Row],[STN TG]]="LSN","PCS","")</f>
        <v/>
      </c>
      <c r="AC515" s="40">
        <f>db[[#This Row],[QTY B]]*IF(db[[#This Row],[QTY TG]]="",1,db[[#This Row],[QTY TG]])*IF(db[[#This Row],[QTY K]]="",1,db[[#This Row],[QTY K]])</f>
        <v>240</v>
      </c>
      <c r="AD515" s="40" t="str">
        <f>IF(db[[#This Row],[STN K]]="",IF(db[[#This Row],[STN TG]]="",db[[#This Row],[STN B]],db[[#This Row],[STN TG]]),db[[#This Row],[STN K]])</f>
        <v>PCS</v>
      </c>
      <c r="AE515" s="40"/>
    </row>
    <row r="516" spans="1:31" ht="16.5" customHeight="1" x14ac:dyDescent="0.25">
      <c r="A516" s="40">
        <f t="shared" ref="A516:A580" si="8">ROW()-1</f>
        <v>515</v>
      </c>
      <c r="B516" s="5" t="str">
        <f>LOWER(SUBSTITUTE(SUBSTITUTE(SUBSTITUTE(SUBSTITUTE(SUBSTITUTE(SUBSTITUTE(SUBSTITUTE(SUBSTITUTE(db[[#This Row],[NB BM]]," ",),".",""),"-",""),"(",""),")",""),"/",""),"""",""),"+",""))</f>
        <v>brswza680ppbiasa5010058putih</v>
      </c>
      <c r="C516" s="5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D516" s="5" t="str">
        <f>LOWER(SUBSTITUTE(SUBSTITUTE(SUBSTITUTE(SUBSTITUTE(SUBSTITUTE(SUBSTITUTE(SUBSTITUTE(SUBSTITUTE(SUBSTITUTE(db[[#This Row],[NB PAJAK]]," ",""),"-",""),"(",""),")",""),".",""),",",""),"/",""),"""",""),"+",""))</f>
        <v/>
      </c>
      <c r="E51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brswza680ppbiasa5010058putih240pcsuntana</v>
      </c>
      <c r="F51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btswza680ppbiasa5010058putih240pcs</v>
      </c>
      <c r="G516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btswza680ppbiasa5010058putihuntana</v>
      </c>
      <c r="H51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btswza680ppbiasa5010058putih240pcsuntana</v>
      </c>
      <c r="I516" s="2" t="s">
        <v>2646</v>
      </c>
      <c r="J516" s="2" t="s">
        <v>2641</v>
      </c>
      <c r="K516" s="1"/>
      <c r="L516" s="2" t="s">
        <v>1336</v>
      </c>
      <c r="M516" s="34" t="e">
        <f>IF(db[[#This Row],[NB NOTA_C]]="","",COUNTIF([2]!B_MSK[concat],db[[#This Row],[NB NOTA_C]]))</f>
        <v>#REF!</v>
      </c>
      <c r="N516" s="14" t="s">
        <v>1352</v>
      </c>
      <c r="O516" s="2" t="s">
        <v>1412</v>
      </c>
      <c r="P516" s="2" t="s">
        <v>2416</v>
      </c>
      <c r="R516" s="2" t="str">
        <f>IF(db[[#This Row],[QTY/ CTN]]="","",SUBSTITUTE(SUBSTITUTE(SUBSTITUTE(db[[#This Row],[QTY/ CTN]]," ","_",2),"(",""),")","")&amp;"_")</f>
        <v>240 PCS_</v>
      </c>
      <c r="S516" s="2">
        <f>IF(db[[#This Row],[H_QTY/ CTN]]="","",SEARCH("_",db[[#This Row],[H_QTY/ CTN]]))</f>
        <v>8</v>
      </c>
      <c r="T516" s="2">
        <f>IF(db[[#This Row],[H_QTY/ CTN]]="","",LEN(db[[#This Row],[H_QTY/ CTN]]))</f>
        <v>8</v>
      </c>
      <c r="U516" s="41" t="str">
        <f>IF(db[[#This Row],[H_QTY/ CTN]]="","",LEFT(db[[#This Row],[H_QTY/ CTN]],db[[#This Row],[H_1]]-1))</f>
        <v>240 PCS</v>
      </c>
      <c r="V516" s="40" t="str">
        <f>IF(NOT(db[[#This Row],[H_1]]=db[[#This Row],[H_2]]),MID(db[[#This Row],[H_QTY/ CTN]],db[[#This Row],[H_1]]+1,db[[#This Row],[H_2]]-db[[#This Row],[H_1]]-1),"")</f>
        <v/>
      </c>
      <c r="W516" s="40" t="str">
        <f>IF(db[[#This Row],[QTY/ CTN B]]="","",LEFT(db[[#This Row],[QTY/ CTN B]],SEARCH(" ",db[[#This Row],[QTY/ CTN B]],1)-1))</f>
        <v>240</v>
      </c>
      <c r="X516" s="40" t="str">
        <f>IF(db[[#This Row],[QTY/ CTN B]]="","",RIGHT(db[[#This Row],[QTY/ CTN B]],LEN(db[[#This Row],[QTY/ CTN B]])-SEARCH(" ",db[[#This Row],[QTY/ CTN B]],1)))</f>
        <v>PCS</v>
      </c>
      <c r="Y516" s="40" t="str">
        <f>IF(db[[#This Row],[QTY/ CTN TG]]="",IF(db[[#This Row],[STN TG]]="","",12),LEFT(db[[#This Row],[QTY/ CTN TG]],SEARCH(" ",db[[#This Row],[QTY/ CTN TG]],1)-1))</f>
        <v/>
      </c>
      <c r="Z5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6" s="40" t="str">
        <f>IF(db[[#This Row],[STN K]]="","",IF(db[[#This Row],[STN TG]]="LSN",12,""))</f>
        <v/>
      </c>
      <c r="AB516" s="40" t="str">
        <f>IF(db[[#This Row],[STN TG]]="LSN","PCS","")</f>
        <v/>
      </c>
      <c r="AC516" s="40">
        <f>db[[#This Row],[QTY B]]*IF(db[[#This Row],[QTY TG]]="",1,db[[#This Row],[QTY TG]])*IF(db[[#This Row],[QTY K]]="",1,db[[#This Row],[QTY K]])</f>
        <v>240</v>
      </c>
      <c r="AD516" s="40" t="str">
        <f>IF(db[[#This Row],[STN K]]="",IF(db[[#This Row],[STN TG]]="",db[[#This Row],[STN B]],db[[#This Row],[STN TG]]),db[[#This Row],[STN K]])</f>
        <v>PCS</v>
      </c>
      <c r="AE516" s="40"/>
    </row>
    <row r="517" spans="1:31" ht="16.5" customHeight="1" x14ac:dyDescent="0.25">
      <c r="A517" s="40">
        <f t="shared" si="8"/>
        <v>516</v>
      </c>
      <c r="B517" s="5" t="str">
        <f>LOWER(SUBSTITUTE(SUBSTITUTE(SUBSTITUTE(SUBSTITUTE(SUBSTITUTE(SUBSTITUTE(SUBSTITUTE(SUBSTITUTE(db[[#This Row],[NB BM]]," ",),".",""),"-",""),"(",""),")",""),"/",""),"""",""),"+",""))</f>
        <v/>
      </c>
      <c r="C517" s="5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D517" s="5" t="str">
        <f>LOWER(SUBSTITUTE(SUBSTITUTE(SUBSTITUTE(SUBSTITUTE(SUBSTITUTE(SUBSTITUTE(SUBSTITUTE(SUBSTITUTE(SUBSTITUTE(db[[#This Row],[NB PAJAK]]," ",""),"-",""),"(",""),")",""),".",""),",",""),"/",""),"""",""),"+",""))</f>
        <v/>
      </c>
      <c r="E51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untana</v>
      </c>
      <c r="F51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btswza680ppbiasa5010062warna</v>
      </c>
      <c r="G517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btswza680ppbiasa5010062warnauntana</v>
      </c>
      <c r="H51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btswza680ppbiasa5010062warnauntana</v>
      </c>
      <c r="J517" s="2" t="s">
        <v>4318</v>
      </c>
      <c r="K517" s="1"/>
      <c r="L517" s="2" t="s">
        <v>1336</v>
      </c>
      <c r="M517" s="33" t="e">
        <f>IF(db[[#This Row],[NB NOTA_C]]="","",COUNTIF([2]!B_MSK[concat],db[[#This Row],[NB NOTA_C]]))</f>
        <v>#REF!</v>
      </c>
      <c r="N517" s="9" t="s">
        <v>1352</v>
      </c>
      <c r="O517" s="5"/>
      <c r="Q517" s="5"/>
      <c r="R517" s="5" t="str">
        <f>IF(db[[#This Row],[QTY/ CTN]]="","",SUBSTITUTE(SUBSTITUTE(SUBSTITUTE(db[[#This Row],[QTY/ CTN]]," ","_",2),"(",""),")","")&amp;"_")</f>
        <v/>
      </c>
      <c r="S517" s="5" t="str">
        <f>IF(db[[#This Row],[H_QTY/ CTN]]="","",SEARCH("_",db[[#This Row],[H_QTY/ CTN]]))</f>
        <v/>
      </c>
      <c r="T517" s="5" t="str">
        <f>IF(db[[#This Row],[H_QTY/ CTN]]="","",LEN(db[[#This Row],[H_QTY/ CTN]]))</f>
        <v/>
      </c>
      <c r="U517" s="40" t="str">
        <f>IF(db[[#This Row],[H_QTY/ CTN]]="","",LEFT(db[[#This Row],[H_QTY/ CTN]],db[[#This Row],[H_1]]-1))</f>
        <v/>
      </c>
      <c r="V517" s="40" t="str">
        <f>IF(NOT(db[[#This Row],[H_1]]=db[[#This Row],[H_2]]),MID(db[[#This Row],[H_QTY/ CTN]],db[[#This Row],[H_1]]+1,db[[#This Row],[H_2]]-db[[#This Row],[H_1]]-1),"")</f>
        <v/>
      </c>
      <c r="W517" s="40" t="str">
        <f>IF(db[[#This Row],[QTY/ CTN B]]="","",LEFT(db[[#This Row],[QTY/ CTN B]],SEARCH(" ",db[[#This Row],[QTY/ CTN B]],1)-1))</f>
        <v/>
      </c>
      <c r="X517" s="40" t="str">
        <f>IF(db[[#This Row],[QTY/ CTN B]]="","",RIGHT(db[[#This Row],[QTY/ CTN B]],LEN(db[[#This Row],[QTY/ CTN B]])-SEARCH(" ",db[[#This Row],[QTY/ CTN B]],1)))</f>
        <v/>
      </c>
      <c r="Y517" s="40" t="str">
        <f>IF(db[[#This Row],[QTY/ CTN TG]]="",IF(db[[#This Row],[STN TG]]="","",12),LEFT(db[[#This Row],[QTY/ CTN TG]],SEARCH(" ",db[[#This Row],[QTY/ CTN TG]],1)-1))</f>
        <v/>
      </c>
      <c r="Z5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7" s="40" t="str">
        <f>IF(db[[#This Row],[STN K]]="","",IF(db[[#This Row],[STN TG]]="LSN",12,""))</f>
        <v/>
      </c>
      <c r="AB517" s="40" t="str">
        <f>IF(db[[#This Row],[STN TG]]="LSN","PCS","")</f>
        <v/>
      </c>
      <c r="AC517" s="40" t="e">
        <f>db[[#This Row],[QTY B]]*IF(db[[#This Row],[QTY TG]]="",1,db[[#This Row],[QTY TG]])*IF(db[[#This Row],[QTY K]]="",1,db[[#This Row],[QTY K]])</f>
        <v>#VALUE!</v>
      </c>
      <c r="AD517" s="40" t="str">
        <f>IF(db[[#This Row],[STN K]]="",IF(db[[#This Row],[STN TG]]="",db[[#This Row],[STN B]],db[[#This Row],[STN TG]]),db[[#This Row],[STN K]])</f>
        <v/>
      </c>
      <c r="AE517" s="40"/>
    </row>
    <row r="518" spans="1:31" ht="16.5" customHeight="1" x14ac:dyDescent="0.25">
      <c r="A518" s="40">
        <f t="shared" si="8"/>
        <v>517</v>
      </c>
      <c r="B518" s="5" t="str">
        <f>LOWER(SUBSTITUTE(SUBSTITUTE(SUBSTITUTE(SUBSTITUTE(SUBSTITUTE(SUBSTITUTE(SUBSTITUTE(SUBSTITUTE(db[[#This Row],[NB BM]]," ",),".",""),"-",""),"(",""),")",""),"/",""),"""",""),"+",""))</f>
        <v>btswza680ppbiasa5010068warna</v>
      </c>
      <c r="C518" s="5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D518" s="5" t="str">
        <f>LOWER(SUBSTITUTE(SUBSTITUTE(SUBSTITUTE(SUBSTITUTE(SUBSTITUTE(SUBSTITUTE(SUBSTITUTE(SUBSTITUTE(SUBSTITUTE(db[[#This Row],[NB PAJAK]]," ",""),"-",""),"(",""),")",""),".",""),",",""),"/",""),"""",""),"+",""))</f>
        <v/>
      </c>
      <c r="E51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btswza680ppbiasa5010068warna240pcsuntana</v>
      </c>
      <c r="F51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btswza680ppbiasa5010068warna240pcs</v>
      </c>
      <c r="G518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btswza680ppbiasa5010068warnauntana</v>
      </c>
      <c r="H51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btswza680ppbiasa5010068warna240pcsuntana</v>
      </c>
      <c r="I518" s="2" t="s">
        <v>858</v>
      </c>
      <c r="J518" s="2" t="s">
        <v>1069</v>
      </c>
      <c r="K518" s="1"/>
      <c r="L518" s="2" t="s">
        <v>1336</v>
      </c>
      <c r="M518" s="34" t="e">
        <f>IF(db[[#This Row],[NB NOTA_C]]="","",COUNTIF([2]!B_MSK[concat],db[[#This Row],[NB NOTA_C]]))</f>
        <v>#REF!</v>
      </c>
      <c r="N518" s="14" t="s">
        <v>1352</v>
      </c>
      <c r="O518" s="2" t="s">
        <v>1412</v>
      </c>
      <c r="P518" s="2" t="s">
        <v>2416</v>
      </c>
      <c r="R518" s="2" t="str">
        <f>IF(db[[#This Row],[QTY/ CTN]]="","",SUBSTITUTE(SUBSTITUTE(SUBSTITUTE(db[[#This Row],[QTY/ CTN]]," ","_",2),"(",""),")","")&amp;"_")</f>
        <v>240 PCS_</v>
      </c>
      <c r="S518" s="2">
        <f>IF(db[[#This Row],[H_QTY/ CTN]]="","",SEARCH("_",db[[#This Row],[H_QTY/ CTN]]))</f>
        <v>8</v>
      </c>
      <c r="T518" s="2">
        <f>IF(db[[#This Row],[H_QTY/ CTN]]="","",LEN(db[[#This Row],[H_QTY/ CTN]]))</f>
        <v>8</v>
      </c>
      <c r="U518" s="41" t="str">
        <f>IF(db[[#This Row],[H_QTY/ CTN]]="","",LEFT(db[[#This Row],[H_QTY/ CTN]],db[[#This Row],[H_1]]-1))</f>
        <v>240 PCS</v>
      </c>
      <c r="V518" s="40" t="str">
        <f>IF(NOT(db[[#This Row],[H_1]]=db[[#This Row],[H_2]]),MID(db[[#This Row],[H_QTY/ CTN]],db[[#This Row],[H_1]]+1,db[[#This Row],[H_2]]-db[[#This Row],[H_1]]-1),"")</f>
        <v/>
      </c>
      <c r="W518" s="40" t="str">
        <f>IF(db[[#This Row],[QTY/ CTN B]]="","",LEFT(db[[#This Row],[QTY/ CTN B]],SEARCH(" ",db[[#This Row],[QTY/ CTN B]],1)-1))</f>
        <v>240</v>
      </c>
      <c r="X518" s="40" t="str">
        <f>IF(db[[#This Row],[QTY/ CTN B]]="","",RIGHT(db[[#This Row],[QTY/ CTN B]],LEN(db[[#This Row],[QTY/ CTN B]])-SEARCH(" ",db[[#This Row],[QTY/ CTN B]],1)))</f>
        <v>PCS</v>
      </c>
      <c r="Y518" s="40" t="str">
        <f>IF(db[[#This Row],[QTY/ CTN TG]]="",IF(db[[#This Row],[STN TG]]="","",12),LEFT(db[[#This Row],[QTY/ CTN TG]],SEARCH(" ",db[[#This Row],[QTY/ CTN TG]],1)-1))</f>
        <v/>
      </c>
      <c r="Z5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8" s="40" t="str">
        <f>IF(db[[#This Row],[STN K]]="","",IF(db[[#This Row],[STN TG]]="LSN",12,""))</f>
        <v/>
      </c>
      <c r="AB518" s="40" t="str">
        <f>IF(db[[#This Row],[STN TG]]="LSN","PCS","")</f>
        <v/>
      </c>
      <c r="AC518" s="40">
        <f>db[[#This Row],[QTY B]]*IF(db[[#This Row],[QTY TG]]="",1,db[[#This Row],[QTY TG]])*IF(db[[#This Row],[QTY K]]="",1,db[[#This Row],[QTY K]])</f>
        <v>240</v>
      </c>
      <c r="AD518" s="40" t="str">
        <f>IF(db[[#This Row],[STN K]]="",IF(db[[#This Row],[STN TG]]="",db[[#This Row],[STN B]],db[[#This Row],[STN TG]]),db[[#This Row],[STN K]])</f>
        <v>PCS</v>
      </c>
      <c r="AE518" s="40"/>
    </row>
    <row r="519" spans="1:31" ht="16.5" customHeight="1" x14ac:dyDescent="0.25">
      <c r="A519" s="40">
        <f t="shared" si="8"/>
        <v>518</v>
      </c>
      <c r="B519" s="5" t="str">
        <f>LOWER(SUBSTITUTE(SUBSTITUTE(SUBSTITUTE(SUBSTITUTE(SUBSTITUTE(SUBSTITUTE(SUBSTITUTE(SUBSTITUTE(db[[#This Row],[NB BM]]," ",),".",""),"-",""),"(",""),")",""),"/",""),"""",""),"+",""))</f>
        <v>btswza680ppbiasa5010070warna</v>
      </c>
      <c r="C519" s="5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D519" s="5" t="str">
        <f>LOWER(SUBSTITUTE(SUBSTITUTE(SUBSTITUTE(SUBSTITUTE(SUBSTITUTE(SUBSTITUTE(SUBSTITUTE(SUBSTITUTE(SUBSTITUTE(db[[#This Row],[NB PAJAK]]," ",""),"-",""),"(",""),")",""),".",""),",",""),"/",""),"""",""),"+",""))</f>
        <v/>
      </c>
      <c r="E51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btswza680ppbiasa5010070warna240pcsuntana</v>
      </c>
      <c r="F51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btswza680ppbiasa5010070warna240pcs</v>
      </c>
      <c r="G519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btswza680ppbiasa5010070warnauntana</v>
      </c>
      <c r="H51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btswza680ppbiasa5010070warna240pcsuntana</v>
      </c>
      <c r="I519" s="2" t="s">
        <v>4321</v>
      </c>
      <c r="J519" s="2" t="s">
        <v>4317</v>
      </c>
      <c r="K519" s="1"/>
      <c r="L519" s="2" t="s">
        <v>1336</v>
      </c>
      <c r="M519" s="33" t="e">
        <f>IF(db[[#This Row],[NB NOTA_C]]="","",COUNTIF([2]!B_MSK[concat],db[[#This Row],[NB NOTA_C]]))</f>
        <v>#REF!</v>
      </c>
      <c r="N519" s="9" t="s">
        <v>1352</v>
      </c>
      <c r="O519" s="5" t="s">
        <v>1412</v>
      </c>
      <c r="P519" s="2" t="s">
        <v>2416</v>
      </c>
      <c r="Q519" s="5"/>
      <c r="R519" s="5" t="str">
        <f>IF(db[[#This Row],[QTY/ CTN]]="","",SUBSTITUTE(SUBSTITUTE(SUBSTITUTE(db[[#This Row],[QTY/ CTN]]," ","_",2),"(",""),")","")&amp;"_")</f>
        <v>240 PCS_</v>
      </c>
      <c r="S519" s="5">
        <f>IF(db[[#This Row],[H_QTY/ CTN]]="","",SEARCH("_",db[[#This Row],[H_QTY/ CTN]]))</f>
        <v>8</v>
      </c>
      <c r="T519" s="5">
        <f>IF(db[[#This Row],[H_QTY/ CTN]]="","",LEN(db[[#This Row],[H_QTY/ CTN]]))</f>
        <v>8</v>
      </c>
      <c r="U519" s="40" t="str">
        <f>IF(db[[#This Row],[H_QTY/ CTN]]="","",LEFT(db[[#This Row],[H_QTY/ CTN]],db[[#This Row],[H_1]]-1))</f>
        <v>240 PCS</v>
      </c>
      <c r="V519" s="40" t="str">
        <f>IF(NOT(db[[#This Row],[H_1]]=db[[#This Row],[H_2]]),MID(db[[#This Row],[H_QTY/ CTN]],db[[#This Row],[H_1]]+1,db[[#This Row],[H_2]]-db[[#This Row],[H_1]]-1),"")</f>
        <v/>
      </c>
      <c r="W519" s="40" t="str">
        <f>IF(db[[#This Row],[QTY/ CTN B]]="","",LEFT(db[[#This Row],[QTY/ CTN B]],SEARCH(" ",db[[#This Row],[QTY/ CTN B]],1)-1))</f>
        <v>240</v>
      </c>
      <c r="X519" s="40" t="str">
        <f>IF(db[[#This Row],[QTY/ CTN B]]="","",RIGHT(db[[#This Row],[QTY/ CTN B]],LEN(db[[#This Row],[QTY/ CTN B]])-SEARCH(" ",db[[#This Row],[QTY/ CTN B]],1)))</f>
        <v>PCS</v>
      </c>
      <c r="Y519" s="40" t="str">
        <f>IF(db[[#This Row],[QTY/ CTN TG]]="",IF(db[[#This Row],[STN TG]]="","",12),LEFT(db[[#This Row],[QTY/ CTN TG]],SEARCH(" ",db[[#This Row],[QTY/ CTN TG]],1)-1))</f>
        <v/>
      </c>
      <c r="Z5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19" s="40" t="str">
        <f>IF(db[[#This Row],[STN K]]="","",IF(db[[#This Row],[STN TG]]="LSN",12,""))</f>
        <v/>
      </c>
      <c r="AB519" s="40" t="str">
        <f>IF(db[[#This Row],[STN TG]]="LSN","PCS","")</f>
        <v/>
      </c>
      <c r="AC519" s="40">
        <f>db[[#This Row],[QTY B]]*IF(db[[#This Row],[QTY TG]]="",1,db[[#This Row],[QTY TG]])*IF(db[[#This Row],[QTY K]]="",1,db[[#This Row],[QTY K]])</f>
        <v>240</v>
      </c>
      <c r="AD519" s="40" t="str">
        <f>IF(db[[#This Row],[STN K]]="",IF(db[[#This Row],[STN TG]]="",db[[#This Row],[STN B]],db[[#This Row],[STN TG]]),db[[#This Row],[STN K]])</f>
        <v>PCS</v>
      </c>
      <c r="AE519" s="40"/>
    </row>
    <row r="520" spans="1:31" ht="16.5" customHeight="1" x14ac:dyDescent="0.25">
      <c r="A520" s="40">
        <f t="shared" si="8"/>
        <v>519</v>
      </c>
      <c r="B520" s="5" t="str">
        <f>LOWER(SUBSTITUTE(SUBSTITUTE(SUBSTITUTE(SUBSTITUTE(SUBSTITUTE(SUBSTITUTE(SUBSTITUTE(SUBSTITUTE(db[[#This Row],[NB BM]]," ",),".",""),"-",""),"(",""),")",""),"/",""),"""",""),"+",""))</f>
        <v>btswza680ppbiasa5010073warnap</v>
      </c>
      <c r="C520" s="5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D520" s="5" t="str">
        <f>LOWER(SUBSTITUTE(SUBSTITUTE(SUBSTITUTE(SUBSTITUTE(SUBSTITUTE(SUBSTITUTE(SUBSTITUTE(SUBSTITUTE(SUBSTITUTE(db[[#This Row],[NB PAJAK]]," ",""),"-",""),"(",""),")",""),".",""),",",""),"/",""),"""",""),"+",""))</f>
        <v/>
      </c>
      <c r="E52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btswza680ppbiasa5010073warnap240pcsuntana</v>
      </c>
      <c r="F52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btswza680ppbiasa5010073warnap240pcs</v>
      </c>
      <c r="G520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btswza680ppbiasa5010073warnapuntana</v>
      </c>
      <c r="H52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btswza680ppbiasa5010073warnap240pcsuntana</v>
      </c>
      <c r="I520" s="2" t="s">
        <v>4322</v>
      </c>
      <c r="J520" s="2" t="s">
        <v>4323</v>
      </c>
      <c r="K520" s="14"/>
      <c r="L520" s="2" t="s">
        <v>1336</v>
      </c>
      <c r="M520" s="33" t="e">
        <f>IF(db[[#This Row],[NB NOTA_C]]="","",COUNTIF([2]!B_MSK[concat],db[[#This Row],[NB NOTA_C]]))</f>
        <v>#REF!</v>
      </c>
      <c r="N520" s="9" t="s">
        <v>1352</v>
      </c>
      <c r="O520" s="5" t="s">
        <v>1412</v>
      </c>
      <c r="P520" s="2" t="s">
        <v>2416</v>
      </c>
      <c r="Q520" s="5"/>
      <c r="R520" s="5" t="str">
        <f>IF(db[[#This Row],[QTY/ CTN]]="","",SUBSTITUTE(SUBSTITUTE(SUBSTITUTE(db[[#This Row],[QTY/ CTN]]," ","_",2),"(",""),")","")&amp;"_")</f>
        <v>240 PCS_</v>
      </c>
      <c r="S520" s="5">
        <f>IF(db[[#This Row],[H_QTY/ CTN]]="","",SEARCH("_",db[[#This Row],[H_QTY/ CTN]]))</f>
        <v>8</v>
      </c>
      <c r="T520" s="5">
        <f>IF(db[[#This Row],[H_QTY/ CTN]]="","",LEN(db[[#This Row],[H_QTY/ CTN]]))</f>
        <v>8</v>
      </c>
      <c r="U520" s="40" t="str">
        <f>IF(db[[#This Row],[H_QTY/ CTN]]="","",LEFT(db[[#This Row],[H_QTY/ CTN]],db[[#This Row],[H_1]]-1))</f>
        <v>240 PCS</v>
      </c>
      <c r="V520" s="40" t="str">
        <f>IF(NOT(db[[#This Row],[H_1]]=db[[#This Row],[H_2]]),MID(db[[#This Row],[H_QTY/ CTN]],db[[#This Row],[H_1]]+1,db[[#This Row],[H_2]]-db[[#This Row],[H_1]]-1),"")</f>
        <v/>
      </c>
      <c r="W520" s="40" t="str">
        <f>IF(db[[#This Row],[QTY/ CTN B]]="","",LEFT(db[[#This Row],[QTY/ CTN B]],SEARCH(" ",db[[#This Row],[QTY/ CTN B]],1)-1))</f>
        <v>240</v>
      </c>
      <c r="X520" s="40" t="str">
        <f>IF(db[[#This Row],[QTY/ CTN B]]="","",RIGHT(db[[#This Row],[QTY/ CTN B]],LEN(db[[#This Row],[QTY/ CTN B]])-SEARCH(" ",db[[#This Row],[QTY/ CTN B]],1)))</f>
        <v>PCS</v>
      </c>
      <c r="Y520" s="40" t="str">
        <f>IF(db[[#This Row],[QTY/ CTN TG]]="",IF(db[[#This Row],[STN TG]]="","",12),LEFT(db[[#This Row],[QTY/ CTN TG]],SEARCH(" ",db[[#This Row],[QTY/ CTN TG]],1)-1))</f>
        <v/>
      </c>
      <c r="Z5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20" s="40" t="str">
        <f>IF(db[[#This Row],[STN K]]="","",IF(db[[#This Row],[STN TG]]="LSN",12,""))</f>
        <v/>
      </c>
      <c r="AB520" s="40" t="str">
        <f>IF(db[[#This Row],[STN TG]]="LSN","PCS","")</f>
        <v/>
      </c>
      <c r="AC520" s="40">
        <f>db[[#This Row],[QTY B]]*IF(db[[#This Row],[QTY TG]]="",1,db[[#This Row],[QTY TG]])*IF(db[[#This Row],[QTY K]]="",1,db[[#This Row],[QTY K]])</f>
        <v>240</v>
      </c>
      <c r="AD520" s="40" t="str">
        <f>IF(db[[#This Row],[STN K]]="",IF(db[[#This Row],[STN TG]]="",db[[#This Row],[STN B]],db[[#This Row],[STN TG]]),db[[#This Row],[STN K]])</f>
        <v>PCS</v>
      </c>
      <c r="AE520" s="40"/>
    </row>
    <row r="521" spans="1:31" ht="16.5" customHeight="1" x14ac:dyDescent="0.25">
      <c r="A521" s="40">
        <f t="shared" si="8"/>
        <v>520</v>
      </c>
      <c r="B521" s="5" t="str">
        <f>LOWER(SUBSTITUTE(SUBSTITUTE(SUBSTITUTE(SUBSTITUTE(SUBSTITUTE(SUBSTITUTE(SUBSTITUTE(SUBSTITUTE(db[[#This Row],[NB BM]]," ",),".",""),"-",""),"(",""),")",""),"/",""),"""",""),"+",""))</f>
        <v/>
      </c>
      <c r="C521" s="5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D521" s="5" t="str">
        <f>LOWER(SUBSTITUTE(SUBSTITUTE(SUBSTITUTE(SUBSTITUTE(SUBSTITUTE(SUBSTITUTE(SUBSTITUTE(SUBSTITUTE(SUBSTITUTE(db[[#This Row],[NB PAJAK]]," ",""),"-",""),"(",""),")",""),".",""),",",""),"/",""),"""",""),"+",""))</f>
        <v/>
      </c>
      <c r="E52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untana</v>
      </c>
      <c r="F52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btswza680ppbiasa5010072warna</v>
      </c>
      <c r="G521" s="5" t="str">
        <f>db[[#This Row],[NB NOTA_C]]&amp;LOWER(SUBSTITUTE(SUBSTITUTE(SUBSTITUTE(SUBSTITUTE(SUBSTITUTE(SUBSTITUTE(SUBSTITUTE(SUBSTITUTE(SUBSTITUTE(db[[#This Row],[FAKTUR]]," ",),".",""),"-",""),"(",""),")",""),",",""),"/",""),"""",""),"+",""))</f>
        <v>btswza680ppbiasa5010072warnauntana</v>
      </c>
      <c r="H52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btswza680ppbiasa5010072warnauntana</v>
      </c>
      <c r="J521" s="2" t="s">
        <v>4320</v>
      </c>
      <c r="K521" s="14"/>
      <c r="L521" s="2" t="s">
        <v>1336</v>
      </c>
      <c r="M521" s="33" t="e">
        <f>IF(db[[#This Row],[NB NOTA_C]]="","",COUNTIF([2]!B_MSK[concat],db[[#This Row],[NB NOTA_C]]))</f>
        <v>#REF!</v>
      </c>
      <c r="N521" s="9" t="s">
        <v>1352</v>
      </c>
      <c r="O521" s="5"/>
      <c r="Q521" s="5"/>
      <c r="R521" s="5" t="str">
        <f>IF(db[[#This Row],[QTY/ CTN]]="","",SUBSTITUTE(SUBSTITUTE(SUBSTITUTE(db[[#This Row],[QTY/ CTN]]," ","_",2),"(",""),")","")&amp;"_")</f>
        <v/>
      </c>
      <c r="S521" s="5" t="str">
        <f>IF(db[[#This Row],[H_QTY/ CTN]]="","",SEARCH("_",db[[#This Row],[H_QTY/ CTN]]))</f>
        <v/>
      </c>
      <c r="T521" s="5" t="str">
        <f>IF(db[[#This Row],[H_QTY/ CTN]]="","",LEN(db[[#This Row],[H_QTY/ CTN]]))</f>
        <v/>
      </c>
      <c r="U521" s="40" t="str">
        <f>IF(db[[#This Row],[H_QTY/ CTN]]="","",LEFT(db[[#This Row],[H_QTY/ CTN]],db[[#This Row],[H_1]]-1))</f>
        <v/>
      </c>
      <c r="V521" s="40" t="str">
        <f>IF(NOT(db[[#This Row],[H_1]]=db[[#This Row],[H_2]]),MID(db[[#This Row],[H_QTY/ CTN]],db[[#This Row],[H_1]]+1,db[[#This Row],[H_2]]-db[[#This Row],[H_1]]-1),"")</f>
        <v/>
      </c>
      <c r="W521" s="40" t="str">
        <f>IF(db[[#This Row],[QTY/ CTN B]]="","",LEFT(db[[#This Row],[QTY/ CTN B]],SEARCH(" ",db[[#This Row],[QTY/ CTN B]],1)-1))</f>
        <v/>
      </c>
      <c r="X521" s="40" t="str">
        <f>IF(db[[#This Row],[QTY/ CTN B]]="","",RIGHT(db[[#This Row],[QTY/ CTN B]],LEN(db[[#This Row],[QTY/ CTN B]])-SEARCH(" ",db[[#This Row],[QTY/ CTN B]],1)))</f>
        <v/>
      </c>
      <c r="Y521" s="40" t="str">
        <f>IF(db[[#This Row],[QTY/ CTN TG]]="",IF(db[[#This Row],[STN TG]]="","",12),LEFT(db[[#This Row],[QTY/ CTN TG]],SEARCH(" ",db[[#This Row],[QTY/ CTN TG]],1)-1))</f>
        <v/>
      </c>
      <c r="Z5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21" s="40" t="str">
        <f>IF(db[[#This Row],[STN K]]="","",IF(db[[#This Row],[STN TG]]="LSN",12,""))</f>
        <v/>
      </c>
      <c r="AB521" s="40" t="str">
        <f>IF(db[[#This Row],[STN TG]]="LSN","PCS","")</f>
        <v/>
      </c>
      <c r="AC521" s="40" t="e">
        <f>db[[#This Row],[QTY B]]*IF(db[[#This Row],[QTY TG]]="",1,db[[#This Row],[QTY TG]])*IF(db[[#This Row],[QTY K]]="",1,db[[#This Row],[QTY K]])</f>
        <v>#VALUE!</v>
      </c>
      <c r="AD521" s="40" t="str">
        <f>IF(db[[#This Row],[STN K]]="",IF(db[[#This Row],[STN TG]]="",db[[#This Row],[STN B]],db[[#This Row],[STN TG]]),db[[#This Row],[STN K]])</f>
        <v/>
      </c>
      <c r="AE521" s="40"/>
    </row>
    <row r="522" spans="1:31" ht="16.5" customHeight="1" x14ac:dyDescent="0.25">
      <c r="A522" s="40">
        <f t="shared" si="8"/>
        <v>521</v>
      </c>
      <c r="B522" s="5" t="str">
        <f>LOWER(SUBSTITUTE(SUBSTITUTE(SUBSTITUTE(SUBSTITUTE(SUBSTITUTE(SUBSTITUTE(SUBSTITUTE(SUBSTITUTE(db[[#This Row],[NB BM]]," ",),".",""),"-",""),"(",""),")",""),"/",""),"""",""),"+",""))</f>
        <v>bukumewarnaiarta4besar</v>
      </c>
      <c r="C522" s="5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D522" s="5" t="str">
        <f>LOWER(SUBSTITUTE(SUBSTITUTE(SUBSTITUTE(SUBSTITUTE(SUBSTITUTE(SUBSTITUTE(SUBSTITUTE(SUBSTITUTE(SUBSTITUTE(db[[#This Row],[NB PAJAK]]," ",""),"-",""),"(",""),")",""),".",""),",",""),"/",""),"""",""),"+",""))</f>
        <v/>
      </c>
      <c r="E52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bukumewarnaiarta4besar900pcsuntana</v>
      </c>
      <c r="F52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bukumewarnaiarta4besarisi900kode02791900pcs</v>
      </c>
      <c r="G522" s="5" t="str">
        <f>db[[#This Row],[NB NOTA_C]]&amp;LOWER(SUBSTITUTE(SUBSTITUTE(SUBSTITUTE(SUBSTITUTE(SUBSTITUTE(SUBSTITUTE(SUBSTITUTE(SUBSTITUTE(SUBSTITUTE(db[[#This Row],[FAKTUR]]," ",),".",""),"-",""),"(",""),")",""),",",""),"/",""),"""",""),"+",""))</f>
        <v>bukumewarnaiarta4besarisi900kode02791untana</v>
      </c>
      <c r="H52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bukumewarnaiarta4besarisi900kode02791900pcsuntana</v>
      </c>
      <c r="I522" s="2" t="s">
        <v>859</v>
      </c>
      <c r="J522" s="2" t="s">
        <v>1070</v>
      </c>
      <c r="K522" s="1"/>
      <c r="L522" s="2" t="s">
        <v>1336</v>
      </c>
      <c r="M522" s="34" t="e">
        <f>IF(db[[#This Row],[NB NOTA_C]]="","",COUNTIF([2]!B_MSK[concat],db[[#This Row],[NB NOTA_C]]))</f>
        <v>#REF!</v>
      </c>
      <c r="N522" s="14" t="s">
        <v>1358</v>
      </c>
      <c r="O522" s="2" t="s">
        <v>1416</v>
      </c>
      <c r="P522" s="2" t="s">
        <v>2416</v>
      </c>
      <c r="R522" s="2" t="str">
        <f>IF(db[[#This Row],[QTY/ CTN]]="","",SUBSTITUTE(SUBSTITUTE(SUBSTITUTE(db[[#This Row],[QTY/ CTN]]," ","_",2),"(",""),")","")&amp;"_")</f>
        <v>900 PCS_</v>
      </c>
      <c r="S522" s="2">
        <f>IF(db[[#This Row],[H_QTY/ CTN]]="","",SEARCH("_",db[[#This Row],[H_QTY/ CTN]]))</f>
        <v>8</v>
      </c>
      <c r="T522" s="2">
        <f>IF(db[[#This Row],[H_QTY/ CTN]]="","",LEN(db[[#This Row],[H_QTY/ CTN]]))</f>
        <v>8</v>
      </c>
      <c r="U522" s="41" t="str">
        <f>IF(db[[#This Row],[H_QTY/ CTN]]="","",LEFT(db[[#This Row],[H_QTY/ CTN]],db[[#This Row],[H_1]]-1))</f>
        <v>900 PCS</v>
      </c>
      <c r="V522" s="40" t="str">
        <f>IF(NOT(db[[#This Row],[H_1]]=db[[#This Row],[H_2]]),MID(db[[#This Row],[H_QTY/ CTN]],db[[#This Row],[H_1]]+1,db[[#This Row],[H_2]]-db[[#This Row],[H_1]]-1),"")</f>
        <v/>
      </c>
      <c r="W522" s="40" t="str">
        <f>IF(db[[#This Row],[QTY/ CTN B]]="","",LEFT(db[[#This Row],[QTY/ CTN B]],SEARCH(" ",db[[#This Row],[QTY/ CTN B]],1)-1))</f>
        <v>900</v>
      </c>
      <c r="X522" s="40" t="str">
        <f>IF(db[[#This Row],[QTY/ CTN B]]="","",RIGHT(db[[#This Row],[QTY/ CTN B]],LEN(db[[#This Row],[QTY/ CTN B]])-SEARCH(" ",db[[#This Row],[QTY/ CTN B]],1)))</f>
        <v>PCS</v>
      </c>
      <c r="Y522" s="40" t="str">
        <f>IF(db[[#This Row],[QTY/ CTN TG]]="",IF(db[[#This Row],[STN TG]]="","",12),LEFT(db[[#This Row],[QTY/ CTN TG]],SEARCH(" ",db[[#This Row],[QTY/ CTN TG]],1)-1))</f>
        <v/>
      </c>
      <c r="Z5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22" s="40" t="str">
        <f>IF(db[[#This Row],[STN K]]="","",IF(db[[#This Row],[STN TG]]="LSN",12,""))</f>
        <v/>
      </c>
      <c r="AB522" s="40" t="str">
        <f>IF(db[[#This Row],[STN TG]]="LSN","PCS","")</f>
        <v/>
      </c>
      <c r="AC522" s="40">
        <f>db[[#This Row],[QTY B]]*IF(db[[#This Row],[QTY TG]]="",1,db[[#This Row],[QTY TG]])*IF(db[[#This Row],[QTY K]]="",1,db[[#This Row],[QTY K]])</f>
        <v>900</v>
      </c>
      <c r="AD522" s="40" t="str">
        <f>IF(db[[#This Row],[STN K]]="",IF(db[[#This Row],[STN TG]]="",db[[#This Row],[STN B]],db[[#This Row],[STN TG]]),db[[#This Row],[STN K]])</f>
        <v>PCS</v>
      </c>
      <c r="AE522" s="40"/>
    </row>
    <row r="523" spans="1:31" ht="16.5" customHeight="1" x14ac:dyDescent="0.25">
      <c r="A523" s="40">
        <f t="shared" si="8"/>
        <v>522</v>
      </c>
      <c r="B523" s="5" t="str">
        <f>LOWER(SUBSTITUTE(SUBSTITUTE(SUBSTITUTE(SUBSTITUTE(SUBSTITUTE(SUBSTITUTE(SUBSTITUTE(SUBSTITUTE(db[[#This Row],[NB BM]]," ",),".",""),"-",""),"(",""),")",""),"/",""),"""",""),"+",""))</f>
        <v>bukumewarnaibtsmix2201</v>
      </c>
      <c r="C523" s="5" t="str">
        <f>LOWER(SUBSTITUTE(SUBSTITUTE(SUBSTITUTE(SUBSTITUTE(SUBSTITUTE(SUBSTITUTE(SUBSTITUTE(SUBSTITUTE(SUBSTITUTE(db[[#This Row],[NB NOTA]]," ",),".",""),"-",""),"(",""),")",""),",",""),"/",""),"""",""),"+",""))</f>
        <v>bukumewarnaibtsmix2201</v>
      </c>
      <c r="D523" s="5" t="str">
        <f>LOWER(SUBSTITUTE(SUBSTITUTE(SUBSTITUTE(SUBSTITUTE(SUBSTITUTE(SUBSTITUTE(SUBSTITUTE(SUBSTITUTE(SUBSTITUTE(db[[#This Row],[NB PAJAK]]," ",""),"-",""),"(",""),")",""),".",""),",",""),"/",""),"""",""),"+",""))</f>
        <v/>
      </c>
      <c r="E52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bukumewarnaibtsmix2201800pcsuntana</v>
      </c>
      <c r="F52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bukumewarnaibtsmix2201800pcs</v>
      </c>
      <c r="G523" s="5" t="str">
        <f>db[[#This Row],[NB NOTA_C]]&amp;LOWER(SUBSTITUTE(SUBSTITUTE(SUBSTITUTE(SUBSTITUTE(SUBSTITUTE(SUBSTITUTE(SUBSTITUTE(SUBSTITUTE(SUBSTITUTE(db[[#This Row],[FAKTUR]]," ",),".",""),"-",""),"(",""),")",""),",",""),"/",""),"""",""),"+",""))</f>
        <v>bukumewarnaibtsmix2201untana</v>
      </c>
      <c r="H52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bukumewarnaibtsmix2201800pcsuntana</v>
      </c>
      <c r="I523" s="2" t="s">
        <v>6021</v>
      </c>
      <c r="J523" s="2" t="s">
        <v>6018</v>
      </c>
      <c r="K523" s="1"/>
      <c r="L523" s="2" t="s">
        <v>1336</v>
      </c>
      <c r="M523" s="33" t="e">
        <f>IF(db[[#This Row],[NB NOTA_C]]="","",COUNTIF([2]!B_MSK[concat],db[[#This Row],[NB NOTA_C]]))</f>
        <v>#REF!</v>
      </c>
      <c r="N523" s="9" t="s">
        <v>1343</v>
      </c>
      <c r="O523" s="5" t="s">
        <v>6020</v>
      </c>
      <c r="P523" s="2" t="s">
        <v>2416</v>
      </c>
      <c r="Q523" s="5"/>
      <c r="R523" s="5" t="str">
        <f>IF(db[[#This Row],[QTY/ CTN]]="","",SUBSTITUTE(SUBSTITUTE(SUBSTITUTE(db[[#This Row],[QTY/ CTN]]," ","_",2),"(",""),")","")&amp;"_")</f>
        <v>800 PCS_</v>
      </c>
      <c r="S523" s="5">
        <f>IF(db[[#This Row],[H_QTY/ CTN]]="","",SEARCH("_",db[[#This Row],[H_QTY/ CTN]]))</f>
        <v>8</v>
      </c>
      <c r="T523" s="5">
        <f>IF(db[[#This Row],[H_QTY/ CTN]]="","",LEN(db[[#This Row],[H_QTY/ CTN]]))</f>
        <v>8</v>
      </c>
      <c r="U523" s="40" t="str">
        <f>IF(db[[#This Row],[H_QTY/ CTN]]="","",LEFT(db[[#This Row],[H_QTY/ CTN]],db[[#This Row],[H_1]]-1))</f>
        <v>800 PCS</v>
      </c>
      <c r="V523" s="40" t="str">
        <f>IF(NOT(db[[#This Row],[H_1]]=db[[#This Row],[H_2]]),MID(db[[#This Row],[H_QTY/ CTN]],db[[#This Row],[H_1]]+1,db[[#This Row],[H_2]]-db[[#This Row],[H_1]]-1),"")</f>
        <v/>
      </c>
      <c r="W523" s="40" t="str">
        <f>IF(db[[#This Row],[QTY/ CTN B]]="","",LEFT(db[[#This Row],[QTY/ CTN B]],SEARCH(" ",db[[#This Row],[QTY/ CTN B]],1)-1))</f>
        <v>800</v>
      </c>
      <c r="X523" s="40" t="str">
        <f>IF(db[[#This Row],[QTY/ CTN B]]="","",RIGHT(db[[#This Row],[QTY/ CTN B]],LEN(db[[#This Row],[QTY/ CTN B]])-SEARCH(" ",db[[#This Row],[QTY/ CTN B]],1)))</f>
        <v>PCS</v>
      </c>
      <c r="Y523" s="40" t="str">
        <f>IF(db[[#This Row],[QTY/ CTN TG]]="",IF(db[[#This Row],[STN TG]]="","",12),LEFT(db[[#This Row],[QTY/ CTN TG]],SEARCH(" ",db[[#This Row],[QTY/ CTN TG]],1)-1))</f>
        <v/>
      </c>
      <c r="Z5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23" s="40" t="str">
        <f>IF(db[[#This Row],[STN K]]="","",IF(db[[#This Row],[STN TG]]="LSN",12,""))</f>
        <v/>
      </c>
      <c r="AB523" s="40" t="str">
        <f>IF(db[[#This Row],[STN TG]]="LSN","PCS","")</f>
        <v/>
      </c>
      <c r="AC523" s="40">
        <f>db[[#This Row],[QTY B]]*IF(db[[#This Row],[QTY TG]]="",1,db[[#This Row],[QTY TG]])*IF(db[[#This Row],[QTY K]]="",1,db[[#This Row],[QTY K]])</f>
        <v>800</v>
      </c>
      <c r="AD523" s="40" t="str">
        <f>IF(db[[#This Row],[STN K]]="",IF(db[[#This Row],[STN TG]]="",db[[#This Row],[STN B]],db[[#This Row],[STN TG]]),db[[#This Row],[STN K]])</f>
        <v>PCS</v>
      </c>
      <c r="AE523" s="40"/>
    </row>
    <row r="524" spans="1:31" ht="16.5" customHeight="1" x14ac:dyDescent="0.25">
      <c r="A524" s="40">
        <f t="shared" si="8"/>
        <v>523</v>
      </c>
      <c r="B524" s="110" t="str">
        <f>LOWER(SUBSTITUTE(SUBSTITUTE(SUBSTITUTE(SUBSTITUTE(SUBSTITUTE(SUBSTITUTE(SUBSTITUTE(SUBSTITUTE(db[[#This Row],[NB BM]]," ",),".",""),"-",""),"(",""),")",""),"/",""),"""",""),"+",""))</f>
        <v>bukumewarnaiijumbosinarjayakarta</v>
      </c>
      <c r="C524" s="110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D524" s="110" t="str">
        <f>LOWER(SUBSTITUTE(SUBSTITUTE(SUBSTITUTE(SUBSTITUTE(SUBSTITUTE(SUBSTITUTE(SUBSTITUTE(SUBSTITUTE(SUBSTITUTE(db[[#This Row],[NB PAJAK]]," ",""),"-",""),"(",""),")",""),".",""),",",""),"/",""),"""",""),"+",""))</f>
        <v/>
      </c>
      <c r="E524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bukumewarnaiijumbosinarjayakarta600pcsuntana</v>
      </c>
      <c r="F524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bukumewarnaijumbo600pcs</v>
      </c>
      <c r="G524" s="110" t="str">
        <f>db[[#This Row],[NB NOTA_C]]&amp;LOWER(SUBSTITUTE(SUBSTITUTE(SUBSTITUTE(SUBSTITUTE(SUBSTITUTE(SUBSTITUTE(SUBSTITUTE(SUBSTITUTE(SUBSTITUTE(db[[#This Row],[FAKTUR]]," ",),".",""),"-",""),"(",""),")",""),",",""),"/",""),"""",""),"+",""))</f>
        <v>bukumewarnaijumbountana</v>
      </c>
      <c r="H524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bukumewarnaijumbo600pcsuntana</v>
      </c>
      <c r="I524" s="30" t="s">
        <v>4181</v>
      </c>
      <c r="J524" s="30" t="s">
        <v>4178</v>
      </c>
      <c r="K524" s="23"/>
      <c r="L524" s="2" t="s">
        <v>1336</v>
      </c>
      <c r="M524" s="111" t="e">
        <f>IF(db[[#This Row],[NB NOTA_C]]="","",COUNTIF([2]!B_MSK[concat],db[[#This Row],[NB NOTA_C]]))</f>
        <v>#REF!</v>
      </c>
      <c r="N524" s="112" t="s">
        <v>4182</v>
      </c>
      <c r="O524" s="110" t="s">
        <v>1496</v>
      </c>
      <c r="P524" s="30" t="s">
        <v>2416</v>
      </c>
      <c r="Q524" s="110"/>
      <c r="R524" s="110" t="str">
        <f>IF(db[[#This Row],[QTY/ CTN]]="","",SUBSTITUTE(SUBSTITUTE(SUBSTITUTE(db[[#This Row],[QTY/ CTN]]," ","_",2),"(",""),")","")&amp;"_")</f>
        <v>600 PCS_</v>
      </c>
      <c r="S524" s="110">
        <f>IF(db[[#This Row],[H_QTY/ CTN]]="","",SEARCH("_",db[[#This Row],[H_QTY/ CTN]]))</f>
        <v>8</v>
      </c>
      <c r="T524" s="110">
        <f>IF(db[[#This Row],[H_QTY/ CTN]]="","",LEN(db[[#This Row],[H_QTY/ CTN]]))</f>
        <v>8</v>
      </c>
      <c r="U524" s="113" t="str">
        <f>IF(db[[#This Row],[H_QTY/ CTN]]="","",LEFT(db[[#This Row],[H_QTY/ CTN]],db[[#This Row],[H_1]]-1))</f>
        <v>600 PCS</v>
      </c>
      <c r="V524" s="113" t="str">
        <f>IF(NOT(db[[#This Row],[H_1]]=db[[#This Row],[H_2]]),MID(db[[#This Row],[H_QTY/ CTN]],db[[#This Row],[H_1]]+1,db[[#This Row],[H_2]]-db[[#This Row],[H_1]]-1),"")</f>
        <v/>
      </c>
      <c r="W524" s="40" t="str">
        <f>IF(db[[#This Row],[QTY/ CTN B]]="","",LEFT(db[[#This Row],[QTY/ CTN B]],SEARCH(" ",db[[#This Row],[QTY/ CTN B]],1)-1))</f>
        <v>600</v>
      </c>
      <c r="X524" s="40" t="str">
        <f>IF(db[[#This Row],[QTY/ CTN B]]="","",RIGHT(db[[#This Row],[QTY/ CTN B]],LEN(db[[#This Row],[QTY/ CTN B]])-SEARCH(" ",db[[#This Row],[QTY/ CTN B]],1)))</f>
        <v>PCS</v>
      </c>
      <c r="Y524" s="40" t="str">
        <f>IF(db[[#This Row],[QTY/ CTN TG]]="",IF(db[[#This Row],[STN TG]]="","",12),LEFT(db[[#This Row],[QTY/ CTN TG]],SEARCH(" ",db[[#This Row],[QTY/ CTN TG]],1)-1))</f>
        <v/>
      </c>
      <c r="Z5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24" s="40" t="str">
        <f>IF(db[[#This Row],[STN K]]="","",IF(db[[#This Row],[STN TG]]="LSN",12,""))</f>
        <v/>
      </c>
      <c r="AB524" s="40" t="str">
        <f>IF(db[[#This Row],[STN TG]]="LSN","PCS","")</f>
        <v/>
      </c>
      <c r="AC524" s="40">
        <f>db[[#This Row],[QTY B]]*IF(db[[#This Row],[QTY TG]]="",1,db[[#This Row],[QTY TG]])*IF(db[[#This Row],[QTY K]]="",1,db[[#This Row],[QTY K]])</f>
        <v>600</v>
      </c>
      <c r="AD524" s="40" t="str">
        <f>IF(db[[#This Row],[STN K]]="",IF(db[[#This Row],[STN TG]]="",db[[#This Row],[STN B]],db[[#This Row],[STN TG]]),db[[#This Row],[STN K]])</f>
        <v>PCS</v>
      </c>
      <c r="AE524" s="40"/>
    </row>
    <row r="525" spans="1:31" ht="16.5" customHeight="1" x14ac:dyDescent="0.25">
      <c r="A525" s="78">
        <f t="shared" si="8"/>
        <v>524</v>
      </c>
      <c r="B525" s="79" t="str">
        <f>LOWER(SUBSTITUTE(SUBSTITUTE(SUBSTITUTE(SUBSTITUTE(SUBSTITUTE(SUBSTITUTE(SUBSTITUTE(SUBSTITUTE(db[[#This Row],[NB BM]]," ",),".",""),"-",""),"(",""),")",""),"/",""),"""",""),"+",""))</f>
        <v>bukumewarnaijumbosj</v>
      </c>
      <c r="C525" s="79" t="str">
        <f>LOWER(SUBSTITUTE(SUBSTITUTE(SUBSTITUTE(SUBSTITUTE(SUBSTITUTE(SUBSTITUTE(SUBSTITUTE(SUBSTITUTE(SUBSTITUTE(db[[#This Row],[NB NOTA]]," ",),".",""),"-",""),"(",""),")",""),",",""),"/",""),"""",""),"+",""))</f>
        <v>bukumewarnaijumbosj</v>
      </c>
      <c r="D525" s="79" t="str">
        <f>LOWER(SUBSTITUTE(SUBSTITUTE(SUBSTITUTE(SUBSTITUTE(SUBSTITUTE(SUBSTITUTE(SUBSTITUTE(SUBSTITUTE(SUBSTITUTE(db[[#This Row],[NB PAJAK]]," ",""),"-",""),"(",""),")",""),".",""),",",""),"/",""),"""",""),"+",""))</f>
        <v/>
      </c>
      <c r="E525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bukumewarnaijumbosj600pcsuntana</v>
      </c>
      <c r="F525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bukumewarnaijumbosj600pcs</v>
      </c>
      <c r="G525" s="79" t="str">
        <f>db[[#This Row],[NB NOTA_C]]&amp;LOWER(SUBSTITUTE(SUBSTITUTE(SUBSTITUTE(SUBSTITUTE(SUBSTITUTE(SUBSTITUTE(SUBSTITUTE(SUBSTITUTE(SUBSTITUTE(db[[#This Row],[FAKTUR]]," ",),".",""),"-",""),"(",""),")",""),",",""),"/",""),"""",""),"+",""))</f>
        <v>bukumewarnaijumbosjuntana</v>
      </c>
      <c r="H525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bukumewarnaijumbosj600pcsuntana</v>
      </c>
      <c r="I525" s="70" t="s">
        <v>7156</v>
      </c>
      <c r="J525" s="70" t="s">
        <v>7151</v>
      </c>
      <c r="K525" s="71"/>
      <c r="L525" s="70" t="s">
        <v>1336</v>
      </c>
      <c r="M525" s="80" t="e">
        <f>IF(db[[#This Row],[NB NOTA_C]]="","",COUNTIF([2]!B_MSK[concat],db[[#This Row],[NB NOTA_C]]))</f>
        <v>#REF!</v>
      </c>
      <c r="N525" s="81" t="s">
        <v>2410</v>
      </c>
      <c r="O525" s="79" t="s">
        <v>1496</v>
      </c>
      <c r="P525" s="70" t="s">
        <v>2416</v>
      </c>
      <c r="Q525" s="79"/>
      <c r="R525" s="79" t="str">
        <f>IF(db[[#This Row],[QTY/ CTN]]="","",SUBSTITUTE(SUBSTITUTE(SUBSTITUTE(db[[#This Row],[QTY/ CTN]]," ","_",2),"(",""),")","")&amp;"_")</f>
        <v>600 PCS_</v>
      </c>
      <c r="S525" s="79">
        <f>IF(db[[#This Row],[H_QTY/ CTN]]="","",SEARCH("_",db[[#This Row],[H_QTY/ CTN]]))</f>
        <v>8</v>
      </c>
      <c r="T525" s="79">
        <f>IF(db[[#This Row],[H_QTY/ CTN]]="","",LEN(db[[#This Row],[H_QTY/ CTN]]))</f>
        <v>8</v>
      </c>
      <c r="U525" s="78" t="str">
        <f>IF(db[[#This Row],[H_QTY/ CTN]]="","",LEFT(db[[#This Row],[H_QTY/ CTN]],db[[#This Row],[H_1]]-1))</f>
        <v>600 PCS</v>
      </c>
      <c r="V525" s="78" t="str">
        <f>IF(NOT(db[[#This Row],[H_1]]=db[[#This Row],[H_2]]),MID(db[[#This Row],[H_QTY/ CTN]],db[[#This Row],[H_1]]+1,db[[#This Row],[H_2]]-db[[#This Row],[H_1]]-1),"")</f>
        <v/>
      </c>
      <c r="W525" s="78" t="str">
        <f>IF(db[[#This Row],[QTY/ CTN B]]="","",LEFT(db[[#This Row],[QTY/ CTN B]],SEARCH(" ",db[[#This Row],[QTY/ CTN B]],1)-1))</f>
        <v>600</v>
      </c>
      <c r="X525" s="78" t="str">
        <f>IF(db[[#This Row],[QTY/ CTN B]]="","",RIGHT(db[[#This Row],[QTY/ CTN B]],LEN(db[[#This Row],[QTY/ CTN B]])-SEARCH(" ",db[[#This Row],[QTY/ CTN B]],1)))</f>
        <v>PCS</v>
      </c>
      <c r="Y525" s="78" t="str">
        <f>IF(db[[#This Row],[QTY/ CTN TG]]="",IF(db[[#This Row],[STN TG]]="","",12),LEFT(db[[#This Row],[QTY/ CTN TG]],SEARCH(" ",db[[#This Row],[QTY/ CTN TG]],1)-1))</f>
        <v/>
      </c>
      <c r="Z525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25" s="78" t="str">
        <f>IF(db[[#This Row],[STN K]]="","",IF(db[[#This Row],[STN TG]]="LSN",12,""))</f>
        <v/>
      </c>
      <c r="AB525" s="78" t="str">
        <f>IF(db[[#This Row],[STN TG]]="LSN","PCS","")</f>
        <v/>
      </c>
      <c r="AC525" s="78">
        <f>db[[#This Row],[QTY B]]*IF(db[[#This Row],[QTY TG]]="",1,db[[#This Row],[QTY TG]])*IF(db[[#This Row],[QTY K]]="",1,db[[#This Row],[QTY K]])</f>
        <v>600</v>
      </c>
      <c r="AD525" s="78" t="str">
        <f>IF(db[[#This Row],[STN K]]="",IF(db[[#This Row],[STN TG]]="",db[[#This Row],[STN B]],db[[#This Row],[STN TG]]),db[[#This Row],[STN K]])</f>
        <v>PCS</v>
      </c>
      <c r="AE525" s="78"/>
    </row>
    <row r="526" spans="1:31" ht="16.5" customHeight="1" x14ac:dyDescent="0.25">
      <c r="A526" s="40">
        <f t="shared" si="8"/>
        <v>525</v>
      </c>
      <c r="B526" s="5" t="str">
        <f>LOWER(SUBSTITUTE(SUBSTITUTE(SUBSTITUTE(SUBSTITUTE(SUBSTITUTE(SUBSTITUTE(SUBSTITUTE(SUBSTITUTE(db[[#This Row],[NB BM]]," ",),".",""),"-",""),"(",""),")",""),"/",""),"""",""),"+",""))</f>
        <v>bukumewarnaijumbo8a41</v>
      </c>
      <c r="C526" s="5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D526" s="5" t="str">
        <f>LOWER(SUBSTITUTE(SUBSTITUTE(SUBSTITUTE(SUBSTITUTE(SUBSTITUTE(SUBSTITUTE(SUBSTITUTE(SUBSTITUTE(SUBSTITUTE(db[[#This Row],[NB PAJAK]]," ",""),"-",""),"(",""),")",""),".",""),",",""),"/",""),"""",""),"+",""))</f>
        <v/>
      </c>
      <c r="E5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bukumewarnaijumbo8a4120box60pcsuntana</v>
      </c>
      <c r="F5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bukumewarnaijumbo8a4120box60pcs</v>
      </c>
      <c r="G526" s="5" t="str">
        <f>db[[#This Row],[NB NOTA_C]]&amp;LOWER(SUBSTITUTE(SUBSTITUTE(SUBSTITUTE(SUBSTITUTE(SUBSTITUTE(SUBSTITUTE(SUBSTITUTE(SUBSTITUTE(SUBSTITUTE(db[[#This Row],[FAKTUR]]," ",),".",""),"-",""),"(",""),")",""),",",""),"/",""),"""",""),"+",""))</f>
        <v>bukumewarnaijumbo8a41untana</v>
      </c>
      <c r="H5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bukumewarnaijumbo8a4120box60pcsuntana</v>
      </c>
      <c r="I526" s="2" t="s">
        <v>2564</v>
      </c>
      <c r="J526" s="2" t="s">
        <v>2565</v>
      </c>
      <c r="K526" s="1"/>
      <c r="L526" s="2" t="s">
        <v>1336</v>
      </c>
      <c r="M526" s="34" t="e">
        <f>IF(db[[#This Row],[NB NOTA_C]]="","",COUNTIF([2]!B_MSK[concat],db[[#This Row],[NB NOTA_C]]))</f>
        <v>#REF!</v>
      </c>
      <c r="N526" s="14" t="s">
        <v>1355</v>
      </c>
      <c r="O526" s="2" t="s">
        <v>2782</v>
      </c>
      <c r="P526" s="2" t="s">
        <v>2416</v>
      </c>
      <c r="R526" s="2" t="str">
        <f>IF(db[[#This Row],[QTY/ CTN]]="","",SUBSTITUTE(SUBSTITUTE(SUBSTITUTE(db[[#This Row],[QTY/ CTN]]," ","_",2),"(",""),")","")&amp;"_")</f>
        <v>20 BOX_60 PCS_</v>
      </c>
      <c r="S526" s="2">
        <f>IF(db[[#This Row],[H_QTY/ CTN]]="","",SEARCH("_",db[[#This Row],[H_QTY/ CTN]]))</f>
        <v>7</v>
      </c>
      <c r="T526" s="2">
        <f>IF(db[[#This Row],[H_QTY/ CTN]]="","",LEN(db[[#This Row],[H_QTY/ CTN]]))</f>
        <v>14</v>
      </c>
      <c r="U526" s="41" t="str">
        <f>IF(db[[#This Row],[H_QTY/ CTN]]="","",LEFT(db[[#This Row],[H_QTY/ CTN]],db[[#This Row],[H_1]]-1))</f>
        <v>20 BOX</v>
      </c>
      <c r="V526" s="40" t="str">
        <f>IF(NOT(db[[#This Row],[H_1]]=db[[#This Row],[H_2]]),MID(db[[#This Row],[H_QTY/ CTN]],db[[#This Row],[H_1]]+1,db[[#This Row],[H_2]]-db[[#This Row],[H_1]]-1),"")</f>
        <v>60 PCS</v>
      </c>
      <c r="W526" s="40" t="str">
        <f>IF(db[[#This Row],[QTY/ CTN B]]="","",LEFT(db[[#This Row],[QTY/ CTN B]],SEARCH(" ",db[[#This Row],[QTY/ CTN B]],1)-1))</f>
        <v>20</v>
      </c>
      <c r="X526" s="40" t="str">
        <f>IF(db[[#This Row],[QTY/ CTN B]]="","",RIGHT(db[[#This Row],[QTY/ CTN B]],LEN(db[[#This Row],[QTY/ CTN B]])-SEARCH(" ",db[[#This Row],[QTY/ CTN B]],1)))</f>
        <v>BOX</v>
      </c>
      <c r="Y526" s="40" t="str">
        <f>IF(db[[#This Row],[QTY/ CTN TG]]="",IF(db[[#This Row],[STN TG]]="","",12),LEFT(db[[#This Row],[QTY/ CTN TG]],SEARCH(" ",db[[#This Row],[QTY/ CTN TG]],1)-1))</f>
        <v>60</v>
      </c>
      <c r="Z5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26" s="40" t="str">
        <f>IF(db[[#This Row],[STN K]]="","",IF(db[[#This Row],[STN TG]]="LSN",12,""))</f>
        <v/>
      </c>
      <c r="AB526" s="40" t="str">
        <f>IF(db[[#This Row],[STN TG]]="LSN","PCS","")</f>
        <v/>
      </c>
      <c r="AC526" s="40">
        <f>db[[#This Row],[QTY B]]*IF(db[[#This Row],[QTY TG]]="",1,db[[#This Row],[QTY TG]])*IF(db[[#This Row],[QTY K]]="",1,db[[#This Row],[QTY K]])</f>
        <v>1200</v>
      </c>
      <c r="AD526" s="40" t="str">
        <f>IF(db[[#This Row],[STN K]]="",IF(db[[#This Row],[STN TG]]="",db[[#This Row],[STN B]],db[[#This Row],[STN TG]]),db[[#This Row],[STN K]])</f>
        <v>PCS</v>
      </c>
      <c r="AE526" s="40"/>
    </row>
    <row r="527" spans="1:31" ht="16.5" customHeight="1" x14ac:dyDescent="0.25">
      <c r="A527" s="40">
        <f t="shared" si="8"/>
        <v>526</v>
      </c>
      <c r="B527" s="5" t="str">
        <f>LOWER(SUBSTITUTE(SUBSTITUTE(SUBSTITUTE(SUBSTITUTE(SUBSTITUTE(SUBSTITUTE(SUBSTITUTE(SUBSTITUTE(db[[#This Row],[NB BM]]," ",),".",""),"-",""),"(",""),")",""),"/",""),"""",""),"+",""))</f>
        <v>bukumewarnaijumbofancyangka&amp;huruf</v>
      </c>
      <c r="C527" s="5" t="str">
        <f>LOWER(SUBSTITUTE(SUBSTITUTE(SUBSTITUTE(SUBSTITUTE(SUBSTITUTE(SUBSTITUTE(SUBSTITUTE(SUBSTITUTE(SUBSTITUTE(db[[#This Row],[NB NOTA]]," ",),".",""),"-",""),"(",""),")",""),",",""),"/",""),"""",""),"+",""))</f>
        <v>bukumewarnaijumbofancyangka&amp;huruf</v>
      </c>
      <c r="D527" s="5" t="str">
        <f>LOWER(SUBSTITUTE(SUBSTITUTE(SUBSTITUTE(SUBSTITUTE(SUBSTITUTE(SUBSTITUTE(SUBSTITUTE(SUBSTITUTE(SUBSTITUTE(db[[#This Row],[NB PAJAK]]," ",""),"-",""),"(",""),")",""),".",""),",",""),"/",""),"""",""),"+",""))</f>
        <v/>
      </c>
      <c r="E5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bukumewarnaijumbofancyangka&amp;huruf1200pcsuntana</v>
      </c>
      <c r="F5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bukumewarnaijumbofancyangka&amp;huruf1200pcs</v>
      </c>
      <c r="G527" s="5" t="str">
        <f>db[[#This Row],[NB NOTA_C]]&amp;LOWER(SUBSTITUTE(SUBSTITUTE(SUBSTITUTE(SUBSTITUTE(SUBSTITUTE(SUBSTITUTE(SUBSTITUTE(SUBSTITUTE(SUBSTITUTE(db[[#This Row],[FAKTUR]]," ",),".",""),"-",""),"(",""),")",""),",",""),"/",""),"""",""),"+",""))</f>
        <v>bukumewarnaijumbofancyangka&amp;hurufuntana</v>
      </c>
      <c r="H5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bukumewarnaijumbofancyangka&amp;huruf1200pcsuntana</v>
      </c>
      <c r="I527" s="2" t="s">
        <v>5708</v>
      </c>
      <c r="J527" s="2" t="s">
        <v>5693</v>
      </c>
      <c r="K527" s="14"/>
      <c r="L527" s="2" t="s">
        <v>1336</v>
      </c>
      <c r="M527" s="33" t="e">
        <f>IF(db[[#This Row],[NB NOTA_C]]="","",COUNTIF([2]!B_MSK[concat],db[[#This Row],[NB NOTA_C]]))</f>
        <v>#REF!</v>
      </c>
      <c r="N527" s="9" t="s">
        <v>1369</v>
      </c>
      <c r="O527" s="5" t="s">
        <v>1877</v>
      </c>
      <c r="P527" s="2" t="s">
        <v>2416</v>
      </c>
      <c r="Q527" s="5"/>
      <c r="R527" s="5" t="str">
        <f>IF(db[[#This Row],[QTY/ CTN]]="","",SUBSTITUTE(SUBSTITUTE(SUBSTITUTE(db[[#This Row],[QTY/ CTN]]," ","_",2),"(",""),")","")&amp;"_")</f>
        <v>1200 PCS_</v>
      </c>
      <c r="S527" s="5">
        <f>IF(db[[#This Row],[H_QTY/ CTN]]="","",SEARCH("_",db[[#This Row],[H_QTY/ CTN]]))</f>
        <v>9</v>
      </c>
      <c r="T527" s="5">
        <f>IF(db[[#This Row],[H_QTY/ CTN]]="","",LEN(db[[#This Row],[H_QTY/ CTN]]))</f>
        <v>9</v>
      </c>
      <c r="U527" s="40" t="str">
        <f>IF(db[[#This Row],[H_QTY/ CTN]]="","",LEFT(db[[#This Row],[H_QTY/ CTN]],db[[#This Row],[H_1]]-1))</f>
        <v>1200 PCS</v>
      </c>
      <c r="V527" s="40" t="str">
        <f>IF(NOT(db[[#This Row],[H_1]]=db[[#This Row],[H_2]]),MID(db[[#This Row],[H_QTY/ CTN]],db[[#This Row],[H_1]]+1,db[[#This Row],[H_2]]-db[[#This Row],[H_1]]-1),"")</f>
        <v/>
      </c>
      <c r="W527" s="40" t="str">
        <f>IF(db[[#This Row],[QTY/ CTN B]]="","",LEFT(db[[#This Row],[QTY/ CTN B]],SEARCH(" ",db[[#This Row],[QTY/ CTN B]],1)-1))</f>
        <v>1200</v>
      </c>
      <c r="X527" s="40" t="str">
        <f>IF(db[[#This Row],[QTY/ CTN B]]="","",RIGHT(db[[#This Row],[QTY/ CTN B]],LEN(db[[#This Row],[QTY/ CTN B]])-SEARCH(" ",db[[#This Row],[QTY/ CTN B]],1)))</f>
        <v>PCS</v>
      </c>
      <c r="Y527" s="40" t="str">
        <f>IF(db[[#This Row],[QTY/ CTN TG]]="",IF(db[[#This Row],[STN TG]]="","",12),LEFT(db[[#This Row],[QTY/ CTN TG]],SEARCH(" ",db[[#This Row],[QTY/ CTN TG]],1)-1))</f>
        <v/>
      </c>
      <c r="Z5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27" s="40" t="str">
        <f>IF(db[[#This Row],[STN K]]="","",IF(db[[#This Row],[STN TG]]="LSN",12,""))</f>
        <v/>
      </c>
      <c r="AB527" s="40" t="str">
        <f>IF(db[[#This Row],[STN TG]]="LSN","PCS","")</f>
        <v/>
      </c>
      <c r="AC527" s="40">
        <f>db[[#This Row],[QTY B]]*IF(db[[#This Row],[QTY TG]]="",1,db[[#This Row],[QTY TG]])*IF(db[[#This Row],[QTY K]]="",1,db[[#This Row],[QTY K]])</f>
        <v>1200</v>
      </c>
      <c r="AD527" s="40" t="str">
        <f>IF(db[[#This Row],[STN K]]="",IF(db[[#This Row],[STN TG]]="",db[[#This Row],[STN B]],db[[#This Row],[STN TG]]),db[[#This Row],[STN K]])</f>
        <v>PCS</v>
      </c>
      <c r="AE527" s="40"/>
    </row>
    <row r="528" spans="1:31" ht="16.5" customHeight="1" x14ac:dyDescent="0.25">
      <c r="A528" s="40">
        <f t="shared" si="8"/>
        <v>527</v>
      </c>
      <c r="B528" s="5" t="str">
        <f>LOWER(SUBSTITUTE(SUBSTITUTE(SUBSTITUTE(SUBSTITUTE(SUBSTITUTE(SUBSTITUTE(SUBSTITUTE(SUBSTITUTE(db[[#This Row],[NB BM]]," ",),".",""),"-",""),"(",""),")",""),"/",""),"""",""),"+",""))</f>
        <v>bkspiral01619a5</v>
      </c>
      <c r="C528" s="5" t="str">
        <f>LOWER(SUBSTITUTE(SUBSTITUTE(SUBSTITUTE(SUBSTITUTE(SUBSTITUTE(SUBSTITUTE(SUBSTITUTE(SUBSTITUTE(SUBSTITUTE(db[[#This Row],[NB NOTA]]," ",),".",""),"-",""),"(",""),")",""),",",""),"/",""),"""",""),"+",""))</f>
        <v>bukuspiral0161980la5pvc</v>
      </c>
      <c r="D528" s="5" t="str">
        <f>LOWER(SUBSTITUTE(SUBSTITUTE(SUBSTITUTE(SUBSTITUTE(SUBSTITUTE(SUBSTITUTE(SUBSTITUTE(SUBSTITUTE(SUBSTITUTE(db[[#This Row],[NB PAJAK]]," ",""),"-",""),"(",""),")",""),".",""),",",""),"/",""),"""",""),"+",""))</f>
        <v>bukuspiral0161980la5pvc</v>
      </c>
      <c r="E52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bkspiral01619a5160pcsartomoro</v>
      </c>
      <c r="F52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bukuspiral0161980la5pvc160pcs</v>
      </c>
      <c r="G528" s="5" t="str">
        <f>db[[#This Row],[NB NOTA_C]]&amp;LOWER(SUBSTITUTE(SUBSTITUTE(SUBSTITUTE(SUBSTITUTE(SUBSTITUTE(SUBSTITUTE(SUBSTITUTE(SUBSTITUTE(SUBSTITUTE(db[[#This Row],[FAKTUR]]," ",),".",""),"-",""),"(",""),")",""),",",""),"/",""),"""",""),"+",""))</f>
        <v>bukuspiral0161980la5pvcartomoro</v>
      </c>
      <c r="H52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bukuspiral0161980la5pvc160pcsartomoro</v>
      </c>
      <c r="I528" s="2" t="s">
        <v>7017</v>
      </c>
      <c r="J528" s="2" t="s">
        <v>7008</v>
      </c>
      <c r="K528" s="14" t="s">
        <v>7008</v>
      </c>
      <c r="L528" s="2" t="s">
        <v>1335</v>
      </c>
      <c r="M528" s="33" t="e">
        <f>IF(db[[#This Row],[NB NOTA_C]]="","",COUNTIF([2]!B_MSK[concat],db[[#This Row],[NB NOTA_C]]))</f>
        <v>#REF!</v>
      </c>
      <c r="N528" s="9" t="s">
        <v>1843</v>
      </c>
      <c r="O528" s="5" t="s">
        <v>1415</v>
      </c>
      <c r="P528" s="2" t="s">
        <v>2416</v>
      </c>
      <c r="Q528" s="5"/>
      <c r="R528" s="5" t="str">
        <f>IF(db[[#This Row],[QTY/ CTN]]="","",SUBSTITUTE(SUBSTITUTE(SUBSTITUTE(db[[#This Row],[QTY/ CTN]]," ","_",2),"(",""),")","")&amp;"_")</f>
        <v>160 PCS_</v>
      </c>
      <c r="S528" s="5">
        <f>IF(db[[#This Row],[H_QTY/ CTN]]="","",SEARCH("_",db[[#This Row],[H_QTY/ CTN]]))</f>
        <v>8</v>
      </c>
      <c r="T528" s="5">
        <f>IF(db[[#This Row],[H_QTY/ CTN]]="","",LEN(db[[#This Row],[H_QTY/ CTN]]))</f>
        <v>8</v>
      </c>
      <c r="U528" s="40" t="str">
        <f>IF(db[[#This Row],[H_QTY/ CTN]]="","",LEFT(db[[#This Row],[H_QTY/ CTN]],db[[#This Row],[H_1]]-1))</f>
        <v>160 PCS</v>
      </c>
      <c r="V528" s="40" t="str">
        <f>IF(NOT(db[[#This Row],[H_1]]=db[[#This Row],[H_2]]),MID(db[[#This Row],[H_QTY/ CTN]],db[[#This Row],[H_1]]+1,db[[#This Row],[H_2]]-db[[#This Row],[H_1]]-1),"")</f>
        <v/>
      </c>
      <c r="W528" s="40" t="str">
        <f>IF(db[[#This Row],[QTY/ CTN B]]="","",LEFT(db[[#This Row],[QTY/ CTN B]],SEARCH(" ",db[[#This Row],[QTY/ CTN B]],1)-1))</f>
        <v>160</v>
      </c>
      <c r="X528" s="40" t="str">
        <f>IF(db[[#This Row],[QTY/ CTN B]]="","",RIGHT(db[[#This Row],[QTY/ CTN B]],LEN(db[[#This Row],[QTY/ CTN B]])-SEARCH(" ",db[[#This Row],[QTY/ CTN B]],1)))</f>
        <v>PCS</v>
      </c>
      <c r="Y528" s="40" t="str">
        <f>IF(db[[#This Row],[QTY/ CTN TG]]="",IF(db[[#This Row],[STN TG]]="","",12),LEFT(db[[#This Row],[QTY/ CTN TG]],SEARCH(" ",db[[#This Row],[QTY/ CTN TG]],1)-1))</f>
        <v/>
      </c>
      <c r="Z5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28" s="40" t="str">
        <f>IF(db[[#This Row],[STN K]]="","",IF(db[[#This Row],[STN TG]]="LSN",12,""))</f>
        <v/>
      </c>
      <c r="AB528" s="40" t="str">
        <f>IF(db[[#This Row],[STN TG]]="LSN","PCS","")</f>
        <v/>
      </c>
      <c r="AC528" s="40">
        <f>db[[#This Row],[QTY B]]*IF(db[[#This Row],[QTY TG]]="",1,db[[#This Row],[QTY TG]])*IF(db[[#This Row],[QTY K]]="",1,db[[#This Row],[QTY K]])</f>
        <v>160</v>
      </c>
      <c r="AD528" s="40" t="str">
        <f>IF(db[[#This Row],[STN K]]="",IF(db[[#This Row],[STN TG]]="",db[[#This Row],[STN B]],db[[#This Row],[STN TG]]),db[[#This Row],[STN K]])</f>
        <v>PCS</v>
      </c>
      <c r="AE528" s="40"/>
    </row>
    <row r="529" spans="1:31" ht="16.5" customHeight="1" x14ac:dyDescent="0.25">
      <c r="A529" s="40">
        <f t="shared" si="8"/>
        <v>528</v>
      </c>
      <c r="B529" s="5" t="str">
        <f>LOWER(SUBSTITUTE(SUBSTITUTE(SUBSTITUTE(SUBSTITUTE(SUBSTITUTE(SUBSTITUTE(SUBSTITUTE(SUBSTITUTE(db[[#This Row],[NB BM]]," ",),".",""),"-",""),"(",""),")",""),"/",""),"""",""),"+",""))</f>
        <v>bkspiral0162080la5</v>
      </c>
      <c r="C529" s="5" t="str">
        <f>LOWER(SUBSTITUTE(SUBSTITUTE(SUBSTITUTE(SUBSTITUTE(SUBSTITUTE(SUBSTITUTE(SUBSTITUTE(SUBSTITUTE(SUBSTITUTE(db[[#This Row],[NB NOTA]]," ",),".",""),"-",""),"(",""),")",""),",",""),"/",""),"""",""),"+",""))</f>
        <v>bukuspiral0162080la5</v>
      </c>
      <c r="D529" s="5" t="str">
        <f>LOWER(SUBSTITUTE(SUBSTITUTE(SUBSTITUTE(SUBSTITUTE(SUBSTITUTE(SUBSTITUTE(SUBSTITUTE(SUBSTITUTE(SUBSTITUTE(db[[#This Row],[NB PAJAK]]," ",""),"-",""),"(",""),")",""),".",""),",",""),"/",""),"""",""),"+",""))</f>
        <v>bukuspiral0162080la5</v>
      </c>
      <c r="E52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bkspiral0162080la5160pcsartomoro</v>
      </c>
      <c r="F52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bukuspiral0162080la5160pcs</v>
      </c>
      <c r="G529" s="5" t="str">
        <f>db[[#This Row],[NB NOTA_C]]&amp;LOWER(SUBSTITUTE(SUBSTITUTE(SUBSTITUTE(SUBSTITUTE(SUBSTITUTE(SUBSTITUTE(SUBSTITUTE(SUBSTITUTE(SUBSTITUTE(db[[#This Row],[FAKTUR]]," ",),".",""),"-",""),"(",""),")",""),",",""),"/",""),"""",""),"+",""))</f>
        <v>bukuspiral0162080la5artomoro</v>
      </c>
      <c r="H52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bukuspiral0162080la5160pcsartomoro</v>
      </c>
      <c r="I529" s="2" t="s">
        <v>7753</v>
      </c>
      <c r="J529" s="2" t="s">
        <v>7015</v>
      </c>
      <c r="K529" s="14" t="s">
        <v>7015</v>
      </c>
      <c r="L529" s="2" t="s">
        <v>1335</v>
      </c>
      <c r="M529" s="33" t="e">
        <f>IF(db[[#This Row],[NB NOTA_C]]="","",COUNTIF([2]!B_MSK[concat],db[[#This Row],[NB NOTA_C]]))</f>
        <v>#REF!</v>
      </c>
      <c r="N529" s="9" t="s">
        <v>1843</v>
      </c>
      <c r="O529" s="5" t="s">
        <v>1415</v>
      </c>
      <c r="P529" s="2" t="s">
        <v>2416</v>
      </c>
      <c r="Q529" s="5"/>
      <c r="R529" s="5" t="str">
        <f>IF(db[[#This Row],[QTY/ CTN]]="","",SUBSTITUTE(SUBSTITUTE(SUBSTITUTE(db[[#This Row],[QTY/ CTN]]," ","_",2),"(",""),")","")&amp;"_")</f>
        <v>160 PCS_</v>
      </c>
      <c r="S529" s="5">
        <f>IF(db[[#This Row],[H_QTY/ CTN]]="","",SEARCH("_",db[[#This Row],[H_QTY/ CTN]]))</f>
        <v>8</v>
      </c>
      <c r="T529" s="5">
        <f>IF(db[[#This Row],[H_QTY/ CTN]]="","",LEN(db[[#This Row],[H_QTY/ CTN]]))</f>
        <v>8</v>
      </c>
      <c r="U529" s="40" t="str">
        <f>IF(db[[#This Row],[H_QTY/ CTN]]="","",LEFT(db[[#This Row],[H_QTY/ CTN]],db[[#This Row],[H_1]]-1))</f>
        <v>160 PCS</v>
      </c>
      <c r="V529" s="40" t="str">
        <f>IF(NOT(db[[#This Row],[H_1]]=db[[#This Row],[H_2]]),MID(db[[#This Row],[H_QTY/ CTN]],db[[#This Row],[H_1]]+1,db[[#This Row],[H_2]]-db[[#This Row],[H_1]]-1),"")</f>
        <v/>
      </c>
      <c r="W529" s="40" t="str">
        <f>IF(db[[#This Row],[QTY/ CTN B]]="","",LEFT(db[[#This Row],[QTY/ CTN B]],SEARCH(" ",db[[#This Row],[QTY/ CTN B]],1)-1))</f>
        <v>160</v>
      </c>
      <c r="X529" s="40" t="str">
        <f>IF(db[[#This Row],[QTY/ CTN B]]="","",RIGHT(db[[#This Row],[QTY/ CTN B]],LEN(db[[#This Row],[QTY/ CTN B]])-SEARCH(" ",db[[#This Row],[QTY/ CTN B]],1)))</f>
        <v>PCS</v>
      </c>
      <c r="Y529" s="40" t="str">
        <f>IF(db[[#This Row],[QTY/ CTN TG]]="",IF(db[[#This Row],[STN TG]]="","",12),LEFT(db[[#This Row],[QTY/ CTN TG]],SEARCH(" ",db[[#This Row],[QTY/ CTN TG]],1)-1))</f>
        <v/>
      </c>
      <c r="Z5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29" s="40" t="str">
        <f>IF(db[[#This Row],[STN K]]="","",IF(db[[#This Row],[STN TG]]="LSN",12,""))</f>
        <v/>
      </c>
      <c r="AB529" s="40" t="str">
        <f>IF(db[[#This Row],[STN TG]]="LSN","PCS","")</f>
        <v/>
      </c>
      <c r="AC529" s="40">
        <f>db[[#This Row],[QTY B]]*IF(db[[#This Row],[QTY TG]]="",1,db[[#This Row],[QTY TG]])*IF(db[[#This Row],[QTY K]]="",1,db[[#This Row],[QTY K]])</f>
        <v>160</v>
      </c>
      <c r="AD529" s="40" t="str">
        <f>IF(db[[#This Row],[STN K]]="",IF(db[[#This Row],[STN TG]]="",db[[#This Row],[STN B]],db[[#This Row],[STN TG]]),db[[#This Row],[STN K]])</f>
        <v>PCS</v>
      </c>
      <c r="AE529" s="40"/>
    </row>
    <row r="530" spans="1:31" ht="16.5" customHeight="1" x14ac:dyDescent="0.25">
      <c r="A530" s="40">
        <f t="shared" si="8"/>
        <v>529</v>
      </c>
      <c r="B530" s="5" t="str">
        <f>LOWER(SUBSTITUTE(SUBSTITUTE(SUBSTITUTE(SUBSTITUTE(SUBSTITUTE(SUBSTITUTE(SUBSTITUTE(SUBSTITUTE(db[[#This Row],[NB BM]]," ",),".",""),"-",""),"(",""),")",""),"/",""),"""",""),"+",""))</f>
        <v>bkspiral01621a5</v>
      </c>
      <c r="C530" s="5" t="str">
        <f>LOWER(SUBSTITUTE(SUBSTITUTE(SUBSTITUTE(SUBSTITUTE(SUBSTITUTE(SUBSTITUTE(SUBSTITUTE(SUBSTITUTE(SUBSTITUTE(db[[#This Row],[NB NOTA]]," ",),".",""),"-",""),"(",""),")",""),",",""),"/",""),"""",""),"+",""))</f>
        <v>bukuspiral0162180la5pvc</v>
      </c>
      <c r="D530" s="5" t="str">
        <f>LOWER(SUBSTITUTE(SUBSTITUTE(SUBSTITUTE(SUBSTITUTE(SUBSTITUTE(SUBSTITUTE(SUBSTITUTE(SUBSTITUTE(SUBSTITUTE(db[[#This Row],[NB PAJAK]]," ",""),"-",""),"(",""),")",""),".",""),",",""),"/",""),"""",""),"+",""))</f>
        <v>bukuspiral0162180la5pvc</v>
      </c>
      <c r="E53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bkspiral01621a5160pcsartomoro</v>
      </c>
      <c r="F53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bukuspiral0162180la5pvc160pcs</v>
      </c>
      <c r="G530" s="5" t="str">
        <f>db[[#This Row],[NB NOTA_C]]&amp;LOWER(SUBSTITUTE(SUBSTITUTE(SUBSTITUTE(SUBSTITUTE(SUBSTITUTE(SUBSTITUTE(SUBSTITUTE(SUBSTITUTE(SUBSTITUTE(db[[#This Row],[FAKTUR]]," ",),".",""),"-",""),"(",""),")",""),",",""),"/",""),"""",""),"+",""))</f>
        <v>bukuspiral0162180la5pvcartomoro</v>
      </c>
      <c r="H53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bukuspiral0162180la5pvc160pcsartomoro</v>
      </c>
      <c r="I530" s="2" t="s">
        <v>7018</v>
      </c>
      <c r="J530" s="2" t="s">
        <v>7009</v>
      </c>
      <c r="K530" s="14" t="s">
        <v>7009</v>
      </c>
      <c r="L530" s="2" t="s">
        <v>1335</v>
      </c>
      <c r="M530" s="33" t="e">
        <f>IF(db[[#This Row],[NB NOTA_C]]="","",COUNTIF([2]!B_MSK[concat],db[[#This Row],[NB NOTA_C]]))</f>
        <v>#REF!</v>
      </c>
      <c r="N530" s="9" t="s">
        <v>1843</v>
      </c>
      <c r="O530" s="5" t="s">
        <v>1415</v>
      </c>
      <c r="P530" s="2" t="s">
        <v>2416</v>
      </c>
      <c r="Q530" s="5"/>
      <c r="R530" s="5" t="str">
        <f>IF(db[[#This Row],[QTY/ CTN]]="","",SUBSTITUTE(SUBSTITUTE(SUBSTITUTE(db[[#This Row],[QTY/ CTN]]," ","_",2),"(",""),")","")&amp;"_")</f>
        <v>160 PCS_</v>
      </c>
      <c r="S530" s="5">
        <f>IF(db[[#This Row],[H_QTY/ CTN]]="","",SEARCH("_",db[[#This Row],[H_QTY/ CTN]]))</f>
        <v>8</v>
      </c>
      <c r="T530" s="5">
        <f>IF(db[[#This Row],[H_QTY/ CTN]]="","",LEN(db[[#This Row],[H_QTY/ CTN]]))</f>
        <v>8</v>
      </c>
      <c r="U530" s="40" t="str">
        <f>IF(db[[#This Row],[H_QTY/ CTN]]="","",LEFT(db[[#This Row],[H_QTY/ CTN]],db[[#This Row],[H_1]]-1))</f>
        <v>160 PCS</v>
      </c>
      <c r="V530" s="40" t="str">
        <f>IF(NOT(db[[#This Row],[H_1]]=db[[#This Row],[H_2]]),MID(db[[#This Row],[H_QTY/ CTN]],db[[#This Row],[H_1]]+1,db[[#This Row],[H_2]]-db[[#This Row],[H_1]]-1),"")</f>
        <v/>
      </c>
      <c r="W530" s="40" t="str">
        <f>IF(db[[#This Row],[QTY/ CTN B]]="","",LEFT(db[[#This Row],[QTY/ CTN B]],SEARCH(" ",db[[#This Row],[QTY/ CTN B]],1)-1))</f>
        <v>160</v>
      </c>
      <c r="X530" s="40" t="str">
        <f>IF(db[[#This Row],[QTY/ CTN B]]="","",RIGHT(db[[#This Row],[QTY/ CTN B]],LEN(db[[#This Row],[QTY/ CTN B]])-SEARCH(" ",db[[#This Row],[QTY/ CTN B]],1)))</f>
        <v>PCS</v>
      </c>
      <c r="Y530" s="40" t="str">
        <f>IF(db[[#This Row],[QTY/ CTN TG]]="",IF(db[[#This Row],[STN TG]]="","",12),LEFT(db[[#This Row],[QTY/ CTN TG]],SEARCH(" ",db[[#This Row],[QTY/ CTN TG]],1)-1))</f>
        <v/>
      </c>
      <c r="Z5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30" s="40" t="str">
        <f>IF(db[[#This Row],[STN K]]="","",IF(db[[#This Row],[STN TG]]="LSN",12,""))</f>
        <v/>
      </c>
      <c r="AB530" s="40" t="str">
        <f>IF(db[[#This Row],[STN TG]]="LSN","PCS","")</f>
        <v/>
      </c>
      <c r="AC530" s="40">
        <f>db[[#This Row],[QTY B]]*IF(db[[#This Row],[QTY TG]]="",1,db[[#This Row],[QTY TG]])*IF(db[[#This Row],[QTY K]]="",1,db[[#This Row],[QTY K]])</f>
        <v>160</v>
      </c>
      <c r="AD530" s="40" t="str">
        <f>IF(db[[#This Row],[STN K]]="",IF(db[[#This Row],[STN TG]]="",db[[#This Row],[STN B]],db[[#This Row],[STN TG]]),db[[#This Row],[STN K]])</f>
        <v>PCS</v>
      </c>
      <c r="AE530" s="40"/>
    </row>
    <row r="531" spans="1:31" ht="16.5" customHeight="1" x14ac:dyDescent="0.25">
      <c r="A531" s="40">
        <f t="shared" si="8"/>
        <v>530</v>
      </c>
      <c r="B531" s="2" t="str">
        <f>LOWER(SUBSTITUTE(SUBSTITUTE(SUBSTITUTE(SUBSTITUTE(SUBSTITUTE(SUBSTITUTE(SUBSTITUTE(SUBSTITUTE(db[[#This Row],[NB BM]]," ",),".",""),"-",""),"(",""),")",""),"/",""),"""",""),"+",""))</f>
        <v>bukutamujkgb2833r5batik</v>
      </c>
      <c r="C531" s="2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D531" s="2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E53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bukutamujkgb2833r5batik60pcsartomoro</v>
      </c>
      <c r="F53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bukutamugb2833r5batikjk60pcs</v>
      </c>
      <c r="G531" s="2" t="str">
        <f>db[[#This Row],[NB NOTA_C]]&amp;LOWER(SUBSTITUTE(SUBSTITUTE(SUBSTITUTE(SUBSTITUTE(SUBSTITUTE(SUBSTITUTE(SUBSTITUTE(SUBSTITUTE(SUBSTITUTE(db[[#This Row],[FAKTUR]]," ",),".",""),"-",""),"(",""),")",""),",",""),"/",""),"""",""),"+",""))</f>
        <v>bukutamugb2833r5batikjkartomoro</v>
      </c>
      <c r="H53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bukutamugb2833r5batikjk60pcsartomoro</v>
      </c>
      <c r="I531" s="2" t="s">
        <v>4529</v>
      </c>
      <c r="J531" s="2" t="s">
        <v>4447</v>
      </c>
      <c r="K531" s="1" t="s">
        <v>4448</v>
      </c>
      <c r="L531" s="2" t="s">
        <v>1335</v>
      </c>
      <c r="M531" s="34" t="e">
        <f>IF(db[[#This Row],[NB NOTA_C]]="","",COUNTIF([2]!B_MSK[concat],db[[#This Row],[NB NOTA_C]]))</f>
        <v>#REF!</v>
      </c>
      <c r="N531" s="14" t="s">
        <v>1346</v>
      </c>
      <c r="O531" s="2" t="s">
        <v>1380</v>
      </c>
      <c r="P531" s="2" t="s">
        <v>2416</v>
      </c>
      <c r="Q531" s="2" t="s">
        <v>4449</v>
      </c>
      <c r="R531" s="2" t="str">
        <f>IF(db[[#This Row],[QTY/ CTN]]="","",SUBSTITUTE(SUBSTITUTE(SUBSTITUTE(db[[#This Row],[QTY/ CTN]]," ","_",2),"(",""),")","")&amp;"_")</f>
        <v>60 PCS_</v>
      </c>
      <c r="S531" s="2">
        <f>IF(db[[#This Row],[H_QTY/ CTN]]="","",SEARCH("_",db[[#This Row],[H_QTY/ CTN]]))</f>
        <v>7</v>
      </c>
      <c r="T531" s="2">
        <f>IF(db[[#This Row],[H_QTY/ CTN]]="","",LEN(db[[#This Row],[H_QTY/ CTN]]))</f>
        <v>7</v>
      </c>
      <c r="U531" s="41" t="str">
        <f>IF(db[[#This Row],[H_QTY/ CTN]]="","",LEFT(db[[#This Row],[H_QTY/ CTN]],db[[#This Row],[H_1]]-1))</f>
        <v>60 PCS</v>
      </c>
      <c r="V531" s="40" t="str">
        <f>IF(NOT(db[[#This Row],[H_1]]=db[[#This Row],[H_2]]),MID(db[[#This Row],[H_QTY/ CTN]],db[[#This Row],[H_1]]+1,db[[#This Row],[H_2]]-db[[#This Row],[H_1]]-1),"")</f>
        <v/>
      </c>
      <c r="W531" s="40" t="str">
        <f>IF(db[[#This Row],[QTY/ CTN B]]="","",LEFT(db[[#This Row],[QTY/ CTN B]],SEARCH(" ",db[[#This Row],[QTY/ CTN B]],1)-1))</f>
        <v>60</v>
      </c>
      <c r="X531" s="40" t="str">
        <f>IF(db[[#This Row],[QTY/ CTN B]]="","",RIGHT(db[[#This Row],[QTY/ CTN B]],LEN(db[[#This Row],[QTY/ CTN B]])-SEARCH(" ",db[[#This Row],[QTY/ CTN B]],1)))</f>
        <v>PCS</v>
      </c>
      <c r="Y531" s="40" t="str">
        <f>IF(db[[#This Row],[QTY/ CTN TG]]="",IF(db[[#This Row],[STN TG]]="","",12),LEFT(db[[#This Row],[QTY/ CTN TG]],SEARCH(" ",db[[#This Row],[QTY/ CTN TG]],1)-1))</f>
        <v/>
      </c>
      <c r="Z5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31" s="40" t="str">
        <f>IF(db[[#This Row],[STN K]]="","",IF(db[[#This Row],[STN TG]]="LSN",12,""))</f>
        <v/>
      </c>
      <c r="AB531" s="40" t="str">
        <f>IF(db[[#This Row],[STN TG]]="LSN","PCS","")</f>
        <v/>
      </c>
      <c r="AC531" s="40">
        <f>db[[#This Row],[QTY B]]*IF(db[[#This Row],[QTY TG]]="",1,db[[#This Row],[QTY TG]])*IF(db[[#This Row],[QTY K]]="",1,db[[#This Row],[QTY K]])</f>
        <v>60</v>
      </c>
      <c r="AD531" s="40" t="str">
        <f>IF(db[[#This Row],[STN K]]="",IF(db[[#This Row],[STN TG]]="",db[[#This Row],[STN B]],db[[#This Row],[STN TG]]),db[[#This Row],[STN K]])</f>
        <v>PCS</v>
      </c>
      <c r="AE531" s="40"/>
    </row>
    <row r="532" spans="1:31" ht="16.5" customHeight="1" x14ac:dyDescent="0.25">
      <c r="A532" s="40">
        <f t="shared" si="8"/>
        <v>531</v>
      </c>
      <c r="B532" s="5" t="str">
        <f>LOWER(SUBSTITUTE(SUBSTITUTE(SUBSTITUTE(SUBSTITUTE(SUBSTITUTE(SUBSTITUTE(SUBSTITUTE(SUBSTITUTE(db[[#This Row],[NB BM]]," ",),".",""),"-",""),"(",""),")",""),"/",""),"""",""),"+",""))</f>
        <v>bukumewarnaijumbosj</v>
      </c>
      <c r="C532" s="5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D532" s="5" t="str">
        <f>LOWER(SUBSTITUTE(SUBSTITUTE(SUBSTITUTE(SUBSTITUTE(SUBSTITUTE(SUBSTITUTE(SUBSTITUTE(SUBSTITUTE(SUBSTITUTE(db[[#This Row],[NB PAJAK]]," ",""),"-",""),"(",""),")",""),".",""),",",""),"/",""),"""",""),"+",""))</f>
        <v/>
      </c>
      <c r="E5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bukumewarnaijumbosj600pcsuntana</v>
      </c>
      <c r="F5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bukuwarnajumbo600pcs</v>
      </c>
      <c r="G532" s="5" t="str">
        <f>db[[#This Row],[NB NOTA_C]]&amp;LOWER(SUBSTITUTE(SUBSTITUTE(SUBSTITUTE(SUBSTITUTE(SUBSTITUTE(SUBSTITUTE(SUBSTITUTE(SUBSTITUTE(SUBSTITUTE(db[[#This Row],[FAKTUR]]," ",),".",""),"-",""),"(",""),")",""),",",""),"/",""),"""",""),"+",""))</f>
        <v>bukuwarnajumbountana</v>
      </c>
      <c r="H5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bukuwarnajumbo600pcsuntana</v>
      </c>
      <c r="I532" s="2" t="s">
        <v>2406</v>
      </c>
      <c r="J532" s="2" t="s">
        <v>2405</v>
      </c>
      <c r="K532" s="1"/>
      <c r="L532" s="2" t="s">
        <v>1336</v>
      </c>
      <c r="M532" s="34" t="e">
        <f>IF(db[[#This Row],[NB NOTA_C]]="","",COUNTIF([2]!B_MSK[concat],db[[#This Row],[NB NOTA_C]]))</f>
        <v>#REF!</v>
      </c>
      <c r="N532" s="9" t="s">
        <v>2410</v>
      </c>
      <c r="O532" s="5" t="s">
        <v>1496</v>
      </c>
      <c r="P532" s="2" t="s">
        <v>2416</v>
      </c>
      <c r="R532" s="2" t="str">
        <f>IF(db[[#This Row],[QTY/ CTN]]="","",SUBSTITUTE(SUBSTITUTE(SUBSTITUTE(db[[#This Row],[QTY/ CTN]]," ","_",2),"(",""),")","")&amp;"_")</f>
        <v>600 PCS_</v>
      </c>
      <c r="S532" s="2">
        <f>IF(db[[#This Row],[H_QTY/ CTN]]="","",SEARCH("_",db[[#This Row],[H_QTY/ CTN]]))</f>
        <v>8</v>
      </c>
      <c r="T532" s="2">
        <f>IF(db[[#This Row],[H_QTY/ CTN]]="","",LEN(db[[#This Row],[H_QTY/ CTN]]))</f>
        <v>8</v>
      </c>
      <c r="U532" s="41" t="str">
        <f>IF(db[[#This Row],[H_QTY/ CTN]]="","",LEFT(db[[#This Row],[H_QTY/ CTN]],db[[#This Row],[H_1]]-1))</f>
        <v>600 PCS</v>
      </c>
      <c r="V532" s="40" t="str">
        <f>IF(NOT(db[[#This Row],[H_1]]=db[[#This Row],[H_2]]),MID(db[[#This Row],[H_QTY/ CTN]],db[[#This Row],[H_1]]+1,db[[#This Row],[H_2]]-db[[#This Row],[H_1]]-1),"")</f>
        <v/>
      </c>
      <c r="W532" s="40" t="str">
        <f>IF(db[[#This Row],[QTY/ CTN B]]="","",LEFT(db[[#This Row],[QTY/ CTN B]],SEARCH(" ",db[[#This Row],[QTY/ CTN B]],1)-1))</f>
        <v>600</v>
      </c>
      <c r="X532" s="40" t="str">
        <f>IF(db[[#This Row],[QTY/ CTN B]]="","",RIGHT(db[[#This Row],[QTY/ CTN B]],LEN(db[[#This Row],[QTY/ CTN B]])-SEARCH(" ",db[[#This Row],[QTY/ CTN B]],1)))</f>
        <v>PCS</v>
      </c>
      <c r="Y532" s="40" t="str">
        <f>IF(db[[#This Row],[QTY/ CTN TG]]="",IF(db[[#This Row],[STN TG]]="","",12),LEFT(db[[#This Row],[QTY/ CTN TG]],SEARCH(" ",db[[#This Row],[QTY/ CTN TG]],1)-1))</f>
        <v/>
      </c>
      <c r="Z5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32" s="40" t="str">
        <f>IF(db[[#This Row],[STN K]]="","",IF(db[[#This Row],[STN TG]]="LSN",12,""))</f>
        <v/>
      </c>
      <c r="AB532" s="40" t="str">
        <f>IF(db[[#This Row],[STN TG]]="LSN","PCS","")</f>
        <v/>
      </c>
      <c r="AC532" s="40">
        <f>db[[#This Row],[QTY B]]*IF(db[[#This Row],[QTY TG]]="",1,db[[#This Row],[QTY TG]])*IF(db[[#This Row],[QTY K]]="",1,db[[#This Row],[QTY K]])</f>
        <v>600</v>
      </c>
      <c r="AD532" s="40" t="str">
        <f>IF(db[[#This Row],[STN K]]="",IF(db[[#This Row],[STN TG]]="",db[[#This Row],[STN B]],db[[#This Row],[STN TG]]),db[[#This Row],[STN K]])</f>
        <v>PCS</v>
      </c>
      <c r="AE532" s="40"/>
    </row>
    <row r="533" spans="1:31" ht="16.5" customHeight="1" x14ac:dyDescent="0.25">
      <c r="A533" s="40">
        <f t="shared" si="8"/>
        <v>532</v>
      </c>
      <c r="B533" s="5" t="str">
        <f>LOWER(SUBSTITUTE(SUBSTITUTE(SUBSTITUTE(SUBSTITUTE(SUBSTITUTE(SUBSTITUTE(SUBSTITUTE(SUBSTITUTE(db[[#This Row],[NB BM]]," ",),".",""),"-",""),"(",""),")",""),"/",""),"""",""),"+",""))</f>
        <v>clipbulldogjk6145</v>
      </c>
      <c r="C533" s="5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D533" s="5" t="str">
        <f>LOWER(SUBSTITUTE(SUBSTITUTE(SUBSTITUTE(SUBSTITUTE(SUBSTITUTE(SUBSTITUTE(SUBSTITUTE(SUBSTITUTE(SUBSTITUTE(db[[#This Row],[NB PAJAK]]," ",""),"-",""),"(",""),")",""),".",""),",",""),"/",""),"""",""),"+",""))</f>
        <v>bulldogclipjoyko6145</v>
      </c>
      <c r="E5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clipbulldogjk614520lsnartomoro</v>
      </c>
      <c r="F5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bulldogclip6145jk20lsn</v>
      </c>
      <c r="G533" s="5" t="str">
        <f>db[[#This Row],[NB NOTA_C]]&amp;LOWER(SUBSTITUTE(SUBSTITUTE(SUBSTITUTE(SUBSTITUTE(SUBSTITUTE(SUBSTITUTE(SUBSTITUTE(SUBSTITUTE(SUBSTITUTE(db[[#This Row],[FAKTUR]]," ",),".",""),"-",""),"(",""),")",""),",",""),"/",""),"""",""),"+",""))</f>
        <v>bulldogclip6145jkartomoro</v>
      </c>
      <c r="H5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bulldogclip6145jk20lsnartomoro</v>
      </c>
      <c r="I533" s="2" t="s">
        <v>4528</v>
      </c>
      <c r="J533" s="2" t="s">
        <v>4519</v>
      </c>
      <c r="K533" s="14" t="s">
        <v>6968</v>
      </c>
      <c r="L533" s="2" t="s">
        <v>1335</v>
      </c>
      <c r="M533" s="33" t="e">
        <f>IF(db[[#This Row],[NB NOTA_C]]="","",COUNTIF([2]!B_MSK[concat],db[[#This Row],[NB NOTA_C]]))</f>
        <v>#REF!</v>
      </c>
      <c r="N533" s="9" t="s">
        <v>1346</v>
      </c>
      <c r="O533" s="5" t="s">
        <v>1428</v>
      </c>
      <c r="P533" s="2" t="s">
        <v>2418</v>
      </c>
      <c r="Q533" s="5" t="s">
        <v>4890</v>
      </c>
      <c r="R533" s="5" t="str">
        <f>IF(db[[#This Row],[QTY/ CTN]]="","",SUBSTITUTE(SUBSTITUTE(SUBSTITUTE(db[[#This Row],[QTY/ CTN]]," ","_",2),"(",""),")","")&amp;"_")</f>
        <v>20 LSN_</v>
      </c>
      <c r="S533" s="5">
        <f>IF(db[[#This Row],[H_QTY/ CTN]]="","",SEARCH("_",db[[#This Row],[H_QTY/ CTN]]))</f>
        <v>7</v>
      </c>
      <c r="T533" s="5">
        <f>IF(db[[#This Row],[H_QTY/ CTN]]="","",LEN(db[[#This Row],[H_QTY/ CTN]]))</f>
        <v>7</v>
      </c>
      <c r="U533" s="40" t="str">
        <f>IF(db[[#This Row],[H_QTY/ CTN]]="","",LEFT(db[[#This Row],[H_QTY/ CTN]],db[[#This Row],[H_1]]-1))</f>
        <v>20 LSN</v>
      </c>
      <c r="V533" s="40" t="str">
        <f>IF(NOT(db[[#This Row],[H_1]]=db[[#This Row],[H_2]]),MID(db[[#This Row],[H_QTY/ CTN]],db[[#This Row],[H_1]]+1,db[[#This Row],[H_2]]-db[[#This Row],[H_1]]-1),"")</f>
        <v/>
      </c>
      <c r="W533" s="40" t="str">
        <f>IF(db[[#This Row],[QTY/ CTN B]]="","",LEFT(db[[#This Row],[QTY/ CTN B]],SEARCH(" ",db[[#This Row],[QTY/ CTN B]],1)-1))</f>
        <v>20</v>
      </c>
      <c r="X533" s="40" t="str">
        <f>IF(db[[#This Row],[QTY/ CTN B]]="","",RIGHT(db[[#This Row],[QTY/ CTN B]],LEN(db[[#This Row],[QTY/ CTN B]])-SEARCH(" ",db[[#This Row],[QTY/ CTN B]],1)))</f>
        <v>LSN</v>
      </c>
      <c r="Y533" s="40">
        <f>IF(db[[#This Row],[QTY/ CTN TG]]="",IF(db[[#This Row],[STN TG]]="","",12),LEFT(db[[#This Row],[QTY/ CTN TG]],SEARCH(" ",db[[#This Row],[QTY/ CTN TG]],1)-1))</f>
        <v>12</v>
      </c>
      <c r="Z5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33" s="40" t="str">
        <f>IF(db[[#This Row],[STN K]]="","",IF(db[[#This Row],[STN TG]]="LSN",12,""))</f>
        <v/>
      </c>
      <c r="AB533" s="40" t="str">
        <f>IF(db[[#This Row],[STN TG]]="LSN","PCS","")</f>
        <v/>
      </c>
      <c r="AC533" s="40">
        <f>db[[#This Row],[QTY B]]*IF(db[[#This Row],[QTY TG]]="",1,db[[#This Row],[QTY TG]])*IF(db[[#This Row],[QTY K]]="",1,db[[#This Row],[QTY K]])</f>
        <v>240</v>
      </c>
      <c r="AD533" s="40" t="str">
        <f>IF(db[[#This Row],[STN K]]="",IF(db[[#This Row],[STN TG]]="",db[[#This Row],[STN B]],db[[#This Row],[STN TG]]),db[[#This Row],[STN K]])</f>
        <v>PCS</v>
      </c>
      <c r="AE533" s="40"/>
    </row>
    <row r="534" spans="1:31" ht="16.5" customHeight="1" x14ac:dyDescent="0.25">
      <c r="A534" s="40">
        <f t="shared" si="8"/>
        <v>533</v>
      </c>
      <c r="B534" s="82" t="str">
        <f>LOWER(SUBSTITUTE(SUBSTITUTE(SUBSTITUTE(SUBSTITUTE(SUBSTITUTE(SUBSTITUTE(SUBSTITUTE(SUBSTITUTE(db[[#This Row],[NB BM]]," ",),".",""),"-",""),"(",""),")",""),"/",""),"""",""),"+",""))</f>
        <v>businessfilesikaac106biru</v>
      </c>
      <c r="C534" s="82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D534" s="82" t="str">
        <f>LOWER(SUBSTITUTE(SUBSTITUTE(SUBSTITUTE(SUBSTITUTE(SUBSTITUTE(SUBSTITUTE(SUBSTITUTE(SUBSTITUTE(SUBSTITUTE(db[[#This Row],[NB PAJAK]]," ",""),"-",""),"(",""),")",""),".",""),",",""),"/",""),"""",""),"+",""))</f>
        <v/>
      </c>
      <c r="E53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businessfilesikaac106biru50lsnuntana</v>
      </c>
      <c r="F53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businessfilesikaac106biru50lsndus50lsn</v>
      </c>
      <c r="G534" s="82" t="str">
        <f>db[[#This Row],[NB NOTA_C]]&amp;LOWER(SUBSTITUTE(SUBSTITUTE(SUBSTITUTE(SUBSTITUTE(SUBSTITUTE(SUBSTITUTE(SUBSTITUTE(SUBSTITUTE(SUBSTITUTE(db[[#This Row],[FAKTUR]]," ",),".",""),"-",""),"(",""),")",""),",",""),"/",""),"""",""),"+",""))</f>
        <v>businessfilesikaac106biru50lsndusuntana</v>
      </c>
      <c r="H53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businessfilesikaac106biru50lsndus50lsnuntana</v>
      </c>
      <c r="I534" s="7" t="s">
        <v>3474</v>
      </c>
      <c r="J534" s="7" t="s">
        <v>3473</v>
      </c>
      <c r="K534" s="15"/>
      <c r="L534" s="2" t="s">
        <v>1336</v>
      </c>
      <c r="M534" s="83" t="e">
        <f>IF(db[[#This Row],[NB NOTA_C]]="","",COUNTIF([2]!B_MSK[concat],db[[#This Row],[NB NOTA_C]]))</f>
        <v>#REF!</v>
      </c>
      <c r="N534" s="84" t="s">
        <v>1351</v>
      </c>
      <c r="O534" s="82" t="s">
        <v>1448</v>
      </c>
      <c r="P534" s="7" t="s">
        <v>2439</v>
      </c>
      <c r="Q534" s="82"/>
      <c r="R534" s="82" t="str">
        <f>IF(db[[#This Row],[QTY/ CTN]]="","",SUBSTITUTE(SUBSTITUTE(SUBSTITUTE(db[[#This Row],[QTY/ CTN]]," ","_",2),"(",""),")","")&amp;"_")</f>
        <v>50 LSN_</v>
      </c>
      <c r="S534" s="82">
        <f>IF(db[[#This Row],[H_QTY/ CTN]]="","",SEARCH("_",db[[#This Row],[H_QTY/ CTN]]))</f>
        <v>7</v>
      </c>
      <c r="T534" s="82">
        <f>IF(db[[#This Row],[H_QTY/ CTN]]="","",LEN(db[[#This Row],[H_QTY/ CTN]]))</f>
        <v>7</v>
      </c>
      <c r="U534" s="85" t="str">
        <f>IF(db[[#This Row],[H_QTY/ CTN]]="","",LEFT(db[[#This Row],[H_QTY/ CTN]],db[[#This Row],[H_1]]-1))</f>
        <v>50 LSN</v>
      </c>
      <c r="V534" s="85" t="str">
        <f>IF(NOT(db[[#This Row],[H_1]]=db[[#This Row],[H_2]]),MID(db[[#This Row],[H_QTY/ CTN]],db[[#This Row],[H_1]]+1,db[[#This Row],[H_2]]-db[[#This Row],[H_1]]-1),"")</f>
        <v/>
      </c>
      <c r="W534" s="40" t="str">
        <f>IF(db[[#This Row],[QTY/ CTN B]]="","",LEFT(db[[#This Row],[QTY/ CTN B]],SEARCH(" ",db[[#This Row],[QTY/ CTN B]],1)-1))</f>
        <v>50</v>
      </c>
      <c r="X534" s="40" t="str">
        <f>IF(db[[#This Row],[QTY/ CTN B]]="","",RIGHT(db[[#This Row],[QTY/ CTN B]],LEN(db[[#This Row],[QTY/ CTN B]])-SEARCH(" ",db[[#This Row],[QTY/ CTN B]],1)))</f>
        <v>LSN</v>
      </c>
      <c r="Y534" s="40">
        <f>IF(db[[#This Row],[QTY/ CTN TG]]="",IF(db[[#This Row],[STN TG]]="","",12),LEFT(db[[#This Row],[QTY/ CTN TG]],SEARCH(" ",db[[#This Row],[QTY/ CTN TG]],1)-1))</f>
        <v>12</v>
      </c>
      <c r="Z5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34" s="40" t="str">
        <f>IF(db[[#This Row],[STN K]]="","",IF(db[[#This Row],[STN TG]]="LSN",12,""))</f>
        <v/>
      </c>
      <c r="AB534" s="40" t="str">
        <f>IF(db[[#This Row],[STN TG]]="LSN","PCS","")</f>
        <v/>
      </c>
      <c r="AC534" s="40">
        <f>db[[#This Row],[QTY B]]*IF(db[[#This Row],[QTY TG]]="",1,db[[#This Row],[QTY TG]])*IF(db[[#This Row],[QTY K]]="",1,db[[#This Row],[QTY K]])</f>
        <v>600</v>
      </c>
      <c r="AD534" s="40" t="str">
        <f>IF(db[[#This Row],[STN K]]="",IF(db[[#This Row],[STN TG]]="",db[[#This Row],[STN B]],db[[#This Row],[STN TG]]),db[[#This Row],[STN K]])</f>
        <v>PCS</v>
      </c>
      <c r="AE534" s="40"/>
    </row>
    <row r="535" spans="1:31" ht="16.5" customHeight="1" x14ac:dyDescent="0.25">
      <c r="A535" s="40">
        <f t="shared" si="8"/>
        <v>534</v>
      </c>
      <c r="B535" s="82" t="str">
        <f>LOWER(SUBSTITUTE(SUBSTITUTE(SUBSTITUTE(SUBSTITUTE(SUBSTITUTE(SUBSTITUTE(SUBSTITUTE(SUBSTITUTE(db[[#This Row],[NB BM]]," ",),".",""),"-",""),"(",""),")",""),"/",""),"""",""),"+",""))</f>
        <v>businessfilesikaac106hijau</v>
      </c>
      <c r="C535" s="82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D535" s="82" t="str">
        <f>LOWER(SUBSTITUTE(SUBSTITUTE(SUBSTITUTE(SUBSTITUTE(SUBSTITUTE(SUBSTITUTE(SUBSTITUTE(SUBSTITUTE(SUBSTITUTE(db[[#This Row],[NB PAJAK]]," ",""),"-",""),"(",""),")",""),".",""),",",""),"/",""),"""",""),"+",""))</f>
        <v/>
      </c>
      <c r="E53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businessfilesikaac106hijau50lsnuntana</v>
      </c>
      <c r="F53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businessfilesikaac106hijau50lsn</v>
      </c>
      <c r="G535" s="82" t="str">
        <f>db[[#This Row],[NB NOTA_C]]&amp;LOWER(SUBSTITUTE(SUBSTITUTE(SUBSTITUTE(SUBSTITUTE(SUBSTITUTE(SUBSTITUTE(SUBSTITUTE(SUBSTITUTE(SUBSTITUTE(db[[#This Row],[FAKTUR]]," ",),".",""),"-",""),"(",""),")",""),",",""),"/",""),"""",""),"+",""))</f>
        <v>businessfilesikaac106hijauuntana</v>
      </c>
      <c r="H53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businessfilesikaac106hijau50lsnuntana</v>
      </c>
      <c r="I535" s="2" t="s">
        <v>3800</v>
      </c>
      <c r="J535" s="7" t="s">
        <v>3745</v>
      </c>
      <c r="K535" s="15"/>
      <c r="L535" s="2" t="s">
        <v>1336</v>
      </c>
      <c r="M535" s="83" t="e">
        <f>IF(db[[#This Row],[NB NOTA_C]]="","",COUNTIF([2]!B_MSK[concat],db[[#This Row],[NB NOTA_C]]))</f>
        <v>#REF!</v>
      </c>
      <c r="N535" s="84" t="s">
        <v>1351</v>
      </c>
      <c r="O535" s="82" t="s">
        <v>1448</v>
      </c>
      <c r="P535" s="7" t="s">
        <v>2439</v>
      </c>
      <c r="Q535" s="82"/>
      <c r="R535" s="82" t="str">
        <f>IF(db[[#This Row],[QTY/ CTN]]="","",SUBSTITUTE(SUBSTITUTE(SUBSTITUTE(db[[#This Row],[QTY/ CTN]]," ","_",2),"(",""),")","")&amp;"_")</f>
        <v>50 LSN_</v>
      </c>
      <c r="S535" s="82">
        <f>IF(db[[#This Row],[H_QTY/ CTN]]="","",SEARCH("_",db[[#This Row],[H_QTY/ CTN]]))</f>
        <v>7</v>
      </c>
      <c r="T535" s="82">
        <f>IF(db[[#This Row],[H_QTY/ CTN]]="","",LEN(db[[#This Row],[H_QTY/ CTN]]))</f>
        <v>7</v>
      </c>
      <c r="U535" s="85" t="str">
        <f>IF(db[[#This Row],[H_QTY/ CTN]]="","",LEFT(db[[#This Row],[H_QTY/ CTN]],db[[#This Row],[H_1]]-1))</f>
        <v>50 LSN</v>
      </c>
      <c r="V535" s="85" t="str">
        <f>IF(NOT(db[[#This Row],[H_1]]=db[[#This Row],[H_2]]),MID(db[[#This Row],[H_QTY/ CTN]],db[[#This Row],[H_1]]+1,db[[#This Row],[H_2]]-db[[#This Row],[H_1]]-1),"")</f>
        <v/>
      </c>
      <c r="W535" s="40" t="str">
        <f>IF(db[[#This Row],[QTY/ CTN B]]="","",LEFT(db[[#This Row],[QTY/ CTN B]],SEARCH(" ",db[[#This Row],[QTY/ CTN B]],1)-1))</f>
        <v>50</v>
      </c>
      <c r="X535" s="40" t="str">
        <f>IF(db[[#This Row],[QTY/ CTN B]]="","",RIGHT(db[[#This Row],[QTY/ CTN B]],LEN(db[[#This Row],[QTY/ CTN B]])-SEARCH(" ",db[[#This Row],[QTY/ CTN B]],1)))</f>
        <v>LSN</v>
      </c>
      <c r="Y535" s="40">
        <f>IF(db[[#This Row],[QTY/ CTN TG]]="",IF(db[[#This Row],[STN TG]]="","",12),LEFT(db[[#This Row],[QTY/ CTN TG]],SEARCH(" ",db[[#This Row],[QTY/ CTN TG]],1)-1))</f>
        <v>12</v>
      </c>
      <c r="Z5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35" s="40" t="str">
        <f>IF(db[[#This Row],[STN K]]="","",IF(db[[#This Row],[STN TG]]="LSN",12,""))</f>
        <v/>
      </c>
      <c r="AB535" s="40" t="str">
        <f>IF(db[[#This Row],[STN TG]]="LSN","PCS","")</f>
        <v/>
      </c>
      <c r="AC535" s="40">
        <f>db[[#This Row],[QTY B]]*IF(db[[#This Row],[QTY TG]]="",1,db[[#This Row],[QTY TG]])*IF(db[[#This Row],[QTY K]]="",1,db[[#This Row],[QTY K]])</f>
        <v>600</v>
      </c>
      <c r="AD535" s="40" t="str">
        <f>IF(db[[#This Row],[STN K]]="",IF(db[[#This Row],[STN TG]]="",db[[#This Row],[STN B]],db[[#This Row],[STN TG]]),db[[#This Row],[STN K]])</f>
        <v>PCS</v>
      </c>
      <c r="AE535" s="40"/>
    </row>
    <row r="536" spans="1:31" ht="16.5" customHeight="1" x14ac:dyDescent="0.25">
      <c r="A536" s="40">
        <f t="shared" si="8"/>
        <v>535</v>
      </c>
      <c r="B536" s="114" t="str">
        <f>LOWER(SUBSTITUTE(SUBSTITUTE(SUBSTITUTE(SUBSTITUTE(SUBSTITUTE(SUBSTITUTE(SUBSTITUTE(SUBSTITUTE(db[[#This Row],[NB BM]]," ",),".",""),"-",""),"(",""),")",""),"/",""),"""",""),"+",""))</f>
        <v>businessfilesikaac106kuning</v>
      </c>
      <c r="C536" s="114" t="str">
        <f>LOWER(SUBSTITUTE(SUBSTITUTE(SUBSTITUTE(SUBSTITUTE(SUBSTITUTE(SUBSTITUTE(SUBSTITUTE(SUBSTITUTE(SUBSTITUTE(db[[#This Row],[NB NOTA]]," ",),".",""),"-",""),"(",""),")",""),",",""),"/",""),"""",""),"+",""))</f>
        <v>businessfilesikaac106kuning</v>
      </c>
      <c r="D536" s="114" t="str">
        <f>LOWER(SUBSTITUTE(SUBSTITUTE(SUBSTITUTE(SUBSTITUTE(SUBSTITUTE(SUBSTITUTE(SUBSTITUTE(SUBSTITUTE(SUBSTITUTE(db[[#This Row],[NB PAJAK]]," ",""),"-",""),"(",""),")",""),".",""),",",""),"/",""),"""",""),"+",""))</f>
        <v/>
      </c>
      <c r="E536" s="11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businessfilesikaac106kuning50lsnuntana</v>
      </c>
      <c r="F536" s="114" t="str">
        <f>db[[#This Row],[NB NOTA_C]]&amp;LOWER(SUBSTITUTE(SUBSTITUTE(SUBSTITUTE(SUBSTITUTE(SUBSTITUTE(SUBSTITUTE(SUBSTITUTE(SUBSTITUTE(SUBSTITUTE(db[[#This Row],[QTY/ CTN]]," ",),".",""),"-",""),"(",""),")",""),",",""),"/",""),"""",""),"+",""))</f>
        <v>businessfilesikaac106kuning50lsn</v>
      </c>
      <c r="G536" s="114" t="str">
        <f>db[[#This Row],[NB NOTA_C]]&amp;LOWER(SUBSTITUTE(SUBSTITUTE(SUBSTITUTE(SUBSTITUTE(SUBSTITUTE(SUBSTITUTE(SUBSTITUTE(SUBSTITUTE(SUBSTITUTE(db[[#This Row],[FAKTUR]]," ",),".",""),"-",""),"(",""),")",""),",",""),"/",""),"""",""),"+",""))</f>
        <v>businessfilesikaac106kuninguntana</v>
      </c>
      <c r="H536" s="11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businessfilesikaac106kuning50lsnuntana</v>
      </c>
      <c r="I536" s="2" t="s">
        <v>5390</v>
      </c>
      <c r="J536" s="2" t="s">
        <v>5391</v>
      </c>
      <c r="K536" s="62"/>
      <c r="L536" s="2" t="s">
        <v>1336</v>
      </c>
      <c r="M536" s="83" t="e">
        <f>IF(db[[#This Row],[NB NOTA_C]]="","",COUNTIF([2]!B_MSK[concat],db[[#This Row],[NB NOTA_C]]))</f>
        <v>#REF!</v>
      </c>
      <c r="N536" s="84" t="s">
        <v>1351</v>
      </c>
      <c r="O536" s="82" t="s">
        <v>1448</v>
      </c>
      <c r="P536" s="7" t="s">
        <v>2439</v>
      </c>
      <c r="Q536" s="114"/>
      <c r="R536" s="114" t="str">
        <f>IF(db[[#This Row],[QTY/ CTN]]="","",SUBSTITUTE(SUBSTITUTE(SUBSTITUTE(db[[#This Row],[QTY/ CTN]]," ","_",2),"(",""),")","")&amp;"_")</f>
        <v>50 LSN_</v>
      </c>
      <c r="S536" s="114">
        <f>IF(db[[#This Row],[H_QTY/ CTN]]="","",SEARCH("_",db[[#This Row],[H_QTY/ CTN]]))</f>
        <v>7</v>
      </c>
      <c r="T536" s="114">
        <f>IF(db[[#This Row],[H_QTY/ CTN]]="","",LEN(db[[#This Row],[H_QTY/ CTN]]))</f>
        <v>7</v>
      </c>
      <c r="U536" s="115" t="str">
        <f>IF(db[[#This Row],[H_QTY/ CTN]]="","",LEFT(db[[#This Row],[H_QTY/ CTN]],db[[#This Row],[H_1]]-1))</f>
        <v>50 LSN</v>
      </c>
      <c r="V536" s="115" t="str">
        <f>IF(NOT(db[[#This Row],[H_1]]=db[[#This Row],[H_2]]),MID(db[[#This Row],[H_QTY/ CTN]],db[[#This Row],[H_1]]+1,db[[#This Row],[H_2]]-db[[#This Row],[H_1]]-1),"")</f>
        <v/>
      </c>
      <c r="W536" s="40" t="str">
        <f>IF(db[[#This Row],[QTY/ CTN B]]="","",LEFT(db[[#This Row],[QTY/ CTN B]],SEARCH(" ",db[[#This Row],[QTY/ CTN B]],1)-1))</f>
        <v>50</v>
      </c>
      <c r="X536" s="40" t="str">
        <f>IF(db[[#This Row],[QTY/ CTN B]]="","",RIGHT(db[[#This Row],[QTY/ CTN B]],LEN(db[[#This Row],[QTY/ CTN B]])-SEARCH(" ",db[[#This Row],[QTY/ CTN B]],1)))</f>
        <v>LSN</v>
      </c>
      <c r="Y536" s="40">
        <f>IF(db[[#This Row],[QTY/ CTN TG]]="",IF(db[[#This Row],[STN TG]]="","",12),LEFT(db[[#This Row],[QTY/ CTN TG]],SEARCH(" ",db[[#This Row],[QTY/ CTN TG]],1)-1))</f>
        <v>12</v>
      </c>
      <c r="Z5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36" s="40" t="str">
        <f>IF(db[[#This Row],[STN K]]="","",IF(db[[#This Row],[STN TG]]="LSN",12,""))</f>
        <v/>
      </c>
      <c r="AB536" s="40" t="str">
        <f>IF(db[[#This Row],[STN TG]]="LSN","PCS","")</f>
        <v/>
      </c>
      <c r="AC536" s="40">
        <f>db[[#This Row],[QTY B]]*IF(db[[#This Row],[QTY TG]]="",1,db[[#This Row],[QTY TG]])*IF(db[[#This Row],[QTY K]]="",1,db[[#This Row],[QTY K]])</f>
        <v>600</v>
      </c>
      <c r="AD536" s="40" t="str">
        <f>IF(db[[#This Row],[STN K]]="",IF(db[[#This Row],[STN TG]]="",db[[#This Row],[STN B]],db[[#This Row],[STN TG]]),db[[#This Row],[STN K]])</f>
        <v>PCS</v>
      </c>
      <c r="AE536" s="40"/>
    </row>
    <row r="537" spans="1:31" ht="16.5" customHeight="1" x14ac:dyDescent="0.25">
      <c r="A537" s="40">
        <f t="shared" si="8"/>
        <v>536</v>
      </c>
      <c r="B537" s="82" t="str">
        <f>LOWER(SUBSTITUTE(SUBSTITUTE(SUBSTITUTE(SUBSTITUTE(SUBSTITUTE(SUBSTITUTE(SUBSTITUTE(SUBSTITUTE(db[[#This Row],[NB BM]]," ",),".",""),"-",""),"(",""),")",""),"/",""),"""",""),"+",""))</f>
        <v>businessfilesikaac106merah</v>
      </c>
      <c r="C537" s="82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D537" s="82" t="str">
        <f>LOWER(SUBSTITUTE(SUBSTITUTE(SUBSTITUTE(SUBSTITUTE(SUBSTITUTE(SUBSTITUTE(SUBSTITUTE(SUBSTITUTE(SUBSTITUTE(db[[#This Row],[NB PAJAK]]," ",""),"-",""),"(",""),")",""),".",""),",",""),"/",""),"""",""),"+",""))</f>
        <v/>
      </c>
      <c r="E537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businessfilesikaac106merah50lsnuntana</v>
      </c>
      <c r="F537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businessfilesikaac106merah50lsn</v>
      </c>
      <c r="G537" s="82" t="str">
        <f>db[[#This Row],[NB NOTA_C]]&amp;LOWER(SUBSTITUTE(SUBSTITUTE(SUBSTITUTE(SUBSTITUTE(SUBSTITUTE(SUBSTITUTE(SUBSTITUTE(SUBSTITUTE(SUBSTITUTE(db[[#This Row],[FAKTUR]]," ",),".",""),"-",""),"(",""),")",""),",",""),"/",""),"""",""),"+",""))</f>
        <v>businessfilesikaac106merahuntana</v>
      </c>
      <c r="H537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businessfilesikaac106merah50lsnuntana</v>
      </c>
      <c r="I537" s="2" t="s">
        <v>3801</v>
      </c>
      <c r="J537" s="7" t="s">
        <v>3746</v>
      </c>
      <c r="K537" s="17"/>
      <c r="L537" s="2" t="s">
        <v>1336</v>
      </c>
      <c r="M537" s="83" t="e">
        <f>IF(db[[#This Row],[NB NOTA_C]]="","",COUNTIF([2]!B_MSK[concat],db[[#This Row],[NB NOTA_C]]))</f>
        <v>#REF!</v>
      </c>
      <c r="N537" s="84" t="s">
        <v>1351</v>
      </c>
      <c r="O537" s="82" t="s">
        <v>1448</v>
      </c>
      <c r="P537" s="7" t="s">
        <v>2439</v>
      </c>
      <c r="Q537" s="82"/>
      <c r="R537" s="82" t="str">
        <f>IF(db[[#This Row],[QTY/ CTN]]="","",SUBSTITUTE(SUBSTITUTE(SUBSTITUTE(db[[#This Row],[QTY/ CTN]]," ","_",2),"(",""),")","")&amp;"_")</f>
        <v>50 LSN_</v>
      </c>
      <c r="S537" s="82">
        <f>IF(db[[#This Row],[H_QTY/ CTN]]="","",SEARCH("_",db[[#This Row],[H_QTY/ CTN]]))</f>
        <v>7</v>
      </c>
      <c r="T537" s="82">
        <f>IF(db[[#This Row],[H_QTY/ CTN]]="","",LEN(db[[#This Row],[H_QTY/ CTN]]))</f>
        <v>7</v>
      </c>
      <c r="U537" s="85" t="str">
        <f>IF(db[[#This Row],[H_QTY/ CTN]]="","",LEFT(db[[#This Row],[H_QTY/ CTN]],db[[#This Row],[H_1]]-1))</f>
        <v>50 LSN</v>
      </c>
      <c r="V537" s="85" t="str">
        <f>IF(NOT(db[[#This Row],[H_1]]=db[[#This Row],[H_2]]),MID(db[[#This Row],[H_QTY/ CTN]],db[[#This Row],[H_1]]+1,db[[#This Row],[H_2]]-db[[#This Row],[H_1]]-1),"")</f>
        <v/>
      </c>
      <c r="W537" s="40" t="str">
        <f>IF(db[[#This Row],[QTY/ CTN B]]="","",LEFT(db[[#This Row],[QTY/ CTN B]],SEARCH(" ",db[[#This Row],[QTY/ CTN B]],1)-1))</f>
        <v>50</v>
      </c>
      <c r="X537" s="40" t="str">
        <f>IF(db[[#This Row],[QTY/ CTN B]]="","",RIGHT(db[[#This Row],[QTY/ CTN B]],LEN(db[[#This Row],[QTY/ CTN B]])-SEARCH(" ",db[[#This Row],[QTY/ CTN B]],1)))</f>
        <v>LSN</v>
      </c>
      <c r="Y537" s="40">
        <f>IF(db[[#This Row],[QTY/ CTN TG]]="",IF(db[[#This Row],[STN TG]]="","",12),LEFT(db[[#This Row],[QTY/ CTN TG]],SEARCH(" ",db[[#This Row],[QTY/ CTN TG]],1)-1))</f>
        <v>12</v>
      </c>
      <c r="Z5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37" s="40" t="str">
        <f>IF(db[[#This Row],[STN K]]="","",IF(db[[#This Row],[STN TG]]="LSN",12,""))</f>
        <v/>
      </c>
      <c r="AB537" s="40" t="str">
        <f>IF(db[[#This Row],[STN TG]]="LSN","PCS","")</f>
        <v/>
      </c>
      <c r="AC537" s="40">
        <f>db[[#This Row],[QTY B]]*IF(db[[#This Row],[QTY TG]]="",1,db[[#This Row],[QTY TG]])*IF(db[[#This Row],[QTY K]]="",1,db[[#This Row],[QTY K]])</f>
        <v>600</v>
      </c>
      <c r="AD537" s="40" t="str">
        <f>IF(db[[#This Row],[STN K]]="",IF(db[[#This Row],[STN TG]]="",db[[#This Row],[STN B]],db[[#This Row],[STN TG]]),db[[#This Row],[STN K]])</f>
        <v>PCS</v>
      </c>
      <c r="AE537" s="40"/>
    </row>
    <row r="538" spans="1:31" ht="16.5" customHeight="1" x14ac:dyDescent="0.25">
      <c r="A538" s="40">
        <f t="shared" si="8"/>
        <v>537</v>
      </c>
      <c r="B538" s="114" t="str">
        <f>LOWER(SUBSTITUTE(SUBSTITUTE(SUBSTITUTE(SUBSTITUTE(SUBSTITUTE(SUBSTITUTE(SUBSTITUTE(SUBSTITUTE(db[[#This Row],[NB BM]]," ",),".",""),"-",""),"(",""),")",""),"/",""),"""",""),"+",""))</f>
        <v>businessfilesikaac106putih</v>
      </c>
      <c r="C538" s="114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D538" s="114" t="str">
        <f>LOWER(SUBSTITUTE(SUBSTITUTE(SUBSTITUTE(SUBSTITUTE(SUBSTITUTE(SUBSTITUTE(SUBSTITUTE(SUBSTITUTE(SUBSTITUTE(db[[#This Row],[NB PAJAK]]," ",""),"-",""),"(",""),")",""),".",""),",",""),"/",""),"""",""),"+",""))</f>
        <v/>
      </c>
      <c r="E538" s="11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businessfilesikaac106putih50lsnuntana</v>
      </c>
      <c r="F538" s="114" t="str">
        <f>db[[#This Row],[NB NOTA_C]]&amp;LOWER(SUBSTITUTE(SUBSTITUTE(SUBSTITUTE(SUBSTITUTE(SUBSTITUTE(SUBSTITUTE(SUBSTITUTE(SUBSTITUTE(SUBSTITUTE(db[[#This Row],[QTY/ CTN]]," ",),".",""),"-",""),"(",""),")",""),",",""),"/",""),"""",""),"+",""))</f>
        <v>businessfilesikaac106putih50lsn</v>
      </c>
      <c r="G538" s="114" t="str">
        <f>db[[#This Row],[NB NOTA_C]]&amp;LOWER(SUBSTITUTE(SUBSTITUTE(SUBSTITUTE(SUBSTITUTE(SUBSTITUTE(SUBSTITUTE(SUBSTITUTE(SUBSTITUTE(SUBSTITUTE(db[[#This Row],[FAKTUR]]," ",),".",""),"-",""),"(",""),")",""),",",""),"/",""),"""",""),"+",""))</f>
        <v>businessfilesikaac106putihuntana</v>
      </c>
      <c r="H538" s="11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businessfilesikaac106putih50lsnuntana</v>
      </c>
      <c r="I538" s="2" t="s">
        <v>3803</v>
      </c>
      <c r="J538" s="10" t="s">
        <v>3802</v>
      </c>
      <c r="K538" s="62"/>
      <c r="L538" s="2" t="s">
        <v>1336</v>
      </c>
      <c r="M538" s="83" t="e">
        <f>IF(db[[#This Row],[NB NOTA_C]]="","",COUNTIF([2]!B_MSK[concat],db[[#This Row],[NB NOTA_C]]))</f>
        <v>#REF!</v>
      </c>
      <c r="N538" s="84" t="s">
        <v>1351</v>
      </c>
      <c r="O538" s="82" t="s">
        <v>1448</v>
      </c>
      <c r="P538" s="7" t="s">
        <v>2439</v>
      </c>
      <c r="Q538" s="114"/>
      <c r="R538" s="114" t="str">
        <f>IF(db[[#This Row],[QTY/ CTN]]="","",SUBSTITUTE(SUBSTITUTE(SUBSTITUTE(db[[#This Row],[QTY/ CTN]]," ","_",2),"(",""),")","")&amp;"_")</f>
        <v>50 LSN_</v>
      </c>
      <c r="S538" s="114">
        <f>IF(db[[#This Row],[H_QTY/ CTN]]="","",SEARCH("_",db[[#This Row],[H_QTY/ CTN]]))</f>
        <v>7</v>
      </c>
      <c r="T538" s="114">
        <f>IF(db[[#This Row],[H_QTY/ CTN]]="","",LEN(db[[#This Row],[H_QTY/ CTN]]))</f>
        <v>7</v>
      </c>
      <c r="U538" s="115" t="str">
        <f>IF(db[[#This Row],[H_QTY/ CTN]]="","",LEFT(db[[#This Row],[H_QTY/ CTN]],db[[#This Row],[H_1]]-1))</f>
        <v>50 LSN</v>
      </c>
      <c r="V538" s="115" t="str">
        <f>IF(NOT(db[[#This Row],[H_1]]=db[[#This Row],[H_2]]),MID(db[[#This Row],[H_QTY/ CTN]],db[[#This Row],[H_1]]+1,db[[#This Row],[H_2]]-db[[#This Row],[H_1]]-1),"")</f>
        <v/>
      </c>
      <c r="W538" s="40" t="str">
        <f>IF(db[[#This Row],[QTY/ CTN B]]="","",LEFT(db[[#This Row],[QTY/ CTN B]],SEARCH(" ",db[[#This Row],[QTY/ CTN B]],1)-1))</f>
        <v>50</v>
      </c>
      <c r="X538" s="40" t="str">
        <f>IF(db[[#This Row],[QTY/ CTN B]]="","",RIGHT(db[[#This Row],[QTY/ CTN B]],LEN(db[[#This Row],[QTY/ CTN B]])-SEARCH(" ",db[[#This Row],[QTY/ CTN B]],1)))</f>
        <v>LSN</v>
      </c>
      <c r="Y538" s="40">
        <f>IF(db[[#This Row],[QTY/ CTN TG]]="",IF(db[[#This Row],[STN TG]]="","",12),LEFT(db[[#This Row],[QTY/ CTN TG]],SEARCH(" ",db[[#This Row],[QTY/ CTN TG]],1)-1))</f>
        <v>12</v>
      </c>
      <c r="Z5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38" s="40" t="str">
        <f>IF(db[[#This Row],[STN K]]="","",IF(db[[#This Row],[STN TG]]="LSN",12,""))</f>
        <v/>
      </c>
      <c r="AB538" s="40" t="str">
        <f>IF(db[[#This Row],[STN TG]]="LSN","PCS","")</f>
        <v/>
      </c>
      <c r="AC538" s="40">
        <f>db[[#This Row],[QTY B]]*IF(db[[#This Row],[QTY TG]]="",1,db[[#This Row],[QTY TG]])*IF(db[[#This Row],[QTY K]]="",1,db[[#This Row],[QTY K]])</f>
        <v>600</v>
      </c>
      <c r="AD538" s="40" t="str">
        <f>IF(db[[#This Row],[STN K]]="",IF(db[[#This Row],[STN TG]]="",db[[#This Row],[STN B]],db[[#This Row],[STN TG]]),db[[#This Row],[STN K]])</f>
        <v>PCS</v>
      </c>
      <c r="AE538" s="40"/>
    </row>
    <row r="539" spans="1:31" ht="16.5" customHeight="1" x14ac:dyDescent="0.25">
      <c r="A539" s="40">
        <f t="shared" si="8"/>
        <v>538</v>
      </c>
      <c r="B539" s="94" t="str">
        <f>LOWER(SUBSTITUTE(SUBSTITUTE(SUBSTITUTE(SUBSTITUTE(SUBSTITUTE(SUBSTITUTE(SUBSTITUTE(SUBSTITUTE(db[[#This Row],[NB BM]]," ",),".",""),"-",""),"(",""),")",""),"/",""),"""",""),"+",""))</f>
        <v>garisanbusur35mika</v>
      </c>
      <c r="C539" s="94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D539" s="94" t="str">
        <f>LOWER(SUBSTITUTE(SUBSTITUTE(SUBSTITUTE(SUBSTITUTE(SUBSTITUTE(SUBSTITUTE(SUBSTITUTE(SUBSTITUTE(SUBSTITUTE(db[[#This Row],[NB PAJAK]]," ",""),"-",""),"(",""),")",""),".",""),",",""),"/",""),"""",""),"+",""))</f>
        <v/>
      </c>
      <c r="E539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garisanbusur35mika1500lsnuntana</v>
      </c>
      <c r="F539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busur312mika1500lsn</v>
      </c>
      <c r="G539" s="94" t="str">
        <f>db[[#This Row],[NB NOTA_C]]&amp;LOWER(SUBSTITUTE(SUBSTITUTE(SUBSTITUTE(SUBSTITUTE(SUBSTITUTE(SUBSTITUTE(SUBSTITUTE(SUBSTITUTE(SUBSTITUTE(db[[#This Row],[FAKTUR]]," ",),".",""),"-",""),"(",""),")",""),",",""),"/",""),"""",""),"+",""))</f>
        <v>busur312mikauntana</v>
      </c>
      <c r="H539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busur312mika1500lsnuntana</v>
      </c>
      <c r="I539" s="6" t="s">
        <v>879</v>
      </c>
      <c r="J539" s="6" t="s">
        <v>1095</v>
      </c>
      <c r="K539" s="1"/>
      <c r="L539" s="2" t="s">
        <v>1336</v>
      </c>
      <c r="M539" s="34" t="e">
        <f>IF(db[[#This Row],[NB NOTA_C]]="","",COUNTIF([2]!B_MSK[concat],db[[#This Row],[NB NOTA_C]]))</f>
        <v>#REF!</v>
      </c>
      <c r="N539" s="14" t="s">
        <v>1366</v>
      </c>
      <c r="O539" s="2" t="s">
        <v>1440</v>
      </c>
      <c r="P539" s="2" t="s">
        <v>2424</v>
      </c>
      <c r="R539" s="2" t="str">
        <f>IF(db[[#This Row],[QTY/ CTN]]="","",SUBSTITUTE(SUBSTITUTE(SUBSTITUTE(db[[#This Row],[QTY/ CTN]]," ","_",2),"(",""),")","")&amp;"_")</f>
        <v>1500 LSN_</v>
      </c>
      <c r="S539" s="2">
        <f>IF(db[[#This Row],[H_QTY/ CTN]]="","",SEARCH("_",db[[#This Row],[H_QTY/ CTN]]))</f>
        <v>9</v>
      </c>
      <c r="T539" s="2">
        <f>IF(db[[#This Row],[H_QTY/ CTN]]="","",LEN(db[[#This Row],[H_QTY/ CTN]]))</f>
        <v>9</v>
      </c>
      <c r="U539" s="41" t="str">
        <f>IF(db[[#This Row],[H_QTY/ CTN]]="","",LEFT(db[[#This Row],[H_QTY/ CTN]],db[[#This Row],[H_1]]-1))</f>
        <v>1500 LSN</v>
      </c>
      <c r="V539" s="40" t="str">
        <f>IF(NOT(db[[#This Row],[H_1]]=db[[#This Row],[H_2]]),MID(db[[#This Row],[H_QTY/ CTN]],db[[#This Row],[H_1]]+1,db[[#This Row],[H_2]]-db[[#This Row],[H_1]]-1),"")</f>
        <v/>
      </c>
      <c r="W539" s="40" t="str">
        <f>IF(db[[#This Row],[QTY/ CTN B]]="","",LEFT(db[[#This Row],[QTY/ CTN B]],SEARCH(" ",db[[#This Row],[QTY/ CTN B]],1)-1))</f>
        <v>1500</v>
      </c>
      <c r="X539" s="40" t="str">
        <f>IF(db[[#This Row],[QTY/ CTN B]]="","",RIGHT(db[[#This Row],[QTY/ CTN B]],LEN(db[[#This Row],[QTY/ CTN B]])-SEARCH(" ",db[[#This Row],[QTY/ CTN B]],1)))</f>
        <v>LSN</v>
      </c>
      <c r="Y539" s="40">
        <f>IF(db[[#This Row],[QTY/ CTN TG]]="",IF(db[[#This Row],[STN TG]]="","",12),LEFT(db[[#This Row],[QTY/ CTN TG]],SEARCH(" ",db[[#This Row],[QTY/ CTN TG]],1)-1))</f>
        <v>12</v>
      </c>
      <c r="Z5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39" s="40" t="str">
        <f>IF(db[[#This Row],[STN K]]="","",IF(db[[#This Row],[STN TG]]="LSN",12,""))</f>
        <v/>
      </c>
      <c r="AB539" s="40" t="str">
        <f>IF(db[[#This Row],[STN TG]]="LSN","PCS","")</f>
        <v/>
      </c>
      <c r="AC539" s="40">
        <f>db[[#This Row],[QTY B]]*IF(db[[#This Row],[QTY TG]]="",1,db[[#This Row],[QTY TG]])*IF(db[[#This Row],[QTY K]]="",1,db[[#This Row],[QTY K]])</f>
        <v>18000</v>
      </c>
      <c r="AD539" s="40" t="str">
        <f>IF(db[[#This Row],[STN K]]="",IF(db[[#This Row],[STN TG]]="",db[[#This Row],[STN B]],db[[#This Row],[STN TG]]),db[[#This Row],[STN K]])</f>
        <v>PCS</v>
      </c>
      <c r="AE539" s="40"/>
    </row>
    <row r="540" spans="1:31" ht="16.5" customHeight="1" x14ac:dyDescent="0.25">
      <c r="A540" s="40">
        <f t="shared" si="8"/>
        <v>539</v>
      </c>
      <c r="B540" s="5" t="str">
        <f>LOWER(SUBSTITUTE(SUBSTITUTE(SUBSTITUTE(SUBSTITUTE(SUBSTITUTE(SUBSTITUTE(SUBSTITUTE(SUBSTITUTE(db[[#This Row],[NB BM]]," ",),".",""),"-",""),"(",""),")",""),"/",""),"""",""),"+",""))</f>
        <v>garisanbusurno4mika</v>
      </c>
      <c r="C540" s="5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D540" s="5" t="str">
        <f>LOWER(SUBSTITUTE(SUBSTITUTE(SUBSTITUTE(SUBSTITUTE(SUBSTITUTE(SUBSTITUTE(SUBSTITUTE(SUBSTITUTE(SUBSTITUTE(db[[#This Row],[NB PAJAK]]," ",""),"-",""),"(",""),")",""),".",""),",",""),"/",""),"""",""),"+",""))</f>
        <v/>
      </c>
      <c r="E54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garisanbusurno4mika1000lsnuntana</v>
      </c>
      <c r="F54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busurno4mika1000lsn</v>
      </c>
      <c r="G540" s="5" t="str">
        <f>db[[#This Row],[NB NOTA_C]]&amp;LOWER(SUBSTITUTE(SUBSTITUTE(SUBSTITUTE(SUBSTITUTE(SUBSTITUTE(SUBSTITUTE(SUBSTITUTE(SUBSTITUTE(SUBSTITUTE(db[[#This Row],[FAKTUR]]," ",),".",""),"-",""),"(",""),")",""),",",""),"/",""),"""",""),"+",""))</f>
        <v>busurno4mikauntana</v>
      </c>
      <c r="H54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busurno4mika1000lsnuntana</v>
      </c>
      <c r="I540" s="2" t="s">
        <v>880</v>
      </c>
      <c r="J540" s="2" t="s">
        <v>1096</v>
      </c>
      <c r="K540" s="1"/>
      <c r="L540" s="2" t="s">
        <v>1336</v>
      </c>
      <c r="M540" s="34" t="e">
        <f>IF(db[[#This Row],[NB NOTA_C]]="","",COUNTIF([2]!B_MSK[concat],db[[#This Row],[NB NOTA_C]]))</f>
        <v>#REF!</v>
      </c>
      <c r="N540" s="14" t="s">
        <v>1366</v>
      </c>
      <c r="O540" s="2" t="s">
        <v>1441</v>
      </c>
      <c r="P540" s="2" t="s">
        <v>2424</v>
      </c>
      <c r="R540" s="2" t="str">
        <f>IF(db[[#This Row],[QTY/ CTN]]="","",SUBSTITUTE(SUBSTITUTE(SUBSTITUTE(db[[#This Row],[QTY/ CTN]]," ","_",2),"(",""),")","")&amp;"_")</f>
        <v>1000 LSN_</v>
      </c>
      <c r="S540" s="2">
        <f>IF(db[[#This Row],[H_QTY/ CTN]]="","",SEARCH("_",db[[#This Row],[H_QTY/ CTN]]))</f>
        <v>9</v>
      </c>
      <c r="T540" s="2">
        <f>IF(db[[#This Row],[H_QTY/ CTN]]="","",LEN(db[[#This Row],[H_QTY/ CTN]]))</f>
        <v>9</v>
      </c>
      <c r="U540" s="41" t="str">
        <f>IF(db[[#This Row],[H_QTY/ CTN]]="","",LEFT(db[[#This Row],[H_QTY/ CTN]],db[[#This Row],[H_1]]-1))</f>
        <v>1000 LSN</v>
      </c>
      <c r="V540" s="40" t="str">
        <f>IF(NOT(db[[#This Row],[H_1]]=db[[#This Row],[H_2]]),MID(db[[#This Row],[H_QTY/ CTN]],db[[#This Row],[H_1]]+1,db[[#This Row],[H_2]]-db[[#This Row],[H_1]]-1),"")</f>
        <v/>
      </c>
      <c r="W540" s="40" t="str">
        <f>IF(db[[#This Row],[QTY/ CTN B]]="","",LEFT(db[[#This Row],[QTY/ CTN B]],SEARCH(" ",db[[#This Row],[QTY/ CTN B]],1)-1))</f>
        <v>1000</v>
      </c>
      <c r="X540" s="40" t="str">
        <f>IF(db[[#This Row],[QTY/ CTN B]]="","",RIGHT(db[[#This Row],[QTY/ CTN B]],LEN(db[[#This Row],[QTY/ CTN B]])-SEARCH(" ",db[[#This Row],[QTY/ CTN B]],1)))</f>
        <v>LSN</v>
      </c>
      <c r="Y540" s="40">
        <f>IF(db[[#This Row],[QTY/ CTN TG]]="",IF(db[[#This Row],[STN TG]]="","",12),LEFT(db[[#This Row],[QTY/ CTN TG]],SEARCH(" ",db[[#This Row],[QTY/ CTN TG]],1)-1))</f>
        <v>12</v>
      </c>
      <c r="Z5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40" s="40" t="str">
        <f>IF(db[[#This Row],[STN K]]="","",IF(db[[#This Row],[STN TG]]="LSN",12,""))</f>
        <v/>
      </c>
      <c r="AB540" s="40" t="str">
        <f>IF(db[[#This Row],[STN TG]]="LSN","PCS","")</f>
        <v/>
      </c>
      <c r="AC540" s="40">
        <f>db[[#This Row],[QTY B]]*IF(db[[#This Row],[QTY TG]]="",1,db[[#This Row],[QTY TG]])*IF(db[[#This Row],[QTY K]]="",1,db[[#This Row],[QTY K]])</f>
        <v>12000</v>
      </c>
      <c r="AD540" s="40" t="str">
        <f>IF(db[[#This Row],[STN K]]="",IF(db[[#This Row],[STN TG]]="",db[[#This Row],[STN B]],db[[#This Row],[STN TG]]),db[[#This Row],[STN K]])</f>
        <v>PCS</v>
      </c>
      <c r="AE540" s="40"/>
    </row>
    <row r="541" spans="1:31" ht="16.5" customHeight="1" x14ac:dyDescent="0.25">
      <c r="A541" s="40">
        <f t="shared" si="8"/>
        <v>540</v>
      </c>
      <c r="B541" s="5" t="str">
        <f>LOWER(SUBSTITUTE(SUBSTITUTE(SUBSTITUTE(SUBSTITUTE(SUBSTITUTE(SUBSTITUTE(SUBSTITUTE(SUBSTITUTE(db[[#This Row],[NB BM]]," ",),".",""),"-",""),"(",""),")",""),"/",""),"""",""),"+",""))</f>
        <v>tipeexdebozzdbct010</v>
      </c>
      <c r="C541" s="5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D541" s="5" t="str">
        <f>LOWER(SUBSTITUTE(SUBSTITUTE(SUBSTITUTE(SUBSTITUTE(SUBSTITUTE(SUBSTITUTE(SUBSTITUTE(SUBSTITUTE(SUBSTITUTE(db[[#This Row],[NB PAJAK]]," ",""),"-",""),"(",""),")",""),".",""),",",""),"/",""),"""",""),"+",""))</f>
        <v/>
      </c>
      <c r="E54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tipeexdebozzdbct01048lsnuntana</v>
      </c>
      <c r="F54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ctapedebozzdbct01048lsn</v>
      </c>
      <c r="G541" s="5" t="str">
        <f>db[[#This Row],[NB NOTA_C]]&amp;LOWER(SUBSTITUTE(SUBSTITUTE(SUBSTITUTE(SUBSTITUTE(SUBSTITUTE(SUBSTITUTE(SUBSTITUTE(SUBSTITUTE(SUBSTITUTE(db[[#This Row],[FAKTUR]]," ",),".",""),"-",""),"(",""),")",""),",",""),"/",""),"""",""),"+",""))</f>
        <v>ctapedebozzdbct010untana</v>
      </c>
      <c r="H54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ctapedebozzdbct01048lsnuntana</v>
      </c>
      <c r="I541" s="2" t="s">
        <v>6230</v>
      </c>
      <c r="J541" s="2" t="s">
        <v>2781</v>
      </c>
      <c r="K541" s="1"/>
      <c r="L541" s="2" t="s">
        <v>1336</v>
      </c>
      <c r="M541" s="34" t="e">
        <f>IF(db[[#This Row],[NB NOTA_C]]="","",COUNTIF([2]!B_MSK[concat],db[[#This Row],[NB NOTA_C]]))</f>
        <v>#REF!</v>
      </c>
      <c r="N541" s="9" t="s">
        <v>2305</v>
      </c>
      <c r="O541" s="5" t="s">
        <v>1425</v>
      </c>
      <c r="P541" s="2" t="s">
        <v>2453</v>
      </c>
      <c r="Q541" s="5"/>
      <c r="R541" s="5" t="str">
        <f>IF(db[[#This Row],[QTY/ CTN]]="","",SUBSTITUTE(SUBSTITUTE(SUBSTITUTE(db[[#This Row],[QTY/ CTN]]," ","_",2),"(",""),")","")&amp;"_")</f>
        <v>48 LSN_</v>
      </c>
      <c r="S541" s="5">
        <f>IF(db[[#This Row],[H_QTY/ CTN]]="","",SEARCH("_",db[[#This Row],[H_QTY/ CTN]]))</f>
        <v>7</v>
      </c>
      <c r="T541" s="5">
        <f>IF(db[[#This Row],[H_QTY/ CTN]]="","",LEN(db[[#This Row],[H_QTY/ CTN]]))</f>
        <v>7</v>
      </c>
      <c r="U541" s="40" t="str">
        <f>IF(db[[#This Row],[H_QTY/ CTN]]="","",LEFT(db[[#This Row],[H_QTY/ CTN]],db[[#This Row],[H_1]]-1))</f>
        <v>48 LSN</v>
      </c>
      <c r="V541" s="40" t="str">
        <f>IF(NOT(db[[#This Row],[H_1]]=db[[#This Row],[H_2]]),MID(db[[#This Row],[H_QTY/ CTN]],db[[#This Row],[H_1]]+1,db[[#This Row],[H_2]]-db[[#This Row],[H_1]]-1),"")</f>
        <v/>
      </c>
      <c r="W541" s="40" t="str">
        <f>IF(db[[#This Row],[QTY/ CTN B]]="","",LEFT(db[[#This Row],[QTY/ CTN B]],SEARCH(" ",db[[#This Row],[QTY/ CTN B]],1)-1))</f>
        <v>48</v>
      </c>
      <c r="X541" s="40" t="str">
        <f>IF(db[[#This Row],[QTY/ CTN B]]="","",RIGHT(db[[#This Row],[QTY/ CTN B]],LEN(db[[#This Row],[QTY/ CTN B]])-SEARCH(" ",db[[#This Row],[QTY/ CTN B]],1)))</f>
        <v>LSN</v>
      </c>
      <c r="Y541" s="40">
        <f>IF(db[[#This Row],[QTY/ CTN TG]]="",IF(db[[#This Row],[STN TG]]="","",12),LEFT(db[[#This Row],[QTY/ CTN TG]],SEARCH(" ",db[[#This Row],[QTY/ CTN TG]],1)-1))</f>
        <v>12</v>
      </c>
      <c r="Z5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41" s="40" t="str">
        <f>IF(db[[#This Row],[STN K]]="","",IF(db[[#This Row],[STN TG]]="LSN",12,""))</f>
        <v/>
      </c>
      <c r="AB541" s="40" t="str">
        <f>IF(db[[#This Row],[STN TG]]="LSN","PCS","")</f>
        <v/>
      </c>
      <c r="AC541" s="40">
        <f>db[[#This Row],[QTY B]]*IF(db[[#This Row],[QTY TG]]="",1,db[[#This Row],[QTY TG]])*IF(db[[#This Row],[QTY K]]="",1,db[[#This Row],[QTY K]])</f>
        <v>576</v>
      </c>
      <c r="AD541" s="40" t="str">
        <f>IF(db[[#This Row],[STN K]]="",IF(db[[#This Row],[STN TG]]="",db[[#This Row],[STN B]],db[[#This Row],[STN TG]]),db[[#This Row],[STN K]])</f>
        <v>PCS</v>
      </c>
      <c r="AE541" s="40"/>
    </row>
    <row r="542" spans="1:31" ht="16.5" customHeight="1" x14ac:dyDescent="0.25">
      <c r="A542" s="40">
        <f t="shared" si="8"/>
        <v>541</v>
      </c>
      <c r="B542" s="5" t="str">
        <f>LOWER(SUBSTITUTE(SUBSTITUTE(SUBSTITUTE(SUBSTITUTE(SUBSTITUTE(SUBSTITUTE(SUBSTITUTE(SUBSTITUTE(db[[#This Row],[NB BM]]," ",),".",""),"-",""),"(",""),")",""),"/",""),"""",""),"+",""))</f>
        <v>tipeexdebozzminidbct005</v>
      </c>
      <c r="C542" s="5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D542" s="5" t="str">
        <f>LOWER(SUBSTITUTE(SUBSTITUTE(SUBSTITUTE(SUBSTITUTE(SUBSTITUTE(SUBSTITUTE(SUBSTITUTE(SUBSTITUTE(SUBSTITUTE(db[[#This Row],[NB PAJAK]]," ",""),"-",""),"(",""),")",""),".",""),",",""),"/",""),"""",""),"+",""))</f>
        <v/>
      </c>
      <c r="E54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tipeexdebozzminidbct00596lsnuntana</v>
      </c>
      <c r="F54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ctapedebozzminidbct00596lsn</v>
      </c>
      <c r="G542" s="5" t="str">
        <f>db[[#This Row],[NB NOTA_C]]&amp;LOWER(SUBSTITUTE(SUBSTITUTE(SUBSTITUTE(SUBSTITUTE(SUBSTITUTE(SUBSTITUTE(SUBSTITUTE(SUBSTITUTE(SUBSTITUTE(db[[#This Row],[FAKTUR]]," ",),".",""),"-",""),"(",""),")",""),",",""),"/",""),"""",""),"+",""))</f>
        <v>ctapedebozzminidbct005untana</v>
      </c>
      <c r="H54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ctapedebozzminidbct00596lsnuntana</v>
      </c>
      <c r="I542" s="2" t="s">
        <v>6231</v>
      </c>
      <c r="J542" s="2" t="s">
        <v>2780</v>
      </c>
      <c r="K542" s="1"/>
      <c r="L542" s="2" t="s">
        <v>1336</v>
      </c>
      <c r="M542" s="34" t="e">
        <f>IF(db[[#This Row],[NB NOTA_C]]="","",COUNTIF([2]!B_MSK[concat],db[[#This Row],[NB NOTA_C]]))</f>
        <v>#REF!</v>
      </c>
      <c r="N542" s="9" t="s">
        <v>2305</v>
      </c>
      <c r="O542" s="5" t="s">
        <v>1392</v>
      </c>
      <c r="P542" s="2" t="s">
        <v>2453</v>
      </c>
      <c r="Q542" s="5"/>
      <c r="R542" s="5" t="str">
        <f>IF(db[[#This Row],[QTY/ CTN]]="","",SUBSTITUTE(SUBSTITUTE(SUBSTITUTE(db[[#This Row],[QTY/ CTN]]," ","_",2),"(",""),")","")&amp;"_")</f>
        <v>96 LSN_</v>
      </c>
      <c r="S542" s="5">
        <f>IF(db[[#This Row],[H_QTY/ CTN]]="","",SEARCH("_",db[[#This Row],[H_QTY/ CTN]]))</f>
        <v>7</v>
      </c>
      <c r="T542" s="5">
        <f>IF(db[[#This Row],[H_QTY/ CTN]]="","",LEN(db[[#This Row],[H_QTY/ CTN]]))</f>
        <v>7</v>
      </c>
      <c r="U542" s="40" t="str">
        <f>IF(db[[#This Row],[H_QTY/ CTN]]="","",LEFT(db[[#This Row],[H_QTY/ CTN]],db[[#This Row],[H_1]]-1))</f>
        <v>96 LSN</v>
      </c>
      <c r="V542" s="40" t="str">
        <f>IF(NOT(db[[#This Row],[H_1]]=db[[#This Row],[H_2]]),MID(db[[#This Row],[H_QTY/ CTN]],db[[#This Row],[H_1]]+1,db[[#This Row],[H_2]]-db[[#This Row],[H_1]]-1),"")</f>
        <v/>
      </c>
      <c r="W542" s="40" t="str">
        <f>IF(db[[#This Row],[QTY/ CTN B]]="","",LEFT(db[[#This Row],[QTY/ CTN B]],SEARCH(" ",db[[#This Row],[QTY/ CTN B]],1)-1))</f>
        <v>96</v>
      </c>
      <c r="X542" s="40" t="str">
        <f>IF(db[[#This Row],[QTY/ CTN B]]="","",RIGHT(db[[#This Row],[QTY/ CTN B]],LEN(db[[#This Row],[QTY/ CTN B]])-SEARCH(" ",db[[#This Row],[QTY/ CTN B]],1)))</f>
        <v>LSN</v>
      </c>
      <c r="Y542" s="40">
        <f>IF(db[[#This Row],[QTY/ CTN TG]]="",IF(db[[#This Row],[STN TG]]="","",12),LEFT(db[[#This Row],[QTY/ CTN TG]],SEARCH(" ",db[[#This Row],[QTY/ CTN TG]],1)-1))</f>
        <v>12</v>
      </c>
      <c r="Z5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42" s="40" t="str">
        <f>IF(db[[#This Row],[STN K]]="","",IF(db[[#This Row],[STN TG]]="LSN",12,""))</f>
        <v/>
      </c>
      <c r="AB542" s="40" t="str">
        <f>IF(db[[#This Row],[STN TG]]="LSN","PCS","")</f>
        <v/>
      </c>
      <c r="AC542" s="40">
        <f>db[[#This Row],[QTY B]]*IF(db[[#This Row],[QTY TG]]="",1,db[[#This Row],[QTY TG]])*IF(db[[#This Row],[QTY K]]="",1,db[[#This Row],[QTY K]])</f>
        <v>1152</v>
      </c>
      <c r="AD542" s="40" t="str">
        <f>IF(db[[#This Row],[STN K]]="",IF(db[[#This Row],[STN TG]]="",db[[#This Row],[STN B]],db[[#This Row],[STN TG]]),db[[#This Row],[STN K]])</f>
        <v>PCS</v>
      </c>
      <c r="AE542" s="40"/>
    </row>
    <row r="543" spans="1:31" ht="16.5" customHeight="1" x14ac:dyDescent="0.25">
      <c r="A543" s="40">
        <f t="shared" si="8"/>
        <v>542</v>
      </c>
      <c r="B543" s="5" t="str">
        <f>LOWER(SUBSTITUTE(SUBSTITUTE(SUBSTITUTE(SUBSTITUTE(SUBSTITUTE(SUBSTITUTE(SUBSTITUTE(SUBSTITUTE(db[[#This Row],[NB BM]]," ",),".",""),"-",""),"(",""),")",""),"/",""),"""",""),"+",""))</f>
        <v>tipeexdebozzdbct013</v>
      </c>
      <c r="C543" s="5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D543" s="5" t="str">
        <f>LOWER(SUBSTITUTE(SUBSTITUTE(SUBSTITUTE(SUBSTITUTE(SUBSTITUTE(SUBSTITUTE(SUBSTITUTE(SUBSTITUTE(SUBSTITUTE(db[[#This Row],[NB PAJAK]]," ",""),"-",""),"(",""),")",""),".",""),",",""),"/",""),"""",""),"+",""))</f>
        <v/>
      </c>
      <c r="E54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tipeexdebozzdbct01348lsnuntana</v>
      </c>
      <c r="F54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ctapedebozzdbct01348lsn</v>
      </c>
      <c r="G543" s="5" t="str">
        <f>db[[#This Row],[NB NOTA_C]]&amp;LOWER(SUBSTITUTE(SUBSTITUTE(SUBSTITUTE(SUBSTITUTE(SUBSTITUTE(SUBSTITUTE(SUBSTITUTE(SUBSTITUTE(SUBSTITUTE(db[[#This Row],[FAKTUR]]," ",),".",""),"-",""),"(",""),")",""),",",""),"/",""),"""",""),"+",""))</f>
        <v>ctapedebozzdbct013untana</v>
      </c>
      <c r="H54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ctapedebozzdbct01348lsnuntana</v>
      </c>
      <c r="I543" s="2" t="s">
        <v>6232</v>
      </c>
      <c r="J543" s="2" t="s">
        <v>1281</v>
      </c>
      <c r="K543" s="1"/>
      <c r="L543" s="2" t="s">
        <v>1336</v>
      </c>
      <c r="M543" s="34" t="e">
        <f>IF(db[[#This Row],[NB NOTA_C]]="","",COUNTIF([2]!B_MSK[concat],db[[#This Row],[NB NOTA_C]]))</f>
        <v>#REF!</v>
      </c>
      <c r="N543" s="14" t="s">
        <v>1349</v>
      </c>
      <c r="O543" s="2" t="s">
        <v>1425</v>
      </c>
      <c r="P543" s="2" t="s">
        <v>2453</v>
      </c>
      <c r="R543" s="2" t="str">
        <f>IF(db[[#This Row],[QTY/ CTN]]="","",SUBSTITUTE(SUBSTITUTE(SUBSTITUTE(db[[#This Row],[QTY/ CTN]]," ","_",2),"(",""),")","")&amp;"_")</f>
        <v>48 LSN_</v>
      </c>
      <c r="S543" s="2">
        <f>IF(db[[#This Row],[H_QTY/ CTN]]="","",SEARCH("_",db[[#This Row],[H_QTY/ CTN]]))</f>
        <v>7</v>
      </c>
      <c r="T543" s="2">
        <f>IF(db[[#This Row],[H_QTY/ CTN]]="","",LEN(db[[#This Row],[H_QTY/ CTN]]))</f>
        <v>7</v>
      </c>
      <c r="U543" s="41" t="str">
        <f>IF(db[[#This Row],[H_QTY/ CTN]]="","",LEFT(db[[#This Row],[H_QTY/ CTN]],db[[#This Row],[H_1]]-1))</f>
        <v>48 LSN</v>
      </c>
      <c r="V543" s="40" t="str">
        <f>IF(NOT(db[[#This Row],[H_1]]=db[[#This Row],[H_2]]),MID(db[[#This Row],[H_QTY/ CTN]],db[[#This Row],[H_1]]+1,db[[#This Row],[H_2]]-db[[#This Row],[H_1]]-1),"")</f>
        <v/>
      </c>
      <c r="W543" s="40" t="str">
        <f>IF(db[[#This Row],[QTY/ CTN B]]="","",LEFT(db[[#This Row],[QTY/ CTN B]],SEARCH(" ",db[[#This Row],[QTY/ CTN B]],1)-1))</f>
        <v>48</v>
      </c>
      <c r="X543" s="40" t="str">
        <f>IF(db[[#This Row],[QTY/ CTN B]]="","",RIGHT(db[[#This Row],[QTY/ CTN B]],LEN(db[[#This Row],[QTY/ CTN B]])-SEARCH(" ",db[[#This Row],[QTY/ CTN B]],1)))</f>
        <v>LSN</v>
      </c>
      <c r="Y543" s="40">
        <f>IF(db[[#This Row],[QTY/ CTN TG]]="",IF(db[[#This Row],[STN TG]]="","",12),LEFT(db[[#This Row],[QTY/ CTN TG]],SEARCH(" ",db[[#This Row],[QTY/ CTN TG]],1)-1))</f>
        <v>12</v>
      </c>
      <c r="Z5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43" s="40" t="str">
        <f>IF(db[[#This Row],[STN K]]="","",IF(db[[#This Row],[STN TG]]="LSN",12,""))</f>
        <v/>
      </c>
      <c r="AB543" s="40" t="str">
        <f>IF(db[[#This Row],[STN TG]]="LSN","PCS","")</f>
        <v/>
      </c>
      <c r="AC543" s="40">
        <f>db[[#This Row],[QTY B]]*IF(db[[#This Row],[QTY TG]]="",1,db[[#This Row],[QTY TG]])*IF(db[[#This Row],[QTY K]]="",1,db[[#This Row],[QTY K]])</f>
        <v>576</v>
      </c>
      <c r="AD543" s="40" t="str">
        <f>IF(db[[#This Row],[STN K]]="",IF(db[[#This Row],[STN TG]]="",db[[#This Row],[STN B]],db[[#This Row],[STN TG]]),db[[#This Row],[STN K]])</f>
        <v>PCS</v>
      </c>
      <c r="AE543" s="40"/>
    </row>
    <row r="544" spans="1:31" ht="16.5" customHeight="1" x14ac:dyDescent="0.25">
      <c r="A544" s="40">
        <f t="shared" si="8"/>
        <v>543</v>
      </c>
      <c r="B544" s="94" t="str">
        <f>LOWER(SUBSTITUTE(SUBSTITUTE(SUBSTITUTE(SUBSTITUTE(SUBSTITUTE(SUBSTITUTE(SUBSTITUTE(SUBSTITUTE(db[[#This Row],[NB BM]]," ",),".",""),"-",""),"(",""),")",""),"/",""),"""",""),"+",""))</f>
        <v>tipeexdebozz008dbct008</v>
      </c>
      <c r="C544" s="94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D544" s="94" t="str">
        <f>LOWER(SUBSTITUTE(SUBSTITUTE(SUBSTITUTE(SUBSTITUTE(SUBSTITUTE(SUBSTITUTE(SUBSTITUTE(SUBSTITUTE(SUBSTITUTE(db[[#This Row],[NB PAJAK]]," ",""),"-",""),"(",""),")",""),".",""),",",""),"/",""),"""",""),"+",""))</f>
        <v/>
      </c>
      <c r="E544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tipeexdebozz008dbct00848lsnuntana</v>
      </c>
      <c r="F544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ctapedebozz008dbct00848lsn</v>
      </c>
      <c r="G544" s="94" t="str">
        <f>db[[#This Row],[NB NOTA_C]]&amp;LOWER(SUBSTITUTE(SUBSTITUTE(SUBSTITUTE(SUBSTITUTE(SUBSTITUTE(SUBSTITUTE(SUBSTITUTE(SUBSTITUTE(SUBSTITUTE(db[[#This Row],[FAKTUR]]," ",),".",""),"-",""),"(",""),")",""),",",""),"/",""),"""",""),"+",""))</f>
        <v>ctapedebozz008dbct008untana</v>
      </c>
      <c r="H544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ctapedebozz008dbct00848lsnuntana</v>
      </c>
      <c r="I544" s="6" t="s">
        <v>6233</v>
      </c>
      <c r="J544" s="6" t="s">
        <v>1279</v>
      </c>
      <c r="K544" s="1"/>
      <c r="L544" s="2" t="s">
        <v>1336</v>
      </c>
      <c r="M544" s="34" t="e">
        <f>IF(db[[#This Row],[NB NOTA_C]]="","",COUNTIF([2]!B_MSK[concat],db[[#This Row],[NB NOTA_C]]))</f>
        <v>#REF!</v>
      </c>
      <c r="N544" s="14">
        <v>99</v>
      </c>
      <c r="O544" s="2" t="s">
        <v>1425</v>
      </c>
      <c r="P544" s="2" t="s">
        <v>2453</v>
      </c>
      <c r="R544" s="2" t="str">
        <f>IF(db[[#This Row],[QTY/ CTN]]="","",SUBSTITUTE(SUBSTITUTE(SUBSTITUTE(db[[#This Row],[QTY/ CTN]]," ","_",2),"(",""),")","")&amp;"_")</f>
        <v>48 LSN_</v>
      </c>
      <c r="S544" s="2">
        <f>IF(db[[#This Row],[H_QTY/ CTN]]="","",SEARCH("_",db[[#This Row],[H_QTY/ CTN]]))</f>
        <v>7</v>
      </c>
      <c r="T544" s="2">
        <f>IF(db[[#This Row],[H_QTY/ CTN]]="","",LEN(db[[#This Row],[H_QTY/ CTN]]))</f>
        <v>7</v>
      </c>
      <c r="U544" s="41" t="str">
        <f>IF(db[[#This Row],[H_QTY/ CTN]]="","",LEFT(db[[#This Row],[H_QTY/ CTN]],db[[#This Row],[H_1]]-1))</f>
        <v>48 LSN</v>
      </c>
      <c r="V544" s="40" t="str">
        <f>IF(NOT(db[[#This Row],[H_1]]=db[[#This Row],[H_2]]),MID(db[[#This Row],[H_QTY/ CTN]],db[[#This Row],[H_1]]+1,db[[#This Row],[H_2]]-db[[#This Row],[H_1]]-1),"")</f>
        <v/>
      </c>
      <c r="W544" s="40" t="str">
        <f>IF(db[[#This Row],[QTY/ CTN B]]="","",LEFT(db[[#This Row],[QTY/ CTN B]],SEARCH(" ",db[[#This Row],[QTY/ CTN B]],1)-1))</f>
        <v>48</v>
      </c>
      <c r="X544" s="40" t="str">
        <f>IF(db[[#This Row],[QTY/ CTN B]]="","",RIGHT(db[[#This Row],[QTY/ CTN B]],LEN(db[[#This Row],[QTY/ CTN B]])-SEARCH(" ",db[[#This Row],[QTY/ CTN B]],1)))</f>
        <v>LSN</v>
      </c>
      <c r="Y544" s="40">
        <f>IF(db[[#This Row],[QTY/ CTN TG]]="",IF(db[[#This Row],[STN TG]]="","",12),LEFT(db[[#This Row],[QTY/ CTN TG]],SEARCH(" ",db[[#This Row],[QTY/ CTN TG]],1)-1))</f>
        <v>12</v>
      </c>
      <c r="Z5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44" s="40" t="str">
        <f>IF(db[[#This Row],[STN K]]="","",IF(db[[#This Row],[STN TG]]="LSN",12,""))</f>
        <v/>
      </c>
      <c r="AB544" s="40" t="str">
        <f>IF(db[[#This Row],[STN TG]]="LSN","PCS","")</f>
        <v/>
      </c>
      <c r="AC544" s="40">
        <f>db[[#This Row],[QTY B]]*IF(db[[#This Row],[QTY TG]]="",1,db[[#This Row],[QTY TG]])*IF(db[[#This Row],[QTY K]]="",1,db[[#This Row],[QTY K]])</f>
        <v>576</v>
      </c>
      <c r="AD544" s="40" t="str">
        <f>IF(db[[#This Row],[STN K]]="",IF(db[[#This Row],[STN TG]]="",db[[#This Row],[STN B]],db[[#This Row],[STN TG]]),db[[#This Row],[STN K]])</f>
        <v>PCS</v>
      </c>
      <c r="AE544" s="40"/>
    </row>
    <row r="545" spans="1:31" ht="16.5" customHeight="1" x14ac:dyDescent="0.25">
      <c r="A545" s="40">
        <f t="shared" si="8"/>
        <v>544</v>
      </c>
      <c r="B545" s="5" t="str">
        <f>LOWER(SUBSTITUTE(SUBSTITUTE(SUBSTITUTE(SUBSTITUTE(SUBSTITUTE(SUBSTITUTE(SUBSTITUTE(SUBSTITUTE(db[[#This Row],[NB BM]]," ",),".",""),"-",""),"(",""),")",""),"/",""),"""",""),"+",""))</f>
        <v>tipeexdebozz10mdbct007</v>
      </c>
      <c r="C545" s="5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D545" s="5" t="str">
        <f>LOWER(SUBSTITUTE(SUBSTITUTE(SUBSTITUTE(SUBSTITUTE(SUBSTITUTE(SUBSTITUTE(SUBSTITUTE(SUBSTITUTE(SUBSTITUTE(db[[#This Row],[NB PAJAK]]," ",""),"-",""),"(",""),")",""),".",""),",",""),"/",""),"""",""),"+",""))</f>
        <v/>
      </c>
      <c r="E54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tipeexdebozz10mdbct00748lsnuntana</v>
      </c>
      <c r="F54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ctapedebozz10mdbct00748lsn</v>
      </c>
      <c r="G545" s="5" t="str">
        <f>db[[#This Row],[NB NOTA_C]]&amp;LOWER(SUBSTITUTE(SUBSTITUTE(SUBSTITUTE(SUBSTITUTE(SUBSTITUTE(SUBSTITUTE(SUBSTITUTE(SUBSTITUTE(SUBSTITUTE(db[[#This Row],[FAKTUR]]," ",),".",""),"-",""),"(",""),")",""),",",""),"/",""),"""",""),"+",""))</f>
        <v>ctapedebozz10mdbct007untana</v>
      </c>
      <c r="H54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ctapedebozz10mdbct00748lsnuntana</v>
      </c>
      <c r="I545" s="2" t="s">
        <v>6234</v>
      </c>
      <c r="J545" s="2" t="s">
        <v>1280</v>
      </c>
      <c r="K545" s="1"/>
      <c r="L545" s="2" t="s">
        <v>1336</v>
      </c>
      <c r="M545" s="34" t="e">
        <f>IF(db[[#This Row],[NB NOTA_C]]="","",COUNTIF([2]!B_MSK[concat],db[[#This Row],[NB NOTA_C]]))</f>
        <v>#REF!</v>
      </c>
      <c r="N545" s="14">
        <v>99</v>
      </c>
      <c r="O545" s="2" t="s">
        <v>1425</v>
      </c>
      <c r="P545" s="2" t="s">
        <v>2453</v>
      </c>
      <c r="R545" s="2" t="str">
        <f>IF(db[[#This Row],[QTY/ CTN]]="","",SUBSTITUTE(SUBSTITUTE(SUBSTITUTE(db[[#This Row],[QTY/ CTN]]," ","_",2),"(",""),")","")&amp;"_")</f>
        <v>48 LSN_</v>
      </c>
      <c r="S545" s="2">
        <f>IF(db[[#This Row],[H_QTY/ CTN]]="","",SEARCH("_",db[[#This Row],[H_QTY/ CTN]]))</f>
        <v>7</v>
      </c>
      <c r="T545" s="2">
        <f>IF(db[[#This Row],[H_QTY/ CTN]]="","",LEN(db[[#This Row],[H_QTY/ CTN]]))</f>
        <v>7</v>
      </c>
      <c r="U545" s="41" t="str">
        <f>IF(db[[#This Row],[H_QTY/ CTN]]="","",LEFT(db[[#This Row],[H_QTY/ CTN]],db[[#This Row],[H_1]]-1))</f>
        <v>48 LSN</v>
      </c>
      <c r="V545" s="40" t="str">
        <f>IF(NOT(db[[#This Row],[H_1]]=db[[#This Row],[H_2]]),MID(db[[#This Row],[H_QTY/ CTN]],db[[#This Row],[H_1]]+1,db[[#This Row],[H_2]]-db[[#This Row],[H_1]]-1),"")</f>
        <v/>
      </c>
      <c r="W545" s="40" t="str">
        <f>IF(db[[#This Row],[QTY/ CTN B]]="","",LEFT(db[[#This Row],[QTY/ CTN B]],SEARCH(" ",db[[#This Row],[QTY/ CTN B]],1)-1))</f>
        <v>48</v>
      </c>
      <c r="X545" s="40" t="str">
        <f>IF(db[[#This Row],[QTY/ CTN B]]="","",RIGHT(db[[#This Row],[QTY/ CTN B]],LEN(db[[#This Row],[QTY/ CTN B]])-SEARCH(" ",db[[#This Row],[QTY/ CTN B]],1)))</f>
        <v>LSN</v>
      </c>
      <c r="Y545" s="40">
        <f>IF(db[[#This Row],[QTY/ CTN TG]]="",IF(db[[#This Row],[STN TG]]="","",12),LEFT(db[[#This Row],[QTY/ CTN TG]],SEARCH(" ",db[[#This Row],[QTY/ CTN TG]],1)-1))</f>
        <v>12</v>
      </c>
      <c r="Z5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545" s="40" t="str">
        <f>IF(db[[#This Row],[STN K]]="","",IF(db[[#This Row],[STN TG]]="LSN",12,""))</f>
        <v/>
      </c>
      <c r="AB545" s="40" t="str">
        <f>IF(db[[#This Row],[STN TG]]="LSN","PCS","")</f>
        <v/>
      </c>
      <c r="AC545" s="40">
        <f>db[[#This Row],[QTY B]]*IF(db[[#This Row],[QTY TG]]="",1,db[[#This Row],[QTY TG]])*IF(db[[#This Row],[QTY K]]="",1,db[[#This Row],[QTY K]])</f>
        <v>576</v>
      </c>
      <c r="AD545" s="40" t="str">
        <f>IF(db[[#This Row],[STN K]]="",IF(db[[#This Row],[STN TG]]="",db[[#This Row],[STN B]],db[[#This Row],[STN TG]]),db[[#This Row],[STN K]])</f>
        <v>PCS</v>
      </c>
      <c r="AE545" s="40"/>
    </row>
    <row r="546" spans="1:31" ht="16.5" customHeight="1" x14ac:dyDescent="0.25">
      <c r="A546" s="40">
        <f t="shared" si="8"/>
        <v>545</v>
      </c>
      <c r="B546" s="95" t="str">
        <f>LOWER(SUBSTITUTE(SUBSTITUTE(SUBSTITUTE(SUBSTITUTE(SUBSTITUTE(SUBSTITUTE(SUBSTITUTE(SUBSTITUTE(db[[#This Row],[NB BM]]," ",),".",""),"-",""),"(",""),")",""),"/",""),"""",""),"+",""))</f>
        <v>calljkcc11a</v>
      </c>
      <c r="C546" s="95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D546" s="95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E546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calljkcc11a120pcsartomoro</v>
      </c>
      <c r="F546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calculatorjoykocc11a120pcs</v>
      </c>
      <c r="G546" s="9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calculatorjoykocc11aartomoro</v>
      </c>
      <c r="H546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calculatorjoykocc11a120pcsartomoro</v>
      </c>
      <c r="I546" s="2" t="s">
        <v>4038</v>
      </c>
      <c r="J546" s="12" t="s">
        <v>3895</v>
      </c>
      <c r="K546" s="57" t="s">
        <v>3895</v>
      </c>
      <c r="L546" s="2" t="s">
        <v>1335</v>
      </c>
      <c r="M546" s="96" t="e">
        <f>IF(db[[#This Row],[NB NOTA_C]]="","",COUNTIF([2]!B_MSK[concat],db[[#This Row],[NB NOTA_C]]))</f>
        <v>#REF!</v>
      </c>
      <c r="N546" s="99" t="s">
        <v>1360</v>
      </c>
      <c r="O546" s="5" t="s">
        <v>1382</v>
      </c>
      <c r="P546" s="12" t="s">
        <v>2430</v>
      </c>
      <c r="Q546" s="95"/>
      <c r="R546" s="95" t="str">
        <f>IF(db[[#This Row],[QTY/ CTN]]="","",SUBSTITUTE(SUBSTITUTE(SUBSTITUTE(db[[#This Row],[QTY/ CTN]]," ","_",2),"(",""),")","")&amp;"_")</f>
        <v>120 PCS_</v>
      </c>
      <c r="S546" s="95">
        <f>IF(db[[#This Row],[H_QTY/ CTN]]="","",SEARCH("_",db[[#This Row],[H_QTY/ CTN]]))</f>
        <v>8</v>
      </c>
      <c r="T546" s="95">
        <f>IF(db[[#This Row],[H_QTY/ CTN]]="","",LEN(db[[#This Row],[H_QTY/ CTN]]))</f>
        <v>8</v>
      </c>
      <c r="U546" s="97" t="str">
        <f>IF(db[[#This Row],[H_QTY/ CTN]]="","",LEFT(db[[#This Row],[H_QTY/ CTN]],db[[#This Row],[H_1]]-1))</f>
        <v>120 PCS</v>
      </c>
      <c r="V546" s="97" t="str">
        <f>IF(NOT(db[[#This Row],[H_1]]=db[[#This Row],[H_2]]),MID(db[[#This Row],[H_QTY/ CTN]],db[[#This Row],[H_1]]+1,db[[#This Row],[H_2]]-db[[#This Row],[H_1]]-1),"")</f>
        <v/>
      </c>
      <c r="W546" s="40" t="str">
        <f>IF(db[[#This Row],[QTY/ CTN B]]="","",LEFT(db[[#This Row],[QTY/ CTN B]],SEARCH(" ",db[[#This Row],[QTY/ CTN B]],1)-1))</f>
        <v>120</v>
      </c>
      <c r="X546" s="40" t="str">
        <f>IF(db[[#This Row],[QTY/ CTN B]]="","",RIGHT(db[[#This Row],[QTY/ CTN B]],LEN(db[[#This Row],[QTY/ CTN B]])-SEARCH(" ",db[[#This Row],[QTY/ CTN B]],1)))</f>
        <v>PCS</v>
      </c>
      <c r="Y546" s="40" t="str">
        <f>IF(db[[#This Row],[QTY/ CTN TG]]="",IF(db[[#This Row],[STN TG]]="","",12),LEFT(db[[#This Row],[QTY/ CTN TG]],SEARCH(" ",db[[#This Row],[QTY/ CTN TG]],1)-1))</f>
        <v/>
      </c>
      <c r="Z5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46" s="40" t="str">
        <f>IF(db[[#This Row],[STN K]]="","",IF(db[[#This Row],[STN TG]]="LSN",12,""))</f>
        <v/>
      </c>
      <c r="AB546" s="40" t="str">
        <f>IF(db[[#This Row],[STN TG]]="LSN","PCS","")</f>
        <v/>
      </c>
      <c r="AC546" s="40">
        <f>db[[#This Row],[QTY B]]*IF(db[[#This Row],[QTY TG]]="",1,db[[#This Row],[QTY TG]])*IF(db[[#This Row],[QTY K]]="",1,db[[#This Row],[QTY K]])</f>
        <v>120</v>
      </c>
      <c r="AD546" s="40" t="str">
        <f>IF(db[[#This Row],[STN K]]="",IF(db[[#This Row],[STN TG]]="",db[[#This Row],[STN B]],db[[#This Row],[STN TG]]),db[[#This Row],[STN K]])</f>
        <v>PCS</v>
      </c>
      <c r="AE546" s="40"/>
    </row>
    <row r="547" spans="1:31" ht="16.5" customHeight="1" x14ac:dyDescent="0.25">
      <c r="A547" s="40">
        <f t="shared" si="8"/>
        <v>546</v>
      </c>
      <c r="B547" s="95" t="str">
        <f>LOWER(SUBSTITUTE(SUBSTITUTE(SUBSTITUTE(SUBSTITUTE(SUBSTITUTE(SUBSTITUTE(SUBSTITUTE(SUBSTITUTE(db[[#This Row],[NB BM]]," ",),".",""),"-",""),"(",""),")",""),"/",""),"""",""),"+",""))</f>
        <v>calljkcc12co</v>
      </c>
      <c r="C547" s="95" t="str">
        <f>LOWER(SUBSTITUTE(SUBSTITUTE(SUBSTITUTE(SUBSTITUTE(SUBSTITUTE(SUBSTITUTE(SUBSTITUTE(SUBSTITUTE(SUBSTITUTE(db[[#This Row],[NB NOTA]]," ",),".",""),"-",""),"(",""),")",""),",",""),"/",""),"""",""),"+",""))</f>
        <v>calculatorjoykocc12co</v>
      </c>
      <c r="D547" s="95" t="str">
        <f>LOWER(SUBSTITUTE(SUBSTITUTE(SUBSTITUTE(SUBSTITUTE(SUBSTITUTE(SUBSTITUTE(SUBSTITUTE(SUBSTITUTE(SUBSTITUTE(db[[#This Row],[NB PAJAK]]," ",""),"-",""),"(",""),")",""),".",""),",",""),"/",""),"""",""),"+",""))</f>
        <v>calculatorjoykocc12co</v>
      </c>
      <c r="E547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calljkcc12co80pcsartomoro</v>
      </c>
      <c r="F547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calculatorjoykocc12co80pcs</v>
      </c>
      <c r="G547" s="9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calculatorjoykocc12coartomoro</v>
      </c>
      <c r="H547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calculatorjoykocc12co80pcsartomoro</v>
      </c>
      <c r="I547" s="2" t="s">
        <v>5084</v>
      </c>
      <c r="J547" s="2" t="s">
        <v>5085</v>
      </c>
      <c r="K547" s="1" t="s">
        <v>5086</v>
      </c>
      <c r="L547" s="2" t="s">
        <v>1335</v>
      </c>
      <c r="M547" s="34" t="e">
        <f>IF(db[[#This Row],[NB NOTA_C]]="","",COUNTIF([2]!B_MSK[concat],db[[#This Row],[NB NOTA_C]]))</f>
        <v>#REF!</v>
      </c>
      <c r="N547" s="14" t="s">
        <v>1360</v>
      </c>
      <c r="O547" s="2" t="s">
        <v>1457</v>
      </c>
      <c r="P547" s="2" t="s">
        <v>2430</v>
      </c>
      <c r="Q547" s="95"/>
      <c r="R547" s="95" t="str">
        <f>IF(db[[#This Row],[QTY/ CTN]]="","",SUBSTITUTE(SUBSTITUTE(SUBSTITUTE(db[[#This Row],[QTY/ CTN]]," ","_",2),"(",""),")","")&amp;"_")</f>
        <v>80 PCS_</v>
      </c>
      <c r="S547" s="95">
        <f>IF(db[[#This Row],[H_QTY/ CTN]]="","",SEARCH("_",db[[#This Row],[H_QTY/ CTN]]))</f>
        <v>7</v>
      </c>
      <c r="T547" s="95">
        <f>IF(db[[#This Row],[H_QTY/ CTN]]="","",LEN(db[[#This Row],[H_QTY/ CTN]]))</f>
        <v>7</v>
      </c>
      <c r="U547" s="97" t="str">
        <f>IF(db[[#This Row],[H_QTY/ CTN]]="","",LEFT(db[[#This Row],[H_QTY/ CTN]],db[[#This Row],[H_1]]-1))</f>
        <v>80 PCS</v>
      </c>
      <c r="V547" s="97" t="str">
        <f>IF(NOT(db[[#This Row],[H_1]]=db[[#This Row],[H_2]]),MID(db[[#This Row],[H_QTY/ CTN]],db[[#This Row],[H_1]]+1,db[[#This Row],[H_2]]-db[[#This Row],[H_1]]-1),"")</f>
        <v/>
      </c>
      <c r="W547" s="40" t="str">
        <f>IF(db[[#This Row],[QTY/ CTN B]]="","",LEFT(db[[#This Row],[QTY/ CTN B]],SEARCH(" ",db[[#This Row],[QTY/ CTN B]],1)-1))</f>
        <v>80</v>
      </c>
      <c r="X547" s="40" t="str">
        <f>IF(db[[#This Row],[QTY/ CTN B]]="","",RIGHT(db[[#This Row],[QTY/ CTN B]],LEN(db[[#This Row],[QTY/ CTN B]])-SEARCH(" ",db[[#This Row],[QTY/ CTN B]],1)))</f>
        <v>PCS</v>
      </c>
      <c r="Y547" s="40" t="str">
        <f>IF(db[[#This Row],[QTY/ CTN TG]]="",IF(db[[#This Row],[STN TG]]="","",12),LEFT(db[[#This Row],[QTY/ CTN TG]],SEARCH(" ",db[[#This Row],[QTY/ CTN TG]],1)-1))</f>
        <v/>
      </c>
      <c r="Z5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47" s="40" t="str">
        <f>IF(db[[#This Row],[STN K]]="","",IF(db[[#This Row],[STN TG]]="LSN",12,""))</f>
        <v/>
      </c>
      <c r="AB547" s="40" t="str">
        <f>IF(db[[#This Row],[STN TG]]="LSN","PCS","")</f>
        <v/>
      </c>
      <c r="AC547" s="40">
        <f>db[[#This Row],[QTY B]]*IF(db[[#This Row],[QTY TG]]="",1,db[[#This Row],[QTY TG]])*IF(db[[#This Row],[QTY K]]="",1,db[[#This Row],[QTY K]])</f>
        <v>80</v>
      </c>
      <c r="AD547" s="40" t="str">
        <f>IF(db[[#This Row],[STN K]]="",IF(db[[#This Row],[STN TG]]="",db[[#This Row],[STN B]],db[[#This Row],[STN TG]]),db[[#This Row],[STN K]])</f>
        <v>PCS</v>
      </c>
      <c r="AE547" s="40"/>
    </row>
    <row r="548" spans="1:31" ht="16.5" customHeight="1" x14ac:dyDescent="0.25">
      <c r="A548" s="40">
        <f t="shared" si="8"/>
        <v>547</v>
      </c>
      <c r="B548" s="5" t="str">
        <f>LOWER(SUBSTITUTE(SUBSTITUTE(SUBSTITUTE(SUBSTITUTE(SUBSTITUTE(SUBSTITUTE(SUBSTITUTE(SUBSTITUTE(db[[#This Row],[NB BM]]," ",),".",""),"-",""),"(",""),")",""),"/",""),"""",""),"+",""))</f>
        <v>calljkcc12cobiru</v>
      </c>
      <c r="C548" s="5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D548" s="5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E54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calljkcc12cobiru80pcsartomoro</v>
      </c>
      <c r="F54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calculatorjoykocc12coblue80pcs</v>
      </c>
      <c r="G548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calculatorjoykocc12coblueartomoro</v>
      </c>
      <c r="H54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calculatorjoykocc12coblue80pcsartomoro</v>
      </c>
      <c r="I548" s="2" t="s">
        <v>74</v>
      </c>
      <c r="J548" s="2" t="s">
        <v>75</v>
      </c>
      <c r="K548" s="1" t="s">
        <v>76</v>
      </c>
      <c r="L548" s="2" t="s">
        <v>1335</v>
      </c>
      <c r="M548" s="34" t="e">
        <f>IF(db[[#This Row],[NB NOTA_C]]="","",COUNTIF([2]!B_MSK[concat],db[[#This Row],[NB NOTA_C]]))</f>
        <v>#REF!</v>
      </c>
      <c r="N548" s="14" t="s">
        <v>1360</v>
      </c>
      <c r="O548" s="2" t="s">
        <v>1457</v>
      </c>
      <c r="P548" s="2" t="s">
        <v>2430</v>
      </c>
      <c r="R548" s="2" t="str">
        <f>IF(db[[#This Row],[QTY/ CTN]]="","",SUBSTITUTE(SUBSTITUTE(SUBSTITUTE(db[[#This Row],[QTY/ CTN]]," ","_",2),"(",""),")","")&amp;"_")</f>
        <v>80 PCS_</v>
      </c>
      <c r="S548" s="2">
        <f>IF(db[[#This Row],[H_QTY/ CTN]]="","",SEARCH("_",db[[#This Row],[H_QTY/ CTN]]))</f>
        <v>7</v>
      </c>
      <c r="T548" s="2">
        <f>IF(db[[#This Row],[H_QTY/ CTN]]="","",LEN(db[[#This Row],[H_QTY/ CTN]]))</f>
        <v>7</v>
      </c>
      <c r="U548" s="41" t="str">
        <f>IF(db[[#This Row],[H_QTY/ CTN]]="","",LEFT(db[[#This Row],[H_QTY/ CTN]],db[[#This Row],[H_1]]-1))</f>
        <v>80 PCS</v>
      </c>
      <c r="V548" s="40" t="str">
        <f>IF(NOT(db[[#This Row],[H_1]]=db[[#This Row],[H_2]]),MID(db[[#This Row],[H_QTY/ CTN]],db[[#This Row],[H_1]]+1,db[[#This Row],[H_2]]-db[[#This Row],[H_1]]-1),"")</f>
        <v/>
      </c>
      <c r="W548" s="40" t="str">
        <f>IF(db[[#This Row],[QTY/ CTN B]]="","",LEFT(db[[#This Row],[QTY/ CTN B]],SEARCH(" ",db[[#This Row],[QTY/ CTN B]],1)-1))</f>
        <v>80</v>
      </c>
      <c r="X548" s="40" t="str">
        <f>IF(db[[#This Row],[QTY/ CTN B]]="","",RIGHT(db[[#This Row],[QTY/ CTN B]],LEN(db[[#This Row],[QTY/ CTN B]])-SEARCH(" ",db[[#This Row],[QTY/ CTN B]],1)))</f>
        <v>PCS</v>
      </c>
      <c r="Y548" s="40" t="str">
        <f>IF(db[[#This Row],[QTY/ CTN TG]]="",IF(db[[#This Row],[STN TG]]="","",12),LEFT(db[[#This Row],[QTY/ CTN TG]],SEARCH(" ",db[[#This Row],[QTY/ CTN TG]],1)-1))</f>
        <v/>
      </c>
      <c r="Z5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48" s="40" t="str">
        <f>IF(db[[#This Row],[STN K]]="","",IF(db[[#This Row],[STN TG]]="LSN",12,""))</f>
        <v/>
      </c>
      <c r="AB548" s="40" t="str">
        <f>IF(db[[#This Row],[STN TG]]="LSN","PCS","")</f>
        <v/>
      </c>
      <c r="AC548" s="40">
        <f>db[[#This Row],[QTY B]]*IF(db[[#This Row],[QTY TG]]="",1,db[[#This Row],[QTY TG]])*IF(db[[#This Row],[QTY K]]="",1,db[[#This Row],[QTY K]])</f>
        <v>80</v>
      </c>
      <c r="AD548" s="40" t="str">
        <f>IF(db[[#This Row],[STN K]]="",IF(db[[#This Row],[STN TG]]="",db[[#This Row],[STN B]],db[[#This Row],[STN TG]]),db[[#This Row],[STN K]])</f>
        <v>PCS</v>
      </c>
      <c r="AE548" s="40"/>
    </row>
    <row r="549" spans="1:31" ht="16.5" customHeight="1" x14ac:dyDescent="0.25">
      <c r="A549" s="40">
        <f t="shared" si="8"/>
        <v>548</v>
      </c>
      <c r="B549" s="5" t="str">
        <f>LOWER(SUBSTITUTE(SUBSTITUTE(SUBSTITUTE(SUBSTITUTE(SUBSTITUTE(SUBSTITUTE(SUBSTITUTE(SUBSTITUTE(db[[#This Row],[NB BM]]," ",),".",""),"-",""),"(",""),")",""),"/",""),"""",""),"+",""))</f>
        <v>calljkcc12cohijau</v>
      </c>
      <c r="C549" s="5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D549" s="5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E54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calljkcc12cohijau80pcsartomoro</v>
      </c>
      <c r="F54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calculatorjoykocc12cogreen80pcs</v>
      </c>
      <c r="G549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calculatorjoykocc12cogreenartomoro</v>
      </c>
      <c r="H54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calculatorjoykocc12cogreen80pcsartomoro</v>
      </c>
      <c r="I549" s="2" t="s">
        <v>77</v>
      </c>
      <c r="J549" s="2" t="s">
        <v>78</v>
      </c>
      <c r="K549" s="1" t="s">
        <v>79</v>
      </c>
      <c r="L549" s="2" t="s">
        <v>1335</v>
      </c>
      <c r="M549" s="34" t="e">
        <f>IF(db[[#This Row],[NB NOTA_C]]="","",COUNTIF([2]!B_MSK[concat],db[[#This Row],[NB NOTA_C]]))</f>
        <v>#REF!</v>
      </c>
      <c r="N549" s="14" t="s">
        <v>1360</v>
      </c>
      <c r="O549" s="2" t="s">
        <v>1457</v>
      </c>
      <c r="P549" s="2" t="s">
        <v>2430</v>
      </c>
      <c r="R549" s="2" t="str">
        <f>IF(db[[#This Row],[QTY/ CTN]]="","",SUBSTITUTE(SUBSTITUTE(SUBSTITUTE(db[[#This Row],[QTY/ CTN]]," ","_",2),"(",""),")","")&amp;"_")</f>
        <v>80 PCS_</v>
      </c>
      <c r="S549" s="2">
        <f>IF(db[[#This Row],[H_QTY/ CTN]]="","",SEARCH("_",db[[#This Row],[H_QTY/ CTN]]))</f>
        <v>7</v>
      </c>
      <c r="T549" s="2">
        <f>IF(db[[#This Row],[H_QTY/ CTN]]="","",LEN(db[[#This Row],[H_QTY/ CTN]]))</f>
        <v>7</v>
      </c>
      <c r="U549" s="41" t="str">
        <f>IF(db[[#This Row],[H_QTY/ CTN]]="","",LEFT(db[[#This Row],[H_QTY/ CTN]],db[[#This Row],[H_1]]-1))</f>
        <v>80 PCS</v>
      </c>
      <c r="V549" s="40" t="str">
        <f>IF(NOT(db[[#This Row],[H_1]]=db[[#This Row],[H_2]]),MID(db[[#This Row],[H_QTY/ CTN]],db[[#This Row],[H_1]]+1,db[[#This Row],[H_2]]-db[[#This Row],[H_1]]-1),"")</f>
        <v/>
      </c>
      <c r="W549" s="40" t="str">
        <f>IF(db[[#This Row],[QTY/ CTN B]]="","",LEFT(db[[#This Row],[QTY/ CTN B]],SEARCH(" ",db[[#This Row],[QTY/ CTN B]],1)-1))</f>
        <v>80</v>
      </c>
      <c r="X549" s="40" t="str">
        <f>IF(db[[#This Row],[QTY/ CTN B]]="","",RIGHT(db[[#This Row],[QTY/ CTN B]],LEN(db[[#This Row],[QTY/ CTN B]])-SEARCH(" ",db[[#This Row],[QTY/ CTN B]],1)))</f>
        <v>PCS</v>
      </c>
      <c r="Y549" s="40" t="str">
        <f>IF(db[[#This Row],[QTY/ CTN TG]]="",IF(db[[#This Row],[STN TG]]="","",12),LEFT(db[[#This Row],[QTY/ CTN TG]],SEARCH(" ",db[[#This Row],[QTY/ CTN TG]],1)-1))</f>
        <v/>
      </c>
      <c r="Z5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49" s="40" t="str">
        <f>IF(db[[#This Row],[STN K]]="","",IF(db[[#This Row],[STN TG]]="LSN",12,""))</f>
        <v/>
      </c>
      <c r="AB549" s="40" t="str">
        <f>IF(db[[#This Row],[STN TG]]="LSN","PCS","")</f>
        <v/>
      </c>
      <c r="AC549" s="40">
        <f>db[[#This Row],[QTY B]]*IF(db[[#This Row],[QTY TG]]="",1,db[[#This Row],[QTY TG]])*IF(db[[#This Row],[QTY K]]="",1,db[[#This Row],[QTY K]])</f>
        <v>80</v>
      </c>
      <c r="AD549" s="40" t="str">
        <f>IF(db[[#This Row],[STN K]]="",IF(db[[#This Row],[STN TG]]="",db[[#This Row],[STN B]],db[[#This Row],[STN TG]]),db[[#This Row],[STN K]])</f>
        <v>PCS</v>
      </c>
      <c r="AE549" s="40"/>
    </row>
    <row r="550" spans="1:31" ht="16.5" customHeight="1" x14ac:dyDescent="0.25">
      <c r="A550" s="40">
        <f t="shared" si="8"/>
        <v>549</v>
      </c>
      <c r="B550" s="5" t="str">
        <f>LOWER(SUBSTITUTE(SUBSTITUTE(SUBSTITUTE(SUBSTITUTE(SUBSTITUTE(SUBSTITUTE(SUBSTITUTE(SUBSTITUTE(db[[#This Row],[NB BM]]," ",),".",""),"-",""),"(",""),")",""),"/",""),"""",""),"+",""))</f>
        <v>calljkcc12cokuning</v>
      </c>
      <c r="C550" s="5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D550" s="5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E55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calljkcc12cokuning80pcsartomoro</v>
      </c>
      <c r="F55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calculatorjoykocc12coyellow80pcs</v>
      </c>
      <c r="G550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calculatorjoykocc12coyellowartomoro</v>
      </c>
      <c r="H55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calculatorjoykocc12coyellow80pcsartomoro</v>
      </c>
      <c r="I550" s="2" t="s">
        <v>80</v>
      </c>
      <c r="J550" s="2" t="s">
        <v>81</v>
      </c>
      <c r="K550" s="1" t="s">
        <v>82</v>
      </c>
      <c r="L550" s="2" t="s">
        <v>1335</v>
      </c>
      <c r="M550" s="34" t="e">
        <f>IF(db[[#This Row],[NB NOTA_C]]="","",COUNTIF([2]!B_MSK[concat],db[[#This Row],[NB NOTA_C]]))</f>
        <v>#REF!</v>
      </c>
      <c r="N550" s="14" t="s">
        <v>1360</v>
      </c>
      <c r="O550" s="2" t="s">
        <v>1457</v>
      </c>
      <c r="P550" s="2" t="s">
        <v>2430</v>
      </c>
      <c r="R550" s="2" t="str">
        <f>IF(db[[#This Row],[QTY/ CTN]]="","",SUBSTITUTE(SUBSTITUTE(SUBSTITUTE(db[[#This Row],[QTY/ CTN]]," ","_",2),"(",""),")","")&amp;"_")</f>
        <v>80 PCS_</v>
      </c>
      <c r="S550" s="2">
        <f>IF(db[[#This Row],[H_QTY/ CTN]]="","",SEARCH("_",db[[#This Row],[H_QTY/ CTN]]))</f>
        <v>7</v>
      </c>
      <c r="T550" s="2">
        <f>IF(db[[#This Row],[H_QTY/ CTN]]="","",LEN(db[[#This Row],[H_QTY/ CTN]]))</f>
        <v>7</v>
      </c>
      <c r="U550" s="41" t="str">
        <f>IF(db[[#This Row],[H_QTY/ CTN]]="","",LEFT(db[[#This Row],[H_QTY/ CTN]],db[[#This Row],[H_1]]-1))</f>
        <v>80 PCS</v>
      </c>
      <c r="V550" s="40" t="str">
        <f>IF(NOT(db[[#This Row],[H_1]]=db[[#This Row],[H_2]]),MID(db[[#This Row],[H_QTY/ CTN]],db[[#This Row],[H_1]]+1,db[[#This Row],[H_2]]-db[[#This Row],[H_1]]-1),"")</f>
        <v/>
      </c>
      <c r="W550" s="40" t="str">
        <f>IF(db[[#This Row],[QTY/ CTN B]]="","",LEFT(db[[#This Row],[QTY/ CTN B]],SEARCH(" ",db[[#This Row],[QTY/ CTN B]],1)-1))</f>
        <v>80</v>
      </c>
      <c r="X550" s="40" t="str">
        <f>IF(db[[#This Row],[QTY/ CTN B]]="","",RIGHT(db[[#This Row],[QTY/ CTN B]],LEN(db[[#This Row],[QTY/ CTN B]])-SEARCH(" ",db[[#This Row],[QTY/ CTN B]],1)))</f>
        <v>PCS</v>
      </c>
      <c r="Y550" s="40" t="str">
        <f>IF(db[[#This Row],[QTY/ CTN TG]]="",IF(db[[#This Row],[STN TG]]="","",12),LEFT(db[[#This Row],[QTY/ CTN TG]],SEARCH(" ",db[[#This Row],[QTY/ CTN TG]],1)-1))</f>
        <v/>
      </c>
      <c r="Z5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50" s="40" t="str">
        <f>IF(db[[#This Row],[STN K]]="","",IF(db[[#This Row],[STN TG]]="LSN",12,""))</f>
        <v/>
      </c>
      <c r="AB550" s="40" t="str">
        <f>IF(db[[#This Row],[STN TG]]="LSN","PCS","")</f>
        <v/>
      </c>
      <c r="AC550" s="40">
        <f>db[[#This Row],[QTY B]]*IF(db[[#This Row],[QTY TG]]="",1,db[[#This Row],[QTY TG]])*IF(db[[#This Row],[QTY K]]="",1,db[[#This Row],[QTY K]])</f>
        <v>80</v>
      </c>
      <c r="AD550" s="40" t="str">
        <f>IF(db[[#This Row],[STN K]]="",IF(db[[#This Row],[STN TG]]="",db[[#This Row],[STN B]],db[[#This Row],[STN TG]]),db[[#This Row],[STN K]])</f>
        <v>PCS</v>
      </c>
      <c r="AE550" s="40"/>
    </row>
    <row r="551" spans="1:31" ht="16.5" customHeight="1" x14ac:dyDescent="0.25">
      <c r="A551" s="40">
        <f t="shared" si="8"/>
        <v>550</v>
      </c>
      <c r="B551" s="5" t="str">
        <f>LOWER(SUBSTITUTE(SUBSTITUTE(SUBSTITUTE(SUBSTITUTE(SUBSTITUTE(SUBSTITUTE(SUBSTITUTE(SUBSTITUTE(db[[#This Row],[NB BM]]," ",),".",""),"-",""),"(",""),")",""),"/",""),"""",""),"+",""))</f>
        <v>calljkcc15a</v>
      </c>
      <c r="C551" s="5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D551" s="5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E55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calljkcc15a120pcsartomoro</v>
      </c>
      <c r="F55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calculatorjoykocc15a120pcs</v>
      </c>
      <c r="G551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calculatorjoykocc15aartomoro</v>
      </c>
      <c r="H55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calculatorjoykocc15a120pcsartomoro</v>
      </c>
      <c r="I551" s="2" t="s">
        <v>83</v>
      </c>
      <c r="J551" s="2" t="s">
        <v>84</v>
      </c>
      <c r="K551" s="14" t="s">
        <v>84</v>
      </c>
      <c r="L551" s="2" t="s">
        <v>1335</v>
      </c>
      <c r="M551" s="34" t="e">
        <f>IF(db[[#This Row],[NB NOTA_C]]="","",COUNTIF([2]!B_MSK[concat],db[[#This Row],[NB NOTA_C]]))</f>
        <v>#REF!</v>
      </c>
      <c r="N551" s="14" t="s">
        <v>1360</v>
      </c>
      <c r="O551" s="2" t="s">
        <v>1382</v>
      </c>
      <c r="P551" s="2" t="s">
        <v>2430</v>
      </c>
      <c r="Q551" s="2" t="s">
        <v>4454</v>
      </c>
      <c r="R551" s="2" t="str">
        <f>IF(db[[#This Row],[QTY/ CTN]]="","",SUBSTITUTE(SUBSTITUTE(SUBSTITUTE(db[[#This Row],[QTY/ CTN]]," ","_",2),"(",""),")","")&amp;"_")</f>
        <v>120 PCS_</v>
      </c>
      <c r="S551" s="2">
        <f>IF(db[[#This Row],[H_QTY/ CTN]]="","",SEARCH("_",db[[#This Row],[H_QTY/ CTN]]))</f>
        <v>8</v>
      </c>
      <c r="T551" s="2">
        <f>IF(db[[#This Row],[H_QTY/ CTN]]="","",LEN(db[[#This Row],[H_QTY/ CTN]]))</f>
        <v>8</v>
      </c>
      <c r="U551" s="41" t="str">
        <f>IF(db[[#This Row],[H_QTY/ CTN]]="","",LEFT(db[[#This Row],[H_QTY/ CTN]],db[[#This Row],[H_1]]-1))</f>
        <v>120 PCS</v>
      </c>
      <c r="V551" s="40" t="str">
        <f>IF(NOT(db[[#This Row],[H_1]]=db[[#This Row],[H_2]]),MID(db[[#This Row],[H_QTY/ CTN]],db[[#This Row],[H_1]]+1,db[[#This Row],[H_2]]-db[[#This Row],[H_1]]-1),"")</f>
        <v/>
      </c>
      <c r="W551" s="40" t="str">
        <f>IF(db[[#This Row],[QTY/ CTN B]]="","",LEFT(db[[#This Row],[QTY/ CTN B]],SEARCH(" ",db[[#This Row],[QTY/ CTN B]],1)-1))</f>
        <v>120</v>
      </c>
      <c r="X551" s="40" t="str">
        <f>IF(db[[#This Row],[QTY/ CTN B]]="","",RIGHT(db[[#This Row],[QTY/ CTN B]],LEN(db[[#This Row],[QTY/ CTN B]])-SEARCH(" ",db[[#This Row],[QTY/ CTN B]],1)))</f>
        <v>PCS</v>
      </c>
      <c r="Y551" s="40" t="str">
        <f>IF(db[[#This Row],[QTY/ CTN TG]]="",IF(db[[#This Row],[STN TG]]="","",12),LEFT(db[[#This Row],[QTY/ CTN TG]],SEARCH(" ",db[[#This Row],[QTY/ CTN TG]],1)-1))</f>
        <v/>
      </c>
      <c r="Z5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51" s="40" t="str">
        <f>IF(db[[#This Row],[STN K]]="","",IF(db[[#This Row],[STN TG]]="LSN",12,""))</f>
        <v/>
      </c>
      <c r="AB551" s="40" t="str">
        <f>IF(db[[#This Row],[STN TG]]="LSN","PCS","")</f>
        <v/>
      </c>
      <c r="AC551" s="40">
        <f>db[[#This Row],[QTY B]]*IF(db[[#This Row],[QTY TG]]="",1,db[[#This Row],[QTY TG]])*IF(db[[#This Row],[QTY K]]="",1,db[[#This Row],[QTY K]])</f>
        <v>120</v>
      </c>
      <c r="AD551" s="40" t="str">
        <f>IF(db[[#This Row],[STN K]]="",IF(db[[#This Row],[STN TG]]="",db[[#This Row],[STN B]],db[[#This Row],[STN TG]]),db[[#This Row],[STN K]])</f>
        <v>PCS</v>
      </c>
      <c r="AE551" s="40"/>
    </row>
    <row r="552" spans="1:31" ht="16.5" customHeight="1" x14ac:dyDescent="0.25">
      <c r="A552" s="40">
        <f t="shared" si="8"/>
        <v>551</v>
      </c>
      <c r="B552" s="5" t="str">
        <f>LOWER(SUBSTITUTE(SUBSTITUTE(SUBSTITUTE(SUBSTITUTE(SUBSTITUTE(SUBSTITUTE(SUBSTITUTE(SUBSTITUTE(db[[#This Row],[NB BM]]," ",),".",""),"-",""),"(",""),")",""),"/",""),"""",""),"+",""))</f>
        <v>calljkcc19a</v>
      </c>
      <c r="C552" s="5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D552" s="5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E55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calljkcc19a80pcsartomoro</v>
      </c>
      <c r="F55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calculatorjoykocc19a80pcs</v>
      </c>
      <c r="G552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calculatorjoykocc19aartomoro</v>
      </c>
      <c r="H55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calculatorjoykocc19a80pcsartomoro</v>
      </c>
      <c r="I552" s="2" t="s">
        <v>4482</v>
      </c>
      <c r="J552" s="2" t="s">
        <v>4476</v>
      </c>
      <c r="K552" s="1" t="s">
        <v>4476</v>
      </c>
      <c r="L552" s="2" t="s">
        <v>1335</v>
      </c>
      <c r="M552" s="33" t="e">
        <f>IF(db[[#This Row],[NB NOTA_C]]="","",COUNTIF([2]!B_MSK[concat],db[[#This Row],[NB NOTA_C]]))</f>
        <v>#REF!</v>
      </c>
      <c r="N552" s="9" t="s">
        <v>1360</v>
      </c>
      <c r="O552" s="5" t="s">
        <v>1457</v>
      </c>
      <c r="P552" s="2" t="s">
        <v>2430</v>
      </c>
      <c r="Q552" s="5" t="s">
        <v>4483</v>
      </c>
      <c r="R552" s="5" t="str">
        <f>IF(db[[#This Row],[QTY/ CTN]]="","",SUBSTITUTE(SUBSTITUTE(SUBSTITUTE(db[[#This Row],[QTY/ CTN]]," ","_",2),"(",""),")","")&amp;"_")</f>
        <v>80 PCS_</v>
      </c>
      <c r="S552" s="5">
        <f>IF(db[[#This Row],[H_QTY/ CTN]]="","",SEARCH("_",db[[#This Row],[H_QTY/ CTN]]))</f>
        <v>7</v>
      </c>
      <c r="T552" s="5">
        <f>IF(db[[#This Row],[H_QTY/ CTN]]="","",LEN(db[[#This Row],[H_QTY/ CTN]]))</f>
        <v>7</v>
      </c>
      <c r="U552" s="40" t="str">
        <f>IF(db[[#This Row],[H_QTY/ CTN]]="","",LEFT(db[[#This Row],[H_QTY/ CTN]],db[[#This Row],[H_1]]-1))</f>
        <v>80 PCS</v>
      </c>
      <c r="V552" s="40" t="str">
        <f>IF(NOT(db[[#This Row],[H_1]]=db[[#This Row],[H_2]]),MID(db[[#This Row],[H_QTY/ CTN]],db[[#This Row],[H_1]]+1,db[[#This Row],[H_2]]-db[[#This Row],[H_1]]-1),"")</f>
        <v/>
      </c>
      <c r="W552" s="40" t="str">
        <f>IF(db[[#This Row],[QTY/ CTN B]]="","",LEFT(db[[#This Row],[QTY/ CTN B]],SEARCH(" ",db[[#This Row],[QTY/ CTN B]],1)-1))</f>
        <v>80</v>
      </c>
      <c r="X552" s="40" t="str">
        <f>IF(db[[#This Row],[QTY/ CTN B]]="","",RIGHT(db[[#This Row],[QTY/ CTN B]],LEN(db[[#This Row],[QTY/ CTN B]])-SEARCH(" ",db[[#This Row],[QTY/ CTN B]],1)))</f>
        <v>PCS</v>
      </c>
      <c r="Y552" s="40" t="str">
        <f>IF(db[[#This Row],[QTY/ CTN TG]]="",IF(db[[#This Row],[STN TG]]="","",12),LEFT(db[[#This Row],[QTY/ CTN TG]],SEARCH(" ",db[[#This Row],[QTY/ CTN TG]],1)-1))</f>
        <v/>
      </c>
      <c r="Z5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52" s="40" t="str">
        <f>IF(db[[#This Row],[STN K]]="","",IF(db[[#This Row],[STN TG]]="LSN",12,""))</f>
        <v/>
      </c>
      <c r="AB552" s="40" t="str">
        <f>IF(db[[#This Row],[STN TG]]="LSN","PCS","")</f>
        <v/>
      </c>
      <c r="AC552" s="40">
        <f>db[[#This Row],[QTY B]]*IF(db[[#This Row],[QTY TG]]="",1,db[[#This Row],[QTY TG]])*IF(db[[#This Row],[QTY K]]="",1,db[[#This Row],[QTY K]])</f>
        <v>80</v>
      </c>
      <c r="AD552" s="40" t="str">
        <f>IF(db[[#This Row],[STN K]]="",IF(db[[#This Row],[STN TG]]="",db[[#This Row],[STN B]],db[[#This Row],[STN TG]]),db[[#This Row],[STN K]])</f>
        <v>PCS</v>
      </c>
      <c r="AE552" s="40"/>
    </row>
    <row r="553" spans="1:31" ht="16.5" customHeight="1" x14ac:dyDescent="0.25">
      <c r="A553" s="40">
        <f t="shared" si="8"/>
        <v>552</v>
      </c>
      <c r="B553" s="5" t="str">
        <f>LOWER(SUBSTITUTE(SUBSTITUTE(SUBSTITUTE(SUBSTITUTE(SUBSTITUTE(SUBSTITUTE(SUBSTITUTE(SUBSTITUTE(db[[#This Row],[NB BM]]," ",),".",""),"-",""),"(",""),")",""),"/",""),"""",""),"+",""))</f>
        <v>calljkcc21biru</v>
      </c>
      <c r="C553" s="5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D553" s="5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E5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calljkcc21biru160pcsartomoro</v>
      </c>
      <c r="F5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calculatorjoykocc21blue160pcs</v>
      </c>
      <c r="G553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calculatorjoykocc21blueartomoro</v>
      </c>
      <c r="H5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calculatorjoykocc21blue160pcsartomoro</v>
      </c>
      <c r="I553" s="2" t="s">
        <v>1553</v>
      </c>
      <c r="J553" s="2" t="s">
        <v>1957</v>
      </c>
      <c r="K553" s="14" t="s">
        <v>1960</v>
      </c>
      <c r="L553" s="2" t="s">
        <v>1335</v>
      </c>
      <c r="M553" s="34" t="e">
        <f>IF(db[[#This Row],[NB NOTA_C]]="","",COUNTIF([2]!B_MSK[concat],db[[#This Row],[NB NOTA_C]]))</f>
        <v>#REF!</v>
      </c>
      <c r="N553" s="9" t="s">
        <v>1360</v>
      </c>
      <c r="O553" s="5" t="s">
        <v>1415</v>
      </c>
      <c r="P553" s="2" t="s">
        <v>2430</v>
      </c>
      <c r="R553" s="2" t="str">
        <f>IF(db[[#This Row],[QTY/ CTN]]="","",SUBSTITUTE(SUBSTITUTE(SUBSTITUTE(db[[#This Row],[QTY/ CTN]]," ","_",2),"(",""),")","")&amp;"_")</f>
        <v>160 PCS_</v>
      </c>
      <c r="S553" s="2">
        <f>IF(db[[#This Row],[H_QTY/ CTN]]="","",SEARCH("_",db[[#This Row],[H_QTY/ CTN]]))</f>
        <v>8</v>
      </c>
      <c r="T553" s="2">
        <f>IF(db[[#This Row],[H_QTY/ CTN]]="","",LEN(db[[#This Row],[H_QTY/ CTN]]))</f>
        <v>8</v>
      </c>
      <c r="U553" s="41" t="str">
        <f>IF(db[[#This Row],[H_QTY/ CTN]]="","",LEFT(db[[#This Row],[H_QTY/ CTN]],db[[#This Row],[H_1]]-1))</f>
        <v>160 PCS</v>
      </c>
      <c r="V553" s="40" t="str">
        <f>IF(NOT(db[[#This Row],[H_1]]=db[[#This Row],[H_2]]),MID(db[[#This Row],[H_QTY/ CTN]],db[[#This Row],[H_1]]+1,db[[#This Row],[H_2]]-db[[#This Row],[H_1]]-1),"")</f>
        <v/>
      </c>
      <c r="W553" s="40" t="str">
        <f>IF(db[[#This Row],[QTY/ CTN B]]="","",LEFT(db[[#This Row],[QTY/ CTN B]],SEARCH(" ",db[[#This Row],[QTY/ CTN B]],1)-1))</f>
        <v>160</v>
      </c>
      <c r="X553" s="40" t="str">
        <f>IF(db[[#This Row],[QTY/ CTN B]]="","",RIGHT(db[[#This Row],[QTY/ CTN B]],LEN(db[[#This Row],[QTY/ CTN B]])-SEARCH(" ",db[[#This Row],[QTY/ CTN B]],1)))</f>
        <v>PCS</v>
      </c>
      <c r="Y553" s="40" t="str">
        <f>IF(db[[#This Row],[QTY/ CTN TG]]="",IF(db[[#This Row],[STN TG]]="","",12),LEFT(db[[#This Row],[QTY/ CTN TG]],SEARCH(" ",db[[#This Row],[QTY/ CTN TG]],1)-1))</f>
        <v/>
      </c>
      <c r="Z5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53" s="40" t="str">
        <f>IF(db[[#This Row],[STN K]]="","",IF(db[[#This Row],[STN TG]]="LSN",12,""))</f>
        <v/>
      </c>
      <c r="AB553" s="40" t="str">
        <f>IF(db[[#This Row],[STN TG]]="LSN","PCS","")</f>
        <v/>
      </c>
      <c r="AC553" s="40">
        <f>db[[#This Row],[QTY B]]*IF(db[[#This Row],[QTY TG]]="",1,db[[#This Row],[QTY TG]])*IF(db[[#This Row],[QTY K]]="",1,db[[#This Row],[QTY K]])</f>
        <v>160</v>
      </c>
      <c r="AD553" s="40" t="str">
        <f>IF(db[[#This Row],[STN K]]="",IF(db[[#This Row],[STN TG]]="",db[[#This Row],[STN B]],db[[#This Row],[STN TG]]),db[[#This Row],[STN K]])</f>
        <v>PCS</v>
      </c>
      <c r="AE553" s="40"/>
    </row>
    <row r="554" spans="1:31" ht="16.5" customHeight="1" x14ac:dyDescent="0.25">
      <c r="A554" s="40">
        <f t="shared" si="8"/>
        <v>553</v>
      </c>
      <c r="B554" s="94" t="str">
        <f>LOWER(SUBSTITUTE(SUBSTITUTE(SUBSTITUTE(SUBSTITUTE(SUBSTITUTE(SUBSTITUTE(SUBSTITUTE(SUBSTITUTE(db[[#This Row],[NB BM]]," ",),".",""),"-",""),"(",""),")",""),"/",""),"""",""),"+",""))</f>
        <v>calljkcc21ungu</v>
      </c>
      <c r="C554" s="94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D554" s="94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E554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calljkcc21ungu160pcsartomoro</v>
      </c>
      <c r="F554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calculatorjoykocc21purple160pcs</v>
      </c>
      <c r="G554" s="9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calculatorjoykocc21purpleartomoro</v>
      </c>
      <c r="H554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calculatorjoykocc21purple160pcsartomoro</v>
      </c>
      <c r="I554" s="6" t="s">
        <v>85</v>
      </c>
      <c r="J554" s="6" t="s">
        <v>1959</v>
      </c>
      <c r="K554" s="1" t="s">
        <v>1962</v>
      </c>
      <c r="L554" s="2" t="s">
        <v>1335</v>
      </c>
      <c r="M554" s="34" t="e">
        <f>IF(db[[#This Row],[NB NOTA_C]]="","",COUNTIF([2]!B_MSK[concat],db[[#This Row],[NB NOTA_C]]))</f>
        <v>#REF!</v>
      </c>
      <c r="N554" s="9" t="s">
        <v>1360</v>
      </c>
      <c r="O554" s="5" t="s">
        <v>1415</v>
      </c>
      <c r="P554" s="2" t="s">
        <v>2430</v>
      </c>
      <c r="R554" s="2" t="str">
        <f>IF(db[[#This Row],[QTY/ CTN]]="","",SUBSTITUTE(SUBSTITUTE(SUBSTITUTE(db[[#This Row],[QTY/ CTN]]," ","_",2),"(",""),")","")&amp;"_")</f>
        <v>160 PCS_</v>
      </c>
      <c r="S554" s="2">
        <f>IF(db[[#This Row],[H_QTY/ CTN]]="","",SEARCH("_",db[[#This Row],[H_QTY/ CTN]]))</f>
        <v>8</v>
      </c>
      <c r="T554" s="2">
        <f>IF(db[[#This Row],[H_QTY/ CTN]]="","",LEN(db[[#This Row],[H_QTY/ CTN]]))</f>
        <v>8</v>
      </c>
      <c r="U554" s="41" t="str">
        <f>IF(db[[#This Row],[H_QTY/ CTN]]="","",LEFT(db[[#This Row],[H_QTY/ CTN]],db[[#This Row],[H_1]]-1))</f>
        <v>160 PCS</v>
      </c>
      <c r="V554" s="40" t="str">
        <f>IF(NOT(db[[#This Row],[H_1]]=db[[#This Row],[H_2]]),MID(db[[#This Row],[H_QTY/ CTN]],db[[#This Row],[H_1]]+1,db[[#This Row],[H_2]]-db[[#This Row],[H_1]]-1),"")</f>
        <v/>
      </c>
      <c r="W554" s="40" t="str">
        <f>IF(db[[#This Row],[QTY/ CTN B]]="","",LEFT(db[[#This Row],[QTY/ CTN B]],SEARCH(" ",db[[#This Row],[QTY/ CTN B]],1)-1))</f>
        <v>160</v>
      </c>
      <c r="X554" s="40" t="str">
        <f>IF(db[[#This Row],[QTY/ CTN B]]="","",RIGHT(db[[#This Row],[QTY/ CTN B]],LEN(db[[#This Row],[QTY/ CTN B]])-SEARCH(" ",db[[#This Row],[QTY/ CTN B]],1)))</f>
        <v>PCS</v>
      </c>
      <c r="Y554" s="40" t="str">
        <f>IF(db[[#This Row],[QTY/ CTN TG]]="",IF(db[[#This Row],[STN TG]]="","",12),LEFT(db[[#This Row],[QTY/ CTN TG]],SEARCH(" ",db[[#This Row],[QTY/ CTN TG]],1)-1))</f>
        <v/>
      </c>
      <c r="Z5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54" s="40" t="str">
        <f>IF(db[[#This Row],[STN K]]="","",IF(db[[#This Row],[STN TG]]="LSN",12,""))</f>
        <v/>
      </c>
      <c r="AB554" s="40" t="str">
        <f>IF(db[[#This Row],[STN TG]]="LSN","PCS","")</f>
        <v/>
      </c>
      <c r="AC554" s="40">
        <f>db[[#This Row],[QTY B]]*IF(db[[#This Row],[QTY TG]]="",1,db[[#This Row],[QTY TG]])*IF(db[[#This Row],[QTY K]]="",1,db[[#This Row],[QTY K]])</f>
        <v>160</v>
      </c>
      <c r="AD554" s="40" t="str">
        <f>IF(db[[#This Row],[STN K]]="",IF(db[[#This Row],[STN TG]]="",db[[#This Row],[STN B]],db[[#This Row],[STN TG]]),db[[#This Row],[STN K]])</f>
        <v>PCS</v>
      </c>
      <c r="AE554" s="40"/>
    </row>
    <row r="555" spans="1:31" ht="16.5" customHeight="1" x14ac:dyDescent="0.25">
      <c r="A555" s="40">
        <f t="shared" si="8"/>
        <v>554</v>
      </c>
      <c r="B555" s="5" t="str">
        <f>LOWER(SUBSTITUTE(SUBSTITUTE(SUBSTITUTE(SUBSTITUTE(SUBSTITUTE(SUBSTITUTE(SUBSTITUTE(SUBSTITUTE(db[[#This Row],[NB BM]]," ",),".",""),"-",""),"(",""),")",""),"/",""),"""",""),"+",""))</f>
        <v>calljkcc21kuning</v>
      </c>
      <c r="C555" s="5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D555" s="5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E55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calljkcc21kuning160pcsartomoro</v>
      </c>
      <c r="F55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calculatorjoykocc21yellow160pcs</v>
      </c>
      <c r="G555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calculatorjoykocc21yellowartomoro</v>
      </c>
      <c r="H55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calculatorjoykocc21yellow160pcsartomoro</v>
      </c>
      <c r="I555" s="2" t="s">
        <v>86</v>
      </c>
      <c r="J555" s="2" t="s">
        <v>1958</v>
      </c>
      <c r="K555" s="14" t="s">
        <v>1961</v>
      </c>
      <c r="L555" s="2" t="s">
        <v>1335</v>
      </c>
      <c r="M555" s="34" t="e">
        <f>IF(db[[#This Row],[NB NOTA_C]]="","",COUNTIF([2]!B_MSK[concat],db[[#This Row],[NB NOTA_C]]))</f>
        <v>#REF!</v>
      </c>
      <c r="N555" s="9" t="s">
        <v>1360</v>
      </c>
      <c r="O555" s="5" t="s">
        <v>1415</v>
      </c>
      <c r="P555" s="2" t="s">
        <v>2430</v>
      </c>
      <c r="R555" s="2" t="str">
        <f>IF(db[[#This Row],[QTY/ CTN]]="","",SUBSTITUTE(SUBSTITUTE(SUBSTITUTE(db[[#This Row],[QTY/ CTN]]," ","_",2),"(",""),")","")&amp;"_")</f>
        <v>160 PCS_</v>
      </c>
      <c r="S555" s="2">
        <f>IF(db[[#This Row],[H_QTY/ CTN]]="","",SEARCH("_",db[[#This Row],[H_QTY/ CTN]]))</f>
        <v>8</v>
      </c>
      <c r="T555" s="2">
        <f>IF(db[[#This Row],[H_QTY/ CTN]]="","",LEN(db[[#This Row],[H_QTY/ CTN]]))</f>
        <v>8</v>
      </c>
      <c r="U555" s="41" t="str">
        <f>IF(db[[#This Row],[H_QTY/ CTN]]="","",LEFT(db[[#This Row],[H_QTY/ CTN]],db[[#This Row],[H_1]]-1))</f>
        <v>160 PCS</v>
      </c>
      <c r="V555" s="40" t="str">
        <f>IF(NOT(db[[#This Row],[H_1]]=db[[#This Row],[H_2]]),MID(db[[#This Row],[H_QTY/ CTN]],db[[#This Row],[H_1]]+1,db[[#This Row],[H_2]]-db[[#This Row],[H_1]]-1),"")</f>
        <v/>
      </c>
      <c r="W555" s="40" t="str">
        <f>IF(db[[#This Row],[QTY/ CTN B]]="","",LEFT(db[[#This Row],[QTY/ CTN B]],SEARCH(" ",db[[#This Row],[QTY/ CTN B]],1)-1))</f>
        <v>160</v>
      </c>
      <c r="X555" s="40" t="str">
        <f>IF(db[[#This Row],[QTY/ CTN B]]="","",RIGHT(db[[#This Row],[QTY/ CTN B]],LEN(db[[#This Row],[QTY/ CTN B]])-SEARCH(" ",db[[#This Row],[QTY/ CTN B]],1)))</f>
        <v>PCS</v>
      </c>
      <c r="Y555" s="40" t="str">
        <f>IF(db[[#This Row],[QTY/ CTN TG]]="",IF(db[[#This Row],[STN TG]]="","",12),LEFT(db[[#This Row],[QTY/ CTN TG]],SEARCH(" ",db[[#This Row],[QTY/ CTN TG]],1)-1))</f>
        <v/>
      </c>
      <c r="Z5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55" s="40" t="str">
        <f>IF(db[[#This Row],[STN K]]="","",IF(db[[#This Row],[STN TG]]="LSN",12,""))</f>
        <v/>
      </c>
      <c r="AB555" s="40" t="str">
        <f>IF(db[[#This Row],[STN TG]]="LSN","PCS","")</f>
        <v/>
      </c>
      <c r="AC555" s="40">
        <f>db[[#This Row],[QTY B]]*IF(db[[#This Row],[QTY TG]]="",1,db[[#This Row],[QTY TG]])*IF(db[[#This Row],[QTY K]]="",1,db[[#This Row],[QTY K]])</f>
        <v>160</v>
      </c>
      <c r="AD555" s="40" t="str">
        <f>IF(db[[#This Row],[STN K]]="",IF(db[[#This Row],[STN TG]]="",db[[#This Row],[STN B]],db[[#This Row],[STN TG]]),db[[#This Row],[STN K]])</f>
        <v>PCS</v>
      </c>
      <c r="AE555" s="40"/>
    </row>
    <row r="556" spans="1:31" ht="16.5" customHeight="1" x14ac:dyDescent="0.25">
      <c r="A556" s="40">
        <f t="shared" si="8"/>
        <v>555</v>
      </c>
      <c r="B556" s="5" t="str">
        <f>LOWER(SUBSTITUTE(SUBSTITUTE(SUBSTITUTE(SUBSTITUTE(SUBSTITUTE(SUBSTITUTE(SUBSTITUTE(SUBSTITUTE(db[[#This Row],[NB BM]]," ",),".",""),"-",""),"(",""),")",""),"/",""),"""",""),"+",""))</f>
        <v>calljkcc23co</v>
      </c>
      <c r="C556" s="5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D556" s="5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E55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calljkcc23co80pcsartomoro</v>
      </c>
      <c r="F55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calculatorjoykocc2380pcs</v>
      </c>
      <c r="G556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calculatorjoykocc23artomoro</v>
      </c>
      <c r="H55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calculatorjoykocc2380pcsartomoro</v>
      </c>
      <c r="I556" s="2" t="s">
        <v>6671</v>
      </c>
      <c r="J556" s="2" t="s">
        <v>273</v>
      </c>
      <c r="K556" s="1" t="s">
        <v>273</v>
      </c>
      <c r="L556" s="2" t="s">
        <v>1335</v>
      </c>
      <c r="M556" s="34" t="e">
        <f>IF(db[[#This Row],[NB NOTA_C]]="","",COUNTIF([2]!B_MSK[concat],db[[#This Row],[NB NOTA_C]]))</f>
        <v>#REF!</v>
      </c>
      <c r="N556" s="14" t="s">
        <v>1360</v>
      </c>
      <c r="O556" s="2" t="s">
        <v>1457</v>
      </c>
      <c r="P556" s="2" t="s">
        <v>2430</v>
      </c>
      <c r="R556" s="2" t="str">
        <f>IF(db[[#This Row],[QTY/ CTN]]="","",SUBSTITUTE(SUBSTITUTE(SUBSTITUTE(db[[#This Row],[QTY/ CTN]]," ","_",2),"(",""),")","")&amp;"_")</f>
        <v>80 PCS_</v>
      </c>
      <c r="S556" s="2">
        <f>IF(db[[#This Row],[H_QTY/ CTN]]="","",SEARCH("_",db[[#This Row],[H_QTY/ CTN]]))</f>
        <v>7</v>
      </c>
      <c r="T556" s="2">
        <f>IF(db[[#This Row],[H_QTY/ CTN]]="","",LEN(db[[#This Row],[H_QTY/ CTN]]))</f>
        <v>7</v>
      </c>
      <c r="U556" s="41" t="str">
        <f>IF(db[[#This Row],[H_QTY/ CTN]]="","",LEFT(db[[#This Row],[H_QTY/ CTN]],db[[#This Row],[H_1]]-1))</f>
        <v>80 PCS</v>
      </c>
      <c r="V556" s="40" t="str">
        <f>IF(NOT(db[[#This Row],[H_1]]=db[[#This Row],[H_2]]),MID(db[[#This Row],[H_QTY/ CTN]],db[[#This Row],[H_1]]+1,db[[#This Row],[H_2]]-db[[#This Row],[H_1]]-1),"")</f>
        <v/>
      </c>
      <c r="W556" s="40" t="str">
        <f>IF(db[[#This Row],[QTY/ CTN B]]="","",LEFT(db[[#This Row],[QTY/ CTN B]],SEARCH(" ",db[[#This Row],[QTY/ CTN B]],1)-1))</f>
        <v>80</v>
      </c>
      <c r="X556" s="40" t="str">
        <f>IF(db[[#This Row],[QTY/ CTN B]]="","",RIGHT(db[[#This Row],[QTY/ CTN B]],LEN(db[[#This Row],[QTY/ CTN B]])-SEARCH(" ",db[[#This Row],[QTY/ CTN B]],1)))</f>
        <v>PCS</v>
      </c>
      <c r="Y556" s="40" t="str">
        <f>IF(db[[#This Row],[QTY/ CTN TG]]="",IF(db[[#This Row],[STN TG]]="","",12),LEFT(db[[#This Row],[QTY/ CTN TG]],SEARCH(" ",db[[#This Row],[QTY/ CTN TG]],1)-1))</f>
        <v/>
      </c>
      <c r="Z5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56" s="40" t="str">
        <f>IF(db[[#This Row],[STN K]]="","",IF(db[[#This Row],[STN TG]]="LSN",12,""))</f>
        <v/>
      </c>
      <c r="AB556" s="40" t="str">
        <f>IF(db[[#This Row],[STN TG]]="LSN","PCS","")</f>
        <v/>
      </c>
      <c r="AC556" s="40">
        <f>db[[#This Row],[QTY B]]*IF(db[[#This Row],[QTY TG]]="",1,db[[#This Row],[QTY TG]])*IF(db[[#This Row],[QTY K]]="",1,db[[#This Row],[QTY K]])</f>
        <v>80</v>
      </c>
      <c r="AD556" s="40" t="str">
        <f>IF(db[[#This Row],[STN K]]="",IF(db[[#This Row],[STN TG]]="",db[[#This Row],[STN B]],db[[#This Row],[STN TG]]),db[[#This Row],[STN K]])</f>
        <v>PCS</v>
      </c>
      <c r="AE556" s="40"/>
    </row>
    <row r="557" spans="1:31" ht="16.5" customHeight="1" x14ac:dyDescent="0.25">
      <c r="A557" s="40">
        <f t="shared" si="8"/>
        <v>556</v>
      </c>
      <c r="B557" s="5" t="str">
        <f>LOWER(SUBSTITUTE(SUBSTITUTE(SUBSTITUTE(SUBSTITUTE(SUBSTITUTE(SUBSTITUTE(SUBSTITUTE(SUBSTITUTE(db[[#This Row],[NB BM]]," ",),".",""),"-",""),"(",""),")",""),"/",""),"""",""),"+",""))</f>
        <v>calljkcc23cohitam</v>
      </c>
      <c r="C557" s="5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D557" s="5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E55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calljkcc23cohitam80pcsartomoro</v>
      </c>
      <c r="F55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calculatorjoykocc23coblack80pcs</v>
      </c>
      <c r="G557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calculatorjoykocc23coblackartomoro</v>
      </c>
      <c r="H55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calculatorjoykocc23coblack80pcsartomoro</v>
      </c>
      <c r="I557" s="2" t="s">
        <v>3723</v>
      </c>
      <c r="J557" s="2" t="s">
        <v>3718</v>
      </c>
      <c r="K557" s="1" t="s">
        <v>3719</v>
      </c>
      <c r="L557" s="2" t="s">
        <v>1335</v>
      </c>
      <c r="M557" s="33" t="e">
        <f>IF(db[[#This Row],[NB NOTA_C]]="","",COUNTIF([2]!B_MSK[concat],db[[#This Row],[NB NOTA_C]]))</f>
        <v>#REF!</v>
      </c>
      <c r="N557" s="14" t="s">
        <v>1360</v>
      </c>
      <c r="O557" s="5" t="s">
        <v>1457</v>
      </c>
      <c r="P557" s="2" t="s">
        <v>2430</v>
      </c>
      <c r="Q557" s="5" t="s">
        <v>5182</v>
      </c>
      <c r="R557" s="5" t="str">
        <f>IF(db[[#This Row],[QTY/ CTN]]="","",SUBSTITUTE(SUBSTITUTE(SUBSTITUTE(db[[#This Row],[QTY/ CTN]]," ","_",2),"(",""),")","")&amp;"_")</f>
        <v>80 PCS_</v>
      </c>
      <c r="S557" s="5">
        <f>IF(db[[#This Row],[H_QTY/ CTN]]="","",SEARCH("_",db[[#This Row],[H_QTY/ CTN]]))</f>
        <v>7</v>
      </c>
      <c r="T557" s="5">
        <f>IF(db[[#This Row],[H_QTY/ CTN]]="","",LEN(db[[#This Row],[H_QTY/ CTN]]))</f>
        <v>7</v>
      </c>
      <c r="U557" s="40" t="str">
        <f>IF(db[[#This Row],[H_QTY/ CTN]]="","",LEFT(db[[#This Row],[H_QTY/ CTN]],db[[#This Row],[H_1]]-1))</f>
        <v>80 PCS</v>
      </c>
      <c r="V557" s="40" t="str">
        <f>IF(NOT(db[[#This Row],[H_1]]=db[[#This Row],[H_2]]),MID(db[[#This Row],[H_QTY/ CTN]],db[[#This Row],[H_1]]+1,db[[#This Row],[H_2]]-db[[#This Row],[H_1]]-1),"")</f>
        <v/>
      </c>
      <c r="W557" s="40" t="str">
        <f>IF(db[[#This Row],[QTY/ CTN B]]="","",LEFT(db[[#This Row],[QTY/ CTN B]],SEARCH(" ",db[[#This Row],[QTY/ CTN B]],1)-1))</f>
        <v>80</v>
      </c>
      <c r="X557" s="40" t="str">
        <f>IF(db[[#This Row],[QTY/ CTN B]]="","",RIGHT(db[[#This Row],[QTY/ CTN B]],LEN(db[[#This Row],[QTY/ CTN B]])-SEARCH(" ",db[[#This Row],[QTY/ CTN B]],1)))</f>
        <v>PCS</v>
      </c>
      <c r="Y557" s="40" t="str">
        <f>IF(db[[#This Row],[QTY/ CTN TG]]="",IF(db[[#This Row],[STN TG]]="","",12),LEFT(db[[#This Row],[QTY/ CTN TG]],SEARCH(" ",db[[#This Row],[QTY/ CTN TG]],1)-1))</f>
        <v/>
      </c>
      <c r="Z5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57" s="40" t="str">
        <f>IF(db[[#This Row],[STN K]]="","",IF(db[[#This Row],[STN TG]]="LSN",12,""))</f>
        <v/>
      </c>
      <c r="AB557" s="40" t="str">
        <f>IF(db[[#This Row],[STN TG]]="LSN","PCS","")</f>
        <v/>
      </c>
      <c r="AC557" s="40">
        <f>db[[#This Row],[QTY B]]*IF(db[[#This Row],[QTY TG]]="",1,db[[#This Row],[QTY TG]])*IF(db[[#This Row],[QTY K]]="",1,db[[#This Row],[QTY K]])</f>
        <v>80</v>
      </c>
      <c r="AD557" s="40" t="str">
        <f>IF(db[[#This Row],[STN K]]="",IF(db[[#This Row],[STN TG]]="",db[[#This Row],[STN B]],db[[#This Row],[STN TG]]),db[[#This Row],[STN K]])</f>
        <v>PCS</v>
      </c>
      <c r="AE557" s="40"/>
    </row>
    <row r="558" spans="1:31" ht="16.5" customHeight="1" x14ac:dyDescent="0.25">
      <c r="A558" s="40">
        <f t="shared" si="8"/>
        <v>557</v>
      </c>
      <c r="B558" s="86" t="str">
        <f>LOWER(SUBSTITUTE(SUBSTITUTE(SUBSTITUTE(SUBSTITUTE(SUBSTITUTE(SUBSTITUTE(SUBSTITUTE(SUBSTITUTE(db[[#This Row],[NB BM]]," ",),".",""),"-",""),"(",""),")",""),"/",""),"""",""),"+",""))</f>
        <v>calljkcc23cohijau</v>
      </c>
      <c r="C558" s="86" t="str">
        <f>LOWER(SUBSTITUTE(SUBSTITUTE(SUBSTITUTE(SUBSTITUTE(SUBSTITUTE(SUBSTITUTE(SUBSTITUTE(SUBSTITUTE(SUBSTITUTE(db[[#This Row],[NB NOTA]]," ",),".",""),"-",""),"(",""),")",""),",",""),"/",""),"""",""),"+",""))</f>
        <v>calculatorjoykocc23cogreen</v>
      </c>
      <c r="D558" s="86" t="str">
        <f>LOWER(SUBSTITUTE(SUBSTITUTE(SUBSTITUTE(SUBSTITUTE(SUBSTITUTE(SUBSTITUTE(SUBSTITUTE(SUBSTITUTE(SUBSTITUTE(db[[#This Row],[NB PAJAK]]," ",""),"-",""),"(",""),")",""),".",""),",",""),"/",""),"""",""),"+",""))</f>
        <v>calculatorjoykocc23cohijau</v>
      </c>
      <c r="E558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calljkcc23cohijau80pcsartomoro</v>
      </c>
      <c r="F558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calculatorjoykocc23cogreen80pcs</v>
      </c>
      <c r="G558" s="86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calculatorjoykocc23cogreenartomoro</v>
      </c>
      <c r="H558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calculatorjoykocc23cogreen80pcsartomoro</v>
      </c>
      <c r="I558" s="2" t="s">
        <v>5180</v>
      </c>
      <c r="J558" s="51" t="s">
        <v>5176</v>
      </c>
      <c r="K558" s="53" t="s">
        <v>5178</v>
      </c>
      <c r="L558" s="51" t="s">
        <v>1335</v>
      </c>
      <c r="M558" s="87" t="e">
        <f>IF(db[[#This Row],[NB NOTA_C]]="","",COUNTIF([2]!B_MSK[concat],db[[#This Row],[NB NOTA_C]]))</f>
        <v>#REF!</v>
      </c>
      <c r="N558" s="88" t="s">
        <v>1360</v>
      </c>
      <c r="O558" s="5" t="s">
        <v>1457</v>
      </c>
      <c r="P558" s="2" t="s">
        <v>2430</v>
      </c>
      <c r="Q558" s="86" t="s">
        <v>5183</v>
      </c>
      <c r="R558" s="86" t="str">
        <f>IF(db[[#This Row],[QTY/ CTN]]="","",SUBSTITUTE(SUBSTITUTE(SUBSTITUTE(db[[#This Row],[QTY/ CTN]]," ","_",2),"(",""),")","")&amp;"_")</f>
        <v>80 PCS_</v>
      </c>
      <c r="S558" s="86">
        <f>IF(db[[#This Row],[H_QTY/ CTN]]="","",SEARCH("_",db[[#This Row],[H_QTY/ CTN]]))</f>
        <v>7</v>
      </c>
      <c r="T558" s="86">
        <f>IF(db[[#This Row],[H_QTY/ CTN]]="","",LEN(db[[#This Row],[H_QTY/ CTN]]))</f>
        <v>7</v>
      </c>
      <c r="U558" s="89" t="str">
        <f>IF(db[[#This Row],[H_QTY/ CTN]]="","",LEFT(db[[#This Row],[H_QTY/ CTN]],db[[#This Row],[H_1]]-1))</f>
        <v>80 PCS</v>
      </c>
      <c r="V558" s="89" t="str">
        <f>IF(NOT(db[[#This Row],[H_1]]=db[[#This Row],[H_2]]),MID(db[[#This Row],[H_QTY/ CTN]],db[[#This Row],[H_1]]+1,db[[#This Row],[H_2]]-db[[#This Row],[H_1]]-1),"")</f>
        <v/>
      </c>
      <c r="W558" s="89" t="str">
        <f>IF(db[[#This Row],[QTY/ CTN B]]="","",LEFT(db[[#This Row],[QTY/ CTN B]],SEARCH(" ",db[[#This Row],[QTY/ CTN B]],1)-1))</f>
        <v>80</v>
      </c>
      <c r="X558" s="89" t="str">
        <f>IF(db[[#This Row],[QTY/ CTN B]]="","",RIGHT(db[[#This Row],[QTY/ CTN B]],LEN(db[[#This Row],[QTY/ CTN B]])-SEARCH(" ",db[[#This Row],[QTY/ CTN B]],1)))</f>
        <v>PCS</v>
      </c>
      <c r="Y558" s="89" t="str">
        <f>IF(db[[#This Row],[QTY/ CTN TG]]="",IF(db[[#This Row],[STN TG]]="","",12),LEFT(db[[#This Row],[QTY/ CTN TG]],SEARCH(" ",db[[#This Row],[QTY/ CTN TG]],1)-1))</f>
        <v/>
      </c>
      <c r="Z5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58" s="89" t="str">
        <f>IF(db[[#This Row],[STN K]]="","",IF(db[[#This Row],[STN TG]]="LSN",12,""))</f>
        <v/>
      </c>
      <c r="AB558" s="89" t="str">
        <f>IF(db[[#This Row],[STN TG]]="LSN","PCS","")</f>
        <v/>
      </c>
      <c r="AC558" s="89">
        <f>db[[#This Row],[QTY B]]*IF(db[[#This Row],[QTY TG]]="",1,db[[#This Row],[QTY TG]])*IF(db[[#This Row],[QTY K]]="",1,db[[#This Row],[QTY K]])</f>
        <v>80</v>
      </c>
      <c r="AD558" s="89" t="str">
        <f>IF(db[[#This Row],[STN K]]="",IF(db[[#This Row],[STN TG]]="",db[[#This Row],[STN B]],db[[#This Row],[STN TG]]),db[[#This Row],[STN K]])</f>
        <v>PCS</v>
      </c>
      <c r="AE558" s="40"/>
    </row>
    <row r="559" spans="1:31" ht="16.5" customHeight="1" x14ac:dyDescent="0.25">
      <c r="A559" s="40">
        <f t="shared" si="8"/>
        <v>558</v>
      </c>
      <c r="B559" s="5" t="str">
        <f>LOWER(SUBSTITUTE(SUBSTITUTE(SUBSTITUTE(SUBSTITUTE(SUBSTITUTE(SUBSTITUTE(SUBSTITUTE(SUBSTITUTE(db[[#This Row],[NB BM]]," ",),".",""),"-",""),"(",""),")",""),"/",""),"""",""),"+",""))</f>
        <v>calljkcc25</v>
      </c>
      <c r="C559" s="5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D559" s="5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E55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calljkcc2580pcsartomoro</v>
      </c>
      <c r="F55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calculatorjoykocc2580pcs</v>
      </c>
      <c r="G559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calculatorjoykocc25artomoro</v>
      </c>
      <c r="H55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calculatorjoykocc2580pcsartomoro</v>
      </c>
      <c r="I559" s="2" t="s">
        <v>87</v>
      </c>
      <c r="J559" s="2" t="s">
        <v>88</v>
      </c>
      <c r="K559" s="1" t="s">
        <v>88</v>
      </c>
      <c r="L559" s="2" t="s">
        <v>1335</v>
      </c>
      <c r="M559" s="34" t="e">
        <f>IF(db[[#This Row],[NB NOTA_C]]="","",COUNTIF([2]!B_MSK[concat],db[[#This Row],[NB NOTA_C]]))</f>
        <v>#REF!</v>
      </c>
      <c r="N559" s="14" t="s">
        <v>1360</v>
      </c>
      <c r="O559" s="2" t="s">
        <v>1457</v>
      </c>
      <c r="P559" s="2" t="s">
        <v>2430</v>
      </c>
      <c r="R559" s="2" t="str">
        <f>IF(db[[#This Row],[QTY/ CTN]]="","",SUBSTITUTE(SUBSTITUTE(SUBSTITUTE(db[[#This Row],[QTY/ CTN]]," ","_",2),"(",""),")","")&amp;"_")</f>
        <v>80 PCS_</v>
      </c>
      <c r="S559" s="2">
        <f>IF(db[[#This Row],[H_QTY/ CTN]]="","",SEARCH("_",db[[#This Row],[H_QTY/ CTN]]))</f>
        <v>7</v>
      </c>
      <c r="T559" s="2">
        <f>IF(db[[#This Row],[H_QTY/ CTN]]="","",LEN(db[[#This Row],[H_QTY/ CTN]]))</f>
        <v>7</v>
      </c>
      <c r="U559" s="41" t="str">
        <f>IF(db[[#This Row],[H_QTY/ CTN]]="","",LEFT(db[[#This Row],[H_QTY/ CTN]],db[[#This Row],[H_1]]-1))</f>
        <v>80 PCS</v>
      </c>
      <c r="V559" s="40" t="str">
        <f>IF(NOT(db[[#This Row],[H_1]]=db[[#This Row],[H_2]]),MID(db[[#This Row],[H_QTY/ CTN]],db[[#This Row],[H_1]]+1,db[[#This Row],[H_2]]-db[[#This Row],[H_1]]-1),"")</f>
        <v/>
      </c>
      <c r="W559" s="40" t="str">
        <f>IF(db[[#This Row],[QTY/ CTN B]]="","",LEFT(db[[#This Row],[QTY/ CTN B]],SEARCH(" ",db[[#This Row],[QTY/ CTN B]],1)-1))</f>
        <v>80</v>
      </c>
      <c r="X559" s="40" t="str">
        <f>IF(db[[#This Row],[QTY/ CTN B]]="","",RIGHT(db[[#This Row],[QTY/ CTN B]],LEN(db[[#This Row],[QTY/ CTN B]])-SEARCH(" ",db[[#This Row],[QTY/ CTN B]],1)))</f>
        <v>PCS</v>
      </c>
      <c r="Y559" s="40" t="str">
        <f>IF(db[[#This Row],[QTY/ CTN TG]]="",IF(db[[#This Row],[STN TG]]="","",12),LEFT(db[[#This Row],[QTY/ CTN TG]],SEARCH(" ",db[[#This Row],[QTY/ CTN TG]],1)-1))</f>
        <v/>
      </c>
      <c r="Z5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59" s="40" t="str">
        <f>IF(db[[#This Row],[STN K]]="","",IF(db[[#This Row],[STN TG]]="LSN",12,""))</f>
        <v/>
      </c>
      <c r="AB559" s="40" t="str">
        <f>IF(db[[#This Row],[STN TG]]="LSN","PCS","")</f>
        <v/>
      </c>
      <c r="AC559" s="40">
        <f>db[[#This Row],[QTY B]]*IF(db[[#This Row],[QTY TG]]="",1,db[[#This Row],[QTY TG]])*IF(db[[#This Row],[QTY K]]="",1,db[[#This Row],[QTY K]])</f>
        <v>80</v>
      </c>
      <c r="AD559" s="40" t="str">
        <f>IF(db[[#This Row],[STN K]]="",IF(db[[#This Row],[STN TG]]="",db[[#This Row],[STN B]],db[[#This Row],[STN TG]]),db[[#This Row],[STN K]])</f>
        <v>PCS</v>
      </c>
      <c r="AE559" s="40"/>
    </row>
    <row r="560" spans="1:31" ht="16.5" customHeight="1" x14ac:dyDescent="0.25">
      <c r="A560" s="40">
        <f t="shared" si="8"/>
        <v>559</v>
      </c>
      <c r="B560" s="5" t="str">
        <f>LOWER(SUBSTITUTE(SUBSTITUTE(SUBSTITUTE(SUBSTITUTE(SUBSTITUTE(SUBSTITUTE(SUBSTITUTE(SUBSTITUTE(db[[#This Row],[NB BM]]," ",),".",""),"-",""),"(",""),")",""),"/",""),"""",""),"+",""))</f>
        <v>calljkcc27</v>
      </c>
      <c r="C560" s="5" t="str">
        <f>LOWER(SUBSTITUTE(SUBSTITUTE(SUBSTITUTE(SUBSTITUTE(SUBSTITUTE(SUBSTITUTE(SUBSTITUTE(SUBSTITUTE(SUBSTITUTE(db[[#This Row],[NB NOTA]]," ",),".",""),"-",""),"(",""),")",""),",",""),"/",""),"""",""),"+",""))</f>
        <v>calculatorjoykocc27</v>
      </c>
      <c r="D560" s="5" t="str">
        <f>LOWER(SUBSTITUTE(SUBSTITUTE(SUBSTITUTE(SUBSTITUTE(SUBSTITUTE(SUBSTITUTE(SUBSTITUTE(SUBSTITUTE(SUBSTITUTE(db[[#This Row],[NB PAJAK]]," ",""),"-",""),"(",""),")",""),".",""),",",""),"/",""),"""",""),"+",""))</f>
        <v>calculatorjoykocc27</v>
      </c>
      <c r="E56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calljkcc2780pcsartomoro</v>
      </c>
      <c r="F56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calculatorjoykocc2780pcs</v>
      </c>
      <c r="G560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calculatorjoykocc27artomoro</v>
      </c>
      <c r="H56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calculatorjoykocc2780pcsartomoro</v>
      </c>
      <c r="I560" s="2" t="s">
        <v>5416</v>
      </c>
      <c r="J560" s="2" t="s">
        <v>5189</v>
      </c>
      <c r="K560" s="1" t="s">
        <v>5189</v>
      </c>
      <c r="L560" s="2" t="s">
        <v>1335</v>
      </c>
      <c r="M560" s="34" t="e">
        <f>IF(db[[#This Row],[NB NOTA_C]]="","",COUNTIF([2]!B_MSK[concat],db[[#This Row],[NB NOTA_C]]))</f>
        <v>#REF!</v>
      </c>
      <c r="N560" s="14" t="s">
        <v>1360</v>
      </c>
      <c r="O560" s="2" t="s">
        <v>1457</v>
      </c>
      <c r="P560" s="2" t="s">
        <v>2430</v>
      </c>
      <c r="Q560" s="2" t="s">
        <v>5191</v>
      </c>
      <c r="R560" s="2" t="str">
        <f>IF(db[[#This Row],[QTY/ CTN]]="","",SUBSTITUTE(SUBSTITUTE(SUBSTITUTE(db[[#This Row],[QTY/ CTN]]," ","_",2),"(",""),")","")&amp;"_")</f>
        <v>80 PCS_</v>
      </c>
      <c r="S560" s="2">
        <f>IF(db[[#This Row],[H_QTY/ CTN]]="","",SEARCH("_",db[[#This Row],[H_QTY/ CTN]]))</f>
        <v>7</v>
      </c>
      <c r="T560" s="2">
        <f>IF(db[[#This Row],[H_QTY/ CTN]]="","",LEN(db[[#This Row],[H_QTY/ CTN]]))</f>
        <v>7</v>
      </c>
      <c r="U560" s="41" t="str">
        <f>IF(db[[#This Row],[H_QTY/ CTN]]="","",LEFT(db[[#This Row],[H_QTY/ CTN]],db[[#This Row],[H_1]]-1))</f>
        <v>80 PCS</v>
      </c>
      <c r="V560" s="40" t="str">
        <f>IF(NOT(db[[#This Row],[H_1]]=db[[#This Row],[H_2]]),MID(db[[#This Row],[H_QTY/ CTN]],db[[#This Row],[H_1]]+1,db[[#This Row],[H_2]]-db[[#This Row],[H_1]]-1),"")</f>
        <v/>
      </c>
      <c r="W560" s="40" t="str">
        <f>IF(db[[#This Row],[QTY/ CTN B]]="","",LEFT(db[[#This Row],[QTY/ CTN B]],SEARCH(" ",db[[#This Row],[QTY/ CTN B]],1)-1))</f>
        <v>80</v>
      </c>
      <c r="X560" s="40" t="str">
        <f>IF(db[[#This Row],[QTY/ CTN B]]="","",RIGHT(db[[#This Row],[QTY/ CTN B]],LEN(db[[#This Row],[QTY/ CTN B]])-SEARCH(" ",db[[#This Row],[QTY/ CTN B]],1)))</f>
        <v>PCS</v>
      </c>
      <c r="Y560" s="40" t="str">
        <f>IF(db[[#This Row],[QTY/ CTN TG]]="",IF(db[[#This Row],[STN TG]]="","",12),LEFT(db[[#This Row],[QTY/ CTN TG]],SEARCH(" ",db[[#This Row],[QTY/ CTN TG]],1)-1))</f>
        <v/>
      </c>
      <c r="Z5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60" s="40" t="str">
        <f>IF(db[[#This Row],[STN K]]="","",IF(db[[#This Row],[STN TG]]="LSN",12,""))</f>
        <v/>
      </c>
      <c r="AB560" s="40" t="str">
        <f>IF(db[[#This Row],[STN TG]]="LSN","PCS","")</f>
        <v/>
      </c>
      <c r="AC560" s="40">
        <f>db[[#This Row],[QTY B]]*IF(db[[#This Row],[QTY TG]]="",1,db[[#This Row],[QTY TG]])*IF(db[[#This Row],[QTY K]]="",1,db[[#This Row],[QTY K]])</f>
        <v>80</v>
      </c>
      <c r="AD560" s="40" t="str">
        <f>IF(db[[#This Row],[STN K]]="",IF(db[[#This Row],[STN TG]]="",db[[#This Row],[STN B]],db[[#This Row],[STN TG]]),db[[#This Row],[STN K]])</f>
        <v>PCS</v>
      </c>
      <c r="AE560" s="40"/>
    </row>
    <row r="561" spans="1:31" ht="16.5" customHeight="1" x14ac:dyDescent="0.25">
      <c r="A561" s="40">
        <f t="shared" si="8"/>
        <v>560</v>
      </c>
      <c r="B561" s="5" t="str">
        <f>LOWER(SUBSTITUTE(SUBSTITUTE(SUBSTITUTE(SUBSTITUTE(SUBSTITUTE(SUBSTITUTE(SUBSTITUTE(SUBSTITUTE(db[[#This Row],[NB BM]]," ",),".",""),"-",""),"(",""),")",""),"/",""),"""",""),"+",""))</f>
        <v>calljkcc31</v>
      </c>
      <c r="C561" s="5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D561" s="5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E56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calljkcc3160pcsartomoro</v>
      </c>
      <c r="F56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calculatorjoykocc3160pcs</v>
      </c>
      <c r="G561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calculatorjoykocc31artomoro</v>
      </c>
      <c r="H56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calculatorjoykocc3160pcsartomoro</v>
      </c>
      <c r="I561" s="2" t="s">
        <v>3721</v>
      </c>
      <c r="J561" s="2" t="s">
        <v>3716</v>
      </c>
      <c r="K561" s="14" t="s">
        <v>3716</v>
      </c>
      <c r="L561" s="2" t="s">
        <v>1335</v>
      </c>
      <c r="M561" s="33" t="e">
        <f>IF(db[[#This Row],[NB NOTA_C]]="","",COUNTIF([2]!B_MSK[concat],db[[#This Row],[NB NOTA_C]]))</f>
        <v>#REF!</v>
      </c>
      <c r="N561" s="14" t="s">
        <v>1346</v>
      </c>
      <c r="O561" s="5" t="s">
        <v>1380</v>
      </c>
      <c r="P561" s="2" t="s">
        <v>2430</v>
      </c>
      <c r="Q561" s="5"/>
      <c r="R561" s="5" t="str">
        <f>IF(db[[#This Row],[QTY/ CTN]]="","",SUBSTITUTE(SUBSTITUTE(SUBSTITUTE(db[[#This Row],[QTY/ CTN]]," ","_",2),"(",""),")","")&amp;"_")</f>
        <v>60 PCS_</v>
      </c>
      <c r="S561" s="5">
        <f>IF(db[[#This Row],[H_QTY/ CTN]]="","",SEARCH("_",db[[#This Row],[H_QTY/ CTN]]))</f>
        <v>7</v>
      </c>
      <c r="T561" s="5">
        <f>IF(db[[#This Row],[H_QTY/ CTN]]="","",LEN(db[[#This Row],[H_QTY/ CTN]]))</f>
        <v>7</v>
      </c>
      <c r="U561" s="40" t="str">
        <f>IF(db[[#This Row],[H_QTY/ CTN]]="","",LEFT(db[[#This Row],[H_QTY/ CTN]],db[[#This Row],[H_1]]-1))</f>
        <v>60 PCS</v>
      </c>
      <c r="V561" s="40" t="str">
        <f>IF(NOT(db[[#This Row],[H_1]]=db[[#This Row],[H_2]]),MID(db[[#This Row],[H_QTY/ CTN]],db[[#This Row],[H_1]]+1,db[[#This Row],[H_2]]-db[[#This Row],[H_1]]-1),"")</f>
        <v/>
      </c>
      <c r="W561" s="40" t="str">
        <f>IF(db[[#This Row],[QTY/ CTN B]]="","",LEFT(db[[#This Row],[QTY/ CTN B]],SEARCH(" ",db[[#This Row],[QTY/ CTN B]],1)-1))</f>
        <v>60</v>
      </c>
      <c r="X561" s="40" t="str">
        <f>IF(db[[#This Row],[QTY/ CTN B]]="","",RIGHT(db[[#This Row],[QTY/ CTN B]],LEN(db[[#This Row],[QTY/ CTN B]])-SEARCH(" ",db[[#This Row],[QTY/ CTN B]],1)))</f>
        <v>PCS</v>
      </c>
      <c r="Y561" s="40" t="str">
        <f>IF(db[[#This Row],[QTY/ CTN TG]]="",IF(db[[#This Row],[STN TG]]="","",12),LEFT(db[[#This Row],[QTY/ CTN TG]],SEARCH(" ",db[[#This Row],[QTY/ CTN TG]],1)-1))</f>
        <v/>
      </c>
      <c r="Z5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61" s="40" t="str">
        <f>IF(db[[#This Row],[STN K]]="","",IF(db[[#This Row],[STN TG]]="LSN",12,""))</f>
        <v/>
      </c>
      <c r="AB561" s="40" t="str">
        <f>IF(db[[#This Row],[STN TG]]="LSN","PCS","")</f>
        <v/>
      </c>
      <c r="AC561" s="40">
        <f>db[[#This Row],[QTY B]]*IF(db[[#This Row],[QTY TG]]="",1,db[[#This Row],[QTY TG]])*IF(db[[#This Row],[QTY K]]="",1,db[[#This Row],[QTY K]])</f>
        <v>60</v>
      </c>
      <c r="AD561" s="40" t="str">
        <f>IF(db[[#This Row],[STN K]]="",IF(db[[#This Row],[STN TG]]="",db[[#This Row],[STN B]],db[[#This Row],[STN TG]]),db[[#This Row],[STN K]])</f>
        <v>PCS</v>
      </c>
      <c r="AE561" s="40"/>
    </row>
    <row r="562" spans="1:31" ht="16.5" customHeight="1" x14ac:dyDescent="0.25">
      <c r="A562" s="40">
        <f t="shared" si="8"/>
        <v>561</v>
      </c>
      <c r="B562" s="82" t="str">
        <f>LOWER(SUBSTITUTE(SUBSTITUTE(SUBSTITUTE(SUBSTITUTE(SUBSTITUTE(SUBSTITUTE(SUBSTITUTE(SUBSTITUTE(db[[#This Row],[NB BM]]," ",),".",""),"-",""),"(",""),")",""),"/",""),"""",""),"+",""))</f>
        <v>calljkcc33</v>
      </c>
      <c r="C562" s="82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D562" s="82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E562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calljkcc3360pcsartomoro</v>
      </c>
      <c r="F562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calculatorjoykocc3360pcs</v>
      </c>
      <c r="G562" s="82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calculatorjoykocc33artomoro</v>
      </c>
      <c r="H562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calculatorjoykocc3360pcsartomoro</v>
      </c>
      <c r="I562" s="7" t="s">
        <v>3161</v>
      </c>
      <c r="J562" s="7" t="s">
        <v>3160</v>
      </c>
      <c r="K562" s="15" t="s">
        <v>3160</v>
      </c>
      <c r="L562" s="2" t="s">
        <v>1335</v>
      </c>
      <c r="M562" s="83" t="e">
        <f>IF(db[[#This Row],[NB NOTA_C]]="","",COUNTIF([2]!B_MSK[concat],db[[#This Row],[NB NOTA_C]]))</f>
        <v>#REF!</v>
      </c>
      <c r="N562" s="84" t="s">
        <v>1360</v>
      </c>
      <c r="O562" s="82" t="s">
        <v>1380</v>
      </c>
      <c r="P562" s="7" t="s">
        <v>2430</v>
      </c>
      <c r="Q562" s="82"/>
      <c r="R562" s="82" t="str">
        <f>IF(db[[#This Row],[QTY/ CTN]]="","",SUBSTITUTE(SUBSTITUTE(SUBSTITUTE(db[[#This Row],[QTY/ CTN]]," ","_",2),"(",""),")","")&amp;"_")</f>
        <v>60 PCS_</v>
      </c>
      <c r="S562" s="82">
        <f>IF(db[[#This Row],[H_QTY/ CTN]]="","",SEARCH("_",db[[#This Row],[H_QTY/ CTN]]))</f>
        <v>7</v>
      </c>
      <c r="T562" s="82">
        <f>IF(db[[#This Row],[H_QTY/ CTN]]="","",LEN(db[[#This Row],[H_QTY/ CTN]]))</f>
        <v>7</v>
      </c>
      <c r="U562" s="85" t="str">
        <f>IF(db[[#This Row],[H_QTY/ CTN]]="","",LEFT(db[[#This Row],[H_QTY/ CTN]],db[[#This Row],[H_1]]-1))</f>
        <v>60 PCS</v>
      </c>
      <c r="V562" s="85" t="str">
        <f>IF(NOT(db[[#This Row],[H_1]]=db[[#This Row],[H_2]]),MID(db[[#This Row],[H_QTY/ CTN]],db[[#This Row],[H_1]]+1,db[[#This Row],[H_2]]-db[[#This Row],[H_1]]-1),"")</f>
        <v/>
      </c>
      <c r="W562" s="40" t="str">
        <f>IF(db[[#This Row],[QTY/ CTN B]]="","",LEFT(db[[#This Row],[QTY/ CTN B]],SEARCH(" ",db[[#This Row],[QTY/ CTN B]],1)-1))</f>
        <v>60</v>
      </c>
      <c r="X562" s="40" t="str">
        <f>IF(db[[#This Row],[QTY/ CTN B]]="","",RIGHT(db[[#This Row],[QTY/ CTN B]],LEN(db[[#This Row],[QTY/ CTN B]])-SEARCH(" ",db[[#This Row],[QTY/ CTN B]],1)))</f>
        <v>PCS</v>
      </c>
      <c r="Y562" s="40" t="str">
        <f>IF(db[[#This Row],[QTY/ CTN TG]]="",IF(db[[#This Row],[STN TG]]="","",12),LEFT(db[[#This Row],[QTY/ CTN TG]],SEARCH(" ",db[[#This Row],[QTY/ CTN TG]],1)-1))</f>
        <v/>
      </c>
      <c r="Z5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62" s="40" t="str">
        <f>IF(db[[#This Row],[STN K]]="","",IF(db[[#This Row],[STN TG]]="LSN",12,""))</f>
        <v/>
      </c>
      <c r="AB562" s="40" t="str">
        <f>IF(db[[#This Row],[STN TG]]="LSN","PCS","")</f>
        <v/>
      </c>
      <c r="AC562" s="40">
        <f>db[[#This Row],[QTY B]]*IF(db[[#This Row],[QTY TG]]="",1,db[[#This Row],[QTY TG]])*IF(db[[#This Row],[QTY K]]="",1,db[[#This Row],[QTY K]])</f>
        <v>60</v>
      </c>
      <c r="AD562" s="40" t="str">
        <f>IF(db[[#This Row],[STN K]]="",IF(db[[#This Row],[STN TG]]="",db[[#This Row],[STN B]],db[[#This Row],[STN TG]]),db[[#This Row],[STN K]])</f>
        <v>PCS</v>
      </c>
      <c r="AE562" s="40"/>
    </row>
    <row r="563" spans="1:31" ht="16.5" customHeight="1" x14ac:dyDescent="0.25">
      <c r="A563" s="40">
        <f t="shared" si="8"/>
        <v>562</v>
      </c>
      <c r="B563" s="82" t="str">
        <f>LOWER(SUBSTITUTE(SUBSTITUTE(SUBSTITUTE(SUBSTITUTE(SUBSTITUTE(SUBSTITUTE(SUBSTITUTE(SUBSTITUTE(db[[#This Row],[NB BM]]," ",),".",""),"-",""),"(",""),")",""),"/",""),"""",""),"+",""))</f>
        <v>calljkcc35</v>
      </c>
      <c r="C563" s="82" t="str">
        <f>LOWER(SUBSTITUTE(SUBSTITUTE(SUBSTITUTE(SUBSTITUTE(SUBSTITUTE(SUBSTITUTE(SUBSTITUTE(SUBSTITUTE(SUBSTITUTE(db[[#This Row],[NB NOTA]]," ",),".",""),"-",""),"(",""),")",""),",",""),"/",""),"""",""),"+",""))</f>
        <v>calculatorjoykocc35</v>
      </c>
      <c r="D563" s="82" t="str">
        <f>LOWER(SUBSTITUTE(SUBSTITUTE(SUBSTITUTE(SUBSTITUTE(SUBSTITUTE(SUBSTITUTE(SUBSTITUTE(SUBSTITUTE(SUBSTITUTE(db[[#This Row],[NB PAJAK]]," ",""),"-",""),"(",""),")",""),".",""),",",""),"/",""),"""",""),"+",""))</f>
        <v>calculatorjoykocc35</v>
      </c>
      <c r="E563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calljkcc3580pcsartomoro</v>
      </c>
      <c r="F563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calculatorjoykocc3580pcs</v>
      </c>
      <c r="G563" s="82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calculatorjoykocc35artomoro</v>
      </c>
      <c r="H563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calculatorjoykocc3580pcsartomoro</v>
      </c>
      <c r="I563" s="2" t="s">
        <v>5490</v>
      </c>
      <c r="J563" s="2" t="s">
        <v>5489</v>
      </c>
      <c r="K563" s="14" t="s">
        <v>5489</v>
      </c>
      <c r="L563" s="2" t="s">
        <v>1335</v>
      </c>
      <c r="M563" s="83" t="e">
        <f>IF(db[[#This Row],[NB NOTA_C]]="","",COUNTIF([2]!B_MSK[concat],db[[#This Row],[NB NOTA_C]]))</f>
        <v>#REF!</v>
      </c>
      <c r="N563" s="84" t="s">
        <v>1360</v>
      </c>
      <c r="O563" s="5" t="s">
        <v>1457</v>
      </c>
      <c r="P563" s="7" t="s">
        <v>2430</v>
      </c>
      <c r="Q563" s="5" t="s">
        <v>5491</v>
      </c>
      <c r="R563" s="82" t="str">
        <f>IF(db[[#This Row],[QTY/ CTN]]="","",SUBSTITUTE(SUBSTITUTE(SUBSTITUTE(db[[#This Row],[QTY/ CTN]]," ","_",2),"(",""),")","")&amp;"_")</f>
        <v>80 PCS_</v>
      </c>
      <c r="S563" s="82">
        <f>IF(db[[#This Row],[H_QTY/ CTN]]="","",SEARCH("_",db[[#This Row],[H_QTY/ CTN]]))</f>
        <v>7</v>
      </c>
      <c r="T563" s="82">
        <f>IF(db[[#This Row],[H_QTY/ CTN]]="","",LEN(db[[#This Row],[H_QTY/ CTN]]))</f>
        <v>7</v>
      </c>
      <c r="U563" s="85" t="str">
        <f>IF(db[[#This Row],[H_QTY/ CTN]]="","",LEFT(db[[#This Row],[H_QTY/ CTN]],db[[#This Row],[H_1]]-1))</f>
        <v>80 PCS</v>
      </c>
      <c r="V563" s="85" t="str">
        <f>IF(NOT(db[[#This Row],[H_1]]=db[[#This Row],[H_2]]),MID(db[[#This Row],[H_QTY/ CTN]],db[[#This Row],[H_1]]+1,db[[#This Row],[H_2]]-db[[#This Row],[H_1]]-1),"")</f>
        <v/>
      </c>
      <c r="W563" s="40" t="str">
        <f>IF(db[[#This Row],[QTY/ CTN B]]="","",LEFT(db[[#This Row],[QTY/ CTN B]],SEARCH(" ",db[[#This Row],[QTY/ CTN B]],1)-1))</f>
        <v>80</v>
      </c>
      <c r="X563" s="40" t="str">
        <f>IF(db[[#This Row],[QTY/ CTN B]]="","",RIGHT(db[[#This Row],[QTY/ CTN B]],LEN(db[[#This Row],[QTY/ CTN B]])-SEARCH(" ",db[[#This Row],[QTY/ CTN B]],1)))</f>
        <v>PCS</v>
      </c>
      <c r="Y563" s="40" t="str">
        <f>IF(db[[#This Row],[QTY/ CTN TG]]="",IF(db[[#This Row],[STN TG]]="","",12),LEFT(db[[#This Row],[QTY/ CTN TG]],SEARCH(" ",db[[#This Row],[QTY/ CTN TG]],1)-1))</f>
        <v/>
      </c>
      <c r="Z5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63" s="40" t="str">
        <f>IF(db[[#This Row],[STN K]]="","",IF(db[[#This Row],[STN TG]]="LSN",12,""))</f>
        <v/>
      </c>
      <c r="AB563" s="40" t="str">
        <f>IF(db[[#This Row],[STN TG]]="LSN","PCS","")</f>
        <v/>
      </c>
      <c r="AC563" s="40">
        <f>db[[#This Row],[QTY B]]*IF(db[[#This Row],[QTY TG]]="",1,db[[#This Row],[QTY TG]])*IF(db[[#This Row],[QTY K]]="",1,db[[#This Row],[QTY K]])</f>
        <v>80</v>
      </c>
      <c r="AD563" s="40" t="str">
        <f>IF(db[[#This Row],[STN K]]="",IF(db[[#This Row],[STN TG]]="",db[[#This Row],[STN B]],db[[#This Row],[STN TG]]),db[[#This Row],[STN K]])</f>
        <v>PCS</v>
      </c>
      <c r="AE563" s="40"/>
    </row>
    <row r="564" spans="1:31" ht="16.5" customHeight="1" x14ac:dyDescent="0.25">
      <c r="A564" s="40">
        <f t="shared" si="8"/>
        <v>563</v>
      </c>
      <c r="B564" s="82" t="str">
        <f>LOWER(SUBSTITUTE(SUBSTITUTE(SUBSTITUTE(SUBSTITUTE(SUBSTITUTE(SUBSTITUTE(SUBSTITUTE(SUBSTITUTE(db[[#This Row],[NB BM]]," ",),".",""),"-",""),"(",""),")",""),"/",""),"""",""),"+",""))</f>
        <v>calljkcc36</v>
      </c>
      <c r="C564" s="82" t="str">
        <f>LOWER(SUBSTITUTE(SUBSTITUTE(SUBSTITUTE(SUBSTITUTE(SUBSTITUTE(SUBSTITUTE(SUBSTITUTE(SUBSTITUTE(SUBSTITUTE(db[[#This Row],[NB NOTA]]," ",),".",""),"-",""),"(",""),")",""),",",""),"/",""),"""",""),"+",""))</f>
        <v>calculatorjoykocc36</v>
      </c>
      <c r="D564" s="82" t="str">
        <f>LOWER(SUBSTITUTE(SUBSTITUTE(SUBSTITUTE(SUBSTITUTE(SUBSTITUTE(SUBSTITUTE(SUBSTITUTE(SUBSTITUTE(SUBSTITUTE(db[[#This Row],[NB PAJAK]]," ",""),"-",""),"(",""),")",""),".",""),",",""),"/",""),"""",""),"+",""))</f>
        <v>calculatorjoykocc36</v>
      </c>
      <c r="E56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calljkcc36120pcsartomoro</v>
      </c>
      <c r="F56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calculatorjoykocc36120pcs</v>
      </c>
      <c r="G564" s="82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calculatorjoykocc36artomoro</v>
      </c>
      <c r="H56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calculatorjoykocc36120pcsartomoro</v>
      </c>
      <c r="I564" s="2" t="s">
        <v>6675</v>
      </c>
      <c r="J564" s="2" t="s">
        <v>6676</v>
      </c>
      <c r="K564" s="1" t="s">
        <v>6676</v>
      </c>
      <c r="L564" s="2" t="s">
        <v>1335</v>
      </c>
      <c r="M564" s="83" t="e">
        <f>IF(db[[#This Row],[NB NOTA_C]]="","",COUNTIF([2]!B_MSK[concat],db[[#This Row],[NB NOTA_C]]))</f>
        <v>#REF!</v>
      </c>
      <c r="N564" s="84" t="s">
        <v>1346</v>
      </c>
      <c r="O564" s="5" t="s">
        <v>1382</v>
      </c>
      <c r="P564" s="7" t="s">
        <v>2430</v>
      </c>
      <c r="Q564" s="82"/>
      <c r="R564" s="82" t="str">
        <f>IF(db[[#This Row],[QTY/ CTN]]="","",SUBSTITUTE(SUBSTITUTE(SUBSTITUTE(db[[#This Row],[QTY/ CTN]]," ","_",2),"(",""),")","")&amp;"_")</f>
        <v>120 PCS_</v>
      </c>
      <c r="S564" s="82">
        <f>IF(db[[#This Row],[H_QTY/ CTN]]="","",SEARCH("_",db[[#This Row],[H_QTY/ CTN]]))</f>
        <v>8</v>
      </c>
      <c r="T564" s="82">
        <f>IF(db[[#This Row],[H_QTY/ CTN]]="","",LEN(db[[#This Row],[H_QTY/ CTN]]))</f>
        <v>8</v>
      </c>
      <c r="U564" s="85" t="str">
        <f>IF(db[[#This Row],[H_QTY/ CTN]]="","",LEFT(db[[#This Row],[H_QTY/ CTN]],db[[#This Row],[H_1]]-1))</f>
        <v>120 PCS</v>
      </c>
      <c r="V564" s="85" t="str">
        <f>IF(NOT(db[[#This Row],[H_1]]=db[[#This Row],[H_2]]),MID(db[[#This Row],[H_QTY/ CTN]],db[[#This Row],[H_1]]+1,db[[#This Row],[H_2]]-db[[#This Row],[H_1]]-1),"")</f>
        <v/>
      </c>
      <c r="W564" s="40" t="str">
        <f>IF(db[[#This Row],[QTY/ CTN B]]="","",LEFT(db[[#This Row],[QTY/ CTN B]],SEARCH(" ",db[[#This Row],[QTY/ CTN B]],1)-1))</f>
        <v>120</v>
      </c>
      <c r="X564" s="40" t="str">
        <f>IF(db[[#This Row],[QTY/ CTN B]]="","",RIGHT(db[[#This Row],[QTY/ CTN B]],LEN(db[[#This Row],[QTY/ CTN B]])-SEARCH(" ",db[[#This Row],[QTY/ CTN B]],1)))</f>
        <v>PCS</v>
      </c>
      <c r="Y564" s="40" t="str">
        <f>IF(db[[#This Row],[QTY/ CTN TG]]="",IF(db[[#This Row],[STN TG]]="","",12),LEFT(db[[#This Row],[QTY/ CTN TG]],SEARCH(" ",db[[#This Row],[QTY/ CTN TG]],1)-1))</f>
        <v/>
      </c>
      <c r="Z5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64" s="40" t="str">
        <f>IF(db[[#This Row],[STN K]]="","",IF(db[[#This Row],[STN TG]]="LSN",12,""))</f>
        <v/>
      </c>
      <c r="AB564" s="40" t="str">
        <f>IF(db[[#This Row],[STN TG]]="LSN","PCS","")</f>
        <v/>
      </c>
      <c r="AC564" s="40">
        <f>db[[#This Row],[QTY B]]*IF(db[[#This Row],[QTY TG]]="",1,db[[#This Row],[QTY TG]])*IF(db[[#This Row],[QTY K]]="",1,db[[#This Row],[QTY K]])</f>
        <v>120</v>
      </c>
      <c r="AD564" s="40" t="str">
        <f>IF(db[[#This Row],[STN K]]="",IF(db[[#This Row],[STN TG]]="",db[[#This Row],[STN B]],db[[#This Row],[STN TG]]),db[[#This Row],[STN K]])</f>
        <v>PCS</v>
      </c>
      <c r="AE564" s="40"/>
    </row>
    <row r="565" spans="1:31" ht="16.5" customHeight="1" x14ac:dyDescent="0.25">
      <c r="A565" s="40">
        <f t="shared" si="8"/>
        <v>564</v>
      </c>
      <c r="B565" s="82" t="str">
        <f>LOWER(SUBSTITUTE(SUBSTITUTE(SUBSTITUTE(SUBSTITUTE(SUBSTITUTE(SUBSTITUTE(SUBSTITUTE(SUBSTITUTE(db[[#This Row],[NB BM]]," ",),".",""),"-",""),"(",""),")",""),"/",""),"""",""),"+",""))</f>
        <v>calljkcc36biru</v>
      </c>
      <c r="C565" s="82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D565" s="82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E56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calljkcc36biru120pcsartomoro</v>
      </c>
      <c r="F56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calculatorjoykocc36blue120pcs</v>
      </c>
      <c r="G565" s="82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calculatorjoykocc36blueartomoro</v>
      </c>
      <c r="H56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calculatorjoykocc36blue120pcsartomoro</v>
      </c>
      <c r="I565" s="7" t="s">
        <v>3459</v>
      </c>
      <c r="J565" s="7" t="s">
        <v>3449</v>
      </c>
      <c r="K565" s="17" t="s">
        <v>3452</v>
      </c>
      <c r="L565" s="2" t="s">
        <v>1335</v>
      </c>
      <c r="M565" s="83" t="e">
        <f>IF(db[[#This Row],[NB NOTA_C]]="","",COUNTIF([2]!B_MSK[concat],db[[#This Row],[NB NOTA_C]]))</f>
        <v>#REF!</v>
      </c>
      <c r="N565" s="84" t="s">
        <v>1346</v>
      </c>
      <c r="O565" s="5" t="s">
        <v>1382</v>
      </c>
      <c r="P565" s="7" t="s">
        <v>2430</v>
      </c>
      <c r="Q565" s="82"/>
      <c r="R565" s="82" t="str">
        <f>IF(db[[#This Row],[QTY/ CTN]]="","",SUBSTITUTE(SUBSTITUTE(SUBSTITUTE(db[[#This Row],[QTY/ CTN]]," ","_",2),"(",""),")","")&amp;"_")</f>
        <v>120 PCS_</v>
      </c>
      <c r="S565" s="82">
        <f>IF(db[[#This Row],[H_QTY/ CTN]]="","",SEARCH("_",db[[#This Row],[H_QTY/ CTN]]))</f>
        <v>8</v>
      </c>
      <c r="T565" s="82">
        <f>IF(db[[#This Row],[H_QTY/ CTN]]="","",LEN(db[[#This Row],[H_QTY/ CTN]]))</f>
        <v>8</v>
      </c>
      <c r="U565" s="85" t="str">
        <f>IF(db[[#This Row],[H_QTY/ CTN]]="","",LEFT(db[[#This Row],[H_QTY/ CTN]],db[[#This Row],[H_1]]-1))</f>
        <v>120 PCS</v>
      </c>
      <c r="V565" s="85" t="str">
        <f>IF(NOT(db[[#This Row],[H_1]]=db[[#This Row],[H_2]]),MID(db[[#This Row],[H_QTY/ CTN]],db[[#This Row],[H_1]]+1,db[[#This Row],[H_2]]-db[[#This Row],[H_1]]-1),"")</f>
        <v/>
      </c>
      <c r="W565" s="40" t="str">
        <f>IF(db[[#This Row],[QTY/ CTN B]]="","",LEFT(db[[#This Row],[QTY/ CTN B]],SEARCH(" ",db[[#This Row],[QTY/ CTN B]],1)-1))</f>
        <v>120</v>
      </c>
      <c r="X565" s="40" t="str">
        <f>IF(db[[#This Row],[QTY/ CTN B]]="","",RIGHT(db[[#This Row],[QTY/ CTN B]],LEN(db[[#This Row],[QTY/ CTN B]])-SEARCH(" ",db[[#This Row],[QTY/ CTN B]],1)))</f>
        <v>PCS</v>
      </c>
      <c r="Y565" s="40" t="str">
        <f>IF(db[[#This Row],[QTY/ CTN TG]]="",IF(db[[#This Row],[STN TG]]="","",12),LEFT(db[[#This Row],[QTY/ CTN TG]],SEARCH(" ",db[[#This Row],[QTY/ CTN TG]],1)-1))</f>
        <v/>
      </c>
      <c r="Z5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65" s="40" t="str">
        <f>IF(db[[#This Row],[STN K]]="","",IF(db[[#This Row],[STN TG]]="LSN",12,""))</f>
        <v/>
      </c>
      <c r="AB565" s="40" t="str">
        <f>IF(db[[#This Row],[STN TG]]="LSN","PCS","")</f>
        <v/>
      </c>
      <c r="AC565" s="40">
        <f>db[[#This Row],[QTY B]]*IF(db[[#This Row],[QTY TG]]="",1,db[[#This Row],[QTY TG]])*IF(db[[#This Row],[QTY K]]="",1,db[[#This Row],[QTY K]])</f>
        <v>120</v>
      </c>
      <c r="AD565" s="40" t="str">
        <f>IF(db[[#This Row],[STN K]]="",IF(db[[#This Row],[STN TG]]="",db[[#This Row],[STN B]],db[[#This Row],[STN TG]]),db[[#This Row],[STN K]])</f>
        <v>PCS</v>
      </c>
      <c r="AE565" s="40"/>
    </row>
    <row r="566" spans="1:31" ht="16.5" customHeight="1" x14ac:dyDescent="0.25">
      <c r="A566" s="40">
        <f t="shared" si="8"/>
        <v>565</v>
      </c>
      <c r="B566" s="95" t="str">
        <f>LOWER(SUBSTITUTE(SUBSTITUTE(SUBSTITUTE(SUBSTITUTE(SUBSTITUTE(SUBSTITUTE(SUBSTITUTE(SUBSTITUTE(db[[#This Row],[NB BM]]," ",),".",""),"-",""),"(",""),")",""),"/",""),"""",""),"+",""))</f>
        <v>calljkcc36hijau</v>
      </c>
      <c r="C566" s="95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D566" s="95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E566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calljkcc36hijau120pcsartomoro</v>
      </c>
      <c r="F566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calculatorjoykocc36green120pcs</v>
      </c>
      <c r="G566" s="9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calculatorjoykocc36greenartomoro</v>
      </c>
      <c r="H566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calculatorjoykocc36green120pcsartomoro</v>
      </c>
      <c r="I566" s="2" t="s">
        <v>3460</v>
      </c>
      <c r="J566" s="2" t="s">
        <v>3450</v>
      </c>
      <c r="K566" s="57" t="s">
        <v>3897</v>
      </c>
      <c r="L566" s="2" t="s">
        <v>1335</v>
      </c>
      <c r="M566" s="96" t="e">
        <f>IF(db[[#This Row],[NB NOTA_C]]="","",COUNTIF([2]!B_MSK[concat],db[[#This Row],[NB NOTA_C]]))</f>
        <v>#REF!</v>
      </c>
      <c r="N566" s="99" t="s">
        <v>1360</v>
      </c>
      <c r="O566" s="95" t="s">
        <v>1382</v>
      </c>
      <c r="P566" s="12" t="s">
        <v>2430</v>
      </c>
      <c r="Q566" s="95"/>
      <c r="R566" s="95" t="str">
        <f>IF(db[[#This Row],[QTY/ CTN]]="","",SUBSTITUTE(SUBSTITUTE(SUBSTITUTE(db[[#This Row],[QTY/ CTN]]," ","_",2),"(",""),")","")&amp;"_")</f>
        <v>120 PCS_</v>
      </c>
      <c r="S566" s="95">
        <f>IF(db[[#This Row],[H_QTY/ CTN]]="","",SEARCH("_",db[[#This Row],[H_QTY/ CTN]]))</f>
        <v>8</v>
      </c>
      <c r="T566" s="95">
        <f>IF(db[[#This Row],[H_QTY/ CTN]]="","",LEN(db[[#This Row],[H_QTY/ CTN]]))</f>
        <v>8</v>
      </c>
      <c r="U566" s="97" t="str">
        <f>IF(db[[#This Row],[H_QTY/ CTN]]="","",LEFT(db[[#This Row],[H_QTY/ CTN]],db[[#This Row],[H_1]]-1))</f>
        <v>120 PCS</v>
      </c>
      <c r="V566" s="97" t="str">
        <f>IF(NOT(db[[#This Row],[H_1]]=db[[#This Row],[H_2]]),MID(db[[#This Row],[H_QTY/ CTN]],db[[#This Row],[H_1]]+1,db[[#This Row],[H_2]]-db[[#This Row],[H_1]]-1),"")</f>
        <v/>
      </c>
      <c r="W566" s="40" t="str">
        <f>IF(db[[#This Row],[QTY/ CTN B]]="","",LEFT(db[[#This Row],[QTY/ CTN B]],SEARCH(" ",db[[#This Row],[QTY/ CTN B]],1)-1))</f>
        <v>120</v>
      </c>
      <c r="X566" s="40" t="str">
        <f>IF(db[[#This Row],[QTY/ CTN B]]="","",RIGHT(db[[#This Row],[QTY/ CTN B]],LEN(db[[#This Row],[QTY/ CTN B]])-SEARCH(" ",db[[#This Row],[QTY/ CTN B]],1)))</f>
        <v>PCS</v>
      </c>
      <c r="Y566" s="40" t="str">
        <f>IF(db[[#This Row],[QTY/ CTN TG]]="",IF(db[[#This Row],[STN TG]]="","",12),LEFT(db[[#This Row],[QTY/ CTN TG]],SEARCH(" ",db[[#This Row],[QTY/ CTN TG]],1)-1))</f>
        <v/>
      </c>
      <c r="Z5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66" s="40" t="str">
        <f>IF(db[[#This Row],[STN K]]="","",IF(db[[#This Row],[STN TG]]="LSN",12,""))</f>
        <v/>
      </c>
      <c r="AB566" s="40" t="str">
        <f>IF(db[[#This Row],[STN TG]]="LSN","PCS","")</f>
        <v/>
      </c>
      <c r="AC566" s="40">
        <f>db[[#This Row],[QTY B]]*IF(db[[#This Row],[QTY TG]]="",1,db[[#This Row],[QTY TG]])*IF(db[[#This Row],[QTY K]]="",1,db[[#This Row],[QTY K]])</f>
        <v>120</v>
      </c>
      <c r="AD566" s="40" t="str">
        <f>IF(db[[#This Row],[STN K]]="",IF(db[[#This Row],[STN TG]]="",db[[#This Row],[STN B]],db[[#This Row],[STN TG]]),db[[#This Row],[STN K]])</f>
        <v>PCS</v>
      </c>
      <c r="AE566" s="40"/>
    </row>
    <row r="567" spans="1:31" ht="16.5" customHeight="1" x14ac:dyDescent="0.25">
      <c r="A567" s="40">
        <f t="shared" si="8"/>
        <v>566</v>
      </c>
      <c r="B567" s="82" t="str">
        <f>LOWER(SUBSTITUTE(SUBSTITUTE(SUBSTITUTE(SUBSTITUTE(SUBSTITUTE(SUBSTITUTE(SUBSTITUTE(SUBSTITUTE(db[[#This Row],[NB BM]]," ",),".",""),"-",""),"(",""),")",""),"/",""),"""",""),"+",""))</f>
        <v>calljkcc36kuning</v>
      </c>
      <c r="C567" s="82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D567" s="82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E567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calljkcc36kuning120pcsartomoro</v>
      </c>
      <c r="F567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calculatorjoykocc36yellow120pcs</v>
      </c>
      <c r="G567" s="82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calculatorjoykocc36yellowartomoro</v>
      </c>
      <c r="H567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calculatorjoykocc36yellow120pcsartomoro</v>
      </c>
      <c r="I567" s="7" t="s">
        <v>3461</v>
      </c>
      <c r="J567" s="7" t="s">
        <v>3451</v>
      </c>
      <c r="K567" s="15" t="s">
        <v>3453</v>
      </c>
      <c r="L567" s="2" t="s">
        <v>1335</v>
      </c>
      <c r="M567" s="83" t="e">
        <f>IF(db[[#This Row],[NB NOTA_C]]="","",COUNTIF([2]!B_MSK[concat],db[[#This Row],[NB NOTA_C]]))</f>
        <v>#REF!</v>
      </c>
      <c r="N567" s="84" t="s">
        <v>1346</v>
      </c>
      <c r="O567" s="5" t="s">
        <v>1382</v>
      </c>
      <c r="P567" s="7" t="s">
        <v>2430</v>
      </c>
      <c r="Q567" s="82"/>
      <c r="R567" s="82" t="str">
        <f>IF(db[[#This Row],[QTY/ CTN]]="","",SUBSTITUTE(SUBSTITUTE(SUBSTITUTE(db[[#This Row],[QTY/ CTN]]," ","_",2),"(",""),")","")&amp;"_")</f>
        <v>120 PCS_</v>
      </c>
      <c r="S567" s="82">
        <f>IF(db[[#This Row],[H_QTY/ CTN]]="","",SEARCH("_",db[[#This Row],[H_QTY/ CTN]]))</f>
        <v>8</v>
      </c>
      <c r="T567" s="82">
        <f>IF(db[[#This Row],[H_QTY/ CTN]]="","",LEN(db[[#This Row],[H_QTY/ CTN]]))</f>
        <v>8</v>
      </c>
      <c r="U567" s="85" t="str">
        <f>IF(db[[#This Row],[H_QTY/ CTN]]="","",LEFT(db[[#This Row],[H_QTY/ CTN]],db[[#This Row],[H_1]]-1))</f>
        <v>120 PCS</v>
      </c>
      <c r="V567" s="85" t="str">
        <f>IF(NOT(db[[#This Row],[H_1]]=db[[#This Row],[H_2]]),MID(db[[#This Row],[H_QTY/ CTN]],db[[#This Row],[H_1]]+1,db[[#This Row],[H_2]]-db[[#This Row],[H_1]]-1),"")</f>
        <v/>
      </c>
      <c r="W567" s="40" t="str">
        <f>IF(db[[#This Row],[QTY/ CTN B]]="","",LEFT(db[[#This Row],[QTY/ CTN B]],SEARCH(" ",db[[#This Row],[QTY/ CTN B]],1)-1))</f>
        <v>120</v>
      </c>
      <c r="X567" s="40" t="str">
        <f>IF(db[[#This Row],[QTY/ CTN B]]="","",RIGHT(db[[#This Row],[QTY/ CTN B]],LEN(db[[#This Row],[QTY/ CTN B]])-SEARCH(" ",db[[#This Row],[QTY/ CTN B]],1)))</f>
        <v>PCS</v>
      </c>
      <c r="Y567" s="40" t="str">
        <f>IF(db[[#This Row],[QTY/ CTN TG]]="",IF(db[[#This Row],[STN TG]]="","",12),LEFT(db[[#This Row],[QTY/ CTN TG]],SEARCH(" ",db[[#This Row],[QTY/ CTN TG]],1)-1))</f>
        <v/>
      </c>
      <c r="Z5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67" s="40" t="str">
        <f>IF(db[[#This Row],[STN K]]="","",IF(db[[#This Row],[STN TG]]="LSN",12,""))</f>
        <v/>
      </c>
      <c r="AB567" s="40" t="str">
        <f>IF(db[[#This Row],[STN TG]]="LSN","PCS","")</f>
        <v/>
      </c>
      <c r="AC567" s="40">
        <f>db[[#This Row],[QTY B]]*IF(db[[#This Row],[QTY TG]]="",1,db[[#This Row],[QTY TG]])*IF(db[[#This Row],[QTY K]]="",1,db[[#This Row],[QTY K]])</f>
        <v>120</v>
      </c>
      <c r="AD567" s="40" t="str">
        <f>IF(db[[#This Row],[STN K]]="",IF(db[[#This Row],[STN TG]]="",db[[#This Row],[STN B]],db[[#This Row],[STN TG]]),db[[#This Row],[STN K]])</f>
        <v>PCS</v>
      </c>
      <c r="AE567" s="40"/>
    </row>
    <row r="568" spans="1:31" ht="16.5" customHeight="1" x14ac:dyDescent="0.25">
      <c r="A568" s="40">
        <f t="shared" si="8"/>
        <v>567</v>
      </c>
      <c r="B568" s="5" t="str">
        <f>LOWER(SUBSTITUTE(SUBSTITUTE(SUBSTITUTE(SUBSTITUTE(SUBSTITUTE(SUBSTITUTE(SUBSTITUTE(SUBSTITUTE(db[[#This Row],[NB BM]]," ",),".",""),"-",""),"(",""),")",""),"/",""),"""",""),"+",""))</f>
        <v>calljkcc37</v>
      </c>
      <c r="C568" s="5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D568" s="5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E56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calljkcc37160pcsartomoro</v>
      </c>
      <c r="F56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calculatorjoykocc37160pcs</v>
      </c>
      <c r="G568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calculatorjoykocc37artomoro</v>
      </c>
      <c r="H56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calculatorjoykocc37160pcsartomoro</v>
      </c>
      <c r="I568" s="2" t="s">
        <v>89</v>
      </c>
      <c r="J568" s="2" t="s">
        <v>90</v>
      </c>
      <c r="K568" s="1" t="s">
        <v>90</v>
      </c>
      <c r="L568" s="2" t="s">
        <v>1335</v>
      </c>
      <c r="M568" s="34" t="e">
        <f>IF(db[[#This Row],[NB NOTA_C]]="","",COUNTIF([2]!B_MSK[concat],db[[#This Row],[NB NOTA_C]]))</f>
        <v>#REF!</v>
      </c>
      <c r="N568" s="14" t="s">
        <v>1360</v>
      </c>
      <c r="O568" s="2" t="s">
        <v>1415</v>
      </c>
      <c r="P568" s="2" t="s">
        <v>2430</v>
      </c>
      <c r="Q568" s="39" t="s">
        <v>4451</v>
      </c>
      <c r="R568" s="2" t="str">
        <f>IF(db[[#This Row],[QTY/ CTN]]="","",SUBSTITUTE(SUBSTITUTE(SUBSTITUTE(db[[#This Row],[QTY/ CTN]]," ","_",2),"(",""),")","")&amp;"_")</f>
        <v>160 PCS_</v>
      </c>
      <c r="S568" s="2">
        <f>IF(db[[#This Row],[H_QTY/ CTN]]="","",SEARCH("_",db[[#This Row],[H_QTY/ CTN]]))</f>
        <v>8</v>
      </c>
      <c r="T568" s="2">
        <f>IF(db[[#This Row],[H_QTY/ CTN]]="","",LEN(db[[#This Row],[H_QTY/ CTN]]))</f>
        <v>8</v>
      </c>
      <c r="U568" s="41" t="str">
        <f>IF(db[[#This Row],[H_QTY/ CTN]]="","",LEFT(db[[#This Row],[H_QTY/ CTN]],db[[#This Row],[H_1]]-1))</f>
        <v>160 PCS</v>
      </c>
      <c r="V568" s="40" t="str">
        <f>IF(NOT(db[[#This Row],[H_1]]=db[[#This Row],[H_2]]),MID(db[[#This Row],[H_QTY/ CTN]],db[[#This Row],[H_1]]+1,db[[#This Row],[H_2]]-db[[#This Row],[H_1]]-1),"")</f>
        <v/>
      </c>
      <c r="W568" s="40" t="str">
        <f>IF(db[[#This Row],[QTY/ CTN B]]="","",LEFT(db[[#This Row],[QTY/ CTN B]],SEARCH(" ",db[[#This Row],[QTY/ CTN B]],1)-1))</f>
        <v>160</v>
      </c>
      <c r="X568" s="40" t="str">
        <f>IF(db[[#This Row],[QTY/ CTN B]]="","",RIGHT(db[[#This Row],[QTY/ CTN B]],LEN(db[[#This Row],[QTY/ CTN B]])-SEARCH(" ",db[[#This Row],[QTY/ CTN B]],1)))</f>
        <v>PCS</v>
      </c>
      <c r="Y568" s="40" t="str">
        <f>IF(db[[#This Row],[QTY/ CTN TG]]="",IF(db[[#This Row],[STN TG]]="","",12),LEFT(db[[#This Row],[QTY/ CTN TG]],SEARCH(" ",db[[#This Row],[QTY/ CTN TG]],1)-1))</f>
        <v/>
      </c>
      <c r="Z5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68" s="40" t="str">
        <f>IF(db[[#This Row],[STN K]]="","",IF(db[[#This Row],[STN TG]]="LSN",12,""))</f>
        <v/>
      </c>
      <c r="AB568" s="40" t="str">
        <f>IF(db[[#This Row],[STN TG]]="LSN","PCS","")</f>
        <v/>
      </c>
      <c r="AC568" s="40">
        <f>db[[#This Row],[QTY B]]*IF(db[[#This Row],[QTY TG]]="",1,db[[#This Row],[QTY TG]])*IF(db[[#This Row],[QTY K]]="",1,db[[#This Row],[QTY K]])</f>
        <v>160</v>
      </c>
      <c r="AD568" s="40" t="str">
        <f>IF(db[[#This Row],[STN K]]="",IF(db[[#This Row],[STN TG]]="",db[[#This Row],[STN B]],db[[#This Row],[STN TG]]),db[[#This Row],[STN K]])</f>
        <v>PCS</v>
      </c>
      <c r="AE568" s="40"/>
    </row>
    <row r="569" spans="1:31" ht="16.5" customHeight="1" x14ac:dyDescent="0.25">
      <c r="A569" s="40">
        <f t="shared" si="8"/>
        <v>568</v>
      </c>
      <c r="B569" s="5" t="str">
        <f>LOWER(SUBSTITUTE(SUBSTITUTE(SUBSTITUTE(SUBSTITUTE(SUBSTITUTE(SUBSTITUTE(SUBSTITUTE(SUBSTITUTE(db[[#This Row],[NB BM]]," ",),".",""),"-",""),"(",""),")",""),"/",""),"""",""),"+",""))</f>
        <v>calljkcc38</v>
      </c>
      <c r="C569" s="5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D569" s="5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E56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calljkcc38160pcsartomoro</v>
      </c>
      <c r="F56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calculatorjoykocc38160pcs</v>
      </c>
      <c r="G569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calculatorjoykocc38artomoro</v>
      </c>
      <c r="H56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calculatorjoykocc38160pcsartomoro</v>
      </c>
      <c r="I569" s="2" t="s">
        <v>91</v>
      </c>
      <c r="J569" s="2" t="s">
        <v>92</v>
      </c>
      <c r="K569" s="1" t="s">
        <v>92</v>
      </c>
      <c r="L569" s="2" t="s">
        <v>1335</v>
      </c>
      <c r="M569" s="34" t="e">
        <f>IF(db[[#This Row],[NB NOTA_C]]="","",COUNTIF([2]!B_MSK[concat],db[[#This Row],[NB NOTA_C]]))</f>
        <v>#REF!</v>
      </c>
      <c r="N569" s="14" t="s">
        <v>1360</v>
      </c>
      <c r="O569" s="2" t="s">
        <v>1415</v>
      </c>
      <c r="P569" s="2" t="s">
        <v>2430</v>
      </c>
      <c r="Q569" s="2" t="s">
        <v>4452</v>
      </c>
      <c r="R569" s="2" t="str">
        <f>IF(db[[#This Row],[QTY/ CTN]]="","",SUBSTITUTE(SUBSTITUTE(SUBSTITUTE(db[[#This Row],[QTY/ CTN]]," ","_",2),"(",""),")","")&amp;"_")</f>
        <v>160 PCS_</v>
      </c>
      <c r="S569" s="2">
        <f>IF(db[[#This Row],[H_QTY/ CTN]]="","",SEARCH("_",db[[#This Row],[H_QTY/ CTN]]))</f>
        <v>8</v>
      </c>
      <c r="T569" s="2">
        <f>IF(db[[#This Row],[H_QTY/ CTN]]="","",LEN(db[[#This Row],[H_QTY/ CTN]]))</f>
        <v>8</v>
      </c>
      <c r="U569" s="41" t="str">
        <f>IF(db[[#This Row],[H_QTY/ CTN]]="","",LEFT(db[[#This Row],[H_QTY/ CTN]],db[[#This Row],[H_1]]-1))</f>
        <v>160 PCS</v>
      </c>
      <c r="V569" s="40" t="str">
        <f>IF(NOT(db[[#This Row],[H_1]]=db[[#This Row],[H_2]]),MID(db[[#This Row],[H_QTY/ CTN]],db[[#This Row],[H_1]]+1,db[[#This Row],[H_2]]-db[[#This Row],[H_1]]-1),"")</f>
        <v/>
      </c>
      <c r="W569" s="40" t="str">
        <f>IF(db[[#This Row],[QTY/ CTN B]]="","",LEFT(db[[#This Row],[QTY/ CTN B]],SEARCH(" ",db[[#This Row],[QTY/ CTN B]],1)-1))</f>
        <v>160</v>
      </c>
      <c r="X569" s="40" t="str">
        <f>IF(db[[#This Row],[QTY/ CTN B]]="","",RIGHT(db[[#This Row],[QTY/ CTN B]],LEN(db[[#This Row],[QTY/ CTN B]])-SEARCH(" ",db[[#This Row],[QTY/ CTN B]],1)))</f>
        <v>PCS</v>
      </c>
      <c r="Y569" s="40" t="str">
        <f>IF(db[[#This Row],[QTY/ CTN TG]]="",IF(db[[#This Row],[STN TG]]="","",12),LEFT(db[[#This Row],[QTY/ CTN TG]],SEARCH(" ",db[[#This Row],[QTY/ CTN TG]],1)-1))</f>
        <v/>
      </c>
      <c r="Z5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69" s="40" t="str">
        <f>IF(db[[#This Row],[STN K]]="","",IF(db[[#This Row],[STN TG]]="LSN",12,""))</f>
        <v/>
      </c>
      <c r="AB569" s="40" t="str">
        <f>IF(db[[#This Row],[STN TG]]="LSN","PCS","")</f>
        <v/>
      </c>
      <c r="AC569" s="40">
        <f>db[[#This Row],[QTY B]]*IF(db[[#This Row],[QTY TG]]="",1,db[[#This Row],[QTY TG]])*IF(db[[#This Row],[QTY K]]="",1,db[[#This Row],[QTY K]])</f>
        <v>160</v>
      </c>
      <c r="AD569" s="40" t="str">
        <f>IF(db[[#This Row],[STN K]]="",IF(db[[#This Row],[STN TG]]="",db[[#This Row],[STN B]],db[[#This Row],[STN TG]]),db[[#This Row],[STN K]])</f>
        <v>PCS</v>
      </c>
      <c r="AE569" s="40"/>
    </row>
    <row r="570" spans="1:31" ht="16.5" customHeight="1" x14ac:dyDescent="0.25">
      <c r="A570" s="40">
        <f t="shared" si="8"/>
        <v>569</v>
      </c>
      <c r="B570" s="94" t="str">
        <f>LOWER(SUBSTITUTE(SUBSTITUTE(SUBSTITUTE(SUBSTITUTE(SUBSTITUTE(SUBSTITUTE(SUBSTITUTE(SUBSTITUTE(db[[#This Row],[NB BM]]," ",),".",""),"-",""),"(",""),")",""),"/",""),"""",""),"+",""))</f>
        <v>calljkcc40</v>
      </c>
      <c r="C570" s="94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D570" s="94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E570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calljkcc4080pcsartomoro</v>
      </c>
      <c r="F570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calculatorjoykocc4080pcs</v>
      </c>
      <c r="G570" s="9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calculatorjoykocc40artomoro</v>
      </c>
      <c r="H570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calculatorjoykocc4080pcsartomoro</v>
      </c>
      <c r="I570" s="6" t="s">
        <v>93</v>
      </c>
      <c r="J570" s="6" t="s">
        <v>94</v>
      </c>
      <c r="K570" s="1" t="s">
        <v>94</v>
      </c>
      <c r="L570" s="2" t="s">
        <v>1335</v>
      </c>
      <c r="M570" s="34" t="e">
        <f>IF(db[[#This Row],[NB NOTA_C]]="","",COUNTIF([2]!B_MSK[concat],db[[#This Row],[NB NOTA_C]]))</f>
        <v>#REF!</v>
      </c>
      <c r="N570" s="14" t="s">
        <v>1360</v>
      </c>
      <c r="O570" s="2" t="s">
        <v>1457</v>
      </c>
      <c r="P570" s="2" t="s">
        <v>2430</v>
      </c>
      <c r="R570" s="2" t="str">
        <f>IF(db[[#This Row],[QTY/ CTN]]="","",SUBSTITUTE(SUBSTITUTE(SUBSTITUTE(db[[#This Row],[QTY/ CTN]]," ","_",2),"(",""),")","")&amp;"_")</f>
        <v>80 PCS_</v>
      </c>
      <c r="S570" s="2">
        <f>IF(db[[#This Row],[H_QTY/ CTN]]="","",SEARCH("_",db[[#This Row],[H_QTY/ CTN]]))</f>
        <v>7</v>
      </c>
      <c r="T570" s="2">
        <f>IF(db[[#This Row],[H_QTY/ CTN]]="","",LEN(db[[#This Row],[H_QTY/ CTN]]))</f>
        <v>7</v>
      </c>
      <c r="U570" s="41" t="str">
        <f>IF(db[[#This Row],[H_QTY/ CTN]]="","",LEFT(db[[#This Row],[H_QTY/ CTN]],db[[#This Row],[H_1]]-1))</f>
        <v>80 PCS</v>
      </c>
      <c r="V570" s="40" t="str">
        <f>IF(NOT(db[[#This Row],[H_1]]=db[[#This Row],[H_2]]),MID(db[[#This Row],[H_QTY/ CTN]],db[[#This Row],[H_1]]+1,db[[#This Row],[H_2]]-db[[#This Row],[H_1]]-1),"")</f>
        <v/>
      </c>
      <c r="W570" s="40" t="str">
        <f>IF(db[[#This Row],[QTY/ CTN B]]="","",LEFT(db[[#This Row],[QTY/ CTN B]],SEARCH(" ",db[[#This Row],[QTY/ CTN B]],1)-1))</f>
        <v>80</v>
      </c>
      <c r="X570" s="40" t="str">
        <f>IF(db[[#This Row],[QTY/ CTN B]]="","",RIGHT(db[[#This Row],[QTY/ CTN B]],LEN(db[[#This Row],[QTY/ CTN B]])-SEARCH(" ",db[[#This Row],[QTY/ CTN B]],1)))</f>
        <v>PCS</v>
      </c>
      <c r="Y570" s="40" t="str">
        <f>IF(db[[#This Row],[QTY/ CTN TG]]="",IF(db[[#This Row],[STN TG]]="","",12),LEFT(db[[#This Row],[QTY/ CTN TG]],SEARCH(" ",db[[#This Row],[QTY/ CTN TG]],1)-1))</f>
        <v/>
      </c>
      <c r="Z5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70" s="40" t="str">
        <f>IF(db[[#This Row],[STN K]]="","",IF(db[[#This Row],[STN TG]]="LSN",12,""))</f>
        <v/>
      </c>
      <c r="AB570" s="40" t="str">
        <f>IF(db[[#This Row],[STN TG]]="LSN","PCS","")</f>
        <v/>
      </c>
      <c r="AC570" s="40">
        <f>db[[#This Row],[QTY B]]*IF(db[[#This Row],[QTY TG]]="",1,db[[#This Row],[QTY TG]])*IF(db[[#This Row],[QTY K]]="",1,db[[#This Row],[QTY K]])</f>
        <v>80</v>
      </c>
      <c r="AD570" s="40" t="str">
        <f>IF(db[[#This Row],[STN K]]="",IF(db[[#This Row],[STN TG]]="",db[[#This Row],[STN B]],db[[#This Row],[STN TG]]),db[[#This Row],[STN K]])</f>
        <v>PCS</v>
      </c>
      <c r="AE570" s="40"/>
    </row>
    <row r="571" spans="1:31" ht="16.5" customHeight="1" x14ac:dyDescent="0.25">
      <c r="A571" s="40">
        <f t="shared" si="8"/>
        <v>570</v>
      </c>
      <c r="B571" s="5" t="str">
        <f>LOWER(SUBSTITUTE(SUBSTITUTE(SUBSTITUTE(SUBSTITUTE(SUBSTITUTE(SUBSTITUTE(SUBSTITUTE(SUBSTITUTE(db[[#This Row],[NB BM]]," ",),".",""),"-",""),"(",""),")",""),"/",""),"""",""),"+",""))</f>
        <v>calljkcc41</v>
      </c>
      <c r="C571" s="5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D571" s="5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E57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calljkcc4160pcsartomoro</v>
      </c>
      <c r="F57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calculatorjoykocc4160pcs</v>
      </c>
      <c r="G571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calculatorjoykocc41artomoro</v>
      </c>
      <c r="H57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calculatorjoykocc4160pcsartomoro</v>
      </c>
      <c r="I571" s="2" t="s">
        <v>95</v>
      </c>
      <c r="J571" s="2" t="s">
        <v>96</v>
      </c>
      <c r="K571" s="1" t="s">
        <v>96</v>
      </c>
      <c r="L571" s="2" t="s">
        <v>1335</v>
      </c>
      <c r="M571" s="34" t="e">
        <f>IF(db[[#This Row],[NB NOTA_C]]="","",COUNTIF([2]!B_MSK[concat],db[[#This Row],[NB NOTA_C]]))</f>
        <v>#REF!</v>
      </c>
      <c r="N571" s="14" t="s">
        <v>1360</v>
      </c>
      <c r="O571" s="2" t="s">
        <v>1380</v>
      </c>
      <c r="P571" s="2" t="s">
        <v>2430</v>
      </c>
      <c r="Q571" s="2" t="s">
        <v>4453</v>
      </c>
      <c r="R571" s="2" t="str">
        <f>IF(db[[#This Row],[QTY/ CTN]]="","",SUBSTITUTE(SUBSTITUTE(SUBSTITUTE(db[[#This Row],[QTY/ CTN]]," ","_",2),"(",""),")","")&amp;"_")</f>
        <v>60 PCS_</v>
      </c>
      <c r="S571" s="2">
        <f>IF(db[[#This Row],[H_QTY/ CTN]]="","",SEARCH("_",db[[#This Row],[H_QTY/ CTN]]))</f>
        <v>7</v>
      </c>
      <c r="T571" s="2">
        <f>IF(db[[#This Row],[H_QTY/ CTN]]="","",LEN(db[[#This Row],[H_QTY/ CTN]]))</f>
        <v>7</v>
      </c>
      <c r="U571" s="41" t="str">
        <f>IF(db[[#This Row],[H_QTY/ CTN]]="","",LEFT(db[[#This Row],[H_QTY/ CTN]],db[[#This Row],[H_1]]-1))</f>
        <v>60 PCS</v>
      </c>
      <c r="V571" s="40" t="str">
        <f>IF(NOT(db[[#This Row],[H_1]]=db[[#This Row],[H_2]]),MID(db[[#This Row],[H_QTY/ CTN]],db[[#This Row],[H_1]]+1,db[[#This Row],[H_2]]-db[[#This Row],[H_1]]-1),"")</f>
        <v/>
      </c>
      <c r="W571" s="40" t="str">
        <f>IF(db[[#This Row],[QTY/ CTN B]]="","",LEFT(db[[#This Row],[QTY/ CTN B]],SEARCH(" ",db[[#This Row],[QTY/ CTN B]],1)-1))</f>
        <v>60</v>
      </c>
      <c r="X571" s="40" t="str">
        <f>IF(db[[#This Row],[QTY/ CTN B]]="","",RIGHT(db[[#This Row],[QTY/ CTN B]],LEN(db[[#This Row],[QTY/ CTN B]])-SEARCH(" ",db[[#This Row],[QTY/ CTN B]],1)))</f>
        <v>PCS</v>
      </c>
      <c r="Y571" s="40" t="str">
        <f>IF(db[[#This Row],[QTY/ CTN TG]]="",IF(db[[#This Row],[STN TG]]="","",12),LEFT(db[[#This Row],[QTY/ CTN TG]],SEARCH(" ",db[[#This Row],[QTY/ CTN TG]],1)-1))</f>
        <v/>
      </c>
      <c r="Z5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71" s="40" t="str">
        <f>IF(db[[#This Row],[STN K]]="","",IF(db[[#This Row],[STN TG]]="LSN",12,""))</f>
        <v/>
      </c>
      <c r="AB571" s="40" t="str">
        <f>IF(db[[#This Row],[STN TG]]="LSN","PCS","")</f>
        <v/>
      </c>
      <c r="AC571" s="40">
        <f>db[[#This Row],[QTY B]]*IF(db[[#This Row],[QTY TG]]="",1,db[[#This Row],[QTY TG]])*IF(db[[#This Row],[QTY K]]="",1,db[[#This Row],[QTY K]])</f>
        <v>60</v>
      </c>
      <c r="AD571" s="40" t="str">
        <f>IF(db[[#This Row],[STN K]]="",IF(db[[#This Row],[STN TG]]="",db[[#This Row],[STN B]],db[[#This Row],[STN TG]]),db[[#This Row],[STN K]])</f>
        <v>PCS</v>
      </c>
      <c r="AE571" s="40"/>
    </row>
    <row r="572" spans="1:31" ht="16.5" customHeight="1" x14ac:dyDescent="0.25">
      <c r="A572" s="40">
        <f t="shared" si="8"/>
        <v>571</v>
      </c>
      <c r="B572" s="5" t="str">
        <f>LOWER(SUBSTITUTE(SUBSTITUTE(SUBSTITUTE(SUBSTITUTE(SUBSTITUTE(SUBSTITUTE(SUBSTITUTE(SUBSTITUTE(db[[#This Row],[NB BM]]," ",),".",""),"-",""),"(",""),")",""),"/",""),"""",""),"+",""))</f>
        <v>calljkcc46</v>
      </c>
      <c r="C572" s="5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D572" s="5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E57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calljkcc46120pcsartomoro</v>
      </c>
      <c r="F57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calculatorjoykocc46120pcs</v>
      </c>
      <c r="G572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calculatorjoykocc46artomoro</v>
      </c>
      <c r="H57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calculatorjoykocc46120pcsartomoro</v>
      </c>
      <c r="I572" s="2" t="s">
        <v>97</v>
      </c>
      <c r="J572" s="2" t="s">
        <v>98</v>
      </c>
      <c r="K572" s="1" t="s">
        <v>98</v>
      </c>
      <c r="L572" s="2" t="s">
        <v>1335</v>
      </c>
      <c r="M572" s="34" t="e">
        <f>IF(db[[#This Row],[NB NOTA_C]]="","",COUNTIF([2]!B_MSK[concat],db[[#This Row],[NB NOTA_C]]))</f>
        <v>#REF!</v>
      </c>
      <c r="N572" s="14" t="s">
        <v>1360</v>
      </c>
      <c r="O572" s="2" t="s">
        <v>1382</v>
      </c>
      <c r="P572" s="2" t="s">
        <v>2430</v>
      </c>
      <c r="R572" s="2" t="str">
        <f>IF(db[[#This Row],[QTY/ CTN]]="","",SUBSTITUTE(SUBSTITUTE(SUBSTITUTE(db[[#This Row],[QTY/ CTN]]," ","_",2),"(",""),")","")&amp;"_")</f>
        <v>120 PCS_</v>
      </c>
      <c r="S572" s="2">
        <f>IF(db[[#This Row],[H_QTY/ CTN]]="","",SEARCH("_",db[[#This Row],[H_QTY/ CTN]]))</f>
        <v>8</v>
      </c>
      <c r="T572" s="2">
        <f>IF(db[[#This Row],[H_QTY/ CTN]]="","",LEN(db[[#This Row],[H_QTY/ CTN]]))</f>
        <v>8</v>
      </c>
      <c r="U572" s="41" t="str">
        <f>IF(db[[#This Row],[H_QTY/ CTN]]="","",LEFT(db[[#This Row],[H_QTY/ CTN]],db[[#This Row],[H_1]]-1))</f>
        <v>120 PCS</v>
      </c>
      <c r="V572" s="40" t="str">
        <f>IF(NOT(db[[#This Row],[H_1]]=db[[#This Row],[H_2]]),MID(db[[#This Row],[H_QTY/ CTN]],db[[#This Row],[H_1]]+1,db[[#This Row],[H_2]]-db[[#This Row],[H_1]]-1),"")</f>
        <v/>
      </c>
      <c r="W572" s="40" t="str">
        <f>IF(db[[#This Row],[QTY/ CTN B]]="","",LEFT(db[[#This Row],[QTY/ CTN B]],SEARCH(" ",db[[#This Row],[QTY/ CTN B]],1)-1))</f>
        <v>120</v>
      </c>
      <c r="X572" s="40" t="str">
        <f>IF(db[[#This Row],[QTY/ CTN B]]="","",RIGHT(db[[#This Row],[QTY/ CTN B]],LEN(db[[#This Row],[QTY/ CTN B]])-SEARCH(" ",db[[#This Row],[QTY/ CTN B]],1)))</f>
        <v>PCS</v>
      </c>
      <c r="Y572" s="40" t="str">
        <f>IF(db[[#This Row],[QTY/ CTN TG]]="",IF(db[[#This Row],[STN TG]]="","",12),LEFT(db[[#This Row],[QTY/ CTN TG]],SEARCH(" ",db[[#This Row],[QTY/ CTN TG]],1)-1))</f>
        <v/>
      </c>
      <c r="Z5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72" s="40" t="str">
        <f>IF(db[[#This Row],[STN K]]="","",IF(db[[#This Row],[STN TG]]="LSN",12,""))</f>
        <v/>
      </c>
      <c r="AB572" s="40" t="str">
        <f>IF(db[[#This Row],[STN TG]]="LSN","PCS","")</f>
        <v/>
      </c>
      <c r="AC572" s="40">
        <f>db[[#This Row],[QTY B]]*IF(db[[#This Row],[QTY TG]]="",1,db[[#This Row],[QTY TG]])*IF(db[[#This Row],[QTY K]]="",1,db[[#This Row],[QTY K]])</f>
        <v>120</v>
      </c>
      <c r="AD572" s="40" t="str">
        <f>IF(db[[#This Row],[STN K]]="",IF(db[[#This Row],[STN TG]]="",db[[#This Row],[STN B]],db[[#This Row],[STN TG]]),db[[#This Row],[STN K]])</f>
        <v>PCS</v>
      </c>
      <c r="AE572" s="40"/>
    </row>
    <row r="573" spans="1:31" ht="16.5" customHeight="1" x14ac:dyDescent="0.25">
      <c r="A573" s="40">
        <f t="shared" si="8"/>
        <v>572</v>
      </c>
      <c r="B573" s="5" t="str">
        <f>LOWER(SUBSTITUTE(SUBSTITUTE(SUBSTITUTE(SUBSTITUTE(SUBSTITUTE(SUBSTITUTE(SUBSTITUTE(SUBSTITUTE(db[[#This Row],[NB BM]]," ",),".",""),"-",""),"(",""),")",""),"/",""),"""",""),"+",""))</f>
        <v>calljkcc45</v>
      </c>
      <c r="C573" s="5" t="str">
        <f>LOWER(SUBSTITUTE(SUBSTITUTE(SUBSTITUTE(SUBSTITUTE(SUBSTITUTE(SUBSTITUTE(SUBSTITUTE(SUBSTITUTE(SUBSTITUTE(db[[#This Row],[NB NOTA]]," ",),".",""),"-",""),"(",""),")",""),",",""),"/",""),"""",""),"+",""))</f>
        <v>calculatorjoykocc45</v>
      </c>
      <c r="D573" s="5" t="str">
        <f>LOWER(SUBSTITUTE(SUBSTITUTE(SUBSTITUTE(SUBSTITUTE(SUBSTITUTE(SUBSTITUTE(SUBSTITUTE(SUBSTITUTE(SUBSTITUTE(db[[#This Row],[NB PAJAK]]," ",""),"-",""),"(",""),")",""),".",""),",",""),"/",""),"""",""),"+",""))</f>
        <v>calculatorjoykocc45</v>
      </c>
      <c r="E57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calljkcc45120pcsartomoro</v>
      </c>
      <c r="F57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calculatorjoykocc45120pcs</v>
      </c>
      <c r="G573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calculatorjoykocc45artomoro</v>
      </c>
      <c r="H57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calculatorjoykocc45120pcsartomoro</v>
      </c>
      <c r="I573" s="2" t="s">
        <v>7853</v>
      </c>
      <c r="J573" s="2" t="s">
        <v>7852</v>
      </c>
      <c r="K573" s="1" t="s">
        <v>7852</v>
      </c>
      <c r="L573" s="2" t="s">
        <v>1335</v>
      </c>
      <c r="M573" s="34" t="e">
        <f>IF(db[[#This Row],[NB NOTA_C]]="","",COUNTIF([2]!B_MSK[concat],db[[#This Row],[NB NOTA_C]]))</f>
        <v>#REF!</v>
      </c>
      <c r="N573" s="14" t="s">
        <v>1360</v>
      </c>
      <c r="O573" s="2" t="s">
        <v>1382</v>
      </c>
      <c r="P573" s="2" t="s">
        <v>2430</v>
      </c>
      <c r="R573" s="2" t="str">
        <f>IF(db[[#This Row],[QTY/ CTN]]="","",SUBSTITUTE(SUBSTITUTE(SUBSTITUTE(db[[#This Row],[QTY/ CTN]]," ","_",2),"(",""),")","")&amp;"_")</f>
        <v>120 PCS_</v>
      </c>
      <c r="S573" s="2">
        <f>IF(db[[#This Row],[H_QTY/ CTN]]="","",SEARCH("_",db[[#This Row],[H_QTY/ CTN]]))</f>
        <v>8</v>
      </c>
      <c r="T573" s="2">
        <f>IF(db[[#This Row],[H_QTY/ CTN]]="","",LEN(db[[#This Row],[H_QTY/ CTN]]))</f>
        <v>8</v>
      </c>
      <c r="U573" s="41" t="str">
        <f>IF(db[[#This Row],[H_QTY/ CTN]]="","",LEFT(db[[#This Row],[H_QTY/ CTN]],db[[#This Row],[H_1]]-1))</f>
        <v>120 PCS</v>
      </c>
      <c r="V573" s="40" t="str">
        <f>IF(NOT(db[[#This Row],[H_1]]=db[[#This Row],[H_2]]),MID(db[[#This Row],[H_QTY/ CTN]],db[[#This Row],[H_1]]+1,db[[#This Row],[H_2]]-db[[#This Row],[H_1]]-1),"")</f>
        <v/>
      </c>
      <c r="W573" s="40" t="str">
        <f>IF(db[[#This Row],[QTY/ CTN B]]="","",LEFT(db[[#This Row],[QTY/ CTN B]],SEARCH(" ",db[[#This Row],[QTY/ CTN B]],1)-1))</f>
        <v>120</v>
      </c>
      <c r="X573" s="40" t="str">
        <f>IF(db[[#This Row],[QTY/ CTN B]]="","",RIGHT(db[[#This Row],[QTY/ CTN B]],LEN(db[[#This Row],[QTY/ CTN B]])-SEARCH(" ",db[[#This Row],[QTY/ CTN B]],1)))</f>
        <v>PCS</v>
      </c>
      <c r="Y573" s="40" t="str">
        <f>IF(db[[#This Row],[QTY/ CTN TG]]="",IF(db[[#This Row],[STN TG]]="","",12),LEFT(db[[#This Row],[QTY/ CTN TG]],SEARCH(" ",db[[#This Row],[QTY/ CTN TG]],1)-1))</f>
        <v/>
      </c>
      <c r="Z5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73" s="40" t="str">
        <f>IF(db[[#This Row],[STN K]]="","",IF(db[[#This Row],[STN TG]]="LSN",12,""))</f>
        <v/>
      </c>
      <c r="AB573" s="40" t="str">
        <f>IF(db[[#This Row],[STN TG]]="LSN","PCS","")</f>
        <v/>
      </c>
      <c r="AC573" s="40">
        <f>db[[#This Row],[QTY B]]*IF(db[[#This Row],[QTY TG]]="",1,db[[#This Row],[QTY TG]])*IF(db[[#This Row],[QTY K]]="",1,db[[#This Row],[QTY K]])</f>
        <v>120</v>
      </c>
      <c r="AD573" s="40" t="str">
        <f>IF(db[[#This Row],[STN K]]="",IF(db[[#This Row],[STN TG]]="",db[[#This Row],[STN B]],db[[#This Row],[STN TG]]),db[[#This Row],[STN K]])</f>
        <v>PCS</v>
      </c>
      <c r="AE573" s="40"/>
    </row>
    <row r="574" spans="1:31" ht="16.5" customHeight="1" x14ac:dyDescent="0.25">
      <c r="A574" s="40">
        <f t="shared" si="8"/>
        <v>573</v>
      </c>
      <c r="B574" s="5" t="str">
        <f>LOWER(SUBSTITUTE(SUBSTITUTE(SUBSTITUTE(SUBSTITUTE(SUBSTITUTE(SUBSTITUTE(SUBSTITUTE(SUBSTITUTE(db[[#This Row],[NB BM]]," ",),".",""),"-",""),"(",""),")",""),"/",""),"""",""),"+",""))</f>
        <v>calljkcc47co</v>
      </c>
      <c r="C574" s="5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D574" s="5" t="str">
        <f>LOWER(SUBSTITUTE(SUBSTITUTE(SUBSTITUTE(SUBSTITUTE(SUBSTITUTE(SUBSTITUTE(SUBSTITUTE(SUBSTITUTE(SUBSTITUTE(db[[#This Row],[NB PAJAK]]," ",""),"-",""),"(",""),")",""),".",""),",",""),"/",""),"""",""),"+",""))</f>
        <v>calculatorjoykocc47cowarna</v>
      </c>
      <c r="E57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calljkcc47co120pcsartomoro</v>
      </c>
      <c r="F57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calculatorjoykocc47co120pcs</v>
      </c>
      <c r="G574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calculatorjoykocc47coartomoro</v>
      </c>
      <c r="H57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calculatorjoykocc47co120pcsartomoro</v>
      </c>
      <c r="I574" s="2" t="s">
        <v>4479</v>
      </c>
      <c r="J574" s="2" t="s">
        <v>4368</v>
      </c>
      <c r="K574" s="1" t="s">
        <v>4978</v>
      </c>
      <c r="L574" s="2" t="s">
        <v>1335</v>
      </c>
      <c r="M574" s="34" t="e">
        <f>IF(db[[#This Row],[NB NOTA_C]]="","",COUNTIF([2]!B_MSK[concat],db[[#This Row],[NB NOTA_C]]))</f>
        <v>#REF!</v>
      </c>
      <c r="N574" s="14" t="s">
        <v>1360</v>
      </c>
      <c r="O574" s="2" t="s">
        <v>1382</v>
      </c>
      <c r="P574" s="2" t="s">
        <v>2430</v>
      </c>
      <c r="Q574" s="39" t="s">
        <v>4369</v>
      </c>
      <c r="R574" s="39" t="str">
        <f>IF(db[[#This Row],[QTY/ CTN]]="","",SUBSTITUTE(SUBSTITUTE(SUBSTITUTE(db[[#This Row],[QTY/ CTN]]," ","_",2),"(",""),")","")&amp;"_")</f>
        <v>120 PCS_</v>
      </c>
      <c r="S574" s="39">
        <f>IF(db[[#This Row],[H_QTY/ CTN]]="","",SEARCH("_",db[[#This Row],[H_QTY/ CTN]]))</f>
        <v>8</v>
      </c>
      <c r="T574" s="39">
        <f>IF(db[[#This Row],[H_QTY/ CTN]]="","",LEN(db[[#This Row],[H_QTY/ CTN]]))</f>
        <v>8</v>
      </c>
      <c r="U574" s="41" t="str">
        <f>IF(db[[#This Row],[H_QTY/ CTN]]="","",LEFT(db[[#This Row],[H_QTY/ CTN]],db[[#This Row],[H_1]]-1))</f>
        <v>120 PCS</v>
      </c>
      <c r="V574" s="40" t="str">
        <f>IF(NOT(db[[#This Row],[H_1]]=db[[#This Row],[H_2]]),MID(db[[#This Row],[H_QTY/ CTN]],db[[#This Row],[H_1]]+1,db[[#This Row],[H_2]]-db[[#This Row],[H_1]]-1),"")</f>
        <v/>
      </c>
      <c r="W574" s="40" t="str">
        <f>IF(db[[#This Row],[QTY/ CTN B]]="","",LEFT(db[[#This Row],[QTY/ CTN B]],SEARCH(" ",db[[#This Row],[QTY/ CTN B]],1)-1))</f>
        <v>120</v>
      </c>
      <c r="X574" s="40" t="str">
        <f>IF(db[[#This Row],[QTY/ CTN B]]="","",RIGHT(db[[#This Row],[QTY/ CTN B]],LEN(db[[#This Row],[QTY/ CTN B]])-SEARCH(" ",db[[#This Row],[QTY/ CTN B]],1)))</f>
        <v>PCS</v>
      </c>
      <c r="Y574" s="40" t="str">
        <f>IF(db[[#This Row],[QTY/ CTN TG]]="",IF(db[[#This Row],[STN TG]]="","",12),LEFT(db[[#This Row],[QTY/ CTN TG]],SEARCH(" ",db[[#This Row],[QTY/ CTN TG]],1)-1))</f>
        <v/>
      </c>
      <c r="Z5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74" s="40" t="str">
        <f>IF(db[[#This Row],[STN K]]="","",IF(db[[#This Row],[STN TG]]="LSN",12,""))</f>
        <v/>
      </c>
      <c r="AB574" s="40" t="str">
        <f>IF(db[[#This Row],[STN TG]]="LSN","PCS","")</f>
        <v/>
      </c>
      <c r="AC574" s="40">
        <f>db[[#This Row],[QTY B]]*IF(db[[#This Row],[QTY TG]]="",1,db[[#This Row],[QTY TG]])*IF(db[[#This Row],[QTY K]]="",1,db[[#This Row],[QTY K]])</f>
        <v>120</v>
      </c>
      <c r="AD574" s="40" t="str">
        <f>IF(db[[#This Row],[STN K]]="",IF(db[[#This Row],[STN TG]]="",db[[#This Row],[STN B]],db[[#This Row],[STN TG]]),db[[#This Row],[STN K]])</f>
        <v>PCS</v>
      </c>
      <c r="AE574" s="40"/>
    </row>
    <row r="575" spans="1:31" ht="16.5" customHeight="1" x14ac:dyDescent="0.25">
      <c r="A575" s="40">
        <f t="shared" si="8"/>
        <v>574</v>
      </c>
      <c r="B575" s="5" t="str">
        <f>LOWER(SUBSTITUTE(SUBSTITUTE(SUBSTITUTE(SUBSTITUTE(SUBSTITUTE(SUBSTITUTE(SUBSTITUTE(SUBSTITUTE(db[[#This Row],[NB BM]]," ",),".",""),"-",""),"(",""),")",""),"/",""),"""",""),"+",""))</f>
        <v>calljkcc47cobiru</v>
      </c>
      <c r="C575" s="5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D575" s="5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E57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calljkcc47cobiru120pcsartomoro</v>
      </c>
      <c r="F57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calculatorjoykocc47coblue120pcs</v>
      </c>
      <c r="G575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calculatorjoykocc47coblueartomoro</v>
      </c>
      <c r="H57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calculatorjoykocc47coblue120pcsartomoro</v>
      </c>
      <c r="I575" s="2" t="s">
        <v>3158</v>
      </c>
      <c r="J575" s="2" t="s">
        <v>99</v>
      </c>
      <c r="K575" s="1" t="s">
        <v>100</v>
      </c>
      <c r="L575" s="2" t="s">
        <v>1335</v>
      </c>
      <c r="M575" s="34" t="e">
        <f>IF(db[[#This Row],[NB NOTA_C]]="","",COUNTIF([2]!B_MSK[concat],db[[#This Row],[NB NOTA_C]]))</f>
        <v>#REF!</v>
      </c>
      <c r="N575" s="14" t="s">
        <v>1360</v>
      </c>
      <c r="O575" s="2" t="s">
        <v>1382</v>
      </c>
      <c r="P575" s="2" t="s">
        <v>2430</v>
      </c>
      <c r="R575" s="2" t="str">
        <f>IF(db[[#This Row],[QTY/ CTN]]="","",SUBSTITUTE(SUBSTITUTE(SUBSTITUTE(db[[#This Row],[QTY/ CTN]]," ","_",2),"(",""),")","")&amp;"_")</f>
        <v>120 PCS_</v>
      </c>
      <c r="S575" s="2">
        <f>IF(db[[#This Row],[H_QTY/ CTN]]="","",SEARCH("_",db[[#This Row],[H_QTY/ CTN]]))</f>
        <v>8</v>
      </c>
      <c r="T575" s="2">
        <f>IF(db[[#This Row],[H_QTY/ CTN]]="","",LEN(db[[#This Row],[H_QTY/ CTN]]))</f>
        <v>8</v>
      </c>
      <c r="U575" s="41" t="str">
        <f>IF(db[[#This Row],[H_QTY/ CTN]]="","",LEFT(db[[#This Row],[H_QTY/ CTN]],db[[#This Row],[H_1]]-1))</f>
        <v>120 PCS</v>
      </c>
      <c r="V575" s="40" t="str">
        <f>IF(NOT(db[[#This Row],[H_1]]=db[[#This Row],[H_2]]),MID(db[[#This Row],[H_QTY/ CTN]],db[[#This Row],[H_1]]+1,db[[#This Row],[H_2]]-db[[#This Row],[H_1]]-1),"")</f>
        <v/>
      </c>
      <c r="W575" s="40" t="str">
        <f>IF(db[[#This Row],[QTY/ CTN B]]="","",LEFT(db[[#This Row],[QTY/ CTN B]],SEARCH(" ",db[[#This Row],[QTY/ CTN B]],1)-1))</f>
        <v>120</v>
      </c>
      <c r="X575" s="40" t="str">
        <f>IF(db[[#This Row],[QTY/ CTN B]]="","",RIGHT(db[[#This Row],[QTY/ CTN B]],LEN(db[[#This Row],[QTY/ CTN B]])-SEARCH(" ",db[[#This Row],[QTY/ CTN B]],1)))</f>
        <v>PCS</v>
      </c>
      <c r="Y575" s="40" t="str">
        <f>IF(db[[#This Row],[QTY/ CTN TG]]="",IF(db[[#This Row],[STN TG]]="","",12),LEFT(db[[#This Row],[QTY/ CTN TG]],SEARCH(" ",db[[#This Row],[QTY/ CTN TG]],1)-1))</f>
        <v/>
      </c>
      <c r="Z5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75" s="40" t="str">
        <f>IF(db[[#This Row],[STN K]]="","",IF(db[[#This Row],[STN TG]]="LSN",12,""))</f>
        <v/>
      </c>
      <c r="AB575" s="40" t="str">
        <f>IF(db[[#This Row],[STN TG]]="LSN","PCS","")</f>
        <v/>
      </c>
      <c r="AC575" s="40">
        <f>db[[#This Row],[QTY B]]*IF(db[[#This Row],[QTY TG]]="",1,db[[#This Row],[QTY TG]])*IF(db[[#This Row],[QTY K]]="",1,db[[#This Row],[QTY K]])</f>
        <v>120</v>
      </c>
      <c r="AD575" s="40" t="str">
        <f>IF(db[[#This Row],[STN K]]="",IF(db[[#This Row],[STN TG]]="",db[[#This Row],[STN B]],db[[#This Row],[STN TG]]),db[[#This Row],[STN K]])</f>
        <v>PCS</v>
      </c>
      <c r="AE575" s="40"/>
    </row>
    <row r="576" spans="1:31" ht="16.5" customHeight="1" x14ac:dyDescent="0.25">
      <c r="A576" s="40">
        <f t="shared" si="8"/>
        <v>575</v>
      </c>
      <c r="B576" s="94" t="str">
        <f>LOWER(SUBSTITUTE(SUBSTITUTE(SUBSTITUTE(SUBSTITUTE(SUBSTITUTE(SUBSTITUTE(SUBSTITUTE(SUBSTITUTE(db[[#This Row],[NB BM]]," ",),".",""),"-",""),"(",""),")",""),"/",""),"""",""),"+",""))</f>
        <v>calljkcc47cohijau</v>
      </c>
      <c r="C576" s="94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D576" s="94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E576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calljkcc47cohijau120pcsartomoro</v>
      </c>
      <c r="F576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calculatorjoykocc47cogreen120pcs</v>
      </c>
      <c r="G576" s="9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calculatorjoykocc47cogreenartomoro</v>
      </c>
      <c r="H576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calculatorjoykocc47cogreen120pcsartomoro</v>
      </c>
      <c r="I576" s="6" t="s">
        <v>101</v>
      </c>
      <c r="J576" s="6" t="s">
        <v>102</v>
      </c>
      <c r="K576" s="1" t="s">
        <v>103</v>
      </c>
      <c r="L576" s="2" t="s">
        <v>1335</v>
      </c>
      <c r="M576" s="34" t="e">
        <f>IF(db[[#This Row],[NB NOTA_C]]="","",COUNTIF([2]!B_MSK[concat],db[[#This Row],[NB NOTA_C]]))</f>
        <v>#REF!</v>
      </c>
      <c r="N576" s="14" t="s">
        <v>1360</v>
      </c>
      <c r="O576" s="2" t="s">
        <v>1382</v>
      </c>
      <c r="P576" s="2" t="s">
        <v>2430</v>
      </c>
      <c r="R576" s="2" t="str">
        <f>IF(db[[#This Row],[QTY/ CTN]]="","",SUBSTITUTE(SUBSTITUTE(SUBSTITUTE(db[[#This Row],[QTY/ CTN]]," ","_",2),"(",""),")","")&amp;"_")</f>
        <v>120 PCS_</v>
      </c>
      <c r="S576" s="2">
        <f>IF(db[[#This Row],[H_QTY/ CTN]]="","",SEARCH("_",db[[#This Row],[H_QTY/ CTN]]))</f>
        <v>8</v>
      </c>
      <c r="T576" s="2">
        <f>IF(db[[#This Row],[H_QTY/ CTN]]="","",LEN(db[[#This Row],[H_QTY/ CTN]]))</f>
        <v>8</v>
      </c>
      <c r="U576" s="41" t="str">
        <f>IF(db[[#This Row],[H_QTY/ CTN]]="","",LEFT(db[[#This Row],[H_QTY/ CTN]],db[[#This Row],[H_1]]-1))</f>
        <v>120 PCS</v>
      </c>
      <c r="V576" s="40" t="str">
        <f>IF(NOT(db[[#This Row],[H_1]]=db[[#This Row],[H_2]]),MID(db[[#This Row],[H_QTY/ CTN]],db[[#This Row],[H_1]]+1,db[[#This Row],[H_2]]-db[[#This Row],[H_1]]-1),"")</f>
        <v/>
      </c>
      <c r="W576" s="40" t="str">
        <f>IF(db[[#This Row],[QTY/ CTN B]]="","",LEFT(db[[#This Row],[QTY/ CTN B]],SEARCH(" ",db[[#This Row],[QTY/ CTN B]],1)-1))</f>
        <v>120</v>
      </c>
      <c r="X576" s="40" t="str">
        <f>IF(db[[#This Row],[QTY/ CTN B]]="","",RIGHT(db[[#This Row],[QTY/ CTN B]],LEN(db[[#This Row],[QTY/ CTN B]])-SEARCH(" ",db[[#This Row],[QTY/ CTN B]],1)))</f>
        <v>PCS</v>
      </c>
      <c r="Y576" s="40" t="str">
        <f>IF(db[[#This Row],[QTY/ CTN TG]]="",IF(db[[#This Row],[STN TG]]="","",12),LEFT(db[[#This Row],[QTY/ CTN TG]],SEARCH(" ",db[[#This Row],[QTY/ CTN TG]],1)-1))</f>
        <v/>
      </c>
      <c r="Z5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76" s="40" t="str">
        <f>IF(db[[#This Row],[STN K]]="","",IF(db[[#This Row],[STN TG]]="LSN",12,""))</f>
        <v/>
      </c>
      <c r="AB576" s="40" t="str">
        <f>IF(db[[#This Row],[STN TG]]="LSN","PCS","")</f>
        <v/>
      </c>
      <c r="AC576" s="40">
        <f>db[[#This Row],[QTY B]]*IF(db[[#This Row],[QTY TG]]="",1,db[[#This Row],[QTY TG]])*IF(db[[#This Row],[QTY K]]="",1,db[[#This Row],[QTY K]])</f>
        <v>120</v>
      </c>
      <c r="AD576" s="40" t="str">
        <f>IF(db[[#This Row],[STN K]]="",IF(db[[#This Row],[STN TG]]="",db[[#This Row],[STN B]],db[[#This Row],[STN TG]]),db[[#This Row],[STN K]])</f>
        <v>PCS</v>
      </c>
      <c r="AE576" s="40"/>
    </row>
    <row r="577" spans="1:31" ht="16.5" customHeight="1" x14ac:dyDescent="0.25">
      <c r="A577" s="40">
        <f t="shared" si="8"/>
        <v>576</v>
      </c>
      <c r="B577" s="5" t="str">
        <f>LOWER(SUBSTITUTE(SUBSTITUTE(SUBSTITUTE(SUBSTITUTE(SUBSTITUTE(SUBSTITUTE(SUBSTITUTE(SUBSTITUTE(db[[#This Row],[NB BM]]," ",),".",""),"-",""),"(",""),")",""),"/",""),"""",""),"+",""))</f>
        <v>calljkcc47comerah</v>
      </c>
      <c r="C577" s="5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D577" s="5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E57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calljkcc47comerah120pcsartomoro</v>
      </c>
      <c r="F57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calculatorjoykocc47cored120pcs</v>
      </c>
      <c r="G577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calculatorjoykocc47coredartomoro</v>
      </c>
      <c r="H57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calculatorjoykocc47cored120pcsartomoro</v>
      </c>
      <c r="I577" s="2" t="s">
        <v>104</v>
      </c>
      <c r="J577" s="2" t="s">
        <v>105</v>
      </c>
      <c r="K577" s="1" t="s">
        <v>106</v>
      </c>
      <c r="L577" s="2" t="s">
        <v>1335</v>
      </c>
      <c r="M577" s="34" t="e">
        <f>IF(db[[#This Row],[NB NOTA_C]]="","",COUNTIF([2]!B_MSK[concat],db[[#This Row],[NB NOTA_C]]))</f>
        <v>#REF!</v>
      </c>
      <c r="N577" s="14" t="s">
        <v>1360</v>
      </c>
      <c r="O577" s="2" t="s">
        <v>1382</v>
      </c>
      <c r="P577" s="2" t="s">
        <v>2430</v>
      </c>
      <c r="R577" s="2" t="str">
        <f>IF(db[[#This Row],[QTY/ CTN]]="","",SUBSTITUTE(SUBSTITUTE(SUBSTITUTE(db[[#This Row],[QTY/ CTN]]," ","_",2),"(",""),")","")&amp;"_")</f>
        <v>120 PCS_</v>
      </c>
      <c r="S577" s="2">
        <f>IF(db[[#This Row],[H_QTY/ CTN]]="","",SEARCH("_",db[[#This Row],[H_QTY/ CTN]]))</f>
        <v>8</v>
      </c>
      <c r="T577" s="2">
        <f>IF(db[[#This Row],[H_QTY/ CTN]]="","",LEN(db[[#This Row],[H_QTY/ CTN]]))</f>
        <v>8</v>
      </c>
      <c r="U577" s="41" t="str">
        <f>IF(db[[#This Row],[H_QTY/ CTN]]="","",LEFT(db[[#This Row],[H_QTY/ CTN]],db[[#This Row],[H_1]]-1))</f>
        <v>120 PCS</v>
      </c>
      <c r="V577" s="40" t="str">
        <f>IF(NOT(db[[#This Row],[H_1]]=db[[#This Row],[H_2]]),MID(db[[#This Row],[H_QTY/ CTN]],db[[#This Row],[H_1]]+1,db[[#This Row],[H_2]]-db[[#This Row],[H_1]]-1),"")</f>
        <v/>
      </c>
      <c r="W577" s="40" t="str">
        <f>IF(db[[#This Row],[QTY/ CTN B]]="","",LEFT(db[[#This Row],[QTY/ CTN B]],SEARCH(" ",db[[#This Row],[QTY/ CTN B]],1)-1))</f>
        <v>120</v>
      </c>
      <c r="X577" s="40" t="str">
        <f>IF(db[[#This Row],[QTY/ CTN B]]="","",RIGHT(db[[#This Row],[QTY/ CTN B]],LEN(db[[#This Row],[QTY/ CTN B]])-SEARCH(" ",db[[#This Row],[QTY/ CTN B]],1)))</f>
        <v>PCS</v>
      </c>
      <c r="Y577" s="40" t="str">
        <f>IF(db[[#This Row],[QTY/ CTN TG]]="",IF(db[[#This Row],[STN TG]]="","",12),LEFT(db[[#This Row],[QTY/ CTN TG]],SEARCH(" ",db[[#This Row],[QTY/ CTN TG]],1)-1))</f>
        <v/>
      </c>
      <c r="Z5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77" s="40" t="str">
        <f>IF(db[[#This Row],[STN K]]="","",IF(db[[#This Row],[STN TG]]="LSN",12,""))</f>
        <v/>
      </c>
      <c r="AB577" s="40" t="str">
        <f>IF(db[[#This Row],[STN TG]]="LSN","PCS","")</f>
        <v/>
      </c>
      <c r="AC577" s="40">
        <f>db[[#This Row],[QTY B]]*IF(db[[#This Row],[QTY TG]]="",1,db[[#This Row],[QTY TG]])*IF(db[[#This Row],[QTY K]]="",1,db[[#This Row],[QTY K]])</f>
        <v>120</v>
      </c>
      <c r="AD577" s="40" t="str">
        <f>IF(db[[#This Row],[STN K]]="",IF(db[[#This Row],[STN TG]]="",db[[#This Row],[STN B]],db[[#This Row],[STN TG]]),db[[#This Row],[STN K]])</f>
        <v>PCS</v>
      </c>
      <c r="AE577" s="40"/>
    </row>
    <row r="578" spans="1:31" ht="16.5" customHeight="1" x14ac:dyDescent="0.25">
      <c r="A578" s="40">
        <f t="shared" si="8"/>
        <v>577</v>
      </c>
      <c r="B578" s="5" t="str">
        <f>LOWER(SUBSTITUTE(SUBSTITUTE(SUBSTITUTE(SUBSTITUTE(SUBSTITUTE(SUBSTITUTE(SUBSTITUTE(SUBSTITUTE(db[[#This Row],[NB BM]]," ",),".",""),"-",""),"(",""),")",""),"/",""),"""",""),"+",""))</f>
        <v>calljkcc47comerah</v>
      </c>
      <c r="C578" s="5" t="str">
        <f>LOWER(SUBSTITUTE(SUBSTITUTE(SUBSTITUTE(SUBSTITUTE(SUBSTITUTE(SUBSTITUTE(SUBSTITUTE(SUBSTITUTE(SUBSTITUTE(db[[#This Row],[NB NOTA]]," ",),".",""),"-",""),"(",""),")",""),",",""),"/",""),"""",""),"+",""))</f>
        <v>calculatorjoykocc47coredbonus</v>
      </c>
      <c r="D578" s="5" t="str">
        <f>LOWER(SUBSTITUTE(SUBSTITUTE(SUBSTITUTE(SUBSTITUTE(SUBSTITUTE(SUBSTITUTE(SUBSTITUTE(SUBSTITUTE(SUBSTITUTE(db[[#This Row],[NB PAJAK]]," ",""),"-",""),"(",""),")",""),".",""),",",""),"/",""),"""",""),"+",""))</f>
        <v>calculatorjoykocc47comerahbonus</v>
      </c>
      <c r="E57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calljkcc47comerah120pcsartomoro</v>
      </c>
      <c r="F57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calculatorjoykocc47coredbonus120pcs</v>
      </c>
      <c r="G578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calculatorjoykocc47coredbonusartomoro</v>
      </c>
      <c r="H57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calculatorjoykocc47coredbonus120pcsartomoro</v>
      </c>
      <c r="I578" s="2" t="s">
        <v>104</v>
      </c>
      <c r="J578" s="2" t="s">
        <v>5564</v>
      </c>
      <c r="K578" s="1" t="s">
        <v>5565</v>
      </c>
      <c r="L578" s="2" t="s">
        <v>1335</v>
      </c>
      <c r="M578" s="34" t="e">
        <f>IF(db[[#This Row],[NB NOTA_C]]="","",COUNTIF([2]!B_MSK[concat],db[[#This Row],[NB NOTA_C]]))</f>
        <v>#REF!</v>
      </c>
      <c r="N578" s="14" t="s">
        <v>1360</v>
      </c>
      <c r="O578" s="2" t="s">
        <v>1382</v>
      </c>
      <c r="P578" s="2" t="s">
        <v>2430</v>
      </c>
      <c r="R578" s="2" t="str">
        <f>IF(db[[#This Row],[QTY/ CTN]]="","",SUBSTITUTE(SUBSTITUTE(SUBSTITUTE(db[[#This Row],[QTY/ CTN]]," ","_",2),"(",""),")","")&amp;"_")</f>
        <v>120 PCS_</v>
      </c>
      <c r="S578" s="2">
        <f>IF(db[[#This Row],[H_QTY/ CTN]]="","",SEARCH("_",db[[#This Row],[H_QTY/ CTN]]))</f>
        <v>8</v>
      </c>
      <c r="T578" s="2">
        <f>IF(db[[#This Row],[H_QTY/ CTN]]="","",LEN(db[[#This Row],[H_QTY/ CTN]]))</f>
        <v>8</v>
      </c>
      <c r="U578" s="41" t="str">
        <f>IF(db[[#This Row],[H_QTY/ CTN]]="","",LEFT(db[[#This Row],[H_QTY/ CTN]],db[[#This Row],[H_1]]-1))</f>
        <v>120 PCS</v>
      </c>
      <c r="V578" s="40" t="str">
        <f>IF(NOT(db[[#This Row],[H_1]]=db[[#This Row],[H_2]]),MID(db[[#This Row],[H_QTY/ CTN]],db[[#This Row],[H_1]]+1,db[[#This Row],[H_2]]-db[[#This Row],[H_1]]-1),"")</f>
        <v/>
      </c>
      <c r="W578" s="40" t="str">
        <f>IF(db[[#This Row],[QTY/ CTN B]]="","",LEFT(db[[#This Row],[QTY/ CTN B]],SEARCH(" ",db[[#This Row],[QTY/ CTN B]],1)-1))</f>
        <v>120</v>
      </c>
      <c r="X578" s="40" t="str">
        <f>IF(db[[#This Row],[QTY/ CTN B]]="","",RIGHT(db[[#This Row],[QTY/ CTN B]],LEN(db[[#This Row],[QTY/ CTN B]])-SEARCH(" ",db[[#This Row],[QTY/ CTN B]],1)))</f>
        <v>PCS</v>
      </c>
      <c r="Y578" s="40" t="str">
        <f>IF(db[[#This Row],[QTY/ CTN TG]]="",IF(db[[#This Row],[STN TG]]="","",12),LEFT(db[[#This Row],[QTY/ CTN TG]],SEARCH(" ",db[[#This Row],[QTY/ CTN TG]],1)-1))</f>
        <v/>
      </c>
      <c r="Z5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78" s="40" t="str">
        <f>IF(db[[#This Row],[STN K]]="","",IF(db[[#This Row],[STN TG]]="LSN",12,""))</f>
        <v/>
      </c>
      <c r="AB578" s="40" t="str">
        <f>IF(db[[#This Row],[STN TG]]="LSN","PCS","")</f>
        <v/>
      </c>
      <c r="AC578" s="40">
        <f>db[[#This Row],[QTY B]]*IF(db[[#This Row],[QTY TG]]="",1,db[[#This Row],[QTY TG]])*IF(db[[#This Row],[QTY K]]="",1,db[[#This Row],[QTY K]])</f>
        <v>120</v>
      </c>
      <c r="AD578" s="40" t="str">
        <f>IF(db[[#This Row],[STN K]]="",IF(db[[#This Row],[STN TG]]="",db[[#This Row],[STN B]],db[[#This Row],[STN TG]]),db[[#This Row],[STN K]])</f>
        <v>PCS</v>
      </c>
      <c r="AE578" s="40"/>
    </row>
    <row r="579" spans="1:31" ht="16.5" customHeight="1" x14ac:dyDescent="0.25">
      <c r="A579" s="40">
        <f t="shared" si="8"/>
        <v>578</v>
      </c>
      <c r="B579" s="5" t="str">
        <f>LOWER(SUBSTITUTE(SUBSTITUTE(SUBSTITUTE(SUBSTITUTE(SUBSTITUTE(SUBSTITUTE(SUBSTITUTE(SUBSTITUTE(db[[#This Row],[NB BM]]," ",),".",""),"-",""),"(",""),")",""),"/",""),"""",""),"+",""))</f>
        <v>calljkcc56</v>
      </c>
      <c r="C579" s="5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D579" s="5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E5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calljkcc5680pcsartomoro</v>
      </c>
      <c r="F5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calculatorjoykocc5680pcs</v>
      </c>
      <c r="G579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calculatorjoykocc56artomoro</v>
      </c>
      <c r="H5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calculatorjoykocc5680pcsartomoro</v>
      </c>
      <c r="I579" s="2" t="s">
        <v>4480</v>
      </c>
      <c r="J579" s="2" t="s">
        <v>4477</v>
      </c>
      <c r="K579" s="1" t="s">
        <v>4477</v>
      </c>
      <c r="L579" s="2" t="s">
        <v>1335</v>
      </c>
      <c r="M579" s="33" t="e">
        <f>IF(db[[#This Row],[NB NOTA_C]]="","",COUNTIF([2]!B_MSK[concat],db[[#This Row],[NB NOTA_C]]))</f>
        <v>#REF!</v>
      </c>
      <c r="N579" s="9" t="s">
        <v>1360</v>
      </c>
      <c r="O579" s="5" t="s">
        <v>1457</v>
      </c>
      <c r="P579" s="2" t="s">
        <v>2430</v>
      </c>
      <c r="Q579" s="5" t="s">
        <v>4484</v>
      </c>
      <c r="R579" s="5" t="str">
        <f>IF(db[[#This Row],[QTY/ CTN]]="","",SUBSTITUTE(SUBSTITUTE(SUBSTITUTE(db[[#This Row],[QTY/ CTN]]," ","_",2),"(",""),")","")&amp;"_")</f>
        <v>80 PCS_</v>
      </c>
      <c r="S579" s="5">
        <f>IF(db[[#This Row],[H_QTY/ CTN]]="","",SEARCH("_",db[[#This Row],[H_QTY/ CTN]]))</f>
        <v>7</v>
      </c>
      <c r="T579" s="5">
        <f>IF(db[[#This Row],[H_QTY/ CTN]]="","",LEN(db[[#This Row],[H_QTY/ CTN]]))</f>
        <v>7</v>
      </c>
      <c r="U579" s="40" t="str">
        <f>IF(db[[#This Row],[H_QTY/ CTN]]="","",LEFT(db[[#This Row],[H_QTY/ CTN]],db[[#This Row],[H_1]]-1))</f>
        <v>80 PCS</v>
      </c>
      <c r="V579" s="40" t="str">
        <f>IF(NOT(db[[#This Row],[H_1]]=db[[#This Row],[H_2]]),MID(db[[#This Row],[H_QTY/ CTN]],db[[#This Row],[H_1]]+1,db[[#This Row],[H_2]]-db[[#This Row],[H_1]]-1),"")</f>
        <v/>
      </c>
      <c r="W579" s="40" t="str">
        <f>IF(db[[#This Row],[QTY/ CTN B]]="","",LEFT(db[[#This Row],[QTY/ CTN B]],SEARCH(" ",db[[#This Row],[QTY/ CTN B]],1)-1))</f>
        <v>80</v>
      </c>
      <c r="X579" s="40" t="str">
        <f>IF(db[[#This Row],[QTY/ CTN B]]="","",RIGHT(db[[#This Row],[QTY/ CTN B]],LEN(db[[#This Row],[QTY/ CTN B]])-SEARCH(" ",db[[#This Row],[QTY/ CTN B]],1)))</f>
        <v>PCS</v>
      </c>
      <c r="Y579" s="40" t="str">
        <f>IF(db[[#This Row],[QTY/ CTN TG]]="",IF(db[[#This Row],[STN TG]]="","",12),LEFT(db[[#This Row],[QTY/ CTN TG]],SEARCH(" ",db[[#This Row],[QTY/ CTN TG]],1)-1))</f>
        <v/>
      </c>
      <c r="Z5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79" s="40" t="str">
        <f>IF(db[[#This Row],[STN K]]="","",IF(db[[#This Row],[STN TG]]="LSN",12,""))</f>
        <v/>
      </c>
      <c r="AB579" s="40" t="str">
        <f>IF(db[[#This Row],[STN TG]]="LSN","PCS","")</f>
        <v/>
      </c>
      <c r="AC579" s="40">
        <f>db[[#This Row],[QTY B]]*IF(db[[#This Row],[QTY TG]]="",1,db[[#This Row],[QTY TG]])*IF(db[[#This Row],[QTY K]]="",1,db[[#This Row],[QTY K]])</f>
        <v>80</v>
      </c>
      <c r="AD579" s="40" t="str">
        <f>IF(db[[#This Row],[STN K]]="",IF(db[[#This Row],[STN TG]]="",db[[#This Row],[STN B]],db[[#This Row],[STN TG]]),db[[#This Row],[STN K]])</f>
        <v>PCS</v>
      </c>
      <c r="AE579" s="40"/>
    </row>
    <row r="580" spans="1:31" ht="16.5" customHeight="1" x14ac:dyDescent="0.25">
      <c r="A580" s="40">
        <f t="shared" si="8"/>
        <v>579</v>
      </c>
      <c r="B580" s="5" t="str">
        <f>LOWER(SUBSTITUTE(SUBSTITUTE(SUBSTITUTE(SUBSTITUTE(SUBSTITUTE(SUBSTITUTE(SUBSTITUTE(SUBSTITUTE(db[[#This Row],[NB BM]]," ",),".",""),"-",""),"(",""),")",""),"/",""),"""",""),"+",""))</f>
        <v>calljkcc57</v>
      </c>
      <c r="C580" s="5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D580" s="5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E58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calljkcc5760pcsartomoro</v>
      </c>
      <c r="F58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calculatorjoykocc5760pcs</v>
      </c>
      <c r="G580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calculatorjoykocc57artomoro</v>
      </c>
      <c r="H58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calculatorjoykocc5760pcsartomoro</v>
      </c>
      <c r="I580" s="2" t="s">
        <v>4481</v>
      </c>
      <c r="J580" s="2" t="s">
        <v>4478</v>
      </c>
      <c r="K580" s="1" t="s">
        <v>4478</v>
      </c>
      <c r="L580" s="2" t="s">
        <v>1335</v>
      </c>
      <c r="M580" s="33" t="e">
        <f>IF(db[[#This Row],[NB NOTA_C]]="","",COUNTIF([2]!B_MSK[concat],db[[#This Row],[NB NOTA_C]]))</f>
        <v>#REF!</v>
      </c>
      <c r="N580" s="9" t="s">
        <v>1360</v>
      </c>
      <c r="O580" s="5" t="s">
        <v>1380</v>
      </c>
      <c r="P580" s="2" t="s">
        <v>2430</v>
      </c>
      <c r="Q580" s="5" t="s">
        <v>4485</v>
      </c>
      <c r="R580" s="5" t="str">
        <f>IF(db[[#This Row],[QTY/ CTN]]="","",SUBSTITUTE(SUBSTITUTE(SUBSTITUTE(db[[#This Row],[QTY/ CTN]]," ","_",2),"(",""),")","")&amp;"_")</f>
        <v>60 PCS_</v>
      </c>
      <c r="S580" s="5">
        <f>IF(db[[#This Row],[H_QTY/ CTN]]="","",SEARCH("_",db[[#This Row],[H_QTY/ CTN]]))</f>
        <v>7</v>
      </c>
      <c r="T580" s="5">
        <f>IF(db[[#This Row],[H_QTY/ CTN]]="","",LEN(db[[#This Row],[H_QTY/ CTN]]))</f>
        <v>7</v>
      </c>
      <c r="U580" s="40" t="str">
        <f>IF(db[[#This Row],[H_QTY/ CTN]]="","",LEFT(db[[#This Row],[H_QTY/ CTN]],db[[#This Row],[H_1]]-1))</f>
        <v>60 PCS</v>
      </c>
      <c r="V580" s="40" t="str">
        <f>IF(NOT(db[[#This Row],[H_1]]=db[[#This Row],[H_2]]),MID(db[[#This Row],[H_QTY/ CTN]],db[[#This Row],[H_1]]+1,db[[#This Row],[H_2]]-db[[#This Row],[H_1]]-1),"")</f>
        <v/>
      </c>
      <c r="W580" s="40" t="str">
        <f>IF(db[[#This Row],[QTY/ CTN B]]="","",LEFT(db[[#This Row],[QTY/ CTN B]],SEARCH(" ",db[[#This Row],[QTY/ CTN B]],1)-1))</f>
        <v>60</v>
      </c>
      <c r="X580" s="40" t="str">
        <f>IF(db[[#This Row],[QTY/ CTN B]]="","",RIGHT(db[[#This Row],[QTY/ CTN B]],LEN(db[[#This Row],[QTY/ CTN B]])-SEARCH(" ",db[[#This Row],[QTY/ CTN B]],1)))</f>
        <v>PCS</v>
      </c>
      <c r="Y580" s="40" t="str">
        <f>IF(db[[#This Row],[QTY/ CTN TG]]="",IF(db[[#This Row],[STN TG]]="","",12),LEFT(db[[#This Row],[QTY/ CTN TG]],SEARCH(" ",db[[#This Row],[QTY/ CTN TG]],1)-1))</f>
        <v/>
      </c>
      <c r="Z5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80" s="40" t="str">
        <f>IF(db[[#This Row],[STN K]]="","",IF(db[[#This Row],[STN TG]]="LSN",12,""))</f>
        <v/>
      </c>
      <c r="AB580" s="40" t="str">
        <f>IF(db[[#This Row],[STN TG]]="LSN","PCS","")</f>
        <v/>
      </c>
      <c r="AC580" s="40">
        <f>db[[#This Row],[QTY B]]*IF(db[[#This Row],[QTY TG]]="",1,db[[#This Row],[QTY TG]])*IF(db[[#This Row],[QTY K]]="",1,db[[#This Row],[QTY K]])</f>
        <v>60</v>
      </c>
      <c r="AD580" s="40" t="str">
        <f>IF(db[[#This Row],[STN K]]="",IF(db[[#This Row],[STN TG]]="",db[[#This Row],[STN B]],db[[#This Row],[STN TG]]),db[[#This Row],[STN K]])</f>
        <v>PCS</v>
      </c>
      <c r="AE580" s="40"/>
    </row>
    <row r="581" spans="1:31" ht="16.5" customHeight="1" x14ac:dyDescent="0.25">
      <c r="A581" s="40">
        <f t="shared" ref="A581:A644" si="9">ROW()-1</f>
        <v>580</v>
      </c>
      <c r="B581" s="82" t="str">
        <f>LOWER(SUBSTITUTE(SUBSTITUTE(SUBSTITUTE(SUBSTITUTE(SUBSTITUTE(SUBSTITUTE(SUBSTITUTE(SUBSTITUTE(db[[#This Row],[NB BM]]," ",),".",""),"-",""),"(",""),")",""),"/",""),"""",""),"+",""))</f>
        <v>calljkcc6</v>
      </c>
      <c r="C581" s="82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D581" s="82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E581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calljkcc640pcsartomoro</v>
      </c>
      <c r="F581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calculatorjoykocc640pcs</v>
      </c>
      <c r="G581" s="82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calculatorjoykocc6artomoro</v>
      </c>
      <c r="H581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calculatorjoykocc640pcsartomoro</v>
      </c>
      <c r="I581" s="7" t="s">
        <v>3162</v>
      </c>
      <c r="J581" s="7" t="s">
        <v>3159</v>
      </c>
      <c r="K581" s="17" t="s">
        <v>3159</v>
      </c>
      <c r="L581" s="2" t="s">
        <v>1335</v>
      </c>
      <c r="M581" s="83" t="e">
        <f>IF(db[[#This Row],[NB NOTA_C]]="","",COUNTIF([2]!B_MSK[concat],db[[#This Row],[NB NOTA_C]]))</f>
        <v>#REF!</v>
      </c>
      <c r="N581" s="84" t="s">
        <v>1360</v>
      </c>
      <c r="O581" s="82" t="s">
        <v>1410</v>
      </c>
      <c r="P581" s="7" t="s">
        <v>2430</v>
      </c>
      <c r="Q581" s="82"/>
      <c r="R581" s="82" t="str">
        <f>IF(db[[#This Row],[QTY/ CTN]]="","",SUBSTITUTE(SUBSTITUTE(SUBSTITUTE(db[[#This Row],[QTY/ CTN]]," ","_",2),"(",""),")","")&amp;"_")</f>
        <v>40 PCS_</v>
      </c>
      <c r="S581" s="82">
        <f>IF(db[[#This Row],[H_QTY/ CTN]]="","",SEARCH("_",db[[#This Row],[H_QTY/ CTN]]))</f>
        <v>7</v>
      </c>
      <c r="T581" s="82">
        <f>IF(db[[#This Row],[H_QTY/ CTN]]="","",LEN(db[[#This Row],[H_QTY/ CTN]]))</f>
        <v>7</v>
      </c>
      <c r="U581" s="85" t="str">
        <f>IF(db[[#This Row],[H_QTY/ CTN]]="","",LEFT(db[[#This Row],[H_QTY/ CTN]],db[[#This Row],[H_1]]-1))</f>
        <v>40 PCS</v>
      </c>
      <c r="V581" s="85" t="str">
        <f>IF(NOT(db[[#This Row],[H_1]]=db[[#This Row],[H_2]]),MID(db[[#This Row],[H_QTY/ CTN]],db[[#This Row],[H_1]]+1,db[[#This Row],[H_2]]-db[[#This Row],[H_1]]-1),"")</f>
        <v/>
      </c>
      <c r="W581" s="40" t="str">
        <f>IF(db[[#This Row],[QTY/ CTN B]]="","",LEFT(db[[#This Row],[QTY/ CTN B]],SEARCH(" ",db[[#This Row],[QTY/ CTN B]],1)-1))</f>
        <v>40</v>
      </c>
      <c r="X581" s="40" t="str">
        <f>IF(db[[#This Row],[QTY/ CTN B]]="","",RIGHT(db[[#This Row],[QTY/ CTN B]],LEN(db[[#This Row],[QTY/ CTN B]])-SEARCH(" ",db[[#This Row],[QTY/ CTN B]],1)))</f>
        <v>PCS</v>
      </c>
      <c r="Y581" s="40" t="str">
        <f>IF(db[[#This Row],[QTY/ CTN TG]]="",IF(db[[#This Row],[STN TG]]="","",12),LEFT(db[[#This Row],[QTY/ CTN TG]],SEARCH(" ",db[[#This Row],[QTY/ CTN TG]],1)-1))</f>
        <v/>
      </c>
      <c r="Z5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81" s="40" t="str">
        <f>IF(db[[#This Row],[STN K]]="","",IF(db[[#This Row],[STN TG]]="LSN",12,""))</f>
        <v/>
      </c>
      <c r="AB581" s="40" t="str">
        <f>IF(db[[#This Row],[STN TG]]="LSN","PCS","")</f>
        <v/>
      </c>
      <c r="AC581" s="40">
        <f>db[[#This Row],[QTY B]]*IF(db[[#This Row],[QTY TG]]="",1,db[[#This Row],[QTY TG]])*IF(db[[#This Row],[QTY K]]="",1,db[[#This Row],[QTY K]])</f>
        <v>40</v>
      </c>
      <c r="AD581" s="40" t="str">
        <f>IF(db[[#This Row],[STN K]]="",IF(db[[#This Row],[STN TG]]="",db[[#This Row],[STN B]],db[[#This Row],[STN TG]]),db[[#This Row],[STN K]])</f>
        <v>PCS</v>
      </c>
      <c r="AE581" s="40"/>
    </row>
    <row r="582" spans="1:31" ht="16.5" customHeight="1" x14ac:dyDescent="0.25">
      <c r="A582" s="40">
        <f t="shared" si="9"/>
        <v>581</v>
      </c>
      <c r="B582" s="5" t="str">
        <f>LOWER(SUBSTITUTE(SUBSTITUTE(SUBSTITUTE(SUBSTITUTE(SUBSTITUTE(SUBSTITUTE(SUBSTITUTE(SUBSTITUTE(db[[#This Row],[NB BM]]," ",),".",""),"-",""),"(",""),")",""),"/",""),"""",""),"+",""))</f>
        <v>calljkcc8co</v>
      </c>
      <c r="C582" s="5" t="str">
        <f>LOWER(SUBSTITUTE(SUBSTITUTE(SUBSTITUTE(SUBSTITUTE(SUBSTITUTE(SUBSTITUTE(SUBSTITUTE(SUBSTITUTE(SUBSTITUTE(db[[#This Row],[NB NOTA]]," ",),".",""),"-",""),"(",""),")",""),",",""),"/",""),"""",""),"+",""))</f>
        <v>calculatorjoykocc8co</v>
      </c>
      <c r="D582" s="5" t="str">
        <f>LOWER(SUBSTITUTE(SUBSTITUTE(SUBSTITUTE(SUBSTITUTE(SUBSTITUTE(SUBSTITUTE(SUBSTITUTE(SUBSTITUTE(SUBSTITUTE(db[[#This Row],[NB PAJAK]]," ",""),"-",""),"(",""),")",""),".",""),",",""),"/",""),"""",""),"+",""))</f>
        <v>calculatorjoykocc8co</v>
      </c>
      <c r="E58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calljkcc8co120pcsartomoro</v>
      </c>
      <c r="F58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calculatorjoykocc8co120pcs</v>
      </c>
      <c r="G582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calculatorjoykocc8coartomoro</v>
      </c>
      <c r="H58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calculatorjoykocc8co120pcsartomoro</v>
      </c>
      <c r="I582" s="2" t="s">
        <v>6672</v>
      </c>
      <c r="J582" s="2" t="s">
        <v>6673</v>
      </c>
      <c r="K582" s="14" t="s">
        <v>6674</v>
      </c>
      <c r="L582" s="2" t="s">
        <v>1335</v>
      </c>
      <c r="M582" s="34" t="e">
        <f>IF(db[[#This Row],[NB NOTA_C]]="","",COUNTIF([2]!B_MSK[concat],db[[#This Row],[NB NOTA_C]]))</f>
        <v>#REF!</v>
      </c>
      <c r="N582" s="14" t="s">
        <v>1360</v>
      </c>
      <c r="O582" s="2" t="s">
        <v>1382</v>
      </c>
      <c r="P582" s="2" t="s">
        <v>2430</v>
      </c>
      <c r="R582" s="2" t="str">
        <f>IF(db[[#This Row],[QTY/ CTN]]="","",SUBSTITUTE(SUBSTITUTE(SUBSTITUTE(db[[#This Row],[QTY/ CTN]]," ","_",2),"(",""),")","")&amp;"_")</f>
        <v>120 PCS_</v>
      </c>
      <c r="S582" s="2">
        <f>IF(db[[#This Row],[H_QTY/ CTN]]="","",SEARCH("_",db[[#This Row],[H_QTY/ CTN]]))</f>
        <v>8</v>
      </c>
      <c r="T582" s="2">
        <f>IF(db[[#This Row],[H_QTY/ CTN]]="","",LEN(db[[#This Row],[H_QTY/ CTN]]))</f>
        <v>8</v>
      </c>
      <c r="U582" s="41" t="str">
        <f>IF(db[[#This Row],[H_QTY/ CTN]]="","",LEFT(db[[#This Row],[H_QTY/ CTN]],db[[#This Row],[H_1]]-1))</f>
        <v>120 PCS</v>
      </c>
      <c r="V582" s="40" t="str">
        <f>IF(NOT(db[[#This Row],[H_1]]=db[[#This Row],[H_2]]),MID(db[[#This Row],[H_QTY/ CTN]],db[[#This Row],[H_1]]+1,db[[#This Row],[H_2]]-db[[#This Row],[H_1]]-1),"")</f>
        <v/>
      </c>
      <c r="W582" s="40" t="str">
        <f>IF(db[[#This Row],[QTY/ CTN B]]="","",LEFT(db[[#This Row],[QTY/ CTN B]],SEARCH(" ",db[[#This Row],[QTY/ CTN B]],1)-1))</f>
        <v>120</v>
      </c>
      <c r="X582" s="40" t="str">
        <f>IF(db[[#This Row],[QTY/ CTN B]]="","",RIGHT(db[[#This Row],[QTY/ CTN B]],LEN(db[[#This Row],[QTY/ CTN B]])-SEARCH(" ",db[[#This Row],[QTY/ CTN B]],1)))</f>
        <v>PCS</v>
      </c>
      <c r="Y582" s="40" t="str">
        <f>IF(db[[#This Row],[QTY/ CTN TG]]="",IF(db[[#This Row],[STN TG]]="","",12),LEFT(db[[#This Row],[QTY/ CTN TG]],SEARCH(" ",db[[#This Row],[QTY/ CTN TG]],1)-1))</f>
        <v/>
      </c>
      <c r="Z5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82" s="40" t="str">
        <f>IF(db[[#This Row],[STN K]]="","",IF(db[[#This Row],[STN TG]]="LSN",12,""))</f>
        <v/>
      </c>
      <c r="AB582" s="40" t="str">
        <f>IF(db[[#This Row],[STN TG]]="LSN","PCS","")</f>
        <v/>
      </c>
      <c r="AC582" s="40">
        <f>db[[#This Row],[QTY B]]*IF(db[[#This Row],[QTY TG]]="",1,db[[#This Row],[QTY TG]])*IF(db[[#This Row],[QTY K]]="",1,db[[#This Row],[QTY K]])</f>
        <v>120</v>
      </c>
      <c r="AD582" s="40" t="str">
        <f>IF(db[[#This Row],[STN K]]="",IF(db[[#This Row],[STN TG]]="",db[[#This Row],[STN B]],db[[#This Row],[STN TG]]),db[[#This Row],[STN K]])</f>
        <v>PCS</v>
      </c>
      <c r="AE582" s="40"/>
    </row>
    <row r="583" spans="1:31" ht="16.5" customHeight="1" x14ac:dyDescent="0.25">
      <c r="A583" s="40">
        <f t="shared" si="9"/>
        <v>582</v>
      </c>
      <c r="B583" s="5" t="str">
        <f>LOWER(SUBSTITUTE(SUBSTITUTE(SUBSTITUTE(SUBSTITUTE(SUBSTITUTE(SUBSTITUTE(SUBSTITUTE(SUBSTITUTE(db[[#This Row],[NB BM]]," ",),".",""),"-",""),"(",""),")",""),"/",""),"""",""),"+",""))</f>
        <v>calljkcc8cohijau</v>
      </c>
      <c r="C583" s="5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D583" s="5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E58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calljkcc8cohijau120pcsartomoro</v>
      </c>
      <c r="F58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calculatorjoykocc8cogreen120pcs</v>
      </c>
      <c r="G583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calculatorjoykocc8cogreenartomoro</v>
      </c>
      <c r="H58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calculatorjoykocc8cogreen120pcsartomoro</v>
      </c>
      <c r="I583" s="2" t="s">
        <v>107</v>
      </c>
      <c r="J583" s="2" t="s">
        <v>108</v>
      </c>
      <c r="K583" s="14" t="s">
        <v>109</v>
      </c>
      <c r="L583" s="2" t="s">
        <v>1335</v>
      </c>
      <c r="M583" s="34" t="e">
        <f>IF(db[[#This Row],[NB NOTA_C]]="","",COUNTIF([2]!B_MSK[concat],db[[#This Row],[NB NOTA_C]]))</f>
        <v>#REF!</v>
      </c>
      <c r="N583" s="14" t="s">
        <v>1360</v>
      </c>
      <c r="O583" s="2" t="s">
        <v>1382</v>
      </c>
      <c r="P583" s="2" t="s">
        <v>2430</v>
      </c>
      <c r="R583" s="2" t="str">
        <f>IF(db[[#This Row],[QTY/ CTN]]="","",SUBSTITUTE(SUBSTITUTE(SUBSTITUTE(db[[#This Row],[QTY/ CTN]]," ","_",2),"(",""),")","")&amp;"_")</f>
        <v>120 PCS_</v>
      </c>
      <c r="S583" s="2">
        <f>IF(db[[#This Row],[H_QTY/ CTN]]="","",SEARCH("_",db[[#This Row],[H_QTY/ CTN]]))</f>
        <v>8</v>
      </c>
      <c r="T583" s="2">
        <f>IF(db[[#This Row],[H_QTY/ CTN]]="","",LEN(db[[#This Row],[H_QTY/ CTN]]))</f>
        <v>8</v>
      </c>
      <c r="U583" s="41" t="str">
        <f>IF(db[[#This Row],[H_QTY/ CTN]]="","",LEFT(db[[#This Row],[H_QTY/ CTN]],db[[#This Row],[H_1]]-1))</f>
        <v>120 PCS</v>
      </c>
      <c r="V583" s="40" t="str">
        <f>IF(NOT(db[[#This Row],[H_1]]=db[[#This Row],[H_2]]),MID(db[[#This Row],[H_QTY/ CTN]],db[[#This Row],[H_1]]+1,db[[#This Row],[H_2]]-db[[#This Row],[H_1]]-1),"")</f>
        <v/>
      </c>
      <c r="W583" s="40" t="str">
        <f>IF(db[[#This Row],[QTY/ CTN B]]="","",LEFT(db[[#This Row],[QTY/ CTN B]],SEARCH(" ",db[[#This Row],[QTY/ CTN B]],1)-1))</f>
        <v>120</v>
      </c>
      <c r="X583" s="40" t="str">
        <f>IF(db[[#This Row],[QTY/ CTN B]]="","",RIGHT(db[[#This Row],[QTY/ CTN B]],LEN(db[[#This Row],[QTY/ CTN B]])-SEARCH(" ",db[[#This Row],[QTY/ CTN B]],1)))</f>
        <v>PCS</v>
      </c>
      <c r="Y583" s="40" t="str">
        <f>IF(db[[#This Row],[QTY/ CTN TG]]="",IF(db[[#This Row],[STN TG]]="","",12),LEFT(db[[#This Row],[QTY/ CTN TG]],SEARCH(" ",db[[#This Row],[QTY/ CTN TG]],1)-1))</f>
        <v/>
      </c>
      <c r="Z5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83" s="40" t="str">
        <f>IF(db[[#This Row],[STN K]]="","",IF(db[[#This Row],[STN TG]]="LSN",12,""))</f>
        <v/>
      </c>
      <c r="AB583" s="40" t="str">
        <f>IF(db[[#This Row],[STN TG]]="LSN","PCS","")</f>
        <v/>
      </c>
      <c r="AC583" s="40">
        <f>db[[#This Row],[QTY B]]*IF(db[[#This Row],[QTY TG]]="",1,db[[#This Row],[QTY TG]])*IF(db[[#This Row],[QTY K]]="",1,db[[#This Row],[QTY K]])</f>
        <v>120</v>
      </c>
      <c r="AD583" s="40" t="str">
        <f>IF(db[[#This Row],[STN K]]="",IF(db[[#This Row],[STN TG]]="",db[[#This Row],[STN B]],db[[#This Row],[STN TG]]),db[[#This Row],[STN K]])</f>
        <v>PCS</v>
      </c>
      <c r="AE583" s="40"/>
    </row>
    <row r="584" spans="1:31" ht="16.5" customHeight="1" x14ac:dyDescent="0.25">
      <c r="A584" s="40">
        <f t="shared" si="9"/>
        <v>583</v>
      </c>
      <c r="B584" s="5" t="str">
        <f>LOWER(SUBSTITUTE(SUBSTITUTE(SUBSTITUTE(SUBSTITUTE(SUBSTITUTE(SUBSTITUTE(SUBSTITUTE(SUBSTITUTE(db[[#This Row],[NB BM]]," ",),".",""),"-",""),"(",""),")",""),"/",""),"""",""),"+",""))</f>
        <v>calljkcc800</v>
      </c>
      <c r="C584" s="5" t="str">
        <f>LOWER(SUBSTITUTE(SUBSTITUTE(SUBSTITUTE(SUBSTITUTE(SUBSTITUTE(SUBSTITUTE(SUBSTITUTE(SUBSTITUTE(SUBSTITUTE(db[[#This Row],[NB NOTA]]," ",),".",""),"-",""),"(",""),")",""),",",""),"/",""),"""",""),"+",""))</f>
        <v>calculatorjoykocc800</v>
      </c>
      <c r="D584" s="5" t="str">
        <f>LOWER(SUBSTITUTE(SUBSTITUTE(SUBSTITUTE(SUBSTITUTE(SUBSTITUTE(SUBSTITUTE(SUBSTITUTE(SUBSTITUTE(SUBSTITUTE(db[[#This Row],[NB PAJAK]]," ",""),"-",""),"(",""),")",""),".",""),",",""),"/",""),"""",""),"+",""))</f>
        <v>calculatorjoykocc800</v>
      </c>
      <c r="E58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calljkcc80060pcsartomoro</v>
      </c>
      <c r="F58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calculatorjoykocc80060pcs</v>
      </c>
      <c r="G584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calculatorjoykocc800artomoro</v>
      </c>
      <c r="H58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calculatorjoykocc80060pcsartomoro</v>
      </c>
      <c r="I584" s="2" t="s">
        <v>4880</v>
      </c>
      <c r="J584" s="2" t="s">
        <v>4879</v>
      </c>
      <c r="K584" s="14" t="s">
        <v>4879</v>
      </c>
      <c r="L584" s="2" t="s">
        <v>1335</v>
      </c>
      <c r="M584" s="34" t="e">
        <f>IF(db[[#This Row],[NB NOTA_C]]="","",COUNTIF([2]!B_MSK[concat],db[[#This Row],[NB NOTA_C]]))</f>
        <v>#REF!</v>
      </c>
      <c r="N584" s="14" t="s">
        <v>1360</v>
      </c>
      <c r="O584" s="2" t="s">
        <v>1380</v>
      </c>
      <c r="P584" s="2" t="s">
        <v>2430</v>
      </c>
      <c r="Q584" s="2" t="s">
        <v>4881</v>
      </c>
      <c r="R584" s="2" t="str">
        <f>IF(db[[#This Row],[QTY/ CTN]]="","",SUBSTITUTE(SUBSTITUTE(SUBSTITUTE(db[[#This Row],[QTY/ CTN]]," ","_",2),"(",""),")","")&amp;"_")</f>
        <v>60 PCS_</v>
      </c>
      <c r="S584" s="2">
        <f>IF(db[[#This Row],[H_QTY/ CTN]]="","",SEARCH("_",db[[#This Row],[H_QTY/ CTN]]))</f>
        <v>7</v>
      </c>
      <c r="T584" s="2">
        <f>IF(db[[#This Row],[H_QTY/ CTN]]="","",LEN(db[[#This Row],[H_QTY/ CTN]]))</f>
        <v>7</v>
      </c>
      <c r="U584" s="41" t="str">
        <f>IF(db[[#This Row],[H_QTY/ CTN]]="","",LEFT(db[[#This Row],[H_QTY/ CTN]],db[[#This Row],[H_1]]-1))</f>
        <v>60 PCS</v>
      </c>
      <c r="V584" s="40" t="str">
        <f>IF(NOT(db[[#This Row],[H_1]]=db[[#This Row],[H_2]]),MID(db[[#This Row],[H_QTY/ CTN]],db[[#This Row],[H_1]]+1,db[[#This Row],[H_2]]-db[[#This Row],[H_1]]-1),"")</f>
        <v/>
      </c>
      <c r="W584" s="40" t="str">
        <f>IF(db[[#This Row],[QTY/ CTN B]]="","",LEFT(db[[#This Row],[QTY/ CTN B]],SEARCH(" ",db[[#This Row],[QTY/ CTN B]],1)-1))</f>
        <v>60</v>
      </c>
      <c r="X584" s="40" t="str">
        <f>IF(db[[#This Row],[QTY/ CTN B]]="","",RIGHT(db[[#This Row],[QTY/ CTN B]],LEN(db[[#This Row],[QTY/ CTN B]])-SEARCH(" ",db[[#This Row],[QTY/ CTN B]],1)))</f>
        <v>PCS</v>
      </c>
      <c r="Y584" s="40" t="str">
        <f>IF(db[[#This Row],[QTY/ CTN TG]]="",IF(db[[#This Row],[STN TG]]="","",12),LEFT(db[[#This Row],[QTY/ CTN TG]],SEARCH(" ",db[[#This Row],[QTY/ CTN TG]],1)-1))</f>
        <v/>
      </c>
      <c r="Z5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84" s="40" t="str">
        <f>IF(db[[#This Row],[STN K]]="","",IF(db[[#This Row],[STN TG]]="LSN",12,""))</f>
        <v/>
      </c>
      <c r="AB584" s="40" t="str">
        <f>IF(db[[#This Row],[STN TG]]="LSN","PCS","")</f>
        <v/>
      </c>
      <c r="AC584" s="40">
        <f>db[[#This Row],[QTY B]]*IF(db[[#This Row],[QTY TG]]="",1,db[[#This Row],[QTY TG]])*IF(db[[#This Row],[QTY K]]="",1,db[[#This Row],[QTY K]])</f>
        <v>60</v>
      </c>
      <c r="AD584" s="40" t="str">
        <f>IF(db[[#This Row],[STN K]]="",IF(db[[#This Row],[STN TG]]="",db[[#This Row],[STN B]],db[[#This Row],[STN TG]]),db[[#This Row],[STN K]])</f>
        <v>PCS</v>
      </c>
      <c r="AE584" s="40"/>
    </row>
    <row r="585" spans="1:31" ht="16.5" customHeight="1" x14ac:dyDescent="0.25">
      <c r="A585" s="40">
        <f t="shared" si="9"/>
        <v>584</v>
      </c>
      <c r="B585" s="5" t="str">
        <f>LOWER(SUBSTITUTE(SUBSTITUTE(SUBSTITUTE(SUBSTITUTE(SUBSTITUTE(SUBSTITUTE(SUBSTITUTE(SUBSTITUTE(db[[#This Row],[NB BM]]," ",),".",""),"-",""),"(",""),")",""),"/",""),"""",""),"+",""))</f>
        <v>calljkcc800ch</v>
      </c>
      <c r="C585" s="5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D585" s="5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E58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calljkcc800ch60pcsartomoro</v>
      </c>
      <c r="F58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calculatorjoykocc800ch60pcs</v>
      </c>
      <c r="G585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calculatorjoykocc800chartomoro</v>
      </c>
      <c r="H58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calculatorjoykocc800ch60pcsartomoro</v>
      </c>
      <c r="I585" s="2" t="s">
        <v>110</v>
      </c>
      <c r="J585" s="2" t="s">
        <v>111</v>
      </c>
      <c r="K585" s="1" t="s">
        <v>111</v>
      </c>
      <c r="L585" s="2" t="s">
        <v>1335</v>
      </c>
      <c r="M585" s="34" t="e">
        <f>IF(db[[#This Row],[NB NOTA_C]]="","",COUNTIF([2]!B_MSK[concat],db[[#This Row],[NB NOTA_C]]))</f>
        <v>#REF!</v>
      </c>
      <c r="N585" s="14" t="s">
        <v>1360</v>
      </c>
      <c r="O585" s="2" t="s">
        <v>1380</v>
      </c>
      <c r="P585" s="2" t="s">
        <v>2430</v>
      </c>
      <c r="Q585" s="2" t="s">
        <v>4460</v>
      </c>
      <c r="R585" s="2" t="str">
        <f>IF(db[[#This Row],[QTY/ CTN]]="","",SUBSTITUTE(SUBSTITUTE(SUBSTITUTE(db[[#This Row],[QTY/ CTN]]," ","_",2),"(",""),")","")&amp;"_")</f>
        <v>60 PCS_</v>
      </c>
      <c r="S585" s="2">
        <f>IF(db[[#This Row],[H_QTY/ CTN]]="","",SEARCH("_",db[[#This Row],[H_QTY/ CTN]]))</f>
        <v>7</v>
      </c>
      <c r="T585" s="2">
        <f>IF(db[[#This Row],[H_QTY/ CTN]]="","",LEN(db[[#This Row],[H_QTY/ CTN]]))</f>
        <v>7</v>
      </c>
      <c r="U585" s="41" t="str">
        <f>IF(db[[#This Row],[H_QTY/ CTN]]="","",LEFT(db[[#This Row],[H_QTY/ CTN]],db[[#This Row],[H_1]]-1))</f>
        <v>60 PCS</v>
      </c>
      <c r="V585" s="40" t="str">
        <f>IF(NOT(db[[#This Row],[H_1]]=db[[#This Row],[H_2]]),MID(db[[#This Row],[H_QTY/ CTN]],db[[#This Row],[H_1]]+1,db[[#This Row],[H_2]]-db[[#This Row],[H_1]]-1),"")</f>
        <v/>
      </c>
      <c r="W585" s="40" t="str">
        <f>IF(db[[#This Row],[QTY/ CTN B]]="","",LEFT(db[[#This Row],[QTY/ CTN B]],SEARCH(" ",db[[#This Row],[QTY/ CTN B]],1)-1))</f>
        <v>60</v>
      </c>
      <c r="X585" s="40" t="str">
        <f>IF(db[[#This Row],[QTY/ CTN B]]="","",RIGHT(db[[#This Row],[QTY/ CTN B]],LEN(db[[#This Row],[QTY/ CTN B]])-SEARCH(" ",db[[#This Row],[QTY/ CTN B]],1)))</f>
        <v>PCS</v>
      </c>
      <c r="Y585" s="40" t="str">
        <f>IF(db[[#This Row],[QTY/ CTN TG]]="",IF(db[[#This Row],[STN TG]]="","",12),LEFT(db[[#This Row],[QTY/ CTN TG]],SEARCH(" ",db[[#This Row],[QTY/ CTN TG]],1)-1))</f>
        <v/>
      </c>
      <c r="Z5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85" s="40" t="str">
        <f>IF(db[[#This Row],[STN K]]="","",IF(db[[#This Row],[STN TG]]="LSN",12,""))</f>
        <v/>
      </c>
      <c r="AB585" s="40" t="str">
        <f>IF(db[[#This Row],[STN TG]]="LSN","PCS","")</f>
        <v/>
      </c>
      <c r="AC585" s="40">
        <f>db[[#This Row],[QTY B]]*IF(db[[#This Row],[QTY TG]]="",1,db[[#This Row],[QTY TG]])*IF(db[[#This Row],[QTY K]]="",1,db[[#This Row],[QTY K]])</f>
        <v>60</v>
      </c>
      <c r="AD585" s="40" t="str">
        <f>IF(db[[#This Row],[STN K]]="",IF(db[[#This Row],[STN TG]]="",db[[#This Row],[STN B]],db[[#This Row],[STN TG]]),db[[#This Row],[STN K]])</f>
        <v>PCS</v>
      </c>
      <c r="AE585" s="40"/>
    </row>
    <row r="586" spans="1:31" ht="16.5" customHeight="1" x14ac:dyDescent="0.25">
      <c r="A586" s="40">
        <f t="shared" si="9"/>
        <v>585</v>
      </c>
      <c r="B586" s="5" t="str">
        <f>LOWER(SUBSTITUTE(SUBSTITUTE(SUBSTITUTE(SUBSTITUTE(SUBSTITUTE(SUBSTITUTE(SUBSTITUTE(SUBSTITUTE(db[[#This Row],[NB BM]]," ",),".",""),"-",""),"(",""),")",""),"/",""),"""",""),"+",""))</f>
        <v>calljkcc810ch</v>
      </c>
      <c r="C586" s="5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D586" s="5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E58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calljkcc810ch60pcsartomoro</v>
      </c>
      <c r="F58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calculatorjoykocc810ch60pcs</v>
      </c>
      <c r="G586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calculatorjoykocc810chartomoro</v>
      </c>
      <c r="H58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calculatorjoykocc810ch60pcsartomoro</v>
      </c>
      <c r="I586" s="2" t="s">
        <v>112</v>
      </c>
      <c r="J586" s="2" t="s">
        <v>113</v>
      </c>
      <c r="K586" s="1" t="s">
        <v>113</v>
      </c>
      <c r="L586" s="2" t="s">
        <v>1335</v>
      </c>
      <c r="M586" s="34" t="e">
        <f>IF(db[[#This Row],[NB NOTA_C]]="","",COUNTIF([2]!B_MSK[concat],db[[#This Row],[NB NOTA_C]]))</f>
        <v>#REF!</v>
      </c>
      <c r="N586" s="14" t="s">
        <v>1360</v>
      </c>
      <c r="O586" s="2" t="s">
        <v>1380</v>
      </c>
      <c r="P586" s="2" t="s">
        <v>2430</v>
      </c>
      <c r="Q586" s="2" t="s">
        <v>5365</v>
      </c>
      <c r="R586" s="2" t="str">
        <f>IF(db[[#This Row],[QTY/ CTN]]="","",SUBSTITUTE(SUBSTITUTE(SUBSTITUTE(db[[#This Row],[QTY/ CTN]]," ","_",2),"(",""),")","")&amp;"_")</f>
        <v>60 PCS_</v>
      </c>
      <c r="S586" s="2">
        <f>IF(db[[#This Row],[H_QTY/ CTN]]="","",SEARCH("_",db[[#This Row],[H_QTY/ CTN]]))</f>
        <v>7</v>
      </c>
      <c r="T586" s="2">
        <f>IF(db[[#This Row],[H_QTY/ CTN]]="","",LEN(db[[#This Row],[H_QTY/ CTN]]))</f>
        <v>7</v>
      </c>
      <c r="U586" s="41" t="str">
        <f>IF(db[[#This Row],[H_QTY/ CTN]]="","",LEFT(db[[#This Row],[H_QTY/ CTN]],db[[#This Row],[H_1]]-1))</f>
        <v>60 PCS</v>
      </c>
      <c r="V586" s="40" t="str">
        <f>IF(NOT(db[[#This Row],[H_1]]=db[[#This Row],[H_2]]),MID(db[[#This Row],[H_QTY/ CTN]],db[[#This Row],[H_1]]+1,db[[#This Row],[H_2]]-db[[#This Row],[H_1]]-1),"")</f>
        <v/>
      </c>
      <c r="W586" s="40" t="str">
        <f>IF(db[[#This Row],[QTY/ CTN B]]="","",LEFT(db[[#This Row],[QTY/ CTN B]],SEARCH(" ",db[[#This Row],[QTY/ CTN B]],1)-1))</f>
        <v>60</v>
      </c>
      <c r="X586" s="40" t="str">
        <f>IF(db[[#This Row],[QTY/ CTN B]]="","",RIGHT(db[[#This Row],[QTY/ CTN B]],LEN(db[[#This Row],[QTY/ CTN B]])-SEARCH(" ",db[[#This Row],[QTY/ CTN B]],1)))</f>
        <v>PCS</v>
      </c>
      <c r="Y586" s="40" t="str">
        <f>IF(db[[#This Row],[QTY/ CTN TG]]="",IF(db[[#This Row],[STN TG]]="","",12),LEFT(db[[#This Row],[QTY/ CTN TG]],SEARCH(" ",db[[#This Row],[QTY/ CTN TG]],1)-1))</f>
        <v/>
      </c>
      <c r="Z5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86" s="40" t="str">
        <f>IF(db[[#This Row],[STN K]]="","",IF(db[[#This Row],[STN TG]]="LSN",12,""))</f>
        <v/>
      </c>
      <c r="AB586" s="40" t="str">
        <f>IF(db[[#This Row],[STN TG]]="LSN","PCS","")</f>
        <v/>
      </c>
      <c r="AC586" s="40">
        <f>db[[#This Row],[QTY B]]*IF(db[[#This Row],[QTY TG]]="",1,db[[#This Row],[QTY TG]])*IF(db[[#This Row],[QTY K]]="",1,db[[#This Row],[QTY K]])</f>
        <v>60</v>
      </c>
      <c r="AD586" s="40" t="str">
        <f>IF(db[[#This Row],[STN K]]="",IF(db[[#This Row],[STN TG]]="",db[[#This Row],[STN B]],db[[#This Row],[STN TG]]),db[[#This Row],[STN K]])</f>
        <v>PCS</v>
      </c>
      <c r="AE586" s="40"/>
    </row>
    <row r="587" spans="1:31" ht="16.5" customHeight="1" x14ac:dyDescent="0.25">
      <c r="A587" s="40">
        <f t="shared" si="9"/>
        <v>586</v>
      </c>
      <c r="B587" s="5" t="str">
        <f>LOWER(SUBSTITUTE(SUBSTITUTE(SUBSTITUTE(SUBSTITUTE(SUBSTITUTE(SUBSTITUTE(SUBSTITUTE(SUBSTITUTE(db[[#This Row],[NB BM]]," ",),".",""),"-",""),"(",""),")",""),"/",""),"""",""),"+",""))</f>
        <v>calljkcc858</v>
      </c>
      <c r="C587" s="5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D587" s="5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E58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calljkcc85860pcsartomoro</v>
      </c>
      <c r="F58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calculatorjoykocc85860pcs</v>
      </c>
      <c r="G587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calculatorjoykocc858artomoro</v>
      </c>
      <c r="H58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calculatorjoykocc85860pcsartomoro</v>
      </c>
      <c r="I587" s="2" t="s">
        <v>3722</v>
      </c>
      <c r="J587" s="2" t="s">
        <v>3717</v>
      </c>
      <c r="K587" s="14" t="s">
        <v>3717</v>
      </c>
      <c r="L587" s="2" t="s">
        <v>1335</v>
      </c>
      <c r="M587" s="33" t="e">
        <f>IF(db[[#This Row],[NB NOTA_C]]="","",COUNTIF([2]!B_MSK[concat],db[[#This Row],[NB NOTA_C]]))</f>
        <v>#REF!</v>
      </c>
      <c r="N587" s="9" t="s">
        <v>1346</v>
      </c>
      <c r="O587" s="5" t="s">
        <v>1380</v>
      </c>
      <c r="P587" s="2" t="s">
        <v>2430</v>
      </c>
      <c r="Q587" s="5"/>
      <c r="R587" s="5" t="str">
        <f>IF(db[[#This Row],[QTY/ CTN]]="","",SUBSTITUTE(SUBSTITUTE(SUBSTITUTE(db[[#This Row],[QTY/ CTN]]," ","_",2),"(",""),")","")&amp;"_")</f>
        <v>60 PCS_</v>
      </c>
      <c r="S587" s="5">
        <f>IF(db[[#This Row],[H_QTY/ CTN]]="","",SEARCH("_",db[[#This Row],[H_QTY/ CTN]]))</f>
        <v>7</v>
      </c>
      <c r="T587" s="5">
        <f>IF(db[[#This Row],[H_QTY/ CTN]]="","",LEN(db[[#This Row],[H_QTY/ CTN]]))</f>
        <v>7</v>
      </c>
      <c r="U587" s="40" t="str">
        <f>IF(db[[#This Row],[H_QTY/ CTN]]="","",LEFT(db[[#This Row],[H_QTY/ CTN]],db[[#This Row],[H_1]]-1))</f>
        <v>60 PCS</v>
      </c>
      <c r="V587" s="40" t="str">
        <f>IF(NOT(db[[#This Row],[H_1]]=db[[#This Row],[H_2]]),MID(db[[#This Row],[H_QTY/ CTN]],db[[#This Row],[H_1]]+1,db[[#This Row],[H_2]]-db[[#This Row],[H_1]]-1),"")</f>
        <v/>
      </c>
      <c r="W587" s="40" t="str">
        <f>IF(db[[#This Row],[QTY/ CTN B]]="","",LEFT(db[[#This Row],[QTY/ CTN B]],SEARCH(" ",db[[#This Row],[QTY/ CTN B]],1)-1))</f>
        <v>60</v>
      </c>
      <c r="X587" s="40" t="str">
        <f>IF(db[[#This Row],[QTY/ CTN B]]="","",RIGHT(db[[#This Row],[QTY/ CTN B]],LEN(db[[#This Row],[QTY/ CTN B]])-SEARCH(" ",db[[#This Row],[QTY/ CTN B]],1)))</f>
        <v>PCS</v>
      </c>
      <c r="Y587" s="40" t="str">
        <f>IF(db[[#This Row],[QTY/ CTN TG]]="",IF(db[[#This Row],[STN TG]]="","",12),LEFT(db[[#This Row],[QTY/ CTN TG]],SEARCH(" ",db[[#This Row],[QTY/ CTN TG]],1)-1))</f>
        <v/>
      </c>
      <c r="Z5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87" s="40" t="str">
        <f>IF(db[[#This Row],[STN K]]="","",IF(db[[#This Row],[STN TG]]="LSN",12,""))</f>
        <v/>
      </c>
      <c r="AB587" s="40" t="str">
        <f>IF(db[[#This Row],[STN TG]]="LSN","PCS","")</f>
        <v/>
      </c>
      <c r="AC587" s="40">
        <f>db[[#This Row],[QTY B]]*IF(db[[#This Row],[QTY TG]]="",1,db[[#This Row],[QTY TG]])*IF(db[[#This Row],[QTY K]]="",1,db[[#This Row],[QTY K]])</f>
        <v>60</v>
      </c>
      <c r="AD587" s="40" t="str">
        <f>IF(db[[#This Row],[STN K]]="",IF(db[[#This Row],[STN TG]]="",db[[#This Row],[STN B]],db[[#This Row],[STN TG]]),db[[#This Row],[STN K]])</f>
        <v>PCS</v>
      </c>
      <c r="AE587" s="40"/>
    </row>
    <row r="588" spans="1:31" ht="16.5" customHeight="1" x14ac:dyDescent="0.25">
      <c r="A588" s="40">
        <f t="shared" si="9"/>
        <v>587</v>
      </c>
      <c r="B588" s="5" t="str">
        <f>LOWER(SUBSTITUTE(SUBSTITUTE(SUBSTITUTE(SUBSTITUTE(SUBSTITUTE(SUBSTITUTE(SUBSTITUTE(SUBSTITUTE(db[[#This Row],[NB BM]]," ",),".",""),"-",""),"(",""),")",""),"/",""),"""",""),"+",""))</f>
        <v>calljkcc868</v>
      </c>
      <c r="C588" s="5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D588" s="5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E58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calljkcc86860pcsartomoro</v>
      </c>
      <c r="F58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calculatorjoykocc86860pcs</v>
      </c>
      <c r="G588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calculatorjoykocc868artomoro</v>
      </c>
      <c r="H58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calculatorjoykocc86860pcsartomoro</v>
      </c>
      <c r="I588" s="2" t="s">
        <v>274</v>
      </c>
      <c r="J588" s="2" t="s">
        <v>276</v>
      </c>
      <c r="K588" s="14" t="s">
        <v>276</v>
      </c>
      <c r="L588" s="2" t="s">
        <v>1335</v>
      </c>
      <c r="M588" s="34" t="e">
        <f>IF(db[[#This Row],[NB NOTA_C]]="","",COUNTIF([2]!B_MSK[concat],db[[#This Row],[NB NOTA_C]]))</f>
        <v>#REF!</v>
      </c>
      <c r="N588" s="9" t="s">
        <v>1360</v>
      </c>
      <c r="O588" s="5" t="s">
        <v>1380</v>
      </c>
      <c r="P588" s="2" t="s">
        <v>2430</v>
      </c>
      <c r="R588" s="2" t="str">
        <f>IF(db[[#This Row],[QTY/ CTN]]="","",SUBSTITUTE(SUBSTITUTE(SUBSTITUTE(db[[#This Row],[QTY/ CTN]]," ","_",2),"(",""),")","")&amp;"_")</f>
        <v>60 PCS_</v>
      </c>
      <c r="S588" s="2">
        <f>IF(db[[#This Row],[H_QTY/ CTN]]="","",SEARCH("_",db[[#This Row],[H_QTY/ CTN]]))</f>
        <v>7</v>
      </c>
      <c r="T588" s="2">
        <f>IF(db[[#This Row],[H_QTY/ CTN]]="","",LEN(db[[#This Row],[H_QTY/ CTN]]))</f>
        <v>7</v>
      </c>
      <c r="U588" s="41" t="str">
        <f>IF(db[[#This Row],[H_QTY/ CTN]]="","",LEFT(db[[#This Row],[H_QTY/ CTN]],db[[#This Row],[H_1]]-1))</f>
        <v>60 PCS</v>
      </c>
      <c r="V588" s="40" t="str">
        <f>IF(NOT(db[[#This Row],[H_1]]=db[[#This Row],[H_2]]),MID(db[[#This Row],[H_QTY/ CTN]],db[[#This Row],[H_1]]+1,db[[#This Row],[H_2]]-db[[#This Row],[H_1]]-1),"")</f>
        <v/>
      </c>
      <c r="W588" s="40" t="str">
        <f>IF(db[[#This Row],[QTY/ CTN B]]="","",LEFT(db[[#This Row],[QTY/ CTN B]],SEARCH(" ",db[[#This Row],[QTY/ CTN B]],1)-1))</f>
        <v>60</v>
      </c>
      <c r="X588" s="40" t="str">
        <f>IF(db[[#This Row],[QTY/ CTN B]]="","",RIGHT(db[[#This Row],[QTY/ CTN B]],LEN(db[[#This Row],[QTY/ CTN B]])-SEARCH(" ",db[[#This Row],[QTY/ CTN B]],1)))</f>
        <v>PCS</v>
      </c>
      <c r="Y588" s="40" t="str">
        <f>IF(db[[#This Row],[QTY/ CTN TG]]="",IF(db[[#This Row],[STN TG]]="","",12),LEFT(db[[#This Row],[QTY/ CTN TG]],SEARCH(" ",db[[#This Row],[QTY/ CTN TG]],1)-1))</f>
        <v/>
      </c>
      <c r="Z5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88" s="40" t="str">
        <f>IF(db[[#This Row],[STN K]]="","",IF(db[[#This Row],[STN TG]]="LSN",12,""))</f>
        <v/>
      </c>
      <c r="AB588" s="40" t="str">
        <f>IF(db[[#This Row],[STN TG]]="LSN","PCS","")</f>
        <v/>
      </c>
      <c r="AC588" s="40">
        <f>db[[#This Row],[QTY B]]*IF(db[[#This Row],[QTY TG]]="",1,db[[#This Row],[QTY TG]])*IF(db[[#This Row],[QTY K]]="",1,db[[#This Row],[QTY K]])</f>
        <v>60</v>
      </c>
      <c r="AD588" s="40" t="str">
        <f>IF(db[[#This Row],[STN K]]="",IF(db[[#This Row],[STN TG]]="",db[[#This Row],[STN B]],db[[#This Row],[STN TG]]),db[[#This Row],[STN K]])</f>
        <v>PCS</v>
      </c>
      <c r="AE588" s="40"/>
    </row>
    <row r="589" spans="1:31" ht="16.5" customHeight="1" x14ac:dyDescent="0.25">
      <c r="A589" s="40">
        <f t="shared" si="9"/>
        <v>588</v>
      </c>
      <c r="B589" s="95" t="str">
        <f>LOWER(SUBSTITUTE(SUBSTITUTE(SUBSTITUTE(SUBSTITUTE(SUBSTITUTE(SUBSTITUTE(SUBSTITUTE(SUBSTITUTE(db[[#This Row],[NB BM]]," ",),".",""),"-",""),"(",""),")",""),"/",""),"""",""),"+",""))</f>
        <v>calljkcc868ch</v>
      </c>
      <c r="C589" s="95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D589" s="95" t="str">
        <f>LOWER(SUBSTITUTE(SUBSTITUTE(SUBSTITUTE(SUBSTITUTE(SUBSTITUTE(SUBSTITUTE(SUBSTITUTE(SUBSTITUTE(SUBSTITUTE(db[[#This Row],[NB PAJAK]]," ",""),"-",""),"(",""),")",""),".",""),",",""),"/",""),"""",""),"+",""))</f>
        <v>calculatorjoykocc868ch</v>
      </c>
      <c r="E589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calljkcc868ch60pcsartomoro</v>
      </c>
      <c r="F589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calculatorjoykocc868ch60pcs</v>
      </c>
      <c r="G589" s="9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calculatorjoykocc868chartomoro</v>
      </c>
      <c r="H589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calculatorjoykocc868ch60pcsartomoro</v>
      </c>
      <c r="I589" s="2" t="s">
        <v>4037</v>
      </c>
      <c r="J589" s="12" t="s">
        <v>3896</v>
      </c>
      <c r="K589" s="14" t="s">
        <v>7041</v>
      </c>
      <c r="L589" s="2" t="s">
        <v>1335</v>
      </c>
      <c r="M589" s="96" t="e">
        <f>IF(db[[#This Row],[NB NOTA_C]]="","",COUNTIF([2]!B_MSK[concat],db[[#This Row],[NB NOTA_C]]))</f>
        <v>#REF!</v>
      </c>
      <c r="N589" s="99" t="s">
        <v>1360</v>
      </c>
      <c r="O589" s="95" t="s">
        <v>1380</v>
      </c>
      <c r="P589" s="12" t="s">
        <v>2430</v>
      </c>
      <c r="Q589" s="95"/>
      <c r="R589" s="95" t="str">
        <f>IF(db[[#This Row],[QTY/ CTN]]="","",SUBSTITUTE(SUBSTITUTE(SUBSTITUTE(db[[#This Row],[QTY/ CTN]]," ","_",2),"(",""),")","")&amp;"_")</f>
        <v>60 PCS_</v>
      </c>
      <c r="S589" s="95">
        <f>IF(db[[#This Row],[H_QTY/ CTN]]="","",SEARCH("_",db[[#This Row],[H_QTY/ CTN]]))</f>
        <v>7</v>
      </c>
      <c r="T589" s="95">
        <f>IF(db[[#This Row],[H_QTY/ CTN]]="","",LEN(db[[#This Row],[H_QTY/ CTN]]))</f>
        <v>7</v>
      </c>
      <c r="U589" s="97" t="str">
        <f>IF(db[[#This Row],[H_QTY/ CTN]]="","",LEFT(db[[#This Row],[H_QTY/ CTN]],db[[#This Row],[H_1]]-1))</f>
        <v>60 PCS</v>
      </c>
      <c r="V589" s="97" t="str">
        <f>IF(NOT(db[[#This Row],[H_1]]=db[[#This Row],[H_2]]),MID(db[[#This Row],[H_QTY/ CTN]],db[[#This Row],[H_1]]+1,db[[#This Row],[H_2]]-db[[#This Row],[H_1]]-1),"")</f>
        <v/>
      </c>
      <c r="W589" s="40" t="str">
        <f>IF(db[[#This Row],[QTY/ CTN B]]="","",LEFT(db[[#This Row],[QTY/ CTN B]],SEARCH(" ",db[[#This Row],[QTY/ CTN B]],1)-1))</f>
        <v>60</v>
      </c>
      <c r="X589" s="40" t="str">
        <f>IF(db[[#This Row],[QTY/ CTN B]]="","",RIGHT(db[[#This Row],[QTY/ CTN B]],LEN(db[[#This Row],[QTY/ CTN B]])-SEARCH(" ",db[[#This Row],[QTY/ CTN B]],1)))</f>
        <v>PCS</v>
      </c>
      <c r="Y589" s="40" t="str">
        <f>IF(db[[#This Row],[QTY/ CTN TG]]="",IF(db[[#This Row],[STN TG]]="","",12),LEFT(db[[#This Row],[QTY/ CTN TG]],SEARCH(" ",db[[#This Row],[QTY/ CTN TG]],1)-1))</f>
        <v/>
      </c>
      <c r="Z5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89" s="40" t="str">
        <f>IF(db[[#This Row],[STN K]]="","",IF(db[[#This Row],[STN TG]]="LSN",12,""))</f>
        <v/>
      </c>
      <c r="AB589" s="40" t="str">
        <f>IF(db[[#This Row],[STN TG]]="LSN","PCS","")</f>
        <v/>
      </c>
      <c r="AC589" s="40">
        <f>db[[#This Row],[QTY B]]*IF(db[[#This Row],[QTY TG]]="",1,db[[#This Row],[QTY TG]])*IF(db[[#This Row],[QTY K]]="",1,db[[#This Row],[QTY K]])</f>
        <v>60</v>
      </c>
      <c r="AD589" s="40" t="str">
        <f>IF(db[[#This Row],[STN K]]="",IF(db[[#This Row],[STN TG]]="",db[[#This Row],[STN B]],db[[#This Row],[STN TG]]),db[[#This Row],[STN K]])</f>
        <v>PCS</v>
      </c>
      <c r="AE589" s="40"/>
    </row>
    <row r="590" spans="1:31" ht="16.5" customHeight="1" x14ac:dyDescent="0.25">
      <c r="A590" s="40">
        <f t="shared" si="9"/>
        <v>589</v>
      </c>
      <c r="B590" s="5" t="str">
        <f>LOWER(SUBSTITUTE(SUBSTITUTE(SUBSTITUTE(SUBSTITUTE(SUBSTITUTE(SUBSTITUTE(SUBSTITUTE(SUBSTITUTE(db[[#This Row],[NB BM]]," ",),".",""),"-",""),"(",""),")",""),"/",""),"""",""),"+",""))</f>
        <v>calljkcc8a</v>
      </c>
      <c r="C590" s="5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D590" s="5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E59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calljkcc8a120pcsartomoro</v>
      </c>
      <c r="F59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calculatorjoykocc8a120pcs</v>
      </c>
      <c r="G590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calculatorjoykocc8aartomoro</v>
      </c>
      <c r="H59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calculatorjoykocc8a120pcsartomoro</v>
      </c>
      <c r="I590" s="2" t="s">
        <v>114</v>
      </c>
      <c r="J590" s="2" t="s">
        <v>115</v>
      </c>
      <c r="K590" s="14" t="s">
        <v>115</v>
      </c>
      <c r="L590" s="2" t="s">
        <v>1335</v>
      </c>
      <c r="M590" s="34" t="e">
        <f>IF(db[[#This Row],[NB NOTA_C]]="","",COUNTIF([2]!B_MSK[concat],db[[#This Row],[NB NOTA_C]]))</f>
        <v>#REF!</v>
      </c>
      <c r="N590" s="14" t="s">
        <v>1360</v>
      </c>
      <c r="O590" s="2" t="s">
        <v>1382</v>
      </c>
      <c r="P590" s="2" t="s">
        <v>2430</v>
      </c>
      <c r="Q590" s="2" t="s">
        <v>4457</v>
      </c>
      <c r="R590" s="2" t="str">
        <f>IF(db[[#This Row],[QTY/ CTN]]="","",SUBSTITUTE(SUBSTITUTE(SUBSTITUTE(db[[#This Row],[QTY/ CTN]]," ","_",2),"(",""),")","")&amp;"_")</f>
        <v>120 PCS_</v>
      </c>
      <c r="S590" s="2">
        <f>IF(db[[#This Row],[H_QTY/ CTN]]="","",SEARCH("_",db[[#This Row],[H_QTY/ CTN]]))</f>
        <v>8</v>
      </c>
      <c r="T590" s="2">
        <f>IF(db[[#This Row],[H_QTY/ CTN]]="","",LEN(db[[#This Row],[H_QTY/ CTN]]))</f>
        <v>8</v>
      </c>
      <c r="U590" s="41" t="str">
        <f>IF(db[[#This Row],[H_QTY/ CTN]]="","",LEFT(db[[#This Row],[H_QTY/ CTN]],db[[#This Row],[H_1]]-1))</f>
        <v>120 PCS</v>
      </c>
      <c r="V590" s="40" t="str">
        <f>IF(NOT(db[[#This Row],[H_1]]=db[[#This Row],[H_2]]),MID(db[[#This Row],[H_QTY/ CTN]],db[[#This Row],[H_1]]+1,db[[#This Row],[H_2]]-db[[#This Row],[H_1]]-1),"")</f>
        <v/>
      </c>
      <c r="W590" s="40" t="str">
        <f>IF(db[[#This Row],[QTY/ CTN B]]="","",LEFT(db[[#This Row],[QTY/ CTN B]],SEARCH(" ",db[[#This Row],[QTY/ CTN B]],1)-1))</f>
        <v>120</v>
      </c>
      <c r="X590" s="40" t="str">
        <f>IF(db[[#This Row],[QTY/ CTN B]]="","",RIGHT(db[[#This Row],[QTY/ CTN B]],LEN(db[[#This Row],[QTY/ CTN B]])-SEARCH(" ",db[[#This Row],[QTY/ CTN B]],1)))</f>
        <v>PCS</v>
      </c>
      <c r="Y590" s="40" t="str">
        <f>IF(db[[#This Row],[QTY/ CTN TG]]="",IF(db[[#This Row],[STN TG]]="","",12),LEFT(db[[#This Row],[QTY/ CTN TG]],SEARCH(" ",db[[#This Row],[QTY/ CTN TG]],1)-1))</f>
        <v/>
      </c>
      <c r="Z5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90" s="40" t="str">
        <f>IF(db[[#This Row],[STN K]]="","",IF(db[[#This Row],[STN TG]]="LSN",12,""))</f>
        <v/>
      </c>
      <c r="AB590" s="40" t="str">
        <f>IF(db[[#This Row],[STN TG]]="LSN","PCS","")</f>
        <v/>
      </c>
      <c r="AC590" s="40">
        <f>db[[#This Row],[QTY B]]*IF(db[[#This Row],[QTY TG]]="",1,db[[#This Row],[QTY TG]])*IF(db[[#This Row],[QTY K]]="",1,db[[#This Row],[QTY K]])</f>
        <v>120</v>
      </c>
      <c r="AD590" s="40" t="str">
        <f>IF(db[[#This Row],[STN K]]="",IF(db[[#This Row],[STN TG]]="",db[[#This Row],[STN B]],db[[#This Row],[STN TG]]),db[[#This Row],[STN K]])</f>
        <v>PCS</v>
      </c>
      <c r="AE590" s="40"/>
    </row>
    <row r="591" spans="1:31" ht="16.5" customHeight="1" x14ac:dyDescent="0.25">
      <c r="A591" s="40">
        <f t="shared" si="9"/>
        <v>590</v>
      </c>
      <c r="B591" s="94" t="str">
        <f>LOWER(SUBSTITUTE(SUBSTITUTE(SUBSTITUTE(SUBSTITUTE(SUBSTITUTE(SUBSTITUTE(SUBSTITUTE(SUBSTITUTE(db[[#This Row],[NB BM]]," ",),".",""),"-",""),"(",""),")",""),"/",""),"""",""),"+",""))</f>
        <v>calljkcc8cobiru</v>
      </c>
      <c r="C591" s="94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D591" s="94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E591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calljkcc8cobiru120pcsartomoro</v>
      </c>
      <c r="F591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calculatorjoykocc8coblue120pcs</v>
      </c>
      <c r="G591" s="9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calculatorjoykocc8coblueartomoro</v>
      </c>
      <c r="H591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calculatorjoykocc8coblue120pcsartomoro</v>
      </c>
      <c r="I591" s="6" t="s">
        <v>116</v>
      </c>
      <c r="J591" s="6" t="s">
        <v>117</v>
      </c>
      <c r="K591" s="14" t="s">
        <v>118</v>
      </c>
      <c r="L591" s="2" t="s">
        <v>1335</v>
      </c>
      <c r="M591" s="34" t="e">
        <f>IF(db[[#This Row],[NB NOTA_C]]="","",COUNTIF([2]!B_MSK[concat],db[[#This Row],[NB NOTA_C]]))</f>
        <v>#REF!</v>
      </c>
      <c r="N591" s="14" t="s">
        <v>1360</v>
      </c>
      <c r="O591" s="2" t="s">
        <v>1382</v>
      </c>
      <c r="P591" s="2" t="s">
        <v>2430</v>
      </c>
      <c r="R591" s="2" t="str">
        <f>IF(db[[#This Row],[QTY/ CTN]]="","",SUBSTITUTE(SUBSTITUTE(SUBSTITUTE(db[[#This Row],[QTY/ CTN]]," ","_",2),"(",""),")","")&amp;"_")</f>
        <v>120 PCS_</v>
      </c>
      <c r="S591" s="2">
        <f>IF(db[[#This Row],[H_QTY/ CTN]]="","",SEARCH("_",db[[#This Row],[H_QTY/ CTN]]))</f>
        <v>8</v>
      </c>
      <c r="T591" s="2">
        <f>IF(db[[#This Row],[H_QTY/ CTN]]="","",LEN(db[[#This Row],[H_QTY/ CTN]]))</f>
        <v>8</v>
      </c>
      <c r="U591" s="41" t="str">
        <f>IF(db[[#This Row],[H_QTY/ CTN]]="","",LEFT(db[[#This Row],[H_QTY/ CTN]],db[[#This Row],[H_1]]-1))</f>
        <v>120 PCS</v>
      </c>
      <c r="V591" s="40" t="str">
        <f>IF(NOT(db[[#This Row],[H_1]]=db[[#This Row],[H_2]]),MID(db[[#This Row],[H_QTY/ CTN]],db[[#This Row],[H_1]]+1,db[[#This Row],[H_2]]-db[[#This Row],[H_1]]-1),"")</f>
        <v/>
      </c>
      <c r="W591" s="40" t="str">
        <f>IF(db[[#This Row],[QTY/ CTN B]]="","",LEFT(db[[#This Row],[QTY/ CTN B]],SEARCH(" ",db[[#This Row],[QTY/ CTN B]],1)-1))</f>
        <v>120</v>
      </c>
      <c r="X591" s="40" t="str">
        <f>IF(db[[#This Row],[QTY/ CTN B]]="","",RIGHT(db[[#This Row],[QTY/ CTN B]],LEN(db[[#This Row],[QTY/ CTN B]])-SEARCH(" ",db[[#This Row],[QTY/ CTN B]],1)))</f>
        <v>PCS</v>
      </c>
      <c r="Y591" s="40" t="str">
        <f>IF(db[[#This Row],[QTY/ CTN TG]]="",IF(db[[#This Row],[STN TG]]="","",12),LEFT(db[[#This Row],[QTY/ CTN TG]],SEARCH(" ",db[[#This Row],[QTY/ CTN TG]],1)-1))</f>
        <v/>
      </c>
      <c r="Z5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91" s="40" t="str">
        <f>IF(db[[#This Row],[STN K]]="","",IF(db[[#This Row],[STN TG]]="LSN",12,""))</f>
        <v/>
      </c>
      <c r="AB591" s="40" t="str">
        <f>IF(db[[#This Row],[STN TG]]="LSN","PCS","")</f>
        <v/>
      </c>
      <c r="AC591" s="40">
        <f>db[[#This Row],[QTY B]]*IF(db[[#This Row],[QTY TG]]="",1,db[[#This Row],[QTY TG]])*IF(db[[#This Row],[QTY K]]="",1,db[[#This Row],[QTY K]])</f>
        <v>120</v>
      </c>
      <c r="AD591" s="40" t="str">
        <f>IF(db[[#This Row],[STN K]]="",IF(db[[#This Row],[STN TG]]="",db[[#This Row],[STN B]],db[[#This Row],[STN TG]]),db[[#This Row],[STN K]])</f>
        <v>PCS</v>
      </c>
      <c r="AE591" s="40"/>
    </row>
    <row r="592" spans="1:31" ht="16.5" customHeight="1" x14ac:dyDescent="0.25">
      <c r="A592" s="40">
        <f t="shared" si="9"/>
        <v>591</v>
      </c>
      <c r="B592" s="5" t="str">
        <f>LOWER(SUBSTITUTE(SUBSTITUTE(SUBSTITUTE(SUBSTITUTE(SUBSTITUTE(SUBSTITUTE(SUBSTITUTE(SUBSTITUTE(db[[#This Row],[NB BM]]," ",),".",""),"-",""),"(",""),")",""),"/",""),"""",""),"+",""))</f>
        <v>calljkcc8coorange</v>
      </c>
      <c r="C592" s="5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D592" s="5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E59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calljkcc8coorange120pcsartomoro</v>
      </c>
      <c r="F59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calculatorjoykocc8coorange120pcs</v>
      </c>
      <c r="G592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calculatorjoykocc8coorangeartomoro</v>
      </c>
      <c r="H59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calculatorjoykocc8coorange120pcsartomoro</v>
      </c>
      <c r="I592" s="2" t="s">
        <v>119</v>
      </c>
      <c r="J592" s="2" t="s">
        <v>120</v>
      </c>
      <c r="K592" s="14" t="s">
        <v>120</v>
      </c>
      <c r="L592" s="2" t="s">
        <v>1335</v>
      </c>
      <c r="M592" s="34" t="e">
        <f>IF(db[[#This Row],[NB NOTA_C]]="","",COUNTIF([2]!B_MSK[concat],db[[#This Row],[NB NOTA_C]]))</f>
        <v>#REF!</v>
      </c>
      <c r="N592" s="14" t="s">
        <v>1360</v>
      </c>
      <c r="O592" s="2" t="s">
        <v>1382</v>
      </c>
      <c r="P592" s="2" t="s">
        <v>2430</v>
      </c>
      <c r="R592" s="2" t="str">
        <f>IF(db[[#This Row],[QTY/ CTN]]="","",SUBSTITUTE(SUBSTITUTE(SUBSTITUTE(db[[#This Row],[QTY/ CTN]]," ","_",2),"(",""),")","")&amp;"_")</f>
        <v>120 PCS_</v>
      </c>
      <c r="S592" s="2">
        <f>IF(db[[#This Row],[H_QTY/ CTN]]="","",SEARCH("_",db[[#This Row],[H_QTY/ CTN]]))</f>
        <v>8</v>
      </c>
      <c r="T592" s="2">
        <f>IF(db[[#This Row],[H_QTY/ CTN]]="","",LEN(db[[#This Row],[H_QTY/ CTN]]))</f>
        <v>8</v>
      </c>
      <c r="U592" s="41" t="str">
        <f>IF(db[[#This Row],[H_QTY/ CTN]]="","",LEFT(db[[#This Row],[H_QTY/ CTN]],db[[#This Row],[H_1]]-1))</f>
        <v>120 PCS</v>
      </c>
      <c r="V592" s="40" t="str">
        <f>IF(NOT(db[[#This Row],[H_1]]=db[[#This Row],[H_2]]),MID(db[[#This Row],[H_QTY/ CTN]],db[[#This Row],[H_1]]+1,db[[#This Row],[H_2]]-db[[#This Row],[H_1]]-1),"")</f>
        <v/>
      </c>
      <c r="W592" s="40" t="str">
        <f>IF(db[[#This Row],[QTY/ CTN B]]="","",LEFT(db[[#This Row],[QTY/ CTN B]],SEARCH(" ",db[[#This Row],[QTY/ CTN B]],1)-1))</f>
        <v>120</v>
      </c>
      <c r="X592" s="40" t="str">
        <f>IF(db[[#This Row],[QTY/ CTN B]]="","",RIGHT(db[[#This Row],[QTY/ CTN B]],LEN(db[[#This Row],[QTY/ CTN B]])-SEARCH(" ",db[[#This Row],[QTY/ CTN B]],1)))</f>
        <v>PCS</v>
      </c>
      <c r="Y592" s="40" t="str">
        <f>IF(db[[#This Row],[QTY/ CTN TG]]="",IF(db[[#This Row],[STN TG]]="","",12),LEFT(db[[#This Row],[QTY/ CTN TG]],SEARCH(" ",db[[#This Row],[QTY/ CTN TG]],1)-1))</f>
        <v/>
      </c>
      <c r="Z5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92" s="40" t="str">
        <f>IF(db[[#This Row],[STN K]]="","",IF(db[[#This Row],[STN TG]]="LSN",12,""))</f>
        <v/>
      </c>
      <c r="AB592" s="40" t="str">
        <f>IF(db[[#This Row],[STN TG]]="LSN","PCS","")</f>
        <v/>
      </c>
      <c r="AC592" s="40">
        <f>db[[#This Row],[QTY B]]*IF(db[[#This Row],[QTY TG]]="",1,db[[#This Row],[QTY TG]])*IF(db[[#This Row],[QTY K]]="",1,db[[#This Row],[QTY K]])</f>
        <v>120</v>
      </c>
      <c r="AD592" s="40" t="str">
        <f>IF(db[[#This Row],[STN K]]="",IF(db[[#This Row],[STN TG]]="",db[[#This Row],[STN B]],db[[#This Row],[STN TG]]),db[[#This Row],[STN K]])</f>
        <v>PCS</v>
      </c>
      <c r="AE592" s="40"/>
    </row>
    <row r="593" spans="1:31" ht="16.5" customHeight="1" x14ac:dyDescent="0.25">
      <c r="A593" s="40">
        <f t="shared" si="9"/>
        <v>592</v>
      </c>
      <c r="B593" s="86" t="str">
        <f>LOWER(SUBSTITUTE(SUBSTITUTE(SUBSTITUTE(SUBSTITUTE(SUBSTITUTE(SUBSTITUTE(SUBSTITUTE(SUBSTITUTE(db[[#This Row],[NB BM]]," ",),".",""),"-",""),"(",""),")",""),"/",""),"""",""),"+",""))</f>
        <v>calljkcc23coorange</v>
      </c>
      <c r="C593" s="86" t="str">
        <f>LOWER(SUBSTITUTE(SUBSTITUTE(SUBSTITUTE(SUBSTITUTE(SUBSTITUTE(SUBSTITUTE(SUBSTITUTE(SUBSTITUTE(SUBSTITUTE(db[[#This Row],[NB NOTA]]," ",),".",""),"-",""),"(",""),")",""),",",""),"/",""),"""",""),"+",""))</f>
        <v>calculatorjoykoco23coorange</v>
      </c>
      <c r="D593" s="86" t="str">
        <f>LOWER(SUBSTITUTE(SUBSTITUTE(SUBSTITUTE(SUBSTITUTE(SUBSTITUTE(SUBSTITUTE(SUBSTITUTE(SUBSTITUTE(SUBSTITUTE(db[[#This Row],[NB PAJAK]]," ",""),"-",""),"(",""),")",""),".",""),",",""),"/",""),"""",""),"+",""))</f>
        <v>calculatorjoykocc23coorange</v>
      </c>
      <c r="E593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calljkcc23coorange80pcsartomoro</v>
      </c>
      <c r="F593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calculatorjoykoco23coorange80pcs</v>
      </c>
      <c r="G593" s="86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calculatorjoykoco23coorangeartomoro</v>
      </c>
      <c r="H593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calculatorjoykoco23coorange80pcsartomoro</v>
      </c>
      <c r="I593" s="2" t="s">
        <v>5181</v>
      </c>
      <c r="J593" s="51" t="s">
        <v>5177</v>
      </c>
      <c r="K593" s="53" t="s">
        <v>5179</v>
      </c>
      <c r="L593" s="51" t="s">
        <v>1335</v>
      </c>
      <c r="M593" s="87" t="e">
        <f>IF(db[[#This Row],[NB NOTA_C]]="","",COUNTIF([2]!B_MSK[concat],db[[#This Row],[NB NOTA_C]]))</f>
        <v>#REF!</v>
      </c>
      <c r="N593" s="88" t="s">
        <v>1360</v>
      </c>
      <c r="O593" s="5" t="s">
        <v>1457</v>
      </c>
      <c r="P593" s="2" t="s">
        <v>2430</v>
      </c>
      <c r="Q593" s="86" t="s">
        <v>5184</v>
      </c>
      <c r="R593" s="86" t="str">
        <f>IF(db[[#This Row],[QTY/ CTN]]="","",SUBSTITUTE(SUBSTITUTE(SUBSTITUTE(db[[#This Row],[QTY/ CTN]]," ","_",2),"(",""),")","")&amp;"_")</f>
        <v>80 PCS_</v>
      </c>
      <c r="S593" s="86">
        <f>IF(db[[#This Row],[H_QTY/ CTN]]="","",SEARCH("_",db[[#This Row],[H_QTY/ CTN]]))</f>
        <v>7</v>
      </c>
      <c r="T593" s="86">
        <f>IF(db[[#This Row],[H_QTY/ CTN]]="","",LEN(db[[#This Row],[H_QTY/ CTN]]))</f>
        <v>7</v>
      </c>
      <c r="U593" s="89" t="str">
        <f>IF(db[[#This Row],[H_QTY/ CTN]]="","",LEFT(db[[#This Row],[H_QTY/ CTN]],db[[#This Row],[H_1]]-1))</f>
        <v>80 PCS</v>
      </c>
      <c r="V593" s="89" t="str">
        <f>IF(NOT(db[[#This Row],[H_1]]=db[[#This Row],[H_2]]),MID(db[[#This Row],[H_QTY/ CTN]],db[[#This Row],[H_1]]+1,db[[#This Row],[H_2]]-db[[#This Row],[H_1]]-1),"")</f>
        <v/>
      </c>
      <c r="W593" s="89" t="str">
        <f>IF(db[[#This Row],[QTY/ CTN B]]="","",LEFT(db[[#This Row],[QTY/ CTN B]],SEARCH(" ",db[[#This Row],[QTY/ CTN B]],1)-1))</f>
        <v>80</v>
      </c>
      <c r="X593" s="89" t="str">
        <f>IF(db[[#This Row],[QTY/ CTN B]]="","",RIGHT(db[[#This Row],[QTY/ CTN B]],LEN(db[[#This Row],[QTY/ CTN B]])-SEARCH(" ",db[[#This Row],[QTY/ CTN B]],1)))</f>
        <v>PCS</v>
      </c>
      <c r="Y593" s="89" t="str">
        <f>IF(db[[#This Row],[QTY/ CTN TG]]="",IF(db[[#This Row],[STN TG]]="","",12),LEFT(db[[#This Row],[QTY/ CTN TG]],SEARCH(" ",db[[#This Row],[QTY/ CTN TG]],1)-1))</f>
        <v/>
      </c>
      <c r="Z59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93" s="89" t="str">
        <f>IF(db[[#This Row],[STN K]]="","",IF(db[[#This Row],[STN TG]]="LSN",12,""))</f>
        <v/>
      </c>
      <c r="AB593" s="89" t="str">
        <f>IF(db[[#This Row],[STN TG]]="LSN","PCS","")</f>
        <v/>
      </c>
      <c r="AC593" s="89">
        <f>db[[#This Row],[QTY B]]*IF(db[[#This Row],[QTY TG]]="",1,db[[#This Row],[QTY TG]])*IF(db[[#This Row],[QTY K]]="",1,db[[#This Row],[QTY K]])</f>
        <v>80</v>
      </c>
      <c r="AD593" s="89" t="str">
        <f>IF(db[[#This Row],[STN K]]="",IF(db[[#This Row],[STN TG]]="",db[[#This Row],[STN B]],db[[#This Row],[STN TG]]),db[[#This Row],[STN K]])</f>
        <v>PCS</v>
      </c>
      <c r="AE593" s="40"/>
    </row>
    <row r="594" spans="1:31" ht="16.5" customHeight="1" x14ac:dyDescent="0.25">
      <c r="A594" s="40">
        <f t="shared" si="9"/>
        <v>593</v>
      </c>
      <c r="B594" s="5" t="str">
        <f>LOWER(SUBSTITUTE(SUBSTITUTE(SUBSTITUTE(SUBSTITUTE(SUBSTITUTE(SUBSTITUTE(SUBSTITUTE(SUBSTITUTE(db[[#This Row],[NB BM]]," ",),".",""),"-",""),"(",""),")",""),"/",""),"""",""),"+",""))</f>
        <v>calljkdtc1313ch</v>
      </c>
      <c r="C594" s="5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D594" s="5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E59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calljkdtc1313ch120pcsartomoro</v>
      </c>
      <c r="F59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calculatorjoykodtc1313ch120pcs</v>
      </c>
      <c r="G594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calculatorjoykodtc1313chartomoro</v>
      </c>
      <c r="H59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calculatorjoykodtc1313ch120pcsartomoro</v>
      </c>
      <c r="I594" s="2" t="s">
        <v>121</v>
      </c>
      <c r="J594" s="2" t="s">
        <v>122</v>
      </c>
      <c r="K594" s="14" t="s">
        <v>122</v>
      </c>
      <c r="L594" s="2" t="s">
        <v>1335</v>
      </c>
      <c r="M594" s="34" t="e">
        <f>IF(db[[#This Row],[NB NOTA_C]]="","",COUNTIF([2]!B_MSK[concat],db[[#This Row],[NB NOTA_C]]))</f>
        <v>#REF!</v>
      </c>
      <c r="N594" s="14" t="s">
        <v>1360</v>
      </c>
      <c r="O594" s="2" t="s">
        <v>1382</v>
      </c>
      <c r="P594" s="2" t="s">
        <v>2430</v>
      </c>
      <c r="Q594" s="2" t="s">
        <v>4367</v>
      </c>
      <c r="R594" s="2" t="str">
        <f>IF(db[[#This Row],[QTY/ CTN]]="","",SUBSTITUTE(SUBSTITUTE(SUBSTITUTE(db[[#This Row],[QTY/ CTN]]," ","_",2),"(",""),")","")&amp;"_")</f>
        <v>120 PCS_</v>
      </c>
      <c r="S594" s="2">
        <f>IF(db[[#This Row],[H_QTY/ CTN]]="","",SEARCH("_",db[[#This Row],[H_QTY/ CTN]]))</f>
        <v>8</v>
      </c>
      <c r="T594" s="2">
        <f>IF(db[[#This Row],[H_QTY/ CTN]]="","",LEN(db[[#This Row],[H_QTY/ CTN]]))</f>
        <v>8</v>
      </c>
      <c r="U594" s="41" t="str">
        <f>IF(db[[#This Row],[H_QTY/ CTN]]="","",LEFT(db[[#This Row],[H_QTY/ CTN]],db[[#This Row],[H_1]]-1))</f>
        <v>120 PCS</v>
      </c>
      <c r="V594" s="40" t="str">
        <f>IF(NOT(db[[#This Row],[H_1]]=db[[#This Row],[H_2]]),MID(db[[#This Row],[H_QTY/ CTN]],db[[#This Row],[H_1]]+1,db[[#This Row],[H_2]]-db[[#This Row],[H_1]]-1),"")</f>
        <v/>
      </c>
      <c r="W594" s="40" t="str">
        <f>IF(db[[#This Row],[QTY/ CTN B]]="","",LEFT(db[[#This Row],[QTY/ CTN B]],SEARCH(" ",db[[#This Row],[QTY/ CTN B]],1)-1))</f>
        <v>120</v>
      </c>
      <c r="X594" s="40" t="str">
        <f>IF(db[[#This Row],[QTY/ CTN B]]="","",RIGHT(db[[#This Row],[QTY/ CTN B]],LEN(db[[#This Row],[QTY/ CTN B]])-SEARCH(" ",db[[#This Row],[QTY/ CTN B]],1)))</f>
        <v>PCS</v>
      </c>
      <c r="Y594" s="40" t="str">
        <f>IF(db[[#This Row],[QTY/ CTN TG]]="",IF(db[[#This Row],[STN TG]]="","",12),LEFT(db[[#This Row],[QTY/ CTN TG]],SEARCH(" ",db[[#This Row],[QTY/ CTN TG]],1)-1))</f>
        <v/>
      </c>
      <c r="Z5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94" s="40" t="str">
        <f>IF(db[[#This Row],[STN K]]="","",IF(db[[#This Row],[STN TG]]="LSN",12,""))</f>
        <v/>
      </c>
      <c r="AB594" s="40" t="str">
        <f>IF(db[[#This Row],[STN TG]]="LSN","PCS","")</f>
        <v/>
      </c>
      <c r="AC594" s="40">
        <f>db[[#This Row],[QTY B]]*IF(db[[#This Row],[QTY TG]]="",1,db[[#This Row],[QTY TG]])*IF(db[[#This Row],[QTY K]]="",1,db[[#This Row],[QTY K]])</f>
        <v>120</v>
      </c>
      <c r="AD594" s="40" t="str">
        <f>IF(db[[#This Row],[STN K]]="",IF(db[[#This Row],[STN TG]]="",db[[#This Row],[STN B]],db[[#This Row],[STN TG]]),db[[#This Row],[STN K]])</f>
        <v>PCS</v>
      </c>
      <c r="AE594" s="40"/>
    </row>
    <row r="595" spans="1:31" ht="16.5" customHeight="1" x14ac:dyDescent="0.25">
      <c r="A595" s="40">
        <f t="shared" si="9"/>
        <v>594</v>
      </c>
      <c r="B595" s="5" t="str">
        <f>LOWER(SUBSTITUTE(SUBSTITUTE(SUBSTITUTE(SUBSTITUTE(SUBSTITUTE(SUBSTITUTE(SUBSTITUTE(SUBSTITUTE(db[[#This Row],[NB BM]]," ",),".",""),"-",""),"(",""),")",""),"/",""),"""",""),"+",""))</f>
        <v>calljkdtc1516</v>
      </c>
      <c r="C595" s="5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D595" s="5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E59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calljkdtc151660pcsartomoro</v>
      </c>
      <c r="F59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calculatorjoykodtc151660pcs</v>
      </c>
      <c r="G595" s="5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calculatorjoykodtc1516artomoro</v>
      </c>
      <c r="H59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calculatorjoykodtc151660pcsartomoro</v>
      </c>
      <c r="I595" s="2" t="s">
        <v>2935</v>
      </c>
      <c r="J595" s="2" t="s">
        <v>2934</v>
      </c>
      <c r="K595" s="1" t="s">
        <v>2934</v>
      </c>
      <c r="L595" s="2" t="s">
        <v>1335</v>
      </c>
      <c r="M595" s="33" t="e">
        <f>IF(db[[#This Row],[NB NOTA_C]]="","",COUNTIF([2]!B_MSK[concat],db[[#This Row],[NB NOTA_C]]))</f>
        <v>#REF!</v>
      </c>
      <c r="N595" s="9" t="s">
        <v>1346</v>
      </c>
      <c r="O595" s="5" t="s">
        <v>1380</v>
      </c>
      <c r="P595" s="2" t="s">
        <v>2430</v>
      </c>
      <c r="Q595" s="5" t="s">
        <v>5231</v>
      </c>
      <c r="R595" s="5" t="str">
        <f>IF(db[[#This Row],[QTY/ CTN]]="","",SUBSTITUTE(SUBSTITUTE(SUBSTITUTE(db[[#This Row],[QTY/ CTN]]," ","_",2),"(",""),")","")&amp;"_")</f>
        <v>60 PCS_</v>
      </c>
      <c r="S595" s="5">
        <f>IF(db[[#This Row],[H_QTY/ CTN]]="","",SEARCH("_",db[[#This Row],[H_QTY/ CTN]]))</f>
        <v>7</v>
      </c>
      <c r="T595" s="5">
        <f>IF(db[[#This Row],[H_QTY/ CTN]]="","",LEN(db[[#This Row],[H_QTY/ CTN]]))</f>
        <v>7</v>
      </c>
      <c r="U595" s="40" t="str">
        <f>IF(db[[#This Row],[H_QTY/ CTN]]="","",LEFT(db[[#This Row],[H_QTY/ CTN]],db[[#This Row],[H_1]]-1))</f>
        <v>60 PCS</v>
      </c>
      <c r="V595" s="40" t="str">
        <f>IF(NOT(db[[#This Row],[H_1]]=db[[#This Row],[H_2]]),MID(db[[#This Row],[H_QTY/ CTN]],db[[#This Row],[H_1]]+1,db[[#This Row],[H_2]]-db[[#This Row],[H_1]]-1),"")</f>
        <v/>
      </c>
      <c r="W595" s="40" t="str">
        <f>IF(db[[#This Row],[QTY/ CTN B]]="","",LEFT(db[[#This Row],[QTY/ CTN B]],SEARCH(" ",db[[#This Row],[QTY/ CTN B]],1)-1))</f>
        <v>60</v>
      </c>
      <c r="X595" s="40" t="str">
        <f>IF(db[[#This Row],[QTY/ CTN B]]="","",RIGHT(db[[#This Row],[QTY/ CTN B]],LEN(db[[#This Row],[QTY/ CTN B]])-SEARCH(" ",db[[#This Row],[QTY/ CTN B]],1)))</f>
        <v>PCS</v>
      </c>
      <c r="Y595" s="40" t="str">
        <f>IF(db[[#This Row],[QTY/ CTN TG]]="",IF(db[[#This Row],[STN TG]]="","",12),LEFT(db[[#This Row],[QTY/ CTN TG]],SEARCH(" ",db[[#This Row],[QTY/ CTN TG]],1)-1))</f>
        <v/>
      </c>
      <c r="Z5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95" s="40" t="str">
        <f>IF(db[[#This Row],[STN K]]="","",IF(db[[#This Row],[STN TG]]="LSN",12,""))</f>
        <v/>
      </c>
      <c r="AB595" s="40" t="str">
        <f>IF(db[[#This Row],[STN TG]]="LSN","PCS","")</f>
        <v/>
      </c>
      <c r="AC595" s="40">
        <f>db[[#This Row],[QTY B]]*IF(db[[#This Row],[QTY TG]]="",1,db[[#This Row],[QTY TG]])*IF(db[[#This Row],[QTY K]]="",1,db[[#This Row],[QTY K]])</f>
        <v>60</v>
      </c>
      <c r="AD595" s="40" t="str">
        <f>IF(db[[#This Row],[STN K]]="",IF(db[[#This Row],[STN TG]]="",db[[#This Row],[STN B]],db[[#This Row],[STN TG]]),db[[#This Row],[STN K]])</f>
        <v>PCS</v>
      </c>
      <c r="AE595" s="40"/>
    </row>
    <row r="596" spans="1:31" ht="16.5" customHeight="1" x14ac:dyDescent="0.25">
      <c r="A596" s="40">
        <f t="shared" si="9"/>
        <v>595</v>
      </c>
      <c r="B596" s="94" t="str">
        <f>LOWER(SUBSTITUTE(SUBSTITUTE(SUBSTITUTE(SUBSTITUTE(SUBSTITUTE(SUBSTITUTE(SUBSTITUTE(SUBSTITUTE(db[[#This Row],[NB BM]]," ",),".",""),"-",""),"(",""),")",""),"/",""),"""",""),"+",""))</f>
        <v>calljkpkc0711hc</v>
      </c>
      <c r="C596" s="94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D596" s="94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E596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calljkpkc0711hc160pcsartomoro</v>
      </c>
      <c r="F596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calculatorjoykopkc0711hc160pcs</v>
      </c>
      <c r="G596" s="94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calculatorjoykopkc0711hcartomoro</v>
      </c>
      <c r="H596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calculatorjoykopkc0711hc160pcsartomoro</v>
      </c>
      <c r="I596" s="6" t="s">
        <v>123</v>
      </c>
      <c r="J596" s="6" t="s">
        <v>124</v>
      </c>
      <c r="K596" s="14" t="s">
        <v>125</v>
      </c>
      <c r="L596" s="2" t="s">
        <v>1335</v>
      </c>
      <c r="M596" s="34" t="e">
        <f>IF(db[[#This Row],[NB NOTA_C]]="","",COUNTIF([2]!B_MSK[concat],db[[#This Row],[NB NOTA_C]]))</f>
        <v>#REF!</v>
      </c>
      <c r="N596" s="14" t="s">
        <v>1360</v>
      </c>
      <c r="O596" s="2" t="s">
        <v>1415</v>
      </c>
      <c r="P596" s="2" t="s">
        <v>2430</v>
      </c>
      <c r="Q596" s="2" t="s">
        <v>4893</v>
      </c>
      <c r="R596" s="2" t="str">
        <f>IF(db[[#This Row],[QTY/ CTN]]="","",SUBSTITUTE(SUBSTITUTE(SUBSTITUTE(db[[#This Row],[QTY/ CTN]]," ","_",2),"(",""),")","")&amp;"_")</f>
        <v>160 PCS_</v>
      </c>
      <c r="S596" s="2">
        <f>IF(db[[#This Row],[H_QTY/ CTN]]="","",SEARCH("_",db[[#This Row],[H_QTY/ CTN]]))</f>
        <v>8</v>
      </c>
      <c r="T596" s="2">
        <f>IF(db[[#This Row],[H_QTY/ CTN]]="","",LEN(db[[#This Row],[H_QTY/ CTN]]))</f>
        <v>8</v>
      </c>
      <c r="U596" s="41" t="str">
        <f>IF(db[[#This Row],[H_QTY/ CTN]]="","",LEFT(db[[#This Row],[H_QTY/ CTN]],db[[#This Row],[H_1]]-1))</f>
        <v>160 PCS</v>
      </c>
      <c r="V596" s="40" t="str">
        <f>IF(NOT(db[[#This Row],[H_1]]=db[[#This Row],[H_2]]),MID(db[[#This Row],[H_QTY/ CTN]],db[[#This Row],[H_1]]+1,db[[#This Row],[H_2]]-db[[#This Row],[H_1]]-1),"")</f>
        <v/>
      </c>
      <c r="W596" s="40" t="str">
        <f>IF(db[[#This Row],[QTY/ CTN B]]="","",LEFT(db[[#This Row],[QTY/ CTN B]],SEARCH(" ",db[[#This Row],[QTY/ CTN B]],1)-1))</f>
        <v>160</v>
      </c>
      <c r="X596" s="40" t="str">
        <f>IF(db[[#This Row],[QTY/ CTN B]]="","",RIGHT(db[[#This Row],[QTY/ CTN B]],LEN(db[[#This Row],[QTY/ CTN B]])-SEARCH(" ",db[[#This Row],[QTY/ CTN B]],1)))</f>
        <v>PCS</v>
      </c>
      <c r="Y596" s="40" t="str">
        <f>IF(db[[#This Row],[QTY/ CTN TG]]="",IF(db[[#This Row],[STN TG]]="","",12),LEFT(db[[#This Row],[QTY/ CTN TG]],SEARCH(" ",db[[#This Row],[QTY/ CTN TG]],1)-1))</f>
        <v/>
      </c>
      <c r="Z5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96" s="40" t="str">
        <f>IF(db[[#This Row],[STN K]]="","",IF(db[[#This Row],[STN TG]]="LSN",12,""))</f>
        <v/>
      </c>
      <c r="AB596" s="40" t="str">
        <f>IF(db[[#This Row],[STN TG]]="LSN","PCS","")</f>
        <v/>
      </c>
      <c r="AC596" s="40">
        <f>db[[#This Row],[QTY B]]*IF(db[[#This Row],[QTY TG]]="",1,db[[#This Row],[QTY TG]])*IF(db[[#This Row],[QTY K]]="",1,db[[#This Row],[QTY K]])</f>
        <v>160</v>
      </c>
      <c r="AD596" s="40" t="str">
        <f>IF(db[[#This Row],[STN K]]="",IF(db[[#This Row],[STN TG]]="",db[[#This Row],[STN B]],db[[#This Row],[STN TG]]),db[[#This Row],[STN K]])</f>
        <v>PCS</v>
      </c>
      <c r="AE596" s="40"/>
    </row>
    <row r="597" spans="1:31" ht="16.5" customHeight="1" x14ac:dyDescent="0.25">
      <c r="A597" s="40">
        <f t="shared" si="9"/>
        <v>596</v>
      </c>
      <c r="B597" s="5" t="str">
        <f>LOWER(SUBSTITUTE(SUBSTITUTE(SUBSTITUTE(SUBSTITUTE(SUBSTITUTE(SUBSTITUTE(SUBSTITUTE(SUBSTITUTE(db[[#This Row],[NB BM]]," ",),".",""),"-",""),"(",""),")",""),"/",""),"""",""),"+",""))</f>
        <v>carryfile8820tbiru</v>
      </c>
      <c r="C597" s="5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D597" s="5" t="str">
        <f>LOWER(SUBSTITUTE(SUBSTITUTE(SUBSTITUTE(SUBSTITUTE(SUBSTITUTE(SUBSTITUTE(SUBSTITUTE(SUBSTITUTE(SUBSTITUTE(db[[#This Row],[NB PAJAK]]," ",""),"-",""),"(",""),")",""),".",""),",",""),"/",""),"""",""),"+",""))</f>
        <v/>
      </c>
      <c r="E59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carryfile8820tbiru40pcsuntana</v>
      </c>
      <c r="F59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carryfile8820tblue40pcs</v>
      </c>
      <c r="G597" s="5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carryfile8820tblueuntana</v>
      </c>
      <c r="H59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carryfile8820tblue40pcsuntana</v>
      </c>
      <c r="I597" s="2" t="s">
        <v>1554</v>
      </c>
      <c r="J597" s="2" t="s">
        <v>2485</v>
      </c>
      <c r="K597" s="14"/>
      <c r="L597" s="2" t="s">
        <v>1336</v>
      </c>
      <c r="M597" s="34" t="e">
        <f>IF(db[[#This Row],[NB NOTA_C]]="","",COUNTIF([2]!B_MSK[concat],db[[#This Row],[NB NOTA_C]]))</f>
        <v>#REF!</v>
      </c>
      <c r="N597" s="9" t="s">
        <v>1357</v>
      </c>
      <c r="O597" s="5" t="s">
        <v>1410</v>
      </c>
      <c r="P597" s="2" t="s">
        <v>2439</v>
      </c>
      <c r="R597" s="2" t="str">
        <f>IF(db[[#This Row],[QTY/ CTN]]="","",SUBSTITUTE(SUBSTITUTE(SUBSTITUTE(db[[#This Row],[QTY/ CTN]]," ","_",2),"(",""),")","")&amp;"_")</f>
        <v>40 PCS_</v>
      </c>
      <c r="S597" s="2">
        <f>IF(db[[#This Row],[H_QTY/ CTN]]="","",SEARCH("_",db[[#This Row],[H_QTY/ CTN]]))</f>
        <v>7</v>
      </c>
      <c r="T597" s="2">
        <f>IF(db[[#This Row],[H_QTY/ CTN]]="","",LEN(db[[#This Row],[H_QTY/ CTN]]))</f>
        <v>7</v>
      </c>
      <c r="U597" s="41" t="str">
        <f>IF(db[[#This Row],[H_QTY/ CTN]]="","",LEFT(db[[#This Row],[H_QTY/ CTN]],db[[#This Row],[H_1]]-1))</f>
        <v>40 PCS</v>
      </c>
      <c r="V597" s="40" t="str">
        <f>IF(NOT(db[[#This Row],[H_1]]=db[[#This Row],[H_2]]),MID(db[[#This Row],[H_QTY/ CTN]],db[[#This Row],[H_1]]+1,db[[#This Row],[H_2]]-db[[#This Row],[H_1]]-1),"")</f>
        <v/>
      </c>
      <c r="W597" s="40" t="str">
        <f>IF(db[[#This Row],[QTY/ CTN B]]="","",LEFT(db[[#This Row],[QTY/ CTN B]],SEARCH(" ",db[[#This Row],[QTY/ CTN B]],1)-1))</f>
        <v>40</v>
      </c>
      <c r="X597" s="40" t="str">
        <f>IF(db[[#This Row],[QTY/ CTN B]]="","",RIGHT(db[[#This Row],[QTY/ CTN B]],LEN(db[[#This Row],[QTY/ CTN B]])-SEARCH(" ",db[[#This Row],[QTY/ CTN B]],1)))</f>
        <v>PCS</v>
      </c>
      <c r="Y597" s="40" t="str">
        <f>IF(db[[#This Row],[QTY/ CTN TG]]="",IF(db[[#This Row],[STN TG]]="","",12),LEFT(db[[#This Row],[QTY/ CTN TG]],SEARCH(" ",db[[#This Row],[QTY/ CTN TG]],1)-1))</f>
        <v/>
      </c>
      <c r="Z5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97" s="40" t="str">
        <f>IF(db[[#This Row],[STN K]]="","",IF(db[[#This Row],[STN TG]]="LSN",12,""))</f>
        <v/>
      </c>
      <c r="AB597" s="40" t="str">
        <f>IF(db[[#This Row],[STN TG]]="LSN","PCS","")</f>
        <v/>
      </c>
      <c r="AC597" s="40">
        <f>db[[#This Row],[QTY B]]*IF(db[[#This Row],[QTY TG]]="",1,db[[#This Row],[QTY TG]])*IF(db[[#This Row],[QTY K]]="",1,db[[#This Row],[QTY K]])</f>
        <v>40</v>
      </c>
      <c r="AD597" s="40" t="str">
        <f>IF(db[[#This Row],[STN K]]="",IF(db[[#This Row],[STN TG]]="",db[[#This Row],[STN B]],db[[#This Row],[STN TG]]),db[[#This Row],[STN K]])</f>
        <v>PCS</v>
      </c>
      <c r="AE597" s="40"/>
    </row>
    <row r="598" spans="1:31" ht="16.5" customHeight="1" x14ac:dyDescent="0.25">
      <c r="A598" s="40">
        <f t="shared" si="9"/>
        <v>597</v>
      </c>
      <c r="B598" s="5" t="str">
        <f>LOWER(SUBSTITUTE(SUBSTITUTE(SUBSTITUTE(SUBSTITUTE(SUBSTITUTE(SUBSTITUTE(SUBSTITUTE(SUBSTITUTE(db[[#This Row],[NB BM]]," ",),".",""),"-",""),"(",""),")",""),"/",""),"""",""),"+",""))</f>
        <v>carryfile8820thijau</v>
      </c>
      <c r="C598" s="5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D598" s="5" t="str">
        <f>LOWER(SUBSTITUTE(SUBSTITUTE(SUBSTITUTE(SUBSTITUTE(SUBSTITUTE(SUBSTITUTE(SUBSTITUTE(SUBSTITUTE(SUBSTITUTE(db[[#This Row],[NB PAJAK]]," ",""),"-",""),"(",""),")",""),".",""),",",""),"/",""),"""",""),"+",""))</f>
        <v/>
      </c>
      <c r="E59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carryfile8820thijau40pcsuntana</v>
      </c>
      <c r="F59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carryfile8820tgreen40pcs</v>
      </c>
      <c r="G598" s="5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carryfile8820tgreenuntana</v>
      </c>
      <c r="H59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carryfile8820tgreen40pcsuntana</v>
      </c>
      <c r="I598" s="2" t="s">
        <v>1555</v>
      </c>
      <c r="J598" s="2" t="s">
        <v>2486</v>
      </c>
      <c r="K598" s="1"/>
      <c r="L598" s="2" t="s">
        <v>1336</v>
      </c>
      <c r="M598" s="34" t="e">
        <f>IF(db[[#This Row],[NB NOTA_C]]="","",COUNTIF([2]!B_MSK[concat],db[[#This Row],[NB NOTA_C]]))</f>
        <v>#REF!</v>
      </c>
      <c r="N598" s="9" t="s">
        <v>1357</v>
      </c>
      <c r="O598" s="5" t="s">
        <v>1410</v>
      </c>
      <c r="P598" s="2" t="s">
        <v>2439</v>
      </c>
      <c r="R598" s="2" t="str">
        <f>IF(db[[#This Row],[QTY/ CTN]]="","",SUBSTITUTE(SUBSTITUTE(SUBSTITUTE(db[[#This Row],[QTY/ CTN]]," ","_",2),"(",""),")","")&amp;"_")</f>
        <v>40 PCS_</v>
      </c>
      <c r="S598" s="2">
        <f>IF(db[[#This Row],[H_QTY/ CTN]]="","",SEARCH("_",db[[#This Row],[H_QTY/ CTN]]))</f>
        <v>7</v>
      </c>
      <c r="T598" s="2">
        <f>IF(db[[#This Row],[H_QTY/ CTN]]="","",LEN(db[[#This Row],[H_QTY/ CTN]]))</f>
        <v>7</v>
      </c>
      <c r="U598" s="41" t="str">
        <f>IF(db[[#This Row],[H_QTY/ CTN]]="","",LEFT(db[[#This Row],[H_QTY/ CTN]],db[[#This Row],[H_1]]-1))</f>
        <v>40 PCS</v>
      </c>
      <c r="V598" s="40" t="str">
        <f>IF(NOT(db[[#This Row],[H_1]]=db[[#This Row],[H_2]]),MID(db[[#This Row],[H_QTY/ CTN]],db[[#This Row],[H_1]]+1,db[[#This Row],[H_2]]-db[[#This Row],[H_1]]-1),"")</f>
        <v/>
      </c>
      <c r="W598" s="40" t="str">
        <f>IF(db[[#This Row],[QTY/ CTN B]]="","",LEFT(db[[#This Row],[QTY/ CTN B]],SEARCH(" ",db[[#This Row],[QTY/ CTN B]],1)-1))</f>
        <v>40</v>
      </c>
      <c r="X598" s="40" t="str">
        <f>IF(db[[#This Row],[QTY/ CTN B]]="","",RIGHT(db[[#This Row],[QTY/ CTN B]],LEN(db[[#This Row],[QTY/ CTN B]])-SEARCH(" ",db[[#This Row],[QTY/ CTN B]],1)))</f>
        <v>PCS</v>
      </c>
      <c r="Y598" s="40" t="str">
        <f>IF(db[[#This Row],[QTY/ CTN TG]]="",IF(db[[#This Row],[STN TG]]="","",12),LEFT(db[[#This Row],[QTY/ CTN TG]],SEARCH(" ",db[[#This Row],[QTY/ CTN TG]],1)-1))</f>
        <v/>
      </c>
      <c r="Z5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98" s="40" t="str">
        <f>IF(db[[#This Row],[STN K]]="","",IF(db[[#This Row],[STN TG]]="LSN",12,""))</f>
        <v/>
      </c>
      <c r="AB598" s="40" t="str">
        <f>IF(db[[#This Row],[STN TG]]="LSN","PCS","")</f>
        <v/>
      </c>
      <c r="AC598" s="40">
        <f>db[[#This Row],[QTY B]]*IF(db[[#This Row],[QTY TG]]="",1,db[[#This Row],[QTY TG]])*IF(db[[#This Row],[QTY K]]="",1,db[[#This Row],[QTY K]])</f>
        <v>40</v>
      </c>
      <c r="AD598" s="40" t="str">
        <f>IF(db[[#This Row],[STN K]]="",IF(db[[#This Row],[STN TG]]="",db[[#This Row],[STN B]],db[[#This Row],[STN TG]]),db[[#This Row],[STN K]])</f>
        <v>PCS</v>
      </c>
      <c r="AE598" s="40"/>
    </row>
    <row r="599" spans="1:31" ht="16.5" customHeight="1" x14ac:dyDescent="0.25">
      <c r="A599" s="40">
        <f t="shared" si="9"/>
        <v>598</v>
      </c>
      <c r="B599" s="5" t="str">
        <f>LOWER(SUBSTITUTE(SUBSTITUTE(SUBSTITUTE(SUBSTITUTE(SUBSTITUTE(SUBSTITUTE(SUBSTITUTE(SUBSTITUTE(db[[#This Row],[NB BM]]," ",),".",""),"-",""),"(",""),")",""),"/",""),"""",""),"+",""))</f>
        <v>carryfile8820tmerah</v>
      </c>
      <c r="C599" s="5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D599" s="5" t="str">
        <f>LOWER(SUBSTITUTE(SUBSTITUTE(SUBSTITUTE(SUBSTITUTE(SUBSTITUTE(SUBSTITUTE(SUBSTITUTE(SUBSTITUTE(SUBSTITUTE(db[[#This Row],[NB PAJAK]]," ",""),"-",""),"(",""),")",""),".",""),",",""),"/",""),"""",""),"+",""))</f>
        <v/>
      </c>
      <c r="E59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carryfile8820tmerah40pcsuntana</v>
      </c>
      <c r="F59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carryfile8820tred40pcs</v>
      </c>
      <c r="G599" s="5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carryfile8820treduntana</v>
      </c>
      <c r="H59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carryfile8820tred40pcsuntana</v>
      </c>
      <c r="I599" s="2" t="s">
        <v>1557</v>
      </c>
      <c r="J599" s="2" t="s">
        <v>2488</v>
      </c>
      <c r="K599" s="14"/>
      <c r="L599" s="2" t="s">
        <v>1336</v>
      </c>
      <c r="M599" s="34" t="e">
        <f>IF(db[[#This Row],[NB NOTA_C]]="","",COUNTIF([2]!B_MSK[concat],db[[#This Row],[NB NOTA_C]]))</f>
        <v>#REF!</v>
      </c>
      <c r="N599" s="9" t="s">
        <v>1357</v>
      </c>
      <c r="O599" s="5" t="s">
        <v>1410</v>
      </c>
      <c r="P599" s="2" t="s">
        <v>2439</v>
      </c>
      <c r="R599" s="2" t="str">
        <f>IF(db[[#This Row],[QTY/ CTN]]="","",SUBSTITUTE(SUBSTITUTE(SUBSTITUTE(db[[#This Row],[QTY/ CTN]]," ","_",2),"(",""),")","")&amp;"_")</f>
        <v>40 PCS_</v>
      </c>
      <c r="S599" s="2">
        <f>IF(db[[#This Row],[H_QTY/ CTN]]="","",SEARCH("_",db[[#This Row],[H_QTY/ CTN]]))</f>
        <v>7</v>
      </c>
      <c r="T599" s="2">
        <f>IF(db[[#This Row],[H_QTY/ CTN]]="","",LEN(db[[#This Row],[H_QTY/ CTN]]))</f>
        <v>7</v>
      </c>
      <c r="U599" s="41" t="str">
        <f>IF(db[[#This Row],[H_QTY/ CTN]]="","",LEFT(db[[#This Row],[H_QTY/ CTN]],db[[#This Row],[H_1]]-1))</f>
        <v>40 PCS</v>
      </c>
      <c r="V599" s="40" t="str">
        <f>IF(NOT(db[[#This Row],[H_1]]=db[[#This Row],[H_2]]),MID(db[[#This Row],[H_QTY/ CTN]],db[[#This Row],[H_1]]+1,db[[#This Row],[H_2]]-db[[#This Row],[H_1]]-1),"")</f>
        <v/>
      </c>
      <c r="W599" s="40" t="str">
        <f>IF(db[[#This Row],[QTY/ CTN B]]="","",LEFT(db[[#This Row],[QTY/ CTN B]],SEARCH(" ",db[[#This Row],[QTY/ CTN B]],1)-1))</f>
        <v>40</v>
      </c>
      <c r="X599" s="40" t="str">
        <f>IF(db[[#This Row],[QTY/ CTN B]]="","",RIGHT(db[[#This Row],[QTY/ CTN B]],LEN(db[[#This Row],[QTY/ CTN B]])-SEARCH(" ",db[[#This Row],[QTY/ CTN B]],1)))</f>
        <v>PCS</v>
      </c>
      <c r="Y599" s="40" t="str">
        <f>IF(db[[#This Row],[QTY/ CTN TG]]="",IF(db[[#This Row],[STN TG]]="","",12),LEFT(db[[#This Row],[QTY/ CTN TG]],SEARCH(" ",db[[#This Row],[QTY/ CTN TG]],1)-1))</f>
        <v/>
      </c>
      <c r="Z5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599" s="40" t="str">
        <f>IF(db[[#This Row],[STN K]]="","",IF(db[[#This Row],[STN TG]]="LSN",12,""))</f>
        <v/>
      </c>
      <c r="AB599" s="40" t="str">
        <f>IF(db[[#This Row],[STN TG]]="LSN","PCS","")</f>
        <v/>
      </c>
      <c r="AC599" s="40">
        <f>db[[#This Row],[QTY B]]*IF(db[[#This Row],[QTY TG]]="",1,db[[#This Row],[QTY TG]])*IF(db[[#This Row],[QTY K]]="",1,db[[#This Row],[QTY K]])</f>
        <v>40</v>
      </c>
      <c r="AD599" s="40" t="str">
        <f>IF(db[[#This Row],[STN K]]="",IF(db[[#This Row],[STN TG]]="",db[[#This Row],[STN B]],db[[#This Row],[STN TG]]),db[[#This Row],[STN K]])</f>
        <v>PCS</v>
      </c>
      <c r="AE599" s="40"/>
    </row>
    <row r="600" spans="1:31" ht="16.5" customHeight="1" x14ac:dyDescent="0.25">
      <c r="A600" s="40">
        <f t="shared" si="9"/>
        <v>599</v>
      </c>
      <c r="B600" s="5" t="str">
        <f>LOWER(SUBSTITUTE(SUBSTITUTE(SUBSTITUTE(SUBSTITUTE(SUBSTITUTE(SUBSTITUTE(SUBSTITUTE(SUBSTITUTE(db[[#This Row],[NB BM]]," ",),".",""),"-",""),"(",""),")",""),"/",""),"""",""),"+",""))</f>
        <v>carryfile8820tputih</v>
      </c>
      <c r="C600" s="5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D600" s="5" t="str">
        <f>LOWER(SUBSTITUTE(SUBSTITUTE(SUBSTITUTE(SUBSTITUTE(SUBSTITUTE(SUBSTITUTE(SUBSTITUTE(SUBSTITUTE(SUBSTITUTE(db[[#This Row],[NB PAJAK]]," ",""),"-",""),"(",""),")",""),".",""),",",""),"/",""),"""",""),"+",""))</f>
        <v/>
      </c>
      <c r="E60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carryfile8820tputih40pcsuntana</v>
      </c>
      <c r="F60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carryfile8820twhite40pcs</v>
      </c>
      <c r="G600" s="5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carryfile8820twhiteuntana</v>
      </c>
      <c r="H60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carryfile8820twhite40pcsuntana</v>
      </c>
      <c r="I600" s="2" t="s">
        <v>1558</v>
      </c>
      <c r="J600" s="2" t="s">
        <v>2489</v>
      </c>
      <c r="K600" s="14"/>
      <c r="L600" s="2" t="s">
        <v>1336</v>
      </c>
      <c r="M600" s="34" t="e">
        <f>IF(db[[#This Row],[NB NOTA_C]]="","",COUNTIF([2]!B_MSK[concat],db[[#This Row],[NB NOTA_C]]))</f>
        <v>#REF!</v>
      </c>
      <c r="N600" s="9" t="s">
        <v>1357</v>
      </c>
      <c r="O600" s="5" t="s">
        <v>1410</v>
      </c>
      <c r="P600" s="2" t="s">
        <v>2439</v>
      </c>
      <c r="R600" s="2" t="str">
        <f>IF(db[[#This Row],[QTY/ CTN]]="","",SUBSTITUTE(SUBSTITUTE(SUBSTITUTE(db[[#This Row],[QTY/ CTN]]," ","_",2),"(",""),")","")&amp;"_")</f>
        <v>40 PCS_</v>
      </c>
      <c r="S600" s="2">
        <f>IF(db[[#This Row],[H_QTY/ CTN]]="","",SEARCH("_",db[[#This Row],[H_QTY/ CTN]]))</f>
        <v>7</v>
      </c>
      <c r="T600" s="2">
        <f>IF(db[[#This Row],[H_QTY/ CTN]]="","",LEN(db[[#This Row],[H_QTY/ CTN]]))</f>
        <v>7</v>
      </c>
      <c r="U600" s="41" t="str">
        <f>IF(db[[#This Row],[H_QTY/ CTN]]="","",LEFT(db[[#This Row],[H_QTY/ CTN]],db[[#This Row],[H_1]]-1))</f>
        <v>40 PCS</v>
      </c>
      <c r="V600" s="40" t="str">
        <f>IF(NOT(db[[#This Row],[H_1]]=db[[#This Row],[H_2]]),MID(db[[#This Row],[H_QTY/ CTN]],db[[#This Row],[H_1]]+1,db[[#This Row],[H_2]]-db[[#This Row],[H_1]]-1),"")</f>
        <v/>
      </c>
      <c r="W600" s="40" t="str">
        <f>IF(db[[#This Row],[QTY/ CTN B]]="","",LEFT(db[[#This Row],[QTY/ CTN B]],SEARCH(" ",db[[#This Row],[QTY/ CTN B]],1)-1))</f>
        <v>40</v>
      </c>
      <c r="X600" s="40" t="str">
        <f>IF(db[[#This Row],[QTY/ CTN B]]="","",RIGHT(db[[#This Row],[QTY/ CTN B]],LEN(db[[#This Row],[QTY/ CTN B]])-SEARCH(" ",db[[#This Row],[QTY/ CTN B]],1)))</f>
        <v>PCS</v>
      </c>
      <c r="Y600" s="40" t="str">
        <f>IF(db[[#This Row],[QTY/ CTN TG]]="",IF(db[[#This Row],[STN TG]]="","",12),LEFT(db[[#This Row],[QTY/ CTN TG]],SEARCH(" ",db[[#This Row],[QTY/ CTN TG]],1)-1))</f>
        <v/>
      </c>
      <c r="Z6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00" s="40" t="str">
        <f>IF(db[[#This Row],[STN K]]="","",IF(db[[#This Row],[STN TG]]="LSN",12,""))</f>
        <v/>
      </c>
      <c r="AB600" s="40" t="str">
        <f>IF(db[[#This Row],[STN TG]]="LSN","PCS","")</f>
        <v/>
      </c>
      <c r="AC600" s="40">
        <f>db[[#This Row],[QTY B]]*IF(db[[#This Row],[QTY TG]]="",1,db[[#This Row],[QTY TG]])*IF(db[[#This Row],[QTY K]]="",1,db[[#This Row],[QTY K]])</f>
        <v>40</v>
      </c>
      <c r="AD600" s="40" t="str">
        <f>IF(db[[#This Row],[STN K]]="",IF(db[[#This Row],[STN TG]]="",db[[#This Row],[STN B]],db[[#This Row],[STN TG]]),db[[#This Row],[STN K]])</f>
        <v>PCS</v>
      </c>
      <c r="AE600" s="40"/>
    </row>
    <row r="601" spans="1:31" ht="16.5" customHeight="1" x14ac:dyDescent="0.25">
      <c r="A601" s="40">
        <f t="shared" si="9"/>
        <v>600</v>
      </c>
      <c r="B601" s="5" t="str">
        <f>LOWER(SUBSTITUTE(SUBSTITUTE(SUBSTITUTE(SUBSTITUTE(SUBSTITUTE(SUBSTITUTE(SUBSTITUTE(SUBSTITUTE(db[[#This Row],[NB BM]]," ",),".",""),"-",""),"(",""),")",""),"/",""),"""",""),"+",""))</f>
        <v>carryfile8820tkuning</v>
      </c>
      <c r="C601" s="5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D601" s="5" t="str">
        <f>LOWER(SUBSTITUTE(SUBSTITUTE(SUBSTITUTE(SUBSTITUTE(SUBSTITUTE(SUBSTITUTE(SUBSTITUTE(SUBSTITUTE(SUBSTITUTE(db[[#This Row],[NB PAJAK]]," ",""),"-",""),"(",""),")",""),".",""),",",""),"/",""),"""",""),"+",""))</f>
        <v/>
      </c>
      <c r="E60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carryfile8820tkuning40pcsuntana</v>
      </c>
      <c r="F60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carryfile8820tyellow40pcs</v>
      </c>
      <c r="G601" s="5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carryfile8820tyellowuntana</v>
      </c>
      <c r="H60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carryfile8820tyellow40pcsuntana</v>
      </c>
      <c r="I601" s="2" t="s">
        <v>1556</v>
      </c>
      <c r="J601" s="2" t="s">
        <v>2487</v>
      </c>
      <c r="K601" s="14"/>
      <c r="L601" s="2" t="s">
        <v>1336</v>
      </c>
      <c r="M601" s="34" t="e">
        <f>IF(db[[#This Row],[NB NOTA_C]]="","",COUNTIF([2]!B_MSK[concat],db[[#This Row],[NB NOTA_C]]))</f>
        <v>#REF!</v>
      </c>
      <c r="N601" s="9" t="s">
        <v>1357</v>
      </c>
      <c r="O601" s="5" t="s">
        <v>1410</v>
      </c>
      <c r="P601" s="2" t="s">
        <v>2439</v>
      </c>
      <c r="R601" s="2" t="str">
        <f>IF(db[[#This Row],[QTY/ CTN]]="","",SUBSTITUTE(SUBSTITUTE(SUBSTITUTE(db[[#This Row],[QTY/ CTN]]," ","_",2),"(",""),")","")&amp;"_")</f>
        <v>40 PCS_</v>
      </c>
      <c r="S601" s="2">
        <f>IF(db[[#This Row],[H_QTY/ CTN]]="","",SEARCH("_",db[[#This Row],[H_QTY/ CTN]]))</f>
        <v>7</v>
      </c>
      <c r="T601" s="2">
        <f>IF(db[[#This Row],[H_QTY/ CTN]]="","",LEN(db[[#This Row],[H_QTY/ CTN]]))</f>
        <v>7</v>
      </c>
      <c r="U601" s="41" t="str">
        <f>IF(db[[#This Row],[H_QTY/ CTN]]="","",LEFT(db[[#This Row],[H_QTY/ CTN]],db[[#This Row],[H_1]]-1))</f>
        <v>40 PCS</v>
      </c>
      <c r="V601" s="40" t="str">
        <f>IF(NOT(db[[#This Row],[H_1]]=db[[#This Row],[H_2]]),MID(db[[#This Row],[H_QTY/ CTN]],db[[#This Row],[H_1]]+1,db[[#This Row],[H_2]]-db[[#This Row],[H_1]]-1),"")</f>
        <v/>
      </c>
      <c r="W601" s="40" t="str">
        <f>IF(db[[#This Row],[QTY/ CTN B]]="","",LEFT(db[[#This Row],[QTY/ CTN B]],SEARCH(" ",db[[#This Row],[QTY/ CTN B]],1)-1))</f>
        <v>40</v>
      </c>
      <c r="X601" s="40" t="str">
        <f>IF(db[[#This Row],[QTY/ CTN B]]="","",RIGHT(db[[#This Row],[QTY/ CTN B]],LEN(db[[#This Row],[QTY/ CTN B]])-SEARCH(" ",db[[#This Row],[QTY/ CTN B]],1)))</f>
        <v>PCS</v>
      </c>
      <c r="Y601" s="40" t="str">
        <f>IF(db[[#This Row],[QTY/ CTN TG]]="",IF(db[[#This Row],[STN TG]]="","",12),LEFT(db[[#This Row],[QTY/ CTN TG]],SEARCH(" ",db[[#This Row],[QTY/ CTN TG]],1)-1))</f>
        <v/>
      </c>
      <c r="Z6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01" s="40" t="str">
        <f>IF(db[[#This Row],[STN K]]="","",IF(db[[#This Row],[STN TG]]="LSN",12,""))</f>
        <v/>
      </c>
      <c r="AB601" s="40" t="str">
        <f>IF(db[[#This Row],[STN TG]]="LSN","PCS","")</f>
        <v/>
      </c>
      <c r="AC601" s="40">
        <f>db[[#This Row],[QTY B]]*IF(db[[#This Row],[QTY TG]]="",1,db[[#This Row],[QTY TG]])*IF(db[[#This Row],[QTY K]]="",1,db[[#This Row],[QTY K]])</f>
        <v>40</v>
      </c>
      <c r="AD601" s="40" t="str">
        <f>IF(db[[#This Row],[STN K]]="",IF(db[[#This Row],[STN TG]]="",db[[#This Row],[STN B]],db[[#This Row],[STN TG]]),db[[#This Row],[STN K]])</f>
        <v>PCS</v>
      </c>
      <c r="AE601" s="40"/>
    </row>
    <row r="602" spans="1:31" ht="16.5" customHeight="1" x14ac:dyDescent="0.25">
      <c r="A602" s="40">
        <f t="shared" si="9"/>
        <v>601</v>
      </c>
      <c r="B602" s="5" t="str">
        <f>LOWER(SUBSTITUTE(SUBSTITUTE(SUBSTITUTE(SUBSTITUTE(SUBSTITUTE(SUBSTITUTE(SUBSTITUTE(SUBSTITUTE(db[[#This Row],[NB BM]]," ",),".",""),"-",""),"(",""),")",""),"/",""),"""",""),"+",""))</f>
        <v>carryfile8830tbiru</v>
      </c>
      <c r="C602" s="5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D602" s="5" t="str">
        <f>LOWER(SUBSTITUTE(SUBSTITUTE(SUBSTITUTE(SUBSTITUTE(SUBSTITUTE(SUBSTITUTE(SUBSTITUTE(SUBSTITUTE(SUBSTITUTE(db[[#This Row],[NB PAJAK]]," ",""),"-",""),"(",""),")",""),".",""),",",""),"/",""),"""",""),"+",""))</f>
        <v/>
      </c>
      <c r="E60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carryfile8830tbiru30pcsuntana</v>
      </c>
      <c r="F60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carryfile8830tblue30pcs</v>
      </c>
      <c r="G602" s="5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carryfile8830tblueuntana</v>
      </c>
      <c r="H60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carryfile8830tblue30pcsuntana</v>
      </c>
      <c r="I602" s="2" t="s">
        <v>4059</v>
      </c>
      <c r="J602" s="2" t="s">
        <v>4055</v>
      </c>
      <c r="K602" s="1"/>
      <c r="L602" s="2" t="s">
        <v>1336</v>
      </c>
      <c r="M602" s="33" t="e">
        <f>IF(db[[#This Row],[NB NOTA_C]]="","",COUNTIF([2]!B_MSK[concat],db[[#This Row],[NB NOTA_C]]))</f>
        <v>#REF!</v>
      </c>
      <c r="N602" s="9" t="s">
        <v>1357</v>
      </c>
      <c r="O602" s="5" t="s">
        <v>4060</v>
      </c>
      <c r="P602" s="2" t="s">
        <v>2439</v>
      </c>
      <c r="Q602" s="5"/>
      <c r="R602" s="5" t="str">
        <f>IF(db[[#This Row],[QTY/ CTN]]="","",SUBSTITUTE(SUBSTITUTE(SUBSTITUTE(db[[#This Row],[QTY/ CTN]]," ","_",2),"(",""),")","")&amp;"_")</f>
        <v>30 PCS_</v>
      </c>
      <c r="S602" s="5">
        <f>IF(db[[#This Row],[H_QTY/ CTN]]="","",SEARCH("_",db[[#This Row],[H_QTY/ CTN]]))</f>
        <v>7</v>
      </c>
      <c r="T602" s="5">
        <f>IF(db[[#This Row],[H_QTY/ CTN]]="","",LEN(db[[#This Row],[H_QTY/ CTN]]))</f>
        <v>7</v>
      </c>
      <c r="U602" s="40" t="str">
        <f>IF(db[[#This Row],[H_QTY/ CTN]]="","",LEFT(db[[#This Row],[H_QTY/ CTN]],db[[#This Row],[H_1]]-1))</f>
        <v>30 PCS</v>
      </c>
      <c r="V602" s="40" t="str">
        <f>IF(NOT(db[[#This Row],[H_1]]=db[[#This Row],[H_2]]),MID(db[[#This Row],[H_QTY/ CTN]],db[[#This Row],[H_1]]+1,db[[#This Row],[H_2]]-db[[#This Row],[H_1]]-1),"")</f>
        <v/>
      </c>
      <c r="W602" s="40" t="str">
        <f>IF(db[[#This Row],[QTY/ CTN B]]="","",LEFT(db[[#This Row],[QTY/ CTN B]],SEARCH(" ",db[[#This Row],[QTY/ CTN B]],1)-1))</f>
        <v>30</v>
      </c>
      <c r="X602" s="40" t="str">
        <f>IF(db[[#This Row],[QTY/ CTN B]]="","",RIGHT(db[[#This Row],[QTY/ CTN B]],LEN(db[[#This Row],[QTY/ CTN B]])-SEARCH(" ",db[[#This Row],[QTY/ CTN B]],1)))</f>
        <v>PCS</v>
      </c>
      <c r="Y602" s="40" t="str">
        <f>IF(db[[#This Row],[QTY/ CTN TG]]="",IF(db[[#This Row],[STN TG]]="","",12),LEFT(db[[#This Row],[QTY/ CTN TG]],SEARCH(" ",db[[#This Row],[QTY/ CTN TG]],1)-1))</f>
        <v/>
      </c>
      <c r="Z6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02" s="40" t="str">
        <f>IF(db[[#This Row],[STN K]]="","",IF(db[[#This Row],[STN TG]]="LSN",12,""))</f>
        <v/>
      </c>
      <c r="AB602" s="40" t="str">
        <f>IF(db[[#This Row],[STN TG]]="LSN","PCS","")</f>
        <v/>
      </c>
      <c r="AC602" s="40">
        <f>db[[#This Row],[QTY B]]*IF(db[[#This Row],[QTY TG]]="",1,db[[#This Row],[QTY TG]])*IF(db[[#This Row],[QTY K]]="",1,db[[#This Row],[QTY K]])</f>
        <v>30</v>
      </c>
      <c r="AD602" s="40" t="str">
        <f>IF(db[[#This Row],[STN K]]="",IF(db[[#This Row],[STN TG]]="",db[[#This Row],[STN B]],db[[#This Row],[STN TG]]),db[[#This Row],[STN K]])</f>
        <v>PCS</v>
      </c>
      <c r="AE602" s="40"/>
    </row>
    <row r="603" spans="1:31" ht="16.5" customHeight="1" x14ac:dyDescent="0.25">
      <c r="A603" s="40">
        <f t="shared" si="9"/>
        <v>602</v>
      </c>
      <c r="B603" s="5" t="str">
        <f>LOWER(SUBSTITUTE(SUBSTITUTE(SUBSTITUTE(SUBSTITUTE(SUBSTITUTE(SUBSTITUTE(SUBSTITUTE(SUBSTITUTE(db[[#This Row],[NB BM]]," ",),".",""),"-",""),"(",""),")",""),"/",""),"""",""),"+",""))</f>
        <v>carryfile8830thijau</v>
      </c>
      <c r="C603" s="5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D603" s="5" t="str">
        <f>LOWER(SUBSTITUTE(SUBSTITUTE(SUBSTITUTE(SUBSTITUTE(SUBSTITUTE(SUBSTITUTE(SUBSTITUTE(SUBSTITUTE(SUBSTITUTE(db[[#This Row],[NB PAJAK]]," ",""),"-",""),"(",""),")",""),".",""),",",""),"/",""),"""",""),"+",""))</f>
        <v/>
      </c>
      <c r="E60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carryfile8830thijau30pcsuntana</v>
      </c>
      <c r="F60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carryfile8830tgreen30pcs</v>
      </c>
      <c r="G603" s="5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carryfile8830tgreenuntana</v>
      </c>
      <c r="H60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carryfile8830tgreen30pcsuntana</v>
      </c>
      <c r="I603" s="2" t="s">
        <v>4056</v>
      </c>
      <c r="J603" s="2" t="s">
        <v>4052</v>
      </c>
      <c r="K603" s="1"/>
      <c r="L603" s="2" t="s">
        <v>1336</v>
      </c>
      <c r="M603" s="33" t="e">
        <f>IF(db[[#This Row],[NB NOTA_C]]="","",COUNTIF([2]!B_MSK[concat],db[[#This Row],[NB NOTA_C]]))</f>
        <v>#REF!</v>
      </c>
      <c r="N603" s="9" t="s">
        <v>1357</v>
      </c>
      <c r="O603" s="5" t="s">
        <v>4060</v>
      </c>
      <c r="P603" s="2" t="s">
        <v>2439</v>
      </c>
      <c r="Q603" s="5"/>
      <c r="R603" s="5" t="str">
        <f>IF(db[[#This Row],[QTY/ CTN]]="","",SUBSTITUTE(SUBSTITUTE(SUBSTITUTE(db[[#This Row],[QTY/ CTN]]," ","_",2),"(",""),")","")&amp;"_")</f>
        <v>30 PCS_</v>
      </c>
      <c r="S603" s="5">
        <f>IF(db[[#This Row],[H_QTY/ CTN]]="","",SEARCH("_",db[[#This Row],[H_QTY/ CTN]]))</f>
        <v>7</v>
      </c>
      <c r="T603" s="5">
        <f>IF(db[[#This Row],[H_QTY/ CTN]]="","",LEN(db[[#This Row],[H_QTY/ CTN]]))</f>
        <v>7</v>
      </c>
      <c r="U603" s="40" t="str">
        <f>IF(db[[#This Row],[H_QTY/ CTN]]="","",LEFT(db[[#This Row],[H_QTY/ CTN]],db[[#This Row],[H_1]]-1))</f>
        <v>30 PCS</v>
      </c>
      <c r="V603" s="40" t="str">
        <f>IF(NOT(db[[#This Row],[H_1]]=db[[#This Row],[H_2]]),MID(db[[#This Row],[H_QTY/ CTN]],db[[#This Row],[H_1]]+1,db[[#This Row],[H_2]]-db[[#This Row],[H_1]]-1),"")</f>
        <v/>
      </c>
      <c r="W603" s="40" t="str">
        <f>IF(db[[#This Row],[QTY/ CTN B]]="","",LEFT(db[[#This Row],[QTY/ CTN B]],SEARCH(" ",db[[#This Row],[QTY/ CTN B]],1)-1))</f>
        <v>30</v>
      </c>
      <c r="X603" s="40" t="str">
        <f>IF(db[[#This Row],[QTY/ CTN B]]="","",RIGHT(db[[#This Row],[QTY/ CTN B]],LEN(db[[#This Row],[QTY/ CTN B]])-SEARCH(" ",db[[#This Row],[QTY/ CTN B]],1)))</f>
        <v>PCS</v>
      </c>
      <c r="Y603" s="40" t="str">
        <f>IF(db[[#This Row],[QTY/ CTN TG]]="",IF(db[[#This Row],[STN TG]]="","",12),LEFT(db[[#This Row],[QTY/ CTN TG]],SEARCH(" ",db[[#This Row],[QTY/ CTN TG]],1)-1))</f>
        <v/>
      </c>
      <c r="Z6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03" s="40" t="str">
        <f>IF(db[[#This Row],[STN K]]="","",IF(db[[#This Row],[STN TG]]="LSN",12,""))</f>
        <v/>
      </c>
      <c r="AB603" s="40" t="str">
        <f>IF(db[[#This Row],[STN TG]]="LSN","PCS","")</f>
        <v/>
      </c>
      <c r="AC603" s="40">
        <f>db[[#This Row],[QTY B]]*IF(db[[#This Row],[QTY TG]]="",1,db[[#This Row],[QTY TG]])*IF(db[[#This Row],[QTY K]]="",1,db[[#This Row],[QTY K]])</f>
        <v>30</v>
      </c>
      <c r="AD603" s="40" t="str">
        <f>IF(db[[#This Row],[STN K]]="",IF(db[[#This Row],[STN TG]]="",db[[#This Row],[STN B]],db[[#This Row],[STN TG]]),db[[#This Row],[STN K]])</f>
        <v>PCS</v>
      </c>
      <c r="AE603" s="40"/>
    </row>
    <row r="604" spans="1:31" ht="16.5" customHeight="1" x14ac:dyDescent="0.25">
      <c r="A604" s="40">
        <f t="shared" si="9"/>
        <v>603</v>
      </c>
      <c r="B604" s="5" t="str">
        <f>LOWER(SUBSTITUTE(SUBSTITUTE(SUBSTITUTE(SUBSTITUTE(SUBSTITUTE(SUBSTITUTE(SUBSTITUTE(SUBSTITUTE(db[[#This Row],[NB BM]]," ",),".",""),"-",""),"(",""),")",""),"/",""),"""",""),"+",""))</f>
        <v>carryfile8830tmerah</v>
      </c>
      <c r="C604" s="5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D604" s="5" t="str">
        <f>LOWER(SUBSTITUTE(SUBSTITUTE(SUBSTITUTE(SUBSTITUTE(SUBSTITUTE(SUBSTITUTE(SUBSTITUTE(SUBSTITUTE(SUBSTITUTE(db[[#This Row],[NB PAJAK]]," ",""),"-",""),"(",""),")",""),".",""),",",""),"/",""),"""",""),"+",""))</f>
        <v/>
      </c>
      <c r="E60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carryfile8830tmerah30pcsuntana</v>
      </c>
      <c r="F60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carryfile8830tred30pcs</v>
      </c>
      <c r="G604" s="5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carryfile8830treduntana</v>
      </c>
      <c r="H60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carryfile8830tred30pcsuntana</v>
      </c>
      <c r="I604" s="2" t="s">
        <v>4057</v>
      </c>
      <c r="J604" s="2" t="s">
        <v>4053</v>
      </c>
      <c r="K604" s="14"/>
      <c r="L604" s="2" t="s">
        <v>1336</v>
      </c>
      <c r="M604" s="33" t="e">
        <f>IF(db[[#This Row],[NB NOTA_C]]="","",COUNTIF([2]!B_MSK[concat],db[[#This Row],[NB NOTA_C]]))</f>
        <v>#REF!</v>
      </c>
      <c r="N604" s="9" t="s">
        <v>1357</v>
      </c>
      <c r="O604" s="5" t="s">
        <v>4060</v>
      </c>
      <c r="P604" s="2" t="s">
        <v>2439</v>
      </c>
      <c r="Q604" s="5"/>
      <c r="R604" s="5" t="str">
        <f>IF(db[[#This Row],[QTY/ CTN]]="","",SUBSTITUTE(SUBSTITUTE(SUBSTITUTE(db[[#This Row],[QTY/ CTN]]," ","_",2),"(",""),")","")&amp;"_")</f>
        <v>30 PCS_</v>
      </c>
      <c r="S604" s="5">
        <f>IF(db[[#This Row],[H_QTY/ CTN]]="","",SEARCH("_",db[[#This Row],[H_QTY/ CTN]]))</f>
        <v>7</v>
      </c>
      <c r="T604" s="5">
        <f>IF(db[[#This Row],[H_QTY/ CTN]]="","",LEN(db[[#This Row],[H_QTY/ CTN]]))</f>
        <v>7</v>
      </c>
      <c r="U604" s="40" t="str">
        <f>IF(db[[#This Row],[H_QTY/ CTN]]="","",LEFT(db[[#This Row],[H_QTY/ CTN]],db[[#This Row],[H_1]]-1))</f>
        <v>30 PCS</v>
      </c>
      <c r="V604" s="40" t="str">
        <f>IF(NOT(db[[#This Row],[H_1]]=db[[#This Row],[H_2]]),MID(db[[#This Row],[H_QTY/ CTN]],db[[#This Row],[H_1]]+1,db[[#This Row],[H_2]]-db[[#This Row],[H_1]]-1),"")</f>
        <v/>
      </c>
      <c r="W604" s="40" t="str">
        <f>IF(db[[#This Row],[QTY/ CTN B]]="","",LEFT(db[[#This Row],[QTY/ CTN B]],SEARCH(" ",db[[#This Row],[QTY/ CTN B]],1)-1))</f>
        <v>30</v>
      </c>
      <c r="X604" s="40" t="str">
        <f>IF(db[[#This Row],[QTY/ CTN B]]="","",RIGHT(db[[#This Row],[QTY/ CTN B]],LEN(db[[#This Row],[QTY/ CTN B]])-SEARCH(" ",db[[#This Row],[QTY/ CTN B]],1)))</f>
        <v>PCS</v>
      </c>
      <c r="Y604" s="40" t="str">
        <f>IF(db[[#This Row],[QTY/ CTN TG]]="",IF(db[[#This Row],[STN TG]]="","",12),LEFT(db[[#This Row],[QTY/ CTN TG]],SEARCH(" ",db[[#This Row],[QTY/ CTN TG]],1)-1))</f>
        <v/>
      </c>
      <c r="Z6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04" s="40" t="str">
        <f>IF(db[[#This Row],[STN K]]="","",IF(db[[#This Row],[STN TG]]="LSN",12,""))</f>
        <v/>
      </c>
      <c r="AB604" s="40" t="str">
        <f>IF(db[[#This Row],[STN TG]]="LSN","PCS","")</f>
        <v/>
      </c>
      <c r="AC604" s="40">
        <f>db[[#This Row],[QTY B]]*IF(db[[#This Row],[QTY TG]]="",1,db[[#This Row],[QTY TG]])*IF(db[[#This Row],[QTY K]]="",1,db[[#This Row],[QTY K]])</f>
        <v>30</v>
      </c>
      <c r="AD604" s="40" t="str">
        <f>IF(db[[#This Row],[STN K]]="",IF(db[[#This Row],[STN TG]]="",db[[#This Row],[STN B]],db[[#This Row],[STN TG]]),db[[#This Row],[STN K]])</f>
        <v>PCS</v>
      </c>
      <c r="AE604" s="40"/>
    </row>
    <row r="605" spans="1:31" ht="16.5" customHeight="1" x14ac:dyDescent="0.25">
      <c r="A605" s="40">
        <f t="shared" si="9"/>
        <v>604</v>
      </c>
      <c r="B605" s="5" t="str">
        <f>LOWER(SUBSTITUTE(SUBSTITUTE(SUBSTITUTE(SUBSTITUTE(SUBSTITUTE(SUBSTITUTE(SUBSTITUTE(SUBSTITUTE(db[[#This Row],[NB BM]]," ",),".",""),"-",""),"(",""),")",""),"/",""),"""",""),"+",""))</f>
        <v>carryfile8830tputih</v>
      </c>
      <c r="C605" s="5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D605" s="5" t="str">
        <f>LOWER(SUBSTITUTE(SUBSTITUTE(SUBSTITUTE(SUBSTITUTE(SUBSTITUTE(SUBSTITUTE(SUBSTITUTE(SUBSTITUTE(SUBSTITUTE(db[[#This Row],[NB PAJAK]]," ",""),"-",""),"(",""),")",""),".",""),",",""),"/",""),"""",""),"+",""))</f>
        <v/>
      </c>
      <c r="E60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carryfile8830tputih20pcsuntana</v>
      </c>
      <c r="F60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carryfile8830twhite20pcs</v>
      </c>
      <c r="G605" s="5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carryfile8830twhiteuntana</v>
      </c>
      <c r="H60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carryfile8830twhite20pcsuntana</v>
      </c>
      <c r="I605" s="2" t="s">
        <v>1559</v>
      </c>
      <c r="J605" s="2" t="s">
        <v>2577</v>
      </c>
      <c r="K605" s="1"/>
      <c r="L605" s="2" t="s">
        <v>1336</v>
      </c>
      <c r="M605" s="34" t="e">
        <f>IF(db[[#This Row],[NB NOTA_C]]="","",COUNTIF([2]!B_MSK[concat],db[[#This Row],[NB NOTA_C]]))</f>
        <v>#REF!</v>
      </c>
      <c r="N605" s="9" t="s">
        <v>1357</v>
      </c>
      <c r="O605" s="5" t="s">
        <v>1498</v>
      </c>
      <c r="P605" s="2" t="s">
        <v>2439</v>
      </c>
      <c r="R605" s="2" t="str">
        <f>IF(db[[#This Row],[QTY/ CTN]]="","",SUBSTITUTE(SUBSTITUTE(SUBSTITUTE(db[[#This Row],[QTY/ CTN]]," ","_",2),"(",""),")","")&amp;"_")</f>
        <v>20 PCS_</v>
      </c>
      <c r="S605" s="2">
        <f>IF(db[[#This Row],[H_QTY/ CTN]]="","",SEARCH("_",db[[#This Row],[H_QTY/ CTN]]))</f>
        <v>7</v>
      </c>
      <c r="T605" s="2">
        <f>IF(db[[#This Row],[H_QTY/ CTN]]="","",LEN(db[[#This Row],[H_QTY/ CTN]]))</f>
        <v>7</v>
      </c>
      <c r="U605" s="41" t="str">
        <f>IF(db[[#This Row],[H_QTY/ CTN]]="","",LEFT(db[[#This Row],[H_QTY/ CTN]],db[[#This Row],[H_1]]-1))</f>
        <v>20 PCS</v>
      </c>
      <c r="V605" s="40" t="str">
        <f>IF(NOT(db[[#This Row],[H_1]]=db[[#This Row],[H_2]]),MID(db[[#This Row],[H_QTY/ CTN]],db[[#This Row],[H_1]]+1,db[[#This Row],[H_2]]-db[[#This Row],[H_1]]-1),"")</f>
        <v/>
      </c>
      <c r="W605" s="40" t="str">
        <f>IF(db[[#This Row],[QTY/ CTN B]]="","",LEFT(db[[#This Row],[QTY/ CTN B]],SEARCH(" ",db[[#This Row],[QTY/ CTN B]],1)-1))</f>
        <v>20</v>
      </c>
      <c r="X605" s="40" t="str">
        <f>IF(db[[#This Row],[QTY/ CTN B]]="","",RIGHT(db[[#This Row],[QTY/ CTN B]],LEN(db[[#This Row],[QTY/ CTN B]])-SEARCH(" ",db[[#This Row],[QTY/ CTN B]],1)))</f>
        <v>PCS</v>
      </c>
      <c r="Y605" s="40" t="str">
        <f>IF(db[[#This Row],[QTY/ CTN TG]]="",IF(db[[#This Row],[STN TG]]="","",12),LEFT(db[[#This Row],[QTY/ CTN TG]],SEARCH(" ",db[[#This Row],[QTY/ CTN TG]],1)-1))</f>
        <v/>
      </c>
      <c r="Z6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05" s="40" t="str">
        <f>IF(db[[#This Row],[STN K]]="","",IF(db[[#This Row],[STN TG]]="LSN",12,""))</f>
        <v/>
      </c>
      <c r="AB605" s="40" t="str">
        <f>IF(db[[#This Row],[STN TG]]="LSN","PCS","")</f>
        <v/>
      </c>
      <c r="AC605" s="40">
        <f>db[[#This Row],[QTY B]]*IF(db[[#This Row],[QTY TG]]="",1,db[[#This Row],[QTY TG]])*IF(db[[#This Row],[QTY K]]="",1,db[[#This Row],[QTY K]])</f>
        <v>20</v>
      </c>
      <c r="AD605" s="40" t="str">
        <f>IF(db[[#This Row],[STN K]]="",IF(db[[#This Row],[STN TG]]="",db[[#This Row],[STN B]],db[[#This Row],[STN TG]]),db[[#This Row],[STN K]])</f>
        <v>PCS</v>
      </c>
      <c r="AE605" s="40"/>
    </row>
    <row r="606" spans="1:31" ht="16.5" customHeight="1" x14ac:dyDescent="0.25">
      <c r="A606" s="40">
        <f t="shared" si="9"/>
        <v>605</v>
      </c>
      <c r="B606" s="5" t="str">
        <f>LOWER(SUBSTITUTE(SUBSTITUTE(SUBSTITUTE(SUBSTITUTE(SUBSTITUTE(SUBSTITUTE(SUBSTITUTE(SUBSTITUTE(db[[#This Row],[NB BM]]," ",),".",""),"-",""),"(",""),")",""),"/",""),"""",""),"+",""))</f>
        <v>carryfile8830tkuning</v>
      </c>
      <c r="C606" s="5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D606" s="5" t="str">
        <f>LOWER(SUBSTITUTE(SUBSTITUTE(SUBSTITUTE(SUBSTITUTE(SUBSTITUTE(SUBSTITUTE(SUBSTITUTE(SUBSTITUTE(SUBSTITUTE(db[[#This Row],[NB PAJAK]]," ",""),"-",""),"(",""),")",""),".",""),",",""),"/",""),"""",""),"+",""))</f>
        <v/>
      </c>
      <c r="E60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carryfile8830tkuning30pcsuntana</v>
      </c>
      <c r="F60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carryfile8830tyellow30pcs</v>
      </c>
      <c r="G606" s="5" t="str">
        <f>db[[#This Row],[NB NOTA_C]]&amp;LOWER(SUBSTITUTE(SUBSTITUTE(SUBSTITUTE(SUBSTITUTE(SUBSTITUTE(SUBSTITUTE(SUBSTITUTE(SUBSTITUTE(SUBSTITUTE(db[[#This Row],[FAKTUR]]," ",),".",""),"-",""),"(",""),")",""),",",""),"/",""),"""",""),"+",""))</f>
        <v>carryfile8830tyellowuntana</v>
      </c>
      <c r="H60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carryfile8830tyellow30pcsuntana</v>
      </c>
      <c r="I606" s="2" t="s">
        <v>4058</v>
      </c>
      <c r="J606" s="2" t="s">
        <v>4054</v>
      </c>
      <c r="K606" s="14"/>
      <c r="L606" s="2" t="s">
        <v>1336</v>
      </c>
      <c r="M606" s="33" t="e">
        <f>IF(db[[#This Row],[NB NOTA_C]]="","",COUNTIF([2]!B_MSK[concat],db[[#This Row],[NB NOTA_C]]))</f>
        <v>#REF!</v>
      </c>
      <c r="N606" s="9" t="s">
        <v>1357</v>
      </c>
      <c r="O606" s="5" t="s">
        <v>4060</v>
      </c>
      <c r="P606" s="2" t="s">
        <v>2439</v>
      </c>
      <c r="Q606" s="5"/>
      <c r="R606" s="5" t="str">
        <f>IF(db[[#This Row],[QTY/ CTN]]="","",SUBSTITUTE(SUBSTITUTE(SUBSTITUTE(db[[#This Row],[QTY/ CTN]]," ","_",2),"(",""),")","")&amp;"_")</f>
        <v>30 PCS_</v>
      </c>
      <c r="S606" s="5">
        <f>IF(db[[#This Row],[H_QTY/ CTN]]="","",SEARCH("_",db[[#This Row],[H_QTY/ CTN]]))</f>
        <v>7</v>
      </c>
      <c r="T606" s="5">
        <f>IF(db[[#This Row],[H_QTY/ CTN]]="","",LEN(db[[#This Row],[H_QTY/ CTN]]))</f>
        <v>7</v>
      </c>
      <c r="U606" s="40" t="str">
        <f>IF(db[[#This Row],[H_QTY/ CTN]]="","",LEFT(db[[#This Row],[H_QTY/ CTN]],db[[#This Row],[H_1]]-1))</f>
        <v>30 PCS</v>
      </c>
      <c r="V606" s="40" t="str">
        <f>IF(NOT(db[[#This Row],[H_1]]=db[[#This Row],[H_2]]),MID(db[[#This Row],[H_QTY/ CTN]],db[[#This Row],[H_1]]+1,db[[#This Row],[H_2]]-db[[#This Row],[H_1]]-1),"")</f>
        <v/>
      </c>
      <c r="W606" s="40" t="str">
        <f>IF(db[[#This Row],[QTY/ CTN B]]="","",LEFT(db[[#This Row],[QTY/ CTN B]],SEARCH(" ",db[[#This Row],[QTY/ CTN B]],1)-1))</f>
        <v>30</v>
      </c>
      <c r="X606" s="40" t="str">
        <f>IF(db[[#This Row],[QTY/ CTN B]]="","",RIGHT(db[[#This Row],[QTY/ CTN B]],LEN(db[[#This Row],[QTY/ CTN B]])-SEARCH(" ",db[[#This Row],[QTY/ CTN B]],1)))</f>
        <v>PCS</v>
      </c>
      <c r="Y606" s="40" t="str">
        <f>IF(db[[#This Row],[QTY/ CTN TG]]="",IF(db[[#This Row],[STN TG]]="","",12),LEFT(db[[#This Row],[QTY/ CTN TG]],SEARCH(" ",db[[#This Row],[QTY/ CTN TG]],1)-1))</f>
        <v/>
      </c>
      <c r="Z6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06" s="40" t="str">
        <f>IF(db[[#This Row],[STN K]]="","",IF(db[[#This Row],[STN TG]]="LSN",12,""))</f>
        <v/>
      </c>
      <c r="AB606" s="40" t="str">
        <f>IF(db[[#This Row],[STN TG]]="LSN","PCS","")</f>
        <v/>
      </c>
      <c r="AC606" s="40">
        <f>db[[#This Row],[QTY B]]*IF(db[[#This Row],[QTY TG]]="",1,db[[#This Row],[QTY TG]])*IF(db[[#This Row],[QTY K]]="",1,db[[#This Row],[QTY K]])</f>
        <v>30</v>
      </c>
      <c r="AD606" s="40" t="str">
        <f>IF(db[[#This Row],[STN K]]="",IF(db[[#This Row],[STN TG]]="",db[[#This Row],[STN B]],db[[#This Row],[STN TG]]),db[[#This Row],[STN K]])</f>
        <v>PCS</v>
      </c>
      <c r="AE606" s="40"/>
    </row>
    <row r="607" spans="1:31" ht="16.5" customHeight="1" x14ac:dyDescent="0.25">
      <c r="A607" s="40">
        <f t="shared" si="9"/>
        <v>606</v>
      </c>
      <c r="B607" s="5" t="str">
        <f>LOWER(SUBSTITUTE(SUBSTITUTE(SUBSTITUTE(SUBSTITUTE(SUBSTITUTE(SUBSTITUTE(SUBSTITUTE(SUBSTITUTE(db[[#This Row],[NB BM]]," ",),".",""),"-",""),"(",""),")",""),"/",""),"""",""),"+",""))</f>
        <v>isolasikartun15cmx3m</v>
      </c>
      <c r="C607" s="5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D607" s="5" t="str">
        <f>LOWER(SUBSTITUTE(SUBSTITUTE(SUBSTITUTE(SUBSTITUTE(SUBSTITUTE(SUBSTITUTE(SUBSTITUTE(SUBSTITUTE(SUBSTITUTE(db[[#This Row],[NB PAJAK]]," ",""),"-",""),"(",""),")",""),".",""),",",""),"/",""),"""",""),"+",""))</f>
        <v/>
      </c>
      <c r="E60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isolasikartun15cmx3m200pcsuntana</v>
      </c>
      <c r="F60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cartoontape15cmx3m200pcs</v>
      </c>
      <c r="G607" s="5" t="str">
        <f>db[[#This Row],[NB NOTA_C]]&amp;LOWER(SUBSTITUTE(SUBSTITUTE(SUBSTITUTE(SUBSTITUTE(SUBSTITUTE(SUBSTITUTE(SUBSTITUTE(SUBSTITUTE(SUBSTITUTE(db[[#This Row],[FAKTUR]]," ",),".",""),"-",""),"(",""),")",""),",",""),"/",""),"""",""),"+",""))</f>
        <v>cartoontape15cmx3muntana</v>
      </c>
      <c r="H60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cartoontape15cmx3m200pcsuntana</v>
      </c>
      <c r="I607" s="2" t="s">
        <v>2228</v>
      </c>
      <c r="J607" s="2" t="s">
        <v>2227</v>
      </c>
      <c r="K607" s="1"/>
      <c r="L607" s="2" t="s">
        <v>1336</v>
      </c>
      <c r="M607" s="34" t="e">
        <f>IF(db[[#This Row],[NB NOTA_C]]="","",COUNTIF([2]!B_MSK[concat],db[[#This Row],[NB NOTA_C]]))</f>
        <v>#REF!</v>
      </c>
      <c r="N607" s="9" t="s">
        <v>1354</v>
      </c>
      <c r="O607" s="5" t="s">
        <v>1540</v>
      </c>
      <c r="P607" s="2" t="s">
        <v>2427</v>
      </c>
      <c r="R607" s="2" t="str">
        <f>IF(db[[#This Row],[QTY/ CTN]]="","",SUBSTITUTE(SUBSTITUTE(SUBSTITUTE(db[[#This Row],[QTY/ CTN]]," ","_",2),"(",""),")","")&amp;"_")</f>
        <v>200 PCS_</v>
      </c>
      <c r="S607" s="2">
        <f>IF(db[[#This Row],[H_QTY/ CTN]]="","",SEARCH("_",db[[#This Row],[H_QTY/ CTN]]))</f>
        <v>8</v>
      </c>
      <c r="T607" s="2">
        <f>IF(db[[#This Row],[H_QTY/ CTN]]="","",LEN(db[[#This Row],[H_QTY/ CTN]]))</f>
        <v>8</v>
      </c>
      <c r="U607" s="41" t="str">
        <f>IF(db[[#This Row],[H_QTY/ CTN]]="","",LEFT(db[[#This Row],[H_QTY/ CTN]],db[[#This Row],[H_1]]-1))</f>
        <v>200 PCS</v>
      </c>
      <c r="V607" s="40" t="str">
        <f>IF(NOT(db[[#This Row],[H_1]]=db[[#This Row],[H_2]]),MID(db[[#This Row],[H_QTY/ CTN]],db[[#This Row],[H_1]]+1,db[[#This Row],[H_2]]-db[[#This Row],[H_1]]-1),"")</f>
        <v/>
      </c>
      <c r="W607" s="40" t="str">
        <f>IF(db[[#This Row],[QTY/ CTN B]]="","",LEFT(db[[#This Row],[QTY/ CTN B]],SEARCH(" ",db[[#This Row],[QTY/ CTN B]],1)-1))</f>
        <v>200</v>
      </c>
      <c r="X607" s="40" t="str">
        <f>IF(db[[#This Row],[QTY/ CTN B]]="","",RIGHT(db[[#This Row],[QTY/ CTN B]],LEN(db[[#This Row],[QTY/ CTN B]])-SEARCH(" ",db[[#This Row],[QTY/ CTN B]],1)))</f>
        <v>PCS</v>
      </c>
      <c r="Y607" s="40" t="str">
        <f>IF(db[[#This Row],[QTY/ CTN TG]]="",IF(db[[#This Row],[STN TG]]="","",12),LEFT(db[[#This Row],[QTY/ CTN TG]],SEARCH(" ",db[[#This Row],[QTY/ CTN TG]],1)-1))</f>
        <v/>
      </c>
      <c r="Z6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07" s="40" t="str">
        <f>IF(db[[#This Row],[STN K]]="","",IF(db[[#This Row],[STN TG]]="LSN",12,""))</f>
        <v/>
      </c>
      <c r="AB607" s="40" t="str">
        <f>IF(db[[#This Row],[STN TG]]="LSN","PCS","")</f>
        <v/>
      </c>
      <c r="AC607" s="40">
        <f>db[[#This Row],[QTY B]]*IF(db[[#This Row],[QTY TG]]="",1,db[[#This Row],[QTY TG]])*IF(db[[#This Row],[QTY K]]="",1,db[[#This Row],[QTY K]])</f>
        <v>200</v>
      </c>
      <c r="AD607" s="40" t="str">
        <f>IF(db[[#This Row],[STN K]]="",IF(db[[#This Row],[STN TG]]="",db[[#This Row],[STN B]],db[[#This Row],[STN TG]]),db[[#This Row],[STN K]])</f>
        <v>PCS</v>
      </c>
      <c r="AE607" s="40"/>
    </row>
    <row r="608" spans="1:31" ht="16.5" customHeight="1" x14ac:dyDescent="0.25">
      <c r="A608" s="40">
        <f t="shared" si="9"/>
        <v>607</v>
      </c>
      <c r="B608" s="5" t="str">
        <f>LOWER(SUBSTITUTE(SUBSTITUTE(SUBSTITUTE(SUBSTITUTE(SUBSTITUTE(SUBSTITUTE(SUBSTITUTE(SUBSTITUTE(db[[#This Row],[NB BM]]," ",),".",""),"-",""),"(",""),")",""),"/",""),"""",""),"+",""))</f>
        <v>coinbankcashboxjkcb21a</v>
      </c>
      <c r="C608" s="5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D608" s="5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E60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coinbankcashboxjkcb21a20pcsartomoro</v>
      </c>
      <c r="F60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cashboxcb21ajk20pcs</v>
      </c>
      <c r="G608" s="5" t="str">
        <f>db[[#This Row],[NB NOTA_C]]&amp;LOWER(SUBSTITUTE(SUBSTITUTE(SUBSTITUTE(SUBSTITUTE(SUBSTITUTE(SUBSTITUTE(SUBSTITUTE(SUBSTITUTE(SUBSTITUTE(db[[#This Row],[FAKTUR]]," ",),".",""),"-",""),"(",""),")",""),",",""),"/",""),"""",""),"+",""))</f>
        <v>cashboxcb21ajkartomoro</v>
      </c>
      <c r="H60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cashboxcb21ajk20pcsartomoro</v>
      </c>
      <c r="I608" s="2" t="s">
        <v>4535</v>
      </c>
      <c r="J608" s="2" t="s">
        <v>4532</v>
      </c>
      <c r="K608" s="14" t="s">
        <v>4537</v>
      </c>
      <c r="L608" s="2" t="s">
        <v>1335</v>
      </c>
      <c r="M608" s="33" t="e">
        <f>IF(db[[#This Row],[NB NOTA_C]]="","",COUNTIF([2]!B_MSK[concat],db[[#This Row],[NB NOTA_C]]))</f>
        <v>#REF!</v>
      </c>
      <c r="N608" s="9" t="s">
        <v>1346</v>
      </c>
      <c r="O608" s="5" t="s">
        <v>1498</v>
      </c>
      <c r="P608" s="2" t="s">
        <v>2419</v>
      </c>
      <c r="Q608" s="5"/>
      <c r="R608" s="5" t="str">
        <f>IF(db[[#This Row],[QTY/ CTN]]="","",SUBSTITUTE(SUBSTITUTE(SUBSTITUTE(db[[#This Row],[QTY/ CTN]]," ","_",2),"(",""),")","")&amp;"_")</f>
        <v>20 PCS_</v>
      </c>
      <c r="S608" s="5">
        <f>IF(db[[#This Row],[H_QTY/ CTN]]="","",SEARCH("_",db[[#This Row],[H_QTY/ CTN]]))</f>
        <v>7</v>
      </c>
      <c r="T608" s="5">
        <f>IF(db[[#This Row],[H_QTY/ CTN]]="","",LEN(db[[#This Row],[H_QTY/ CTN]]))</f>
        <v>7</v>
      </c>
      <c r="U608" s="40" t="str">
        <f>IF(db[[#This Row],[H_QTY/ CTN]]="","",LEFT(db[[#This Row],[H_QTY/ CTN]],db[[#This Row],[H_1]]-1))</f>
        <v>20 PCS</v>
      </c>
      <c r="V608" s="40" t="str">
        <f>IF(NOT(db[[#This Row],[H_1]]=db[[#This Row],[H_2]]),MID(db[[#This Row],[H_QTY/ CTN]],db[[#This Row],[H_1]]+1,db[[#This Row],[H_2]]-db[[#This Row],[H_1]]-1),"")</f>
        <v/>
      </c>
      <c r="W608" s="40" t="str">
        <f>IF(db[[#This Row],[QTY/ CTN B]]="","",LEFT(db[[#This Row],[QTY/ CTN B]],SEARCH(" ",db[[#This Row],[QTY/ CTN B]],1)-1))</f>
        <v>20</v>
      </c>
      <c r="X608" s="40" t="str">
        <f>IF(db[[#This Row],[QTY/ CTN B]]="","",RIGHT(db[[#This Row],[QTY/ CTN B]],LEN(db[[#This Row],[QTY/ CTN B]])-SEARCH(" ",db[[#This Row],[QTY/ CTN B]],1)))</f>
        <v>PCS</v>
      </c>
      <c r="Y608" s="40" t="str">
        <f>IF(db[[#This Row],[QTY/ CTN TG]]="",IF(db[[#This Row],[STN TG]]="","",12),LEFT(db[[#This Row],[QTY/ CTN TG]],SEARCH(" ",db[[#This Row],[QTY/ CTN TG]],1)-1))</f>
        <v/>
      </c>
      <c r="Z6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08" s="40" t="str">
        <f>IF(db[[#This Row],[STN K]]="","",IF(db[[#This Row],[STN TG]]="LSN",12,""))</f>
        <v/>
      </c>
      <c r="AB608" s="40" t="str">
        <f>IF(db[[#This Row],[STN TG]]="LSN","PCS","")</f>
        <v/>
      </c>
      <c r="AC608" s="40">
        <f>db[[#This Row],[QTY B]]*IF(db[[#This Row],[QTY TG]]="",1,db[[#This Row],[QTY TG]])*IF(db[[#This Row],[QTY K]]="",1,db[[#This Row],[QTY K]])</f>
        <v>20</v>
      </c>
      <c r="AD608" s="40" t="str">
        <f>IF(db[[#This Row],[STN K]]="",IF(db[[#This Row],[STN TG]]="",db[[#This Row],[STN B]],db[[#This Row],[STN TG]]),db[[#This Row],[STN K]])</f>
        <v>PCS</v>
      </c>
      <c r="AE608" s="40"/>
    </row>
    <row r="609" spans="1:31" ht="16.5" customHeight="1" x14ac:dyDescent="0.25">
      <c r="A609" s="40">
        <f t="shared" si="9"/>
        <v>608</v>
      </c>
      <c r="B609" s="5" t="str">
        <f>LOWER(SUBSTITUTE(SUBSTITUTE(SUBSTITUTE(SUBSTITUTE(SUBSTITUTE(SUBSTITUTE(SUBSTITUTE(SUBSTITUTE(db[[#This Row],[NB BM]]," ",),".",""),"-",""),"(",""),")",""),"/",""),"""",""),"+",""))</f>
        <v>coinbankcashboxjkcb26a</v>
      </c>
      <c r="C609" s="5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D609" s="5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E60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coinbankcashboxjkcb26a16pcsartomoro</v>
      </c>
      <c r="F60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cashboxcb26ajk16pcs</v>
      </c>
      <c r="G609" s="5" t="str">
        <f>db[[#This Row],[NB NOTA_C]]&amp;LOWER(SUBSTITUTE(SUBSTITUTE(SUBSTITUTE(SUBSTITUTE(SUBSTITUTE(SUBSTITUTE(SUBSTITUTE(SUBSTITUTE(SUBSTITUTE(db[[#This Row],[FAKTUR]]," ",),".",""),"-",""),"(",""),")",""),",",""),"/",""),"""",""),"+",""))</f>
        <v>cashboxcb26ajkartomoro</v>
      </c>
      <c r="H60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cashboxcb26ajk16pcsartomoro</v>
      </c>
      <c r="I609" s="2" t="s">
        <v>4534</v>
      </c>
      <c r="J609" s="2" t="s">
        <v>4533</v>
      </c>
      <c r="K609" s="14" t="s">
        <v>4538</v>
      </c>
      <c r="L609" s="2" t="s">
        <v>1335</v>
      </c>
      <c r="M609" s="33" t="e">
        <f>IF(db[[#This Row],[NB NOTA_C]]="","",COUNTIF([2]!B_MSK[concat],db[[#This Row],[NB NOTA_C]]))</f>
        <v>#REF!</v>
      </c>
      <c r="N609" s="9" t="s">
        <v>1346</v>
      </c>
      <c r="O609" s="5" t="s">
        <v>4536</v>
      </c>
      <c r="P609" s="2" t="s">
        <v>2419</v>
      </c>
      <c r="Q609" s="5"/>
      <c r="R609" s="5" t="str">
        <f>IF(db[[#This Row],[QTY/ CTN]]="","",SUBSTITUTE(SUBSTITUTE(SUBSTITUTE(db[[#This Row],[QTY/ CTN]]," ","_",2),"(",""),")","")&amp;"_")</f>
        <v>16 PCS_</v>
      </c>
      <c r="S609" s="5">
        <f>IF(db[[#This Row],[H_QTY/ CTN]]="","",SEARCH("_",db[[#This Row],[H_QTY/ CTN]]))</f>
        <v>7</v>
      </c>
      <c r="T609" s="5">
        <f>IF(db[[#This Row],[H_QTY/ CTN]]="","",LEN(db[[#This Row],[H_QTY/ CTN]]))</f>
        <v>7</v>
      </c>
      <c r="U609" s="40" t="str">
        <f>IF(db[[#This Row],[H_QTY/ CTN]]="","",LEFT(db[[#This Row],[H_QTY/ CTN]],db[[#This Row],[H_1]]-1))</f>
        <v>16 PCS</v>
      </c>
      <c r="V609" s="40" t="str">
        <f>IF(NOT(db[[#This Row],[H_1]]=db[[#This Row],[H_2]]),MID(db[[#This Row],[H_QTY/ CTN]],db[[#This Row],[H_1]]+1,db[[#This Row],[H_2]]-db[[#This Row],[H_1]]-1),"")</f>
        <v/>
      </c>
      <c r="W609" s="40" t="str">
        <f>IF(db[[#This Row],[QTY/ CTN B]]="","",LEFT(db[[#This Row],[QTY/ CTN B]],SEARCH(" ",db[[#This Row],[QTY/ CTN B]],1)-1))</f>
        <v>16</v>
      </c>
      <c r="X609" s="40" t="str">
        <f>IF(db[[#This Row],[QTY/ CTN B]]="","",RIGHT(db[[#This Row],[QTY/ CTN B]],LEN(db[[#This Row],[QTY/ CTN B]])-SEARCH(" ",db[[#This Row],[QTY/ CTN B]],1)))</f>
        <v>PCS</v>
      </c>
      <c r="Y609" s="40" t="str">
        <f>IF(db[[#This Row],[QTY/ CTN TG]]="",IF(db[[#This Row],[STN TG]]="","",12),LEFT(db[[#This Row],[QTY/ CTN TG]],SEARCH(" ",db[[#This Row],[QTY/ CTN TG]],1)-1))</f>
        <v/>
      </c>
      <c r="Z6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09" s="40" t="str">
        <f>IF(db[[#This Row],[STN K]]="","",IF(db[[#This Row],[STN TG]]="LSN",12,""))</f>
        <v/>
      </c>
      <c r="AB609" s="40" t="str">
        <f>IF(db[[#This Row],[STN TG]]="LSN","PCS","")</f>
        <v/>
      </c>
      <c r="AC609" s="40">
        <f>db[[#This Row],[QTY B]]*IF(db[[#This Row],[QTY TG]]="",1,db[[#This Row],[QTY TG]])*IF(db[[#This Row],[QTY K]]="",1,db[[#This Row],[QTY K]])</f>
        <v>16</v>
      </c>
      <c r="AD609" s="40" t="str">
        <f>IF(db[[#This Row],[STN K]]="",IF(db[[#This Row],[STN TG]]="",db[[#This Row],[STN B]],db[[#This Row],[STN TG]]),db[[#This Row],[STN K]])</f>
        <v>PCS</v>
      </c>
      <c r="AE609" s="40"/>
    </row>
    <row r="610" spans="1:31" ht="16.5" customHeight="1" x14ac:dyDescent="0.25">
      <c r="A610" s="40">
        <f t="shared" si="9"/>
        <v>609</v>
      </c>
      <c r="B610" s="116" t="str">
        <f>LOWER(SUBSTITUTE(SUBSTITUTE(SUBSTITUTE(SUBSTITUTE(SUBSTITUTE(SUBSTITUTE(SUBSTITUTE(SUBSTITUTE(db[[#This Row],[NB BM]]," ",),".",""),"-",""),"(",""),")",""),"/",""),"""",""),"+",""))</f>
        <v>coinbankcashboxjkcb32a</v>
      </c>
      <c r="C610" s="116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D610" s="116" t="str">
        <f>LOWER(SUBSTITUTE(SUBSTITUTE(SUBSTITUTE(SUBSTITUTE(SUBSTITUTE(SUBSTITUTE(SUBSTITUTE(SUBSTITUTE(SUBSTITUTE(db[[#This Row],[NB PAJAK]]," ",""),"-",""),"(",""),")",""),".",""),",",""),"/",""),"""",""),"+",""))</f>
        <v>cashboxjoykocb32a</v>
      </c>
      <c r="E610" s="11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coinbankcashboxjkcb32a6pcsartomoro</v>
      </c>
      <c r="F610" s="116" t="str">
        <f>db[[#This Row],[NB NOTA_C]]&amp;LOWER(SUBSTITUTE(SUBSTITUTE(SUBSTITUTE(SUBSTITUTE(SUBSTITUTE(SUBSTITUTE(SUBSTITUTE(SUBSTITUTE(SUBSTITUTE(db[[#This Row],[QTY/ CTN]]," ",),".",""),"-",""),"(",""),")",""),",",""),"/",""),"""",""),"+",""))</f>
        <v>cashboxcb32ajk6pcs</v>
      </c>
      <c r="G610" s="116" t="str">
        <f>db[[#This Row],[NB NOTA_C]]&amp;LOWER(SUBSTITUTE(SUBSTITUTE(SUBSTITUTE(SUBSTITUTE(SUBSTITUTE(SUBSTITUTE(SUBSTITUTE(SUBSTITUTE(SUBSTITUTE(db[[#This Row],[FAKTUR]]," ",),".",""),"-",""),"(",""),")",""),",",""),"/",""),"""",""),"+",""))</f>
        <v>cashboxcb32ajkartomoro</v>
      </c>
      <c r="H610" s="11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cashboxcb32ajk6pcsartomoro</v>
      </c>
      <c r="I610" s="31" t="s">
        <v>4225</v>
      </c>
      <c r="J610" s="31" t="s">
        <v>4224</v>
      </c>
      <c r="K610" s="14" t="s">
        <v>6964</v>
      </c>
      <c r="L610" s="2" t="s">
        <v>1335</v>
      </c>
      <c r="M610" s="117" t="e">
        <f>IF(db[[#This Row],[NB NOTA_C]]="","",COUNTIF([2]!B_MSK[concat],db[[#This Row],[NB NOTA_C]]))</f>
        <v>#REF!</v>
      </c>
      <c r="N610" s="118" t="s">
        <v>1346</v>
      </c>
      <c r="O610" s="116" t="s">
        <v>1533</v>
      </c>
      <c r="P610" s="31" t="s">
        <v>2419</v>
      </c>
      <c r="Q610" s="116"/>
      <c r="R610" s="116" t="str">
        <f>IF(db[[#This Row],[QTY/ CTN]]="","",SUBSTITUTE(SUBSTITUTE(SUBSTITUTE(db[[#This Row],[QTY/ CTN]]," ","_",2),"(",""),")","")&amp;"_")</f>
        <v>6 PCS_</v>
      </c>
      <c r="S610" s="116">
        <f>IF(db[[#This Row],[H_QTY/ CTN]]="","",SEARCH("_",db[[#This Row],[H_QTY/ CTN]]))</f>
        <v>6</v>
      </c>
      <c r="T610" s="116">
        <f>IF(db[[#This Row],[H_QTY/ CTN]]="","",LEN(db[[#This Row],[H_QTY/ CTN]]))</f>
        <v>6</v>
      </c>
      <c r="U610" s="119" t="str">
        <f>IF(db[[#This Row],[H_QTY/ CTN]]="","",LEFT(db[[#This Row],[H_QTY/ CTN]],db[[#This Row],[H_1]]-1))</f>
        <v>6 PCS</v>
      </c>
      <c r="V610" s="119" t="str">
        <f>IF(NOT(db[[#This Row],[H_1]]=db[[#This Row],[H_2]]),MID(db[[#This Row],[H_QTY/ CTN]],db[[#This Row],[H_1]]+1,db[[#This Row],[H_2]]-db[[#This Row],[H_1]]-1),"")</f>
        <v/>
      </c>
      <c r="W610" s="40" t="str">
        <f>IF(db[[#This Row],[QTY/ CTN B]]="","",LEFT(db[[#This Row],[QTY/ CTN B]],SEARCH(" ",db[[#This Row],[QTY/ CTN B]],1)-1))</f>
        <v>6</v>
      </c>
      <c r="X610" s="40" t="str">
        <f>IF(db[[#This Row],[QTY/ CTN B]]="","",RIGHT(db[[#This Row],[QTY/ CTN B]],LEN(db[[#This Row],[QTY/ CTN B]])-SEARCH(" ",db[[#This Row],[QTY/ CTN B]],1)))</f>
        <v>PCS</v>
      </c>
      <c r="Y610" s="40" t="str">
        <f>IF(db[[#This Row],[QTY/ CTN TG]]="",IF(db[[#This Row],[STN TG]]="","",12),LEFT(db[[#This Row],[QTY/ CTN TG]],SEARCH(" ",db[[#This Row],[QTY/ CTN TG]],1)-1))</f>
        <v/>
      </c>
      <c r="Z6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10" s="40" t="str">
        <f>IF(db[[#This Row],[STN K]]="","",IF(db[[#This Row],[STN TG]]="LSN",12,""))</f>
        <v/>
      </c>
      <c r="AB610" s="40" t="str">
        <f>IF(db[[#This Row],[STN TG]]="LSN","PCS","")</f>
        <v/>
      </c>
      <c r="AC610" s="40">
        <f>db[[#This Row],[QTY B]]*IF(db[[#This Row],[QTY TG]]="",1,db[[#This Row],[QTY TG]])*IF(db[[#This Row],[QTY K]]="",1,db[[#This Row],[QTY K]])</f>
        <v>6</v>
      </c>
      <c r="AD610" s="40" t="str">
        <f>IF(db[[#This Row],[STN K]]="",IF(db[[#This Row],[STN TG]]="",db[[#This Row],[STN B]],db[[#This Row],[STN TG]]),db[[#This Row],[STN K]])</f>
        <v>PCS</v>
      </c>
      <c r="AE610" s="40"/>
    </row>
    <row r="611" spans="1:31" ht="16.5" customHeight="1" x14ac:dyDescent="0.25">
      <c r="A611" s="40">
        <f t="shared" si="9"/>
        <v>610</v>
      </c>
      <c r="B611" s="110" t="str">
        <f>LOWER(SUBSTITUTE(SUBSTITUTE(SUBSTITUTE(SUBSTITUTE(SUBSTITUTE(SUBSTITUTE(SUBSTITUTE(SUBSTITUTE(db[[#This Row],[NB BM]]," ",),".",""),"-",""),"(",""),")",""),"/",""),"""",""),"+",""))</f>
        <v>cataira129</v>
      </c>
      <c r="C611" s="110" t="str">
        <f>LOWER(SUBSTITUTE(SUBSTITUTE(SUBSTITUTE(SUBSTITUTE(SUBSTITUTE(SUBSTITUTE(SUBSTITUTE(SUBSTITUTE(SUBSTITUTE(db[[#This Row],[NB NOTA]]," ",),".",""),"-",""),"(",""),")",""),",",""),"/",""),"""",""),"+",""))</f>
        <v>cataira129</v>
      </c>
      <c r="D611" s="110" t="str">
        <f>LOWER(SUBSTITUTE(SUBSTITUTE(SUBSTITUTE(SUBSTITUTE(SUBSTITUTE(SUBSTITUTE(SUBSTITUTE(SUBSTITUTE(SUBSTITUTE(db[[#This Row],[NB PAJAK]]," ",""),"-",""),"(",""),")",""),".",""),",",""),"/",""),"""",""),"+",""))</f>
        <v/>
      </c>
      <c r="E611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cataira129120pcsuntana</v>
      </c>
      <c r="F611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cataira129120pcs</v>
      </c>
      <c r="G611" s="110" t="str">
        <f>db[[#This Row],[NB NOTA_C]]&amp;LOWER(SUBSTITUTE(SUBSTITUTE(SUBSTITUTE(SUBSTITUTE(SUBSTITUTE(SUBSTITUTE(SUBSTITUTE(SUBSTITUTE(SUBSTITUTE(db[[#This Row],[FAKTUR]]," ",),".",""),"-",""),"(",""),")",""),",",""),"/",""),"""",""),"+",""))</f>
        <v>cataira129untana</v>
      </c>
      <c r="H611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cataira129120pcsuntana</v>
      </c>
      <c r="I611" s="30" t="s">
        <v>4183</v>
      </c>
      <c r="J611" s="30" t="s">
        <v>4160</v>
      </c>
      <c r="K611" s="23"/>
      <c r="L611" s="2" t="s">
        <v>1336</v>
      </c>
      <c r="M611" s="111" t="e">
        <f>IF(db[[#This Row],[NB NOTA_C]]="","",COUNTIF([2]!B_MSK[concat],db[[#This Row],[NB NOTA_C]]))</f>
        <v>#REF!</v>
      </c>
      <c r="N611" s="112" t="s">
        <v>1842</v>
      </c>
      <c r="O611" s="110" t="s">
        <v>1382</v>
      </c>
      <c r="P611" s="30" t="s">
        <v>2417</v>
      </c>
      <c r="Q611" s="110"/>
      <c r="R611" s="110" t="str">
        <f>IF(db[[#This Row],[QTY/ CTN]]="","",SUBSTITUTE(SUBSTITUTE(SUBSTITUTE(db[[#This Row],[QTY/ CTN]]," ","_",2),"(",""),")","")&amp;"_")</f>
        <v>120 PCS_</v>
      </c>
      <c r="S611" s="110">
        <f>IF(db[[#This Row],[H_QTY/ CTN]]="","",SEARCH("_",db[[#This Row],[H_QTY/ CTN]]))</f>
        <v>8</v>
      </c>
      <c r="T611" s="110">
        <f>IF(db[[#This Row],[H_QTY/ CTN]]="","",LEN(db[[#This Row],[H_QTY/ CTN]]))</f>
        <v>8</v>
      </c>
      <c r="U611" s="113" t="str">
        <f>IF(db[[#This Row],[H_QTY/ CTN]]="","",LEFT(db[[#This Row],[H_QTY/ CTN]],db[[#This Row],[H_1]]-1))</f>
        <v>120 PCS</v>
      </c>
      <c r="V611" s="113" t="str">
        <f>IF(NOT(db[[#This Row],[H_1]]=db[[#This Row],[H_2]]),MID(db[[#This Row],[H_QTY/ CTN]],db[[#This Row],[H_1]]+1,db[[#This Row],[H_2]]-db[[#This Row],[H_1]]-1),"")</f>
        <v/>
      </c>
      <c r="W611" s="40" t="str">
        <f>IF(db[[#This Row],[QTY/ CTN B]]="","",LEFT(db[[#This Row],[QTY/ CTN B]],SEARCH(" ",db[[#This Row],[QTY/ CTN B]],1)-1))</f>
        <v>120</v>
      </c>
      <c r="X611" s="40" t="str">
        <f>IF(db[[#This Row],[QTY/ CTN B]]="","",RIGHT(db[[#This Row],[QTY/ CTN B]],LEN(db[[#This Row],[QTY/ CTN B]])-SEARCH(" ",db[[#This Row],[QTY/ CTN B]],1)))</f>
        <v>PCS</v>
      </c>
      <c r="Y611" s="40" t="str">
        <f>IF(db[[#This Row],[QTY/ CTN TG]]="",IF(db[[#This Row],[STN TG]]="","",12),LEFT(db[[#This Row],[QTY/ CTN TG]],SEARCH(" ",db[[#This Row],[QTY/ CTN TG]],1)-1))</f>
        <v/>
      </c>
      <c r="Z6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11" s="40" t="str">
        <f>IF(db[[#This Row],[STN K]]="","",IF(db[[#This Row],[STN TG]]="LSN",12,""))</f>
        <v/>
      </c>
      <c r="AB611" s="40" t="str">
        <f>IF(db[[#This Row],[STN TG]]="LSN","PCS","")</f>
        <v/>
      </c>
      <c r="AC611" s="40">
        <f>db[[#This Row],[QTY B]]*IF(db[[#This Row],[QTY TG]]="",1,db[[#This Row],[QTY TG]])*IF(db[[#This Row],[QTY K]]="",1,db[[#This Row],[QTY K]])</f>
        <v>120</v>
      </c>
      <c r="AD611" s="40" t="str">
        <f>IF(db[[#This Row],[STN K]]="",IF(db[[#This Row],[STN TG]]="",db[[#This Row],[STN B]],db[[#This Row],[STN TG]]),db[[#This Row],[STN K]])</f>
        <v>PCS</v>
      </c>
      <c r="AE611" s="40"/>
    </row>
    <row r="612" spans="1:31" ht="16.5" customHeight="1" x14ac:dyDescent="0.25">
      <c r="A612" s="40">
        <f t="shared" si="9"/>
        <v>611</v>
      </c>
      <c r="B612" s="5" t="str">
        <f>LOWER(SUBSTITUTE(SUBSTITUTE(SUBSTITUTE(SUBSTITUTE(SUBSTITUTE(SUBSTITUTE(SUBSTITUTE(SUBSTITUTE(db[[#This Row],[NB BM]]," ",),".",""),"-",""),"(",""),")",""),"/",""),"""",""),"+",""))</f>
        <v>catairopini110</v>
      </c>
      <c r="C612" s="5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D612" s="5" t="str">
        <f>LOWER(SUBSTITUTE(SUBSTITUTE(SUBSTITUTE(SUBSTITUTE(SUBSTITUTE(SUBSTITUTE(SUBSTITUTE(SUBSTITUTE(SUBSTITUTE(db[[#This Row],[NB PAJAK]]," ",""),"-",""),"(",""),")",""),".",""),",",""),"/",""),"""",""),"+",""))</f>
        <v/>
      </c>
      <c r="E61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catairopini110216pcsuntana</v>
      </c>
      <c r="F61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catairopini110@216216pcs</v>
      </c>
      <c r="G612" s="5" t="str">
        <f>db[[#This Row],[NB NOTA_C]]&amp;LOWER(SUBSTITUTE(SUBSTITUTE(SUBSTITUTE(SUBSTITUTE(SUBSTITUTE(SUBSTITUTE(SUBSTITUTE(SUBSTITUTE(SUBSTITUTE(db[[#This Row],[FAKTUR]]," ",),".",""),"-",""),"(",""),")",""),",",""),"/",""),"""",""),"+",""))</f>
        <v>catairopini110@216untana</v>
      </c>
      <c r="H61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catairopini110@216216pcsuntana</v>
      </c>
      <c r="I612" s="2" t="s">
        <v>1560</v>
      </c>
      <c r="J612" s="2" t="s">
        <v>2602</v>
      </c>
      <c r="K612" s="1"/>
      <c r="L612" s="2" t="s">
        <v>1336</v>
      </c>
      <c r="M612" s="34" t="e">
        <f>IF(db[[#This Row],[NB NOTA_C]]="","",COUNTIF([2]!B_MSK[concat],db[[#This Row],[NB NOTA_C]]))</f>
        <v>#REF!</v>
      </c>
      <c r="N612" s="9" t="s">
        <v>1369</v>
      </c>
      <c r="O612" s="5" t="s">
        <v>1872</v>
      </c>
      <c r="P612" s="2" t="s">
        <v>2417</v>
      </c>
      <c r="R612" s="2" t="str">
        <f>IF(db[[#This Row],[QTY/ CTN]]="","",SUBSTITUTE(SUBSTITUTE(SUBSTITUTE(db[[#This Row],[QTY/ CTN]]," ","_",2),"(",""),")","")&amp;"_")</f>
        <v>216 PCS_</v>
      </c>
      <c r="S612" s="2">
        <f>IF(db[[#This Row],[H_QTY/ CTN]]="","",SEARCH("_",db[[#This Row],[H_QTY/ CTN]]))</f>
        <v>8</v>
      </c>
      <c r="T612" s="2">
        <f>IF(db[[#This Row],[H_QTY/ CTN]]="","",LEN(db[[#This Row],[H_QTY/ CTN]]))</f>
        <v>8</v>
      </c>
      <c r="U612" s="41" t="str">
        <f>IF(db[[#This Row],[H_QTY/ CTN]]="","",LEFT(db[[#This Row],[H_QTY/ CTN]],db[[#This Row],[H_1]]-1))</f>
        <v>216 PCS</v>
      </c>
      <c r="V612" s="40" t="str">
        <f>IF(NOT(db[[#This Row],[H_1]]=db[[#This Row],[H_2]]),MID(db[[#This Row],[H_QTY/ CTN]],db[[#This Row],[H_1]]+1,db[[#This Row],[H_2]]-db[[#This Row],[H_1]]-1),"")</f>
        <v/>
      </c>
      <c r="W612" s="40" t="str">
        <f>IF(db[[#This Row],[QTY/ CTN B]]="","",LEFT(db[[#This Row],[QTY/ CTN B]],SEARCH(" ",db[[#This Row],[QTY/ CTN B]],1)-1))</f>
        <v>216</v>
      </c>
      <c r="X612" s="40" t="str">
        <f>IF(db[[#This Row],[QTY/ CTN B]]="","",RIGHT(db[[#This Row],[QTY/ CTN B]],LEN(db[[#This Row],[QTY/ CTN B]])-SEARCH(" ",db[[#This Row],[QTY/ CTN B]],1)))</f>
        <v>PCS</v>
      </c>
      <c r="Y612" s="40" t="str">
        <f>IF(db[[#This Row],[QTY/ CTN TG]]="",IF(db[[#This Row],[STN TG]]="","",12),LEFT(db[[#This Row],[QTY/ CTN TG]],SEARCH(" ",db[[#This Row],[QTY/ CTN TG]],1)-1))</f>
        <v/>
      </c>
      <c r="Z6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12" s="40" t="str">
        <f>IF(db[[#This Row],[STN K]]="","",IF(db[[#This Row],[STN TG]]="LSN",12,""))</f>
        <v/>
      </c>
      <c r="AB612" s="40" t="str">
        <f>IF(db[[#This Row],[STN TG]]="LSN","PCS","")</f>
        <v/>
      </c>
      <c r="AC612" s="40">
        <f>db[[#This Row],[QTY B]]*IF(db[[#This Row],[QTY TG]]="",1,db[[#This Row],[QTY TG]])*IF(db[[#This Row],[QTY K]]="",1,db[[#This Row],[QTY K]])</f>
        <v>216</v>
      </c>
      <c r="AD612" s="40" t="str">
        <f>IF(db[[#This Row],[STN K]]="",IF(db[[#This Row],[STN TG]]="",db[[#This Row],[STN B]],db[[#This Row],[STN TG]]),db[[#This Row],[STN K]])</f>
        <v>PCS</v>
      </c>
      <c r="AE612" s="40"/>
    </row>
    <row r="613" spans="1:31" ht="16.5" customHeight="1" x14ac:dyDescent="0.25">
      <c r="A613" s="40">
        <f t="shared" si="9"/>
        <v>612</v>
      </c>
      <c r="B613" s="5" t="str">
        <f>LOWER(SUBSTITUTE(SUBSTITUTE(SUBSTITUTE(SUBSTITUTE(SUBSTITUTE(SUBSTITUTE(SUBSTITUTE(SUBSTITUTE(db[[#This Row],[NB BM]]," ",),".",""),"-",""),"(",""),")",""),"/",""),"""",""),"+",""))</f>
        <v>catairopini120</v>
      </c>
      <c r="C613" s="5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D613" s="5" t="str">
        <f>LOWER(SUBSTITUTE(SUBSTITUTE(SUBSTITUTE(SUBSTITUTE(SUBSTITUTE(SUBSTITUTE(SUBSTITUTE(SUBSTITUTE(SUBSTITUTE(db[[#This Row],[NB PAJAK]]," ",""),"-",""),"(",""),")",""),".",""),",",""),"/",""),"""",""),"+",""))</f>
        <v/>
      </c>
      <c r="E61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catairopini120144pcsuntana</v>
      </c>
      <c r="F61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catairopini120@144144pcs</v>
      </c>
      <c r="G613" s="5" t="str">
        <f>db[[#This Row],[NB NOTA_C]]&amp;LOWER(SUBSTITUTE(SUBSTITUTE(SUBSTITUTE(SUBSTITUTE(SUBSTITUTE(SUBSTITUTE(SUBSTITUTE(SUBSTITUTE(SUBSTITUTE(db[[#This Row],[FAKTUR]]," ",),".",""),"-",""),"(",""),")",""),",",""),"/",""),"""",""),"+",""))</f>
        <v>catairopini120@144untana</v>
      </c>
      <c r="H61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catairopini120@144144pcsuntana</v>
      </c>
      <c r="I613" s="2" t="s">
        <v>1561</v>
      </c>
      <c r="J613" s="2" t="s">
        <v>2603</v>
      </c>
      <c r="K613" s="14"/>
      <c r="L613" s="2" t="s">
        <v>1336</v>
      </c>
      <c r="M613" s="34" t="e">
        <f>IF(db[[#This Row],[NB NOTA_C]]="","",COUNTIF([2]!B_MSK[concat],db[[#This Row],[NB NOTA_C]]))</f>
        <v>#REF!</v>
      </c>
      <c r="N613" s="9" t="s">
        <v>1369</v>
      </c>
      <c r="O613" s="5" t="s">
        <v>1379</v>
      </c>
      <c r="P613" s="2" t="s">
        <v>2417</v>
      </c>
      <c r="R613" s="2" t="str">
        <f>IF(db[[#This Row],[QTY/ CTN]]="","",SUBSTITUTE(SUBSTITUTE(SUBSTITUTE(db[[#This Row],[QTY/ CTN]]," ","_",2),"(",""),")","")&amp;"_")</f>
        <v>144 PCS_</v>
      </c>
      <c r="S613" s="2">
        <f>IF(db[[#This Row],[H_QTY/ CTN]]="","",SEARCH("_",db[[#This Row],[H_QTY/ CTN]]))</f>
        <v>8</v>
      </c>
      <c r="T613" s="2">
        <f>IF(db[[#This Row],[H_QTY/ CTN]]="","",LEN(db[[#This Row],[H_QTY/ CTN]]))</f>
        <v>8</v>
      </c>
      <c r="U613" s="41" t="str">
        <f>IF(db[[#This Row],[H_QTY/ CTN]]="","",LEFT(db[[#This Row],[H_QTY/ CTN]],db[[#This Row],[H_1]]-1))</f>
        <v>144 PCS</v>
      </c>
      <c r="V613" s="40" t="str">
        <f>IF(NOT(db[[#This Row],[H_1]]=db[[#This Row],[H_2]]),MID(db[[#This Row],[H_QTY/ CTN]],db[[#This Row],[H_1]]+1,db[[#This Row],[H_2]]-db[[#This Row],[H_1]]-1),"")</f>
        <v/>
      </c>
      <c r="W613" s="40" t="str">
        <f>IF(db[[#This Row],[QTY/ CTN B]]="","",LEFT(db[[#This Row],[QTY/ CTN B]],SEARCH(" ",db[[#This Row],[QTY/ CTN B]],1)-1))</f>
        <v>144</v>
      </c>
      <c r="X613" s="40" t="str">
        <f>IF(db[[#This Row],[QTY/ CTN B]]="","",RIGHT(db[[#This Row],[QTY/ CTN B]],LEN(db[[#This Row],[QTY/ CTN B]])-SEARCH(" ",db[[#This Row],[QTY/ CTN B]],1)))</f>
        <v>PCS</v>
      </c>
      <c r="Y613" s="40" t="str">
        <f>IF(db[[#This Row],[QTY/ CTN TG]]="",IF(db[[#This Row],[STN TG]]="","",12),LEFT(db[[#This Row],[QTY/ CTN TG]],SEARCH(" ",db[[#This Row],[QTY/ CTN TG]],1)-1))</f>
        <v/>
      </c>
      <c r="Z6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13" s="40" t="str">
        <f>IF(db[[#This Row],[STN K]]="","",IF(db[[#This Row],[STN TG]]="LSN",12,""))</f>
        <v/>
      </c>
      <c r="AB613" s="40" t="str">
        <f>IF(db[[#This Row],[STN TG]]="LSN","PCS","")</f>
        <v/>
      </c>
      <c r="AC613" s="40">
        <f>db[[#This Row],[QTY B]]*IF(db[[#This Row],[QTY TG]]="",1,db[[#This Row],[QTY TG]])*IF(db[[#This Row],[QTY K]]="",1,db[[#This Row],[QTY K]])</f>
        <v>144</v>
      </c>
      <c r="AD613" s="40" t="str">
        <f>IF(db[[#This Row],[STN K]]="",IF(db[[#This Row],[STN TG]]="",db[[#This Row],[STN B]],db[[#This Row],[STN TG]]),db[[#This Row],[STN K]])</f>
        <v>PCS</v>
      </c>
      <c r="AE613" s="40"/>
    </row>
    <row r="614" spans="1:31" ht="16.5" customHeight="1" x14ac:dyDescent="0.25">
      <c r="A614" s="40">
        <f t="shared" si="9"/>
        <v>613</v>
      </c>
      <c r="B614" s="5" t="str">
        <f>LOWER(SUBSTITUTE(SUBSTITUTE(SUBSTITUTE(SUBSTITUTE(SUBSTITUTE(SUBSTITUTE(SUBSTITUTE(SUBSTITUTE(db[[#This Row],[NB BM]]," ",),".",""),"-",""),"(",""),")",""),"/",""),"""",""),"+",""))</f>
        <v>pcmagnitcallcc7806</v>
      </c>
      <c r="C614" s="5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D614" s="5" t="str">
        <f>LOWER(SUBSTITUTE(SUBSTITUTE(SUBSTITUTE(SUBSTITUTE(SUBSTITUTE(SUBSTITUTE(SUBSTITUTE(SUBSTITUTE(SUBSTITUTE(db[[#This Row],[NB PAJAK]]," ",""),"-",""),"(",""),")",""),".",""),",",""),"/",""),"""",""),"+",""))</f>
        <v/>
      </c>
      <c r="E61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pcmagnitcallcc7806144pcsuntana</v>
      </c>
      <c r="F61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cc7806pencilcasemagnetcalculator144pcs</v>
      </c>
      <c r="G614" s="5" t="str">
        <f>db[[#This Row],[NB NOTA_C]]&amp;LOWER(SUBSTITUTE(SUBSTITUTE(SUBSTITUTE(SUBSTITUTE(SUBSTITUTE(SUBSTITUTE(SUBSTITUTE(SUBSTITUTE(SUBSTITUTE(db[[#This Row],[FAKTUR]]," ",),".",""),"-",""),"(",""),")",""),",",""),"/",""),"""",""),"+",""))</f>
        <v>cc7806pencilcasemagnetcalculatoruntana</v>
      </c>
      <c r="H61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cc7806pencilcasemagnetcalculator144pcsuntana</v>
      </c>
      <c r="I614" s="2" t="s">
        <v>5742</v>
      </c>
      <c r="J614" s="2" t="s">
        <v>2225</v>
      </c>
      <c r="K614" s="14"/>
      <c r="L614" s="2" t="s">
        <v>1336</v>
      </c>
      <c r="M614" s="34" t="e">
        <f>IF(db[[#This Row],[NB NOTA_C]]="","",COUNTIF([2]!B_MSK[concat],db[[#This Row],[NB NOTA_C]]))</f>
        <v>#REF!</v>
      </c>
      <c r="N614" s="14" t="s">
        <v>1354</v>
      </c>
      <c r="O614" s="2" t="s">
        <v>1379</v>
      </c>
      <c r="P614" s="2" t="s">
        <v>2442</v>
      </c>
      <c r="R614" s="2" t="str">
        <f>IF(db[[#This Row],[QTY/ CTN]]="","",SUBSTITUTE(SUBSTITUTE(SUBSTITUTE(db[[#This Row],[QTY/ CTN]]," ","_",2),"(",""),")","")&amp;"_")</f>
        <v>144 PCS_</v>
      </c>
      <c r="S614" s="2">
        <f>IF(db[[#This Row],[H_QTY/ CTN]]="","",SEARCH("_",db[[#This Row],[H_QTY/ CTN]]))</f>
        <v>8</v>
      </c>
      <c r="T614" s="2">
        <f>IF(db[[#This Row],[H_QTY/ CTN]]="","",LEN(db[[#This Row],[H_QTY/ CTN]]))</f>
        <v>8</v>
      </c>
      <c r="U614" s="41" t="str">
        <f>IF(db[[#This Row],[H_QTY/ CTN]]="","",LEFT(db[[#This Row],[H_QTY/ CTN]],db[[#This Row],[H_1]]-1))</f>
        <v>144 PCS</v>
      </c>
      <c r="V614" s="40" t="str">
        <f>IF(NOT(db[[#This Row],[H_1]]=db[[#This Row],[H_2]]),MID(db[[#This Row],[H_QTY/ CTN]],db[[#This Row],[H_1]]+1,db[[#This Row],[H_2]]-db[[#This Row],[H_1]]-1),"")</f>
        <v/>
      </c>
      <c r="W614" s="40" t="str">
        <f>IF(db[[#This Row],[QTY/ CTN B]]="","",LEFT(db[[#This Row],[QTY/ CTN B]],SEARCH(" ",db[[#This Row],[QTY/ CTN B]],1)-1))</f>
        <v>144</v>
      </c>
      <c r="X614" s="40" t="str">
        <f>IF(db[[#This Row],[QTY/ CTN B]]="","",RIGHT(db[[#This Row],[QTY/ CTN B]],LEN(db[[#This Row],[QTY/ CTN B]])-SEARCH(" ",db[[#This Row],[QTY/ CTN B]],1)))</f>
        <v>PCS</v>
      </c>
      <c r="Y614" s="40" t="str">
        <f>IF(db[[#This Row],[QTY/ CTN TG]]="",IF(db[[#This Row],[STN TG]]="","",12),LEFT(db[[#This Row],[QTY/ CTN TG]],SEARCH(" ",db[[#This Row],[QTY/ CTN TG]],1)-1))</f>
        <v/>
      </c>
      <c r="Z6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14" s="40" t="str">
        <f>IF(db[[#This Row],[STN K]]="","",IF(db[[#This Row],[STN TG]]="LSN",12,""))</f>
        <v/>
      </c>
      <c r="AB614" s="40" t="str">
        <f>IF(db[[#This Row],[STN TG]]="LSN","PCS","")</f>
        <v/>
      </c>
      <c r="AC614" s="40">
        <f>db[[#This Row],[QTY B]]*IF(db[[#This Row],[QTY TG]]="",1,db[[#This Row],[QTY TG]])*IF(db[[#This Row],[QTY K]]="",1,db[[#This Row],[QTY K]])</f>
        <v>144</v>
      </c>
      <c r="AD614" s="40" t="str">
        <f>IF(db[[#This Row],[STN K]]="",IF(db[[#This Row],[STN TG]]="",db[[#This Row],[STN B]],db[[#This Row],[STN TG]]),db[[#This Row],[STN K]])</f>
        <v>PCS</v>
      </c>
      <c r="AE614" s="40"/>
    </row>
    <row r="615" spans="1:31" ht="16.5" customHeight="1" x14ac:dyDescent="0.25">
      <c r="A615" s="40">
        <f t="shared" si="9"/>
        <v>614</v>
      </c>
      <c r="B615" s="94" t="str">
        <f>LOWER(SUBSTITUTE(SUBSTITUTE(SUBSTITUTE(SUBSTITUTE(SUBSTITUTE(SUBSTITUTE(SUBSTITUTE(SUBSTITUTE(db[[#This Row],[NB BM]]," ",),".",""),"-",""),"(",""),")",""),"/",""),"""",""),"+",""))</f>
        <v>celenganl</v>
      </c>
      <c r="C615" s="94" t="str">
        <f>LOWER(SUBSTITUTE(SUBSTITUTE(SUBSTITUTE(SUBSTITUTE(SUBSTITUTE(SUBSTITUTE(SUBSTITUTE(SUBSTITUTE(SUBSTITUTE(db[[#This Row],[NB NOTA]]," ",),".",""),"-",""),"(",""),")",""),",",""),"/",""),"""",""),"+",""))</f>
        <v>celenganl</v>
      </c>
      <c r="D615" s="94" t="str">
        <f>LOWER(SUBSTITUTE(SUBSTITUTE(SUBSTITUTE(SUBSTITUTE(SUBSTITUTE(SUBSTITUTE(SUBSTITUTE(SUBSTITUTE(SUBSTITUTE(db[[#This Row],[NB PAJAK]]," ",""),"-",""),"(",""),")",""),".",""),",",""),"/",""),"""",""),"+",""))</f>
        <v/>
      </c>
      <c r="E615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celenganl10lsnuntana</v>
      </c>
      <c r="F615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celenganl10lsn</v>
      </c>
      <c r="G615" s="94" t="str">
        <f>db[[#This Row],[NB NOTA_C]]&amp;LOWER(SUBSTITUTE(SUBSTITUTE(SUBSTITUTE(SUBSTITUTE(SUBSTITUTE(SUBSTITUTE(SUBSTITUTE(SUBSTITUTE(SUBSTITUTE(db[[#This Row],[FAKTUR]]," ",),".",""),"-",""),"(",""),")",""),",",""),"/",""),"""",""),"+",""))</f>
        <v>celenganluntana</v>
      </c>
      <c r="H615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celenganl10lsnuntana</v>
      </c>
      <c r="I615" s="6" t="s">
        <v>1562</v>
      </c>
      <c r="J615" s="6" t="s">
        <v>2051</v>
      </c>
      <c r="K615" s="14"/>
      <c r="L615" s="2" t="s">
        <v>1336</v>
      </c>
      <c r="M615" s="34" t="e">
        <f>IF(db[[#This Row],[NB NOTA_C]]="","",COUNTIF([2]!B_MSK[concat],db[[#This Row],[NB NOTA_C]]))</f>
        <v>#REF!</v>
      </c>
      <c r="N615" s="9" t="s">
        <v>1842</v>
      </c>
      <c r="O615" s="5" t="s">
        <v>1438</v>
      </c>
      <c r="P615" s="2" t="s">
        <v>2419</v>
      </c>
      <c r="R615" s="2" t="str">
        <f>IF(db[[#This Row],[QTY/ CTN]]="","",SUBSTITUTE(SUBSTITUTE(SUBSTITUTE(db[[#This Row],[QTY/ CTN]]," ","_",2),"(",""),")","")&amp;"_")</f>
        <v>10 LSN_</v>
      </c>
      <c r="S615" s="2">
        <f>IF(db[[#This Row],[H_QTY/ CTN]]="","",SEARCH("_",db[[#This Row],[H_QTY/ CTN]]))</f>
        <v>7</v>
      </c>
      <c r="T615" s="2">
        <f>IF(db[[#This Row],[H_QTY/ CTN]]="","",LEN(db[[#This Row],[H_QTY/ CTN]]))</f>
        <v>7</v>
      </c>
      <c r="U615" s="41" t="str">
        <f>IF(db[[#This Row],[H_QTY/ CTN]]="","",LEFT(db[[#This Row],[H_QTY/ CTN]],db[[#This Row],[H_1]]-1))</f>
        <v>10 LSN</v>
      </c>
      <c r="V615" s="40" t="str">
        <f>IF(NOT(db[[#This Row],[H_1]]=db[[#This Row],[H_2]]),MID(db[[#This Row],[H_QTY/ CTN]],db[[#This Row],[H_1]]+1,db[[#This Row],[H_2]]-db[[#This Row],[H_1]]-1),"")</f>
        <v/>
      </c>
      <c r="W615" s="40" t="str">
        <f>IF(db[[#This Row],[QTY/ CTN B]]="","",LEFT(db[[#This Row],[QTY/ CTN B]],SEARCH(" ",db[[#This Row],[QTY/ CTN B]],1)-1))</f>
        <v>10</v>
      </c>
      <c r="X615" s="40" t="str">
        <f>IF(db[[#This Row],[QTY/ CTN B]]="","",RIGHT(db[[#This Row],[QTY/ CTN B]],LEN(db[[#This Row],[QTY/ CTN B]])-SEARCH(" ",db[[#This Row],[QTY/ CTN B]],1)))</f>
        <v>LSN</v>
      </c>
      <c r="Y615" s="40">
        <f>IF(db[[#This Row],[QTY/ CTN TG]]="",IF(db[[#This Row],[STN TG]]="","",12),LEFT(db[[#This Row],[QTY/ CTN TG]],SEARCH(" ",db[[#This Row],[QTY/ CTN TG]],1)-1))</f>
        <v>12</v>
      </c>
      <c r="Z6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5" s="40" t="str">
        <f>IF(db[[#This Row],[STN K]]="","",IF(db[[#This Row],[STN TG]]="LSN",12,""))</f>
        <v/>
      </c>
      <c r="AB615" s="40" t="str">
        <f>IF(db[[#This Row],[STN TG]]="LSN","PCS","")</f>
        <v/>
      </c>
      <c r="AC615" s="40">
        <f>db[[#This Row],[QTY B]]*IF(db[[#This Row],[QTY TG]]="",1,db[[#This Row],[QTY TG]])*IF(db[[#This Row],[QTY K]]="",1,db[[#This Row],[QTY K]])</f>
        <v>120</v>
      </c>
      <c r="AD615" s="40" t="str">
        <f>IF(db[[#This Row],[STN K]]="",IF(db[[#This Row],[STN TG]]="",db[[#This Row],[STN B]],db[[#This Row],[STN TG]]),db[[#This Row],[STN K]])</f>
        <v>PCS</v>
      </c>
      <c r="AE615" s="40"/>
    </row>
    <row r="616" spans="1:31" ht="16.5" customHeight="1" x14ac:dyDescent="0.25">
      <c r="A616" s="40">
        <f t="shared" si="9"/>
        <v>615</v>
      </c>
      <c r="B616" s="82" t="str">
        <f>LOWER(SUBSTITUTE(SUBSTITUTE(SUBSTITUTE(SUBSTITUTE(SUBSTITUTE(SUBSTITUTE(SUBSTITUTE(SUBSTITUTE(db[[#This Row],[NB BM]]," ",),".",""),"-",""),"(",""),")",""),"/",""),"""",""),"+",""))</f>
        <v>celenganm</v>
      </c>
      <c r="C616" s="82" t="str">
        <f>LOWER(SUBSTITUTE(SUBSTITUTE(SUBSTITUTE(SUBSTITUTE(SUBSTITUTE(SUBSTITUTE(SUBSTITUTE(SUBSTITUTE(SUBSTITUTE(db[[#This Row],[NB NOTA]]," ",),".",""),"-",""),"(",""),")",""),",",""),"/",""),"""",""),"+",""))</f>
        <v>celenganm</v>
      </c>
      <c r="D616" s="82" t="str">
        <f>LOWER(SUBSTITUTE(SUBSTITUTE(SUBSTITUTE(SUBSTITUTE(SUBSTITUTE(SUBSTITUTE(SUBSTITUTE(SUBSTITUTE(SUBSTITUTE(db[[#This Row],[NB PAJAK]]," ",""),"-",""),"(",""),")",""),".",""),",",""),"/",""),"""",""),"+",""))</f>
        <v/>
      </c>
      <c r="E616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celenganm10lsnuntana</v>
      </c>
      <c r="F616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celenganm10lsn</v>
      </c>
      <c r="G616" s="82" t="str">
        <f>db[[#This Row],[NB NOTA_C]]&amp;LOWER(SUBSTITUTE(SUBSTITUTE(SUBSTITUTE(SUBSTITUTE(SUBSTITUTE(SUBSTITUTE(SUBSTITUTE(SUBSTITUTE(SUBSTITUTE(db[[#This Row],[FAKTUR]]," ",),".",""),"-",""),"(",""),")",""),",",""),"/",""),"""",""),"+",""))</f>
        <v>celenganmuntana</v>
      </c>
      <c r="H616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celenganm10lsnuntana</v>
      </c>
      <c r="I616" s="7" t="s">
        <v>3150</v>
      </c>
      <c r="J616" s="7" t="s">
        <v>3149</v>
      </c>
      <c r="K616" s="15"/>
      <c r="L616" s="2" t="s">
        <v>1336</v>
      </c>
      <c r="M616" s="83" t="e">
        <f>IF(db[[#This Row],[NB NOTA_C]]="","",COUNTIF([2]!B_MSK[concat],db[[#This Row],[NB NOTA_C]]))</f>
        <v>#REF!</v>
      </c>
      <c r="N616" s="84" t="s">
        <v>1842</v>
      </c>
      <c r="O616" s="82" t="s">
        <v>1438</v>
      </c>
      <c r="P616" s="7" t="s">
        <v>2419</v>
      </c>
      <c r="Q616" s="82"/>
      <c r="R616" s="82" t="str">
        <f>IF(db[[#This Row],[QTY/ CTN]]="","",SUBSTITUTE(SUBSTITUTE(SUBSTITUTE(db[[#This Row],[QTY/ CTN]]," ","_",2),"(",""),")","")&amp;"_")</f>
        <v>10 LSN_</v>
      </c>
      <c r="S616" s="82">
        <f>IF(db[[#This Row],[H_QTY/ CTN]]="","",SEARCH("_",db[[#This Row],[H_QTY/ CTN]]))</f>
        <v>7</v>
      </c>
      <c r="T616" s="82">
        <f>IF(db[[#This Row],[H_QTY/ CTN]]="","",LEN(db[[#This Row],[H_QTY/ CTN]]))</f>
        <v>7</v>
      </c>
      <c r="U616" s="85" t="str">
        <f>IF(db[[#This Row],[H_QTY/ CTN]]="","",LEFT(db[[#This Row],[H_QTY/ CTN]],db[[#This Row],[H_1]]-1))</f>
        <v>10 LSN</v>
      </c>
      <c r="V616" s="85" t="str">
        <f>IF(NOT(db[[#This Row],[H_1]]=db[[#This Row],[H_2]]),MID(db[[#This Row],[H_QTY/ CTN]],db[[#This Row],[H_1]]+1,db[[#This Row],[H_2]]-db[[#This Row],[H_1]]-1),"")</f>
        <v/>
      </c>
      <c r="W616" s="40" t="str">
        <f>IF(db[[#This Row],[QTY/ CTN B]]="","",LEFT(db[[#This Row],[QTY/ CTN B]],SEARCH(" ",db[[#This Row],[QTY/ CTN B]],1)-1))</f>
        <v>10</v>
      </c>
      <c r="X616" s="40" t="str">
        <f>IF(db[[#This Row],[QTY/ CTN B]]="","",RIGHT(db[[#This Row],[QTY/ CTN B]],LEN(db[[#This Row],[QTY/ CTN B]])-SEARCH(" ",db[[#This Row],[QTY/ CTN B]],1)))</f>
        <v>LSN</v>
      </c>
      <c r="Y616" s="40">
        <f>IF(db[[#This Row],[QTY/ CTN TG]]="",IF(db[[#This Row],[STN TG]]="","",12),LEFT(db[[#This Row],[QTY/ CTN TG]],SEARCH(" ",db[[#This Row],[QTY/ CTN TG]],1)-1))</f>
        <v>12</v>
      </c>
      <c r="Z6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6" s="40" t="str">
        <f>IF(db[[#This Row],[STN K]]="","",IF(db[[#This Row],[STN TG]]="LSN",12,""))</f>
        <v/>
      </c>
      <c r="AB616" s="40" t="str">
        <f>IF(db[[#This Row],[STN TG]]="LSN","PCS","")</f>
        <v/>
      </c>
      <c r="AC616" s="40">
        <f>db[[#This Row],[QTY B]]*IF(db[[#This Row],[QTY TG]]="",1,db[[#This Row],[QTY TG]])*IF(db[[#This Row],[QTY K]]="",1,db[[#This Row],[QTY K]])</f>
        <v>120</v>
      </c>
      <c r="AD616" s="40" t="str">
        <f>IF(db[[#This Row],[STN K]]="",IF(db[[#This Row],[STN TG]]="",db[[#This Row],[STN B]],db[[#This Row],[STN TG]]),db[[#This Row],[STN K]])</f>
        <v>PCS</v>
      </c>
      <c r="AE616" s="40"/>
    </row>
    <row r="617" spans="1:31" ht="16.5" customHeight="1" x14ac:dyDescent="0.25">
      <c r="A617" s="40">
        <f t="shared" si="9"/>
        <v>616</v>
      </c>
      <c r="B617" s="82" t="str">
        <f>LOWER(SUBSTITUTE(SUBSTITUTE(SUBSTITUTE(SUBSTITUTE(SUBSTITUTE(SUBSTITUTE(SUBSTITUTE(SUBSTITUTE(db[[#This Row],[NB BM]]," ",),".",""),"-",""),"(",""),")",""),"/",""),"""",""),"+",""))</f>
        <v>celengans</v>
      </c>
      <c r="C617" s="82" t="str">
        <f>LOWER(SUBSTITUTE(SUBSTITUTE(SUBSTITUTE(SUBSTITUTE(SUBSTITUTE(SUBSTITUTE(SUBSTITUTE(SUBSTITUTE(SUBSTITUTE(db[[#This Row],[NB NOTA]]," ",),".",""),"-",""),"(",""),")",""),",",""),"/",""),"""",""),"+",""))</f>
        <v>celengans</v>
      </c>
      <c r="D617" s="82" t="str">
        <f>LOWER(SUBSTITUTE(SUBSTITUTE(SUBSTITUTE(SUBSTITUTE(SUBSTITUTE(SUBSTITUTE(SUBSTITUTE(SUBSTITUTE(SUBSTITUTE(db[[#This Row],[NB PAJAK]]," ",""),"-",""),"(",""),")",""),".",""),",",""),"/",""),"""",""),"+",""))</f>
        <v/>
      </c>
      <c r="E617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celengans16lsnuntana</v>
      </c>
      <c r="F617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celengans16lsn</v>
      </c>
      <c r="G617" s="82" t="str">
        <f>db[[#This Row],[NB NOTA_C]]&amp;LOWER(SUBSTITUTE(SUBSTITUTE(SUBSTITUTE(SUBSTITUTE(SUBSTITUTE(SUBSTITUTE(SUBSTITUTE(SUBSTITUTE(SUBSTITUTE(db[[#This Row],[FAKTUR]]," ",),".",""),"-",""),"(",""),")",""),",",""),"/",""),"""",""),"+",""))</f>
        <v>celengansuntana</v>
      </c>
      <c r="H617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celengans16lsnuntana</v>
      </c>
      <c r="I617" s="7" t="s">
        <v>3350</v>
      </c>
      <c r="J617" s="7" t="s">
        <v>3349</v>
      </c>
      <c r="K617" s="15"/>
      <c r="L617" s="2" t="s">
        <v>1336</v>
      </c>
      <c r="M617" s="83" t="e">
        <f>IF(db[[#This Row],[NB NOTA_C]]="","",COUNTIF([2]!B_MSK[concat],db[[#This Row],[NB NOTA_C]]))</f>
        <v>#REF!</v>
      </c>
      <c r="N617" s="84" t="s">
        <v>1842</v>
      </c>
      <c r="O617" s="82" t="s">
        <v>1447</v>
      </c>
      <c r="P617" s="7" t="s">
        <v>2419</v>
      </c>
      <c r="Q617" s="82"/>
      <c r="R617" s="82" t="str">
        <f>IF(db[[#This Row],[QTY/ CTN]]="","",SUBSTITUTE(SUBSTITUTE(SUBSTITUTE(db[[#This Row],[QTY/ CTN]]," ","_",2),"(",""),")","")&amp;"_")</f>
        <v>16 LSN_</v>
      </c>
      <c r="S617" s="82">
        <f>IF(db[[#This Row],[H_QTY/ CTN]]="","",SEARCH("_",db[[#This Row],[H_QTY/ CTN]]))</f>
        <v>7</v>
      </c>
      <c r="T617" s="82">
        <f>IF(db[[#This Row],[H_QTY/ CTN]]="","",LEN(db[[#This Row],[H_QTY/ CTN]]))</f>
        <v>7</v>
      </c>
      <c r="U617" s="85" t="str">
        <f>IF(db[[#This Row],[H_QTY/ CTN]]="","",LEFT(db[[#This Row],[H_QTY/ CTN]],db[[#This Row],[H_1]]-1))</f>
        <v>16 LSN</v>
      </c>
      <c r="V617" s="85" t="str">
        <f>IF(NOT(db[[#This Row],[H_1]]=db[[#This Row],[H_2]]),MID(db[[#This Row],[H_QTY/ CTN]],db[[#This Row],[H_1]]+1,db[[#This Row],[H_2]]-db[[#This Row],[H_1]]-1),"")</f>
        <v/>
      </c>
      <c r="W617" s="40" t="str">
        <f>IF(db[[#This Row],[QTY/ CTN B]]="","",LEFT(db[[#This Row],[QTY/ CTN B]],SEARCH(" ",db[[#This Row],[QTY/ CTN B]],1)-1))</f>
        <v>16</v>
      </c>
      <c r="X617" s="40" t="str">
        <f>IF(db[[#This Row],[QTY/ CTN B]]="","",RIGHT(db[[#This Row],[QTY/ CTN B]],LEN(db[[#This Row],[QTY/ CTN B]])-SEARCH(" ",db[[#This Row],[QTY/ CTN B]],1)))</f>
        <v>LSN</v>
      </c>
      <c r="Y617" s="40">
        <f>IF(db[[#This Row],[QTY/ CTN TG]]="",IF(db[[#This Row],[STN TG]]="","",12),LEFT(db[[#This Row],[QTY/ CTN TG]],SEARCH(" ",db[[#This Row],[QTY/ CTN TG]],1)-1))</f>
        <v>12</v>
      </c>
      <c r="Z6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7" s="40" t="str">
        <f>IF(db[[#This Row],[STN K]]="","",IF(db[[#This Row],[STN TG]]="LSN",12,""))</f>
        <v/>
      </c>
      <c r="AB617" s="40" t="str">
        <f>IF(db[[#This Row],[STN TG]]="LSN","PCS","")</f>
        <v/>
      </c>
      <c r="AC617" s="40">
        <f>db[[#This Row],[QTY B]]*IF(db[[#This Row],[QTY TG]]="",1,db[[#This Row],[QTY TG]])*IF(db[[#This Row],[QTY K]]="",1,db[[#This Row],[QTY K]])</f>
        <v>192</v>
      </c>
      <c r="AD617" s="40" t="str">
        <f>IF(db[[#This Row],[STN K]]="",IF(db[[#This Row],[STN TG]]="",db[[#This Row],[STN B]],db[[#This Row],[STN TG]]),db[[#This Row],[STN K]])</f>
        <v>PCS</v>
      </c>
      <c r="AE617" s="40"/>
    </row>
    <row r="618" spans="1:31" ht="16.5" customHeight="1" x14ac:dyDescent="0.25">
      <c r="A618" s="40">
        <f t="shared" si="9"/>
        <v>617</v>
      </c>
      <c r="B618" s="5" t="str">
        <f>LOWER(SUBSTITUTE(SUBSTITUTE(SUBSTITUTE(SUBSTITUTE(SUBSTITUTE(SUBSTITUTE(SUBSTITUTE(SUBSTITUTE(db[[#This Row],[NB BM]]," ",),".",""),"-",""),"(",""),")",""),"/",""),"""",""),"+",""))</f>
        <v>celenganxl</v>
      </c>
      <c r="C618" s="5" t="str">
        <f>LOWER(SUBSTITUTE(SUBSTITUTE(SUBSTITUTE(SUBSTITUTE(SUBSTITUTE(SUBSTITUTE(SUBSTITUTE(SUBSTITUTE(SUBSTITUTE(db[[#This Row],[NB NOTA]]," ",),".",""),"-",""),"(",""),")",""),",",""),"/",""),"""",""),"+",""))</f>
        <v>celenganxl</v>
      </c>
      <c r="D618" s="5" t="str">
        <f>LOWER(SUBSTITUTE(SUBSTITUTE(SUBSTITUTE(SUBSTITUTE(SUBSTITUTE(SUBSTITUTE(SUBSTITUTE(SUBSTITUTE(SUBSTITUTE(db[[#This Row],[NB PAJAK]]," ",""),"-",""),"(",""),")",""),".",""),",",""),"/",""),"""",""),"+",""))</f>
        <v/>
      </c>
      <c r="E61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celenganxl6lsnuntana</v>
      </c>
      <c r="F61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celenganxl6lsn</v>
      </c>
      <c r="G618" s="5" t="str">
        <f>db[[#This Row],[NB NOTA_C]]&amp;LOWER(SUBSTITUTE(SUBSTITUTE(SUBSTITUTE(SUBSTITUTE(SUBSTITUTE(SUBSTITUTE(SUBSTITUTE(SUBSTITUTE(SUBSTITUTE(db[[#This Row],[FAKTUR]]," ",),".",""),"-",""),"(",""),")",""),",",""),"/",""),"""",""),"+",""))</f>
        <v>celenganxluntana</v>
      </c>
      <c r="H61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celenganxl6lsnuntana</v>
      </c>
      <c r="I618" s="2" t="s">
        <v>2053</v>
      </c>
      <c r="J618" s="2" t="s">
        <v>2052</v>
      </c>
      <c r="K618" s="14"/>
      <c r="L618" s="2" t="s">
        <v>1336</v>
      </c>
      <c r="M618" s="34" t="e">
        <f>IF(db[[#This Row],[NB NOTA_C]]="","",COUNTIF([2]!B_MSK[concat],db[[#This Row],[NB NOTA_C]]))</f>
        <v>#REF!</v>
      </c>
      <c r="N618" s="9" t="s">
        <v>1842</v>
      </c>
      <c r="O618" s="5" t="s">
        <v>1414</v>
      </c>
      <c r="P618" s="2" t="s">
        <v>2419</v>
      </c>
      <c r="R618" s="2" t="str">
        <f>IF(db[[#This Row],[QTY/ CTN]]="","",SUBSTITUTE(SUBSTITUTE(SUBSTITUTE(db[[#This Row],[QTY/ CTN]]," ","_",2),"(",""),")","")&amp;"_")</f>
        <v>6 LSN_</v>
      </c>
      <c r="S618" s="2">
        <f>IF(db[[#This Row],[H_QTY/ CTN]]="","",SEARCH("_",db[[#This Row],[H_QTY/ CTN]]))</f>
        <v>6</v>
      </c>
      <c r="T618" s="2">
        <f>IF(db[[#This Row],[H_QTY/ CTN]]="","",LEN(db[[#This Row],[H_QTY/ CTN]]))</f>
        <v>6</v>
      </c>
      <c r="U618" s="41" t="str">
        <f>IF(db[[#This Row],[H_QTY/ CTN]]="","",LEFT(db[[#This Row],[H_QTY/ CTN]],db[[#This Row],[H_1]]-1))</f>
        <v>6 LSN</v>
      </c>
      <c r="V618" s="40" t="str">
        <f>IF(NOT(db[[#This Row],[H_1]]=db[[#This Row],[H_2]]),MID(db[[#This Row],[H_QTY/ CTN]],db[[#This Row],[H_1]]+1,db[[#This Row],[H_2]]-db[[#This Row],[H_1]]-1),"")</f>
        <v/>
      </c>
      <c r="W618" s="40" t="str">
        <f>IF(db[[#This Row],[QTY/ CTN B]]="","",LEFT(db[[#This Row],[QTY/ CTN B]],SEARCH(" ",db[[#This Row],[QTY/ CTN B]],1)-1))</f>
        <v>6</v>
      </c>
      <c r="X618" s="40" t="str">
        <f>IF(db[[#This Row],[QTY/ CTN B]]="","",RIGHT(db[[#This Row],[QTY/ CTN B]],LEN(db[[#This Row],[QTY/ CTN B]])-SEARCH(" ",db[[#This Row],[QTY/ CTN B]],1)))</f>
        <v>LSN</v>
      </c>
      <c r="Y618" s="40">
        <f>IF(db[[#This Row],[QTY/ CTN TG]]="",IF(db[[#This Row],[STN TG]]="","",12),LEFT(db[[#This Row],[QTY/ CTN TG]],SEARCH(" ",db[[#This Row],[QTY/ CTN TG]],1)-1))</f>
        <v>12</v>
      </c>
      <c r="Z6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18" s="40" t="str">
        <f>IF(db[[#This Row],[STN K]]="","",IF(db[[#This Row],[STN TG]]="LSN",12,""))</f>
        <v/>
      </c>
      <c r="AB618" s="40" t="str">
        <f>IF(db[[#This Row],[STN TG]]="LSN","PCS","")</f>
        <v/>
      </c>
      <c r="AC618" s="40">
        <f>db[[#This Row],[QTY B]]*IF(db[[#This Row],[QTY TG]]="",1,db[[#This Row],[QTY TG]])*IF(db[[#This Row],[QTY K]]="",1,db[[#This Row],[QTY K]])</f>
        <v>72</v>
      </c>
      <c r="AD618" s="40" t="str">
        <f>IF(db[[#This Row],[STN K]]="",IF(db[[#This Row],[STN TG]]="",db[[#This Row],[STN B]],db[[#This Row],[STN TG]]),db[[#This Row],[STN K]])</f>
        <v>PCS</v>
      </c>
      <c r="AE618" s="40"/>
    </row>
    <row r="619" spans="1:31" ht="16.5" customHeight="1" x14ac:dyDescent="0.25">
      <c r="A619" s="40">
        <f t="shared" si="9"/>
        <v>618</v>
      </c>
      <c r="B619" s="82" t="str">
        <f>LOWER(SUBSTITUTE(SUBSTITUTE(SUBSTITUTE(SUBSTITUTE(SUBSTITUTE(SUBSTITUTE(SUBSTITUTE(SUBSTITUTE(db[[#This Row],[NB BM]]," ",),".",""),"-",""),"(",""),")",""),"/",""),"""",""),"+",""))</f>
        <v>celenganjumboplastikbts3101</v>
      </c>
      <c r="C619" s="82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D619" s="82" t="str">
        <f>LOWER(SUBSTITUTE(SUBSTITUTE(SUBSTITUTE(SUBSTITUTE(SUBSTITUTE(SUBSTITUTE(SUBSTITUTE(SUBSTITUTE(SUBSTITUTE(db[[#This Row],[NB PAJAK]]," ",""),"-",""),"(",""),")",""),".",""),",",""),"/",""),"""",""),"+",""))</f>
        <v/>
      </c>
      <c r="E619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celenganjumboplastikbts310172pcsuntana</v>
      </c>
      <c r="F619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celenganjumboplastikbtsno310172pcs</v>
      </c>
      <c r="G619" s="82" t="str">
        <f>db[[#This Row],[NB NOTA_C]]&amp;LOWER(SUBSTITUTE(SUBSTITUTE(SUBSTITUTE(SUBSTITUTE(SUBSTITUTE(SUBSTITUTE(SUBSTITUTE(SUBSTITUTE(SUBSTITUTE(db[[#This Row],[FAKTUR]]," ",),".",""),"-",""),"(",""),")",""),",",""),"/",""),"""",""),"+",""))</f>
        <v>celenganjumboplastikbtsno3101untana</v>
      </c>
      <c r="H619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celenganjumboplastikbtsno310172pcsuntana</v>
      </c>
      <c r="I619" s="7" t="s">
        <v>3470</v>
      </c>
      <c r="J619" s="7" t="s">
        <v>3469</v>
      </c>
      <c r="K619" s="15"/>
      <c r="L619" s="2" t="s">
        <v>1336</v>
      </c>
      <c r="M619" s="83" t="e">
        <f>IF(db[[#This Row],[NB NOTA_C]]="","",COUNTIF([2]!B_MSK[concat],db[[#This Row],[NB NOTA_C]]))</f>
        <v>#REF!</v>
      </c>
      <c r="N619" s="84" t="s">
        <v>3471</v>
      </c>
      <c r="O619" s="82" t="s">
        <v>1390</v>
      </c>
      <c r="P619" s="7" t="s">
        <v>2419</v>
      </c>
      <c r="Q619" s="82"/>
      <c r="R619" s="82" t="str">
        <f>IF(db[[#This Row],[QTY/ CTN]]="","",SUBSTITUTE(SUBSTITUTE(SUBSTITUTE(db[[#This Row],[QTY/ CTN]]," ","_",2),"(",""),")","")&amp;"_")</f>
        <v>72 PCS_</v>
      </c>
      <c r="S619" s="82">
        <f>IF(db[[#This Row],[H_QTY/ CTN]]="","",SEARCH("_",db[[#This Row],[H_QTY/ CTN]]))</f>
        <v>7</v>
      </c>
      <c r="T619" s="82">
        <f>IF(db[[#This Row],[H_QTY/ CTN]]="","",LEN(db[[#This Row],[H_QTY/ CTN]]))</f>
        <v>7</v>
      </c>
      <c r="U619" s="85" t="str">
        <f>IF(db[[#This Row],[H_QTY/ CTN]]="","",LEFT(db[[#This Row],[H_QTY/ CTN]],db[[#This Row],[H_1]]-1))</f>
        <v>72 PCS</v>
      </c>
      <c r="V619" s="85" t="str">
        <f>IF(NOT(db[[#This Row],[H_1]]=db[[#This Row],[H_2]]),MID(db[[#This Row],[H_QTY/ CTN]],db[[#This Row],[H_1]]+1,db[[#This Row],[H_2]]-db[[#This Row],[H_1]]-1),"")</f>
        <v/>
      </c>
      <c r="W619" s="40" t="str">
        <f>IF(db[[#This Row],[QTY/ CTN B]]="","",LEFT(db[[#This Row],[QTY/ CTN B]],SEARCH(" ",db[[#This Row],[QTY/ CTN B]],1)-1))</f>
        <v>72</v>
      </c>
      <c r="X619" s="40" t="str">
        <f>IF(db[[#This Row],[QTY/ CTN B]]="","",RIGHT(db[[#This Row],[QTY/ CTN B]],LEN(db[[#This Row],[QTY/ CTN B]])-SEARCH(" ",db[[#This Row],[QTY/ CTN B]],1)))</f>
        <v>PCS</v>
      </c>
      <c r="Y619" s="40" t="str">
        <f>IF(db[[#This Row],[QTY/ CTN TG]]="",IF(db[[#This Row],[STN TG]]="","",12),LEFT(db[[#This Row],[QTY/ CTN TG]],SEARCH(" ",db[[#This Row],[QTY/ CTN TG]],1)-1))</f>
        <v/>
      </c>
      <c r="Z6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19" s="40" t="str">
        <f>IF(db[[#This Row],[STN K]]="","",IF(db[[#This Row],[STN TG]]="LSN",12,""))</f>
        <v/>
      </c>
      <c r="AB619" s="40" t="str">
        <f>IF(db[[#This Row],[STN TG]]="LSN","PCS","")</f>
        <v/>
      </c>
      <c r="AC619" s="40">
        <f>db[[#This Row],[QTY B]]*IF(db[[#This Row],[QTY TG]]="",1,db[[#This Row],[QTY TG]])*IF(db[[#This Row],[QTY K]]="",1,db[[#This Row],[QTY K]])</f>
        <v>72</v>
      </c>
      <c r="AD619" s="40" t="str">
        <f>IF(db[[#This Row],[STN K]]="",IF(db[[#This Row],[STN TG]]="",db[[#This Row],[STN B]],db[[#This Row],[STN TG]]),db[[#This Row],[STN K]])</f>
        <v>PCS</v>
      </c>
      <c r="AE619" s="40"/>
    </row>
    <row r="620" spans="1:31" ht="16.5" customHeight="1" x14ac:dyDescent="0.25">
      <c r="A620" s="40">
        <f t="shared" si="9"/>
        <v>619</v>
      </c>
      <c r="B620" s="5" t="str">
        <f>LOWER(SUBSTITUTE(SUBSTITUTE(SUBSTITUTE(SUBSTITUTE(SUBSTITUTE(SUBSTITUTE(SUBSTITUTE(SUBSTITUTE(db[[#This Row],[NB BM]]," ",),".",""),"-",""),"(",""),")",""),"/",""),"""",""),"+",""))</f>
        <v>celenganl8house</v>
      </c>
      <c r="C620" s="5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D620" s="5" t="str">
        <f>LOWER(SUBSTITUTE(SUBSTITUTE(SUBSTITUTE(SUBSTITUTE(SUBSTITUTE(SUBSTITUTE(SUBSTITUTE(SUBSTITUTE(SUBSTITUTE(db[[#This Row],[NB PAJAK]]," ",""),"-",""),"(",""),")",""),".",""),",",""),"/",""),"""",""),"+",""))</f>
        <v/>
      </c>
      <c r="E62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celenganl8house120pcsuntana</v>
      </c>
      <c r="F62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celenganl8house115x3x10120pcs</v>
      </c>
      <c r="G620" s="5" t="str">
        <f>db[[#This Row],[NB NOTA_C]]&amp;LOWER(SUBSTITUTE(SUBSTITUTE(SUBSTITUTE(SUBSTITUTE(SUBSTITUTE(SUBSTITUTE(SUBSTITUTE(SUBSTITUTE(SUBSTITUTE(db[[#This Row],[FAKTUR]]," ",),".",""),"-",""),"(",""),")",""),",",""),"/",""),"""",""),"+",""))</f>
        <v>celenganl8house115x3x10untana</v>
      </c>
      <c r="H62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celenganl8house115x3x10120pcsuntana</v>
      </c>
      <c r="I620" s="2" t="s">
        <v>863</v>
      </c>
      <c r="J620" s="2" t="s">
        <v>1077</v>
      </c>
      <c r="K620" s="14"/>
      <c r="L620" s="2" t="s">
        <v>1336</v>
      </c>
      <c r="M620" s="34" t="e">
        <f>IF(db[[#This Row],[NB NOTA_C]]="","",COUNTIF([2]!B_MSK[concat],db[[#This Row],[NB NOTA_C]]))</f>
        <v>#REF!</v>
      </c>
      <c r="N620" s="14" t="s">
        <v>1361</v>
      </c>
      <c r="O620" s="2" t="s">
        <v>1382</v>
      </c>
      <c r="P620" s="2" t="s">
        <v>2419</v>
      </c>
      <c r="R620" s="2" t="str">
        <f>IF(db[[#This Row],[QTY/ CTN]]="","",SUBSTITUTE(SUBSTITUTE(SUBSTITUTE(db[[#This Row],[QTY/ CTN]]," ","_",2),"(",""),")","")&amp;"_")</f>
        <v>120 PCS_</v>
      </c>
      <c r="S620" s="2">
        <f>IF(db[[#This Row],[H_QTY/ CTN]]="","",SEARCH("_",db[[#This Row],[H_QTY/ CTN]]))</f>
        <v>8</v>
      </c>
      <c r="T620" s="2">
        <f>IF(db[[#This Row],[H_QTY/ CTN]]="","",LEN(db[[#This Row],[H_QTY/ CTN]]))</f>
        <v>8</v>
      </c>
      <c r="U620" s="41" t="str">
        <f>IF(db[[#This Row],[H_QTY/ CTN]]="","",LEFT(db[[#This Row],[H_QTY/ CTN]],db[[#This Row],[H_1]]-1))</f>
        <v>120 PCS</v>
      </c>
      <c r="V620" s="40" t="str">
        <f>IF(NOT(db[[#This Row],[H_1]]=db[[#This Row],[H_2]]),MID(db[[#This Row],[H_QTY/ CTN]],db[[#This Row],[H_1]]+1,db[[#This Row],[H_2]]-db[[#This Row],[H_1]]-1),"")</f>
        <v/>
      </c>
      <c r="W620" s="40" t="str">
        <f>IF(db[[#This Row],[QTY/ CTN B]]="","",LEFT(db[[#This Row],[QTY/ CTN B]],SEARCH(" ",db[[#This Row],[QTY/ CTN B]],1)-1))</f>
        <v>120</v>
      </c>
      <c r="X620" s="40" t="str">
        <f>IF(db[[#This Row],[QTY/ CTN B]]="","",RIGHT(db[[#This Row],[QTY/ CTN B]],LEN(db[[#This Row],[QTY/ CTN B]])-SEARCH(" ",db[[#This Row],[QTY/ CTN B]],1)))</f>
        <v>PCS</v>
      </c>
      <c r="Y620" s="40" t="str">
        <f>IF(db[[#This Row],[QTY/ CTN TG]]="",IF(db[[#This Row],[STN TG]]="","",12),LEFT(db[[#This Row],[QTY/ CTN TG]],SEARCH(" ",db[[#This Row],[QTY/ CTN TG]],1)-1))</f>
        <v/>
      </c>
      <c r="Z6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20" s="40" t="str">
        <f>IF(db[[#This Row],[STN K]]="","",IF(db[[#This Row],[STN TG]]="LSN",12,""))</f>
        <v/>
      </c>
      <c r="AB620" s="40" t="str">
        <f>IF(db[[#This Row],[STN TG]]="LSN","PCS","")</f>
        <v/>
      </c>
      <c r="AC620" s="40">
        <f>db[[#This Row],[QTY B]]*IF(db[[#This Row],[QTY TG]]="",1,db[[#This Row],[QTY TG]])*IF(db[[#This Row],[QTY K]]="",1,db[[#This Row],[QTY K]])</f>
        <v>120</v>
      </c>
      <c r="AD620" s="40" t="str">
        <f>IF(db[[#This Row],[STN K]]="",IF(db[[#This Row],[STN TG]]="",db[[#This Row],[STN B]],db[[#This Row],[STN TG]]),db[[#This Row],[STN K]])</f>
        <v>PCS</v>
      </c>
      <c r="AE620" s="40"/>
    </row>
    <row r="621" spans="1:31" ht="16.5" customHeight="1" x14ac:dyDescent="0.25">
      <c r="A621" s="40">
        <f t="shared" si="9"/>
        <v>620</v>
      </c>
      <c r="B621" s="5" t="str">
        <f>LOWER(SUBSTITUTE(SUBSTITUTE(SUBSTITUTE(SUBSTITUTE(SUBSTITUTE(SUBSTITUTE(SUBSTITUTE(SUBSTITUTE(db[[#This Row],[NB BM]]," ",),".",""),"-",""),"(",""),")",""),"/",""),"""",""),"+",""))</f>
        <v>celenganp32house</v>
      </c>
      <c r="C621" s="5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D621" s="5" t="str">
        <f>LOWER(SUBSTITUTE(SUBSTITUTE(SUBSTITUTE(SUBSTITUTE(SUBSTITUTE(SUBSTITUTE(SUBSTITUTE(SUBSTITUTE(SUBSTITUTE(db[[#This Row],[NB PAJAK]]," ",""),"-",""),"(",""),")",""),".",""),",",""),"/",""),"""",""),"+",""))</f>
        <v/>
      </c>
      <c r="E62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celenganp32house120pcsuntana</v>
      </c>
      <c r="F62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celenganp32housepass115x11120pcs</v>
      </c>
      <c r="G621" s="5" t="str">
        <f>db[[#This Row],[NB NOTA_C]]&amp;LOWER(SUBSTITUTE(SUBSTITUTE(SUBSTITUTE(SUBSTITUTE(SUBSTITUTE(SUBSTITUTE(SUBSTITUTE(SUBSTITUTE(SUBSTITUTE(db[[#This Row],[FAKTUR]]," ",),".",""),"-",""),"(",""),")",""),",",""),"/",""),"""",""),"+",""))</f>
        <v>celenganp32housepass115x11untana</v>
      </c>
      <c r="H62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celenganp32housepass115x11120pcsuntana</v>
      </c>
      <c r="I621" s="2" t="s">
        <v>864</v>
      </c>
      <c r="J621" s="2" t="s">
        <v>1078</v>
      </c>
      <c r="K621" s="1"/>
      <c r="L621" s="2" t="s">
        <v>1336</v>
      </c>
      <c r="M621" s="34" t="e">
        <f>IF(db[[#This Row],[NB NOTA_C]]="","",COUNTIF([2]!B_MSK[concat],db[[#This Row],[NB NOTA_C]]))</f>
        <v>#REF!</v>
      </c>
      <c r="N621" s="14" t="s">
        <v>1361</v>
      </c>
      <c r="O621" s="2" t="s">
        <v>1382</v>
      </c>
      <c r="P621" s="2" t="s">
        <v>2419</v>
      </c>
      <c r="R621" s="2" t="str">
        <f>IF(db[[#This Row],[QTY/ CTN]]="","",SUBSTITUTE(SUBSTITUTE(SUBSTITUTE(db[[#This Row],[QTY/ CTN]]," ","_",2),"(",""),")","")&amp;"_")</f>
        <v>120 PCS_</v>
      </c>
      <c r="S621" s="2">
        <f>IF(db[[#This Row],[H_QTY/ CTN]]="","",SEARCH("_",db[[#This Row],[H_QTY/ CTN]]))</f>
        <v>8</v>
      </c>
      <c r="T621" s="2">
        <f>IF(db[[#This Row],[H_QTY/ CTN]]="","",LEN(db[[#This Row],[H_QTY/ CTN]]))</f>
        <v>8</v>
      </c>
      <c r="U621" s="41" t="str">
        <f>IF(db[[#This Row],[H_QTY/ CTN]]="","",LEFT(db[[#This Row],[H_QTY/ CTN]],db[[#This Row],[H_1]]-1))</f>
        <v>120 PCS</v>
      </c>
      <c r="V621" s="40" t="str">
        <f>IF(NOT(db[[#This Row],[H_1]]=db[[#This Row],[H_2]]),MID(db[[#This Row],[H_QTY/ CTN]],db[[#This Row],[H_1]]+1,db[[#This Row],[H_2]]-db[[#This Row],[H_1]]-1),"")</f>
        <v/>
      </c>
      <c r="W621" s="40" t="str">
        <f>IF(db[[#This Row],[QTY/ CTN B]]="","",LEFT(db[[#This Row],[QTY/ CTN B]],SEARCH(" ",db[[#This Row],[QTY/ CTN B]],1)-1))</f>
        <v>120</v>
      </c>
      <c r="X621" s="40" t="str">
        <f>IF(db[[#This Row],[QTY/ CTN B]]="","",RIGHT(db[[#This Row],[QTY/ CTN B]],LEN(db[[#This Row],[QTY/ CTN B]])-SEARCH(" ",db[[#This Row],[QTY/ CTN B]],1)))</f>
        <v>PCS</v>
      </c>
      <c r="Y621" s="40" t="str">
        <f>IF(db[[#This Row],[QTY/ CTN TG]]="",IF(db[[#This Row],[STN TG]]="","",12),LEFT(db[[#This Row],[QTY/ CTN TG]],SEARCH(" ",db[[#This Row],[QTY/ CTN TG]],1)-1))</f>
        <v/>
      </c>
      <c r="Z6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21" s="40" t="str">
        <f>IF(db[[#This Row],[STN K]]="","",IF(db[[#This Row],[STN TG]]="LSN",12,""))</f>
        <v/>
      </c>
      <c r="AB621" s="40" t="str">
        <f>IF(db[[#This Row],[STN TG]]="LSN","PCS","")</f>
        <v/>
      </c>
      <c r="AC621" s="40">
        <f>db[[#This Row],[QTY B]]*IF(db[[#This Row],[QTY TG]]="",1,db[[#This Row],[QTY TG]])*IF(db[[#This Row],[QTY K]]="",1,db[[#This Row],[QTY K]])</f>
        <v>120</v>
      </c>
      <c r="AD621" s="40" t="str">
        <f>IF(db[[#This Row],[STN K]]="",IF(db[[#This Row],[STN TG]]="",db[[#This Row],[STN B]],db[[#This Row],[STN TG]]),db[[#This Row],[STN K]])</f>
        <v>PCS</v>
      </c>
      <c r="AE621" s="40"/>
    </row>
    <row r="622" spans="1:31" ht="16.5" customHeight="1" x14ac:dyDescent="0.25">
      <c r="A622" s="40">
        <f t="shared" si="9"/>
        <v>621</v>
      </c>
      <c r="B622" s="5" t="str">
        <f>LOWER(SUBSTITUTE(SUBSTITUTE(SUBSTITUTE(SUBSTITUTE(SUBSTITUTE(SUBSTITUTE(SUBSTITUTE(SUBSTITUTE(db[[#This Row],[NB BM]]," ",),".",""),"-",""),"(",""),")",""),"/",""),"""",""),"+",""))</f>
        <v>celenganbulatsquidgame</v>
      </c>
      <c r="C622" s="5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D622" s="5" t="str">
        <f>LOWER(SUBSTITUTE(SUBSTITUTE(SUBSTITUTE(SUBSTITUTE(SUBSTITUTE(SUBSTITUTE(SUBSTITUTE(SUBSTITUTE(SUBSTITUTE(db[[#This Row],[NB PAJAK]]," ",""),"-",""),"(",""),")",""),".",""),",",""),"/",""),"""",""),"+",""))</f>
        <v/>
      </c>
      <c r="E62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celenganbulatsquidgame72pcsuntana</v>
      </c>
      <c r="F62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celnganbulatsquidgamekode310172pcs</v>
      </c>
      <c r="G622" s="5" t="str">
        <f>db[[#This Row],[NB NOTA_C]]&amp;LOWER(SUBSTITUTE(SUBSTITUTE(SUBSTITUTE(SUBSTITUTE(SUBSTITUTE(SUBSTITUTE(SUBSTITUTE(SUBSTITUTE(SUBSTITUTE(db[[#This Row],[FAKTUR]]," ",),".",""),"-",""),"(",""),")",""),",",""),"/",""),"""",""),"+",""))</f>
        <v>celnganbulatsquidgamekode3101untana</v>
      </c>
      <c r="H62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celnganbulatsquidgamekode310172pcsuntana</v>
      </c>
      <c r="I622" s="2" t="s">
        <v>862</v>
      </c>
      <c r="J622" s="2" t="s">
        <v>1076</v>
      </c>
      <c r="K622" s="1"/>
      <c r="L622" s="2" t="s">
        <v>1336</v>
      </c>
      <c r="M622" s="34" t="e">
        <f>IF(db[[#This Row],[NB NOTA_C]]="","",COUNTIF([2]!B_MSK[concat],db[[#This Row],[NB NOTA_C]]))</f>
        <v>#REF!</v>
      </c>
      <c r="N622" s="14" t="s">
        <v>1355</v>
      </c>
      <c r="O622" s="2" t="s">
        <v>1390</v>
      </c>
      <c r="P622" s="2" t="s">
        <v>2419</v>
      </c>
      <c r="R622" s="2" t="str">
        <f>IF(db[[#This Row],[QTY/ CTN]]="","",SUBSTITUTE(SUBSTITUTE(SUBSTITUTE(db[[#This Row],[QTY/ CTN]]," ","_",2),"(",""),")","")&amp;"_")</f>
        <v>72 PCS_</v>
      </c>
      <c r="S622" s="2">
        <f>IF(db[[#This Row],[H_QTY/ CTN]]="","",SEARCH("_",db[[#This Row],[H_QTY/ CTN]]))</f>
        <v>7</v>
      </c>
      <c r="T622" s="2">
        <f>IF(db[[#This Row],[H_QTY/ CTN]]="","",LEN(db[[#This Row],[H_QTY/ CTN]]))</f>
        <v>7</v>
      </c>
      <c r="U622" s="41" t="str">
        <f>IF(db[[#This Row],[H_QTY/ CTN]]="","",LEFT(db[[#This Row],[H_QTY/ CTN]],db[[#This Row],[H_1]]-1))</f>
        <v>72 PCS</v>
      </c>
      <c r="V622" s="40" t="str">
        <f>IF(NOT(db[[#This Row],[H_1]]=db[[#This Row],[H_2]]),MID(db[[#This Row],[H_QTY/ CTN]],db[[#This Row],[H_1]]+1,db[[#This Row],[H_2]]-db[[#This Row],[H_1]]-1),"")</f>
        <v/>
      </c>
      <c r="W622" s="40" t="str">
        <f>IF(db[[#This Row],[QTY/ CTN B]]="","",LEFT(db[[#This Row],[QTY/ CTN B]],SEARCH(" ",db[[#This Row],[QTY/ CTN B]],1)-1))</f>
        <v>72</v>
      </c>
      <c r="X622" s="40" t="str">
        <f>IF(db[[#This Row],[QTY/ CTN B]]="","",RIGHT(db[[#This Row],[QTY/ CTN B]],LEN(db[[#This Row],[QTY/ CTN B]])-SEARCH(" ",db[[#This Row],[QTY/ CTN B]],1)))</f>
        <v>PCS</v>
      </c>
      <c r="Y622" s="40" t="str">
        <f>IF(db[[#This Row],[QTY/ CTN TG]]="",IF(db[[#This Row],[STN TG]]="","",12),LEFT(db[[#This Row],[QTY/ CTN TG]],SEARCH(" ",db[[#This Row],[QTY/ CTN TG]],1)-1))</f>
        <v/>
      </c>
      <c r="Z6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22" s="40" t="str">
        <f>IF(db[[#This Row],[STN K]]="","",IF(db[[#This Row],[STN TG]]="LSN",12,""))</f>
        <v/>
      </c>
      <c r="AB622" s="40" t="str">
        <f>IF(db[[#This Row],[STN TG]]="LSN","PCS","")</f>
        <v/>
      </c>
      <c r="AC622" s="40">
        <f>db[[#This Row],[QTY B]]*IF(db[[#This Row],[QTY TG]]="",1,db[[#This Row],[QTY TG]])*IF(db[[#This Row],[QTY K]]="",1,db[[#This Row],[QTY K]])</f>
        <v>72</v>
      </c>
      <c r="AD622" s="40" t="str">
        <f>IF(db[[#This Row],[STN K]]="",IF(db[[#This Row],[STN TG]]="",db[[#This Row],[STN B]],db[[#This Row],[STN TG]]),db[[#This Row],[STN K]])</f>
        <v>PCS</v>
      </c>
      <c r="AE622" s="40"/>
    </row>
    <row r="623" spans="1:31" ht="16.5" customHeight="1" x14ac:dyDescent="0.25">
      <c r="A623" s="40">
        <f t="shared" si="9"/>
        <v>622</v>
      </c>
      <c r="B623" s="5" t="str">
        <f>LOWER(SUBSTITUTE(SUBSTITUTE(SUBSTITUTE(SUBSTITUTE(SUBSTITUTE(SUBSTITUTE(SUBSTITUTE(SUBSTITUTE(db[[#This Row],[NB BM]]," ",),".",""),"-",""),"(",""),")",""),"/",""),"""",""),"+",""))</f>
        <v>mapclearholderac105putih</v>
      </c>
      <c r="C623" s="5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D623" s="5" t="str">
        <f>LOWER(SUBSTITUTE(SUBSTITUTE(SUBSTITUTE(SUBSTITUTE(SUBSTITUTE(SUBSTITUTE(SUBSTITUTE(SUBSTITUTE(SUBSTITUTE(db[[#This Row],[NB PAJAK]]," ",""),"-",""),"(",""),")",""),".",""),",",""),"/",""),"""",""),"+",""))</f>
        <v/>
      </c>
      <c r="E62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mapclearholderac105putih60lsnuntana</v>
      </c>
      <c r="F62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clearholderac105putih60lsn</v>
      </c>
      <c r="G623" s="5" t="str">
        <f>db[[#This Row],[NB NOTA_C]]&amp;LOWER(SUBSTITUTE(SUBSTITUTE(SUBSTITUTE(SUBSTITUTE(SUBSTITUTE(SUBSTITUTE(SUBSTITUTE(SUBSTITUTE(SUBSTITUTE(db[[#This Row],[FAKTUR]]," ",),".",""),"-",""),"(",""),")",""),",",""),"/",""),"""",""),"+",""))</f>
        <v>clearholderac105putihuntana</v>
      </c>
      <c r="H62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clearholderac105putih60lsnuntana</v>
      </c>
      <c r="I623" s="2" t="s">
        <v>936</v>
      </c>
      <c r="J623" s="2" t="s">
        <v>1201</v>
      </c>
      <c r="K623" s="1"/>
      <c r="L623" s="2" t="s">
        <v>1336</v>
      </c>
      <c r="M623" s="34" t="e">
        <f>IF(db[[#This Row],[NB NOTA_C]]="","",COUNTIF([2]!B_MSK[concat],db[[#This Row],[NB NOTA_C]]))</f>
        <v>#REF!</v>
      </c>
      <c r="N623" s="14" t="s">
        <v>1351</v>
      </c>
      <c r="O623" s="2" t="s">
        <v>1385</v>
      </c>
      <c r="P623" s="2" t="s">
        <v>2439</v>
      </c>
      <c r="R623" s="2" t="str">
        <f>IF(db[[#This Row],[QTY/ CTN]]="","",SUBSTITUTE(SUBSTITUTE(SUBSTITUTE(db[[#This Row],[QTY/ CTN]]," ","_",2),"(",""),")","")&amp;"_")</f>
        <v>60 LSN_</v>
      </c>
      <c r="S623" s="2">
        <f>IF(db[[#This Row],[H_QTY/ CTN]]="","",SEARCH("_",db[[#This Row],[H_QTY/ CTN]]))</f>
        <v>7</v>
      </c>
      <c r="T623" s="2">
        <f>IF(db[[#This Row],[H_QTY/ CTN]]="","",LEN(db[[#This Row],[H_QTY/ CTN]]))</f>
        <v>7</v>
      </c>
      <c r="U623" s="41" t="str">
        <f>IF(db[[#This Row],[H_QTY/ CTN]]="","",LEFT(db[[#This Row],[H_QTY/ CTN]],db[[#This Row],[H_1]]-1))</f>
        <v>60 LSN</v>
      </c>
      <c r="V623" s="40" t="str">
        <f>IF(NOT(db[[#This Row],[H_1]]=db[[#This Row],[H_2]]),MID(db[[#This Row],[H_QTY/ CTN]],db[[#This Row],[H_1]]+1,db[[#This Row],[H_2]]-db[[#This Row],[H_1]]-1),"")</f>
        <v/>
      </c>
      <c r="W623" s="40" t="str">
        <f>IF(db[[#This Row],[QTY/ CTN B]]="","",LEFT(db[[#This Row],[QTY/ CTN B]],SEARCH(" ",db[[#This Row],[QTY/ CTN B]],1)-1))</f>
        <v>60</v>
      </c>
      <c r="X623" s="40" t="str">
        <f>IF(db[[#This Row],[QTY/ CTN B]]="","",RIGHT(db[[#This Row],[QTY/ CTN B]],LEN(db[[#This Row],[QTY/ CTN B]])-SEARCH(" ",db[[#This Row],[QTY/ CTN B]],1)))</f>
        <v>LSN</v>
      </c>
      <c r="Y623" s="40">
        <f>IF(db[[#This Row],[QTY/ CTN TG]]="",IF(db[[#This Row],[STN TG]]="","",12),LEFT(db[[#This Row],[QTY/ CTN TG]],SEARCH(" ",db[[#This Row],[QTY/ CTN TG]],1)-1))</f>
        <v>12</v>
      </c>
      <c r="Z6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3" s="40" t="str">
        <f>IF(db[[#This Row],[STN K]]="","",IF(db[[#This Row],[STN TG]]="LSN",12,""))</f>
        <v/>
      </c>
      <c r="AB623" s="40" t="str">
        <f>IF(db[[#This Row],[STN TG]]="LSN","PCS","")</f>
        <v/>
      </c>
      <c r="AC623" s="40">
        <f>db[[#This Row],[QTY B]]*IF(db[[#This Row],[QTY TG]]="",1,db[[#This Row],[QTY TG]])*IF(db[[#This Row],[QTY K]]="",1,db[[#This Row],[QTY K]])</f>
        <v>720</v>
      </c>
      <c r="AD623" s="40" t="str">
        <f>IF(db[[#This Row],[STN K]]="",IF(db[[#This Row],[STN TG]]="",db[[#This Row],[STN B]],db[[#This Row],[STN TG]]),db[[#This Row],[STN K]])</f>
        <v>PCS</v>
      </c>
      <c r="AE623" s="40"/>
    </row>
    <row r="624" spans="1:31" ht="16.5" customHeight="1" x14ac:dyDescent="0.25">
      <c r="A624" s="40">
        <f t="shared" si="9"/>
        <v>623</v>
      </c>
      <c r="B624" s="5" t="str">
        <f>LOWER(SUBSTITUTE(SUBSTITUTE(SUBSTITUTE(SUBSTITUTE(SUBSTITUTE(SUBSTITUTE(SUBSTITUTE(SUBSTITUTE(db[[#This Row],[NB BM]]," ",),".",""),"-",""),"(",""),")",""),"/",""),"""",""),"+",""))</f>
        <v>mapclearholderac105ffolio</v>
      </c>
      <c r="C624" s="5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D624" s="5" t="str">
        <f>LOWER(SUBSTITUTE(SUBSTITUTE(SUBSTITUTE(SUBSTITUTE(SUBSTITUTE(SUBSTITUTE(SUBSTITUTE(SUBSTITUTE(SUBSTITUTE(db[[#This Row],[NB PAJAK]]," ",""),"-",""),"(",""),")",""),".",""),",",""),"/",""),"""",""),"+",""))</f>
        <v/>
      </c>
      <c r="E62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mapclearholderac105ffolio60lsnuntana</v>
      </c>
      <c r="F62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clearholderfoliosikaac105f60lsn</v>
      </c>
      <c r="G624" s="5" t="str">
        <f>db[[#This Row],[NB NOTA_C]]&amp;LOWER(SUBSTITUTE(SUBSTITUTE(SUBSTITUTE(SUBSTITUTE(SUBSTITUTE(SUBSTITUTE(SUBSTITUTE(SUBSTITUTE(SUBSTITUTE(db[[#This Row],[FAKTUR]]," ",),".",""),"-",""),"(",""),")",""),",",""),"/",""),"""",""),"+",""))</f>
        <v>clearholderfoliosikaac105funtana</v>
      </c>
      <c r="H62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clearholderfoliosikaac105f60lsnuntana</v>
      </c>
      <c r="I624" s="2" t="s">
        <v>4348</v>
      </c>
      <c r="J624" s="2" t="s">
        <v>4349</v>
      </c>
      <c r="K624" s="14"/>
      <c r="L624" s="2" t="s">
        <v>1336</v>
      </c>
      <c r="M624" s="33" t="e">
        <f>IF(db[[#This Row],[NB NOTA_C]]="","",COUNTIF([2]!B_MSK[concat],db[[#This Row],[NB NOTA_C]]))</f>
        <v>#REF!</v>
      </c>
      <c r="N624" s="9" t="s">
        <v>1351</v>
      </c>
      <c r="O624" s="5" t="s">
        <v>1385</v>
      </c>
      <c r="P624" s="2" t="s">
        <v>2439</v>
      </c>
      <c r="Q624" s="5"/>
      <c r="R624" s="5" t="str">
        <f>IF(db[[#This Row],[QTY/ CTN]]="","",SUBSTITUTE(SUBSTITUTE(SUBSTITUTE(db[[#This Row],[QTY/ CTN]]," ","_",2),"(",""),")","")&amp;"_")</f>
        <v>60 LSN_</v>
      </c>
      <c r="S624" s="5">
        <f>IF(db[[#This Row],[H_QTY/ CTN]]="","",SEARCH("_",db[[#This Row],[H_QTY/ CTN]]))</f>
        <v>7</v>
      </c>
      <c r="T624" s="5">
        <f>IF(db[[#This Row],[H_QTY/ CTN]]="","",LEN(db[[#This Row],[H_QTY/ CTN]]))</f>
        <v>7</v>
      </c>
      <c r="U624" s="40" t="str">
        <f>IF(db[[#This Row],[H_QTY/ CTN]]="","",LEFT(db[[#This Row],[H_QTY/ CTN]],db[[#This Row],[H_1]]-1))</f>
        <v>60 LSN</v>
      </c>
      <c r="V624" s="40" t="str">
        <f>IF(NOT(db[[#This Row],[H_1]]=db[[#This Row],[H_2]]),MID(db[[#This Row],[H_QTY/ CTN]],db[[#This Row],[H_1]]+1,db[[#This Row],[H_2]]-db[[#This Row],[H_1]]-1),"")</f>
        <v/>
      </c>
      <c r="W624" s="40" t="str">
        <f>IF(db[[#This Row],[QTY/ CTN B]]="","",LEFT(db[[#This Row],[QTY/ CTN B]],SEARCH(" ",db[[#This Row],[QTY/ CTN B]],1)-1))</f>
        <v>60</v>
      </c>
      <c r="X624" s="40" t="str">
        <f>IF(db[[#This Row],[QTY/ CTN B]]="","",RIGHT(db[[#This Row],[QTY/ CTN B]],LEN(db[[#This Row],[QTY/ CTN B]])-SEARCH(" ",db[[#This Row],[QTY/ CTN B]],1)))</f>
        <v>LSN</v>
      </c>
      <c r="Y624" s="40">
        <f>IF(db[[#This Row],[QTY/ CTN TG]]="",IF(db[[#This Row],[STN TG]]="","",12),LEFT(db[[#This Row],[QTY/ CTN TG]],SEARCH(" ",db[[#This Row],[QTY/ CTN TG]],1)-1))</f>
        <v>12</v>
      </c>
      <c r="Z6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4" s="40" t="str">
        <f>IF(db[[#This Row],[STN K]]="","",IF(db[[#This Row],[STN TG]]="LSN",12,""))</f>
        <v/>
      </c>
      <c r="AB624" s="40" t="str">
        <f>IF(db[[#This Row],[STN TG]]="LSN","PCS","")</f>
        <v/>
      </c>
      <c r="AC624" s="40">
        <f>db[[#This Row],[QTY B]]*IF(db[[#This Row],[QTY TG]]="",1,db[[#This Row],[QTY TG]])*IF(db[[#This Row],[QTY K]]="",1,db[[#This Row],[QTY K]])</f>
        <v>720</v>
      </c>
      <c r="AD624" s="40" t="str">
        <f>IF(db[[#This Row],[STN K]]="",IF(db[[#This Row],[STN TG]]="",db[[#This Row],[STN B]],db[[#This Row],[STN TG]]),db[[#This Row],[STN K]])</f>
        <v>PCS</v>
      </c>
      <c r="AE624" s="40"/>
    </row>
    <row r="625" spans="1:31" ht="16.5" customHeight="1" x14ac:dyDescent="0.25">
      <c r="A625" s="40">
        <f t="shared" si="9"/>
        <v>624</v>
      </c>
      <c r="B625" s="5" t="str">
        <f>LOWER(SUBSTITUTE(SUBSTITUTE(SUBSTITUTE(SUBSTITUTE(SUBSTITUTE(SUBSTITUTE(SUBSTITUTE(SUBSTITUTE(db[[#This Row],[NB BM]]," ",),".",""),"-",""),"(",""),")",""),"/",""),"""",""),"+",""))</f>
        <v>maplsikaa105fbiru</v>
      </c>
      <c r="C625" s="5" t="str">
        <f>LOWER(SUBSTITUTE(SUBSTITUTE(SUBSTITUTE(SUBSTITUTE(SUBSTITUTE(SUBSTITUTE(SUBSTITUTE(SUBSTITUTE(SUBSTITUTE(db[[#This Row],[NB NOTA]]," ",),".",""),"-",""),"(",""),")",""),",",""),"/",""),"""",""),"+",""))</f>
        <v>clearholderfoliosikaac105fbiru</v>
      </c>
      <c r="D625" s="5" t="str">
        <f>LOWER(SUBSTITUTE(SUBSTITUTE(SUBSTITUTE(SUBSTITUTE(SUBSTITUTE(SUBSTITUTE(SUBSTITUTE(SUBSTITUTE(SUBSTITUTE(db[[#This Row],[NB PAJAK]]," ",""),"-",""),"(",""),")",""),".",""),",",""),"/",""),"""",""),"+",""))</f>
        <v/>
      </c>
      <c r="E62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maplsikaa105fbiru60lsnuntana</v>
      </c>
      <c r="F62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clearholderfoliosikaac105fbiru60lsn</v>
      </c>
      <c r="G625" s="5" t="str">
        <f>db[[#This Row],[NB NOTA_C]]&amp;LOWER(SUBSTITUTE(SUBSTITUTE(SUBSTITUTE(SUBSTITUTE(SUBSTITUTE(SUBSTITUTE(SUBSTITUTE(SUBSTITUTE(SUBSTITUTE(db[[#This Row],[FAKTUR]]," ",),".",""),"-",""),"(",""),")",""),",",""),"/",""),"""",""),"+",""))</f>
        <v>clearholderfoliosikaac105fbiruuntana</v>
      </c>
      <c r="H62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clearholderfoliosikaac105fbiru60lsnuntana</v>
      </c>
      <c r="I625" s="2" t="s">
        <v>5735</v>
      </c>
      <c r="J625" s="2" t="s">
        <v>5441</v>
      </c>
      <c r="K625" s="14"/>
      <c r="L625" s="2" t="s">
        <v>1336</v>
      </c>
      <c r="M625" s="33" t="e">
        <f>IF(db[[#This Row],[NB NOTA_C]]="","",COUNTIF([2]!B_MSK[concat],db[[#This Row],[NB NOTA_C]]))</f>
        <v>#REF!</v>
      </c>
      <c r="N625" s="9" t="s">
        <v>1351</v>
      </c>
      <c r="O625" s="5" t="s">
        <v>1385</v>
      </c>
      <c r="P625" s="2" t="s">
        <v>2439</v>
      </c>
      <c r="Q625" s="5"/>
      <c r="R625" s="5" t="str">
        <f>IF(db[[#This Row],[QTY/ CTN]]="","",SUBSTITUTE(SUBSTITUTE(SUBSTITUTE(db[[#This Row],[QTY/ CTN]]," ","_",2),"(",""),")","")&amp;"_")</f>
        <v>60 LSN_</v>
      </c>
      <c r="S625" s="5">
        <f>IF(db[[#This Row],[H_QTY/ CTN]]="","",SEARCH("_",db[[#This Row],[H_QTY/ CTN]]))</f>
        <v>7</v>
      </c>
      <c r="T625" s="5">
        <f>IF(db[[#This Row],[H_QTY/ CTN]]="","",LEN(db[[#This Row],[H_QTY/ CTN]]))</f>
        <v>7</v>
      </c>
      <c r="U625" s="40" t="str">
        <f>IF(db[[#This Row],[H_QTY/ CTN]]="","",LEFT(db[[#This Row],[H_QTY/ CTN]],db[[#This Row],[H_1]]-1))</f>
        <v>60 LSN</v>
      </c>
      <c r="V625" s="40" t="str">
        <f>IF(NOT(db[[#This Row],[H_1]]=db[[#This Row],[H_2]]),MID(db[[#This Row],[H_QTY/ CTN]],db[[#This Row],[H_1]]+1,db[[#This Row],[H_2]]-db[[#This Row],[H_1]]-1),"")</f>
        <v/>
      </c>
      <c r="W625" s="40" t="str">
        <f>IF(db[[#This Row],[QTY/ CTN B]]="","",LEFT(db[[#This Row],[QTY/ CTN B]],SEARCH(" ",db[[#This Row],[QTY/ CTN B]],1)-1))</f>
        <v>60</v>
      </c>
      <c r="X625" s="40" t="str">
        <f>IF(db[[#This Row],[QTY/ CTN B]]="","",RIGHT(db[[#This Row],[QTY/ CTN B]],LEN(db[[#This Row],[QTY/ CTN B]])-SEARCH(" ",db[[#This Row],[QTY/ CTN B]],1)))</f>
        <v>LSN</v>
      </c>
      <c r="Y625" s="40">
        <f>IF(db[[#This Row],[QTY/ CTN TG]]="",IF(db[[#This Row],[STN TG]]="","",12),LEFT(db[[#This Row],[QTY/ CTN TG]],SEARCH(" ",db[[#This Row],[QTY/ CTN TG]],1)-1))</f>
        <v>12</v>
      </c>
      <c r="Z6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5" s="40" t="str">
        <f>IF(db[[#This Row],[STN K]]="","",IF(db[[#This Row],[STN TG]]="LSN",12,""))</f>
        <v/>
      </c>
      <c r="AB625" s="40" t="str">
        <f>IF(db[[#This Row],[STN TG]]="LSN","PCS","")</f>
        <v/>
      </c>
      <c r="AC625" s="40">
        <f>db[[#This Row],[QTY B]]*IF(db[[#This Row],[QTY TG]]="",1,db[[#This Row],[QTY TG]])*IF(db[[#This Row],[QTY K]]="",1,db[[#This Row],[QTY K]])</f>
        <v>720</v>
      </c>
      <c r="AD625" s="40" t="str">
        <f>IF(db[[#This Row],[STN K]]="",IF(db[[#This Row],[STN TG]]="",db[[#This Row],[STN B]],db[[#This Row],[STN TG]]),db[[#This Row],[STN K]])</f>
        <v>PCS</v>
      </c>
      <c r="AE625" s="40"/>
    </row>
    <row r="626" spans="1:31" ht="16.5" customHeight="1" x14ac:dyDescent="0.25">
      <c r="A626" s="40">
        <f t="shared" si="9"/>
        <v>625</v>
      </c>
      <c r="B626" s="5" t="str">
        <f>LOWER(SUBSTITUTE(SUBSTITUTE(SUBSTITUTE(SUBSTITUTE(SUBSTITUTE(SUBSTITUTE(SUBSTITUTE(SUBSTITUTE(db[[#This Row],[NB BM]]," ",),".",""),"-",""),"(",""),")",""),"/",""),"""",""),"+",""))</f>
        <v>maplsikaa105fkuning</v>
      </c>
      <c r="C626" s="5" t="str">
        <f>LOWER(SUBSTITUTE(SUBSTITUTE(SUBSTITUTE(SUBSTITUTE(SUBSTITUTE(SUBSTITUTE(SUBSTITUTE(SUBSTITUTE(SUBSTITUTE(db[[#This Row],[NB NOTA]]," ",),".",""),"-",""),"(",""),")",""),",",""),"/",""),"""",""),"+",""))</f>
        <v>clearholderfoliosikaac105fkuning</v>
      </c>
      <c r="D626" s="5" t="str">
        <f>LOWER(SUBSTITUTE(SUBSTITUTE(SUBSTITUTE(SUBSTITUTE(SUBSTITUTE(SUBSTITUTE(SUBSTITUTE(SUBSTITUTE(SUBSTITUTE(db[[#This Row],[NB PAJAK]]," ",""),"-",""),"(",""),")",""),".",""),",",""),"/",""),"""",""),"+",""))</f>
        <v/>
      </c>
      <c r="E6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maplsikaa105fkuning60lsnuntana</v>
      </c>
      <c r="F6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clearholderfoliosikaac105fkuning60lsn</v>
      </c>
      <c r="G626" s="5" t="str">
        <f>db[[#This Row],[NB NOTA_C]]&amp;LOWER(SUBSTITUTE(SUBSTITUTE(SUBSTITUTE(SUBSTITUTE(SUBSTITUTE(SUBSTITUTE(SUBSTITUTE(SUBSTITUTE(SUBSTITUTE(db[[#This Row],[FAKTUR]]," ",),".",""),"-",""),"(",""),")",""),",",""),"/",""),"""",""),"+",""))</f>
        <v>clearholderfoliosikaac105fkuninguntana</v>
      </c>
      <c r="H6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clearholderfoliosikaac105fkuning60lsnuntana</v>
      </c>
      <c r="I626" s="2" t="s">
        <v>5738</v>
      </c>
      <c r="J626" s="2" t="s">
        <v>5683</v>
      </c>
      <c r="K626" s="14"/>
      <c r="L626" s="2" t="s">
        <v>1336</v>
      </c>
      <c r="M626" s="33" t="e">
        <f>IF(db[[#This Row],[NB NOTA_C]]="","",COUNTIF([2]!B_MSK[concat],db[[#This Row],[NB NOTA_C]]))</f>
        <v>#REF!</v>
      </c>
      <c r="N626" s="9" t="s">
        <v>1351</v>
      </c>
      <c r="O626" s="5" t="s">
        <v>1385</v>
      </c>
      <c r="P626" s="2" t="s">
        <v>2439</v>
      </c>
      <c r="Q626" s="5"/>
      <c r="R626" s="5" t="str">
        <f>IF(db[[#This Row],[QTY/ CTN]]="","",SUBSTITUTE(SUBSTITUTE(SUBSTITUTE(db[[#This Row],[QTY/ CTN]]," ","_",2),"(",""),")","")&amp;"_")</f>
        <v>60 LSN_</v>
      </c>
      <c r="S626" s="5">
        <f>IF(db[[#This Row],[H_QTY/ CTN]]="","",SEARCH("_",db[[#This Row],[H_QTY/ CTN]]))</f>
        <v>7</v>
      </c>
      <c r="T626" s="5">
        <f>IF(db[[#This Row],[H_QTY/ CTN]]="","",LEN(db[[#This Row],[H_QTY/ CTN]]))</f>
        <v>7</v>
      </c>
      <c r="U626" s="40" t="str">
        <f>IF(db[[#This Row],[H_QTY/ CTN]]="","",LEFT(db[[#This Row],[H_QTY/ CTN]],db[[#This Row],[H_1]]-1))</f>
        <v>60 LSN</v>
      </c>
      <c r="V626" s="40" t="str">
        <f>IF(NOT(db[[#This Row],[H_1]]=db[[#This Row],[H_2]]),MID(db[[#This Row],[H_QTY/ CTN]],db[[#This Row],[H_1]]+1,db[[#This Row],[H_2]]-db[[#This Row],[H_1]]-1),"")</f>
        <v/>
      </c>
      <c r="W626" s="40" t="str">
        <f>IF(db[[#This Row],[QTY/ CTN B]]="","",LEFT(db[[#This Row],[QTY/ CTN B]],SEARCH(" ",db[[#This Row],[QTY/ CTN B]],1)-1))</f>
        <v>60</v>
      </c>
      <c r="X626" s="40" t="str">
        <f>IF(db[[#This Row],[QTY/ CTN B]]="","",RIGHT(db[[#This Row],[QTY/ CTN B]],LEN(db[[#This Row],[QTY/ CTN B]])-SEARCH(" ",db[[#This Row],[QTY/ CTN B]],1)))</f>
        <v>LSN</v>
      </c>
      <c r="Y626" s="40">
        <f>IF(db[[#This Row],[QTY/ CTN TG]]="",IF(db[[#This Row],[STN TG]]="","",12),LEFT(db[[#This Row],[QTY/ CTN TG]],SEARCH(" ",db[[#This Row],[QTY/ CTN TG]],1)-1))</f>
        <v>12</v>
      </c>
      <c r="Z6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6" s="40" t="str">
        <f>IF(db[[#This Row],[STN K]]="","",IF(db[[#This Row],[STN TG]]="LSN",12,""))</f>
        <v/>
      </c>
      <c r="AB626" s="40" t="str">
        <f>IF(db[[#This Row],[STN TG]]="LSN","PCS","")</f>
        <v/>
      </c>
      <c r="AC626" s="40">
        <f>db[[#This Row],[QTY B]]*IF(db[[#This Row],[QTY TG]]="",1,db[[#This Row],[QTY TG]])*IF(db[[#This Row],[QTY K]]="",1,db[[#This Row],[QTY K]])</f>
        <v>720</v>
      </c>
      <c r="AD626" s="40" t="str">
        <f>IF(db[[#This Row],[STN K]]="",IF(db[[#This Row],[STN TG]]="",db[[#This Row],[STN B]],db[[#This Row],[STN TG]]),db[[#This Row],[STN K]])</f>
        <v>PCS</v>
      </c>
      <c r="AE626" s="40"/>
    </row>
    <row r="627" spans="1:31" ht="16.5" customHeight="1" x14ac:dyDescent="0.25">
      <c r="A627" s="40">
        <f t="shared" si="9"/>
        <v>626</v>
      </c>
      <c r="B627" s="5" t="str">
        <f>LOWER(SUBSTITUTE(SUBSTITUTE(SUBSTITUTE(SUBSTITUTE(SUBSTITUTE(SUBSTITUTE(SUBSTITUTE(SUBSTITUTE(db[[#This Row],[NB BM]]," ",),".",""),"-",""),"(",""),")",""),"/",""),"""",""),"+",""))</f>
        <v>maplsikaa105fmerah</v>
      </c>
      <c r="C627" s="5" t="str">
        <f>LOWER(SUBSTITUTE(SUBSTITUTE(SUBSTITUTE(SUBSTITUTE(SUBSTITUTE(SUBSTITUTE(SUBSTITUTE(SUBSTITUTE(SUBSTITUTE(db[[#This Row],[NB NOTA]]," ",),".",""),"-",""),"(",""),")",""),",",""),"/",""),"""",""),"+",""))</f>
        <v>clearholderfoliosikaac105fmerah</v>
      </c>
      <c r="D627" s="5" t="str">
        <f>LOWER(SUBSTITUTE(SUBSTITUTE(SUBSTITUTE(SUBSTITUTE(SUBSTITUTE(SUBSTITUTE(SUBSTITUTE(SUBSTITUTE(SUBSTITUTE(db[[#This Row],[NB PAJAK]]," ",""),"-",""),"(",""),")",""),".",""),",",""),"/",""),"""",""),"+",""))</f>
        <v/>
      </c>
      <c r="E6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maplsikaa105fmerah60lsnuntana</v>
      </c>
      <c r="F6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clearholderfoliosikaac105fmerah60lsn</v>
      </c>
      <c r="G627" s="5" t="str">
        <f>db[[#This Row],[NB NOTA_C]]&amp;LOWER(SUBSTITUTE(SUBSTITUTE(SUBSTITUTE(SUBSTITUTE(SUBSTITUTE(SUBSTITUTE(SUBSTITUTE(SUBSTITUTE(SUBSTITUTE(db[[#This Row],[FAKTUR]]," ",),".",""),"-",""),"(",""),")",""),",",""),"/",""),"""",""),"+",""))</f>
        <v>clearholderfoliosikaac105fmerahuntana</v>
      </c>
      <c r="H6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clearholderfoliosikaac105fmerah60lsnuntana</v>
      </c>
      <c r="I627" s="2" t="s">
        <v>5736</v>
      </c>
      <c r="J627" s="2" t="s">
        <v>5442</v>
      </c>
      <c r="K627" s="14"/>
      <c r="L627" s="2" t="s">
        <v>1336</v>
      </c>
      <c r="M627" s="33" t="e">
        <f>IF(db[[#This Row],[NB NOTA_C]]="","",COUNTIF([2]!B_MSK[concat],db[[#This Row],[NB NOTA_C]]))</f>
        <v>#REF!</v>
      </c>
      <c r="N627" s="9" t="s">
        <v>1351</v>
      </c>
      <c r="O627" s="5" t="s">
        <v>1385</v>
      </c>
      <c r="P627" s="2" t="s">
        <v>2439</v>
      </c>
      <c r="Q627" s="5"/>
      <c r="R627" s="5" t="str">
        <f>IF(db[[#This Row],[QTY/ CTN]]="","",SUBSTITUTE(SUBSTITUTE(SUBSTITUTE(db[[#This Row],[QTY/ CTN]]," ","_",2),"(",""),")","")&amp;"_")</f>
        <v>60 LSN_</v>
      </c>
      <c r="S627" s="5">
        <f>IF(db[[#This Row],[H_QTY/ CTN]]="","",SEARCH("_",db[[#This Row],[H_QTY/ CTN]]))</f>
        <v>7</v>
      </c>
      <c r="T627" s="5">
        <f>IF(db[[#This Row],[H_QTY/ CTN]]="","",LEN(db[[#This Row],[H_QTY/ CTN]]))</f>
        <v>7</v>
      </c>
      <c r="U627" s="40" t="str">
        <f>IF(db[[#This Row],[H_QTY/ CTN]]="","",LEFT(db[[#This Row],[H_QTY/ CTN]],db[[#This Row],[H_1]]-1))</f>
        <v>60 LSN</v>
      </c>
      <c r="V627" s="40" t="str">
        <f>IF(NOT(db[[#This Row],[H_1]]=db[[#This Row],[H_2]]),MID(db[[#This Row],[H_QTY/ CTN]],db[[#This Row],[H_1]]+1,db[[#This Row],[H_2]]-db[[#This Row],[H_1]]-1),"")</f>
        <v/>
      </c>
      <c r="W627" s="40" t="str">
        <f>IF(db[[#This Row],[QTY/ CTN B]]="","",LEFT(db[[#This Row],[QTY/ CTN B]],SEARCH(" ",db[[#This Row],[QTY/ CTN B]],1)-1))</f>
        <v>60</v>
      </c>
      <c r="X627" s="40" t="str">
        <f>IF(db[[#This Row],[QTY/ CTN B]]="","",RIGHT(db[[#This Row],[QTY/ CTN B]],LEN(db[[#This Row],[QTY/ CTN B]])-SEARCH(" ",db[[#This Row],[QTY/ CTN B]],1)))</f>
        <v>LSN</v>
      </c>
      <c r="Y627" s="40">
        <f>IF(db[[#This Row],[QTY/ CTN TG]]="",IF(db[[#This Row],[STN TG]]="","",12),LEFT(db[[#This Row],[QTY/ CTN TG]],SEARCH(" ",db[[#This Row],[QTY/ CTN TG]],1)-1))</f>
        <v>12</v>
      </c>
      <c r="Z6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7" s="40" t="str">
        <f>IF(db[[#This Row],[STN K]]="","",IF(db[[#This Row],[STN TG]]="LSN",12,""))</f>
        <v/>
      </c>
      <c r="AB627" s="40" t="str">
        <f>IF(db[[#This Row],[STN TG]]="LSN","PCS","")</f>
        <v/>
      </c>
      <c r="AC627" s="40">
        <f>db[[#This Row],[QTY B]]*IF(db[[#This Row],[QTY TG]]="",1,db[[#This Row],[QTY TG]])*IF(db[[#This Row],[QTY K]]="",1,db[[#This Row],[QTY K]])</f>
        <v>720</v>
      </c>
      <c r="AD627" s="40" t="str">
        <f>IF(db[[#This Row],[STN K]]="",IF(db[[#This Row],[STN TG]]="",db[[#This Row],[STN B]],db[[#This Row],[STN TG]]),db[[#This Row],[STN K]])</f>
        <v>PCS</v>
      </c>
      <c r="AE627" s="40"/>
    </row>
    <row r="628" spans="1:31" ht="16.5" customHeight="1" x14ac:dyDescent="0.25">
      <c r="A628" s="40">
        <f t="shared" si="9"/>
        <v>627</v>
      </c>
      <c r="B628" s="5" t="str">
        <f>LOWER(SUBSTITUTE(SUBSTITUTE(SUBSTITUTE(SUBSTITUTE(SUBSTITUTE(SUBSTITUTE(SUBSTITUTE(SUBSTITUTE(db[[#This Row],[NB BM]]," ",),".",""),"-",""),"(",""),")",""),"/",""),"""",""),"+",""))</f>
        <v>maplsikaa105fputih</v>
      </c>
      <c r="C628" s="5" t="str">
        <f>LOWER(SUBSTITUTE(SUBSTITUTE(SUBSTITUTE(SUBSTITUTE(SUBSTITUTE(SUBSTITUTE(SUBSTITUTE(SUBSTITUTE(SUBSTITUTE(db[[#This Row],[NB NOTA]]," ",),".",""),"-",""),"(",""),")",""),",",""),"/",""),"""",""),"+",""))</f>
        <v>clearholderfoliosikaac105fputih</v>
      </c>
      <c r="D628" s="5" t="str">
        <f>LOWER(SUBSTITUTE(SUBSTITUTE(SUBSTITUTE(SUBSTITUTE(SUBSTITUTE(SUBSTITUTE(SUBSTITUTE(SUBSTITUTE(SUBSTITUTE(db[[#This Row],[NB PAJAK]]," ",""),"-",""),"(",""),")",""),".",""),",",""),"/",""),"""",""),"+",""))</f>
        <v/>
      </c>
      <c r="E62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maplsikaa105fputih60lsnuntana</v>
      </c>
      <c r="F62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clearholderfoliosikaac105fputih60lsn</v>
      </c>
      <c r="G628" s="5" t="str">
        <f>db[[#This Row],[NB NOTA_C]]&amp;LOWER(SUBSTITUTE(SUBSTITUTE(SUBSTITUTE(SUBSTITUTE(SUBSTITUTE(SUBSTITUTE(SUBSTITUTE(SUBSTITUTE(SUBSTITUTE(db[[#This Row],[FAKTUR]]," ",),".",""),"-",""),"(",""),")",""),",",""),"/",""),"""",""),"+",""))</f>
        <v>clearholderfoliosikaac105fputihuntana</v>
      </c>
      <c r="H62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clearholderfoliosikaac105fputih60lsnuntana</v>
      </c>
      <c r="I628" s="2" t="s">
        <v>5737</v>
      </c>
      <c r="J628" s="2" t="s">
        <v>5440</v>
      </c>
      <c r="K628" s="14"/>
      <c r="L628" s="2" t="s">
        <v>1336</v>
      </c>
      <c r="M628" s="33" t="e">
        <f>IF(db[[#This Row],[NB NOTA_C]]="","",COUNTIF([2]!B_MSK[concat],db[[#This Row],[NB NOTA_C]]))</f>
        <v>#REF!</v>
      </c>
      <c r="N628" s="9" t="s">
        <v>1351</v>
      </c>
      <c r="O628" s="5" t="s">
        <v>1385</v>
      </c>
      <c r="P628" s="2" t="s">
        <v>2439</v>
      </c>
      <c r="Q628" s="5"/>
      <c r="R628" s="5" t="str">
        <f>IF(db[[#This Row],[QTY/ CTN]]="","",SUBSTITUTE(SUBSTITUTE(SUBSTITUTE(db[[#This Row],[QTY/ CTN]]," ","_",2),"(",""),")","")&amp;"_")</f>
        <v>60 LSN_</v>
      </c>
      <c r="S628" s="5">
        <f>IF(db[[#This Row],[H_QTY/ CTN]]="","",SEARCH("_",db[[#This Row],[H_QTY/ CTN]]))</f>
        <v>7</v>
      </c>
      <c r="T628" s="5">
        <f>IF(db[[#This Row],[H_QTY/ CTN]]="","",LEN(db[[#This Row],[H_QTY/ CTN]]))</f>
        <v>7</v>
      </c>
      <c r="U628" s="40" t="str">
        <f>IF(db[[#This Row],[H_QTY/ CTN]]="","",LEFT(db[[#This Row],[H_QTY/ CTN]],db[[#This Row],[H_1]]-1))</f>
        <v>60 LSN</v>
      </c>
      <c r="V628" s="40" t="str">
        <f>IF(NOT(db[[#This Row],[H_1]]=db[[#This Row],[H_2]]),MID(db[[#This Row],[H_QTY/ CTN]],db[[#This Row],[H_1]]+1,db[[#This Row],[H_2]]-db[[#This Row],[H_1]]-1),"")</f>
        <v/>
      </c>
      <c r="W628" s="40" t="str">
        <f>IF(db[[#This Row],[QTY/ CTN B]]="","",LEFT(db[[#This Row],[QTY/ CTN B]],SEARCH(" ",db[[#This Row],[QTY/ CTN B]],1)-1))</f>
        <v>60</v>
      </c>
      <c r="X628" s="40" t="str">
        <f>IF(db[[#This Row],[QTY/ CTN B]]="","",RIGHT(db[[#This Row],[QTY/ CTN B]],LEN(db[[#This Row],[QTY/ CTN B]])-SEARCH(" ",db[[#This Row],[QTY/ CTN B]],1)))</f>
        <v>LSN</v>
      </c>
      <c r="Y628" s="40">
        <f>IF(db[[#This Row],[QTY/ CTN TG]]="",IF(db[[#This Row],[STN TG]]="","",12),LEFT(db[[#This Row],[QTY/ CTN TG]],SEARCH(" ",db[[#This Row],[QTY/ CTN TG]],1)-1))</f>
        <v>12</v>
      </c>
      <c r="Z6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28" s="40" t="str">
        <f>IF(db[[#This Row],[STN K]]="","",IF(db[[#This Row],[STN TG]]="LSN",12,""))</f>
        <v/>
      </c>
      <c r="AB628" s="40" t="str">
        <f>IF(db[[#This Row],[STN TG]]="LSN","PCS","")</f>
        <v/>
      </c>
      <c r="AC628" s="40">
        <f>db[[#This Row],[QTY B]]*IF(db[[#This Row],[QTY TG]]="",1,db[[#This Row],[QTY TG]])*IF(db[[#This Row],[QTY K]]="",1,db[[#This Row],[QTY K]])</f>
        <v>720</v>
      </c>
      <c r="AD628" s="40" t="str">
        <f>IF(db[[#This Row],[STN K]]="",IF(db[[#This Row],[STN TG]]="",db[[#This Row],[STN B]],db[[#This Row],[STN TG]]),db[[#This Row],[STN K]])</f>
        <v>PCS</v>
      </c>
      <c r="AE628" s="40"/>
    </row>
    <row r="629" spans="1:31" ht="16.5" customHeight="1" x14ac:dyDescent="0.25">
      <c r="A629" s="40">
        <f t="shared" si="9"/>
        <v>628</v>
      </c>
      <c r="B629" s="5" t="str">
        <f>LOWER(SUBSTITUTE(SUBSTITUTE(SUBSTITUTE(SUBSTITUTE(SUBSTITUTE(SUBSTITUTE(SUBSTITUTE(SUBSTITUTE(db[[#This Row],[NB BM]]," ",),".",""),"-",""),"(",""),")",""),"/",""),"""",""),"+",""))</f>
        <v>clearholderisi40lbr</v>
      </c>
      <c r="C629" s="5" t="str">
        <f>LOWER(SUBSTITUTE(SUBSTITUTE(SUBSTITUTE(SUBSTITUTE(SUBSTITUTE(SUBSTITUTE(SUBSTITUTE(SUBSTITUTE(SUBSTITUTE(db[[#This Row],[NB NOTA]]," ",),".",""),"-",""),"(",""),")",""),",",""),"/",""),"""",""),"+",""))</f>
        <v>clearholderisi40lbr</v>
      </c>
      <c r="D629" s="5" t="str">
        <f>LOWER(SUBSTITUTE(SUBSTITUTE(SUBSTITUTE(SUBSTITUTE(SUBSTITUTE(SUBSTITUTE(SUBSTITUTE(SUBSTITUTE(SUBSTITUTE(db[[#This Row],[NB PAJAK]]," ",""),"-",""),"(",""),")",""),".",""),",",""),"/",""),"""",""),"+",""))</f>
        <v/>
      </c>
      <c r="E62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clearholderisi40lbr240pcsuntana</v>
      </c>
      <c r="F62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clearholderisi40lbr240pcs</v>
      </c>
      <c r="G629" s="5" t="str">
        <f>db[[#This Row],[NB NOTA_C]]&amp;LOWER(SUBSTITUTE(SUBSTITUTE(SUBSTITUTE(SUBSTITUTE(SUBSTITUTE(SUBSTITUTE(SUBSTITUTE(SUBSTITUTE(SUBSTITUTE(db[[#This Row],[FAKTUR]]," ",),".",""),"-",""),"(",""),")",""),",",""),"/",""),"""",""),"+",""))</f>
        <v>clearholderisi40lbruntana</v>
      </c>
      <c r="H62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clearholderisi40lbr240pcsuntana</v>
      </c>
      <c r="I629" s="2" t="s">
        <v>7267</v>
      </c>
      <c r="J629" s="2" t="s">
        <v>7265</v>
      </c>
      <c r="K629" s="14"/>
      <c r="L629" s="2" t="s">
        <v>1336</v>
      </c>
      <c r="M629" s="33" t="e">
        <f>IF(db[[#This Row],[NB NOTA_C]]="","",COUNTIF([2]!B_MSK[concat],db[[#This Row],[NB NOTA_C]]))</f>
        <v>#REF!</v>
      </c>
      <c r="N629" s="9" t="s">
        <v>3127</v>
      </c>
      <c r="O629" s="5" t="s">
        <v>1412</v>
      </c>
      <c r="P629" s="2" t="s">
        <v>2439</v>
      </c>
      <c r="Q629" s="5"/>
      <c r="R629" s="5" t="str">
        <f>IF(db[[#This Row],[QTY/ CTN]]="","",SUBSTITUTE(SUBSTITUTE(SUBSTITUTE(db[[#This Row],[QTY/ CTN]]," ","_",2),"(",""),")","")&amp;"_")</f>
        <v>240 PCS_</v>
      </c>
      <c r="S629" s="5">
        <f>IF(db[[#This Row],[H_QTY/ CTN]]="","",SEARCH("_",db[[#This Row],[H_QTY/ CTN]]))</f>
        <v>8</v>
      </c>
      <c r="T629" s="5">
        <f>IF(db[[#This Row],[H_QTY/ CTN]]="","",LEN(db[[#This Row],[H_QTY/ CTN]]))</f>
        <v>8</v>
      </c>
      <c r="U629" s="40" t="str">
        <f>IF(db[[#This Row],[H_QTY/ CTN]]="","",LEFT(db[[#This Row],[H_QTY/ CTN]],db[[#This Row],[H_1]]-1))</f>
        <v>240 PCS</v>
      </c>
      <c r="V629" s="40" t="str">
        <f>IF(NOT(db[[#This Row],[H_1]]=db[[#This Row],[H_2]]),MID(db[[#This Row],[H_QTY/ CTN]],db[[#This Row],[H_1]]+1,db[[#This Row],[H_2]]-db[[#This Row],[H_1]]-1),"")</f>
        <v/>
      </c>
      <c r="W629" s="40" t="str">
        <f>IF(db[[#This Row],[QTY/ CTN B]]="","",LEFT(db[[#This Row],[QTY/ CTN B]],SEARCH(" ",db[[#This Row],[QTY/ CTN B]],1)-1))</f>
        <v>240</v>
      </c>
      <c r="X629" s="40" t="str">
        <f>IF(db[[#This Row],[QTY/ CTN B]]="","",RIGHT(db[[#This Row],[QTY/ CTN B]],LEN(db[[#This Row],[QTY/ CTN B]])-SEARCH(" ",db[[#This Row],[QTY/ CTN B]],1)))</f>
        <v>PCS</v>
      </c>
      <c r="Y629" s="40" t="str">
        <f>IF(db[[#This Row],[QTY/ CTN TG]]="",IF(db[[#This Row],[STN TG]]="","",12),LEFT(db[[#This Row],[QTY/ CTN TG]],SEARCH(" ",db[[#This Row],[QTY/ CTN TG]],1)-1))</f>
        <v/>
      </c>
      <c r="Z6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29" s="40" t="str">
        <f>IF(db[[#This Row],[STN K]]="","",IF(db[[#This Row],[STN TG]]="LSN",12,""))</f>
        <v/>
      </c>
      <c r="AB629" s="40" t="str">
        <f>IF(db[[#This Row],[STN TG]]="LSN","PCS","")</f>
        <v/>
      </c>
      <c r="AC629" s="40">
        <f>db[[#This Row],[QTY B]]*IF(db[[#This Row],[QTY TG]]="",1,db[[#This Row],[QTY TG]])*IF(db[[#This Row],[QTY K]]="",1,db[[#This Row],[QTY K]])</f>
        <v>240</v>
      </c>
      <c r="AD629" s="40" t="str">
        <f>IF(db[[#This Row],[STN K]]="",IF(db[[#This Row],[STN TG]]="",db[[#This Row],[STN B]],db[[#This Row],[STN TG]]),db[[#This Row],[STN K]])</f>
        <v>PCS</v>
      </c>
      <c r="AE629" s="40"/>
    </row>
    <row r="630" spans="1:31" ht="16.5" customHeight="1" x14ac:dyDescent="0.25">
      <c r="A630" s="40">
        <f t="shared" si="9"/>
        <v>629</v>
      </c>
      <c r="B630" s="5" t="str">
        <f>LOWER(SUBSTITUTE(SUBSTITUTE(SUBSTITUTE(SUBSTITUTE(SUBSTITUTE(SUBSTITUTE(SUBSTITUTE(SUBSTITUTE(db[[#This Row],[NB BM]]," ",),".",""),"-",""),"(",""),")",""),"/",""),"""",""),"+",""))</f>
        <v>clearholderisi60lbr</v>
      </c>
      <c r="C630" s="5" t="str">
        <f>LOWER(SUBSTITUTE(SUBSTITUTE(SUBSTITUTE(SUBSTITUTE(SUBSTITUTE(SUBSTITUTE(SUBSTITUTE(SUBSTITUTE(SUBSTITUTE(db[[#This Row],[NB NOTA]]," ",),".",""),"-",""),"(",""),")",""),",",""),"/",""),"""",""),"+",""))</f>
        <v>clearholderisi60lbr</v>
      </c>
      <c r="D630" s="5" t="str">
        <f>LOWER(SUBSTITUTE(SUBSTITUTE(SUBSTITUTE(SUBSTITUTE(SUBSTITUTE(SUBSTITUTE(SUBSTITUTE(SUBSTITUTE(SUBSTITUTE(db[[#This Row],[NB PAJAK]]," ",""),"-",""),"(",""),")",""),".",""),",",""),"/",""),"""",""),"+",""))</f>
        <v/>
      </c>
      <c r="E63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clearholderisi60lbr200pcsuntana</v>
      </c>
      <c r="F63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clearholderisi60lbr200pcs</v>
      </c>
      <c r="G630" s="5" t="str">
        <f>db[[#This Row],[NB NOTA_C]]&amp;LOWER(SUBSTITUTE(SUBSTITUTE(SUBSTITUTE(SUBSTITUTE(SUBSTITUTE(SUBSTITUTE(SUBSTITUTE(SUBSTITUTE(SUBSTITUTE(db[[#This Row],[FAKTUR]]," ",),".",""),"-",""),"(",""),")",""),",",""),"/",""),"""",""),"+",""))</f>
        <v>clearholderisi60lbruntana</v>
      </c>
      <c r="H63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clearholderisi60lbr200pcsuntana</v>
      </c>
      <c r="I630" s="2" t="s">
        <v>7268</v>
      </c>
      <c r="J630" s="2" t="s">
        <v>7266</v>
      </c>
      <c r="K630" s="14"/>
      <c r="L630" s="2" t="s">
        <v>1336</v>
      </c>
      <c r="M630" s="33" t="e">
        <f>IF(db[[#This Row],[NB NOTA_C]]="","",COUNTIF([2]!B_MSK[concat],db[[#This Row],[NB NOTA_C]]))</f>
        <v>#REF!</v>
      </c>
      <c r="N630" s="9" t="s">
        <v>3127</v>
      </c>
      <c r="O630" s="5" t="s">
        <v>1540</v>
      </c>
      <c r="P630" s="2" t="s">
        <v>2439</v>
      </c>
      <c r="Q630" s="5"/>
      <c r="R630" s="5" t="str">
        <f>IF(db[[#This Row],[QTY/ CTN]]="","",SUBSTITUTE(SUBSTITUTE(SUBSTITUTE(db[[#This Row],[QTY/ CTN]]," ","_",2),"(",""),")","")&amp;"_")</f>
        <v>200 PCS_</v>
      </c>
      <c r="S630" s="5">
        <f>IF(db[[#This Row],[H_QTY/ CTN]]="","",SEARCH("_",db[[#This Row],[H_QTY/ CTN]]))</f>
        <v>8</v>
      </c>
      <c r="T630" s="5">
        <f>IF(db[[#This Row],[H_QTY/ CTN]]="","",LEN(db[[#This Row],[H_QTY/ CTN]]))</f>
        <v>8</v>
      </c>
      <c r="U630" s="40" t="str">
        <f>IF(db[[#This Row],[H_QTY/ CTN]]="","",LEFT(db[[#This Row],[H_QTY/ CTN]],db[[#This Row],[H_1]]-1))</f>
        <v>200 PCS</v>
      </c>
      <c r="V630" s="40" t="str">
        <f>IF(NOT(db[[#This Row],[H_1]]=db[[#This Row],[H_2]]),MID(db[[#This Row],[H_QTY/ CTN]],db[[#This Row],[H_1]]+1,db[[#This Row],[H_2]]-db[[#This Row],[H_1]]-1),"")</f>
        <v/>
      </c>
      <c r="W630" s="40" t="str">
        <f>IF(db[[#This Row],[QTY/ CTN B]]="","",LEFT(db[[#This Row],[QTY/ CTN B]],SEARCH(" ",db[[#This Row],[QTY/ CTN B]],1)-1))</f>
        <v>200</v>
      </c>
      <c r="X630" s="40" t="str">
        <f>IF(db[[#This Row],[QTY/ CTN B]]="","",RIGHT(db[[#This Row],[QTY/ CTN B]],LEN(db[[#This Row],[QTY/ CTN B]])-SEARCH(" ",db[[#This Row],[QTY/ CTN B]],1)))</f>
        <v>PCS</v>
      </c>
      <c r="Y630" s="40" t="str">
        <f>IF(db[[#This Row],[QTY/ CTN TG]]="",IF(db[[#This Row],[STN TG]]="","",12),LEFT(db[[#This Row],[QTY/ CTN TG]],SEARCH(" ",db[[#This Row],[QTY/ CTN TG]],1)-1))</f>
        <v/>
      </c>
      <c r="Z6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30" s="40" t="str">
        <f>IF(db[[#This Row],[STN K]]="","",IF(db[[#This Row],[STN TG]]="LSN",12,""))</f>
        <v/>
      </c>
      <c r="AB630" s="40" t="str">
        <f>IF(db[[#This Row],[STN TG]]="LSN","PCS","")</f>
        <v/>
      </c>
      <c r="AC630" s="40">
        <f>db[[#This Row],[QTY B]]*IF(db[[#This Row],[QTY TG]]="",1,db[[#This Row],[QTY TG]])*IF(db[[#This Row],[QTY K]]="",1,db[[#This Row],[QTY K]])</f>
        <v>200</v>
      </c>
      <c r="AD630" s="40" t="str">
        <f>IF(db[[#This Row],[STN K]]="",IF(db[[#This Row],[STN TG]]="",db[[#This Row],[STN B]],db[[#This Row],[STN TG]]),db[[#This Row],[STN K]])</f>
        <v>PCS</v>
      </c>
      <c r="AE630" s="40"/>
    </row>
    <row r="631" spans="1:31" ht="16.5" customHeight="1" x14ac:dyDescent="0.25">
      <c r="A631" s="40">
        <f t="shared" si="9"/>
        <v>630</v>
      </c>
      <c r="B631" s="5" t="str">
        <f>LOWER(SUBSTITUTE(SUBSTITUTE(SUBSTITUTE(SUBSTITUTE(SUBSTITUTE(SUBSTITUTE(SUBSTITUTE(SUBSTITUTE(db[[#This Row],[NB BM]]," ",),".",""),"-",""),"(",""),")",""),"/",""),"""",""),"+",""))</f>
        <v>clipboard6688trkoala</v>
      </c>
      <c r="C631" s="5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D631" s="5" t="str">
        <f>LOWER(SUBSTITUTE(SUBSTITUTE(SUBSTITUTE(SUBSTITUTE(SUBSTITUTE(SUBSTITUTE(SUBSTITUTE(SUBSTITUTE(SUBSTITUTE(db[[#This Row],[NB PAJAK]]," ",""),"-",""),"(",""),")",""),".",""),",",""),"/",""),"""",""),"+",""))</f>
        <v/>
      </c>
      <c r="E63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clipboard6688trkoala12lsnuntana</v>
      </c>
      <c r="F63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clipboard6688trkoala12lsn</v>
      </c>
      <c r="G631" s="5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clipboard6688trkoalauntana</v>
      </c>
      <c r="H63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clipboard6688trkoala12lsnuntana</v>
      </c>
      <c r="I631" s="2" t="s">
        <v>2301</v>
      </c>
      <c r="J631" s="2" t="s">
        <v>2300</v>
      </c>
      <c r="K631" s="1"/>
      <c r="L631" s="2" t="s">
        <v>1336</v>
      </c>
      <c r="M631" s="34" t="e">
        <f>IF(db[[#This Row],[NB NOTA_C]]="","",COUNTIF([2]!B_MSK[concat],db[[#This Row],[NB NOTA_C]]))</f>
        <v>#REF!</v>
      </c>
      <c r="N631" s="14" t="s">
        <v>1343</v>
      </c>
      <c r="O631" s="2" t="s">
        <v>1376</v>
      </c>
      <c r="P631" s="2" t="s">
        <v>2418</v>
      </c>
      <c r="R631" s="2" t="str">
        <f>IF(db[[#This Row],[QTY/ CTN]]="","",SUBSTITUTE(SUBSTITUTE(SUBSTITUTE(db[[#This Row],[QTY/ CTN]]," ","_",2),"(",""),")","")&amp;"_")</f>
        <v>12 LSN_</v>
      </c>
      <c r="S631" s="2">
        <f>IF(db[[#This Row],[H_QTY/ CTN]]="","",SEARCH("_",db[[#This Row],[H_QTY/ CTN]]))</f>
        <v>7</v>
      </c>
      <c r="T631" s="2">
        <f>IF(db[[#This Row],[H_QTY/ CTN]]="","",LEN(db[[#This Row],[H_QTY/ CTN]]))</f>
        <v>7</v>
      </c>
      <c r="U631" s="41" t="str">
        <f>IF(db[[#This Row],[H_QTY/ CTN]]="","",LEFT(db[[#This Row],[H_QTY/ CTN]],db[[#This Row],[H_1]]-1))</f>
        <v>12 LSN</v>
      </c>
      <c r="V631" s="40" t="str">
        <f>IF(NOT(db[[#This Row],[H_1]]=db[[#This Row],[H_2]]),MID(db[[#This Row],[H_QTY/ CTN]],db[[#This Row],[H_1]]+1,db[[#This Row],[H_2]]-db[[#This Row],[H_1]]-1),"")</f>
        <v/>
      </c>
      <c r="W631" s="40" t="str">
        <f>IF(db[[#This Row],[QTY/ CTN B]]="","",LEFT(db[[#This Row],[QTY/ CTN B]],SEARCH(" ",db[[#This Row],[QTY/ CTN B]],1)-1))</f>
        <v>12</v>
      </c>
      <c r="X631" s="40" t="str">
        <f>IF(db[[#This Row],[QTY/ CTN B]]="","",RIGHT(db[[#This Row],[QTY/ CTN B]],LEN(db[[#This Row],[QTY/ CTN B]])-SEARCH(" ",db[[#This Row],[QTY/ CTN B]],1)))</f>
        <v>LSN</v>
      </c>
      <c r="Y631" s="40">
        <f>IF(db[[#This Row],[QTY/ CTN TG]]="",IF(db[[#This Row],[STN TG]]="","",12),LEFT(db[[#This Row],[QTY/ CTN TG]],SEARCH(" ",db[[#This Row],[QTY/ CTN TG]],1)-1))</f>
        <v>12</v>
      </c>
      <c r="Z6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31" s="40" t="str">
        <f>IF(db[[#This Row],[STN K]]="","",IF(db[[#This Row],[STN TG]]="LSN",12,""))</f>
        <v/>
      </c>
      <c r="AB631" s="40" t="str">
        <f>IF(db[[#This Row],[STN TG]]="LSN","PCS","")</f>
        <v/>
      </c>
      <c r="AC631" s="40">
        <f>db[[#This Row],[QTY B]]*IF(db[[#This Row],[QTY TG]]="",1,db[[#This Row],[QTY TG]])*IF(db[[#This Row],[QTY K]]="",1,db[[#This Row],[QTY K]])</f>
        <v>144</v>
      </c>
      <c r="AD631" s="40" t="str">
        <f>IF(db[[#This Row],[STN K]]="",IF(db[[#This Row],[STN TG]]="",db[[#This Row],[STN B]],db[[#This Row],[STN TG]]),db[[#This Row],[STN K]])</f>
        <v>PCS</v>
      </c>
      <c r="AE631" s="40"/>
    </row>
    <row r="632" spans="1:31" x14ac:dyDescent="0.25">
      <c r="A632" s="78">
        <f t="shared" si="9"/>
        <v>631</v>
      </c>
      <c r="B632" s="79" t="str">
        <f>LOWER(SUBSTITUTE(SUBSTITUTE(SUBSTITUTE(SUBSTITUTE(SUBSTITUTE(SUBSTITUTE(SUBSTITUTE(SUBSTITUTE(db[[#This Row],[NB BM]]," ",),".",""),"-",""),"(",""),")",""),"/",""),"""",""),"+",""))</f>
        <v>clipboardcb8888dove</v>
      </c>
      <c r="C632" s="79" t="str">
        <f>LOWER(SUBSTITUTE(SUBSTITUTE(SUBSTITUTE(SUBSTITUTE(SUBSTITUTE(SUBSTITUTE(SUBSTITUTE(SUBSTITUTE(SUBSTITUTE(db[[#This Row],[NB NOTA]]," ",),".",""),"-",""),"(",""),")",""),",",""),"/",""),"""",""),"+",""))</f>
        <v>clipboardcb8888dove</v>
      </c>
      <c r="D632" s="79" t="str">
        <f>LOWER(SUBSTITUTE(SUBSTITUTE(SUBSTITUTE(SUBSTITUTE(SUBSTITUTE(SUBSTITUTE(SUBSTITUTE(SUBSTITUTE(SUBSTITUTE(db[[#This Row],[NB PAJAK]]," ",""),"-",""),"(",""),")",""),".",""),",",""),"/",""),"""",""),"+",""))</f>
        <v/>
      </c>
      <c r="E632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clipboardcb8888dove12lsnuntana</v>
      </c>
      <c r="F632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clipboardcb8888dove12lsn</v>
      </c>
      <c r="G632" s="79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clipboardcb8888doveuntana</v>
      </c>
      <c r="H632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clipboardcb8888dove12lsnuntana</v>
      </c>
      <c r="I632" s="2" t="s">
        <v>7598</v>
      </c>
      <c r="J632" s="70" t="s">
        <v>7449</v>
      </c>
      <c r="K632" s="71"/>
      <c r="L632" s="70" t="s">
        <v>1336</v>
      </c>
      <c r="M632" s="80" t="e">
        <f>IF(db[[#This Row],[NB NOTA_C]]="","",COUNTIF([2]!B_MSK[concat],db[[#This Row],[NB NOTA_C]]))</f>
        <v>#REF!</v>
      </c>
      <c r="N632" s="81" t="s">
        <v>1343</v>
      </c>
      <c r="O632" s="79" t="s">
        <v>1376</v>
      </c>
      <c r="P632" s="2" t="s">
        <v>4830</v>
      </c>
      <c r="Q632" s="79"/>
      <c r="R632" s="79" t="str">
        <f>IF(db[[#This Row],[QTY/ CTN]]="","",SUBSTITUTE(SUBSTITUTE(SUBSTITUTE(db[[#This Row],[QTY/ CTN]]," ","_",2),"(",""),")","")&amp;"_")</f>
        <v>12 LSN_</v>
      </c>
      <c r="S632" s="79">
        <f>IF(db[[#This Row],[H_QTY/ CTN]]="","",SEARCH("_",db[[#This Row],[H_QTY/ CTN]]))</f>
        <v>7</v>
      </c>
      <c r="T632" s="79">
        <f>IF(db[[#This Row],[H_QTY/ CTN]]="","",LEN(db[[#This Row],[H_QTY/ CTN]]))</f>
        <v>7</v>
      </c>
      <c r="U632" s="78" t="str">
        <f>IF(db[[#This Row],[H_QTY/ CTN]]="","",LEFT(db[[#This Row],[H_QTY/ CTN]],db[[#This Row],[H_1]]-1))</f>
        <v>12 LSN</v>
      </c>
      <c r="V632" s="78" t="str">
        <f>IF(NOT(db[[#This Row],[H_1]]=db[[#This Row],[H_2]]),MID(db[[#This Row],[H_QTY/ CTN]],db[[#This Row],[H_1]]+1,db[[#This Row],[H_2]]-db[[#This Row],[H_1]]-1),"")</f>
        <v/>
      </c>
      <c r="W632" s="78" t="str">
        <f>IF(db[[#This Row],[QTY/ CTN B]]="","",LEFT(db[[#This Row],[QTY/ CTN B]],SEARCH(" ",db[[#This Row],[QTY/ CTN B]],1)-1))</f>
        <v>12</v>
      </c>
      <c r="X632" s="78" t="str">
        <f>IF(db[[#This Row],[QTY/ CTN B]]="","",RIGHT(db[[#This Row],[QTY/ CTN B]],LEN(db[[#This Row],[QTY/ CTN B]])-SEARCH(" ",db[[#This Row],[QTY/ CTN B]],1)))</f>
        <v>LSN</v>
      </c>
      <c r="Y632" s="78">
        <f>IF(db[[#This Row],[QTY/ CTN TG]]="",IF(db[[#This Row],[STN TG]]="","",12),LEFT(db[[#This Row],[QTY/ CTN TG]],SEARCH(" ",db[[#This Row],[QTY/ CTN TG]],1)-1))</f>
        <v>12</v>
      </c>
      <c r="Z632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32" s="78" t="str">
        <f>IF(db[[#This Row],[STN K]]="","",IF(db[[#This Row],[STN TG]]="LSN",12,""))</f>
        <v/>
      </c>
      <c r="AB632" s="78" t="str">
        <f>IF(db[[#This Row],[STN TG]]="LSN","PCS","")</f>
        <v/>
      </c>
      <c r="AC632" s="78">
        <f>db[[#This Row],[QTY B]]*IF(db[[#This Row],[QTY TG]]="",1,db[[#This Row],[QTY TG]])*IF(db[[#This Row],[QTY K]]="",1,db[[#This Row],[QTY K]])</f>
        <v>144</v>
      </c>
      <c r="AD632" s="78" t="str">
        <f>IF(db[[#This Row],[STN K]]="",IF(db[[#This Row],[STN TG]]="",db[[#This Row],[STN B]],db[[#This Row],[STN TG]]),db[[#This Row],[STN K]])</f>
        <v>PCS</v>
      </c>
      <c r="AE632" s="78"/>
    </row>
    <row r="633" spans="1:31" ht="16.5" customHeight="1" x14ac:dyDescent="0.25">
      <c r="A633" s="40">
        <f t="shared" si="9"/>
        <v>632</v>
      </c>
      <c r="B633" s="5" t="str">
        <f>LOWER(SUBSTITUTE(SUBSTITUTE(SUBSTITUTE(SUBSTITUTE(SUBSTITUTE(SUBSTITUTE(SUBSTITUTE(SUBSTITUTE(db[[#This Row],[NB BM]]," ",),".",""),"-",""),"(",""),")",""),"/",""),"""",""),"+",""))</f>
        <v>clipboardkayutikar</v>
      </c>
      <c r="C633" s="5" t="str">
        <f>LOWER(SUBSTITUTE(SUBSTITUTE(SUBSTITUTE(SUBSTITUTE(SUBSTITUTE(SUBSTITUTE(SUBSTITUTE(SUBSTITUTE(SUBSTITUTE(db[[#This Row],[NB NOTA]]," ",),".",""),"-",""),"(",""),")",""),",",""),"/",""),"""",""),"+",""))</f>
        <v>clipboardkayutikar</v>
      </c>
      <c r="D633" s="5" t="str">
        <f>LOWER(SUBSTITUTE(SUBSTITUTE(SUBSTITUTE(SUBSTITUTE(SUBSTITUTE(SUBSTITUTE(SUBSTITUTE(SUBSTITUTE(SUBSTITUTE(db[[#This Row],[NB PAJAK]]," ",""),"-",""),"(",""),")",""),".",""),",",""),"/",""),"""",""),"+",""))</f>
        <v/>
      </c>
      <c r="E6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clipboardkayutikar12lsnuntana</v>
      </c>
      <c r="F6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clipboardkayutikar12lsn</v>
      </c>
      <c r="G633" s="5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clipboardkayutikaruntana</v>
      </c>
      <c r="H6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clipboardkayutikar12lsnuntana</v>
      </c>
      <c r="I633" s="2" t="s">
        <v>7357</v>
      </c>
      <c r="J633" s="2" t="s">
        <v>7350</v>
      </c>
      <c r="K633" s="14"/>
      <c r="L633" s="2" t="s">
        <v>1336</v>
      </c>
      <c r="M633" s="33" t="e">
        <f>IF(db[[#This Row],[NB NOTA_C]]="","",COUNTIF([2]!B_MSK[concat],db[[#This Row],[NB NOTA_C]]))</f>
        <v>#REF!</v>
      </c>
      <c r="N633" s="9" t="s">
        <v>7364</v>
      </c>
      <c r="O633" s="5" t="s">
        <v>1376</v>
      </c>
      <c r="P633" s="2" t="s">
        <v>4830</v>
      </c>
      <c r="Q633" s="5"/>
      <c r="R633" s="5" t="str">
        <f>IF(db[[#This Row],[QTY/ CTN]]="","",SUBSTITUTE(SUBSTITUTE(SUBSTITUTE(db[[#This Row],[QTY/ CTN]]," ","_",2),"(",""),")","")&amp;"_")</f>
        <v>12 LSN_</v>
      </c>
      <c r="S633" s="5">
        <f>IF(db[[#This Row],[H_QTY/ CTN]]="","",SEARCH("_",db[[#This Row],[H_QTY/ CTN]]))</f>
        <v>7</v>
      </c>
      <c r="T633" s="5">
        <f>IF(db[[#This Row],[H_QTY/ CTN]]="","",LEN(db[[#This Row],[H_QTY/ CTN]]))</f>
        <v>7</v>
      </c>
      <c r="U633" s="40" t="str">
        <f>IF(db[[#This Row],[H_QTY/ CTN]]="","",LEFT(db[[#This Row],[H_QTY/ CTN]],db[[#This Row],[H_1]]-1))</f>
        <v>12 LSN</v>
      </c>
      <c r="V633" s="40" t="str">
        <f>IF(NOT(db[[#This Row],[H_1]]=db[[#This Row],[H_2]]),MID(db[[#This Row],[H_QTY/ CTN]],db[[#This Row],[H_1]]+1,db[[#This Row],[H_2]]-db[[#This Row],[H_1]]-1),"")</f>
        <v/>
      </c>
      <c r="W633" s="40" t="str">
        <f>IF(db[[#This Row],[QTY/ CTN B]]="","",LEFT(db[[#This Row],[QTY/ CTN B]],SEARCH(" ",db[[#This Row],[QTY/ CTN B]],1)-1))</f>
        <v>12</v>
      </c>
      <c r="X633" s="40" t="str">
        <f>IF(db[[#This Row],[QTY/ CTN B]]="","",RIGHT(db[[#This Row],[QTY/ CTN B]],LEN(db[[#This Row],[QTY/ CTN B]])-SEARCH(" ",db[[#This Row],[QTY/ CTN B]],1)))</f>
        <v>LSN</v>
      </c>
      <c r="Y633" s="40">
        <f>IF(db[[#This Row],[QTY/ CTN TG]]="",IF(db[[#This Row],[STN TG]]="","",12),LEFT(db[[#This Row],[QTY/ CTN TG]],SEARCH(" ",db[[#This Row],[QTY/ CTN TG]],1)-1))</f>
        <v>12</v>
      </c>
      <c r="Z6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33" s="40" t="str">
        <f>IF(db[[#This Row],[STN K]]="","",IF(db[[#This Row],[STN TG]]="LSN",12,""))</f>
        <v/>
      </c>
      <c r="AB633" s="40" t="str">
        <f>IF(db[[#This Row],[STN TG]]="LSN","PCS","")</f>
        <v/>
      </c>
      <c r="AC633" s="40">
        <f>db[[#This Row],[QTY B]]*IF(db[[#This Row],[QTY TG]]="",1,db[[#This Row],[QTY TG]])*IF(db[[#This Row],[QTY K]]="",1,db[[#This Row],[QTY K]])</f>
        <v>144</v>
      </c>
      <c r="AD633" s="40" t="str">
        <f>IF(db[[#This Row],[STN K]]="",IF(db[[#This Row],[STN TG]]="",db[[#This Row],[STN B]],db[[#This Row],[STN TG]]),db[[#This Row],[STN K]])</f>
        <v>PCS</v>
      </c>
      <c r="AE633" s="40"/>
    </row>
    <row r="634" spans="1:31" ht="16.5" customHeight="1" x14ac:dyDescent="0.25">
      <c r="A634" s="40">
        <f t="shared" si="9"/>
        <v>633</v>
      </c>
      <c r="B634" s="5" t="str">
        <f>LOWER(SUBSTITUTE(SUBSTITUTE(SUBSTITUTE(SUBSTITUTE(SUBSTITUTE(SUBSTITUTE(SUBSTITUTE(SUBSTITUTE(db[[#This Row],[NB BM]]," ",),".",""),"-",""),"(",""),")",""),"/",""),"""",""),"+",""))</f>
        <v>clipboardtp7</v>
      </c>
      <c r="C634" s="5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D634" s="5" t="str">
        <f>LOWER(SUBSTITUTE(SUBSTITUTE(SUBSTITUTE(SUBSTITUTE(SUBSTITUTE(SUBSTITUTE(SUBSTITUTE(SUBSTITUTE(SUBSTITUTE(db[[#This Row],[NB PAJAK]]," ",""),"-",""),"(",""),")",""),".",""),",",""),"/",""),"""",""),"+",""))</f>
        <v/>
      </c>
      <c r="E63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clipboardtp712lsnuntana</v>
      </c>
      <c r="F63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clipboardtp712lsn</v>
      </c>
      <c r="G634" s="5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clipboardtp7untana</v>
      </c>
      <c r="H63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clipboardtp712lsnuntana</v>
      </c>
      <c r="I634" s="2" t="s">
        <v>865</v>
      </c>
      <c r="J634" s="2" t="s">
        <v>1079</v>
      </c>
      <c r="K634" s="1"/>
      <c r="L634" s="2" t="s">
        <v>1336</v>
      </c>
      <c r="M634" s="34" t="e">
        <f>IF(db[[#This Row],[NB NOTA_C]]="","",COUNTIF([2]!B_MSK[concat],db[[#This Row],[NB NOTA_C]]))</f>
        <v>#REF!</v>
      </c>
      <c r="N634" s="14" t="s">
        <v>1343</v>
      </c>
      <c r="O634" s="2" t="s">
        <v>1376</v>
      </c>
      <c r="P634" s="2" t="s">
        <v>2418</v>
      </c>
      <c r="R634" s="2" t="str">
        <f>IF(db[[#This Row],[QTY/ CTN]]="","",SUBSTITUTE(SUBSTITUTE(SUBSTITUTE(db[[#This Row],[QTY/ CTN]]," ","_",2),"(",""),")","")&amp;"_")</f>
        <v>12 LSN_</v>
      </c>
      <c r="S634" s="2">
        <f>IF(db[[#This Row],[H_QTY/ CTN]]="","",SEARCH("_",db[[#This Row],[H_QTY/ CTN]]))</f>
        <v>7</v>
      </c>
      <c r="T634" s="2">
        <f>IF(db[[#This Row],[H_QTY/ CTN]]="","",LEN(db[[#This Row],[H_QTY/ CTN]]))</f>
        <v>7</v>
      </c>
      <c r="U634" s="41" t="str">
        <f>IF(db[[#This Row],[H_QTY/ CTN]]="","",LEFT(db[[#This Row],[H_QTY/ CTN]],db[[#This Row],[H_1]]-1))</f>
        <v>12 LSN</v>
      </c>
      <c r="V634" s="40" t="str">
        <f>IF(NOT(db[[#This Row],[H_1]]=db[[#This Row],[H_2]]),MID(db[[#This Row],[H_QTY/ CTN]],db[[#This Row],[H_1]]+1,db[[#This Row],[H_2]]-db[[#This Row],[H_1]]-1),"")</f>
        <v/>
      </c>
      <c r="W634" s="40" t="str">
        <f>IF(db[[#This Row],[QTY/ CTN B]]="","",LEFT(db[[#This Row],[QTY/ CTN B]],SEARCH(" ",db[[#This Row],[QTY/ CTN B]],1)-1))</f>
        <v>12</v>
      </c>
      <c r="X634" s="40" t="str">
        <f>IF(db[[#This Row],[QTY/ CTN B]]="","",RIGHT(db[[#This Row],[QTY/ CTN B]],LEN(db[[#This Row],[QTY/ CTN B]])-SEARCH(" ",db[[#This Row],[QTY/ CTN B]],1)))</f>
        <v>LSN</v>
      </c>
      <c r="Y634" s="40">
        <f>IF(db[[#This Row],[QTY/ CTN TG]]="",IF(db[[#This Row],[STN TG]]="","",12),LEFT(db[[#This Row],[QTY/ CTN TG]],SEARCH(" ",db[[#This Row],[QTY/ CTN TG]],1)-1))</f>
        <v>12</v>
      </c>
      <c r="Z6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34" s="40" t="str">
        <f>IF(db[[#This Row],[STN K]]="","",IF(db[[#This Row],[STN TG]]="LSN",12,""))</f>
        <v/>
      </c>
      <c r="AB634" s="40" t="str">
        <f>IF(db[[#This Row],[STN TG]]="LSN","PCS","")</f>
        <v/>
      </c>
      <c r="AC634" s="40">
        <f>db[[#This Row],[QTY B]]*IF(db[[#This Row],[QTY TG]]="",1,db[[#This Row],[QTY TG]])*IF(db[[#This Row],[QTY K]]="",1,db[[#This Row],[QTY K]])</f>
        <v>144</v>
      </c>
      <c r="AD634" s="40" t="str">
        <f>IF(db[[#This Row],[STN K]]="",IF(db[[#This Row],[STN TG]]="",db[[#This Row],[STN B]],db[[#This Row],[STN TG]]),db[[#This Row],[STN K]])</f>
        <v>PCS</v>
      </c>
      <c r="AE634" s="40"/>
    </row>
    <row r="635" spans="1:31" ht="16.5" customHeight="1" x14ac:dyDescent="0.25">
      <c r="A635" s="40">
        <f t="shared" si="9"/>
        <v>634</v>
      </c>
      <c r="B635" s="5" t="str">
        <f>LOWER(SUBSTITUTE(SUBSTITUTE(SUBSTITUTE(SUBSTITUTE(SUBSTITUTE(SUBSTITUTE(SUBSTITUTE(SUBSTITUTE(db[[#This Row],[NB BM]]," ",),".",""),"-",""),"(",""),")",""),"/",""),"""",""),"+",""))</f>
        <v>clipboardtransfoliofancytr2335</v>
      </c>
      <c r="C635" s="5" t="str">
        <f>LOWER(SUBSTITUTE(SUBSTITUTE(SUBSTITUTE(SUBSTITUTE(SUBSTITUTE(SUBSTITUTE(SUBSTITUTE(SUBSTITUTE(SUBSTITUTE(db[[#This Row],[NB NOTA]]," ",),".",""),"-",""),"(",""),")",""),",",""),"/",""),"""",""),"+",""))</f>
        <v>clipboardtransfoliofancytr2335</v>
      </c>
      <c r="D635" s="5" t="str">
        <f>LOWER(SUBSTITUTE(SUBSTITUTE(SUBSTITUTE(SUBSTITUTE(SUBSTITUTE(SUBSTITUTE(SUBSTITUTE(SUBSTITUTE(SUBSTITUTE(db[[#This Row],[NB PAJAK]]," ",""),"-",""),"(",""),")",""),".",""),",",""),"/",""),"""",""),"+",""))</f>
        <v/>
      </c>
      <c r="E63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clipboardtransfoliofancytr2335144pcsuntana</v>
      </c>
      <c r="F63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clipboardtransfoliofancytr2335144pcs</v>
      </c>
      <c r="G635" s="5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clipboardtransfoliofancytr2335untana</v>
      </c>
      <c r="H63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clipboardtransfoliofancytr2335144pcsuntana</v>
      </c>
      <c r="I635" s="2" t="s">
        <v>6022</v>
      </c>
      <c r="J635" s="2" t="s">
        <v>6019</v>
      </c>
      <c r="K635" s="14"/>
      <c r="L635" s="2" t="s">
        <v>1336</v>
      </c>
      <c r="M635" s="33" t="e">
        <f>IF(db[[#This Row],[NB NOTA_C]]="","",COUNTIF([2]!B_MSK[concat],db[[#This Row],[NB NOTA_C]]))</f>
        <v>#REF!</v>
      </c>
      <c r="N635" s="9" t="s">
        <v>1343</v>
      </c>
      <c r="O635" s="5" t="s">
        <v>1379</v>
      </c>
      <c r="P635" s="2" t="s">
        <v>2418</v>
      </c>
      <c r="Q635" s="5"/>
      <c r="R635" s="5" t="str">
        <f>IF(db[[#This Row],[QTY/ CTN]]="","",SUBSTITUTE(SUBSTITUTE(SUBSTITUTE(db[[#This Row],[QTY/ CTN]]," ","_",2),"(",""),")","")&amp;"_")</f>
        <v>144 PCS_</v>
      </c>
      <c r="S635" s="5">
        <f>IF(db[[#This Row],[H_QTY/ CTN]]="","",SEARCH("_",db[[#This Row],[H_QTY/ CTN]]))</f>
        <v>8</v>
      </c>
      <c r="T635" s="5">
        <f>IF(db[[#This Row],[H_QTY/ CTN]]="","",LEN(db[[#This Row],[H_QTY/ CTN]]))</f>
        <v>8</v>
      </c>
      <c r="U635" s="40" t="str">
        <f>IF(db[[#This Row],[H_QTY/ CTN]]="","",LEFT(db[[#This Row],[H_QTY/ CTN]],db[[#This Row],[H_1]]-1))</f>
        <v>144 PCS</v>
      </c>
      <c r="V635" s="40" t="str">
        <f>IF(NOT(db[[#This Row],[H_1]]=db[[#This Row],[H_2]]),MID(db[[#This Row],[H_QTY/ CTN]],db[[#This Row],[H_1]]+1,db[[#This Row],[H_2]]-db[[#This Row],[H_1]]-1),"")</f>
        <v/>
      </c>
      <c r="W635" s="40" t="str">
        <f>IF(db[[#This Row],[QTY/ CTN B]]="","",LEFT(db[[#This Row],[QTY/ CTN B]],SEARCH(" ",db[[#This Row],[QTY/ CTN B]],1)-1))</f>
        <v>144</v>
      </c>
      <c r="X635" s="40" t="str">
        <f>IF(db[[#This Row],[QTY/ CTN B]]="","",RIGHT(db[[#This Row],[QTY/ CTN B]],LEN(db[[#This Row],[QTY/ CTN B]])-SEARCH(" ",db[[#This Row],[QTY/ CTN B]],1)))</f>
        <v>PCS</v>
      </c>
      <c r="Y635" s="40" t="str">
        <f>IF(db[[#This Row],[QTY/ CTN TG]]="",IF(db[[#This Row],[STN TG]]="","",12),LEFT(db[[#This Row],[QTY/ CTN TG]],SEARCH(" ",db[[#This Row],[QTY/ CTN TG]],1)-1))</f>
        <v/>
      </c>
      <c r="Z6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35" s="40" t="str">
        <f>IF(db[[#This Row],[STN K]]="","",IF(db[[#This Row],[STN TG]]="LSN",12,""))</f>
        <v/>
      </c>
      <c r="AB635" s="40" t="str">
        <f>IF(db[[#This Row],[STN TG]]="LSN","PCS","")</f>
        <v/>
      </c>
      <c r="AC635" s="40">
        <f>db[[#This Row],[QTY B]]*IF(db[[#This Row],[QTY TG]]="",1,db[[#This Row],[QTY TG]])*IF(db[[#This Row],[QTY K]]="",1,db[[#This Row],[QTY K]])</f>
        <v>144</v>
      </c>
      <c r="AD635" s="40" t="str">
        <f>IF(db[[#This Row],[STN K]]="",IF(db[[#This Row],[STN TG]]="",db[[#This Row],[STN B]],db[[#This Row],[STN TG]]),db[[#This Row],[STN K]])</f>
        <v>PCS</v>
      </c>
      <c r="AE635" s="40"/>
    </row>
    <row r="636" spans="1:31" ht="16.5" customHeight="1" x14ac:dyDescent="0.25">
      <c r="A636" s="40">
        <f t="shared" si="9"/>
        <v>635</v>
      </c>
      <c r="B636" s="5" t="str">
        <f>LOWER(SUBSTITUTE(SUBSTITUTE(SUBSTITUTE(SUBSTITUTE(SUBSTITUTE(SUBSTITUTE(SUBSTITUTE(SUBSTITUTE(db[[#This Row],[NB BM]]," ",),".",""),"-",""),"(",""),")",""),"/",""),"""",""),"+",""))</f>
        <v>clipfilec323mix</v>
      </c>
      <c r="C636" s="5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D636" s="5" t="str">
        <f>LOWER(SUBSTITUTE(SUBSTITUTE(SUBSTITUTE(SUBSTITUTE(SUBSTITUTE(SUBSTITUTE(SUBSTITUTE(SUBSTITUTE(SUBSTITUTE(db[[#This Row],[NB PAJAK]]," ",""),"-",""),"(",""),")",""),".",""),",",""),"/",""),"""",""),"+",""))</f>
        <v/>
      </c>
      <c r="E63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clipfilec323mix5lsnuntana</v>
      </c>
      <c r="F63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clipfilec323mix5lsn</v>
      </c>
      <c r="G636" s="5" t="str">
        <f>db[[#This Row],[NB NOTA_C]]&amp;LOWER(SUBSTITUTE(SUBSTITUTE(SUBSTITUTE(SUBSTITUTE(SUBSTITUTE(SUBSTITUTE(SUBSTITUTE(SUBSTITUTE(SUBSTITUTE(db[[#This Row],[FAKTUR]]," ",),".",""),"-",""),"(",""),")",""),",",""),"/",""),"""",""),"+",""))</f>
        <v>clipfilec323mixuntana</v>
      </c>
      <c r="H63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clipfilec323mix5lsnuntana</v>
      </c>
      <c r="I636" s="2" t="s">
        <v>4027</v>
      </c>
      <c r="J636" s="2" t="s">
        <v>4025</v>
      </c>
      <c r="K636" s="14"/>
      <c r="L636" s="2" t="s">
        <v>1336</v>
      </c>
      <c r="M636" s="33" t="e">
        <f>IF(db[[#This Row],[NB NOTA_C]]="","",COUNTIF([2]!B_MSK[concat],db[[#This Row],[NB NOTA_C]]))</f>
        <v>#REF!</v>
      </c>
      <c r="N636" s="9" t="s">
        <v>1356</v>
      </c>
      <c r="O636" s="5" t="s">
        <v>1418</v>
      </c>
      <c r="P636" s="2" t="s">
        <v>2418</v>
      </c>
      <c r="Q636" s="5"/>
      <c r="R636" s="5" t="str">
        <f>IF(db[[#This Row],[QTY/ CTN]]="","",SUBSTITUTE(SUBSTITUTE(SUBSTITUTE(db[[#This Row],[QTY/ CTN]]," ","_",2),"(",""),")","")&amp;"_")</f>
        <v>5 LSN_</v>
      </c>
      <c r="S636" s="5">
        <f>IF(db[[#This Row],[H_QTY/ CTN]]="","",SEARCH("_",db[[#This Row],[H_QTY/ CTN]]))</f>
        <v>6</v>
      </c>
      <c r="T636" s="5">
        <f>IF(db[[#This Row],[H_QTY/ CTN]]="","",LEN(db[[#This Row],[H_QTY/ CTN]]))</f>
        <v>6</v>
      </c>
      <c r="U636" s="40" t="str">
        <f>IF(db[[#This Row],[H_QTY/ CTN]]="","",LEFT(db[[#This Row],[H_QTY/ CTN]],db[[#This Row],[H_1]]-1))</f>
        <v>5 LSN</v>
      </c>
      <c r="V636" s="40" t="str">
        <f>IF(NOT(db[[#This Row],[H_1]]=db[[#This Row],[H_2]]),MID(db[[#This Row],[H_QTY/ CTN]],db[[#This Row],[H_1]]+1,db[[#This Row],[H_2]]-db[[#This Row],[H_1]]-1),"")</f>
        <v/>
      </c>
      <c r="W636" s="40" t="str">
        <f>IF(db[[#This Row],[QTY/ CTN B]]="","",LEFT(db[[#This Row],[QTY/ CTN B]],SEARCH(" ",db[[#This Row],[QTY/ CTN B]],1)-1))</f>
        <v>5</v>
      </c>
      <c r="X636" s="40" t="str">
        <f>IF(db[[#This Row],[QTY/ CTN B]]="","",RIGHT(db[[#This Row],[QTY/ CTN B]],LEN(db[[#This Row],[QTY/ CTN B]])-SEARCH(" ",db[[#This Row],[QTY/ CTN B]],1)))</f>
        <v>LSN</v>
      </c>
      <c r="Y636" s="40">
        <f>IF(db[[#This Row],[QTY/ CTN TG]]="",IF(db[[#This Row],[STN TG]]="","",12),LEFT(db[[#This Row],[QTY/ CTN TG]],SEARCH(" ",db[[#This Row],[QTY/ CTN TG]],1)-1))</f>
        <v>12</v>
      </c>
      <c r="Z6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36" s="40" t="str">
        <f>IF(db[[#This Row],[STN K]]="","",IF(db[[#This Row],[STN TG]]="LSN",12,""))</f>
        <v/>
      </c>
      <c r="AB636" s="40" t="str">
        <f>IF(db[[#This Row],[STN TG]]="LSN","PCS","")</f>
        <v/>
      </c>
      <c r="AC636" s="40">
        <f>db[[#This Row],[QTY B]]*IF(db[[#This Row],[QTY TG]]="",1,db[[#This Row],[QTY TG]])*IF(db[[#This Row],[QTY K]]="",1,db[[#This Row],[QTY K]])</f>
        <v>60</v>
      </c>
      <c r="AD636" s="40" t="str">
        <f>IF(db[[#This Row],[STN K]]="",IF(db[[#This Row],[STN TG]]="",db[[#This Row],[STN B]],db[[#This Row],[STN TG]]),db[[#This Row],[STN K]])</f>
        <v>PCS</v>
      </c>
      <c r="AE636" s="40"/>
    </row>
    <row r="637" spans="1:31" ht="16.5" customHeight="1" x14ac:dyDescent="0.25">
      <c r="A637" s="40">
        <f t="shared" si="9"/>
        <v>636</v>
      </c>
      <c r="B637" s="5" t="str">
        <f>LOWER(SUBSTITUTE(SUBSTITUTE(SUBSTITUTE(SUBSTITUTE(SUBSTITUTE(SUBSTITUTE(SUBSTITUTE(SUBSTITUTE(db[[#This Row],[NB BM]]," ",),".",""),"-",""),"(",""),")",""),"/",""),"""",""),"+",""))</f>
        <v>clipfilec324a5mix</v>
      </c>
      <c r="C637" s="5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D637" s="5" t="str">
        <f>LOWER(SUBSTITUTE(SUBSTITUTE(SUBSTITUTE(SUBSTITUTE(SUBSTITUTE(SUBSTITUTE(SUBSTITUTE(SUBSTITUTE(SUBSTITUTE(db[[#This Row],[NB PAJAK]]," ",""),"-",""),"(",""),")",""),".",""),",",""),"/",""),"""",""),"+",""))</f>
        <v/>
      </c>
      <c r="E63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clipfilec324a5mix5lsnuntana</v>
      </c>
      <c r="F63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clipfilec324a5mix5lsn</v>
      </c>
      <c r="G637" s="5" t="str">
        <f>db[[#This Row],[NB NOTA_C]]&amp;LOWER(SUBSTITUTE(SUBSTITUTE(SUBSTITUTE(SUBSTITUTE(SUBSTITUTE(SUBSTITUTE(SUBSTITUTE(SUBSTITUTE(SUBSTITUTE(db[[#This Row],[FAKTUR]]," ",),".",""),"-",""),"(",""),")",""),",",""),"/",""),"""",""),"+",""))</f>
        <v>clipfilec324a5mixuntana</v>
      </c>
      <c r="H63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clipfilec324a5mix5lsnuntana</v>
      </c>
      <c r="I637" s="2" t="s">
        <v>4026</v>
      </c>
      <c r="J637" s="2" t="s">
        <v>4024</v>
      </c>
      <c r="K637" s="14"/>
      <c r="L637" s="2" t="s">
        <v>1336</v>
      </c>
      <c r="M637" s="33" t="e">
        <f>IF(db[[#This Row],[NB NOTA_C]]="","",COUNTIF([2]!B_MSK[concat],db[[#This Row],[NB NOTA_C]]))</f>
        <v>#REF!</v>
      </c>
      <c r="N637" s="9" t="s">
        <v>1356</v>
      </c>
      <c r="O637" s="5" t="s">
        <v>1418</v>
      </c>
      <c r="P637" s="2" t="s">
        <v>2418</v>
      </c>
      <c r="Q637" s="5"/>
      <c r="R637" s="5" t="str">
        <f>IF(db[[#This Row],[QTY/ CTN]]="","",SUBSTITUTE(SUBSTITUTE(SUBSTITUTE(db[[#This Row],[QTY/ CTN]]," ","_",2),"(",""),")","")&amp;"_")</f>
        <v>5 LSN_</v>
      </c>
      <c r="S637" s="5">
        <f>IF(db[[#This Row],[H_QTY/ CTN]]="","",SEARCH("_",db[[#This Row],[H_QTY/ CTN]]))</f>
        <v>6</v>
      </c>
      <c r="T637" s="5">
        <f>IF(db[[#This Row],[H_QTY/ CTN]]="","",LEN(db[[#This Row],[H_QTY/ CTN]]))</f>
        <v>6</v>
      </c>
      <c r="U637" s="40" t="str">
        <f>IF(db[[#This Row],[H_QTY/ CTN]]="","",LEFT(db[[#This Row],[H_QTY/ CTN]],db[[#This Row],[H_1]]-1))</f>
        <v>5 LSN</v>
      </c>
      <c r="V637" s="40" t="str">
        <f>IF(NOT(db[[#This Row],[H_1]]=db[[#This Row],[H_2]]),MID(db[[#This Row],[H_QTY/ CTN]],db[[#This Row],[H_1]]+1,db[[#This Row],[H_2]]-db[[#This Row],[H_1]]-1),"")</f>
        <v/>
      </c>
      <c r="W637" s="40" t="str">
        <f>IF(db[[#This Row],[QTY/ CTN B]]="","",LEFT(db[[#This Row],[QTY/ CTN B]],SEARCH(" ",db[[#This Row],[QTY/ CTN B]],1)-1))</f>
        <v>5</v>
      </c>
      <c r="X637" s="40" t="str">
        <f>IF(db[[#This Row],[QTY/ CTN B]]="","",RIGHT(db[[#This Row],[QTY/ CTN B]],LEN(db[[#This Row],[QTY/ CTN B]])-SEARCH(" ",db[[#This Row],[QTY/ CTN B]],1)))</f>
        <v>LSN</v>
      </c>
      <c r="Y637" s="40">
        <f>IF(db[[#This Row],[QTY/ CTN TG]]="",IF(db[[#This Row],[STN TG]]="","",12),LEFT(db[[#This Row],[QTY/ CTN TG]],SEARCH(" ",db[[#This Row],[QTY/ CTN TG]],1)-1))</f>
        <v>12</v>
      </c>
      <c r="Z6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37" s="40" t="str">
        <f>IF(db[[#This Row],[STN K]]="","",IF(db[[#This Row],[STN TG]]="LSN",12,""))</f>
        <v/>
      </c>
      <c r="AB637" s="40" t="str">
        <f>IF(db[[#This Row],[STN TG]]="LSN","PCS","")</f>
        <v/>
      </c>
      <c r="AC637" s="40">
        <f>db[[#This Row],[QTY B]]*IF(db[[#This Row],[QTY TG]]="",1,db[[#This Row],[QTY TG]])*IF(db[[#This Row],[QTY K]]="",1,db[[#This Row],[QTY K]])</f>
        <v>60</v>
      </c>
      <c r="AD637" s="40" t="str">
        <f>IF(db[[#This Row],[STN K]]="",IF(db[[#This Row],[STN TG]]="",db[[#This Row],[STN B]],db[[#This Row],[STN TG]]),db[[#This Row],[STN K]])</f>
        <v>PCS</v>
      </c>
      <c r="AE637" s="40"/>
    </row>
    <row r="638" spans="1:31" ht="16.5" customHeight="1" x14ac:dyDescent="0.25">
      <c r="A638" s="40">
        <f t="shared" si="9"/>
        <v>637</v>
      </c>
      <c r="B638" s="110" t="str">
        <f>LOWER(SUBSTITUTE(SUBSTITUTE(SUBSTITUTE(SUBSTITUTE(SUBSTITUTE(SUBSTITUTE(SUBSTITUTE(SUBSTITUTE(db[[#This Row],[NB BM]]," ",),".",""),"-",""),"(",""),")",""),"/",""),"""",""),"+",""))</f>
        <v>clipfilec316hitam</v>
      </c>
      <c r="C638" s="110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D638" s="110" t="str">
        <f>LOWER(SUBSTITUTE(SUBSTITUTE(SUBSTITUTE(SUBSTITUTE(SUBSTITUTE(SUBSTITUTE(SUBSTITUTE(SUBSTITUTE(SUBSTITUTE(db[[#This Row],[NB PAJAK]]," ",""),"-",""),"(",""),")",""),".",""),",",""),"/",""),"""",""),"+",""))</f>
        <v/>
      </c>
      <c r="E638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clipfilec316hitam50pcsuntana</v>
      </c>
      <c r="F638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clipfilec316hitam50pcs</v>
      </c>
      <c r="G638" s="110" t="str">
        <f>db[[#This Row],[NB NOTA_C]]&amp;LOWER(SUBSTITUTE(SUBSTITUTE(SUBSTITUTE(SUBSTITUTE(SUBSTITUTE(SUBSTITUTE(SUBSTITUTE(SUBSTITUTE(SUBSTITUTE(db[[#This Row],[FAKTUR]]," ",),".",""),"-",""),"(",""),")",""),",",""),"/",""),"""",""),"+",""))</f>
        <v>clipfilec316hitamuntana</v>
      </c>
      <c r="H638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clipfilec316hitam50pcsuntana</v>
      </c>
      <c r="I638" s="30" t="s">
        <v>4184</v>
      </c>
      <c r="J638" s="30" t="s">
        <v>4170</v>
      </c>
      <c r="K638" s="23"/>
      <c r="L638" s="2" t="s">
        <v>1336</v>
      </c>
      <c r="M638" s="111" t="e">
        <f>IF(db[[#This Row],[NB NOTA_C]]="","",COUNTIF([2]!B_MSK[concat],db[[#This Row],[NB NOTA_C]]))</f>
        <v>#REF!</v>
      </c>
      <c r="N638" s="112" t="s">
        <v>1356</v>
      </c>
      <c r="O638" s="110" t="s">
        <v>1460</v>
      </c>
      <c r="P638" s="30" t="s">
        <v>2418</v>
      </c>
      <c r="Q638" s="110"/>
      <c r="R638" s="110" t="str">
        <f>IF(db[[#This Row],[QTY/ CTN]]="","",SUBSTITUTE(SUBSTITUTE(SUBSTITUTE(db[[#This Row],[QTY/ CTN]]," ","_",2),"(",""),")","")&amp;"_")</f>
        <v>50 PCS_</v>
      </c>
      <c r="S638" s="110">
        <f>IF(db[[#This Row],[H_QTY/ CTN]]="","",SEARCH("_",db[[#This Row],[H_QTY/ CTN]]))</f>
        <v>7</v>
      </c>
      <c r="T638" s="110">
        <f>IF(db[[#This Row],[H_QTY/ CTN]]="","",LEN(db[[#This Row],[H_QTY/ CTN]]))</f>
        <v>7</v>
      </c>
      <c r="U638" s="113" t="str">
        <f>IF(db[[#This Row],[H_QTY/ CTN]]="","",LEFT(db[[#This Row],[H_QTY/ CTN]],db[[#This Row],[H_1]]-1))</f>
        <v>50 PCS</v>
      </c>
      <c r="V638" s="113" t="str">
        <f>IF(NOT(db[[#This Row],[H_1]]=db[[#This Row],[H_2]]),MID(db[[#This Row],[H_QTY/ CTN]],db[[#This Row],[H_1]]+1,db[[#This Row],[H_2]]-db[[#This Row],[H_1]]-1),"")</f>
        <v/>
      </c>
      <c r="W638" s="40" t="str">
        <f>IF(db[[#This Row],[QTY/ CTN B]]="","",LEFT(db[[#This Row],[QTY/ CTN B]],SEARCH(" ",db[[#This Row],[QTY/ CTN B]],1)-1))</f>
        <v>50</v>
      </c>
      <c r="X638" s="40" t="str">
        <f>IF(db[[#This Row],[QTY/ CTN B]]="","",RIGHT(db[[#This Row],[QTY/ CTN B]],LEN(db[[#This Row],[QTY/ CTN B]])-SEARCH(" ",db[[#This Row],[QTY/ CTN B]],1)))</f>
        <v>PCS</v>
      </c>
      <c r="Y638" s="40" t="str">
        <f>IF(db[[#This Row],[QTY/ CTN TG]]="",IF(db[[#This Row],[STN TG]]="","",12),LEFT(db[[#This Row],[QTY/ CTN TG]],SEARCH(" ",db[[#This Row],[QTY/ CTN TG]],1)-1))</f>
        <v/>
      </c>
      <c r="Z6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38" s="40" t="str">
        <f>IF(db[[#This Row],[STN K]]="","",IF(db[[#This Row],[STN TG]]="LSN",12,""))</f>
        <v/>
      </c>
      <c r="AB638" s="40" t="str">
        <f>IF(db[[#This Row],[STN TG]]="LSN","PCS","")</f>
        <v/>
      </c>
      <c r="AC638" s="40">
        <f>db[[#This Row],[QTY B]]*IF(db[[#This Row],[QTY TG]]="",1,db[[#This Row],[QTY TG]])*IF(db[[#This Row],[QTY K]]="",1,db[[#This Row],[QTY K]])</f>
        <v>50</v>
      </c>
      <c r="AD638" s="40" t="str">
        <f>IF(db[[#This Row],[STN K]]="",IF(db[[#This Row],[STN TG]]="",db[[#This Row],[STN B]],db[[#This Row],[STN TG]]),db[[#This Row],[STN K]])</f>
        <v>PCS</v>
      </c>
      <c r="AE638" s="40"/>
    </row>
    <row r="639" spans="1:31" ht="16.5" customHeight="1" x14ac:dyDescent="0.25">
      <c r="A639" s="40">
        <f t="shared" si="9"/>
        <v>638</v>
      </c>
      <c r="B639" s="110" t="str">
        <f>LOWER(SUBSTITUTE(SUBSTITUTE(SUBSTITUTE(SUBSTITUTE(SUBSTITUTE(SUBSTITUTE(SUBSTITUTE(SUBSTITUTE(db[[#This Row],[NB BM]]," ",),".",""),"-",""),"(",""),")",""),"/",""),"""",""),"+",""))</f>
        <v>clipfilec318birumuda</v>
      </c>
      <c r="C639" s="110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D639" s="110" t="str">
        <f>LOWER(SUBSTITUTE(SUBSTITUTE(SUBSTITUTE(SUBSTITUTE(SUBSTITUTE(SUBSTITUTE(SUBSTITUTE(SUBSTITUTE(SUBSTITUTE(db[[#This Row],[NB PAJAK]]," ",""),"-",""),"(",""),")",""),".",""),",",""),"/",""),"""",""),"+",""))</f>
        <v/>
      </c>
      <c r="E639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clipfilec318birumuda60pcsuntana</v>
      </c>
      <c r="F639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clipfilec318birumuda60pcs</v>
      </c>
      <c r="G639" s="110" t="str">
        <f>db[[#This Row],[NB NOTA_C]]&amp;LOWER(SUBSTITUTE(SUBSTITUTE(SUBSTITUTE(SUBSTITUTE(SUBSTITUTE(SUBSTITUTE(SUBSTITUTE(SUBSTITUTE(SUBSTITUTE(db[[#This Row],[FAKTUR]]," ",),".",""),"-",""),"(",""),")",""),",",""),"/",""),"""",""),"+",""))</f>
        <v>clipfilec318birumudauntana</v>
      </c>
      <c r="H639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clipfilec318birumuda60pcsuntana</v>
      </c>
      <c r="I639" s="30" t="s">
        <v>4185</v>
      </c>
      <c r="J639" s="30" t="s">
        <v>4172</v>
      </c>
      <c r="K639" s="23"/>
      <c r="L639" s="2" t="s">
        <v>1336</v>
      </c>
      <c r="M639" s="111" t="e">
        <f>IF(db[[#This Row],[NB NOTA_C]]="","",COUNTIF([2]!B_MSK[concat],db[[#This Row],[NB NOTA_C]]))</f>
        <v>#REF!</v>
      </c>
      <c r="N639" s="112" t="s">
        <v>1356</v>
      </c>
      <c r="O639" s="110" t="s">
        <v>1380</v>
      </c>
      <c r="P639" s="30" t="s">
        <v>2418</v>
      </c>
      <c r="Q639" s="110"/>
      <c r="R639" s="110" t="str">
        <f>IF(db[[#This Row],[QTY/ CTN]]="","",SUBSTITUTE(SUBSTITUTE(SUBSTITUTE(db[[#This Row],[QTY/ CTN]]," ","_",2),"(",""),")","")&amp;"_")</f>
        <v>60 PCS_</v>
      </c>
      <c r="S639" s="110">
        <f>IF(db[[#This Row],[H_QTY/ CTN]]="","",SEARCH("_",db[[#This Row],[H_QTY/ CTN]]))</f>
        <v>7</v>
      </c>
      <c r="T639" s="110">
        <f>IF(db[[#This Row],[H_QTY/ CTN]]="","",LEN(db[[#This Row],[H_QTY/ CTN]]))</f>
        <v>7</v>
      </c>
      <c r="U639" s="113" t="str">
        <f>IF(db[[#This Row],[H_QTY/ CTN]]="","",LEFT(db[[#This Row],[H_QTY/ CTN]],db[[#This Row],[H_1]]-1))</f>
        <v>60 PCS</v>
      </c>
      <c r="V639" s="113" t="str">
        <f>IF(NOT(db[[#This Row],[H_1]]=db[[#This Row],[H_2]]),MID(db[[#This Row],[H_QTY/ CTN]],db[[#This Row],[H_1]]+1,db[[#This Row],[H_2]]-db[[#This Row],[H_1]]-1),"")</f>
        <v/>
      </c>
      <c r="W639" s="40" t="str">
        <f>IF(db[[#This Row],[QTY/ CTN B]]="","",LEFT(db[[#This Row],[QTY/ CTN B]],SEARCH(" ",db[[#This Row],[QTY/ CTN B]],1)-1))</f>
        <v>60</v>
      </c>
      <c r="X639" s="40" t="str">
        <f>IF(db[[#This Row],[QTY/ CTN B]]="","",RIGHT(db[[#This Row],[QTY/ CTN B]],LEN(db[[#This Row],[QTY/ CTN B]])-SEARCH(" ",db[[#This Row],[QTY/ CTN B]],1)))</f>
        <v>PCS</v>
      </c>
      <c r="Y639" s="40" t="str">
        <f>IF(db[[#This Row],[QTY/ CTN TG]]="",IF(db[[#This Row],[STN TG]]="","",12),LEFT(db[[#This Row],[QTY/ CTN TG]],SEARCH(" ",db[[#This Row],[QTY/ CTN TG]],1)-1))</f>
        <v/>
      </c>
      <c r="Z6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39" s="40" t="str">
        <f>IF(db[[#This Row],[STN K]]="","",IF(db[[#This Row],[STN TG]]="LSN",12,""))</f>
        <v/>
      </c>
      <c r="AB639" s="40" t="str">
        <f>IF(db[[#This Row],[STN TG]]="LSN","PCS","")</f>
        <v/>
      </c>
      <c r="AC639" s="40">
        <f>db[[#This Row],[QTY B]]*IF(db[[#This Row],[QTY TG]]="",1,db[[#This Row],[QTY TG]])*IF(db[[#This Row],[QTY K]]="",1,db[[#This Row],[QTY K]])</f>
        <v>60</v>
      </c>
      <c r="AD639" s="40" t="str">
        <f>IF(db[[#This Row],[STN K]]="",IF(db[[#This Row],[STN TG]]="",db[[#This Row],[STN B]],db[[#This Row],[STN TG]]),db[[#This Row],[STN K]])</f>
        <v>PCS</v>
      </c>
      <c r="AE639" s="40"/>
    </row>
    <row r="640" spans="1:31" ht="16.5" customHeight="1" x14ac:dyDescent="0.25">
      <c r="A640" s="40">
        <f t="shared" si="9"/>
        <v>639</v>
      </c>
      <c r="B640" s="110" t="str">
        <f>LOWER(SUBSTITUTE(SUBSTITUTE(SUBSTITUTE(SUBSTITUTE(SUBSTITUTE(SUBSTITUTE(SUBSTITUTE(SUBSTITUTE(db[[#This Row],[NB BM]]," ",),".",""),"-",""),"(",""),")",""),"/",""),"""",""),"+",""))</f>
        <v>clipfilec318birutua</v>
      </c>
      <c r="C640" s="110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D640" s="110" t="str">
        <f>LOWER(SUBSTITUTE(SUBSTITUTE(SUBSTITUTE(SUBSTITUTE(SUBSTITUTE(SUBSTITUTE(SUBSTITUTE(SUBSTITUTE(SUBSTITUTE(db[[#This Row],[NB PAJAK]]," ",""),"-",""),"(",""),")",""),".",""),",",""),"/",""),"""",""),"+",""))</f>
        <v/>
      </c>
      <c r="E640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clipfilec318birutua60pcsuntana</v>
      </c>
      <c r="F640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clipfilec318birutua60pcs</v>
      </c>
      <c r="G640" s="110" t="str">
        <f>db[[#This Row],[NB NOTA_C]]&amp;LOWER(SUBSTITUTE(SUBSTITUTE(SUBSTITUTE(SUBSTITUTE(SUBSTITUTE(SUBSTITUTE(SUBSTITUTE(SUBSTITUTE(SUBSTITUTE(db[[#This Row],[FAKTUR]]," ",),".",""),"-",""),"(",""),")",""),",",""),"/",""),"""",""),"+",""))</f>
        <v>clipfilec318birutuauntana</v>
      </c>
      <c r="H640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clipfilec318birutua60pcsuntana</v>
      </c>
      <c r="I640" s="30" t="s">
        <v>4186</v>
      </c>
      <c r="J640" s="30" t="s">
        <v>4171</v>
      </c>
      <c r="K640" s="23"/>
      <c r="L640" s="2" t="s">
        <v>1336</v>
      </c>
      <c r="M640" s="111" t="e">
        <f>IF(db[[#This Row],[NB NOTA_C]]="","",COUNTIF([2]!B_MSK[concat],db[[#This Row],[NB NOTA_C]]))</f>
        <v>#REF!</v>
      </c>
      <c r="N640" s="112" t="s">
        <v>1356</v>
      </c>
      <c r="O640" s="110" t="s">
        <v>1380</v>
      </c>
      <c r="P640" s="30" t="s">
        <v>2418</v>
      </c>
      <c r="Q640" s="110"/>
      <c r="R640" s="110" t="str">
        <f>IF(db[[#This Row],[QTY/ CTN]]="","",SUBSTITUTE(SUBSTITUTE(SUBSTITUTE(db[[#This Row],[QTY/ CTN]]," ","_",2),"(",""),")","")&amp;"_")</f>
        <v>60 PCS_</v>
      </c>
      <c r="S640" s="110">
        <f>IF(db[[#This Row],[H_QTY/ CTN]]="","",SEARCH("_",db[[#This Row],[H_QTY/ CTN]]))</f>
        <v>7</v>
      </c>
      <c r="T640" s="110">
        <f>IF(db[[#This Row],[H_QTY/ CTN]]="","",LEN(db[[#This Row],[H_QTY/ CTN]]))</f>
        <v>7</v>
      </c>
      <c r="U640" s="113" t="str">
        <f>IF(db[[#This Row],[H_QTY/ CTN]]="","",LEFT(db[[#This Row],[H_QTY/ CTN]],db[[#This Row],[H_1]]-1))</f>
        <v>60 PCS</v>
      </c>
      <c r="V640" s="113" t="str">
        <f>IF(NOT(db[[#This Row],[H_1]]=db[[#This Row],[H_2]]),MID(db[[#This Row],[H_QTY/ CTN]],db[[#This Row],[H_1]]+1,db[[#This Row],[H_2]]-db[[#This Row],[H_1]]-1),"")</f>
        <v/>
      </c>
      <c r="W640" s="40" t="str">
        <f>IF(db[[#This Row],[QTY/ CTN B]]="","",LEFT(db[[#This Row],[QTY/ CTN B]],SEARCH(" ",db[[#This Row],[QTY/ CTN B]],1)-1))</f>
        <v>60</v>
      </c>
      <c r="X640" s="40" t="str">
        <f>IF(db[[#This Row],[QTY/ CTN B]]="","",RIGHT(db[[#This Row],[QTY/ CTN B]],LEN(db[[#This Row],[QTY/ CTN B]])-SEARCH(" ",db[[#This Row],[QTY/ CTN B]],1)))</f>
        <v>PCS</v>
      </c>
      <c r="Y640" s="40" t="str">
        <f>IF(db[[#This Row],[QTY/ CTN TG]]="",IF(db[[#This Row],[STN TG]]="","",12),LEFT(db[[#This Row],[QTY/ CTN TG]],SEARCH(" ",db[[#This Row],[QTY/ CTN TG]],1)-1))</f>
        <v/>
      </c>
      <c r="Z6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40" s="40" t="str">
        <f>IF(db[[#This Row],[STN K]]="","",IF(db[[#This Row],[STN TG]]="LSN",12,""))</f>
        <v/>
      </c>
      <c r="AB640" s="40" t="str">
        <f>IF(db[[#This Row],[STN TG]]="LSN","PCS","")</f>
        <v/>
      </c>
      <c r="AC640" s="40">
        <f>db[[#This Row],[QTY B]]*IF(db[[#This Row],[QTY TG]]="",1,db[[#This Row],[QTY TG]])*IF(db[[#This Row],[QTY K]]="",1,db[[#This Row],[QTY K]])</f>
        <v>60</v>
      </c>
      <c r="AD640" s="40" t="str">
        <f>IF(db[[#This Row],[STN K]]="",IF(db[[#This Row],[STN TG]]="",db[[#This Row],[STN B]],db[[#This Row],[STN TG]]),db[[#This Row],[STN K]])</f>
        <v>PCS</v>
      </c>
      <c r="AE640" s="40"/>
    </row>
    <row r="641" spans="1:31" ht="16.5" customHeight="1" x14ac:dyDescent="0.25">
      <c r="A641" s="40">
        <f t="shared" si="9"/>
        <v>640</v>
      </c>
      <c r="B641" s="110" t="str">
        <f>LOWER(SUBSTITUTE(SUBSTITUTE(SUBSTITUTE(SUBSTITUTE(SUBSTITUTE(SUBSTITUTE(SUBSTITUTE(SUBSTITUTE(db[[#This Row],[NB BM]]," ",),".",""),"-",""),"(",""),")",""),"/",""),"""",""),"+",""))</f>
        <v>clipfilec318hitam</v>
      </c>
      <c r="C641" s="110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D641" s="110" t="str">
        <f>LOWER(SUBSTITUTE(SUBSTITUTE(SUBSTITUTE(SUBSTITUTE(SUBSTITUTE(SUBSTITUTE(SUBSTITUTE(SUBSTITUTE(SUBSTITUTE(db[[#This Row],[NB PAJAK]]," ",""),"-",""),"(",""),")",""),".",""),",",""),"/",""),"""",""),"+",""))</f>
        <v/>
      </c>
      <c r="E641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clipfilec318hitam60pcsuntana</v>
      </c>
      <c r="F641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clipfilec318hitam60pcs</v>
      </c>
      <c r="G641" s="110" t="str">
        <f>db[[#This Row],[NB NOTA_C]]&amp;LOWER(SUBSTITUTE(SUBSTITUTE(SUBSTITUTE(SUBSTITUTE(SUBSTITUTE(SUBSTITUTE(SUBSTITUTE(SUBSTITUTE(SUBSTITUTE(db[[#This Row],[FAKTUR]]," ",),".",""),"-",""),"(",""),")",""),",",""),"/",""),"""",""),"+",""))</f>
        <v>clipfilec318hitamuntana</v>
      </c>
      <c r="H641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clipfilec318hitam60pcsuntana</v>
      </c>
      <c r="I641" s="30" t="s">
        <v>4187</v>
      </c>
      <c r="J641" s="30" t="s">
        <v>4179</v>
      </c>
      <c r="K641" s="59"/>
      <c r="L641" s="2" t="s">
        <v>1336</v>
      </c>
      <c r="M641" s="111" t="e">
        <f>IF(db[[#This Row],[NB NOTA_C]]="","",COUNTIF([2]!B_MSK[concat],db[[#This Row],[NB NOTA_C]]))</f>
        <v>#REF!</v>
      </c>
      <c r="N641" s="112" t="s">
        <v>1356</v>
      </c>
      <c r="O641" s="110" t="s">
        <v>1380</v>
      </c>
      <c r="P641" s="30" t="s">
        <v>2418</v>
      </c>
      <c r="Q641" s="110"/>
      <c r="R641" s="110" t="str">
        <f>IF(db[[#This Row],[QTY/ CTN]]="","",SUBSTITUTE(SUBSTITUTE(SUBSTITUTE(db[[#This Row],[QTY/ CTN]]," ","_",2),"(",""),")","")&amp;"_")</f>
        <v>60 PCS_</v>
      </c>
      <c r="S641" s="110">
        <f>IF(db[[#This Row],[H_QTY/ CTN]]="","",SEARCH("_",db[[#This Row],[H_QTY/ CTN]]))</f>
        <v>7</v>
      </c>
      <c r="T641" s="110">
        <f>IF(db[[#This Row],[H_QTY/ CTN]]="","",LEN(db[[#This Row],[H_QTY/ CTN]]))</f>
        <v>7</v>
      </c>
      <c r="U641" s="113" t="str">
        <f>IF(db[[#This Row],[H_QTY/ CTN]]="","",LEFT(db[[#This Row],[H_QTY/ CTN]],db[[#This Row],[H_1]]-1))</f>
        <v>60 PCS</v>
      </c>
      <c r="V641" s="113" t="str">
        <f>IF(NOT(db[[#This Row],[H_1]]=db[[#This Row],[H_2]]),MID(db[[#This Row],[H_QTY/ CTN]],db[[#This Row],[H_1]]+1,db[[#This Row],[H_2]]-db[[#This Row],[H_1]]-1),"")</f>
        <v/>
      </c>
      <c r="W641" s="40" t="str">
        <f>IF(db[[#This Row],[QTY/ CTN B]]="","",LEFT(db[[#This Row],[QTY/ CTN B]],SEARCH(" ",db[[#This Row],[QTY/ CTN B]],1)-1))</f>
        <v>60</v>
      </c>
      <c r="X641" s="40" t="str">
        <f>IF(db[[#This Row],[QTY/ CTN B]]="","",RIGHT(db[[#This Row],[QTY/ CTN B]],LEN(db[[#This Row],[QTY/ CTN B]])-SEARCH(" ",db[[#This Row],[QTY/ CTN B]],1)))</f>
        <v>PCS</v>
      </c>
      <c r="Y641" s="40" t="str">
        <f>IF(db[[#This Row],[QTY/ CTN TG]]="",IF(db[[#This Row],[STN TG]]="","",12),LEFT(db[[#This Row],[QTY/ CTN TG]],SEARCH(" ",db[[#This Row],[QTY/ CTN TG]],1)-1))</f>
        <v/>
      </c>
      <c r="Z6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41" s="40" t="str">
        <f>IF(db[[#This Row],[STN K]]="","",IF(db[[#This Row],[STN TG]]="LSN",12,""))</f>
        <v/>
      </c>
      <c r="AB641" s="40" t="str">
        <f>IF(db[[#This Row],[STN TG]]="LSN","PCS","")</f>
        <v/>
      </c>
      <c r="AC641" s="40">
        <f>db[[#This Row],[QTY B]]*IF(db[[#This Row],[QTY TG]]="",1,db[[#This Row],[QTY TG]])*IF(db[[#This Row],[QTY K]]="",1,db[[#This Row],[QTY K]])</f>
        <v>60</v>
      </c>
      <c r="AD641" s="40" t="str">
        <f>IF(db[[#This Row],[STN K]]="",IF(db[[#This Row],[STN TG]]="",db[[#This Row],[STN B]],db[[#This Row],[STN TG]]),db[[#This Row],[STN K]])</f>
        <v>PCS</v>
      </c>
      <c r="AE641" s="40"/>
    </row>
    <row r="642" spans="1:31" ht="16.5" customHeight="1" x14ac:dyDescent="0.25">
      <c r="A642" s="40">
        <f t="shared" si="9"/>
        <v>641</v>
      </c>
      <c r="B642" s="82" t="str">
        <f>LOWER(SUBSTITUTE(SUBSTITUTE(SUBSTITUTE(SUBSTITUTE(SUBSTITUTE(SUBSTITUTE(SUBSTITUTE(SUBSTITUTE(db[[#This Row],[NB BM]]," ",),".",""),"-",""),"(",""),")",""),"/",""),"""",""),"+",""))</f>
        <v>clipboardwbholo2mukasqclphl</v>
      </c>
      <c r="C642" s="82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D642" s="82" t="str">
        <f>LOWER(SUBSTITUTE(SUBSTITUTE(SUBSTITUTE(SUBSTITUTE(SUBSTITUTE(SUBSTITUTE(SUBSTITUTE(SUBSTITUTE(SUBSTITUTE(db[[#This Row],[NB PAJAK]]," ",""),"-",""),"(",""),")",""),".",""),",",""),"/",""),"""",""),"+",""))</f>
        <v/>
      </c>
      <c r="E642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clipboardwbholo2mukasqclphl144pcsuntana</v>
      </c>
      <c r="F642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clipboardwbholosqclphl144pcs</v>
      </c>
      <c r="G642" s="82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clipboardwbholosqclphluntana</v>
      </c>
      <c r="H642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clipboardwbholosqclphl144pcsuntana</v>
      </c>
      <c r="I642" s="7" t="s">
        <v>866</v>
      </c>
      <c r="J642" s="7" t="s">
        <v>3508</v>
      </c>
      <c r="K642" s="15"/>
      <c r="L642" s="2" t="s">
        <v>1336</v>
      </c>
      <c r="M642" s="83" t="e">
        <f>IF(db[[#This Row],[NB NOTA_C]]="","",COUNTIF([2]!B_MSK[concat],db[[#This Row],[NB NOTA_C]]))</f>
        <v>#REF!</v>
      </c>
      <c r="N642" s="84" t="s">
        <v>1354</v>
      </c>
      <c r="O642" s="82" t="s">
        <v>1379</v>
      </c>
      <c r="P642" s="7" t="s">
        <v>2418</v>
      </c>
      <c r="Q642" s="82"/>
      <c r="R642" s="82" t="str">
        <f>IF(db[[#This Row],[QTY/ CTN]]="","",SUBSTITUTE(SUBSTITUTE(SUBSTITUTE(db[[#This Row],[QTY/ CTN]]," ","_",2),"(",""),")","")&amp;"_")</f>
        <v>144 PCS_</v>
      </c>
      <c r="S642" s="82">
        <f>IF(db[[#This Row],[H_QTY/ CTN]]="","",SEARCH("_",db[[#This Row],[H_QTY/ CTN]]))</f>
        <v>8</v>
      </c>
      <c r="T642" s="82">
        <f>IF(db[[#This Row],[H_QTY/ CTN]]="","",LEN(db[[#This Row],[H_QTY/ CTN]]))</f>
        <v>8</v>
      </c>
      <c r="U642" s="85" t="str">
        <f>IF(db[[#This Row],[H_QTY/ CTN]]="","",LEFT(db[[#This Row],[H_QTY/ CTN]],db[[#This Row],[H_1]]-1))</f>
        <v>144 PCS</v>
      </c>
      <c r="V642" s="85" t="str">
        <f>IF(NOT(db[[#This Row],[H_1]]=db[[#This Row],[H_2]]),MID(db[[#This Row],[H_QTY/ CTN]],db[[#This Row],[H_1]]+1,db[[#This Row],[H_2]]-db[[#This Row],[H_1]]-1),"")</f>
        <v/>
      </c>
      <c r="W642" s="40" t="str">
        <f>IF(db[[#This Row],[QTY/ CTN B]]="","",LEFT(db[[#This Row],[QTY/ CTN B]],SEARCH(" ",db[[#This Row],[QTY/ CTN B]],1)-1))</f>
        <v>144</v>
      </c>
      <c r="X642" s="40" t="str">
        <f>IF(db[[#This Row],[QTY/ CTN B]]="","",RIGHT(db[[#This Row],[QTY/ CTN B]],LEN(db[[#This Row],[QTY/ CTN B]])-SEARCH(" ",db[[#This Row],[QTY/ CTN B]],1)))</f>
        <v>PCS</v>
      </c>
      <c r="Y642" s="40" t="str">
        <f>IF(db[[#This Row],[QTY/ CTN TG]]="",IF(db[[#This Row],[STN TG]]="","",12),LEFT(db[[#This Row],[QTY/ CTN TG]],SEARCH(" ",db[[#This Row],[QTY/ CTN TG]],1)-1))</f>
        <v/>
      </c>
      <c r="Z6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42" s="40" t="str">
        <f>IF(db[[#This Row],[STN K]]="","",IF(db[[#This Row],[STN TG]]="LSN",12,""))</f>
        <v/>
      </c>
      <c r="AB642" s="40" t="str">
        <f>IF(db[[#This Row],[STN TG]]="LSN","PCS","")</f>
        <v/>
      </c>
      <c r="AC642" s="40">
        <f>db[[#This Row],[QTY B]]*IF(db[[#This Row],[QTY TG]]="",1,db[[#This Row],[QTY TG]])*IF(db[[#This Row],[QTY K]]="",1,db[[#This Row],[QTY K]])</f>
        <v>144</v>
      </c>
      <c r="AD642" s="40" t="str">
        <f>IF(db[[#This Row],[STN K]]="",IF(db[[#This Row],[STN TG]]="",db[[#This Row],[STN B]],db[[#This Row],[STN TG]]),db[[#This Row],[STN K]])</f>
        <v>PCS</v>
      </c>
      <c r="AE642" s="40"/>
    </row>
    <row r="643" spans="1:31" ht="16.5" customHeight="1" x14ac:dyDescent="0.25">
      <c r="A643" s="40">
        <f t="shared" si="9"/>
        <v>642</v>
      </c>
      <c r="B643" s="94" t="str">
        <f>LOWER(SUBSTITUTE(SUBSTITUTE(SUBSTITUTE(SUBSTITUTE(SUBSTITUTE(SUBSTITUTE(SUBSTITUTE(SUBSTITUTE(db[[#This Row],[NB BM]]," ",),".",""),"-",""),"(",""),")",""),"/",""),"""",""),"+",""))</f>
        <v>clipboardkayukotaksqclpky</v>
      </c>
      <c r="C643" s="94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D643" s="94" t="str">
        <f>LOWER(SUBSTITUTE(SUBSTITUTE(SUBSTITUTE(SUBSTITUTE(SUBSTITUTE(SUBSTITUTE(SUBSTITUTE(SUBSTITUTE(SUBSTITUTE(db[[#This Row],[NB PAJAK]]," ",""),"-",""),"(",""),")",""),".",""),",",""),"/",""),"""",""),"+",""))</f>
        <v/>
      </c>
      <c r="E643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clipboardkayukotaksqclpky24box6pcsuntana</v>
      </c>
      <c r="F643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clipboardkayukotaksqclpky24box6pcs</v>
      </c>
      <c r="G643" s="94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clipboardkayukotaksqclpkyuntana</v>
      </c>
      <c r="H643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clipboardkayukotaksqclpky24box6pcsuntana</v>
      </c>
      <c r="I643" s="6" t="s">
        <v>867</v>
      </c>
      <c r="J643" s="6" t="s">
        <v>1743</v>
      </c>
      <c r="K643" s="1"/>
      <c r="L643" s="2" t="s">
        <v>1336</v>
      </c>
      <c r="M643" s="34" t="e">
        <f>IF(db[[#This Row],[NB NOTA_C]]="","",COUNTIF([2]!B_MSK[concat],db[[#This Row],[NB NOTA_C]]))</f>
        <v>#REF!</v>
      </c>
      <c r="N643" s="14" t="s">
        <v>1354</v>
      </c>
      <c r="O643" s="2" t="s">
        <v>1426</v>
      </c>
      <c r="P643" s="2" t="s">
        <v>2418</v>
      </c>
      <c r="R643" s="2" t="str">
        <f>IF(db[[#This Row],[QTY/ CTN]]="","",SUBSTITUTE(SUBSTITUTE(SUBSTITUTE(db[[#This Row],[QTY/ CTN]]," ","_",2),"(",""),")","")&amp;"_")</f>
        <v>24 BOX_6 PCS_</v>
      </c>
      <c r="S643" s="2">
        <f>IF(db[[#This Row],[H_QTY/ CTN]]="","",SEARCH("_",db[[#This Row],[H_QTY/ CTN]]))</f>
        <v>7</v>
      </c>
      <c r="T643" s="2">
        <f>IF(db[[#This Row],[H_QTY/ CTN]]="","",LEN(db[[#This Row],[H_QTY/ CTN]]))</f>
        <v>13</v>
      </c>
      <c r="U643" s="41" t="str">
        <f>IF(db[[#This Row],[H_QTY/ CTN]]="","",LEFT(db[[#This Row],[H_QTY/ CTN]],db[[#This Row],[H_1]]-1))</f>
        <v>24 BOX</v>
      </c>
      <c r="V643" s="40" t="str">
        <f>IF(NOT(db[[#This Row],[H_1]]=db[[#This Row],[H_2]]),MID(db[[#This Row],[H_QTY/ CTN]],db[[#This Row],[H_1]]+1,db[[#This Row],[H_2]]-db[[#This Row],[H_1]]-1),"")</f>
        <v>6 PCS</v>
      </c>
      <c r="W643" s="40" t="str">
        <f>IF(db[[#This Row],[QTY/ CTN B]]="","",LEFT(db[[#This Row],[QTY/ CTN B]],SEARCH(" ",db[[#This Row],[QTY/ CTN B]],1)-1))</f>
        <v>24</v>
      </c>
      <c r="X643" s="40" t="str">
        <f>IF(db[[#This Row],[QTY/ CTN B]]="","",RIGHT(db[[#This Row],[QTY/ CTN B]],LEN(db[[#This Row],[QTY/ CTN B]])-SEARCH(" ",db[[#This Row],[QTY/ CTN B]],1)))</f>
        <v>BOX</v>
      </c>
      <c r="Y643" s="40" t="str">
        <f>IF(db[[#This Row],[QTY/ CTN TG]]="",IF(db[[#This Row],[STN TG]]="","",12),LEFT(db[[#This Row],[QTY/ CTN TG]],SEARCH(" ",db[[#This Row],[QTY/ CTN TG]],1)-1))</f>
        <v>6</v>
      </c>
      <c r="Z6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43" s="40" t="str">
        <f>IF(db[[#This Row],[STN K]]="","",IF(db[[#This Row],[STN TG]]="LSN",12,""))</f>
        <v/>
      </c>
      <c r="AB643" s="40" t="str">
        <f>IF(db[[#This Row],[STN TG]]="LSN","PCS","")</f>
        <v/>
      </c>
      <c r="AC643" s="40">
        <f>db[[#This Row],[QTY B]]*IF(db[[#This Row],[QTY TG]]="",1,db[[#This Row],[QTY TG]])*IF(db[[#This Row],[QTY K]]="",1,db[[#This Row],[QTY K]])</f>
        <v>144</v>
      </c>
      <c r="AD643" s="40" t="str">
        <f>IF(db[[#This Row],[STN K]]="",IF(db[[#This Row],[STN TG]]="",db[[#This Row],[STN B]],db[[#This Row],[STN TG]]),db[[#This Row],[STN K]])</f>
        <v>PCS</v>
      </c>
      <c r="AE643" s="40"/>
    </row>
    <row r="644" spans="1:31" ht="16.5" customHeight="1" x14ac:dyDescent="0.25">
      <c r="A644" s="40">
        <f t="shared" si="9"/>
        <v>643</v>
      </c>
      <c r="B644" s="5" t="str">
        <f>LOWER(SUBSTITUTE(SUBSTITUTE(SUBSTITUTE(SUBSTITUTE(SUBSTITUTE(SUBSTITUTE(SUBSTITUTE(SUBSTITUTE(db[[#This Row],[NB BM]]," ",),".",""),"-",""),"(",""),")",""),"/",""),"""",""),"+",""))</f>
        <v>clipboardtranspw6688</v>
      </c>
      <c r="C644" s="5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D644" s="5" t="str">
        <f>LOWER(SUBSTITUTE(SUBSTITUTE(SUBSTITUTE(SUBSTITUTE(SUBSTITUTE(SUBSTITUTE(SUBSTITUTE(SUBSTITUTE(SUBSTITUTE(db[[#This Row],[NB PAJAK]]," ",""),"-",""),"(",""),")",""),".",""),",",""),"/",""),"""",""),"+",""))</f>
        <v/>
      </c>
      <c r="E64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clipboardtranspw668812lsnuntana</v>
      </c>
      <c r="F64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clipboardtransw668812lsn</v>
      </c>
      <c r="G644" s="5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clipboardtransw6688untana</v>
      </c>
      <c r="H64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clipboardtransw668812lsnuntana</v>
      </c>
      <c r="I644" s="2" t="s">
        <v>868</v>
      </c>
      <c r="J644" s="2" t="s">
        <v>1080</v>
      </c>
      <c r="K644" s="1"/>
      <c r="L644" s="2" t="s">
        <v>1336</v>
      </c>
      <c r="M644" s="34" t="e">
        <f>IF(db[[#This Row],[NB NOTA_C]]="","",COUNTIF([2]!B_MSK[concat],db[[#This Row],[NB NOTA_C]]))</f>
        <v>#REF!</v>
      </c>
      <c r="N644" s="14" t="s">
        <v>1343</v>
      </c>
      <c r="O644" s="2" t="s">
        <v>1376</v>
      </c>
      <c r="P644" s="2" t="s">
        <v>2418</v>
      </c>
      <c r="R644" s="2" t="str">
        <f>IF(db[[#This Row],[QTY/ CTN]]="","",SUBSTITUTE(SUBSTITUTE(SUBSTITUTE(db[[#This Row],[QTY/ CTN]]," ","_",2),"(",""),")","")&amp;"_")</f>
        <v>12 LSN_</v>
      </c>
      <c r="S644" s="2">
        <f>IF(db[[#This Row],[H_QTY/ CTN]]="","",SEARCH("_",db[[#This Row],[H_QTY/ CTN]]))</f>
        <v>7</v>
      </c>
      <c r="T644" s="2">
        <f>IF(db[[#This Row],[H_QTY/ CTN]]="","",LEN(db[[#This Row],[H_QTY/ CTN]]))</f>
        <v>7</v>
      </c>
      <c r="U644" s="41" t="str">
        <f>IF(db[[#This Row],[H_QTY/ CTN]]="","",LEFT(db[[#This Row],[H_QTY/ CTN]],db[[#This Row],[H_1]]-1))</f>
        <v>12 LSN</v>
      </c>
      <c r="V644" s="40" t="str">
        <f>IF(NOT(db[[#This Row],[H_1]]=db[[#This Row],[H_2]]),MID(db[[#This Row],[H_QTY/ CTN]],db[[#This Row],[H_1]]+1,db[[#This Row],[H_2]]-db[[#This Row],[H_1]]-1),"")</f>
        <v/>
      </c>
      <c r="W644" s="40" t="str">
        <f>IF(db[[#This Row],[QTY/ CTN B]]="","",LEFT(db[[#This Row],[QTY/ CTN B]],SEARCH(" ",db[[#This Row],[QTY/ CTN B]],1)-1))</f>
        <v>12</v>
      </c>
      <c r="X644" s="40" t="str">
        <f>IF(db[[#This Row],[QTY/ CTN B]]="","",RIGHT(db[[#This Row],[QTY/ CTN B]],LEN(db[[#This Row],[QTY/ CTN B]])-SEARCH(" ",db[[#This Row],[QTY/ CTN B]],1)))</f>
        <v>LSN</v>
      </c>
      <c r="Y644" s="40">
        <f>IF(db[[#This Row],[QTY/ CTN TG]]="",IF(db[[#This Row],[STN TG]]="","",12),LEFT(db[[#This Row],[QTY/ CTN TG]],SEARCH(" ",db[[#This Row],[QTY/ CTN TG]],1)-1))</f>
        <v>12</v>
      </c>
      <c r="Z6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44" s="40" t="str">
        <f>IF(db[[#This Row],[STN K]]="","",IF(db[[#This Row],[STN TG]]="LSN",12,""))</f>
        <v/>
      </c>
      <c r="AB644" s="40" t="str">
        <f>IF(db[[#This Row],[STN TG]]="LSN","PCS","")</f>
        <v/>
      </c>
      <c r="AC644" s="40">
        <f>db[[#This Row],[QTY B]]*IF(db[[#This Row],[QTY TG]]="",1,db[[#This Row],[QTY TG]])*IF(db[[#This Row],[QTY K]]="",1,db[[#This Row],[QTY K]])</f>
        <v>144</v>
      </c>
      <c r="AD644" s="40" t="str">
        <f>IF(db[[#This Row],[STN K]]="",IF(db[[#This Row],[STN TG]]="",db[[#This Row],[STN B]],db[[#This Row],[STN TG]]),db[[#This Row],[STN K]])</f>
        <v>PCS</v>
      </c>
      <c r="AE644" s="40"/>
    </row>
    <row r="645" spans="1:31" ht="16.5" customHeight="1" x14ac:dyDescent="0.25">
      <c r="A645" s="40">
        <f t="shared" ref="A645:A708" si="10">ROW()-1</f>
        <v>644</v>
      </c>
      <c r="B645" s="5" t="str">
        <f>LOWER(SUBSTITUTE(SUBSTITUTE(SUBSTITUTE(SUBSTITUTE(SUBSTITUTE(SUBSTITUTE(SUBSTITUTE(SUBSTITUTE(db[[#This Row],[NB BM]]," ",),".",""),"-",""),"(",""),")",""),"/",""),"""",""),"+",""))</f>
        <v>plakbankainjk48mmbl</v>
      </c>
      <c r="C645" s="5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D645" s="5" t="str">
        <f>LOWER(SUBSTITUTE(SUBSTITUTE(SUBSTITUTE(SUBSTITUTE(SUBSTITUTE(SUBSTITUTE(SUBSTITUTE(SUBSTITUTE(SUBSTITUTE(db[[#This Row],[NB PAJAK]]," ",""),"-",""),"(",""),")",""),".",""),",",""),"/",""),"""",""),"+",""))</f>
        <v/>
      </c>
      <c r="E64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plakbankainjk48mmbl60rolartomoro</v>
      </c>
      <c r="F64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clothtape48mmbljkororange60rol</v>
      </c>
      <c r="G645" s="5" t="str">
        <f>db[[#This Row],[NB NOTA_C]]&amp;LOWER(SUBSTITUTE(SUBSTITUTE(SUBSTITUTE(SUBSTITUTE(SUBSTITUTE(SUBSTITUTE(SUBSTITUTE(SUBSTITUTE(SUBSTITUTE(db[[#This Row],[FAKTUR]]," ",),".",""),"-",""),"(",""),")",""),",",""),"/",""),"""",""),"+",""))</f>
        <v>clothtape48mmbljkororangeartomoro</v>
      </c>
      <c r="H64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clothtape48mmbljkororange60rolartomoro</v>
      </c>
      <c r="I645" s="2" t="s">
        <v>3978</v>
      </c>
      <c r="J645" s="2" t="s">
        <v>3865</v>
      </c>
      <c r="K645" s="14"/>
      <c r="L645" s="2" t="s">
        <v>1335</v>
      </c>
      <c r="M645" s="33" t="e">
        <f>IF(db[[#This Row],[NB NOTA_C]]="","",COUNTIF([2]!B_MSK[concat],db[[#This Row],[NB NOTA_C]]))</f>
        <v>#REF!</v>
      </c>
      <c r="N645" s="9" t="s">
        <v>1346</v>
      </c>
      <c r="O645" s="5" t="s">
        <v>1519</v>
      </c>
      <c r="P645" s="2" t="s">
        <v>2427</v>
      </c>
      <c r="Q645" s="5"/>
      <c r="R645" s="5" t="str">
        <f>IF(db[[#This Row],[QTY/ CTN]]="","",SUBSTITUTE(SUBSTITUTE(SUBSTITUTE(db[[#This Row],[QTY/ CTN]]," ","_",2),"(",""),")","")&amp;"_")</f>
        <v>60 ROL_</v>
      </c>
      <c r="S645" s="5">
        <f>IF(db[[#This Row],[H_QTY/ CTN]]="","",SEARCH("_",db[[#This Row],[H_QTY/ CTN]]))</f>
        <v>7</v>
      </c>
      <c r="T645" s="5">
        <f>IF(db[[#This Row],[H_QTY/ CTN]]="","",LEN(db[[#This Row],[H_QTY/ CTN]]))</f>
        <v>7</v>
      </c>
      <c r="U645" s="40" t="str">
        <f>IF(db[[#This Row],[H_QTY/ CTN]]="","",LEFT(db[[#This Row],[H_QTY/ CTN]],db[[#This Row],[H_1]]-1))</f>
        <v>60 ROL</v>
      </c>
      <c r="V645" s="40" t="str">
        <f>IF(NOT(db[[#This Row],[H_1]]=db[[#This Row],[H_2]]),MID(db[[#This Row],[H_QTY/ CTN]],db[[#This Row],[H_1]]+1,db[[#This Row],[H_2]]-db[[#This Row],[H_1]]-1),"")</f>
        <v/>
      </c>
      <c r="W645" s="40" t="str">
        <f>IF(db[[#This Row],[QTY/ CTN B]]="","",LEFT(db[[#This Row],[QTY/ CTN B]],SEARCH(" ",db[[#This Row],[QTY/ CTN B]],1)-1))</f>
        <v>60</v>
      </c>
      <c r="X645" s="40" t="str">
        <f>IF(db[[#This Row],[QTY/ CTN B]]="","",RIGHT(db[[#This Row],[QTY/ CTN B]],LEN(db[[#This Row],[QTY/ CTN B]])-SEARCH(" ",db[[#This Row],[QTY/ CTN B]],1)))</f>
        <v>ROL</v>
      </c>
      <c r="Y645" s="40" t="str">
        <f>IF(db[[#This Row],[QTY/ CTN TG]]="",IF(db[[#This Row],[STN TG]]="","",12),LEFT(db[[#This Row],[QTY/ CTN TG]],SEARCH(" ",db[[#This Row],[QTY/ CTN TG]],1)-1))</f>
        <v/>
      </c>
      <c r="Z6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45" s="40" t="str">
        <f>IF(db[[#This Row],[STN K]]="","",IF(db[[#This Row],[STN TG]]="LSN",12,""))</f>
        <v/>
      </c>
      <c r="AB645" s="40" t="str">
        <f>IF(db[[#This Row],[STN TG]]="LSN","PCS","")</f>
        <v/>
      </c>
      <c r="AC645" s="40">
        <f>db[[#This Row],[QTY B]]*IF(db[[#This Row],[QTY TG]]="",1,db[[#This Row],[QTY TG]])*IF(db[[#This Row],[QTY K]]="",1,db[[#This Row],[QTY K]])</f>
        <v>60</v>
      </c>
      <c r="AD645" s="40" t="str">
        <f>IF(db[[#This Row],[STN K]]="",IF(db[[#This Row],[STN TG]]="",db[[#This Row],[STN B]],db[[#This Row],[STN TG]]),db[[#This Row],[STN K]])</f>
        <v>ROL</v>
      </c>
      <c r="AE645" s="40"/>
    </row>
    <row r="646" spans="1:31" ht="16.5" customHeight="1" x14ac:dyDescent="0.25">
      <c r="A646" s="40">
        <f t="shared" si="10"/>
        <v>645</v>
      </c>
      <c r="B646" s="2" t="str">
        <f>LOWER(SUBSTITUTE(SUBSTITUTE(SUBSTITUTE(SUBSTITUTE(SUBSTITUTE(SUBSTITUTE(SUBSTITUTE(SUBSTITUTE(db[[#This Row],[NB BM]]," ",),".",""),"-",""),"(",""),")",""),"/",""),"""",""),"+",""))</f>
        <v>brushpenwarnajkclp06</v>
      </c>
      <c r="C646" s="2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D646" s="2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E64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brushpenwarnajkclp066box24setartomoro</v>
      </c>
      <c r="F64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colorbrushpenclp06jk6box24set</v>
      </c>
      <c r="G646" s="2" t="str">
        <f>db[[#This Row],[NB NOTA_C]]&amp;LOWER(SUBSTITUTE(SUBSTITUTE(SUBSTITUTE(SUBSTITUTE(SUBSTITUTE(SUBSTITUTE(SUBSTITUTE(SUBSTITUTE(SUBSTITUTE(db[[#This Row],[FAKTUR]]," ",),".",""),"-",""),"(",""),")",""),",",""),"/",""),"""",""),"+",""))</f>
        <v>colorbrushpenclp06jkartomoro</v>
      </c>
      <c r="H64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colorbrushpenclp06jk6box24setartomoro</v>
      </c>
      <c r="I646" s="2" t="s">
        <v>126</v>
      </c>
      <c r="J646" s="2" t="s">
        <v>127</v>
      </c>
      <c r="K646" s="14" t="s">
        <v>2465</v>
      </c>
      <c r="L646" s="2" t="s">
        <v>1335</v>
      </c>
      <c r="M646" s="34" t="e">
        <f>IF(db[[#This Row],[NB NOTA_C]]="","",COUNTIF([2]!B_MSK[concat],db[[#This Row],[NB NOTA_C]]))</f>
        <v>#REF!</v>
      </c>
      <c r="N646" s="14" t="s">
        <v>1346</v>
      </c>
      <c r="O646" s="2" t="s">
        <v>1413</v>
      </c>
      <c r="P646" s="2" t="s">
        <v>2448</v>
      </c>
      <c r="R646" s="2" t="str">
        <f>IF(db[[#This Row],[QTY/ CTN]]="","",SUBSTITUTE(SUBSTITUTE(SUBSTITUTE(db[[#This Row],[QTY/ CTN]]," ","_",2),"(",""),")","")&amp;"_")</f>
        <v>6 BOX_24 SET_</v>
      </c>
      <c r="S646" s="2">
        <f>IF(db[[#This Row],[H_QTY/ CTN]]="","",SEARCH("_",db[[#This Row],[H_QTY/ CTN]]))</f>
        <v>6</v>
      </c>
      <c r="T646" s="2">
        <f>IF(db[[#This Row],[H_QTY/ CTN]]="","",LEN(db[[#This Row],[H_QTY/ CTN]]))</f>
        <v>13</v>
      </c>
      <c r="U646" s="41" t="str">
        <f>IF(db[[#This Row],[H_QTY/ CTN]]="","",LEFT(db[[#This Row],[H_QTY/ CTN]],db[[#This Row],[H_1]]-1))</f>
        <v>6 BOX</v>
      </c>
      <c r="V646" s="40" t="str">
        <f>IF(NOT(db[[#This Row],[H_1]]=db[[#This Row],[H_2]]),MID(db[[#This Row],[H_QTY/ CTN]],db[[#This Row],[H_1]]+1,db[[#This Row],[H_2]]-db[[#This Row],[H_1]]-1),"")</f>
        <v>24 SET</v>
      </c>
      <c r="W646" s="40" t="str">
        <f>IF(db[[#This Row],[QTY/ CTN B]]="","",LEFT(db[[#This Row],[QTY/ CTN B]],SEARCH(" ",db[[#This Row],[QTY/ CTN B]],1)-1))</f>
        <v>6</v>
      </c>
      <c r="X646" s="40" t="str">
        <f>IF(db[[#This Row],[QTY/ CTN B]]="","",RIGHT(db[[#This Row],[QTY/ CTN B]],LEN(db[[#This Row],[QTY/ CTN B]])-SEARCH(" ",db[[#This Row],[QTY/ CTN B]],1)))</f>
        <v>BOX</v>
      </c>
      <c r="Y646" s="40" t="str">
        <f>IF(db[[#This Row],[QTY/ CTN TG]]="",IF(db[[#This Row],[STN TG]]="","",12),LEFT(db[[#This Row],[QTY/ CTN TG]],SEARCH(" ",db[[#This Row],[QTY/ CTN TG]],1)-1))</f>
        <v>24</v>
      </c>
      <c r="Z6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646" s="40" t="str">
        <f>IF(db[[#This Row],[STN K]]="","",IF(db[[#This Row],[STN TG]]="LSN",12,""))</f>
        <v/>
      </c>
      <c r="AB646" s="40" t="str">
        <f>IF(db[[#This Row],[STN TG]]="LSN","PCS","")</f>
        <v/>
      </c>
      <c r="AC646" s="40">
        <f>db[[#This Row],[QTY B]]*IF(db[[#This Row],[QTY TG]]="",1,db[[#This Row],[QTY TG]])*IF(db[[#This Row],[QTY K]]="",1,db[[#This Row],[QTY K]])</f>
        <v>144</v>
      </c>
      <c r="AD646" s="40" t="str">
        <f>IF(db[[#This Row],[STN K]]="",IF(db[[#This Row],[STN TG]]="",db[[#This Row],[STN B]],db[[#This Row],[STN TG]]),db[[#This Row],[STN K]])</f>
        <v>SET</v>
      </c>
      <c r="AE646" s="40"/>
    </row>
    <row r="647" spans="1:31" ht="16.5" customHeight="1" x14ac:dyDescent="0.25">
      <c r="A647" s="40">
        <f t="shared" si="10"/>
        <v>646</v>
      </c>
      <c r="B647" s="2" t="str">
        <f>LOWER(SUBSTITUTE(SUBSTITUTE(SUBSTITUTE(SUBSTITUTE(SUBSTITUTE(SUBSTITUTE(SUBSTITUTE(SUBSTITUTE(db[[#This Row],[NB BM]]," ",),".",""),"-",""),"(",""),")",""),"/",""),"""",""),"+",""))</f>
        <v>brushpenwarnajkclp07</v>
      </c>
      <c r="C647" s="2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D647" s="2" t="str">
        <f>LOWER(SUBSTITUTE(SUBSTITUTE(SUBSTITUTE(SUBSTITUTE(SUBSTITUTE(SUBSTITUTE(SUBSTITUTE(SUBSTITUTE(SUBSTITUTE(db[[#This Row],[NB PAJAK]]," ",""),"-",""),"(",""),")",""),".",""),",",""),"/",""),"""",""),"+",""))</f>
        <v/>
      </c>
      <c r="E64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brushpenwarnajkclp076lsnartomoro</v>
      </c>
      <c r="F64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colorbrushpenclp07jk6lsn</v>
      </c>
      <c r="G647" s="2" t="str">
        <f>db[[#This Row],[NB NOTA_C]]&amp;LOWER(SUBSTITUTE(SUBSTITUTE(SUBSTITUTE(SUBSTITUTE(SUBSTITUTE(SUBSTITUTE(SUBSTITUTE(SUBSTITUTE(SUBSTITUTE(db[[#This Row],[FAKTUR]]," ",),".",""),"-",""),"(",""),")",""),",",""),"/",""),"""",""),"+",""))</f>
        <v>colorbrushpenclp07jkartomoro</v>
      </c>
      <c r="H64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colorbrushpenclp07jk6lsnartomoro</v>
      </c>
      <c r="I647" s="2" t="s">
        <v>128</v>
      </c>
      <c r="J647" s="2" t="s">
        <v>129</v>
      </c>
      <c r="K647" s="1"/>
      <c r="L647" s="2" t="s">
        <v>1335</v>
      </c>
      <c r="M647" s="34" t="e">
        <f>IF(db[[#This Row],[NB NOTA_C]]="","",COUNTIF([2]!B_MSK[concat],db[[#This Row],[NB NOTA_C]]))</f>
        <v>#REF!</v>
      </c>
      <c r="N647" s="14" t="s">
        <v>1346</v>
      </c>
      <c r="O647" s="2" t="s">
        <v>1414</v>
      </c>
      <c r="P647" s="2" t="s">
        <v>2448</v>
      </c>
      <c r="R647" s="2" t="str">
        <f>IF(db[[#This Row],[QTY/ CTN]]="","",SUBSTITUTE(SUBSTITUTE(SUBSTITUTE(db[[#This Row],[QTY/ CTN]]," ","_",2),"(",""),")","")&amp;"_")</f>
        <v>6 LSN_</v>
      </c>
      <c r="S647" s="2">
        <f>IF(db[[#This Row],[H_QTY/ CTN]]="","",SEARCH("_",db[[#This Row],[H_QTY/ CTN]]))</f>
        <v>6</v>
      </c>
      <c r="T647" s="2">
        <f>IF(db[[#This Row],[H_QTY/ CTN]]="","",LEN(db[[#This Row],[H_QTY/ CTN]]))</f>
        <v>6</v>
      </c>
      <c r="U647" s="41" t="str">
        <f>IF(db[[#This Row],[H_QTY/ CTN]]="","",LEFT(db[[#This Row],[H_QTY/ CTN]],db[[#This Row],[H_1]]-1))</f>
        <v>6 LSN</v>
      </c>
      <c r="V647" s="40" t="str">
        <f>IF(NOT(db[[#This Row],[H_1]]=db[[#This Row],[H_2]]),MID(db[[#This Row],[H_QTY/ CTN]],db[[#This Row],[H_1]]+1,db[[#This Row],[H_2]]-db[[#This Row],[H_1]]-1),"")</f>
        <v/>
      </c>
      <c r="W647" s="40" t="str">
        <f>IF(db[[#This Row],[QTY/ CTN B]]="","",LEFT(db[[#This Row],[QTY/ CTN B]],SEARCH(" ",db[[#This Row],[QTY/ CTN B]],1)-1))</f>
        <v>6</v>
      </c>
      <c r="X647" s="40" t="str">
        <f>IF(db[[#This Row],[QTY/ CTN B]]="","",RIGHT(db[[#This Row],[QTY/ CTN B]],LEN(db[[#This Row],[QTY/ CTN B]])-SEARCH(" ",db[[#This Row],[QTY/ CTN B]],1)))</f>
        <v>LSN</v>
      </c>
      <c r="Y647" s="40">
        <f>IF(db[[#This Row],[QTY/ CTN TG]]="",IF(db[[#This Row],[STN TG]]="","",12),LEFT(db[[#This Row],[QTY/ CTN TG]],SEARCH(" ",db[[#This Row],[QTY/ CTN TG]],1)-1))</f>
        <v>12</v>
      </c>
      <c r="Z6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47" s="40" t="str">
        <f>IF(db[[#This Row],[STN K]]="","",IF(db[[#This Row],[STN TG]]="LSN",12,""))</f>
        <v/>
      </c>
      <c r="AB647" s="40" t="str">
        <f>IF(db[[#This Row],[STN TG]]="LSN","PCS","")</f>
        <v/>
      </c>
      <c r="AC647" s="40">
        <f>db[[#This Row],[QTY B]]*IF(db[[#This Row],[QTY TG]]="",1,db[[#This Row],[QTY TG]])*IF(db[[#This Row],[QTY K]]="",1,db[[#This Row],[QTY K]])</f>
        <v>72</v>
      </c>
      <c r="AD647" s="40" t="str">
        <f>IF(db[[#This Row],[STN K]]="",IF(db[[#This Row],[STN TG]]="",db[[#This Row],[STN B]],db[[#This Row],[STN TG]]),db[[#This Row],[STN K]])</f>
        <v>PCS</v>
      </c>
      <c r="AE647" s="40"/>
    </row>
    <row r="648" spans="1:31" ht="16.5" customHeight="1" x14ac:dyDescent="0.25">
      <c r="A648" s="40">
        <f t="shared" si="10"/>
        <v>647</v>
      </c>
      <c r="B648" s="2" t="str">
        <f>LOWER(SUBSTITUTE(SUBSTITUTE(SUBSTITUTE(SUBSTITUTE(SUBSTITUTE(SUBSTITUTE(SUBSTITUTE(SUBSTITUTE(db[[#This Row],[NB BM]]," ",),".",""),"-",""),"(",""),")",""),"/",""),"""",""),"+",""))</f>
        <v>brushpenwarnajkclp08</v>
      </c>
      <c r="C648" s="2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D648" s="2" t="str">
        <f>LOWER(SUBSTITUTE(SUBSTITUTE(SUBSTITUTE(SUBSTITUTE(SUBSTITUTE(SUBSTITUTE(SUBSTITUTE(SUBSTITUTE(SUBSTITUTE(db[[#This Row],[NB PAJAK]]," ",""),"-",""),"(",""),")",""),".",""),",",""),"/",""),"""",""),"+",""))</f>
        <v/>
      </c>
      <c r="E64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brushpenwarnajkclp086box24setartomoro</v>
      </c>
      <c r="F64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colorbrushpenclp08jk6box24set</v>
      </c>
      <c r="G648" s="2" t="str">
        <f>db[[#This Row],[NB NOTA_C]]&amp;LOWER(SUBSTITUTE(SUBSTITUTE(SUBSTITUTE(SUBSTITUTE(SUBSTITUTE(SUBSTITUTE(SUBSTITUTE(SUBSTITUTE(SUBSTITUTE(db[[#This Row],[FAKTUR]]," ",),".",""),"-",""),"(",""),")",""),",",""),"/",""),"""",""),"+",""))</f>
        <v>colorbrushpenclp08jkartomoro</v>
      </c>
      <c r="H64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colorbrushpenclp08jk6box24setartomoro</v>
      </c>
      <c r="I648" s="2" t="s">
        <v>130</v>
      </c>
      <c r="J648" s="2" t="s">
        <v>131</v>
      </c>
      <c r="K648" s="14"/>
      <c r="L648" s="2" t="s">
        <v>1335</v>
      </c>
      <c r="M648" s="34" t="e">
        <f>IF(db[[#This Row],[NB NOTA_C]]="","",COUNTIF([2]!B_MSK[concat],db[[#This Row],[NB NOTA_C]]))</f>
        <v>#REF!</v>
      </c>
      <c r="N648" s="14" t="s">
        <v>1346</v>
      </c>
      <c r="O648" s="2" t="s">
        <v>1413</v>
      </c>
      <c r="P648" s="2" t="s">
        <v>2448</v>
      </c>
      <c r="R648" s="2" t="str">
        <f>IF(db[[#This Row],[QTY/ CTN]]="","",SUBSTITUTE(SUBSTITUTE(SUBSTITUTE(db[[#This Row],[QTY/ CTN]]," ","_",2),"(",""),")","")&amp;"_")</f>
        <v>6 BOX_24 SET_</v>
      </c>
      <c r="S648" s="2">
        <f>IF(db[[#This Row],[H_QTY/ CTN]]="","",SEARCH("_",db[[#This Row],[H_QTY/ CTN]]))</f>
        <v>6</v>
      </c>
      <c r="T648" s="2">
        <f>IF(db[[#This Row],[H_QTY/ CTN]]="","",LEN(db[[#This Row],[H_QTY/ CTN]]))</f>
        <v>13</v>
      </c>
      <c r="U648" s="41" t="str">
        <f>IF(db[[#This Row],[H_QTY/ CTN]]="","",LEFT(db[[#This Row],[H_QTY/ CTN]],db[[#This Row],[H_1]]-1))</f>
        <v>6 BOX</v>
      </c>
      <c r="V648" s="40" t="str">
        <f>IF(NOT(db[[#This Row],[H_1]]=db[[#This Row],[H_2]]),MID(db[[#This Row],[H_QTY/ CTN]],db[[#This Row],[H_1]]+1,db[[#This Row],[H_2]]-db[[#This Row],[H_1]]-1),"")</f>
        <v>24 SET</v>
      </c>
      <c r="W648" s="40" t="str">
        <f>IF(db[[#This Row],[QTY/ CTN B]]="","",LEFT(db[[#This Row],[QTY/ CTN B]],SEARCH(" ",db[[#This Row],[QTY/ CTN B]],1)-1))</f>
        <v>6</v>
      </c>
      <c r="X648" s="40" t="str">
        <f>IF(db[[#This Row],[QTY/ CTN B]]="","",RIGHT(db[[#This Row],[QTY/ CTN B]],LEN(db[[#This Row],[QTY/ CTN B]])-SEARCH(" ",db[[#This Row],[QTY/ CTN B]],1)))</f>
        <v>BOX</v>
      </c>
      <c r="Y648" s="40" t="str">
        <f>IF(db[[#This Row],[QTY/ CTN TG]]="",IF(db[[#This Row],[STN TG]]="","",12),LEFT(db[[#This Row],[QTY/ CTN TG]],SEARCH(" ",db[[#This Row],[QTY/ CTN TG]],1)-1))</f>
        <v>24</v>
      </c>
      <c r="Z6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648" s="40" t="str">
        <f>IF(db[[#This Row],[STN K]]="","",IF(db[[#This Row],[STN TG]]="LSN",12,""))</f>
        <v/>
      </c>
      <c r="AB648" s="40" t="str">
        <f>IF(db[[#This Row],[STN TG]]="LSN","PCS","")</f>
        <v/>
      </c>
      <c r="AC648" s="40">
        <f>db[[#This Row],[QTY B]]*IF(db[[#This Row],[QTY TG]]="",1,db[[#This Row],[QTY TG]])*IF(db[[#This Row],[QTY K]]="",1,db[[#This Row],[QTY K]])</f>
        <v>144</v>
      </c>
      <c r="AD648" s="40" t="str">
        <f>IF(db[[#This Row],[STN K]]="",IF(db[[#This Row],[STN TG]]="",db[[#This Row],[STN B]],db[[#This Row],[STN TG]]),db[[#This Row],[STN K]])</f>
        <v>SET</v>
      </c>
      <c r="AE648" s="40"/>
    </row>
    <row r="649" spans="1:31" ht="16.5" customHeight="1" x14ac:dyDescent="0.25">
      <c r="A649" s="40">
        <f t="shared" si="10"/>
        <v>648</v>
      </c>
      <c r="B649" s="2" t="str">
        <f>LOWER(SUBSTITUTE(SUBSTITUTE(SUBSTITUTE(SUBSTITUTE(SUBSTITUTE(SUBSTITUTE(SUBSTITUTE(SUBSTITUTE(db[[#This Row],[NB BM]]," ",),".",""),"-",""),"(",""),")",""),"/",""),"""",""),"+",""))</f>
        <v>gelpensetwarnajkgpc296</v>
      </c>
      <c r="C649" s="2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D649" s="2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E64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gelpensetwarnajkgpc29624setartomoro</v>
      </c>
      <c r="F64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colorgelpengpc296jk24set</v>
      </c>
      <c r="G649" s="2" t="str">
        <f>db[[#This Row],[NB NOTA_C]]&amp;LOWER(SUBSTITUTE(SUBSTITUTE(SUBSTITUTE(SUBSTITUTE(SUBSTITUTE(SUBSTITUTE(SUBSTITUTE(SUBSTITUTE(SUBSTITUTE(db[[#This Row],[FAKTUR]]," ",),".",""),"-",""),"(",""),")",""),",",""),"/",""),"""",""),"+",""))</f>
        <v>colorgelpengpc296jkartomoro</v>
      </c>
      <c r="H64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colorgelpengpc296jk24setartomoro</v>
      </c>
      <c r="I649" s="2" t="s">
        <v>4067</v>
      </c>
      <c r="J649" s="2" t="s">
        <v>132</v>
      </c>
      <c r="K649" s="14" t="s">
        <v>3953</v>
      </c>
      <c r="L649" s="2" t="s">
        <v>1335</v>
      </c>
      <c r="M649" s="34" t="e">
        <f>IF(db[[#This Row],[NB NOTA_C]]="","",COUNTIF([2]!B_MSK[concat],db[[#This Row],[NB NOTA_C]]))</f>
        <v>#REF!</v>
      </c>
      <c r="N649" s="14" t="s">
        <v>1346</v>
      </c>
      <c r="O649" s="2" t="s">
        <v>1451</v>
      </c>
      <c r="P649" s="2" t="s">
        <v>2443</v>
      </c>
      <c r="R649" s="2" t="str">
        <f>IF(db[[#This Row],[QTY/ CTN]]="","",SUBSTITUTE(SUBSTITUTE(SUBSTITUTE(db[[#This Row],[QTY/ CTN]]," ","_",2),"(",""),")","")&amp;"_")</f>
        <v>24 SET_</v>
      </c>
      <c r="S649" s="2">
        <f>IF(db[[#This Row],[H_QTY/ CTN]]="","",SEARCH("_",db[[#This Row],[H_QTY/ CTN]]))</f>
        <v>7</v>
      </c>
      <c r="T649" s="2">
        <f>IF(db[[#This Row],[H_QTY/ CTN]]="","",LEN(db[[#This Row],[H_QTY/ CTN]]))</f>
        <v>7</v>
      </c>
      <c r="U649" s="41" t="str">
        <f>IF(db[[#This Row],[H_QTY/ CTN]]="","",LEFT(db[[#This Row],[H_QTY/ CTN]],db[[#This Row],[H_1]]-1))</f>
        <v>24 SET</v>
      </c>
      <c r="V649" s="40" t="str">
        <f>IF(NOT(db[[#This Row],[H_1]]=db[[#This Row],[H_2]]),MID(db[[#This Row],[H_QTY/ CTN]],db[[#This Row],[H_1]]+1,db[[#This Row],[H_2]]-db[[#This Row],[H_1]]-1),"")</f>
        <v/>
      </c>
      <c r="W649" s="40" t="str">
        <f>IF(db[[#This Row],[QTY/ CTN B]]="","",LEFT(db[[#This Row],[QTY/ CTN B]],SEARCH(" ",db[[#This Row],[QTY/ CTN B]],1)-1))</f>
        <v>24</v>
      </c>
      <c r="X649" s="40" t="str">
        <f>IF(db[[#This Row],[QTY/ CTN B]]="","",RIGHT(db[[#This Row],[QTY/ CTN B]],LEN(db[[#This Row],[QTY/ CTN B]])-SEARCH(" ",db[[#This Row],[QTY/ CTN B]],1)))</f>
        <v>SET</v>
      </c>
      <c r="Y649" s="40" t="str">
        <f>IF(db[[#This Row],[QTY/ CTN TG]]="",IF(db[[#This Row],[STN TG]]="","",12),LEFT(db[[#This Row],[QTY/ CTN TG]],SEARCH(" ",db[[#This Row],[QTY/ CTN TG]],1)-1))</f>
        <v/>
      </c>
      <c r="Z6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49" s="40" t="str">
        <f>IF(db[[#This Row],[STN K]]="","",IF(db[[#This Row],[STN TG]]="LSN",12,""))</f>
        <v/>
      </c>
      <c r="AB649" s="40" t="str">
        <f>IF(db[[#This Row],[STN TG]]="LSN","PCS","")</f>
        <v/>
      </c>
      <c r="AC649" s="40">
        <f>db[[#This Row],[QTY B]]*IF(db[[#This Row],[QTY TG]]="",1,db[[#This Row],[QTY TG]])*IF(db[[#This Row],[QTY K]]="",1,db[[#This Row],[QTY K]])</f>
        <v>24</v>
      </c>
      <c r="AD649" s="40" t="str">
        <f>IF(db[[#This Row],[STN K]]="",IF(db[[#This Row],[STN TG]]="",db[[#This Row],[STN B]],db[[#This Row],[STN TG]]),db[[#This Row],[STN K]])</f>
        <v>SET</v>
      </c>
      <c r="AE649" s="40"/>
    </row>
    <row r="650" spans="1:31" ht="16.5" customHeight="1" x14ac:dyDescent="0.25">
      <c r="A650" s="40">
        <f t="shared" si="10"/>
        <v>649</v>
      </c>
      <c r="B650" s="5" t="str">
        <f>LOWER(SUBSTITUTE(SUBSTITUTE(SUBSTITUTE(SUBSTITUTE(SUBSTITUTE(SUBSTITUTE(SUBSTITUTE(SUBSTITUTE(db[[#This Row],[NB BM]]," ",),".",""),"-",""),"(",""),")",""),"/",""),"""",""),"+",""))</f>
        <v>gelpensetwarnajkgpc315</v>
      </c>
      <c r="C650" s="5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D650" s="5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E65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gelpensetwarnajkgpc31512box24setartomoro</v>
      </c>
      <c r="F65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colorgelpengpc315jk12box24set</v>
      </c>
      <c r="G650" s="5" t="str">
        <f>db[[#This Row],[NB NOTA_C]]&amp;LOWER(SUBSTITUTE(SUBSTITUTE(SUBSTITUTE(SUBSTITUTE(SUBSTITUTE(SUBSTITUTE(SUBSTITUTE(SUBSTITUTE(SUBSTITUTE(db[[#This Row],[FAKTUR]]," ",),".",""),"-",""),"(",""),")",""),",",""),"/",""),"""",""),"+",""))</f>
        <v>colorgelpengpc315jkartomoro</v>
      </c>
      <c r="H65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colorgelpengpc315jk12box24setartomoro</v>
      </c>
      <c r="I650" s="2" t="s">
        <v>4068</v>
      </c>
      <c r="J650" s="2" t="s">
        <v>3908</v>
      </c>
      <c r="K650" s="14" t="s">
        <v>3954</v>
      </c>
      <c r="L650" s="2" t="s">
        <v>1335</v>
      </c>
      <c r="M650" s="33" t="e">
        <f>IF(db[[#This Row],[NB NOTA_C]]="","",COUNTIF([2]!B_MSK[concat],db[[#This Row],[NB NOTA_C]]))</f>
        <v>#REF!</v>
      </c>
      <c r="N650" s="9" t="s">
        <v>1346</v>
      </c>
      <c r="O650" s="5" t="s">
        <v>1523</v>
      </c>
      <c r="P650" s="2" t="s">
        <v>2443</v>
      </c>
      <c r="Q650" s="5"/>
      <c r="R650" s="5" t="str">
        <f>IF(db[[#This Row],[QTY/ CTN]]="","",SUBSTITUTE(SUBSTITUTE(SUBSTITUTE(db[[#This Row],[QTY/ CTN]]," ","_",2),"(",""),")","")&amp;"_")</f>
        <v>12 BOX_24 SET_</v>
      </c>
      <c r="S650" s="5">
        <f>IF(db[[#This Row],[H_QTY/ CTN]]="","",SEARCH("_",db[[#This Row],[H_QTY/ CTN]]))</f>
        <v>7</v>
      </c>
      <c r="T650" s="5">
        <f>IF(db[[#This Row],[H_QTY/ CTN]]="","",LEN(db[[#This Row],[H_QTY/ CTN]]))</f>
        <v>14</v>
      </c>
      <c r="U650" s="40" t="str">
        <f>IF(db[[#This Row],[H_QTY/ CTN]]="","",LEFT(db[[#This Row],[H_QTY/ CTN]],db[[#This Row],[H_1]]-1))</f>
        <v>12 BOX</v>
      </c>
      <c r="V650" s="40" t="str">
        <f>IF(NOT(db[[#This Row],[H_1]]=db[[#This Row],[H_2]]),MID(db[[#This Row],[H_QTY/ CTN]],db[[#This Row],[H_1]]+1,db[[#This Row],[H_2]]-db[[#This Row],[H_1]]-1),"")</f>
        <v>24 SET</v>
      </c>
      <c r="W650" s="40" t="str">
        <f>IF(db[[#This Row],[QTY/ CTN B]]="","",LEFT(db[[#This Row],[QTY/ CTN B]],SEARCH(" ",db[[#This Row],[QTY/ CTN B]],1)-1))</f>
        <v>12</v>
      </c>
      <c r="X650" s="40" t="str">
        <f>IF(db[[#This Row],[QTY/ CTN B]]="","",RIGHT(db[[#This Row],[QTY/ CTN B]],LEN(db[[#This Row],[QTY/ CTN B]])-SEARCH(" ",db[[#This Row],[QTY/ CTN B]],1)))</f>
        <v>BOX</v>
      </c>
      <c r="Y650" s="40" t="str">
        <f>IF(db[[#This Row],[QTY/ CTN TG]]="",IF(db[[#This Row],[STN TG]]="","",12),LEFT(db[[#This Row],[QTY/ CTN TG]],SEARCH(" ",db[[#This Row],[QTY/ CTN TG]],1)-1))</f>
        <v>24</v>
      </c>
      <c r="Z6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650" s="40" t="str">
        <f>IF(db[[#This Row],[STN K]]="","",IF(db[[#This Row],[STN TG]]="LSN",12,""))</f>
        <v/>
      </c>
      <c r="AB650" s="40" t="str">
        <f>IF(db[[#This Row],[STN TG]]="LSN","PCS","")</f>
        <v/>
      </c>
      <c r="AC650" s="40">
        <f>db[[#This Row],[QTY B]]*IF(db[[#This Row],[QTY TG]]="",1,db[[#This Row],[QTY TG]])*IF(db[[#This Row],[QTY K]]="",1,db[[#This Row],[QTY K]])</f>
        <v>288</v>
      </c>
      <c r="AD650" s="40" t="str">
        <f>IF(db[[#This Row],[STN K]]="",IF(db[[#This Row],[STN TG]]="",db[[#This Row],[STN B]],db[[#This Row],[STN TG]]),db[[#This Row],[STN K]])</f>
        <v>SET</v>
      </c>
      <c r="AE650" s="40"/>
    </row>
    <row r="651" spans="1:31" ht="16.5" customHeight="1" x14ac:dyDescent="0.25">
      <c r="A651" s="40">
        <f t="shared" si="10"/>
        <v>650</v>
      </c>
      <c r="B651" s="2" t="str">
        <f>LOWER(SUBSTITUTE(SUBSTITUTE(SUBSTITUTE(SUBSTITUTE(SUBSTITUTE(SUBSTITUTE(SUBSTITUTE(SUBSTITUTE(db[[#This Row],[NB BM]]," ",),".",""),"-",""),"(",""),")",""),"/",""),"""",""),"+",""))</f>
        <v>gelpensetwarnajkgpc316</v>
      </c>
      <c r="C651" s="2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D651" s="2" t="str">
        <f>LOWER(SUBSTITUTE(SUBSTITUTE(SUBSTITUTE(SUBSTITUTE(SUBSTITUTE(SUBSTITUTE(SUBSTITUTE(SUBSTITUTE(SUBSTITUTE(db[[#This Row],[NB PAJAK]]," ",""),"-",""),"(",""),")",""),".",""),",",""),"/",""),"""",""),"+",""))</f>
        <v/>
      </c>
      <c r="E65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gelpensetwarnajkgpc31630setartomoro</v>
      </c>
      <c r="F65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colorgelpengpc316jk30set</v>
      </c>
      <c r="G651" s="2" t="str">
        <f>db[[#This Row],[NB NOTA_C]]&amp;LOWER(SUBSTITUTE(SUBSTITUTE(SUBSTITUTE(SUBSTITUTE(SUBSTITUTE(SUBSTITUTE(SUBSTITUTE(SUBSTITUTE(SUBSTITUTE(db[[#This Row],[FAKTUR]]," ",),".",""),"-",""),"(",""),")",""),",",""),"/",""),"""",""),"+",""))</f>
        <v>colorgelpengpc316jkartomoro</v>
      </c>
      <c r="H65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colorgelpengpc316jk30setartomoro</v>
      </c>
      <c r="I651" s="2" t="s">
        <v>4069</v>
      </c>
      <c r="J651" s="2" t="s">
        <v>133</v>
      </c>
      <c r="K651" s="1"/>
      <c r="L651" s="2" t="s">
        <v>1335</v>
      </c>
      <c r="M651" s="34" t="e">
        <f>IF(db[[#This Row],[NB NOTA_C]]="","",COUNTIF([2]!B_MSK[concat],db[[#This Row],[NB NOTA_C]]))</f>
        <v>#REF!</v>
      </c>
      <c r="N651" s="14" t="s">
        <v>1346</v>
      </c>
      <c r="O651" s="2" t="s">
        <v>1452</v>
      </c>
      <c r="P651" s="2" t="s">
        <v>2443</v>
      </c>
      <c r="R651" s="2" t="str">
        <f>IF(db[[#This Row],[QTY/ CTN]]="","",SUBSTITUTE(SUBSTITUTE(SUBSTITUTE(db[[#This Row],[QTY/ CTN]]," ","_",2),"(",""),")","")&amp;"_")</f>
        <v>30 SET_</v>
      </c>
      <c r="S651" s="2">
        <f>IF(db[[#This Row],[H_QTY/ CTN]]="","",SEARCH("_",db[[#This Row],[H_QTY/ CTN]]))</f>
        <v>7</v>
      </c>
      <c r="T651" s="2">
        <f>IF(db[[#This Row],[H_QTY/ CTN]]="","",LEN(db[[#This Row],[H_QTY/ CTN]]))</f>
        <v>7</v>
      </c>
      <c r="U651" s="41" t="str">
        <f>IF(db[[#This Row],[H_QTY/ CTN]]="","",LEFT(db[[#This Row],[H_QTY/ CTN]],db[[#This Row],[H_1]]-1))</f>
        <v>30 SET</v>
      </c>
      <c r="V651" s="40" t="str">
        <f>IF(NOT(db[[#This Row],[H_1]]=db[[#This Row],[H_2]]),MID(db[[#This Row],[H_QTY/ CTN]],db[[#This Row],[H_1]]+1,db[[#This Row],[H_2]]-db[[#This Row],[H_1]]-1),"")</f>
        <v/>
      </c>
      <c r="W651" s="40" t="str">
        <f>IF(db[[#This Row],[QTY/ CTN B]]="","",LEFT(db[[#This Row],[QTY/ CTN B]],SEARCH(" ",db[[#This Row],[QTY/ CTN B]],1)-1))</f>
        <v>30</v>
      </c>
      <c r="X651" s="40" t="str">
        <f>IF(db[[#This Row],[QTY/ CTN B]]="","",RIGHT(db[[#This Row],[QTY/ CTN B]],LEN(db[[#This Row],[QTY/ CTN B]])-SEARCH(" ",db[[#This Row],[QTY/ CTN B]],1)))</f>
        <v>SET</v>
      </c>
      <c r="Y651" s="40" t="str">
        <f>IF(db[[#This Row],[QTY/ CTN TG]]="",IF(db[[#This Row],[STN TG]]="","",12),LEFT(db[[#This Row],[QTY/ CTN TG]],SEARCH(" ",db[[#This Row],[QTY/ CTN TG]],1)-1))</f>
        <v/>
      </c>
      <c r="Z6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51" s="40" t="str">
        <f>IF(db[[#This Row],[STN K]]="","",IF(db[[#This Row],[STN TG]]="LSN",12,""))</f>
        <v/>
      </c>
      <c r="AB651" s="40" t="str">
        <f>IF(db[[#This Row],[STN TG]]="LSN","PCS","")</f>
        <v/>
      </c>
      <c r="AC651" s="40">
        <f>db[[#This Row],[QTY B]]*IF(db[[#This Row],[QTY TG]]="",1,db[[#This Row],[QTY TG]])*IF(db[[#This Row],[QTY K]]="",1,db[[#This Row],[QTY K]])</f>
        <v>30</v>
      </c>
      <c r="AD651" s="40" t="str">
        <f>IF(db[[#This Row],[STN K]]="",IF(db[[#This Row],[STN TG]]="",db[[#This Row],[STN B]],db[[#This Row],[STN TG]]),db[[#This Row],[STN K]])</f>
        <v>SET</v>
      </c>
      <c r="AE651" s="40"/>
    </row>
    <row r="652" spans="1:31" ht="16.5" customHeight="1" x14ac:dyDescent="0.25">
      <c r="A652" s="40">
        <f t="shared" si="10"/>
        <v>651</v>
      </c>
      <c r="B652" s="2" t="str">
        <f>LOWER(SUBSTITUTE(SUBSTITUTE(SUBSTITUTE(SUBSTITUTE(SUBSTITUTE(SUBSTITUTE(SUBSTITUTE(SUBSTITUTE(db[[#This Row],[NB BM]]," ",),".",""),"-",""),"(",""),")",""),"/",""),"""",""),"+",""))</f>
        <v>gelpensetwarnajkgpc325</v>
      </c>
      <c r="C652" s="2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D652" s="2" t="str">
        <f>LOWER(SUBSTITUTE(SUBSTITUTE(SUBSTITUTE(SUBSTITUTE(SUBSTITUTE(SUBSTITUTE(SUBSTITUTE(SUBSTITUTE(SUBSTITUTE(db[[#This Row],[NB PAJAK]]," ",""),"-",""),"(",""),")",""),".",""),",",""),"/",""),"""",""),"+",""))</f>
        <v/>
      </c>
      <c r="E65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gelpensetwarnajkgpc3256box24setartomoro</v>
      </c>
      <c r="F65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colorgelpengpc325jk6box24set</v>
      </c>
      <c r="G652" s="2" t="str">
        <f>db[[#This Row],[NB NOTA_C]]&amp;LOWER(SUBSTITUTE(SUBSTITUTE(SUBSTITUTE(SUBSTITUTE(SUBSTITUTE(SUBSTITUTE(SUBSTITUTE(SUBSTITUTE(SUBSTITUTE(db[[#This Row],[FAKTUR]]," ",),".",""),"-",""),"(",""),")",""),",",""),"/",""),"""",""),"+",""))</f>
        <v>colorgelpengpc325jkartomoro</v>
      </c>
      <c r="H65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colorgelpengpc325jk6box24setartomoro</v>
      </c>
      <c r="I652" s="2" t="s">
        <v>4070</v>
      </c>
      <c r="J652" s="2" t="s">
        <v>134</v>
      </c>
      <c r="K652" s="14"/>
      <c r="L652" s="2" t="s">
        <v>1335</v>
      </c>
      <c r="M652" s="34" t="e">
        <f>IF(db[[#This Row],[NB NOTA_C]]="","",COUNTIF([2]!B_MSK[concat],db[[#This Row],[NB NOTA_C]]))</f>
        <v>#REF!</v>
      </c>
      <c r="N652" s="14" t="s">
        <v>1346</v>
      </c>
      <c r="O652" s="2" t="s">
        <v>1413</v>
      </c>
      <c r="P652" s="2" t="s">
        <v>2443</v>
      </c>
      <c r="R652" s="2" t="str">
        <f>IF(db[[#This Row],[QTY/ CTN]]="","",SUBSTITUTE(SUBSTITUTE(SUBSTITUTE(db[[#This Row],[QTY/ CTN]]," ","_",2),"(",""),")","")&amp;"_")</f>
        <v>6 BOX_24 SET_</v>
      </c>
      <c r="S652" s="2">
        <f>IF(db[[#This Row],[H_QTY/ CTN]]="","",SEARCH("_",db[[#This Row],[H_QTY/ CTN]]))</f>
        <v>6</v>
      </c>
      <c r="T652" s="2">
        <f>IF(db[[#This Row],[H_QTY/ CTN]]="","",LEN(db[[#This Row],[H_QTY/ CTN]]))</f>
        <v>13</v>
      </c>
      <c r="U652" s="41" t="str">
        <f>IF(db[[#This Row],[H_QTY/ CTN]]="","",LEFT(db[[#This Row],[H_QTY/ CTN]],db[[#This Row],[H_1]]-1))</f>
        <v>6 BOX</v>
      </c>
      <c r="V652" s="40" t="str">
        <f>IF(NOT(db[[#This Row],[H_1]]=db[[#This Row],[H_2]]),MID(db[[#This Row],[H_QTY/ CTN]],db[[#This Row],[H_1]]+1,db[[#This Row],[H_2]]-db[[#This Row],[H_1]]-1),"")</f>
        <v>24 SET</v>
      </c>
      <c r="W652" s="40" t="str">
        <f>IF(db[[#This Row],[QTY/ CTN B]]="","",LEFT(db[[#This Row],[QTY/ CTN B]],SEARCH(" ",db[[#This Row],[QTY/ CTN B]],1)-1))</f>
        <v>6</v>
      </c>
      <c r="X652" s="40" t="str">
        <f>IF(db[[#This Row],[QTY/ CTN B]]="","",RIGHT(db[[#This Row],[QTY/ CTN B]],LEN(db[[#This Row],[QTY/ CTN B]])-SEARCH(" ",db[[#This Row],[QTY/ CTN B]],1)))</f>
        <v>BOX</v>
      </c>
      <c r="Y652" s="40" t="str">
        <f>IF(db[[#This Row],[QTY/ CTN TG]]="",IF(db[[#This Row],[STN TG]]="","",12),LEFT(db[[#This Row],[QTY/ CTN TG]],SEARCH(" ",db[[#This Row],[QTY/ CTN TG]],1)-1))</f>
        <v>24</v>
      </c>
      <c r="Z6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652" s="40" t="str">
        <f>IF(db[[#This Row],[STN K]]="","",IF(db[[#This Row],[STN TG]]="LSN",12,""))</f>
        <v/>
      </c>
      <c r="AB652" s="40" t="str">
        <f>IF(db[[#This Row],[STN TG]]="LSN","PCS","")</f>
        <v/>
      </c>
      <c r="AC652" s="40">
        <f>db[[#This Row],[QTY B]]*IF(db[[#This Row],[QTY TG]]="",1,db[[#This Row],[QTY TG]])*IF(db[[#This Row],[QTY K]]="",1,db[[#This Row],[QTY K]])</f>
        <v>144</v>
      </c>
      <c r="AD652" s="40" t="str">
        <f>IF(db[[#This Row],[STN K]]="",IF(db[[#This Row],[STN TG]]="",db[[#This Row],[STN B]],db[[#This Row],[STN TG]]),db[[#This Row],[STN K]])</f>
        <v>SET</v>
      </c>
      <c r="AE652" s="40"/>
    </row>
    <row r="653" spans="1:31" ht="16.5" customHeight="1" x14ac:dyDescent="0.25">
      <c r="A653" s="40">
        <f t="shared" si="10"/>
        <v>652</v>
      </c>
      <c r="B653" s="2" t="str">
        <f>LOWER(SUBSTITUTE(SUBSTITUTE(SUBSTITUTE(SUBSTITUTE(SUBSTITUTE(SUBSTITUTE(SUBSTITUTE(SUBSTITUTE(db[[#This Row],[NB BM]]," ",),".",""),"-",""),"(",""),")",""),"/",""),"""",""),"+",""))</f>
        <v>penwarnajkclp04</v>
      </c>
      <c r="C653" s="2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D653" s="2" t="str">
        <f>LOWER(SUBSTITUTE(SUBSTITUTE(SUBSTITUTE(SUBSTITUTE(SUBSTITUTE(SUBSTITUTE(SUBSTITUTE(SUBSTITUTE(SUBSTITUTE(db[[#This Row],[NB PAJAK]]," ",""),"-",""),"(",""),")",""),".",""),",",""),"/",""),"""",""),"+",""))</f>
        <v>colorbrushpenjoykoclp0412warna</v>
      </c>
      <c r="E65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penwarnajkclp048lsnartomoro</v>
      </c>
      <c r="F65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colorpenclp04jk8lsn</v>
      </c>
      <c r="G653" s="2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colorpenclp04jkartomoro</v>
      </c>
      <c r="H65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colorpenclp04jk8lsnartomoro</v>
      </c>
      <c r="I653" s="2" t="s">
        <v>135</v>
      </c>
      <c r="J653" s="2" t="s">
        <v>136</v>
      </c>
      <c r="K653" s="2" t="s">
        <v>7742</v>
      </c>
      <c r="L653" s="2" t="s">
        <v>1335</v>
      </c>
      <c r="M653" s="34" t="e">
        <f>IF(db[[#This Row],[NB NOTA_C]]="","",COUNTIF([2]!B_MSK[concat],db[[#This Row],[NB NOTA_C]]))</f>
        <v>#REF!</v>
      </c>
      <c r="N653" s="14" t="s">
        <v>1346</v>
      </c>
      <c r="O653" s="2" t="s">
        <v>1435</v>
      </c>
      <c r="P653" s="2" t="s">
        <v>2443</v>
      </c>
      <c r="R653" s="2" t="str">
        <f>IF(db[[#This Row],[QTY/ CTN]]="","",SUBSTITUTE(SUBSTITUTE(SUBSTITUTE(db[[#This Row],[QTY/ CTN]]," ","_",2),"(",""),")","")&amp;"_")</f>
        <v>8 LSN_</v>
      </c>
      <c r="S653" s="2">
        <f>IF(db[[#This Row],[H_QTY/ CTN]]="","",SEARCH("_",db[[#This Row],[H_QTY/ CTN]]))</f>
        <v>6</v>
      </c>
      <c r="T653" s="2">
        <f>IF(db[[#This Row],[H_QTY/ CTN]]="","",LEN(db[[#This Row],[H_QTY/ CTN]]))</f>
        <v>6</v>
      </c>
      <c r="U653" s="41" t="str">
        <f>IF(db[[#This Row],[H_QTY/ CTN]]="","",LEFT(db[[#This Row],[H_QTY/ CTN]],db[[#This Row],[H_1]]-1))</f>
        <v>8 LSN</v>
      </c>
      <c r="V653" s="40" t="str">
        <f>IF(NOT(db[[#This Row],[H_1]]=db[[#This Row],[H_2]]),MID(db[[#This Row],[H_QTY/ CTN]],db[[#This Row],[H_1]]+1,db[[#This Row],[H_2]]-db[[#This Row],[H_1]]-1),"")</f>
        <v/>
      </c>
      <c r="W653" s="40" t="str">
        <f>IF(db[[#This Row],[QTY/ CTN B]]="","",LEFT(db[[#This Row],[QTY/ CTN B]],SEARCH(" ",db[[#This Row],[QTY/ CTN B]],1)-1))</f>
        <v>8</v>
      </c>
      <c r="X653" s="40" t="str">
        <f>IF(db[[#This Row],[QTY/ CTN B]]="","",RIGHT(db[[#This Row],[QTY/ CTN B]],LEN(db[[#This Row],[QTY/ CTN B]])-SEARCH(" ",db[[#This Row],[QTY/ CTN B]],1)))</f>
        <v>LSN</v>
      </c>
      <c r="Y653" s="40">
        <f>IF(db[[#This Row],[QTY/ CTN TG]]="",IF(db[[#This Row],[STN TG]]="","",12),LEFT(db[[#This Row],[QTY/ CTN TG]],SEARCH(" ",db[[#This Row],[QTY/ CTN TG]],1)-1))</f>
        <v>12</v>
      </c>
      <c r="Z6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3" s="40" t="str">
        <f>IF(db[[#This Row],[STN K]]="","",IF(db[[#This Row],[STN TG]]="LSN",12,""))</f>
        <v/>
      </c>
      <c r="AB653" s="40" t="str">
        <f>IF(db[[#This Row],[STN TG]]="LSN","PCS","")</f>
        <v/>
      </c>
      <c r="AC653" s="40">
        <f>db[[#This Row],[QTY B]]*IF(db[[#This Row],[QTY TG]]="",1,db[[#This Row],[QTY TG]])*IF(db[[#This Row],[QTY K]]="",1,db[[#This Row],[QTY K]])</f>
        <v>96</v>
      </c>
      <c r="AD653" s="40" t="str">
        <f>IF(db[[#This Row],[STN K]]="",IF(db[[#This Row],[STN TG]]="",db[[#This Row],[STN B]],db[[#This Row],[STN TG]]),db[[#This Row],[STN K]])</f>
        <v>PCS</v>
      </c>
      <c r="AE653" s="40"/>
    </row>
    <row r="654" spans="1:31" ht="16.5" customHeight="1" x14ac:dyDescent="0.25">
      <c r="A654" s="40">
        <f t="shared" si="10"/>
        <v>653</v>
      </c>
      <c r="B654" s="2" t="str">
        <f>LOWER(SUBSTITUTE(SUBSTITUTE(SUBSTITUTE(SUBSTITUTE(SUBSTITUTE(SUBSTITUTE(SUBSTITUTE(SUBSTITUTE(db[[#This Row],[NB BM]]," ",),".",""),"-",""),"(",""),")",""),"/",""),"""",""),"+",""))</f>
        <v>penwarnajkclp05</v>
      </c>
      <c r="C654" s="2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D654" s="2" t="str">
        <f>LOWER(SUBSTITUTE(SUBSTITUTE(SUBSTITUTE(SUBSTITUTE(SUBSTITUTE(SUBSTITUTE(SUBSTITUTE(SUBSTITUTE(SUBSTITUTE(db[[#This Row],[NB PAJAK]]," ",""),"-",""),"(",""),")",""),".",""),",",""),"/",""),"""",""),"+",""))</f>
        <v>colorpenjoykoclp05</v>
      </c>
      <c r="E65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penwarnajkclp058box6setartomoro</v>
      </c>
      <c r="F65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colorpenclp05jk8box6set</v>
      </c>
      <c r="G654" s="2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colorpenclp05jkartomoro</v>
      </c>
      <c r="H65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colorpenclp05jk8box6setartomoro</v>
      </c>
      <c r="I654" s="2" t="s">
        <v>137</v>
      </c>
      <c r="J654" s="2" t="s">
        <v>138</v>
      </c>
      <c r="K654" s="2" t="s">
        <v>7740</v>
      </c>
      <c r="L654" s="2" t="s">
        <v>1335</v>
      </c>
      <c r="M654" s="34" t="e">
        <f>IF(db[[#This Row],[NB NOTA_C]]="","",COUNTIF([2]!B_MSK[concat],db[[#This Row],[NB NOTA_C]]))</f>
        <v>#REF!</v>
      </c>
      <c r="N654" s="14" t="s">
        <v>1346</v>
      </c>
      <c r="O654" s="2" t="s">
        <v>1504</v>
      </c>
      <c r="P654" s="2" t="s">
        <v>2443</v>
      </c>
      <c r="R654" s="2" t="str">
        <f>IF(db[[#This Row],[QTY/ CTN]]="","",SUBSTITUTE(SUBSTITUTE(SUBSTITUTE(db[[#This Row],[QTY/ CTN]]," ","_",2),"(",""),")","")&amp;"_")</f>
        <v>8 BOX_6 SET_</v>
      </c>
      <c r="S654" s="2">
        <f>IF(db[[#This Row],[H_QTY/ CTN]]="","",SEARCH("_",db[[#This Row],[H_QTY/ CTN]]))</f>
        <v>6</v>
      </c>
      <c r="T654" s="2">
        <f>IF(db[[#This Row],[H_QTY/ CTN]]="","",LEN(db[[#This Row],[H_QTY/ CTN]]))</f>
        <v>12</v>
      </c>
      <c r="U654" s="41" t="str">
        <f>IF(db[[#This Row],[H_QTY/ CTN]]="","",LEFT(db[[#This Row],[H_QTY/ CTN]],db[[#This Row],[H_1]]-1))</f>
        <v>8 BOX</v>
      </c>
      <c r="V654" s="40" t="str">
        <f>IF(NOT(db[[#This Row],[H_1]]=db[[#This Row],[H_2]]),MID(db[[#This Row],[H_QTY/ CTN]],db[[#This Row],[H_1]]+1,db[[#This Row],[H_2]]-db[[#This Row],[H_1]]-1),"")</f>
        <v>6 SET</v>
      </c>
      <c r="W654" s="40" t="str">
        <f>IF(db[[#This Row],[QTY/ CTN B]]="","",LEFT(db[[#This Row],[QTY/ CTN B]],SEARCH(" ",db[[#This Row],[QTY/ CTN B]],1)-1))</f>
        <v>8</v>
      </c>
      <c r="X654" s="40" t="str">
        <f>IF(db[[#This Row],[QTY/ CTN B]]="","",RIGHT(db[[#This Row],[QTY/ CTN B]],LEN(db[[#This Row],[QTY/ CTN B]])-SEARCH(" ",db[[#This Row],[QTY/ CTN B]],1)))</f>
        <v>BOX</v>
      </c>
      <c r="Y654" s="40" t="str">
        <f>IF(db[[#This Row],[QTY/ CTN TG]]="",IF(db[[#This Row],[STN TG]]="","",12),LEFT(db[[#This Row],[QTY/ CTN TG]],SEARCH(" ",db[[#This Row],[QTY/ CTN TG]],1)-1))</f>
        <v>6</v>
      </c>
      <c r="Z6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654" s="40" t="str">
        <f>IF(db[[#This Row],[STN K]]="","",IF(db[[#This Row],[STN TG]]="LSN",12,""))</f>
        <v/>
      </c>
      <c r="AB654" s="40" t="str">
        <f>IF(db[[#This Row],[STN TG]]="LSN","PCS","")</f>
        <v/>
      </c>
      <c r="AC654" s="40">
        <f>db[[#This Row],[QTY B]]*IF(db[[#This Row],[QTY TG]]="",1,db[[#This Row],[QTY TG]])*IF(db[[#This Row],[QTY K]]="",1,db[[#This Row],[QTY K]])</f>
        <v>48</v>
      </c>
      <c r="AD654" s="40" t="str">
        <f>IF(db[[#This Row],[STN K]]="",IF(db[[#This Row],[STN TG]]="",db[[#This Row],[STN B]],db[[#This Row],[STN TG]]),db[[#This Row],[STN K]])</f>
        <v>SET</v>
      </c>
      <c r="AE654" s="40"/>
    </row>
    <row r="655" spans="1:31" ht="16.5" customHeight="1" x14ac:dyDescent="0.25">
      <c r="A655" s="40">
        <f t="shared" si="10"/>
        <v>654</v>
      </c>
      <c r="B655" s="2" t="str">
        <f>LOWER(SUBSTITUTE(SUBSTITUTE(SUBSTITUTE(SUBSTITUTE(SUBSTITUTE(SUBSTITUTE(SUBSTITUTE(SUBSTITUTE(db[[#This Row],[NB BM]]," ",),".",""),"-",""),"(",""),")",""),"/",""),"""",""),"+",""))</f>
        <v>pwjk12wcp100</v>
      </c>
      <c r="C655" s="2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D655" s="2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E65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pwjk12wcp10012lsnartomoro</v>
      </c>
      <c r="F65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colorpencilcp10012cjk12lsn</v>
      </c>
      <c r="G655" s="2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colorpencilcp10012cjkartomoro</v>
      </c>
      <c r="H65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colorpencilcp10012cjk12lsnartomoro</v>
      </c>
      <c r="I655" s="2" t="s">
        <v>139</v>
      </c>
      <c r="J655" s="2" t="s">
        <v>140</v>
      </c>
      <c r="K655" s="14" t="s">
        <v>141</v>
      </c>
      <c r="L655" s="2" t="s">
        <v>1335</v>
      </c>
      <c r="M655" s="34" t="e">
        <f>IF(db[[#This Row],[NB NOTA_C]]="","",COUNTIF([2]!B_MSK[concat],db[[#This Row],[NB NOTA_C]]))</f>
        <v>#REF!</v>
      </c>
      <c r="N655" s="14" t="s">
        <v>1346</v>
      </c>
      <c r="O655" s="2" t="s">
        <v>1376</v>
      </c>
      <c r="P655" s="2" t="s">
        <v>2447</v>
      </c>
      <c r="Q655" s="2" t="s">
        <v>4744</v>
      </c>
      <c r="R655" s="2" t="str">
        <f>IF(db[[#This Row],[QTY/ CTN]]="","",SUBSTITUTE(SUBSTITUTE(SUBSTITUTE(db[[#This Row],[QTY/ CTN]]," ","_",2),"(",""),")","")&amp;"_")</f>
        <v>12 LSN_</v>
      </c>
      <c r="S655" s="2">
        <f>IF(db[[#This Row],[H_QTY/ CTN]]="","",SEARCH("_",db[[#This Row],[H_QTY/ CTN]]))</f>
        <v>7</v>
      </c>
      <c r="T655" s="2">
        <f>IF(db[[#This Row],[H_QTY/ CTN]]="","",LEN(db[[#This Row],[H_QTY/ CTN]]))</f>
        <v>7</v>
      </c>
      <c r="U655" s="41" t="str">
        <f>IF(db[[#This Row],[H_QTY/ CTN]]="","",LEFT(db[[#This Row],[H_QTY/ CTN]],db[[#This Row],[H_1]]-1))</f>
        <v>12 LSN</v>
      </c>
      <c r="V655" s="40" t="str">
        <f>IF(NOT(db[[#This Row],[H_1]]=db[[#This Row],[H_2]]),MID(db[[#This Row],[H_QTY/ CTN]],db[[#This Row],[H_1]]+1,db[[#This Row],[H_2]]-db[[#This Row],[H_1]]-1),"")</f>
        <v/>
      </c>
      <c r="W655" s="40" t="str">
        <f>IF(db[[#This Row],[QTY/ CTN B]]="","",LEFT(db[[#This Row],[QTY/ CTN B]],SEARCH(" ",db[[#This Row],[QTY/ CTN B]],1)-1))</f>
        <v>12</v>
      </c>
      <c r="X655" s="40" t="str">
        <f>IF(db[[#This Row],[QTY/ CTN B]]="","",RIGHT(db[[#This Row],[QTY/ CTN B]],LEN(db[[#This Row],[QTY/ CTN B]])-SEARCH(" ",db[[#This Row],[QTY/ CTN B]],1)))</f>
        <v>LSN</v>
      </c>
      <c r="Y655" s="40">
        <f>IF(db[[#This Row],[QTY/ CTN TG]]="",IF(db[[#This Row],[STN TG]]="","",12),LEFT(db[[#This Row],[QTY/ CTN TG]],SEARCH(" ",db[[#This Row],[QTY/ CTN TG]],1)-1))</f>
        <v>12</v>
      </c>
      <c r="Z6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5" s="40" t="str">
        <f>IF(db[[#This Row],[STN K]]="","",IF(db[[#This Row],[STN TG]]="LSN",12,""))</f>
        <v/>
      </c>
      <c r="AB655" s="40" t="str">
        <f>IF(db[[#This Row],[STN TG]]="LSN","PCS","")</f>
        <v/>
      </c>
      <c r="AC655" s="40">
        <f>db[[#This Row],[QTY B]]*IF(db[[#This Row],[QTY TG]]="",1,db[[#This Row],[QTY TG]])*IF(db[[#This Row],[QTY K]]="",1,db[[#This Row],[QTY K]])</f>
        <v>144</v>
      </c>
      <c r="AD655" s="40" t="str">
        <f>IF(db[[#This Row],[STN K]]="",IF(db[[#This Row],[STN TG]]="",db[[#This Row],[STN B]],db[[#This Row],[STN TG]]),db[[#This Row],[STN K]])</f>
        <v>PCS</v>
      </c>
      <c r="AE655" s="40"/>
    </row>
    <row r="656" spans="1:31" ht="16.5" customHeight="1" x14ac:dyDescent="0.25">
      <c r="A656" s="40">
        <f t="shared" si="10"/>
        <v>655</v>
      </c>
      <c r="B656" s="2" t="str">
        <f>LOWER(SUBSTITUTE(SUBSTITUTE(SUBSTITUTE(SUBSTITUTE(SUBSTITUTE(SUBSTITUTE(SUBSTITUTE(SUBSTITUTE(db[[#This Row],[NB BM]]," ",),".",""),"-",""),"(",""),")",""),"/",""),"""",""),"+",""))</f>
        <v>pwjk24wcp101</v>
      </c>
      <c r="C656" s="2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D656" s="2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E65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pwjk24wcp1016lsnartomoro</v>
      </c>
      <c r="F65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colorpencilcp10124cjk6lsn</v>
      </c>
      <c r="G656" s="2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colorpencilcp10124cjkartomoro</v>
      </c>
      <c r="H65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colorpencilcp10124cjk6lsnartomoro</v>
      </c>
      <c r="I656" s="2" t="s">
        <v>142</v>
      </c>
      <c r="J656" s="2" t="s">
        <v>143</v>
      </c>
      <c r="K656" s="14" t="s">
        <v>144</v>
      </c>
      <c r="L656" s="2" t="s">
        <v>1335</v>
      </c>
      <c r="M656" s="34" t="e">
        <f>IF(db[[#This Row],[NB NOTA_C]]="","",COUNTIF([2]!B_MSK[concat],db[[#This Row],[NB NOTA_C]]))</f>
        <v>#REF!</v>
      </c>
      <c r="N656" s="14" t="s">
        <v>1346</v>
      </c>
      <c r="O656" s="2" t="s">
        <v>1414</v>
      </c>
      <c r="P656" s="2" t="s">
        <v>2447</v>
      </c>
      <c r="Q656" s="2" t="s">
        <v>6966</v>
      </c>
      <c r="R656" s="2" t="str">
        <f>IF(db[[#This Row],[QTY/ CTN]]="","",SUBSTITUTE(SUBSTITUTE(SUBSTITUTE(db[[#This Row],[QTY/ CTN]]," ","_",2),"(",""),")","")&amp;"_")</f>
        <v>6 LSN_</v>
      </c>
      <c r="S656" s="2">
        <f>IF(db[[#This Row],[H_QTY/ CTN]]="","",SEARCH("_",db[[#This Row],[H_QTY/ CTN]]))</f>
        <v>6</v>
      </c>
      <c r="T656" s="2">
        <f>IF(db[[#This Row],[H_QTY/ CTN]]="","",LEN(db[[#This Row],[H_QTY/ CTN]]))</f>
        <v>6</v>
      </c>
      <c r="U656" s="41" t="str">
        <f>IF(db[[#This Row],[H_QTY/ CTN]]="","",LEFT(db[[#This Row],[H_QTY/ CTN]],db[[#This Row],[H_1]]-1))</f>
        <v>6 LSN</v>
      </c>
      <c r="V656" s="40" t="str">
        <f>IF(NOT(db[[#This Row],[H_1]]=db[[#This Row],[H_2]]),MID(db[[#This Row],[H_QTY/ CTN]],db[[#This Row],[H_1]]+1,db[[#This Row],[H_2]]-db[[#This Row],[H_1]]-1),"")</f>
        <v/>
      </c>
      <c r="W656" s="40" t="str">
        <f>IF(db[[#This Row],[QTY/ CTN B]]="","",LEFT(db[[#This Row],[QTY/ CTN B]],SEARCH(" ",db[[#This Row],[QTY/ CTN B]],1)-1))</f>
        <v>6</v>
      </c>
      <c r="X656" s="40" t="str">
        <f>IF(db[[#This Row],[QTY/ CTN B]]="","",RIGHT(db[[#This Row],[QTY/ CTN B]],LEN(db[[#This Row],[QTY/ CTN B]])-SEARCH(" ",db[[#This Row],[QTY/ CTN B]],1)))</f>
        <v>LSN</v>
      </c>
      <c r="Y656" s="40">
        <f>IF(db[[#This Row],[QTY/ CTN TG]]="",IF(db[[#This Row],[STN TG]]="","",12),LEFT(db[[#This Row],[QTY/ CTN TG]],SEARCH(" ",db[[#This Row],[QTY/ CTN TG]],1)-1))</f>
        <v>12</v>
      </c>
      <c r="Z6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6" s="40" t="str">
        <f>IF(db[[#This Row],[STN K]]="","",IF(db[[#This Row],[STN TG]]="LSN",12,""))</f>
        <v/>
      </c>
      <c r="AB656" s="40" t="str">
        <f>IF(db[[#This Row],[STN TG]]="LSN","PCS","")</f>
        <v/>
      </c>
      <c r="AC656" s="40">
        <f>db[[#This Row],[QTY B]]*IF(db[[#This Row],[QTY TG]]="",1,db[[#This Row],[QTY TG]])*IF(db[[#This Row],[QTY K]]="",1,db[[#This Row],[QTY K]])</f>
        <v>72</v>
      </c>
      <c r="AD656" s="40" t="str">
        <f>IF(db[[#This Row],[STN K]]="",IF(db[[#This Row],[STN TG]]="",db[[#This Row],[STN B]],db[[#This Row],[STN TG]]),db[[#This Row],[STN K]])</f>
        <v>PCS</v>
      </c>
      <c r="AE656" s="40"/>
    </row>
    <row r="657" spans="1:31" ht="16.5" customHeight="1" x14ac:dyDescent="0.25">
      <c r="A657" s="40">
        <f t="shared" si="10"/>
        <v>656</v>
      </c>
      <c r="B657" s="82" t="str">
        <f>LOWER(SUBSTITUTE(SUBSTITUTE(SUBSTITUTE(SUBSTITUTE(SUBSTITUTE(SUBSTITUTE(SUBSTITUTE(SUBSTITUTE(db[[#This Row],[NB BM]]," ",),".",""),"-",""),"(",""),")",""),"/",""),"""",""),"+",""))</f>
        <v>pwjkcp102</v>
      </c>
      <c r="C657" s="82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D657" s="82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E657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pwjkcp10212box24pcsartomoro</v>
      </c>
      <c r="F657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colorpencilcp102jk12box24pcs</v>
      </c>
      <c r="G657" s="82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colorpencilcp102jkartomoro</v>
      </c>
      <c r="H657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colorpencilcp102jk12box24pcsartomoro</v>
      </c>
      <c r="I657" s="7" t="s">
        <v>3405</v>
      </c>
      <c r="J657" s="7" t="s">
        <v>3400</v>
      </c>
      <c r="K657" s="1" t="s">
        <v>3406</v>
      </c>
      <c r="L657" s="2" t="s">
        <v>1335</v>
      </c>
      <c r="M657" s="83" t="e">
        <f>IF(db[[#This Row],[NB NOTA_C]]="","",COUNTIF([2]!B_MSK[concat],db[[#This Row],[NB NOTA_C]]))</f>
        <v>#REF!</v>
      </c>
      <c r="N657" s="84" t="s">
        <v>1346</v>
      </c>
      <c r="O657" s="82" t="s">
        <v>1508</v>
      </c>
      <c r="P657" s="7" t="s">
        <v>2447</v>
      </c>
      <c r="Q657" s="82"/>
      <c r="R657" s="82" t="str">
        <f>IF(db[[#This Row],[QTY/ CTN]]="","",SUBSTITUTE(SUBSTITUTE(SUBSTITUTE(db[[#This Row],[QTY/ CTN]]," ","_",2),"(",""),")","")&amp;"_")</f>
        <v>12 BOX_24 PCS_</v>
      </c>
      <c r="S657" s="82">
        <f>IF(db[[#This Row],[H_QTY/ CTN]]="","",SEARCH("_",db[[#This Row],[H_QTY/ CTN]]))</f>
        <v>7</v>
      </c>
      <c r="T657" s="82">
        <f>IF(db[[#This Row],[H_QTY/ CTN]]="","",LEN(db[[#This Row],[H_QTY/ CTN]]))</f>
        <v>14</v>
      </c>
      <c r="U657" s="85" t="str">
        <f>IF(db[[#This Row],[H_QTY/ CTN]]="","",LEFT(db[[#This Row],[H_QTY/ CTN]],db[[#This Row],[H_1]]-1))</f>
        <v>12 BOX</v>
      </c>
      <c r="V657" s="85" t="str">
        <f>IF(NOT(db[[#This Row],[H_1]]=db[[#This Row],[H_2]]),MID(db[[#This Row],[H_QTY/ CTN]],db[[#This Row],[H_1]]+1,db[[#This Row],[H_2]]-db[[#This Row],[H_1]]-1),"")</f>
        <v>24 PCS</v>
      </c>
      <c r="W657" s="40" t="str">
        <f>IF(db[[#This Row],[QTY/ CTN B]]="","",LEFT(db[[#This Row],[QTY/ CTN B]],SEARCH(" ",db[[#This Row],[QTY/ CTN B]],1)-1))</f>
        <v>12</v>
      </c>
      <c r="X657" s="40" t="str">
        <f>IF(db[[#This Row],[QTY/ CTN B]]="","",RIGHT(db[[#This Row],[QTY/ CTN B]],LEN(db[[#This Row],[QTY/ CTN B]])-SEARCH(" ",db[[#This Row],[QTY/ CTN B]],1)))</f>
        <v>BOX</v>
      </c>
      <c r="Y657" s="40" t="str">
        <f>IF(db[[#This Row],[QTY/ CTN TG]]="",IF(db[[#This Row],[STN TG]]="","",12),LEFT(db[[#This Row],[QTY/ CTN TG]],SEARCH(" ",db[[#This Row],[QTY/ CTN TG]],1)-1))</f>
        <v>24</v>
      </c>
      <c r="Z6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7" s="40" t="str">
        <f>IF(db[[#This Row],[STN K]]="","",IF(db[[#This Row],[STN TG]]="LSN",12,""))</f>
        <v/>
      </c>
      <c r="AB657" s="40" t="str">
        <f>IF(db[[#This Row],[STN TG]]="LSN","PCS","")</f>
        <v/>
      </c>
      <c r="AC657" s="40">
        <f>db[[#This Row],[QTY B]]*IF(db[[#This Row],[QTY TG]]="",1,db[[#This Row],[QTY TG]])*IF(db[[#This Row],[QTY K]]="",1,db[[#This Row],[QTY K]])</f>
        <v>288</v>
      </c>
      <c r="AD657" s="40" t="str">
        <f>IF(db[[#This Row],[STN K]]="",IF(db[[#This Row],[STN TG]]="",db[[#This Row],[STN B]],db[[#This Row],[STN TG]]),db[[#This Row],[STN K]])</f>
        <v>PCS</v>
      </c>
      <c r="AE657" s="40"/>
    </row>
    <row r="658" spans="1:31" ht="16.5" customHeight="1" x14ac:dyDescent="0.25">
      <c r="A658" s="40">
        <f t="shared" si="10"/>
        <v>657</v>
      </c>
      <c r="B658" s="2" t="str">
        <f>LOWER(SUBSTITUTE(SUBSTITUTE(SUBSTITUTE(SUBSTITUTE(SUBSTITUTE(SUBSTITUTE(SUBSTITUTE(SUBSTITUTE(db[[#This Row],[NB BM]]," ",),".",""),"-",""),"(",""),")",""),"/",""),"""",""),"+",""))</f>
        <v>pwjkcp103</v>
      </c>
      <c r="C658" s="2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D658" s="2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E65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pwjkcp10312lsnartomoro</v>
      </c>
      <c r="F65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colorpencilcp103jk12lsn</v>
      </c>
      <c r="G658" s="2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colorpencilcp103jkartomoro</v>
      </c>
      <c r="H65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colorpencilcp103jk12lsnartomoro</v>
      </c>
      <c r="I658" s="2" t="s">
        <v>145</v>
      </c>
      <c r="J658" s="2" t="s">
        <v>146</v>
      </c>
      <c r="K658" s="14" t="s">
        <v>147</v>
      </c>
      <c r="L658" s="2" t="s">
        <v>1335</v>
      </c>
      <c r="M658" s="34" t="e">
        <f>IF(db[[#This Row],[NB NOTA_C]]="","",COUNTIF([2]!B_MSK[concat],db[[#This Row],[NB NOTA_C]]))</f>
        <v>#REF!</v>
      </c>
      <c r="N658" s="14" t="s">
        <v>1346</v>
      </c>
      <c r="O658" s="2" t="s">
        <v>1376</v>
      </c>
      <c r="P658" s="2" t="s">
        <v>2447</v>
      </c>
      <c r="Q658" s="2" t="s">
        <v>5427</v>
      </c>
      <c r="R658" s="2" t="str">
        <f>IF(db[[#This Row],[QTY/ CTN]]="","",SUBSTITUTE(SUBSTITUTE(SUBSTITUTE(db[[#This Row],[QTY/ CTN]]," ","_",2),"(",""),")","")&amp;"_")</f>
        <v>12 LSN_</v>
      </c>
      <c r="S658" s="2">
        <f>IF(db[[#This Row],[H_QTY/ CTN]]="","",SEARCH("_",db[[#This Row],[H_QTY/ CTN]]))</f>
        <v>7</v>
      </c>
      <c r="T658" s="2">
        <f>IF(db[[#This Row],[H_QTY/ CTN]]="","",LEN(db[[#This Row],[H_QTY/ CTN]]))</f>
        <v>7</v>
      </c>
      <c r="U658" s="41" t="str">
        <f>IF(db[[#This Row],[H_QTY/ CTN]]="","",LEFT(db[[#This Row],[H_QTY/ CTN]],db[[#This Row],[H_1]]-1))</f>
        <v>12 LSN</v>
      </c>
      <c r="V658" s="40" t="str">
        <f>IF(NOT(db[[#This Row],[H_1]]=db[[#This Row],[H_2]]),MID(db[[#This Row],[H_QTY/ CTN]],db[[#This Row],[H_1]]+1,db[[#This Row],[H_2]]-db[[#This Row],[H_1]]-1),"")</f>
        <v/>
      </c>
      <c r="W658" s="40" t="str">
        <f>IF(db[[#This Row],[QTY/ CTN B]]="","",LEFT(db[[#This Row],[QTY/ CTN B]],SEARCH(" ",db[[#This Row],[QTY/ CTN B]],1)-1))</f>
        <v>12</v>
      </c>
      <c r="X658" s="40" t="str">
        <f>IF(db[[#This Row],[QTY/ CTN B]]="","",RIGHT(db[[#This Row],[QTY/ CTN B]],LEN(db[[#This Row],[QTY/ CTN B]])-SEARCH(" ",db[[#This Row],[QTY/ CTN B]],1)))</f>
        <v>LSN</v>
      </c>
      <c r="Y658" s="40">
        <f>IF(db[[#This Row],[QTY/ CTN TG]]="",IF(db[[#This Row],[STN TG]]="","",12),LEFT(db[[#This Row],[QTY/ CTN TG]],SEARCH(" ",db[[#This Row],[QTY/ CTN TG]],1)-1))</f>
        <v>12</v>
      </c>
      <c r="Z6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58" s="40" t="str">
        <f>IF(db[[#This Row],[STN K]]="","",IF(db[[#This Row],[STN TG]]="LSN",12,""))</f>
        <v/>
      </c>
      <c r="AB658" s="40" t="str">
        <f>IF(db[[#This Row],[STN TG]]="LSN","PCS","")</f>
        <v/>
      </c>
      <c r="AC658" s="40">
        <f>db[[#This Row],[QTY B]]*IF(db[[#This Row],[QTY TG]]="",1,db[[#This Row],[QTY TG]])*IF(db[[#This Row],[QTY K]]="",1,db[[#This Row],[QTY K]])</f>
        <v>144</v>
      </c>
      <c r="AD658" s="40" t="str">
        <f>IF(db[[#This Row],[STN K]]="",IF(db[[#This Row],[STN TG]]="",db[[#This Row],[STN B]],db[[#This Row],[STN TG]]),db[[#This Row],[STN K]])</f>
        <v>PCS</v>
      </c>
      <c r="AE658" s="40"/>
    </row>
    <row r="659" spans="1:31" ht="16.5" customHeight="1" x14ac:dyDescent="0.25">
      <c r="A659" s="40">
        <f t="shared" si="10"/>
        <v>658</v>
      </c>
      <c r="B659" s="2" t="str">
        <f>LOWER(SUBSTITUTE(SUBSTITUTE(SUBSTITUTE(SUBSTITUTE(SUBSTITUTE(SUBSTITUTE(SUBSTITUTE(SUBSTITUTE(db[[#This Row],[NB BM]]," ",),".",""),"-",""),"(",""),")",""),"/",""),"""",""),"+",""))</f>
        <v>pwjkcp104</v>
      </c>
      <c r="C659" s="2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D659" s="2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E65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pwjkcp10412box6setartomoro</v>
      </c>
      <c r="F65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colorpencilcp104jk12box6set</v>
      </c>
      <c r="G659" s="2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colorpencilcp104jkartomoro</v>
      </c>
      <c r="H65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colorpencilcp104jk12box6setartomoro</v>
      </c>
      <c r="I659" s="2" t="s">
        <v>148</v>
      </c>
      <c r="J659" s="2" t="s">
        <v>149</v>
      </c>
      <c r="K659" s="1" t="s">
        <v>4199</v>
      </c>
      <c r="L659" s="2" t="s">
        <v>1335</v>
      </c>
      <c r="M659" s="34" t="e">
        <f>IF(db[[#This Row],[NB NOTA_C]]="","",COUNTIF([2]!B_MSK[concat],db[[#This Row],[NB NOTA_C]]))</f>
        <v>#REF!</v>
      </c>
      <c r="N659" s="14" t="s">
        <v>1346</v>
      </c>
      <c r="O659" s="2" t="s">
        <v>1430</v>
      </c>
      <c r="P659" s="2" t="s">
        <v>2447</v>
      </c>
      <c r="Q659" s="2" t="s">
        <v>5428</v>
      </c>
      <c r="R659" s="2" t="str">
        <f>IF(db[[#This Row],[QTY/ CTN]]="","",SUBSTITUTE(SUBSTITUTE(SUBSTITUTE(db[[#This Row],[QTY/ CTN]]," ","_",2),"(",""),")","")&amp;"_")</f>
        <v>12 BOX_6 SET_</v>
      </c>
      <c r="S659" s="2">
        <f>IF(db[[#This Row],[H_QTY/ CTN]]="","",SEARCH("_",db[[#This Row],[H_QTY/ CTN]]))</f>
        <v>7</v>
      </c>
      <c r="T659" s="2">
        <f>IF(db[[#This Row],[H_QTY/ CTN]]="","",LEN(db[[#This Row],[H_QTY/ CTN]]))</f>
        <v>13</v>
      </c>
      <c r="U659" s="41" t="str">
        <f>IF(db[[#This Row],[H_QTY/ CTN]]="","",LEFT(db[[#This Row],[H_QTY/ CTN]],db[[#This Row],[H_1]]-1))</f>
        <v>12 BOX</v>
      </c>
      <c r="V659" s="40" t="str">
        <f>IF(NOT(db[[#This Row],[H_1]]=db[[#This Row],[H_2]]),MID(db[[#This Row],[H_QTY/ CTN]],db[[#This Row],[H_1]]+1,db[[#This Row],[H_2]]-db[[#This Row],[H_1]]-1),"")</f>
        <v>6 SET</v>
      </c>
      <c r="W659" s="40" t="str">
        <f>IF(db[[#This Row],[QTY/ CTN B]]="","",LEFT(db[[#This Row],[QTY/ CTN B]],SEARCH(" ",db[[#This Row],[QTY/ CTN B]],1)-1))</f>
        <v>12</v>
      </c>
      <c r="X659" s="40" t="str">
        <f>IF(db[[#This Row],[QTY/ CTN B]]="","",RIGHT(db[[#This Row],[QTY/ CTN B]],LEN(db[[#This Row],[QTY/ CTN B]])-SEARCH(" ",db[[#This Row],[QTY/ CTN B]],1)))</f>
        <v>BOX</v>
      </c>
      <c r="Y659" s="40" t="str">
        <f>IF(db[[#This Row],[QTY/ CTN TG]]="",IF(db[[#This Row],[STN TG]]="","",12),LEFT(db[[#This Row],[QTY/ CTN TG]],SEARCH(" ",db[[#This Row],[QTY/ CTN TG]],1)-1))</f>
        <v>6</v>
      </c>
      <c r="Z6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659" s="40" t="str">
        <f>IF(db[[#This Row],[STN K]]="","",IF(db[[#This Row],[STN TG]]="LSN",12,""))</f>
        <v/>
      </c>
      <c r="AB659" s="40" t="str">
        <f>IF(db[[#This Row],[STN TG]]="LSN","PCS","")</f>
        <v/>
      </c>
      <c r="AC659" s="40">
        <f>db[[#This Row],[QTY B]]*IF(db[[#This Row],[QTY TG]]="",1,db[[#This Row],[QTY TG]])*IF(db[[#This Row],[QTY K]]="",1,db[[#This Row],[QTY K]])</f>
        <v>72</v>
      </c>
      <c r="AD659" s="40" t="str">
        <f>IF(db[[#This Row],[STN K]]="",IF(db[[#This Row],[STN TG]]="",db[[#This Row],[STN B]],db[[#This Row],[STN TG]]),db[[#This Row],[STN K]])</f>
        <v>SET</v>
      </c>
      <c r="AE659" s="40"/>
    </row>
    <row r="660" spans="1:31" ht="16.5" customHeight="1" x14ac:dyDescent="0.25">
      <c r="A660" s="40">
        <f t="shared" si="10"/>
        <v>659</v>
      </c>
      <c r="B660" s="2" t="str">
        <f>LOWER(SUBSTITUTE(SUBSTITUTE(SUBSTITUTE(SUBSTITUTE(SUBSTITUTE(SUBSTITUTE(SUBSTITUTE(SUBSTITUTE(db[[#This Row],[NB BM]]," ",),".",""),"-",""),"(",""),")",""),"/",""),"""",""),"+",""))</f>
        <v>pwjkcp107</v>
      </c>
      <c r="C660" s="2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D660" s="2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E66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pwjkcp10712box24setartomoro</v>
      </c>
      <c r="F66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colorpencilcp107jk12box24set</v>
      </c>
      <c r="G660" s="2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colorpencilcp107jkartomoro</v>
      </c>
      <c r="H66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colorpencilcp107jk12box24setartomoro</v>
      </c>
      <c r="I660" s="2" t="s">
        <v>150</v>
      </c>
      <c r="J660" s="2" t="s">
        <v>151</v>
      </c>
      <c r="K660" s="14" t="s">
        <v>152</v>
      </c>
      <c r="L660" s="2" t="s">
        <v>1335</v>
      </c>
      <c r="M660" s="34" t="e">
        <f>IF(db[[#This Row],[NB NOTA_C]]="","",COUNTIF([2]!B_MSK[concat],db[[#This Row],[NB NOTA_C]]))</f>
        <v>#REF!</v>
      </c>
      <c r="N660" s="14" t="s">
        <v>1346</v>
      </c>
      <c r="O660" s="2" t="s">
        <v>1523</v>
      </c>
      <c r="P660" s="2" t="s">
        <v>2447</v>
      </c>
      <c r="R660" s="2" t="str">
        <f>IF(db[[#This Row],[QTY/ CTN]]="","",SUBSTITUTE(SUBSTITUTE(SUBSTITUTE(db[[#This Row],[QTY/ CTN]]," ","_",2),"(",""),")","")&amp;"_")</f>
        <v>12 BOX_24 SET_</v>
      </c>
      <c r="S660" s="2">
        <f>IF(db[[#This Row],[H_QTY/ CTN]]="","",SEARCH("_",db[[#This Row],[H_QTY/ CTN]]))</f>
        <v>7</v>
      </c>
      <c r="T660" s="2">
        <f>IF(db[[#This Row],[H_QTY/ CTN]]="","",LEN(db[[#This Row],[H_QTY/ CTN]]))</f>
        <v>14</v>
      </c>
      <c r="U660" s="41" t="str">
        <f>IF(db[[#This Row],[H_QTY/ CTN]]="","",LEFT(db[[#This Row],[H_QTY/ CTN]],db[[#This Row],[H_1]]-1))</f>
        <v>12 BOX</v>
      </c>
      <c r="V660" s="40" t="str">
        <f>IF(NOT(db[[#This Row],[H_1]]=db[[#This Row],[H_2]]),MID(db[[#This Row],[H_QTY/ CTN]],db[[#This Row],[H_1]]+1,db[[#This Row],[H_2]]-db[[#This Row],[H_1]]-1),"")</f>
        <v>24 SET</v>
      </c>
      <c r="W660" s="40" t="str">
        <f>IF(db[[#This Row],[QTY/ CTN B]]="","",LEFT(db[[#This Row],[QTY/ CTN B]],SEARCH(" ",db[[#This Row],[QTY/ CTN B]],1)-1))</f>
        <v>12</v>
      </c>
      <c r="X660" s="40" t="str">
        <f>IF(db[[#This Row],[QTY/ CTN B]]="","",RIGHT(db[[#This Row],[QTY/ CTN B]],LEN(db[[#This Row],[QTY/ CTN B]])-SEARCH(" ",db[[#This Row],[QTY/ CTN B]],1)))</f>
        <v>BOX</v>
      </c>
      <c r="Y660" s="40" t="str">
        <f>IF(db[[#This Row],[QTY/ CTN TG]]="",IF(db[[#This Row],[STN TG]]="","",12),LEFT(db[[#This Row],[QTY/ CTN TG]],SEARCH(" ",db[[#This Row],[QTY/ CTN TG]],1)-1))</f>
        <v>24</v>
      </c>
      <c r="Z6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660" s="40" t="str">
        <f>IF(db[[#This Row],[STN K]]="","",IF(db[[#This Row],[STN TG]]="LSN",12,""))</f>
        <v/>
      </c>
      <c r="AB660" s="40" t="str">
        <f>IF(db[[#This Row],[STN TG]]="LSN","PCS","")</f>
        <v/>
      </c>
      <c r="AC660" s="40">
        <f>db[[#This Row],[QTY B]]*IF(db[[#This Row],[QTY TG]]="",1,db[[#This Row],[QTY TG]])*IF(db[[#This Row],[QTY K]]="",1,db[[#This Row],[QTY K]])</f>
        <v>288</v>
      </c>
      <c r="AD660" s="40" t="str">
        <f>IF(db[[#This Row],[STN K]]="",IF(db[[#This Row],[STN TG]]="",db[[#This Row],[STN B]],db[[#This Row],[STN TG]]),db[[#This Row],[STN K]])</f>
        <v>SET</v>
      </c>
      <c r="AE660" s="40"/>
    </row>
    <row r="661" spans="1:31" ht="16.5" customHeight="1" x14ac:dyDescent="0.25">
      <c r="A661" s="40">
        <f t="shared" si="10"/>
        <v>660</v>
      </c>
      <c r="B661" s="2" t="str">
        <f>LOWER(SUBSTITUTE(SUBSTITUTE(SUBSTITUTE(SUBSTITUTE(SUBSTITUTE(SUBSTITUTE(SUBSTITUTE(SUBSTITUTE(db[[#This Row],[NB BM]]," ",),".",""),"-",""),"(",""),")",""),"/",""),"""",""),"+",""))</f>
        <v>pwjk12wcp12pbpanjang</v>
      </c>
      <c r="C661" s="2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D661" s="2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E66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pwjk12wcp12pbpanjang12lsnartomoro</v>
      </c>
      <c r="F66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colorpencilcp12pbjk12lsn</v>
      </c>
      <c r="G661" s="2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colorpencilcp12pbjkartomoro</v>
      </c>
      <c r="H66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colorpencilcp12pbjk12lsnartomoro</v>
      </c>
      <c r="I661" s="2" t="s">
        <v>153</v>
      </c>
      <c r="J661" s="2" t="s">
        <v>154</v>
      </c>
      <c r="K661" s="14" t="s">
        <v>1831</v>
      </c>
      <c r="L661" s="2" t="s">
        <v>1335</v>
      </c>
      <c r="M661" s="34" t="e">
        <f>IF(db[[#This Row],[NB NOTA_C]]="","",COUNTIF([2]!B_MSK[concat],db[[#This Row],[NB NOTA_C]]))</f>
        <v>#REF!</v>
      </c>
      <c r="N661" s="14" t="s">
        <v>1346</v>
      </c>
      <c r="O661" s="2" t="s">
        <v>1376</v>
      </c>
      <c r="P661" s="2" t="s">
        <v>2447</v>
      </c>
      <c r="Q661" s="2" t="s">
        <v>4746</v>
      </c>
      <c r="R661" s="2" t="str">
        <f>IF(db[[#This Row],[QTY/ CTN]]="","",SUBSTITUTE(SUBSTITUTE(SUBSTITUTE(db[[#This Row],[QTY/ CTN]]," ","_",2),"(",""),")","")&amp;"_")</f>
        <v>12 LSN_</v>
      </c>
      <c r="S661" s="2">
        <f>IF(db[[#This Row],[H_QTY/ CTN]]="","",SEARCH("_",db[[#This Row],[H_QTY/ CTN]]))</f>
        <v>7</v>
      </c>
      <c r="T661" s="2">
        <f>IF(db[[#This Row],[H_QTY/ CTN]]="","",LEN(db[[#This Row],[H_QTY/ CTN]]))</f>
        <v>7</v>
      </c>
      <c r="U661" s="41" t="str">
        <f>IF(db[[#This Row],[H_QTY/ CTN]]="","",LEFT(db[[#This Row],[H_QTY/ CTN]],db[[#This Row],[H_1]]-1))</f>
        <v>12 LSN</v>
      </c>
      <c r="V661" s="40" t="str">
        <f>IF(NOT(db[[#This Row],[H_1]]=db[[#This Row],[H_2]]),MID(db[[#This Row],[H_QTY/ CTN]],db[[#This Row],[H_1]]+1,db[[#This Row],[H_2]]-db[[#This Row],[H_1]]-1),"")</f>
        <v/>
      </c>
      <c r="W661" s="40" t="str">
        <f>IF(db[[#This Row],[QTY/ CTN B]]="","",LEFT(db[[#This Row],[QTY/ CTN B]],SEARCH(" ",db[[#This Row],[QTY/ CTN B]],1)-1))</f>
        <v>12</v>
      </c>
      <c r="X661" s="40" t="str">
        <f>IF(db[[#This Row],[QTY/ CTN B]]="","",RIGHT(db[[#This Row],[QTY/ CTN B]],LEN(db[[#This Row],[QTY/ CTN B]])-SEARCH(" ",db[[#This Row],[QTY/ CTN B]],1)))</f>
        <v>LSN</v>
      </c>
      <c r="Y661" s="40">
        <f>IF(db[[#This Row],[QTY/ CTN TG]]="",IF(db[[#This Row],[STN TG]]="","",12),LEFT(db[[#This Row],[QTY/ CTN TG]],SEARCH(" ",db[[#This Row],[QTY/ CTN TG]],1)-1))</f>
        <v>12</v>
      </c>
      <c r="Z6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61" s="40" t="str">
        <f>IF(db[[#This Row],[STN K]]="","",IF(db[[#This Row],[STN TG]]="LSN",12,""))</f>
        <v/>
      </c>
      <c r="AB661" s="40" t="str">
        <f>IF(db[[#This Row],[STN TG]]="LSN","PCS","")</f>
        <v/>
      </c>
      <c r="AC661" s="40">
        <f>db[[#This Row],[QTY B]]*IF(db[[#This Row],[QTY TG]]="",1,db[[#This Row],[QTY TG]])*IF(db[[#This Row],[QTY K]]="",1,db[[#This Row],[QTY K]])</f>
        <v>144</v>
      </c>
      <c r="AD661" s="40" t="str">
        <f>IF(db[[#This Row],[STN K]]="",IF(db[[#This Row],[STN TG]]="",db[[#This Row],[STN B]],db[[#This Row],[STN TG]]),db[[#This Row],[STN K]])</f>
        <v>PCS</v>
      </c>
      <c r="AE661" s="40"/>
    </row>
    <row r="662" spans="1:31" ht="16.5" customHeight="1" x14ac:dyDescent="0.25">
      <c r="A662" s="40">
        <f t="shared" si="10"/>
        <v>661</v>
      </c>
      <c r="B662" s="94" t="str">
        <f>LOWER(SUBSTITUTE(SUBSTITUTE(SUBSTITUTE(SUBSTITUTE(SUBSTITUTE(SUBSTITUTE(SUBSTITUTE(SUBSTITUTE(db[[#This Row],[NB BM]]," ",),".",""),"-",""),"(",""),")",""),"/",""),"""",""),"+",""))</f>
        <v>pwjk12wcp12tcpanjang</v>
      </c>
      <c r="C662" s="94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D662" s="94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E662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pwjk12wcp12tcpanjang12box12setartomoro</v>
      </c>
      <c r="F662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colorpencilcp12tcjk12box12set</v>
      </c>
      <c r="G662" s="94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colorpencilcp12tcjkartomoro</v>
      </c>
      <c r="H662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colorpencilcp12tcjk12box12setartomoro</v>
      </c>
      <c r="I662" s="6" t="s">
        <v>2820</v>
      </c>
      <c r="J662" s="6" t="s">
        <v>2818</v>
      </c>
      <c r="K662" s="14" t="s">
        <v>2816</v>
      </c>
      <c r="L662" s="2" t="s">
        <v>1335</v>
      </c>
      <c r="M662" s="34" t="e">
        <f>IF(db[[#This Row],[NB NOTA_C]]="","",COUNTIF([2]!B_MSK[concat],db[[#This Row],[NB NOTA_C]]))</f>
        <v>#REF!</v>
      </c>
      <c r="N662" s="9" t="s">
        <v>1346</v>
      </c>
      <c r="O662" s="5" t="s">
        <v>2822</v>
      </c>
      <c r="P662" s="2" t="s">
        <v>2447</v>
      </c>
      <c r="Q662" s="5"/>
      <c r="R662" s="5" t="str">
        <f>IF(db[[#This Row],[QTY/ CTN]]="","",SUBSTITUTE(SUBSTITUTE(SUBSTITUTE(db[[#This Row],[QTY/ CTN]]," ","_",2),"(",""),")","")&amp;"_")</f>
        <v>12 BOX_12 SET_</v>
      </c>
      <c r="S662" s="5">
        <f>IF(db[[#This Row],[H_QTY/ CTN]]="","",SEARCH("_",db[[#This Row],[H_QTY/ CTN]]))</f>
        <v>7</v>
      </c>
      <c r="T662" s="5">
        <f>IF(db[[#This Row],[H_QTY/ CTN]]="","",LEN(db[[#This Row],[H_QTY/ CTN]]))</f>
        <v>14</v>
      </c>
      <c r="U662" s="40" t="str">
        <f>IF(db[[#This Row],[H_QTY/ CTN]]="","",LEFT(db[[#This Row],[H_QTY/ CTN]],db[[#This Row],[H_1]]-1))</f>
        <v>12 BOX</v>
      </c>
      <c r="V662" s="40" t="str">
        <f>IF(NOT(db[[#This Row],[H_1]]=db[[#This Row],[H_2]]),MID(db[[#This Row],[H_QTY/ CTN]],db[[#This Row],[H_1]]+1,db[[#This Row],[H_2]]-db[[#This Row],[H_1]]-1),"")</f>
        <v>12 SET</v>
      </c>
      <c r="W662" s="40" t="str">
        <f>IF(db[[#This Row],[QTY/ CTN B]]="","",LEFT(db[[#This Row],[QTY/ CTN B]],SEARCH(" ",db[[#This Row],[QTY/ CTN B]],1)-1))</f>
        <v>12</v>
      </c>
      <c r="X662" s="40" t="str">
        <f>IF(db[[#This Row],[QTY/ CTN B]]="","",RIGHT(db[[#This Row],[QTY/ CTN B]],LEN(db[[#This Row],[QTY/ CTN B]])-SEARCH(" ",db[[#This Row],[QTY/ CTN B]],1)))</f>
        <v>BOX</v>
      </c>
      <c r="Y662" s="40" t="str">
        <f>IF(db[[#This Row],[QTY/ CTN TG]]="",IF(db[[#This Row],[STN TG]]="","",12),LEFT(db[[#This Row],[QTY/ CTN TG]],SEARCH(" ",db[[#This Row],[QTY/ CTN TG]],1)-1))</f>
        <v>12</v>
      </c>
      <c r="Z6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662" s="40" t="str">
        <f>IF(db[[#This Row],[STN K]]="","",IF(db[[#This Row],[STN TG]]="LSN",12,""))</f>
        <v/>
      </c>
      <c r="AB662" s="40" t="str">
        <f>IF(db[[#This Row],[STN TG]]="LSN","PCS","")</f>
        <v/>
      </c>
      <c r="AC662" s="40">
        <f>db[[#This Row],[QTY B]]*IF(db[[#This Row],[QTY TG]]="",1,db[[#This Row],[QTY TG]])*IF(db[[#This Row],[QTY K]]="",1,db[[#This Row],[QTY K]])</f>
        <v>144</v>
      </c>
      <c r="AD662" s="40" t="str">
        <f>IF(db[[#This Row],[STN K]]="",IF(db[[#This Row],[STN TG]]="",db[[#This Row],[STN B]],db[[#This Row],[STN TG]]),db[[#This Row],[STN K]])</f>
        <v>SET</v>
      </c>
      <c r="AE662" s="40"/>
    </row>
    <row r="663" spans="1:31" ht="16.5" customHeight="1" x14ac:dyDescent="0.25">
      <c r="A663" s="40">
        <f t="shared" si="10"/>
        <v>662</v>
      </c>
      <c r="B663" s="2" t="str">
        <f>LOWER(SUBSTITUTE(SUBSTITUTE(SUBSTITUTE(SUBSTITUTE(SUBSTITUTE(SUBSTITUTE(SUBSTITUTE(SUBSTITUTE(db[[#This Row],[NB BM]]," ",),".",""),"-",""),"(",""),")",""),"/",""),"""",""),"+",""))</f>
        <v>pwjk24wcp24pbpanjang</v>
      </c>
      <c r="C663" s="2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D663" s="2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E66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pwjk24wcp24pbpanjang12box6setartomoro</v>
      </c>
      <c r="F66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colorpencilcp24pbjk12box6set</v>
      </c>
      <c r="G663" s="2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colorpencilcp24pbjkartomoro</v>
      </c>
      <c r="H66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colorpencilcp24pbjk12box6setartomoro</v>
      </c>
      <c r="I663" s="2" t="s">
        <v>155</v>
      </c>
      <c r="J663" s="2" t="s">
        <v>156</v>
      </c>
      <c r="K663" s="14" t="s">
        <v>2176</v>
      </c>
      <c r="L663" s="2" t="s">
        <v>1335</v>
      </c>
      <c r="M663" s="34" t="e">
        <f>IF(db[[#This Row],[NB NOTA_C]]="","",COUNTIF([2]!B_MSK[concat],db[[#This Row],[NB NOTA_C]]))</f>
        <v>#REF!</v>
      </c>
      <c r="N663" s="14" t="s">
        <v>1346</v>
      </c>
      <c r="O663" s="2" t="s">
        <v>1430</v>
      </c>
      <c r="P663" s="2" t="s">
        <v>2447</v>
      </c>
      <c r="Q663" s="2" t="s">
        <v>4747</v>
      </c>
      <c r="R663" s="2" t="str">
        <f>IF(db[[#This Row],[QTY/ CTN]]="","",SUBSTITUTE(SUBSTITUTE(SUBSTITUTE(db[[#This Row],[QTY/ CTN]]," ","_",2),"(",""),")","")&amp;"_")</f>
        <v>12 BOX_6 SET_</v>
      </c>
      <c r="S663" s="2">
        <f>IF(db[[#This Row],[H_QTY/ CTN]]="","",SEARCH("_",db[[#This Row],[H_QTY/ CTN]]))</f>
        <v>7</v>
      </c>
      <c r="T663" s="2">
        <f>IF(db[[#This Row],[H_QTY/ CTN]]="","",LEN(db[[#This Row],[H_QTY/ CTN]]))</f>
        <v>13</v>
      </c>
      <c r="U663" s="41" t="str">
        <f>IF(db[[#This Row],[H_QTY/ CTN]]="","",LEFT(db[[#This Row],[H_QTY/ CTN]],db[[#This Row],[H_1]]-1))</f>
        <v>12 BOX</v>
      </c>
      <c r="V663" s="40" t="str">
        <f>IF(NOT(db[[#This Row],[H_1]]=db[[#This Row],[H_2]]),MID(db[[#This Row],[H_QTY/ CTN]],db[[#This Row],[H_1]]+1,db[[#This Row],[H_2]]-db[[#This Row],[H_1]]-1),"")</f>
        <v>6 SET</v>
      </c>
      <c r="W663" s="40" t="str">
        <f>IF(db[[#This Row],[QTY/ CTN B]]="","",LEFT(db[[#This Row],[QTY/ CTN B]],SEARCH(" ",db[[#This Row],[QTY/ CTN B]],1)-1))</f>
        <v>12</v>
      </c>
      <c r="X663" s="40" t="str">
        <f>IF(db[[#This Row],[QTY/ CTN B]]="","",RIGHT(db[[#This Row],[QTY/ CTN B]],LEN(db[[#This Row],[QTY/ CTN B]])-SEARCH(" ",db[[#This Row],[QTY/ CTN B]],1)))</f>
        <v>BOX</v>
      </c>
      <c r="Y663" s="40" t="str">
        <f>IF(db[[#This Row],[QTY/ CTN TG]]="",IF(db[[#This Row],[STN TG]]="","",12),LEFT(db[[#This Row],[QTY/ CTN TG]],SEARCH(" ",db[[#This Row],[QTY/ CTN TG]],1)-1))</f>
        <v>6</v>
      </c>
      <c r="Z6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663" s="40" t="str">
        <f>IF(db[[#This Row],[STN K]]="","",IF(db[[#This Row],[STN TG]]="LSN",12,""))</f>
        <v/>
      </c>
      <c r="AB663" s="40" t="str">
        <f>IF(db[[#This Row],[STN TG]]="LSN","PCS","")</f>
        <v/>
      </c>
      <c r="AC663" s="40">
        <f>db[[#This Row],[QTY B]]*IF(db[[#This Row],[QTY TG]]="",1,db[[#This Row],[QTY TG]])*IF(db[[#This Row],[QTY K]]="",1,db[[#This Row],[QTY K]])</f>
        <v>72</v>
      </c>
      <c r="AD663" s="40" t="str">
        <f>IF(db[[#This Row],[STN K]]="",IF(db[[#This Row],[STN TG]]="",db[[#This Row],[STN B]],db[[#This Row],[STN TG]]),db[[#This Row],[STN K]])</f>
        <v>SET</v>
      </c>
      <c r="AE663" s="40"/>
    </row>
    <row r="664" spans="1:31" ht="16.5" customHeight="1" x14ac:dyDescent="0.25">
      <c r="A664" s="40">
        <f t="shared" si="10"/>
        <v>663</v>
      </c>
      <c r="B664" s="5" t="str">
        <f>LOWER(SUBSTITUTE(SUBSTITUTE(SUBSTITUTE(SUBSTITUTE(SUBSTITUTE(SUBSTITUTE(SUBSTITUTE(SUBSTITUTE(db[[#This Row],[NB BM]]," ",),".",""),"-",""),"(",""),")",""),"/",""),"""",""),"+",""))</f>
        <v>pwjk24wcp24tcpanjang</v>
      </c>
      <c r="C664" s="5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D664" s="5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E66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pwjk24wcp24tcpanjang12box6setartomoro</v>
      </c>
      <c r="F66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colorpencilcp24tcjk12box6set</v>
      </c>
      <c r="G664" s="5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colorpencilcp24tcjkartomoro</v>
      </c>
      <c r="H66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colorpencilcp24tcjk12box6setartomoro</v>
      </c>
      <c r="I664" s="2" t="s">
        <v>2821</v>
      </c>
      <c r="J664" s="2" t="s">
        <v>2819</v>
      </c>
      <c r="K664" s="1" t="s">
        <v>2817</v>
      </c>
      <c r="L664" s="2" t="s">
        <v>1335</v>
      </c>
      <c r="M664" s="34" t="e">
        <f>IF(db[[#This Row],[NB NOTA_C]]="","",COUNTIF([2]!B_MSK[concat],db[[#This Row],[NB NOTA_C]]))</f>
        <v>#REF!</v>
      </c>
      <c r="N664" s="9" t="s">
        <v>1346</v>
      </c>
      <c r="O664" s="5" t="s">
        <v>1430</v>
      </c>
      <c r="P664" s="2" t="s">
        <v>2447</v>
      </c>
      <c r="Q664" s="5"/>
      <c r="R664" s="5" t="str">
        <f>IF(db[[#This Row],[QTY/ CTN]]="","",SUBSTITUTE(SUBSTITUTE(SUBSTITUTE(db[[#This Row],[QTY/ CTN]]," ","_",2),"(",""),")","")&amp;"_")</f>
        <v>12 BOX_6 SET_</v>
      </c>
      <c r="S664" s="5">
        <f>IF(db[[#This Row],[H_QTY/ CTN]]="","",SEARCH("_",db[[#This Row],[H_QTY/ CTN]]))</f>
        <v>7</v>
      </c>
      <c r="T664" s="5">
        <f>IF(db[[#This Row],[H_QTY/ CTN]]="","",LEN(db[[#This Row],[H_QTY/ CTN]]))</f>
        <v>13</v>
      </c>
      <c r="U664" s="40" t="str">
        <f>IF(db[[#This Row],[H_QTY/ CTN]]="","",LEFT(db[[#This Row],[H_QTY/ CTN]],db[[#This Row],[H_1]]-1))</f>
        <v>12 BOX</v>
      </c>
      <c r="V664" s="40" t="str">
        <f>IF(NOT(db[[#This Row],[H_1]]=db[[#This Row],[H_2]]),MID(db[[#This Row],[H_QTY/ CTN]],db[[#This Row],[H_1]]+1,db[[#This Row],[H_2]]-db[[#This Row],[H_1]]-1),"")</f>
        <v>6 SET</v>
      </c>
      <c r="W664" s="40" t="str">
        <f>IF(db[[#This Row],[QTY/ CTN B]]="","",LEFT(db[[#This Row],[QTY/ CTN B]],SEARCH(" ",db[[#This Row],[QTY/ CTN B]],1)-1))</f>
        <v>12</v>
      </c>
      <c r="X664" s="40" t="str">
        <f>IF(db[[#This Row],[QTY/ CTN B]]="","",RIGHT(db[[#This Row],[QTY/ CTN B]],LEN(db[[#This Row],[QTY/ CTN B]])-SEARCH(" ",db[[#This Row],[QTY/ CTN B]],1)))</f>
        <v>BOX</v>
      </c>
      <c r="Y664" s="40" t="str">
        <f>IF(db[[#This Row],[QTY/ CTN TG]]="",IF(db[[#This Row],[STN TG]]="","",12),LEFT(db[[#This Row],[QTY/ CTN TG]],SEARCH(" ",db[[#This Row],[QTY/ CTN TG]],1)-1))</f>
        <v>6</v>
      </c>
      <c r="Z6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664" s="40" t="str">
        <f>IF(db[[#This Row],[STN K]]="","",IF(db[[#This Row],[STN TG]]="LSN",12,""))</f>
        <v/>
      </c>
      <c r="AB664" s="40" t="str">
        <f>IF(db[[#This Row],[STN TG]]="LSN","PCS","")</f>
        <v/>
      </c>
      <c r="AC664" s="40">
        <f>db[[#This Row],[QTY B]]*IF(db[[#This Row],[QTY TG]]="",1,db[[#This Row],[QTY TG]])*IF(db[[#This Row],[QTY K]]="",1,db[[#This Row],[QTY K]])</f>
        <v>72</v>
      </c>
      <c r="AD664" s="40" t="str">
        <f>IF(db[[#This Row],[STN K]]="",IF(db[[#This Row],[STN TG]]="",db[[#This Row],[STN B]],db[[#This Row],[STN TG]]),db[[#This Row],[STN K]])</f>
        <v>SET</v>
      </c>
      <c r="AE664" s="40"/>
    </row>
    <row r="665" spans="1:31" ht="16.5" customHeight="1" x14ac:dyDescent="0.25">
      <c r="A665" s="40">
        <f t="shared" si="10"/>
        <v>664</v>
      </c>
      <c r="B665" s="2" t="str">
        <f>LOWER(SUBSTITUTE(SUBSTITUTE(SUBSTITUTE(SUBSTITUTE(SUBSTITUTE(SUBSTITUTE(SUBSTITUTE(SUBSTITUTE(db[[#This Row],[NB BM]]," ",),".",""),"-",""),"(",""),")",""),"/",""),"""",""),"+",""))</f>
        <v>pwjk36wcp36pbpanjang</v>
      </c>
      <c r="C665" s="2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D665" s="2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E66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pwjk36wcp36pbpanjang8box6setartomoro</v>
      </c>
      <c r="F66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colorpencilcp36pbjk8box6set</v>
      </c>
      <c r="G665" s="2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colorpencilcp36pbjkartomoro</v>
      </c>
      <c r="H66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colorpencilcp36pbjk8box6setartomoro</v>
      </c>
      <c r="I665" s="2" t="s">
        <v>157</v>
      </c>
      <c r="J665" s="2" t="s">
        <v>158</v>
      </c>
      <c r="K665" s="1" t="s">
        <v>3715</v>
      </c>
      <c r="L665" s="2" t="s">
        <v>1335</v>
      </c>
      <c r="M665" s="34" t="e">
        <f>IF(db[[#This Row],[NB NOTA_C]]="","",COUNTIF([2]!B_MSK[concat],db[[#This Row],[NB NOTA_C]]))</f>
        <v>#REF!</v>
      </c>
      <c r="N665" s="14" t="s">
        <v>1346</v>
      </c>
      <c r="O665" s="2" t="s">
        <v>1504</v>
      </c>
      <c r="P665" s="2" t="s">
        <v>2447</v>
      </c>
      <c r="R665" s="2" t="str">
        <f>IF(db[[#This Row],[QTY/ CTN]]="","",SUBSTITUTE(SUBSTITUTE(SUBSTITUTE(db[[#This Row],[QTY/ CTN]]," ","_",2),"(",""),")","")&amp;"_")</f>
        <v>8 BOX_6 SET_</v>
      </c>
      <c r="S665" s="2">
        <f>IF(db[[#This Row],[H_QTY/ CTN]]="","",SEARCH("_",db[[#This Row],[H_QTY/ CTN]]))</f>
        <v>6</v>
      </c>
      <c r="T665" s="2">
        <f>IF(db[[#This Row],[H_QTY/ CTN]]="","",LEN(db[[#This Row],[H_QTY/ CTN]]))</f>
        <v>12</v>
      </c>
      <c r="U665" s="41" t="str">
        <f>IF(db[[#This Row],[H_QTY/ CTN]]="","",LEFT(db[[#This Row],[H_QTY/ CTN]],db[[#This Row],[H_1]]-1))</f>
        <v>8 BOX</v>
      </c>
      <c r="V665" s="40" t="str">
        <f>IF(NOT(db[[#This Row],[H_1]]=db[[#This Row],[H_2]]),MID(db[[#This Row],[H_QTY/ CTN]],db[[#This Row],[H_1]]+1,db[[#This Row],[H_2]]-db[[#This Row],[H_1]]-1),"")</f>
        <v>6 SET</v>
      </c>
      <c r="W665" s="40" t="str">
        <f>IF(db[[#This Row],[QTY/ CTN B]]="","",LEFT(db[[#This Row],[QTY/ CTN B]],SEARCH(" ",db[[#This Row],[QTY/ CTN B]],1)-1))</f>
        <v>8</v>
      </c>
      <c r="X665" s="40" t="str">
        <f>IF(db[[#This Row],[QTY/ CTN B]]="","",RIGHT(db[[#This Row],[QTY/ CTN B]],LEN(db[[#This Row],[QTY/ CTN B]])-SEARCH(" ",db[[#This Row],[QTY/ CTN B]],1)))</f>
        <v>BOX</v>
      </c>
      <c r="Y665" s="40" t="str">
        <f>IF(db[[#This Row],[QTY/ CTN TG]]="",IF(db[[#This Row],[STN TG]]="","",12),LEFT(db[[#This Row],[QTY/ CTN TG]],SEARCH(" ",db[[#This Row],[QTY/ CTN TG]],1)-1))</f>
        <v>6</v>
      </c>
      <c r="Z6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665" s="40" t="str">
        <f>IF(db[[#This Row],[STN K]]="","",IF(db[[#This Row],[STN TG]]="LSN",12,""))</f>
        <v/>
      </c>
      <c r="AB665" s="40" t="str">
        <f>IF(db[[#This Row],[STN TG]]="LSN","PCS","")</f>
        <v/>
      </c>
      <c r="AC665" s="40">
        <f>db[[#This Row],[QTY B]]*IF(db[[#This Row],[QTY TG]]="",1,db[[#This Row],[QTY TG]])*IF(db[[#This Row],[QTY K]]="",1,db[[#This Row],[QTY K]])</f>
        <v>48</v>
      </c>
      <c r="AD665" s="40" t="str">
        <f>IF(db[[#This Row],[STN K]]="",IF(db[[#This Row],[STN TG]]="",db[[#This Row],[STN B]],db[[#This Row],[STN TG]]),db[[#This Row],[STN K]])</f>
        <v>SET</v>
      </c>
      <c r="AE665" s="40"/>
    </row>
    <row r="666" spans="1:31" ht="16.5" customHeight="1" x14ac:dyDescent="0.25">
      <c r="A666" s="40">
        <f t="shared" si="10"/>
        <v>665</v>
      </c>
      <c r="B666" s="2" t="str">
        <f>LOWER(SUBSTITUTE(SUBSTITUTE(SUBSTITUTE(SUBSTITUTE(SUBSTITUTE(SUBSTITUTE(SUBSTITUTE(SUBSTITUTE(db[[#This Row],[NB BM]]," ",),".",""),"-",""),"(",""),")",""),"/",""),"""",""),"+",""))</f>
        <v>pwjk12wcp8</v>
      </c>
      <c r="C666" s="2" t="str">
        <f>LOWER(SUBSTITUTE(SUBSTITUTE(SUBSTITUTE(SUBSTITUTE(SUBSTITUTE(SUBSTITUTE(SUBSTITUTE(SUBSTITUTE(SUBSTITUTE(db[[#This Row],[NB NOTA]]," ",),".",""),"-",""),"(",""),")",""),",",""),"/",""),"""",""),"+",""))</f>
        <v>colorpencilcp812cjk</v>
      </c>
      <c r="D666" s="2" t="str">
        <f>LOWER(SUBSTITUTE(SUBSTITUTE(SUBSTITUTE(SUBSTITUTE(SUBSTITUTE(SUBSTITUTE(SUBSTITUTE(SUBSTITUTE(SUBSTITUTE(db[[#This Row],[NB PAJAK]]," ",""),"-",""),"(",""),")",""),".",""),",",""),"/",""),"""",""),"+",""))</f>
        <v>pensilwarnajoykocp812w</v>
      </c>
      <c r="E66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pwjk12wcp812lsnartomoro</v>
      </c>
      <c r="F66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colorpencilcp812cjk12lsn</v>
      </c>
      <c r="G666" s="2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colorpencilcp812cjkartomoro</v>
      </c>
      <c r="H66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colorpencilcp812cjk12lsnartomoro</v>
      </c>
      <c r="I666" s="2" t="s">
        <v>5319</v>
      </c>
      <c r="J666" s="2" t="s">
        <v>5317</v>
      </c>
      <c r="K666" s="14" t="s">
        <v>5318</v>
      </c>
      <c r="L666" s="2" t="s">
        <v>1335</v>
      </c>
      <c r="M666" s="34" t="e">
        <f>IF(db[[#This Row],[NB NOTA_C]]="","",COUNTIF([2]!B_MSK[concat],db[[#This Row],[NB NOTA_C]]))</f>
        <v>#REF!</v>
      </c>
      <c r="N666" s="14" t="s">
        <v>1346</v>
      </c>
      <c r="O666" s="2" t="s">
        <v>1376</v>
      </c>
      <c r="P666" s="2" t="s">
        <v>2447</v>
      </c>
      <c r="Q666" s="2" t="s">
        <v>5320</v>
      </c>
      <c r="R666" s="2" t="str">
        <f>IF(db[[#This Row],[QTY/ CTN]]="","",SUBSTITUTE(SUBSTITUTE(SUBSTITUTE(db[[#This Row],[QTY/ CTN]]," ","_",2),"(",""),")","")&amp;"_")</f>
        <v>12 LSN_</v>
      </c>
      <c r="S666" s="2">
        <f>IF(db[[#This Row],[H_QTY/ CTN]]="","",SEARCH("_",db[[#This Row],[H_QTY/ CTN]]))</f>
        <v>7</v>
      </c>
      <c r="T666" s="2">
        <f>IF(db[[#This Row],[H_QTY/ CTN]]="","",LEN(db[[#This Row],[H_QTY/ CTN]]))</f>
        <v>7</v>
      </c>
      <c r="U666" s="41" t="str">
        <f>IF(db[[#This Row],[H_QTY/ CTN]]="","",LEFT(db[[#This Row],[H_QTY/ CTN]],db[[#This Row],[H_1]]-1))</f>
        <v>12 LSN</v>
      </c>
      <c r="V666" s="40" t="str">
        <f>IF(NOT(db[[#This Row],[H_1]]=db[[#This Row],[H_2]]),MID(db[[#This Row],[H_QTY/ CTN]],db[[#This Row],[H_1]]+1,db[[#This Row],[H_2]]-db[[#This Row],[H_1]]-1),"")</f>
        <v/>
      </c>
      <c r="W666" s="40" t="str">
        <f>IF(db[[#This Row],[QTY/ CTN B]]="","",LEFT(db[[#This Row],[QTY/ CTN B]],SEARCH(" ",db[[#This Row],[QTY/ CTN B]],1)-1))</f>
        <v>12</v>
      </c>
      <c r="X666" s="40" t="str">
        <f>IF(db[[#This Row],[QTY/ CTN B]]="","",RIGHT(db[[#This Row],[QTY/ CTN B]],LEN(db[[#This Row],[QTY/ CTN B]])-SEARCH(" ",db[[#This Row],[QTY/ CTN B]],1)))</f>
        <v>LSN</v>
      </c>
      <c r="Y666" s="40">
        <f>IF(db[[#This Row],[QTY/ CTN TG]]="",IF(db[[#This Row],[STN TG]]="","",12),LEFT(db[[#This Row],[QTY/ CTN TG]],SEARCH(" ",db[[#This Row],[QTY/ CTN TG]],1)-1))</f>
        <v>12</v>
      </c>
      <c r="Z6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66" s="40" t="str">
        <f>IF(db[[#This Row],[STN K]]="","",IF(db[[#This Row],[STN TG]]="LSN",12,""))</f>
        <v/>
      </c>
      <c r="AB666" s="40" t="str">
        <f>IF(db[[#This Row],[STN TG]]="LSN","PCS","")</f>
        <v/>
      </c>
      <c r="AC666" s="40">
        <f>db[[#This Row],[QTY B]]*IF(db[[#This Row],[QTY TG]]="",1,db[[#This Row],[QTY TG]])*IF(db[[#This Row],[QTY K]]="",1,db[[#This Row],[QTY K]])</f>
        <v>144</v>
      </c>
      <c r="AD666" s="40" t="str">
        <f>IF(db[[#This Row],[STN K]]="",IF(db[[#This Row],[STN TG]]="",db[[#This Row],[STN B]],db[[#This Row],[STN TG]]),db[[#This Row],[STN K]])</f>
        <v>PCS</v>
      </c>
      <c r="AE666" s="40"/>
    </row>
    <row r="667" spans="1:31" ht="16.5" customHeight="1" x14ac:dyDescent="0.25">
      <c r="A667" s="40">
        <f t="shared" si="10"/>
        <v>666</v>
      </c>
      <c r="B667" s="2" t="str">
        <f>LOWER(SUBSTITUTE(SUBSTITUTE(SUBSTITUTE(SUBSTITUTE(SUBSTITUTE(SUBSTITUTE(SUBSTITUTE(SUBSTITUTE(db[[#This Row],[NB BM]]," ",),".",""),"-",""),"(",""),")",""),"/",""),"""",""),"+",""))</f>
        <v>pwjkcp812</v>
      </c>
      <c r="C667" s="2" t="str">
        <f>LOWER(SUBSTITUTE(SUBSTITUTE(SUBSTITUTE(SUBSTITUTE(SUBSTITUTE(SUBSTITUTE(SUBSTITUTE(SUBSTITUTE(SUBSTITUTE(db[[#This Row],[NB NOTA]]," ",),".",""),"-",""),"(",""),")",""),",",""),"/",""),"""",""),"+",""))</f>
        <v>colorpencilcp812jk</v>
      </c>
      <c r="D667" s="2" t="str">
        <f>LOWER(SUBSTITUTE(SUBSTITUTE(SUBSTITUTE(SUBSTITUTE(SUBSTITUTE(SUBSTITUTE(SUBSTITUTE(SUBSTITUTE(SUBSTITUTE(db[[#This Row],[NB PAJAK]]," ",""),"-",""),"(",""),")",""),".",""),",",""),"/",""),"""",""),"+",""))</f>
        <v>pensilwarnajoykocp812</v>
      </c>
      <c r="E66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pwjkcp812288setartomoro</v>
      </c>
      <c r="F66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colorpencilcp812jk288set</v>
      </c>
      <c r="G667" s="2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colorpencilcp812jkartomoro</v>
      </c>
      <c r="H66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colorpencilcp812jk288setartomoro</v>
      </c>
      <c r="I667" s="2" t="s">
        <v>7027</v>
      </c>
      <c r="J667" s="2" t="s">
        <v>7026</v>
      </c>
      <c r="K667" s="1" t="s">
        <v>7028</v>
      </c>
      <c r="L667" s="2" t="s">
        <v>1335</v>
      </c>
      <c r="M667" s="34" t="e">
        <f>IF(db[[#This Row],[NB NOTA_C]]="","",COUNTIF([2]!B_MSK[concat],db[[#This Row],[NB NOTA_C]]))</f>
        <v>#REF!</v>
      </c>
      <c r="N667" s="14" t="s">
        <v>1346</v>
      </c>
      <c r="O667" s="2" t="s">
        <v>1852</v>
      </c>
      <c r="P667" s="2" t="s">
        <v>2447</v>
      </c>
      <c r="Q667" s="2" t="s">
        <v>7029</v>
      </c>
      <c r="R667" s="2" t="str">
        <f>IF(db[[#This Row],[QTY/ CTN]]="","",SUBSTITUTE(SUBSTITUTE(SUBSTITUTE(db[[#This Row],[QTY/ CTN]]," ","_",2),"(",""),")","")&amp;"_")</f>
        <v>288 SET_</v>
      </c>
      <c r="S667" s="2">
        <f>IF(db[[#This Row],[H_QTY/ CTN]]="","",SEARCH("_",db[[#This Row],[H_QTY/ CTN]]))</f>
        <v>8</v>
      </c>
      <c r="T667" s="2">
        <f>IF(db[[#This Row],[H_QTY/ CTN]]="","",LEN(db[[#This Row],[H_QTY/ CTN]]))</f>
        <v>8</v>
      </c>
      <c r="U667" s="41" t="str">
        <f>IF(db[[#This Row],[H_QTY/ CTN]]="","",LEFT(db[[#This Row],[H_QTY/ CTN]],db[[#This Row],[H_1]]-1))</f>
        <v>288 SET</v>
      </c>
      <c r="V667" s="40" t="str">
        <f>IF(NOT(db[[#This Row],[H_1]]=db[[#This Row],[H_2]]),MID(db[[#This Row],[H_QTY/ CTN]],db[[#This Row],[H_1]]+1,db[[#This Row],[H_2]]-db[[#This Row],[H_1]]-1),"")</f>
        <v/>
      </c>
      <c r="W667" s="40" t="str">
        <f>IF(db[[#This Row],[QTY/ CTN B]]="","",LEFT(db[[#This Row],[QTY/ CTN B]],SEARCH(" ",db[[#This Row],[QTY/ CTN B]],1)-1))</f>
        <v>288</v>
      </c>
      <c r="X667" s="40" t="str">
        <f>IF(db[[#This Row],[QTY/ CTN B]]="","",RIGHT(db[[#This Row],[QTY/ CTN B]],LEN(db[[#This Row],[QTY/ CTN B]])-SEARCH(" ",db[[#This Row],[QTY/ CTN B]],1)))</f>
        <v>SET</v>
      </c>
      <c r="Y667" s="40" t="str">
        <f>IF(db[[#This Row],[QTY/ CTN TG]]="",IF(db[[#This Row],[STN TG]]="","",12),LEFT(db[[#This Row],[QTY/ CTN TG]],SEARCH(" ",db[[#This Row],[QTY/ CTN TG]],1)-1))</f>
        <v/>
      </c>
      <c r="Z6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67" s="40" t="str">
        <f>IF(db[[#This Row],[STN K]]="","",IF(db[[#This Row],[STN TG]]="LSN",12,""))</f>
        <v/>
      </c>
      <c r="AB667" s="40" t="str">
        <f>IF(db[[#This Row],[STN TG]]="LSN","PCS","")</f>
        <v/>
      </c>
      <c r="AC667" s="40">
        <f>db[[#This Row],[QTY B]]*IF(db[[#This Row],[QTY TG]]="",1,db[[#This Row],[QTY TG]])*IF(db[[#This Row],[QTY K]]="",1,db[[#This Row],[QTY K]])</f>
        <v>288</v>
      </c>
      <c r="AD667" s="40" t="str">
        <f>IF(db[[#This Row],[STN K]]="",IF(db[[#This Row],[STN TG]]="",db[[#This Row],[STN B]],db[[#This Row],[STN TG]]),db[[#This Row],[STN K]])</f>
        <v>SET</v>
      </c>
      <c r="AE667" s="40"/>
    </row>
    <row r="668" spans="1:31" ht="16.5" customHeight="1" x14ac:dyDescent="0.25">
      <c r="A668" s="40">
        <f t="shared" si="10"/>
        <v>667</v>
      </c>
      <c r="B668" s="2" t="str">
        <f>LOWER(SUBSTITUTE(SUBSTITUTE(SUBSTITUTE(SUBSTITUTE(SUBSTITUTE(SUBSTITUTE(SUBSTITUTE(SUBSTITUTE(db[[#This Row],[NB BM]]," ",),".",""),"-",""),"(",""),")",""),"/",""),"""",""),"+",""))</f>
        <v>pwjk12wcps12pendek</v>
      </c>
      <c r="C668" s="2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D668" s="2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E66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pwjk12wcps12pendek12box24setartomoro</v>
      </c>
      <c r="F66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colorpencilcps12jk12box24set</v>
      </c>
      <c r="G668" s="2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colorpencilcps12jkartomoro</v>
      </c>
      <c r="H66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colorpencilcps12jk12box24setartomoro</v>
      </c>
      <c r="I668" s="2" t="s">
        <v>159</v>
      </c>
      <c r="J668" s="2" t="s">
        <v>160</v>
      </c>
      <c r="K668" s="14" t="s">
        <v>161</v>
      </c>
      <c r="L668" s="2" t="s">
        <v>1335</v>
      </c>
      <c r="M668" s="34" t="e">
        <f>IF(db[[#This Row],[NB NOTA_C]]="","",COUNTIF([2]!B_MSK[concat],db[[#This Row],[NB NOTA_C]]))</f>
        <v>#REF!</v>
      </c>
      <c r="N668" s="14" t="s">
        <v>1346</v>
      </c>
      <c r="O668" s="2" t="s">
        <v>1523</v>
      </c>
      <c r="P668" s="2" t="s">
        <v>2447</v>
      </c>
      <c r="Q668" s="2" t="s">
        <v>4745</v>
      </c>
      <c r="R668" s="2" t="str">
        <f>IF(db[[#This Row],[QTY/ CTN]]="","",SUBSTITUTE(SUBSTITUTE(SUBSTITUTE(db[[#This Row],[QTY/ CTN]]," ","_",2),"(",""),")","")&amp;"_")</f>
        <v>12 BOX_24 SET_</v>
      </c>
      <c r="S668" s="2">
        <f>IF(db[[#This Row],[H_QTY/ CTN]]="","",SEARCH("_",db[[#This Row],[H_QTY/ CTN]]))</f>
        <v>7</v>
      </c>
      <c r="T668" s="2">
        <f>IF(db[[#This Row],[H_QTY/ CTN]]="","",LEN(db[[#This Row],[H_QTY/ CTN]]))</f>
        <v>14</v>
      </c>
      <c r="U668" s="41" t="str">
        <f>IF(db[[#This Row],[H_QTY/ CTN]]="","",LEFT(db[[#This Row],[H_QTY/ CTN]],db[[#This Row],[H_1]]-1))</f>
        <v>12 BOX</v>
      </c>
      <c r="V668" s="40" t="str">
        <f>IF(NOT(db[[#This Row],[H_1]]=db[[#This Row],[H_2]]),MID(db[[#This Row],[H_QTY/ CTN]],db[[#This Row],[H_1]]+1,db[[#This Row],[H_2]]-db[[#This Row],[H_1]]-1),"")</f>
        <v>24 SET</v>
      </c>
      <c r="W668" s="40" t="str">
        <f>IF(db[[#This Row],[QTY/ CTN B]]="","",LEFT(db[[#This Row],[QTY/ CTN B]],SEARCH(" ",db[[#This Row],[QTY/ CTN B]],1)-1))</f>
        <v>12</v>
      </c>
      <c r="X668" s="40" t="str">
        <f>IF(db[[#This Row],[QTY/ CTN B]]="","",RIGHT(db[[#This Row],[QTY/ CTN B]],LEN(db[[#This Row],[QTY/ CTN B]])-SEARCH(" ",db[[#This Row],[QTY/ CTN B]],1)))</f>
        <v>BOX</v>
      </c>
      <c r="Y668" s="40" t="str">
        <f>IF(db[[#This Row],[QTY/ CTN TG]]="",IF(db[[#This Row],[STN TG]]="","",12),LEFT(db[[#This Row],[QTY/ CTN TG]],SEARCH(" ",db[[#This Row],[QTY/ CTN TG]],1)-1))</f>
        <v>24</v>
      </c>
      <c r="Z6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668" s="40" t="str">
        <f>IF(db[[#This Row],[STN K]]="","",IF(db[[#This Row],[STN TG]]="LSN",12,""))</f>
        <v/>
      </c>
      <c r="AB668" s="40" t="str">
        <f>IF(db[[#This Row],[STN TG]]="LSN","PCS","")</f>
        <v/>
      </c>
      <c r="AC668" s="40">
        <f>db[[#This Row],[QTY B]]*IF(db[[#This Row],[QTY TG]]="",1,db[[#This Row],[QTY TG]])*IF(db[[#This Row],[QTY K]]="",1,db[[#This Row],[QTY K]])</f>
        <v>288</v>
      </c>
      <c r="AD668" s="40" t="str">
        <f>IF(db[[#This Row],[STN K]]="",IF(db[[#This Row],[STN TG]]="",db[[#This Row],[STN B]],db[[#This Row],[STN TG]]),db[[#This Row],[STN K]])</f>
        <v>SET</v>
      </c>
      <c r="AE668" s="40"/>
    </row>
    <row r="669" spans="1:31" ht="16.5" customHeight="1" x14ac:dyDescent="0.25">
      <c r="A669" s="40">
        <f t="shared" si="10"/>
        <v>668</v>
      </c>
      <c r="B669" s="5" t="str">
        <f>LOWER(SUBSTITUTE(SUBSTITUTE(SUBSTITUTE(SUBSTITUTE(SUBSTITUTE(SUBSTITUTE(SUBSTITUTE(SUBSTITUTE(db[[#This Row],[NB BM]]," ",),".",""),"-",""),"(",""),")",""),"/",""),"""",""),"+",""))</f>
        <v>pwjk24wcps24pendek</v>
      </c>
      <c r="C669" s="5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D669" s="5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E66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pwjk24wcps24pendek12lsnartomoro</v>
      </c>
      <c r="F66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colorpencilcps24jk12lsn</v>
      </c>
      <c r="G669" s="5" t="str">
        <f>db[[#This Row],[NB NOTA_C]]&amp;LOWER(SUBSTITUTE(SUBSTITUTE(SUBSTITUTE(SUBSTITUTE(SUBSTITUTE(SUBSTITUTE(SUBSTITUTE(SUBSTITUTE(SUBSTITUTE(db[[#This Row],[FAKTUR]]," ",),".",""),"-",""),"(",""),")",""),",",""),"/",""),"""",""),"+",""))</f>
        <v>colorpencilcps24jkartomoro</v>
      </c>
      <c r="H66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colorpencilcps24jk12lsnartomoro</v>
      </c>
      <c r="I669" s="2" t="s">
        <v>2836</v>
      </c>
      <c r="J669" s="2" t="s">
        <v>2811</v>
      </c>
      <c r="K669" s="14" t="s">
        <v>2810</v>
      </c>
      <c r="L669" s="2" t="s">
        <v>1335</v>
      </c>
      <c r="M669" s="34" t="e">
        <f>IF(db[[#This Row],[NB NOTA_C]]="","",COUNTIF([2]!B_MSK[concat],db[[#This Row],[NB NOTA_C]]))</f>
        <v>#REF!</v>
      </c>
      <c r="N669" s="9" t="s">
        <v>1346</v>
      </c>
      <c r="O669" s="5" t="s">
        <v>1376</v>
      </c>
      <c r="P669" s="2" t="s">
        <v>2447</v>
      </c>
      <c r="Q669" s="5" t="s">
        <v>5429</v>
      </c>
      <c r="R669" s="5" t="str">
        <f>IF(db[[#This Row],[QTY/ CTN]]="","",SUBSTITUTE(SUBSTITUTE(SUBSTITUTE(db[[#This Row],[QTY/ CTN]]," ","_",2),"(",""),")","")&amp;"_")</f>
        <v>12 LSN_</v>
      </c>
      <c r="S669" s="5">
        <f>IF(db[[#This Row],[H_QTY/ CTN]]="","",SEARCH("_",db[[#This Row],[H_QTY/ CTN]]))</f>
        <v>7</v>
      </c>
      <c r="T669" s="5">
        <f>IF(db[[#This Row],[H_QTY/ CTN]]="","",LEN(db[[#This Row],[H_QTY/ CTN]]))</f>
        <v>7</v>
      </c>
      <c r="U669" s="40" t="str">
        <f>IF(db[[#This Row],[H_QTY/ CTN]]="","",LEFT(db[[#This Row],[H_QTY/ CTN]],db[[#This Row],[H_1]]-1))</f>
        <v>12 LSN</v>
      </c>
      <c r="V669" s="40" t="str">
        <f>IF(NOT(db[[#This Row],[H_1]]=db[[#This Row],[H_2]]),MID(db[[#This Row],[H_QTY/ CTN]],db[[#This Row],[H_1]]+1,db[[#This Row],[H_2]]-db[[#This Row],[H_1]]-1),"")</f>
        <v/>
      </c>
      <c r="W669" s="40" t="str">
        <f>IF(db[[#This Row],[QTY/ CTN B]]="","",LEFT(db[[#This Row],[QTY/ CTN B]],SEARCH(" ",db[[#This Row],[QTY/ CTN B]],1)-1))</f>
        <v>12</v>
      </c>
      <c r="X669" s="40" t="str">
        <f>IF(db[[#This Row],[QTY/ CTN B]]="","",RIGHT(db[[#This Row],[QTY/ CTN B]],LEN(db[[#This Row],[QTY/ CTN B]])-SEARCH(" ",db[[#This Row],[QTY/ CTN B]],1)))</f>
        <v>LSN</v>
      </c>
      <c r="Y669" s="40">
        <f>IF(db[[#This Row],[QTY/ CTN TG]]="",IF(db[[#This Row],[STN TG]]="","",12),LEFT(db[[#This Row],[QTY/ CTN TG]],SEARCH(" ",db[[#This Row],[QTY/ CTN TG]],1)-1))</f>
        <v>12</v>
      </c>
      <c r="Z6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69" s="40" t="str">
        <f>IF(db[[#This Row],[STN K]]="","",IF(db[[#This Row],[STN TG]]="LSN",12,""))</f>
        <v/>
      </c>
      <c r="AB669" s="40" t="str">
        <f>IF(db[[#This Row],[STN TG]]="LSN","PCS","")</f>
        <v/>
      </c>
      <c r="AC669" s="40">
        <f>db[[#This Row],[QTY B]]*IF(db[[#This Row],[QTY TG]]="",1,db[[#This Row],[QTY TG]])*IF(db[[#This Row],[QTY K]]="",1,db[[#This Row],[QTY K]])</f>
        <v>144</v>
      </c>
      <c r="AD669" s="40" t="str">
        <f>IF(db[[#This Row],[STN K]]="",IF(db[[#This Row],[STN TG]]="",db[[#This Row],[STN B]],db[[#This Row],[STN TG]]),db[[#This Row],[STN K]])</f>
        <v>PCS</v>
      </c>
      <c r="AE669" s="40"/>
    </row>
    <row r="670" spans="1:31" ht="16.5" customHeight="1" x14ac:dyDescent="0.25">
      <c r="A670" s="40">
        <f t="shared" si="10"/>
        <v>669</v>
      </c>
      <c r="B670" s="2" t="str">
        <f>LOWER(SUBSTITUTE(SUBSTITUTE(SUBSTITUTE(SUBSTITUTE(SUBSTITUTE(SUBSTITUTE(SUBSTITUTE(SUBSTITUTE(db[[#This Row],[NB BM]]," ",),".",""),"-",""),"(",""),")",""),"/",""),"""",""),"+",""))</f>
        <v>binderkomputerjksc1301</v>
      </c>
      <c r="C670" s="2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D670" s="2" t="str">
        <f>LOWER(SUBSTITUTE(SUBSTITUTE(SUBSTITUTE(SUBSTITUTE(SUBSTITUTE(SUBSTITUTE(SUBSTITUTE(SUBSTITUTE(SUBSTITUTE(db[[#This Row],[NB PAJAK]]," ",""),"-",""),"(",""),")",""),".",""),",",""),"/",""),"""",""),"+",""))</f>
        <v/>
      </c>
      <c r="E67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binderkomputerjksc130124pcsartomoro</v>
      </c>
      <c r="F67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computerbindersc1301jk24pcs</v>
      </c>
      <c r="G670" s="2" t="str">
        <f>db[[#This Row],[NB NOTA_C]]&amp;LOWER(SUBSTITUTE(SUBSTITUTE(SUBSTITUTE(SUBSTITUTE(SUBSTITUTE(SUBSTITUTE(SUBSTITUTE(SUBSTITUTE(SUBSTITUTE(db[[#This Row],[FAKTUR]]," ",),".",""),"-",""),"(",""),")",""),",",""),"/",""),"""",""),"+",""))</f>
        <v>computerbindersc1301jkartomoro</v>
      </c>
      <c r="H67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computerbindersc1301jk24pcsartomoro</v>
      </c>
      <c r="I670" s="2" t="s">
        <v>162</v>
      </c>
      <c r="J670" s="2" t="s">
        <v>163</v>
      </c>
      <c r="K670" s="1"/>
      <c r="L670" s="2" t="s">
        <v>1335</v>
      </c>
      <c r="M670" s="34" t="e">
        <f>IF(db[[#This Row],[NB NOTA_C]]="","",COUNTIF([2]!B_MSK[concat],db[[#This Row],[NB NOTA_C]]))</f>
        <v>#REF!</v>
      </c>
      <c r="N670" s="14" t="s">
        <v>1346</v>
      </c>
      <c r="O670" s="2" t="s">
        <v>1409</v>
      </c>
      <c r="P670" s="2" t="s">
        <v>2439</v>
      </c>
      <c r="R670" s="2" t="str">
        <f>IF(db[[#This Row],[QTY/ CTN]]="","",SUBSTITUTE(SUBSTITUTE(SUBSTITUTE(db[[#This Row],[QTY/ CTN]]," ","_",2),"(",""),")","")&amp;"_")</f>
        <v>24 PCS_</v>
      </c>
      <c r="S670" s="2">
        <f>IF(db[[#This Row],[H_QTY/ CTN]]="","",SEARCH("_",db[[#This Row],[H_QTY/ CTN]]))</f>
        <v>7</v>
      </c>
      <c r="T670" s="2">
        <f>IF(db[[#This Row],[H_QTY/ CTN]]="","",LEN(db[[#This Row],[H_QTY/ CTN]]))</f>
        <v>7</v>
      </c>
      <c r="U670" s="41" t="str">
        <f>IF(db[[#This Row],[H_QTY/ CTN]]="","",LEFT(db[[#This Row],[H_QTY/ CTN]],db[[#This Row],[H_1]]-1))</f>
        <v>24 PCS</v>
      </c>
      <c r="V670" s="40" t="str">
        <f>IF(NOT(db[[#This Row],[H_1]]=db[[#This Row],[H_2]]),MID(db[[#This Row],[H_QTY/ CTN]],db[[#This Row],[H_1]]+1,db[[#This Row],[H_2]]-db[[#This Row],[H_1]]-1),"")</f>
        <v/>
      </c>
      <c r="W670" s="40" t="str">
        <f>IF(db[[#This Row],[QTY/ CTN B]]="","",LEFT(db[[#This Row],[QTY/ CTN B]],SEARCH(" ",db[[#This Row],[QTY/ CTN B]],1)-1))</f>
        <v>24</v>
      </c>
      <c r="X670" s="40" t="str">
        <f>IF(db[[#This Row],[QTY/ CTN B]]="","",RIGHT(db[[#This Row],[QTY/ CTN B]],LEN(db[[#This Row],[QTY/ CTN B]])-SEARCH(" ",db[[#This Row],[QTY/ CTN B]],1)))</f>
        <v>PCS</v>
      </c>
      <c r="Y670" s="40" t="str">
        <f>IF(db[[#This Row],[QTY/ CTN TG]]="",IF(db[[#This Row],[STN TG]]="","",12),LEFT(db[[#This Row],[QTY/ CTN TG]],SEARCH(" ",db[[#This Row],[QTY/ CTN TG]],1)-1))</f>
        <v/>
      </c>
      <c r="Z6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70" s="40" t="str">
        <f>IF(db[[#This Row],[STN K]]="","",IF(db[[#This Row],[STN TG]]="LSN",12,""))</f>
        <v/>
      </c>
      <c r="AB670" s="40" t="str">
        <f>IF(db[[#This Row],[STN TG]]="LSN","PCS","")</f>
        <v/>
      </c>
      <c r="AC670" s="40">
        <f>db[[#This Row],[QTY B]]*IF(db[[#This Row],[QTY TG]]="",1,db[[#This Row],[QTY TG]])*IF(db[[#This Row],[QTY K]]="",1,db[[#This Row],[QTY K]])</f>
        <v>24</v>
      </c>
      <c r="AD670" s="40" t="str">
        <f>IF(db[[#This Row],[STN K]]="",IF(db[[#This Row],[STN TG]]="",db[[#This Row],[STN B]],db[[#This Row],[STN TG]]),db[[#This Row],[STN K]])</f>
        <v>PCS</v>
      </c>
      <c r="AE670" s="40"/>
    </row>
    <row r="671" spans="1:31" ht="16.5" customHeight="1" x14ac:dyDescent="0.25">
      <c r="A671" s="89">
        <f t="shared" si="10"/>
        <v>670</v>
      </c>
      <c r="B671" s="86" t="str">
        <f>LOWER(SUBSTITUTE(SUBSTITUTE(SUBSTITUTE(SUBSTITUTE(SUBSTITUTE(SUBSTITUTE(SUBSTITUTE(SUBSTITUTE(db[[#This Row],[NB BM]]," ",),".",""),"-",""),"(",""),")",""),"/",""),"""",""),"+",""))</f>
        <v>tipeexdms304</v>
      </c>
      <c r="C671" s="86" t="str">
        <f>LOWER(SUBSTITUTE(SUBSTITUTE(SUBSTITUTE(SUBSTITUTE(SUBSTITUTE(SUBSTITUTE(SUBSTITUTE(SUBSTITUTE(SUBSTITUTE(db[[#This Row],[NB NOTA]]," ",),".",""),"-",""),"(",""),")",""),",",""),"/",""),"""",""),"+",""))</f>
        <v>corrtapedms304</v>
      </c>
      <c r="D671" s="86" t="str">
        <f>LOWER(SUBSTITUTE(SUBSTITUTE(SUBSTITUTE(SUBSTITUTE(SUBSTITUTE(SUBSTITUTE(SUBSTITUTE(SUBSTITUTE(SUBSTITUTE(db[[#This Row],[NB PAJAK]]," ",""),"-",""),"(",""),")",""),".",""),",",""),"/",""),"""",""),"+",""))</f>
        <v/>
      </c>
      <c r="E671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tipeexdms3041ctnuntana</v>
      </c>
      <c r="F671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corrtapedms3041ctn</v>
      </c>
      <c r="G671" s="86" t="str">
        <f>db[[#This Row],[NB NOTA_C]]&amp;LOWER(SUBSTITUTE(SUBSTITUTE(SUBSTITUTE(SUBSTITUTE(SUBSTITUTE(SUBSTITUTE(SUBSTITUTE(SUBSTITUTE(SUBSTITUTE(db[[#This Row],[FAKTUR]]," ",),".",""),"-",""),"(",""),")",""),",",""),"/",""),"""",""),"+",""))</f>
        <v>corrtapedms304untana</v>
      </c>
      <c r="H671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corrtapedms3041ctnuntana</v>
      </c>
      <c r="I671" s="51" t="s">
        <v>5409</v>
      </c>
      <c r="J671" s="51" t="s">
        <v>5404</v>
      </c>
      <c r="K671" s="52"/>
      <c r="L671" s="51" t="s">
        <v>1336</v>
      </c>
      <c r="M671" s="87" t="e">
        <f>IF(db[[#This Row],[NB NOTA_C]]="","",COUNTIF([2]!B_MSK[concat],db[[#This Row],[NB NOTA_C]]))</f>
        <v>#REF!</v>
      </c>
      <c r="N671" s="88" t="s">
        <v>1352</v>
      </c>
      <c r="O671" s="86" t="s">
        <v>3975</v>
      </c>
      <c r="P671" s="51" t="s">
        <v>2453</v>
      </c>
      <c r="Q671" s="86"/>
      <c r="R671" s="86" t="str">
        <f>IF(db[[#This Row],[QTY/ CTN]]="","",SUBSTITUTE(SUBSTITUTE(SUBSTITUTE(db[[#This Row],[QTY/ CTN]]," ","_",2),"(",""),")","")&amp;"_")</f>
        <v>1 CTN_</v>
      </c>
      <c r="S671" s="86">
        <f>IF(db[[#This Row],[H_QTY/ CTN]]="","",SEARCH("_",db[[#This Row],[H_QTY/ CTN]]))</f>
        <v>6</v>
      </c>
      <c r="T671" s="86">
        <f>IF(db[[#This Row],[H_QTY/ CTN]]="","",LEN(db[[#This Row],[H_QTY/ CTN]]))</f>
        <v>6</v>
      </c>
      <c r="U671" s="89" t="str">
        <f>IF(db[[#This Row],[H_QTY/ CTN]]="","",LEFT(db[[#This Row],[H_QTY/ CTN]],db[[#This Row],[H_1]]-1))</f>
        <v>1 CTN</v>
      </c>
      <c r="V671" s="89" t="str">
        <f>IF(NOT(db[[#This Row],[H_1]]=db[[#This Row],[H_2]]),MID(db[[#This Row],[H_QTY/ CTN]],db[[#This Row],[H_1]]+1,db[[#This Row],[H_2]]-db[[#This Row],[H_1]]-1),"")</f>
        <v/>
      </c>
      <c r="W671" s="89" t="str">
        <f>IF(db[[#This Row],[QTY/ CTN B]]="","",LEFT(db[[#This Row],[QTY/ CTN B]],SEARCH(" ",db[[#This Row],[QTY/ CTN B]],1)-1))</f>
        <v>1</v>
      </c>
      <c r="X671" s="89" t="str">
        <f>IF(db[[#This Row],[QTY/ CTN B]]="","",RIGHT(db[[#This Row],[QTY/ CTN B]],LEN(db[[#This Row],[QTY/ CTN B]])-SEARCH(" ",db[[#This Row],[QTY/ CTN B]],1)))</f>
        <v>CTN</v>
      </c>
      <c r="Y671" s="89" t="str">
        <f>IF(db[[#This Row],[QTY/ CTN TG]]="",IF(db[[#This Row],[STN TG]]="","",12),LEFT(db[[#This Row],[QTY/ CTN TG]],SEARCH(" ",db[[#This Row],[QTY/ CTN TG]],1)-1))</f>
        <v/>
      </c>
      <c r="Z67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671" s="89" t="str">
        <f>IF(db[[#This Row],[STN K]]="","",IF(db[[#This Row],[STN TG]]="LSN",12,""))</f>
        <v/>
      </c>
      <c r="AB671" s="89" t="str">
        <f>IF(db[[#This Row],[STN TG]]="LSN","PCS","")</f>
        <v/>
      </c>
      <c r="AC671" s="89">
        <f>db[[#This Row],[QTY B]]*IF(db[[#This Row],[QTY TG]]="",1,db[[#This Row],[QTY TG]])*IF(db[[#This Row],[QTY K]]="",1,db[[#This Row],[QTY K]])</f>
        <v>1</v>
      </c>
      <c r="AD671" s="89" t="str">
        <f>IF(db[[#This Row],[STN K]]="",IF(db[[#This Row],[STN TG]]="",db[[#This Row],[STN B]],db[[#This Row],[STN TG]]),db[[#This Row],[STN K]])</f>
        <v>CTN</v>
      </c>
      <c r="AE671" s="89"/>
    </row>
    <row r="672" spans="1:31" ht="16.5" customHeight="1" x14ac:dyDescent="0.25">
      <c r="A672" s="40">
        <f t="shared" si="10"/>
        <v>671</v>
      </c>
      <c r="B672" s="5" t="str">
        <f>LOWER(SUBSTITUTE(SUBSTITUTE(SUBSTITUTE(SUBSTITUTE(SUBSTITUTE(SUBSTITUTE(SUBSTITUTE(SUBSTITUTE(db[[#This Row],[NB BM]]," ",),".",""),"-",""),"(",""),")",""),"/",""),"""",""),"+",""))</f>
        <v>tipeexmt737a</v>
      </c>
      <c r="C672" s="5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D672" s="5" t="str">
        <f>LOWER(SUBSTITUTE(SUBSTITUTE(SUBSTITUTE(SUBSTITUTE(SUBSTITUTE(SUBSTITUTE(SUBSTITUTE(SUBSTITUTE(SUBSTITUTE(db[[#This Row],[NB PAJAK]]," ",""),"-",""),"(",""),")",""),".",""),",",""),"/",""),"""",""),"+",""))</f>
        <v/>
      </c>
      <c r="E67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tipeexmt737a48lsnuntana</v>
      </c>
      <c r="F67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corrtapemt737a48lsn</v>
      </c>
      <c r="G672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corrtapemt737auntana</v>
      </c>
      <c r="H67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corrtapemt737a48lsnuntana</v>
      </c>
      <c r="I672" s="2" t="s">
        <v>6235</v>
      </c>
      <c r="J672" s="2" t="s">
        <v>2131</v>
      </c>
      <c r="K672" s="1"/>
      <c r="L672" s="2" t="s">
        <v>1336</v>
      </c>
      <c r="M672" s="34" t="e">
        <f>IF(db[[#This Row],[NB NOTA_C]]="","",COUNTIF([2]!B_MSK[concat],db[[#This Row],[NB NOTA_C]]))</f>
        <v>#REF!</v>
      </c>
      <c r="N672" s="9" t="s">
        <v>1352</v>
      </c>
      <c r="O672" s="5" t="s">
        <v>1425</v>
      </c>
      <c r="P672" s="2" t="s">
        <v>2453</v>
      </c>
      <c r="R672" s="2" t="str">
        <f>IF(db[[#This Row],[QTY/ CTN]]="","",SUBSTITUTE(SUBSTITUTE(SUBSTITUTE(db[[#This Row],[QTY/ CTN]]," ","_",2),"(",""),")","")&amp;"_")</f>
        <v>48 LSN_</v>
      </c>
      <c r="S672" s="2">
        <f>IF(db[[#This Row],[H_QTY/ CTN]]="","",SEARCH("_",db[[#This Row],[H_QTY/ CTN]]))</f>
        <v>7</v>
      </c>
      <c r="T672" s="2">
        <f>IF(db[[#This Row],[H_QTY/ CTN]]="","",LEN(db[[#This Row],[H_QTY/ CTN]]))</f>
        <v>7</v>
      </c>
      <c r="U672" s="41" t="str">
        <f>IF(db[[#This Row],[H_QTY/ CTN]]="","",LEFT(db[[#This Row],[H_QTY/ CTN]],db[[#This Row],[H_1]]-1))</f>
        <v>48 LSN</v>
      </c>
      <c r="V672" s="40" t="str">
        <f>IF(NOT(db[[#This Row],[H_1]]=db[[#This Row],[H_2]]),MID(db[[#This Row],[H_QTY/ CTN]],db[[#This Row],[H_1]]+1,db[[#This Row],[H_2]]-db[[#This Row],[H_1]]-1),"")</f>
        <v/>
      </c>
      <c r="W672" s="40" t="str">
        <f>IF(db[[#This Row],[QTY/ CTN B]]="","",LEFT(db[[#This Row],[QTY/ CTN B]],SEARCH(" ",db[[#This Row],[QTY/ CTN B]],1)-1))</f>
        <v>48</v>
      </c>
      <c r="X672" s="40" t="str">
        <f>IF(db[[#This Row],[QTY/ CTN B]]="","",RIGHT(db[[#This Row],[QTY/ CTN B]],LEN(db[[#This Row],[QTY/ CTN B]])-SEARCH(" ",db[[#This Row],[QTY/ CTN B]],1)))</f>
        <v>LSN</v>
      </c>
      <c r="Y672" s="40">
        <f>IF(db[[#This Row],[QTY/ CTN TG]]="",IF(db[[#This Row],[STN TG]]="","",12),LEFT(db[[#This Row],[QTY/ CTN TG]],SEARCH(" ",db[[#This Row],[QTY/ CTN TG]],1)-1))</f>
        <v>12</v>
      </c>
      <c r="Z6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2" s="40" t="str">
        <f>IF(db[[#This Row],[STN K]]="","",IF(db[[#This Row],[STN TG]]="LSN",12,""))</f>
        <v/>
      </c>
      <c r="AB672" s="40" t="str">
        <f>IF(db[[#This Row],[STN TG]]="LSN","PCS","")</f>
        <v/>
      </c>
      <c r="AC672" s="40">
        <f>db[[#This Row],[QTY B]]*IF(db[[#This Row],[QTY TG]]="",1,db[[#This Row],[QTY TG]])*IF(db[[#This Row],[QTY K]]="",1,db[[#This Row],[QTY K]])</f>
        <v>576</v>
      </c>
      <c r="AD672" s="40" t="str">
        <f>IF(db[[#This Row],[STN K]]="",IF(db[[#This Row],[STN TG]]="",db[[#This Row],[STN B]],db[[#This Row],[STN TG]]),db[[#This Row],[STN K]])</f>
        <v>PCS</v>
      </c>
      <c r="AE672" s="40"/>
    </row>
    <row r="673" spans="1:31" ht="16.5" customHeight="1" x14ac:dyDescent="0.25">
      <c r="A673" s="40">
        <f t="shared" si="10"/>
        <v>672</v>
      </c>
      <c r="B673" s="5" t="str">
        <f>LOWER(SUBSTITUTE(SUBSTITUTE(SUBSTITUTE(SUBSTITUTE(SUBSTITUTE(SUBSTITUTE(SUBSTITUTE(SUBSTITUTE(db[[#This Row],[NB BM]]," ",),".",""),"-",""),"(",""),")",""),"/",""),"""",""),"+",""))</f>
        <v>tipeexxdm6078</v>
      </c>
      <c r="C673" s="5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D673" s="5" t="str">
        <f>LOWER(SUBSTITUTE(SUBSTITUTE(SUBSTITUTE(SUBSTITUTE(SUBSTITUTE(SUBSTITUTE(SUBSTITUTE(SUBSTITUTE(SUBSTITUTE(db[[#This Row],[NB PAJAK]]," ",""),"-",""),"(",""),")",""),".",""),",",""),"/",""),"""",""),"+",""))</f>
        <v/>
      </c>
      <c r="E67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tipeexxdm607818box40pcsuntana</v>
      </c>
      <c r="F67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corrtapexdm607818box40pcs</v>
      </c>
      <c r="G673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corrtapexdm6078untana</v>
      </c>
      <c r="H67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corrtapexdm607818box40pcsuntana</v>
      </c>
      <c r="I673" s="2" t="s">
        <v>6236</v>
      </c>
      <c r="J673" s="2" t="s">
        <v>2126</v>
      </c>
      <c r="K673" s="1"/>
      <c r="L673" s="2" t="s">
        <v>1336</v>
      </c>
      <c r="M673" s="34" t="e">
        <f>IF(db[[#This Row],[NB NOTA_C]]="","",COUNTIF([2]!B_MSK[concat],db[[#This Row],[NB NOTA_C]]))</f>
        <v>#REF!</v>
      </c>
      <c r="N673" s="9" t="s">
        <v>1352</v>
      </c>
      <c r="O673" s="5" t="s">
        <v>2132</v>
      </c>
      <c r="P673" s="2" t="s">
        <v>2453</v>
      </c>
      <c r="R673" s="2" t="str">
        <f>IF(db[[#This Row],[QTY/ CTN]]="","",SUBSTITUTE(SUBSTITUTE(SUBSTITUTE(db[[#This Row],[QTY/ CTN]]," ","_",2),"(",""),")","")&amp;"_")</f>
        <v>18 BOX_40 PCS_</v>
      </c>
      <c r="S673" s="2">
        <f>IF(db[[#This Row],[H_QTY/ CTN]]="","",SEARCH("_",db[[#This Row],[H_QTY/ CTN]]))</f>
        <v>7</v>
      </c>
      <c r="T673" s="2">
        <f>IF(db[[#This Row],[H_QTY/ CTN]]="","",LEN(db[[#This Row],[H_QTY/ CTN]]))</f>
        <v>14</v>
      </c>
      <c r="U673" s="41" t="str">
        <f>IF(db[[#This Row],[H_QTY/ CTN]]="","",LEFT(db[[#This Row],[H_QTY/ CTN]],db[[#This Row],[H_1]]-1))</f>
        <v>18 BOX</v>
      </c>
      <c r="V673" s="40" t="str">
        <f>IF(NOT(db[[#This Row],[H_1]]=db[[#This Row],[H_2]]),MID(db[[#This Row],[H_QTY/ CTN]],db[[#This Row],[H_1]]+1,db[[#This Row],[H_2]]-db[[#This Row],[H_1]]-1),"")</f>
        <v>40 PCS</v>
      </c>
      <c r="W673" s="40" t="str">
        <f>IF(db[[#This Row],[QTY/ CTN B]]="","",LEFT(db[[#This Row],[QTY/ CTN B]],SEARCH(" ",db[[#This Row],[QTY/ CTN B]],1)-1))</f>
        <v>18</v>
      </c>
      <c r="X673" s="40" t="str">
        <f>IF(db[[#This Row],[QTY/ CTN B]]="","",RIGHT(db[[#This Row],[QTY/ CTN B]],LEN(db[[#This Row],[QTY/ CTN B]])-SEARCH(" ",db[[#This Row],[QTY/ CTN B]],1)))</f>
        <v>BOX</v>
      </c>
      <c r="Y673" s="40" t="str">
        <f>IF(db[[#This Row],[QTY/ CTN TG]]="",IF(db[[#This Row],[STN TG]]="","",12),LEFT(db[[#This Row],[QTY/ CTN TG]],SEARCH(" ",db[[#This Row],[QTY/ CTN TG]],1)-1))</f>
        <v>40</v>
      </c>
      <c r="Z6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3" s="40" t="str">
        <f>IF(db[[#This Row],[STN K]]="","",IF(db[[#This Row],[STN TG]]="LSN",12,""))</f>
        <v/>
      </c>
      <c r="AB673" s="40" t="str">
        <f>IF(db[[#This Row],[STN TG]]="LSN","PCS","")</f>
        <v/>
      </c>
      <c r="AC673" s="40">
        <f>db[[#This Row],[QTY B]]*IF(db[[#This Row],[QTY TG]]="",1,db[[#This Row],[QTY TG]])*IF(db[[#This Row],[QTY K]]="",1,db[[#This Row],[QTY K]])</f>
        <v>720</v>
      </c>
      <c r="AD673" s="40" t="str">
        <f>IF(db[[#This Row],[STN K]]="",IF(db[[#This Row],[STN TG]]="",db[[#This Row],[STN B]],db[[#This Row],[STN TG]]),db[[#This Row],[STN K]])</f>
        <v>PCS</v>
      </c>
      <c r="AE673" s="40"/>
    </row>
    <row r="674" spans="1:31" ht="16.5" customHeight="1" x14ac:dyDescent="0.25">
      <c r="A674" s="40">
        <f t="shared" si="10"/>
        <v>673</v>
      </c>
      <c r="B674" s="5" t="str">
        <f>LOWER(SUBSTITUTE(SUBSTITUTE(SUBSTITUTE(SUBSTITUTE(SUBSTITUTE(SUBSTITUTE(SUBSTITUTE(SUBSTITUTE(db[[#This Row],[NB BM]]," ",),".",""),"-",""),"(",""),")",""),"/",""),"""",""),"+",""))</f>
        <v>tipeexxdm6079</v>
      </c>
      <c r="C674" s="5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D674" s="5" t="str">
        <f>LOWER(SUBSTITUTE(SUBSTITUTE(SUBSTITUTE(SUBSTITUTE(SUBSTITUTE(SUBSTITUTE(SUBSTITUTE(SUBSTITUTE(SUBSTITUTE(db[[#This Row],[NB PAJAK]]," ",""),"-",""),"(",""),")",""),".",""),",",""),"/",""),"""",""),"+",""))</f>
        <v/>
      </c>
      <c r="E67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tipeexxdm607918box40pcsuntana</v>
      </c>
      <c r="F67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corrtapexdm607918box40pcs</v>
      </c>
      <c r="G674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corrtapexdm6079untana</v>
      </c>
      <c r="H67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corrtapexdm607918box40pcsuntana</v>
      </c>
      <c r="I674" s="2" t="s">
        <v>6237</v>
      </c>
      <c r="J674" s="2" t="s">
        <v>2127</v>
      </c>
      <c r="K674" s="14"/>
      <c r="L674" s="2" t="s">
        <v>1336</v>
      </c>
      <c r="M674" s="34" t="e">
        <f>IF(db[[#This Row],[NB NOTA_C]]="","",COUNTIF([2]!B_MSK[concat],db[[#This Row],[NB NOTA_C]]))</f>
        <v>#REF!</v>
      </c>
      <c r="N674" s="9" t="s">
        <v>1352</v>
      </c>
      <c r="O674" s="5" t="s">
        <v>2132</v>
      </c>
      <c r="P674" s="2" t="s">
        <v>2453</v>
      </c>
      <c r="R674" s="2" t="str">
        <f>IF(db[[#This Row],[QTY/ CTN]]="","",SUBSTITUTE(SUBSTITUTE(SUBSTITUTE(db[[#This Row],[QTY/ CTN]]," ","_",2),"(",""),")","")&amp;"_")</f>
        <v>18 BOX_40 PCS_</v>
      </c>
      <c r="S674" s="2">
        <f>IF(db[[#This Row],[H_QTY/ CTN]]="","",SEARCH("_",db[[#This Row],[H_QTY/ CTN]]))</f>
        <v>7</v>
      </c>
      <c r="T674" s="2">
        <f>IF(db[[#This Row],[H_QTY/ CTN]]="","",LEN(db[[#This Row],[H_QTY/ CTN]]))</f>
        <v>14</v>
      </c>
      <c r="U674" s="41" t="str">
        <f>IF(db[[#This Row],[H_QTY/ CTN]]="","",LEFT(db[[#This Row],[H_QTY/ CTN]],db[[#This Row],[H_1]]-1))</f>
        <v>18 BOX</v>
      </c>
      <c r="V674" s="40" t="str">
        <f>IF(NOT(db[[#This Row],[H_1]]=db[[#This Row],[H_2]]),MID(db[[#This Row],[H_QTY/ CTN]],db[[#This Row],[H_1]]+1,db[[#This Row],[H_2]]-db[[#This Row],[H_1]]-1),"")</f>
        <v>40 PCS</v>
      </c>
      <c r="W674" s="40" t="str">
        <f>IF(db[[#This Row],[QTY/ CTN B]]="","",LEFT(db[[#This Row],[QTY/ CTN B]],SEARCH(" ",db[[#This Row],[QTY/ CTN B]],1)-1))</f>
        <v>18</v>
      </c>
      <c r="X674" s="40" t="str">
        <f>IF(db[[#This Row],[QTY/ CTN B]]="","",RIGHT(db[[#This Row],[QTY/ CTN B]],LEN(db[[#This Row],[QTY/ CTN B]])-SEARCH(" ",db[[#This Row],[QTY/ CTN B]],1)))</f>
        <v>BOX</v>
      </c>
      <c r="Y674" s="40" t="str">
        <f>IF(db[[#This Row],[QTY/ CTN TG]]="",IF(db[[#This Row],[STN TG]]="","",12),LEFT(db[[#This Row],[QTY/ CTN TG]],SEARCH(" ",db[[#This Row],[QTY/ CTN TG]],1)-1))</f>
        <v>40</v>
      </c>
      <c r="Z6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4" s="40" t="str">
        <f>IF(db[[#This Row],[STN K]]="","",IF(db[[#This Row],[STN TG]]="LSN",12,""))</f>
        <v/>
      </c>
      <c r="AB674" s="40" t="str">
        <f>IF(db[[#This Row],[STN TG]]="LSN","PCS","")</f>
        <v/>
      </c>
      <c r="AC674" s="40">
        <f>db[[#This Row],[QTY B]]*IF(db[[#This Row],[QTY TG]]="",1,db[[#This Row],[QTY TG]])*IF(db[[#This Row],[QTY K]]="",1,db[[#This Row],[QTY K]])</f>
        <v>720</v>
      </c>
      <c r="AD674" s="40" t="str">
        <f>IF(db[[#This Row],[STN K]]="",IF(db[[#This Row],[STN TG]]="",db[[#This Row],[STN B]],db[[#This Row],[STN TG]]),db[[#This Row],[STN K]])</f>
        <v>PCS</v>
      </c>
      <c r="AE674" s="40"/>
    </row>
    <row r="675" spans="1:31" ht="16.5" customHeight="1" x14ac:dyDescent="0.25">
      <c r="A675" s="40">
        <f t="shared" si="10"/>
        <v>674</v>
      </c>
      <c r="B675" s="5" t="str">
        <f>LOWER(SUBSTITUTE(SUBSTITUTE(SUBSTITUTE(SUBSTITUTE(SUBSTITUTE(SUBSTITUTE(SUBSTITUTE(SUBSTITUTE(db[[#This Row],[NB BM]]," ",),".",""),"-",""),"(",""),")",""),"/",""),"""",""),"+",""))</f>
        <v>tipeexxdm6145</v>
      </c>
      <c r="C675" s="5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D675" s="5" t="str">
        <f>LOWER(SUBSTITUTE(SUBSTITUTE(SUBSTITUTE(SUBSTITUTE(SUBSTITUTE(SUBSTITUTE(SUBSTITUTE(SUBSTITUTE(SUBSTITUTE(db[[#This Row],[NB PAJAK]]," ",""),"-",""),"(",""),")",""),".",""),",",""),"/",""),"""",""),"+",""))</f>
        <v/>
      </c>
      <c r="E67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tipeexxdm614516box36pcsuntana</v>
      </c>
      <c r="F67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corrtapexdm614516box36pcs</v>
      </c>
      <c r="G675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corrtapexdm6145untana</v>
      </c>
      <c r="H67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corrtapexdm614516box36pcsuntana</v>
      </c>
      <c r="I675" s="2" t="s">
        <v>6238</v>
      </c>
      <c r="J675" s="2" t="s">
        <v>2128</v>
      </c>
      <c r="K675" s="1"/>
      <c r="L675" s="2" t="s">
        <v>1336</v>
      </c>
      <c r="M675" s="34" t="e">
        <f>IF(db[[#This Row],[NB NOTA_C]]="","",COUNTIF([2]!B_MSK[concat],db[[#This Row],[NB NOTA_C]]))</f>
        <v>#REF!</v>
      </c>
      <c r="N675" s="9" t="s">
        <v>1352</v>
      </c>
      <c r="O675" s="5" t="s">
        <v>2133</v>
      </c>
      <c r="P675" s="2" t="s">
        <v>2453</v>
      </c>
      <c r="R675" s="2" t="str">
        <f>IF(db[[#This Row],[QTY/ CTN]]="","",SUBSTITUTE(SUBSTITUTE(SUBSTITUTE(db[[#This Row],[QTY/ CTN]]," ","_",2),"(",""),")","")&amp;"_")</f>
        <v>16 BOX_36 PCS_</v>
      </c>
      <c r="S675" s="2">
        <f>IF(db[[#This Row],[H_QTY/ CTN]]="","",SEARCH("_",db[[#This Row],[H_QTY/ CTN]]))</f>
        <v>7</v>
      </c>
      <c r="T675" s="2">
        <f>IF(db[[#This Row],[H_QTY/ CTN]]="","",LEN(db[[#This Row],[H_QTY/ CTN]]))</f>
        <v>14</v>
      </c>
      <c r="U675" s="41" t="str">
        <f>IF(db[[#This Row],[H_QTY/ CTN]]="","",LEFT(db[[#This Row],[H_QTY/ CTN]],db[[#This Row],[H_1]]-1))</f>
        <v>16 BOX</v>
      </c>
      <c r="V675" s="40" t="str">
        <f>IF(NOT(db[[#This Row],[H_1]]=db[[#This Row],[H_2]]),MID(db[[#This Row],[H_QTY/ CTN]],db[[#This Row],[H_1]]+1,db[[#This Row],[H_2]]-db[[#This Row],[H_1]]-1),"")</f>
        <v>36 PCS</v>
      </c>
      <c r="W675" s="40" t="str">
        <f>IF(db[[#This Row],[QTY/ CTN B]]="","",LEFT(db[[#This Row],[QTY/ CTN B]],SEARCH(" ",db[[#This Row],[QTY/ CTN B]],1)-1))</f>
        <v>16</v>
      </c>
      <c r="X675" s="40" t="str">
        <f>IF(db[[#This Row],[QTY/ CTN B]]="","",RIGHT(db[[#This Row],[QTY/ CTN B]],LEN(db[[#This Row],[QTY/ CTN B]])-SEARCH(" ",db[[#This Row],[QTY/ CTN B]],1)))</f>
        <v>BOX</v>
      </c>
      <c r="Y675" s="40" t="str">
        <f>IF(db[[#This Row],[QTY/ CTN TG]]="",IF(db[[#This Row],[STN TG]]="","",12),LEFT(db[[#This Row],[QTY/ CTN TG]],SEARCH(" ",db[[#This Row],[QTY/ CTN TG]],1)-1))</f>
        <v>36</v>
      </c>
      <c r="Z6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5" s="40" t="str">
        <f>IF(db[[#This Row],[STN K]]="","",IF(db[[#This Row],[STN TG]]="LSN",12,""))</f>
        <v/>
      </c>
      <c r="AB675" s="40" t="str">
        <f>IF(db[[#This Row],[STN TG]]="LSN","PCS","")</f>
        <v/>
      </c>
      <c r="AC675" s="40">
        <f>db[[#This Row],[QTY B]]*IF(db[[#This Row],[QTY TG]]="",1,db[[#This Row],[QTY TG]])*IF(db[[#This Row],[QTY K]]="",1,db[[#This Row],[QTY K]])</f>
        <v>576</v>
      </c>
      <c r="AD675" s="40" t="str">
        <f>IF(db[[#This Row],[STN K]]="",IF(db[[#This Row],[STN TG]]="",db[[#This Row],[STN B]],db[[#This Row],[STN TG]]),db[[#This Row],[STN K]])</f>
        <v>PCS</v>
      </c>
      <c r="AE675" s="40"/>
    </row>
    <row r="676" spans="1:31" ht="16.5" customHeight="1" x14ac:dyDescent="0.25">
      <c r="A676" s="40">
        <f t="shared" si="10"/>
        <v>675</v>
      </c>
      <c r="B676" s="5" t="str">
        <f>LOWER(SUBSTITUTE(SUBSTITUTE(SUBSTITUTE(SUBSTITUTE(SUBSTITUTE(SUBSTITUTE(SUBSTITUTE(SUBSTITUTE(db[[#This Row],[NB BM]]," ",),".",""),"-",""),"(",""),")",""),"/",""),"""",""),"+",""))</f>
        <v>tipeexxdm8005</v>
      </c>
      <c r="C676" s="5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D676" s="5" t="str">
        <f>LOWER(SUBSTITUTE(SUBSTITUTE(SUBSTITUTE(SUBSTITUTE(SUBSTITUTE(SUBSTITUTE(SUBSTITUTE(SUBSTITUTE(SUBSTITUTE(db[[#This Row],[NB PAJAK]]," ",""),"-",""),"(",""),")",""),".",""),",",""),"/",""),"""",""),"+",""))</f>
        <v/>
      </c>
      <c r="E67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tipeexxdm800516box36pcsuntana</v>
      </c>
      <c r="F67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corrtapexdm800516box36pcs</v>
      </c>
      <c r="G676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corrtapexdm8005untana</v>
      </c>
      <c r="H67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corrtapexdm800516box36pcsuntana</v>
      </c>
      <c r="I676" s="2" t="s">
        <v>6239</v>
      </c>
      <c r="J676" s="2" t="s">
        <v>2129</v>
      </c>
      <c r="K676" s="14"/>
      <c r="L676" s="2" t="s">
        <v>1336</v>
      </c>
      <c r="M676" s="34" t="e">
        <f>IF(db[[#This Row],[NB NOTA_C]]="","",COUNTIF([2]!B_MSK[concat],db[[#This Row],[NB NOTA_C]]))</f>
        <v>#REF!</v>
      </c>
      <c r="N676" s="9" t="s">
        <v>1352</v>
      </c>
      <c r="O676" s="5" t="s">
        <v>2133</v>
      </c>
      <c r="P676" s="2" t="s">
        <v>2453</v>
      </c>
      <c r="R676" s="2" t="str">
        <f>IF(db[[#This Row],[QTY/ CTN]]="","",SUBSTITUTE(SUBSTITUTE(SUBSTITUTE(db[[#This Row],[QTY/ CTN]]," ","_",2),"(",""),")","")&amp;"_")</f>
        <v>16 BOX_36 PCS_</v>
      </c>
      <c r="S676" s="2">
        <f>IF(db[[#This Row],[H_QTY/ CTN]]="","",SEARCH("_",db[[#This Row],[H_QTY/ CTN]]))</f>
        <v>7</v>
      </c>
      <c r="T676" s="2">
        <f>IF(db[[#This Row],[H_QTY/ CTN]]="","",LEN(db[[#This Row],[H_QTY/ CTN]]))</f>
        <v>14</v>
      </c>
      <c r="U676" s="41" t="str">
        <f>IF(db[[#This Row],[H_QTY/ CTN]]="","",LEFT(db[[#This Row],[H_QTY/ CTN]],db[[#This Row],[H_1]]-1))</f>
        <v>16 BOX</v>
      </c>
      <c r="V676" s="40" t="str">
        <f>IF(NOT(db[[#This Row],[H_1]]=db[[#This Row],[H_2]]),MID(db[[#This Row],[H_QTY/ CTN]],db[[#This Row],[H_1]]+1,db[[#This Row],[H_2]]-db[[#This Row],[H_1]]-1),"")</f>
        <v>36 PCS</v>
      </c>
      <c r="W676" s="40" t="str">
        <f>IF(db[[#This Row],[QTY/ CTN B]]="","",LEFT(db[[#This Row],[QTY/ CTN B]],SEARCH(" ",db[[#This Row],[QTY/ CTN B]],1)-1))</f>
        <v>16</v>
      </c>
      <c r="X676" s="40" t="str">
        <f>IF(db[[#This Row],[QTY/ CTN B]]="","",RIGHT(db[[#This Row],[QTY/ CTN B]],LEN(db[[#This Row],[QTY/ CTN B]])-SEARCH(" ",db[[#This Row],[QTY/ CTN B]],1)))</f>
        <v>BOX</v>
      </c>
      <c r="Y676" s="40" t="str">
        <f>IF(db[[#This Row],[QTY/ CTN TG]]="",IF(db[[#This Row],[STN TG]]="","",12),LEFT(db[[#This Row],[QTY/ CTN TG]],SEARCH(" ",db[[#This Row],[QTY/ CTN TG]],1)-1))</f>
        <v>36</v>
      </c>
      <c r="Z6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6" s="40" t="str">
        <f>IF(db[[#This Row],[STN K]]="","",IF(db[[#This Row],[STN TG]]="LSN",12,""))</f>
        <v/>
      </c>
      <c r="AB676" s="40" t="str">
        <f>IF(db[[#This Row],[STN TG]]="LSN","PCS","")</f>
        <v/>
      </c>
      <c r="AC676" s="40">
        <f>db[[#This Row],[QTY B]]*IF(db[[#This Row],[QTY TG]]="",1,db[[#This Row],[QTY TG]])*IF(db[[#This Row],[QTY K]]="",1,db[[#This Row],[QTY K]])</f>
        <v>576</v>
      </c>
      <c r="AD676" s="40" t="str">
        <f>IF(db[[#This Row],[STN K]]="",IF(db[[#This Row],[STN TG]]="",db[[#This Row],[STN B]],db[[#This Row],[STN TG]]),db[[#This Row],[STN K]])</f>
        <v>PCS</v>
      </c>
      <c r="AE676" s="40"/>
    </row>
    <row r="677" spans="1:31" ht="16.5" customHeight="1" x14ac:dyDescent="0.25">
      <c r="A677" s="40">
        <f t="shared" si="10"/>
        <v>676</v>
      </c>
      <c r="B677" s="5" t="str">
        <f>LOWER(SUBSTITUTE(SUBSTITUTE(SUBSTITUTE(SUBSTITUTE(SUBSTITUTE(SUBSTITUTE(SUBSTITUTE(SUBSTITUTE(db[[#This Row],[NB BM]]," ",),".",""),"-",""),"(",""),")",""),"/",""),"""",""),"+",""))</f>
        <v>tipeexxdm8007</v>
      </c>
      <c r="C677" s="5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D677" s="5" t="str">
        <f>LOWER(SUBSTITUTE(SUBSTITUTE(SUBSTITUTE(SUBSTITUTE(SUBSTITUTE(SUBSTITUTE(SUBSTITUTE(SUBSTITUTE(SUBSTITUTE(db[[#This Row],[NB PAJAK]]," ",""),"-",""),"(",""),")",""),".",""),",",""),"/",""),"""",""),"+",""))</f>
        <v/>
      </c>
      <c r="E67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tipeexxdm800716box36pcsuntana</v>
      </c>
      <c r="F67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corrtapexdm800716box36pcs</v>
      </c>
      <c r="G677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corrtapexdm8007untana</v>
      </c>
      <c r="H67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corrtapexdm800716box36pcsuntana</v>
      </c>
      <c r="I677" s="2" t="s">
        <v>6240</v>
      </c>
      <c r="J677" s="2" t="s">
        <v>2130</v>
      </c>
      <c r="K677" s="14"/>
      <c r="L677" s="2" t="s">
        <v>1336</v>
      </c>
      <c r="M677" s="34" t="e">
        <f>IF(db[[#This Row],[NB NOTA_C]]="","",COUNTIF([2]!B_MSK[concat],db[[#This Row],[NB NOTA_C]]))</f>
        <v>#REF!</v>
      </c>
      <c r="N677" s="9" t="s">
        <v>1352</v>
      </c>
      <c r="O677" s="5" t="s">
        <v>2133</v>
      </c>
      <c r="P677" s="2" t="s">
        <v>2453</v>
      </c>
      <c r="R677" s="2" t="str">
        <f>IF(db[[#This Row],[QTY/ CTN]]="","",SUBSTITUTE(SUBSTITUTE(SUBSTITUTE(db[[#This Row],[QTY/ CTN]]," ","_",2),"(",""),")","")&amp;"_")</f>
        <v>16 BOX_36 PCS_</v>
      </c>
      <c r="S677" s="2">
        <f>IF(db[[#This Row],[H_QTY/ CTN]]="","",SEARCH("_",db[[#This Row],[H_QTY/ CTN]]))</f>
        <v>7</v>
      </c>
      <c r="T677" s="2">
        <f>IF(db[[#This Row],[H_QTY/ CTN]]="","",LEN(db[[#This Row],[H_QTY/ CTN]]))</f>
        <v>14</v>
      </c>
      <c r="U677" s="41" t="str">
        <f>IF(db[[#This Row],[H_QTY/ CTN]]="","",LEFT(db[[#This Row],[H_QTY/ CTN]],db[[#This Row],[H_1]]-1))</f>
        <v>16 BOX</v>
      </c>
      <c r="V677" s="40" t="str">
        <f>IF(NOT(db[[#This Row],[H_1]]=db[[#This Row],[H_2]]),MID(db[[#This Row],[H_QTY/ CTN]],db[[#This Row],[H_1]]+1,db[[#This Row],[H_2]]-db[[#This Row],[H_1]]-1),"")</f>
        <v>36 PCS</v>
      </c>
      <c r="W677" s="40" t="str">
        <f>IF(db[[#This Row],[QTY/ CTN B]]="","",LEFT(db[[#This Row],[QTY/ CTN B]],SEARCH(" ",db[[#This Row],[QTY/ CTN B]],1)-1))</f>
        <v>16</v>
      </c>
      <c r="X677" s="40" t="str">
        <f>IF(db[[#This Row],[QTY/ CTN B]]="","",RIGHT(db[[#This Row],[QTY/ CTN B]],LEN(db[[#This Row],[QTY/ CTN B]])-SEARCH(" ",db[[#This Row],[QTY/ CTN B]],1)))</f>
        <v>BOX</v>
      </c>
      <c r="Y677" s="40" t="str">
        <f>IF(db[[#This Row],[QTY/ CTN TG]]="",IF(db[[#This Row],[STN TG]]="","",12),LEFT(db[[#This Row],[QTY/ CTN TG]],SEARCH(" ",db[[#This Row],[QTY/ CTN TG]],1)-1))</f>
        <v>36</v>
      </c>
      <c r="Z6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7" s="40" t="str">
        <f>IF(db[[#This Row],[STN K]]="","",IF(db[[#This Row],[STN TG]]="LSN",12,""))</f>
        <v/>
      </c>
      <c r="AB677" s="40" t="str">
        <f>IF(db[[#This Row],[STN TG]]="LSN","PCS","")</f>
        <v/>
      </c>
      <c r="AC677" s="40">
        <f>db[[#This Row],[QTY B]]*IF(db[[#This Row],[QTY TG]]="",1,db[[#This Row],[QTY TG]])*IF(db[[#This Row],[QTY K]]="",1,db[[#This Row],[QTY K]])</f>
        <v>576</v>
      </c>
      <c r="AD677" s="40" t="str">
        <f>IF(db[[#This Row],[STN K]]="",IF(db[[#This Row],[STN TG]]="",db[[#This Row],[STN B]],db[[#This Row],[STN TG]]),db[[#This Row],[STN K]])</f>
        <v>PCS</v>
      </c>
      <c r="AE677" s="40"/>
    </row>
    <row r="678" spans="1:31" ht="16.5" customHeight="1" x14ac:dyDescent="0.25">
      <c r="A678" s="40">
        <f t="shared" si="10"/>
        <v>677</v>
      </c>
      <c r="B678" s="2" t="str">
        <f>LOWER(SUBSTITUTE(SUBSTITUTE(SUBSTITUTE(SUBSTITUTE(SUBSTITUTE(SUBSTITUTE(SUBSTITUTE(SUBSTITUTE(db[[#This Row],[NB BM]]," ",),".",""),"-",""),"(",""),")",""),"/",""),"""",""),"+",""))</f>
        <v>tipeexjkcfp211</v>
      </c>
      <c r="C678" s="2" t="str">
        <f>LOWER(SUBSTITUTE(SUBSTITUTE(SUBSTITUTE(SUBSTITUTE(SUBSTITUTE(SUBSTITUTE(SUBSTITUTE(SUBSTITUTE(SUBSTITUTE(db[[#This Row],[NB NOTA]]," ",),".",""),"-",""),"(",""),")",""),",",""),"/",""),"""",""),"+",""))</f>
        <v>correctionfluidcfp211jk</v>
      </c>
      <c r="D678" s="2" t="str">
        <f>LOWER(SUBSTITUTE(SUBSTITUTE(SUBSTITUTE(SUBSTITUTE(SUBSTITUTE(SUBSTITUTE(SUBSTITUTE(SUBSTITUTE(SUBSTITUTE(db[[#This Row],[NB PAJAK]]," ",""),"-",""),"(",""),")",""),".",""),",",""),"/",""),"""",""),"+",""))</f>
        <v>correctionfluidjoykocfp211</v>
      </c>
      <c r="E67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tipeexjkcfp21148lsnartomoro</v>
      </c>
      <c r="F67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correctionfluidcfp211jk48lsn</v>
      </c>
      <c r="G678" s="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correctionfluidcfp211jkartomoro</v>
      </c>
      <c r="H67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correctionfluidcfp211jk48lsnartomoro</v>
      </c>
      <c r="I678" s="2" t="s">
        <v>5459</v>
      </c>
      <c r="J678" s="2" t="s">
        <v>5458</v>
      </c>
      <c r="K678" s="1" t="s">
        <v>5460</v>
      </c>
      <c r="L678" s="2" t="s">
        <v>1335</v>
      </c>
      <c r="M678" s="34" t="e">
        <f>IF(db[[#This Row],[NB NOTA_C]]="","",COUNTIF([2]!B_MSK[concat],db[[#This Row],[NB NOTA_C]]))</f>
        <v>#REF!</v>
      </c>
      <c r="N678" s="14" t="s">
        <v>1346</v>
      </c>
      <c r="O678" s="2" t="s">
        <v>1425</v>
      </c>
      <c r="P678" s="2" t="s">
        <v>2453</v>
      </c>
      <c r="R678" s="2" t="str">
        <f>IF(db[[#This Row],[QTY/ CTN]]="","",SUBSTITUTE(SUBSTITUTE(SUBSTITUTE(db[[#This Row],[QTY/ CTN]]," ","_",2),"(",""),")","")&amp;"_")</f>
        <v>48 LSN_</v>
      </c>
      <c r="S678" s="2">
        <f>IF(db[[#This Row],[H_QTY/ CTN]]="","",SEARCH("_",db[[#This Row],[H_QTY/ CTN]]))</f>
        <v>7</v>
      </c>
      <c r="T678" s="2">
        <f>IF(db[[#This Row],[H_QTY/ CTN]]="","",LEN(db[[#This Row],[H_QTY/ CTN]]))</f>
        <v>7</v>
      </c>
      <c r="U678" s="41" t="str">
        <f>IF(db[[#This Row],[H_QTY/ CTN]]="","",LEFT(db[[#This Row],[H_QTY/ CTN]],db[[#This Row],[H_1]]-1))</f>
        <v>48 LSN</v>
      </c>
      <c r="V678" s="40" t="str">
        <f>IF(NOT(db[[#This Row],[H_1]]=db[[#This Row],[H_2]]),MID(db[[#This Row],[H_QTY/ CTN]],db[[#This Row],[H_1]]+1,db[[#This Row],[H_2]]-db[[#This Row],[H_1]]-1),"")</f>
        <v/>
      </c>
      <c r="W678" s="40" t="str">
        <f>IF(db[[#This Row],[QTY/ CTN B]]="","",LEFT(db[[#This Row],[QTY/ CTN B]],SEARCH(" ",db[[#This Row],[QTY/ CTN B]],1)-1))</f>
        <v>48</v>
      </c>
      <c r="X678" s="40" t="str">
        <f>IF(db[[#This Row],[QTY/ CTN B]]="","",RIGHT(db[[#This Row],[QTY/ CTN B]],LEN(db[[#This Row],[QTY/ CTN B]])-SEARCH(" ",db[[#This Row],[QTY/ CTN B]],1)))</f>
        <v>LSN</v>
      </c>
      <c r="Y678" s="40">
        <f>IF(db[[#This Row],[QTY/ CTN TG]]="",IF(db[[#This Row],[STN TG]]="","",12),LEFT(db[[#This Row],[QTY/ CTN TG]],SEARCH(" ",db[[#This Row],[QTY/ CTN TG]],1)-1))</f>
        <v>12</v>
      </c>
      <c r="Z6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8" s="40" t="str">
        <f>IF(db[[#This Row],[STN K]]="","",IF(db[[#This Row],[STN TG]]="LSN",12,""))</f>
        <v/>
      </c>
      <c r="AB678" s="40" t="str">
        <f>IF(db[[#This Row],[STN TG]]="LSN","PCS","")</f>
        <v/>
      </c>
      <c r="AC678" s="40">
        <f>db[[#This Row],[QTY B]]*IF(db[[#This Row],[QTY TG]]="",1,db[[#This Row],[QTY TG]])*IF(db[[#This Row],[QTY K]]="",1,db[[#This Row],[QTY K]])</f>
        <v>576</v>
      </c>
      <c r="AD678" s="40" t="str">
        <f>IF(db[[#This Row],[STN K]]="",IF(db[[#This Row],[STN TG]]="",db[[#This Row],[STN B]],db[[#This Row],[STN TG]]),db[[#This Row],[STN K]])</f>
        <v>PCS</v>
      </c>
      <c r="AE678" s="40"/>
    </row>
    <row r="679" spans="1:31" ht="16.5" customHeight="1" x14ac:dyDescent="0.25">
      <c r="A679" s="40">
        <f t="shared" si="10"/>
        <v>678</v>
      </c>
      <c r="B679" s="2" t="str">
        <f>LOWER(SUBSTITUTE(SUBSTITUTE(SUBSTITUTE(SUBSTITUTE(SUBSTITUTE(SUBSTITUTE(SUBSTITUTE(SUBSTITUTE(db[[#This Row],[NB BM]]," ",),".",""),"-",""),"(",""),")",""),"/",""),"""",""),"+",""))</f>
        <v>tipeexjkcfp231</v>
      </c>
      <c r="C679" s="2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D679" s="2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E67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tipeexjkcfp23148lsnartomoro</v>
      </c>
      <c r="F67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correctionfluidcfp231jk48lsn</v>
      </c>
      <c r="G679" s="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correctionfluidcfp231jkartomoro</v>
      </c>
      <c r="H67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correctionfluidcfp231jk48lsnartomoro</v>
      </c>
      <c r="I679" s="2" t="s">
        <v>164</v>
      </c>
      <c r="J679" s="2" t="s">
        <v>165</v>
      </c>
      <c r="K679" s="1" t="s">
        <v>2192</v>
      </c>
      <c r="L679" s="2" t="s">
        <v>1335</v>
      </c>
      <c r="M679" s="34" t="e">
        <f>IF(db[[#This Row],[NB NOTA_C]]="","",COUNTIF([2]!B_MSK[concat],db[[#This Row],[NB NOTA_C]]))</f>
        <v>#REF!</v>
      </c>
      <c r="N679" s="14" t="s">
        <v>1346</v>
      </c>
      <c r="O679" s="2" t="s">
        <v>1425</v>
      </c>
      <c r="P679" s="2" t="s">
        <v>2453</v>
      </c>
      <c r="Q679" s="2" t="s">
        <v>5422</v>
      </c>
      <c r="R679" s="2" t="str">
        <f>IF(db[[#This Row],[QTY/ CTN]]="","",SUBSTITUTE(SUBSTITUTE(SUBSTITUTE(db[[#This Row],[QTY/ CTN]]," ","_",2),"(",""),")","")&amp;"_")</f>
        <v>48 LSN_</v>
      </c>
      <c r="S679" s="2">
        <f>IF(db[[#This Row],[H_QTY/ CTN]]="","",SEARCH("_",db[[#This Row],[H_QTY/ CTN]]))</f>
        <v>7</v>
      </c>
      <c r="T679" s="2">
        <f>IF(db[[#This Row],[H_QTY/ CTN]]="","",LEN(db[[#This Row],[H_QTY/ CTN]]))</f>
        <v>7</v>
      </c>
      <c r="U679" s="41" t="str">
        <f>IF(db[[#This Row],[H_QTY/ CTN]]="","",LEFT(db[[#This Row],[H_QTY/ CTN]],db[[#This Row],[H_1]]-1))</f>
        <v>48 LSN</v>
      </c>
      <c r="V679" s="40" t="str">
        <f>IF(NOT(db[[#This Row],[H_1]]=db[[#This Row],[H_2]]),MID(db[[#This Row],[H_QTY/ CTN]],db[[#This Row],[H_1]]+1,db[[#This Row],[H_2]]-db[[#This Row],[H_1]]-1),"")</f>
        <v/>
      </c>
      <c r="W679" s="40" t="str">
        <f>IF(db[[#This Row],[QTY/ CTN B]]="","",LEFT(db[[#This Row],[QTY/ CTN B]],SEARCH(" ",db[[#This Row],[QTY/ CTN B]],1)-1))</f>
        <v>48</v>
      </c>
      <c r="X679" s="40" t="str">
        <f>IF(db[[#This Row],[QTY/ CTN B]]="","",RIGHT(db[[#This Row],[QTY/ CTN B]],LEN(db[[#This Row],[QTY/ CTN B]])-SEARCH(" ",db[[#This Row],[QTY/ CTN B]],1)))</f>
        <v>LSN</v>
      </c>
      <c r="Y679" s="40">
        <f>IF(db[[#This Row],[QTY/ CTN TG]]="",IF(db[[#This Row],[STN TG]]="","",12),LEFT(db[[#This Row],[QTY/ CTN TG]],SEARCH(" ",db[[#This Row],[QTY/ CTN TG]],1)-1))</f>
        <v>12</v>
      </c>
      <c r="Z6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79" s="40" t="str">
        <f>IF(db[[#This Row],[STN K]]="","",IF(db[[#This Row],[STN TG]]="LSN",12,""))</f>
        <v/>
      </c>
      <c r="AB679" s="40" t="str">
        <f>IF(db[[#This Row],[STN TG]]="LSN","PCS","")</f>
        <v/>
      </c>
      <c r="AC679" s="40">
        <f>db[[#This Row],[QTY B]]*IF(db[[#This Row],[QTY TG]]="",1,db[[#This Row],[QTY TG]])*IF(db[[#This Row],[QTY K]]="",1,db[[#This Row],[QTY K]])</f>
        <v>576</v>
      </c>
      <c r="AD679" s="40" t="str">
        <f>IF(db[[#This Row],[STN K]]="",IF(db[[#This Row],[STN TG]]="",db[[#This Row],[STN B]],db[[#This Row],[STN TG]]),db[[#This Row],[STN K]])</f>
        <v>PCS</v>
      </c>
      <c r="AE679" s="40"/>
    </row>
    <row r="680" spans="1:31" ht="16.5" customHeight="1" x14ac:dyDescent="0.25">
      <c r="A680" s="40">
        <f t="shared" si="10"/>
        <v>679</v>
      </c>
      <c r="B680" s="5" t="str">
        <f>LOWER(SUBSTITUTE(SUBSTITUTE(SUBSTITUTE(SUBSTITUTE(SUBSTITUTE(SUBSTITUTE(SUBSTITUTE(SUBSTITUTE(db[[#This Row],[NB BM]]," ",),".",""),"-",""),"(",""),")",""),"/",""),"""",""),"+",""))</f>
        <v>tipeexjkcfp235</v>
      </c>
      <c r="C680" s="5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D680" s="5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E68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tipeexjkcfp235120lsnartomoro</v>
      </c>
      <c r="F68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correctionfluidcfp235jk120lsn</v>
      </c>
      <c r="G680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correctionfluidcfp235jkartomoro</v>
      </c>
      <c r="H68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correctionfluidcfp235jk120lsnartomoro</v>
      </c>
      <c r="I680" s="2" t="s">
        <v>1294</v>
      </c>
      <c r="J680" s="2" t="s">
        <v>1293</v>
      </c>
      <c r="K680" s="1" t="s">
        <v>1788</v>
      </c>
      <c r="L680" s="2" t="s">
        <v>1335</v>
      </c>
      <c r="M680" s="34" t="e">
        <f>IF(db[[#This Row],[NB NOTA_C]]="","",COUNTIF([2]!B_MSK[concat],db[[#This Row],[NB NOTA_C]]))</f>
        <v>#REF!</v>
      </c>
      <c r="N680" s="14" t="s">
        <v>1346</v>
      </c>
      <c r="O680" s="2" t="s">
        <v>1433</v>
      </c>
      <c r="P680" s="2" t="s">
        <v>2453</v>
      </c>
      <c r="R680" s="2" t="str">
        <f>IF(db[[#This Row],[QTY/ CTN]]="","",SUBSTITUTE(SUBSTITUTE(SUBSTITUTE(db[[#This Row],[QTY/ CTN]]," ","_",2),"(",""),")","")&amp;"_")</f>
        <v>120 LSN_</v>
      </c>
      <c r="S680" s="2">
        <f>IF(db[[#This Row],[H_QTY/ CTN]]="","",SEARCH("_",db[[#This Row],[H_QTY/ CTN]]))</f>
        <v>8</v>
      </c>
      <c r="T680" s="2">
        <f>IF(db[[#This Row],[H_QTY/ CTN]]="","",LEN(db[[#This Row],[H_QTY/ CTN]]))</f>
        <v>8</v>
      </c>
      <c r="U680" s="41" t="str">
        <f>IF(db[[#This Row],[H_QTY/ CTN]]="","",LEFT(db[[#This Row],[H_QTY/ CTN]],db[[#This Row],[H_1]]-1))</f>
        <v>120 LSN</v>
      </c>
      <c r="V680" s="40" t="str">
        <f>IF(NOT(db[[#This Row],[H_1]]=db[[#This Row],[H_2]]),MID(db[[#This Row],[H_QTY/ CTN]],db[[#This Row],[H_1]]+1,db[[#This Row],[H_2]]-db[[#This Row],[H_1]]-1),"")</f>
        <v/>
      </c>
      <c r="W680" s="40" t="str">
        <f>IF(db[[#This Row],[QTY/ CTN B]]="","",LEFT(db[[#This Row],[QTY/ CTN B]],SEARCH(" ",db[[#This Row],[QTY/ CTN B]],1)-1))</f>
        <v>120</v>
      </c>
      <c r="X680" s="40" t="str">
        <f>IF(db[[#This Row],[QTY/ CTN B]]="","",RIGHT(db[[#This Row],[QTY/ CTN B]],LEN(db[[#This Row],[QTY/ CTN B]])-SEARCH(" ",db[[#This Row],[QTY/ CTN B]],1)))</f>
        <v>LSN</v>
      </c>
      <c r="Y680" s="40">
        <f>IF(db[[#This Row],[QTY/ CTN TG]]="",IF(db[[#This Row],[STN TG]]="","",12),LEFT(db[[#This Row],[QTY/ CTN TG]],SEARCH(" ",db[[#This Row],[QTY/ CTN TG]],1)-1))</f>
        <v>12</v>
      </c>
      <c r="Z6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0" s="40" t="str">
        <f>IF(db[[#This Row],[STN K]]="","",IF(db[[#This Row],[STN TG]]="LSN",12,""))</f>
        <v/>
      </c>
      <c r="AB680" s="40" t="str">
        <f>IF(db[[#This Row],[STN TG]]="LSN","PCS","")</f>
        <v/>
      </c>
      <c r="AC680" s="40">
        <f>db[[#This Row],[QTY B]]*IF(db[[#This Row],[QTY TG]]="",1,db[[#This Row],[QTY TG]])*IF(db[[#This Row],[QTY K]]="",1,db[[#This Row],[QTY K]])</f>
        <v>1440</v>
      </c>
      <c r="AD680" s="40" t="str">
        <f>IF(db[[#This Row],[STN K]]="",IF(db[[#This Row],[STN TG]]="",db[[#This Row],[STN B]],db[[#This Row],[STN TG]]),db[[#This Row],[STN K]])</f>
        <v>PCS</v>
      </c>
      <c r="AE680" s="40"/>
    </row>
    <row r="681" spans="1:31" ht="16.5" customHeight="1" x14ac:dyDescent="0.25">
      <c r="A681" s="40">
        <f t="shared" si="10"/>
        <v>680</v>
      </c>
      <c r="B681" s="5" t="str">
        <f>LOWER(SUBSTITUTE(SUBSTITUTE(SUBSTITUTE(SUBSTITUTE(SUBSTITUTE(SUBSTITUTE(SUBSTITUTE(SUBSTITUTE(db[[#This Row],[NB BM]]," ",),".",""),"-",""),"(",""),")",""),"/",""),"""",""),"+",""))</f>
        <v>tipeexjkcfs201pt</v>
      </c>
      <c r="C681" s="5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D681" s="5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E68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tipeexjkcfs201pt48lsnartomoro</v>
      </c>
      <c r="F68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correctionfluidcfs201ptjk48lsn</v>
      </c>
      <c r="G681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correctionfluidcfs201ptjkartomoro</v>
      </c>
      <c r="H68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correctionfluidcfs201ptjk48lsnartomoro</v>
      </c>
      <c r="I681" s="2" t="s">
        <v>4216</v>
      </c>
      <c r="J681" s="2" t="s">
        <v>4214</v>
      </c>
      <c r="K681" s="14" t="s">
        <v>4215</v>
      </c>
      <c r="L681" s="2" t="s">
        <v>1335</v>
      </c>
      <c r="M681" s="34" t="e">
        <f>IF(db[[#This Row],[NB NOTA_C]]="","",COUNTIF([2]!B_MSK[concat],db[[#This Row],[NB NOTA_C]]))</f>
        <v>#REF!</v>
      </c>
      <c r="N681" s="14" t="s">
        <v>1346</v>
      </c>
      <c r="O681" s="2" t="s">
        <v>1425</v>
      </c>
      <c r="P681" s="2" t="s">
        <v>2453</v>
      </c>
      <c r="R681" s="2" t="str">
        <f>IF(db[[#This Row],[QTY/ CTN]]="","",SUBSTITUTE(SUBSTITUTE(SUBSTITUTE(db[[#This Row],[QTY/ CTN]]," ","_",2),"(",""),")","")&amp;"_")</f>
        <v>48 LSN_</v>
      </c>
      <c r="S681" s="2">
        <f>IF(db[[#This Row],[H_QTY/ CTN]]="","",SEARCH("_",db[[#This Row],[H_QTY/ CTN]]))</f>
        <v>7</v>
      </c>
      <c r="T681" s="2">
        <f>IF(db[[#This Row],[H_QTY/ CTN]]="","",LEN(db[[#This Row],[H_QTY/ CTN]]))</f>
        <v>7</v>
      </c>
      <c r="U681" s="41" t="str">
        <f>IF(db[[#This Row],[H_QTY/ CTN]]="","",LEFT(db[[#This Row],[H_QTY/ CTN]],db[[#This Row],[H_1]]-1))</f>
        <v>48 LSN</v>
      </c>
      <c r="V681" s="40" t="str">
        <f>IF(NOT(db[[#This Row],[H_1]]=db[[#This Row],[H_2]]),MID(db[[#This Row],[H_QTY/ CTN]],db[[#This Row],[H_1]]+1,db[[#This Row],[H_2]]-db[[#This Row],[H_1]]-1),"")</f>
        <v/>
      </c>
      <c r="W681" s="40" t="str">
        <f>IF(db[[#This Row],[QTY/ CTN B]]="","",LEFT(db[[#This Row],[QTY/ CTN B]],SEARCH(" ",db[[#This Row],[QTY/ CTN B]],1)-1))</f>
        <v>48</v>
      </c>
      <c r="X681" s="40" t="str">
        <f>IF(db[[#This Row],[QTY/ CTN B]]="","",RIGHT(db[[#This Row],[QTY/ CTN B]],LEN(db[[#This Row],[QTY/ CTN B]])-SEARCH(" ",db[[#This Row],[QTY/ CTN B]],1)))</f>
        <v>LSN</v>
      </c>
      <c r="Y681" s="40">
        <f>IF(db[[#This Row],[QTY/ CTN TG]]="",IF(db[[#This Row],[STN TG]]="","",12),LEFT(db[[#This Row],[QTY/ CTN TG]],SEARCH(" ",db[[#This Row],[QTY/ CTN TG]],1)-1))</f>
        <v>12</v>
      </c>
      <c r="Z6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1" s="40" t="str">
        <f>IF(db[[#This Row],[STN K]]="","",IF(db[[#This Row],[STN TG]]="LSN",12,""))</f>
        <v/>
      </c>
      <c r="AB681" s="40" t="str">
        <f>IF(db[[#This Row],[STN TG]]="LSN","PCS","")</f>
        <v/>
      </c>
      <c r="AC681" s="40">
        <f>db[[#This Row],[QTY B]]*IF(db[[#This Row],[QTY TG]]="",1,db[[#This Row],[QTY TG]])*IF(db[[#This Row],[QTY K]]="",1,db[[#This Row],[QTY K]])</f>
        <v>576</v>
      </c>
      <c r="AD681" s="40" t="str">
        <f>IF(db[[#This Row],[STN K]]="",IF(db[[#This Row],[STN TG]]="",db[[#This Row],[STN B]],db[[#This Row],[STN TG]]),db[[#This Row],[STN K]])</f>
        <v>PCS</v>
      </c>
      <c r="AE681" s="40"/>
    </row>
    <row r="682" spans="1:31" ht="16.5" customHeight="1" x14ac:dyDescent="0.25">
      <c r="A682" s="40">
        <f t="shared" si="10"/>
        <v>681</v>
      </c>
      <c r="B682" s="2" t="str">
        <f>LOWER(SUBSTITUTE(SUBSTITUTE(SUBSTITUTE(SUBSTITUTE(SUBSTITUTE(SUBSTITUTE(SUBSTITUTE(SUBSTITUTE(db[[#This Row],[NB BM]]," ",),".",""),"-",""),"(",""),")",""),"/",""),"""",""),"+",""))</f>
        <v>tipeexjkcfs203a</v>
      </c>
      <c r="C682" s="2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D682" s="2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E68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tipeexjkcfs203a48lsnartomoro</v>
      </c>
      <c r="F68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correctionfluidcfs203ajk48lsn</v>
      </c>
      <c r="G682" s="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correctionfluidcfs203ajkartomoro</v>
      </c>
      <c r="H68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correctionfluidcfs203ajk48lsnartomoro</v>
      </c>
      <c r="I682" s="2" t="s">
        <v>166</v>
      </c>
      <c r="J682" s="2" t="s">
        <v>167</v>
      </c>
      <c r="K682" s="14" t="s">
        <v>3194</v>
      </c>
      <c r="L682" s="2" t="s">
        <v>1335</v>
      </c>
      <c r="M682" s="34" t="e">
        <f>IF(db[[#This Row],[NB NOTA_C]]="","",COUNTIF([2]!B_MSK[concat],db[[#This Row],[NB NOTA_C]]))</f>
        <v>#REF!</v>
      </c>
      <c r="N682" s="14" t="s">
        <v>1346</v>
      </c>
      <c r="O682" s="2" t="s">
        <v>1425</v>
      </c>
      <c r="P682" s="2" t="s">
        <v>2453</v>
      </c>
      <c r="R682" s="2" t="str">
        <f>IF(db[[#This Row],[QTY/ CTN]]="","",SUBSTITUTE(SUBSTITUTE(SUBSTITUTE(db[[#This Row],[QTY/ CTN]]," ","_",2),"(",""),")","")&amp;"_")</f>
        <v>48 LSN_</v>
      </c>
      <c r="S682" s="2">
        <f>IF(db[[#This Row],[H_QTY/ CTN]]="","",SEARCH("_",db[[#This Row],[H_QTY/ CTN]]))</f>
        <v>7</v>
      </c>
      <c r="T682" s="2">
        <f>IF(db[[#This Row],[H_QTY/ CTN]]="","",LEN(db[[#This Row],[H_QTY/ CTN]]))</f>
        <v>7</v>
      </c>
      <c r="U682" s="41" t="str">
        <f>IF(db[[#This Row],[H_QTY/ CTN]]="","",LEFT(db[[#This Row],[H_QTY/ CTN]],db[[#This Row],[H_1]]-1))</f>
        <v>48 LSN</v>
      </c>
      <c r="V682" s="40" t="str">
        <f>IF(NOT(db[[#This Row],[H_1]]=db[[#This Row],[H_2]]),MID(db[[#This Row],[H_QTY/ CTN]],db[[#This Row],[H_1]]+1,db[[#This Row],[H_2]]-db[[#This Row],[H_1]]-1),"")</f>
        <v/>
      </c>
      <c r="W682" s="40" t="str">
        <f>IF(db[[#This Row],[QTY/ CTN B]]="","",LEFT(db[[#This Row],[QTY/ CTN B]],SEARCH(" ",db[[#This Row],[QTY/ CTN B]],1)-1))</f>
        <v>48</v>
      </c>
      <c r="X682" s="40" t="str">
        <f>IF(db[[#This Row],[QTY/ CTN B]]="","",RIGHT(db[[#This Row],[QTY/ CTN B]],LEN(db[[#This Row],[QTY/ CTN B]])-SEARCH(" ",db[[#This Row],[QTY/ CTN B]],1)))</f>
        <v>LSN</v>
      </c>
      <c r="Y682" s="40">
        <f>IF(db[[#This Row],[QTY/ CTN TG]]="",IF(db[[#This Row],[STN TG]]="","",12),LEFT(db[[#This Row],[QTY/ CTN TG]],SEARCH(" ",db[[#This Row],[QTY/ CTN TG]],1)-1))</f>
        <v>12</v>
      </c>
      <c r="Z6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2" s="40" t="str">
        <f>IF(db[[#This Row],[STN K]]="","",IF(db[[#This Row],[STN TG]]="LSN",12,""))</f>
        <v/>
      </c>
      <c r="AB682" s="40" t="str">
        <f>IF(db[[#This Row],[STN TG]]="LSN","PCS","")</f>
        <v/>
      </c>
      <c r="AC682" s="40">
        <f>db[[#This Row],[QTY B]]*IF(db[[#This Row],[QTY TG]]="",1,db[[#This Row],[QTY TG]])*IF(db[[#This Row],[QTY K]]="",1,db[[#This Row],[QTY K]])</f>
        <v>576</v>
      </c>
      <c r="AD682" s="40" t="str">
        <f>IF(db[[#This Row],[STN K]]="",IF(db[[#This Row],[STN TG]]="",db[[#This Row],[STN B]],db[[#This Row],[STN TG]]),db[[#This Row],[STN K]])</f>
        <v>PCS</v>
      </c>
      <c r="AE682" s="40"/>
    </row>
    <row r="683" spans="1:31" ht="16.5" customHeight="1" x14ac:dyDescent="0.25">
      <c r="A683" s="40">
        <f t="shared" si="10"/>
        <v>682</v>
      </c>
      <c r="B683" s="5" t="str">
        <f>LOWER(SUBSTITUTE(SUBSTITUTE(SUBSTITUTE(SUBSTITUTE(SUBSTITUTE(SUBSTITUTE(SUBSTITUTE(SUBSTITUTE(db[[#This Row],[NB BM]]," ",),".",""),"-",""),"(",""),")",""),"/",""),"""",""),"+",""))</f>
        <v>tipeexjkcf205pt</v>
      </c>
      <c r="C683" s="5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D683" s="5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E68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tipeexjkcf205pt48lsnartomoro</v>
      </c>
      <c r="F68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correctionfluidcfs205ptjk48lsn</v>
      </c>
      <c r="G683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correctionfluidcfs205ptjkartomoro</v>
      </c>
      <c r="H68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correctionfluidcfs205ptjk48lsnartomoro</v>
      </c>
      <c r="I683" s="2" t="s">
        <v>1881</v>
      </c>
      <c r="J683" s="2" t="s">
        <v>1804</v>
      </c>
      <c r="K683" s="14" t="s">
        <v>1806</v>
      </c>
      <c r="L683" s="2" t="s">
        <v>1335</v>
      </c>
      <c r="M683" s="34" t="e">
        <f>IF(db[[#This Row],[NB NOTA_C]]="","",COUNTIF([2]!B_MSK[concat],db[[#This Row],[NB NOTA_C]]))</f>
        <v>#REF!</v>
      </c>
      <c r="N683" s="9" t="s">
        <v>1346</v>
      </c>
      <c r="O683" s="5" t="s">
        <v>1425</v>
      </c>
      <c r="P683" s="2" t="s">
        <v>2453</v>
      </c>
      <c r="R683" s="2" t="str">
        <f>IF(db[[#This Row],[QTY/ CTN]]="","",SUBSTITUTE(SUBSTITUTE(SUBSTITUTE(db[[#This Row],[QTY/ CTN]]," ","_",2),"(",""),")","")&amp;"_")</f>
        <v>48 LSN_</v>
      </c>
      <c r="S683" s="2">
        <f>IF(db[[#This Row],[H_QTY/ CTN]]="","",SEARCH("_",db[[#This Row],[H_QTY/ CTN]]))</f>
        <v>7</v>
      </c>
      <c r="T683" s="2">
        <f>IF(db[[#This Row],[H_QTY/ CTN]]="","",LEN(db[[#This Row],[H_QTY/ CTN]]))</f>
        <v>7</v>
      </c>
      <c r="U683" s="41" t="str">
        <f>IF(db[[#This Row],[H_QTY/ CTN]]="","",LEFT(db[[#This Row],[H_QTY/ CTN]],db[[#This Row],[H_1]]-1))</f>
        <v>48 LSN</v>
      </c>
      <c r="V683" s="40" t="str">
        <f>IF(NOT(db[[#This Row],[H_1]]=db[[#This Row],[H_2]]),MID(db[[#This Row],[H_QTY/ CTN]],db[[#This Row],[H_1]]+1,db[[#This Row],[H_2]]-db[[#This Row],[H_1]]-1),"")</f>
        <v/>
      </c>
      <c r="W683" s="40" t="str">
        <f>IF(db[[#This Row],[QTY/ CTN B]]="","",LEFT(db[[#This Row],[QTY/ CTN B]],SEARCH(" ",db[[#This Row],[QTY/ CTN B]],1)-1))</f>
        <v>48</v>
      </c>
      <c r="X683" s="40" t="str">
        <f>IF(db[[#This Row],[QTY/ CTN B]]="","",RIGHT(db[[#This Row],[QTY/ CTN B]],LEN(db[[#This Row],[QTY/ CTN B]])-SEARCH(" ",db[[#This Row],[QTY/ CTN B]],1)))</f>
        <v>LSN</v>
      </c>
      <c r="Y683" s="40">
        <f>IF(db[[#This Row],[QTY/ CTN TG]]="",IF(db[[#This Row],[STN TG]]="","",12),LEFT(db[[#This Row],[QTY/ CTN TG]],SEARCH(" ",db[[#This Row],[QTY/ CTN TG]],1)-1))</f>
        <v>12</v>
      </c>
      <c r="Z6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3" s="40" t="str">
        <f>IF(db[[#This Row],[STN K]]="","",IF(db[[#This Row],[STN TG]]="LSN",12,""))</f>
        <v/>
      </c>
      <c r="AB683" s="40" t="str">
        <f>IF(db[[#This Row],[STN TG]]="LSN","PCS","")</f>
        <v/>
      </c>
      <c r="AC683" s="40">
        <f>db[[#This Row],[QTY B]]*IF(db[[#This Row],[QTY TG]]="",1,db[[#This Row],[QTY TG]])*IF(db[[#This Row],[QTY K]]="",1,db[[#This Row],[QTY K]])</f>
        <v>576</v>
      </c>
      <c r="AD683" s="40" t="str">
        <f>IF(db[[#This Row],[STN K]]="",IF(db[[#This Row],[STN TG]]="",db[[#This Row],[STN B]],db[[#This Row],[STN TG]]),db[[#This Row],[STN K]])</f>
        <v>PCS</v>
      </c>
      <c r="AE683" s="40"/>
    </row>
    <row r="684" spans="1:31" ht="16.5" customHeight="1" x14ac:dyDescent="0.25">
      <c r="A684" s="40">
        <f t="shared" si="10"/>
        <v>683</v>
      </c>
      <c r="B684" s="2" t="str">
        <f>LOWER(SUBSTITUTE(SUBSTITUTE(SUBSTITUTE(SUBSTITUTE(SUBSTITUTE(SUBSTITUTE(SUBSTITUTE(SUBSTITUTE(db[[#This Row],[NB BM]]," ",),".",""),"-",""),"(",""),")",""),"/",""),"""",""),"+",""))</f>
        <v>tipeexjkcfs209a</v>
      </c>
      <c r="C684" s="2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D684" s="2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E68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tipeexjkcfs209a36lsnartomoro</v>
      </c>
      <c r="F68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correctionfluidcfs209ajk36lsn</v>
      </c>
      <c r="G684" s="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correctionfluidcfs209ajkartomoro</v>
      </c>
      <c r="H68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correctionfluidcfs209ajk36lsnartomoro</v>
      </c>
      <c r="I684" s="2" t="s">
        <v>3880</v>
      </c>
      <c r="J684" s="2" t="s">
        <v>3878</v>
      </c>
      <c r="K684" s="1" t="s">
        <v>3879</v>
      </c>
      <c r="L684" s="2" t="s">
        <v>1335</v>
      </c>
      <c r="M684" s="34" t="e">
        <f>IF(db[[#This Row],[NB NOTA_C]]="","",COUNTIF([2]!B_MSK[concat],db[[#This Row],[NB NOTA_C]]))</f>
        <v>#REF!</v>
      </c>
      <c r="N684" s="14" t="s">
        <v>1346</v>
      </c>
      <c r="O684" s="2" t="s">
        <v>1443</v>
      </c>
      <c r="P684" s="2" t="s">
        <v>2453</v>
      </c>
      <c r="Q684" s="39" t="s">
        <v>5316</v>
      </c>
      <c r="R684" s="39" t="str">
        <f>IF(db[[#This Row],[QTY/ CTN]]="","",SUBSTITUTE(SUBSTITUTE(SUBSTITUTE(db[[#This Row],[QTY/ CTN]]," ","_",2),"(",""),")","")&amp;"_")</f>
        <v>36 LSN_</v>
      </c>
      <c r="S684" s="39">
        <f>IF(db[[#This Row],[H_QTY/ CTN]]="","",SEARCH("_",db[[#This Row],[H_QTY/ CTN]]))</f>
        <v>7</v>
      </c>
      <c r="T684" s="39">
        <f>IF(db[[#This Row],[H_QTY/ CTN]]="","",LEN(db[[#This Row],[H_QTY/ CTN]]))</f>
        <v>7</v>
      </c>
      <c r="U684" s="41" t="str">
        <f>IF(db[[#This Row],[H_QTY/ CTN]]="","",LEFT(db[[#This Row],[H_QTY/ CTN]],db[[#This Row],[H_1]]-1))</f>
        <v>36 LSN</v>
      </c>
      <c r="V684" s="40" t="str">
        <f>IF(NOT(db[[#This Row],[H_1]]=db[[#This Row],[H_2]]),MID(db[[#This Row],[H_QTY/ CTN]],db[[#This Row],[H_1]]+1,db[[#This Row],[H_2]]-db[[#This Row],[H_1]]-1),"")</f>
        <v/>
      </c>
      <c r="W684" s="40" t="str">
        <f>IF(db[[#This Row],[QTY/ CTN B]]="","",LEFT(db[[#This Row],[QTY/ CTN B]],SEARCH(" ",db[[#This Row],[QTY/ CTN B]],1)-1))</f>
        <v>36</v>
      </c>
      <c r="X684" s="40" t="str">
        <f>IF(db[[#This Row],[QTY/ CTN B]]="","",RIGHT(db[[#This Row],[QTY/ CTN B]],LEN(db[[#This Row],[QTY/ CTN B]])-SEARCH(" ",db[[#This Row],[QTY/ CTN B]],1)))</f>
        <v>LSN</v>
      </c>
      <c r="Y684" s="40">
        <f>IF(db[[#This Row],[QTY/ CTN TG]]="",IF(db[[#This Row],[STN TG]]="","",12),LEFT(db[[#This Row],[QTY/ CTN TG]],SEARCH(" ",db[[#This Row],[QTY/ CTN TG]],1)-1))</f>
        <v>12</v>
      </c>
      <c r="Z6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4" s="40" t="str">
        <f>IF(db[[#This Row],[STN K]]="","",IF(db[[#This Row],[STN TG]]="LSN",12,""))</f>
        <v/>
      </c>
      <c r="AB684" s="40" t="str">
        <f>IF(db[[#This Row],[STN TG]]="LSN","PCS","")</f>
        <v/>
      </c>
      <c r="AC684" s="40">
        <f>db[[#This Row],[QTY B]]*IF(db[[#This Row],[QTY TG]]="",1,db[[#This Row],[QTY TG]])*IF(db[[#This Row],[QTY K]]="",1,db[[#This Row],[QTY K]])</f>
        <v>432</v>
      </c>
      <c r="AD684" s="40" t="str">
        <f>IF(db[[#This Row],[STN K]]="",IF(db[[#This Row],[STN TG]]="",db[[#This Row],[STN B]],db[[#This Row],[STN TG]]),db[[#This Row],[STN K]])</f>
        <v>PCS</v>
      </c>
      <c r="AE684" s="40"/>
    </row>
    <row r="685" spans="1:31" ht="16.5" customHeight="1" x14ac:dyDescent="0.25">
      <c r="A685" s="40">
        <f t="shared" si="10"/>
        <v>684</v>
      </c>
      <c r="B685" s="5" t="str">
        <f>LOWER(SUBSTITUTE(SUBSTITUTE(SUBSTITUTE(SUBSTITUTE(SUBSTITUTE(SUBSTITUTE(SUBSTITUTE(SUBSTITUTE(db[[#This Row],[NB BM]]," ",),".",""),"-",""),"(",""),")",""),"/",""),"""",""),"+",""))</f>
        <v>tipeexjkcfs209</v>
      </c>
      <c r="C685" s="5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D685" s="5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E68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tipeexjkcfs20936lsnartomoro</v>
      </c>
      <c r="F68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correctionfluidcfs209jk36lsn</v>
      </c>
      <c r="G685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correctionfluidcfs209jkartomoro</v>
      </c>
      <c r="H68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correctionfluidcfs209jk36lsnartomoro</v>
      </c>
      <c r="I685" s="2" t="s">
        <v>168</v>
      </c>
      <c r="J685" s="2" t="s">
        <v>1803</v>
      </c>
      <c r="K685" s="19" t="s">
        <v>169</v>
      </c>
      <c r="L685" s="2" t="s">
        <v>1335</v>
      </c>
      <c r="M685" s="34" t="e">
        <f>IF(db[[#This Row],[NB NOTA_C]]="","",COUNTIF([2]!B_MSK[concat],db[[#This Row],[NB NOTA_C]]))</f>
        <v>#REF!</v>
      </c>
      <c r="N685" s="9" t="s">
        <v>1346</v>
      </c>
      <c r="O685" s="5" t="s">
        <v>1443</v>
      </c>
      <c r="P685" s="2" t="s">
        <v>2453</v>
      </c>
      <c r="Q685" s="2" t="s">
        <v>4370</v>
      </c>
      <c r="R685" s="2" t="str">
        <f>IF(db[[#This Row],[QTY/ CTN]]="","",SUBSTITUTE(SUBSTITUTE(SUBSTITUTE(db[[#This Row],[QTY/ CTN]]," ","_",2),"(",""),")","")&amp;"_")</f>
        <v>36 LSN_</v>
      </c>
      <c r="S685" s="2">
        <f>IF(db[[#This Row],[H_QTY/ CTN]]="","",SEARCH("_",db[[#This Row],[H_QTY/ CTN]]))</f>
        <v>7</v>
      </c>
      <c r="T685" s="2">
        <f>IF(db[[#This Row],[H_QTY/ CTN]]="","",LEN(db[[#This Row],[H_QTY/ CTN]]))</f>
        <v>7</v>
      </c>
      <c r="U685" s="41" t="str">
        <f>IF(db[[#This Row],[H_QTY/ CTN]]="","",LEFT(db[[#This Row],[H_QTY/ CTN]],db[[#This Row],[H_1]]-1))</f>
        <v>36 LSN</v>
      </c>
      <c r="V685" s="40" t="str">
        <f>IF(NOT(db[[#This Row],[H_1]]=db[[#This Row],[H_2]]),MID(db[[#This Row],[H_QTY/ CTN]],db[[#This Row],[H_1]]+1,db[[#This Row],[H_2]]-db[[#This Row],[H_1]]-1),"")</f>
        <v/>
      </c>
      <c r="W685" s="40" t="str">
        <f>IF(db[[#This Row],[QTY/ CTN B]]="","",LEFT(db[[#This Row],[QTY/ CTN B]],SEARCH(" ",db[[#This Row],[QTY/ CTN B]],1)-1))</f>
        <v>36</v>
      </c>
      <c r="X685" s="40" t="str">
        <f>IF(db[[#This Row],[QTY/ CTN B]]="","",RIGHT(db[[#This Row],[QTY/ CTN B]],LEN(db[[#This Row],[QTY/ CTN B]])-SEARCH(" ",db[[#This Row],[QTY/ CTN B]],1)))</f>
        <v>LSN</v>
      </c>
      <c r="Y685" s="40">
        <f>IF(db[[#This Row],[QTY/ CTN TG]]="",IF(db[[#This Row],[STN TG]]="","",12),LEFT(db[[#This Row],[QTY/ CTN TG]],SEARCH(" ",db[[#This Row],[QTY/ CTN TG]],1)-1))</f>
        <v>12</v>
      </c>
      <c r="Z6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5" s="40" t="str">
        <f>IF(db[[#This Row],[STN K]]="","",IF(db[[#This Row],[STN TG]]="LSN",12,""))</f>
        <v/>
      </c>
      <c r="AB685" s="40" t="str">
        <f>IF(db[[#This Row],[STN TG]]="LSN","PCS","")</f>
        <v/>
      </c>
      <c r="AC685" s="40">
        <f>db[[#This Row],[QTY B]]*IF(db[[#This Row],[QTY TG]]="",1,db[[#This Row],[QTY TG]])*IF(db[[#This Row],[QTY K]]="",1,db[[#This Row],[QTY K]])</f>
        <v>432</v>
      </c>
      <c r="AD685" s="40" t="str">
        <f>IF(db[[#This Row],[STN K]]="",IF(db[[#This Row],[STN TG]]="",db[[#This Row],[STN B]],db[[#This Row],[STN TG]]),db[[#This Row],[STN K]])</f>
        <v>PCS</v>
      </c>
      <c r="AE685" s="40"/>
    </row>
    <row r="686" spans="1:31" ht="16.5" customHeight="1" x14ac:dyDescent="0.25">
      <c r="A686" s="40">
        <f t="shared" si="10"/>
        <v>685</v>
      </c>
      <c r="B686" s="5" t="str">
        <f>LOWER(SUBSTITUTE(SUBSTITUTE(SUBSTITUTE(SUBSTITUTE(SUBSTITUTE(SUBSTITUTE(SUBSTITUTE(SUBSTITUTE(db[[#This Row],[NB BM]]," ",),".",""),"-",""),"(",""),")",""),"/",""),"""",""),"+",""))</f>
        <v>tipeexjkcfs210</v>
      </c>
      <c r="C686" s="5" t="str">
        <f>LOWER(SUBSTITUTE(SUBSTITUTE(SUBSTITUTE(SUBSTITUTE(SUBSTITUTE(SUBSTITUTE(SUBSTITUTE(SUBSTITUTE(SUBSTITUTE(db[[#This Row],[NB NOTA]]," ",),".",""),"-",""),"(",""),")",""),",",""),"/",""),"""",""),"+",""))</f>
        <v>correctionfluidcfs210jk</v>
      </c>
      <c r="D686" s="5" t="str">
        <f>LOWER(SUBSTITUTE(SUBSTITUTE(SUBSTITUTE(SUBSTITUTE(SUBSTITUTE(SUBSTITUTE(SUBSTITUTE(SUBSTITUTE(SUBSTITUTE(db[[#This Row],[NB PAJAK]]," ",""),"-",""),"(",""),")",""),".",""),",",""),"/",""),"""",""),"+",""))</f>
        <v>correctionfluidjoykocfs210</v>
      </c>
      <c r="E68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tipeexjkcfs21036lsnartomoro</v>
      </c>
      <c r="F68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correctionfluidcfs210jk36lsn</v>
      </c>
      <c r="G686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correctionfluidcfs210jkartomoro</v>
      </c>
      <c r="H68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correctionfluidcfs210jk36lsnartomoro</v>
      </c>
      <c r="I686" s="2" t="s">
        <v>5312</v>
      </c>
      <c r="J686" s="2" t="s">
        <v>5313</v>
      </c>
      <c r="K686" s="19" t="s">
        <v>5314</v>
      </c>
      <c r="L686" s="2" t="s">
        <v>1335</v>
      </c>
      <c r="M686" s="34" t="e">
        <f>IF(db[[#This Row],[NB NOTA_C]]="","",COUNTIF([2]!B_MSK[concat],db[[#This Row],[NB NOTA_C]]))</f>
        <v>#REF!</v>
      </c>
      <c r="N686" s="9" t="s">
        <v>1346</v>
      </c>
      <c r="O686" s="5" t="s">
        <v>1443</v>
      </c>
      <c r="P686" s="2" t="s">
        <v>2453</v>
      </c>
      <c r="Q686" s="2" t="s">
        <v>5315</v>
      </c>
      <c r="R686" s="2" t="str">
        <f>IF(db[[#This Row],[QTY/ CTN]]="","",SUBSTITUTE(SUBSTITUTE(SUBSTITUTE(db[[#This Row],[QTY/ CTN]]," ","_",2),"(",""),")","")&amp;"_")</f>
        <v>36 LSN_</v>
      </c>
      <c r="S686" s="2">
        <f>IF(db[[#This Row],[H_QTY/ CTN]]="","",SEARCH("_",db[[#This Row],[H_QTY/ CTN]]))</f>
        <v>7</v>
      </c>
      <c r="T686" s="2">
        <f>IF(db[[#This Row],[H_QTY/ CTN]]="","",LEN(db[[#This Row],[H_QTY/ CTN]]))</f>
        <v>7</v>
      </c>
      <c r="U686" s="41" t="str">
        <f>IF(db[[#This Row],[H_QTY/ CTN]]="","",LEFT(db[[#This Row],[H_QTY/ CTN]],db[[#This Row],[H_1]]-1))</f>
        <v>36 LSN</v>
      </c>
      <c r="V686" s="40" t="str">
        <f>IF(NOT(db[[#This Row],[H_1]]=db[[#This Row],[H_2]]),MID(db[[#This Row],[H_QTY/ CTN]],db[[#This Row],[H_1]]+1,db[[#This Row],[H_2]]-db[[#This Row],[H_1]]-1),"")</f>
        <v/>
      </c>
      <c r="W686" s="40" t="str">
        <f>IF(db[[#This Row],[QTY/ CTN B]]="","",LEFT(db[[#This Row],[QTY/ CTN B]],SEARCH(" ",db[[#This Row],[QTY/ CTN B]],1)-1))</f>
        <v>36</v>
      </c>
      <c r="X686" s="40" t="str">
        <f>IF(db[[#This Row],[QTY/ CTN B]]="","",RIGHT(db[[#This Row],[QTY/ CTN B]],LEN(db[[#This Row],[QTY/ CTN B]])-SEARCH(" ",db[[#This Row],[QTY/ CTN B]],1)))</f>
        <v>LSN</v>
      </c>
      <c r="Y686" s="40">
        <f>IF(db[[#This Row],[QTY/ CTN TG]]="",IF(db[[#This Row],[STN TG]]="","",12),LEFT(db[[#This Row],[QTY/ CTN TG]],SEARCH(" ",db[[#This Row],[QTY/ CTN TG]],1)-1))</f>
        <v>12</v>
      </c>
      <c r="Z6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6" s="40" t="str">
        <f>IF(db[[#This Row],[STN K]]="","",IF(db[[#This Row],[STN TG]]="LSN",12,""))</f>
        <v/>
      </c>
      <c r="AB686" s="40" t="str">
        <f>IF(db[[#This Row],[STN TG]]="LSN","PCS","")</f>
        <v/>
      </c>
      <c r="AC686" s="40">
        <f>db[[#This Row],[QTY B]]*IF(db[[#This Row],[QTY TG]]="",1,db[[#This Row],[QTY TG]])*IF(db[[#This Row],[QTY K]]="",1,db[[#This Row],[QTY K]])</f>
        <v>432</v>
      </c>
      <c r="AD686" s="40" t="str">
        <f>IF(db[[#This Row],[STN K]]="",IF(db[[#This Row],[STN TG]]="",db[[#This Row],[STN B]],db[[#This Row],[STN TG]]),db[[#This Row],[STN K]])</f>
        <v>PCS</v>
      </c>
      <c r="AE686" s="40"/>
    </row>
    <row r="687" spans="1:31" ht="16.5" customHeight="1" x14ac:dyDescent="0.25">
      <c r="A687" s="40">
        <f t="shared" si="10"/>
        <v>686</v>
      </c>
      <c r="B687" s="2" t="str">
        <f>LOWER(SUBSTITUTE(SUBSTITUTE(SUBSTITUTE(SUBSTITUTE(SUBSTITUTE(SUBSTITUTE(SUBSTITUTE(SUBSTITUTE(db[[#This Row],[NB BM]]," ",),".",""),"-",""),"(",""),")",""),"/",""),"""",""),"+",""))</f>
        <v>tipeexjkcfs221</v>
      </c>
      <c r="C687" s="2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D687" s="2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E68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tipeexjkcfs22124box24pcsartomoro</v>
      </c>
      <c r="F68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correctionfluidcfs221jk24box24pcs</v>
      </c>
      <c r="G687" s="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correctionfluidcfs221jkartomoro</v>
      </c>
      <c r="H68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correctionfluidcfs221jk24box24pcsartomoro</v>
      </c>
      <c r="I687" s="2" t="s">
        <v>170</v>
      </c>
      <c r="J687" s="2" t="s">
        <v>2181</v>
      </c>
      <c r="K687" s="1" t="s">
        <v>2182</v>
      </c>
      <c r="L687" s="2" t="s">
        <v>1335</v>
      </c>
      <c r="M687" s="34" t="e">
        <f>IF(db[[#This Row],[NB NOTA_C]]="","",COUNTIF([2]!B_MSK[concat],db[[#This Row],[NB NOTA_C]]))</f>
        <v>#REF!</v>
      </c>
      <c r="N687" s="14" t="s">
        <v>1346</v>
      </c>
      <c r="O687" s="2" t="s">
        <v>1514</v>
      </c>
      <c r="P687" s="2" t="s">
        <v>2453</v>
      </c>
      <c r="Q687" s="2" t="s">
        <v>4471</v>
      </c>
      <c r="R687" s="2" t="str">
        <f>IF(db[[#This Row],[QTY/ CTN]]="","",SUBSTITUTE(SUBSTITUTE(SUBSTITUTE(db[[#This Row],[QTY/ CTN]]," ","_",2),"(",""),")","")&amp;"_")</f>
        <v>24 BOX_24 PCS_</v>
      </c>
      <c r="S687" s="2">
        <f>IF(db[[#This Row],[H_QTY/ CTN]]="","",SEARCH("_",db[[#This Row],[H_QTY/ CTN]]))</f>
        <v>7</v>
      </c>
      <c r="T687" s="2">
        <f>IF(db[[#This Row],[H_QTY/ CTN]]="","",LEN(db[[#This Row],[H_QTY/ CTN]]))</f>
        <v>14</v>
      </c>
      <c r="U687" s="41" t="str">
        <f>IF(db[[#This Row],[H_QTY/ CTN]]="","",LEFT(db[[#This Row],[H_QTY/ CTN]],db[[#This Row],[H_1]]-1))</f>
        <v>24 BOX</v>
      </c>
      <c r="V687" s="40" t="str">
        <f>IF(NOT(db[[#This Row],[H_1]]=db[[#This Row],[H_2]]),MID(db[[#This Row],[H_QTY/ CTN]],db[[#This Row],[H_1]]+1,db[[#This Row],[H_2]]-db[[#This Row],[H_1]]-1),"")</f>
        <v>24 PCS</v>
      </c>
      <c r="W687" s="40" t="str">
        <f>IF(db[[#This Row],[QTY/ CTN B]]="","",LEFT(db[[#This Row],[QTY/ CTN B]],SEARCH(" ",db[[#This Row],[QTY/ CTN B]],1)-1))</f>
        <v>24</v>
      </c>
      <c r="X687" s="40" t="str">
        <f>IF(db[[#This Row],[QTY/ CTN B]]="","",RIGHT(db[[#This Row],[QTY/ CTN B]],LEN(db[[#This Row],[QTY/ CTN B]])-SEARCH(" ",db[[#This Row],[QTY/ CTN B]],1)))</f>
        <v>BOX</v>
      </c>
      <c r="Y687" s="40" t="str">
        <f>IF(db[[#This Row],[QTY/ CTN TG]]="",IF(db[[#This Row],[STN TG]]="","",12),LEFT(db[[#This Row],[QTY/ CTN TG]],SEARCH(" ",db[[#This Row],[QTY/ CTN TG]],1)-1))</f>
        <v>24</v>
      </c>
      <c r="Z6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7" s="40" t="str">
        <f>IF(db[[#This Row],[STN K]]="","",IF(db[[#This Row],[STN TG]]="LSN",12,""))</f>
        <v/>
      </c>
      <c r="AB687" s="40" t="str">
        <f>IF(db[[#This Row],[STN TG]]="LSN","PCS","")</f>
        <v/>
      </c>
      <c r="AC687" s="40">
        <f>db[[#This Row],[QTY B]]*IF(db[[#This Row],[QTY TG]]="",1,db[[#This Row],[QTY TG]])*IF(db[[#This Row],[QTY K]]="",1,db[[#This Row],[QTY K]])</f>
        <v>576</v>
      </c>
      <c r="AD687" s="40" t="str">
        <f>IF(db[[#This Row],[STN K]]="",IF(db[[#This Row],[STN TG]]="",db[[#This Row],[STN B]],db[[#This Row],[STN TG]]),db[[#This Row],[STN K]])</f>
        <v>PCS</v>
      </c>
      <c r="AE687" s="40"/>
    </row>
    <row r="688" spans="1:31" ht="16.5" customHeight="1" x14ac:dyDescent="0.25">
      <c r="A688" s="40">
        <f t="shared" si="10"/>
        <v>687</v>
      </c>
      <c r="B688" s="2" t="str">
        <f>LOWER(SUBSTITUTE(SUBSTITUTE(SUBSTITUTE(SUBSTITUTE(SUBSTITUTE(SUBSTITUTE(SUBSTITUTE(SUBSTITUTE(db[[#This Row],[NB BM]]," ",),".",""),"-",""),"(",""),")",""),"/",""),"""",""),"+",""))</f>
        <v>tipeexjkcfs224</v>
      </c>
      <c r="C688" s="2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D688" s="2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E68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tipeexjkcfs22424box24pcsartomoro</v>
      </c>
      <c r="F68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correctionfluidcfs224jk24box24pcs</v>
      </c>
      <c r="G688" s="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correctionfluidcfs224jkartomoro</v>
      </c>
      <c r="H68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correctionfluidcfs224jk24box24pcsartomoro</v>
      </c>
      <c r="I688" s="2" t="s">
        <v>171</v>
      </c>
      <c r="J688" s="2" t="s">
        <v>172</v>
      </c>
      <c r="K688" s="14" t="s">
        <v>2183</v>
      </c>
      <c r="L688" s="2" t="s">
        <v>1335</v>
      </c>
      <c r="M688" s="34" t="e">
        <f>IF(db[[#This Row],[NB NOTA_C]]="","",COUNTIF([2]!B_MSK[concat],db[[#This Row],[NB NOTA_C]]))</f>
        <v>#REF!</v>
      </c>
      <c r="N688" s="14" t="s">
        <v>1346</v>
      </c>
      <c r="O688" s="2" t="s">
        <v>1514</v>
      </c>
      <c r="P688" s="2" t="s">
        <v>2453</v>
      </c>
      <c r="Q688" s="2" t="s">
        <v>4472</v>
      </c>
      <c r="R688" s="2" t="str">
        <f>IF(db[[#This Row],[QTY/ CTN]]="","",SUBSTITUTE(SUBSTITUTE(SUBSTITUTE(db[[#This Row],[QTY/ CTN]]," ","_",2),"(",""),")","")&amp;"_")</f>
        <v>24 BOX_24 PCS_</v>
      </c>
      <c r="S688" s="2">
        <f>IF(db[[#This Row],[H_QTY/ CTN]]="","",SEARCH("_",db[[#This Row],[H_QTY/ CTN]]))</f>
        <v>7</v>
      </c>
      <c r="T688" s="2">
        <f>IF(db[[#This Row],[H_QTY/ CTN]]="","",LEN(db[[#This Row],[H_QTY/ CTN]]))</f>
        <v>14</v>
      </c>
      <c r="U688" s="41" t="str">
        <f>IF(db[[#This Row],[H_QTY/ CTN]]="","",LEFT(db[[#This Row],[H_QTY/ CTN]],db[[#This Row],[H_1]]-1))</f>
        <v>24 BOX</v>
      </c>
      <c r="V688" s="40" t="str">
        <f>IF(NOT(db[[#This Row],[H_1]]=db[[#This Row],[H_2]]),MID(db[[#This Row],[H_QTY/ CTN]],db[[#This Row],[H_1]]+1,db[[#This Row],[H_2]]-db[[#This Row],[H_1]]-1),"")</f>
        <v>24 PCS</v>
      </c>
      <c r="W688" s="40" t="str">
        <f>IF(db[[#This Row],[QTY/ CTN B]]="","",LEFT(db[[#This Row],[QTY/ CTN B]],SEARCH(" ",db[[#This Row],[QTY/ CTN B]],1)-1))</f>
        <v>24</v>
      </c>
      <c r="X688" s="40" t="str">
        <f>IF(db[[#This Row],[QTY/ CTN B]]="","",RIGHT(db[[#This Row],[QTY/ CTN B]],LEN(db[[#This Row],[QTY/ CTN B]])-SEARCH(" ",db[[#This Row],[QTY/ CTN B]],1)))</f>
        <v>BOX</v>
      </c>
      <c r="Y688" s="40" t="str">
        <f>IF(db[[#This Row],[QTY/ CTN TG]]="",IF(db[[#This Row],[STN TG]]="","",12),LEFT(db[[#This Row],[QTY/ CTN TG]],SEARCH(" ",db[[#This Row],[QTY/ CTN TG]],1)-1))</f>
        <v>24</v>
      </c>
      <c r="Z6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8" s="40" t="str">
        <f>IF(db[[#This Row],[STN K]]="","",IF(db[[#This Row],[STN TG]]="LSN",12,""))</f>
        <v/>
      </c>
      <c r="AB688" s="40" t="str">
        <f>IF(db[[#This Row],[STN TG]]="LSN","PCS","")</f>
        <v/>
      </c>
      <c r="AC688" s="40">
        <f>db[[#This Row],[QTY B]]*IF(db[[#This Row],[QTY TG]]="",1,db[[#This Row],[QTY TG]])*IF(db[[#This Row],[QTY K]]="",1,db[[#This Row],[QTY K]])</f>
        <v>576</v>
      </c>
      <c r="AD688" s="40" t="str">
        <f>IF(db[[#This Row],[STN K]]="",IF(db[[#This Row],[STN TG]]="",db[[#This Row],[STN B]],db[[#This Row],[STN TG]]),db[[#This Row],[STN K]])</f>
        <v>PCS</v>
      </c>
      <c r="AE688" s="40"/>
    </row>
    <row r="689" spans="1:31" ht="16.5" customHeight="1" x14ac:dyDescent="0.25">
      <c r="A689" s="40">
        <f t="shared" si="10"/>
        <v>688</v>
      </c>
      <c r="B689" s="2" t="str">
        <f>LOWER(SUBSTITUTE(SUBSTITUTE(SUBSTITUTE(SUBSTITUTE(SUBSTITUTE(SUBSTITUTE(SUBSTITUTE(SUBSTITUTE(db[[#This Row],[NB BM]]," ",),".",""),"-",""),"(",""),")",""),"/",""),"""",""),"+",""))</f>
        <v>tipeexjkcfs225</v>
      </c>
      <c r="C689" s="2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D689" s="2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E68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tipeexjkcfs22536lsnartomoro</v>
      </c>
      <c r="F68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correctionfluidcfs225jk36lsn</v>
      </c>
      <c r="G689" s="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correctionfluidcfs225jkartomoro</v>
      </c>
      <c r="H68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correctionfluidcfs225jk36lsnartomoro</v>
      </c>
      <c r="I689" s="2" t="s">
        <v>173</v>
      </c>
      <c r="J689" s="2" t="s">
        <v>3725</v>
      </c>
      <c r="K689" s="14" t="s">
        <v>2184</v>
      </c>
      <c r="L689" s="2" t="s">
        <v>1335</v>
      </c>
      <c r="M689" s="34" t="e">
        <f>IF(db[[#This Row],[NB NOTA_C]]="","",COUNTIF([2]!B_MSK[concat],db[[#This Row],[NB NOTA_C]]))</f>
        <v>#REF!</v>
      </c>
      <c r="N689" s="14" t="s">
        <v>1346</v>
      </c>
      <c r="O689" s="2" t="s">
        <v>1443</v>
      </c>
      <c r="P689" s="2" t="s">
        <v>2453</v>
      </c>
      <c r="Q689" s="2" t="s">
        <v>7410</v>
      </c>
      <c r="R689" s="2" t="str">
        <f>IF(db[[#This Row],[QTY/ CTN]]="","",SUBSTITUTE(SUBSTITUTE(SUBSTITUTE(db[[#This Row],[QTY/ CTN]]," ","_",2),"(",""),")","")&amp;"_")</f>
        <v>36 LSN_</v>
      </c>
      <c r="S689" s="2">
        <f>IF(db[[#This Row],[H_QTY/ CTN]]="","",SEARCH("_",db[[#This Row],[H_QTY/ CTN]]))</f>
        <v>7</v>
      </c>
      <c r="T689" s="2">
        <f>IF(db[[#This Row],[H_QTY/ CTN]]="","",LEN(db[[#This Row],[H_QTY/ CTN]]))</f>
        <v>7</v>
      </c>
      <c r="U689" s="41" t="str">
        <f>IF(db[[#This Row],[H_QTY/ CTN]]="","",LEFT(db[[#This Row],[H_QTY/ CTN]],db[[#This Row],[H_1]]-1))</f>
        <v>36 LSN</v>
      </c>
      <c r="V689" s="40" t="str">
        <f>IF(NOT(db[[#This Row],[H_1]]=db[[#This Row],[H_2]]),MID(db[[#This Row],[H_QTY/ CTN]],db[[#This Row],[H_1]]+1,db[[#This Row],[H_2]]-db[[#This Row],[H_1]]-1),"")</f>
        <v/>
      </c>
      <c r="W689" s="40" t="str">
        <f>IF(db[[#This Row],[QTY/ CTN B]]="","",LEFT(db[[#This Row],[QTY/ CTN B]],SEARCH(" ",db[[#This Row],[QTY/ CTN B]],1)-1))</f>
        <v>36</v>
      </c>
      <c r="X689" s="40" t="str">
        <f>IF(db[[#This Row],[QTY/ CTN B]]="","",RIGHT(db[[#This Row],[QTY/ CTN B]],LEN(db[[#This Row],[QTY/ CTN B]])-SEARCH(" ",db[[#This Row],[QTY/ CTN B]],1)))</f>
        <v>LSN</v>
      </c>
      <c r="Y689" s="40">
        <f>IF(db[[#This Row],[QTY/ CTN TG]]="",IF(db[[#This Row],[STN TG]]="","",12),LEFT(db[[#This Row],[QTY/ CTN TG]],SEARCH(" ",db[[#This Row],[QTY/ CTN TG]],1)-1))</f>
        <v>12</v>
      </c>
      <c r="Z6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89" s="40" t="str">
        <f>IF(db[[#This Row],[STN K]]="","",IF(db[[#This Row],[STN TG]]="LSN",12,""))</f>
        <v/>
      </c>
      <c r="AB689" s="40" t="str">
        <f>IF(db[[#This Row],[STN TG]]="LSN","PCS","")</f>
        <v/>
      </c>
      <c r="AC689" s="40">
        <f>db[[#This Row],[QTY B]]*IF(db[[#This Row],[QTY TG]]="",1,db[[#This Row],[QTY TG]])*IF(db[[#This Row],[QTY K]]="",1,db[[#This Row],[QTY K]])</f>
        <v>432</v>
      </c>
      <c r="AD689" s="40" t="str">
        <f>IF(db[[#This Row],[STN K]]="",IF(db[[#This Row],[STN TG]]="",db[[#This Row],[STN B]],db[[#This Row],[STN TG]]),db[[#This Row],[STN K]])</f>
        <v>PCS</v>
      </c>
      <c r="AE689" s="40"/>
    </row>
    <row r="690" spans="1:31" ht="16.5" customHeight="1" x14ac:dyDescent="0.25">
      <c r="A690" s="40">
        <f t="shared" si="10"/>
        <v>689</v>
      </c>
      <c r="B690" s="2" t="str">
        <f>LOWER(SUBSTITUTE(SUBSTITUTE(SUBSTITUTE(SUBSTITUTE(SUBSTITUTE(SUBSTITUTE(SUBSTITUTE(SUBSTITUTE(db[[#This Row],[NB BM]]," ",),".",""),"-",""),"(",""),")",""),"/",""),"""",""),"+",""))</f>
        <v>tipeexjkcfs232</v>
      </c>
      <c r="C690" s="2" t="str">
        <f>LOWER(SUBSTITUTE(SUBSTITUTE(SUBSTITUTE(SUBSTITUTE(SUBSTITUTE(SUBSTITUTE(SUBSTITUTE(SUBSTITUTE(SUBSTITUTE(db[[#This Row],[NB NOTA]]," ",),".",""),"-",""),"(",""),")",""),",",""),"/",""),"""",""),"+",""))</f>
        <v>correctionfluidcfs232jk</v>
      </c>
      <c r="D690" s="2" t="str">
        <f>LOWER(SUBSTITUTE(SUBSTITUTE(SUBSTITUTE(SUBSTITUTE(SUBSTITUTE(SUBSTITUTE(SUBSTITUTE(SUBSTITUTE(SUBSTITUTE(db[[#This Row],[NB PAJAK]]," ",""),"-",""),"(",""),")",""),".",""),",",""),"/",""),"""",""),"+",""))</f>
        <v>correctionfluidjoykocfs232</v>
      </c>
      <c r="E69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tipeexjkcfs23248lsnartomoro</v>
      </c>
      <c r="F69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correctionfluidcfs232jk48lsn</v>
      </c>
      <c r="G690" s="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correctionfluidcfs232jkartomoro</v>
      </c>
      <c r="H69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correctionfluidcfs232jk48lsnartomoro</v>
      </c>
      <c r="I690" s="2" t="s">
        <v>5457</v>
      </c>
      <c r="J690" s="2" t="s">
        <v>5453</v>
      </c>
      <c r="K690" s="1" t="s">
        <v>5454</v>
      </c>
      <c r="L690" s="2" t="s">
        <v>1335</v>
      </c>
      <c r="M690" s="34" t="e">
        <f>IF(db[[#This Row],[NB NOTA_C]]="","",COUNTIF([2]!B_MSK[concat],db[[#This Row],[NB NOTA_C]]))</f>
        <v>#REF!</v>
      </c>
      <c r="N690" s="14" t="s">
        <v>1346</v>
      </c>
      <c r="O690" s="2" t="s">
        <v>1425</v>
      </c>
      <c r="P690" s="2" t="s">
        <v>2453</v>
      </c>
      <c r="R690" s="2" t="str">
        <f>IF(db[[#This Row],[QTY/ CTN]]="","",SUBSTITUTE(SUBSTITUTE(SUBSTITUTE(db[[#This Row],[QTY/ CTN]]," ","_",2),"(",""),")","")&amp;"_")</f>
        <v>48 LSN_</v>
      </c>
      <c r="S690" s="2">
        <f>IF(db[[#This Row],[H_QTY/ CTN]]="","",SEARCH("_",db[[#This Row],[H_QTY/ CTN]]))</f>
        <v>7</v>
      </c>
      <c r="T690" s="2">
        <f>IF(db[[#This Row],[H_QTY/ CTN]]="","",LEN(db[[#This Row],[H_QTY/ CTN]]))</f>
        <v>7</v>
      </c>
      <c r="U690" s="41" t="str">
        <f>IF(db[[#This Row],[H_QTY/ CTN]]="","",LEFT(db[[#This Row],[H_QTY/ CTN]],db[[#This Row],[H_1]]-1))</f>
        <v>48 LSN</v>
      </c>
      <c r="V690" s="40" t="str">
        <f>IF(NOT(db[[#This Row],[H_1]]=db[[#This Row],[H_2]]),MID(db[[#This Row],[H_QTY/ CTN]],db[[#This Row],[H_1]]+1,db[[#This Row],[H_2]]-db[[#This Row],[H_1]]-1),"")</f>
        <v/>
      </c>
      <c r="W690" s="40" t="str">
        <f>IF(db[[#This Row],[QTY/ CTN B]]="","",LEFT(db[[#This Row],[QTY/ CTN B]],SEARCH(" ",db[[#This Row],[QTY/ CTN B]],1)-1))</f>
        <v>48</v>
      </c>
      <c r="X690" s="40" t="str">
        <f>IF(db[[#This Row],[QTY/ CTN B]]="","",RIGHT(db[[#This Row],[QTY/ CTN B]],LEN(db[[#This Row],[QTY/ CTN B]])-SEARCH(" ",db[[#This Row],[QTY/ CTN B]],1)))</f>
        <v>LSN</v>
      </c>
      <c r="Y690" s="40">
        <f>IF(db[[#This Row],[QTY/ CTN TG]]="",IF(db[[#This Row],[STN TG]]="","",12),LEFT(db[[#This Row],[QTY/ CTN TG]],SEARCH(" ",db[[#This Row],[QTY/ CTN TG]],1)-1))</f>
        <v>12</v>
      </c>
      <c r="Z6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0" s="40" t="str">
        <f>IF(db[[#This Row],[STN K]]="","",IF(db[[#This Row],[STN TG]]="LSN",12,""))</f>
        <v/>
      </c>
      <c r="AB690" s="40" t="str">
        <f>IF(db[[#This Row],[STN TG]]="LSN","PCS","")</f>
        <v/>
      </c>
      <c r="AC690" s="40">
        <f>db[[#This Row],[QTY B]]*IF(db[[#This Row],[QTY TG]]="",1,db[[#This Row],[QTY TG]])*IF(db[[#This Row],[QTY K]]="",1,db[[#This Row],[QTY K]])</f>
        <v>576</v>
      </c>
      <c r="AD690" s="40" t="str">
        <f>IF(db[[#This Row],[STN K]]="",IF(db[[#This Row],[STN TG]]="",db[[#This Row],[STN B]],db[[#This Row],[STN TG]]),db[[#This Row],[STN K]])</f>
        <v>PCS</v>
      </c>
      <c r="AE690" s="40"/>
    </row>
    <row r="691" spans="1:31" ht="16.5" customHeight="1" x14ac:dyDescent="0.25">
      <c r="A691" s="40">
        <f t="shared" si="10"/>
        <v>690</v>
      </c>
      <c r="B691" s="2" t="str">
        <f>LOWER(SUBSTITUTE(SUBSTITUTE(SUBSTITUTE(SUBSTITUTE(SUBSTITUTE(SUBSTITUTE(SUBSTITUTE(SUBSTITUTE(db[[#This Row],[NB BM]]," ",),".",""),"-",""),"(",""),")",""),"/",""),"""",""),"+",""))</f>
        <v>tipeexjkcfs233</v>
      </c>
      <c r="C691" s="2" t="str">
        <f>LOWER(SUBSTITUTE(SUBSTITUTE(SUBSTITUTE(SUBSTITUTE(SUBSTITUTE(SUBSTITUTE(SUBSTITUTE(SUBSTITUTE(SUBSTITUTE(db[[#This Row],[NB NOTA]]," ",),".",""),"-",""),"(",""),")",""),",",""),"/",""),"""",""),"+",""))</f>
        <v>correctionfluidcfs233jk</v>
      </c>
      <c r="D691" s="2" t="str">
        <f>LOWER(SUBSTITUTE(SUBSTITUTE(SUBSTITUTE(SUBSTITUTE(SUBSTITUTE(SUBSTITUTE(SUBSTITUTE(SUBSTITUTE(SUBSTITUTE(db[[#This Row],[NB PAJAK]]," ",""),"-",""),"(",""),")",""),".",""),",",""),"/",""),"""",""),"+",""))</f>
        <v>correctionfluidjoykocfs233</v>
      </c>
      <c r="E69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tipeexjkcfs23360lsnartomoro</v>
      </c>
      <c r="F69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correctionfluidcfs233jk60lsn</v>
      </c>
      <c r="G691" s="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correctionfluidcfs233jkartomoro</v>
      </c>
      <c r="H69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correctionfluidcfs233jk60lsnartomoro</v>
      </c>
      <c r="I691" s="2" t="s">
        <v>5456</v>
      </c>
      <c r="J691" s="2" t="s">
        <v>5452</v>
      </c>
      <c r="K691" s="1" t="s">
        <v>5455</v>
      </c>
      <c r="L691" s="2" t="s">
        <v>1335</v>
      </c>
      <c r="M691" s="34" t="e">
        <f>IF(db[[#This Row],[NB NOTA_C]]="","",COUNTIF([2]!B_MSK[concat],db[[#This Row],[NB NOTA_C]]))</f>
        <v>#REF!</v>
      </c>
      <c r="N691" s="14" t="s">
        <v>1346</v>
      </c>
      <c r="O691" s="2" t="s">
        <v>1385</v>
      </c>
      <c r="P691" s="2" t="s">
        <v>2453</v>
      </c>
      <c r="Q691" s="2" t="s">
        <v>4471</v>
      </c>
      <c r="R691" s="2" t="str">
        <f>IF(db[[#This Row],[QTY/ CTN]]="","",SUBSTITUTE(SUBSTITUTE(SUBSTITUTE(db[[#This Row],[QTY/ CTN]]," ","_",2),"(",""),")","")&amp;"_")</f>
        <v>60 LSN_</v>
      </c>
      <c r="S691" s="2">
        <f>IF(db[[#This Row],[H_QTY/ CTN]]="","",SEARCH("_",db[[#This Row],[H_QTY/ CTN]]))</f>
        <v>7</v>
      </c>
      <c r="T691" s="2">
        <f>IF(db[[#This Row],[H_QTY/ CTN]]="","",LEN(db[[#This Row],[H_QTY/ CTN]]))</f>
        <v>7</v>
      </c>
      <c r="U691" s="41" t="str">
        <f>IF(db[[#This Row],[H_QTY/ CTN]]="","",LEFT(db[[#This Row],[H_QTY/ CTN]],db[[#This Row],[H_1]]-1))</f>
        <v>60 LSN</v>
      </c>
      <c r="V691" s="40" t="str">
        <f>IF(NOT(db[[#This Row],[H_1]]=db[[#This Row],[H_2]]),MID(db[[#This Row],[H_QTY/ CTN]],db[[#This Row],[H_1]]+1,db[[#This Row],[H_2]]-db[[#This Row],[H_1]]-1),"")</f>
        <v/>
      </c>
      <c r="W691" s="40" t="str">
        <f>IF(db[[#This Row],[QTY/ CTN B]]="","",LEFT(db[[#This Row],[QTY/ CTN B]],SEARCH(" ",db[[#This Row],[QTY/ CTN B]],1)-1))</f>
        <v>60</v>
      </c>
      <c r="X691" s="40" t="str">
        <f>IF(db[[#This Row],[QTY/ CTN B]]="","",RIGHT(db[[#This Row],[QTY/ CTN B]],LEN(db[[#This Row],[QTY/ CTN B]])-SEARCH(" ",db[[#This Row],[QTY/ CTN B]],1)))</f>
        <v>LSN</v>
      </c>
      <c r="Y691" s="40">
        <f>IF(db[[#This Row],[QTY/ CTN TG]]="",IF(db[[#This Row],[STN TG]]="","",12),LEFT(db[[#This Row],[QTY/ CTN TG]],SEARCH(" ",db[[#This Row],[QTY/ CTN TG]],1)-1))</f>
        <v>12</v>
      </c>
      <c r="Z6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1" s="40" t="str">
        <f>IF(db[[#This Row],[STN K]]="","",IF(db[[#This Row],[STN TG]]="LSN",12,""))</f>
        <v/>
      </c>
      <c r="AB691" s="40" t="str">
        <f>IF(db[[#This Row],[STN TG]]="LSN","PCS","")</f>
        <v/>
      </c>
      <c r="AC691" s="40">
        <f>db[[#This Row],[QTY B]]*IF(db[[#This Row],[QTY TG]]="",1,db[[#This Row],[QTY TG]])*IF(db[[#This Row],[QTY K]]="",1,db[[#This Row],[QTY K]])</f>
        <v>720</v>
      </c>
      <c r="AD691" s="40" t="str">
        <f>IF(db[[#This Row],[STN K]]="",IF(db[[#This Row],[STN TG]]="",db[[#This Row],[STN B]],db[[#This Row],[STN TG]]),db[[#This Row],[STN K]])</f>
        <v>PCS</v>
      </c>
      <c r="AE691" s="40"/>
    </row>
    <row r="692" spans="1:31" ht="16.5" customHeight="1" x14ac:dyDescent="0.25">
      <c r="A692" s="40">
        <f t="shared" si="10"/>
        <v>691</v>
      </c>
      <c r="B692" s="2" t="str">
        <f>LOWER(SUBSTITUTE(SUBSTITUTE(SUBSTITUTE(SUBSTITUTE(SUBSTITUTE(SUBSTITUTE(SUBSTITUTE(SUBSTITUTE(db[[#This Row],[NB BM]]," ",),".",""),"-",""),"(",""),")",""),"/",""),"""",""),"+",""))</f>
        <v>tipeexjk01</v>
      </c>
      <c r="C692" s="2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D692" s="2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E69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tipeexjk0148lsnartomoro</v>
      </c>
      <c r="F69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correctionfluidjk01jk48lsn</v>
      </c>
      <c r="G692" s="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correctionfluidjk01jkartomoro</v>
      </c>
      <c r="H69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correctionfluidjk01jk48lsnartomoro</v>
      </c>
      <c r="I692" s="2" t="s">
        <v>174</v>
      </c>
      <c r="J692" s="2" t="s">
        <v>175</v>
      </c>
      <c r="K692" s="19" t="s">
        <v>176</v>
      </c>
      <c r="L692" s="2" t="s">
        <v>1335</v>
      </c>
      <c r="M692" s="34" t="e">
        <f>IF(db[[#This Row],[NB NOTA_C]]="","",COUNTIF([2]!B_MSK[concat],db[[#This Row],[NB NOTA_C]]))</f>
        <v>#REF!</v>
      </c>
      <c r="N692" s="14" t="s">
        <v>1346</v>
      </c>
      <c r="O692" s="2" t="s">
        <v>1425</v>
      </c>
      <c r="P692" s="2" t="s">
        <v>2453</v>
      </c>
      <c r="Q692" s="2" t="s">
        <v>5570</v>
      </c>
      <c r="R692" s="2" t="str">
        <f>IF(db[[#This Row],[QTY/ CTN]]="","",SUBSTITUTE(SUBSTITUTE(SUBSTITUTE(db[[#This Row],[QTY/ CTN]]," ","_",2),"(",""),")","")&amp;"_")</f>
        <v>48 LSN_</v>
      </c>
      <c r="S692" s="2">
        <f>IF(db[[#This Row],[H_QTY/ CTN]]="","",SEARCH("_",db[[#This Row],[H_QTY/ CTN]]))</f>
        <v>7</v>
      </c>
      <c r="T692" s="2">
        <f>IF(db[[#This Row],[H_QTY/ CTN]]="","",LEN(db[[#This Row],[H_QTY/ CTN]]))</f>
        <v>7</v>
      </c>
      <c r="U692" s="41" t="str">
        <f>IF(db[[#This Row],[H_QTY/ CTN]]="","",LEFT(db[[#This Row],[H_QTY/ CTN]],db[[#This Row],[H_1]]-1))</f>
        <v>48 LSN</v>
      </c>
      <c r="V692" s="40" t="str">
        <f>IF(NOT(db[[#This Row],[H_1]]=db[[#This Row],[H_2]]),MID(db[[#This Row],[H_QTY/ CTN]],db[[#This Row],[H_1]]+1,db[[#This Row],[H_2]]-db[[#This Row],[H_1]]-1),"")</f>
        <v/>
      </c>
      <c r="W692" s="40" t="str">
        <f>IF(db[[#This Row],[QTY/ CTN B]]="","",LEFT(db[[#This Row],[QTY/ CTN B]],SEARCH(" ",db[[#This Row],[QTY/ CTN B]],1)-1))</f>
        <v>48</v>
      </c>
      <c r="X692" s="40" t="str">
        <f>IF(db[[#This Row],[QTY/ CTN B]]="","",RIGHT(db[[#This Row],[QTY/ CTN B]],LEN(db[[#This Row],[QTY/ CTN B]])-SEARCH(" ",db[[#This Row],[QTY/ CTN B]],1)))</f>
        <v>LSN</v>
      </c>
      <c r="Y692" s="40">
        <f>IF(db[[#This Row],[QTY/ CTN TG]]="",IF(db[[#This Row],[STN TG]]="","",12),LEFT(db[[#This Row],[QTY/ CTN TG]],SEARCH(" ",db[[#This Row],[QTY/ CTN TG]],1)-1))</f>
        <v>12</v>
      </c>
      <c r="Z6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2" s="40" t="str">
        <f>IF(db[[#This Row],[STN K]]="","",IF(db[[#This Row],[STN TG]]="LSN",12,""))</f>
        <v/>
      </c>
      <c r="AB692" s="40" t="str">
        <f>IF(db[[#This Row],[STN TG]]="LSN","PCS","")</f>
        <v/>
      </c>
      <c r="AC692" s="40">
        <f>db[[#This Row],[QTY B]]*IF(db[[#This Row],[QTY TG]]="",1,db[[#This Row],[QTY TG]])*IF(db[[#This Row],[QTY K]]="",1,db[[#This Row],[QTY K]])</f>
        <v>576</v>
      </c>
      <c r="AD692" s="40" t="str">
        <f>IF(db[[#This Row],[STN K]]="",IF(db[[#This Row],[STN TG]]="",db[[#This Row],[STN B]],db[[#This Row],[STN TG]]),db[[#This Row],[STN K]])</f>
        <v>PCS</v>
      </c>
      <c r="AE692" s="40"/>
    </row>
    <row r="693" spans="1:31" ht="16.5" customHeight="1" x14ac:dyDescent="0.25">
      <c r="A693" s="40">
        <f t="shared" si="10"/>
        <v>692</v>
      </c>
      <c r="B693" s="2" t="str">
        <f>LOWER(SUBSTITUTE(SUBSTITUTE(SUBSTITUTE(SUBSTITUTE(SUBSTITUTE(SUBSTITUTE(SUBSTITUTE(SUBSTITUTE(db[[#This Row],[NB BM]]," ",),".",""),"-",""),"(",""),")",""),"/",""),"""",""),"+",""))</f>
        <v>tipeexjk101</v>
      </c>
      <c r="C693" s="2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D693" s="2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E69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tipeexjk10148lsnartomoro</v>
      </c>
      <c r="F69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correctionfluidjk101jk48lsn</v>
      </c>
      <c r="G693" s="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correctionfluidjk101jkartomoro</v>
      </c>
      <c r="H69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correctionfluidjk101jk48lsnartomoro</v>
      </c>
      <c r="I693" s="2" t="s">
        <v>177</v>
      </c>
      <c r="J693" s="2" t="s">
        <v>178</v>
      </c>
      <c r="K693" s="19" t="s">
        <v>179</v>
      </c>
      <c r="L693" s="2" t="s">
        <v>1335</v>
      </c>
      <c r="M693" s="34" t="e">
        <f>IF(db[[#This Row],[NB NOTA_C]]="","",COUNTIF([2]!B_MSK[concat],db[[#This Row],[NB NOTA_C]]))</f>
        <v>#REF!</v>
      </c>
      <c r="N693" s="14" t="s">
        <v>1346</v>
      </c>
      <c r="O693" s="2" t="s">
        <v>1425</v>
      </c>
      <c r="P693" s="2" t="s">
        <v>2453</v>
      </c>
      <c r="Q693" s="2" t="s">
        <v>4733</v>
      </c>
      <c r="R693" s="2" t="str">
        <f>IF(db[[#This Row],[QTY/ CTN]]="","",SUBSTITUTE(SUBSTITUTE(SUBSTITUTE(db[[#This Row],[QTY/ CTN]]," ","_",2),"(",""),")","")&amp;"_")</f>
        <v>48 LSN_</v>
      </c>
      <c r="S693" s="2">
        <f>IF(db[[#This Row],[H_QTY/ CTN]]="","",SEARCH("_",db[[#This Row],[H_QTY/ CTN]]))</f>
        <v>7</v>
      </c>
      <c r="T693" s="2">
        <f>IF(db[[#This Row],[H_QTY/ CTN]]="","",LEN(db[[#This Row],[H_QTY/ CTN]]))</f>
        <v>7</v>
      </c>
      <c r="U693" s="41" t="str">
        <f>IF(db[[#This Row],[H_QTY/ CTN]]="","",LEFT(db[[#This Row],[H_QTY/ CTN]],db[[#This Row],[H_1]]-1))</f>
        <v>48 LSN</v>
      </c>
      <c r="V693" s="40" t="str">
        <f>IF(NOT(db[[#This Row],[H_1]]=db[[#This Row],[H_2]]),MID(db[[#This Row],[H_QTY/ CTN]],db[[#This Row],[H_1]]+1,db[[#This Row],[H_2]]-db[[#This Row],[H_1]]-1),"")</f>
        <v/>
      </c>
      <c r="W693" s="40" t="str">
        <f>IF(db[[#This Row],[QTY/ CTN B]]="","",LEFT(db[[#This Row],[QTY/ CTN B]],SEARCH(" ",db[[#This Row],[QTY/ CTN B]],1)-1))</f>
        <v>48</v>
      </c>
      <c r="X693" s="40" t="str">
        <f>IF(db[[#This Row],[QTY/ CTN B]]="","",RIGHT(db[[#This Row],[QTY/ CTN B]],LEN(db[[#This Row],[QTY/ CTN B]])-SEARCH(" ",db[[#This Row],[QTY/ CTN B]],1)))</f>
        <v>LSN</v>
      </c>
      <c r="Y693" s="40">
        <f>IF(db[[#This Row],[QTY/ CTN TG]]="",IF(db[[#This Row],[STN TG]]="","",12),LEFT(db[[#This Row],[QTY/ CTN TG]],SEARCH(" ",db[[#This Row],[QTY/ CTN TG]],1)-1))</f>
        <v>12</v>
      </c>
      <c r="Z6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3" s="40" t="str">
        <f>IF(db[[#This Row],[STN K]]="","",IF(db[[#This Row],[STN TG]]="LSN",12,""))</f>
        <v/>
      </c>
      <c r="AB693" s="40" t="str">
        <f>IF(db[[#This Row],[STN TG]]="LSN","PCS","")</f>
        <v/>
      </c>
      <c r="AC693" s="40">
        <f>db[[#This Row],[QTY B]]*IF(db[[#This Row],[QTY TG]]="",1,db[[#This Row],[QTY TG]])*IF(db[[#This Row],[QTY K]]="",1,db[[#This Row],[QTY K]])</f>
        <v>576</v>
      </c>
      <c r="AD693" s="40" t="str">
        <f>IF(db[[#This Row],[STN K]]="",IF(db[[#This Row],[STN TG]]="",db[[#This Row],[STN B]],db[[#This Row],[STN TG]]),db[[#This Row],[STN K]])</f>
        <v>PCS</v>
      </c>
      <c r="AE693" s="40"/>
    </row>
    <row r="694" spans="1:31" ht="16.5" customHeight="1" x14ac:dyDescent="0.25">
      <c r="A694" s="40">
        <f t="shared" si="10"/>
        <v>693</v>
      </c>
      <c r="B694" s="5" t="str">
        <f>LOWER(SUBSTITUTE(SUBSTITUTE(SUBSTITUTE(SUBSTITUTE(SUBSTITUTE(SUBSTITUTE(SUBSTITUTE(SUBSTITUTE(db[[#This Row],[NB BM]]," ",),".",""),"-",""),"(",""),")",""),"/",""),"""",""),"+",""))</f>
        <v>tipeexjk101a</v>
      </c>
      <c r="C694" s="5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D694" s="5" t="str">
        <f>LOWER(SUBSTITUTE(SUBSTITUTE(SUBSTITUTE(SUBSTITUTE(SUBSTITUTE(SUBSTITUTE(SUBSTITUTE(SUBSTITUTE(SUBSTITUTE(db[[#This Row],[NB PAJAK]]," ",""),"-",""),"(",""),")",""),".",""),",",""),"/",""),"""",""),"+",""))</f>
        <v>correctionfluidjoykojk101abesi</v>
      </c>
      <c r="E69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tipeexjk101a48lsnartomoro</v>
      </c>
      <c r="F69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correctionfluidjk101ajk48lsn</v>
      </c>
      <c r="G694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correctionfluidjk101ajkartomoro</v>
      </c>
      <c r="H69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correctionfluidjk101ajk48lsnartomoro</v>
      </c>
      <c r="I694" s="2" t="s">
        <v>180</v>
      </c>
      <c r="J694" s="2" t="s">
        <v>181</v>
      </c>
      <c r="K694" s="14" t="s">
        <v>4909</v>
      </c>
      <c r="L694" s="2" t="s">
        <v>1335</v>
      </c>
      <c r="M694" s="34" t="e">
        <f>IF(db[[#This Row],[NB NOTA_C]]="","",COUNTIF([2]!B_MSK[concat],db[[#This Row],[NB NOTA_C]]))</f>
        <v>#REF!</v>
      </c>
      <c r="N694" s="14" t="s">
        <v>1346</v>
      </c>
      <c r="O694" s="2" t="s">
        <v>1425</v>
      </c>
      <c r="P694" s="2" t="s">
        <v>2453</v>
      </c>
      <c r="Q694" s="2" t="s">
        <v>5506</v>
      </c>
      <c r="R694" s="2" t="str">
        <f>IF(db[[#This Row],[QTY/ CTN]]="","",SUBSTITUTE(SUBSTITUTE(SUBSTITUTE(db[[#This Row],[QTY/ CTN]]," ","_",2),"(",""),")","")&amp;"_")</f>
        <v>48 LSN_</v>
      </c>
      <c r="S694" s="2">
        <f>IF(db[[#This Row],[H_QTY/ CTN]]="","",SEARCH("_",db[[#This Row],[H_QTY/ CTN]]))</f>
        <v>7</v>
      </c>
      <c r="T694" s="2">
        <f>IF(db[[#This Row],[H_QTY/ CTN]]="","",LEN(db[[#This Row],[H_QTY/ CTN]]))</f>
        <v>7</v>
      </c>
      <c r="U694" s="41" t="str">
        <f>IF(db[[#This Row],[H_QTY/ CTN]]="","",LEFT(db[[#This Row],[H_QTY/ CTN]],db[[#This Row],[H_1]]-1))</f>
        <v>48 LSN</v>
      </c>
      <c r="V694" s="40" t="str">
        <f>IF(NOT(db[[#This Row],[H_1]]=db[[#This Row],[H_2]]),MID(db[[#This Row],[H_QTY/ CTN]],db[[#This Row],[H_1]]+1,db[[#This Row],[H_2]]-db[[#This Row],[H_1]]-1),"")</f>
        <v/>
      </c>
      <c r="W694" s="40" t="str">
        <f>IF(db[[#This Row],[QTY/ CTN B]]="","",LEFT(db[[#This Row],[QTY/ CTN B]],SEARCH(" ",db[[#This Row],[QTY/ CTN B]],1)-1))</f>
        <v>48</v>
      </c>
      <c r="X694" s="40" t="str">
        <f>IF(db[[#This Row],[QTY/ CTN B]]="","",RIGHT(db[[#This Row],[QTY/ CTN B]],LEN(db[[#This Row],[QTY/ CTN B]])-SEARCH(" ",db[[#This Row],[QTY/ CTN B]],1)))</f>
        <v>LSN</v>
      </c>
      <c r="Y694" s="40">
        <f>IF(db[[#This Row],[QTY/ CTN TG]]="",IF(db[[#This Row],[STN TG]]="","",12),LEFT(db[[#This Row],[QTY/ CTN TG]],SEARCH(" ",db[[#This Row],[QTY/ CTN TG]],1)-1))</f>
        <v>12</v>
      </c>
      <c r="Z6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4" s="40" t="str">
        <f>IF(db[[#This Row],[STN K]]="","",IF(db[[#This Row],[STN TG]]="LSN",12,""))</f>
        <v/>
      </c>
      <c r="AB694" s="40" t="str">
        <f>IF(db[[#This Row],[STN TG]]="LSN","PCS","")</f>
        <v/>
      </c>
      <c r="AC694" s="40">
        <f>db[[#This Row],[QTY B]]*IF(db[[#This Row],[QTY TG]]="",1,db[[#This Row],[QTY TG]])*IF(db[[#This Row],[QTY K]]="",1,db[[#This Row],[QTY K]])</f>
        <v>576</v>
      </c>
      <c r="AD694" s="40" t="str">
        <f>IF(db[[#This Row],[STN K]]="",IF(db[[#This Row],[STN TG]]="",db[[#This Row],[STN B]],db[[#This Row],[STN TG]]),db[[#This Row],[STN K]])</f>
        <v>PCS</v>
      </c>
      <c r="AE694" s="40"/>
    </row>
    <row r="695" spans="1:31" ht="16.5" customHeight="1" x14ac:dyDescent="0.25">
      <c r="A695" s="40">
        <f t="shared" si="10"/>
        <v>694</v>
      </c>
      <c r="B695" s="5" t="str">
        <f>LOWER(SUBSTITUTE(SUBSTITUTE(SUBSTITUTE(SUBSTITUTE(SUBSTITUTE(SUBSTITUTE(SUBSTITUTE(SUBSTITUTE(db[[#This Row],[NB BM]]," ",),".",""),"-",""),"(",""),")",""),"/",""),"""",""),"+",""))</f>
        <v>tipeex914760x5mmpeach</v>
      </c>
      <c r="C695" s="5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D695" s="5" t="str">
        <f>LOWER(SUBSTITUTE(SUBSTITUTE(SUBSTITUTE(SUBSTITUTE(SUBSTITUTE(SUBSTITUTE(SUBSTITUTE(SUBSTITUTE(SUBSTITUTE(db[[#This Row],[NB PAJAK]]," ",""),"-",""),"(",""),")",""),".",""),",",""),"/",""),"""",""),"+",""))</f>
        <v/>
      </c>
      <c r="E69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tipeex914760x5mmpeach36lsnuntana</v>
      </c>
      <c r="F69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correctiontape914760x5mmpeach36lsn</v>
      </c>
      <c r="G695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correctiontape914760x5mmpeachuntana</v>
      </c>
      <c r="H69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correctiontape914760x5mmpeach36lsnuntana</v>
      </c>
      <c r="I695" s="2" t="s">
        <v>6241</v>
      </c>
      <c r="J695" s="2" t="s">
        <v>2728</v>
      </c>
      <c r="K695" s="1"/>
      <c r="L695" s="2" t="s">
        <v>1336</v>
      </c>
      <c r="M695" s="34" t="e">
        <f>IF(db[[#This Row],[NB NOTA_C]]="","",COUNTIF([2]!B_MSK[concat],db[[#This Row],[NB NOTA_C]]))</f>
        <v>#REF!</v>
      </c>
      <c r="N695" s="9" t="s">
        <v>2729</v>
      </c>
      <c r="O695" s="5" t="s">
        <v>1443</v>
      </c>
      <c r="P695" s="2" t="s">
        <v>2453</v>
      </c>
      <c r="Q695" s="5"/>
      <c r="R695" s="5" t="str">
        <f>IF(db[[#This Row],[QTY/ CTN]]="","",SUBSTITUTE(SUBSTITUTE(SUBSTITUTE(db[[#This Row],[QTY/ CTN]]," ","_",2),"(",""),")","")&amp;"_")</f>
        <v>36 LSN_</v>
      </c>
      <c r="S695" s="5">
        <f>IF(db[[#This Row],[H_QTY/ CTN]]="","",SEARCH("_",db[[#This Row],[H_QTY/ CTN]]))</f>
        <v>7</v>
      </c>
      <c r="T695" s="5">
        <f>IF(db[[#This Row],[H_QTY/ CTN]]="","",LEN(db[[#This Row],[H_QTY/ CTN]]))</f>
        <v>7</v>
      </c>
      <c r="U695" s="41" t="str">
        <f>IF(db[[#This Row],[H_QTY/ CTN]]="","",LEFT(db[[#This Row],[H_QTY/ CTN]],db[[#This Row],[H_1]]-1))</f>
        <v>36 LSN</v>
      </c>
      <c r="V695" s="40" t="str">
        <f>IF(NOT(db[[#This Row],[H_1]]=db[[#This Row],[H_2]]),MID(db[[#This Row],[H_QTY/ CTN]],db[[#This Row],[H_1]]+1,db[[#This Row],[H_2]]-db[[#This Row],[H_1]]-1),"")</f>
        <v/>
      </c>
      <c r="W695" s="40" t="str">
        <f>IF(db[[#This Row],[QTY/ CTN B]]="","",LEFT(db[[#This Row],[QTY/ CTN B]],SEARCH(" ",db[[#This Row],[QTY/ CTN B]],1)-1))</f>
        <v>36</v>
      </c>
      <c r="X695" s="40" t="str">
        <f>IF(db[[#This Row],[QTY/ CTN B]]="","",RIGHT(db[[#This Row],[QTY/ CTN B]],LEN(db[[#This Row],[QTY/ CTN B]])-SEARCH(" ",db[[#This Row],[QTY/ CTN B]],1)))</f>
        <v>LSN</v>
      </c>
      <c r="Y695" s="40">
        <f>IF(db[[#This Row],[QTY/ CTN TG]]="",IF(db[[#This Row],[STN TG]]="","",12),LEFT(db[[#This Row],[QTY/ CTN TG]],SEARCH(" ",db[[#This Row],[QTY/ CTN TG]],1)-1))</f>
        <v>12</v>
      </c>
      <c r="Z6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5" s="40" t="str">
        <f>IF(db[[#This Row],[STN K]]="","",IF(db[[#This Row],[STN TG]]="LSN",12,""))</f>
        <v/>
      </c>
      <c r="AB695" s="40" t="str">
        <f>IF(db[[#This Row],[STN TG]]="LSN","PCS","")</f>
        <v/>
      </c>
      <c r="AC695" s="40">
        <f>db[[#This Row],[QTY B]]*IF(db[[#This Row],[QTY TG]]="",1,db[[#This Row],[QTY TG]])*IF(db[[#This Row],[QTY K]]="",1,db[[#This Row],[QTY K]])</f>
        <v>432</v>
      </c>
      <c r="AD695" s="40" t="str">
        <f>IF(db[[#This Row],[STN K]]="",IF(db[[#This Row],[STN TG]]="",db[[#This Row],[STN B]],db[[#This Row],[STN TG]]),db[[#This Row],[STN K]])</f>
        <v>PCS</v>
      </c>
      <c r="AE695" s="40"/>
    </row>
    <row r="696" spans="1:31" ht="16.5" customHeight="1" x14ac:dyDescent="0.25">
      <c r="A696" s="40">
        <f t="shared" si="10"/>
        <v>695</v>
      </c>
      <c r="B696" s="2" t="str">
        <f>LOWER(SUBSTITUTE(SUBSTITUTE(SUBSTITUTE(SUBSTITUTE(SUBSTITUTE(SUBSTITUTE(SUBSTITUTE(SUBSTITUTE(db[[#This Row],[NB BM]]," ",),".",""),"-",""),"(",""),")",""),"/",""),"""",""),"+",""))</f>
        <v>tipeexjkct507</v>
      </c>
      <c r="C696" s="2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D696" s="2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E69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tipeexjkct50760lsnartomoro</v>
      </c>
      <c r="F69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correctiontapect507jk60lsn</v>
      </c>
      <c r="G696" s="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correctiontapect507jkartomoro</v>
      </c>
      <c r="H69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correctiontapect507jk60lsnartomoro</v>
      </c>
      <c r="I696" s="2" t="s">
        <v>6242</v>
      </c>
      <c r="J696" s="2" t="s">
        <v>182</v>
      </c>
      <c r="K696" s="19" t="s">
        <v>183</v>
      </c>
      <c r="L696" s="2" t="s">
        <v>1335</v>
      </c>
      <c r="M696" s="34" t="e">
        <f>IF(db[[#This Row],[NB NOTA_C]]="","",COUNTIF([2]!B_MSK[concat],db[[#This Row],[NB NOTA_C]]))</f>
        <v>#REF!</v>
      </c>
      <c r="N696" s="14" t="s">
        <v>1346</v>
      </c>
      <c r="O696" s="2" t="s">
        <v>1385</v>
      </c>
      <c r="P696" s="2" t="s">
        <v>2453</v>
      </c>
      <c r="Q696" s="2" t="s">
        <v>4468</v>
      </c>
      <c r="R696" s="2" t="str">
        <f>IF(db[[#This Row],[QTY/ CTN]]="","",SUBSTITUTE(SUBSTITUTE(SUBSTITUTE(db[[#This Row],[QTY/ CTN]]," ","_",2),"(",""),")","")&amp;"_")</f>
        <v>60 LSN_</v>
      </c>
      <c r="S696" s="2">
        <f>IF(db[[#This Row],[H_QTY/ CTN]]="","",SEARCH("_",db[[#This Row],[H_QTY/ CTN]]))</f>
        <v>7</v>
      </c>
      <c r="T696" s="2">
        <f>IF(db[[#This Row],[H_QTY/ CTN]]="","",LEN(db[[#This Row],[H_QTY/ CTN]]))</f>
        <v>7</v>
      </c>
      <c r="U696" s="41" t="str">
        <f>IF(db[[#This Row],[H_QTY/ CTN]]="","",LEFT(db[[#This Row],[H_QTY/ CTN]],db[[#This Row],[H_1]]-1))</f>
        <v>60 LSN</v>
      </c>
      <c r="V696" s="40" t="str">
        <f>IF(NOT(db[[#This Row],[H_1]]=db[[#This Row],[H_2]]),MID(db[[#This Row],[H_QTY/ CTN]],db[[#This Row],[H_1]]+1,db[[#This Row],[H_2]]-db[[#This Row],[H_1]]-1),"")</f>
        <v/>
      </c>
      <c r="W696" s="40" t="str">
        <f>IF(db[[#This Row],[QTY/ CTN B]]="","",LEFT(db[[#This Row],[QTY/ CTN B]],SEARCH(" ",db[[#This Row],[QTY/ CTN B]],1)-1))</f>
        <v>60</v>
      </c>
      <c r="X696" s="40" t="str">
        <f>IF(db[[#This Row],[QTY/ CTN B]]="","",RIGHT(db[[#This Row],[QTY/ CTN B]],LEN(db[[#This Row],[QTY/ CTN B]])-SEARCH(" ",db[[#This Row],[QTY/ CTN B]],1)))</f>
        <v>LSN</v>
      </c>
      <c r="Y696" s="40">
        <f>IF(db[[#This Row],[QTY/ CTN TG]]="",IF(db[[#This Row],[STN TG]]="","",12),LEFT(db[[#This Row],[QTY/ CTN TG]],SEARCH(" ",db[[#This Row],[QTY/ CTN TG]],1)-1))</f>
        <v>12</v>
      </c>
      <c r="Z6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6" s="40" t="str">
        <f>IF(db[[#This Row],[STN K]]="","",IF(db[[#This Row],[STN TG]]="LSN",12,""))</f>
        <v/>
      </c>
      <c r="AB696" s="40" t="str">
        <f>IF(db[[#This Row],[STN TG]]="LSN","PCS","")</f>
        <v/>
      </c>
      <c r="AC696" s="40">
        <f>db[[#This Row],[QTY B]]*IF(db[[#This Row],[QTY TG]]="",1,db[[#This Row],[QTY TG]])*IF(db[[#This Row],[QTY K]]="",1,db[[#This Row],[QTY K]])</f>
        <v>720</v>
      </c>
      <c r="AD696" s="40" t="str">
        <f>IF(db[[#This Row],[STN K]]="",IF(db[[#This Row],[STN TG]]="",db[[#This Row],[STN B]],db[[#This Row],[STN TG]]),db[[#This Row],[STN K]])</f>
        <v>PCS</v>
      </c>
      <c r="AE696" s="40"/>
    </row>
    <row r="697" spans="1:31" ht="16.5" customHeight="1" x14ac:dyDescent="0.25">
      <c r="A697" s="40">
        <f t="shared" si="10"/>
        <v>696</v>
      </c>
      <c r="B697" s="2" t="str">
        <f>LOWER(SUBSTITUTE(SUBSTITUTE(SUBSTITUTE(SUBSTITUTE(SUBSTITUTE(SUBSTITUTE(SUBSTITUTE(SUBSTITUTE(db[[#This Row],[NB BM]]," ",),".",""),"-",""),"(",""),")",""),"/",""),"""",""),"+",""))</f>
        <v>tipeexjkct508</v>
      </c>
      <c r="C697" s="2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D697" s="2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E69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tipeexjkct50860lsnartomoro</v>
      </c>
      <c r="F69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correctiontapect508jk60lsn</v>
      </c>
      <c r="G697" s="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correctiontapect508jkartomoro</v>
      </c>
      <c r="H69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correctiontapect508jk60lsnartomoro</v>
      </c>
      <c r="I697" s="2" t="s">
        <v>6243</v>
      </c>
      <c r="J697" s="2" t="s">
        <v>184</v>
      </c>
      <c r="K697" s="1" t="s">
        <v>3894</v>
      </c>
      <c r="L697" s="2" t="s">
        <v>1335</v>
      </c>
      <c r="M697" s="34" t="e">
        <f>IF(db[[#This Row],[NB NOTA_C]]="","",COUNTIF([2]!B_MSK[concat],db[[#This Row],[NB NOTA_C]]))</f>
        <v>#REF!</v>
      </c>
      <c r="N697" s="14" t="s">
        <v>1346</v>
      </c>
      <c r="O697" s="2" t="s">
        <v>1385</v>
      </c>
      <c r="P697" s="2" t="s">
        <v>2453</v>
      </c>
      <c r="Q697" s="2" t="s">
        <v>5099</v>
      </c>
      <c r="R697" s="2" t="str">
        <f>IF(db[[#This Row],[QTY/ CTN]]="","",SUBSTITUTE(SUBSTITUTE(SUBSTITUTE(db[[#This Row],[QTY/ CTN]]," ","_",2),"(",""),")","")&amp;"_")</f>
        <v>60 LSN_</v>
      </c>
      <c r="S697" s="2">
        <f>IF(db[[#This Row],[H_QTY/ CTN]]="","",SEARCH("_",db[[#This Row],[H_QTY/ CTN]]))</f>
        <v>7</v>
      </c>
      <c r="T697" s="2">
        <f>IF(db[[#This Row],[H_QTY/ CTN]]="","",LEN(db[[#This Row],[H_QTY/ CTN]]))</f>
        <v>7</v>
      </c>
      <c r="U697" s="41" t="str">
        <f>IF(db[[#This Row],[H_QTY/ CTN]]="","",LEFT(db[[#This Row],[H_QTY/ CTN]],db[[#This Row],[H_1]]-1))</f>
        <v>60 LSN</v>
      </c>
      <c r="V697" s="40" t="str">
        <f>IF(NOT(db[[#This Row],[H_1]]=db[[#This Row],[H_2]]),MID(db[[#This Row],[H_QTY/ CTN]],db[[#This Row],[H_1]]+1,db[[#This Row],[H_2]]-db[[#This Row],[H_1]]-1),"")</f>
        <v/>
      </c>
      <c r="W697" s="40" t="str">
        <f>IF(db[[#This Row],[QTY/ CTN B]]="","",LEFT(db[[#This Row],[QTY/ CTN B]],SEARCH(" ",db[[#This Row],[QTY/ CTN B]],1)-1))</f>
        <v>60</v>
      </c>
      <c r="X697" s="40" t="str">
        <f>IF(db[[#This Row],[QTY/ CTN B]]="","",RIGHT(db[[#This Row],[QTY/ CTN B]],LEN(db[[#This Row],[QTY/ CTN B]])-SEARCH(" ",db[[#This Row],[QTY/ CTN B]],1)))</f>
        <v>LSN</v>
      </c>
      <c r="Y697" s="40">
        <f>IF(db[[#This Row],[QTY/ CTN TG]]="",IF(db[[#This Row],[STN TG]]="","",12),LEFT(db[[#This Row],[QTY/ CTN TG]],SEARCH(" ",db[[#This Row],[QTY/ CTN TG]],1)-1))</f>
        <v>12</v>
      </c>
      <c r="Z6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7" s="40" t="str">
        <f>IF(db[[#This Row],[STN K]]="","",IF(db[[#This Row],[STN TG]]="LSN",12,""))</f>
        <v/>
      </c>
      <c r="AB697" s="40" t="str">
        <f>IF(db[[#This Row],[STN TG]]="LSN","PCS","")</f>
        <v/>
      </c>
      <c r="AC697" s="40">
        <f>db[[#This Row],[QTY B]]*IF(db[[#This Row],[QTY TG]]="",1,db[[#This Row],[QTY TG]])*IF(db[[#This Row],[QTY K]]="",1,db[[#This Row],[QTY K]])</f>
        <v>720</v>
      </c>
      <c r="AD697" s="40" t="str">
        <f>IF(db[[#This Row],[STN K]]="",IF(db[[#This Row],[STN TG]]="",db[[#This Row],[STN B]],db[[#This Row],[STN TG]]),db[[#This Row],[STN K]])</f>
        <v>PCS</v>
      </c>
      <c r="AE697" s="40"/>
    </row>
    <row r="698" spans="1:31" ht="16.5" customHeight="1" x14ac:dyDescent="0.25">
      <c r="A698" s="40">
        <f t="shared" si="10"/>
        <v>697</v>
      </c>
      <c r="B698" s="5" t="str">
        <f>LOWER(SUBSTITUTE(SUBSTITUTE(SUBSTITUTE(SUBSTITUTE(SUBSTITUTE(SUBSTITUTE(SUBSTITUTE(SUBSTITUTE(db[[#This Row],[NB BM]]," ",),".",""),"-",""),"(",""),")",""),"/",""),"""",""),"+",""))</f>
        <v>tipeexjkct509</v>
      </c>
      <c r="C698" s="5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D698" s="5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E69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tipeexjkct50960lsnartomoro</v>
      </c>
      <c r="F69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correctiontapect509jk60lsn</v>
      </c>
      <c r="G698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correctiontapect509jkartomoro</v>
      </c>
      <c r="H69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correctiontapect509jk60lsnartomoro</v>
      </c>
      <c r="I698" s="2" t="s">
        <v>6244</v>
      </c>
      <c r="J698" s="2" t="s">
        <v>1805</v>
      </c>
      <c r="K698" s="14" t="s">
        <v>1807</v>
      </c>
      <c r="L698" s="2" t="s">
        <v>1335</v>
      </c>
      <c r="M698" s="34" t="e">
        <f>IF(db[[#This Row],[NB NOTA_C]]="","",COUNTIF([2]!B_MSK[concat],db[[#This Row],[NB NOTA_C]]))</f>
        <v>#REF!</v>
      </c>
      <c r="N698" s="9" t="s">
        <v>1346</v>
      </c>
      <c r="O698" s="5" t="s">
        <v>1385</v>
      </c>
      <c r="P698" s="2" t="s">
        <v>2453</v>
      </c>
      <c r="R698" s="2" t="str">
        <f>IF(db[[#This Row],[QTY/ CTN]]="","",SUBSTITUTE(SUBSTITUTE(SUBSTITUTE(db[[#This Row],[QTY/ CTN]]," ","_",2),"(",""),")","")&amp;"_")</f>
        <v>60 LSN_</v>
      </c>
      <c r="S698" s="2">
        <f>IF(db[[#This Row],[H_QTY/ CTN]]="","",SEARCH("_",db[[#This Row],[H_QTY/ CTN]]))</f>
        <v>7</v>
      </c>
      <c r="T698" s="2">
        <f>IF(db[[#This Row],[H_QTY/ CTN]]="","",LEN(db[[#This Row],[H_QTY/ CTN]]))</f>
        <v>7</v>
      </c>
      <c r="U698" s="41" t="str">
        <f>IF(db[[#This Row],[H_QTY/ CTN]]="","",LEFT(db[[#This Row],[H_QTY/ CTN]],db[[#This Row],[H_1]]-1))</f>
        <v>60 LSN</v>
      </c>
      <c r="V698" s="40" t="str">
        <f>IF(NOT(db[[#This Row],[H_1]]=db[[#This Row],[H_2]]),MID(db[[#This Row],[H_QTY/ CTN]],db[[#This Row],[H_1]]+1,db[[#This Row],[H_2]]-db[[#This Row],[H_1]]-1),"")</f>
        <v/>
      </c>
      <c r="W698" s="40" t="str">
        <f>IF(db[[#This Row],[QTY/ CTN B]]="","",LEFT(db[[#This Row],[QTY/ CTN B]],SEARCH(" ",db[[#This Row],[QTY/ CTN B]],1)-1))</f>
        <v>60</v>
      </c>
      <c r="X698" s="40" t="str">
        <f>IF(db[[#This Row],[QTY/ CTN B]]="","",RIGHT(db[[#This Row],[QTY/ CTN B]],LEN(db[[#This Row],[QTY/ CTN B]])-SEARCH(" ",db[[#This Row],[QTY/ CTN B]],1)))</f>
        <v>LSN</v>
      </c>
      <c r="Y698" s="40">
        <f>IF(db[[#This Row],[QTY/ CTN TG]]="",IF(db[[#This Row],[STN TG]]="","",12),LEFT(db[[#This Row],[QTY/ CTN TG]],SEARCH(" ",db[[#This Row],[QTY/ CTN TG]],1)-1))</f>
        <v>12</v>
      </c>
      <c r="Z6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8" s="40" t="str">
        <f>IF(db[[#This Row],[STN K]]="","",IF(db[[#This Row],[STN TG]]="LSN",12,""))</f>
        <v/>
      </c>
      <c r="AB698" s="40" t="str">
        <f>IF(db[[#This Row],[STN TG]]="LSN","PCS","")</f>
        <v/>
      </c>
      <c r="AC698" s="40">
        <f>db[[#This Row],[QTY B]]*IF(db[[#This Row],[QTY TG]]="",1,db[[#This Row],[QTY TG]])*IF(db[[#This Row],[QTY K]]="",1,db[[#This Row],[QTY K]])</f>
        <v>720</v>
      </c>
      <c r="AD698" s="40" t="str">
        <f>IF(db[[#This Row],[STN K]]="",IF(db[[#This Row],[STN TG]]="",db[[#This Row],[STN B]],db[[#This Row],[STN TG]]),db[[#This Row],[STN K]])</f>
        <v>PCS</v>
      </c>
      <c r="AE698" s="40"/>
    </row>
    <row r="699" spans="1:31" ht="16.5" customHeight="1" x14ac:dyDescent="0.25">
      <c r="A699" s="40">
        <f t="shared" si="10"/>
        <v>698</v>
      </c>
      <c r="B699" s="2" t="str">
        <f>LOWER(SUBSTITUTE(SUBSTITUTE(SUBSTITUTE(SUBSTITUTE(SUBSTITUTE(SUBSTITUTE(SUBSTITUTE(SUBSTITUTE(db[[#This Row],[NB BM]]," ",),".",""),"-",""),"(",""),")",""),"/",""),"""",""),"+",""))</f>
        <v>tipeexjkct510a</v>
      </c>
      <c r="C699" s="2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D699" s="2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E69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tipeexjkct510a30lsnartomoro</v>
      </c>
      <c r="F69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correctiontapect510ajk30lsn</v>
      </c>
      <c r="G699" s="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correctiontapect510ajkartomoro</v>
      </c>
      <c r="H69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correctiontapect510ajk30lsnartomoro</v>
      </c>
      <c r="I699" s="2" t="s">
        <v>6245</v>
      </c>
      <c r="J699" s="2" t="s">
        <v>185</v>
      </c>
      <c r="K699" s="14" t="s">
        <v>4446</v>
      </c>
      <c r="L699" s="2" t="s">
        <v>1335</v>
      </c>
      <c r="M699" s="34" t="e">
        <f>IF(db[[#This Row],[NB NOTA_C]]="","",COUNTIF([2]!B_MSK[concat],db[[#This Row],[NB NOTA_C]]))</f>
        <v>#REF!</v>
      </c>
      <c r="N699" s="14" t="s">
        <v>1346</v>
      </c>
      <c r="O699" s="2" t="s">
        <v>1432</v>
      </c>
      <c r="P699" s="2" t="s">
        <v>2453</v>
      </c>
      <c r="R699" s="2" t="str">
        <f>IF(db[[#This Row],[QTY/ CTN]]="","",SUBSTITUTE(SUBSTITUTE(SUBSTITUTE(db[[#This Row],[QTY/ CTN]]," ","_",2),"(",""),")","")&amp;"_")</f>
        <v>30 LSN_</v>
      </c>
      <c r="S699" s="2">
        <f>IF(db[[#This Row],[H_QTY/ CTN]]="","",SEARCH("_",db[[#This Row],[H_QTY/ CTN]]))</f>
        <v>7</v>
      </c>
      <c r="T699" s="2">
        <f>IF(db[[#This Row],[H_QTY/ CTN]]="","",LEN(db[[#This Row],[H_QTY/ CTN]]))</f>
        <v>7</v>
      </c>
      <c r="U699" s="41" t="str">
        <f>IF(db[[#This Row],[H_QTY/ CTN]]="","",LEFT(db[[#This Row],[H_QTY/ CTN]],db[[#This Row],[H_1]]-1))</f>
        <v>30 LSN</v>
      </c>
      <c r="V699" s="40" t="str">
        <f>IF(NOT(db[[#This Row],[H_1]]=db[[#This Row],[H_2]]),MID(db[[#This Row],[H_QTY/ CTN]],db[[#This Row],[H_1]]+1,db[[#This Row],[H_2]]-db[[#This Row],[H_1]]-1),"")</f>
        <v/>
      </c>
      <c r="W699" s="40" t="str">
        <f>IF(db[[#This Row],[QTY/ CTN B]]="","",LEFT(db[[#This Row],[QTY/ CTN B]],SEARCH(" ",db[[#This Row],[QTY/ CTN B]],1)-1))</f>
        <v>30</v>
      </c>
      <c r="X699" s="40" t="str">
        <f>IF(db[[#This Row],[QTY/ CTN B]]="","",RIGHT(db[[#This Row],[QTY/ CTN B]],LEN(db[[#This Row],[QTY/ CTN B]])-SEARCH(" ",db[[#This Row],[QTY/ CTN B]],1)))</f>
        <v>LSN</v>
      </c>
      <c r="Y699" s="40">
        <f>IF(db[[#This Row],[QTY/ CTN TG]]="",IF(db[[#This Row],[STN TG]]="","",12),LEFT(db[[#This Row],[QTY/ CTN TG]],SEARCH(" ",db[[#This Row],[QTY/ CTN TG]],1)-1))</f>
        <v>12</v>
      </c>
      <c r="Z6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699" s="40" t="str">
        <f>IF(db[[#This Row],[STN K]]="","",IF(db[[#This Row],[STN TG]]="LSN",12,""))</f>
        <v/>
      </c>
      <c r="AB699" s="40" t="str">
        <f>IF(db[[#This Row],[STN TG]]="LSN","PCS","")</f>
        <v/>
      </c>
      <c r="AC699" s="40">
        <f>db[[#This Row],[QTY B]]*IF(db[[#This Row],[QTY TG]]="",1,db[[#This Row],[QTY TG]])*IF(db[[#This Row],[QTY K]]="",1,db[[#This Row],[QTY K]])</f>
        <v>360</v>
      </c>
      <c r="AD699" s="40" t="str">
        <f>IF(db[[#This Row],[STN K]]="",IF(db[[#This Row],[STN TG]]="",db[[#This Row],[STN B]],db[[#This Row],[STN TG]]),db[[#This Row],[STN K]])</f>
        <v>PCS</v>
      </c>
      <c r="AE699" s="40"/>
    </row>
    <row r="700" spans="1:31" x14ac:dyDescent="0.25">
      <c r="A700" s="40">
        <f t="shared" si="10"/>
        <v>699</v>
      </c>
      <c r="B700" s="5" t="str">
        <f>LOWER(SUBSTITUTE(SUBSTITUTE(SUBSTITUTE(SUBSTITUTE(SUBSTITUTE(SUBSTITUTE(SUBSTITUTE(SUBSTITUTE(db[[#This Row],[NB BM]]," ",),".",""),"-",""),"(",""),")",""),"/",""),"""",""),"+",""))</f>
        <v>tipeexjkct520</v>
      </c>
      <c r="C700" s="5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D700" s="5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E70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tipeexjkct52030lsnartomoro</v>
      </c>
      <c r="F70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correctiontapect520jk30lsn</v>
      </c>
      <c r="G700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correctiontapect520jkartomoro</v>
      </c>
      <c r="H70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correctiontapect520jk30lsnartomoro</v>
      </c>
      <c r="I700" s="2" t="s">
        <v>6246</v>
      </c>
      <c r="J700" s="2" t="s">
        <v>2893</v>
      </c>
      <c r="K700" s="1" t="s">
        <v>2898</v>
      </c>
      <c r="L700" s="2" t="s">
        <v>1335</v>
      </c>
      <c r="M700" s="33" t="e">
        <f>IF(db[[#This Row],[NB NOTA_C]]="","",COUNTIF([2]!B_MSK[concat],db[[#This Row],[NB NOTA_C]]))</f>
        <v>#REF!</v>
      </c>
      <c r="N700" s="9" t="s">
        <v>1346</v>
      </c>
      <c r="O700" s="5" t="s">
        <v>1432</v>
      </c>
      <c r="P700" s="2" t="s">
        <v>2453</v>
      </c>
      <c r="Q700" s="5" t="s">
        <v>7165</v>
      </c>
      <c r="R700" s="5" t="str">
        <f>IF(db[[#This Row],[QTY/ CTN]]="","",SUBSTITUTE(SUBSTITUTE(SUBSTITUTE(db[[#This Row],[QTY/ CTN]]," ","_",2),"(",""),")","")&amp;"_")</f>
        <v>30 LSN_</v>
      </c>
      <c r="S700" s="5">
        <f>IF(db[[#This Row],[H_QTY/ CTN]]="","",SEARCH("_",db[[#This Row],[H_QTY/ CTN]]))</f>
        <v>7</v>
      </c>
      <c r="T700" s="5">
        <f>IF(db[[#This Row],[H_QTY/ CTN]]="","",LEN(db[[#This Row],[H_QTY/ CTN]]))</f>
        <v>7</v>
      </c>
      <c r="U700" s="40" t="str">
        <f>IF(db[[#This Row],[H_QTY/ CTN]]="","",LEFT(db[[#This Row],[H_QTY/ CTN]],db[[#This Row],[H_1]]-1))</f>
        <v>30 LSN</v>
      </c>
      <c r="V700" s="40" t="str">
        <f>IF(NOT(db[[#This Row],[H_1]]=db[[#This Row],[H_2]]),MID(db[[#This Row],[H_QTY/ CTN]],db[[#This Row],[H_1]]+1,db[[#This Row],[H_2]]-db[[#This Row],[H_1]]-1),"")</f>
        <v/>
      </c>
      <c r="W700" s="40" t="str">
        <f>IF(db[[#This Row],[QTY/ CTN B]]="","",LEFT(db[[#This Row],[QTY/ CTN B]],SEARCH(" ",db[[#This Row],[QTY/ CTN B]],1)-1))</f>
        <v>30</v>
      </c>
      <c r="X700" s="40" t="str">
        <f>IF(db[[#This Row],[QTY/ CTN B]]="","",RIGHT(db[[#This Row],[QTY/ CTN B]],LEN(db[[#This Row],[QTY/ CTN B]])-SEARCH(" ",db[[#This Row],[QTY/ CTN B]],1)))</f>
        <v>LSN</v>
      </c>
      <c r="Y700" s="40">
        <f>IF(db[[#This Row],[QTY/ CTN TG]]="",IF(db[[#This Row],[STN TG]]="","",12),LEFT(db[[#This Row],[QTY/ CTN TG]],SEARCH(" ",db[[#This Row],[QTY/ CTN TG]],1)-1))</f>
        <v>12</v>
      </c>
      <c r="Z7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0" s="40" t="str">
        <f>IF(db[[#This Row],[STN K]]="","",IF(db[[#This Row],[STN TG]]="LSN",12,""))</f>
        <v/>
      </c>
      <c r="AB700" s="40" t="str">
        <f>IF(db[[#This Row],[STN TG]]="LSN","PCS","")</f>
        <v/>
      </c>
      <c r="AC700" s="40">
        <f>db[[#This Row],[QTY B]]*IF(db[[#This Row],[QTY TG]]="",1,db[[#This Row],[QTY TG]])*IF(db[[#This Row],[QTY K]]="",1,db[[#This Row],[QTY K]])</f>
        <v>360</v>
      </c>
      <c r="AD700" s="40" t="str">
        <f>IF(db[[#This Row],[STN K]]="",IF(db[[#This Row],[STN TG]]="",db[[#This Row],[STN B]],db[[#This Row],[STN TG]]),db[[#This Row],[STN K]])</f>
        <v>PCS</v>
      </c>
      <c r="AE700" s="40"/>
    </row>
    <row r="701" spans="1:31" ht="16.5" customHeight="1" x14ac:dyDescent="0.25">
      <c r="A701" s="40">
        <f t="shared" si="10"/>
        <v>700</v>
      </c>
      <c r="B701" s="2" t="str">
        <f>LOWER(SUBSTITUTE(SUBSTITUTE(SUBSTITUTE(SUBSTITUTE(SUBSTITUTE(SUBSTITUTE(SUBSTITUTE(SUBSTITUTE(db[[#This Row],[NB BM]]," ",),".",""),"-",""),"(",""),")",""),"/",""),"""",""),"+",""))</f>
        <v>tipeexjkct522</v>
      </c>
      <c r="C701" s="2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D701" s="2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E70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tipeexjkct52260lsnartomoro</v>
      </c>
      <c r="F70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correctiontapect522jk60lsn</v>
      </c>
      <c r="G701" s="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correctiontapect522jkartomoro</v>
      </c>
      <c r="H70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correctiontapect522jk60lsnartomoro</v>
      </c>
      <c r="I701" s="2" t="s">
        <v>6247</v>
      </c>
      <c r="J701" s="2" t="s">
        <v>186</v>
      </c>
      <c r="K701" s="14" t="s">
        <v>187</v>
      </c>
      <c r="L701" s="2" t="s">
        <v>1335</v>
      </c>
      <c r="M701" s="34" t="e">
        <f>IF(db[[#This Row],[NB NOTA_C]]="","",COUNTIF([2]!B_MSK[concat],db[[#This Row],[NB NOTA_C]]))</f>
        <v>#REF!</v>
      </c>
      <c r="N701" s="14" t="s">
        <v>1346</v>
      </c>
      <c r="O701" s="2" t="s">
        <v>1385</v>
      </c>
      <c r="P701" s="2" t="s">
        <v>2453</v>
      </c>
      <c r="Q701" s="2" t="s">
        <v>4732</v>
      </c>
      <c r="R701" s="2" t="str">
        <f>IF(db[[#This Row],[QTY/ CTN]]="","",SUBSTITUTE(SUBSTITUTE(SUBSTITUTE(db[[#This Row],[QTY/ CTN]]," ","_",2),"(",""),")","")&amp;"_")</f>
        <v>60 LSN_</v>
      </c>
      <c r="S701" s="2">
        <f>IF(db[[#This Row],[H_QTY/ CTN]]="","",SEARCH("_",db[[#This Row],[H_QTY/ CTN]]))</f>
        <v>7</v>
      </c>
      <c r="T701" s="2">
        <f>IF(db[[#This Row],[H_QTY/ CTN]]="","",LEN(db[[#This Row],[H_QTY/ CTN]]))</f>
        <v>7</v>
      </c>
      <c r="U701" s="41" t="str">
        <f>IF(db[[#This Row],[H_QTY/ CTN]]="","",LEFT(db[[#This Row],[H_QTY/ CTN]],db[[#This Row],[H_1]]-1))</f>
        <v>60 LSN</v>
      </c>
      <c r="V701" s="40" t="str">
        <f>IF(NOT(db[[#This Row],[H_1]]=db[[#This Row],[H_2]]),MID(db[[#This Row],[H_QTY/ CTN]],db[[#This Row],[H_1]]+1,db[[#This Row],[H_2]]-db[[#This Row],[H_1]]-1),"")</f>
        <v/>
      </c>
      <c r="W701" s="40" t="str">
        <f>IF(db[[#This Row],[QTY/ CTN B]]="","",LEFT(db[[#This Row],[QTY/ CTN B]],SEARCH(" ",db[[#This Row],[QTY/ CTN B]],1)-1))</f>
        <v>60</v>
      </c>
      <c r="X701" s="40" t="str">
        <f>IF(db[[#This Row],[QTY/ CTN B]]="","",RIGHT(db[[#This Row],[QTY/ CTN B]],LEN(db[[#This Row],[QTY/ CTN B]])-SEARCH(" ",db[[#This Row],[QTY/ CTN B]],1)))</f>
        <v>LSN</v>
      </c>
      <c r="Y701" s="40">
        <f>IF(db[[#This Row],[QTY/ CTN TG]]="",IF(db[[#This Row],[STN TG]]="","",12),LEFT(db[[#This Row],[QTY/ CTN TG]],SEARCH(" ",db[[#This Row],[QTY/ CTN TG]],1)-1))</f>
        <v>12</v>
      </c>
      <c r="Z7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1" s="40" t="str">
        <f>IF(db[[#This Row],[STN K]]="","",IF(db[[#This Row],[STN TG]]="LSN",12,""))</f>
        <v/>
      </c>
      <c r="AB701" s="40" t="str">
        <f>IF(db[[#This Row],[STN TG]]="LSN","PCS","")</f>
        <v/>
      </c>
      <c r="AC701" s="40">
        <f>db[[#This Row],[QTY B]]*IF(db[[#This Row],[QTY TG]]="",1,db[[#This Row],[QTY TG]])*IF(db[[#This Row],[QTY K]]="",1,db[[#This Row],[QTY K]])</f>
        <v>720</v>
      </c>
      <c r="AD701" s="40" t="str">
        <f>IF(db[[#This Row],[STN K]]="",IF(db[[#This Row],[STN TG]]="",db[[#This Row],[STN B]],db[[#This Row],[STN TG]]),db[[#This Row],[STN K]])</f>
        <v>PCS</v>
      </c>
      <c r="AE701" s="40"/>
    </row>
    <row r="702" spans="1:31" ht="16.5" customHeight="1" x14ac:dyDescent="0.25">
      <c r="A702" s="40">
        <f t="shared" si="10"/>
        <v>701</v>
      </c>
      <c r="B702" s="2" t="str">
        <f>LOWER(SUBSTITUTE(SUBSTITUTE(SUBSTITUTE(SUBSTITUTE(SUBSTITUTE(SUBSTITUTE(SUBSTITUTE(SUBSTITUTE(db[[#This Row],[NB BM]]," ",),".",""),"-",""),"(",""),")",""),"/",""),"""",""),"+",""))</f>
        <v>tipeexjkct522ptl</v>
      </c>
      <c r="C702" s="2" t="str">
        <f>LOWER(SUBSTITUTE(SUBSTITUTE(SUBSTITUTE(SUBSTITUTE(SUBSTITUTE(SUBSTITUTE(SUBSTITUTE(SUBSTITUTE(SUBSTITUTE(db[[#This Row],[NB NOTA]]," ",),".",""),"-",""),"(",""),")",""),",",""),"/",""),"""",""),"+",""))</f>
        <v>correctiontapect522ptljk</v>
      </c>
      <c r="D702" s="2" t="str">
        <f>LOWER(SUBSTITUTE(SUBSTITUTE(SUBSTITUTE(SUBSTITUTE(SUBSTITUTE(SUBSTITUTE(SUBSTITUTE(SUBSTITUTE(SUBSTITUTE(db[[#This Row],[NB PAJAK]]," ",""),"-",""),"(",""),")",""),".",""),",",""),"/",""),"""",""),"+",""))</f>
        <v>correctiontapejoykoct522ptl</v>
      </c>
      <c r="E70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tipeexjkct522ptl60lsnartomoro</v>
      </c>
      <c r="F70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correctiontapect522ptljk60lsn</v>
      </c>
      <c r="G702" s="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correctiontapect522ptljkartomoro</v>
      </c>
      <c r="H70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correctiontapect522ptljk60lsnartomoro</v>
      </c>
      <c r="I702" s="2" t="s">
        <v>6248</v>
      </c>
      <c r="J702" s="2" t="s">
        <v>5203</v>
      </c>
      <c r="K702" s="14" t="s">
        <v>5204</v>
      </c>
      <c r="L702" s="2" t="s">
        <v>1335</v>
      </c>
      <c r="M702" s="34" t="e">
        <f>IF(db[[#This Row],[NB NOTA_C]]="","",COUNTIF([2]!B_MSK[concat],db[[#This Row],[NB NOTA_C]]))</f>
        <v>#REF!</v>
      </c>
      <c r="N702" s="14" t="s">
        <v>1346</v>
      </c>
      <c r="O702" s="2" t="s">
        <v>1385</v>
      </c>
      <c r="P702" s="2" t="s">
        <v>2453</v>
      </c>
      <c r="Q702" s="2" t="s">
        <v>5217</v>
      </c>
      <c r="R702" s="2" t="str">
        <f>IF(db[[#This Row],[QTY/ CTN]]="","",SUBSTITUTE(SUBSTITUTE(SUBSTITUTE(db[[#This Row],[QTY/ CTN]]," ","_",2),"(",""),")","")&amp;"_")</f>
        <v>60 LSN_</v>
      </c>
      <c r="S702" s="2">
        <f>IF(db[[#This Row],[H_QTY/ CTN]]="","",SEARCH("_",db[[#This Row],[H_QTY/ CTN]]))</f>
        <v>7</v>
      </c>
      <c r="T702" s="2">
        <f>IF(db[[#This Row],[H_QTY/ CTN]]="","",LEN(db[[#This Row],[H_QTY/ CTN]]))</f>
        <v>7</v>
      </c>
      <c r="U702" s="41" t="str">
        <f>IF(db[[#This Row],[H_QTY/ CTN]]="","",LEFT(db[[#This Row],[H_QTY/ CTN]],db[[#This Row],[H_1]]-1))</f>
        <v>60 LSN</v>
      </c>
      <c r="V702" s="40" t="str">
        <f>IF(NOT(db[[#This Row],[H_1]]=db[[#This Row],[H_2]]),MID(db[[#This Row],[H_QTY/ CTN]],db[[#This Row],[H_1]]+1,db[[#This Row],[H_2]]-db[[#This Row],[H_1]]-1),"")</f>
        <v/>
      </c>
      <c r="W702" s="40" t="str">
        <f>IF(db[[#This Row],[QTY/ CTN B]]="","",LEFT(db[[#This Row],[QTY/ CTN B]],SEARCH(" ",db[[#This Row],[QTY/ CTN B]],1)-1))</f>
        <v>60</v>
      </c>
      <c r="X702" s="40" t="str">
        <f>IF(db[[#This Row],[QTY/ CTN B]]="","",RIGHT(db[[#This Row],[QTY/ CTN B]],LEN(db[[#This Row],[QTY/ CTN B]])-SEARCH(" ",db[[#This Row],[QTY/ CTN B]],1)))</f>
        <v>LSN</v>
      </c>
      <c r="Y702" s="40">
        <f>IF(db[[#This Row],[QTY/ CTN TG]]="",IF(db[[#This Row],[STN TG]]="","",12),LEFT(db[[#This Row],[QTY/ CTN TG]],SEARCH(" ",db[[#This Row],[QTY/ CTN TG]],1)-1))</f>
        <v>12</v>
      </c>
      <c r="Z7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2" s="40" t="str">
        <f>IF(db[[#This Row],[STN K]]="","",IF(db[[#This Row],[STN TG]]="LSN",12,""))</f>
        <v/>
      </c>
      <c r="AB702" s="40" t="str">
        <f>IF(db[[#This Row],[STN TG]]="LSN","PCS","")</f>
        <v/>
      </c>
      <c r="AC702" s="40">
        <f>db[[#This Row],[QTY B]]*IF(db[[#This Row],[QTY TG]]="",1,db[[#This Row],[QTY TG]])*IF(db[[#This Row],[QTY K]]="",1,db[[#This Row],[QTY K]])</f>
        <v>720</v>
      </c>
      <c r="AD702" s="40" t="str">
        <f>IF(db[[#This Row],[STN K]]="",IF(db[[#This Row],[STN TG]]="",db[[#This Row],[STN B]],db[[#This Row],[STN TG]]),db[[#This Row],[STN K]])</f>
        <v>PCS</v>
      </c>
      <c r="AE702" s="40"/>
    </row>
    <row r="703" spans="1:31" ht="16.5" customHeight="1" x14ac:dyDescent="0.25">
      <c r="A703" s="40">
        <f t="shared" si="10"/>
        <v>702</v>
      </c>
      <c r="B703" s="110" t="str">
        <f>LOWER(SUBSTITUTE(SUBSTITUTE(SUBSTITUTE(SUBSTITUTE(SUBSTITUTE(SUBSTITUTE(SUBSTITUTE(SUBSTITUTE(db[[#This Row],[NB BM]]," ",),".",""),"-",""),"(",""),")",""),"/",""),"""",""),"+",""))</f>
        <v>tipeexjkct52202</v>
      </c>
      <c r="C703" s="110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D703" s="110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E703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tipeexjkct5220224box12cadartomoro</v>
      </c>
      <c r="F703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correctiontapect52202jk24box12cad</v>
      </c>
      <c r="G703" s="110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correctiontapect52202jkartomoro</v>
      </c>
      <c r="H703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correctiontapect52202jk24box12cadartomoro</v>
      </c>
      <c r="I703" s="30" t="s">
        <v>6249</v>
      </c>
      <c r="J703" s="30" t="s">
        <v>4120</v>
      </c>
      <c r="K703" s="23" t="s">
        <v>4132</v>
      </c>
      <c r="L703" s="30" t="s">
        <v>1335</v>
      </c>
      <c r="M703" s="111" t="e">
        <f>IF(db[[#This Row],[NB NOTA_C]]="","",COUNTIF([2]!B_MSK[concat],db[[#This Row],[NB NOTA_C]]))</f>
        <v>#REF!</v>
      </c>
      <c r="N703" s="112" t="s">
        <v>1346</v>
      </c>
      <c r="O703" s="5" t="s">
        <v>4243</v>
      </c>
      <c r="P703" s="30" t="s">
        <v>2453</v>
      </c>
      <c r="Q703" s="110"/>
      <c r="R703" s="110" t="str">
        <f>IF(db[[#This Row],[QTY/ CTN]]="","",SUBSTITUTE(SUBSTITUTE(SUBSTITUTE(db[[#This Row],[QTY/ CTN]]," ","_",2),"(",""),")","")&amp;"_")</f>
        <v>24 BOX_12 CAD_</v>
      </c>
      <c r="S703" s="110">
        <f>IF(db[[#This Row],[H_QTY/ CTN]]="","",SEARCH("_",db[[#This Row],[H_QTY/ CTN]]))</f>
        <v>7</v>
      </c>
      <c r="T703" s="110">
        <f>IF(db[[#This Row],[H_QTY/ CTN]]="","",LEN(db[[#This Row],[H_QTY/ CTN]]))</f>
        <v>14</v>
      </c>
      <c r="U703" s="113" t="str">
        <f>IF(db[[#This Row],[H_QTY/ CTN]]="","",LEFT(db[[#This Row],[H_QTY/ CTN]],db[[#This Row],[H_1]]-1))</f>
        <v>24 BOX</v>
      </c>
      <c r="V703" s="113" t="str">
        <f>IF(NOT(db[[#This Row],[H_1]]=db[[#This Row],[H_2]]),MID(db[[#This Row],[H_QTY/ CTN]],db[[#This Row],[H_1]]+1,db[[#This Row],[H_2]]-db[[#This Row],[H_1]]-1),"")</f>
        <v>12 CAD</v>
      </c>
      <c r="W703" s="40" t="str">
        <f>IF(db[[#This Row],[QTY/ CTN B]]="","",LEFT(db[[#This Row],[QTY/ CTN B]],SEARCH(" ",db[[#This Row],[QTY/ CTN B]],1)-1))</f>
        <v>24</v>
      </c>
      <c r="X703" s="40" t="str">
        <f>IF(db[[#This Row],[QTY/ CTN B]]="","",RIGHT(db[[#This Row],[QTY/ CTN B]],LEN(db[[#This Row],[QTY/ CTN B]])-SEARCH(" ",db[[#This Row],[QTY/ CTN B]],1)))</f>
        <v>BOX</v>
      </c>
      <c r="Y703" s="40" t="str">
        <f>IF(db[[#This Row],[QTY/ CTN TG]]="",IF(db[[#This Row],[STN TG]]="","",12),LEFT(db[[#This Row],[QTY/ CTN TG]],SEARCH(" ",db[[#This Row],[QTY/ CTN TG]],1)-1))</f>
        <v>12</v>
      </c>
      <c r="Z7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AA703" s="40" t="str">
        <f>IF(db[[#This Row],[STN K]]="","",IF(db[[#This Row],[STN TG]]="LSN",12,""))</f>
        <v/>
      </c>
      <c r="AB703" s="40" t="str">
        <f>IF(db[[#This Row],[STN TG]]="LSN","PCS","")</f>
        <v/>
      </c>
      <c r="AC703" s="40">
        <f>db[[#This Row],[QTY B]]*IF(db[[#This Row],[QTY TG]]="",1,db[[#This Row],[QTY TG]])*IF(db[[#This Row],[QTY K]]="",1,db[[#This Row],[QTY K]])</f>
        <v>288</v>
      </c>
      <c r="AD703" s="40" t="str">
        <f>IF(db[[#This Row],[STN K]]="",IF(db[[#This Row],[STN TG]]="",db[[#This Row],[STN B]],db[[#This Row],[STN TG]]),db[[#This Row],[STN K]])</f>
        <v>CAD</v>
      </c>
      <c r="AE703" s="40"/>
    </row>
    <row r="704" spans="1:31" ht="16.5" customHeight="1" x14ac:dyDescent="0.25">
      <c r="A704" s="40">
        <f t="shared" si="10"/>
        <v>703</v>
      </c>
      <c r="B704" s="2" t="str">
        <f>LOWER(SUBSTITUTE(SUBSTITUTE(SUBSTITUTE(SUBSTITUTE(SUBSTITUTE(SUBSTITUTE(SUBSTITUTE(SUBSTITUTE(db[[#This Row],[NB BM]]," ",),".",""),"-",""),"(",""),")",""),"/",""),"""",""),"+",""))</f>
        <v>tipeexjkct533</v>
      </c>
      <c r="C704" s="2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D704" s="2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E70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tipeexjkct53340lsnartomoro</v>
      </c>
      <c r="F70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correctiontapect533jk40lsn</v>
      </c>
      <c r="G704" s="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correctiontapect533jkartomoro</v>
      </c>
      <c r="H70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correctiontapect533jk40lsnartomoro</v>
      </c>
      <c r="I704" s="2" t="s">
        <v>6250</v>
      </c>
      <c r="J704" s="2" t="s">
        <v>188</v>
      </c>
      <c r="K704" s="14" t="s">
        <v>3705</v>
      </c>
      <c r="L704" s="2" t="s">
        <v>1335</v>
      </c>
      <c r="M704" s="34" t="e">
        <f>IF(db[[#This Row],[NB NOTA_C]]="","",COUNTIF([2]!B_MSK[concat],db[[#This Row],[NB NOTA_C]]))</f>
        <v>#REF!</v>
      </c>
      <c r="N704" s="14" t="s">
        <v>1346</v>
      </c>
      <c r="O704" s="2" t="s">
        <v>1394</v>
      </c>
      <c r="P704" s="2" t="s">
        <v>2453</v>
      </c>
      <c r="Q704" s="2" t="s">
        <v>4883</v>
      </c>
      <c r="R704" s="2" t="str">
        <f>IF(db[[#This Row],[QTY/ CTN]]="","",SUBSTITUTE(SUBSTITUTE(SUBSTITUTE(db[[#This Row],[QTY/ CTN]]," ","_",2),"(",""),")","")&amp;"_")</f>
        <v>40 LSN_</v>
      </c>
      <c r="S704" s="2">
        <f>IF(db[[#This Row],[H_QTY/ CTN]]="","",SEARCH("_",db[[#This Row],[H_QTY/ CTN]]))</f>
        <v>7</v>
      </c>
      <c r="T704" s="2">
        <f>IF(db[[#This Row],[H_QTY/ CTN]]="","",LEN(db[[#This Row],[H_QTY/ CTN]]))</f>
        <v>7</v>
      </c>
      <c r="U704" s="41" t="str">
        <f>IF(db[[#This Row],[H_QTY/ CTN]]="","",LEFT(db[[#This Row],[H_QTY/ CTN]],db[[#This Row],[H_1]]-1))</f>
        <v>40 LSN</v>
      </c>
      <c r="V704" s="40" t="str">
        <f>IF(NOT(db[[#This Row],[H_1]]=db[[#This Row],[H_2]]),MID(db[[#This Row],[H_QTY/ CTN]],db[[#This Row],[H_1]]+1,db[[#This Row],[H_2]]-db[[#This Row],[H_1]]-1),"")</f>
        <v/>
      </c>
      <c r="W704" s="40" t="str">
        <f>IF(db[[#This Row],[QTY/ CTN B]]="","",LEFT(db[[#This Row],[QTY/ CTN B]],SEARCH(" ",db[[#This Row],[QTY/ CTN B]],1)-1))</f>
        <v>40</v>
      </c>
      <c r="X704" s="40" t="str">
        <f>IF(db[[#This Row],[QTY/ CTN B]]="","",RIGHT(db[[#This Row],[QTY/ CTN B]],LEN(db[[#This Row],[QTY/ CTN B]])-SEARCH(" ",db[[#This Row],[QTY/ CTN B]],1)))</f>
        <v>LSN</v>
      </c>
      <c r="Y704" s="40">
        <f>IF(db[[#This Row],[QTY/ CTN TG]]="",IF(db[[#This Row],[STN TG]]="","",12),LEFT(db[[#This Row],[QTY/ CTN TG]],SEARCH(" ",db[[#This Row],[QTY/ CTN TG]],1)-1))</f>
        <v>12</v>
      </c>
      <c r="Z7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4" s="40" t="str">
        <f>IF(db[[#This Row],[STN K]]="","",IF(db[[#This Row],[STN TG]]="LSN",12,""))</f>
        <v/>
      </c>
      <c r="AB704" s="40" t="str">
        <f>IF(db[[#This Row],[STN TG]]="LSN","PCS","")</f>
        <v/>
      </c>
      <c r="AC704" s="40">
        <f>db[[#This Row],[QTY B]]*IF(db[[#This Row],[QTY TG]]="",1,db[[#This Row],[QTY TG]])*IF(db[[#This Row],[QTY K]]="",1,db[[#This Row],[QTY K]])</f>
        <v>480</v>
      </c>
      <c r="AD704" s="40" t="str">
        <f>IF(db[[#This Row],[STN K]]="",IF(db[[#This Row],[STN TG]]="",db[[#This Row],[STN B]],db[[#This Row],[STN TG]]),db[[#This Row],[STN K]])</f>
        <v>PCS</v>
      </c>
      <c r="AE704" s="40"/>
    </row>
    <row r="705" spans="1:31" ht="16.5" customHeight="1" x14ac:dyDescent="0.25">
      <c r="A705" s="40">
        <f t="shared" si="10"/>
        <v>704</v>
      </c>
      <c r="B705" s="5" t="str">
        <f>LOWER(SUBSTITUTE(SUBSTITUTE(SUBSTITUTE(SUBSTITUTE(SUBSTITUTE(SUBSTITUTE(SUBSTITUTE(SUBSTITUTE(db[[#This Row],[NB BM]]," ",),".",""),"-",""),"(",""),")",""),"/",""),"""",""),"+",""))</f>
        <v>tipeexjkct534</v>
      </c>
      <c r="C705" s="5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D705" s="5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E70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tipeexjkct53460lsnartomoro</v>
      </c>
      <c r="F70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correctiontapect534jk60lsn</v>
      </c>
      <c r="G705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correctiontapect534jkartomoro</v>
      </c>
      <c r="H70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correctiontapect534jk60lsnartomoro</v>
      </c>
      <c r="I705" s="2" t="s">
        <v>6251</v>
      </c>
      <c r="J705" s="2" t="s">
        <v>4248</v>
      </c>
      <c r="K705" s="14" t="s">
        <v>4251</v>
      </c>
      <c r="L705" s="2" t="s">
        <v>1335</v>
      </c>
      <c r="M705" s="33" t="e">
        <f>IF(db[[#This Row],[NB NOTA_C]]="","",COUNTIF([2]!B_MSK[concat],db[[#This Row],[NB NOTA_C]]))</f>
        <v>#REF!</v>
      </c>
      <c r="N705" s="9" t="s">
        <v>1346</v>
      </c>
      <c r="O705" s="5" t="s">
        <v>1385</v>
      </c>
      <c r="P705" s="2" t="s">
        <v>2453</v>
      </c>
      <c r="Q705" s="5"/>
      <c r="R705" s="5" t="str">
        <f>IF(db[[#This Row],[QTY/ CTN]]="","",SUBSTITUTE(SUBSTITUTE(SUBSTITUTE(db[[#This Row],[QTY/ CTN]]," ","_",2),"(",""),")","")&amp;"_")</f>
        <v>60 LSN_</v>
      </c>
      <c r="S705" s="5">
        <f>IF(db[[#This Row],[H_QTY/ CTN]]="","",SEARCH("_",db[[#This Row],[H_QTY/ CTN]]))</f>
        <v>7</v>
      </c>
      <c r="T705" s="5">
        <f>IF(db[[#This Row],[H_QTY/ CTN]]="","",LEN(db[[#This Row],[H_QTY/ CTN]]))</f>
        <v>7</v>
      </c>
      <c r="U705" s="40" t="str">
        <f>IF(db[[#This Row],[H_QTY/ CTN]]="","",LEFT(db[[#This Row],[H_QTY/ CTN]],db[[#This Row],[H_1]]-1))</f>
        <v>60 LSN</v>
      </c>
      <c r="V705" s="40" t="str">
        <f>IF(NOT(db[[#This Row],[H_1]]=db[[#This Row],[H_2]]),MID(db[[#This Row],[H_QTY/ CTN]],db[[#This Row],[H_1]]+1,db[[#This Row],[H_2]]-db[[#This Row],[H_1]]-1),"")</f>
        <v/>
      </c>
      <c r="W705" s="40" t="str">
        <f>IF(db[[#This Row],[QTY/ CTN B]]="","",LEFT(db[[#This Row],[QTY/ CTN B]],SEARCH(" ",db[[#This Row],[QTY/ CTN B]],1)-1))</f>
        <v>60</v>
      </c>
      <c r="X705" s="40" t="str">
        <f>IF(db[[#This Row],[QTY/ CTN B]]="","",RIGHT(db[[#This Row],[QTY/ CTN B]],LEN(db[[#This Row],[QTY/ CTN B]])-SEARCH(" ",db[[#This Row],[QTY/ CTN B]],1)))</f>
        <v>LSN</v>
      </c>
      <c r="Y705" s="40">
        <f>IF(db[[#This Row],[QTY/ CTN TG]]="",IF(db[[#This Row],[STN TG]]="","",12),LEFT(db[[#This Row],[QTY/ CTN TG]],SEARCH(" ",db[[#This Row],[QTY/ CTN TG]],1)-1))</f>
        <v>12</v>
      </c>
      <c r="Z7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5" s="40" t="str">
        <f>IF(db[[#This Row],[STN K]]="","",IF(db[[#This Row],[STN TG]]="LSN",12,""))</f>
        <v/>
      </c>
      <c r="AB705" s="40" t="str">
        <f>IF(db[[#This Row],[STN TG]]="LSN","PCS","")</f>
        <v/>
      </c>
      <c r="AC705" s="40">
        <f>db[[#This Row],[QTY B]]*IF(db[[#This Row],[QTY TG]]="",1,db[[#This Row],[QTY TG]])*IF(db[[#This Row],[QTY K]]="",1,db[[#This Row],[QTY K]])</f>
        <v>720</v>
      </c>
      <c r="AD705" s="40" t="str">
        <f>IF(db[[#This Row],[STN K]]="",IF(db[[#This Row],[STN TG]]="",db[[#This Row],[STN B]],db[[#This Row],[STN TG]]),db[[#This Row],[STN K]])</f>
        <v>PCS</v>
      </c>
      <c r="AE705" s="40"/>
    </row>
    <row r="706" spans="1:31" ht="16.5" customHeight="1" x14ac:dyDescent="0.25">
      <c r="A706" s="40">
        <f t="shared" si="10"/>
        <v>705</v>
      </c>
      <c r="B706" s="5" t="str">
        <f>LOWER(SUBSTITUTE(SUBSTITUTE(SUBSTITUTE(SUBSTITUTE(SUBSTITUTE(SUBSTITUTE(SUBSTITUTE(SUBSTITUTE(db[[#This Row],[NB BM]]," ",),".",""),"-",""),"(",""),")",""),"/",""),"""",""),"+",""))</f>
        <v>tipeexjkct540</v>
      </c>
      <c r="C706" s="5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D706" s="5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E70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tipeexjkct54060lsnartomoro</v>
      </c>
      <c r="F70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correctiontapect540jk60lsn</v>
      </c>
      <c r="G706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correctiontapect540jkartomoro</v>
      </c>
      <c r="H70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correctiontapect540jk60lsnartomoro</v>
      </c>
      <c r="I706" s="2" t="s">
        <v>6252</v>
      </c>
      <c r="J706" s="2" t="s">
        <v>4249</v>
      </c>
      <c r="K706" s="14" t="s">
        <v>4252</v>
      </c>
      <c r="L706" s="2" t="s">
        <v>1335</v>
      </c>
      <c r="M706" s="33" t="e">
        <f>IF(db[[#This Row],[NB NOTA_C]]="","",COUNTIF([2]!B_MSK[concat],db[[#This Row],[NB NOTA_C]]))</f>
        <v>#REF!</v>
      </c>
      <c r="N706" s="9" t="s">
        <v>1346</v>
      </c>
      <c r="O706" s="5" t="s">
        <v>1385</v>
      </c>
      <c r="P706" s="2" t="s">
        <v>2453</v>
      </c>
      <c r="Q706" s="5" t="s">
        <v>4767</v>
      </c>
      <c r="R706" s="5" t="str">
        <f>IF(db[[#This Row],[QTY/ CTN]]="","",SUBSTITUTE(SUBSTITUTE(SUBSTITUTE(db[[#This Row],[QTY/ CTN]]," ","_",2),"(",""),")","")&amp;"_")</f>
        <v>60 LSN_</v>
      </c>
      <c r="S706" s="5">
        <f>IF(db[[#This Row],[H_QTY/ CTN]]="","",SEARCH("_",db[[#This Row],[H_QTY/ CTN]]))</f>
        <v>7</v>
      </c>
      <c r="T706" s="5">
        <f>IF(db[[#This Row],[H_QTY/ CTN]]="","",LEN(db[[#This Row],[H_QTY/ CTN]]))</f>
        <v>7</v>
      </c>
      <c r="U706" s="40" t="str">
        <f>IF(db[[#This Row],[H_QTY/ CTN]]="","",LEFT(db[[#This Row],[H_QTY/ CTN]],db[[#This Row],[H_1]]-1))</f>
        <v>60 LSN</v>
      </c>
      <c r="V706" s="40" t="str">
        <f>IF(NOT(db[[#This Row],[H_1]]=db[[#This Row],[H_2]]),MID(db[[#This Row],[H_QTY/ CTN]],db[[#This Row],[H_1]]+1,db[[#This Row],[H_2]]-db[[#This Row],[H_1]]-1),"")</f>
        <v/>
      </c>
      <c r="W706" s="40" t="str">
        <f>IF(db[[#This Row],[QTY/ CTN B]]="","",LEFT(db[[#This Row],[QTY/ CTN B]],SEARCH(" ",db[[#This Row],[QTY/ CTN B]],1)-1))</f>
        <v>60</v>
      </c>
      <c r="X706" s="40" t="str">
        <f>IF(db[[#This Row],[QTY/ CTN B]]="","",RIGHT(db[[#This Row],[QTY/ CTN B]],LEN(db[[#This Row],[QTY/ CTN B]])-SEARCH(" ",db[[#This Row],[QTY/ CTN B]],1)))</f>
        <v>LSN</v>
      </c>
      <c r="Y706" s="40">
        <f>IF(db[[#This Row],[QTY/ CTN TG]]="",IF(db[[#This Row],[STN TG]]="","",12),LEFT(db[[#This Row],[QTY/ CTN TG]],SEARCH(" ",db[[#This Row],[QTY/ CTN TG]],1)-1))</f>
        <v>12</v>
      </c>
      <c r="Z7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6" s="40" t="str">
        <f>IF(db[[#This Row],[STN K]]="","",IF(db[[#This Row],[STN TG]]="LSN",12,""))</f>
        <v/>
      </c>
      <c r="AB706" s="40" t="str">
        <f>IF(db[[#This Row],[STN TG]]="LSN","PCS","")</f>
        <v/>
      </c>
      <c r="AC706" s="40">
        <f>db[[#This Row],[QTY B]]*IF(db[[#This Row],[QTY TG]]="",1,db[[#This Row],[QTY TG]])*IF(db[[#This Row],[QTY K]]="",1,db[[#This Row],[QTY K]])</f>
        <v>720</v>
      </c>
      <c r="AD706" s="40" t="str">
        <f>IF(db[[#This Row],[STN K]]="",IF(db[[#This Row],[STN TG]]="",db[[#This Row],[STN B]],db[[#This Row],[STN TG]]),db[[#This Row],[STN K]])</f>
        <v>PCS</v>
      </c>
      <c r="AE706" s="40"/>
    </row>
    <row r="707" spans="1:31" ht="16.5" customHeight="1" x14ac:dyDescent="0.25">
      <c r="A707" s="40">
        <f t="shared" si="10"/>
        <v>706</v>
      </c>
      <c r="B707" s="5" t="str">
        <f>LOWER(SUBSTITUTE(SUBSTITUTE(SUBSTITUTE(SUBSTITUTE(SUBSTITUTE(SUBSTITUTE(SUBSTITUTE(SUBSTITUTE(db[[#This Row],[NB BM]]," ",),".",""),"-",""),"(",""),")",""),"/",""),"""",""),"+",""))</f>
        <v>tipeexjkct545</v>
      </c>
      <c r="C707" s="5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D707" s="5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E70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tipeexjkct54560lsnartomoro</v>
      </c>
      <c r="F70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correctiontapect545jk60lsn</v>
      </c>
      <c r="G707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correctiontapect545jkartomoro</v>
      </c>
      <c r="H70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correctiontapect545jk60lsnartomoro</v>
      </c>
      <c r="I707" s="2" t="s">
        <v>6253</v>
      </c>
      <c r="J707" s="2" t="s">
        <v>3888</v>
      </c>
      <c r="K707" s="14" t="s">
        <v>3956</v>
      </c>
      <c r="L707" s="2" t="s">
        <v>1335</v>
      </c>
      <c r="M707" s="33" t="e">
        <f>IF(db[[#This Row],[NB NOTA_C]]="","",COUNTIF([2]!B_MSK[concat],db[[#This Row],[NB NOTA_C]]))</f>
        <v>#REF!</v>
      </c>
      <c r="N707" s="9" t="s">
        <v>1346</v>
      </c>
      <c r="O707" s="5" t="s">
        <v>1385</v>
      </c>
      <c r="P707" s="2" t="s">
        <v>2453</v>
      </c>
      <c r="Q707" s="5" t="s">
        <v>4768</v>
      </c>
      <c r="R707" s="5" t="str">
        <f>IF(db[[#This Row],[QTY/ CTN]]="","",SUBSTITUTE(SUBSTITUTE(SUBSTITUTE(db[[#This Row],[QTY/ CTN]]," ","_",2),"(",""),")","")&amp;"_")</f>
        <v>60 LSN_</v>
      </c>
      <c r="S707" s="5">
        <f>IF(db[[#This Row],[H_QTY/ CTN]]="","",SEARCH("_",db[[#This Row],[H_QTY/ CTN]]))</f>
        <v>7</v>
      </c>
      <c r="T707" s="5">
        <f>IF(db[[#This Row],[H_QTY/ CTN]]="","",LEN(db[[#This Row],[H_QTY/ CTN]]))</f>
        <v>7</v>
      </c>
      <c r="U707" s="40" t="str">
        <f>IF(db[[#This Row],[H_QTY/ CTN]]="","",LEFT(db[[#This Row],[H_QTY/ CTN]],db[[#This Row],[H_1]]-1))</f>
        <v>60 LSN</v>
      </c>
      <c r="V707" s="40" t="str">
        <f>IF(NOT(db[[#This Row],[H_1]]=db[[#This Row],[H_2]]),MID(db[[#This Row],[H_QTY/ CTN]],db[[#This Row],[H_1]]+1,db[[#This Row],[H_2]]-db[[#This Row],[H_1]]-1),"")</f>
        <v/>
      </c>
      <c r="W707" s="40" t="str">
        <f>IF(db[[#This Row],[QTY/ CTN B]]="","",LEFT(db[[#This Row],[QTY/ CTN B]],SEARCH(" ",db[[#This Row],[QTY/ CTN B]],1)-1))</f>
        <v>60</v>
      </c>
      <c r="X707" s="40" t="str">
        <f>IF(db[[#This Row],[QTY/ CTN B]]="","",RIGHT(db[[#This Row],[QTY/ CTN B]],LEN(db[[#This Row],[QTY/ CTN B]])-SEARCH(" ",db[[#This Row],[QTY/ CTN B]],1)))</f>
        <v>LSN</v>
      </c>
      <c r="Y707" s="40">
        <f>IF(db[[#This Row],[QTY/ CTN TG]]="",IF(db[[#This Row],[STN TG]]="","",12),LEFT(db[[#This Row],[QTY/ CTN TG]],SEARCH(" ",db[[#This Row],[QTY/ CTN TG]],1)-1))</f>
        <v>12</v>
      </c>
      <c r="Z7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7" s="40" t="str">
        <f>IF(db[[#This Row],[STN K]]="","",IF(db[[#This Row],[STN TG]]="LSN",12,""))</f>
        <v/>
      </c>
      <c r="AB707" s="40" t="str">
        <f>IF(db[[#This Row],[STN TG]]="LSN","PCS","")</f>
        <v/>
      </c>
      <c r="AC707" s="40">
        <f>db[[#This Row],[QTY B]]*IF(db[[#This Row],[QTY TG]]="",1,db[[#This Row],[QTY TG]])*IF(db[[#This Row],[QTY K]]="",1,db[[#This Row],[QTY K]])</f>
        <v>720</v>
      </c>
      <c r="AD707" s="40" t="str">
        <f>IF(db[[#This Row],[STN K]]="",IF(db[[#This Row],[STN TG]]="",db[[#This Row],[STN B]],db[[#This Row],[STN TG]]),db[[#This Row],[STN K]])</f>
        <v>PCS</v>
      </c>
      <c r="AE707" s="40"/>
    </row>
    <row r="708" spans="1:31" ht="16.5" customHeight="1" x14ac:dyDescent="0.25">
      <c r="A708" s="40">
        <f t="shared" si="10"/>
        <v>707</v>
      </c>
      <c r="B708" s="5" t="str">
        <f>LOWER(SUBSTITUTE(SUBSTITUTE(SUBSTITUTE(SUBSTITUTE(SUBSTITUTE(SUBSTITUTE(SUBSTITUTE(SUBSTITUTE(db[[#This Row],[NB BM]]," ",),".",""),"-",""),"(",""),")",""),"/",""),"""",""),"+",""))</f>
        <v>tipeexjkct546</v>
      </c>
      <c r="C708" s="5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D708" s="5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E70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tipeexjkct54630lsnartomoro</v>
      </c>
      <c r="F70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correctiontapect546jk30lsn</v>
      </c>
      <c r="G708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correctiontapect546jkartomoro</v>
      </c>
      <c r="H70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correctiontapect546jk30lsnartomoro</v>
      </c>
      <c r="I708" s="2" t="s">
        <v>6254</v>
      </c>
      <c r="J708" s="2" t="s">
        <v>4250</v>
      </c>
      <c r="K708" s="14" t="s">
        <v>4253</v>
      </c>
      <c r="L708" s="2" t="s">
        <v>1335</v>
      </c>
      <c r="M708" s="33" t="e">
        <f>IF(db[[#This Row],[NB NOTA_C]]="","",COUNTIF([2]!B_MSK[concat],db[[#This Row],[NB NOTA_C]]))</f>
        <v>#REF!</v>
      </c>
      <c r="N708" s="9" t="s">
        <v>1346</v>
      </c>
      <c r="O708" s="5" t="s">
        <v>1432</v>
      </c>
      <c r="P708" s="2" t="s">
        <v>2453</v>
      </c>
      <c r="Q708" s="5"/>
      <c r="R708" s="5" t="str">
        <f>IF(db[[#This Row],[QTY/ CTN]]="","",SUBSTITUTE(SUBSTITUTE(SUBSTITUTE(db[[#This Row],[QTY/ CTN]]," ","_",2),"(",""),")","")&amp;"_")</f>
        <v>30 LSN_</v>
      </c>
      <c r="S708" s="5">
        <f>IF(db[[#This Row],[H_QTY/ CTN]]="","",SEARCH("_",db[[#This Row],[H_QTY/ CTN]]))</f>
        <v>7</v>
      </c>
      <c r="T708" s="5">
        <f>IF(db[[#This Row],[H_QTY/ CTN]]="","",LEN(db[[#This Row],[H_QTY/ CTN]]))</f>
        <v>7</v>
      </c>
      <c r="U708" s="40" t="str">
        <f>IF(db[[#This Row],[H_QTY/ CTN]]="","",LEFT(db[[#This Row],[H_QTY/ CTN]],db[[#This Row],[H_1]]-1))</f>
        <v>30 LSN</v>
      </c>
      <c r="V708" s="40" t="str">
        <f>IF(NOT(db[[#This Row],[H_1]]=db[[#This Row],[H_2]]),MID(db[[#This Row],[H_QTY/ CTN]],db[[#This Row],[H_1]]+1,db[[#This Row],[H_2]]-db[[#This Row],[H_1]]-1),"")</f>
        <v/>
      </c>
      <c r="W708" s="40" t="str">
        <f>IF(db[[#This Row],[QTY/ CTN B]]="","",LEFT(db[[#This Row],[QTY/ CTN B]],SEARCH(" ",db[[#This Row],[QTY/ CTN B]],1)-1))</f>
        <v>30</v>
      </c>
      <c r="X708" s="40" t="str">
        <f>IF(db[[#This Row],[QTY/ CTN B]]="","",RIGHT(db[[#This Row],[QTY/ CTN B]],LEN(db[[#This Row],[QTY/ CTN B]])-SEARCH(" ",db[[#This Row],[QTY/ CTN B]],1)))</f>
        <v>LSN</v>
      </c>
      <c r="Y708" s="40">
        <f>IF(db[[#This Row],[QTY/ CTN TG]]="",IF(db[[#This Row],[STN TG]]="","",12),LEFT(db[[#This Row],[QTY/ CTN TG]],SEARCH(" ",db[[#This Row],[QTY/ CTN TG]],1)-1))</f>
        <v>12</v>
      </c>
      <c r="Z7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8" s="40" t="str">
        <f>IF(db[[#This Row],[STN K]]="","",IF(db[[#This Row],[STN TG]]="LSN",12,""))</f>
        <v/>
      </c>
      <c r="AB708" s="40" t="str">
        <f>IF(db[[#This Row],[STN TG]]="LSN","PCS","")</f>
        <v/>
      </c>
      <c r="AC708" s="40">
        <f>db[[#This Row],[QTY B]]*IF(db[[#This Row],[QTY TG]]="",1,db[[#This Row],[QTY TG]])*IF(db[[#This Row],[QTY K]]="",1,db[[#This Row],[QTY K]])</f>
        <v>360</v>
      </c>
      <c r="AD708" s="40" t="str">
        <f>IF(db[[#This Row],[STN K]]="",IF(db[[#This Row],[STN TG]]="",db[[#This Row],[STN B]],db[[#This Row],[STN TG]]),db[[#This Row],[STN K]])</f>
        <v>PCS</v>
      </c>
      <c r="AE708" s="40"/>
    </row>
    <row r="709" spans="1:31" ht="16.5" customHeight="1" x14ac:dyDescent="0.25">
      <c r="A709" s="40">
        <f t="shared" ref="A709:A772" si="11">ROW()-1</f>
        <v>708</v>
      </c>
      <c r="B709" s="2" t="str">
        <f>LOWER(SUBSTITUTE(SUBSTITUTE(SUBSTITUTE(SUBSTITUTE(SUBSTITUTE(SUBSTITUTE(SUBSTITUTE(SUBSTITUTE(db[[#This Row],[NB BM]]," ",),".",""),"-",""),"(",""),")",""),"/",""),"""",""),"+",""))</f>
        <v>tipeexjkct547</v>
      </c>
      <c r="C709" s="2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D709" s="2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E70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tipeexjkct54740lsnartomoro</v>
      </c>
      <c r="F70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correctiontapect54722mjk40lsn</v>
      </c>
      <c r="G709" s="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correctiontapect54722mjkartomoro</v>
      </c>
      <c r="H70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correctiontapect54722mjk40lsnartomoro</v>
      </c>
      <c r="I709" s="2" t="s">
        <v>6255</v>
      </c>
      <c r="J709" s="2" t="s">
        <v>189</v>
      </c>
      <c r="K709" s="1" t="s">
        <v>4496</v>
      </c>
      <c r="L709" s="2" t="s">
        <v>1335</v>
      </c>
      <c r="M709" s="34" t="e">
        <f>IF(db[[#This Row],[NB NOTA_C]]="","",COUNTIF([2]!B_MSK[concat],db[[#This Row],[NB NOTA_C]]))</f>
        <v>#REF!</v>
      </c>
      <c r="N709" s="14" t="s">
        <v>1346</v>
      </c>
      <c r="O709" s="2" t="s">
        <v>1394</v>
      </c>
      <c r="P709" s="2" t="s">
        <v>2453</v>
      </c>
      <c r="R709" s="2" t="str">
        <f>IF(db[[#This Row],[QTY/ CTN]]="","",SUBSTITUTE(SUBSTITUTE(SUBSTITUTE(db[[#This Row],[QTY/ CTN]]," ","_",2),"(",""),")","")&amp;"_")</f>
        <v>40 LSN_</v>
      </c>
      <c r="S709" s="2">
        <f>IF(db[[#This Row],[H_QTY/ CTN]]="","",SEARCH("_",db[[#This Row],[H_QTY/ CTN]]))</f>
        <v>7</v>
      </c>
      <c r="T709" s="2">
        <f>IF(db[[#This Row],[H_QTY/ CTN]]="","",LEN(db[[#This Row],[H_QTY/ CTN]]))</f>
        <v>7</v>
      </c>
      <c r="U709" s="41" t="str">
        <f>IF(db[[#This Row],[H_QTY/ CTN]]="","",LEFT(db[[#This Row],[H_QTY/ CTN]],db[[#This Row],[H_1]]-1))</f>
        <v>40 LSN</v>
      </c>
      <c r="V709" s="40" t="str">
        <f>IF(NOT(db[[#This Row],[H_1]]=db[[#This Row],[H_2]]),MID(db[[#This Row],[H_QTY/ CTN]],db[[#This Row],[H_1]]+1,db[[#This Row],[H_2]]-db[[#This Row],[H_1]]-1),"")</f>
        <v/>
      </c>
      <c r="W709" s="40" t="str">
        <f>IF(db[[#This Row],[QTY/ CTN B]]="","",LEFT(db[[#This Row],[QTY/ CTN B]],SEARCH(" ",db[[#This Row],[QTY/ CTN B]],1)-1))</f>
        <v>40</v>
      </c>
      <c r="X709" s="40" t="str">
        <f>IF(db[[#This Row],[QTY/ CTN B]]="","",RIGHT(db[[#This Row],[QTY/ CTN B]],LEN(db[[#This Row],[QTY/ CTN B]])-SEARCH(" ",db[[#This Row],[QTY/ CTN B]],1)))</f>
        <v>LSN</v>
      </c>
      <c r="Y709" s="40">
        <f>IF(db[[#This Row],[QTY/ CTN TG]]="",IF(db[[#This Row],[STN TG]]="","",12),LEFT(db[[#This Row],[QTY/ CTN TG]],SEARCH(" ",db[[#This Row],[QTY/ CTN TG]],1)-1))</f>
        <v>12</v>
      </c>
      <c r="Z7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09" s="40" t="str">
        <f>IF(db[[#This Row],[STN K]]="","",IF(db[[#This Row],[STN TG]]="LSN",12,""))</f>
        <v/>
      </c>
      <c r="AB709" s="40" t="str">
        <f>IF(db[[#This Row],[STN TG]]="LSN","PCS","")</f>
        <v/>
      </c>
      <c r="AC709" s="40">
        <f>db[[#This Row],[QTY B]]*IF(db[[#This Row],[QTY TG]]="",1,db[[#This Row],[QTY TG]])*IF(db[[#This Row],[QTY K]]="",1,db[[#This Row],[QTY K]])</f>
        <v>480</v>
      </c>
      <c r="AD709" s="40" t="str">
        <f>IF(db[[#This Row],[STN K]]="",IF(db[[#This Row],[STN TG]]="",db[[#This Row],[STN B]],db[[#This Row],[STN TG]]),db[[#This Row],[STN K]])</f>
        <v>PCS</v>
      </c>
      <c r="AE709" s="40"/>
    </row>
    <row r="710" spans="1:31" ht="16.5" customHeight="1" x14ac:dyDescent="0.25">
      <c r="A710" s="40">
        <f t="shared" si="11"/>
        <v>709</v>
      </c>
      <c r="B710" s="2" t="str">
        <f>LOWER(SUBSTITUTE(SUBSTITUTE(SUBSTITUTE(SUBSTITUTE(SUBSTITUTE(SUBSTITUTE(SUBSTITUTE(SUBSTITUTE(db[[#This Row],[NB BM]]," ",),".",""),"-",""),"(",""),")",""),"/",""),"""",""),"+",""))</f>
        <v>tipeexjkct549</v>
      </c>
      <c r="C710" s="2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D710" s="2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E71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tipeexjkct549360pcsartomoro</v>
      </c>
      <c r="F71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correctiontapect549jk360pcs</v>
      </c>
      <c r="G710" s="2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correctiontapect549jkartomoro</v>
      </c>
      <c r="H71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correctiontapect549jk360pcsartomoro</v>
      </c>
      <c r="I710" s="2" t="s">
        <v>6256</v>
      </c>
      <c r="J710" s="2" t="s">
        <v>4450</v>
      </c>
      <c r="K710" s="1" t="s">
        <v>7042</v>
      </c>
      <c r="L710" s="2" t="s">
        <v>1335</v>
      </c>
      <c r="M710" s="34" t="e">
        <f>IF(db[[#This Row],[NB NOTA_C]]="","",COUNTIF([2]!B_MSK[concat],db[[#This Row],[NB NOTA_C]]))</f>
        <v>#REF!</v>
      </c>
      <c r="N710" s="14" t="s">
        <v>1346</v>
      </c>
      <c r="O710" s="2" t="s">
        <v>1862</v>
      </c>
      <c r="P710" s="2" t="s">
        <v>2453</v>
      </c>
      <c r="R710" s="2" t="str">
        <f>IF(db[[#This Row],[QTY/ CTN]]="","",SUBSTITUTE(SUBSTITUTE(SUBSTITUTE(db[[#This Row],[QTY/ CTN]]," ","_",2),"(",""),")","")&amp;"_")</f>
        <v>360 PCS_</v>
      </c>
      <c r="S710" s="2">
        <f>IF(db[[#This Row],[H_QTY/ CTN]]="","",SEARCH("_",db[[#This Row],[H_QTY/ CTN]]))</f>
        <v>8</v>
      </c>
      <c r="T710" s="2">
        <f>IF(db[[#This Row],[H_QTY/ CTN]]="","",LEN(db[[#This Row],[H_QTY/ CTN]]))</f>
        <v>8</v>
      </c>
      <c r="U710" s="41" t="str">
        <f>IF(db[[#This Row],[H_QTY/ CTN]]="","",LEFT(db[[#This Row],[H_QTY/ CTN]],db[[#This Row],[H_1]]-1))</f>
        <v>360 PCS</v>
      </c>
      <c r="V710" s="40" t="str">
        <f>IF(NOT(db[[#This Row],[H_1]]=db[[#This Row],[H_2]]),MID(db[[#This Row],[H_QTY/ CTN]],db[[#This Row],[H_1]]+1,db[[#This Row],[H_2]]-db[[#This Row],[H_1]]-1),"")</f>
        <v/>
      </c>
      <c r="W710" s="40" t="str">
        <f>IF(db[[#This Row],[QTY/ CTN B]]="","",LEFT(db[[#This Row],[QTY/ CTN B]],SEARCH(" ",db[[#This Row],[QTY/ CTN B]],1)-1))</f>
        <v>360</v>
      </c>
      <c r="X710" s="40" t="str">
        <f>IF(db[[#This Row],[QTY/ CTN B]]="","",RIGHT(db[[#This Row],[QTY/ CTN B]],LEN(db[[#This Row],[QTY/ CTN B]])-SEARCH(" ",db[[#This Row],[QTY/ CTN B]],1)))</f>
        <v>PCS</v>
      </c>
      <c r="Y710" s="40" t="str">
        <f>IF(db[[#This Row],[QTY/ CTN TG]]="",IF(db[[#This Row],[STN TG]]="","",12),LEFT(db[[#This Row],[QTY/ CTN TG]],SEARCH(" ",db[[#This Row],[QTY/ CTN TG]],1)-1))</f>
        <v/>
      </c>
      <c r="Z7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10" s="40" t="str">
        <f>IF(db[[#This Row],[STN K]]="","",IF(db[[#This Row],[STN TG]]="LSN",12,""))</f>
        <v/>
      </c>
      <c r="AB710" s="40" t="str">
        <f>IF(db[[#This Row],[STN TG]]="LSN","PCS","")</f>
        <v/>
      </c>
      <c r="AC710" s="40">
        <f>db[[#This Row],[QTY B]]*IF(db[[#This Row],[QTY TG]]="",1,db[[#This Row],[QTY TG]])*IF(db[[#This Row],[QTY K]]="",1,db[[#This Row],[QTY K]])</f>
        <v>360</v>
      </c>
      <c r="AD710" s="40" t="str">
        <f>IF(db[[#This Row],[STN K]]="",IF(db[[#This Row],[STN TG]]="",db[[#This Row],[STN B]],db[[#This Row],[STN TG]]),db[[#This Row],[STN K]])</f>
        <v>PCS</v>
      </c>
      <c r="AE710" s="40"/>
    </row>
    <row r="711" spans="1:31" ht="16.5" customHeight="1" x14ac:dyDescent="0.25">
      <c r="A711" s="40">
        <f t="shared" si="11"/>
        <v>710</v>
      </c>
      <c r="B711" s="75" t="str">
        <f>LOWER(SUBSTITUTE(SUBSTITUTE(SUBSTITUTE(SUBSTITUTE(SUBSTITUTE(SUBSTITUTE(SUBSTITUTE(SUBSTITUTE(db[[#This Row],[NB BM]]," ",),".",""),"-",""),"(",""),")",""),"/",""),"""",""),"+",""))</f>
        <v>tipeexjkct553</v>
      </c>
      <c r="C711" s="75" t="str">
        <f>LOWER(SUBSTITUTE(SUBSTITUTE(SUBSTITUTE(SUBSTITUTE(SUBSTITUTE(SUBSTITUTE(SUBSTITUTE(SUBSTITUTE(SUBSTITUTE(db[[#This Row],[NB NOTA]]," ",),".",""),"-",""),"(",""),")",""),",",""),"/",""),"""",""),"+",""))</f>
        <v>correctiontapect553jk</v>
      </c>
      <c r="D711" s="75" t="str">
        <f>LOWER(SUBSTITUTE(SUBSTITUTE(SUBSTITUTE(SUBSTITUTE(SUBSTITUTE(SUBSTITUTE(SUBSTITUTE(SUBSTITUTE(SUBSTITUTE(db[[#This Row],[NB PAJAK]]," ",""),"-",""),"(",""),")",""),".",""),",",""),"/",""),"""",""),"+",""))</f>
        <v>correctiontapejoykoct553</v>
      </c>
      <c r="E711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tipeexjkct55336lsnartomoro</v>
      </c>
      <c r="F711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correctiontapect553jk36lsn</v>
      </c>
      <c r="G711" s="7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correctiontapect553jkartomoro</v>
      </c>
      <c r="H711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correctiontapect553jk36lsnartomoro</v>
      </c>
      <c r="I711" s="2" t="s">
        <v>6257</v>
      </c>
      <c r="J711" s="47" t="s">
        <v>5107</v>
      </c>
      <c r="K711" s="48" t="s">
        <v>5109</v>
      </c>
      <c r="L711" s="2" t="s">
        <v>1335</v>
      </c>
      <c r="M711" s="76" t="e">
        <f>IF(db[[#This Row],[NB NOTA_C]]="","",COUNTIF([2]!B_MSK[concat],db[[#This Row],[NB NOTA_C]]))</f>
        <v>#REF!</v>
      </c>
      <c r="N711" s="120" t="s">
        <v>1346</v>
      </c>
      <c r="O711" s="75" t="s">
        <v>1443</v>
      </c>
      <c r="P711" s="47" t="s">
        <v>2453</v>
      </c>
      <c r="Q711" s="75"/>
      <c r="R711" s="75" t="str">
        <f>IF(db[[#This Row],[QTY/ CTN]]="","",SUBSTITUTE(SUBSTITUTE(SUBSTITUTE(db[[#This Row],[QTY/ CTN]]," ","_",2),"(",""),")","")&amp;"_")</f>
        <v>36 LSN_</v>
      </c>
      <c r="S711" s="75">
        <f>IF(db[[#This Row],[H_QTY/ CTN]]="","",SEARCH("_",db[[#This Row],[H_QTY/ CTN]]))</f>
        <v>7</v>
      </c>
      <c r="T711" s="75">
        <f>IF(db[[#This Row],[H_QTY/ CTN]]="","",LEN(db[[#This Row],[H_QTY/ CTN]]))</f>
        <v>7</v>
      </c>
      <c r="U711" s="77" t="str">
        <f>IF(db[[#This Row],[H_QTY/ CTN]]="","",LEFT(db[[#This Row],[H_QTY/ CTN]],db[[#This Row],[H_1]]-1))</f>
        <v>36 LSN</v>
      </c>
      <c r="V711" s="77" t="str">
        <f>IF(NOT(db[[#This Row],[H_1]]=db[[#This Row],[H_2]]),MID(db[[#This Row],[H_QTY/ CTN]],db[[#This Row],[H_1]]+1,db[[#This Row],[H_2]]-db[[#This Row],[H_1]]-1),"")</f>
        <v/>
      </c>
      <c r="W711" s="77" t="str">
        <f>IF(db[[#This Row],[QTY/ CTN B]]="","",LEFT(db[[#This Row],[QTY/ CTN B]],SEARCH(" ",db[[#This Row],[QTY/ CTN B]],1)-1))</f>
        <v>36</v>
      </c>
      <c r="X711" s="77" t="str">
        <f>IF(db[[#This Row],[QTY/ CTN B]]="","",RIGHT(db[[#This Row],[QTY/ CTN B]],LEN(db[[#This Row],[QTY/ CTN B]])-SEARCH(" ",db[[#This Row],[QTY/ CTN B]],1)))</f>
        <v>LSN</v>
      </c>
      <c r="Y711" s="77">
        <f>IF(db[[#This Row],[QTY/ CTN TG]]="",IF(db[[#This Row],[STN TG]]="","",12),LEFT(db[[#This Row],[QTY/ CTN TG]],SEARCH(" ",db[[#This Row],[QTY/ CTN TG]],1)-1))</f>
        <v>12</v>
      </c>
      <c r="Z711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11" s="77" t="str">
        <f>IF(db[[#This Row],[STN K]]="","",IF(db[[#This Row],[STN TG]]="LSN",12,""))</f>
        <v/>
      </c>
      <c r="AB711" s="77" t="str">
        <f>IF(db[[#This Row],[STN TG]]="LSN","PCS","")</f>
        <v/>
      </c>
      <c r="AC711" s="77">
        <f>db[[#This Row],[QTY B]]*IF(db[[#This Row],[QTY TG]]="",1,db[[#This Row],[QTY TG]])*IF(db[[#This Row],[QTY K]]="",1,db[[#This Row],[QTY K]])</f>
        <v>432</v>
      </c>
      <c r="AD711" s="77" t="str">
        <f>IF(db[[#This Row],[STN K]]="",IF(db[[#This Row],[STN TG]]="",db[[#This Row],[STN B]],db[[#This Row],[STN TG]]),db[[#This Row],[STN K]])</f>
        <v>PCS</v>
      </c>
      <c r="AE711" s="40"/>
    </row>
    <row r="712" spans="1:31" ht="16.5" customHeight="1" x14ac:dyDescent="0.25">
      <c r="A712" s="40">
        <f t="shared" si="11"/>
        <v>711</v>
      </c>
      <c r="B712" s="121" t="str">
        <f>LOWER(SUBSTITUTE(SUBSTITUTE(SUBSTITUTE(SUBSTITUTE(SUBSTITUTE(SUBSTITUTE(SUBSTITUTE(SUBSTITUTE(db[[#This Row],[NB BM]]," ",),".",""),"-",""),"(",""),")",""),"/",""),"""",""),"+",""))</f>
        <v>tipeexjkct562</v>
      </c>
      <c r="C712" s="121" t="str">
        <f>LOWER(SUBSTITUTE(SUBSTITUTE(SUBSTITUTE(SUBSTITUTE(SUBSTITUTE(SUBSTITUTE(SUBSTITUTE(SUBSTITUTE(SUBSTITUTE(db[[#This Row],[NB NOTA]]," ",),".",""),"-",""),"(",""),")",""),",",""),"/",""),"""",""),"+",""))</f>
        <v>correctiontapect562jk</v>
      </c>
      <c r="D712" s="121" t="str">
        <f>LOWER(SUBSTITUTE(SUBSTITUTE(SUBSTITUTE(SUBSTITUTE(SUBSTITUTE(SUBSTITUTE(SUBSTITUTE(SUBSTITUTE(SUBSTITUTE(db[[#This Row],[NB PAJAK]]," ",""),"-",""),"(",""),")",""),".",""),",",""),"/",""),"""",""),"+",""))</f>
        <v>correctiontapejoykoct562</v>
      </c>
      <c r="E712" s="12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tipeexjkct56230lsnartomoro</v>
      </c>
      <c r="F712" s="121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correctiontapect562jk30lsn</v>
      </c>
      <c r="G712" s="121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correctiontapect562jkartomoro</v>
      </c>
      <c r="H712" s="12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correctiontapect562jk30lsnartomoro</v>
      </c>
      <c r="I712" s="45" t="s">
        <v>6258</v>
      </c>
      <c r="J712" s="45" t="s">
        <v>4769</v>
      </c>
      <c r="K712" s="46" t="s">
        <v>4770</v>
      </c>
      <c r="L712" s="2" t="s">
        <v>1335</v>
      </c>
      <c r="M712" s="122" t="e">
        <f>IF(db[[#This Row],[NB NOTA_C]]="","",COUNTIF([2]!B_MSK[concat],db[[#This Row],[NB NOTA_C]]))</f>
        <v>#REF!</v>
      </c>
      <c r="N712" s="123" t="s">
        <v>1346</v>
      </c>
      <c r="O712" s="121" t="s">
        <v>1432</v>
      </c>
      <c r="P712" s="45" t="s">
        <v>2453</v>
      </c>
      <c r="Q712" s="121" t="s">
        <v>4771</v>
      </c>
      <c r="R712" s="121" t="str">
        <f>IF(db[[#This Row],[QTY/ CTN]]="","",SUBSTITUTE(SUBSTITUTE(SUBSTITUTE(db[[#This Row],[QTY/ CTN]]," ","_",2),"(",""),")","")&amp;"_")</f>
        <v>30 LSN_</v>
      </c>
      <c r="S712" s="121">
        <f>IF(db[[#This Row],[H_QTY/ CTN]]="","",SEARCH("_",db[[#This Row],[H_QTY/ CTN]]))</f>
        <v>7</v>
      </c>
      <c r="T712" s="121">
        <f>IF(db[[#This Row],[H_QTY/ CTN]]="","",LEN(db[[#This Row],[H_QTY/ CTN]]))</f>
        <v>7</v>
      </c>
      <c r="U712" s="124" t="str">
        <f>IF(db[[#This Row],[H_QTY/ CTN]]="","",LEFT(db[[#This Row],[H_QTY/ CTN]],db[[#This Row],[H_1]]-1))</f>
        <v>30 LSN</v>
      </c>
      <c r="V712" s="124" t="str">
        <f>IF(NOT(db[[#This Row],[H_1]]=db[[#This Row],[H_2]]),MID(db[[#This Row],[H_QTY/ CTN]],db[[#This Row],[H_1]]+1,db[[#This Row],[H_2]]-db[[#This Row],[H_1]]-1),"")</f>
        <v/>
      </c>
      <c r="W712" s="124" t="str">
        <f>IF(db[[#This Row],[QTY/ CTN B]]="","",LEFT(db[[#This Row],[QTY/ CTN B]],SEARCH(" ",db[[#This Row],[QTY/ CTN B]],1)-1))</f>
        <v>30</v>
      </c>
      <c r="X712" s="124" t="str">
        <f>IF(db[[#This Row],[QTY/ CTN B]]="","",RIGHT(db[[#This Row],[QTY/ CTN B]],LEN(db[[#This Row],[QTY/ CTN B]])-SEARCH(" ",db[[#This Row],[QTY/ CTN B]],1)))</f>
        <v>LSN</v>
      </c>
      <c r="Y712" s="124">
        <f>IF(db[[#This Row],[QTY/ CTN TG]]="",IF(db[[#This Row],[STN TG]]="","",12),LEFT(db[[#This Row],[QTY/ CTN TG]],SEARCH(" ",db[[#This Row],[QTY/ CTN TG]],1)-1))</f>
        <v>12</v>
      </c>
      <c r="Z712" s="12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12" s="124" t="str">
        <f>IF(db[[#This Row],[STN K]]="","",IF(db[[#This Row],[STN TG]]="LSN",12,""))</f>
        <v/>
      </c>
      <c r="AB712" s="124" t="str">
        <f>IF(db[[#This Row],[STN TG]]="LSN","PCS","")</f>
        <v/>
      </c>
      <c r="AC712" s="124">
        <f>db[[#This Row],[QTY B]]*IF(db[[#This Row],[QTY TG]]="",1,db[[#This Row],[QTY TG]])*IF(db[[#This Row],[QTY K]]="",1,db[[#This Row],[QTY K]])</f>
        <v>360</v>
      </c>
      <c r="AD712" s="124" t="str">
        <f>IF(db[[#This Row],[STN K]]="",IF(db[[#This Row],[STN TG]]="",db[[#This Row],[STN B]],db[[#This Row],[STN TG]]),db[[#This Row],[STN K]])</f>
        <v>PCS</v>
      </c>
      <c r="AE712" s="40"/>
    </row>
    <row r="713" spans="1:31" ht="16.5" customHeight="1" x14ac:dyDescent="0.25">
      <c r="A713" s="40">
        <f t="shared" si="11"/>
        <v>712</v>
      </c>
      <c r="B713" s="95" t="str">
        <f>LOWER(SUBSTITUTE(SUBSTITUTE(SUBSTITUTE(SUBSTITUTE(SUBSTITUTE(SUBSTITUTE(SUBSTITUTE(SUBSTITUTE(db[[#This Row],[NB BM]]," ",),".",""),"-",""),"(",""),")",""),"/",""),"""",""),"+",""))</f>
        <v>tipeexjkct572</v>
      </c>
      <c r="C713" s="95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D713" s="95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E713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tipeexjkct57230box12pcsartomoro</v>
      </c>
      <c r="F713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correctiontapect572jk30box12pcs</v>
      </c>
      <c r="G713" s="9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correctiontapect572jkartomoro</v>
      </c>
      <c r="H713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correctiontapect572jk30box12pcsartomoro</v>
      </c>
      <c r="I713" s="2" t="s">
        <v>6259</v>
      </c>
      <c r="J713" s="12" t="s">
        <v>3902</v>
      </c>
      <c r="K713" s="20" t="s">
        <v>3955</v>
      </c>
      <c r="L713" s="2" t="s">
        <v>1335</v>
      </c>
      <c r="M713" s="96" t="e">
        <f>IF(db[[#This Row],[NB NOTA_C]]="","",COUNTIF([2]!B_MSK[concat],db[[#This Row],[NB NOTA_C]]))</f>
        <v>#REF!</v>
      </c>
      <c r="N713" s="99" t="s">
        <v>1346</v>
      </c>
      <c r="O713" s="95" t="s">
        <v>3904</v>
      </c>
      <c r="P713" s="12" t="s">
        <v>2453</v>
      </c>
      <c r="Q713" s="95"/>
      <c r="R713" s="95" t="str">
        <f>IF(db[[#This Row],[QTY/ CTN]]="","",SUBSTITUTE(SUBSTITUTE(SUBSTITUTE(db[[#This Row],[QTY/ CTN]]," ","_",2),"(",""),")","")&amp;"_")</f>
        <v>30 BOX_12 PCS_</v>
      </c>
      <c r="S713" s="95">
        <f>IF(db[[#This Row],[H_QTY/ CTN]]="","",SEARCH("_",db[[#This Row],[H_QTY/ CTN]]))</f>
        <v>7</v>
      </c>
      <c r="T713" s="95">
        <f>IF(db[[#This Row],[H_QTY/ CTN]]="","",LEN(db[[#This Row],[H_QTY/ CTN]]))</f>
        <v>14</v>
      </c>
      <c r="U713" s="97" t="str">
        <f>IF(db[[#This Row],[H_QTY/ CTN]]="","",LEFT(db[[#This Row],[H_QTY/ CTN]],db[[#This Row],[H_1]]-1))</f>
        <v>30 BOX</v>
      </c>
      <c r="V713" s="97" t="str">
        <f>IF(NOT(db[[#This Row],[H_1]]=db[[#This Row],[H_2]]),MID(db[[#This Row],[H_QTY/ CTN]],db[[#This Row],[H_1]]+1,db[[#This Row],[H_2]]-db[[#This Row],[H_1]]-1),"")</f>
        <v>12 PCS</v>
      </c>
      <c r="W713" s="40" t="str">
        <f>IF(db[[#This Row],[QTY/ CTN B]]="","",LEFT(db[[#This Row],[QTY/ CTN B]],SEARCH(" ",db[[#This Row],[QTY/ CTN B]],1)-1))</f>
        <v>30</v>
      </c>
      <c r="X713" s="40" t="str">
        <f>IF(db[[#This Row],[QTY/ CTN B]]="","",RIGHT(db[[#This Row],[QTY/ CTN B]],LEN(db[[#This Row],[QTY/ CTN B]])-SEARCH(" ",db[[#This Row],[QTY/ CTN B]],1)))</f>
        <v>BOX</v>
      </c>
      <c r="Y713" s="40" t="str">
        <f>IF(db[[#This Row],[QTY/ CTN TG]]="",IF(db[[#This Row],[STN TG]]="","",12),LEFT(db[[#This Row],[QTY/ CTN TG]],SEARCH(" ",db[[#This Row],[QTY/ CTN TG]],1)-1))</f>
        <v>12</v>
      </c>
      <c r="Z7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13" s="40" t="str">
        <f>IF(db[[#This Row],[STN K]]="","",IF(db[[#This Row],[STN TG]]="LSN",12,""))</f>
        <v/>
      </c>
      <c r="AB713" s="40" t="str">
        <f>IF(db[[#This Row],[STN TG]]="LSN","PCS","")</f>
        <v/>
      </c>
      <c r="AC713" s="40">
        <f>db[[#This Row],[QTY B]]*IF(db[[#This Row],[QTY TG]]="",1,db[[#This Row],[QTY TG]])*IF(db[[#This Row],[QTY K]]="",1,db[[#This Row],[QTY K]])</f>
        <v>360</v>
      </c>
      <c r="AD713" s="40" t="str">
        <f>IF(db[[#This Row],[STN K]]="",IF(db[[#This Row],[STN TG]]="",db[[#This Row],[STN B]],db[[#This Row],[STN TG]]),db[[#This Row],[STN K]])</f>
        <v>PCS</v>
      </c>
      <c r="AE713" s="40"/>
    </row>
    <row r="714" spans="1:31" ht="16.5" customHeight="1" x14ac:dyDescent="0.25">
      <c r="A714" s="40">
        <f t="shared" si="11"/>
        <v>713</v>
      </c>
      <c r="B714" s="95" t="str">
        <f>LOWER(SUBSTITUTE(SUBSTITUTE(SUBSTITUTE(SUBSTITUTE(SUBSTITUTE(SUBSTITUTE(SUBSTITUTE(SUBSTITUTE(db[[#This Row],[NB BM]]," ",),".",""),"-",""),"(",""),")",""),"/",""),"""",""),"+",""))</f>
        <v>tipeexjkct573</v>
      </c>
      <c r="C714" s="95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D714" s="95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E714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tipeexjkct57330box12pcsartomoro</v>
      </c>
      <c r="F714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correctiontapect573jk30box12pcs</v>
      </c>
      <c r="G714" s="9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correctiontapect573jkartomoro</v>
      </c>
      <c r="H714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correctiontapect573jk30box12pcsartomoro</v>
      </c>
      <c r="I714" s="2" t="s">
        <v>6260</v>
      </c>
      <c r="J714" s="12" t="s">
        <v>3903</v>
      </c>
      <c r="K714" s="20" t="s">
        <v>3949</v>
      </c>
      <c r="L714" s="2" t="s">
        <v>1335</v>
      </c>
      <c r="M714" s="96" t="e">
        <f>IF(db[[#This Row],[NB NOTA_C]]="","",COUNTIF([2]!B_MSK[concat],db[[#This Row],[NB NOTA_C]]))</f>
        <v>#REF!</v>
      </c>
      <c r="N714" s="99" t="s">
        <v>1346</v>
      </c>
      <c r="O714" s="95" t="s">
        <v>3904</v>
      </c>
      <c r="P714" s="12" t="s">
        <v>2453</v>
      </c>
      <c r="Q714" s="95"/>
      <c r="R714" s="95" t="str">
        <f>IF(db[[#This Row],[QTY/ CTN]]="","",SUBSTITUTE(SUBSTITUTE(SUBSTITUTE(db[[#This Row],[QTY/ CTN]]," ","_",2),"(",""),")","")&amp;"_")</f>
        <v>30 BOX_12 PCS_</v>
      </c>
      <c r="S714" s="95">
        <f>IF(db[[#This Row],[H_QTY/ CTN]]="","",SEARCH("_",db[[#This Row],[H_QTY/ CTN]]))</f>
        <v>7</v>
      </c>
      <c r="T714" s="95">
        <f>IF(db[[#This Row],[H_QTY/ CTN]]="","",LEN(db[[#This Row],[H_QTY/ CTN]]))</f>
        <v>14</v>
      </c>
      <c r="U714" s="97" t="str">
        <f>IF(db[[#This Row],[H_QTY/ CTN]]="","",LEFT(db[[#This Row],[H_QTY/ CTN]],db[[#This Row],[H_1]]-1))</f>
        <v>30 BOX</v>
      </c>
      <c r="V714" s="97" t="str">
        <f>IF(NOT(db[[#This Row],[H_1]]=db[[#This Row],[H_2]]),MID(db[[#This Row],[H_QTY/ CTN]],db[[#This Row],[H_1]]+1,db[[#This Row],[H_2]]-db[[#This Row],[H_1]]-1),"")</f>
        <v>12 PCS</v>
      </c>
      <c r="W714" s="40" t="str">
        <f>IF(db[[#This Row],[QTY/ CTN B]]="","",LEFT(db[[#This Row],[QTY/ CTN B]],SEARCH(" ",db[[#This Row],[QTY/ CTN B]],1)-1))</f>
        <v>30</v>
      </c>
      <c r="X714" s="40" t="str">
        <f>IF(db[[#This Row],[QTY/ CTN B]]="","",RIGHT(db[[#This Row],[QTY/ CTN B]],LEN(db[[#This Row],[QTY/ CTN B]])-SEARCH(" ",db[[#This Row],[QTY/ CTN B]],1)))</f>
        <v>BOX</v>
      </c>
      <c r="Y714" s="40" t="str">
        <f>IF(db[[#This Row],[QTY/ CTN TG]]="",IF(db[[#This Row],[STN TG]]="","",12),LEFT(db[[#This Row],[QTY/ CTN TG]],SEARCH(" ",db[[#This Row],[QTY/ CTN TG]],1)-1))</f>
        <v>12</v>
      </c>
      <c r="Z7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14" s="40" t="str">
        <f>IF(db[[#This Row],[STN K]]="","",IF(db[[#This Row],[STN TG]]="LSN",12,""))</f>
        <v/>
      </c>
      <c r="AB714" s="40" t="str">
        <f>IF(db[[#This Row],[STN TG]]="LSN","PCS","")</f>
        <v/>
      </c>
      <c r="AC714" s="40">
        <f>db[[#This Row],[QTY B]]*IF(db[[#This Row],[QTY TG]]="",1,db[[#This Row],[QTY TG]])*IF(db[[#This Row],[QTY K]]="",1,db[[#This Row],[QTY K]])</f>
        <v>360</v>
      </c>
      <c r="AD714" s="40" t="str">
        <f>IF(db[[#This Row],[STN K]]="",IF(db[[#This Row],[STN TG]]="",db[[#This Row],[STN B]],db[[#This Row],[STN TG]]),db[[#This Row],[STN K]])</f>
        <v>PCS</v>
      </c>
      <c r="AE714" s="40"/>
    </row>
    <row r="715" spans="1:31" ht="16.5" customHeight="1" x14ac:dyDescent="0.25">
      <c r="A715" s="40">
        <f t="shared" si="11"/>
        <v>714</v>
      </c>
      <c r="B715" s="5" t="str">
        <f>LOWER(SUBSTITUTE(SUBSTITUTE(SUBSTITUTE(SUBSTITUTE(SUBSTITUTE(SUBSTITUTE(SUBSTITUTE(SUBSTITUTE(db[[#This Row],[NB BM]]," ",),".",""),"-",""),"(",""),")",""),"/",""),"""",""),"+",""))</f>
        <v>tipeexmt737a5x16refill</v>
      </c>
      <c r="C715" s="5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D715" s="5" t="str">
        <f>LOWER(SUBSTITUTE(SUBSTITUTE(SUBSTITUTE(SUBSTITUTE(SUBSTITUTE(SUBSTITUTE(SUBSTITUTE(SUBSTITUTE(SUBSTITUTE(db[[#This Row],[NB PAJAK]]," ",""),"-",""),"(",""),")",""),".",""),",",""),"/",""),"""",""),"+",""))</f>
        <v/>
      </c>
      <c r="E71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tipeexmt737a5x16refill48lsnuntana</v>
      </c>
      <c r="F71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correctiontapemt737a5x16refill48lsn</v>
      </c>
      <c r="G715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correctiontapemt737a5x16refilluntana</v>
      </c>
      <c r="H71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correctiontapemt737a5x16refill48lsnuntana</v>
      </c>
      <c r="I715" s="2" t="s">
        <v>6261</v>
      </c>
      <c r="J715" s="2" t="s">
        <v>2480</v>
      </c>
      <c r="K715" s="14"/>
      <c r="L715" s="2" t="s">
        <v>1336</v>
      </c>
      <c r="M715" s="34" t="e">
        <f>IF(db[[#This Row],[NB NOTA_C]]="","",COUNTIF([2]!B_MSK[concat],db[[#This Row],[NB NOTA_C]]))</f>
        <v>#REF!</v>
      </c>
      <c r="N715" s="9" t="s">
        <v>1352</v>
      </c>
      <c r="O715" s="5" t="s">
        <v>1425</v>
      </c>
      <c r="P715" s="2" t="s">
        <v>2453</v>
      </c>
      <c r="R715" s="2" t="str">
        <f>IF(db[[#This Row],[QTY/ CTN]]="","",SUBSTITUTE(SUBSTITUTE(SUBSTITUTE(db[[#This Row],[QTY/ CTN]]," ","_",2),"(",""),")","")&amp;"_")</f>
        <v>48 LSN_</v>
      </c>
      <c r="S715" s="2">
        <f>IF(db[[#This Row],[H_QTY/ CTN]]="","",SEARCH("_",db[[#This Row],[H_QTY/ CTN]]))</f>
        <v>7</v>
      </c>
      <c r="T715" s="2">
        <f>IF(db[[#This Row],[H_QTY/ CTN]]="","",LEN(db[[#This Row],[H_QTY/ CTN]]))</f>
        <v>7</v>
      </c>
      <c r="U715" s="41" t="str">
        <f>IF(db[[#This Row],[H_QTY/ CTN]]="","",LEFT(db[[#This Row],[H_QTY/ CTN]],db[[#This Row],[H_1]]-1))</f>
        <v>48 LSN</v>
      </c>
      <c r="V715" s="40" t="str">
        <f>IF(NOT(db[[#This Row],[H_1]]=db[[#This Row],[H_2]]),MID(db[[#This Row],[H_QTY/ CTN]],db[[#This Row],[H_1]]+1,db[[#This Row],[H_2]]-db[[#This Row],[H_1]]-1),"")</f>
        <v/>
      </c>
      <c r="W715" s="40" t="str">
        <f>IF(db[[#This Row],[QTY/ CTN B]]="","",LEFT(db[[#This Row],[QTY/ CTN B]],SEARCH(" ",db[[#This Row],[QTY/ CTN B]],1)-1))</f>
        <v>48</v>
      </c>
      <c r="X715" s="40" t="str">
        <f>IF(db[[#This Row],[QTY/ CTN B]]="","",RIGHT(db[[#This Row],[QTY/ CTN B]],LEN(db[[#This Row],[QTY/ CTN B]])-SEARCH(" ",db[[#This Row],[QTY/ CTN B]],1)))</f>
        <v>LSN</v>
      </c>
      <c r="Y715" s="40">
        <f>IF(db[[#This Row],[QTY/ CTN TG]]="",IF(db[[#This Row],[STN TG]]="","",12),LEFT(db[[#This Row],[QTY/ CTN TG]],SEARCH(" ",db[[#This Row],[QTY/ CTN TG]],1)-1))</f>
        <v>12</v>
      </c>
      <c r="Z7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15" s="40" t="str">
        <f>IF(db[[#This Row],[STN K]]="","",IF(db[[#This Row],[STN TG]]="LSN",12,""))</f>
        <v/>
      </c>
      <c r="AB715" s="40" t="str">
        <f>IF(db[[#This Row],[STN TG]]="LSN","PCS","")</f>
        <v/>
      </c>
      <c r="AC715" s="40">
        <f>db[[#This Row],[QTY B]]*IF(db[[#This Row],[QTY TG]]="",1,db[[#This Row],[QTY TG]])*IF(db[[#This Row],[QTY K]]="",1,db[[#This Row],[QTY K]])</f>
        <v>576</v>
      </c>
      <c r="AD715" s="40" t="str">
        <f>IF(db[[#This Row],[STN K]]="",IF(db[[#This Row],[STN TG]]="",db[[#This Row],[STN B]],db[[#This Row],[STN TG]]),db[[#This Row],[STN K]])</f>
        <v>PCS</v>
      </c>
      <c r="AE715" s="40"/>
    </row>
    <row r="716" spans="1:31" ht="16.5" customHeight="1" x14ac:dyDescent="0.25">
      <c r="A716" s="40">
        <f t="shared" si="11"/>
        <v>715</v>
      </c>
      <c r="B716" s="5" t="str">
        <f>LOWER(SUBSTITUTE(SUBSTITUTE(SUBSTITUTE(SUBSTITUTE(SUBSTITUTE(SUBSTITUTE(SUBSTITUTE(SUBSTITUTE(db[[#This Row],[NB BM]]," ",),".",""),"-",""),"(",""),")",""),"/",""),"""",""),"+",""))</f>
        <v>tipeexmt747a5x8</v>
      </c>
      <c r="C716" s="5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D716" s="5" t="str">
        <f>LOWER(SUBSTITUTE(SUBSTITUTE(SUBSTITUTE(SUBSTITUTE(SUBSTITUTE(SUBSTITUTE(SUBSTITUTE(SUBSTITUTE(SUBSTITUTE(db[[#This Row],[NB PAJAK]]," ",""),"-",""),"(",""),")",""),".",""),",",""),"/",""),"""",""),"+",""))</f>
        <v/>
      </c>
      <c r="E71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tipeexmt747a5x824lsnuntana</v>
      </c>
      <c r="F71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correctiontapemt747a5x8mm24lsn</v>
      </c>
      <c r="G716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correctiontapemt747a5x8mmuntana</v>
      </c>
      <c r="H71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correctiontapemt747a5x8mm24lsnuntana</v>
      </c>
      <c r="I716" s="2" t="s">
        <v>6262</v>
      </c>
      <c r="J716" s="2" t="s">
        <v>2772</v>
      </c>
      <c r="K716" s="14"/>
      <c r="L716" s="2" t="s">
        <v>1336</v>
      </c>
      <c r="M716" s="34" t="e">
        <f>IF(db[[#This Row],[NB NOTA_C]]="","",COUNTIF([2]!B_MSK[concat],db[[#This Row],[NB NOTA_C]]))</f>
        <v>#REF!</v>
      </c>
      <c r="N716" s="9" t="s">
        <v>1352</v>
      </c>
      <c r="O716" s="5" t="s">
        <v>1431</v>
      </c>
      <c r="P716" s="2" t="s">
        <v>2453</v>
      </c>
      <c r="Q716" s="5"/>
      <c r="R716" s="5" t="str">
        <f>IF(db[[#This Row],[QTY/ CTN]]="","",SUBSTITUTE(SUBSTITUTE(SUBSTITUTE(db[[#This Row],[QTY/ CTN]]," ","_",2),"(",""),")","")&amp;"_")</f>
        <v>24 LSN_</v>
      </c>
      <c r="S716" s="5">
        <f>IF(db[[#This Row],[H_QTY/ CTN]]="","",SEARCH("_",db[[#This Row],[H_QTY/ CTN]]))</f>
        <v>7</v>
      </c>
      <c r="T716" s="5">
        <f>IF(db[[#This Row],[H_QTY/ CTN]]="","",LEN(db[[#This Row],[H_QTY/ CTN]]))</f>
        <v>7</v>
      </c>
      <c r="U716" s="40" t="str">
        <f>IF(db[[#This Row],[H_QTY/ CTN]]="","",LEFT(db[[#This Row],[H_QTY/ CTN]],db[[#This Row],[H_1]]-1))</f>
        <v>24 LSN</v>
      </c>
      <c r="V716" s="40" t="str">
        <f>IF(NOT(db[[#This Row],[H_1]]=db[[#This Row],[H_2]]),MID(db[[#This Row],[H_QTY/ CTN]],db[[#This Row],[H_1]]+1,db[[#This Row],[H_2]]-db[[#This Row],[H_1]]-1),"")</f>
        <v/>
      </c>
      <c r="W716" s="40" t="str">
        <f>IF(db[[#This Row],[QTY/ CTN B]]="","",LEFT(db[[#This Row],[QTY/ CTN B]],SEARCH(" ",db[[#This Row],[QTY/ CTN B]],1)-1))</f>
        <v>24</v>
      </c>
      <c r="X716" s="40" t="str">
        <f>IF(db[[#This Row],[QTY/ CTN B]]="","",RIGHT(db[[#This Row],[QTY/ CTN B]],LEN(db[[#This Row],[QTY/ CTN B]])-SEARCH(" ",db[[#This Row],[QTY/ CTN B]],1)))</f>
        <v>LSN</v>
      </c>
      <c r="Y716" s="40">
        <f>IF(db[[#This Row],[QTY/ CTN TG]]="",IF(db[[#This Row],[STN TG]]="","",12),LEFT(db[[#This Row],[QTY/ CTN TG]],SEARCH(" ",db[[#This Row],[QTY/ CTN TG]],1)-1))</f>
        <v>12</v>
      </c>
      <c r="Z7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16" s="40" t="str">
        <f>IF(db[[#This Row],[STN K]]="","",IF(db[[#This Row],[STN TG]]="LSN",12,""))</f>
        <v/>
      </c>
      <c r="AB716" s="40" t="str">
        <f>IF(db[[#This Row],[STN TG]]="LSN","PCS","")</f>
        <v/>
      </c>
      <c r="AC716" s="40">
        <f>db[[#This Row],[QTY B]]*IF(db[[#This Row],[QTY TG]]="",1,db[[#This Row],[QTY TG]])*IF(db[[#This Row],[QTY K]]="",1,db[[#This Row],[QTY K]])</f>
        <v>288</v>
      </c>
      <c r="AD716" s="40" t="str">
        <f>IF(db[[#This Row],[STN K]]="",IF(db[[#This Row],[STN TG]]="",db[[#This Row],[STN B]],db[[#This Row],[STN TG]]),db[[#This Row],[STN K]])</f>
        <v>PCS</v>
      </c>
      <c r="AE716" s="40"/>
    </row>
    <row r="717" spans="1:31" ht="16.5" customHeight="1" x14ac:dyDescent="0.25">
      <c r="A717" s="40">
        <f t="shared" si="11"/>
        <v>716</v>
      </c>
      <c r="B717" s="5" t="str">
        <f>LOWER(SUBSTITUTE(SUBSTITUTE(SUBSTITUTE(SUBSTITUTE(SUBSTITUTE(SUBSTITUTE(SUBSTITUTE(SUBSTITUTE(db[[#This Row],[NB BM]]," ",),".",""),"-",""),"(",""),")",""),"/",""),"""",""),"+",""))</f>
        <v>tipeexmt7575x12</v>
      </c>
      <c r="C717" s="5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D717" s="5" t="str">
        <f>LOWER(SUBSTITUTE(SUBSTITUTE(SUBSTITUTE(SUBSTITUTE(SUBSTITUTE(SUBSTITUTE(SUBSTITUTE(SUBSTITUTE(SUBSTITUTE(db[[#This Row],[NB PAJAK]]," ",""),"-",""),"(",""),")",""),".",""),",",""),"/",""),"""",""),"+",""))</f>
        <v/>
      </c>
      <c r="E71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tipeexmt7575x124box24pcsuntana</v>
      </c>
      <c r="F71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correctiontapemt7575x12ref4box24pcs</v>
      </c>
      <c r="G717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correctiontapemt7575x12refuntana</v>
      </c>
      <c r="H71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correctiontapemt7575x12ref4box24pcsuntana</v>
      </c>
      <c r="I717" s="2" t="s">
        <v>6263</v>
      </c>
      <c r="J717" s="2" t="s">
        <v>2773</v>
      </c>
      <c r="K717" s="14"/>
      <c r="L717" s="2" t="s">
        <v>1336</v>
      </c>
      <c r="M717" s="34" t="e">
        <f>IF(db[[#This Row],[NB NOTA_C]]="","",COUNTIF([2]!B_MSK[concat],db[[#This Row],[NB NOTA_C]]))</f>
        <v>#REF!</v>
      </c>
      <c r="N717" s="9" t="s">
        <v>1352</v>
      </c>
      <c r="O717" s="5" t="s">
        <v>1521</v>
      </c>
      <c r="P717" s="2" t="s">
        <v>2453</v>
      </c>
      <c r="Q717" s="5"/>
      <c r="R717" s="5" t="str">
        <f>IF(db[[#This Row],[QTY/ CTN]]="","",SUBSTITUTE(SUBSTITUTE(SUBSTITUTE(db[[#This Row],[QTY/ CTN]]," ","_",2),"(",""),")","")&amp;"_")</f>
        <v>4 BOX_24 PCS_</v>
      </c>
      <c r="S717" s="5">
        <f>IF(db[[#This Row],[H_QTY/ CTN]]="","",SEARCH("_",db[[#This Row],[H_QTY/ CTN]]))</f>
        <v>6</v>
      </c>
      <c r="T717" s="5">
        <f>IF(db[[#This Row],[H_QTY/ CTN]]="","",LEN(db[[#This Row],[H_QTY/ CTN]]))</f>
        <v>13</v>
      </c>
      <c r="U717" s="40" t="str">
        <f>IF(db[[#This Row],[H_QTY/ CTN]]="","",LEFT(db[[#This Row],[H_QTY/ CTN]],db[[#This Row],[H_1]]-1))</f>
        <v>4 BOX</v>
      </c>
      <c r="V717" s="40" t="str">
        <f>IF(NOT(db[[#This Row],[H_1]]=db[[#This Row],[H_2]]),MID(db[[#This Row],[H_QTY/ CTN]],db[[#This Row],[H_1]]+1,db[[#This Row],[H_2]]-db[[#This Row],[H_1]]-1),"")</f>
        <v>24 PCS</v>
      </c>
      <c r="W717" s="40" t="str">
        <f>IF(db[[#This Row],[QTY/ CTN B]]="","",LEFT(db[[#This Row],[QTY/ CTN B]],SEARCH(" ",db[[#This Row],[QTY/ CTN B]],1)-1))</f>
        <v>4</v>
      </c>
      <c r="X717" s="40" t="str">
        <f>IF(db[[#This Row],[QTY/ CTN B]]="","",RIGHT(db[[#This Row],[QTY/ CTN B]],LEN(db[[#This Row],[QTY/ CTN B]])-SEARCH(" ",db[[#This Row],[QTY/ CTN B]],1)))</f>
        <v>BOX</v>
      </c>
      <c r="Y717" s="40" t="str">
        <f>IF(db[[#This Row],[QTY/ CTN TG]]="",IF(db[[#This Row],[STN TG]]="","",12),LEFT(db[[#This Row],[QTY/ CTN TG]],SEARCH(" ",db[[#This Row],[QTY/ CTN TG]],1)-1))</f>
        <v>24</v>
      </c>
      <c r="Z7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17" s="40" t="str">
        <f>IF(db[[#This Row],[STN K]]="","",IF(db[[#This Row],[STN TG]]="LSN",12,""))</f>
        <v/>
      </c>
      <c r="AB717" s="40" t="str">
        <f>IF(db[[#This Row],[STN TG]]="LSN","PCS","")</f>
        <v/>
      </c>
      <c r="AC717" s="40">
        <f>db[[#This Row],[QTY B]]*IF(db[[#This Row],[QTY TG]]="",1,db[[#This Row],[QTY TG]])*IF(db[[#This Row],[QTY K]]="",1,db[[#This Row],[QTY K]])</f>
        <v>96</v>
      </c>
      <c r="AD717" s="40" t="str">
        <f>IF(db[[#This Row],[STN K]]="",IF(db[[#This Row],[STN TG]]="",db[[#This Row],[STN B]],db[[#This Row],[STN TG]]),db[[#This Row],[STN K]])</f>
        <v>PCS</v>
      </c>
      <c r="AE717" s="40"/>
    </row>
    <row r="718" spans="1:31" ht="16.5" customHeight="1" x14ac:dyDescent="0.25">
      <c r="A718" s="40">
        <f t="shared" si="11"/>
        <v>717</v>
      </c>
      <c r="B718" s="5" t="str">
        <f>LOWER(SUBSTITUTE(SUBSTITUTE(SUBSTITUTE(SUBSTITUTE(SUBSTITUTE(SUBSTITUTE(SUBSTITUTE(SUBSTITUTE(db[[#This Row],[NB BM]]," ",),".",""),"-",""),"(",""),")",""),"/",""),"""",""),"+",""))</f>
        <v>tipeexmt8265x45</v>
      </c>
      <c r="C718" s="5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D718" s="5" t="str">
        <f>LOWER(SUBSTITUTE(SUBSTITUTE(SUBSTITUTE(SUBSTITUTE(SUBSTITUTE(SUBSTITUTE(SUBSTITUTE(SUBSTITUTE(SUBSTITUTE(db[[#This Row],[NB PAJAK]]," ",""),"-",""),"(",""),")",""),".",""),",",""),"/",""),"""",""),"+",""))</f>
        <v/>
      </c>
      <c r="E71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tipeexmt8265x4518box12pcsuntana</v>
      </c>
      <c r="F71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correctiontapemt8265x45jumbo18box12pcs</v>
      </c>
      <c r="G718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correctiontapemt8265x45jumbountana</v>
      </c>
      <c r="H71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correctiontapemt8265x45jumbo18box12pcsuntana</v>
      </c>
      <c r="I718" s="2" t="s">
        <v>6264</v>
      </c>
      <c r="J718" s="2" t="s">
        <v>2774</v>
      </c>
      <c r="K718" s="14"/>
      <c r="L718" s="2" t="s">
        <v>1336</v>
      </c>
      <c r="M718" s="34" t="e">
        <f>IF(db[[#This Row],[NB NOTA_C]]="","",COUNTIF([2]!B_MSK[concat],db[[#This Row],[NB NOTA_C]]))</f>
        <v>#REF!</v>
      </c>
      <c r="N718" s="9" t="s">
        <v>1352</v>
      </c>
      <c r="O718" s="5" t="s">
        <v>2776</v>
      </c>
      <c r="P718" s="2" t="s">
        <v>2453</v>
      </c>
      <c r="Q718" s="5"/>
      <c r="R718" s="5" t="str">
        <f>IF(db[[#This Row],[QTY/ CTN]]="","",SUBSTITUTE(SUBSTITUTE(SUBSTITUTE(db[[#This Row],[QTY/ CTN]]," ","_",2),"(",""),")","")&amp;"_")</f>
        <v>18 BOX_12 PCS_</v>
      </c>
      <c r="S718" s="5">
        <f>IF(db[[#This Row],[H_QTY/ CTN]]="","",SEARCH("_",db[[#This Row],[H_QTY/ CTN]]))</f>
        <v>7</v>
      </c>
      <c r="T718" s="5">
        <f>IF(db[[#This Row],[H_QTY/ CTN]]="","",LEN(db[[#This Row],[H_QTY/ CTN]]))</f>
        <v>14</v>
      </c>
      <c r="U718" s="40" t="str">
        <f>IF(db[[#This Row],[H_QTY/ CTN]]="","",LEFT(db[[#This Row],[H_QTY/ CTN]],db[[#This Row],[H_1]]-1))</f>
        <v>18 BOX</v>
      </c>
      <c r="V718" s="40" t="str">
        <f>IF(NOT(db[[#This Row],[H_1]]=db[[#This Row],[H_2]]),MID(db[[#This Row],[H_QTY/ CTN]],db[[#This Row],[H_1]]+1,db[[#This Row],[H_2]]-db[[#This Row],[H_1]]-1),"")</f>
        <v>12 PCS</v>
      </c>
      <c r="W718" s="40" t="str">
        <f>IF(db[[#This Row],[QTY/ CTN B]]="","",LEFT(db[[#This Row],[QTY/ CTN B]],SEARCH(" ",db[[#This Row],[QTY/ CTN B]],1)-1))</f>
        <v>18</v>
      </c>
      <c r="X718" s="40" t="str">
        <f>IF(db[[#This Row],[QTY/ CTN B]]="","",RIGHT(db[[#This Row],[QTY/ CTN B]],LEN(db[[#This Row],[QTY/ CTN B]])-SEARCH(" ",db[[#This Row],[QTY/ CTN B]],1)))</f>
        <v>BOX</v>
      </c>
      <c r="Y718" s="40" t="str">
        <f>IF(db[[#This Row],[QTY/ CTN TG]]="",IF(db[[#This Row],[STN TG]]="","",12),LEFT(db[[#This Row],[QTY/ CTN TG]],SEARCH(" ",db[[#This Row],[QTY/ CTN TG]],1)-1))</f>
        <v>12</v>
      </c>
      <c r="Z7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18" s="40" t="str">
        <f>IF(db[[#This Row],[STN K]]="","",IF(db[[#This Row],[STN TG]]="LSN",12,""))</f>
        <v/>
      </c>
      <c r="AB718" s="40" t="str">
        <f>IF(db[[#This Row],[STN TG]]="LSN","PCS","")</f>
        <v/>
      </c>
      <c r="AC718" s="40">
        <f>db[[#This Row],[QTY B]]*IF(db[[#This Row],[QTY TG]]="",1,db[[#This Row],[QTY TG]])*IF(db[[#This Row],[QTY K]]="",1,db[[#This Row],[QTY K]])</f>
        <v>216</v>
      </c>
      <c r="AD718" s="40" t="str">
        <f>IF(db[[#This Row],[STN K]]="",IF(db[[#This Row],[STN TG]]="",db[[#This Row],[STN B]],db[[#This Row],[STN TG]]),db[[#This Row],[STN K]])</f>
        <v>PCS</v>
      </c>
      <c r="AE718" s="40"/>
    </row>
    <row r="719" spans="1:31" ht="16.5" customHeight="1" x14ac:dyDescent="0.25">
      <c r="A719" s="40">
        <f t="shared" si="11"/>
        <v>718</v>
      </c>
      <c r="B719" s="5" t="str">
        <f>LOWER(SUBSTITUTE(SUBSTITUTE(SUBSTITUTE(SUBSTITUTE(SUBSTITUTE(SUBSTITUTE(SUBSTITUTE(SUBSTITUTE(db[[#This Row],[NB BM]]," ",),".",""),"-",""),"(",""),")",""),"/",""),"""",""),"+",""))</f>
        <v>tipeexmt8555x20</v>
      </c>
      <c r="C719" s="5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D719" s="5" t="str">
        <f>LOWER(SUBSTITUTE(SUBSTITUTE(SUBSTITUTE(SUBSTITUTE(SUBSTITUTE(SUBSTITUTE(SUBSTITUTE(SUBSTITUTE(SUBSTITUTE(db[[#This Row],[NB PAJAK]]," ",""),"-",""),"(",""),")",""),".",""),",",""),"/",""),"""",""),"+",""))</f>
        <v/>
      </c>
      <c r="E71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tipeexmt8555x2048box12pcsuntana</v>
      </c>
      <c r="F71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correctiontapemt8555x2048box12pcs</v>
      </c>
      <c r="G719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correctiontapemt8555x20untana</v>
      </c>
      <c r="H71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correctiontapemt8555x2048box12pcsuntana</v>
      </c>
      <c r="I719" s="2" t="s">
        <v>6265</v>
      </c>
      <c r="J719" s="2" t="s">
        <v>2775</v>
      </c>
      <c r="K719" s="1"/>
      <c r="L719" s="2" t="s">
        <v>1336</v>
      </c>
      <c r="M719" s="34" t="e">
        <f>IF(db[[#This Row],[NB NOTA_C]]="","",COUNTIF([2]!B_MSK[concat],db[[#This Row],[NB NOTA_C]]))</f>
        <v>#REF!</v>
      </c>
      <c r="N719" s="9" t="s">
        <v>1352</v>
      </c>
      <c r="O719" s="5" t="s">
        <v>2777</v>
      </c>
      <c r="P719" s="2" t="s">
        <v>2453</v>
      </c>
      <c r="Q719" s="5"/>
      <c r="R719" s="5" t="str">
        <f>IF(db[[#This Row],[QTY/ CTN]]="","",SUBSTITUTE(SUBSTITUTE(SUBSTITUTE(db[[#This Row],[QTY/ CTN]]," ","_",2),"(",""),")","")&amp;"_")</f>
        <v>48 BOX_12 PCS_</v>
      </c>
      <c r="S719" s="5">
        <f>IF(db[[#This Row],[H_QTY/ CTN]]="","",SEARCH("_",db[[#This Row],[H_QTY/ CTN]]))</f>
        <v>7</v>
      </c>
      <c r="T719" s="5">
        <f>IF(db[[#This Row],[H_QTY/ CTN]]="","",LEN(db[[#This Row],[H_QTY/ CTN]]))</f>
        <v>14</v>
      </c>
      <c r="U719" s="40" t="str">
        <f>IF(db[[#This Row],[H_QTY/ CTN]]="","",LEFT(db[[#This Row],[H_QTY/ CTN]],db[[#This Row],[H_1]]-1))</f>
        <v>48 BOX</v>
      </c>
      <c r="V719" s="40" t="str">
        <f>IF(NOT(db[[#This Row],[H_1]]=db[[#This Row],[H_2]]),MID(db[[#This Row],[H_QTY/ CTN]],db[[#This Row],[H_1]]+1,db[[#This Row],[H_2]]-db[[#This Row],[H_1]]-1),"")</f>
        <v>12 PCS</v>
      </c>
      <c r="W719" s="40" t="str">
        <f>IF(db[[#This Row],[QTY/ CTN B]]="","",LEFT(db[[#This Row],[QTY/ CTN B]],SEARCH(" ",db[[#This Row],[QTY/ CTN B]],1)-1))</f>
        <v>48</v>
      </c>
      <c r="X719" s="40" t="str">
        <f>IF(db[[#This Row],[QTY/ CTN B]]="","",RIGHT(db[[#This Row],[QTY/ CTN B]],LEN(db[[#This Row],[QTY/ CTN B]])-SEARCH(" ",db[[#This Row],[QTY/ CTN B]],1)))</f>
        <v>BOX</v>
      </c>
      <c r="Y719" s="40" t="str">
        <f>IF(db[[#This Row],[QTY/ CTN TG]]="",IF(db[[#This Row],[STN TG]]="","",12),LEFT(db[[#This Row],[QTY/ CTN TG]],SEARCH(" ",db[[#This Row],[QTY/ CTN TG]],1)-1))</f>
        <v>12</v>
      </c>
      <c r="Z7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19" s="40" t="str">
        <f>IF(db[[#This Row],[STN K]]="","",IF(db[[#This Row],[STN TG]]="LSN",12,""))</f>
        <v/>
      </c>
      <c r="AB719" s="40" t="str">
        <f>IF(db[[#This Row],[STN TG]]="LSN","PCS","")</f>
        <v/>
      </c>
      <c r="AC719" s="40">
        <f>db[[#This Row],[QTY B]]*IF(db[[#This Row],[QTY TG]]="",1,db[[#This Row],[QTY TG]])*IF(db[[#This Row],[QTY K]]="",1,db[[#This Row],[QTY K]])</f>
        <v>576</v>
      </c>
      <c r="AD719" s="40" t="str">
        <f>IF(db[[#This Row],[STN K]]="",IF(db[[#This Row],[STN TG]]="",db[[#This Row],[STN B]],db[[#This Row],[STN TG]]),db[[#This Row],[STN K]])</f>
        <v>PCS</v>
      </c>
      <c r="AE719" s="40"/>
    </row>
    <row r="720" spans="1:31" ht="16.5" customHeight="1" x14ac:dyDescent="0.25">
      <c r="A720" s="40">
        <f t="shared" si="11"/>
        <v>719</v>
      </c>
      <c r="B720" s="5" t="str">
        <f>LOWER(SUBSTITUTE(SUBSTITUTE(SUBSTITUTE(SUBSTITUTE(SUBSTITUTE(SUBSTITUTE(SUBSTITUTE(SUBSTITUTE(db[[#This Row],[NB BM]]," ",),".",""),"-",""),"(",""),")",""),"/",""),"""",""),"+",""))</f>
        <v>tipeexmt9195x30</v>
      </c>
      <c r="C720" s="5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D720" s="5" t="str">
        <f>LOWER(SUBSTITUTE(SUBSTITUTE(SUBSTITUTE(SUBSTITUTE(SUBSTITUTE(SUBSTITUTE(SUBSTITUTE(SUBSTITUTE(SUBSTITUTE(db[[#This Row],[NB PAJAK]]," ",""),"-",""),"(",""),")",""),".",""),",",""),"/",""),"""",""),"+",""))</f>
        <v/>
      </c>
      <c r="E72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tipeexmt9195x3024box24pcsuntana</v>
      </c>
      <c r="F72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correctiontapemt9195x3024box24pcs</v>
      </c>
      <c r="G720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correctiontapemt9195x30untana</v>
      </c>
      <c r="H72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correctiontapemt9195x3024box24pcsuntana</v>
      </c>
      <c r="I720" s="2" t="s">
        <v>6266</v>
      </c>
      <c r="J720" s="2" t="s">
        <v>2771</v>
      </c>
      <c r="K720" s="14"/>
      <c r="L720" s="2" t="s">
        <v>1336</v>
      </c>
      <c r="M720" s="34" t="e">
        <f>IF(db[[#This Row],[NB NOTA_C]]="","",COUNTIF([2]!B_MSK[concat],db[[#This Row],[NB NOTA_C]]))</f>
        <v>#REF!</v>
      </c>
      <c r="N720" s="9" t="s">
        <v>1352</v>
      </c>
      <c r="O720" s="5" t="s">
        <v>1514</v>
      </c>
      <c r="P720" s="2" t="s">
        <v>2453</v>
      </c>
      <c r="Q720" s="5"/>
      <c r="R720" s="5" t="str">
        <f>IF(db[[#This Row],[QTY/ CTN]]="","",SUBSTITUTE(SUBSTITUTE(SUBSTITUTE(db[[#This Row],[QTY/ CTN]]," ","_",2),"(",""),")","")&amp;"_")</f>
        <v>24 BOX_24 PCS_</v>
      </c>
      <c r="S720" s="5">
        <f>IF(db[[#This Row],[H_QTY/ CTN]]="","",SEARCH("_",db[[#This Row],[H_QTY/ CTN]]))</f>
        <v>7</v>
      </c>
      <c r="T720" s="5">
        <f>IF(db[[#This Row],[H_QTY/ CTN]]="","",LEN(db[[#This Row],[H_QTY/ CTN]]))</f>
        <v>14</v>
      </c>
      <c r="U720" s="40" t="str">
        <f>IF(db[[#This Row],[H_QTY/ CTN]]="","",LEFT(db[[#This Row],[H_QTY/ CTN]],db[[#This Row],[H_1]]-1))</f>
        <v>24 BOX</v>
      </c>
      <c r="V720" s="40" t="str">
        <f>IF(NOT(db[[#This Row],[H_1]]=db[[#This Row],[H_2]]),MID(db[[#This Row],[H_QTY/ CTN]],db[[#This Row],[H_1]]+1,db[[#This Row],[H_2]]-db[[#This Row],[H_1]]-1),"")</f>
        <v>24 PCS</v>
      </c>
      <c r="W720" s="40" t="str">
        <f>IF(db[[#This Row],[QTY/ CTN B]]="","",LEFT(db[[#This Row],[QTY/ CTN B]],SEARCH(" ",db[[#This Row],[QTY/ CTN B]],1)-1))</f>
        <v>24</v>
      </c>
      <c r="X720" s="40" t="str">
        <f>IF(db[[#This Row],[QTY/ CTN B]]="","",RIGHT(db[[#This Row],[QTY/ CTN B]],LEN(db[[#This Row],[QTY/ CTN B]])-SEARCH(" ",db[[#This Row],[QTY/ CTN B]],1)))</f>
        <v>BOX</v>
      </c>
      <c r="Y720" s="40" t="str">
        <f>IF(db[[#This Row],[QTY/ CTN TG]]="",IF(db[[#This Row],[STN TG]]="","",12),LEFT(db[[#This Row],[QTY/ CTN TG]],SEARCH(" ",db[[#This Row],[QTY/ CTN TG]],1)-1))</f>
        <v>24</v>
      </c>
      <c r="Z7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20" s="40" t="str">
        <f>IF(db[[#This Row],[STN K]]="","",IF(db[[#This Row],[STN TG]]="LSN",12,""))</f>
        <v/>
      </c>
      <c r="AB720" s="40" t="str">
        <f>IF(db[[#This Row],[STN TG]]="LSN","PCS","")</f>
        <v/>
      </c>
      <c r="AC720" s="40">
        <f>db[[#This Row],[QTY B]]*IF(db[[#This Row],[QTY TG]]="",1,db[[#This Row],[QTY TG]])*IF(db[[#This Row],[QTY K]]="",1,db[[#This Row],[QTY K]])</f>
        <v>576</v>
      </c>
      <c r="AD720" s="40" t="str">
        <f>IF(db[[#This Row],[STN K]]="",IF(db[[#This Row],[STN TG]]="",db[[#This Row],[STN B]],db[[#This Row],[STN TG]]),db[[#This Row],[STN K]])</f>
        <v>PCS</v>
      </c>
      <c r="AE720" s="40"/>
    </row>
    <row r="721" spans="1:31" ht="16.5" customHeight="1" x14ac:dyDescent="0.25">
      <c r="A721" s="40">
        <f t="shared" si="11"/>
        <v>720</v>
      </c>
      <c r="B721" s="86" t="str">
        <f>LOWER(SUBSTITUTE(SUBSTITUTE(SUBSTITUTE(SUBSTITUTE(SUBSTITUTE(SUBSTITUTE(SUBSTITUTE(SUBSTITUTE(db[[#This Row],[NB BM]]," ",),".",""),"-",""),"(",""),")",""),"/",""),"""",""),"+",""))</f>
        <v>tipeexxdm50265x30</v>
      </c>
      <c r="C721" s="86" t="str">
        <f>LOWER(SUBSTITUTE(SUBSTITUTE(SUBSTITUTE(SUBSTITUTE(SUBSTITUTE(SUBSTITUTE(SUBSTITUTE(SUBSTITUTE(SUBSTITUTE(db[[#This Row],[NB NOTA]]," ",),".",""),"-",""),"(",""),")",""),",",""),"/",""),"""",""),"+",""))</f>
        <v>correctiontapexdm50265x30</v>
      </c>
      <c r="D721" s="86" t="str">
        <f>LOWER(SUBSTITUTE(SUBSTITUTE(SUBSTITUTE(SUBSTITUTE(SUBSTITUTE(SUBSTITUTE(SUBSTITUTE(SUBSTITUTE(SUBSTITUTE(db[[#This Row],[NB PAJAK]]," ",""),"-",""),"(",""),")",""),".",""),",",""),"/",""),"""",""),"+",""))</f>
        <v/>
      </c>
      <c r="E721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tipeexxdm50265x3030pakuntana</v>
      </c>
      <c r="F721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correctiontapexdm50265x3030pak</v>
      </c>
      <c r="G721" s="86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correctiontapexdm50265x30untana</v>
      </c>
      <c r="H721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correctiontapexdm50265x3030pakuntana</v>
      </c>
      <c r="I721" s="51" t="s">
        <v>6267</v>
      </c>
      <c r="J721" s="51" t="s">
        <v>5152</v>
      </c>
      <c r="K721" s="52"/>
      <c r="L721" s="2" t="s">
        <v>1336</v>
      </c>
      <c r="M721" s="87" t="e">
        <f>IF(db[[#This Row],[NB NOTA_C]]="","",COUNTIF([2]!B_MSK[concat],db[[#This Row],[NB NOTA_C]]))</f>
        <v>#REF!</v>
      </c>
      <c r="N721" s="88" t="s">
        <v>1352</v>
      </c>
      <c r="O721" s="5" t="s">
        <v>5175</v>
      </c>
      <c r="P721" s="2" t="s">
        <v>2453</v>
      </c>
      <c r="Q721" s="86"/>
      <c r="R721" s="86" t="str">
        <f>IF(db[[#This Row],[QTY/ CTN]]="","",SUBSTITUTE(SUBSTITUTE(SUBSTITUTE(db[[#This Row],[QTY/ CTN]]," ","_",2),"(",""),")","")&amp;"_")</f>
        <v>30 PAK_</v>
      </c>
      <c r="S721" s="86">
        <f>IF(db[[#This Row],[H_QTY/ CTN]]="","",SEARCH("_",db[[#This Row],[H_QTY/ CTN]]))</f>
        <v>7</v>
      </c>
      <c r="T721" s="86">
        <f>IF(db[[#This Row],[H_QTY/ CTN]]="","",LEN(db[[#This Row],[H_QTY/ CTN]]))</f>
        <v>7</v>
      </c>
      <c r="U721" s="89" t="str">
        <f>IF(db[[#This Row],[H_QTY/ CTN]]="","",LEFT(db[[#This Row],[H_QTY/ CTN]],db[[#This Row],[H_1]]-1))</f>
        <v>30 PAK</v>
      </c>
      <c r="V721" s="89" t="str">
        <f>IF(NOT(db[[#This Row],[H_1]]=db[[#This Row],[H_2]]),MID(db[[#This Row],[H_QTY/ CTN]],db[[#This Row],[H_1]]+1,db[[#This Row],[H_2]]-db[[#This Row],[H_1]]-1),"")</f>
        <v/>
      </c>
      <c r="W721" s="89" t="str">
        <f>IF(db[[#This Row],[QTY/ CTN B]]="","",LEFT(db[[#This Row],[QTY/ CTN B]],SEARCH(" ",db[[#This Row],[QTY/ CTN B]],1)-1))</f>
        <v>30</v>
      </c>
      <c r="X721" s="89" t="str">
        <f>IF(db[[#This Row],[QTY/ CTN B]]="","",RIGHT(db[[#This Row],[QTY/ CTN B]],LEN(db[[#This Row],[QTY/ CTN B]])-SEARCH(" ",db[[#This Row],[QTY/ CTN B]],1)))</f>
        <v>PAK</v>
      </c>
      <c r="Y721" s="89" t="str">
        <f>IF(db[[#This Row],[QTY/ CTN TG]]="",IF(db[[#This Row],[STN TG]]="","",12),LEFT(db[[#This Row],[QTY/ CTN TG]],SEARCH(" ",db[[#This Row],[QTY/ CTN TG]],1)-1))</f>
        <v/>
      </c>
      <c r="Z72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21" s="89" t="str">
        <f>IF(db[[#This Row],[STN K]]="","",IF(db[[#This Row],[STN TG]]="LSN",12,""))</f>
        <v/>
      </c>
      <c r="AB721" s="89" t="str">
        <f>IF(db[[#This Row],[STN TG]]="LSN","PCS","")</f>
        <v/>
      </c>
      <c r="AC721" s="89">
        <f>db[[#This Row],[QTY B]]*IF(db[[#This Row],[QTY TG]]="",1,db[[#This Row],[QTY TG]])*IF(db[[#This Row],[QTY K]]="",1,db[[#This Row],[QTY K]])</f>
        <v>30</v>
      </c>
      <c r="AD721" s="89" t="str">
        <f>IF(db[[#This Row],[STN K]]="",IF(db[[#This Row],[STN TG]]="",db[[#This Row],[STN B]],db[[#This Row],[STN TG]]),db[[#This Row],[STN K]])</f>
        <v>PAK</v>
      </c>
      <c r="AE721" s="40"/>
    </row>
    <row r="722" spans="1:31" ht="16.5" customHeight="1" x14ac:dyDescent="0.25">
      <c r="A722" s="40">
        <f t="shared" si="11"/>
        <v>721</v>
      </c>
      <c r="B722" s="86" t="str">
        <f>LOWER(SUBSTITUTE(SUBSTITUTE(SUBSTITUTE(SUBSTITUTE(SUBSTITUTE(SUBSTITUTE(SUBSTITUTE(SUBSTITUTE(db[[#This Row],[NB BM]]," ",),".",""),"-",""),"(",""),")",""),"/",""),"""",""),"+",""))</f>
        <v>tipeexxdm50375x30</v>
      </c>
      <c r="C722" s="86" t="str">
        <f>LOWER(SUBSTITUTE(SUBSTITUTE(SUBSTITUTE(SUBSTITUTE(SUBSTITUTE(SUBSTITUTE(SUBSTITUTE(SUBSTITUTE(SUBSTITUTE(db[[#This Row],[NB NOTA]]," ",),".",""),"-",""),"(",""),")",""),",",""),"/",""),"""",""),"+",""))</f>
        <v>correctiontapexdm50375x30</v>
      </c>
      <c r="D722" s="86" t="str">
        <f>LOWER(SUBSTITUTE(SUBSTITUTE(SUBSTITUTE(SUBSTITUTE(SUBSTITUTE(SUBSTITUTE(SUBSTITUTE(SUBSTITUTE(SUBSTITUTE(db[[#This Row],[NB PAJAK]]," ",""),"-",""),"(",""),")",""),".",""),",",""),"/",""),"""",""),"+",""))</f>
        <v/>
      </c>
      <c r="E722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tipeexxdm50375x3030pakuntana</v>
      </c>
      <c r="F722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correctiontapexdm50375x3030pak</v>
      </c>
      <c r="G722" s="86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correctiontapexdm50375x30untana</v>
      </c>
      <c r="H722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correctiontapexdm50375x3030pakuntana</v>
      </c>
      <c r="I722" s="51" t="s">
        <v>6268</v>
      </c>
      <c r="J722" s="51" t="s">
        <v>5153</v>
      </c>
      <c r="K722" s="52"/>
      <c r="L722" s="2" t="s">
        <v>1336</v>
      </c>
      <c r="M722" s="87" t="e">
        <f>IF(db[[#This Row],[NB NOTA_C]]="","",COUNTIF([2]!B_MSK[concat],db[[#This Row],[NB NOTA_C]]))</f>
        <v>#REF!</v>
      </c>
      <c r="N722" s="88" t="s">
        <v>1352</v>
      </c>
      <c r="O722" s="5" t="s">
        <v>5175</v>
      </c>
      <c r="P722" s="2" t="s">
        <v>2453</v>
      </c>
      <c r="Q722" s="86"/>
      <c r="R722" s="86" t="str">
        <f>IF(db[[#This Row],[QTY/ CTN]]="","",SUBSTITUTE(SUBSTITUTE(SUBSTITUTE(db[[#This Row],[QTY/ CTN]]," ","_",2),"(",""),")","")&amp;"_")</f>
        <v>30 PAK_</v>
      </c>
      <c r="S722" s="86">
        <f>IF(db[[#This Row],[H_QTY/ CTN]]="","",SEARCH("_",db[[#This Row],[H_QTY/ CTN]]))</f>
        <v>7</v>
      </c>
      <c r="T722" s="86">
        <f>IF(db[[#This Row],[H_QTY/ CTN]]="","",LEN(db[[#This Row],[H_QTY/ CTN]]))</f>
        <v>7</v>
      </c>
      <c r="U722" s="89" t="str">
        <f>IF(db[[#This Row],[H_QTY/ CTN]]="","",LEFT(db[[#This Row],[H_QTY/ CTN]],db[[#This Row],[H_1]]-1))</f>
        <v>30 PAK</v>
      </c>
      <c r="V722" s="89" t="str">
        <f>IF(NOT(db[[#This Row],[H_1]]=db[[#This Row],[H_2]]),MID(db[[#This Row],[H_QTY/ CTN]],db[[#This Row],[H_1]]+1,db[[#This Row],[H_2]]-db[[#This Row],[H_1]]-1),"")</f>
        <v/>
      </c>
      <c r="W722" s="89" t="str">
        <f>IF(db[[#This Row],[QTY/ CTN B]]="","",LEFT(db[[#This Row],[QTY/ CTN B]],SEARCH(" ",db[[#This Row],[QTY/ CTN B]],1)-1))</f>
        <v>30</v>
      </c>
      <c r="X722" s="89" t="str">
        <f>IF(db[[#This Row],[QTY/ CTN B]]="","",RIGHT(db[[#This Row],[QTY/ CTN B]],LEN(db[[#This Row],[QTY/ CTN B]])-SEARCH(" ",db[[#This Row],[QTY/ CTN B]],1)))</f>
        <v>PAK</v>
      </c>
      <c r="Y722" s="89" t="str">
        <f>IF(db[[#This Row],[QTY/ CTN TG]]="",IF(db[[#This Row],[STN TG]]="","",12),LEFT(db[[#This Row],[QTY/ CTN TG]],SEARCH(" ",db[[#This Row],[QTY/ CTN TG]],1)-1))</f>
        <v/>
      </c>
      <c r="Z72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22" s="89" t="str">
        <f>IF(db[[#This Row],[STN K]]="","",IF(db[[#This Row],[STN TG]]="LSN",12,""))</f>
        <v/>
      </c>
      <c r="AB722" s="89" t="str">
        <f>IF(db[[#This Row],[STN TG]]="LSN","PCS","")</f>
        <v/>
      </c>
      <c r="AC722" s="89">
        <f>db[[#This Row],[QTY B]]*IF(db[[#This Row],[QTY TG]]="",1,db[[#This Row],[QTY TG]])*IF(db[[#This Row],[QTY K]]="",1,db[[#This Row],[QTY K]])</f>
        <v>30</v>
      </c>
      <c r="AD722" s="89" t="str">
        <f>IF(db[[#This Row],[STN K]]="",IF(db[[#This Row],[STN TG]]="",db[[#This Row],[STN B]],db[[#This Row],[STN TG]]),db[[#This Row],[STN K]])</f>
        <v>PAK</v>
      </c>
      <c r="AE722" s="40"/>
    </row>
    <row r="723" spans="1:31" ht="16.5" customHeight="1" x14ac:dyDescent="0.25">
      <c r="A723" s="40">
        <f t="shared" si="11"/>
        <v>722</v>
      </c>
      <c r="B723" s="5" t="str">
        <f>LOWER(SUBSTITUTE(SUBSTITUTE(SUBSTITUTE(SUBSTITUTE(SUBSTITUTE(SUBSTITUTE(SUBSTITUTE(SUBSTITUTE(db[[#This Row],[NB BM]]," ",),".",""),"-",""),"(",""),")",""),"/",""),"""",""),"+",""))</f>
        <v>tipeexxdm6078</v>
      </c>
      <c r="C723" s="5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D723" s="5" t="str">
        <f>LOWER(SUBSTITUTE(SUBSTITUTE(SUBSTITUTE(SUBSTITUTE(SUBSTITUTE(SUBSTITUTE(SUBSTITUTE(SUBSTITUTE(SUBSTITUTE(db[[#This Row],[NB PAJAK]]," ",""),"-",""),"(",""),")",""),".",""),",",""),"/",""),"""",""),"+",""))</f>
        <v/>
      </c>
      <c r="E72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tipeexxdm607818box40pcsuntana</v>
      </c>
      <c r="F72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correctiontapexdm607818box40pcs</v>
      </c>
      <c r="G723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correctiontapexdm6078untana</v>
      </c>
      <c r="H72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correctiontapexdm607818box40pcsuntana</v>
      </c>
      <c r="I723" s="2" t="s">
        <v>6236</v>
      </c>
      <c r="J723" s="2" t="s">
        <v>2962</v>
      </c>
      <c r="K723" s="1"/>
      <c r="L723" s="2" t="s">
        <v>1336</v>
      </c>
      <c r="M723" s="34" t="e">
        <f>IF(db[[#This Row],[NB NOTA_C]]="","",COUNTIF([2]!B_MSK[concat],db[[#This Row],[NB NOTA_C]]))</f>
        <v>#REF!</v>
      </c>
      <c r="N723" s="9" t="s">
        <v>1352</v>
      </c>
      <c r="O723" s="5" t="s">
        <v>2132</v>
      </c>
      <c r="P723" s="2" t="s">
        <v>2453</v>
      </c>
      <c r="R723" s="2" t="str">
        <f>IF(db[[#This Row],[QTY/ CTN]]="","",SUBSTITUTE(SUBSTITUTE(SUBSTITUTE(db[[#This Row],[QTY/ CTN]]," ","_",2),"(",""),")","")&amp;"_")</f>
        <v>18 BOX_40 PCS_</v>
      </c>
      <c r="S723" s="2">
        <f>IF(db[[#This Row],[H_QTY/ CTN]]="","",SEARCH("_",db[[#This Row],[H_QTY/ CTN]]))</f>
        <v>7</v>
      </c>
      <c r="T723" s="2">
        <f>IF(db[[#This Row],[H_QTY/ CTN]]="","",LEN(db[[#This Row],[H_QTY/ CTN]]))</f>
        <v>14</v>
      </c>
      <c r="U723" s="41" t="str">
        <f>IF(db[[#This Row],[H_QTY/ CTN]]="","",LEFT(db[[#This Row],[H_QTY/ CTN]],db[[#This Row],[H_1]]-1))</f>
        <v>18 BOX</v>
      </c>
      <c r="V723" s="40" t="str">
        <f>IF(NOT(db[[#This Row],[H_1]]=db[[#This Row],[H_2]]),MID(db[[#This Row],[H_QTY/ CTN]],db[[#This Row],[H_1]]+1,db[[#This Row],[H_2]]-db[[#This Row],[H_1]]-1),"")</f>
        <v>40 PCS</v>
      </c>
      <c r="W723" s="40" t="str">
        <f>IF(db[[#This Row],[QTY/ CTN B]]="","",LEFT(db[[#This Row],[QTY/ CTN B]],SEARCH(" ",db[[#This Row],[QTY/ CTN B]],1)-1))</f>
        <v>18</v>
      </c>
      <c r="X723" s="40" t="str">
        <f>IF(db[[#This Row],[QTY/ CTN B]]="","",RIGHT(db[[#This Row],[QTY/ CTN B]],LEN(db[[#This Row],[QTY/ CTN B]])-SEARCH(" ",db[[#This Row],[QTY/ CTN B]],1)))</f>
        <v>BOX</v>
      </c>
      <c r="Y723" s="40" t="str">
        <f>IF(db[[#This Row],[QTY/ CTN TG]]="",IF(db[[#This Row],[STN TG]]="","",12),LEFT(db[[#This Row],[QTY/ CTN TG]],SEARCH(" ",db[[#This Row],[QTY/ CTN TG]],1)-1))</f>
        <v>40</v>
      </c>
      <c r="Z7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23" s="40" t="str">
        <f>IF(db[[#This Row],[STN K]]="","",IF(db[[#This Row],[STN TG]]="LSN",12,""))</f>
        <v/>
      </c>
      <c r="AB723" s="40" t="str">
        <f>IF(db[[#This Row],[STN TG]]="LSN","PCS","")</f>
        <v/>
      </c>
      <c r="AC723" s="40">
        <f>db[[#This Row],[QTY B]]*IF(db[[#This Row],[QTY TG]]="",1,db[[#This Row],[QTY TG]])*IF(db[[#This Row],[QTY K]]="",1,db[[#This Row],[QTY K]])</f>
        <v>720</v>
      </c>
      <c r="AD723" s="40" t="str">
        <f>IF(db[[#This Row],[STN K]]="",IF(db[[#This Row],[STN TG]]="",db[[#This Row],[STN B]],db[[#This Row],[STN TG]]),db[[#This Row],[STN K]])</f>
        <v>PCS</v>
      </c>
      <c r="AE723" s="40"/>
    </row>
    <row r="724" spans="1:31" ht="16.5" customHeight="1" x14ac:dyDescent="0.25">
      <c r="A724" s="40">
        <f t="shared" si="11"/>
        <v>723</v>
      </c>
      <c r="B724" s="5" t="str">
        <f>LOWER(SUBSTITUTE(SUBSTITUTE(SUBSTITUTE(SUBSTITUTE(SUBSTITUTE(SUBSTITUTE(SUBSTITUTE(SUBSTITUTE(db[[#This Row],[NB BM]]," ",),".",""),"-",""),"(",""),")",""),"/",""),"""",""),"+",""))</f>
        <v>tipeexxdm6079</v>
      </c>
      <c r="C724" s="5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D724" s="5" t="str">
        <f>LOWER(SUBSTITUTE(SUBSTITUTE(SUBSTITUTE(SUBSTITUTE(SUBSTITUTE(SUBSTITUTE(SUBSTITUTE(SUBSTITUTE(SUBSTITUTE(db[[#This Row],[NB PAJAK]]," ",""),"-",""),"(",""),")",""),".",""),",",""),"/",""),"""",""),"+",""))</f>
        <v/>
      </c>
      <c r="E72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tipeexxdm607918box40pcsuntana</v>
      </c>
      <c r="F72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correctiontapexdm607918box40pcs</v>
      </c>
      <c r="G724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correctiontapexdm6079untana</v>
      </c>
      <c r="H72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correctiontapexdm607918box40pcsuntana</v>
      </c>
      <c r="I724" s="2" t="s">
        <v>6237</v>
      </c>
      <c r="J724" s="2" t="s">
        <v>2963</v>
      </c>
      <c r="K724" s="14"/>
      <c r="L724" s="2" t="s">
        <v>1336</v>
      </c>
      <c r="M724" s="34" t="e">
        <f>IF(db[[#This Row],[NB NOTA_C]]="","",COUNTIF([2]!B_MSK[concat],db[[#This Row],[NB NOTA_C]]))</f>
        <v>#REF!</v>
      </c>
      <c r="N724" s="9" t="s">
        <v>1352</v>
      </c>
      <c r="O724" s="5" t="s">
        <v>2132</v>
      </c>
      <c r="P724" s="2" t="s">
        <v>2453</v>
      </c>
      <c r="R724" s="2" t="str">
        <f>IF(db[[#This Row],[QTY/ CTN]]="","",SUBSTITUTE(SUBSTITUTE(SUBSTITUTE(db[[#This Row],[QTY/ CTN]]," ","_",2),"(",""),")","")&amp;"_")</f>
        <v>18 BOX_40 PCS_</v>
      </c>
      <c r="S724" s="2">
        <f>IF(db[[#This Row],[H_QTY/ CTN]]="","",SEARCH("_",db[[#This Row],[H_QTY/ CTN]]))</f>
        <v>7</v>
      </c>
      <c r="T724" s="2">
        <f>IF(db[[#This Row],[H_QTY/ CTN]]="","",LEN(db[[#This Row],[H_QTY/ CTN]]))</f>
        <v>14</v>
      </c>
      <c r="U724" s="41" t="str">
        <f>IF(db[[#This Row],[H_QTY/ CTN]]="","",LEFT(db[[#This Row],[H_QTY/ CTN]],db[[#This Row],[H_1]]-1))</f>
        <v>18 BOX</v>
      </c>
      <c r="V724" s="40" t="str">
        <f>IF(NOT(db[[#This Row],[H_1]]=db[[#This Row],[H_2]]),MID(db[[#This Row],[H_QTY/ CTN]],db[[#This Row],[H_1]]+1,db[[#This Row],[H_2]]-db[[#This Row],[H_1]]-1),"")</f>
        <v>40 PCS</v>
      </c>
      <c r="W724" s="40" t="str">
        <f>IF(db[[#This Row],[QTY/ CTN B]]="","",LEFT(db[[#This Row],[QTY/ CTN B]],SEARCH(" ",db[[#This Row],[QTY/ CTN B]],1)-1))</f>
        <v>18</v>
      </c>
      <c r="X724" s="40" t="str">
        <f>IF(db[[#This Row],[QTY/ CTN B]]="","",RIGHT(db[[#This Row],[QTY/ CTN B]],LEN(db[[#This Row],[QTY/ CTN B]])-SEARCH(" ",db[[#This Row],[QTY/ CTN B]],1)))</f>
        <v>BOX</v>
      </c>
      <c r="Y724" s="40" t="str">
        <f>IF(db[[#This Row],[QTY/ CTN TG]]="",IF(db[[#This Row],[STN TG]]="","",12),LEFT(db[[#This Row],[QTY/ CTN TG]],SEARCH(" ",db[[#This Row],[QTY/ CTN TG]],1)-1))</f>
        <v>40</v>
      </c>
      <c r="Z7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24" s="40" t="str">
        <f>IF(db[[#This Row],[STN K]]="","",IF(db[[#This Row],[STN TG]]="LSN",12,""))</f>
        <v/>
      </c>
      <c r="AB724" s="40" t="str">
        <f>IF(db[[#This Row],[STN TG]]="LSN","PCS","")</f>
        <v/>
      </c>
      <c r="AC724" s="40">
        <f>db[[#This Row],[QTY B]]*IF(db[[#This Row],[QTY TG]]="",1,db[[#This Row],[QTY TG]])*IF(db[[#This Row],[QTY K]]="",1,db[[#This Row],[QTY K]])</f>
        <v>720</v>
      </c>
      <c r="AD724" s="40" t="str">
        <f>IF(db[[#This Row],[STN K]]="",IF(db[[#This Row],[STN TG]]="",db[[#This Row],[STN B]],db[[#This Row],[STN TG]]),db[[#This Row],[STN K]])</f>
        <v>PCS</v>
      </c>
      <c r="AE724" s="40"/>
    </row>
    <row r="725" spans="1:31" ht="16.5" customHeight="1" x14ac:dyDescent="0.25">
      <c r="A725" s="40">
        <f t="shared" si="11"/>
        <v>724</v>
      </c>
      <c r="B725" s="86" t="str">
        <f>LOWER(SUBSTITUTE(SUBSTITUTE(SUBSTITUTE(SUBSTITUTE(SUBSTITUTE(SUBSTITUTE(SUBSTITUTE(SUBSTITUTE(db[[#This Row],[NB BM]]," ",),".",""),"-",""),"(",""),")",""),"/",""),"""",""),"+",""))</f>
        <v>tipeexxdm60805x30</v>
      </c>
      <c r="C725" s="86" t="str">
        <f>LOWER(SUBSTITUTE(SUBSTITUTE(SUBSTITUTE(SUBSTITUTE(SUBSTITUTE(SUBSTITUTE(SUBSTITUTE(SUBSTITUTE(SUBSTITUTE(db[[#This Row],[NB NOTA]]," ",),".",""),"-",""),"(",""),")",""),",",""),"/",""),"""",""),"+",""))</f>
        <v>correctiontapexdm60805x30</v>
      </c>
      <c r="D725" s="86" t="str">
        <f>LOWER(SUBSTITUTE(SUBSTITUTE(SUBSTITUTE(SUBSTITUTE(SUBSTITUTE(SUBSTITUTE(SUBSTITUTE(SUBSTITUTE(SUBSTITUTE(db[[#This Row],[NB PAJAK]]," ",""),"-",""),"(",""),")",""),".",""),",",""),"/",""),"""",""),"+",""))</f>
        <v/>
      </c>
      <c r="E725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tipeexxdm60805x3030pakuntana</v>
      </c>
      <c r="F725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correctiontapexdm60805x3030pak</v>
      </c>
      <c r="G725" s="86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correctiontapexdm60805x30untana</v>
      </c>
      <c r="H725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correctiontapexdm60805x3030pakuntana</v>
      </c>
      <c r="I725" s="51" t="s">
        <v>6269</v>
      </c>
      <c r="J725" s="51" t="s">
        <v>5154</v>
      </c>
      <c r="K725" s="52"/>
      <c r="L725" s="2" t="s">
        <v>1336</v>
      </c>
      <c r="M725" s="87" t="e">
        <f>IF(db[[#This Row],[NB NOTA_C]]="","",COUNTIF([2]!B_MSK[concat],db[[#This Row],[NB NOTA_C]]))</f>
        <v>#REF!</v>
      </c>
      <c r="N725" s="88" t="s">
        <v>1352</v>
      </c>
      <c r="O725" s="5" t="s">
        <v>5175</v>
      </c>
      <c r="P725" s="2" t="s">
        <v>2453</v>
      </c>
      <c r="Q725" s="86"/>
      <c r="R725" s="86" t="str">
        <f>IF(db[[#This Row],[QTY/ CTN]]="","",SUBSTITUTE(SUBSTITUTE(SUBSTITUTE(db[[#This Row],[QTY/ CTN]]," ","_",2),"(",""),")","")&amp;"_")</f>
        <v>30 PAK_</v>
      </c>
      <c r="S725" s="86">
        <f>IF(db[[#This Row],[H_QTY/ CTN]]="","",SEARCH("_",db[[#This Row],[H_QTY/ CTN]]))</f>
        <v>7</v>
      </c>
      <c r="T725" s="86">
        <f>IF(db[[#This Row],[H_QTY/ CTN]]="","",LEN(db[[#This Row],[H_QTY/ CTN]]))</f>
        <v>7</v>
      </c>
      <c r="U725" s="89" t="str">
        <f>IF(db[[#This Row],[H_QTY/ CTN]]="","",LEFT(db[[#This Row],[H_QTY/ CTN]],db[[#This Row],[H_1]]-1))</f>
        <v>30 PAK</v>
      </c>
      <c r="V725" s="89" t="str">
        <f>IF(NOT(db[[#This Row],[H_1]]=db[[#This Row],[H_2]]),MID(db[[#This Row],[H_QTY/ CTN]],db[[#This Row],[H_1]]+1,db[[#This Row],[H_2]]-db[[#This Row],[H_1]]-1),"")</f>
        <v/>
      </c>
      <c r="W725" s="89" t="str">
        <f>IF(db[[#This Row],[QTY/ CTN B]]="","",LEFT(db[[#This Row],[QTY/ CTN B]],SEARCH(" ",db[[#This Row],[QTY/ CTN B]],1)-1))</f>
        <v>30</v>
      </c>
      <c r="X725" s="89" t="str">
        <f>IF(db[[#This Row],[QTY/ CTN B]]="","",RIGHT(db[[#This Row],[QTY/ CTN B]],LEN(db[[#This Row],[QTY/ CTN B]])-SEARCH(" ",db[[#This Row],[QTY/ CTN B]],1)))</f>
        <v>PAK</v>
      </c>
      <c r="Y725" s="89" t="str">
        <f>IF(db[[#This Row],[QTY/ CTN TG]]="",IF(db[[#This Row],[STN TG]]="","",12),LEFT(db[[#This Row],[QTY/ CTN TG]],SEARCH(" ",db[[#This Row],[QTY/ CTN TG]],1)-1))</f>
        <v/>
      </c>
      <c r="Z72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25" s="89" t="str">
        <f>IF(db[[#This Row],[STN K]]="","",IF(db[[#This Row],[STN TG]]="LSN",12,""))</f>
        <v/>
      </c>
      <c r="AB725" s="89" t="str">
        <f>IF(db[[#This Row],[STN TG]]="LSN","PCS","")</f>
        <v/>
      </c>
      <c r="AC725" s="89">
        <f>db[[#This Row],[QTY B]]*IF(db[[#This Row],[QTY TG]]="",1,db[[#This Row],[QTY TG]])*IF(db[[#This Row],[QTY K]]="",1,db[[#This Row],[QTY K]])</f>
        <v>30</v>
      </c>
      <c r="AD725" s="89" t="str">
        <f>IF(db[[#This Row],[STN K]]="",IF(db[[#This Row],[STN TG]]="",db[[#This Row],[STN B]],db[[#This Row],[STN TG]]),db[[#This Row],[STN K]])</f>
        <v>PAK</v>
      </c>
      <c r="AE725" s="40"/>
    </row>
    <row r="726" spans="1:31" ht="16.5" customHeight="1" x14ac:dyDescent="0.25">
      <c r="A726" s="40">
        <f t="shared" si="11"/>
        <v>725</v>
      </c>
      <c r="B726" s="5" t="str">
        <f>LOWER(SUBSTITUTE(SUBSTITUTE(SUBSTITUTE(SUBSTITUTE(SUBSTITUTE(SUBSTITUTE(SUBSTITUTE(SUBSTITUTE(db[[#This Row],[NB BM]]," ",),".",""),"-",""),"(",""),")",""),"/",""),"""",""),"+",""))</f>
        <v>tipeexxdm6145</v>
      </c>
      <c r="C726" s="5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D726" s="5" t="str">
        <f>LOWER(SUBSTITUTE(SUBSTITUTE(SUBSTITUTE(SUBSTITUTE(SUBSTITUTE(SUBSTITUTE(SUBSTITUTE(SUBSTITUTE(SUBSTITUTE(db[[#This Row],[NB PAJAK]]," ",""),"-",""),"(",""),")",""),".",""),",",""),"/",""),"""",""),"+",""))</f>
        <v/>
      </c>
      <c r="E7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tipeexxdm614516box36pcsuntana</v>
      </c>
      <c r="F7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correctiontapexdm614516box36pcs</v>
      </c>
      <c r="G726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correctiontapexdm6145untana</v>
      </c>
      <c r="H7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correctiontapexdm614516box36pcsuntana</v>
      </c>
      <c r="I726" s="2" t="s">
        <v>6238</v>
      </c>
      <c r="J726" s="2" t="s">
        <v>2964</v>
      </c>
      <c r="K726" s="14"/>
      <c r="L726" s="2" t="s">
        <v>1336</v>
      </c>
      <c r="M726" s="34" t="e">
        <f>IF(db[[#This Row],[NB NOTA_C]]="","",COUNTIF([2]!B_MSK[concat],db[[#This Row],[NB NOTA_C]]))</f>
        <v>#REF!</v>
      </c>
      <c r="N726" s="9" t="s">
        <v>1352</v>
      </c>
      <c r="O726" s="5" t="s">
        <v>2133</v>
      </c>
      <c r="P726" s="2" t="s">
        <v>2453</v>
      </c>
      <c r="R726" s="2" t="str">
        <f>IF(db[[#This Row],[QTY/ CTN]]="","",SUBSTITUTE(SUBSTITUTE(SUBSTITUTE(db[[#This Row],[QTY/ CTN]]," ","_",2),"(",""),")","")&amp;"_")</f>
        <v>16 BOX_36 PCS_</v>
      </c>
      <c r="S726" s="2">
        <f>IF(db[[#This Row],[H_QTY/ CTN]]="","",SEARCH("_",db[[#This Row],[H_QTY/ CTN]]))</f>
        <v>7</v>
      </c>
      <c r="T726" s="2">
        <f>IF(db[[#This Row],[H_QTY/ CTN]]="","",LEN(db[[#This Row],[H_QTY/ CTN]]))</f>
        <v>14</v>
      </c>
      <c r="U726" s="41" t="str">
        <f>IF(db[[#This Row],[H_QTY/ CTN]]="","",LEFT(db[[#This Row],[H_QTY/ CTN]],db[[#This Row],[H_1]]-1))</f>
        <v>16 BOX</v>
      </c>
      <c r="V726" s="40" t="str">
        <f>IF(NOT(db[[#This Row],[H_1]]=db[[#This Row],[H_2]]),MID(db[[#This Row],[H_QTY/ CTN]],db[[#This Row],[H_1]]+1,db[[#This Row],[H_2]]-db[[#This Row],[H_1]]-1),"")</f>
        <v>36 PCS</v>
      </c>
      <c r="W726" s="40" t="str">
        <f>IF(db[[#This Row],[QTY/ CTN B]]="","",LEFT(db[[#This Row],[QTY/ CTN B]],SEARCH(" ",db[[#This Row],[QTY/ CTN B]],1)-1))</f>
        <v>16</v>
      </c>
      <c r="X726" s="40" t="str">
        <f>IF(db[[#This Row],[QTY/ CTN B]]="","",RIGHT(db[[#This Row],[QTY/ CTN B]],LEN(db[[#This Row],[QTY/ CTN B]])-SEARCH(" ",db[[#This Row],[QTY/ CTN B]],1)))</f>
        <v>BOX</v>
      </c>
      <c r="Y726" s="40" t="str">
        <f>IF(db[[#This Row],[QTY/ CTN TG]]="",IF(db[[#This Row],[STN TG]]="","",12),LEFT(db[[#This Row],[QTY/ CTN TG]],SEARCH(" ",db[[#This Row],[QTY/ CTN TG]],1)-1))</f>
        <v>36</v>
      </c>
      <c r="Z7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26" s="40" t="str">
        <f>IF(db[[#This Row],[STN K]]="","",IF(db[[#This Row],[STN TG]]="LSN",12,""))</f>
        <v/>
      </c>
      <c r="AB726" s="40" t="str">
        <f>IF(db[[#This Row],[STN TG]]="LSN","PCS","")</f>
        <v/>
      </c>
      <c r="AC726" s="40">
        <f>db[[#This Row],[QTY B]]*IF(db[[#This Row],[QTY TG]]="",1,db[[#This Row],[QTY TG]])*IF(db[[#This Row],[QTY K]]="",1,db[[#This Row],[QTY K]])</f>
        <v>576</v>
      </c>
      <c r="AD726" s="40" t="str">
        <f>IF(db[[#This Row],[STN K]]="",IF(db[[#This Row],[STN TG]]="",db[[#This Row],[STN B]],db[[#This Row],[STN TG]]),db[[#This Row],[STN K]])</f>
        <v>PCS</v>
      </c>
      <c r="AE726" s="40"/>
    </row>
    <row r="727" spans="1:31" ht="16.5" customHeight="1" x14ac:dyDescent="0.25">
      <c r="A727" s="40">
        <f t="shared" si="11"/>
        <v>726</v>
      </c>
      <c r="B727" s="5" t="str">
        <f>LOWER(SUBSTITUTE(SUBSTITUTE(SUBSTITUTE(SUBSTITUTE(SUBSTITUTE(SUBSTITUTE(SUBSTITUTE(SUBSTITUTE(db[[#This Row],[NB BM]]," ",),".",""),"-",""),"(",""),")",""),"/",""),"""",""),"+",""))</f>
        <v>tipeexxdm8005</v>
      </c>
      <c r="C727" s="5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D727" s="5" t="str">
        <f>LOWER(SUBSTITUTE(SUBSTITUTE(SUBSTITUTE(SUBSTITUTE(SUBSTITUTE(SUBSTITUTE(SUBSTITUTE(SUBSTITUTE(SUBSTITUTE(db[[#This Row],[NB PAJAK]]," ",""),"-",""),"(",""),")",""),".",""),",",""),"/",""),"""",""),"+",""))</f>
        <v/>
      </c>
      <c r="E7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tipeexxdm800516box36pcsuntana</v>
      </c>
      <c r="F7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correctiontapexdm800516box36pcs</v>
      </c>
      <c r="G727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correctiontapexdm8005untana</v>
      </c>
      <c r="H7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correctiontapexdm800516box36pcsuntana</v>
      </c>
      <c r="I727" s="2" t="s">
        <v>6239</v>
      </c>
      <c r="J727" s="2" t="s">
        <v>2965</v>
      </c>
      <c r="K727" s="1"/>
      <c r="L727" s="2" t="s">
        <v>1336</v>
      </c>
      <c r="M727" s="34" t="e">
        <f>IF(db[[#This Row],[NB NOTA_C]]="","",COUNTIF([2]!B_MSK[concat],db[[#This Row],[NB NOTA_C]]))</f>
        <v>#REF!</v>
      </c>
      <c r="N727" s="9" t="s">
        <v>1352</v>
      </c>
      <c r="O727" s="5" t="s">
        <v>2133</v>
      </c>
      <c r="P727" s="2" t="s">
        <v>2453</v>
      </c>
      <c r="R727" s="2" t="str">
        <f>IF(db[[#This Row],[QTY/ CTN]]="","",SUBSTITUTE(SUBSTITUTE(SUBSTITUTE(db[[#This Row],[QTY/ CTN]]," ","_",2),"(",""),")","")&amp;"_")</f>
        <v>16 BOX_36 PCS_</v>
      </c>
      <c r="S727" s="2">
        <f>IF(db[[#This Row],[H_QTY/ CTN]]="","",SEARCH("_",db[[#This Row],[H_QTY/ CTN]]))</f>
        <v>7</v>
      </c>
      <c r="T727" s="2">
        <f>IF(db[[#This Row],[H_QTY/ CTN]]="","",LEN(db[[#This Row],[H_QTY/ CTN]]))</f>
        <v>14</v>
      </c>
      <c r="U727" s="41" t="str">
        <f>IF(db[[#This Row],[H_QTY/ CTN]]="","",LEFT(db[[#This Row],[H_QTY/ CTN]],db[[#This Row],[H_1]]-1))</f>
        <v>16 BOX</v>
      </c>
      <c r="V727" s="40" t="str">
        <f>IF(NOT(db[[#This Row],[H_1]]=db[[#This Row],[H_2]]),MID(db[[#This Row],[H_QTY/ CTN]],db[[#This Row],[H_1]]+1,db[[#This Row],[H_2]]-db[[#This Row],[H_1]]-1),"")</f>
        <v>36 PCS</v>
      </c>
      <c r="W727" s="40" t="str">
        <f>IF(db[[#This Row],[QTY/ CTN B]]="","",LEFT(db[[#This Row],[QTY/ CTN B]],SEARCH(" ",db[[#This Row],[QTY/ CTN B]],1)-1))</f>
        <v>16</v>
      </c>
      <c r="X727" s="40" t="str">
        <f>IF(db[[#This Row],[QTY/ CTN B]]="","",RIGHT(db[[#This Row],[QTY/ CTN B]],LEN(db[[#This Row],[QTY/ CTN B]])-SEARCH(" ",db[[#This Row],[QTY/ CTN B]],1)))</f>
        <v>BOX</v>
      </c>
      <c r="Y727" s="40" t="str">
        <f>IF(db[[#This Row],[QTY/ CTN TG]]="",IF(db[[#This Row],[STN TG]]="","",12),LEFT(db[[#This Row],[QTY/ CTN TG]],SEARCH(" ",db[[#This Row],[QTY/ CTN TG]],1)-1))</f>
        <v>36</v>
      </c>
      <c r="Z7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27" s="40" t="str">
        <f>IF(db[[#This Row],[STN K]]="","",IF(db[[#This Row],[STN TG]]="LSN",12,""))</f>
        <v/>
      </c>
      <c r="AB727" s="40" t="str">
        <f>IF(db[[#This Row],[STN TG]]="LSN","PCS","")</f>
        <v/>
      </c>
      <c r="AC727" s="40">
        <f>db[[#This Row],[QTY B]]*IF(db[[#This Row],[QTY TG]]="",1,db[[#This Row],[QTY TG]])*IF(db[[#This Row],[QTY K]]="",1,db[[#This Row],[QTY K]])</f>
        <v>576</v>
      </c>
      <c r="AD727" s="40" t="str">
        <f>IF(db[[#This Row],[STN K]]="",IF(db[[#This Row],[STN TG]]="",db[[#This Row],[STN B]],db[[#This Row],[STN TG]]),db[[#This Row],[STN K]])</f>
        <v>PCS</v>
      </c>
      <c r="AE727" s="40"/>
    </row>
    <row r="728" spans="1:31" ht="16.5" customHeight="1" x14ac:dyDescent="0.25">
      <c r="A728" s="40">
        <f t="shared" si="11"/>
        <v>727</v>
      </c>
      <c r="B728" s="5" t="str">
        <f>LOWER(SUBSTITUTE(SUBSTITUTE(SUBSTITUTE(SUBSTITUTE(SUBSTITUTE(SUBSTITUTE(SUBSTITUTE(SUBSTITUTE(db[[#This Row],[NB BM]]," ",),".",""),"-",""),"(",""),")",""),"/",""),"""",""),"+",""))</f>
        <v>tipeexxdm8007</v>
      </c>
      <c r="C728" s="5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D728" s="5" t="str">
        <f>LOWER(SUBSTITUTE(SUBSTITUTE(SUBSTITUTE(SUBSTITUTE(SUBSTITUTE(SUBSTITUTE(SUBSTITUTE(SUBSTITUTE(SUBSTITUTE(db[[#This Row],[NB PAJAK]]," ",""),"-",""),"(",""),")",""),".",""),",",""),"/",""),"""",""),"+",""))</f>
        <v/>
      </c>
      <c r="E72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tipeexxdm800716box36pcsuntana</v>
      </c>
      <c r="F72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correctiontapexdm800716box36pcs</v>
      </c>
      <c r="G728" s="5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correctiontapexdm8007untana</v>
      </c>
      <c r="H72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correctiontapexdm800716box36pcsuntana</v>
      </c>
      <c r="I728" s="2" t="s">
        <v>6240</v>
      </c>
      <c r="J728" s="2" t="s">
        <v>2966</v>
      </c>
      <c r="K728" s="14"/>
      <c r="L728" s="2" t="s">
        <v>1336</v>
      </c>
      <c r="M728" s="34" t="e">
        <f>IF(db[[#This Row],[NB NOTA_C]]="","",COUNTIF([2]!B_MSK[concat],db[[#This Row],[NB NOTA_C]]))</f>
        <v>#REF!</v>
      </c>
      <c r="N728" s="9" t="s">
        <v>1352</v>
      </c>
      <c r="O728" s="5" t="s">
        <v>2133</v>
      </c>
      <c r="P728" s="2" t="s">
        <v>2453</v>
      </c>
      <c r="R728" s="2" t="str">
        <f>IF(db[[#This Row],[QTY/ CTN]]="","",SUBSTITUTE(SUBSTITUTE(SUBSTITUTE(db[[#This Row],[QTY/ CTN]]," ","_",2),"(",""),")","")&amp;"_")</f>
        <v>16 BOX_36 PCS_</v>
      </c>
      <c r="S728" s="2">
        <f>IF(db[[#This Row],[H_QTY/ CTN]]="","",SEARCH("_",db[[#This Row],[H_QTY/ CTN]]))</f>
        <v>7</v>
      </c>
      <c r="T728" s="2">
        <f>IF(db[[#This Row],[H_QTY/ CTN]]="","",LEN(db[[#This Row],[H_QTY/ CTN]]))</f>
        <v>14</v>
      </c>
      <c r="U728" s="41" t="str">
        <f>IF(db[[#This Row],[H_QTY/ CTN]]="","",LEFT(db[[#This Row],[H_QTY/ CTN]],db[[#This Row],[H_1]]-1))</f>
        <v>16 BOX</v>
      </c>
      <c r="V728" s="40" t="str">
        <f>IF(NOT(db[[#This Row],[H_1]]=db[[#This Row],[H_2]]),MID(db[[#This Row],[H_QTY/ CTN]],db[[#This Row],[H_1]]+1,db[[#This Row],[H_2]]-db[[#This Row],[H_1]]-1),"")</f>
        <v>36 PCS</v>
      </c>
      <c r="W728" s="40" t="str">
        <f>IF(db[[#This Row],[QTY/ CTN B]]="","",LEFT(db[[#This Row],[QTY/ CTN B]],SEARCH(" ",db[[#This Row],[QTY/ CTN B]],1)-1))</f>
        <v>16</v>
      </c>
      <c r="X728" s="40" t="str">
        <f>IF(db[[#This Row],[QTY/ CTN B]]="","",RIGHT(db[[#This Row],[QTY/ CTN B]],LEN(db[[#This Row],[QTY/ CTN B]])-SEARCH(" ",db[[#This Row],[QTY/ CTN B]],1)))</f>
        <v>BOX</v>
      </c>
      <c r="Y728" s="40" t="str">
        <f>IF(db[[#This Row],[QTY/ CTN TG]]="",IF(db[[#This Row],[STN TG]]="","",12),LEFT(db[[#This Row],[QTY/ CTN TG]],SEARCH(" ",db[[#This Row],[QTY/ CTN TG]],1)-1))</f>
        <v>36</v>
      </c>
      <c r="Z7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28" s="40" t="str">
        <f>IF(db[[#This Row],[STN K]]="","",IF(db[[#This Row],[STN TG]]="LSN",12,""))</f>
        <v/>
      </c>
      <c r="AB728" s="40" t="str">
        <f>IF(db[[#This Row],[STN TG]]="LSN","PCS","")</f>
        <v/>
      </c>
      <c r="AC728" s="40">
        <f>db[[#This Row],[QTY B]]*IF(db[[#This Row],[QTY TG]]="",1,db[[#This Row],[QTY TG]])*IF(db[[#This Row],[QTY K]]="",1,db[[#This Row],[QTY K]])</f>
        <v>576</v>
      </c>
      <c r="AD728" s="40" t="str">
        <f>IF(db[[#This Row],[STN K]]="",IF(db[[#This Row],[STN TG]]="",db[[#This Row],[STN B]],db[[#This Row],[STN TG]]),db[[#This Row],[STN K]])</f>
        <v>PCS</v>
      </c>
      <c r="AE728" s="40"/>
    </row>
    <row r="729" spans="1:31" ht="16.5" customHeight="1" x14ac:dyDescent="0.25">
      <c r="A729" s="40">
        <f t="shared" si="11"/>
        <v>728</v>
      </c>
      <c r="B729" s="5" t="str">
        <f>LOWER(SUBSTITUTE(SUBSTITUTE(SUBSTITUTE(SUBSTITUTE(SUBSTITUTE(SUBSTITUTE(SUBSTITUTE(SUBSTITUTE(db[[#This Row],[NB BM]]," ",),".",""),"-",""),"(",""),")",""),"/",""),"""",""),"+",""))</f>
        <v>crayonputarpanjangkaraktercp1012l</v>
      </c>
      <c r="C729" s="5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D729" s="5" t="str">
        <f>LOWER(SUBSTITUTE(SUBSTITUTE(SUBSTITUTE(SUBSTITUTE(SUBSTITUTE(SUBSTITUTE(SUBSTITUTE(SUBSTITUTE(SUBSTITUTE(db[[#This Row],[NB PAJAK]]," ",""),"-",""),"(",""),")",""),".",""),",",""),"/",""),"""",""),"+",""))</f>
        <v/>
      </c>
      <c r="E72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crayonputarpanjangkaraktercp1012l144pcsuntana</v>
      </c>
      <c r="F72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cp1012lcrayonputarpanjangkarakter144@12144pcs</v>
      </c>
      <c r="G729" s="5" t="str">
        <f>db[[#This Row],[NB NOTA_C]]&amp;LOWER(SUBSTITUTE(SUBSTITUTE(SUBSTITUTE(SUBSTITUTE(SUBSTITUTE(SUBSTITUTE(SUBSTITUTE(SUBSTITUTE(SUBSTITUTE(db[[#This Row],[FAKTUR]]," ",),".",""),"-",""),"(",""),")",""),",",""),"/",""),"""",""),"+",""))</f>
        <v>cp1012lcrayonputarpanjangkarakter144@12untana</v>
      </c>
      <c r="H72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cp1012lcrayonputarpanjangkarakter144@12144pcsuntana</v>
      </c>
      <c r="I729" s="2" t="s">
        <v>3225</v>
      </c>
      <c r="J729" s="2" t="s">
        <v>3222</v>
      </c>
      <c r="K729" s="14"/>
      <c r="L729" s="2" t="s">
        <v>1336</v>
      </c>
      <c r="M729" s="33" t="e">
        <f>IF(db[[#This Row],[NB NOTA_C]]="","",COUNTIF([2]!B_MSK[concat],db[[#This Row],[NB NOTA_C]]))</f>
        <v>#REF!</v>
      </c>
      <c r="N729" s="9" t="s">
        <v>1354</v>
      </c>
      <c r="O729" s="5" t="s">
        <v>1379</v>
      </c>
      <c r="P729" s="2" t="s">
        <v>2420</v>
      </c>
      <c r="Q729" s="5"/>
      <c r="R729" s="5" t="str">
        <f>IF(db[[#This Row],[QTY/ CTN]]="","",SUBSTITUTE(SUBSTITUTE(SUBSTITUTE(db[[#This Row],[QTY/ CTN]]," ","_",2),"(",""),")","")&amp;"_")</f>
        <v>144 PCS_</v>
      </c>
      <c r="S729" s="5">
        <f>IF(db[[#This Row],[H_QTY/ CTN]]="","",SEARCH("_",db[[#This Row],[H_QTY/ CTN]]))</f>
        <v>8</v>
      </c>
      <c r="T729" s="5">
        <f>IF(db[[#This Row],[H_QTY/ CTN]]="","",LEN(db[[#This Row],[H_QTY/ CTN]]))</f>
        <v>8</v>
      </c>
      <c r="U729" s="40" t="str">
        <f>IF(db[[#This Row],[H_QTY/ CTN]]="","",LEFT(db[[#This Row],[H_QTY/ CTN]],db[[#This Row],[H_1]]-1))</f>
        <v>144 PCS</v>
      </c>
      <c r="V729" s="40" t="str">
        <f>IF(NOT(db[[#This Row],[H_1]]=db[[#This Row],[H_2]]),MID(db[[#This Row],[H_QTY/ CTN]],db[[#This Row],[H_1]]+1,db[[#This Row],[H_2]]-db[[#This Row],[H_1]]-1),"")</f>
        <v/>
      </c>
      <c r="W729" s="40" t="str">
        <f>IF(db[[#This Row],[QTY/ CTN B]]="","",LEFT(db[[#This Row],[QTY/ CTN B]],SEARCH(" ",db[[#This Row],[QTY/ CTN B]],1)-1))</f>
        <v>144</v>
      </c>
      <c r="X729" s="40" t="str">
        <f>IF(db[[#This Row],[QTY/ CTN B]]="","",RIGHT(db[[#This Row],[QTY/ CTN B]],LEN(db[[#This Row],[QTY/ CTN B]])-SEARCH(" ",db[[#This Row],[QTY/ CTN B]],1)))</f>
        <v>PCS</v>
      </c>
      <c r="Y729" s="40" t="str">
        <f>IF(db[[#This Row],[QTY/ CTN TG]]="",IF(db[[#This Row],[STN TG]]="","",12),LEFT(db[[#This Row],[QTY/ CTN TG]],SEARCH(" ",db[[#This Row],[QTY/ CTN TG]],1)-1))</f>
        <v/>
      </c>
      <c r="Z7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29" s="40" t="str">
        <f>IF(db[[#This Row],[STN K]]="","",IF(db[[#This Row],[STN TG]]="LSN",12,""))</f>
        <v/>
      </c>
      <c r="AB729" s="40" t="str">
        <f>IF(db[[#This Row],[STN TG]]="LSN","PCS","")</f>
        <v/>
      </c>
      <c r="AC729" s="40">
        <f>db[[#This Row],[QTY B]]*IF(db[[#This Row],[QTY TG]]="",1,db[[#This Row],[QTY TG]])*IF(db[[#This Row],[QTY K]]="",1,db[[#This Row],[QTY K]])</f>
        <v>144</v>
      </c>
      <c r="AD729" s="40" t="str">
        <f>IF(db[[#This Row],[STN K]]="",IF(db[[#This Row],[STN TG]]="",db[[#This Row],[STN B]],db[[#This Row],[STN TG]]),db[[#This Row],[STN K]])</f>
        <v>PCS</v>
      </c>
      <c r="AE729" s="40"/>
    </row>
    <row r="730" spans="1:31" ht="16.5" customHeight="1" x14ac:dyDescent="0.25">
      <c r="A730" s="40">
        <f t="shared" si="11"/>
        <v>729</v>
      </c>
      <c r="B730" s="5" t="str">
        <f>LOWER(SUBSTITUTE(SUBSTITUTE(SUBSTITUTE(SUBSTITUTE(SUBSTITUTE(SUBSTITUTE(SUBSTITUTE(SUBSTITUTE(db[[#This Row],[NB BM]]," ",),".",""),"-",""),"(",""),")",""),"/",""),"""",""),"+",""))</f>
        <v>crayonputarpanjangcpsq12l</v>
      </c>
      <c r="C730" s="5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D730" s="5" t="str">
        <f>LOWER(SUBSTITUTE(SUBSTITUTE(SUBSTITUTE(SUBSTITUTE(SUBSTITUTE(SUBSTITUTE(SUBSTITUTE(SUBSTITUTE(SUBSTITUTE(db[[#This Row],[NB PAJAK]]," ",""),"-",""),"(",""),")",""),".",""),",",""),"/",""),"""",""),"+",""))</f>
        <v/>
      </c>
      <c r="E73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crayonputarpanjangcpsq12l192pcsuntana</v>
      </c>
      <c r="F73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cpsq12lcrayonputarpanjang192pcs</v>
      </c>
      <c r="G730" s="5" t="str">
        <f>db[[#This Row],[NB NOTA_C]]&amp;LOWER(SUBSTITUTE(SUBSTITUTE(SUBSTITUTE(SUBSTITUTE(SUBSTITUTE(SUBSTITUTE(SUBSTITUTE(SUBSTITUTE(SUBSTITUTE(db[[#This Row],[FAKTUR]]," ",),".",""),"-",""),"(",""),")",""),",",""),"/",""),"""",""),"+",""))</f>
        <v>cpsq12lcrayonputarpanjanguntana</v>
      </c>
      <c r="H73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cpsq12lcrayonputarpanjang192pcsuntana</v>
      </c>
      <c r="I730" s="2" t="s">
        <v>1565</v>
      </c>
      <c r="J730" s="2" t="s">
        <v>2226</v>
      </c>
      <c r="K730" s="1"/>
      <c r="L730" s="2" t="s">
        <v>1336</v>
      </c>
      <c r="M730" s="34" t="e">
        <f>IF(db[[#This Row],[NB NOTA_C]]="","",COUNTIF([2]!B_MSK[concat],db[[#This Row],[NB NOTA_C]]))</f>
        <v>#REF!</v>
      </c>
      <c r="N730" s="9" t="s">
        <v>1354</v>
      </c>
      <c r="O730" s="5" t="s">
        <v>1477</v>
      </c>
      <c r="P730" s="2" t="s">
        <v>2420</v>
      </c>
      <c r="R730" s="2" t="str">
        <f>IF(db[[#This Row],[QTY/ CTN]]="","",SUBSTITUTE(SUBSTITUTE(SUBSTITUTE(db[[#This Row],[QTY/ CTN]]," ","_",2),"(",""),")","")&amp;"_")</f>
        <v>192 PCS_</v>
      </c>
      <c r="S730" s="2">
        <f>IF(db[[#This Row],[H_QTY/ CTN]]="","",SEARCH("_",db[[#This Row],[H_QTY/ CTN]]))</f>
        <v>8</v>
      </c>
      <c r="T730" s="2">
        <f>IF(db[[#This Row],[H_QTY/ CTN]]="","",LEN(db[[#This Row],[H_QTY/ CTN]]))</f>
        <v>8</v>
      </c>
      <c r="U730" s="41" t="str">
        <f>IF(db[[#This Row],[H_QTY/ CTN]]="","",LEFT(db[[#This Row],[H_QTY/ CTN]],db[[#This Row],[H_1]]-1))</f>
        <v>192 PCS</v>
      </c>
      <c r="V730" s="40" t="str">
        <f>IF(NOT(db[[#This Row],[H_1]]=db[[#This Row],[H_2]]),MID(db[[#This Row],[H_QTY/ CTN]],db[[#This Row],[H_1]]+1,db[[#This Row],[H_2]]-db[[#This Row],[H_1]]-1),"")</f>
        <v/>
      </c>
      <c r="W730" s="40" t="str">
        <f>IF(db[[#This Row],[QTY/ CTN B]]="","",LEFT(db[[#This Row],[QTY/ CTN B]],SEARCH(" ",db[[#This Row],[QTY/ CTN B]],1)-1))</f>
        <v>192</v>
      </c>
      <c r="X730" s="40" t="str">
        <f>IF(db[[#This Row],[QTY/ CTN B]]="","",RIGHT(db[[#This Row],[QTY/ CTN B]],LEN(db[[#This Row],[QTY/ CTN B]])-SEARCH(" ",db[[#This Row],[QTY/ CTN B]],1)))</f>
        <v>PCS</v>
      </c>
      <c r="Y730" s="40" t="str">
        <f>IF(db[[#This Row],[QTY/ CTN TG]]="",IF(db[[#This Row],[STN TG]]="","",12),LEFT(db[[#This Row],[QTY/ CTN TG]],SEARCH(" ",db[[#This Row],[QTY/ CTN TG]],1)-1))</f>
        <v/>
      </c>
      <c r="Z7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30" s="40" t="str">
        <f>IF(db[[#This Row],[STN K]]="","",IF(db[[#This Row],[STN TG]]="LSN",12,""))</f>
        <v/>
      </c>
      <c r="AB730" s="40" t="str">
        <f>IF(db[[#This Row],[STN TG]]="LSN","PCS","")</f>
        <v/>
      </c>
      <c r="AC730" s="40">
        <f>db[[#This Row],[QTY B]]*IF(db[[#This Row],[QTY TG]]="",1,db[[#This Row],[QTY TG]])*IF(db[[#This Row],[QTY K]]="",1,db[[#This Row],[QTY K]])</f>
        <v>192</v>
      </c>
      <c r="AD730" s="40" t="str">
        <f>IF(db[[#This Row],[STN K]]="",IF(db[[#This Row],[STN TG]]="",db[[#This Row],[STN B]],db[[#This Row],[STN TG]]),db[[#This Row],[STN K]])</f>
        <v>PCS</v>
      </c>
      <c r="AE730" s="40"/>
    </row>
    <row r="731" spans="1:31" ht="16.5" customHeight="1" x14ac:dyDescent="0.25">
      <c r="A731" s="40">
        <f t="shared" si="11"/>
        <v>730</v>
      </c>
      <c r="B731" s="5" t="str">
        <f>LOWER(SUBSTITUTE(SUBSTITUTE(SUBSTITUTE(SUBSTITUTE(SUBSTITUTE(SUBSTITUTE(SUBSTITUTE(SUBSTITUTE(db[[#This Row],[NB BM]]," ",),".",""),"-",""),"(",""),")",""),"/",""),"""",""),"+",""))</f>
        <v>crayon101212wmixwomy</v>
      </c>
      <c r="C731" s="5" t="str">
        <f>LOWER(SUBSTITUTE(SUBSTITUTE(SUBSTITUTE(SUBSTITUTE(SUBSTITUTE(SUBSTITUTE(SUBSTITUTE(SUBSTITUTE(SUBSTITUTE(db[[#This Row],[NB NOTA]]," ",),".",""),"-",""),"(",""),")",""),",",""),"/",""),"""",""),"+",""))</f>
        <v>crayon101212wrnmixwomy</v>
      </c>
      <c r="D731" s="5" t="str">
        <f>LOWER(SUBSTITUTE(SUBSTITUTE(SUBSTITUTE(SUBSTITUTE(SUBSTITUTE(SUBSTITUTE(SUBSTITUTE(SUBSTITUTE(SUBSTITUTE(db[[#This Row],[NB PAJAK]]," ",""),"-",""),"(",""),")",""),".",""),",",""),"/",""),"""",""),"+",""))</f>
        <v/>
      </c>
      <c r="E73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crayon101212wmixwomy192pcsuntana</v>
      </c>
      <c r="F73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crayon101212wrnmixwomy192pcs</v>
      </c>
      <c r="G731" s="5" t="str">
        <f>db[[#This Row],[NB NOTA_C]]&amp;LOWER(SUBSTITUTE(SUBSTITUTE(SUBSTITUTE(SUBSTITUTE(SUBSTITUTE(SUBSTITUTE(SUBSTITUTE(SUBSTITUTE(SUBSTITUTE(db[[#This Row],[FAKTUR]]," ",),".",""),"-",""),"(",""),")",""),",",""),"/",""),"""",""),"+",""))</f>
        <v>crayon101212wrnmixwomyuntana</v>
      </c>
      <c r="H73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crayon101212wrnmixwomy192pcsuntana</v>
      </c>
      <c r="I731" s="2" t="s">
        <v>4638</v>
      </c>
      <c r="J731" s="2" t="s">
        <v>4630</v>
      </c>
      <c r="K731" s="14"/>
      <c r="L731" s="2" t="s">
        <v>1336</v>
      </c>
      <c r="M731" s="33" t="e">
        <f>IF(db[[#This Row],[NB NOTA_C]]="","",COUNTIF([2]!B_MSK[concat],db[[#This Row],[NB NOTA_C]]))</f>
        <v>#REF!</v>
      </c>
      <c r="N731" s="9" t="s">
        <v>1846</v>
      </c>
      <c r="O731" s="5" t="s">
        <v>1477</v>
      </c>
      <c r="P731" s="2" t="s">
        <v>2420</v>
      </c>
      <c r="Q731" s="5"/>
      <c r="R731" s="5" t="str">
        <f>IF(db[[#This Row],[QTY/ CTN]]="","",SUBSTITUTE(SUBSTITUTE(SUBSTITUTE(db[[#This Row],[QTY/ CTN]]," ","_",2),"(",""),")","")&amp;"_")</f>
        <v>192 PCS_</v>
      </c>
      <c r="S731" s="5">
        <f>IF(db[[#This Row],[H_QTY/ CTN]]="","",SEARCH("_",db[[#This Row],[H_QTY/ CTN]]))</f>
        <v>8</v>
      </c>
      <c r="T731" s="5">
        <f>IF(db[[#This Row],[H_QTY/ CTN]]="","",LEN(db[[#This Row],[H_QTY/ CTN]]))</f>
        <v>8</v>
      </c>
      <c r="U731" s="40" t="str">
        <f>IF(db[[#This Row],[H_QTY/ CTN]]="","",LEFT(db[[#This Row],[H_QTY/ CTN]],db[[#This Row],[H_1]]-1))</f>
        <v>192 PCS</v>
      </c>
      <c r="V731" s="40" t="str">
        <f>IF(NOT(db[[#This Row],[H_1]]=db[[#This Row],[H_2]]),MID(db[[#This Row],[H_QTY/ CTN]],db[[#This Row],[H_1]]+1,db[[#This Row],[H_2]]-db[[#This Row],[H_1]]-1),"")</f>
        <v/>
      </c>
      <c r="W731" s="40" t="str">
        <f>IF(db[[#This Row],[QTY/ CTN B]]="","",LEFT(db[[#This Row],[QTY/ CTN B]],SEARCH(" ",db[[#This Row],[QTY/ CTN B]],1)-1))</f>
        <v>192</v>
      </c>
      <c r="X731" s="40" t="str">
        <f>IF(db[[#This Row],[QTY/ CTN B]]="","",RIGHT(db[[#This Row],[QTY/ CTN B]],LEN(db[[#This Row],[QTY/ CTN B]])-SEARCH(" ",db[[#This Row],[QTY/ CTN B]],1)))</f>
        <v>PCS</v>
      </c>
      <c r="Y731" s="40" t="str">
        <f>IF(db[[#This Row],[QTY/ CTN TG]]="",IF(db[[#This Row],[STN TG]]="","",12),LEFT(db[[#This Row],[QTY/ CTN TG]],SEARCH(" ",db[[#This Row],[QTY/ CTN TG]],1)-1))</f>
        <v/>
      </c>
      <c r="Z7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31" s="40" t="str">
        <f>IF(db[[#This Row],[STN K]]="","",IF(db[[#This Row],[STN TG]]="LSN",12,""))</f>
        <v/>
      </c>
      <c r="AB731" s="40" t="str">
        <f>IF(db[[#This Row],[STN TG]]="LSN","PCS","")</f>
        <v/>
      </c>
      <c r="AC731" s="40">
        <f>db[[#This Row],[QTY B]]*IF(db[[#This Row],[QTY TG]]="",1,db[[#This Row],[QTY TG]])*IF(db[[#This Row],[QTY K]]="",1,db[[#This Row],[QTY K]])</f>
        <v>192</v>
      </c>
      <c r="AD731" s="40" t="str">
        <f>IF(db[[#This Row],[STN K]]="",IF(db[[#This Row],[STN TG]]="",db[[#This Row],[STN B]],db[[#This Row],[STN TG]]),db[[#This Row],[STN K]])</f>
        <v>PCS</v>
      </c>
      <c r="AE731" s="40"/>
    </row>
    <row r="732" spans="1:31" ht="16.5" customHeight="1" x14ac:dyDescent="0.25">
      <c r="A732" s="40">
        <f t="shared" si="11"/>
        <v>731</v>
      </c>
      <c r="B732" s="94" t="str">
        <f>LOWER(SUBSTITUTE(SUBSTITUTE(SUBSTITUTE(SUBSTITUTE(SUBSTITUTE(SUBSTITUTE(SUBSTITUTE(SUBSTITUTE(db[[#This Row],[NB BM]]," ",),".",""),"-",""),"(",""),")",""),"/",""),"""",""),"+",""))</f>
        <v>crayonputar12w1012panjang</v>
      </c>
      <c r="C732" s="94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D732" s="94" t="str">
        <f>LOWER(SUBSTITUTE(SUBSTITUTE(SUBSTITUTE(SUBSTITUTE(SUBSTITUTE(SUBSTITUTE(SUBSTITUTE(SUBSTITUTE(SUBSTITUTE(db[[#This Row],[NB PAJAK]]," ",""),"-",""),"(",""),")",""),".",""),",",""),"/",""),"""",""),"+",""))</f>
        <v/>
      </c>
      <c r="E732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crayonputar12w1012panjang192pcsuntana</v>
      </c>
      <c r="F732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crayon10121212wpjgputardny192pcs</v>
      </c>
      <c r="G732" s="94" t="str">
        <f>db[[#This Row],[NB NOTA_C]]&amp;LOWER(SUBSTITUTE(SUBSTITUTE(SUBSTITUTE(SUBSTITUTE(SUBSTITUTE(SUBSTITUTE(SUBSTITUTE(SUBSTITUTE(SUBSTITUTE(db[[#This Row],[FAKTUR]]," ",),".",""),"-",""),"(",""),")",""),",",""),"/",""),"""",""),"+",""))</f>
        <v>crayon10121212wpjgputardnyuntana</v>
      </c>
      <c r="H732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crayon10121212wpjgputardny192pcsuntana</v>
      </c>
      <c r="I732" s="6" t="s">
        <v>2255</v>
      </c>
      <c r="J732" s="6" t="s">
        <v>1885</v>
      </c>
      <c r="K732" s="14"/>
      <c r="L732" s="2" t="s">
        <v>1336</v>
      </c>
      <c r="M732" s="34" t="e">
        <f>IF(db[[#This Row],[NB NOTA_C]]="","",COUNTIF([2]!B_MSK[concat],db[[#This Row],[NB NOTA_C]]))</f>
        <v>#REF!</v>
      </c>
      <c r="N732" s="9" t="s">
        <v>1352</v>
      </c>
      <c r="O732" s="5" t="s">
        <v>1890</v>
      </c>
      <c r="P732" s="2" t="s">
        <v>2420</v>
      </c>
      <c r="R732" s="2" t="str">
        <f>IF(db[[#This Row],[QTY/ CTN]]="","",SUBSTITUTE(SUBSTITUTE(SUBSTITUTE(db[[#This Row],[QTY/ CTN]]," ","_",2),"(",""),")","")&amp;"_")</f>
        <v>192 PCS__</v>
      </c>
      <c r="S732" s="2">
        <f>IF(db[[#This Row],[H_QTY/ CTN]]="","",SEARCH("_",db[[#This Row],[H_QTY/ CTN]]))</f>
        <v>8</v>
      </c>
      <c r="T732" s="2">
        <f>IF(db[[#This Row],[H_QTY/ CTN]]="","",LEN(db[[#This Row],[H_QTY/ CTN]]))</f>
        <v>9</v>
      </c>
      <c r="U732" s="41" t="str">
        <f>IF(db[[#This Row],[H_QTY/ CTN]]="","",LEFT(db[[#This Row],[H_QTY/ CTN]],db[[#This Row],[H_1]]-1))</f>
        <v>192 PCS</v>
      </c>
      <c r="V732" s="40" t="str">
        <f>IF(NOT(db[[#This Row],[H_1]]=db[[#This Row],[H_2]]),MID(db[[#This Row],[H_QTY/ CTN]],db[[#This Row],[H_1]]+1,db[[#This Row],[H_2]]-db[[#This Row],[H_1]]-1),"")</f>
        <v/>
      </c>
      <c r="W732" s="40" t="str">
        <f>IF(db[[#This Row],[QTY/ CTN B]]="","",LEFT(db[[#This Row],[QTY/ CTN B]],SEARCH(" ",db[[#This Row],[QTY/ CTN B]],1)-1))</f>
        <v>192</v>
      </c>
      <c r="X732" s="40" t="str">
        <f>IF(db[[#This Row],[QTY/ CTN B]]="","",RIGHT(db[[#This Row],[QTY/ CTN B]],LEN(db[[#This Row],[QTY/ CTN B]])-SEARCH(" ",db[[#This Row],[QTY/ CTN B]],1)))</f>
        <v>PCS</v>
      </c>
      <c r="Y732" s="40" t="str">
        <f>IF(db[[#This Row],[QTY/ CTN TG]]="",IF(db[[#This Row],[STN TG]]="","",12),LEFT(db[[#This Row],[QTY/ CTN TG]],SEARCH(" ",db[[#This Row],[QTY/ CTN TG]],1)-1))</f>
        <v/>
      </c>
      <c r="Z7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32" s="40" t="str">
        <f>IF(db[[#This Row],[STN K]]="","",IF(db[[#This Row],[STN TG]]="LSN",12,""))</f>
        <v/>
      </c>
      <c r="AB732" s="40" t="str">
        <f>IF(db[[#This Row],[STN TG]]="LSN","PCS","")</f>
        <v/>
      </c>
      <c r="AC732" s="40">
        <f>db[[#This Row],[QTY B]]*IF(db[[#This Row],[QTY TG]]="",1,db[[#This Row],[QTY TG]])*IF(db[[#This Row],[QTY K]]="",1,db[[#This Row],[QTY K]])</f>
        <v>192</v>
      </c>
      <c r="AD732" s="40" t="str">
        <f>IF(db[[#This Row],[STN K]]="",IF(db[[#This Row],[STN TG]]="",db[[#This Row],[STN B]],db[[#This Row],[STN TG]]),db[[#This Row],[STN K]])</f>
        <v>PCS</v>
      </c>
      <c r="AE732" s="40"/>
    </row>
    <row r="733" spans="1:31" ht="16.5" customHeight="1" x14ac:dyDescent="0.25">
      <c r="A733" s="40">
        <f t="shared" si="11"/>
        <v>732</v>
      </c>
      <c r="B733" s="5" t="str">
        <f>LOWER(SUBSTITUTE(SUBSTITUTE(SUBSTITUTE(SUBSTITUTE(SUBSTITUTE(SUBSTITUTE(SUBSTITUTE(SUBSTITUTE(db[[#This Row],[NB BM]]," ",),".",""),"-",""),"(",""),")",""),"/",""),"""",""),"+",""))</f>
        <v>crayon12wvanartfluorescent</v>
      </c>
      <c r="C733" s="5" t="str">
        <f>LOWER(SUBSTITUTE(SUBSTITUTE(SUBSTITUTE(SUBSTITUTE(SUBSTITUTE(SUBSTITUTE(SUBSTITUTE(SUBSTITUTE(SUBSTITUTE(db[[#This Row],[NB NOTA]]," ",),".",""),"-",""),"(",""),")",""),",",""),"/",""),"""",""),"+",""))</f>
        <v>crayon12wvanartfluorescent</v>
      </c>
      <c r="D733" s="5" t="str">
        <f>LOWER(SUBSTITUTE(SUBSTITUTE(SUBSTITUTE(SUBSTITUTE(SUBSTITUTE(SUBSTITUTE(SUBSTITUTE(SUBSTITUTE(SUBSTITUTE(db[[#This Row],[NB PAJAK]]," ",""),"-",""),"(",""),")",""),".",""),",",""),"/",""),"""",""),"+",""))</f>
        <v/>
      </c>
      <c r="E7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crayon12wvanartfluorescent144pcsuntana</v>
      </c>
      <c r="F7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crayon12wvanartfluorescent144pcs</v>
      </c>
      <c r="G733" s="5" t="str">
        <f>db[[#This Row],[NB NOTA_C]]&amp;LOWER(SUBSTITUTE(SUBSTITUTE(SUBSTITUTE(SUBSTITUTE(SUBSTITUTE(SUBSTITUTE(SUBSTITUTE(SUBSTITUTE(SUBSTITUTE(db[[#This Row],[FAKTUR]]," ",),".",""),"-",""),"(",""),")",""),",",""),"/",""),"""",""),"+",""))</f>
        <v>crayon12wvanartfluorescentuntana</v>
      </c>
      <c r="H7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crayon12wvanartfluorescent144pcsuntana</v>
      </c>
      <c r="I733" s="2" t="s">
        <v>7210</v>
      </c>
      <c r="J733" s="2" t="s">
        <v>7209</v>
      </c>
      <c r="K733" s="14"/>
      <c r="L733" s="2" t="s">
        <v>1336</v>
      </c>
      <c r="M733" s="34" t="e">
        <f>IF(db[[#This Row],[NB NOTA_C]]="","",COUNTIF([2]!B_MSK[concat],db[[#This Row],[NB NOTA_C]]))</f>
        <v>#REF!</v>
      </c>
      <c r="N733" s="9" t="s">
        <v>2409</v>
      </c>
      <c r="O733" s="5" t="s">
        <v>1379</v>
      </c>
      <c r="P733" s="2" t="s">
        <v>2420</v>
      </c>
      <c r="R733" s="2" t="str">
        <f>IF(db[[#This Row],[QTY/ CTN]]="","",SUBSTITUTE(SUBSTITUTE(SUBSTITUTE(db[[#This Row],[QTY/ CTN]]," ","_",2),"(",""),")","")&amp;"_")</f>
        <v>144 PCS_</v>
      </c>
      <c r="S733" s="2">
        <f>IF(db[[#This Row],[H_QTY/ CTN]]="","",SEARCH("_",db[[#This Row],[H_QTY/ CTN]]))</f>
        <v>8</v>
      </c>
      <c r="T733" s="2">
        <f>IF(db[[#This Row],[H_QTY/ CTN]]="","",LEN(db[[#This Row],[H_QTY/ CTN]]))</f>
        <v>8</v>
      </c>
      <c r="U733" s="41" t="str">
        <f>IF(db[[#This Row],[H_QTY/ CTN]]="","",LEFT(db[[#This Row],[H_QTY/ CTN]],db[[#This Row],[H_1]]-1))</f>
        <v>144 PCS</v>
      </c>
      <c r="V733" s="40" t="str">
        <f>IF(NOT(db[[#This Row],[H_1]]=db[[#This Row],[H_2]]),MID(db[[#This Row],[H_QTY/ CTN]],db[[#This Row],[H_1]]+1,db[[#This Row],[H_2]]-db[[#This Row],[H_1]]-1),"")</f>
        <v/>
      </c>
      <c r="W733" s="40" t="str">
        <f>IF(db[[#This Row],[QTY/ CTN B]]="","",LEFT(db[[#This Row],[QTY/ CTN B]],SEARCH(" ",db[[#This Row],[QTY/ CTN B]],1)-1))</f>
        <v>144</v>
      </c>
      <c r="X733" s="40" t="str">
        <f>IF(db[[#This Row],[QTY/ CTN B]]="","",RIGHT(db[[#This Row],[QTY/ CTN B]],LEN(db[[#This Row],[QTY/ CTN B]])-SEARCH(" ",db[[#This Row],[QTY/ CTN B]],1)))</f>
        <v>PCS</v>
      </c>
      <c r="Y733" s="40" t="str">
        <f>IF(db[[#This Row],[QTY/ CTN TG]]="",IF(db[[#This Row],[STN TG]]="","",12),LEFT(db[[#This Row],[QTY/ CTN TG]],SEARCH(" ",db[[#This Row],[QTY/ CTN TG]],1)-1))</f>
        <v/>
      </c>
      <c r="Z7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33" s="40" t="str">
        <f>IF(db[[#This Row],[STN K]]="","",IF(db[[#This Row],[STN TG]]="LSN",12,""))</f>
        <v/>
      </c>
      <c r="AB733" s="40" t="str">
        <f>IF(db[[#This Row],[STN TG]]="LSN","PCS","")</f>
        <v/>
      </c>
      <c r="AC733" s="40">
        <f>db[[#This Row],[QTY B]]*IF(db[[#This Row],[QTY TG]]="",1,db[[#This Row],[QTY TG]])*IF(db[[#This Row],[QTY K]]="",1,db[[#This Row],[QTY K]])</f>
        <v>144</v>
      </c>
      <c r="AD733" s="40" t="str">
        <f>IF(db[[#This Row],[STN K]]="",IF(db[[#This Row],[STN TG]]="",db[[#This Row],[STN B]],db[[#This Row],[STN TG]]),db[[#This Row],[STN K]])</f>
        <v>PCS</v>
      </c>
      <c r="AE733" s="40"/>
    </row>
    <row r="734" spans="1:31" ht="16.5" customHeight="1" x14ac:dyDescent="0.25">
      <c r="A734" s="40">
        <f t="shared" si="11"/>
        <v>733</v>
      </c>
      <c r="B734" s="5" t="str">
        <f>LOWER(SUBSTITUTE(SUBSTITUTE(SUBSTITUTE(SUBSTITUTE(SUBSTITUTE(SUBSTITUTE(SUBSTITUTE(SUBSTITUTE(db[[#This Row],[NB BM]]," ",),".",""),"-",""),"(",""),")",""),"/",""),"""",""),"+",""))</f>
        <v>crayon12wvanartnew</v>
      </c>
      <c r="C734" s="5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D734" s="5" t="str">
        <f>LOWER(SUBSTITUTE(SUBSTITUTE(SUBSTITUTE(SUBSTITUTE(SUBSTITUTE(SUBSTITUTE(SUBSTITUTE(SUBSTITUTE(SUBSTITUTE(db[[#This Row],[NB PAJAK]]," ",""),"-",""),"(",""),")",""),".",""),",",""),"/",""),"""",""),"+",""))</f>
        <v/>
      </c>
      <c r="E73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crayon12wvanartnew144pcsuntana</v>
      </c>
      <c r="F73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crayon12wvanartnew144pcs</v>
      </c>
      <c r="G734" s="5" t="str">
        <f>db[[#This Row],[NB NOTA_C]]&amp;LOWER(SUBSTITUTE(SUBSTITUTE(SUBSTITUTE(SUBSTITUTE(SUBSTITUTE(SUBSTITUTE(SUBSTITUTE(SUBSTITUTE(SUBSTITUTE(db[[#This Row],[FAKTUR]]," ",),".",""),"-",""),"(",""),")",""),",",""),"/",""),"""",""),"+",""))</f>
        <v>crayon12wvanartnewuntana</v>
      </c>
      <c r="H73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crayon12wvanartnew144pcsuntana</v>
      </c>
      <c r="I734" s="2" t="s">
        <v>2408</v>
      </c>
      <c r="J734" s="2" t="s">
        <v>2407</v>
      </c>
      <c r="K734" s="14"/>
      <c r="L734" s="2" t="s">
        <v>1336</v>
      </c>
      <c r="M734" s="34" t="e">
        <f>IF(db[[#This Row],[NB NOTA_C]]="","",COUNTIF([2]!B_MSK[concat],db[[#This Row],[NB NOTA_C]]))</f>
        <v>#REF!</v>
      </c>
      <c r="N734" s="9" t="s">
        <v>2409</v>
      </c>
      <c r="O734" s="5" t="s">
        <v>1379</v>
      </c>
      <c r="P734" s="2" t="s">
        <v>2420</v>
      </c>
      <c r="R734" s="2" t="str">
        <f>IF(db[[#This Row],[QTY/ CTN]]="","",SUBSTITUTE(SUBSTITUTE(SUBSTITUTE(db[[#This Row],[QTY/ CTN]]," ","_",2),"(",""),")","")&amp;"_")</f>
        <v>144 PCS_</v>
      </c>
      <c r="S734" s="2">
        <f>IF(db[[#This Row],[H_QTY/ CTN]]="","",SEARCH("_",db[[#This Row],[H_QTY/ CTN]]))</f>
        <v>8</v>
      </c>
      <c r="T734" s="2">
        <f>IF(db[[#This Row],[H_QTY/ CTN]]="","",LEN(db[[#This Row],[H_QTY/ CTN]]))</f>
        <v>8</v>
      </c>
      <c r="U734" s="41" t="str">
        <f>IF(db[[#This Row],[H_QTY/ CTN]]="","",LEFT(db[[#This Row],[H_QTY/ CTN]],db[[#This Row],[H_1]]-1))</f>
        <v>144 PCS</v>
      </c>
      <c r="V734" s="40" t="str">
        <f>IF(NOT(db[[#This Row],[H_1]]=db[[#This Row],[H_2]]),MID(db[[#This Row],[H_QTY/ CTN]],db[[#This Row],[H_1]]+1,db[[#This Row],[H_2]]-db[[#This Row],[H_1]]-1),"")</f>
        <v/>
      </c>
      <c r="W734" s="40" t="str">
        <f>IF(db[[#This Row],[QTY/ CTN B]]="","",LEFT(db[[#This Row],[QTY/ CTN B]],SEARCH(" ",db[[#This Row],[QTY/ CTN B]],1)-1))</f>
        <v>144</v>
      </c>
      <c r="X734" s="40" t="str">
        <f>IF(db[[#This Row],[QTY/ CTN B]]="","",RIGHT(db[[#This Row],[QTY/ CTN B]],LEN(db[[#This Row],[QTY/ CTN B]])-SEARCH(" ",db[[#This Row],[QTY/ CTN B]],1)))</f>
        <v>PCS</v>
      </c>
      <c r="Y734" s="40" t="str">
        <f>IF(db[[#This Row],[QTY/ CTN TG]]="",IF(db[[#This Row],[STN TG]]="","",12),LEFT(db[[#This Row],[QTY/ CTN TG]],SEARCH(" ",db[[#This Row],[QTY/ CTN TG]],1)-1))</f>
        <v/>
      </c>
      <c r="Z7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34" s="40" t="str">
        <f>IF(db[[#This Row],[STN K]]="","",IF(db[[#This Row],[STN TG]]="LSN",12,""))</f>
        <v/>
      </c>
      <c r="AB734" s="40" t="str">
        <f>IF(db[[#This Row],[STN TG]]="LSN","PCS","")</f>
        <v/>
      </c>
      <c r="AC734" s="40">
        <f>db[[#This Row],[QTY B]]*IF(db[[#This Row],[QTY TG]]="",1,db[[#This Row],[QTY TG]])*IF(db[[#This Row],[QTY K]]="",1,db[[#This Row],[QTY K]])</f>
        <v>144</v>
      </c>
      <c r="AD734" s="40" t="str">
        <f>IF(db[[#This Row],[STN K]]="",IF(db[[#This Row],[STN TG]]="",db[[#This Row],[STN B]],db[[#This Row],[STN TG]]),db[[#This Row],[STN K]])</f>
        <v>PCS</v>
      </c>
      <c r="AE734" s="40"/>
    </row>
    <row r="735" spans="1:31" ht="16.5" customHeight="1" x14ac:dyDescent="0.25">
      <c r="A735" s="40">
        <f t="shared" si="11"/>
        <v>734</v>
      </c>
      <c r="B735" s="5" t="str">
        <f>LOWER(SUBSTITUTE(SUBSTITUTE(SUBSTITUTE(SUBSTITUTE(SUBSTITUTE(SUBSTITUTE(SUBSTITUTE(SUBSTITUTE(db[[#This Row],[NB BM]]," ",),".",""),"-",""),"(",""),")",""),"/",""),"""",""),"+",""))</f>
        <v>crayonputar1012l12wpanjangmix</v>
      </c>
      <c r="C735" s="5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D735" s="5" t="str">
        <f>LOWER(SUBSTITUTE(SUBSTITUTE(SUBSTITUTE(SUBSTITUTE(SUBSTITUTE(SUBSTITUTE(SUBSTITUTE(SUBSTITUTE(SUBSTITUTE(db[[#This Row],[NB PAJAK]]," ",""),"-",""),"(",""),")",""),".",""),",",""),"/",""),"""",""),"+",""))</f>
        <v/>
      </c>
      <c r="E73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crayonputar1012l12wpanjangmix144setuntana</v>
      </c>
      <c r="F73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crayonputar1012512wpjgmix144set</v>
      </c>
      <c r="G735" s="5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crayonputar1012512wpjgmixuntana</v>
      </c>
      <c r="H73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crayonputar1012512wpjgmix144setuntana</v>
      </c>
      <c r="I735" s="2" t="s">
        <v>870</v>
      </c>
      <c r="J735" s="2" t="s">
        <v>1082</v>
      </c>
      <c r="K735" s="14"/>
      <c r="L735" s="2" t="s">
        <v>1336</v>
      </c>
      <c r="M735" s="34" t="e">
        <f>IF(db[[#This Row],[NB NOTA_C]]="","",COUNTIF([2]!B_MSK[concat],db[[#This Row],[NB NOTA_C]]))</f>
        <v>#REF!</v>
      </c>
      <c r="N735" s="14" t="s">
        <v>1361</v>
      </c>
      <c r="O735" s="2" t="s">
        <v>1429</v>
      </c>
      <c r="P735" s="2" t="s">
        <v>2420</v>
      </c>
      <c r="R735" s="2" t="str">
        <f>IF(db[[#This Row],[QTY/ CTN]]="","",SUBSTITUTE(SUBSTITUTE(SUBSTITUTE(db[[#This Row],[QTY/ CTN]]," ","_",2),"(",""),")","")&amp;"_")</f>
        <v>144 SET_</v>
      </c>
      <c r="S735" s="2">
        <f>IF(db[[#This Row],[H_QTY/ CTN]]="","",SEARCH("_",db[[#This Row],[H_QTY/ CTN]]))</f>
        <v>8</v>
      </c>
      <c r="T735" s="2">
        <f>IF(db[[#This Row],[H_QTY/ CTN]]="","",LEN(db[[#This Row],[H_QTY/ CTN]]))</f>
        <v>8</v>
      </c>
      <c r="U735" s="41" t="str">
        <f>IF(db[[#This Row],[H_QTY/ CTN]]="","",LEFT(db[[#This Row],[H_QTY/ CTN]],db[[#This Row],[H_1]]-1))</f>
        <v>144 SET</v>
      </c>
      <c r="V735" s="40" t="str">
        <f>IF(NOT(db[[#This Row],[H_1]]=db[[#This Row],[H_2]]),MID(db[[#This Row],[H_QTY/ CTN]],db[[#This Row],[H_1]]+1,db[[#This Row],[H_2]]-db[[#This Row],[H_1]]-1),"")</f>
        <v/>
      </c>
      <c r="W735" s="40" t="str">
        <f>IF(db[[#This Row],[QTY/ CTN B]]="","",LEFT(db[[#This Row],[QTY/ CTN B]],SEARCH(" ",db[[#This Row],[QTY/ CTN B]],1)-1))</f>
        <v>144</v>
      </c>
      <c r="X735" s="40" t="str">
        <f>IF(db[[#This Row],[QTY/ CTN B]]="","",RIGHT(db[[#This Row],[QTY/ CTN B]],LEN(db[[#This Row],[QTY/ CTN B]])-SEARCH(" ",db[[#This Row],[QTY/ CTN B]],1)))</f>
        <v>SET</v>
      </c>
      <c r="Y735" s="40" t="str">
        <f>IF(db[[#This Row],[QTY/ CTN TG]]="",IF(db[[#This Row],[STN TG]]="","",12),LEFT(db[[#This Row],[QTY/ CTN TG]],SEARCH(" ",db[[#This Row],[QTY/ CTN TG]],1)-1))</f>
        <v/>
      </c>
      <c r="Z7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35" s="40" t="str">
        <f>IF(db[[#This Row],[STN K]]="","",IF(db[[#This Row],[STN TG]]="LSN",12,""))</f>
        <v/>
      </c>
      <c r="AB735" s="40" t="str">
        <f>IF(db[[#This Row],[STN TG]]="LSN","PCS","")</f>
        <v/>
      </c>
      <c r="AC735" s="40">
        <f>db[[#This Row],[QTY B]]*IF(db[[#This Row],[QTY TG]]="",1,db[[#This Row],[QTY TG]])*IF(db[[#This Row],[QTY K]]="",1,db[[#This Row],[QTY K]])</f>
        <v>144</v>
      </c>
      <c r="AD735" s="40" t="str">
        <f>IF(db[[#This Row],[STN K]]="",IF(db[[#This Row],[STN TG]]="",db[[#This Row],[STN B]],db[[#This Row],[STN TG]]),db[[#This Row],[STN K]])</f>
        <v>SET</v>
      </c>
      <c r="AE735" s="40"/>
    </row>
    <row r="736" spans="1:31" ht="16.5" customHeight="1" x14ac:dyDescent="0.25">
      <c r="A736" s="40">
        <f t="shared" si="11"/>
        <v>735</v>
      </c>
      <c r="B736" s="5" t="str">
        <f>LOWER(SUBSTITUTE(SUBSTITUTE(SUBSTITUTE(SUBSTITUTE(SUBSTITUTE(SUBSTITUTE(SUBSTITUTE(SUBSTITUTE(db[[#This Row],[NB BM]]," ",),".",""),"-",""),"(",""),")",""),"/",""),"""",""),"+",""))</f>
        <v>crayonputardisneypanjangn101vanart</v>
      </c>
      <c r="C736" s="5" t="str">
        <f>LOWER(SUBSTITUTE(SUBSTITUTE(SUBSTITUTE(SUBSTITUTE(SUBSTITUTE(SUBSTITUTE(SUBSTITUTE(SUBSTITUTE(SUBSTITUTE(db[[#This Row],[NB NOTA]]," ",),".",""),"-",""),"(",""),")",""),",",""),"/",""),"""",""),"+",""))</f>
        <v>crayonputardisneypanjangn</v>
      </c>
      <c r="D736" s="5" t="str">
        <f>LOWER(SUBSTITUTE(SUBSTITUTE(SUBSTITUTE(SUBSTITUTE(SUBSTITUTE(SUBSTITUTE(SUBSTITUTE(SUBSTITUTE(SUBSTITUTE(db[[#This Row],[NB PAJAK]]," ",""),"-",""),"(",""),")",""),".",""),",",""),"/",""),"""",""),"+",""))</f>
        <v/>
      </c>
      <c r="E73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crayonputardisneypanjangn101vanart288pcsuntana</v>
      </c>
      <c r="F73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crayonputardisneypanjangn288pcs</v>
      </c>
      <c r="G736" s="5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crayonputardisneypanjangnuntana</v>
      </c>
      <c r="H73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crayonputardisneypanjangn288pcsuntana</v>
      </c>
      <c r="I736" s="2" t="s">
        <v>6972</v>
      </c>
      <c r="J736" s="2" t="s">
        <v>5438</v>
      </c>
      <c r="K736" s="14"/>
      <c r="L736" s="2" t="s">
        <v>1336</v>
      </c>
      <c r="M736" s="34" t="e">
        <f>IF(db[[#This Row],[NB NOTA_C]]="","",COUNTIF([2]!B_MSK[concat],db[[#This Row],[NB NOTA_C]]))</f>
        <v>#REF!</v>
      </c>
      <c r="N736" s="14" t="s">
        <v>2409</v>
      </c>
      <c r="O736" s="2" t="s">
        <v>1387</v>
      </c>
      <c r="P736" s="2" t="s">
        <v>5439</v>
      </c>
      <c r="R736" s="2" t="str">
        <f>IF(db[[#This Row],[QTY/ CTN]]="","",SUBSTITUTE(SUBSTITUTE(SUBSTITUTE(db[[#This Row],[QTY/ CTN]]," ","_",2),"(",""),")","")&amp;"_")</f>
        <v>288 PCS_</v>
      </c>
      <c r="S736" s="2">
        <f>IF(db[[#This Row],[H_QTY/ CTN]]="","",SEARCH("_",db[[#This Row],[H_QTY/ CTN]]))</f>
        <v>8</v>
      </c>
      <c r="T736" s="2">
        <f>IF(db[[#This Row],[H_QTY/ CTN]]="","",LEN(db[[#This Row],[H_QTY/ CTN]]))</f>
        <v>8</v>
      </c>
      <c r="U736" s="41" t="str">
        <f>IF(db[[#This Row],[H_QTY/ CTN]]="","",LEFT(db[[#This Row],[H_QTY/ CTN]],db[[#This Row],[H_1]]-1))</f>
        <v>288 PCS</v>
      </c>
      <c r="V736" s="40" t="str">
        <f>IF(NOT(db[[#This Row],[H_1]]=db[[#This Row],[H_2]]),MID(db[[#This Row],[H_QTY/ CTN]],db[[#This Row],[H_1]]+1,db[[#This Row],[H_2]]-db[[#This Row],[H_1]]-1),"")</f>
        <v/>
      </c>
      <c r="W736" s="40" t="str">
        <f>IF(db[[#This Row],[QTY/ CTN B]]="","",LEFT(db[[#This Row],[QTY/ CTN B]],SEARCH(" ",db[[#This Row],[QTY/ CTN B]],1)-1))</f>
        <v>288</v>
      </c>
      <c r="X736" s="40" t="str">
        <f>IF(db[[#This Row],[QTY/ CTN B]]="","",RIGHT(db[[#This Row],[QTY/ CTN B]],LEN(db[[#This Row],[QTY/ CTN B]])-SEARCH(" ",db[[#This Row],[QTY/ CTN B]],1)))</f>
        <v>PCS</v>
      </c>
      <c r="Y736" s="40" t="str">
        <f>IF(db[[#This Row],[QTY/ CTN TG]]="",IF(db[[#This Row],[STN TG]]="","",12),LEFT(db[[#This Row],[QTY/ CTN TG]],SEARCH(" ",db[[#This Row],[QTY/ CTN TG]],1)-1))</f>
        <v/>
      </c>
      <c r="Z7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36" s="40" t="str">
        <f>IF(db[[#This Row],[STN K]]="","",IF(db[[#This Row],[STN TG]]="LSN",12,""))</f>
        <v/>
      </c>
      <c r="AB736" s="40" t="str">
        <f>IF(db[[#This Row],[STN TG]]="LSN","PCS","")</f>
        <v/>
      </c>
      <c r="AC736" s="40">
        <f>db[[#This Row],[QTY B]]*IF(db[[#This Row],[QTY TG]]="",1,db[[#This Row],[QTY TG]])*IF(db[[#This Row],[QTY K]]="",1,db[[#This Row],[QTY K]])</f>
        <v>288</v>
      </c>
      <c r="AD736" s="40" t="str">
        <f>IF(db[[#This Row],[STN K]]="",IF(db[[#This Row],[STN TG]]="",db[[#This Row],[STN B]],db[[#This Row],[STN TG]]),db[[#This Row],[STN K]])</f>
        <v>PCS</v>
      </c>
      <c r="AE736" s="40"/>
    </row>
    <row r="737" spans="1:31" ht="16.5" customHeight="1" x14ac:dyDescent="0.25">
      <c r="A737" s="40">
        <f t="shared" si="11"/>
        <v>736</v>
      </c>
      <c r="B737" s="5" t="str">
        <f>LOWER(SUBSTITUTE(SUBSTITUTE(SUBSTITUTE(SUBSTITUTE(SUBSTITUTE(SUBSTITUTE(SUBSTITUTE(SUBSTITUTE(db[[#This Row],[NB BM]]," ",),".",""),"-",""),"(",""),")",""),"/",""),"""",""),"+",""))</f>
        <v>crayonputarfancypanjang</v>
      </c>
      <c r="C737" s="5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D737" s="5" t="str">
        <f>LOWER(SUBSTITUTE(SUBSTITUTE(SUBSTITUTE(SUBSTITUTE(SUBSTITUTE(SUBSTITUTE(SUBSTITUTE(SUBSTITUTE(SUBSTITUTE(db[[#This Row],[NB PAJAK]]," ",""),"-",""),"(",""),")",""),".",""),",",""),"/",""),"""",""),"+",""))</f>
        <v/>
      </c>
      <c r="E73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crayonputarfancypanjang144pcsuntana</v>
      </c>
      <c r="F73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crayonputarfancypanjang144pcs</v>
      </c>
      <c r="G737" s="5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crayonputarfancypanjanguntana</v>
      </c>
      <c r="H73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crayonputarfancypanjang144pcsuntana</v>
      </c>
      <c r="I737" s="2" t="s">
        <v>871</v>
      </c>
      <c r="J737" s="2" t="s">
        <v>1083</v>
      </c>
      <c r="K737" s="1"/>
      <c r="L737" s="2" t="s">
        <v>1336</v>
      </c>
      <c r="M737" s="34" t="e">
        <f>IF(db[[#This Row],[NB NOTA_C]]="","",COUNTIF([2]!B_MSK[concat],db[[#This Row],[NB NOTA_C]]))</f>
        <v>#REF!</v>
      </c>
      <c r="N737" s="14" t="s">
        <v>1362</v>
      </c>
      <c r="O737" s="2" t="s">
        <v>1379</v>
      </c>
      <c r="P737" s="2" t="s">
        <v>2420</v>
      </c>
      <c r="R737" s="2" t="str">
        <f>IF(db[[#This Row],[QTY/ CTN]]="","",SUBSTITUTE(SUBSTITUTE(SUBSTITUTE(db[[#This Row],[QTY/ CTN]]," ","_",2),"(",""),")","")&amp;"_")</f>
        <v>144 PCS_</v>
      </c>
      <c r="S737" s="2">
        <f>IF(db[[#This Row],[H_QTY/ CTN]]="","",SEARCH("_",db[[#This Row],[H_QTY/ CTN]]))</f>
        <v>8</v>
      </c>
      <c r="T737" s="2">
        <f>IF(db[[#This Row],[H_QTY/ CTN]]="","",LEN(db[[#This Row],[H_QTY/ CTN]]))</f>
        <v>8</v>
      </c>
      <c r="U737" s="41" t="str">
        <f>IF(db[[#This Row],[H_QTY/ CTN]]="","",LEFT(db[[#This Row],[H_QTY/ CTN]],db[[#This Row],[H_1]]-1))</f>
        <v>144 PCS</v>
      </c>
      <c r="V737" s="40" t="str">
        <f>IF(NOT(db[[#This Row],[H_1]]=db[[#This Row],[H_2]]),MID(db[[#This Row],[H_QTY/ CTN]],db[[#This Row],[H_1]]+1,db[[#This Row],[H_2]]-db[[#This Row],[H_1]]-1),"")</f>
        <v/>
      </c>
      <c r="W737" s="40" t="str">
        <f>IF(db[[#This Row],[QTY/ CTN B]]="","",LEFT(db[[#This Row],[QTY/ CTN B]],SEARCH(" ",db[[#This Row],[QTY/ CTN B]],1)-1))</f>
        <v>144</v>
      </c>
      <c r="X737" s="40" t="str">
        <f>IF(db[[#This Row],[QTY/ CTN B]]="","",RIGHT(db[[#This Row],[QTY/ CTN B]],LEN(db[[#This Row],[QTY/ CTN B]])-SEARCH(" ",db[[#This Row],[QTY/ CTN B]],1)))</f>
        <v>PCS</v>
      </c>
      <c r="Y737" s="40" t="str">
        <f>IF(db[[#This Row],[QTY/ CTN TG]]="",IF(db[[#This Row],[STN TG]]="","",12),LEFT(db[[#This Row],[QTY/ CTN TG]],SEARCH(" ",db[[#This Row],[QTY/ CTN TG]],1)-1))</f>
        <v/>
      </c>
      <c r="Z7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37" s="40" t="str">
        <f>IF(db[[#This Row],[STN K]]="","",IF(db[[#This Row],[STN TG]]="LSN",12,""))</f>
        <v/>
      </c>
      <c r="AB737" s="40" t="str">
        <f>IF(db[[#This Row],[STN TG]]="LSN","PCS","")</f>
        <v/>
      </c>
      <c r="AC737" s="40">
        <f>db[[#This Row],[QTY B]]*IF(db[[#This Row],[QTY TG]]="",1,db[[#This Row],[QTY TG]])*IF(db[[#This Row],[QTY K]]="",1,db[[#This Row],[QTY K]])</f>
        <v>144</v>
      </c>
      <c r="AD737" s="40" t="str">
        <f>IF(db[[#This Row],[STN K]]="",IF(db[[#This Row],[STN TG]]="",db[[#This Row],[STN B]],db[[#This Row],[STN TG]]),db[[#This Row],[STN K]])</f>
        <v>PCS</v>
      </c>
      <c r="AE737" s="40"/>
    </row>
    <row r="738" spans="1:31" ht="16.5" customHeight="1" x14ac:dyDescent="0.25">
      <c r="A738" s="40">
        <f t="shared" si="11"/>
        <v>737</v>
      </c>
      <c r="B738" s="5" t="str">
        <f>LOWER(SUBSTITUTE(SUBSTITUTE(SUBSTITUTE(SUBSTITUTE(SUBSTITUTE(SUBSTITUTE(SUBSTITUTE(SUBSTITUTE(db[[#This Row],[NB BM]]," ",),".",""),"-",""),"(",""),")",""),"/",""),"""",""),"+",""))</f>
        <v>crayonputarfancypanjang</v>
      </c>
      <c r="C738" s="5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D738" s="5" t="str">
        <f>LOWER(SUBSTITUTE(SUBSTITUTE(SUBSTITUTE(SUBSTITUTE(SUBSTITUTE(SUBSTITUTE(SUBSTITUTE(SUBSTITUTE(SUBSTITUTE(db[[#This Row],[NB PAJAK]]," ",""),"-",""),"(",""),")",""),".",""),",",""),"/",""),"""",""),"+",""))</f>
        <v/>
      </c>
      <c r="E73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crayonputarfancypanjang192pcsuntana</v>
      </c>
      <c r="F73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crayonputarpendek1011cpsq12s192pcs</v>
      </c>
      <c r="G738" s="5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crayonputarpendek1011cpsq12suntana</v>
      </c>
      <c r="H73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crayonputarpendek1011cpsq12s192pcsuntana</v>
      </c>
      <c r="I738" s="2" t="s">
        <v>871</v>
      </c>
      <c r="J738" s="2" t="s">
        <v>4240</v>
      </c>
      <c r="K738" s="14"/>
      <c r="L738" s="2" t="s">
        <v>1336</v>
      </c>
      <c r="M738" s="34" t="e">
        <f>IF(db[[#This Row],[NB NOTA_C]]="","",COUNTIF([2]!B_MSK[concat],db[[#This Row],[NB NOTA_C]]))</f>
        <v>#REF!</v>
      </c>
      <c r="N738" s="14" t="s">
        <v>1354</v>
      </c>
      <c r="O738" s="2" t="s">
        <v>1477</v>
      </c>
      <c r="P738" s="2" t="s">
        <v>2420</v>
      </c>
      <c r="R738" s="2" t="str">
        <f>IF(db[[#This Row],[QTY/ CTN]]="","",SUBSTITUTE(SUBSTITUTE(SUBSTITUTE(db[[#This Row],[QTY/ CTN]]," ","_",2),"(",""),")","")&amp;"_")</f>
        <v>192 PCS_</v>
      </c>
      <c r="S738" s="2">
        <f>IF(db[[#This Row],[H_QTY/ CTN]]="","",SEARCH("_",db[[#This Row],[H_QTY/ CTN]]))</f>
        <v>8</v>
      </c>
      <c r="T738" s="2">
        <f>IF(db[[#This Row],[H_QTY/ CTN]]="","",LEN(db[[#This Row],[H_QTY/ CTN]]))</f>
        <v>8</v>
      </c>
      <c r="U738" s="41" t="str">
        <f>IF(db[[#This Row],[H_QTY/ CTN]]="","",LEFT(db[[#This Row],[H_QTY/ CTN]],db[[#This Row],[H_1]]-1))</f>
        <v>192 PCS</v>
      </c>
      <c r="V738" s="40" t="str">
        <f>IF(NOT(db[[#This Row],[H_1]]=db[[#This Row],[H_2]]),MID(db[[#This Row],[H_QTY/ CTN]],db[[#This Row],[H_1]]+1,db[[#This Row],[H_2]]-db[[#This Row],[H_1]]-1),"")</f>
        <v/>
      </c>
      <c r="W738" s="40" t="str">
        <f>IF(db[[#This Row],[QTY/ CTN B]]="","",LEFT(db[[#This Row],[QTY/ CTN B]],SEARCH(" ",db[[#This Row],[QTY/ CTN B]],1)-1))</f>
        <v>192</v>
      </c>
      <c r="X738" s="40" t="str">
        <f>IF(db[[#This Row],[QTY/ CTN B]]="","",RIGHT(db[[#This Row],[QTY/ CTN B]],LEN(db[[#This Row],[QTY/ CTN B]])-SEARCH(" ",db[[#This Row],[QTY/ CTN B]],1)))</f>
        <v>PCS</v>
      </c>
      <c r="Y738" s="40" t="str">
        <f>IF(db[[#This Row],[QTY/ CTN TG]]="",IF(db[[#This Row],[STN TG]]="","",12),LEFT(db[[#This Row],[QTY/ CTN TG]],SEARCH(" ",db[[#This Row],[QTY/ CTN TG]],1)-1))</f>
        <v/>
      </c>
      <c r="Z7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38" s="40" t="str">
        <f>IF(db[[#This Row],[STN K]]="","",IF(db[[#This Row],[STN TG]]="LSN",12,""))</f>
        <v/>
      </c>
      <c r="AB738" s="40" t="str">
        <f>IF(db[[#This Row],[STN TG]]="LSN","PCS","")</f>
        <v/>
      </c>
      <c r="AC738" s="40">
        <f>db[[#This Row],[QTY B]]*IF(db[[#This Row],[QTY TG]]="",1,db[[#This Row],[QTY TG]])*IF(db[[#This Row],[QTY K]]="",1,db[[#This Row],[QTY K]])</f>
        <v>192</v>
      </c>
      <c r="AD738" s="40" t="str">
        <f>IF(db[[#This Row],[STN K]]="",IF(db[[#This Row],[STN TG]]="",db[[#This Row],[STN B]],db[[#This Row],[STN TG]]),db[[#This Row],[STN K]])</f>
        <v>PCS</v>
      </c>
      <c r="AE738" s="40"/>
    </row>
    <row r="739" spans="1:31" ht="16.5" customHeight="1" x14ac:dyDescent="0.25">
      <c r="A739" s="40">
        <f t="shared" si="11"/>
        <v>738</v>
      </c>
      <c r="B739" s="2" t="str">
        <f>LOWER(SUBSTITUTE(SUBSTITUTE(SUBSTITUTE(SUBSTITUTE(SUBSTITUTE(SUBSTITUTE(SUBSTITUTE(SUBSTITUTE(db[[#This Row],[NB BM]]," ",),".",""),"-",""),"(",""),")",""),"/",""),"""",""),"+",""))</f>
        <v>crayonputarjk12wpendek</v>
      </c>
      <c r="C739" s="2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D739" s="2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E73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crayonputarjk12wpendek12lsnartomoro</v>
      </c>
      <c r="F73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crayonputartwcr12minijk12lsn</v>
      </c>
      <c r="G739" s="2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crayonputartwcr12minijkartomoro</v>
      </c>
      <c r="H73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crayonputartwcr12minijk12lsnartomoro</v>
      </c>
      <c r="I739" s="2" t="s">
        <v>6411</v>
      </c>
      <c r="J739" s="2" t="s">
        <v>190</v>
      </c>
      <c r="K739" s="14" t="s">
        <v>2173</v>
      </c>
      <c r="L739" s="2" t="s">
        <v>1335</v>
      </c>
      <c r="M739" s="34" t="e">
        <f>IF(db[[#This Row],[NB NOTA_C]]="","",COUNTIF([2]!B_MSK[concat],db[[#This Row],[NB NOTA_C]]))</f>
        <v>#REF!</v>
      </c>
      <c r="N739" s="14" t="s">
        <v>1346</v>
      </c>
      <c r="O739" s="2" t="s">
        <v>1376</v>
      </c>
      <c r="P739" s="2" t="s">
        <v>2420</v>
      </c>
      <c r="Q739" s="2" t="s">
        <v>8036</v>
      </c>
      <c r="R739" s="2" t="str">
        <f>IF(db[[#This Row],[QTY/ CTN]]="","",SUBSTITUTE(SUBSTITUTE(SUBSTITUTE(db[[#This Row],[QTY/ CTN]]," ","_",2),"(",""),")","")&amp;"_")</f>
        <v>12 LSN_</v>
      </c>
      <c r="S739" s="2">
        <f>IF(db[[#This Row],[H_QTY/ CTN]]="","",SEARCH("_",db[[#This Row],[H_QTY/ CTN]]))</f>
        <v>7</v>
      </c>
      <c r="T739" s="2">
        <f>IF(db[[#This Row],[H_QTY/ CTN]]="","",LEN(db[[#This Row],[H_QTY/ CTN]]))</f>
        <v>7</v>
      </c>
      <c r="U739" s="41" t="str">
        <f>IF(db[[#This Row],[H_QTY/ CTN]]="","",LEFT(db[[#This Row],[H_QTY/ CTN]],db[[#This Row],[H_1]]-1))</f>
        <v>12 LSN</v>
      </c>
      <c r="V739" s="40" t="str">
        <f>IF(NOT(db[[#This Row],[H_1]]=db[[#This Row],[H_2]]),MID(db[[#This Row],[H_QTY/ CTN]],db[[#This Row],[H_1]]+1,db[[#This Row],[H_2]]-db[[#This Row],[H_1]]-1),"")</f>
        <v/>
      </c>
      <c r="W739" s="40" t="str">
        <f>IF(db[[#This Row],[QTY/ CTN B]]="","",LEFT(db[[#This Row],[QTY/ CTN B]],SEARCH(" ",db[[#This Row],[QTY/ CTN B]],1)-1))</f>
        <v>12</v>
      </c>
      <c r="X739" s="40" t="str">
        <f>IF(db[[#This Row],[QTY/ CTN B]]="","",RIGHT(db[[#This Row],[QTY/ CTN B]],LEN(db[[#This Row],[QTY/ CTN B]])-SEARCH(" ",db[[#This Row],[QTY/ CTN B]],1)))</f>
        <v>LSN</v>
      </c>
      <c r="Y739" s="40">
        <f>IF(db[[#This Row],[QTY/ CTN TG]]="",IF(db[[#This Row],[STN TG]]="","",12),LEFT(db[[#This Row],[QTY/ CTN TG]],SEARCH(" ",db[[#This Row],[QTY/ CTN TG]],1)-1))</f>
        <v>12</v>
      </c>
      <c r="Z7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39" s="40" t="str">
        <f>IF(db[[#This Row],[STN K]]="","",IF(db[[#This Row],[STN TG]]="LSN",12,""))</f>
        <v/>
      </c>
      <c r="AB739" s="40" t="str">
        <f>IF(db[[#This Row],[STN TG]]="LSN","PCS","")</f>
        <v/>
      </c>
      <c r="AC739" s="40">
        <f>db[[#This Row],[QTY B]]*IF(db[[#This Row],[QTY TG]]="",1,db[[#This Row],[QTY TG]])*IF(db[[#This Row],[QTY K]]="",1,db[[#This Row],[QTY K]])</f>
        <v>144</v>
      </c>
      <c r="AD739" s="40" t="str">
        <f>IF(db[[#This Row],[STN K]]="",IF(db[[#This Row],[STN TG]]="",db[[#This Row],[STN B]],db[[#This Row],[STN TG]]),db[[#This Row],[STN K]])</f>
        <v>PCS</v>
      </c>
      <c r="AE739" s="40"/>
    </row>
    <row r="740" spans="1:31" ht="16.5" customHeight="1" x14ac:dyDescent="0.25">
      <c r="A740" s="40">
        <f t="shared" si="11"/>
        <v>739</v>
      </c>
      <c r="B740" s="2" t="str">
        <f>LOWER(SUBSTITUTE(SUBSTITUTE(SUBSTITUTE(SUBSTITUTE(SUBSTITUTE(SUBSTITUTE(SUBSTITUTE(SUBSTITUTE(db[[#This Row],[NB BM]]," ",),".",""),"-",""),"(",""),")",""),"/",""),"""",""),"+",""))</f>
        <v>crayonputarjk12wpanjang</v>
      </c>
      <c r="C740" s="2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D740" s="2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E74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crayonputarjk12wpanjang12lsnartomoro</v>
      </c>
      <c r="F74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crayonputartwcr12sjk12lsn</v>
      </c>
      <c r="G740" s="2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crayonputartwcr12sjkartomoro</v>
      </c>
      <c r="H74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crayonputartwcr12sjk12lsnartomoro</v>
      </c>
      <c r="I740" s="2" t="s">
        <v>6410</v>
      </c>
      <c r="J740" s="2" t="s">
        <v>191</v>
      </c>
      <c r="K740" s="14" t="s">
        <v>192</v>
      </c>
      <c r="L740" s="2" t="s">
        <v>1335</v>
      </c>
      <c r="M740" s="34" t="e">
        <f>IF(db[[#This Row],[NB NOTA_C]]="","",COUNTIF([2]!B_MSK[concat],db[[#This Row],[NB NOTA_C]]))</f>
        <v>#REF!</v>
      </c>
      <c r="N740" s="14" t="s">
        <v>1346</v>
      </c>
      <c r="O740" s="2" t="s">
        <v>1376</v>
      </c>
      <c r="P740" s="2" t="s">
        <v>2420</v>
      </c>
      <c r="Q740" s="2" t="s">
        <v>8035</v>
      </c>
      <c r="R740" s="2" t="str">
        <f>IF(db[[#This Row],[QTY/ CTN]]="","",SUBSTITUTE(SUBSTITUTE(SUBSTITUTE(db[[#This Row],[QTY/ CTN]]," ","_",2),"(",""),")","")&amp;"_")</f>
        <v>12 LSN_</v>
      </c>
      <c r="S740" s="2">
        <f>IF(db[[#This Row],[H_QTY/ CTN]]="","",SEARCH("_",db[[#This Row],[H_QTY/ CTN]]))</f>
        <v>7</v>
      </c>
      <c r="T740" s="2">
        <f>IF(db[[#This Row],[H_QTY/ CTN]]="","",LEN(db[[#This Row],[H_QTY/ CTN]]))</f>
        <v>7</v>
      </c>
      <c r="U740" s="41" t="str">
        <f>IF(db[[#This Row],[H_QTY/ CTN]]="","",LEFT(db[[#This Row],[H_QTY/ CTN]],db[[#This Row],[H_1]]-1))</f>
        <v>12 LSN</v>
      </c>
      <c r="V740" s="40" t="str">
        <f>IF(NOT(db[[#This Row],[H_1]]=db[[#This Row],[H_2]]),MID(db[[#This Row],[H_QTY/ CTN]],db[[#This Row],[H_1]]+1,db[[#This Row],[H_2]]-db[[#This Row],[H_1]]-1),"")</f>
        <v/>
      </c>
      <c r="W740" s="40" t="str">
        <f>IF(db[[#This Row],[QTY/ CTN B]]="","",LEFT(db[[#This Row],[QTY/ CTN B]],SEARCH(" ",db[[#This Row],[QTY/ CTN B]],1)-1))</f>
        <v>12</v>
      </c>
      <c r="X740" s="40" t="str">
        <f>IF(db[[#This Row],[QTY/ CTN B]]="","",RIGHT(db[[#This Row],[QTY/ CTN B]],LEN(db[[#This Row],[QTY/ CTN B]])-SEARCH(" ",db[[#This Row],[QTY/ CTN B]],1)))</f>
        <v>LSN</v>
      </c>
      <c r="Y740" s="40">
        <f>IF(db[[#This Row],[QTY/ CTN TG]]="",IF(db[[#This Row],[STN TG]]="","",12),LEFT(db[[#This Row],[QTY/ CTN TG]],SEARCH(" ",db[[#This Row],[QTY/ CTN TG]],1)-1))</f>
        <v>12</v>
      </c>
      <c r="Z7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0" s="40" t="str">
        <f>IF(db[[#This Row],[STN K]]="","",IF(db[[#This Row],[STN TG]]="LSN",12,""))</f>
        <v/>
      </c>
      <c r="AB740" s="40" t="str">
        <f>IF(db[[#This Row],[STN TG]]="LSN","PCS","")</f>
        <v/>
      </c>
      <c r="AC740" s="40">
        <f>db[[#This Row],[QTY B]]*IF(db[[#This Row],[QTY TG]]="",1,db[[#This Row],[QTY TG]])*IF(db[[#This Row],[QTY K]]="",1,db[[#This Row],[QTY K]])</f>
        <v>144</v>
      </c>
      <c r="AD740" s="40" t="str">
        <f>IF(db[[#This Row],[STN K]]="",IF(db[[#This Row],[STN TG]]="",db[[#This Row],[STN B]],db[[#This Row],[STN TG]]),db[[#This Row],[STN K]])</f>
        <v>PCS</v>
      </c>
      <c r="AE740" s="40"/>
    </row>
    <row r="741" spans="1:31" x14ac:dyDescent="0.25">
      <c r="A741" s="40">
        <f t="shared" si="11"/>
        <v>740</v>
      </c>
      <c r="B741" s="2" t="str">
        <f>LOWER(SUBSTITUTE(SUBSTITUTE(SUBSTITUTE(SUBSTITUTE(SUBSTITUTE(SUBSTITUTE(SUBSTITUTE(SUBSTITUTE(db[[#This Row],[NB BM]]," ",),".",""),"-",""),"(",""),")",""),"/",""),"""",""),"+",""))</f>
        <v>crayonputarjk24wpendek</v>
      </c>
      <c r="C741" s="2" t="str">
        <f>LOWER(SUBSTITUTE(SUBSTITUTE(SUBSTITUTE(SUBSTITUTE(SUBSTITUTE(SUBSTITUTE(SUBSTITUTE(SUBSTITUTE(SUBSTITUTE(db[[#This Row],[NB NOTA]]," ",),".",""),"-",""),"(",""),")",""),",",""),"/",""),"""",""),"+",""))</f>
        <v>crayonputartwcr24minijk</v>
      </c>
      <c r="D741" s="2" t="str">
        <f>LOWER(SUBSTITUTE(SUBSTITUTE(SUBSTITUTE(SUBSTITUTE(SUBSTITUTE(SUBSTITUTE(SUBSTITUTE(SUBSTITUTE(SUBSTITUTE(db[[#This Row],[NB PAJAK]]," ",""),"-",""),"(",""),")",""),".",""),",",""),"/",""),"""",""),"+",""))</f>
        <v>crayonoilpastelputarjoykotwcr24minipendek</v>
      </c>
      <c r="E74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crayonputarjk24wpendek72pcsartomoro</v>
      </c>
      <c r="F74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crayonputartwcr24minijk72pcs</v>
      </c>
      <c r="G741" s="2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crayonputartwcr24minijkartomoro</v>
      </c>
      <c r="H74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crayonputartwcr24minijk72pcsartomoro</v>
      </c>
      <c r="I741" s="2" t="s">
        <v>6412</v>
      </c>
      <c r="J741" s="2" t="s">
        <v>5288</v>
      </c>
      <c r="K741" s="14" t="s">
        <v>5289</v>
      </c>
      <c r="L741" s="2" t="s">
        <v>1335</v>
      </c>
      <c r="M741" s="34" t="e">
        <f>IF(db[[#This Row],[NB NOTA_C]]="","",COUNTIF([2]!B_MSK[concat],db[[#This Row],[NB NOTA_C]]))</f>
        <v>#REF!</v>
      </c>
      <c r="N741" s="14" t="s">
        <v>1346</v>
      </c>
      <c r="O741" s="2" t="s">
        <v>1390</v>
      </c>
      <c r="P741" s="2" t="s">
        <v>2420</v>
      </c>
      <c r="Q741" s="2" t="s">
        <v>5290</v>
      </c>
      <c r="R741" s="2" t="str">
        <f>IF(db[[#This Row],[QTY/ CTN]]="","",SUBSTITUTE(SUBSTITUTE(SUBSTITUTE(db[[#This Row],[QTY/ CTN]]," ","_",2),"(",""),")","")&amp;"_")</f>
        <v>72 PCS_</v>
      </c>
      <c r="S741" s="2">
        <f>IF(db[[#This Row],[H_QTY/ CTN]]="","",SEARCH("_",db[[#This Row],[H_QTY/ CTN]]))</f>
        <v>7</v>
      </c>
      <c r="T741" s="2">
        <f>IF(db[[#This Row],[H_QTY/ CTN]]="","",LEN(db[[#This Row],[H_QTY/ CTN]]))</f>
        <v>7</v>
      </c>
      <c r="U741" s="41" t="str">
        <f>IF(db[[#This Row],[H_QTY/ CTN]]="","",LEFT(db[[#This Row],[H_QTY/ CTN]],db[[#This Row],[H_1]]-1))</f>
        <v>72 PCS</v>
      </c>
      <c r="V741" s="40" t="str">
        <f>IF(NOT(db[[#This Row],[H_1]]=db[[#This Row],[H_2]]),MID(db[[#This Row],[H_QTY/ CTN]],db[[#This Row],[H_1]]+1,db[[#This Row],[H_2]]-db[[#This Row],[H_1]]-1),"")</f>
        <v/>
      </c>
      <c r="W741" s="40" t="str">
        <f>IF(db[[#This Row],[QTY/ CTN B]]="","",LEFT(db[[#This Row],[QTY/ CTN B]],SEARCH(" ",db[[#This Row],[QTY/ CTN B]],1)-1))</f>
        <v>72</v>
      </c>
      <c r="X741" s="40" t="str">
        <f>IF(db[[#This Row],[QTY/ CTN B]]="","",RIGHT(db[[#This Row],[QTY/ CTN B]],LEN(db[[#This Row],[QTY/ CTN B]])-SEARCH(" ",db[[#This Row],[QTY/ CTN B]],1)))</f>
        <v>PCS</v>
      </c>
      <c r="Y741" s="40" t="str">
        <f>IF(db[[#This Row],[QTY/ CTN TG]]="",IF(db[[#This Row],[STN TG]]="","",12),LEFT(db[[#This Row],[QTY/ CTN TG]],SEARCH(" ",db[[#This Row],[QTY/ CTN TG]],1)-1))</f>
        <v/>
      </c>
      <c r="Z7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41" s="40" t="str">
        <f>IF(db[[#This Row],[STN K]]="","",IF(db[[#This Row],[STN TG]]="LSN",12,""))</f>
        <v/>
      </c>
      <c r="AB741" s="40" t="str">
        <f>IF(db[[#This Row],[STN TG]]="LSN","PCS","")</f>
        <v/>
      </c>
      <c r="AC741" s="40">
        <f>db[[#This Row],[QTY B]]*IF(db[[#This Row],[QTY TG]]="",1,db[[#This Row],[QTY TG]])*IF(db[[#This Row],[QTY K]]="",1,db[[#This Row],[QTY K]])</f>
        <v>72</v>
      </c>
      <c r="AD741" s="40" t="str">
        <f>IF(db[[#This Row],[STN K]]="",IF(db[[#This Row],[STN TG]]="",db[[#This Row],[STN B]],db[[#This Row],[STN TG]]),db[[#This Row],[STN K]])</f>
        <v>PCS</v>
      </c>
      <c r="AE741" s="40"/>
    </row>
    <row r="742" spans="1:31" x14ac:dyDescent="0.25">
      <c r="A742" s="40">
        <f t="shared" si="11"/>
        <v>741</v>
      </c>
      <c r="B742" s="2" t="str">
        <f>LOWER(SUBSTITUTE(SUBSTITUTE(SUBSTITUTE(SUBSTITUTE(SUBSTITUTE(SUBSTITUTE(SUBSTITUTE(SUBSTITUTE(db[[#This Row],[NB BM]]," ",),".",""),"-",""),"(",""),")",""),"/",""),"""",""),"+",""))</f>
        <v>crayonputarjk24wpanjang</v>
      </c>
      <c r="C742" s="2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D742" s="2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E74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crayonputarjk24wpanjang12box6setartomoro</v>
      </c>
      <c r="F74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crayonputartwcr24sjk12box6set</v>
      </c>
      <c r="G742" s="2" t="str">
        <f>db[[#This Row],[NB NOTA_C]]&amp;LOWER(SUBSTITUTE(SUBSTITUTE(SUBSTITUTE(SUBSTITUTE(SUBSTITUTE(SUBSTITUTE(SUBSTITUTE(SUBSTITUTE(SUBSTITUTE(db[[#This Row],[FAKTUR]]," ",),".",""),"-",""),"(",""),")",""),",",""),"/",""),"""",""),"+",""))</f>
        <v>crayonputartwcr24sjkartomoro</v>
      </c>
      <c r="H74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crayonputartwcr24sjk12box6setartomoro</v>
      </c>
      <c r="I742" s="2" t="s">
        <v>6413</v>
      </c>
      <c r="J742" s="2" t="s">
        <v>193</v>
      </c>
      <c r="K742" s="1" t="s">
        <v>2261</v>
      </c>
      <c r="L742" s="2" t="s">
        <v>1335</v>
      </c>
      <c r="M742" s="34" t="e">
        <f>IF(db[[#This Row],[NB NOTA_C]]="","",COUNTIF([2]!B_MSK[concat],db[[#This Row],[NB NOTA_C]]))</f>
        <v>#REF!</v>
      </c>
      <c r="N742" s="14" t="s">
        <v>1346</v>
      </c>
      <c r="O742" s="2" t="s">
        <v>1430</v>
      </c>
      <c r="P742" s="2" t="s">
        <v>2420</v>
      </c>
      <c r="Q742" s="2" t="s">
        <v>8037</v>
      </c>
      <c r="R742" s="2" t="str">
        <f>IF(db[[#This Row],[QTY/ CTN]]="","",SUBSTITUTE(SUBSTITUTE(SUBSTITUTE(db[[#This Row],[QTY/ CTN]]," ","_",2),"(",""),")","")&amp;"_")</f>
        <v>12 BOX_6 SET_</v>
      </c>
      <c r="S742" s="2">
        <f>IF(db[[#This Row],[H_QTY/ CTN]]="","",SEARCH("_",db[[#This Row],[H_QTY/ CTN]]))</f>
        <v>7</v>
      </c>
      <c r="T742" s="2">
        <f>IF(db[[#This Row],[H_QTY/ CTN]]="","",LEN(db[[#This Row],[H_QTY/ CTN]]))</f>
        <v>13</v>
      </c>
      <c r="U742" s="41" t="str">
        <f>IF(db[[#This Row],[H_QTY/ CTN]]="","",LEFT(db[[#This Row],[H_QTY/ CTN]],db[[#This Row],[H_1]]-1))</f>
        <v>12 BOX</v>
      </c>
      <c r="V742" s="40" t="str">
        <f>IF(NOT(db[[#This Row],[H_1]]=db[[#This Row],[H_2]]),MID(db[[#This Row],[H_QTY/ CTN]],db[[#This Row],[H_1]]+1,db[[#This Row],[H_2]]-db[[#This Row],[H_1]]-1),"")</f>
        <v>6 SET</v>
      </c>
      <c r="W742" s="40" t="str">
        <f>IF(db[[#This Row],[QTY/ CTN B]]="","",LEFT(db[[#This Row],[QTY/ CTN B]],SEARCH(" ",db[[#This Row],[QTY/ CTN B]],1)-1))</f>
        <v>12</v>
      </c>
      <c r="X742" s="40" t="str">
        <f>IF(db[[#This Row],[QTY/ CTN B]]="","",RIGHT(db[[#This Row],[QTY/ CTN B]],LEN(db[[#This Row],[QTY/ CTN B]])-SEARCH(" ",db[[#This Row],[QTY/ CTN B]],1)))</f>
        <v>BOX</v>
      </c>
      <c r="Y742" s="40" t="str">
        <f>IF(db[[#This Row],[QTY/ CTN TG]]="",IF(db[[#This Row],[STN TG]]="","",12),LEFT(db[[#This Row],[QTY/ CTN TG]],SEARCH(" ",db[[#This Row],[QTY/ CTN TG]],1)-1))</f>
        <v>6</v>
      </c>
      <c r="Z7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742" s="40" t="str">
        <f>IF(db[[#This Row],[STN K]]="","",IF(db[[#This Row],[STN TG]]="LSN",12,""))</f>
        <v/>
      </c>
      <c r="AB742" s="40" t="str">
        <f>IF(db[[#This Row],[STN TG]]="LSN","PCS","")</f>
        <v/>
      </c>
      <c r="AC742" s="40">
        <f>db[[#This Row],[QTY B]]*IF(db[[#This Row],[QTY TG]]="",1,db[[#This Row],[QTY TG]])*IF(db[[#This Row],[QTY K]]="",1,db[[#This Row],[QTY K]])</f>
        <v>72</v>
      </c>
      <c r="AD742" s="40" t="str">
        <f>IF(db[[#This Row],[STN K]]="",IF(db[[#This Row],[STN TG]]="",db[[#This Row],[STN B]],db[[#This Row],[STN TG]]),db[[#This Row],[STN K]])</f>
        <v>SET</v>
      </c>
      <c r="AE742" s="40"/>
    </row>
    <row r="743" spans="1:31" ht="16.5" customHeight="1" x14ac:dyDescent="0.25">
      <c r="A743" s="40">
        <f t="shared" si="11"/>
        <v>742</v>
      </c>
      <c r="B743" s="5" t="str">
        <f>LOWER(SUBSTITUTE(SUBSTITUTE(SUBSTITUTE(SUBSTITUTE(SUBSTITUTE(SUBSTITUTE(SUBSTITUTE(SUBSTITUTE(db[[#This Row],[NB BM]]," ",),".",""),"-",""),"(",""),")",""),"/",""),"""",""),"+",""))</f>
        <v>cuttergoldenb</v>
      </c>
      <c r="C743" s="5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D743" s="5" t="str">
        <f>LOWER(SUBSTITUTE(SUBSTITUTE(SUBSTITUTE(SUBSTITUTE(SUBSTITUTE(SUBSTITUTE(SUBSTITUTE(SUBSTITUTE(SUBSTITUTE(db[[#This Row],[NB PAJAK]]," ",""),"-",""),"(",""),")",""),".",""),",",""),"/",""),"""",""),"+",""))</f>
        <v/>
      </c>
      <c r="E74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cuttergoldenb60pcsuntana</v>
      </c>
      <c r="F74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cutterbgolden60pcs</v>
      </c>
      <c r="G743" s="5" t="str">
        <f>db[[#This Row],[NB NOTA_C]]&amp;LOWER(SUBSTITUTE(SUBSTITUTE(SUBSTITUTE(SUBSTITUTE(SUBSTITUTE(SUBSTITUTE(SUBSTITUTE(SUBSTITUTE(SUBSTITUTE(db[[#This Row],[FAKTUR]]," ",),".",""),"-",""),"(",""),")",""),",",""),"/",""),"""",""),"+",""))</f>
        <v>cutterbgoldenuntana</v>
      </c>
      <c r="H74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cutterbgolden60pcsuntana</v>
      </c>
      <c r="I743" s="2" t="s">
        <v>1567</v>
      </c>
      <c r="J743" s="2" t="s">
        <v>2604</v>
      </c>
      <c r="K743" s="1"/>
      <c r="L743" s="2" t="s">
        <v>1336</v>
      </c>
      <c r="M743" s="34" t="e">
        <f>IF(db[[#This Row],[NB NOTA_C]]="","",COUNTIF([2]!B_MSK[concat],db[[#This Row],[NB NOTA_C]]))</f>
        <v>#REF!</v>
      </c>
      <c r="N743" s="9" t="s">
        <v>1350</v>
      </c>
      <c r="O743" s="5" t="s">
        <v>1380</v>
      </c>
      <c r="P743" s="2" t="s">
        <v>2421</v>
      </c>
      <c r="R743" s="2" t="str">
        <f>IF(db[[#This Row],[QTY/ CTN]]="","",SUBSTITUTE(SUBSTITUTE(SUBSTITUTE(db[[#This Row],[QTY/ CTN]]," ","_",2),"(",""),")","")&amp;"_")</f>
        <v>60 PCS_</v>
      </c>
      <c r="S743" s="2">
        <f>IF(db[[#This Row],[H_QTY/ CTN]]="","",SEARCH("_",db[[#This Row],[H_QTY/ CTN]]))</f>
        <v>7</v>
      </c>
      <c r="T743" s="2">
        <f>IF(db[[#This Row],[H_QTY/ CTN]]="","",LEN(db[[#This Row],[H_QTY/ CTN]]))</f>
        <v>7</v>
      </c>
      <c r="U743" s="41" t="str">
        <f>IF(db[[#This Row],[H_QTY/ CTN]]="","",LEFT(db[[#This Row],[H_QTY/ CTN]],db[[#This Row],[H_1]]-1))</f>
        <v>60 PCS</v>
      </c>
      <c r="V743" s="40" t="str">
        <f>IF(NOT(db[[#This Row],[H_1]]=db[[#This Row],[H_2]]),MID(db[[#This Row],[H_QTY/ CTN]],db[[#This Row],[H_1]]+1,db[[#This Row],[H_2]]-db[[#This Row],[H_1]]-1),"")</f>
        <v/>
      </c>
      <c r="W743" s="40" t="str">
        <f>IF(db[[#This Row],[QTY/ CTN B]]="","",LEFT(db[[#This Row],[QTY/ CTN B]],SEARCH(" ",db[[#This Row],[QTY/ CTN B]],1)-1))</f>
        <v>60</v>
      </c>
      <c r="X743" s="40" t="str">
        <f>IF(db[[#This Row],[QTY/ CTN B]]="","",RIGHT(db[[#This Row],[QTY/ CTN B]],LEN(db[[#This Row],[QTY/ CTN B]])-SEARCH(" ",db[[#This Row],[QTY/ CTN B]],1)))</f>
        <v>PCS</v>
      </c>
      <c r="Y743" s="40" t="str">
        <f>IF(db[[#This Row],[QTY/ CTN TG]]="",IF(db[[#This Row],[STN TG]]="","",12),LEFT(db[[#This Row],[QTY/ CTN TG]],SEARCH(" ",db[[#This Row],[QTY/ CTN TG]],1)-1))</f>
        <v/>
      </c>
      <c r="Z7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43" s="40" t="str">
        <f>IF(db[[#This Row],[STN K]]="","",IF(db[[#This Row],[STN TG]]="LSN",12,""))</f>
        <v/>
      </c>
      <c r="AB743" s="40" t="str">
        <f>IF(db[[#This Row],[STN TG]]="LSN","PCS","")</f>
        <v/>
      </c>
      <c r="AC743" s="40">
        <f>db[[#This Row],[QTY B]]*IF(db[[#This Row],[QTY TG]]="",1,db[[#This Row],[QTY TG]])*IF(db[[#This Row],[QTY K]]="",1,db[[#This Row],[QTY K]])</f>
        <v>60</v>
      </c>
      <c r="AD743" s="40" t="str">
        <f>IF(db[[#This Row],[STN K]]="",IF(db[[#This Row],[STN TG]]="",db[[#This Row],[STN B]],db[[#This Row],[STN TG]]),db[[#This Row],[STN K]])</f>
        <v>PCS</v>
      </c>
      <c r="AE743" s="40"/>
    </row>
    <row r="744" spans="1:31" ht="16.5" customHeight="1" x14ac:dyDescent="0.25">
      <c r="A744" s="40">
        <f t="shared" si="11"/>
        <v>743</v>
      </c>
      <c r="B744" s="5" t="str">
        <f>LOWER(SUBSTITUTE(SUBSTITUTE(SUBSTITUTE(SUBSTITUTE(SUBSTITUTE(SUBSTITUTE(SUBSTITUTE(SUBSTITUTE(db[[#This Row],[NB BM]]," ",),".",""),"-",""),"(",""),")",""),"/",""),"""",""),"+",""))</f>
        <v>cuttervancokecil128trans</v>
      </c>
      <c r="C744" s="5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D744" s="5" t="str">
        <f>LOWER(SUBSTITUTE(SUBSTITUTE(SUBSTITUTE(SUBSTITUTE(SUBSTITUTE(SUBSTITUTE(SUBSTITUTE(SUBSTITUTE(SUBSTITUTE(db[[#This Row],[NB PAJAK]]," ",""),"-",""),"(",""),")",""),".",""),",",""),"/",""),"""",""),"+",""))</f>
        <v/>
      </c>
      <c r="E74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cuttervancokecil128trans120lsnuntana</v>
      </c>
      <c r="F74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cutter128transkcl120lsn</v>
      </c>
      <c r="G744" s="5" t="str">
        <f>db[[#This Row],[NB NOTA_C]]&amp;LOWER(SUBSTITUTE(SUBSTITUTE(SUBSTITUTE(SUBSTITUTE(SUBSTITUTE(SUBSTITUTE(SUBSTITUTE(SUBSTITUTE(SUBSTITUTE(db[[#This Row],[FAKTUR]]," ",),".",""),"-",""),"(",""),")",""),",",""),"/",""),"""",""),"+",""))</f>
        <v>cutter128transkcluntana</v>
      </c>
      <c r="H74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cutter128transkcl120lsnuntana</v>
      </c>
      <c r="I744" s="2" t="s">
        <v>873</v>
      </c>
      <c r="J744" s="2" t="s">
        <v>1085</v>
      </c>
      <c r="K744" s="14"/>
      <c r="L744" s="2" t="s">
        <v>1336</v>
      </c>
      <c r="M744" s="34" t="e">
        <f>IF(db[[#This Row],[NB NOTA_C]]="","",COUNTIF([2]!B_MSK[concat],db[[#This Row],[NB NOTA_C]]))</f>
        <v>#REF!</v>
      </c>
      <c r="N744" s="14" t="s">
        <v>1361</v>
      </c>
      <c r="O744" s="2" t="s">
        <v>1433</v>
      </c>
      <c r="P744" s="2" t="s">
        <v>2421</v>
      </c>
      <c r="R744" s="2" t="str">
        <f>IF(db[[#This Row],[QTY/ CTN]]="","",SUBSTITUTE(SUBSTITUTE(SUBSTITUTE(db[[#This Row],[QTY/ CTN]]," ","_",2),"(",""),")","")&amp;"_")</f>
        <v>120 LSN_</v>
      </c>
      <c r="S744" s="2">
        <f>IF(db[[#This Row],[H_QTY/ CTN]]="","",SEARCH("_",db[[#This Row],[H_QTY/ CTN]]))</f>
        <v>8</v>
      </c>
      <c r="T744" s="2">
        <f>IF(db[[#This Row],[H_QTY/ CTN]]="","",LEN(db[[#This Row],[H_QTY/ CTN]]))</f>
        <v>8</v>
      </c>
      <c r="U744" s="41" t="str">
        <f>IF(db[[#This Row],[H_QTY/ CTN]]="","",LEFT(db[[#This Row],[H_QTY/ CTN]],db[[#This Row],[H_1]]-1))</f>
        <v>120 LSN</v>
      </c>
      <c r="V744" s="40" t="str">
        <f>IF(NOT(db[[#This Row],[H_1]]=db[[#This Row],[H_2]]),MID(db[[#This Row],[H_QTY/ CTN]],db[[#This Row],[H_1]]+1,db[[#This Row],[H_2]]-db[[#This Row],[H_1]]-1),"")</f>
        <v/>
      </c>
      <c r="W744" s="40" t="str">
        <f>IF(db[[#This Row],[QTY/ CTN B]]="","",LEFT(db[[#This Row],[QTY/ CTN B]],SEARCH(" ",db[[#This Row],[QTY/ CTN B]],1)-1))</f>
        <v>120</v>
      </c>
      <c r="X744" s="40" t="str">
        <f>IF(db[[#This Row],[QTY/ CTN B]]="","",RIGHT(db[[#This Row],[QTY/ CTN B]],LEN(db[[#This Row],[QTY/ CTN B]])-SEARCH(" ",db[[#This Row],[QTY/ CTN B]],1)))</f>
        <v>LSN</v>
      </c>
      <c r="Y744" s="40">
        <f>IF(db[[#This Row],[QTY/ CTN TG]]="",IF(db[[#This Row],[STN TG]]="","",12),LEFT(db[[#This Row],[QTY/ CTN TG]],SEARCH(" ",db[[#This Row],[QTY/ CTN TG]],1)-1))</f>
        <v>12</v>
      </c>
      <c r="Z7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4" s="40" t="str">
        <f>IF(db[[#This Row],[STN K]]="","",IF(db[[#This Row],[STN TG]]="LSN",12,""))</f>
        <v/>
      </c>
      <c r="AB744" s="40" t="str">
        <f>IF(db[[#This Row],[STN TG]]="LSN","PCS","")</f>
        <v/>
      </c>
      <c r="AC744" s="40">
        <f>db[[#This Row],[QTY B]]*IF(db[[#This Row],[QTY TG]]="",1,db[[#This Row],[QTY TG]])*IF(db[[#This Row],[QTY K]]="",1,db[[#This Row],[QTY K]])</f>
        <v>1440</v>
      </c>
      <c r="AD744" s="40" t="str">
        <f>IF(db[[#This Row],[STN K]]="",IF(db[[#This Row],[STN TG]]="",db[[#This Row],[STN B]],db[[#This Row],[STN TG]]),db[[#This Row],[STN K]])</f>
        <v>PCS</v>
      </c>
      <c r="AE744" s="40"/>
    </row>
    <row r="745" spans="1:31" ht="16.5" customHeight="1" x14ac:dyDescent="0.25">
      <c r="A745" s="40">
        <f t="shared" si="11"/>
        <v>744</v>
      </c>
      <c r="B745" s="82" t="str">
        <f>LOWER(SUBSTITUTE(SUBSTITUTE(SUBSTITUTE(SUBSTITUTE(SUBSTITUTE(SUBSTITUTE(SUBSTITUTE(SUBSTITUTE(db[[#This Row],[NB BM]]," ",),".",""),"-",""),"(",""),")",""),"/",""),"""",""),"+",""))</f>
        <v>cuttervancokecil128trans</v>
      </c>
      <c r="C745" s="82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D745" s="82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E74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cuttervancokecil128trans120lsnartomoro</v>
      </c>
      <c r="F74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cutter128transkcl12pcs120lsn</v>
      </c>
      <c r="G745" s="82" t="str">
        <f>db[[#This Row],[NB NOTA_C]]&amp;LOWER(SUBSTITUTE(SUBSTITUTE(SUBSTITUTE(SUBSTITUTE(SUBSTITUTE(SUBSTITUTE(SUBSTITUTE(SUBSTITUTE(SUBSTITUTE(db[[#This Row],[FAKTUR]]," ",),".",""),"-",""),"(",""),")",""),",",""),"/",""),"""",""),"+",""))</f>
        <v>cutter128transkcl12pcsartomoro</v>
      </c>
      <c r="H74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cutter128transkcl12pcs120lsnartomoro</v>
      </c>
      <c r="I745" s="7" t="s">
        <v>873</v>
      </c>
      <c r="J745" s="7" t="s">
        <v>3675</v>
      </c>
      <c r="K745" s="14" t="s">
        <v>3703</v>
      </c>
      <c r="L745" s="2" t="s">
        <v>1335</v>
      </c>
      <c r="M745" s="83" t="e">
        <f>IF(db[[#This Row],[NB NOTA_C]]="","",COUNTIF([2]!B_MSK[concat],db[[#This Row],[NB NOTA_C]]))</f>
        <v>#REF!</v>
      </c>
      <c r="N745" s="84" t="s">
        <v>1843</v>
      </c>
      <c r="O745" s="82" t="s">
        <v>1433</v>
      </c>
      <c r="P745" s="7" t="s">
        <v>2421</v>
      </c>
      <c r="Q745" s="82"/>
      <c r="R745" s="82" t="str">
        <f>IF(db[[#This Row],[QTY/ CTN]]="","",SUBSTITUTE(SUBSTITUTE(SUBSTITUTE(db[[#This Row],[QTY/ CTN]]," ","_",2),"(",""),")","")&amp;"_")</f>
        <v>120 LSN_</v>
      </c>
      <c r="S745" s="82">
        <f>IF(db[[#This Row],[H_QTY/ CTN]]="","",SEARCH("_",db[[#This Row],[H_QTY/ CTN]]))</f>
        <v>8</v>
      </c>
      <c r="T745" s="82">
        <f>IF(db[[#This Row],[H_QTY/ CTN]]="","",LEN(db[[#This Row],[H_QTY/ CTN]]))</f>
        <v>8</v>
      </c>
      <c r="U745" s="85" t="str">
        <f>IF(db[[#This Row],[H_QTY/ CTN]]="","",LEFT(db[[#This Row],[H_QTY/ CTN]],db[[#This Row],[H_1]]-1))</f>
        <v>120 LSN</v>
      </c>
      <c r="V745" s="85" t="str">
        <f>IF(NOT(db[[#This Row],[H_1]]=db[[#This Row],[H_2]]),MID(db[[#This Row],[H_QTY/ CTN]],db[[#This Row],[H_1]]+1,db[[#This Row],[H_2]]-db[[#This Row],[H_1]]-1),"")</f>
        <v/>
      </c>
      <c r="W745" s="40" t="str">
        <f>IF(db[[#This Row],[QTY/ CTN B]]="","",LEFT(db[[#This Row],[QTY/ CTN B]],SEARCH(" ",db[[#This Row],[QTY/ CTN B]],1)-1))</f>
        <v>120</v>
      </c>
      <c r="X745" s="40" t="str">
        <f>IF(db[[#This Row],[QTY/ CTN B]]="","",RIGHT(db[[#This Row],[QTY/ CTN B]],LEN(db[[#This Row],[QTY/ CTN B]])-SEARCH(" ",db[[#This Row],[QTY/ CTN B]],1)))</f>
        <v>LSN</v>
      </c>
      <c r="Y745" s="40">
        <f>IF(db[[#This Row],[QTY/ CTN TG]]="",IF(db[[#This Row],[STN TG]]="","",12),LEFT(db[[#This Row],[QTY/ CTN TG]],SEARCH(" ",db[[#This Row],[QTY/ CTN TG]],1)-1))</f>
        <v>12</v>
      </c>
      <c r="Z7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5" s="40" t="str">
        <f>IF(db[[#This Row],[STN K]]="","",IF(db[[#This Row],[STN TG]]="LSN",12,""))</f>
        <v/>
      </c>
      <c r="AB745" s="40" t="str">
        <f>IF(db[[#This Row],[STN TG]]="LSN","PCS","")</f>
        <v/>
      </c>
      <c r="AC745" s="40">
        <f>db[[#This Row],[QTY B]]*IF(db[[#This Row],[QTY TG]]="",1,db[[#This Row],[QTY TG]])*IF(db[[#This Row],[QTY K]]="",1,db[[#This Row],[QTY K]])</f>
        <v>1440</v>
      </c>
      <c r="AD745" s="40" t="str">
        <f>IF(db[[#This Row],[STN K]]="",IF(db[[#This Row],[STN TG]]="",db[[#This Row],[STN B]],db[[#This Row],[STN TG]]),db[[#This Row],[STN K]])</f>
        <v>PCS</v>
      </c>
      <c r="AE745" s="40"/>
    </row>
    <row r="746" spans="1:31" ht="16.5" customHeight="1" x14ac:dyDescent="0.25">
      <c r="A746" s="40">
        <f t="shared" si="11"/>
        <v>745</v>
      </c>
      <c r="B746" s="5" t="str">
        <f>LOWER(SUBSTITUTE(SUBSTITUTE(SUBSTITUTE(SUBSTITUTE(SUBSTITUTE(SUBSTITUTE(SUBSTITUTE(SUBSTITUTE(db[[#This Row],[NB BM]]," ",),".",""),"-",""),"(",""),")",""),"/",""),"""",""),"+",""))</f>
        <v>cuttergunindoa18trans</v>
      </c>
      <c r="C746" s="5" t="str">
        <f>LOWER(SUBSTITUTE(SUBSTITUTE(SUBSTITUTE(SUBSTITUTE(SUBSTITUTE(SUBSTITUTE(SUBSTITUTE(SUBSTITUTE(SUBSTITUTE(db[[#This Row],[NB NOTA]]," ",),".",""),"-",""),"(",""),")",""),",",""),"/",""),"""",""),"+",""))</f>
        <v>cuttera18trans</v>
      </c>
      <c r="D746" s="5" t="str">
        <f>LOWER(SUBSTITUTE(SUBSTITUTE(SUBSTITUTE(SUBSTITUTE(SUBSTITUTE(SUBSTITUTE(SUBSTITUTE(SUBSTITUTE(SUBSTITUTE(db[[#This Row],[NB PAJAK]]," ",""),"-",""),"(",""),")",""),".",""),",",""),"/",""),"""",""),"+",""))</f>
        <v/>
      </c>
      <c r="E74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cuttergunindoa18trans60lsnuntana</v>
      </c>
      <c r="F74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cuttera18trans60lsn</v>
      </c>
      <c r="G746" s="5" t="str">
        <f>db[[#This Row],[NB NOTA_C]]&amp;LOWER(SUBSTITUTE(SUBSTITUTE(SUBSTITUTE(SUBSTITUTE(SUBSTITUTE(SUBSTITUTE(SUBSTITUTE(SUBSTITUTE(SUBSTITUTE(db[[#This Row],[FAKTUR]]," ",),".",""),"-",""),"(",""),")",""),",",""),"/",""),"""",""),"+",""))</f>
        <v>cuttera18transuntana</v>
      </c>
      <c r="H74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cuttera18trans60lsnuntana</v>
      </c>
      <c r="I746" s="2" t="s">
        <v>6024</v>
      </c>
      <c r="J746" s="2" t="s">
        <v>4600</v>
      </c>
      <c r="K746" s="14"/>
      <c r="L746" s="2" t="s">
        <v>1336</v>
      </c>
      <c r="M746" s="34" t="e">
        <f>IF(db[[#This Row],[NB NOTA_C]]="","",COUNTIF([2]!B_MSK[concat],db[[#This Row],[NB NOTA_C]]))</f>
        <v>#REF!</v>
      </c>
      <c r="N746" s="14" t="s">
        <v>1363</v>
      </c>
      <c r="O746" s="2" t="s">
        <v>1385</v>
      </c>
      <c r="P746" s="2" t="s">
        <v>2421</v>
      </c>
      <c r="R746" s="2" t="str">
        <f>IF(db[[#This Row],[QTY/ CTN]]="","",SUBSTITUTE(SUBSTITUTE(SUBSTITUTE(db[[#This Row],[QTY/ CTN]]," ","_",2),"(",""),")","")&amp;"_")</f>
        <v>60 LSN_</v>
      </c>
      <c r="S746" s="2">
        <f>IF(db[[#This Row],[H_QTY/ CTN]]="","",SEARCH("_",db[[#This Row],[H_QTY/ CTN]]))</f>
        <v>7</v>
      </c>
      <c r="T746" s="2">
        <f>IF(db[[#This Row],[H_QTY/ CTN]]="","",LEN(db[[#This Row],[H_QTY/ CTN]]))</f>
        <v>7</v>
      </c>
      <c r="U746" s="41" t="str">
        <f>IF(db[[#This Row],[H_QTY/ CTN]]="","",LEFT(db[[#This Row],[H_QTY/ CTN]],db[[#This Row],[H_1]]-1))</f>
        <v>60 LSN</v>
      </c>
      <c r="V746" s="40" t="str">
        <f>IF(NOT(db[[#This Row],[H_1]]=db[[#This Row],[H_2]]),MID(db[[#This Row],[H_QTY/ CTN]],db[[#This Row],[H_1]]+1,db[[#This Row],[H_2]]-db[[#This Row],[H_1]]-1),"")</f>
        <v/>
      </c>
      <c r="W746" s="40" t="str">
        <f>IF(db[[#This Row],[QTY/ CTN B]]="","",LEFT(db[[#This Row],[QTY/ CTN B]],SEARCH(" ",db[[#This Row],[QTY/ CTN B]],1)-1))</f>
        <v>60</v>
      </c>
      <c r="X746" s="40" t="str">
        <f>IF(db[[#This Row],[QTY/ CTN B]]="","",RIGHT(db[[#This Row],[QTY/ CTN B]],LEN(db[[#This Row],[QTY/ CTN B]])-SEARCH(" ",db[[#This Row],[QTY/ CTN B]],1)))</f>
        <v>LSN</v>
      </c>
      <c r="Y746" s="40">
        <f>IF(db[[#This Row],[QTY/ CTN TG]]="",IF(db[[#This Row],[STN TG]]="","",12),LEFT(db[[#This Row],[QTY/ CTN TG]],SEARCH(" ",db[[#This Row],[QTY/ CTN TG]],1)-1))</f>
        <v>12</v>
      </c>
      <c r="Z7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6" s="40" t="str">
        <f>IF(db[[#This Row],[STN K]]="","",IF(db[[#This Row],[STN TG]]="LSN",12,""))</f>
        <v/>
      </c>
      <c r="AB746" s="40" t="str">
        <f>IF(db[[#This Row],[STN TG]]="LSN","PCS","")</f>
        <v/>
      </c>
      <c r="AC746" s="40">
        <f>db[[#This Row],[QTY B]]*IF(db[[#This Row],[QTY TG]]="",1,db[[#This Row],[QTY TG]])*IF(db[[#This Row],[QTY K]]="",1,db[[#This Row],[QTY K]])</f>
        <v>720</v>
      </c>
      <c r="AD746" s="40" t="str">
        <f>IF(db[[#This Row],[STN K]]="",IF(db[[#This Row],[STN TG]]="",db[[#This Row],[STN B]],db[[#This Row],[STN TG]]),db[[#This Row],[STN K]])</f>
        <v>PCS</v>
      </c>
      <c r="AE746" s="40"/>
    </row>
    <row r="747" spans="1:31" ht="16.5" customHeight="1" x14ac:dyDescent="0.25">
      <c r="A747" s="40">
        <f t="shared" si="11"/>
        <v>746</v>
      </c>
      <c r="B747" s="5" t="str">
        <f>LOWER(SUBSTITUTE(SUBSTITUTE(SUBSTITUTE(SUBSTITUTE(SUBSTITUTE(SUBSTITUTE(SUBSTITUTE(SUBSTITUTE(db[[#This Row],[NB BM]]," ",),".",""),"-",""),"(",""),")",""),"/",""),"""",""),"+",""))</f>
        <v>cuttergunindoa18trans</v>
      </c>
      <c r="C747" s="5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D747" s="5" t="str">
        <f>LOWER(SUBSTITUTE(SUBSTITUTE(SUBSTITUTE(SUBSTITUTE(SUBSTITUTE(SUBSTITUTE(SUBSTITUTE(SUBSTITUTE(SUBSTITUTE(db[[#This Row],[NB PAJAK]]," ",""),"-",""),"(",""),")",""),".",""),",",""),"/",""),"""",""),"+",""))</f>
        <v/>
      </c>
      <c r="E74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cuttergunindoa18trans60lsnuntana</v>
      </c>
      <c r="F74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cuttera18transgunindolpg60dzct60lsn</v>
      </c>
      <c r="G747" s="5" t="str">
        <f>db[[#This Row],[NB NOTA_C]]&amp;LOWER(SUBSTITUTE(SUBSTITUTE(SUBSTITUTE(SUBSTITUTE(SUBSTITUTE(SUBSTITUTE(SUBSTITUTE(SUBSTITUTE(SUBSTITUTE(db[[#This Row],[FAKTUR]]," ",),".",""),"-",""),"(",""),")",""),",",""),"/",""),"""",""),"+",""))</f>
        <v>cuttera18transgunindolpg60dzctuntana</v>
      </c>
      <c r="H74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cuttera18transgunindolpg60dzct60lsnuntana</v>
      </c>
      <c r="I747" s="2" t="s">
        <v>6024</v>
      </c>
      <c r="J747" s="2" t="s">
        <v>2961</v>
      </c>
      <c r="K747" s="14"/>
      <c r="L747" s="2" t="s">
        <v>1336</v>
      </c>
      <c r="M747" s="34" t="e">
        <f>IF(db[[#This Row],[NB NOTA_C]]="","",COUNTIF([2]!B_MSK[concat],db[[#This Row],[NB NOTA_C]]))</f>
        <v>#REF!</v>
      </c>
      <c r="N747" s="14" t="s">
        <v>1363</v>
      </c>
      <c r="O747" s="2" t="s">
        <v>1385</v>
      </c>
      <c r="P747" s="2" t="s">
        <v>2421</v>
      </c>
      <c r="R747" s="2" t="str">
        <f>IF(db[[#This Row],[QTY/ CTN]]="","",SUBSTITUTE(SUBSTITUTE(SUBSTITUTE(db[[#This Row],[QTY/ CTN]]," ","_",2),"(",""),")","")&amp;"_")</f>
        <v>60 LSN_</v>
      </c>
      <c r="S747" s="2">
        <f>IF(db[[#This Row],[H_QTY/ CTN]]="","",SEARCH("_",db[[#This Row],[H_QTY/ CTN]]))</f>
        <v>7</v>
      </c>
      <c r="T747" s="2">
        <f>IF(db[[#This Row],[H_QTY/ CTN]]="","",LEN(db[[#This Row],[H_QTY/ CTN]]))</f>
        <v>7</v>
      </c>
      <c r="U747" s="41" t="str">
        <f>IF(db[[#This Row],[H_QTY/ CTN]]="","",LEFT(db[[#This Row],[H_QTY/ CTN]],db[[#This Row],[H_1]]-1))</f>
        <v>60 LSN</v>
      </c>
      <c r="V747" s="40" t="str">
        <f>IF(NOT(db[[#This Row],[H_1]]=db[[#This Row],[H_2]]),MID(db[[#This Row],[H_QTY/ CTN]],db[[#This Row],[H_1]]+1,db[[#This Row],[H_2]]-db[[#This Row],[H_1]]-1),"")</f>
        <v/>
      </c>
      <c r="W747" s="40" t="str">
        <f>IF(db[[#This Row],[QTY/ CTN B]]="","",LEFT(db[[#This Row],[QTY/ CTN B]],SEARCH(" ",db[[#This Row],[QTY/ CTN B]],1)-1))</f>
        <v>60</v>
      </c>
      <c r="X747" s="40" t="str">
        <f>IF(db[[#This Row],[QTY/ CTN B]]="","",RIGHT(db[[#This Row],[QTY/ CTN B]],LEN(db[[#This Row],[QTY/ CTN B]])-SEARCH(" ",db[[#This Row],[QTY/ CTN B]],1)))</f>
        <v>LSN</v>
      </c>
      <c r="Y747" s="40">
        <f>IF(db[[#This Row],[QTY/ CTN TG]]="",IF(db[[#This Row],[STN TG]]="","",12),LEFT(db[[#This Row],[QTY/ CTN TG]],SEARCH(" ",db[[#This Row],[QTY/ CTN TG]],1)-1))</f>
        <v>12</v>
      </c>
      <c r="Z7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7" s="40" t="str">
        <f>IF(db[[#This Row],[STN K]]="","",IF(db[[#This Row],[STN TG]]="LSN",12,""))</f>
        <v/>
      </c>
      <c r="AB747" s="40" t="str">
        <f>IF(db[[#This Row],[STN TG]]="LSN","PCS","")</f>
        <v/>
      </c>
      <c r="AC747" s="40">
        <f>db[[#This Row],[QTY B]]*IF(db[[#This Row],[QTY TG]]="",1,db[[#This Row],[QTY TG]])*IF(db[[#This Row],[QTY K]]="",1,db[[#This Row],[QTY K]])</f>
        <v>720</v>
      </c>
      <c r="AD747" s="40" t="str">
        <f>IF(db[[#This Row],[STN K]]="",IF(db[[#This Row],[STN TG]]="",db[[#This Row],[STN B]],db[[#This Row],[STN TG]]),db[[#This Row],[STN K]])</f>
        <v>PCS</v>
      </c>
      <c r="AE747" s="40"/>
    </row>
    <row r="748" spans="1:31" ht="16.5" customHeight="1" x14ac:dyDescent="0.25">
      <c r="A748" s="40">
        <f t="shared" si="11"/>
        <v>747</v>
      </c>
      <c r="B748" s="2" t="str">
        <f>LOWER(SUBSTITUTE(SUBSTITUTE(SUBSTITUTE(SUBSTITUTE(SUBSTITUTE(SUBSTITUTE(SUBSTITUTE(SUBSTITUTE(db[[#This Row],[NB BM]]," ",),".",""),"-",""),"(",""),")",""),"/",""),"""",""),"+",""))</f>
        <v>cutterjka300jk</v>
      </c>
      <c r="C748" s="2" t="str">
        <f>LOWER(SUBSTITUTE(SUBSTITUTE(SUBSTITUTE(SUBSTITUTE(SUBSTITUTE(SUBSTITUTE(SUBSTITUTE(SUBSTITUTE(SUBSTITUTE(db[[#This Row],[NB NOTA]]," ",),".",""),"-",""),"(",""),")",""),",",""),"/",""),"""",""),"+",""))</f>
        <v>cuttera300sgjk</v>
      </c>
      <c r="D748" s="2" t="str">
        <f>LOWER(SUBSTITUTE(SUBSTITUTE(SUBSTITUTE(SUBSTITUTE(SUBSTITUTE(SUBSTITUTE(SUBSTITUTE(SUBSTITUTE(SUBSTITUTE(db[[#This Row],[NB PAJAK]]," ",""),"-",""),"(",""),")",""),".",""),",",""),"/",""),"""",""),"+",""))</f>
        <v>cutter9mmjoykoa300sgkecil</v>
      </c>
      <c r="E74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cutterjka300jk144pcsartomoro</v>
      </c>
      <c r="F74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cuttera300sgjk144pcs</v>
      </c>
      <c r="G748" s="2" t="str">
        <f>db[[#This Row],[NB NOTA_C]]&amp;LOWER(SUBSTITUTE(SUBSTITUTE(SUBSTITUTE(SUBSTITUTE(SUBSTITUTE(SUBSTITUTE(SUBSTITUTE(SUBSTITUTE(SUBSTITUTE(db[[#This Row],[FAKTUR]]," ",),".",""),"-",""),"(",""),")",""),",",""),"/",""),"""",""),"+",""))</f>
        <v>cuttera300sgjkartomoro</v>
      </c>
      <c r="H74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cuttera300sgjk144pcsartomoro</v>
      </c>
      <c r="I748" s="2" t="s">
        <v>6987</v>
      </c>
      <c r="J748" s="2" t="s">
        <v>6986</v>
      </c>
      <c r="K748" s="14" t="s">
        <v>6988</v>
      </c>
      <c r="L748" s="2" t="s">
        <v>1335</v>
      </c>
      <c r="M748" s="34" t="e">
        <f>IF(db[[#This Row],[NB NOTA_C]]="","",COUNTIF([2]!B_MSK[concat],db[[#This Row],[NB NOTA_C]]))</f>
        <v>#REF!</v>
      </c>
      <c r="N748" s="14" t="s">
        <v>1346</v>
      </c>
      <c r="O748" s="2" t="s">
        <v>1379</v>
      </c>
      <c r="P748" s="2" t="s">
        <v>2421</v>
      </c>
      <c r="Q748" s="2" t="s">
        <v>6989</v>
      </c>
      <c r="R748" s="2" t="str">
        <f>IF(db[[#This Row],[QTY/ CTN]]="","",SUBSTITUTE(SUBSTITUTE(SUBSTITUTE(db[[#This Row],[QTY/ CTN]]," ","_",2),"(",""),")","")&amp;"_")</f>
        <v>144 PCS_</v>
      </c>
      <c r="S748" s="2">
        <f>IF(db[[#This Row],[H_QTY/ CTN]]="","",SEARCH("_",db[[#This Row],[H_QTY/ CTN]]))</f>
        <v>8</v>
      </c>
      <c r="T748" s="2">
        <f>IF(db[[#This Row],[H_QTY/ CTN]]="","",LEN(db[[#This Row],[H_QTY/ CTN]]))</f>
        <v>8</v>
      </c>
      <c r="U748" s="41" t="str">
        <f>IF(db[[#This Row],[H_QTY/ CTN]]="","",LEFT(db[[#This Row],[H_QTY/ CTN]],db[[#This Row],[H_1]]-1))</f>
        <v>144 PCS</v>
      </c>
      <c r="V748" s="40" t="str">
        <f>IF(NOT(db[[#This Row],[H_1]]=db[[#This Row],[H_2]]),MID(db[[#This Row],[H_QTY/ CTN]],db[[#This Row],[H_1]]+1,db[[#This Row],[H_2]]-db[[#This Row],[H_1]]-1),"")</f>
        <v/>
      </c>
      <c r="W748" s="40" t="str">
        <f>IF(db[[#This Row],[QTY/ CTN B]]="","",LEFT(db[[#This Row],[QTY/ CTN B]],SEARCH(" ",db[[#This Row],[QTY/ CTN B]],1)-1))</f>
        <v>144</v>
      </c>
      <c r="X748" s="40" t="str">
        <f>IF(db[[#This Row],[QTY/ CTN B]]="","",RIGHT(db[[#This Row],[QTY/ CTN B]],LEN(db[[#This Row],[QTY/ CTN B]])-SEARCH(" ",db[[#This Row],[QTY/ CTN B]],1)))</f>
        <v>PCS</v>
      </c>
      <c r="Y748" s="40" t="str">
        <f>IF(db[[#This Row],[QTY/ CTN TG]]="",IF(db[[#This Row],[STN TG]]="","",12),LEFT(db[[#This Row],[QTY/ CTN TG]],SEARCH(" ",db[[#This Row],[QTY/ CTN TG]],1)-1))</f>
        <v/>
      </c>
      <c r="Z7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48" s="40" t="str">
        <f>IF(db[[#This Row],[STN K]]="","",IF(db[[#This Row],[STN TG]]="LSN",12,""))</f>
        <v/>
      </c>
      <c r="AB748" s="40" t="str">
        <f>IF(db[[#This Row],[STN TG]]="LSN","PCS","")</f>
        <v/>
      </c>
      <c r="AC748" s="40">
        <f>db[[#This Row],[QTY B]]*IF(db[[#This Row],[QTY TG]]="",1,db[[#This Row],[QTY TG]])*IF(db[[#This Row],[QTY K]]="",1,db[[#This Row],[QTY K]])</f>
        <v>144</v>
      </c>
      <c r="AD748" s="40" t="str">
        <f>IF(db[[#This Row],[STN K]]="",IF(db[[#This Row],[STN TG]]="",db[[#This Row],[STN B]],db[[#This Row],[STN TG]]),db[[#This Row],[STN K]])</f>
        <v>PCS</v>
      </c>
      <c r="AE748" s="40"/>
    </row>
    <row r="749" spans="1:31" ht="16.5" customHeight="1" x14ac:dyDescent="0.25">
      <c r="A749" s="40">
        <f t="shared" si="11"/>
        <v>748</v>
      </c>
      <c r="B749" s="2" t="str">
        <f>LOWER(SUBSTITUTE(SUBSTITUTE(SUBSTITUTE(SUBSTITUTE(SUBSTITUTE(SUBSTITUTE(SUBSTITUTE(SUBSTITUTE(db[[#This Row],[NB BM]]," ",),".",""),"-",""),"(",""),")",""),"/",""),"""",""),"+",""))</f>
        <v>cutterjka300a</v>
      </c>
      <c r="C749" s="2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D749" s="2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E74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cutterjka300a48lsnartomoro</v>
      </c>
      <c r="F74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cuttera300aautolockjk48lsn</v>
      </c>
      <c r="G749" s="2" t="str">
        <f>db[[#This Row],[NB NOTA_C]]&amp;LOWER(SUBSTITUTE(SUBSTITUTE(SUBSTITUTE(SUBSTITUTE(SUBSTITUTE(SUBSTITUTE(SUBSTITUTE(SUBSTITUTE(SUBSTITUTE(db[[#This Row],[FAKTUR]]," ",),".",""),"-",""),"(",""),")",""),",",""),"/",""),"""",""),"+",""))</f>
        <v>cuttera300aautolockjkartomoro</v>
      </c>
      <c r="H74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cuttera300aautolockjk48lsnartomoro</v>
      </c>
      <c r="I749" s="2" t="s">
        <v>6688</v>
      </c>
      <c r="J749" s="2" t="s">
        <v>194</v>
      </c>
      <c r="K749" s="14" t="s">
        <v>195</v>
      </c>
      <c r="L749" s="2" t="s">
        <v>1335</v>
      </c>
      <c r="M749" s="34" t="e">
        <f>IF(db[[#This Row],[NB NOTA_C]]="","",COUNTIF([2]!B_MSK[concat],db[[#This Row],[NB NOTA_C]]))</f>
        <v>#REF!</v>
      </c>
      <c r="N749" s="14" t="s">
        <v>1346</v>
      </c>
      <c r="O749" s="2" t="s">
        <v>1425</v>
      </c>
      <c r="P749" s="2" t="s">
        <v>2421</v>
      </c>
      <c r="R749" s="2" t="str">
        <f>IF(db[[#This Row],[QTY/ CTN]]="","",SUBSTITUTE(SUBSTITUTE(SUBSTITUTE(db[[#This Row],[QTY/ CTN]]," ","_",2),"(",""),")","")&amp;"_")</f>
        <v>48 LSN_</v>
      </c>
      <c r="S749" s="2">
        <f>IF(db[[#This Row],[H_QTY/ CTN]]="","",SEARCH("_",db[[#This Row],[H_QTY/ CTN]]))</f>
        <v>7</v>
      </c>
      <c r="T749" s="2">
        <f>IF(db[[#This Row],[H_QTY/ CTN]]="","",LEN(db[[#This Row],[H_QTY/ CTN]]))</f>
        <v>7</v>
      </c>
      <c r="U749" s="41" t="str">
        <f>IF(db[[#This Row],[H_QTY/ CTN]]="","",LEFT(db[[#This Row],[H_QTY/ CTN]],db[[#This Row],[H_1]]-1))</f>
        <v>48 LSN</v>
      </c>
      <c r="V749" s="40" t="str">
        <f>IF(NOT(db[[#This Row],[H_1]]=db[[#This Row],[H_2]]),MID(db[[#This Row],[H_QTY/ CTN]],db[[#This Row],[H_1]]+1,db[[#This Row],[H_2]]-db[[#This Row],[H_1]]-1),"")</f>
        <v/>
      </c>
      <c r="W749" s="40" t="str">
        <f>IF(db[[#This Row],[QTY/ CTN B]]="","",LEFT(db[[#This Row],[QTY/ CTN B]],SEARCH(" ",db[[#This Row],[QTY/ CTN B]],1)-1))</f>
        <v>48</v>
      </c>
      <c r="X749" s="40" t="str">
        <f>IF(db[[#This Row],[QTY/ CTN B]]="","",RIGHT(db[[#This Row],[QTY/ CTN B]],LEN(db[[#This Row],[QTY/ CTN B]])-SEARCH(" ",db[[#This Row],[QTY/ CTN B]],1)))</f>
        <v>LSN</v>
      </c>
      <c r="Y749" s="40">
        <f>IF(db[[#This Row],[QTY/ CTN TG]]="",IF(db[[#This Row],[STN TG]]="","",12),LEFT(db[[#This Row],[QTY/ CTN TG]],SEARCH(" ",db[[#This Row],[QTY/ CTN TG]],1)-1))</f>
        <v>12</v>
      </c>
      <c r="Z7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49" s="40" t="str">
        <f>IF(db[[#This Row],[STN K]]="","",IF(db[[#This Row],[STN TG]]="LSN",12,""))</f>
        <v/>
      </c>
      <c r="AB749" s="40" t="str">
        <f>IF(db[[#This Row],[STN TG]]="LSN","PCS","")</f>
        <v/>
      </c>
      <c r="AC749" s="40">
        <f>db[[#This Row],[QTY B]]*IF(db[[#This Row],[QTY TG]]="",1,db[[#This Row],[QTY TG]])*IF(db[[#This Row],[QTY K]]="",1,db[[#This Row],[QTY K]])</f>
        <v>576</v>
      </c>
      <c r="AD749" s="40" t="str">
        <f>IF(db[[#This Row],[STN K]]="",IF(db[[#This Row],[STN TG]]="",db[[#This Row],[STN B]],db[[#This Row],[STN TG]]),db[[#This Row],[STN K]])</f>
        <v>PCS</v>
      </c>
      <c r="AE749" s="40"/>
    </row>
    <row r="750" spans="1:31" ht="16.5" customHeight="1" x14ac:dyDescent="0.25">
      <c r="A750" s="40">
        <f t="shared" si="11"/>
        <v>749</v>
      </c>
      <c r="B750" s="5" t="str">
        <f>LOWER(SUBSTITUTE(SUBSTITUTE(SUBSTITUTE(SUBSTITUTE(SUBSTITUTE(SUBSTITUTE(SUBSTITUTE(SUBSTITUTE(db[[#This Row],[NB BM]]," ",),".",""),"-",""),"(",""),")",""),"/",""),"""",""),"+",""))</f>
        <v>cutter88tacobesar</v>
      </c>
      <c r="C750" s="5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D750" s="5" t="str">
        <f>LOWER(SUBSTITUTE(SUBSTITUTE(SUBSTITUTE(SUBSTITUTE(SUBSTITUTE(SUBSTITUTE(SUBSTITUTE(SUBSTITUTE(SUBSTITUTE(db[[#This Row],[NB PAJAK]]," ",""),"-",""),"(",""),")",""),".",""),",",""),"/",""),"""",""),"+",""))</f>
        <v/>
      </c>
      <c r="E75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cutter88tacobesar60lsnuntana</v>
      </c>
      <c r="F75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cutterbesar88taco60lsn</v>
      </c>
      <c r="G750" s="5" t="str">
        <f>db[[#This Row],[NB NOTA_C]]&amp;LOWER(SUBSTITUTE(SUBSTITUTE(SUBSTITUTE(SUBSTITUTE(SUBSTITUTE(SUBSTITUTE(SUBSTITUTE(SUBSTITUTE(SUBSTITUTE(db[[#This Row],[FAKTUR]]," ",),".",""),"-",""),"(",""),")",""),",",""),"/",""),"""",""),"+",""))</f>
        <v>cutterbesar88tacountana</v>
      </c>
      <c r="H75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cutterbesar88taco60lsnuntana</v>
      </c>
      <c r="I750" s="2" t="s">
        <v>872</v>
      </c>
      <c r="J750" s="2" t="s">
        <v>1084</v>
      </c>
      <c r="K750" s="14"/>
      <c r="L750" s="2" t="s">
        <v>1336</v>
      </c>
      <c r="M750" s="34" t="e">
        <f>IF(db[[#This Row],[NB NOTA_C]]="","",COUNTIF([2]!B_MSK[concat],db[[#This Row],[NB NOTA_C]]))</f>
        <v>#REF!</v>
      </c>
      <c r="N750" s="14" t="s">
        <v>1340</v>
      </c>
      <c r="O750" s="2" t="s">
        <v>1385</v>
      </c>
      <c r="P750" s="2" t="s">
        <v>2421</v>
      </c>
      <c r="R750" s="2" t="str">
        <f>IF(db[[#This Row],[QTY/ CTN]]="","",SUBSTITUTE(SUBSTITUTE(SUBSTITUTE(db[[#This Row],[QTY/ CTN]]," ","_",2),"(",""),")","")&amp;"_")</f>
        <v>60 LSN_</v>
      </c>
      <c r="S750" s="2">
        <f>IF(db[[#This Row],[H_QTY/ CTN]]="","",SEARCH("_",db[[#This Row],[H_QTY/ CTN]]))</f>
        <v>7</v>
      </c>
      <c r="T750" s="2">
        <f>IF(db[[#This Row],[H_QTY/ CTN]]="","",LEN(db[[#This Row],[H_QTY/ CTN]]))</f>
        <v>7</v>
      </c>
      <c r="U750" s="41" t="str">
        <f>IF(db[[#This Row],[H_QTY/ CTN]]="","",LEFT(db[[#This Row],[H_QTY/ CTN]],db[[#This Row],[H_1]]-1))</f>
        <v>60 LSN</v>
      </c>
      <c r="V750" s="40" t="str">
        <f>IF(NOT(db[[#This Row],[H_1]]=db[[#This Row],[H_2]]),MID(db[[#This Row],[H_QTY/ CTN]],db[[#This Row],[H_1]]+1,db[[#This Row],[H_2]]-db[[#This Row],[H_1]]-1),"")</f>
        <v/>
      </c>
      <c r="W750" s="40" t="str">
        <f>IF(db[[#This Row],[QTY/ CTN B]]="","",LEFT(db[[#This Row],[QTY/ CTN B]],SEARCH(" ",db[[#This Row],[QTY/ CTN B]],1)-1))</f>
        <v>60</v>
      </c>
      <c r="X750" s="40" t="str">
        <f>IF(db[[#This Row],[QTY/ CTN B]]="","",RIGHT(db[[#This Row],[QTY/ CTN B]],LEN(db[[#This Row],[QTY/ CTN B]])-SEARCH(" ",db[[#This Row],[QTY/ CTN B]],1)))</f>
        <v>LSN</v>
      </c>
      <c r="Y750" s="40">
        <f>IF(db[[#This Row],[QTY/ CTN TG]]="",IF(db[[#This Row],[STN TG]]="","",12),LEFT(db[[#This Row],[QTY/ CTN TG]],SEARCH(" ",db[[#This Row],[QTY/ CTN TG]],1)-1))</f>
        <v>12</v>
      </c>
      <c r="Z7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50" s="40" t="str">
        <f>IF(db[[#This Row],[STN K]]="","",IF(db[[#This Row],[STN TG]]="LSN",12,""))</f>
        <v/>
      </c>
      <c r="AB750" s="40" t="str">
        <f>IF(db[[#This Row],[STN TG]]="LSN","PCS","")</f>
        <v/>
      </c>
      <c r="AC750" s="40">
        <f>db[[#This Row],[QTY B]]*IF(db[[#This Row],[QTY TG]]="",1,db[[#This Row],[QTY TG]])*IF(db[[#This Row],[QTY K]]="",1,db[[#This Row],[QTY K]])</f>
        <v>720</v>
      </c>
      <c r="AD750" s="40" t="str">
        <f>IF(db[[#This Row],[STN K]]="",IF(db[[#This Row],[STN TG]]="",db[[#This Row],[STN B]],db[[#This Row],[STN TG]]),db[[#This Row],[STN K]])</f>
        <v>PCS</v>
      </c>
      <c r="AE750" s="40"/>
    </row>
    <row r="751" spans="1:31" ht="16.5" customHeight="1" x14ac:dyDescent="0.25">
      <c r="A751" s="40">
        <f t="shared" si="11"/>
        <v>750</v>
      </c>
      <c r="B751" s="2" t="str">
        <f>LOWER(SUBSTITUTE(SUBSTITUTE(SUBSTITUTE(SUBSTITUTE(SUBSTITUTE(SUBSTITUTE(SUBSTITUTE(SUBSTITUTE(db[[#This Row],[NB BM]]," ",),".",""),"-",""),"(",""),")",""),"/",""),"""",""),"+",""))</f>
        <v>isicutterjka100amkecil</v>
      </c>
      <c r="C751" s="2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D751" s="2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E75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isicutterjka100amkecil120lsnartomoro</v>
      </c>
      <c r="F75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cutterbladea100amsjk120lsn</v>
      </c>
      <c r="G751" s="2" t="str">
        <f>db[[#This Row],[NB NOTA_C]]&amp;LOWER(SUBSTITUTE(SUBSTITUTE(SUBSTITUTE(SUBSTITUTE(SUBSTITUTE(SUBSTITUTE(SUBSTITUTE(SUBSTITUTE(SUBSTITUTE(db[[#This Row],[FAKTUR]]," ",),".",""),"-",""),"(",""),")",""),",",""),"/",""),"""",""),"+",""))</f>
        <v>cutterbladea100amsjkartomoro</v>
      </c>
      <c r="H75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cutterbladea100amsjk120lsnartomoro</v>
      </c>
      <c r="I751" s="2" t="s">
        <v>5075</v>
      </c>
      <c r="J751" s="2" t="s">
        <v>196</v>
      </c>
      <c r="K751" s="25" t="s">
        <v>1797</v>
      </c>
      <c r="L751" s="2" t="s">
        <v>1335</v>
      </c>
      <c r="M751" s="34" t="e">
        <f>IF(db[[#This Row],[NB NOTA_C]]="","",COUNTIF([2]!B_MSK[concat],db[[#This Row],[NB NOTA_C]]))</f>
        <v>#REF!</v>
      </c>
      <c r="N751" s="14" t="s">
        <v>1346</v>
      </c>
      <c r="O751" s="2" t="s">
        <v>1433</v>
      </c>
      <c r="P751" s="2" t="s">
        <v>2426</v>
      </c>
      <c r="Q751" s="2" t="s">
        <v>5363</v>
      </c>
      <c r="R751" s="2" t="str">
        <f>IF(db[[#This Row],[QTY/ CTN]]="","",SUBSTITUTE(SUBSTITUTE(SUBSTITUTE(db[[#This Row],[QTY/ CTN]]," ","_",2),"(",""),")","")&amp;"_")</f>
        <v>120 LSN_</v>
      </c>
      <c r="S751" s="2">
        <f>IF(db[[#This Row],[H_QTY/ CTN]]="","",SEARCH("_",db[[#This Row],[H_QTY/ CTN]]))</f>
        <v>8</v>
      </c>
      <c r="T751" s="2">
        <f>IF(db[[#This Row],[H_QTY/ CTN]]="","",LEN(db[[#This Row],[H_QTY/ CTN]]))</f>
        <v>8</v>
      </c>
      <c r="U751" s="41" t="str">
        <f>IF(db[[#This Row],[H_QTY/ CTN]]="","",LEFT(db[[#This Row],[H_QTY/ CTN]],db[[#This Row],[H_1]]-1))</f>
        <v>120 LSN</v>
      </c>
      <c r="V751" s="40" t="str">
        <f>IF(NOT(db[[#This Row],[H_1]]=db[[#This Row],[H_2]]),MID(db[[#This Row],[H_QTY/ CTN]],db[[#This Row],[H_1]]+1,db[[#This Row],[H_2]]-db[[#This Row],[H_1]]-1),"")</f>
        <v/>
      </c>
      <c r="W751" s="40" t="str">
        <f>IF(db[[#This Row],[QTY/ CTN B]]="","",LEFT(db[[#This Row],[QTY/ CTN B]],SEARCH(" ",db[[#This Row],[QTY/ CTN B]],1)-1))</f>
        <v>120</v>
      </c>
      <c r="X751" s="40" t="str">
        <f>IF(db[[#This Row],[QTY/ CTN B]]="","",RIGHT(db[[#This Row],[QTY/ CTN B]],LEN(db[[#This Row],[QTY/ CTN B]])-SEARCH(" ",db[[#This Row],[QTY/ CTN B]],1)))</f>
        <v>LSN</v>
      </c>
      <c r="Y751" s="40">
        <f>IF(db[[#This Row],[QTY/ CTN TG]]="",IF(db[[#This Row],[STN TG]]="","",12),LEFT(db[[#This Row],[QTY/ CTN TG]],SEARCH(" ",db[[#This Row],[QTY/ CTN TG]],1)-1))</f>
        <v>12</v>
      </c>
      <c r="Z7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51" s="40" t="str">
        <f>IF(db[[#This Row],[STN K]]="","",IF(db[[#This Row],[STN TG]]="LSN",12,""))</f>
        <v/>
      </c>
      <c r="AB751" s="40" t="str">
        <f>IF(db[[#This Row],[STN TG]]="LSN","PCS","")</f>
        <v/>
      </c>
      <c r="AC751" s="40">
        <f>db[[#This Row],[QTY B]]*IF(db[[#This Row],[QTY TG]]="",1,db[[#This Row],[QTY TG]])*IF(db[[#This Row],[QTY K]]="",1,db[[#This Row],[QTY K]])</f>
        <v>1440</v>
      </c>
      <c r="AD751" s="40" t="str">
        <f>IF(db[[#This Row],[STN K]]="",IF(db[[#This Row],[STN TG]]="",db[[#This Row],[STN B]],db[[#This Row],[STN TG]]),db[[#This Row],[STN K]])</f>
        <v>PCS</v>
      </c>
      <c r="AE751" s="40"/>
    </row>
    <row r="752" spans="1:31" ht="16.5" customHeight="1" x14ac:dyDescent="0.25">
      <c r="A752" s="40">
        <f t="shared" si="11"/>
        <v>751</v>
      </c>
      <c r="B752" s="2" t="str">
        <f>LOWER(SUBSTITUTE(SUBSTITUTE(SUBSTITUTE(SUBSTITUTE(SUBSTITUTE(SUBSTITUTE(SUBSTITUTE(SUBSTITUTE(db[[#This Row],[NB BM]]," ",),".",""),"-",""),"(",""),")",""),"/",""),"""",""),"+",""))</f>
        <v>isicutterjka100mmhkecil</v>
      </c>
      <c r="C752" s="2" t="str">
        <f>LOWER(SUBSTITUTE(SUBSTITUTE(SUBSTITUTE(SUBSTITUTE(SUBSTITUTE(SUBSTITUTE(SUBSTITUTE(SUBSTITUTE(SUBSTITUTE(db[[#This Row],[NB NOTA]]," ",),".",""),"-",""),"(",""),")",""),",",""),"/",""),"""",""),"+",""))</f>
        <v>cutterbladea100mmhjk</v>
      </c>
      <c r="D752" s="2" t="str">
        <f>LOWER(SUBSTITUTE(SUBSTITUTE(SUBSTITUTE(SUBSTITUTE(SUBSTITUTE(SUBSTITUTE(SUBSTITUTE(SUBSTITUTE(SUBSTITUTE(db[[#This Row],[NB PAJAK]]," ",""),"-",""),"(",""),")",""),".",""),",",""),"/",""),"""",""),"+",""))</f>
        <v>isicutter18mmjoykoa100mmhkecil</v>
      </c>
      <c r="E75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isicutterjka100mmhkecil120lsnartomoro</v>
      </c>
      <c r="F75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cutterbladea100mmhjk120lsn</v>
      </c>
      <c r="G752" s="2" t="str">
        <f>db[[#This Row],[NB NOTA_C]]&amp;LOWER(SUBSTITUTE(SUBSTITUTE(SUBSTITUTE(SUBSTITUTE(SUBSTITUTE(SUBSTITUTE(SUBSTITUTE(SUBSTITUTE(SUBSTITUTE(db[[#This Row],[FAKTUR]]," ",),".",""),"-",""),"(",""),")",""),",",""),"/",""),"""",""),"+",""))</f>
        <v>cutterbladea100mmhjkartomoro</v>
      </c>
      <c r="H75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cutterbladea100mmhjk120lsnartomoro</v>
      </c>
      <c r="I752" s="2" t="s">
        <v>5551</v>
      </c>
      <c r="J752" s="2" t="s">
        <v>6590</v>
      </c>
      <c r="K752" s="25" t="s">
        <v>6591</v>
      </c>
      <c r="L752" s="2" t="s">
        <v>1335</v>
      </c>
      <c r="M752" s="34" t="e">
        <f>IF(db[[#This Row],[NB NOTA_C]]="","",COUNTIF([2]!B_MSK[concat],db[[#This Row],[NB NOTA_C]]))</f>
        <v>#REF!</v>
      </c>
      <c r="N752" s="14" t="s">
        <v>1346</v>
      </c>
      <c r="O752" s="2" t="s">
        <v>1433</v>
      </c>
      <c r="P752" s="2" t="s">
        <v>2426</v>
      </c>
      <c r="Q752" s="2" t="s">
        <v>5552</v>
      </c>
      <c r="R752" s="2" t="str">
        <f>IF(db[[#This Row],[QTY/ CTN]]="","",SUBSTITUTE(SUBSTITUTE(SUBSTITUTE(db[[#This Row],[QTY/ CTN]]," ","_",2),"(",""),")","")&amp;"_")</f>
        <v>120 LSN_</v>
      </c>
      <c r="S752" s="2">
        <f>IF(db[[#This Row],[H_QTY/ CTN]]="","",SEARCH("_",db[[#This Row],[H_QTY/ CTN]]))</f>
        <v>8</v>
      </c>
      <c r="T752" s="2">
        <f>IF(db[[#This Row],[H_QTY/ CTN]]="","",LEN(db[[#This Row],[H_QTY/ CTN]]))</f>
        <v>8</v>
      </c>
      <c r="U752" s="41" t="str">
        <f>IF(db[[#This Row],[H_QTY/ CTN]]="","",LEFT(db[[#This Row],[H_QTY/ CTN]],db[[#This Row],[H_1]]-1))</f>
        <v>120 LSN</v>
      </c>
      <c r="V752" s="40" t="str">
        <f>IF(NOT(db[[#This Row],[H_1]]=db[[#This Row],[H_2]]),MID(db[[#This Row],[H_QTY/ CTN]],db[[#This Row],[H_1]]+1,db[[#This Row],[H_2]]-db[[#This Row],[H_1]]-1),"")</f>
        <v/>
      </c>
      <c r="W752" s="40" t="str">
        <f>IF(db[[#This Row],[QTY/ CTN B]]="","",LEFT(db[[#This Row],[QTY/ CTN B]],SEARCH(" ",db[[#This Row],[QTY/ CTN B]],1)-1))</f>
        <v>120</v>
      </c>
      <c r="X752" s="40" t="str">
        <f>IF(db[[#This Row],[QTY/ CTN B]]="","",RIGHT(db[[#This Row],[QTY/ CTN B]],LEN(db[[#This Row],[QTY/ CTN B]])-SEARCH(" ",db[[#This Row],[QTY/ CTN B]],1)))</f>
        <v>LSN</v>
      </c>
      <c r="Y752" s="40">
        <f>IF(db[[#This Row],[QTY/ CTN TG]]="",IF(db[[#This Row],[STN TG]]="","",12),LEFT(db[[#This Row],[QTY/ CTN TG]],SEARCH(" ",db[[#This Row],[QTY/ CTN TG]],1)-1))</f>
        <v>12</v>
      </c>
      <c r="Z7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52" s="40" t="str">
        <f>IF(db[[#This Row],[STN K]]="","",IF(db[[#This Row],[STN TG]]="LSN",12,""))</f>
        <v/>
      </c>
      <c r="AB752" s="40" t="str">
        <f>IF(db[[#This Row],[STN TG]]="LSN","PCS","")</f>
        <v/>
      </c>
      <c r="AC752" s="40">
        <f>db[[#This Row],[QTY B]]*IF(db[[#This Row],[QTY TG]]="",1,db[[#This Row],[QTY TG]])*IF(db[[#This Row],[QTY K]]="",1,db[[#This Row],[QTY K]])</f>
        <v>1440</v>
      </c>
      <c r="AD752" s="40" t="str">
        <f>IF(db[[#This Row],[STN K]]="",IF(db[[#This Row],[STN TG]]="",db[[#This Row],[STN B]],db[[#This Row],[STN TG]]),db[[#This Row],[STN K]])</f>
        <v>PCS</v>
      </c>
      <c r="AE752" s="40"/>
    </row>
    <row r="753" spans="1:31" ht="16.5" customHeight="1" x14ac:dyDescent="0.25">
      <c r="A753" s="40">
        <f t="shared" si="11"/>
        <v>752</v>
      </c>
      <c r="B753" s="5" t="str">
        <f>LOWER(SUBSTITUTE(SUBSTITUTE(SUBSTITUTE(SUBSTITUTE(SUBSTITUTE(SUBSTITUTE(SUBSTITUTE(SUBSTITUTE(db[[#This Row],[NB BM]]," ",),".",""),"-",""),"(",""),")",""),"/",""),"""",""),"+",""))</f>
        <v>isicutterjkl150ambesar</v>
      </c>
      <c r="C753" s="5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D753" s="5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E7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isicutterjkl150ambesar40lsnartomoro</v>
      </c>
      <c r="F7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cutterbladel150amljk40lsn</v>
      </c>
      <c r="G753" s="5" t="str">
        <f>db[[#This Row],[NB NOTA_C]]&amp;LOWER(SUBSTITUTE(SUBSTITUTE(SUBSTITUTE(SUBSTITUTE(SUBSTITUTE(SUBSTITUTE(SUBSTITUTE(SUBSTITUTE(SUBSTITUTE(db[[#This Row],[FAKTUR]]," ",),".",""),"-",""),"(",""),")",""),",",""),"/",""),"""",""),"+",""))</f>
        <v>cutterbladel150amljkartomoro</v>
      </c>
      <c r="H7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cutterbladel150amljk40lsnartomoro</v>
      </c>
      <c r="I753" s="2" t="s">
        <v>5074</v>
      </c>
      <c r="J753" s="2" t="s">
        <v>1811</v>
      </c>
      <c r="K753" s="14" t="s">
        <v>2266</v>
      </c>
      <c r="L753" s="2" t="s">
        <v>1335</v>
      </c>
      <c r="M753" s="34" t="e">
        <f>IF(db[[#This Row],[NB NOTA_C]]="","",COUNTIF([2]!B_MSK[concat],db[[#This Row],[NB NOTA_C]]))</f>
        <v>#REF!</v>
      </c>
      <c r="N753" s="9" t="s">
        <v>1346</v>
      </c>
      <c r="O753" s="5" t="s">
        <v>1394</v>
      </c>
      <c r="P753" s="2" t="s">
        <v>2426</v>
      </c>
      <c r="Q753" s="2" t="s">
        <v>7051</v>
      </c>
      <c r="R753" s="2" t="str">
        <f>IF(db[[#This Row],[QTY/ CTN]]="","",SUBSTITUTE(SUBSTITUTE(SUBSTITUTE(db[[#This Row],[QTY/ CTN]]," ","_",2),"(",""),")","")&amp;"_")</f>
        <v>40 LSN_</v>
      </c>
      <c r="S753" s="2">
        <f>IF(db[[#This Row],[H_QTY/ CTN]]="","",SEARCH("_",db[[#This Row],[H_QTY/ CTN]]))</f>
        <v>7</v>
      </c>
      <c r="T753" s="2">
        <f>IF(db[[#This Row],[H_QTY/ CTN]]="","",LEN(db[[#This Row],[H_QTY/ CTN]]))</f>
        <v>7</v>
      </c>
      <c r="U753" s="41" t="str">
        <f>IF(db[[#This Row],[H_QTY/ CTN]]="","",LEFT(db[[#This Row],[H_QTY/ CTN]],db[[#This Row],[H_1]]-1))</f>
        <v>40 LSN</v>
      </c>
      <c r="V753" s="40" t="str">
        <f>IF(NOT(db[[#This Row],[H_1]]=db[[#This Row],[H_2]]),MID(db[[#This Row],[H_QTY/ CTN]],db[[#This Row],[H_1]]+1,db[[#This Row],[H_2]]-db[[#This Row],[H_1]]-1),"")</f>
        <v/>
      </c>
      <c r="W753" s="40" t="str">
        <f>IF(db[[#This Row],[QTY/ CTN B]]="","",LEFT(db[[#This Row],[QTY/ CTN B]],SEARCH(" ",db[[#This Row],[QTY/ CTN B]],1)-1))</f>
        <v>40</v>
      </c>
      <c r="X753" s="40" t="str">
        <f>IF(db[[#This Row],[QTY/ CTN B]]="","",RIGHT(db[[#This Row],[QTY/ CTN B]],LEN(db[[#This Row],[QTY/ CTN B]])-SEARCH(" ",db[[#This Row],[QTY/ CTN B]],1)))</f>
        <v>LSN</v>
      </c>
      <c r="Y753" s="40">
        <f>IF(db[[#This Row],[QTY/ CTN TG]]="",IF(db[[#This Row],[STN TG]]="","",12),LEFT(db[[#This Row],[QTY/ CTN TG]],SEARCH(" ",db[[#This Row],[QTY/ CTN TG]],1)-1))</f>
        <v>12</v>
      </c>
      <c r="Z7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53" s="40" t="str">
        <f>IF(db[[#This Row],[STN K]]="","",IF(db[[#This Row],[STN TG]]="LSN",12,""))</f>
        <v/>
      </c>
      <c r="AB753" s="40" t="str">
        <f>IF(db[[#This Row],[STN TG]]="LSN","PCS","")</f>
        <v/>
      </c>
      <c r="AC753" s="40">
        <f>db[[#This Row],[QTY B]]*IF(db[[#This Row],[QTY TG]]="",1,db[[#This Row],[QTY TG]])*IF(db[[#This Row],[QTY K]]="",1,db[[#This Row],[QTY K]])</f>
        <v>480</v>
      </c>
      <c r="AD753" s="40" t="str">
        <f>IF(db[[#This Row],[STN K]]="",IF(db[[#This Row],[STN TG]]="",db[[#This Row],[STN B]],db[[#This Row],[STN TG]]),db[[#This Row],[STN K]])</f>
        <v>PCS</v>
      </c>
      <c r="AE753" s="40"/>
    </row>
    <row r="754" spans="1:31" ht="16.5" customHeight="1" x14ac:dyDescent="0.25">
      <c r="A754" s="40">
        <f t="shared" si="11"/>
        <v>753</v>
      </c>
      <c r="B754" s="5" t="str">
        <f>LOWER(SUBSTITUTE(SUBSTITUTE(SUBSTITUTE(SUBSTITUTE(SUBSTITUTE(SUBSTITUTE(SUBSTITUTE(SUBSTITUTE(db[[#This Row],[NB BM]]," ",),".",""),"-",""),"(",""),")",""),"/",""),"""",""),"+",""))</f>
        <v>isicutterjkl150ambesar</v>
      </c>
      <c r="C754" s="5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D754" s="5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E75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isicutterjkl150ambesar40lsnartomoro</v>
      </c>
      <c r="F75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cutterbladel150amljkbonus40lsn</v>
      </c>
      <c r="G754" s="5" t="str">
        <f>db[[#This Row],[NB NOTA_C]]&amp;LOWER(SUBSTITUTE(SUBSTITUTE(SUBSTITUTE(SUBSTITUTE(SUBSTITUTE(SUBSTITUTE(SUBSTITUTE(SUBSTITUTE(SUBSTITUTE(db[[#This Row],[FAKTUR]]," ",),".",""),"-",""),"(",""),")",""),",",""),"/",""),"""",""),"+",""))</f>
        <v>cutterbladel150amljkbonusartomoro</v>
      </c>
      <c r="H75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cutterbladel150amljkbonus40lsnartomoro</v>
      </c>
      <c r="I754" s="2" t="s">
        <v>5074</v>
      </c>
      <c r="J754" s="2" t="s">
        <v>2265</v>
      </c>
      <c r="K754" s="14" t="s">
        <v>4761</v>
      </c>
      <c r="L754" s="2" t="s">
        <v>1335</v>
      </c>
      <c r="M754" s="34" t="e">
        <f>IF(db[[#This Row],[NB NOTA_C]]="","",COUNTIF([2]!B_MSK[concat],db[[#This Row],[NB NOTA_C]]))</f>
        <v>#REF!</v>
      </c>
      <c r="N754" s="9" t="s">
        <v>1346</v>
      </c>
      <c r="O754" s="5" t="s">
        <v>1394</v>
      </c>
      <c r="P754" s="2" t="s">
        <v>2426</v>
      </c>
      <c r="R754" s="2" t="str">
        <f>IF(db[[#This Row],[QTY/ CTN]]="","",SUBSTITUTE(SUBSTITUTE(SUBSTITUTE(db[[#This Row],[QTY/ CTN]]," ","_",2),"(",""),")","")&amp;"_")</f>
        <v>40 LSN_</v>
      </c>
      <c r="S754" s="2">
        <f>IF(db[[#This Row],[H_QTY/ CTN]]="","",SEARCH("_",db[[#This Row],[H_QTY/ CTN]]))</f>
        <v>7</v>
      </c>
      <c r="T754" s="2">
        <f>IF(db[[#This Row],[H_QTY/ CTN]]="","",LEN(db[[#This Row],[H_QTY/ CTN]]))</f>
        <v>7</v>
      </c>
      <c r="U754" s="41" t="str">
        <f>IF(db[[#This Row],[H_QTY/ CTN]]="","",LEFT(db[[#This Row],[H_QTY/ CTN]],db[[#This Row],[H_1]]-1))</f>
        <v>40 LSN</v>
      </c>
      <c r="V754" s="40" t="str">
        <f>IF(NOT(db[[#This Row],[H_1]]=db[[#This Row],[H_2]]),MID(db[[#This Row],[H_QTY/ CTN]],db[[#This Row],[H_1]]+1,db[[#This Row],[H_2]]-db[[#This Row],[H_1]]-1),"")</f>
        <v/>
      </c>
      <c r="W754" s="40" t="str">
        <f>IF(db[[#This Row],[QTY/ CTN B]]="","",LEFT(db[[#This Row],[QTY/ CTN B]],SEARCH(" ",db[[#This Row],[QTY/ CTN B]],1)-1))</f>
        <v>40</v>
      </c>
      <c r="X754" s="40" t="str">
        <f>IF(db[[#This Row],[QTY/ CTN B]]="","",RIGHT(db[[#This Row],[QTY/ CTN B]],LEN(db[[#This Row],[QTY/ CTN B]])-SEARCH(" ",db[[#This Row],[QTY/ CTN B]],1)))</f>
        <v>LSN</v>
      </c>
      <c r="Y754" s="40">
        <f>IF(db[[#This Row],[QTY/ CTN TG]]="",IF(db[[#This Row],[STN TG]]="","",12),LEFT(db[[#This Row],[QTY/ CTN TG]],SEARCH(" ",db[[#This Row],[QTY/ CTN TG]],1)-1))</f>
        <v>12</v>
      </c>
      <c r="Z7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54" s="40" t="str">
        <f>IF(db[[#This Row],[STN K]]="","",IF(db[[#This Row],[STN TG]]="LSN",12,""))</f>
        <v/>
      </c>
      <c r="AB754" s="40" t="str">
        <f>IF(db[[#This Row],[STN TG]]="LSN","PCS","")</f>
        <v/>
      </c>
      <c r="AC754" s="40">
        <f>db[[#This Row],[QTY B]]*IF(db[[#This Row],[QTY TG]]="",1,db[[#This Row],[QTY TG]])*IF(db[[#This Row],[QTY K]]="",1,db[[#This Row],[QTY K]])</f>
        <v>480</v>
      </c>
      <c r="AD754" s="40" t="str">
        <f>IF(db[[#This Row],[STN K]]="",IF(db[[#This Row],[STN TG]]="",db[[#This Row],[STN B]],db[[#This Row],[STN TG]]),db[[#This Row],[STN K]])</f>
        <v>PCS</v>
      </c>
      <c r="AE754" s="40"/>
    </row>
    <row r="755" spans="1:31" ht="16.5" customHeight="1" x14ac:dyDescent="0.25">
      <c r="A755" s="40">
        <f t="shared" si="11"/>
        <v>754</v>
      </c>
      <c r="B755" s="5" t="str">
        <f>LOWER(SUBSTITUTE(SUBSTITUTE(SUBSTITUTE(SUBSTITUTE(SUBSTITUTE(SUBSTITUTE(SUBSTITUTE(SUBSTITUTE(db[[#This Row],[NB BM]]," ",),".",""),"-",""),"(",""),")",""),"/",""),"""",""),"+",""))</f>
        <v>isicutterjkl150mhbesar</v>
      </c>
      <c r="C755" s="5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D755" s="5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E75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isicutterjkl150mhbesar40lsnartomoro</v>
      </c>
      <c r="F75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cutterbladel150mmhjk40lsn</v>
      </c>
      <c r="G755" s="5" t="str">
        <f>db[[#This Row],[NB NOTA_C]]&amp;LOWER(SUBSTITUTE(SUBSTITUTE(SUBSTITUTE(SUBSTITUTE(SUBSTITUTE(SUBSTITUTE(SUBSTITUTE(SUBSTITUTE(SUBSTITUTE(db[[#This Row],[FAKTUR]]," ",),".",""),"-",""),"(",""),")",""),",",""),"/",""),"""",""),"+",""))</f>
        <v>cutterbladel150mmhjkartomoro</v>
      </c>
      <c r="H75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cutterbladel150mmhjk40lsnartomoro</v>
      </c>
      <c r="I755" s="2" t="s">
        <v>6592</v>
      </c>
      <c r="J755" s="2" t="s">
        <v>6588</v>
      </c>
      <c r="K755" s="14" t="s">
        <v>198</v>
      </c>
      <c r="L755" s="2" t="s">
        <v>1335</v>
      </c>
      <c r="M755" s="34" t="e">
        <f>IF(db[[#This Row],[NB NOTA_C]]="","",COUNTIF([2]!B_MSK[concat],db[[#This Row],[NB NOTA_C]]))</f>
        <v>#REF!</v>
      </c>
      <c r="N755" s="9" t="s">
        <v>1346</v>
      </c>
      <c r="O755" s="5" t="s">
        <v>1394</v>
      </c>
      <c r="P755" s="2" t="s">
        <v>2426</v>
      </c>
      <c r="R755" s="2" t="str">
        <f>IF(db[[#This Row],[QTY/ CTN]]="","",SUBSTITUTE(SUBSTITUTE(SUBSTITUTE(db[[#This Row],[QTY/ CTN]]," ","_",2),"(",""),")","")&amp;"_")</f>
        <v>40 LSN_</v>
      </c>
      <c r="S755" s="2">
        <f>IF(db[[#This Row],[H_QTY/ CTN]]="","",SEARCH("_",db[[#This Row],[H_QTY/ CTN]]))</f>
        <v>7</v>
      </c>
      <c r="T755" s="2">
        <f>IF(db[[#This Row],[H_QTY/ CTN]]="","",LEN(db[[#This Row],[H_QTY/ CTN]]))</f>
        <v>7</v>
      </c>
      <c r="U755" s="41" t="str">
        <f>IF(db[[#This Row],[H_QTY/ CTN]]="","",LEFT(db[[#This Row],[H_QTY/ CTN]],db[[#This Row],[H_1]]-1))</f>
        <v>40 LSN</v>
      </c>
      <c r="V755" s="40" t="str">
        <f>IF(NOT(db[[#This Row],[H_1]]=db[[#This Row],[H_2]]),MID(db[[#This Row],[H_QTY/ CTN]],db[[#This Row],[H_1]]+1,db[[#This Row],[H_2]]-db[[#This Row],[H_1]]-1),"")</f>
        <v/>
      </c>
      <c r="W755" s="40" t="str">
        <f>IF(db[[#This Row],[QTY/ CTN B]]="","",LEFT(db[[#This Row],[QTY/ CTN B]],SEARCH(" ",db[[#This Row],[QTY/ CTN B]],1)-1))</f>
        <v>40</v>
      </c>
      <c r="X755" s="40" t="str">
        <f>IF(db[[#This Row],[QTY/ CTN B]]="","",RIGHT(db[[#This Row],[QTY/ CTN B]],LEN(db[[#This Row],[QTY/ CTN B]])-SEARCH(" ",db[[#This Row],[QTY/ CTN B]],1)))</f>
        <v>LSN</v>
      </c>
      <c r="Y755" s="40">
        <f>IF(db[[#This Row],[QTY/ CTN TG]]="",IF(db[[#This Row],[STN TG]]="","",12),LEFT(db[[#This Row],[QTY/ CTN TG]],SEARCH(" ",db[[#This Row],[QTY/ CTN TG]],1)-1))</f>
        <v>12</v>
      </c>
      <c r="Z7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55" s="40" t="str">
        <f>IF(db[[#This Row],[STN K]]="","",IF(db[[#This Row],[STN TG]]="LSN",12,""))</f>
        <v/>
      </c>
      <c r="AB755" s="40" t="str">
        <f>IF(db[[#This Row],[STN TG]]="LSN","PCS","")</f>
        <v/>
      </c>
      <c r="AC755" s="40">
        <f>db[[#This Row],[QTY B]]*IF(db[[#This Row],[QTY TG]]="",1,db[[#This Row],[QTY TG]])*IF(db[[#This Row],[QTY K]]="",1,db[[#This Row],[QTY K]])</f>
        <v>480</v>
      </c>
      <c r="AD755" s="40" t="str">
        <f>IF(db[[#This Row],[STN K]]="",IF(db[[#This Row],[STN TG]]="",db[[#This Row],[STN B]],db[[#This Row],[STN TG]]),db[[#This Row],[STN K]])</f>
        <v>PCS</v>
      </c>
      <c r="AE755" s="40"/>
    </row>
    <row r="756" spans="1:31" ht="16.5" customHeight="1" x14ac:dyDescent="0.25">
      <c r="A756" s="40">
        <f t="shared" si="11"/>
        <v>755</v>
      </c>
      <c r="B756" s="5" t="str">
        <f>LOWER(SUBSTITUTE(SUBSTITUTE(SUBSTITUTE(SUBSTITUTE(SUBSTITUTE(SUBSTITUTE(SUBSTITUTE(SUBSTITUTE(db[[#This Row],[NB BM]]," ",),".",""),"-",""),"(",""),")",""),"/",""),"""",""),"+",""))</f>
        <v>isicutterjkl150mhbesar</v>
      </c>
      <c r="C756" s="5" t="str">
        <f>LOWER(SUBSTITUTE(SUBSTITUTE(SUBSTITUTE(SUBSTITUTE(SUBSTITUTE(SUBSTITUTE(SUBSTITUTE(SUBSTITUTE(SUBSTITUTE(db[[#This Row],[NB NOTA]]," ",),".",""),"-",""),"(",""),")",""),",",""),"/",""),"""",""),"+",""))</f>
        <v>cutterbladel150mmhjkbonus</v>
      </c>
      <c r="D756" s="5" t="str">
        <f>LOWER(SUBSTITUTE(SUBSTITUTE(SUBSTITUTE(SUBSTITUTE(SUBSTITUTE(SUBSTITUTE(SUBSTITUTE(SUBSTITUTE(SUBSTITUTE(db[[#This Row],[NB PAJAK]]," ",""),"-",""),"(",""),")",""),".",""),",",""),"/",""),"""",""),"+",""))</f>
        <v>isicutter18mmjoykol150mhbesarbonus</v>
      </c>
      <c r="E75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isicutterjkl150mhbesar40lsnartomoro</v>
      </c>
      <c r="F75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cutterbladel150mmhjkbonus40lsn</v>
      </c>
      <c r="G756" s="5" t="str">
        <f>db[[#This Row],[NB NOTA_C]]&amp;LOWER(SUBSTITUTE(SUBSTITUTE(SUBSTITUTE(SUBSTITUTE(SUBSTITUTE(SUBSTITUTE(SUBSTITUTE(SUBSTITUTE(SUBSTITUTE(db[[#This Row],[FAKTUR]]," ",),".",""),"-",""),"(",""),")",""),",",""),"/",""),"""",""),"+",""))</f>
        <v>cutterbladel150mmhjkbonusartomoro</v>
      </c>
      <c r="H75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cutterbladel150mmhjkbonus40lsnartomoro</v>
      </c>
      <c r="I756" s="2" t="s">
        <v>6592</v>
      </c>
      <c r="J756" s="2" t="s">
        <v>6589</v>
      </c>
      <c r="K756" s="14" t="s">
        <v>5470</v>
      </c>
      <c r="L756" s="2" t="s">
        <v>1335</v>
      </c>
      <c r="M756" s="34" t="e">
        <f>IF(db[[#This Row],[NB NOTA_C]]="","",COUNTIF([2]!B_MSK[concat],db[[#This Row],[NB NOTA_C]]))</f>
        <v>#REF!</v>
      </c>
      <c r="N756" s="9" t="s">
        <v>1346</v>
      </c>
      <c r="O756" s="5" t="s">
        <v>1394</v>
      </c>
      <c r="P756" s="2" t="s">
        <v>2426</v>
      </c>
      <c r="R756" s="2" t="str">
        <f>IF(db[[#This Row],[QTY/ CTN]]="","",SUBSTITUTE(SUBSTITUTE(SUBSTITUTE(db[[#This Row],[QTY/ CTN]]," ","_",2),"(",""),")","")&amp;"_")</f>
        <v>40 LSN_</v>
      </c>
      <c r="S756" s="2">
        <f>IF(db[[#This Row],[H_QTY/ CTN]]="","",SEARCH("_",db[[#This Row],[H_QTY/ CTN]]))</f>
        <v>7</v>
      </c>
      <c r="T756" s="2">
        <f>IF(db[[#This Row],[H_QTY/ CTN]]="","",LEN(db[[#This Row],[H_QTY/ CTN]]))</f>
        <v>7</v>
      </c>
      <c r="U756" s="41" t="str">
        <f>IF(db[[#This Row],[H_QTY/ CTN]]="","",LEFT(db[[#This Row],[H_QTY/ CTN]],db[[#This Row],[H_1]]-1))</f>
        <v>40 LSN</v>
      </c>
      <c r="V756" s="40" t="str">
        <f>IF(NOT(db[[#This Row],[H_1]]=db[[#This Row],[H_2]]),MID(db[[#This Row],[H_QTY/ CTN]],db[[#This Row],[H_1]]+1,db[[#This Row],[H_2]]-db[[#This Row],[H_1]]-1),"")</f>
        <v/>
      </c>
      <c r="W756" s="40" t="str">
        <f>IF(db[[#This Row],[QTY/ CTN B]]="","",LEFT(db[[#This Row],[QTY/ CTN B]],SEARCH(" ",db[[#This Row],[QTY/ CTN B]],1)-1))</f>
        <v>40</v>
      </c>
      <c r="X756" s="40" t="str">
        <f>IF(db[[#This Row],[QTY/ CTN B]]="","",RIGHT(db[[#This Row],[QTY/ CTN B]],LEN(db[[#This Row],[QTY/ CTN B]])-SEARCH(" ",db[[#This Row],[QTY/ CTN B]],1)))</f>
        <v>LSN</v>
      </c>
      <c r="Y756" s="40">
        <f>IF(db[[#This Row],[QTY/ CTN TG]]="",IF(db[[#This Row],[STN TG]]="","",12),LEFT(db[[#This Row],[QTY/ CTN TG]],SEARCH(" ",db[[#This Row],[QTY/ CTN TG]],1)-1))</f>
        <v>12</v>
      </c>
      <c r="Z7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56" s="40" t="str">
        <f>IF(db[[#This Row],[STN K]]="","",IF(db[[#This Row],[STN TG]]="LSN",12,""))</f>
        <v/>
      </c>
      <c r="AB756" s="40" t="str">
        <f>IF(db[[#This Row],[STN TG]]="LSN","PCS","")</f>
        <v/>
      </c>
      <c r="AC756" s="40">
        <f>db[[#This Row],[QTY B]]*IF(db[[#This Row],[QTY TG]]="",1,db[[#This Row],[QTY TG]])*IF(db[[#This Row],[QTY K]]="",1,db[[#This Row],[QTY K]])</f>
        <v>480</v>
      </c>
      <c r="AD756" s="40" t="str">
        <f>IF(db[[#This Row],[STN K]]="",IF(db[[#This Row],[STN TG]]="",db[[#This Row],[STN B]],db[[#This Row],[STN TG]]),db[[#This Row],[STN K]])</f>
        <v>PCS</v>
      </c>
      <c r="AE756" s="40"/>
    </row>
    <row r="757" spans="1:31" ht="16.5" customHeight="1" x14ac:dyDescent="0.25">
      <c r="A757" s="40">
        <f t="shared" si="11"/>
        <v>756</v>
      </c>
      <c r="B757" s="5" t="str">
        <f>LOWER(SUBSTITUTE(SUBSTITUTE(SUBSTITUTE(SUBSTITUTE(SUBSTITUTE(SUBSTITUTE(SUBSTITUTE(SUBSTITUTE(db[[#This Row],[NB BM]]," ",),".",""),"-",""),"(",""),")",""),"/",""),"""",""),"+",""))</f>
        <v>cutterjkcu10bc</v>
      </c>
      <c r="C757" s="5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D757" s="5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E75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cutterjkcu10bc24lsnartomoro</v>
      </c>
      <c r="F75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cuttercu10bcjk24lsn</v>
      </c>
      <c r="G757" s="5" t="str">
        <f>db[[#This Row],[NB NOTA_C]]&amp;LOWER(SUBSTITUTE(SUBSTITUTE(SUBSTITUTE(SUBSTITUTE(SUBSTITUTE(SUBSTITUTE(SUBSTITUTE(SUBSTITUTE(SUBSTITUTE(db[[#This Row],[FAKTUR]]," ",),".",""),"-",""),"(",""),")",""),",",""),"/",""),"""",""),"+",""))</f>
        <v>cuttercu10bcjkartomoro</v>
      </c>
      <c r="H75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cuttercu10bcjk24lsnartomoro</v>
      </c>
      <c r="I757" s="2" t="s">
        <v>1882</v>
      </c>
      <c r="J757" s="2" t="s">
        <v>1808</v>
      </c>
      <c r="K757" s="1" t="s">
        <v>1810</v>
      </c>
      <c r="L757" s="2" t="s">
        <v>1335</v>
      </c>
      <c r="M757" s="34" t="e">
        <f>IF(db[[#This Row],[NB NOTA_C]]="","",COUNTIF([2]!B_MSK[concat],db[[#This Row],[NB NOTA_C]]))</f>
        <v>#REF!</v>
      </c>
      <c r="N757" s="9" t="s">
        <v>1346</v>
      </c>
      <c r="O757" s="5" t="s">
        <v>1431</v>
      </c>
      <c r="P757" s="2" t="s">
        <v>2421</v>
      </c>
      <c r="R757" s="2" t="str">
        <f>IF(db[[#This Row],[QTY/ CTN]]="","",SUBSTITUTE(SUBSTITUTE(SUBSTITUTE(db[[#This Row],[QTY/ CTN]]," ","_",2),"(",""),")","")&amp;"_")</f>
        <v>24 LSN_</v>
      </c>
      <c r="S757" s="2">
        <f>IF(db[[#This Row],[H_QTY/ CTN]]="","",SEARCH("_",db[[#This Row],[H_QTY/ CTN]]))</f>
        <v>7</v>
      </c>
      <c r="T757" s="2">
        <f>IF(db[[#This Row],[H_QTY/ CTN]]="","",LEN(db[[#This Row],[H_QTY/ CTN]]))</f>
        <v>7</v>
      </c>
      <c r="U757" s="41" t="str">
        <f>IF(db[[#This Row],[H_QTY/ CTN]]="","",LEFT(db[[#This Row],[H_QTY/ CTN]],db[[#This Row],[H_1]]-1))</f>
        <v>24 LSN</v>
      </c>
      <c r="V757" s="40" t="str">
        <f>IF(NOT(db[[#This Row],[H_1]]=db[[#This Row],[H_2]]),MID(db[[#This Row],[H_QTY/ CTN]],db[[#This Row],[H_1]]+1,db[[#This Row],[H_2]]-db[[#This Row],[H_1]]-1),"")</f>
        <v/>
      </c>
      <c r="W757" s="40" t="str">
        <f>IF(db[[#This Row],[QTY/ CTN B]]="","",LEFT(db[[#This Row],[QTY/ CTN B]],SEARCH(" ",db[[#This Row],[QTY/ CTN B]],1)-1))</f>
        <v>24</v>
      </c>
      <c r="X757" s="40" t="str">
        <f>IF(db[[#This Row],[QTY/ CTN B]]="","",RIGHT(db[[#This Row],[QTY/ CTN B]],LEN(db[[#This Row],[QTY/ CTN B]])-SEARCH(" ",db[[#This Row],[QTY/ CTN B]],1)))</f>
        <v>LSN</v>
      </c>
      <c r="Y757" s="40">
        <f>IF(db[[#This Row],[QTY/ CTN TG]]="",IF(db[[#This Row],[STN TG]]="","",12),LEFT(db[[#This Row],[QTY/ CTN TG]],SEARCH(" ",db[[#This Row],[QTY/ CTN TG]],1)-1))</f>
        <v>12</v>
      </c>
      <c r="Z7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57" s="40" t="str">
        <f>IF(db[[#This Row],[STN K]]="","",IF(db[[#This Row],[STN TG]]="LSN",12,""))</f>
        <v/>
      </c>
      <c r="AB757" s="40" t="str">
        <f>IF(db[[#This Row],[STN TG]]="LSN","PCS","")</f>
        <v/>
      </c>
      <c r="AC757" s="40">
        <f>db[[#This Row],[QTY B]]*IF(db[[#This Row],[QTY TG]]="",1,db[[#This Row],[QTY TG]])*IF(db[[#This Row],[QTY K]]="",1,db[[#This Row],[QTY K]])</f>
        <v>288</v>
      </c>
      <c r="AD757" s="40" t="str">
        <f>IF(db[[#This Row],[STN K]]="",IF(db[[#This Row],[STN TG]]="",db[[#This Row],[STN B]],db[[#This Row],[STN TG]]),db[[#This Row],[STN K]])</f>
        <v>PCS</v>
      </c>
      <c r="AE757" s="40"/>
    </row>
    <row r="758" spans="1:31" ht="16.5" customHeight="1" x14ac:dyDescent="0.25">
      <c r="A758" s="40">
        <f t="shared" si="11"/>
        <v>757</v>
      </c>
      <c r="B758" s="6" t="str">
        <f>LOWER(SUBSTITUTE(SUBSTITUTE(SUBSTITUTE(SUBSTITUTE(SUBSTITUTE(SUBSTITUTE(SUBSTITUTE(SUBSTITUTE(db[[#This Row],[NB BM]]," ",),".",""),"-",""),"(",""),")",""),"/",""),"""",""),"+",""))</f>
        <v>cutterjkcu15bc</v>
      </c>
      <c r="C758" s="6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D758" s="6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E758" s="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cutterjkcu15bc24lsnartomoro</v>
      </c>
      <c r="F758" s="6" t="str">
        <f>db[[#This Row],[NB NOTA_C]]&amp;LOWER(SUBSTITUTE(SUBSTITUTE(SUBSTITUTE(SUBSTITUTE(SUBSTITUTE(SUBSTITUTE(SUBSTITUTE(SUBSTITUTE(SUBSTITUTE(db[[#This Row],[QTY/ CTN]]," ",),".",""),"-",""),"(",""),")",""),",",""),"/",""),"""",""),"+",""))</f>
        <v>cuttercu15bcjk24lsn</v>
      </c>
      <c r="G758" s="6" t="str">
        <f>db[[#This Row],[NB NOTA_C]]&amp;LOWER(SUBSTITUTE(SUBSTITUTE(SUBSTITUTE(SUBSTITUTE(SUBSTITUTE(SUBSTITUTE(SUBSTITUTE(SUBSTITUTE(SUBSTITUTE(db[[#This Row],[FAKTUR]]," ",),".",""),"-",""),"(",""),")",""),",",""),"/",""),"""",""),"+",""))</f>
        <v>cuttercu15bcjkartomoro</v>
      </c>
      <c r="H758" s="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cuttercu15bcjk24lsnartomoro</v>
      </c>
      <c r="I758" s="6" t="s">
        <v>199</v>
      </c>
      <c r="J758" s="6" t="s">
        <v>200</v>
      </c>
      <c r="K758" s="25" t="s">
        <v>1809</v>
      </c>
      <c r="L758" s="2" t="s">
        <v>1335</v>
      </c>
      <c r="M758" s="34" t="e">
        <f>IF(db[[#This Row],[NB NOTA_C]]="","",COUNTIF([2]!B_MSK[concat],db[[#This Row],[NB NOTA_C]]))</f>
        <v>#REF!</v>
      </c>
      <c r="N758" s="14" t="s">
        <v>1346</v>
      </c>
      <c r="O758" s="2" t="s">
        <v>1431</v>
      </c>
      <c r="P758" s="2" t="s">
        <v>2421</v>
      </c>
      <c r="R758" s="2" t="str">
        <f>IF(db[[#This Row],[QTY/ CTN]]="","",SUBSTITUTE(SUBSTITUTE(SUBSTITUTE(db[[#This Row],[QTY/ CTN]]," ","_",2),"(",""),")","")&amp;"_")</f>
        <v>24 LSN_</v>
      </c>
      <c r="S758" s="2">
        <f>IF(db[[#This Row],[H_QTY/ CTN]]="","",SEARCH("_",db[[#This Row],[H_QTY/ CTN]]))</f>
        <v>7</v>
      </c>
      <c r="T758" s="2">
        <f>IF(db[[#This Row],[H_QTY/ CTN]]="","",LEN(db[[#This Row],[H_QTY/ CTN]]))</f>
        <v>7</v>
      </c>
      <c r="U758" s="41" t="str">
        <f>IF(db[[#This Row],[H_QTY/ CTN]]="","",LEFT(db[[#This Row],[H_QTY/ CTN]],db[[#This Row],[H_1]]-1))</f>
        <v>24 LSN</v>
      </c>
      <c r="V758" s="40" t="str">
        <f>IF(NOT(db[[#This Row],[H_1]]=db[[#This Row],[H_2]]),MID(db[[#This Row],[H_QTY/ CTN]],db[[#This Row],[H_1]]+1,db[[#This Row],[H_2]]-db[[#This Row],[H_1]]-1),"")</f>
        <v/>
      </c>
      <c r="W758" s="40" t="str">
        <f>IF(db[[#This Row],[QTY/ CTN B]]="","",LEFT(db[[#This Row],[QTY/ CTN B]],SEARCH(" ",db[[#This Row],[QTY/ CTN B]],1)-1))</f>
        <v>24</v>
      </c>
      <c r="X758" s="40" t="str">
        <f>IF(db[[#This Row],[QTY/ CTN B]]="","",RIGHT(db[[#This Row],[QTY/ CTN B]],LEN(db[[#This Row],[QTY/ CTN B]])-SEARCH(" ",db[[#This Row],[QTY/ CTN B]],1)))</f>
        <v>LSN</v>
      </c>
      <c r="Y758" s="40">
        <f>IF(db[[#This Row],[QTY/ CTN TG]]="",IF(db[[#This Row],[STN TG]]="","",12),LEFT(db[[#This Row],[QTY/ CTN TG]],SEARCH(" ",db[[#This Row],[QTY/ CTN TG]],1)-1))</f>
        <v>12</v>
      </c>
      <c r="Z7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58" s="40" t="str">
        <f>IF(db[[#This Row],[STN K]]="","",IF(db[[#This Row],[STN TG]]="LSN",12,""))</f>
        <v/>
      </c>
      <c r="AB758" s="40" t="str">
        <f>IF(db[[#This Row],[STN TG]]="LSN","PCS","")</f>
        <v/>
      </c>
      <c r="AC758" s="40">
        <f>db[[#This Row],[QTY B]]*IF(db[[#This Row],[QTY TG]]="",1,db[[#This Row],[QTY TG]])*IF(db[[#This Row],[QTY K]]="",1,db[[#This Row],[QTY K]])</f>
        <v>288</v>
      </c>
      <c r="AD758" s="40" t="str">
        <f>IF(db[[#This Row],[STN K]]="",IF(db[[#This Row],[STN TG]]="",db[[#This Row],[STN B]],db[[#This Row],[STN TG]]),db[[#This Row],[STN K]])</f>
        <v>PCS</v>
      </c>
      <c r="AE758" s="40"/>
    </row>
    <row r="759" spans="1:31" ht="16.5" customHeight="1" x14ac:dyDescent="0.25">
      <c r="A759" s="40">
        <f t="shared" si="11"/>
        <v>758</v>
      </c>
      <c r="B759" s="5" t="str">
        <f>LOWER(SUBSTITUTE(SUBSTITUTE(SUBSTITUTE(SUBSTITUTE(SUBSTITUTE(SUBSTITUTE(SUBSTITUTE(SUBSTITUTE(db[[#This Row],[NB BM]]," ",),".",""),"-",""),"(",""),")",""),"/",""),"""",""),"+",""))</f>
        <v>cutterjkk200</v>
      </c>
      <c r="C759" s="5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D759" s="5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E75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cutterjkk20048lsnartomoro</v>
      </c>
      <c r="F75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cutterk200jk48lsn</v>
      </c>
      <c r="G759" s="5" t="str">
        <f>db[[#This Row],[NB NOTA_C]]&amp;LOWER(SUBSTITUTE(SUBSTITUTE(SUBSTITUTE(SUBSTITUTE(SUBSTITUTE(SUBSTITUTE(SUBSTITUTE(SUBSTITUTE(SUBSTITUTE(db[[#This Row],[FAKTUR]]," ",),".",""),"-",""),"(",""),")",""),",",""),"/",""),"""",""),"+",""))</f>
        <v>cutterk200jkartomoro</v>
      </c>
      <c r="H75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cutterk200jk48lsnartomoro</v>
      </c>
      <c r="I759" s="2" t="s">
        <v>3320</v>
      </c>
      <c r="J759" s="2" t="s">
        <v>3200</v>
      </c>
      <c r="K759" s="14" t="s">
        <v>3199</v>
      </c>
      <c r="L759" s="2" t="s">
        <v>1335</v>
      </c>
      <c r="M759" s="33" t="e">
        <f>IF(db[[#This Row],[NB NOTA_C]]="","",COUNTIF([2]!B_MSK[concat],db[[#This Row],[NB NOTA_C]]))</f>
        <v>#REF!</v>
      </c>
      <c r="N759" s="9" t="s">
        <v>1346</v>
      </c>
      <c r="O759" s="5" t="s">
        <v>1425</v>
      </c>
      <c r="P759" s="2" t="s">
        <v>2421</v>
      </c>
      <c r="Q759" s="5" t="s">
        <v>7409</v>
      </c>
      <c r="R759" s="5" t="str">
        <f>IF(db[[#This Row],[QTY/ CTN]]="","",SUBSTITUTE(SUBSTITUTE(SUBSTITUTE(db[[#This Row],[QTY/ CTN]]," ","_",2),"(",""),")","")&amp;"_")</f>
        <v>48 LSN_</v>
      </c>
      <c r="S759" s="5">
        <f>IF(db[[#This Row],[H_QTY/ CTN]]="","",SEARCH("_",db[[#This Row],[H_QTY/ CTN]]))</f>
        <v>7</v>
      </c>
      <c r="T759" s="5">
        <f>IF(db[[#This Row],[H_QTY/ CTN]]="","",LEN(db[[#This Row],[H_QTY/ CTN]]))</f>
        <v>7</v>
      </c>
      <c r="U759" s="40" t="str">
        <f>IF(db[[#This Row],[H_QTY/ CTN]]="","",LEFT(db[[#This Row],[H_QTY/ CTN]],db[[#This Row],[H_1]]-1))</f>
        <v>48 LSN</v>
      </c>
      <c r="V759" s="40" t="str">
        <f>IF(NOT(db[[#This Row],[H_1]]=db[[#This Row],[H_2]]),MID(db[[#This Row],[H_QTY/ CTN]],db[[#This Row],[H_1]]+1,db[[#This Row],[H_2]]-db[[#This Row],[H_1]]-1),"")</f>
        <v/>
      </c>
      <c r="W759" s="40" t="str">
        <f>IF(db[[#This Row],[QTY/ CTN B]]="","",LEFT(db[[#This Row],[QTY/ CTN B]],SEARCH(" ",db[[#This Row],[QTY/ CTN B]],1)-1))</f>
        <v>48</v>
      </c>
      <c r="X759" s="40" t="str">
        <f>IF(db[[#This Row],[QTY/ CTN B]]="","",RIGHT(db[[#This Row],[QTY/ CTN B]],LEN(db[[#This Row],[QTY/ CTN B]])-SEARCH(" ",db[[#This Row],[QTY/ CTN B]],1)))</f>
        <v>LSN</v>
      </c>
      <c r="Y759" s="40">
        <f>IF(db[[#This Row],[QTY/ CTN TG]]="",IF(db[[#This Row],[STN TG]]="","",12),LEFT(db[[#This Row],[QTY/ CTN TG]],SEARCH(" ",db[[#This Row],[QTY/ CTN TG]],1)-1))</f>
        <v>12</v>
      </c>
      <c r="Z7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59" s="40" t="str">
        <f>IF(db[[#This Row],[STN K]]="","",IF(db[[#This Row],[STN TG]]="LSN",12,""))</f>
        <v/>
      </c>
      <c r="AB759" s="40" t="str">
        <f>IF(db[[#This Row],[STN TG]]="LSN","PCS","")</f>
        <v/>
      </c>
      <c r="AC759" s="40">
        <f>db[[#This Row],[QTY B]]*IF(db[[#This Row],[QTY TG]]="",1,db[[#This Row],[QTY TG]])*IF(db[[#This Row],[QTY K]]="",1,db[[#This Row],[QTY K]])</f>
        <v>576</v>
      </c>
      <c r="AD759" s="40" t="str">
        <f>IF(db[[#This Row],[STN K]]="",IF(db[[#This Row],[STN TG]]="",db[[#This Row],[STN B]],db[[#This Row],[STN TG]]),db[[#This Row],[STN K]])</f>
        <v>PCS</v>
      </c>
      <c r="AE759" s="40"/>
    </row>
    <row r="760" spans="1:31" ht="16.5" customHeight="1" x14ac:dyDescent="0.25">
      <c r="A760" s="40">
        <f t="shared" si="11"/>
        <v>759</v>
      </c>
      <c r="B760" s="5" t="str">
        <f>LOWER(SUBSTITUTE(SUBSTITUTE(SUBSTITUTE(SUBSTITUTE(SUBSTITUTE(SUBSTITUTE(SUBSTITUTE(SUBSTITUTE(db[[#This Row],[NB BM]]," ",),".",""),"-",""),"(",""),")",""),"/",""),"""",""),"+",""))</f>
        <v>cutter78tacokecil</v>
      </c>
      <c r="C760" s="5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D760" s="5" t="str">
        <f>LOWER(SUBSTITUTE(SUBSTITUTE(SUBSTITUTE(SUBSTITUTE(SUBSTITUTE(SUBSTITUTE(SUBSTITUTE(SUBSTITUTE(SUBSTITUTE(db[[#This Row],[NB PAJAK]]," ",""),"-",""),"(",""),")",""),".",""),",",""),"/",""),"""",""),"+",""))</f>
        <v/>
      </c>
      <c r="E76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cutter78tacokecil120lsnuntana</v>
      </c>
      <c r="F76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cutterkecil78taco120lsn</v>
      </c>
      <c r="G760" s="5" t="str">
        <f>db[[#This Row],[NB NOTA_C]]&amp;LOWER(SUBSTITUTE(SUBSTITUTE(SUBSTITUTE(SUBSTITUTE(SUBSTITUTE(SUBSTITUTE(SUBSTITUTE(SUBSTITUTE(SUBSTITUTE(db[[#This Row],[FAKTUR]]," ",),".",""),"-",""),"(",""),")",""),",",""),"/",""),"""",""),"+",""))</f>
        <v>cutterkecil78tacountana</v>
      </c>
      <c r="H76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cutterkecil78taco120lsnuntana</v>
      </c>
      <c r="I760" s="2" t="s">
        <v>1921</v>
      </c>
      <c r="J760" s="2" t="s">
        <v>1920</v>
      </c>
      <c r="K760" s="14"/>
      <c r="L760" s="2" t="s">
        <v>1336</v>
      </c>
      <c r="M760" s="34" t="e">
        <f>IF(db[[#This Row],[NB NOTA_C]]="","",COUNTIF([2]!B_MSK[concat],db[[#This Row],[NB NOTA_C]]))</f>
        <v>#REF!</v>
      </c>
      <c r="N760" s="9" t="s">
        <v>1340</v>
      </c>
      <c r="O760" s="5" t="s">
        <v>1433</v>
      </c>
      <c r="P760" s="2" t="s">
        <v>2421</v>
      </c>
      <c r="R760" s="2" t="str">
        <f>IF(db[[#This Row],[QTY/ CTN]]="","",SUBSTITUTE(SUBSTITUTE(SUBSTITUTE(db[[#This Row],[QTY/ CTN]]," ","_",2),"(",""),")","")&amp;"_")</f>
        <v>120 LSN_</v>
      </c>
      <c r="S760" s="2">
        <f>IF(db[[#This Row],[H_QTY/ CTN]]="","",SEARCH("_",db[[#This Row],[H_QTY/ CTN]]))</f>
        <v>8</v>
      </c>
      <c r="T760" s="2">
        <f>IF(db[[#This Row],[H_QTY/ CTN]]="","",LEN(db[[#This Row],[H_QTY/ CTN]]))</f>
        <v>8</v>
      </c>
      <c r="U760" s="41" t="str">
        <f>IF(db[[#This Row],[H_QTY/ CTN]]="","",LEFT(db[[#This Row],[H_QTY/ CTN]],db[[#This Row],[H_1]]-1))</f>
        <v>120 LSN</v>
      </c>
      <c r="V760" s="40" t="str">
        <f>IF(NOT(db[[#This Row],[H_1]]=db[[#This Row],[H_2]]),MID(db[[#This Row],[H_QTY/ CTN]],db[[#This Row],[H_1]]+1,db[[#This Row],[H_2]]-db[[#This Row],[H_1]]-1),"")</f>
        <v/>
      </c>
      <c r="W760" s="40" t="str">
        <f>IF(db[[#This Row],[QTY/ CTN B]]="","",LEFT(db[[#This Row],[QTY/ CTN B]],SEARCH(" ",db[[#This Row],[QTY/ CTN B]],1)-1))</f>
        <v>120</v>
      </c>
      <c r="X760" s="40" t="str">
        <f>IF(db[[#This Row],[QTY/ CTN B]]="","",RIGHT(db[[#This Row],[QTY/ CTN B]],LEN(db[[#This Row],[QTY/ CTN B]])-SEARCH(" ",db[[#This Row],[QTY/ CTN B]],1)))</f>
        <v>LSN</v>
      </c>
      <c r="Y760" s="40">
        <f>IF(db[[#This Row],[QTY/ CTN TG]]="",IF(db[[#This Row],[STN TG]]="","",12),LEFT(db[[#This Row],[QTY/ CTN TG]],SEARCH(" ",db[[#This Row],[QTY/ CTN TG]],1)-1))</f>
        <v>12</v>
      </c>
      <c r="Z7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60" s="40" t="str">
        <f>IF(db[[#This Row],[STN K]]="","",IF(db[[#This Row],[STN TG]]="LSN",12,""))</f>
        <v/>
      </c>
      <c r="AB760" s="40" t="str">
        <f>IF(db[[#This Row],[STN TG]]="LSN","PCS","")</f>
        <v/>
      </c>
      <c r="AC760" s="40">
        <f>db[[#This Row],[QTY B]]*IF(db[[#This Row],[QTY TG]]="",1,db[[#This Row],[QTY TG]])*IF(db[[#This Row],[QTY K]]="",1,db[[#This Row],[QTY K]])</f>
        <v>1440</v>
      </c>
      <c r="AD760" s="40" t="str">
        <f>IF(db[[#This Row],[STN K]]="",IF(db[[#This Row],[STN TG]]="",db[[#This Row],[STN B]],db[[#This Row],[STN TG]]),db[[#This Row],[STN K]])</f>
        <v>PCS</v>
      </c>
      <c r="AE760" s="40"/>
    </row>
    <row r="761" spans="1:31" ht="16.5" customHeight="1" x14ac:dyDescent="0.25">
      <c r="A761" s="40">
        <f t="shared" si="11"/>
        <v>760</v>
      </c>
      <c r="B761" s="82" t="str">
        <f>LOWER(SUBSTITUTE(SUBSTITUTE(SUBSTITUTE(SUBSTITUTE(SUBSTITUTE(SUBSTITUTE(SUBSTITUTE(SUBSTITUTE(db[[#This Row],[NB BM]]," ",),".",""),"-",""),"(",""),")",""),"/",""),"""",""),"+",""))</f>
        <v>cuttervancoknfev750</v>
      </c>
      <c r="C761" s="82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D761" s="82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E761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cuttervancoknfev750240pcsartomoro</v>
      </c>
      <c r="F761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cutterknifev750240pcs</v>
      </c>
      <c r="G761" s="82" t="str">
        <f>db[[#This Row],[NB NOTA_C]]&amp;LOWER(SUBSTITUTE(SUBSTITUTE(SUBSTITUTE(SUBSTITUTE(SUBSTITUTE(SUBSTITUTE(SUBSTITUTE(SUBSTITUTE(SUBSTITUTE(db[[#This Row],[FAKTUR]]," ",),".",""),"-",""),"(",""),")",""),",",""),"/",""),"""",""),"+",""))</f>
        <v>cutterknifev750artomoro</v>
      </c>
      <c r="H761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cutterknifev750240pcsartomoro</v>
      </c>
      <c r="I761" s="7" t="s">
        <v>3677</v>
      </c>
      <c r="J761" s="7" t="s">
        <v>3674</v>
      </c>
      <c r="K761" s="14" t="s">
        <v>3892</v>
      </c>
      <c r="L761" s="2" t="s">
        <v>1335</v>
      </c>
      <c r="M761" s="83" t="e">
        <f>IF(db[[#This Row],[NB NOTA_C]]="","",COUNTIF([2]!B_MSK[concat],db[[#This Row],[NB NOTA_C]]))</f>
        <v>#REF!</v>
      </c>
      <c r="N761" s="84" t="s">
        <v>1843</v>
      </c>
      <c r="O761" s="82" t="s">
        <v>1412</v>
      </c>
      <c r="P761" s="7" t="s">
        <v>2421</v>
      </c>
      <c r="Q761" s="5" t="s">
        <v>5167</v>
      </c>
      <c r="R761" s="82" t="str">
        <f>IF(db[[#This Row],[QTY/ CTN]]="","",SUBSTITUTE(SUBSTITUTE(SUBSTITUTE(db[[#This Row],[QTY/ CTN]]," ","_",2),"(",""),")","")&amp;"_")</f>
        <v>240 PCS_</v>
      </c>
      <c r="S761" s="82">
        <f>IF(db[[#This Row],[H_QTY/ CTN]]="","",SEARCH("_",db[[#This Row],[H_QTY/ CTN]]))</f>
        <v>8</v>
      </c>
      <c r="T761" s="82">
        <f>IF(db[[#This Row],[H_QTY/ CTN]]="","",LEN(db[[#This Row],[H_QTY/ CTN]]))</f>
        <v>8</v>
      </c>
      <c r="U761" s="85" t="str">
        <f>IF(db[[#This Row],[H_QTY/ CTN]]="","",LEFT(db[[#This Row],[H_QTY/ CTN]],db[[#This Row],[H_1]]-1))</f>
        <v>240 PCS</v>
      </c>
      <c r="V761" s="85" t="str">
        <f>IF(NOT(db[[#This Row],[H_1]]=db[[#This Row],[H_2]]),MID(db[[#This Row],[H_QTY/ CTN]],db[[#This Row],[H_1]]+1,db[[#This Row],[H_2]]-db[[#This Row],[H_1]]-1),"")</f>
        <v/>
      </c>
      <c r="W761" s="40" t="str">
        <f>IF(db[[#This Row],[QTY/ CTN B]]="","",LEFT(db[[#This Row],[QTY/ CTN B]],SEARCH(" ",db[[#This Row],[QTY/ CTN B]],1)-1))</f>
        <v>240</v>
      </c>
      <c r="X761" s="40" t="str">
        <f>IF(db[[#This Row],[QTY/ CTN B]]="","",RIGHT(db[[#This Row],[QTY/ CTN B]],LEN(db[[#This Row],[QTY/ CTN B]])-SEARCH(" ",db[[#This Row],[QTY/ CTN B]],1)))</f>
        <v>PCS</v>
      </c>
      <c r="Y761" s="40" t="str">
        <f>IF(db[[#This Row],[QTY/ CTN TG]]="",IF(db[[#This Row],[STN TG]]="","",12),LEFT(db[[#This Row],[QTY/ CTN TG]],SEARCH(" ",db[[#This Row],[QTY/ CTN TG]],1)-1))</f>
        <v/>
      </c>
      <c r="Z7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61" s="40" t="str">
        <f>IF(db[[#This Row],[STN K]]="","",IF(db[[#This Row],[STN TG]]="LSN",12,""))</f>
        <v/>
      </c>
      <c r="AB761" s="40" t="str">
        <f>IF(db[[#This Row],[STN TG]]="LSN","PCS","")</f>
        <v/>
      </c>
      <c r="AC761" s="40">
        <f>db[[#This Row],[QTY B]]*IF(db[[#This Row],[QTY TG]]="",1,db[[#This Row],[QTY TG]])*IF(db[[#This Row],[QTY K]]="",1,db[[#This Row],[QTY K]])</f>
        <v>240</v>
      </c>
      <c r="AD761" s="40" t="str">
        <f>IF(db[[#This Row],[STN K]]="",IF(db[[#This Row],[STN TG]]="",db[[#This Row],[STN B]],db[[#This Row],[STN TG]]),db[[#This Row],[STN K]])</f>
        <v>PCS</v>
      </c>
      <c r="AE761" s="40"/>
    </row>
    <row r="762" spans="1:31" ht="16.5" customHeight="1" x14ac:dyDescent="0.25">
      <c r="A762" s="40">
        <f t="shared" si="11"/>
        <v>761</v>
      </c>
      <c r="B762" s="2" t="str">
        <f>LOWER(SUBSTITUTE(SUBSTITUTE(SUBSTITUTE(SUBSTITUTE(SUBSTITUTE(SUBSTITUTE(SUBSTITUTE(SUBSTITUTE(db[[#This Row],[NB BM]]," ",),".",""),"-",""),"(",""),")",""),"/",""),"""",""),"+",""))</f>
        <v>cutterjkl500</v>
      </c>
      <c r="C762" s="2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D762" s="2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E76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cutterjkl50024lsnartomoro</v>
      </c>
      <c r="F76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cutterl500jk24lsn</v>
      </c>
      <c r="G762" s="2" t="str">
        <f>db[[#This Row],[NB NOTA_C]]&amp;LOWER(SUBSTITUTE(SUBSTITUTE(SUBSTITUTE(SUBSTITUTE(SUBSTITUTE(SUBSTITUTE(SUBSTITUTE(SUBSTITUTE(SUBSTITUTE(db[[#This Row],[FAKTUR]]," ",),".",""),"-",""),"(",""),")",""),",",""),"/",""),"""",""),"+",""))</f>
        <v>cutterl500jkartomoro</v>
      </c>
      <c r="H76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cutterl500jk24lsnartomoro</v>
      </c>
      <c r="I762" s="2" t="s">
        <v>201</v>
      </c>
      <c r="J762" s="2" t="s">
        <v>202</v>
      </c>
      <c r="K762" s="14" t="s">
        <v>203</v>
      </c>
      <c r="L762" s="2" t="s">
        <v>1335</v>
      </c>
      <c r="M762" s="34" t="e">
        <f>IF(db[[#This Row],[NB NOTA_C]]="","",COUNTIF([2]!B_MSK[concat],db[[#This Row],[NB NOTA_C]]))</f>
        <v>#REF!</v>
      </c>
      <c r="N762" s="14" t="s">
        <v>1346</v>
      </c>
      <c r="O762" s="2" t="s">
        <v>1431</v>
      </c>
      <c r="P762" s="2" t="s">
        <v>2421</v>
      </c>
      <c r="Q762" s="2" t="s">
        <v>4269</v>
      </c>
      <c r="R762" s="2" t="str">
        <f>IF(db[[#This Row],[QTY/ CTN]]="","",SUBSTITUTE(SUBSTITUTE(SUBSTITUTE(db[[#This Row],[QTY/ CTN]]," ","_",2),"(",""),")","")&amp;"_")</f>
        <v>24 LSN_</v>
      </c>
      <c r="S762" s="2">
        <f>IF(db[[#This Row],[H_QTY/ CTN]]="","",SEARCH("_",db[[#This Row],[H_QTY/ CTN]]))</f>
        <v>7</v>
      </c>
      <c r="T762" s="2">
        <f>IF(db[[#This Row],[H_QTY/ CTN]]="","",LEN(db[[#This Row],[H_QTY/ CTN]]))</f>
        <v>7</v>
      </c>
      <c r="U762" s="41" t="str">
        <f>IF(db[[#This Row],[H_QTY/ CTN]]="","",LEFT(db[[#This Row],[H_QTY/ CTN]],db[[#This Row],[H_1]]-1))</f>
        <v>24 LSN</v>
      </c>
      <c r="V762" s="40" t="str">
        <f>IF(NOT(db[[#This Row],[H_1]]=db[[#This Row],[H_2]]),MID(db[[#This Row],[H_QTY/ CTN]],db[[#This Row],[H_1]]+1,db[[#This Row],[H_2]]-db[[#This Row],[H_1]]-1),"")</f>
        <v/>
      </c>
      <c r="W762" s="40" t="str">
        <f>IF(db[[#This Row],[QTY/ CTN B]]="","",LEFT(db[[#This Row],[QTY/ CTN B]],SEARCH(" ",db[[#This Row],[QTY/ CTN B]],1)-1))</f>
        <v>24</v>
      </c>
      <c r="X762" s="40" t="str">
        <f>IF(db[[#This Row],[QTY/ CTN B]]="","",RIGHT(db[[#This Row],[QTY/ CTN B]],LEN(db[[#This Row],[QTY/ CTN B]])-SEARCH(" ",db[[#This Row],[QTY/ CTN B]],1)))</f>
        <v>LSN</v>
      </c>
      <c r="Y762" s="40">
        <f>IF(db[[#This Row],[QTY/ CTN TG]]="",IF(db[[#This Row],[STN TG]]="","",12),LEFT(db[[#This Row],[QTY/ CTN TG]],SEARCH(" ",db[[#This Row],[QTY/ CTN TG]],1)-1))</f>
        <v>12</v>
      </c>
      <c r="Z7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62" s="40" t="str">
        <f>IF(db[[#This Row],[STN K]]="","",IF(db[[#This Row],[STN TG]]="LSN",12,""))</f>
        <v/>
      </c>
      <c r="AB762" s="40" t="str">
        <f>IF(db[[#This Row],[STN TG]]="LSN","PCS","")</f>
        <v/>
      </c>
      <c r="AC762" s="40">
        <f>db[[#This Row],[QTY B]]*IF(db[[#This Row],[QTY TG]]="",1,db[[#This Row],[QTY TG]])*IF(db[[#This Row],[QTY K]]="",1,db[[#This Row],[QTY K]])</f>
        <v>288</v>
      </c>
      <c r="AD762" s="40" t="str">
        <f>IF(db[[#This Row],[STN K]]="",IF(db[[#This Row],[STN TG]]="",db[[#This Row],[STN B]],db[[#This Row],[STN TG]]),db[[#This Row],[STN K]])</f>
        <v>PCS</v>
      </c>
      <c r="AE762" s="40"/>
    </row>
    <row r="763" spans="1:31" ht="16.5" customHeight="1" x14ac:dyDescent="0.25">
      <c r="A763" s="40">
        <f t="shared" si="11"/>
        <v>762</v>
      </c>
      <c r="B763" s="5" t="str">
        <f>LOWER(SUBSTITUTE(SUBSTITUTE(SUBSTITUTE(SUBSTITUTE(SUBSTITUTE(SUBSTITUTE(SUBSTITUTE(SUBSTITUTE(db[[#This Row],[NB BM]]," ",),".",""),"-",""),"(",""),")",""),"/",""),"""",""),"+",""))</f>
        <v>cutterjkl500cu</v>
      </c>
      <c r="C763" s="5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D763" s="5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E76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cutterjkl500cu24lsnartomoro</v>
      </c>
      <c r="F76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cutterl500cujk24lsn</v>
      </c>
      <c r="G763" s="5" t="str">
        <f>db[[#This Row],[NB NOTA_C]]&amp;LOWER(SUBSTITUTE(SUBSTITUTE(SUBSTITUTE(SUBSTITUTE(SUBSTITUTE(SUBSTITUTE(SUBSTITUTE(SUBSTITUTE(SUBSTITUTE(db[[#This Row],[FAKTUR]]," ",),".",""),"-",""),"(",""),")",""),",",""),"/",""),"""",""),"+",""))</f>
        <v>cutterl500cujkartomoro</v>
      </c>
      <c r="H76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cutterl500cujk24lsnartomoro</v>
      </c>
      <c r="I763" s="2" t="s">
        <v>2314</v>
      </c>
      <c r="J763" s="2" t="s">
        <v>2280</v>
      </c>
      <c r="K763" s="14" t="s">
        <v>2281</v>
      </c>
      <c r="L763" s="2" t="s">
        <v>1335</v>
      </c>
      <c r="M763" s="34" t="e">
        <f>IF(db[[#This Row],[NB NOTA_C]]="","",COUNTIF([2]!B_MSK[concat],db[[#This Row],[NB NOTA_C]]))</f>
        <v>#REF!</v>
      </c>
      <c r="N763" s="9" t="s">
        <v>1346</v>
      </c>
      <c r="O763" s="5" t="s">
        <v>1431</v>
      </c>
      <c r="P763" s="2" t="s">
        <v>2421</v>
      </c>
      <c r="R763" s="2" t="str">
        <f>IF(db[[#This Row],[QTY/ CTN]]="","",SUBSTITUTE(SUBSTITUTE(SUBSTITUTE(db[[#This Row],[QTY/ CTN]]," ","_",2),"(",""),")","")&amp;"_")</f>
        <v>24 LSN_</v>
      </c>
      <c r="S763" s="2">
        <f>IF(db[[#This Row],[H_QTY/ CTN]]="","",SEARCH("_",db[[#This Row],[H_QTY/ CTN]]))</f>
        <v>7</v>
      </c>
      <c r="T763" s="2">
        <f>IF(db[[#This Row],[H_QTY/ CTN]]="","",LEN(db[[#This Row],[H_QTY/ CTN]]))</f>
        <v>7</v>
      </c>
      <c r="U763" s="41" t="str">
        <f>IF(db[[#This Row],[H_QTY/ CTN]]="","",LEFT(db[[#This Row],[H_QTY/ CTN]],db[[#This Row],[H_1]]-1))</f>
        <v>24 LSN</v>
      </c>
      <c r="V763" s="40" t="str">
        <f>IF(NOT(db[[#This Row],[H_1]]=db[[#This Row],[H_2]]),MID(db[[#This Row],[H_QTY/ CTN]],db[[#This Row],[H_1]]+1,db[[#This Row],[H_2]]-db[[#This Row],[H_1]]-1),"")</f>
        <v/>
      </c>
      <c r="W763" s="40" t="str">
        <f>IF(db[[#This Row],[QTY/ CTN B]]="","",LEFT(db[[#This Row],[QTY/ CTN B]],SEARCH(" ",db[[#This Row],[QTY/ CTN B]],1)-1))</f>
        <v>24</v>
      </c>
      <c r="X763" s="40" t="str">
        <f>IF(db[[#This Row],[QTY/ CTN B]]="","",RIGHT(db[[#This Row],[QTY/ CTN B]],LEN(db[[#This Row],[QTY/ CTN B]])-SEARCH(" ",db[[#This Row],[QTY/ CTN B]],1)))</f>
        <v>LSN</v>
      </c>
      <c r="Y763" s="40">
        <f>IF(db[[#This Row],[QTY/ CTN TG]]="",IF(db[[#This Row],[STN TG]]="","",12),LEFT(db[[#This Row],[QTY/ CTN TG]],SEARCH(" ",db[[#This Row],[QTY/ CTN TG]],1)-1))</f>
        <v>12</v>
      </c>
      <c r="Z7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63" s="40" t="str">
        <f>IF(db[[#This Row],[STN K]]="","",IF(db[[#This Row],[STN TG]]="LSN",12,""))</f>
        <v/>
      </c>
      <c r="AB763" s="40" t="str">
        <f>IF(db[[#This Row],[STN TG]]="LSN","PCS","")</f>
        <v/>
      </c>
      <c r="AC763" s="40">
        <f>db[[#This Row],[QTY B]]*IF(db[[#This Row],[QTY TG]]="",1,db[[#This Row],[QTY TG]])*IF(db[[#This Row],[QTY K]]="",1,db[[#This Row],[QTY K]])</f>
        <v>288</v>
      </c>
      <c r="AD763" s="40" t="str">
        <f>IF(db[[#This Row],[STN K]]="",IF(db[[#This Row],[STN TG]]="",db[[#This Row],[STN B]],db[[#This Row],[STN TG]]),db[[#This Row],[STN K]])</f>
        <v>PCS</v>
      </c>
      <c r="AE763" s="40"/>
    </row>
    <row r="764" spans="1:31" ht="16.5" customHeight="1" x14ac:dyDescent="0.25">
      <c r="A764" s="40">
        <f t="shared" si="11"/>
        <v>763</v>
      </c>
      <c r="B764" s="5" t="str">
        <f>LOWER(SUBSTITUTE(SUBSTITUTE(SUBSTITUTE(SUBSTITUTE(SUBSTITUTE(SUBSTITUTE(SUBSTITUTE(SUBSTITUTE(db[[#This Row],[NB BM]]," ",),".",""),"-",""),"(",""),")",""),"/",""),"""",""),"+",""))</f>
        <v>cuttergunindosc9aputih</v>
      </c>
      <c r="C764" s="5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D764" s="5" t="str">
        <f>LOWER(SUBSTITUTE(SUBSTITUTE(SUBSTITUTE(SUBSTITUTE(SUBSTITUTE(SUBSTITUTE(SUBSTITUTE(SUBSTITUTE(SUBSTITUTE(db[[#This Row],[NB PAJAK]]," ",""),"-",""),"(",""),")",""),".",""),",",""),"/",""),"""",""),"+",""))</f>
        <v/>
      </c>
      <c r="E76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cuttergunindosc9aputih60lsnuntana</v>
      </c>
      <c r="F76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cuttersc9aputih60lsn</v>
      </c>
      <c r="G764" s="5" t="str">
        <f>db[[#This Row],[NB NOTA_C]]&amp;LOWER(SUBSTITUTE(SUBSTITUTE(SUBSTITUTE(SUBSTITUTE(SUBSTITUTE(SUBSTITUTE(SUBSTITUTE(SUBSTITUTE(SUBSTITUTE(db[[#This Row],[FAKTUR]]," ",),".",""),"-",""),"(",""),")",""),",",""),"/",""),"""",""),"+",""))</f>
        <v>cuttersc9aputihuntana</v>
      </c>
      <c r="H76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cuttersc9aputih60lsnuntana</v>
      </c>
      <c r="I764" s="2" t="s">
        <v>6029</v>
      </c>
      <c r="J764" s="2" t="s">
        <v>4362</v>
      </c>
      <c r="K764" s="14"/>
      <c r="L764" s="2" t="s">
        <v>1336</v>
      </c>
      <c r="M764" s="34" t="e">
        <f>IF(db[[#This Row],[NB NOTA_C]]="","",COUNTIF([2]!B_MSK[concat],db[[#This Row],[NB NOTA_C]]))</f>
        <v>#REF!</v>
      </c>
      <c r="N764" s="14" t="s">
        <v>1363</v>
      </c>
      <c r="O764" s="2" t="s">
        <v>1385</v>
      </c>
      <c r="P764" s="2" t="s">
        <v>2421</v>
      </c>
      <c r="R764" s="2" t="str">
        <f>IF(db[[#This Row],[QTY/ CTN]]="","",SUBSTITUTE(SUBSTITUTE(SUBSTITUTE(db[[#This Row],[QTY/ CTN]]," ","_",2),"(",""),")","")&amp;"_")</f>
        <v>60 LSN_</v>
      </c>
      <c r="S764" s="2">
        <f>IF(db[[#This Row],[H_QTY/ CTN]]="","",SEARCH("_",db[[#This Row],[H_QTY/ CTN]]))</f>
        <v>7</v>
      </c>
      <c r="T764" s="2">
        <f>IF(db[[#This Row],[H_QTY/ CTN]]="","",LEN(db[[#This Row],[H_QTY/ CTN]]))</f>
        <v>7</v>
      </c>
      <c r="U764" s="41" t="str">
        <f>IF(db[[#This Row],[H_QTY/ CTN]]="","",LEFT(db[[#This Row],[H_QTY/ CTN]],db[[#This Row],[H_1]]-1))</f>
        <v>60 LSN</v>
      </c>
      <c r="V764" s="40" t="str">
        <f>IF(NOT(db[[#This Row],[H_1]]=db[[#This Row],[H_2]]),MID(db[[#This Row],[H_QTY/ CTN]],db[[#This Row],[H_1]]+1,db[[#This Row],[H_2]]-db[[#This Row],[H_1]]-1),"")</f>
        <v/>
      </c>
      <c r="W764" s="40" t="str">
        <f>IF(db[[#This Row],[QTY/ CTN B]]="","",LEFT(db[[#This Row],[QTY/ CTN B]],SEARCH(" ",db[[#This Row],[QTY/ CTN B]],1)-1))</f>
        <v>60</v>
      </c>
      <c r="X764" s="40" t="str">
        <f>IF(db[[#This Row],[QTY/ CTN B]]="","",RIGHT(db[[#This Row],[QTY/ CTN B]],LEN(db[[#This Row],[QTY/ CTN B]])-SEARCH(" ",db[[#This Row],[QTY/ CTN B]],1)))</f>
        <v>LSN</v>
      </c>
      <c r="Y764" s="40">
        <f>IF(db[[#This Row],[QTY/ CTN TG]]="",IF(db[[#This Row],[STN TG]]="","",12),LEFT(db[[#This Row],[QTY/ CTN TG]],SEARCH(" ",db[[#This Row],[QTY/ CTN TG]],1)-1))</f>
        <v>12</v>
      </c>
      <c r="Z7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64" s="40" t="str">
        <f>IF(db[[#This Row],[STN K]]="","",IF(db[[#This Row],[STN TG]]="LSN",12,""))</f>
        <v/>
      </c>
      <c r="AB764" s="40" t="str">
        <f>IF(db[[#This Row],[STN TG]]="LSN","PCS","")</f>
        <v/>
      </c>
      <c r="AC764" s="40">
        <f>db[[#This Row],[QTY B]]*IF(db[[#This Row],[QTY TG]]="",1,db[[#This Row],[QTY TG]])*IF(db[[#This Row],[QTY K]]="",1,db[[#This Row],[QTY K]])</f>
        <v>720</v>
      </c>
      <c r="AD764" s="40" t="str">
        <f>IF(db[[#This Row],[STN K]]="",IF(db[[#This Row],[STN TG]]="",db[[#This Row],[STN B]],db[[#This Row],[STN TG]]),db[[#This Row],[STN K]])</f>
        <v>PCS</v>
      </c>
      <c r="AE764" s="40"/>
    </row>
    <row r="765" spans="1:31" ht="16.5" customHeight="1" x14ac:dyDescent="0.25">
      <c r="A765" s="40">
        <f t="shared" si="11"/>
        <v>764</v>
      </c>
      <c r="B765" s="5" t="str">
        <f>LOWER(SUBSTITUTE(SUBSTITUTE(SUBSTITUTE(SUBSTITUTE(SUBSTITUTE(SUBSTITUTE(SUBSTITUTE(SUBSTITUTE(db[[#This Row],[NB BM]]," ",),".",""),"-",""),"(",""),")",""),"/",""),"""",""),"+",""))</f>
        <v>cuttergunindosc9aputih</v>
      </c>
      <c r="C765" s="5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D765" s="5" t="str">
        <f>LOWER(SUBSTITUTE(SUBSTITUTE(SUBSTITUTE(SUBSTITUTE(SUBSTITUTE(SUBSTITUTE(SUBSTITUTE(SUBSTITUTE(SUBSTITUTE(db[[#This Row],[NB PAJAK]]," ",""),"-",""),"(",""),")",""),".",""),",",""),"/",""),"""",""),"+",""))</f>
        <v/>
      </c>
      <c r="E76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cuttergunindosc9aputih60lsnuntana</v>
      </c>
      <c r="F76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cuttersc9aputihlpg60lsn</v>
      </c>
      <c r="G765" s="5" t="str">
        <f>db[[#This Row],[NB NOTA_C]]&amp;LOWER(SUBSTITUTE(SUBSTITUTE(SUBSTITUTE(SUBSTITUTE(SUBSTITUTE(SUBSTITUTE(SUBSTITUTE(SUBSTITUTE(SUBSTITUTE(db[[#This Row],[FAKTUR]]," ",),".",""),"-",""),"(",""),")",""),",",""),"/",""),"""",""),"+",""))</f>
        <v>cuttersc9aputihlpguntana</v>
      </c>
      <c r="H76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cuttersc9aputihlpg60lsnuntana</v>
      </c>
      <c r="I765" s="2" t="s">
        <v>6029</v>
      </c>
      <c r="J765" s="2" t="s">
        <v>3782</v>
      </c>
      <c r="K765" s="14"/>
      <c r="L765" s="2" t="s">
        <v>1336</v>
      </c>
      <c r="M765" s="34" t="e">
        <f>IF(db[[#This Row],[NB NOTA_C]]="","",COUNTIF([2]!B_MSK[concat],db[[#This Row],[NB NOTA_C]]))</f>
        <v>#REF!</v>
      </c>
      <c r="N765" s="14" t="s">
        <v>1363</v>
      </c>
      <c r="O765" s="2" t="s">
        <v>1385</v>
      </c>
      <c r="P765" s="2" t="s">
        <v>2421</v>
      </c>
      <c r="R765" s="2" t="str">
        <f>IF(db[[#This Row],[QTY/ CTN]]="","",SUBSTITUTE(SUBSTITUTE(SUBSTITUTE(db[[#This Row],[QTY/ CTN]]," ","_",2),"(",""),")","")&amp;"_")</f>
        <v>60 LSN_</v>
      </c>
      <c r="S765" s="2">
        <f>IF(db[[#This Row],[H_QTY/ CTN]]="","",SEARCH("_",db[[#This Row],[H_QTY/ CTN]]))</f>
        <v>7</v>
      </c>
      <c r="T765" s="2">
        <f>IF(db[[#This Row],[H_QTY/ CTN]]="","",LEN(db[[#This Row],[H_QTY/ CTN]]))</f>
        <v>7</v>
      </c>
      <c r="U765" s="41" t="str">
        <f>IF(db[[#This Row],[H_QTY/ CTN]]="","",LEFT(db[[#This Row],[H_QTY/ CTN]],db[[#This Row],[H_1]]-1))</f>
        <v>60 LSN</v>
      </c>
      <c r="V765" s="40" t="str">
        <f>IF(NOT(db[[#This Row],[H_1]]=db[[#This Row],[H_2]]),MID(db[[#This Row],[H_QTY/ CTN]],db[[#This Row],[H_1]]+1,db[[#This Row],[H_2]]-db[[#This Row],[H_1]]-1),"")</f>
        <v/>
      </c>
      <c r="W765" s="40" t="str">
        <f>IF(db[[#This Row],[QTY/ CTN B]]="","",LEFT(db[[#This Row],[QTY/ CTN B]],SEARCH(" ",db[[#This Row],[QTY/ CTN B]],1)-1))</f>
        <v>60</v>
      </c>
      <c r="X765" s="40" t="str">
        <f>IF(db[[#This Row],[QTY/ CTN B]]="","",RIGHT(db[[#This Row],[QTY/ CTN B]],LEN(db[[#This Row],[QTY/ CTN B]])-SEARCH(" ",db[[#This Row],[QTY/ CTN B]],1)))</f>
        <v>LSN</v>
      </c>
      <c r="Y765" s="40">
        <f>IF(db[[#This Row],[QTY/ CTN TG]]="",IF(db[[#This Row],[STN TG]]="","",12),LEFT(db[[#This Row],[QTY/ CTN TG]],SEARCH(" ",db[[#This Row],[QTY/ CTN TG]],1)-1))</f>
        <v>12</v>
      </c>
      <c r="Z7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65" s="40" t="str">
        <f>IF(db[[#This Row],[STN K]]="","",IF(db[[#This Row],[STN TG]]="LSN",12,""))</f>
        <v/>
      </c>
      <c r="AB765" s="40" t="str">
        <f>IF(db[[#This Row],[STN TG]]="LSN","PCS","")</f>
        <v/>
      </c>
      <c r="AC765" s="40">
        <f>db[[#This Row],[QTY B]]*IF(db[[#This Row],[QTY TG]]="",1,db[[#This Row],[QTY TG]])*IF(db[[#This Row],[QTY K]]="",1,db[[#This Row],[QTY K]])</f>
        <v>720</v>
      </c>
      <c r="AD765" s="40" t="str">
        <f>IF(db[[#This Row],[STN K]]="",IF(db[[#This Row],[STN TG]]="",db[[#This Row],[STN B]],db[[#This Row],[STN TG]]),db[[#This Row],[STN K]])</f>
        <v>PCS</v>
      </c>
      <c r="AE765" s="40"/>
    </row>
    <row r="766" spans="1:31" ht="16.5" customHeight="1" x14ac:dyDescent="0.25">
      <c r="A766" s="40">
        <f t="shared" si="11"/>
        <v>765</v>
      </c>
      <c r="B766" s="5" t="str">
        <f>LOWER(SUBSTITUTE(SUBSTITUTE(SUBSTITUTE(SUBSTITUTE(SUBSTITUTE(SUBSTITUTE(SUBSTITUTE(SUBSTITUTE(db[[#This Row],[NB BM]]," ",),".",""),"-",""),"(",""),")",""),"/",""),"""",""),"+",""))</f>
        <v>cuttergunindosc9aputih</v>
      </c>
      <c r="C766" s="5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D766" s="5" t="str">
        <f>LOWER(SUBSTITUTE(SUBSTITUTE(SUBSTITUTE(SUBSTITUTE(SUBSTITUTE(SUBSTITUTE(SUBSTITUTE(SUBSTITUTE(SUBSTITUTE(db[[#This Row],[NB PAJAK]]," ",""),"-",""),"(",""),")",""),".",""),",",""),"/",""),"""",""),"+",""))</f>
        <v/>
      </c>
      <c r="E76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cuttergunindosc9aputih60lsnuntana</v>
      </c>
      <c r="F76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cuttersc9aputihlpg60dzct60lsn</v>
      </c>
      <c r="G766" s="5" t="str">
        <f>db[[#This Row],[NB NOTA_C]]&amp;LOWER(SUBSTITUTE(SUBSTITUTE(SUBSTITUTE(SUBSTITUTE(SUBSTITUTE(SUBSTITUTE(SUBSTITUTE(SUBSTITUTE(SUBSTITUTE(db[[#This Row],[FAKTUR]]," ",),".",""),"-",""),"(",""),")",""),",",""),"/",""),"""",""),"+",""))</f>
        <v>cuttersc9aputihlpg60dzctuntana</v>
      </c>
      <c r="H76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cuttersc9aputihlpg60dzct60lsnuntana</v>
      </c>
      <c r="I766" s="2" t="s">
        <v>6029</v>
      </c>
      <c r="J766" s="2" t="s">
        <v>1295</v>
      </c>
      <c r="K766" s="14"/>
      <c r="L766" s="2" t="s">
        <v>1336</v>
      </c>
      <c r="M766" s="34" t="e">
        <f>IF(db[[#This Row],[NB NOTA_C]]="","",COUNTIF([2]!B_MSK[concat],db[[#This Row],[NB NOTA_C]]))</f>
        <v>#REF!</v>
      </c>
      <c r="N766" s="14" t="s">
        <v>1363</v>
      </c>
      <c r="O766" s="2" t="s">
        <v>1385</v>
      </c>
      <c r="P766" s="2" t="s">
        <v>2421</v>
      </c>
      <c r="R766" s="2" t="str">
        <f>IF(db[[#This Row],[QTY/ CTN]]="","",SUBSTITUTE(SUBSTITUTE(SUBSTITUTE(db[[#This Row],[QTY/ CTN]]," ","_",2),"(",""),")","")&amp;"_")</f>
        <v>60 LSN_</v>
      </c>
      <c r="S766" s="2">
        <f>IF(db[[#This Row],[H_QTY/ CTN]]="","",SEARCH("_",db[[#This Row],[H_QTY/ CTN]]))</f>
        <v>7</v>
      </c>
      <c r="T766" s="2">
        <f>IF(db[[#This Row],[H_QTY/ CTN]]="","",LEN(db[[#This Row],[H_QTY/ CTN]]))</f>
        <v>7</v>
      </c>
      <c r="U766" s="41" t="str">
        <f>IF(db[[#This Row],[H_QTY/ CTN]]="","",LEFT(db[[#This Row],[H_QTY/ CTN]],db[[#This Row],[H_1]]-1))</f>
        <v>60 LSN</v>
      </c>
      <c r="V766" s="40" t="str">
        <f>IF(NOT(db[[#This Row],[H_1]]=db[[#This Row],[H_2]]),MID(db[[#This Row],[H_QTY/ CTN]],db[[#This Row],[H_1]]+1,db[[#This Row],[H_2]]-db[[#This Row],[H_1]]-1),"")</f>
        <v/>
      </c>
      <c r="W766" s="40" t="str">
        <f>IF(db[[#This Row],[QTY/ CTN B]]="","",LEFT(db[[#This Row],[QTY/ CTN B]],SEARCH(" ",db[[#This Row],[QTY/ CTN B]],1)-1))</f>
        <v>60</v>
      </c>
      <c r="X766" s="40" t="str">
        <f>IF(db[[#This Row],[QTY/ CTN B]]="","",RIGHT(db[[#This Row],[QTY/ CTN B]],LEN(db[[#This Row],[QTY/ CTN B]])-SEARCH(" ",db[[#This Row],[QTY/ CTN B]],1)))</f>
        <v>LSN</v>
      </c>
      <c r="Y766" s="40">
        <f>IF(db[[#This Row],[QTY/ CTN TG]]="",IF(db[[#This Row],[STN TG]]="","",12),LEFT(db[[#This Row],[QTY/ CTN TG]],SEARCH(" ",db[[#This Row],[QTY/ CTN TG]],1)-1))</f>
        <v>12</v>
      </c>
      <c r="Z7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66" s="40" t="str">
        <f>IF(db[[#This Row],[STN K]]="","",IF(db[[#This Row],[STN TG]]="LSN",12,""))</f>
        <v/>
      </c>
      <c r="AB766" s="40" t="str">
        <f>IF(db[[#This Row],[STN TG]]="LSN","PCS","")</f>
        <v/>
      </c>
      <c r="AC766" s="40">
        <f>db[[#This Row],[QTY B]]*IF(db[[#This Row],[QTY TG]]="",1,db[[#This Row],[QTY TG]])*IF(db[[#This Row],[QTY K]]="",1,db[[#This Row],[QTY K]])</f>
        <v>720</v>
      </c>
      <c r="AD766" s="40" t="str">
        <f>IF(db[[#This Row],[STN K]]="",IF(db[[#This Row],[STN TG]]="",db[[#This Row],[STN B]],db[[#This Row],[STN TG]]),db[[#This Row],[STN K]])</f>
        <v>PCS</v>
      </c>
      <c r="AE766" s="40"/>
    </row>
    <row r="767" spans="1:31" ht="16.5" customHeight="1" x14ac:dyDescent="0.25">
      <c r="A767" s="40">
        <f t="shared" si="11"/>
        <v>766</v>
      </c>
      <c r="B767" s="5" t="str">
        <f>LOWER(SUBSTITUTE(SUBSTITUTE(SUBSTITUTE(SUBSTITUTE(SUBSTITUTE(SUBSTITUTE(SUBSTITUTE(SUBSTITUTE(db[[#This Row],[NB BM]]," ",),".",""),"-",""),"(",""),")",""),"/",""),"""",""),"+",""))</f>
        <v>cuttergunindosc9ctrans</v>
      </c>
      <c r="C767" s="5" t="str">
        <f>LOWER(SUBSTITUTE(SUBSTITUTE(SUBSTITUTE(SUBSTITUTE(SUBSTITUTE(SUBSTITUTE(SUBSTITUTE(SUBSTITUTE(SUBSTITUTE(db[[#This Row],[NB NOTA]]," ",),".",""),"-",""),"(",""),")",""),",",""),"/",""),"""",""),"+",""))</f>
        <v>cuttersc9ctrans</v>
      </c>
      <c r="D767" s="5" t="str">
        <f>LOWER(SUBSTITUTE(SUBSTITUTE(SUBSTITUTE(SUBSTITUTE(SUBSTITUTE(SUBSTITUTE(SUBSTITUTE(SUBSTITUTE(SUBSTITUTE(db[[#This Row],[NB PAJAK]]," ",""),"-",""),"(",""),")",""),".",""),",",""),"/",""),"""",""),"+",""))</f>
        <v/>
      </c>
      <c r="E76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cuttergunindosc9ctrans60lsnuntana</v>
      </c>
      <c r="F76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cuttersc9ctrans60lsn</v>
      </c>
      <c r="G767" s="5" t="str">
        <f>db[[#This Row],[NB NOTA_C]]&amp;LOWER(SUBSTITUTE(SUBSTITUTE(SUBSTITUTE(SUBSTITUTE(SUBSTITUTE(SUBSTITUTE(SUBSTITUTE(SUBSTITUTE(SUBSTITUTE(db[[#This Row],[FAKTUR]]," ",),".",""),"-",""),"(",""),")",""),",",""),"/",""),"""",""),"+",""))</f>
        <v>cuttersc9ctransuntana</v>
      </c>
      <c r="H76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cuttersc9ctrans60lsnuntana</v>
      </c>
      <c r="I767" s="2" t="s">
        <v>6030</v>
      </c>
      <c r="J767" s="2" t="s">
        <v>6008</v>
      </c>
      <c r="K767" s="14"/>
      <c r="L767" s="2" t="s">
        <v>1336</v>
      </c>
      <c r="M767" s="34" t="e">
        <f>IF(db[[#This Row],[NB NOTA_C]]="","",COUNTIF([2]!B_MSK[concat],db[[#This Row],[NB NOTA_C]]))</f>
        <v>#REF!</v>
      </c>
      <c r="N767" s="14" t="s">
        <v>1363</v>
      </c>
      <c r="O767" s="2" t="s">
        <v>1385</v>
      </c>
      <c r="P767" s="2" t="s">
        <v>2421</v>
      </c>
      <c r="R767" s="2" t="str">
        <f>IF(db[[#This Row],[QTY/ CTN]]="","",SUBSTITUTE(SUBSTITUTE(SUBSTITUTE(db[[#This Row],[QTY/ CTN]]," ","_",2),"(",""),")","")&amp;"_")</f>
        <v>60 LSN_</v>
      </c>
      <c r="S767" s="2">
        <f>IF(db[[#This Row],[H_QTY/ CTN]]="","",SEARCH("_",db[[#This Row],[H_QTY/ CTN]]))</f>
        <v>7</v>
      </c>
      <c r="T767" s="2">
        <f>IF(db[[#This Row],[H_QTY/ CTN]]="","",LEN(db[[#This Row],[H_QTY/ CTN]]))</f>
        <v>7</v>
      </c>
      <c r="U767" s="41" t="str">
        <f>IF(db[[#This Row],[H_QTY/ CTN]]="","",LEFT(db[[#This Row],[H_QTY/ CTN]],db[[#This Row],[H_1]]-1))</f>
        <v>60 LSN</v>
      </c>
      <c r="V767" s="40" t="str">
        <f>IF(NOT(db[[#This Row],[H_1]]=db[[#This Row],[H_2]]),MID(db[[#This Row],[H_QTY/ CTN]],db[[#This Row],[H_1]]+1,db[[#This Row],[H_2]]-db[[#This Row],[H_1]]-1),"")</f>
        <v/>
      </c>
      <c r="W767" s="40" t="str">
        <f>IF(db[[#This Row],[QTY/ CTN B]]="","",LEFT(db[[#This Row],[QTY/ CTN B]],SEARCH(" ",db[[#This Row],[QTY/ CTN B]],1)-1))</f>
        <v>60</v>
      </c>
      <c r="X767" s="40" t="str">
        <f>IF(db[[#This Row],[QTY/ CTN B]]="","",RIGHT(db[[#This Row],[QTY/ CTN B]],LEN(db[[#This Row],[QTY/ CTN B]])-SEARCH(" ",db[[#This Row],[QTY/ CTN B]],1)))</f>
        <v>LSN</v>
      </c>
      <c r="Y767" s="40">
        <f>IF(db[[#This Row],[QTY/ CTN TG]]="",IF(db[[#This Row],[STN TG]]="","",12),LEFT(db[[#This Row],[QTY/ CTN TG]],SEARCH(" ",db[[#This Row],[QTY/ CTN TG]],1)-1))</f>
        <v>12</v>
      </c>
      <c r="Z7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67" s="40" t="str">
        <f>IF(db[[#This Row],[STN K]]="","",IF(db[[#This Row],[STN TG]]="LSN",12,""))</f>
        <v/>
      </c>
      <c r="AB767" s="40" t="str">
        <f>IF(db[[#This Row],[STN TG]]="LSN","PCS","")</f>
        <v/>
      </c>
      <c r="AC767" s="40">
        <f>db[[#This Row],[QTY B]]*IF(db[[#This Row],[QTY TG]]="",1,db[[#This Row],[QTY TG]])*IF(db[[#This Row],[QTY K]]="",1,db[[#This Row],[QTY K]])</f>
        <v>720</v>
      </c>
      <c r="AD767" s="40" t="str">
        <f>IF(db[[#This Row],[STN K]]="",IF(db[[#This Row],[STN TG]]="",db[[#This Row],[STN B]],db[[#This Row],[STN TG]]),db[[#This Row],[STN K]])</f>
        <v>PCS</v>
      </c>
      <c r="AE767" s="40"/>
    </row>
    <row r="768" spans="1:31" ht="16.5" customHeight="1" x14ac:dyDescent="0.25">
      <c r="A768" s="40">
        <f t="shared" si="11"/>
        <v>767</v>
      </c>
      <c r="B768" s="5" t="str">
        <f>LOWER(SUBSTITUTE(SUBSTITUTE(SUBSTITUTE(SUBSTITUTE(SUBSTITUTE(SUBSTITUTE(SUBSTITUTE(SUBSTITUTE(db[[#This Row],[NB BM]]," ",),".",""),"-",""),"(",""),")",""),"/",""),"""",""),"+",""))</f>
        <v>cuttertaco78kecil</v>
      </c>
      <c r="C768" s="5" t="str">
        <f>LOWER(SUBSTITUTE(SUBSTITUTE(SUBSTITUTE(SUBSTITUTE(SUBSTITUTE(SUBSTITUTE(SUBSTITUTE(SUBSTITUTE(SUBSTITUTE(db[[#This Row],[NB NOTA]]," ",),".",""),"-",""),"(",""),")",""),",",""),"/",""),"""",""),"+",""))</f>
        <v>cuttertaco78kecil</v>
      </c>
      <c r="D768" s="5" t="str">
        <f>LOWER(SUBSTITUTE(SUBSTITUTE(SUBSTITUTE(SUBSTITUTE(SUBSTITUTE(SUBSTITUTE(SUBSTITUTE(SUBSTITUTE(SUBSTITUTE(db[[#This Row],[NB PAJAK]]," ",""),"-",""),"(",""),")",""),".",""),",",""),"/",""),"""",""),"+",""))</f>
        <v/>
      </c>
      <c r="E76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cuttertaco78kecil120lsnuntana</v>
      </c>
      <c r="F76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cuttertaco78kecil120lsn</v>
      </c>
      <c r="G768" s="5" t="str">
        <f>db[[#This Row],[NB NOTA_C]]&amp;LOWER(SUBSTITUTE(SUBSTITUTE(SUBSTITUTE(SUBSTITUTE(SUBSTITUTE(SUBSTITUTE(SUBSTITUTE(SUBSTITUTE(SUBSTITUTE(db[[#This Row],[FAKTUR]]," ",),".",""),"-",""),"(",""),")",""),",",""),"/",""),"""",""),"+",""))</f>
        <v>cuttertaco78keciluntana</v>
      </c>
      <c r="H76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cuttertaco78kecil120lsnuntana</v>
      </c>
      <c r="I768" s="2" t="s">
        <v>4572</v>
      </c>
      <c r="J768" s="2" t="s">
        <v>4573</v>
      </c>
      <c r="K768" s="14"/>
      <c r="L768" s="2" t="s">
        <v>1336</v>
      </c>
      <c r="M768" s="33" t="e">
        <f>IF(db[[#This Row],[NB NOTA_C]]="","",COUNTIF([2]!B_MSK[concat],db[[#This Row],[NB NOTA_C]]))</f>
        <v>#REF!</v>
      </c>
      <c r="N768" s="9" t="s">
        <v>1340</v>
      </c>
      <c r="O768" s="5" t="s">
        <v>1433</v>
      </c>
      <c r="P768" s="2" t="s">
        <v>2421</v>
      </c>
      <c r="Q768" s="5"/>
      <c r="R768" s="5" t="str">
        <f>IF(db[[#This Row],[QTY/ CTN]]="","",SUBSTITUTE(SUBSTITUTE(SUBSTITUTE(db[[#This Row],[QTY/ CTN]]," ","_",2),"(",""),")","")&amp;"_")</f>
        <v>120 LSN_</v>
      </c>
      <c r="S768" s="5">
        <f>IF(db[[#This Row],[H_QTY/ CTN]]="","",SEARCH("_",db[[#This Row],[H_QTY/ CTN]]))</f>
        <v>8</v>
      </c>
      <c r="T768" s="5">
        <f>IF(db[[#This Row],[H_QTY/ CTN]]="","",LEN(db[[#This Row],[H_QTY/ CTN]]))</f>
        <v>8</v>
      </c>
      <c r="U768" s="40" t="str">
        <f>IF(db[[#This Row],[H_QTY/ CTN]]="","",LEFT(db[[#This Row],[H_QTY/ CTN]],db[[#This Row],[H_1]]-1))</f>
        <v>120 LSN</v>
      </c>
      <c r="V768" s="40" t="str">
        <f>IF(NOT(db[[#This Row],[H_1]]=db[[#This Row],[H_2]]),MID(db[[#This Row],[H_QTY/ CTN]],db[[#This Row],[H_1]]+1,db[[#This Row],[H_2]]-db[[#This Row],[H_1]]-1),"")</f>
        <v/>
      </c>
      <c r="W768" s="40" t="str">
        <f>IF(db[[#This Row],[QTY/ CTN B]]="","",LEFT(db[[#This Row],[QTY/ CTN B]],SEARCH(" ",db[[#This Row],[QTY/ CTN B]],1)-1))</f>
        <v>120</v>
      </c>
      <c r="X768" s="40" t="str">
        <f>IF(db[[#This Row],[QTY/ CTN B]]="","",RIGHT(db[[#This Row],[QTY/ CTN B]],LEN(db[[#This Row],[QTY/ CTN B]])-SEARCH(" ",db[[#This Row],[QTY/ CTN B]],1)))</f>
        <v>LSN</v>
      </c>
      <c r="Y768" s="40">
        <f>IF(db[[#This Row],[QTY/ CTN TG]]="",IF(db[[#This Row],[STN TG]]="","",12),LEFT(db[[#This Row],[QTY/ CTN TG]],SEARCH(" ",db[[#This Row],[QTY/ CTN TG]],1)-1))</f>
        <v>12</v>
      </c>
      <c r="Z7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68" s="40" t="str">
        <f>IF(db[[#This Row],[STN K]]="","",IF(db[[#This Row],[STN TG]]="LSN",12,""))</f>
        <v/>
      </c>
      <c r="AB768" s="40" t="str">
        <f>IF(db[[#This Row],[STN TG]]="LSN","PCS","")</f>
        <v/>
      </c>
      <c r="AC768" s="40">
        <f>db[[#This Row],[QTY B]]*IF(db[[#This Row],[QTY TG]]="",1,db[[#This Row],[QTY TG]])*IF(db[[#This Row],[QTY K]]="",1,db[[#This Row],[QTY K]])</f>
        <v>1440</v>
      </c>
      <c r="AD768" s="40" t="str">
        <f>IF(db[[#This Row],[STN K]]="",IF(db[[#This Row],[STN TG]]="",db[[#This Row],[STN B]],db[[#This Row],[STN TG]]),db[[#This Row],[STN K]])</f>
        <v>PCS</v>
      </c>
      <c r="AE768" s="40"/>
    </row>
    <row r="769" spans="1:31" ht="16.5" customHeight="1" x14ac:dyDescent="0.25">
      <c r="A769" s="40">
        <f t="shared" si="11"/>
        <v>768</v>
      </c>
      <c r="B769" s="5" t="str">
        <f>LOWER(SUBSTITUTE(SUBSTITUTE(SUBSTITUTE(SUBSTITUTE(SUBSTITUTE(SUBSTITUTE(SUBSTITUTE(SUBSTITUTE(db[[#This Row],[NB BM]]," ",),".",""),"-",""),"(",""),")",""),"/",""),"""",""),"+",""))</f>
        <v>cuttertaco88besar</v>
      </c>
      <c r="C769" s="5" t="str">
        <f>LOWER(SUBSTITUTE(SUBSTITUTE(SUBSTITUTE(SUBSTITUTE(SUBSTITUTE(SUBSTITUTE(SUBSTITUTE(SUBSTITUTE(SUBSTITUTE(db[[#This Row],[NB NOTA]]," ",),".",""),"-",""),"(",""),")",""),",",""),"/",""),"""",""),"+",""))</f>
        <v>cuttertaco88besar</v>
      </c>
      <c r="D769" s="5" t="str">
        <f>LOWER(SUBSTITUTE(SUBSTITUTE(SUBSTITUTE(SUBSTITUTE(SUBSTITUTE(SUBSTITUTE(SUBSTITUTE(SUBSTITUTE(SUBSTITUTE(db[[#This Row],[NB PAJAK]]," ",""),"-",""),"(",""),")",""),".",""),",",""),"/",""),"""",""),"+",""))</f>
        <v/>
      </c>
      <c r="E76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cuttertaco88besar60lsnuntana</v>
      </c>
      <c r="F76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cuttertaco88besar60lsn</v>
      </c>
      <c r="G769" s="5" t="str">
        <f>db[[#This Row],[NB NOTA_C]]&amp;LOWER(SUBSTITUTE(SUBSTITUTE(SUBSTITUTE(SUBSTITUTE(SUBSTITUTE(SUBSTITUTE(SUBSTITUTE(SUBSTITUTE(SUBSTITUTE(db[[#This Row],[FAKTUR]]," ",),".",""),"-",""),"(",""),")",""),",",""),"/",""),"""",""),"+",""))</f>
        <v>cuttertaco88besaruntana</v>
      </c>
      <c r="H76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cuttertaco88besar60lsnuntana</v>
      </c>
      <c r="I769" s="2" t="s">
        <v>4571</v>
      </c>
      <c r="J769" s="2" t="s">
        <v>4574</v>
      </c>
      <c r="K769" s="14"/>
      <c r="L769" s="2" t="s">
        <v>1336</v>
      </c>
      <c r="M769" s="33" t="e">
        <f>IF(db[[#This Row],[NB NOTA_C]]="","",COUNTIF([2]!B_MSK[concat],db[[#This Row],[NB NOTA_C]]))</f>
        <v>#REF!</v>
      </c>
      <c r="N769" s="9" t="s">
        <v>1340</v>
      </c>
      <c r="O769" s="5" t="s">
        <v>1385</v>
      </c>
      <c r="P769" s="2" t="s">
        <v>2421</v>
      </c>
      <c r="Q769" s="5"/>
      <c r="R769" s="5" t="str">
        <f>IF(db[[#This Row],[QTY/ CTN]]="","",SUBSTITUTE(SUBSTITUTE(SUBSTITUTE(db[[#This Row],[QTY/ CTN]]," ","_",2),"(",""),")","")&amp;"_")</f>
        <v>60 LSN_</v>
      </c>
      <c r="S769" s="5">
        <f>IF(db[[#This Row],[H_QTY/ CTN]]="","",SEARCH("_",db[[#This Row],[H_QTY/ CTN]]))</f>
        <v>7</v>
      </c>
      <c r="T769" s="5">
        <f>IF(db[[#This Row],[H_QTY/ CTN]]="","",LEN(db[[#This Row],[H_QTY/ CTN]]))</f>
        <v>7</v>
      </c>
      <c r="U769" s="40" t="str">
        <f>IF(db[[#This Row],[H_QTY/ CTN]]="","",LEFT(db[[#This Row],[H_QTY/ CTN]],db[[#This Row],[H_1]]-1))</f>
        <v>60 LSN</v>
      </c>
      <c r="V769" s="40" t="str">
        <f>IF(NOT(db[[#This Row],[H_1]]=db[[#This Row],[H_2]]),MID(db[[#This Row],[H_QTY/ CTN]],db[[#This Row],[H_1]]+1,db[[#This Row],[H_2]]-db[[#This Row],[H_1]]-1),"")</f>
        <v/>
      </c>
      <c r="W769" s="40" t="str">
        <f>IF(db[[#This Row],[QTY/ CTN B]]="","",LEFT(db[[#This Row],[QTY/ CTN B]],SEARCH(" ",db[[#This Row],[QTY/ CTN B]],1)-1))</f>
        <v>60</v>
      </c>
      <c r="X769" s="40" t="str">
        <f>IF(db[[#This Row],[QTY/ CTN B]]="","",RIGHT(db[[#This Row],[QTY/ CTN B]],LEN(db[[#This Row],[QTY/ CTN B]])-SEARCH(" ",db[[#This Row],[QTY/ CTN B]],1)))</f>
        <v>LSN</v>
      </c>
      <c r="Y769" s="40">
        <f>IF(db[[#This Row],[QTY/ CTN TG]]="",IF(db[[#This Row],[STN TG]]="","",12),LEFT(db[[#This Row],[QTY/ CTN TG]],SEARCH(" ",db[[#This Row],[QTY/ CTN TG]],1)-1))</f>
        <v>12</v>
      </c>
      <c r="Z7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69" s="40" t="str">
        <f>IF(db[[#This Row],[STN K]]="","",IF(db[[#This Row],[STN TG]]="LSN",12,""))</f>
        <v/>
      </c>
      <c r="AB769" s="40" t="str">
        <f>IF(db[[#This Row],[STN TG]]="LSN","PCS","")</f>
        <v/>
      </c>
      <c r="AC769" s="40">
        <f>db[[#This Row],[QTY B]]*IF(db[[#This Row],[QTY TG]]="",1,db[[#This Row],[QTY TG]])*IF(db[[#This Row],[QTY K]]="",1,db[[#This Row],[QTY K]])</f>
        <v>720</v>
      </c>
      <c r="AD769" s="40" t="str">
        <f>IF(db[[#This Row],[STN K]]="",IF(db[[#This Row],[STN TG]]="",db[[#This Row],[STN B]],db[[#This Row],[STN TG]]),db[[#This Row],[STN K]])</f>
        <v>PCS</v>
      </c>
      <c r="AE769" s="40"/>
    </row>
    <row r="770" spans="1:31" ht="16.5" customHeight="1" x14ac:dyDescent="0.25">
      <c r="A770" s="40">
        <f t="shared" si="11"/>
        <v>769</v>
      </c>
      <c r="B770" s="2" t="str">
        <f>LOWER(SUBSTITUTE(SUBSTITUTE(SUBSTITUTE(SUBSTITUTE(SUBSTITUTE(SUBSTITUTE(SUBSTITUTE(SUBSTITUTE(db[[#This Row],[NB BM]]," ",),".",""),"-",""),"(",""),")",""),"/",""),"""",""),"+",""))</f>
        <v>stamptanggaljkd3</v>
      </c>
      <c r="C770" s="2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D770" s="2" t="str">
        <f>LOWER(SUBSTITUTE(SUBSTITUTE(SUBSTITUTE(SUBSTITUTE(SUBSTITUTE(SUBSTITUTE(SUBSTITUTE(SUBSTITUTE(SUBSTITUTE(db[[#This Row],[NB PAJAK]]," ",""),"-",""),"(",""),")",""),".",""),",",""),"/",""),"""",""),"+",""))</f>
        <v/>
      </c>
      <c r="E77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stamptanggaljkd348lsnartomoro</v>
      </c>
      <c r="F77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datestampd3jk48lsn</v>
      </c>
      <c r="G770" s="2" t="str">
        <f>db[[#This Row],[NB NOTA_C]]&amp;LOWER(SUBSTITUTE(SUBSTITUTE(SUBSTITUTE(SUBSTITUTE(SUBSTITUTE(SUBSTITUTE(SUBSTITUTE(SUBSTITUTE(SUBSTITUTE(db[[#This Row],[FAKTUR]]," ",),".",""),"-",""),"(",""),")",""),",",""),"/",""),"""",""),"+",""))</f>
        <v>datestampd3jkartomoro</v>
      </c>
      <c r="H77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datestampd3jk48lsnartomoro</v>
      </c>
      <c r="I770" s="2" t="s">
        <v>204</v>
      </c>
      <c r="J770" s="2" t="s">
        <v>205</v>
      </c>
      <c r="K770" s="1"/>
      <c r="L770" s="2" t="s">
        <v>1335</v>
      </c>
      <c r="M770" s="34" t="e">
        <f>IF(db[[#This Row],[NB NOTA_C]]="","",COUNTIF([2]!B_MSK[concat],db[[#This Row],[NB NOTA_C]]))</f>
        <v>#REF!</v>
      </c>
      <c r="N770" s="14" t="s">
        <v>1346</v>
      </c>
      <c r="O770" s="2" t="s">
        <v>1425</v>
      </c>
      <c r="P770" s="2" t="s">
        <v>2449</v>
      </c>
      <c r="R770" s="2" t="str">
        <f>IF(db[[#This Row],[QTY/ CTN]]="","",SUBSTITUTE(SUBSTITUTE(SUBSTITUTE(db[[#This Row],[QTY/ CTN]]," ","_",2),"(",""),")","")&amp;"_")</f>
        <v>48 LSN_</v>
      </c>
      <c r="S770" s="2">
        <f>IF(db[[#This Row],[H_QTY/ CTN]]="","",SEARCH("_",db[[#This Row],[H_QTY/ CTN]]))</f>
        <v>7</v>
      </c>
      <c r="T770" s="2">
        <f>IF(db[[#This Row],[H_QTY/ CTN]]="","",LEN(db[[#This Row],[H_QTY/ CTN]]))</f>
        <v>7</v>
      </c>
      <c r="U770" s="41" t="str">
        <f>IF(db[[#This Row],[H_QTY/ CTN]]="","",LEFT(db[[#This Row],[H_QTY/ CTN]],db[[#This Row],[H_1]]-1))</f>
        <v>48 LSN</v>
      </c>
      <c r="V770" s="40" t="str">
        <f>IF(NOT(db[[#This Row],[H_1]]=db[[#This Row],[H_2]]),MID(db[[#This Row],[H_QTY/ CTN]],db[[#This Row],[H_1]]+1,db[[#This Row],[H_2]]-db[[#This Row],[H_1]]-1),"")</f>
        <v/>
      </c>
      <c r="W770" s="40" t="str">
        <f>IF(db[[#This Row],[QTY/ CTN B]]="","",LEFT(db[[#This Row],[QTY/ CTN B]],SEARCH(" ",db[[#This Row],[QTY/ CTN B]],1)-1))</f>
        <v>48</v>
      </c>
      <c r="X770" s="40" t="str">
        <f>IF(db[[#This Row],[QTY/ CTN B]]="","",RIGHT(db[[#This Row],[QTY/ CTN B]],LEN(db[[#This Row],[QTY/ CTN B]])-SEARCH(" ",db[[#This Row],[QTY/ CTN B]],1)))</f>
        <v>LSN</v>
      </c>
      <c r="Y770" s="40">
        <f>IF(db[[#This Row],[QTY/ CTN TG]]="",IF(db[[#This Row],[STN TG]]="","",12),LEFT(db[[#This Row],[QTY/ CTN TG]],SEARCH(" ",db[[#This Row],[QTY/ CTN TG]],1)-1))</f>
        <v>12</v>
      </c>
      <c r="Z7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70" s="40" t="str">
        <f>IF(db[[#This Row],[STN K]]="","",IF(db[[#This Row],[STN TG]]="LSN",12,""))</f>
        <v/>
      </c>
      <c r="AB770" s="40" t="str">
        <f>IF(db[[#This Row],[STN TG]]="LSN","PCS","")</f>
        <v/>
      </c>
      <c r="AC770" s="40">
        <f>db[[#This Row],[QTY B]]*IF(db[[#This Row],[QTY TG]]="",1,db[[#This Row],[QTY TG]])*IF(db[[#This Row],[QTY K]]="",1,db[[#This Row],[QTY K]])</f>
        <v>576</v>
      </c>
      <c r="AD770" s="40" t="str">
        <f>IF(db[[#This Row],[STN K]]="",IF(db[[#This Row],[STN TG]]="",db[[#This Row],[STN B]],db[[#This Row],[STN TG]]),db[[#This Row],[STN K]])</f>
        <v>PCS</v>
      </c>
      <c r="AE770" s="40"/>
    </row>
    <row r="771" spans="1:31" x14ac:dyDescent="0.25">
      <c r="A771" s="40">
        <f t="shared" si="11"/>
        <v>770</v>
      </c>
      <c r="B771" s="5" t="str">
        <f>LOWER(SUBSTITUTE(SUBSTITUTE(SUBSTITUTE(SUBSTITUTE(SUBSTITUTE(SUBSTITUTE(SUBSTITUTE(SUBSTITUTE(db[[#This Row],[NB BM]]," ",),".",""),"-",""),"(",""),")",""),"/",""),"""",""),"+",""))</f>
        <v>datestampjkd4</v>
      </c>
      <c r="C771" s="5" t="str">
        <f>LOWER(SUBSTITUTE(SUBSTITUTE(SUBSTITUTE(SUBSTITUTE(SUBSTITUTE(SUBSTITUTE(SUBSTITUTE(SUBSTITUTE(SUBSTITUTE(db[[#This Row],[NB NOTA]]," ",),".",""),"-",""),"(",""),")",""),",",""),"/",""),"""",""),"+",""))</f>
        <v>datestampd4jk</v>
      </c>
      <c r="D771" s="5" t="str">
        <f>LOWER(SUBSTITUTE(SUBSTITUTE(SUBSTITUTE(SUBSTITUTE(SUBSTITUTE(SUBSTITUTE(SUBSTITUTE(SUBSTITUTE(SUBSTITUTE(db[[#This Row],[NB PAJAK]]," ",""),"-",""),"(",""),")",""),".",""),",",""),"/",""),"""",""),"+",""))</f>
        <v>datestampjoykod4</v>
      </c>
      <c r="E77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datestampjkd440lsnartomoro</v>
      </c>
      <c r="F77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datestampd4jk40lsn</v>
      </c>
      <c r="G771" s="5" t="str">
        <f>db[[#This Row],[NB NOTA_C]]&amp;LOWER(SUBSTITUTE(SUBSTITUTE(SUBSTITUTE(SUBSTITUTE(SUBSTITUTE(SUBSTITUTE(SUBSTITUTE(SUBSTITUTE(SUBSTITUTE(db[[#This Row],[FAKTUR]]," ",),".",""),"-",""),"(",""),")",""),",",""),"/",""),"""",""),"+",""))</f>
        <v>datestampd4jkartomoro</v>
      </c>
      <c r="H77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datestampd4jk40lsnartomoro</v>
      </c>
      <c r="I771" s="2" t="s">
        <v>4878</v>
      </c>
      <c r="J771" s="2" t="s">
        <v>4876</v>
      </c>
      <c r="K771" s="14" t="s">
        <v>4877</v>
      </c>
      <c r="L771" s="2" t="s">
        <v>1335</v>
      </c>
      <c r="M771" s="33" t="e">
        <f>IF(db[[#This Row],[NB NOTA_C]]="","",COUNTIF([2]!B_MSK[concat],db[[#This Row],[NB NOTA_C]]))</f>
        <v>#REF!</v>
      </c>
      <c r="N771" s="9" t="s">
        <v>1346</v>
      </c>
      <c r="O771" s="5" t="s">
        <v>1394</v>
      </c>
      <c r="P771" s="2" t="s">
        <v>2449</v>
      </c>
      <c r="Q771" s="5"/>
      <c r="R771" s="5" t="str">
        <f>IF(db[[#This Row],[QTY/ CTN]]="","",SUBSTITUTE(SUBSTITUTE(SUBSTITUTE(db[[#This Row],[QTY/ CTN]]," ","_",2),"(",""),")","")&amp;"_")</f>
        <v>40 LSN_</v>
      </c>
      <c r="S771" s="5">
        <f>IF(db[[#This Row],[H_QTY/ CTN]]="","",SEARCH("_",db[[#This Row],[H_QTY/ CTN]]))</f>
        <v>7</v>
      </c>
      <c r="T771" s="5">
        <f>IF(db[[#This Row],[H_QTY/ CTN]]="","",LEN(db[[#This Row],[H_QTY/ CTN]]))</f>
        <v>7</v>
      </c>
      <c r="U771" s="40" t="str">
        <f>IF(db[[#This Row],[H_QTY/ CTN]]="","",LEFT(db[[#This Row],[H_QTY/ CTN]],db[[#This Row],[H_1]]-1))</f>
        <v>40 LSN</v>
      </c>
      <c r="V771" s="40" t="str">
        <f>IF(NOT(db[[#This Row],[H_1]]=db[[#This Row],[H_2]]),MID(db[[#This Row],[H_QTY/ CTN]],db[[#This Row],[H_1]]+1,db[[#This Row],[H_2]]-db[[#This Row],[H_1]]-1),"")</f>
        <v/>
      </c>
      <c r="W771" s="40" t="str">
        <f>IF(db[[#This Row],[QTY/ CTN B]]="","",LEFT(db[[#This Row],[QTY/ CTN B]],SEARCH(" ",db[[#This Row],[QTY/ CTN B]],1)-1))</f>
        <v>40</v>
      </c>
      <c r="X771" s="40" t="str">
        <f>IF(db[[#This Row],[QTY/ CTN B]]="","",RIGHT(db[[#This Row],[QTY/ CTN B]],LEN(db[[#This Row],[QTY/ CTN B]])-SEARCH(" ",db[[#This Row],[QTY/ CTN B]],1)))</f>
        <v>LSN</v>
      </c>
      <c r="Y771" s="40">
        <f>IF(db[[#This Row],[QTY/ CTN TG]]="",IF(db[[#This Row],[STN TG]]="","",12),LEFT(db[[#This Row],[QTY/ CTN TG]],SEARCH(" ",db[[#This Row],[QTY/ CTN TG]],1)-1))</f>
        <v>12</v>
      </c>
      <c r="Z7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71" s="40" t="str">
        <f>IF(db[[#This Row],[STN K]]="","",IF(db[[#This Row],[STN TG]]="LSN",12,""))</f>
        <v/>
      </c>
      <c r="AB771" s="40" t="str">
        <f>IF(db[[#This Row],[STN TG]]="LSN","PCS","")</f>
        <v/>
      </c>
      <c r="AC771" s="40">
        <f>db[[#This Row],[QTY B]]*IF(db[[#This Row],[QTY TG]]="",1,db[[#This Row],[QTY TG]])*IF(db[[#This Row],[QTY K]]="",1,db[[#This Row],[QTY K]])</f>
        <v>480</v>
      </c>
      <c r="AD771" s="40" t="str">
        <f>IF(db[[#This Row],[STN K]]="",IF(db[[#This Row],[STN TG]]="",db[[#This Row],[STN B]],db[[#This Row],[STN TG]]),db[[#This Row],[STN K]])</f>
        <v>PCS</v>
      </c>
      <c r="AE771" s="40"/>
    </row>
    <row r="772" spans="1:31" ht="16.5" customHeight="1" x14ac:dyDescent="0.25">
      <c r="A772" s="40">
        <f t="shared" si="11"/>
        <v>771</v>
      </c>
      <c r="B772" s="2" t="str">
        <f>LOWER(SUBSTITUTE(SUBSTITUTE(SUBSTITUTE(SUBSTITUTE(SUBSTITUTE(SUBSTITUTE(SUBSTITUTE(SUBSTITUTE(db[[#This Row],[NB BM]]," ",),".",""),"-",""),"(",""),")",""),"/",""),"""",""),"+",""))</f>
        <v>datestampjks68lunas</v>
      </c>
      <c r="C772" s="2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D772" s="2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E77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datestampjks68lunas20lsnartomoro</v>
      </c>
      <c r="F77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datestamps68lunasjk20lsn</v>
      </c>
      <c r="G772" s="2" t="str">
        <f>db[[#This Row],[NB NOTA_C]]&amp;LOWER(SUBSTITUTE(SUBSTITUTE(SUBSTITUTE(SUBSTITUTE(SUBSTITUTE(SUBSTITUTE(SUBSTITUTE(SUBSTITUTE(SUBSTITUTE(db[[#This Row],[FAKTUR]]," ",),".",""),"-",""),"(",""),")",""),",",""),"/",""),"""",""),"+",""))</f>
        <v>datestamps68lunasjkartomoro</v>
      </c>
      <c r="H77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datestamps68lunasjk20lsnartomoro</v>
      </c>
      <c r="I772" s="2" t="s">
        <v>206</v>
      </c>
      <c r="J772" s="2" t="s">
        <v>207</v>
      </c>
      <c r="K772" s="14" t="s">
        <v>208</v>
      </c>
      <c r="L772" s="2" t="s">
        <v>1335</v>
      </c>
      <c r="M772" s="34" t="e">
        <f>IF(db[[#This Row],[NB NOTA_C]]="","",COUNTIF([2]!B_MSK[concat],db[[#This Row],[NB NOTA_C]]))</f>
        <v>#REF!</v>
      </c>
      <c r="N772" s="14" t="s">
        <v>1346</v>
      </c>
      <c r="O772" s="2" t="s">
        <v>1428</v>
      </c>
      <c r="P772" s="2" t="s">
        <v>2449</v>
      </c>
      <c r="Q772" s="2" t="s">
        <v>4270</v>
      </c>
      <c r="R772" s="2" t="str">
        <f>IF(db[[#This Row],[QTY/ CTN]]="","",SUBSTITUTE(SUBSTITUTE(SUBSTITUTE(db[[#This Row],[QTY/ CTN]]," ","_",2),"(",""),")","")&amp;"_")</f>
        <v>20 LSN_</v>
      </c>
      <c r="S772" s="2">
        <f>IF(db[[#This Row],[H_QTY/ CTN]]="","",SEARCH("_",db[[#This Row],[H_QTY/ CTN]]))</f>
        <v>7</v>
      </c>
      <c r="T772" s="2">
        <f>IF(db[[#This Row],[H_QTY/ CTN]]="","",LEN(db[[#This Row],[H_QTY/ CTN]]))</f>
        <v>7</v>
      </c>
      <c r="U772" s="41" t="str">
        <f>IF(db[[#This Row],[H_QTY/ CTN]]="","",LEFT(db[[#This Row],[H_QTY/ CTN]],db[[#This Row],[H_1]]-1))</f>
        <v>20 LSN</v>
      </c>
      <c r="V772" s="40" t="str">
        <f>IF(NOT(db[[#This Row],[H_1]]=db[[#This Row],[H_2]]),MID(db[[#This Row],[H_QTY/ CTN]],db[[#This Row],[H_1]]+1,db[[#This Row],[H_2]]-db[[#This Row],[H_1]]-1),"")</f>
        <v/>
      </c>
      <c r="W772" s="40" t="str">
        <f>IF(db[[#This Row],[QTY/ CTN B]]="","",LEFT(db[[#This Row],[QTY/ CTN B]],SEARCH(" ",db[[#This Row],[QTY/ CTN B]],1)-1))</f>
        <v>20</v>
      </c>
      <c r="X772" s="40" t="str">
        <f>IF(db[[#This Row],[QTY/ CTN B]]="","",RIGHT(db[[#This Row],[QTY/ CTN B]],LEN(db[[#This Row],[QTY/ CTN B]])-SEARCH(" ",db[[#This Row],[QTY/ CTN B]],1)))</f>
        <v>LSN</v>
      </c>
      <c r="Y772" s="40">
        <f>IF(db[[#This Row],[QTY/ CTN TG]]="",IF(db[[#This Row],[STN TG]]="","",12),LEFT(db[[#This Row],[QTY/ CTN TG]],SEARCH(" ",db[[#This Row],[QTY/ CTN TG]],1)-1))</f>
        <v>12</v>
      </c>
      <c r="Z7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72" s="40" t="str">
        <f>IF(db[[#This Row],[STN K]]="","",IF(db[[#This Row],[STN TG]]="LSN",12,""))</f>
        <v/>
      </c>
      <c r="AB772" s="40" t="str">
        <f>IF(db[[#This Row],[STN TG]]="LSN","PCS","")</f>
        <v/>
      </c>
      <c r="AC772" s="40">
        <f>db[[#This Row],[QTY B]]*IF(db[[#This Row],[QTY TG]]="",1,db[[#This Row],[QTY TG]])*IF(db[[#This Row],[QTY K]]="",1,db[[#This Row],[QTY K]])</f>
        <v>240</v>
      </c>
      <c r="AD772" s="40" t="str">
        <f>IF(db[[#This Row],[STN K]]="",IF(db[[#This Row],[STN TG]]="",db[[#This Row],[STN B]],db[[#This Row],[STN TG]]),db[[#This Row],[STN K]])</f>
        <v>PCS</v>
      </c>
      <c r="AE772" s="40"/>
    </row>
    <row r="773" spans="1:31" ht="16.5" customHeight="1" x14ac:dyDescent="0.25">
      <c r="A773" s="40">
        <f t="shared" ref="A773:A838" si="12">ROW()-1</f>
        <v>772</v>
      </c>
      <c r="B773" s="110" t="str">
        <f>LOWER(SUBSTITUTE(SUBSTITUTE(SUBSTITUTE(SUBSTITUTE(SUBSTITUTE(SUBSTITUTE(SUBSTITUTE(SUBSTITUTE(db[[#This Row],[NB BM]]," ",),".",""),"-",""),"(",""),")",""),"/",""),"""",""),"+",""))</f>
        <v>tapedekorasikartun15cmx3m200</v>
      </c>
      <c r="C773" s="110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D773" s="110" t="str">
        <f>LOWER(SUBSTITUTE(SUBSTITUTE(SUBSTITUTE(SUBSTITUTE(SUBSTITUTE(SUBSTITUTE(SUBSTITUTE(SUBSTITUTE(SUBSTITUTE(db[[#This Row],[NB PAJAK]]," ",""),"-",""),"(",""),")",""),".",""),",",""),"/",""),"""",""),"+",""))</f>
        <v/>
      </c>
      <c r="E773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tapedekorasikartun15cmx3m200200pcsuntana</v>
      </c>
      <c r="F773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decorativecartoontape15cmx3m200200pcs</v>
      </c>
      <c r="G773" s="110" t="str">
        <f>db[[#This Row],[NB NOTA_C]]&amp;LOWER(SUBSTITUTE(SUBSTITUTE(SUBSTITUTE(SUBSTITUTE(SUBSTITUTE(SUBSTITUTE(SUBSTITUTE(SUBSTITUTE(SUBSTITUTE(db[[#This Row],[FAKTUR]]," ",),".",""),"-",""),"(",""),")",""),",",""),"/",""),"""",""),"+",""))</f>
        <v>decorativecartoontape15cmx3m200untana</v>
      </c>
      <c r="H773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decorativecartoontape15cmx3m200200pcsuntana</v>
      </c>
      <c r="I773" s="30" t="s">
        <v>4196</v>
      </c>
      <c r="J773" s="30" t="s">
        <v>4177</v>
      </c>
      <c r="K773" s="23"/>
      <c r="L773" s="2" t="s">
        <v>1336</v>
      </c>
      <c r="M773" s="111" t="e">
        <f>IF(db[[#This Row],[NB NOTA_C]]="","",COUNTIF([2]!B_MSK[concat],db[[#This Row],[NB NOTA_C]]))</f>
        <v>#REF!</v>
      </c>
      <c r="N773" s="112" t="s">
        <v>1354</v>
      </c>
      <c r="O773" s="110" t="s">
        <v>1540</v>
      </c>
      <c r="P773" s="30" t="s">
        <v>2427</v>
      </c>
      <c r="Q773" s="110"/>
      <c r="R773" s="110" t="str">
        <f>IF(db[[#This Row],[QTY/ CTN]]="","",SUBSTITUTE(SUBSTITUTE(SUBSTITUTE(db[[#This Row],[QTY/ CTN]]," ","_",2),"(",""),")","")&amp;"_")</f>
        <v>200 PCS_</v>
      </c>
      <c r="S773" s="110">
        <f>IF(db[[#This Row],[H_QTY/ CTN]]="","",SEARCH("_",db[[#This Row],[H_QTY/ CTN]]))</f>
        <v>8</v>
      </c>
      <c r="T773" s="110">
        <f>IF(db[[#This Row],[H_QTY/ CTN]]="","",LEN(db[[#This Row],[H_QTY/ CTN]]))</f>
        <v>8</v>
      </c>
      <c r="U773" s="113" t="str">
        <f>IF(db[[#This Row],[H_QTY/ CTN]]="","",LEFT(db[[#This Row],[H_QTY/ CTN]],db[[#This Row],[H_1]]-1))</f>
        <v>200 PCS</v>
      </c>
      <c r="V773" s="113" t="str">
        <f>IF(NOT(db[[#This Row],[H_1]]=db[[#This Row],[H_2]]),MID(db[[#This Row],[H_QTY/ CTN]],db[[#This Row],[H_1]]+1,db[[#This Row],[H_2]]-db[[#This Row],[H_1]]-1),"")</f>
        <v/>
      </c>
      <c r="W773" s="40" t="str">
        <f>IF(db[[#This Row],[QTY/ CTN B]]="","",LEFT(db[[#This Row],[QTY/ CTN B]],SEARCH(" ",db[[#This Row],[QTY/ CTN B]],1)-1))</f>
        <v>200</v>
      </c>
      <c r="X773" s="40" t="str">
        <f>IF(db[[#This Row],[QTY/ CTN B]]="","",RIGHT(db[[#This Row],[QTY/ CTN B]],LEN(db[[#This Row],[QTY/ CTN B]])-SEARCH(" ",db[[#This Row],[QTY/ CTN B]],1)))</f>
        <v>PCS</v>
      </c>
      <c r="Y773" s="40" t="str">
        <f>IF(db[[#This Row],[QTY/ CTN TG]]="",IF(db[[#This Row],[STN TG]]="","",12),LEFT(db[[#This Row],[QTY/ CTN TG]],SEARCH(" ",db[[#This Row],[QTY/ CTN TG]],1)-1))</f>
        <v/>
      </c>
      <c r="Z7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3" s="40" t="str">
        <f>IF(db[[#This Row],[STN K]]="","",IF(db[[#This Row],[STN TG]]="LSN",12,""))</f>
        <v/>
      </c>
      <c r="AB773" s="40" t="str">
        <f>IF(db[[#This Row],[STN TG]]="LSN","PCS","")</f>
        <v/>
      </c>
      <c r="AC773" s="40">
        <f>db[[#This Row],[QTY B]]*IF(db[[#This Row],[QTY TG]]="",1,db[[#This Row],[QTY TG]])*IF(db[[#This Row],[QTY K]]="",1,db[[#This Row],[QTY K]])</f>
        <v>200</v>
      </c>
      <c r="AD773" s="40" t="str">
        <f>IF(db[[#This Row],[STN K]]="",IF(db[[#This Row],[STN TG]]="",db[[#This Row],[STN B]],db[[#This Row],[STN TG]]),db[[#This Row],[STN K]])</f>
        <v>PCS</v>
      </c>
      <c r="AE773" s="40"/>
    </row>
    <row r="774" spans="1:31" ht="16.5" customHeight="1" x14ac:dyDescent="0.25">
      <c r="A774" s="40">
        <f t="shared" si="12"/>
        <v>773</v>
      </c>
      <c r="B774" s="5" t="str">
        <f>LOWER(SUBSTITUTE(SUBSTITUTE(SUBSTITUTE(SUBSTITUTE(SUBSTITUTE(SUBSTITUTE(SUBSTITUTE(SUBSTITUTE(db[[#This Row],[NB BM]]," ",),".",""),"-",""),"(",""),")",""),"/",""),"""",""),"+",""))</f>
        <v>tapedekorasi12cmx2m200</v>
      </c>
      <c r="C774" s="5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D774" s="5" t="str">
        <f>LOWER(SUBSTITUTE(SUBSTITUTE(SUBSTITUTE(SUBSTITUTE(SUBSTITUTE(SUBSTITUTE(SUBSTITUTE(SUBSTITUTE(SUBSTITUTE(db[[#This Row],[NB PAJAK]]," ",""),"-",""),"(",""),")",""),".",""),",",""),"/",""),"""",""),"+",""))</f>
        <v/>
      </c>
      <c r="E77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tapedekorasi12cmx2m200200pcsuntana</v>
      </c>
      <c r="F77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decorativetapec12cmx2m200200pcs</v>
      </c>
      <c r="G774" s="5" t="str">
        <f>db[[#This Row],[NB NOTA_C]]&amp;LOWER(SUBSTITUTE(SUBSTITUTE(SUBSTITUTE(SUBSTITUTE(SUBSTITUTE(SUBSTITUTE(SUBSTITUTE(SUBSTITUTE(SUBSTITUTE(db[[#This Row],[FAKTUR]]," ",),".",""),"-",""),"(",""),")",""),",",""),"/",""),"""",""),"+",""))</f>
        <v>decorativetapec12cmx2m200untana</v>
      </c>
      <c r="H77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decorativetapec12cmx2m200200pcsuntana</v>
      </c>
      <c r="I774" s="2" t="s">
        <v>981</v>
      </c>
      <c r="J774" s="2" t="s">
        <v>1264</v>
      </c>
      <c r="K774" s="14"/>
      <c r="L774" s="2" t="s">
        <v>1336</v>
      </c>
      <c r="M774" s="34" t="e">
        <f>IF(db[[#This Row],[NB NOTA_C]]="","",COUNTIF([2]!B_MSK[concat],db[[#This Row],[NB NOTA_C]]))</f>
        <v>#REF!</v>
      </c>
      <c r="N774" s="14" t="s">
        <v>1354</v>
      </c>
      <c r="O774" s="2" t="s">
        <v>1540</v>
      </c>
      <c r="P774" s="2" t="s">
        <v>2427</v>
      </c>
      <c r="R774" s="2" t="str">
        <f>IF(db[[#This Row],[QTY/ CTN]]="","",SUBSTITUTE(SUBSTITUTE(SUBSTITUTE(db[[#This Row],[QTY/ CTN]]," ","_",2),"(",""),")","")&amp;"_")</f>
        <v>200 PCS_</v>
      </c>
      <c r="S774" s="2">
        <f>IF(db[[#This Row],[H_QTY/ CTN]]="","",SEARCH("_",db[[#This Row],[H_QTY/ CTN]]))</f>
        <v>8</v>
      </c>
      <c r="T774" s="2">
        <f>IF(db[[#This Row],[H_QTY/ CTN]]="","",LEN(db[[#This Row],[H_QTY/ CTN]]))</f>
        <v>8</v>
      </c>
      <c r="U774" s="41" t="str">
        <f>IF(db[[#This Row],[H_QTY/ CTN]]="","",LEFT(db[[#This Row],[H_QTY/ CTN]],db[[#This Row],[H_1]]-1))</f>
        <v>200 PCS</v>
      </c>
      <c r="V774" s="40" t="str">
        <f>IF(NOT(db[[#This Row],[H_1]]=db[[#This Row],[H_2]]),MID(db[[#This Row],[H_QTY/ CTN]],db[[#This Row],[H_1]]+1,db[[#This Row],[H_2]]-db[[#This Row],[H_1]]-1),"")</f>
        <v/>
      </c>
      <c r="W774" s="40" t="str">
        <f>IF(db[[#This Row],[QTY/ CTN B]]="","",LEFT(db[[#This Row],[QTY/ CTN B]],SEARCH(" ",db[[#This Row],[QTY/ CTN B]],1)-1))</f>
        <v>200</v>
      </c>
      <c r="X774" s="40" t="str">
        <f>IF(db[[#This Row],[QTY/ CTN B]]="","",RIGHT(db[[#This Row],[QTY/ CTN B]],LEN(db[[#This Row],[QTY/ CTN B]])-SEARCH(" ",db[[#This Row],[QTY/ CTN B]],1)))</f>
        <v>PCS</v>
      </c>
      <c r="Y774" s="40" t="str">
        <f>IF(db[[#This Row],[QTY/ CTN TG]]="",IF(db[[#This Row],[STN TG]]="","",12),LEFT(db[[#This Row],[QTY/ CTN TG]],SEARCH(" ",db[[#This Row],[QTY/ CTN TG]],1)-1))</f>
        <v/>
      </c>
      <c r="Z7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4" s="40" t="str">
        <f>IF(db[[#This Row],[STN K]]="","",IF(db[[#This Row],[STN TG]]="LSN",12,""))</f>
        <v/>
      </c>
      <c r="AB774" s="40" t="str">
        <f>IF(db[[#This Row],[STN TG]]="LSN","PCS","")</f>
        <v/>
      </c>
      <c r="AC774" s="40">
        <f>db[[#This Row],[QTY B]]*IF(db[[#This Row],[QTY TG]]="",1,db[[#This Row],[QTY TG]])*IF(db[[#This Row],[QTY K]]="",1,db[[#This Row],[QTY K]])</f>
        <v>200</v>
      </c>
      <c r="AD774" s="40" t="str">
        <f>IF(db[[#This Row],[STN K]]="",IF(db[[#This Row],[STN TG]]="",db[[#This Row],[STN B]],db[[#This Row],[STN TG]]),db[[#This Row],[STN K]])</f>
        <v>PCS</v>
      </c>
      <c r="AE774" s="40"/>
    </row>
    <row r="775" spans="1:31" ht="16.5" customHeight="1" x14ac:dyDescent="0.25">
      <c r="A775" s="40">
        <f t="shared" si="12"/>
        <v>774</v>
      </c>
      <c r="B775" s="94" t="str">
        <f>LOWER(SUBSTITUTE(SUBSTITUTE(SUBSTITUTE(SUBSTITUTE(SUBSTITUTE(SUBSTITUTE(SUBSTITUTE(SUBSTITUTE(db[[#This Row],[NB BM]]," ",),".",""),"-",""),"(",""),")",""),"/",""),"""",""),"+",""))</f>
        <v>deskset9058mt113besi</v>
      </c>
      <c r="C775" s="94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D775" s="94" t="str">
        <f>LOWER(SUBSTITUTE(SUBSTITUTE(SUBSTITUTE(SUBSTITUTE(SUBSTITUTE(SUBSTITUTE(SUBSTITUTE(SUBSTITUTE(SUBSTITUTE(db[[#This Row],[NB PAJAK]]," ",""),"-",""),"(",""),")",""),".",""),",",""),"/",""),"""",""),"+",""))</f>
        <v/>
      </c>
      <c r="E775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deskset9058mt113besi48pcsuntana</v>
      </c>
      <c r="F775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deskset9058mt113besi48pcs</v>
      </c>
      <c r="G775" s="94" t="str">
        <f>db[[#This Row],[NB NOTA_C]]&amp;LOWER(SUBSTITUTE(SUBSTITUTE(SUBSTITUTE(SUBSTITUTE(SUBSTITUTE(SUBSTITUTE(SUBSTITUTE(SUBSTITUTE(SUBSTITUTE(db[[#This Row],[FAKTUR]]," ",),".",""),"-",""),"(",""),")",""),",",""),"/",""),"""",""),"+",""))</f>
        <v>deskset9058mt113besiuntana</v>
      </c>
      <c r="H775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deskset9058mt113besi48pcsuntana</v>
      </c>
      <c r="I775" s="6" t="s">
        <v>1570</v>
      </c>
      <c r="J775" s="6" t="s">
        <v>1748</v>
      </c>
      <c r="K775" s="1"/>
      <c r="L775" s="2" t="s">
        <v>1336</v>
      </c>
      <c r="M775" s="34" t="e">
        <f>IF(db[[#This Row],[NB NOTA_C]]="","",COUNTIF([2]!B_MSK[concat],db[[#This Row],[NB NOTA_C]]))</f>
        <v>#REF!</v>
      </c>
      <c r="N775" s="9" t="s">
        <v>1352</v>
      </c>
      <c r="O775" s="5" t="s">
        <v>1384</v>
      </c>
      <c r="P775" s="2" t="s">
        <v>2422</v>
      </c>
      <c r="R775" s="2" t="str">
        <f>IF(db[[#This Row],[QTY/ CTN]]="","",SUBSTITUTE(SUBSTITUTE(SUBSTITUTE(db[[#This Row],[QTY/ CTN]]," ","_",2),"(",""),")","")&amp;"_")</f>
        <v>48 PCS_</v>
      </c>
      <c r="S775" s="2">
        <f>IF(db[[#This Row],[H_QTY/ CTN]]="","",SEARCH("_",db[[#This Row],[H_QTY/ CTN]]))</f>
        <v>7</v>
      </c>
      <c r="T775" s="2">
        <f>IF(db[[#This Row],[H_QTY/ CTN]]="","",LEN(db[[#This Row],[H_QTY/ CTN]]))</f>
        <v>7</v>
      </c>
      <c r="U775" s="41" t="str">
        <f>IF(db[[#This Row],[H_QTY/ CTN]]="","",LEFT(db[[#This Row],[H_QTY/ CTN]],db[[#This Row],[H_1]]-1))</f>
        <v>48 PCS</v>
      </c>
      <c r="V775" s="40" t="str">
        <f>IF(NOT(db[[#This Row],[H_1]]=db[[#This Row],[H_2]]),MID(db[[#This Row],[H_QTY/ CTN]],db[[#This Row],[H_1]]+1,db[[#This Row],[H_2]]-db[[#This Row],[H_1]]-1),"")</f>
        <v/>
      </c>
      <c r="W775" s="40" t="str">
        <f>IF(db[[#This Row],[QTY/ CTN B]]="","",LEFT(db[[#This Row],[QTY/ CTN B]],SEARCH(" ",db[[#This Row],[QTY/ CTN B]],1)-1))</f>
        <v>48</v>
      </c>
      <c r="X775" s="40" t="str">
        <f>IF(db[[#This Row],[QTY/ CTN B]]="","",RIGHT(db[[#This Row],[QTY/ CTN B]],LEN(db[[#This Row],[QTY/ CTN B]])-SEARCH(" ",db[[#This Row],[QTY/ CTN B]],1)))</f>
        <v>PCS</v>
      </c>
      <c r="Y775" s="40" t="str">
        <f>IF(db[[#This Row],[QTY/ CTN TG]]="",IF(db[[#This Row],[STN TG]]="","",12),LEFT(db[[#This Row],[QTY/ CTN TG]],SEARCH(" ",db[[#This Row],[QTY/ CTN TG]],1)-1))</f>
        <v/>
      </c>
      <c r="Z7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5" s="40" t="str">
        <f>IF(db[[#This Row],[STN K]]="","",IF(db[[#This Row],[STN TG]]="LSN",12,""))</f>
        <v/>
      </c>
      <c r="AB775" s="40" t="str">
        <f>IF(db[[#This Row],[STN TG]]="LSN","PCS","")</f>
        <v/>
      </c>
      <c r="AC775" s="40">
        <f>db[[#This Row],[QTY B]]*IF(db[[#This Row],[QTY TG]]="",1,db[[#This Row],[QTY TG]])*IF(db[[#This Row],[QTY K]]="",1,db[[#This Row],[QTY K]])</f>
        <v>48</v>
      </c>
      <c r="AD775" s="40" t="str">
        <f>IF(db[[#This Row],[STN K]]="",IF(db[[#This Row],[STN TG]]="",db[[#This Row],[STN B]],db[[#This Row],[STN TG]]),db[[#This Row],[STN K]])</f>
        <v>PCS</v>
      </c>
      <c r="AE775" s="40"/>
    </row>
    <row r="776" spans="1:31" ht="16.5" customHeight="1" x14ac:dyDescent="0.25">
      <c r="A776" s="40">
        <f t="shared" si="12"/>
        <v>775</v>
      </c>
      <c r="B776" s="94" t="str">
        <f>LOWER(SUBSTITUTE(SUBSTITUTE(SUBSTITUTE(SUBSTITUTE(SUBSTITUTE(SUBSTITUTE(SUBSTITUTE(SUBSTITUTE(db[[#This Row],[NB BM]]," ",),".",""),"-",""),"(",""),")",""),"/",""),"""",""),"+",""))</f>
        <v>desksetjkds0812</v>
      </c>
      <c r="C776" s="94" t="str">
        <f>LOWER(SUBSTITUTE(SUBSTITUTE(SUBSTITUTE(SUBSTITUTE(SUBSTITUTE(SUBSTITUTE(SUBSTITUTE(SUBSTITUTE(SUBSTITUTE(db[[#This Row],[NB NOTA]]," ",),".",""),"-",""),"(",""),")",""),",",""),"/",""),"""",""),"+",""))</f>
        <v>desksetds0812jk</v>
      </c>
      <c r="D776" s="94" t="str">
        <f>LOWER(SUBSTITUTE(SUBSTITUTE(SUBSTITUTE(SUBSTITUTE(SUBSTITUTE(SUBSTITUTE(SUBSTITUTE(SUBSTITUTE(SUBSTITUTE(db[[#This Row],[NB PAJAK]]," ",""),"-",""),"(",""),")",""),".",""),",",""),"/",""),"""",""),"+",""))</f>
        <v>desksetjoykods0812</v>
      </c>
      <c r="E776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desksetjkds081250pcsartomoro</v>
      </c>
      <c r="F776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desksetds0812jk50pcs</v>
      </c>
      <c r="G776" s="94" t="str">
        <f>db[[#This Row],[NB NOTA_C]]&amp;LOWER(SUBSTITUTE(SUBSTITUTE(SUBSTITUTE(SUBSTITUTE(SUBSTITUTE(SUBSTITUTE(SUBSTITUTE(SUBSTITUTE(SUBSTITUTE(db[[#This Row],[FAKTUR]]," ",),".",""),"-",""),"(",""),")",""),",",""),"/",""),"""",""),"+",""))</f>
        <v>desksetds0812jkartomoro</v>
      </c>
      <c r="H776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desksetds0812jk50pcsartomoro</v>
      </c>
      <c r="I776" s="6" t="s">
        <v>4716</v>
      </c>
      <c r="J776" s="6" t="s">
        <v>4714</v>
      </c>
      <c r="K776" s="1" t="s">
        <v>4715</v>
      </c>
      <c r="L776" s="2" t="s">
        <v>1335</v>
      </c>
      <c r="M776" s="34" t="e">
        <f>IF(db[[#This Row],[NB NOTA_C]]="","",COUNTIF([2]!B_MSK[concat],db[[#This Row],[NB NOTA_C]]))</f>
        <v>#REF!</v>
      </c>
      <c r="N776" s="9" t="s">
        <v>1346</v>
      </c>
      <c r="O776" s="5" t="s">
        <v>1460</v>
      </c>
      <c r="P776" s="2" t="s">
        <v>2422</v>
      </c>
      <c r="R776" s="2" t="str">
        <f>IF(db[[#This Row],[QTY/ CTN]]="","",SUBSTITUTE(SUBSTITUTE(SUBSTITUTE(db[[#This Row],[QTY/ CTN]]," ","_",2),"(",""),")","")&amp;"_")</f>
        <v>50 PCS_</v>
      </c>
      <c r="S776" s="2">
        <f>IF(db[[#This Row],[H_QTY/ CTN]]="","",SEARCH("_",db[[#This Row],[H_QTY/ CTN]]))</f>
        <v>7</v>
      </c>
      <c r="T776" s="2">
        <f>IF(db[[#This Row],[H_QTY/ CTN]]="","",LEN(db[[#This Row],[H_QTY/ CTN]]))</f>
        <v>7</v>
      </c>
      <c r="U776" s="41" t="str">
        <f>IF(db[[#This Row],[H_QTY/ CTN]]="","",LEFT(db[[#This Row],[H_QTY/ CTN]],db[[#This Row],[H_1]]-1))</f>
        <v>50 PCS</v>
      </c>
      <c r="V776" s="40" t="str">
        <f>IF(NOT(db[[#This Row],[H_1]]=db[[#This Row],[H_2]]),MID(db[[#This Row],[H_QTY/ CTN]],db[[#This Row],[H_1]]+1,db[[#This Row],[H_2]]-db[[#This Row],[H_1]]-1),"")</f>
        <v/>
      </c>
      <c r="W776" s="40" t="str">
        <f>IF(db[[#This Row],[QTY/ CTN B]]="","",LEFT(db[[#This Row],[QTY/ CTN B]],SEARCH(" ",db[[#This Row],[QTY/ CTN B]],1)-1))</f>
        <v>50</v>
      </c>
      <c r="X776" s="40" t="str">
        <f>IF(db[[#This Row],[QTY/ CTN B]]="","",RIGHT(db[[#This Row],[QTY/ CTN B]],LEN(db[[#This Row],[QTY/ CTN B]])-SEARCH(" ",db[[#This Row],[QTY/ CTN B]],1)))</f>
        <v>PCS</v>
      </c>
      <c r="Y776" s="40" t="str">
        <f>IF(db[[#This Row],[QTY/ CTN TG]]="",IF(db[[#This Row],[STN TG]]="","",12),LEFT(db[[#This Row],[QTY/ CTN TG]],SEARCH(" ",db[[#This Row],[QTY/ CTN TG]],1)-1))</f>
        <v/>
      </c>
      <c r="Z7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6" s="40" t="str">
        <f>IF(db[[#This Row],[STN K]]="","",IF(db[[#This Row],[STN TG]]="LSN",12,""))</f>
        <v/>
      </c>
      <c r="AB776" s="40" t="str">
        <f>IF(db[[#This Row],[STN TG]]="LSN","PCS","")</f>
        <v/>
      </c>
      <c r="AC776" s="40">
        <f>db[[#This Row],[QTY B]]*IF(db[[#This Row],[QTY TG]]="",1,db[[#This Row],[QTY TG]])*IF(db[[#This Row],[QTY K]]="",1,db[[#This Row],[QTY K]])</f>
        <v>50</v>
      </c>
      <c r="AD776" s="40" t="str">
        <f>IF(db[[#This Row],[STN K]]="",IF(db[[#This Row],[STN TG]]="",db[[#This Row],[STN B]],db[[#This Row],[STN TG]]),db[[#This Row],[STN K]])</f>
        <v>PCS</v>
      </c>
      <c r="AE776" s="40"/>
    </row>
    <row r="777" spans="1:31" ht="16.5" customHeight="1" x14ac:dyDescent="0.25">
      <c r="A777" s="40">
        <f t="shared" si="12"/>
        <v>776</v>
      </c>
      <c r="B777" s="5" t="str">
        <f>LOWER(SUBSTITUTE(SUBSTITUTE(SUBSTITUTE(SUBSTITUTE(SUBSTITUTE(SUBSTITUTE(SUBSTITUTE(SUBSTITUTE(db[[#This Row],[NB BM]]," ",),".",""),"-",""),"(",""),")",""),"/",""),"""",""),"+",""))</f>
        <v>desksetjkds1015</v>
      </c>
      <c r="C777" s="5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D777" s="5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E77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desksetjkds101590pcsartomoro</v>
      </c>
      <c r="F77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desksetds1015jk90pcs</v>
      </c>
      <c r="G777" s="5" t="str">
        <f>db[[#This Row],[NB NOTA_C]]&amp;LOWER(SUBSTITUTE(SUBSTITUTE(SUBSTITUTE(SUBSTITUTE(SUBSTITUTE(SUBSTITUTE(SUBSTITUTE(SUBSTITUTE(SUBSTITUTE(db[[#This Row],[FAKTUR]]," ",),".",""),"-",""),"(",""),")",""),",",""),"/",""),"""",""),"+",""))</f>
        <v>desksetds1015jkartomoro</v>
      </c>
      <c r="H77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desksetds1015jk90pcsartomoro</v>
      </c>
      <c r="I777" s="2" t="s">
        <v>2938</v>
      </c>
      <c r="J777" s="2" t="s">
        <v>2936</v>
      </c>
      <c r="K777" s="1" t="s">
        <v>3315</v>
      </c>
      <c r="L777" s="2" t="s">
        <v>1335</v>
      </c>
      <c r="M777" s="33" t="e">
        <f>IF(db[[#This Row],[NB NOTA_C]]="","",COUNTIF([2]!B_MSK[concat],db[[#This Row],[NB NOTA_C]]))</f>
        <v>#REF!</v>
      </c>
      <c r="N777" s="9" t="s">
        <v>1346</v>
      </c>
      <c r="O777" s="5" t="s">
        <v>2937</v>
      </c>
      <c r="P777" s="2" t="s">
        <v>2422</v>
      </c>
      <c r="Q777" s="5"/>
      <c r="R777" s="5" t="str">
        <f>IF(db[[#This Row],[QTY/ CTN]]="","",SUBSTITUTE(SUBSTITUTE(SUBSTITUTE(db[[#This Row],[QTY/ CTN]]," ","_",2),"(",""),")","")&amp;"_")</f>
        <v>90 PCS_</v>
      </c>
      <c r="S777" s="5">
        <f>IF(db[[#This Row],[H_QTY/ CTN]]="","",SEARCH("_",db[[#This Row],[H_QTY/ CTN]]))</f>
        <v>7</v>
      </c>
      <c r="T777" s="5">
        <f>IF(db[[#This Row],[H_QTY/ CTN]]="","",LEN(db[[#This Row],[H_QTY/ CTN]]))</f>
        <v>7</v>
      </c>
      <c r="U777" s="40" t="str">
        <f>IF(db[[#This Row],[H_QTY/ CTN]]="","",LEFT(db[[#This Row],[H_QTY/ CTN]],db[[#This Row],[H_1]]-1))</f>
        <v>90 PCS</v>
      </c>
      <c r="V777" s="40" t="str">
        <f>IF(NOT(db[[#This Row],[H_1]]=db[[#This Row],[H_2]]),MID(db[[#This Row],[H_QTY/ CTN]],db[[#This Row],[H_1]]+1,db[[#This Row],[H_2]]-db[[#This Row],[H_1]]-1),"")</f>
        <v/>
      </c>
      <c r="W777" s="40" t="str">
        <f>IF(db[[#This Row],[QTY/ CTN B]]="","",LEFT(db[[#This Row],[QTY/ CTN B]],SEARCH(" ",db[[#This Row],[QTY/ CTN B]],1)-1))</f>
        <v>90</v>
      </c>
      <c r="X777" s="40" t="str">
        <f>IF(db[[#This Row],[QTY/ CTN B]]="","",RIGHT(db[[#This Row],[QTY/ CTN B]],LEN(db[[#This Row],[QTY/ CTN B]])-SEARCH(" ",db[[#This Row],[QTY/ CTN B]],1)))</f>
        <v>PCS</v>
      </c>
      <c r="Y777" s="40" t="str">
        <f>IF(db[[#This Row],[QTY/ CTN TG]]="",IF(db[[#This Row],[STN TG]]="","",12),LEFT(db[[#This Row],[QTY/ CTN TG]],SEARCH(" ",db[[#This Row],[QTY/ CTN TG]],1)-1))</f>
        <v/>
      </c>
      <c r="Z7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77" s="40" t="str">
        <f>IF(db[[#This Row],[STN K]]="","",IF(db[[#This Row],[STN TG]]="LSN",12,""))</f>
        <v/>
      </c>
      <c r="AB777" s="40" t="str">
        <f>IF(db[[#This Row],[STN TG]]="LSN","PCS","")</f>
        <v/>
      </c>
      <c r="AC777" s="40">
        <f>db[[#This Row],[QTY B]]*IF(db[[#This Row],[QTY TG]]="",1,db[[#This Row],[QTY TG]])*IF(db[[#This Row],[QTY K]]="",1,db[[#This Row],[QTY K]])</f>
        <v>90</v>
      </c>
      <c r="AD777" s="40" t="str">
        <f>IF(db[[#This Row],[STN K]]="",IF(db[[#This Row],[STN TG]]="",db[[#This Row],[STN B]],db[[#This Row],[STN TG]]),db[[#This Row],[STN K]])</f>
        <v>PCS</v>
      </c>
      <c r="AE777" s="40"/>
    </row>
    <row r="778" spans="1:31" ht="16.5" customHeight="1" x14ac:dyDescent="0.25">
      <c r="A778" s="40">
        <f t="shared" si="12"/>
        <v>777</v>
      </c>
      <c r="B778" s="95" t="str">
        <f>LOWER(SUBSTITUTE(SUBSTITUTE(SUBSTITUTE(SUBSTITUTE(SUBSTITUTE(SUBSTITUTE(SUBSTITUTE(SUBSTITUTE(db[[#This Row],[NB BM]]," ",),".",""),"-",""),"(",""),")",""),"/",""),"""",""),"+",""))</f>
        <v>desksetjkds16cobiru</v>
      </c>
      <c r="C778" s="95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D778" s="95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E778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desksetjkds16cobiru8box12pcsartomoro</v>
      </c>
      <c r="F778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desksetds16cobluejk8box12pcs</v>
      </c>
      <c r="G778" s="95" t="str">
        <f>db[[#This Row],[NB NOTA_C]]&amp;LOWER(SUBSTITUTE(SUBSTITUTE(SUBSTITUTE(SUBSTITUTE(SUBSTITUTE(SUBSTITUTE(SUBSTITUTE(SUBSTITUTE(SUBSTITUTE(db[[#This Row],[FAKTUR]]," ",),".",""),"-",""),"(",""),")",""),",",""),"/",""),"""",""),"+",""))</f>
        <v>desksetds16cobluejkartomoro</v>
      </c>
      <c r="H778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desksetds16cobluejk8box12pcsartomoro</v>
      </c>
      <c r="I778" s="2" t="s">
        <v>4072</v>
      </c>
      <c r="J778" s="12" t="s">
        <v>3925</v>
      </c>
      <c r="K778" s="20" t="s">
        <v>3950</v>
      </c>
      <c r="L778" s="12" t="s">
        <v>1335</v>
      </c>
      <c r="M778" s="96" t="e">
        <f>IF(db[[#This Row],[NB NOTA_C]]="","",COUNTIF([2]!B_MSK[concat],db[[#This Row],[NB NOTA_C]]))</f>
        <v>#REF!</v>
      </c>
      <c r="N778" s="99" t="s">
        <v>1346</v>
      </c>
      <c r="O778" s="95" t="s">
        <v>3928</v>
      </c>
      <c r="P778" s="12" t="s">
        <v>2422</v>
      </c>
      <c r="Q778" s="95"/>
      <c r="R778" s="95" t="str">
        <f>IF(db[[#This Row],[QTY/ CTN]]="","",SUBSTITUTE(SUBSTITUTE(SUBSTITUTE(db[[#This Row],[QTY/ CTN]]," ","_",2),"(",""),")","")&amp;"_")</f>
        <v>8 BOX_12 PCS_</v>
      </c>
      <c r="S778" s="95">
        <f>IF(db[[#This Row],[H_QTY/ CTN]]="","",SEARCH("_",db[[#This Row],[H_QTY/ CTN]]))</f>
        <v>6</v>
      </c>
      <c r="T778" s="95">
        <f>IF(db[[#This Row],[H_QTY/ CTN]]="","",LEN(db[[#This Row],[H_QTY/ CTN]]))</f>
        <v>13</v>
      </c>
      <c r="U778" s="97" t="str">
        <f>IF(db[[#This Row],[H_QTY/ CTN]]="","",LEFT(db[[#This Row],[H_QTY/ CTN]],db[[#This Row],[H_1]]-1))</f>
        <v>8 BOX</v>
      </c>
      <c r="V778" s="97" t="str">
        <f>IF(NOT(db[[#This Row],[H_1]]=db[[#This Row],[H_2]]),MID(db[[#This Row],[H_QTY/ CTN]],db[[#This Row],[H_1]]+1,db[[#This Row],[H_2]]-db[[#This Row],[H_1]]-1),"")</f>
        <v>12 PCS</v>
      </c>
      <c r="W778" s="40" t="str">
        <f>IF(db[[#This Row],[QTY/ CTN B]]="","",LEFT(db[[#This Row],[QTY/ CTN B]],SEARCH(" ",db[[#This Row],[QTY/ CTN B]],1)-1))</f>
        <v>8</v>
      </c>
      <c r="X778" s="40" t="str">
        <f>IF(db[[#This Row],[QTY/ CTN B]]="","",RIGHT(db[[#This Row],[QTY/ CTN B]],LEN(db[[#This Row],[QTY/ CTN B]])-SEARCH(" ",db[[#This Row],[QTY/ CTN B]],1)))</f>
        <v>BOX</v>
      </c>
      <c r="Y778" s="40" t="str">
        <f>IF(db[[#This Row],[QTY/ CTN TG]]="",IF(db[[#This Row],[STN TG]]="","",12),LEFT(db[[#This Row],[QTY/ CTN TG]],SEARCH(" ",db[[#This Row],[QTY/ CTN TG]],1)-1))</f>
        <v>12</v>
      </c>
      <c r="Z7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78" s="40" t="str">
        <f>IF(db[[#This Row],[STN K]]="","",IF(db[[#This Row],[STN TG]]="LSN",12,""))</f>
        <v/>
      </c>
      <c r="AB778" s="40" t="str">
        <f>IF(db[[#This Row],[STN TG]]="LSN","PCS","")</f>
        <v/>
      </c>
      <c r="AC778" s="40">
        <f>db[[#This Row],[QTY B]]*IF(db[[#This Row],[QTY TG]]="",1,db[[#This Row],[QTY TG]])*IF(db[[#This Row],[QTY K]]="",1,db[[#This Row],[QTY K]])</f>
        <v>96</v>
      </c>
      <c r="AD778" s="40" t="str">
        <f>IF(db[[#This Row],[STN K]]="",IF(db[[#This Row],[STN TG]]="",db[[#This Row],[STN B]],db[[#This Row],[STN TG]]),db[[#This Row],[STN K]])</f>
        <v>PCS</v>
      </c>
      <c r="AE778" s="40"/>
    </row>
    <row r="779" spans="1:31" ht="16.5" customHeight="1" x14ac:dyDescent="0.25">
      <c r="A779" s="40">
        <f t="shared" si="12"/>
        <v>778</v>
      </c>
      <c r="B779" s="95" t="str">
        <f>LOWER(SUBSTITUTE(SUBSTITUTE(SUBSTITUTE(SUBSTITUTE(SUBSTITUTE(SUBSTITUTE(SUBSTITUTE(SUBSTITUTE(db[[#This Row],[NB BM]]," ",),".",""),"-",""),"(",""),")",""),"/",""),"""",""),"+",""))</f>
        <v>desksetjkds16cohijau</v>
      </c>
      <c r="C779" s="95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D779" s="95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E779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desksetjkds16cohijau8box12pcsartomoro</v>
      </c>
      <c r="F779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desksetds16cogreenjk8box12pcs</v>
      </c>
      <c r="G779" s="95" t="str">
        <f>db[[#This Row],[NB NOTA_C]]&amp;LOWER(SUBSTITUTE(SUBSTITUTE(SUBSTITUTE(SUBSTITUTE(SUBSTITUTE(SUBSTITUTE(SUBSTITUTE(SUBSTITUTE(SUBSTITUTE(db[[#This Row],[FAKTUR]]," ",),".",""),"-",""),"(",""),")",""),",",""),"/",""),"""",""),"+",""))</f>
        <v>desksetds16cogreenjkartomoro</v>
      </c>
      <c r="H779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desksetds16cogreenjk8box12pcsartomoro</v>
      </c>
      <c r="I779" s="2" t="s">
        <v>4073</v>
      </c>
      <c r="J779" s="12" t="s">
        <v>3926</v>
      </c>
      <c r="K779" s="20" t="s">
        <v>3951</v>
      </c>
      <c r="L779" s="12" t="s">
        <v>1335</v>
      </c>
      <c r="M779" s="96" t="e">
        <f>IF(db[[#This Row],[NB NOTA_C]]="","",COUNTIF([2]!B_MSK[concat],db[[#This Row],[NB NOTA_C]]))</f>
        <v>#REF!</v>
      </c>
      <c r="N779" s="99" t="s">
        <v>1346</v>
      </c>
      <c r="O779" s="95" t="s">
        <v>3928</v>
      </c>
      <c r="P779" s="12" t="s">
        <v>2422</v>
      </c>
      <c r="Q779" s="95"/>
      <c r="R779" s="95" t="str">
        <f>IF(db[[#This Row],[QTY/ CTN]]="","",SUBSTITUTE(SUBSTITUTE(SUBSTITUTE(db[[#This Row],[QTY/ CTN]]," ","_",2),"(",""),")","")&amp;"_")</f>
        <v>8 BOX_12 PCS_</v>
      </c>
      <c r="S779" s="95">
        <f>IF(db[[#This Row],[H_QTY/ CTN]]="","",SEARCH("_",db[[#This Row],[H_QTY/ CTN]]))</f>
        <v>6</v>
      </c>
      <c r="T779" s="95">
        <f>IF(db[[#This Row],[H_QTY/ CTN]]="","",LEN(db[[#This Row],[H_QTY/ CTN]]))</f>
        <v>13</v>
      </c>
      <c r="U779" s="97" t="str">
        <f>IF(db[[#This Row],[H_QTY/ CTN]]="","",LEFT(db[[#This Row],[H_QTY/ CTN]],db[[#This Row],[H_1]]-1))</f>
        <v>8 BOX</v>
      </c>
      <c r="V779" s="97" t="str">
        <f>IF(NOT(db[[#This Row],[H_1]]=db[[#This Row],[H_2]]),MID(db[[#This Row],[H_QTY/ CTN]],db[[#This Row],[H_1]]+1,db[[#This Row],[H_2]]-db[[#This Row],[H_1]]-1),"")</f>
        <v>12 PCS</v>
      </c>
      <c r="W779" s="40" t="str">
        <f>IF(db[[#This Row],[QTY/ CTN B]]="","",LEFT(db[[#This Row],[QTY/ CTN B]],SEARCH(" ",db[[#This Row],[QTY/ CTN B]],1)-1))</f>
        <v>8</v>
      </c>
      <c r="X779" s="40" t="str">
        <f>IF(db[[#This Row],[QTY/ CTN B]]="","",RIGHT(db[[#This Row],[QTY/ CTN B]],LEN(db[[#This Row],[QTY/ CTN B]])-SEARCH(" ",db[[#This Row],[QTY/ CTN B]],1)))</f>
        <v>BOX</v>
      </c>
      <c r="Y779" s="40" t="str">
        <f>IF(db[[#This Row],[QTY/ CTN TG]]="",IF(db[[#This Row],[STN TG]]="","",12),LEFT(db[[#This Row],[QTY/ CTN TG]],SEARCH(" ",db[[#This Row],[QTY/ CTN TG]],1)-1))</f>
        <v>12</v>
      </c>
      <c r="Z7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79" s="40" t="str">
        <f>IF(db[[#This Row],[STN K]]="","",IF(db[[#This Row],[STN TG]]="LSN",12,""))</f>
        <v/>
      </c>
      <c r="AB779" s="40" t="str">
        <f>IF(db[[#This Row],[STN TG]]="LSN","PCS","")</f>
        <v/>
      </c>
      <c r="AC779" s="40">
        <f>db[[#This Row],[QTY B]]*IF(db[[#This Row],[QTY TG]]="",1,db[[#This Row],[QTY TG]])*IF(db[[#This Row],[QTY K]]="",1,db[[#This Row],[QTY K]])</f>
        <v>96</v>
      </c>
      <c r="AD779" s="40" t="str">
        <f>IF(db[[#This Row],[STN K]]="",IF(db[[#This Row],[STN TG]]="",db[[#This Row],[STN B]],db[[#This Row],[STN TG]]),db[[#This Row],[STN K]])</f>
        <v>PCS</v>
      </c>
      <c r="AE779" s="40"/>
    </row>
    <row r="780" spans="1:31" ht="16.5" customHeight="1" x14ac:dyDescent="0.25">
      <c r="A780" s="40">
        <f t="shared" si="12"/>
        <v>779</v>
      </c>
      <c r="B780" s="95" t="str">
        <f>LOWER(SUBSTITUTE(SUBSTITUTE(SUBSTITUTE(SUBSTITUTE(SUBSTITUTE(SUBSTITUTE(SUBSTITUTE(SUBSTITUTE(db[[#This Row],[NB BM]]," ",),".",""),"-",""),"(",""),")",""),"/",""),"""",""),"+",""))</f>
        <v>desksetjkds16comerah</v>
      </c>
      <c r="C780" s="95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D780" s="95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E780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desksetjkds16comerah8box12pcsartomoro</v>
      </c>
      <c r="F780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desksetds16coredjk8box12pcs</v>
      </c>
      <c r="G780" s="95" t="str">
        <f>db[[#This Row],[NB NOTA_C]]&amp;LOWER(SUBSTITUTE(SUBSTITUTE(SUBSTITUTE(SUBSTITUTE(SUBSTITUTE(SUBSTITUTE(SUBSTITUTE(SUBSTITUTE(SUBSTITUTE(db[[#This Row],[FAKTUR]]," ",),".",""),"-",""),"(",""),")",""),",",""),"/",""),"""",""),"+",""))</f>
        <v>desksetds16coredjkartomoro</v>
      </c>
      <c r="H780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desksetds16coredjk8box12pcsartomoro</v>
      </c>
      <c r="I780" s="2" t="s">
        <v>4074</v>
      </c>
      <c r="J780" s="12" t="s">
        <v>3927</v>
      </c>
      <c r="K780" s="20" t="s">
        <v>3952</v>
      </c>
      <c r="L780" s="12" t="s">
        <v>1335</v>
      </c>
      <c r="M780" s="96" t="e">
        <f>IF(db[[#This Row],[NB NOTA_C]]="","",COUNTIF([2]!B_MSK[concat],db[[#This Row],[NB NOTA_C]]))</f>
        <v>#REF!</v>
      </c>
      <c r="N780" s="99" t="s">
        <v>1346</v>
      </c>
      <c r="O780" s="95" t="s">
        <v>3928</v>
      </c>
      <c r="P780" s="12" t="s">
        <v>2422</v>
      </c>
      <c r="Q780" s="95"/>
      <c r="R780" s="95" t="str">
        <f>IF(db[[#This Row],[QTY/ CTN]]="","",SUBSTITUTE(SUBSTITUTE(SUBSTITUTE(db[[#This Row],[QTY/ CTN]]," ","_",2),"(",""),")","")&amp;"_")</f>
        <v>8 BOX_12 PCS_</v>
      </c>
      <c r="S780" s="95">
        <f>IF(db[[#This Row],[H_QTY/ CTN]]="","",SEARCH("_",db[[#This Row],[H_QTY/ CTN]]))</f>
        <v>6</v>
      </c>
      <c r="T780" s="95">
        <f>IF(db[[#This Row],[H_QTY/ CTN]]="","",LEN(db[[#This Row],[H_QTY/ CTN]]))</f>
        <v>13</v>
      </c>
      <c r="U780" s="97" t="str">
        <f>IF(db[[#This Row],[H_QTY/ CTN]]="","",LEFT(db[[#This Row],[H_QTY/ CTN]],db[[#This Row],[H_1]]-1))</f>
        <v>8 BOX</v>
      </c>
      <c r="V780" s="97" t="str">
        <f>IF(NOT(db[[#This Row],[H_1]]=db[[#This Row],[H_2]]),MID(db[[#This Row],[H_QTY/ CTN]],db[[#This Row],[H_1]]+1,db[[#This Row],[H_2]]-db[[#This Row],[H_1]]-1),"")</f>
        <v>12 PCS</v>
      </c>
      <c r="W780" s="40" t="str">
        <f>IF(db[[#This Row],[QTY/ CTN B]]="","",LEFT(db[[#This Row],[QTY/ CTN B]],SEARCH(" ",db[[#This Row],[QTY/ CTN B]],1)-1))</f>
        <v>8</v>
      </c>
      <c r="X780" s="40" t="str">
        <f>IF(db[[#This Row],[QTY/ CTN B]]="","",RIGHT(db[[#This Row],[QTY/ CTN B]],LEN(db[[#This Row],[QTY/ CTN B]])-SEARCH(" ",db[[#This Row],[QTY/ CTN B]],1)))</f>
        <v>BOX</v>
      </c>
      <c r="Y780" s="40" t="str">
        <f>IF(db[[#This Row],[QTY/ CTN TG]]="",IF(db[[#This Row],[STN TG]]="","",12),LEFT(db[[#This Row],[QTY/ CTN TG]],SEARCH(" ",db[[#This Row],[QTY/ CTN TG]],1)-1))</f>
        <v>12</v>
      </c>
      <c r="Z7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80" s="40" t="str">
        <f>IF(db[[#This Row],[STN K]]="","",IF(db[[#This Row],[STN TG]]="LSN",12,""))</f>
        <v/>
      </c>
      <c r="AB780" s="40" t="str">
        <f>IF(db[[#This Row],[STN TG]]="LSN","PCS","")</f>
        <v/>
      </c>
      <c r="AC780" s="40">
        <f>db[[#This Row],[QTY B]]*IF(db[[#This Row],[QTY TG]]="",1,db[[#This Row],[QTY TG]])*IF(db[[#This Row],[QTY K]]="",1,db[[#This Row],[QTY K]])</f>
        <v>96</v>
      </c>
      <c r="AD780" s="40" t="str">
        <f>IF(db[[#This Row],[STN K]]="",IF(db[[#This Row],[STN TG]]="",db[[#This Row],[STN B]],db[[#This Row],[STN TG]]),db[[#This Row],[STN K]])</f>
        <v>PCS</v>
      </c>
      <c r="AE780" s="40"/>
    </row>
    <row r="781" spans="1:31" ht="16.5" customHeight="1" x14ac:dyDescent="0.25">
      <c r="A781" s="40">
        <f t="shared" si="12"/>
        <v>780</v>
      </c>
      <c r="B781" s="94" t="str">
        <f>LOWER(SUBSTITUTE(SUBSTITUTE(SUBSTITUTE(SUBSTITUTE(SUBSTITUTE(SUBSTITUTE(SUBSTITUTE(SUBSTITUTE(db[[#This Row],[NB BM]]," ",),".",""),"-",""),"(",""),")",""),"/",""),"""",""),"+",""))</f>
        <v>desksetjkds338</v>
      </c>
      <c r="C781" s="94" t="str">
        <f>LOWER(SUBSTITUTE(SUBSTITUTE(SUBSTITUTE(SUBSTITUTE(SUBSTITUTE(SUBSTITUTE(SUBSTITUTE(SUBSTITUTE(SUBSTITUTE(db[[#This Row],[NB NOTA]]," ",),".",""),"-",""),"(",""),")",""),",",""),"/",""),"""",""),"+",""))</f>
        <v>desksetds338jk</v>
      </c>
      <c r="D781" s="94" t="str">
        <f>LOWER(SUBSTITUTE(SUBSTITUTE(SUBSTITUTE(SUBSTITUTE(SUBSTITUTE(SUBSTITUTE(SUBSTITUTE(SUBSTITUTE(SUBSTITUTE(db[[#This Row],[NB PAJAK]]," ",""),"-",""),"(",""),")",""),".",""),",",""),"/",""),"""",""),"+",""))</f>
        <v>desksetjoykods338</v>
      </c>
      <c r="E781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desksetjkds33848pcsartomoro</v>
      </c>
      <c r="F781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desksetds338jk48pcs</v>
      </c>
      <c r="G781" s="94" t="str">
        <f>db[[#This Row],[NB NOTA_C]]&amp;LOWER(SUBSTITUTE(SUBSTITUTE(SUBSTITUTE(SUBSTITUTE(SUBSTITUTE(SUBSTITUTE(SUBSTITUTE(SUBSTITUTE(SUBSTITUTE(db[[#This Row],[FAKTUR]]," ",),".",""),"-",""),"(",""),")",""),",",""),"/",""),"""",""),"+",""))</f>
        <v>desksetds338jkartomoro</v>
      </c>
      <c r="H781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desksetds338jk48pcsartomoro</v>
      </c>
      <c r="I781" s="6" t="s">
        <v>6961</v>
      </c>
      <c r="J781" s="6" t="s">
        <v>6960</v>
      </c>
      <c r="K781" s="1" t="s">
        <v>6962</v>
      </c>
      <c r="L781" s="2" t="s">
        <v>1335</v>
      </c>
      <c r="M781" s="34" t="e">
        <f>IF(db[[#This Row],[NB NOTA_C]]="","",COUNTIF([2]!B_MSK[concat],db[[#This Row],[NB NOTA_C]]))</f>
        <v>#REF!</v>
      </c>
      <c r="N781" s="9" t="s">
        <v>1346</v>
      </c>
      <c r="O781" s="5" t="s">
        <v>1384</v>
      </c>
      <c r="P781" s="2" t="s">
        <v>2422</v>
      </c>
      <c r="R781" s="2" t="str">
        <f>IF(db[[#This Row],[QTY/ CTN]]="","",SUBSTITUTE(SUBSTITUTE(SUBSTITUTE(db[[#This Row],[QTY/ CTN]]," ","_",2),"(",""),")","")&amp;"_")</f>
        <v>48 PCS_</v>
      </c>
      <c r="S781" s="2">
        <f>IF(db[[#This Row],[H_QTY/ CTN]]="","",SEARCH("_",db[[#This Row],[H_QTY/ CTN]]))</f>
        <v>7</v>
      </c>
      <c r="T781" s="2">
        <f>IF(db[[#This Row],[H_QTY/ CTN]]="","",LEN(db[[#This Row],[H_QTY/ CTN]]))</f>
        <v>7</v>
      </c>
      <c r="U781" s="41" t="str">
        <f>IF(db[[#This Row],[H_QTY/ CTN]]="","",LEFT(db[[#This Row],[H_QTY/ CTN]],db[[#This Row],[H_1]]-1))</f>
        <v>48 PCS</v>
      </c>
      <c r="V781" s="40" t="str">
        <f>IF(NOT(db[[#This Row],[H_1]]=db[[#This Row],[H_2]]),MID(db[[#This Row],[H_QTY/ CTN]],db[[#This Row],[H_1]]+1,db[[#This Row],[H_2]]-db[[#This Row],[H_1]]-1),"")</f>
        <v/>
      </c>
      <c r="W781" s="40" t="str">
        <f>IF(db[[#This Row],[QTY/ CTN B]]="","",LEFT(db[[#This Row],[QTY/ CTN B]],SEARCH(" ",db[[#This Row],[QTY/ CTN B]],1)-1))</f>
        <v>48</v>
      </c>
      <c r="X781" s="40" t="str">
        <f>IF(db[[#This Row],[QTY/ CTN B]]="","",RIGHT(db[[#This Row],[QTY/ CTN B]],LEN(db[[#This Row],[QTY/ CTN B]])-SEARCH(" ",db[[#This Row],[QTY/ CTN B]],1)))</f>
        <v>PCS</v>
      </c>
      <c r="Y781" s="40" t="str">
        <f>IF(db[[#This Row],[QTY/ CTN TG]]="",IF(db[[#This Row],[STN TG]]="","",12),LEFT(db[[#This Row],[QTY/ CTN TG]],SEARCH(" ",db[[#This Row],[QTY/ CTN TG]],1)-1))</f>
        <v/>
      </c>
      <c r="Z7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1" s="40" t="str">
        <f>IF(db[[#This Row],[STN K]]="","",IF(db[[#This Row],[STN TG]]="LSN",12,""))</f>
        <v/>
      </c>
      <c r="AB781" s="40" t="str">
        <f>IF(db[[#This Row],[STN TG]]="LSN","PCS","")</f>
        <v/>
      </c>
      <c r="AC781" s="40">
        <f>db[[#This Row],[QTY B]]*IF(db[[#This Row],[QTY TG]]="",1,db[[#This Row],[QTY TG]])*IF(db[[#This Row],[QTY K]]="",1,db[[#This Row],[QTY K]])</f>
        <v>48</v>
      </c>
      <c r="AD781" s="40" t="str">
        <f>IF(db[[#This Row],[STN K]]="",IF(db[[#This Row],[STN TG]]="",db[[#This Row],[STN B]],db[[#This Row],[STN TG]]),db[[#This Row],[STN K]])</f>
        <v>PCS</v>
      </c>
      <c r="AE781" s="40"/>
    </row>
    <row r="782" spans="1:31" ht="16.5" customHeight="1" x14ac:dyDescent="0.25">
      <c r="A782" s="40">
        <f t="shared" si="12"/>
        <v>781</v>
      </c>
      <c r="B782" s="5" t="str">
        <f>LOWER(SUBSTITUTE(SUBSTITUTE(SUBSTITUTE(SUBSTITUTE(SUBSTITUTE(SUBSTITUTE(SUBSTITUTE(SUBSTITUTE(db[[#This Row],[NB BM]]," ",),".",""),"-",""),"(",""),")",""),"/",""),"""",""),"+",""))</f>
        <v>desksetgasta8312btr</v>
      </c>
      <c r="C782" s="5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D782" s="5" t="str">
        <f>LOWER(SUBSTITUTE(SUBSTITUTE(SUBSTITUTE(SUBSTITUTE(SUBSTITUTE(SUBSTITUTE(SUBSTITUTE(SUBSTITUTE(SUBSTITUTE(db[[#This Row],[NB PAJAK]]," ",""),"-",""),"(",""),")",""),".",""),",",""),"/",""),"""",""),"+",""))</f>
        <v/>
      </c>
      <c r="E78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desksetgasta8312btr48pcsuntana</v>
      </c>
      <c r="F78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desksetgasta8312btr48pcs</v>
      </c>
      <c r="G782" s="5" t="str">
        <f>db[[#This Row],[NB NOTA_C]]&amp;LOWER(SUBSTITUTE(SUBSTITUTE(SUBSTITUTE(SUBSTITUTE(SUBSTITUTE(SUBSTITUTE(SUBSTITUTE(SUBSTITUTE(SUBSTITUTE(db[[#This Row],[FAKTUR]]," ",),".",""),"-",""),"(",""),")",""),",",""),"/",""),"""",""),"+",""))</f>
        <v>desksetgasta8312btruntana</v>
      </c>
      <c r="H78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desksetgasta8312btr48pcsuntana</v>
      </c>
      <c r="I782" s="2" t="s">
        <v>1571</v>
      </c>
      <c r="J782" s="2" t="s">
        <v>2600</v>
      </c>
      <c r="K782" s="1"/>
      <c r="L782" s="2" t="s">
        <v>1336</v>
      </c>
      <c r="M782" s="34" t="e">
        <f>IF(db[[#This Row],[NB NOTA_C]]="","",COUNTIF([2]!B_MSK[concat],db[[#This Row],[NB NOTA_C]]))</f>
        <v>#REF!</v>
      </c>
      <c r="N782" s="9" t="s">
        <v>1352</v>
      </c>
      <c r="O782" s="5" t="s">
        <v>1384</v>
      </c>
      <c r="P782" s="2" t="s">
        <v>2422</v>
      </c>
      <c r="R782" s="2" t="str">
        <f>IF(db[[#This Row],[QTY/ CTN]]="","",SUBSTITUTE(SUBSTITUTE(SUBSTITUTE(db[[#This Row],[QTY/ CTN]]," ","_",2),"(",""),")","")&amp;"_")</f>
        <v>48 PCS_</v>
      </c>
      <c r="S782" s="2">
        <f>IF(db[[#This Row],[H_QTY/ CTN]]="","",SEARCH("_",db[[#This Row],[H_QTY/ CTN]]))</f>
        <v>7</v>
      </c>
      <c r="T782" s="2">
        <f>IF(db[[#This Row],[H_QTY/ CTN]]="","",LEN(db[[#This Row],[H_QTY/ CTN]]))</f>
        <v>7</v>
      </c>
      <c r="U782" s="41" t="str">
        <f>IF(db[[#This Row],[H_QTY/ CTN]]="","",LEFT(db[[#This Row],[H_QTY/ CTN]],db[[#This Row],[H_1]]-1))</f>
        <v>48 PCS</v>
      </c>
      <c r="V782" s="40" t="str">
        <f>IF(NOT(db[[#This Row],[H_1]]=db[[#This Row],[H_2]]),MID(db[[#This Row],[H_QTY/ CTN]],db[[#This Row],[H_1]]+1,db[[#This Row],[H_2]]-db[[#This Row],[H_1]]-1),"")</f>
        <v/>
      </c>
      <c r="W782" s="40" t="str">
        <f>IF(db[[#This Row],[QTY/ CTN B]]="","",LEFT(db[[#This Row],[QTY/ CTN B]],SEARCH(" ",db[[#This Row],[QTY/ CTN B]],1)-1))</f>
        <v>48</v>
      </c>
      <c r="X782" s="40" t="str">
        <f>IF(db[[#This Row],[QTY/ CTN B]]="","",RIGHT(db[[#This Row],[QTY/ CTN B]],LEN(db[[#This Row],[QTY/ CTN B]])-SEARCH(" ",db[[#This Row],[QTY/ CTN B]],1)))</f>
        <v>PCS</v>
      </c>
      <c r="Y782" s="40" t="str">
        <f>IF(db[[#This Row],[QTY/ CTN TG]]="",IF(db[[#This Row],[STN TG]]="","",12),LEFT(db[[#This Row],[QTY/ CTN TG]],SEARCH(" ",db[[#This Row],[QTY/ CTN TG]],1)-1))</f>
        <v/>
      </c>
      <c r="Z7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2" s="40" t="str">
        <f>IF(db[[#This Row],[STN K]]="","",IF(db[[#This Row],[STN TG]]="LSN",12,""))</f>
        <v/>
      </c>
      <c r="AB782" s="40" t="str">
        <f>IF(db[[#This Row],[STN TG]]="LSN","PCS","")</f>
        <v/>
      </c>
      <c r="AC782" s="40">
        <f>db[[#This Row],[QTY B]]*IF(db[[#This Row],[QTY TG]]="",1,db[[#This Row],[QTY TG]])*IF(db[[#This Row],[QTY K]]="",1,db[[#This Row],[QTY K]])</f>
        <v>48</v>
      </c>
      <c r="AD782" s="40" t="str">
        <f>IF(db[[#This Row],[STN K]]="",IF(db[[#This Row],[STN TG]]="",db[[#This Row],[STN B]],db[[#This Row],[STN TG]]),db[[#This Row],[STN K]])</f>
        <v>PCS</v>
      </c>
      <c r="AE782" s="40"/>
    </row>
    <row r="783" spans="1:31" x14ac:dyDescent="0.25">
      <c r="A783" s="40">
        <f t="shared" si="12"/>
        <v>782</v>
      </c>
      <c r="B783" s="5" t="str">
        <f>LOWER(SUBSTITUTE(SUBSTITUTE(SUBSTITUTE(SUBSTITUTE(SUBSTITUTE(SUBSTITUTE(SUBSTITUTE(SUBSTITUTE(db[[#This Row],[NB BM]]," ",),".",""),"-",""),"(",""),")",""),"/",""),"""",""),"+",""))</f>
        <v>bkdiari64k1502curtisan100lbr</v>
      </c>
      <c r="C783" s="5" t="str">
        <f>LOWER(SUBSTITUTE(SUBSTITUTE(SUBSTITUTE(SUBSTITUTE(SUBSTITUTE(SUBSTITUTE(SUBSTITUTE(SUBSTITUTE(SUBSTITUTE(db[[#This Row],[NB NOTA]]," ",),".",""),"-",""),"(",""),")",""),",",""),"/",""),"""",""),"+",""))</f>
        <v>diary64k1302cutisan100lbr</v>
      </c>
      <c r="D783" s="5" t="str">
        <f>LOWER(SUBSTITUTE(SUBSTITUTE(SUBSTITUTE(SUBSTITUTE(SUBSTITUTE(SUBSTITUTE(SUBSTITUTE(SUBSTITUTE(SUBSTITUTE(db[[#This Row],[NB PAJAK]]," ",""),"-",""),"(",""),")",""),".",""),",",""),"/",""),"""",""),"+",""))</f>
        <v/>
      </c>
      <c r="E78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bkdiari64k1502curtisan100lbr144pcsuntana</v>
      </c>
      <c r="F78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diary64k1302cutisan100lbr144pcs</v>
      </c>
      <c r="G783" s="5" t="str">
        <f>db[[#This Row],[NB NOTA_C]]&amp;LOWER(SUBSTITUTE(SUBSTITUTE(SUBSTITUTE(SUBSTITUTE(SUBSTITUTE(SUBSTITUTE(SUBSTITUTE(SUBSTITUTE(SUBSTITUTE(db[[#This Row],[FAKTUR]]," ",),".",""),"-",""),"(",""),")",""),",",""),"/",""),"""",""),"+",""))</f>
        <v>diary64k1302cutisan100lbruntana</v>
      </c>
      <c r="H78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diary64k1302cutisan100lbr144pcsuntana</v>
      </c>
      <c r="I783" s="2" t="s">
        <v>6833</v>
      </c>
      <c r="J783" s="2" t="s">
        <v>6797</v>
      </c>
      <c r="K783" s="14"/>
      <c r="L783" s="2" t="s">
        <v>1336</v>
      </c>
      <c r="M783" s="33" t="e">
        <f>IF(db[[#This Row],[NB NOTA_C]]="","",COUNTIF([2]!B_MSK[concat],db[[#This Row],[NB NOTA_C]]))</f>
        <v>#REF!</v>
      </c>
      <c r="N783" s="9" t="s">
        <v>2729</v>
      </c>
      <c r="O783" s="5" t="s">
        <v>1379</v>
      </c>
      <c r="P783" s="2" t="s">
        <v>2416</v>
      </c>
      <c r="Q783" s="5"/>
      <c r="R783" s="5" t="str">
        <f>IF(db[[#This Row],[QTY/ CTN]]="","",SUBSTITUTE(SUBSTITUTE(SUBSTITUTE(db[[#This Row],[QTY/ CTN]]," ","_",2),"(",""),")","")&amp;"_")</f>
        <v>144 PCS_</v>
      </c>
      <c r="S783" s="5">
        <f>IF(db[[#This Row],[H_QTY/ CTN]]="","",SEARCH("_",db[[#This Row],[H_QTY/ CTN]]))</f>
        <v>8</v>
      </c>
      <c r="T783" s="5">
        <f>IF(db[[#This Row],[H_QTY/ CTN]]="","",LEN(db[[#This Row],[H_QTY/ CTN]]))</f>
        <v>8</v>
      </c>
      <c r="U783" s="40" t="str">
        <f>IF(db[[#This Row],[H_QTY/ CTN]]="","",LEFT(db[[#This Row],[H_QTY/ CTN]],db[[#This Row],[H_1]]-1))</f>
        <v>144 PCS</v>
      </c>
      <c r="V783" s="40" t="str">
        <f>IF(NOT(db[[#This Row],[H_1]]=db[[#This Row],[H_2]]),MID(db[[#This Row],[H_QTY/ CTN]],db[[#This Row],[H_1]]+1,db[[#This Row],[H_2]]-db[[#This Row],[H_1]]-1),"")</f>
        <v/>
      </c>
      <c r="W783" s="40" t="str">
        <f>IF(db[[#This Row],[QTY/ CTN B]]="","",LEFT(db[[#This Row],[QTY/ CTN B]],SEARCH(" ",db[[#This Row],[QTY/ CTN B]],1)-1))</f>
        <v>144</v>
      </c>
      <c r="X783" s="40" t="str">
        <f>IF(db[[#This Row],[QTY/ CTN B]]="","",RIGHT(db[[#This Row],[QTY/ CTN B]],LEN(db[[#This Row],[QTY/ CTN B]])-SEARCH(" ",db[[#This Row],[QTY/ CTN B]],1)))</f>
        <v>PCS</v>
      </c>
      <c r="Y783" s="40" t="str">
        <f>IF(db[[#This Row],[QTY/ CTN TG]]="",IF(db[[#This Row],[STN TG]]="","",12),LEFT(db[[#This Row],[QTY/ CTN TG]],SEARCH(" ",db[[#This Row],[QTY/ CTN TG]],1)-1))</f>
        <v/>
      </c>
      <c r="Z7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3" s="40" t="str">
        <f>IF(db[[#This Row],[STN K]]="","",IF(db[[#This Row],[STN TG]]="LSN",12,""))</f>
        <v/>
      </c>
      <c r="AB783" s="40" t="str">
        <f>IF(db[[#This Row],[STN TG]]="LSN","PCS","")</f>
        <v/>
      </c>
      <c r="AC783" s="40">
        <f>db[[#This Row],[QTY B]]*IF(db[[#This Row],[QTY TG]]="",1,db[[#This Row],[QTY TG]])*IF(db[[#This Row],[QTY K]]="",1,db[[#This Row],[QTY K]])</f>
        <v>144</v>
      </c>
      <c r="AD783" s="40" t="str">
        <f>IF(db[[#This Row],[STN K]]="",IF(db[[#This Row],[STN TG]]="",db[[#This Row],[STN B]],db[[#This Row],[STN TG]]),db[[#This Row],[STN K]])</f>
        <v>PCS</v>
      </c>
      <c r="AE783" s="40"/>
    </row>
    <row r="784" spans="1:31" ht="16.5" customHeight="1" x14ac:dyDescent="0.25">
      <c r="A784" s="40">
        <f t="shared" si="12"/>
        <v>783</v>
      </c>
      <c r="B784" s="5" t="str">
        <f>LOWER(SUBSTITUTE(SUBSTITUTE(SUBSTITUTE(SUBSTITUTE(SUBSTITUTE(SUBSTITUTE(SUBSTITUTE(SUBSTITUTE(db[[#This Row],[NB BM]]," ",),".",""),"-",""),"(",""),")",""),"/",""),"""",""),"+",""))</f>
        <v>bkdiarihl321011</v>
      </c>
      <c r="C784" s="5" t="str">
        <f>LOWER(SUBSTITUTE(SUBSTITUTE(SUBSTITUTE(SUBSTITUTE(SUBSTITUTE(SUBSTITUTE(SUBSTITUTE(SUBSTITUTE(SUBSTITUTE(db[[#This Row],[NB NOTA]]," ",),".",""),"-",""),"(",""),")",""),",",""),"/",""),"""",""),"+",""))</f>
        <v>diaryhl321011flower32k96lbr</v>
      </c>
      <c r="D784" s="5" t="str">
        <f>LOWER(SUBSTITUTE(SUBSTITUTE(SUBSTITUTE(SUBSTITUTE(SUBSTITUTE(SUBSTITUTE(SUBSTITUTE(SUBSTITUTE(SUBSTITUTE(db[[#This Row],[NB PAJAK]]," ",""),"-",""),"(",""),")",""),".",""),",",""),"/",""),"""",""),"+",""))</f>
        <v/>
      </c>
      <c r="E78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bkdiarihl32101196pcsuntana</v>
      </c>
      <c r="F78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diaryhl321011flower32k96lbr96pcs</v>
      </c>
      <c r="G784" s="5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diaryhl321011flower32k96lbruntana</v>
      </c>
      <c r="H78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diaryhl321011flower32k96lbr96pcsuntana</v>
      </c>
      <c r="I784" s="2" t="s">
        <v>6834</v>
      </c>
      <c r="J784" s="2" t="s">
        <v>6798</v>
      </c>
      <c r="K784" s="14"/>
      <c r="L784" s="2" t="s">
        <v>1336</v>
      </c>
      <c r="M784" s="33" t="e">
        <f>IF(db[[#This Row],[NB NOTA_C]]="","",COUNTIF([2]!B_MSK[concat],db[[#This Row],[NB NOTA_C]]))</f>
        <v>#REF!</v>
      </c>
      <c r="N784" s="9" t="s">
        <v>2729</v>
      </c>
      <c r="O784" s="5" t="s">
        <v>1388</v>
      </c>
      <c r="P784" s="2" t="s">
        <v>2416</v>
      </c>
      <c r="Q784" s="5"/>
      <c r="R784" s="5" t="str">
        <f>IF(db[[#This Row],[QTY/ CTN]]="","",SUBSTITUTE(SUBSTITUTE(SUBSTITUTE(db[[#This Row],[QTY/ CTN]]," ","_",2),"(",""),")","")&amp;"_")</f>
        <v>96 PCS_</v>
      </c>
      <c r="S784" s="5">
        <f>IF(db[[#This Row],[H_QTY/ CTN]]="","",SEARCH("_",db[[#This Row],[H_QTY/ CTN]]))</f>
        <v>7</v>
      </c>
      <c r="T784" s="5">
        <f>IF(db[[#This Row],[H_QTY/ CTN]]="","",LEN(db[[#This Row],[H_QTY/ CTN]]))</f>
        <v>7</v>
      </c>
      <c r="U784" s="40" t="str">
        <f>IF(db[[#This Row],[H_QTY/ CTN]]="","",LEFT(db[[#This Row],[H_QTY/ CTN]],db[[#This Row],[H_1]]-1))</f>
        <v>96 PCS</v>
      </c>
      <c r="V784" s="40" t="str">
        <f>IF(NOT(db[[#This Row],[H_1]]=db[[#This Row],[H_2]]),MID(db[[#This Row],[H_QTY/ CTN]],db[[#This Row],[H_1]]+1,db[[#This Row],[H_2]]-db[[#This Row],[H_1]]-1),"")</f>
        <v/>
      </c>
      <c r="W784" s="40" t="str">
        <f>IF(db[[#This Row],[QTY/ CTN B]]="","",LEFT(db[[#This Row],[QTY/ CTN B]],SEARCH(" ",db[[#This Row],[QTY/ CTN B]],1)-1))</f>
        <v>96</v>
      </c>
      <c r="X784" s="40" t="str">
        <f>IF(db[[#This Row],[QTY/ CTN B]]="","",RIGHT(db[[#This Row],[QTY/ CTN B]],LEN(db[[#This Row],[QTY/ CTN B]])-SEARCH(" ",db[[#This Row],[QTY/ CTN B]],1)))</f>
        <v>PCS</v>
      </c>
      <c r="Y784" s="40" t="str">
        <f>IF(db[[#This Row],[QTY/ CTN TG]]="",IF(db[[#This Row],[STN TG]]="","",12),LEFT(db[[#This Row],[QTY/ CTN TG]],SEARCH(" ",db[[#This Row],[QTY/ CTN TG]],1)-1))</f>
        <v/>
      </c>
      <c r="Z7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4" s="40" t="str">
        <f>IF(db[[#This Row],[STN K]]="","",IF(db[[#This Row],[STN TG]]="LSN",12,""))</f>
        <v/>
      </c>
      <c r="AB784" s="40" t="str">
        <f>IF(db[[#This Row],[STN TG]]="LSN","PCS","")</f>
        <v/>
      </c>
      <c r="AC784" s="40">
        <f>db[[#This Row],[QTY B]]*IF(db[[#This Row],[QTY TG]]="",1,db[[#This Row],[QTY TG]])*IF(db[[#This Row],[QTY K]]="",1,db[[#This Row],[QTY K]])</f>
        <v>96</v>
      </c>
      <c r="AD784" s="40" t="str">
        <f>IF(db[[#This Row],[STN K]]="",IF(db[[#This Row],[STN TG]]="",db[[#This Row],[STN B]],db[[#This Row],[STN TG]]),db[[#This Row],[STN K]])</f>
        <v>PCS</v>
      </c>
      <c r="AE784" s="40"/>
    </row>
    <row r="785" spans="1:31" ht="16.5" customHeight="1" x14ac:dyDescent="0.25">
      <c r="A785" s="40">
        <f t="shared" si="12"/>
        <v>784</v>
      </c>
      <c r="B785" s="5" t="str">
        <f>LOWER(SUBSTITUTE(SUBSTITUTE(SUBSTITUTE(SUBSTITUTE(SUBSTITUTE(SUBSTITUTE(SUBSTITUTE(SUBSTITUTE(db[[#This Row],[NB BM]]," ",),".",""),"-",""),"(",""),")",""),"/",""),"""",""),"+",""))</f>
        <v>bkdiarihl323014</v>
      </c>
      <c r="C785" s="5" t="str">
        <f>LOWER(SUBSTITUTE(SUBSTITUTE(SUBSTITUTE(SUBSTITUTE(SUBSTITUTE(SUBSTITUTE(SUBSTITUTE(SUBSTITUTE(SUBSTITUTE(db[[#This Row],[NB NOTA]]," ",),".",""),"-",""),"(",""),")",""),",",""),"/",""),"""",""),"+",""))</f>
        <v>diaryhl323014morningmemory32k128lbr</v>
      </c>
      <c r="D785" s="5" t="str">
        <f>LOWER(SUBSTITUTE(SUBSTITUTE(SUBSTITUTE(SUBSTITUTE(SUBSTITUTE(SUBSTITUTE(SUBSTITUTE(SUBSTITUTE(SUBSTITUTE(db[[#This Row],[NB PAJAK]]," ",""),"-",""),"(",""),")",""),".",""),",",""),"/",""),"""",""),"+",""))</f>
        <v/>
      </c>
      <c r="E78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bkdiarihl32301496pcsuntana</v>
      </c>
      <c r="F78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diaryhl323014morningmemory32k128lbr96pcs</v>
      </c>
      <c r="G785" s="5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diaryhl323014morningmemory32k128lbruntana</v>
      </c>
      <c r="H78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diaryhl323014morningmemory32k128lbr96pcsuntana</v>
      </c>
      <c r="I785" s="2" t="s">
        <v>6835</v>
      </c>
      <c r="J785" s="2" t="s">
        <v>6799</v>
      </c>
      <c r="K785" s="14"/>
      <c r="L785" s="2" t="s">
        <v>1336</v>
      </c>
      <c r="M785" s="33" t="e">
        <f>IF(db[[#This Row],[NB NOTA_C]]="","",COUNTIF([2]!B_MSK[concat],db[[#This Row],[NB NOTA_C]]))</f>
        <v>#REF!</v>
      </c>
      <c r="N785" s="9" t="s">
        <v>2729</v>
      </c>
      <c r="O785" s="5" t="s">
        <v>1388</v>
      </c>
      <c r="P785" s="2" t="s">
        <v>2416</v>
      </c>
      <c r="Q785" s="5"/>
      <c r="R785" s="5" t="str">
        <f>IF(db[[#This Row],[QTY/ CTN]]="","",SUBSTITUTE(SUBSTITUTE(SUBSTITUTE(db[[#This Row],[QTY/ CTN]]," ","_",2),"(",""),")","")&amp;"_")</f>
        <v>96 PCS_</v>
      </c>
      <c r="S785" s="5">
        <f>IF(db[[#This Row],[H_QTY/ CTN]]="","",SEARCH("_",db[[#This Row],[H_QTY/ CTN]]))</f>
        <v>7</v>
      </c>
      <c r="T785" s="5">
        <f>IF(db[[#This Row],[H_QTY/ CTN]]="","",LEN(db[[#This Row],[H_QTY/ CTN]]))</f>
        <v>7</v>
      </c>
      <c r="U785" s="40" t="str">
        <f>IF(db[[#This Row],[H_QTY/ CTN]]="","",LEFT(db[[#This Row],[H_QTY/ CTN]],db[[#This Row],[H_1]]-1))</f>
        <v>96 PCS</v>
      </c>
      <c r="V785" s="40" t="str">
        <f>IF(NOT(db[[#This Row],[H_1]]=db[[#This Row],[H_2]]),MID(db[[#This Row],[H_QTY/ CTN]],db[[#This Row],[H_1]]+1,db[[#This Row],[H_2]]-db[[#This Row],[H_1]]-1),"")</f>
        <v/>
      </c>
      <c r="W785" s="40" t="str">
        <f>IF(db[[#This Row],[QTY/ CTN B]]="","",LEFT(db[[#This Row],[QTY/ CTN B]],SEARCH(" ",db[[#This Row],[QTY/ CTN B]],1)-1))</f>
        <v>96</v>
      </c>
      <c r="X785" s="40" t="str">
        <f>IF(db[[#This Row],[QTY/ CTN B]]="","",RIGHT(db[[#This Row],[QTY/ CTN B]],LEN(db[[#This Row],[QTY/ CTN B]])-SEARCH(" ",db[[#This Row],[QTY/ CTN B]],1)))</f>
        <v>PCS</v>
      </c>
      <c r="Y785" s="40" t="str">
        <f>IF(db[[#This Row],[QTY/ CTN TG]]="",IF(db[[#This Row],[STN TG]]="","",12),LEFT(db[[#This Row],[QTY/ CTN TG]],SEARCH(" ",db[[#This Row],[QTY/ CTN TG]],1)-1))</f>
        <v/>
      </c>
      <c r="Z7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5" s="40" t="str">
        <f>IF(db[[#This Row],[STN K]]="","",IF(db[[#This Row],[STN TG]]="LSN",12,""))</f>
        <v/>
      </c>
      <c r="AB785" s="40" t="str">
        <f>IF(db[[#This Row],[STN TG]]="LSN","PCS","")</f>
        <v/>
      </c>
      <c r="AC785" s="40">
        <f>db[[#This Row],[QTY B]]*IF(db[[#This Row],[QTY TG]]="",1,db[[#This Row],[QTY TG]])*IF(db[[#This Row],[QTY K]]="",1,db[[#This Row],[QTY K]])</f>
        <v>96</v>
      </c>
      <c r="AD785" s="40" t="str">
        <f>IF(db[[#This Row],[STN K]]="",IF(db[[#This Row],[STN TG]]="",db[[#This Row],[STN B]],db[[#This Row],[STN TG]]),db[[#This Row],[STN K]])</f>
        <v>PCS</v>
      </c>
      <c r="AE785" s="40"/>
    </row>
    <row r="786" spans="1:31" ht="16.5" customHeight="1" x14ac:dyDescent="0.25">
      <c r="A786" s="40">
        <f t="shared" si="12"/>
        <v>785</v>
      </c>
      <c r="B786" s="5" t="str">
        <f>LOWER(SUBSTITUTE(SUBSTITUTE(SUBSTITUTE(SUBSTITUTE(SUBSTITUTE(SUBSTITUTE(SUBSTITUTE(SUBSTITUTE(db[[#This Row],[NB BM]]," ",),".",""),"-",""),"(",""),")",""),"/",""),"""",""),"+",""))</f>
        <v>bkdiarihl323041</v>
      </c>
      <c r="C786" s="5" t="str">
        <f>LOWER(SUBSTITUTE(SUBSTITUTE(SUBSTITUTE(SUBSTITUTE(SUBSTITUTE(SUBSTITUTE(SUBSTITUTE(SUBSTITUTE(SUBSTITUTE(db[[#This Row],[NB NOTA]]," ",),".",""),"-",""),"(",""),")",""),",",""),"/",""),"""",""),"+",""))</f>
        <v>diaryhl323041moco32k128lbr</v>
      </c>
      <c r="D786" s="5" t="str">
        <f>LOWER(SUBSTITUTE(SUBSTITUTE(SUBSTITUTE(SUBSTITUTE(SUBSTITUTE(SUBSTITUTE(SUBSTITUTE(SUBSTITUTE(SUBSTITUTE(db[[#This Row],[NB PAJAK]]," ",""),"-",""),"(",""),")",""),".",""),",",""),"/",""),"""",""),"+",""))</f>
        <v/>
      </c>
      <c r="E78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bkdiarihl32304196pcsuntana</v>
      </c>
      <c r="F78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diaryhl323041moco32k128lbr96pcs</v>
      </c>
      <c r="G786" s="5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diaryhl323041moco32k128lbruntana</v>
      </c>
      <c r="H78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diaryhl323041moco32k128lbr96pcsuntana</v>
      </c>
      <c r="I786" s="2" t="s">
        <v>6836</v>
      </c>
      <c r="J786" s="2" t="s">
        <v>6800</v>
      </c>
      <c r="K786" s="14"/>
      <c r="L786" s="2" t="s">
        <v>1336</v>
      </c>
      <c r="M786" s="33" t="e">
        <f>IF(db[[#This Row],[NB NOTA_C]]="","",COUNTIF([2]!B_MSK[concat],db[[#This Row],[NB NOTA_C]]))</f>
        <v>#REF!</v>
      </c>
      <c r="N786" s="9" t="s">
        <v>2729</v>
      </c>
      <c r="O786" s="5" t="s">
        <v>1388</v>
      </c>
      <c r="P786" s="2" t="s">
        <v>2416</v>
      </c>
      <c r="Q786" s="5"/>
      <c r="R786" s="5" t="str">
        <f>IF(db[[#This Row],[QTY/ CTN]]="","",SUBSTITUTE(SUBSTITUTE(SUBSTITUTE(db[[#This Row],[QTY/ CTN]]," ","_",2),"(",""),")","")&amp;"_")</f>
        <v>96 PCS_</v>
      </c>
      <c r="S786" s="5">
        <f>IF(db[[#This Row],[H_QTY/ CTN]]="","",SEARCH("_",db[[#This Row],[H_QTY/ CTN]]))</f>
        <v>7</v>
      </c>
      <c r="T786" s="5">
        <f>IF(db[[#This Row],[H_QTY/ CTN]]="","",LEN(db[[#This Row],[H_QTY/ CTN]]))</f>
        <v>7</v>
      </c>
      <c r="U786" s="40" t="str">
        <f>IF(db[[#This Row],[H_QTY/ CTN]]="","",LEFT(db[[#This Row],[H_QTY/ CTN]],db[[#This Row],[H_1]]-1))</f>
        <v>96 PCS</v>
      </c>
      <c r="V786" s="40" t="str">
        <f>IF(NOT(db[[#This Row],[H_1]]=db[[#This Row],[H_2]]),MID(db[[#This Row],[H_QTY/ CTN]],db[[#This Row],[H_1]]+1,db[[#This Row],[H_2]]-db[[#This Row],[H_1]]-1),"")</f>
        <v/>
      </c>
      <c r="W786" s="40" t="str">
        <f>IF(db[[#This Row],[QTY/ CTN B]]="","",LEFT(db[[#This Row],[QTY/ CTN B]],SEARCH(" ",db[[#This Row],[QTY/ CTN B]],1)-1))</f>
        <v>96</v>
      </c>
      <c r="X786" s="40" t="str">
        <f>IF(db[[#This Row],[QTY/ CTN B]]="","",RIGHT(db[[#This Row],[QTY/ CTN B]],LEN(db[[#This Row],[QTY/ CTN B]])-SEARCH(" ",db[[#This Row],[QTY/ CTN B]],1)))</f>
        <v>PCS</v>
      </c>
      <c r="Y786" s="40" t="str">
        <f>IF(db[[#This Row],[QTY/ CTN TG]]="",IF(db[[#This Row],[STN TG]]="","",12),LEFT(db[[#This Row],[QTY/ CTN TG]],SEARCH(" ",db[[#This Row],[QTY/ CTN TG]],1)-1))</f>
        <v/>
      </c>
      <c r="Z7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6" s="40" t="str">
        <f>IF(db[[#This Row],[STN K]]="","",IF(db[[#This Row],[STN TG]]="LSN",12,""))</f>
        <v/>
      </c>
      <c r="AB786" s="40" t="str">
        <f>IF(db[[#This Row],[STN TG]]="LSN","PCS","")</f>
        <v/>
      </c>
      <c r="AC786" s="40">
        <f>db[[#This Row],[QTY B]]*IF(db[[#This Row],[QTY TG]]="",1,db[[#This Row],[QTY TG]])*IF(db[[#This Row],[QTY K]]="",1,db[[#This Row],[QTY K]])</f>
        <v>96</v>
      </c>
      <c r="AD786" s="40" t="str">
        <f>IF(db[[#This Row],[STN K]]="",IF(db[[#This Row],[STN TG]]="",db[[#This Row],[STN B]],db[[#This Row],[STN TG]]),db[[#This Row],[STN K]])</f>
        <v>PCS</v>
      </c>
      <c r="AE786" s="40"/>
    </row>
    <row r="787" spans="1:31" ht="16.5" customHeight="1" x14ac:dyDescent="0.25">
      <c r="A787" s="40">
        <f t="shared" si="12"/>
        <v>786</v>
      </c>
      <c r="B787" s="5" t="str">
        <f>LOWER(SUBSTITUTE(SUBSTITUTE(SUBSTITUTE(SUBSTITUTE(SUBSTITUTE(SUBSTITUTE(SUBSTITUTE(SUBSTITUTE(db[[#This Row],[NB BM]]," ",),".",""),"-",""),"(",""),")",""),"/",""),"""",""),"+",""))</f>
        <v>bkdiarihl323042</v>
      </c>
      <c r="C787" s="5" t="str">
        <f>LOWER(SUBSTITUTE(SUBSTITUTE(SUBSTITUTE(SUBSTITUTE(SUBSTITUTE(SUBSTITUTE(SUBSTITUTE(SUBSTITUTE(SUBSTITUTE(db[[#This Row],[NB NOTA]]," ",),".",""),"-",""),"(",""),")",""),",",""),"/",""),"""",""),"+",""))</f>
        <v>diaryhl323042flowertravel32k128lbr</v>
      </c>
      <c r="D787" s="5" t="str">
        <f>LOWER(SUBSTITUTE(SUBSTITUTE(SUBSTITUTE(SUBSTITUTE(SUBSTITUTE(SUBSTITUTE(SUBSTITUTE(SUBSTITUTE(SUBSTITUTE(db[[#This Row],[NB PAJAK]]," ",""),"-",""),"(",""),")",""),".",""),",",""),"/",""),"""",""),"+",""))</f>
        <v/>
      </c>
      <c r="E78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bkdiarihl32304296pcsuntana</v>
      </c>
      <c r="F78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diaryhl323042flowertravel32k128lbr96pcs</v>
      </c>
      <c r="G787" s="5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diaryhl323042flowertravel32k128lbruntana</v>
      </c>
      <c r="H78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diaryhl323042flowertravel32k128lbr96pcsuntana</v>
      </c>
      <c r="I787" s="2" t="s">
        <v>6837</v>
      </c>
      <c r="J787" s="2" t="s">
        <v>6801</v>
      </c>
      <c r="K787" s="14"/>
      <c r="L787" s="2" t="s">
        <v>1336</v>
      </c>
      <c r="M787" s="33" t="e">
        <f>IF(db[[#This Row],[NB NOTA_C]]="","",COUNTIF([2]!B_MSK[concat],db[[#This Row],[NB NOTA_C]]))</f>
        <v>#REF!</v>
      </c>
      <c r="N787" s="9" t="s">
        <v>2729</v>
      </c>
      <c r="O787" s="5" t="s">
        <v>1388</v>
      </c>
      <c r="P787" s="2" t="s">
        <v>2416</v>
      </c>
      <c r="Q787" s="5"/>
      <c r="R787" s="5" t="str">
        <f>IF(db[[#This Row],[QTY/ CTN]]="","",SUBSTITUTE(SUBSTITUTE(SUBSTITUTE(db[[#This Row],[QTY/ CTN]]," ","_",2),"(",""),")","")&amp;"_")</f>
        <v>96 PCS_</v>
      </c>
      <c r="S787" s="5">
        <f>IF(db[[#This Row],[H_QTY/ CTN]]="","",SEARCH("_",db[[#This Row],[H_QTY/ CTN]]))</f>
        <v>7</v>
      </c>
      <c r="T787" s="5">
        <f>IF(db[[#This Row],[H_QTY/ CTN]]="","",LEN(db[[#This Row],[H_QTY/ CTN]]))</f>
        <v>7</v>
      </c>
      <c r="U787" s="40" t="str">
        <f>IF(db[[#This Row],[H_QTY/ CTN]]="","",LEFT(db[[#This Row],[H_QTY/ CTN]],db[[#This Row],[H_1]]-1))</f>
        <v>96 PCS</v>
      </c>
      <c r="V787" s="40" t="str">
        <f>IF(NOT(db[[#This Row],[H_1]]=db[[#This Row],[H_2]]),MID(db[[#This Row],[H_QTY/ CTN]],db[[#This Row],[H_1]]+1,db[[#This Row],[H_2]]-db[[#This Row],[H_1]]-1),"")</f>
        <v/>
      </c>
      <c r="W787" s="40" t="str">
        <f>IF(db[[#This Row],[QTY/ CTN B]]="","",LEFT(db[[#This Row],[QTY/ CTN B]],SEARCH(" ",db[[#This Row],[QTY/ CTN B]],1)-1))</f>
        <v>96</v>
      </c>
      <c r="X787" s="40" t="str">
        <f>IF(db[[#This Row],[QTY/ CTN B]]="","",RIGHT(db[[#This Row],[QTY/ CTN B]],LEN(db[[#This Row],[QTY/ CTN B]])-SEARCH(" ",db[[#This Row],[QTY/ CTN B]],1)))</f>
        <v>PCS</v>
      </c>
      <c r="Y787" s="40" t="str">
        <f>IF(db[[#This Row],[QTY/ CTN TG]]="",IF(db[[#This Row],[STN TG]]="","",12),LEFT(db[[#This Row],[QTY/ CTN TG]],SEARCH(" ",db[[#This Row],[QTY/ CTN TG]],1)-1))</f>
        <v/>
      </c>
      <c r="Z7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7" s="40" t="str">
        <f>IF(db[[#This Row],[STN K]]="","",IF(db[[#This Row],[STN TG]]="LSN",12,""))</f>
        <v/>
      </c>
      <c r="AB787" s="40" t="str">
        <f>IF(db[[#This Row],[STN TG]]="LSN","PCS","")</f>
        <v/>
      </c>
      <c r="AC787" s="40">
        <f>db[[#This Row],[QTY B]]*IF(db[[#This Row],[QTY TG]]="",1,db[[#This Row],[QTY TG]])*IF(db[[#This Row],[QTY K]]="",1,db[[#This Row],[QTY K]])</f>
        <v>96</v>
      </c>
      <c r="AD787" s="40" t="str">
        <f>IF(db[[#This Row],[STN K]]="",IF(db[[#This Row],[STN TG]]="",db[[#This Row],[STN B]],db[[#This Row],[STN TG]]),db[[#This Row],[STN K]])</f>
        <v>PCS</v>
      </c>
      <c r="AE787" s="40"/>
    </row>
    <row r="788" spans="1:31" x14ac:dyDescent="0.25">
      <c r="A788" s="40">
        <f t="shared" si="12"/>
        <v>787</v>
      </c>
      <c r="B788" s="5" t="str">
        <f>LOWER(SUBSTITUTE(SUBSTITUTE(SUBSTITUTE(SUBSTITUTE(SUBSTITUTE(SUBSTITUTE(SUBSTITUTE(SUBSTITUTE(db[[#This Row],[NB BM]]," ",),".",""),"-",""),"(",""),")",""),"/",""),"""",""),"+",""))</f>
        <v>bkdiarihl323045</v>
      </c>
      <c r="C788" s="5" t="str">
        <f>LOWER(SUBSTITUTE(SUBSTITUTE(SUBSTITUTE(SUBSTITUTE(SUBSTITUTE(SUBSTITUTE(SUBSTITUTE(SUBSTITUTE(SUBSTITUTE(db[[#This Row],[NB NOTA]]," ",),".",""),"-",""),"(",""),")",""),",",""),"/",""),"""",""),"+",""))</f>
        <v>diaryhl323045sweetmemory32k128lbr</v>
      </c>
      <c r="D788" s="5" t="str">
        <f>LOWER(SUBSTITUTE(SUBSTITUTE(SUBSTITUTE(SUBSTITUTE(SUBSTITUTE(SUBSTITUTE(SUBSTITUTE(SUBSTITUTE(SUBSTITUTE(db[[#This Row],[NB PAJAK]]," ",""),"-",""),"(",""),")",""),".",""),",",""),"/",""),"""",""),"+",""))</f>
        <v/>
      </c>
      <c r="E78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bkdiarihl32304596pcsuntana</v>
      </c>
      <c r="F78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diaryhl323045sweetmemory32k128lbr96pcs</v>
      </c>
      <c r="G788" s="5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diaryhl323045sweetmemory32k128lbruntana</v>
      </c>
      <c r="H78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diaryhl323045sweetmemory32k128lbr96pcsuntana</v>
      </c>
      <c r="I788" s="2" t="s">
        <v>6838</v>
      </c>
      <c r="J788" s="2" t="s">
        <v>6802</v>
      </c>
      <c r="K788" s="16"/>
      <c r="L788" s="2" t="s">
        <v>1336</v>
      </c>
      <c r="M788" s="33" t="e">
        <f>IF(db[[#This Row],[NB NOTA_C]]="","",COUNTIF([2]!B_MSK[concat],db[[#This Row],[NB NOTA_C]]))</f>
        <v>#REF!</v>
      </c>
      <c r="N788" s="9" t="s">
        <v>2729</v>
      </c>
      <c r="O788" s="5" t="s">
        <v>1388</v>
      </c>
      <c r="P788" s="2" t="s">
        <v>2416</v>
      </c>
      <c r="Q788" s="5"/>
      <c r="R788" s="5" t="str">
        <f>IF(db[[#This Row],[QTY/ CTN]]="","",SUBSTITUTE(SUBSTITUTE(SUBSTITUTE(db[[#This Row],[QTY/ CTN]]," ","_",2),"(",""),")","")&amp;"_")</f>
        <v>96 PCS_</v>
      </c>
      <c r="S788" s="5">
        <f>IF(db[[#This Row],[H_QTY/ CTN]]="","",SEARCH("_",db[[#This Row],[H_QTY/ CTN]]))</f>
        <v>7</v>
      </c>
      <c r="T788" s="5">
        <f>IF(db[[#This Row],[H_QTY/ CTN]]="","",LEN(db[[#This Row],[H_QTY/ CTN]]))</f>
        <v>7</v>
      </c>
      <c r="U788" s="40" t="str">
        <f>IF(db[[#This Row],[H_QTY/ CTN]]="","",LEFT(db[[#This Row],[H_QTY/ CTN]],db[[#This Row],[H_1]]-1))</f>
        <v>96 PCS</v>
      </c>
      <c r="V788" s="40" t="str">
        <f>IF(NOT(db[[#This Row],[H_1]]=db[[#This Row],[H_2]]),MID(db[[#This Row],[H_QTY/ CTN]],db[[#This Row],[H_1]]+1,db[[#This Row],[H_2]]-db[[#This Row],[H_1]]-1),"")</f>
        <v/>
      </c>
      <c r="W788" s="40" t="str">
        <f>IF(db[[#This Row],[QTY/ CTN B]]="","",LEFT(db[[#This Row],[QTY/ CTN B]],SEARCH(" ",db[[#This Row],[QTY/ CTN B]],1)-1))</f>
        <v>96</v>
      </c>
      <c r="X788" s="40" t="str">
        <f>IF(db[[#This Row],[QTY/ CTN B]]="","",RIGHT(db[[#This Row],[QTY/ CTN B]],LEN(db[[#This Row],[QTY/ CTN B]])-SEARCH(" ",db[[#This Row],[QTY/ CTN B]],1)))</f>
        <v>PCS</v>
      </c>
      <c r="Y788" s="40" t="str">
        <f>IF(db[[#This Row],[QTY/ CTN TG]]="",IF(db[[#This Row],[STN TG]]="","",12),LEFT(db[[#This Row],[QTY/ CTN TG]],SEARCH(" ",db[[#This Row],[QTY/ CTN TG]],1)-1))</f>
        <v/>
      </c>
      <c r="Z7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8" s="40" t="str">
        <f>IF(db[[#This Row],[STN K]]="","",IF(db[[#This Row],[STN TG]]="LSN",12,""))</f>
        <v/>
      </c>
      <c r="AB788" s="40" t="str">
        <f>IF(db[[#This Row],[STN TG]]="LSN","PCS","")</f>
        <v/>
      </c>
      <c r="AC788" s="40">
        <f>db[[#This Row],[QTY B]]*IF(db[[#This Row],[QTY TG]]="",1,db[[#This Row],[QTY TG]])*IF(db[[#This Row],[QTY K]]="",1,db[[#This Row],[QTY K]])</f>
        <v>96</v>
      </c>
      <c r="AD788" s="40" t="str">
        <f>IF(db[[#This Row],[STN K]]="",IF(db[[#This Row],[STN TG]]="",db[[#This Row],[STN B]],db[[#This Row],[STN TG]]),db[[#This Row],[STN K]])</f>
        <v>PCS</v>
      </c>
      <c r="AE788" s="40"/>
    </row>
    <row r="789" spans="1:31" ht="16.5" customHeight="1" x14ac:dyDescent="0.25">
      <c r="A789" s="40">
        <f t="shared" si="12"/>
        <v>788</v>
      </c>
      <c r="B789" s="5" t="str">
        <f>LOWER(SUBSTITUTE(SUBSTITUTE(SUBSTITUTE(SUBSTITUTE(SUBSTITUTE(SUBSTITUTE(SUBSTITUTE(SUBSTITUTE(db[[#This Row],[NB BM]]," ",),".",""),"-",""),"(",""),")",""),"/",""),"""",""),"+",""))</f>
        <v>bkdiarihl323046</v>
      </c>
      <c r="C789" s="5" t="str">
        <f>LOWER(SUBSTITUTE(SUBSTITUTE(SUBSTITUTE(SUBSTITUTE(SUBSTITUTE(SUBSTITUTE(SUBSTITUTE(SUBSTITUTE(SUBSTITUTE(db[[#This Row],[NB NOTA]]," ",),".",""),"-",""),"(",""),")",""),",",""),"/",""),"""",""),"+",""))</f>
        <v>diaryhl323046fairyland32k128lbr</v>
      </c>
      <c r="D789" s="5" t="str">
        <f>LOWER(SUBSTITUTE(SUBSTITUTE(SUBSTITUTE(SUBSTITUTE(SUBSTITUTE(SUBSTITUTE(SUBSTITUTE(SUBSTITUTE(SUBSTITUTE(db[[#This Row],[NB PAJAK]]," ",""),"-",""),"(",""),")",""),".",""),",",""),"/",""),"""",""),"+",""))</f>
        <v/>
      </c>
      <c r="E78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bkdiarihl32304696pcsuntana</v>
      </c>
      <c r="F78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diaryhl323046fairyland32k128lbr96pcs</v>
      </c>
      <c r="G789" s="5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diaryhl323046fairyland32k128lbruntana</v>
      </c>
      <c r="H78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diaryhl323046fairyland32k128lbr96pcsuntana</v>
      </c>
      <c r="I789" s="2" t="s">
        <v>6839</v>
      </c>
      <c r="J789" s="2" t="s">
        <v>6803</v>
      </c>
      <c r="K789" s="14"/>
      <c r="L789" s="2" t="s">
        <v>1336</v>
      </c>
      <c r="M789" s="33" t="e">
        <f>IF(db[[#This Row],[NB NOTA_C]]="","",COUNTIF([2]!B_MSK[concat],db[[#This Row],[NB NOTA_C]]))</f>
        <v>#REF!</v>
      </c>
      <c r="N789" s="9" t="s">
        <v>2729</v>
      </c>
      <c r="O789" s="5" t="s">
        <v>1388</v>
      </c>
      <c r="P789" s="2" t="s">
        <v>2416</v>
      </c>
      <c r="Q789" s="5"/>
      <c r="R789" s="5" t="str">
        <f>IF(db[[#This Row],[QTY/ CTN]]="","",SUBSTITUTE(SUBSTITUTE(SUBSTITUTE(db[[#This Row],[QTY/ CTN]]," ","_",2),"(",""),")","")&amp;"_")</f>
        <v>96 PCS_</v>
      </c>
      <c r="S789" s="5">
        <f>IF(db[[#This Row],[H_QTY/ CTN]]="","",SEARCH("_",db[[#This Row],[H_QTY/ CTN]]))</f>
        <v>7</v>
      </c>
      <c r="T789" s="5">
        <f>IF(db[[#This Row],[H_QTY/ CTN]]="","",LEN(db[[#This Row],[H_QTY/ CTN]]))</f>
        <v>7</v>
      </c>
      <c r="U789" s="40" t="str">
        <f>IF(db[[#This Row],[H_QTY/ CTN]]="","",LEFT(db[[#This Row],[H_QTY/ CTN]],db[[#This Row],[H_1]]-1))</f>
        <v>96 PCS</v>
      </c>
      <c r="V789" s="40" t="str">
        <f>IF(NOT(db[[#This Row],[H_1]]=db[[#This Row],[H_2]]),MID(db[[#This Row],[H_QTY/ CTN]],db[[#This Row],[H_1]]+1,db[[#This Row],[H_2]]-db[[#This Row],[H_1]]-1),"")</f>
        <v/>
      </c>
      <c r="W789" s="40" t="str">
        <f>IF(db[[#This Row],[QTY/ CTN B]]="","",LEFT(db[[#This Row],[QTY/ CTN B]],SEARCH(" ",db[[#This Row],[QTY/ CTN B]],1)-1))</f>
        <v>96</v>
      </c>
      <c r="X789" s="40" t="str">
        <f>IF(db[[#This Row],[QTY/ CTN B]]="","",RIGHT(db[[#This Row],[QTY/ CTN B]],LEN(db[[#This Row],[QTY/ CTN B]])-SEARCH(" ",db[[#This Row],[QTY/ CTN B]],1)))</f>
        <v>PCS</v>
      </c>
      <c r="Y789" s="40" t="str">
        <f>IF(db[[#This Row],[QTY/ CTN TG]]="",IF(db[[#This Row],[STN TG]]="","",12),LEFT(db[[#This Row],[QTY/ CTN TG]],SEARCH(" ",db[[#This Row],[QTY/ CTN TG]],1)-1))</f>
        <v/>
      </c>
      <c r="Z7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89" s="40" t="str">
        <f>IF(db[[#This Row],[STN K]]="","",IF(db[[#This Row],[STN TG]]="LSN",12,""))</f>
        <v/>
      </c>
      <c r="AB789" s="40" t="str">
        <f>IF(db[[#This Row],[STN TG]]="LSN","PCS","")</f>
        <v/>
      </c>
      <c r="AC789" s="40">
        <f>db[[#This Row],[QTY B]]*IF(db[[#This Row],[QTY TG]]="",1,db[[#This Row],[QTY TG]])*IF(db[[#This Row],[QTY K]]="",1,db[[#This Row],[QTY K]])</f>
        <v>96</v>
      </c>
      <c r="AD789" s="40" t="str">
        <f>IF(db[[#This Row],[STN K]]="",IF(db[[#This Row],[STN TG]]="",db[[#This Row],[STN B]],db[[#This Row],[STN TG]]),db[[#This Row],[STN K]])</f>
        <v>PCS</v>
      </c>
      <c r="AE789" s="40"/>
    </row>
    <row r="790" spans="1:31" ht="16.5" customHeight="1" x14ac:dyDescent="0.25">
      <c r="A790" s="40">
        <f t="shared" si="12"/>
        <v>789</v>
      </c>
      <c r="B790" s="5" t="str">
        <f>LOWER(SUBSTITUTE(SUBSTITUTE(SUBSTITUTE(SUBSTITUTE(SUBSTITUTE(SUBSTITUTE(SUBSTITUTE(SUBSTITUTE(db[[#This Row],[NB BM]]," ",),".",""),"-",""),"(",""),")",""),"/",""),"""",""),"+",""))</f>
        <v>bkdiarihl323047</v>
      </c>
      <c r="C790" s="5" t="str">
        <f>LOWER(SUBSTITUTE(SUBSTITUTE(SUBSTITUTE(SUBSTITUTE(SUBSTITUTE(SUBSTITUTE(SUBSTITUTE(SUBSTITUTE(SUBSTITUTE(db[[#This Row],[NB NOTA]]," ",),".",""),"-",""),"(",""),")",""),",",""),"/",""),"""",""),"+",""))</f>
        <v>diaryhl323047thevelvetrabbit32k128lbr</v>
      </c>
      <c r="D790" s="5" t="str">
        <f>LOWER(SUBSTITUTE(SUBSTITUTE(SUBSTITUTE(SUBSTITUTE(SUBSTITUTE(SUBSTITUTE(SUBSTITUTE(SUBSTITUTE(SUBSTITUTE(db[[#This Row],[NB PAJAK]]," ",""),"-",""),"(",""),")",""),".",""),",",""),"/",""),"""",""),"+",""))</f>
        <v/>
      </c>
      <c r="E79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bkdiarihl32304796pcsuntana</v>
      </c>
      <c r="F79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diaryhl323047thevelvetrabbit32k128lbr96pcs</v>
      </c>
      <c r="G790" s="5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diaryhl323047thevelvetrabbit32k128lbruntana</v>
      </c>
      <c r="H79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diaryhl323047thevelvetrabbit32k128lbr96pcsuntana</v>
      </c>
      <c r="I790" s="2" t="s">
        <v>6840</v>
      </c>
      <c r="J790" s="2" t="s">
        <v>6804</v>
      </c>
      <c r="K790" s="1"/>
      <c r="L790" s="2" t="s">
        <v>1336</v>
      </c>
      <c r="M790" s="33" t="e">
        <f>IF(db[[#This Row],[NB NOTA_C]]="","",COUNTIF([2]!B_MSK[concat],db[[#This Row],[NB NOTA_C]]))</f>
        <v>#REF!</v>
      </c>
      <c r="N790" s="9" t="s">
        <v>2729</v>
      </c>
      <c r="O790" s="5" t="s">
        <v>1388</v>
      </c>
      <c r="P790" s="2" t="s">
        <v>2416</v>
      </c>
      <c r="Q790" s="5"/>
      <c r="R790" s="5" t="str">
        <f>IF(db[[#This Row],[QTY/ CTN]]="","",SUBSTITUTE(SUBSTITUTE(SUBSTITUTE(db[[#This Row],[QTY/ CTN]]," ","_",2),"(",""),")","")&amp;"_")</f>
        <v>96 PCS_</v>
      </c>
      <c r="S790" s="5">
        <f>IF(db[[#This Row],[H_QTY/ CTN]]="","",SEARCH("_",db[[#This Row],[H_QTY/ CTN]]))</f>
        <v>7</v>
      </c>
      <c r="T790" s="5">
        <f>IF(db[[#This Row],[H_QTY/ CTN]]="","",LEN(db[[#This Row],[H_QTY/ CTN]]))</f>
        <v>7</v>
      </c>
      <c r="U790" s="40" t="str">
        <f>IF(db[[#This Row],[H_QTY/ CTN]]="","",LEFT(db[[#This Row],[H_QTY/ CTN]],db[[#This Row],[H_1]]-1))</f>
        <v>96 PCS</v>
      </c>
      <c r="V790" s="40" t="str">
        <f>IF(NOT(db[[#This Row],[H_1]]=db[[#This Row],[H_2]]),MID(db[[#This Row],[H_QTY/ CTN]],db[[#This Row],[H_1]]+1,db[[#This Row],[H_2]]-db[[#This Row],[H_1]]-1),"")</f>
        <v/>
      </c>
      <c r="W790" s="40" t="str">
        <f>IF(db[[#This Row],[QTY/ CTN B]]="","",LEFT(db[[#This Row],[QTY/ CTN B]],SEARCH(" ",db[[#This Row],[QTY/ CTN B]],1)-1))</f>
        <v>96</v>
      </c>
      <c r="X790" s="40" t="str">
        <f>IF(db[[#This Row],[QTY/ CTN B]]="","",RIGHT(db[[#This Row],[QTY/ CTN B]],LEN(db[[#This Row],[QTY/ CTN B]])-SEARCH(" ",db[[#This Row],[QTY/ CTN B]],1)))</f>
        <v>PCS</v>
      </c>
      <c r="Y790" s="40" t="str">
        <f>IF(db[[#This Row],[QTY/ CTN TG]]="",IF(db[[#This Row],[STN TG]]="","",12),LEFT(db[[#This Row],[QTY/ CTN TG]],SEARCH(" ",db[[#This Row],[QTY/ CTN TG]],1)-1))</f>
        <v/>
      </c>
      <c r="Z7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0" s="40" t="str">
        <f>IF(db[[#This Row],[STN K]]="","",IF(db[[#This Row],[STN TG]]="LSN",12,""))</f>
        <v/>
      </c>
      <c r="AB790" s="40" t="str">
        <f>IF(db[[#This Row],[STN TG]]="LSN","PCS","")</f>
        <v/>
      </c>
      <c r="AC790" s="40">
        <f>db[[#This Row],[QTY B]]*IF(db[[#This Row],[QTY TG]]="",1,db[[#This Row],[QTY TG]])*IF(db[[#This Row],[QTY K]]="",1,db[[#This Row],[QTY K]])</f>
        <v>96</v>
      </c>
      <c r="AD790" s="40" t="str">
        <f>IF(db[[#This Row],[STN K]]="",IF(db[[#This Row],[STN TG]]="",db[[#This Row],[STN B]],db[[#This Row],[STN TG]]),db[[#This Row],[STN K]])</f>
        <v>PCS</v>
      </c>
      <c r="AE790" s="40"/>
    </row>
    <row r="791" spans="1:31" ht="16.5" customHeight="1" x14ac:dyDescent="0.25">
      <c r="A791" s="40">
        <f t="shared" si="12"/>
        <v>790</v>
      </c>
      <c r="B791" s="5" t="str">
        <f>LOWER(SUBSTITUTE(SUBSTITUTE(SUBSTITUTE(SUBSTITUTE(SUBSTITUTE(SUBSTITUTE(SUBSTITUTE(SUBSTITUTE(db[[#This Row],[NB BM]]," ",),".",""),"-",""),"(",""),")",""),"/",""),"""",""),"+",""))</f>
        <v>bkdiarihl323049</v>
      </c>
      <c r="C791" s="5" t="str">
        <f>LOWER(SUBSTITUTE(SUBSTITUTE(SUBSTITUTE(SUBSTITUTE(SUBSTITUTE(SUBSTITUTE(SUBSTITUTE(SUBSTITUTE(SUBSTITUTE(db[[#This Row],[NB NOTA]]," ",),".",""),"-",""),"(",""),")",""),",",""),"/",""),"""",""),"+",""))</f>
        <v>diaryhl323049spacetravel32k128lbr</v>
      </c>
      <c r="D791" s="5" t="str">
        <f>LOWER(SUBSTITUTE(SUBSTITUTE(SUBSTITUTE(SUBSTITUTE(SUBSTITUTE(SUBSTITUTE(SUBSTITUTE(SUBSTITUTE(SUBSTITUTE(db[[#This Row],[NB PAJAK]]," ",""),"-",""),"(",""),")",""),".",""),",",""),"/",""),"""",""),"+",""))</f>
        <v/>
      </c>
      <c r="E79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bkdiarihl32304996pcsuntana</v>
      </c>
      <c r="F79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diaryhl323049spacetravel32k128lbr96pcs</v>
      </c>
      <c r="G791" s="5" t="str">
        <f>db[[#This Row],[NB NOTA_C]]&amp;LOWER(SUBSTITUTE(SUBSTITUTE(SUBSTITUTE(SUBSTITUTE(SUBSTITUTE(SUBSTITUTE(SUBSTITUTE(SUBSTITUTE(SUBSTITUTE(db[[#This Row],[FAKTUR]]," ",),".",""),"-",""),"(",""),")",""),",",""),"/",""),"""",""),"+",""))</f>
        <v>diaryhl323049spacetravel32k128lbruntana</v>
      </c>
      <c r="H79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diaryhl323049spacetravel32k128lbr96pcsuntana</v>
      </c>
      <c r="I791" s="2" t="s">
        <v>6841</v>
      </c>
      <c r="J791" s="2" t="s">
        <v>6805</v>
      </c>
      <c r="K791" s="14"/>
      <c r="L791" s="2" t="s">
        <v>1336</v>
      </c>
      <c r="M791" s="33" t="e">
        <f>IF(db[[#This Row],[NB NOTA_C]]="","",COUNTIF([2]!B_MSK[concat],db[[#This Row],[NB NOTA_C]]))</f>
        <v>#REF!</v>
      </c>
      <c r="N791" s="9" t="s">
        <v>2729</v>
      </c>
      <c r="O791" s="5" t="s">
        <v>1388</v>
      </c>
      <c r="P791" s="2" t="s">
        <v>2416</v>
      </c>
      <c r="Q791" s="5"/>
      <c r="R791" s="5" t="str">
        <f>IF(db[[#This Row],[QTY/ CTN]]="","",SUBSTITUTE(SUBSTITUTE(SUBSTITUTE(db[[#This Row],[QTY/ CTN]]," ","_",2),"(",""),")","")&amp;"_")</f>
        <v>96 PCS_</v>
      </c>
      <c r="S791" s="5">
        <f>IF(db[[#This Row],[H_QTY/ CTN]]="","",SEARCH("_",db[[#This Row],[H_QTY/ CTN]]))</f>
        <v>7</v>
      </c>
      <c r="T791" s="5">
        <f>IF(db[[#This Row],[H_QTY/ CTN]]="","",LEN(db[[#This Row],[H_QTY/ CTN]]))</f>
        <v>7</v>
      </c>
      <c r="U791" s="40" t="str">
        <f>IF(db[[#This Row],[H_QTY/ CTN]]="","",LEFT(db[[#This Row],[H_QTY/ CTN]],db[[#This Row],[H_1]]-1))</f>
        <v>96 PCS</v>
      </c>
      <c r="V791" s="40" t="str">
        <f>IF(NOT(db[[#This Row],[H_1]]=db[[#This Row],[H_2]]),MID(db[[#This Row],[H_QTY/ CTN]],db[[#This Row],[H_1]]+1,db[[#This Row],[H_2]]-db[[#This Row],[H_1]]-1),"")</f>
        <v/>
      </c>
      <c r="W791" s="40" t="str">
        <f>IF(db[[#This Row],[QTY/ CTN B]]="","",LEFT(db[[#This Row],[QTY/ CTN B]],SEARCH(" ",db[[#This Row],[QTY/ CTN B]],1)-1))</f>
        <v>96</v>
      </c>
      <c r="X791" s="40" t="str">
        <f>IF(db[[#This Row],[QTY/ CTN B]]="","",RIGHT(db[[#This Row],[QTY/ CTN B]],LEN(db[[#This Row],[QTY/ CTN B]])-SEARCH(" ",db[[#This Row],[QTY/ CTN B]],1)))</f>
        <v>PCS</v>
      </c>
      <c r="Y791" s="40" t="str">
        <f>IF(db[[#This Row],[QTY/ CTN TG]]="",IF(db[[#This Row],[STN TG]]="","",12),LEFT(db[[#This Row],[QTY/ CTN TG]],SEARCH(" ",db[[#This Row],[QTY/ CTN TG]],1)-1))</f>
        <v/>
      </c>
      <c r="Z7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1" s="40" t="str">
        <f>IF(db[[#This Row],[STN K]]="","",IF(db[[#This Row],[STN TG]]="LSN",12,""))</f>
        <v/>
      </c>
      <c r="AB791" s="40" t="str">
        <f>IF(db[[#This Row],[STN TG]]="LSN","PCS","")</f>
        <v/>
      </c>
      <c r="AC791" s="40">
        <f>db[[#This Row],[QTY B]]*IF(db[[#This Row],[QTY TG]]="",1,db[[#This Row],[QTY TG]])*IF(db[[#This Row],[QTY K]]="",1,db[[#This Row],[QTY K]])</f>
        <v>96</v>
      </c>
      <c r="AD791" s="40" t="str">
        <f>IF(db[[#This Row],[STN K]]="",IF(db[[#This Row],[STN TG]]="",db[[#This Row],[STN B]],db[[#This Row],[STN TG]]),db[[#This Row],[STN K]])</f>
        <v>PCS</v>
      </c>
      <c r="AE791" s="40"/>
    </row>
    <row r="792" spans="1:31" ht="16.5" customHeight="1" x14ac:dyDescent="0.25">
      <c r="A792" s="40">
        <f t="shared" si="12"/>
        <v>791</v>
      </c>
      <c r="B792" s="95" t="str">
        <f>LOWER(SUBSTITUTE(SUBSTITUTE(SUBSTITUTE(SUBSTITUTE(SUBSTITUTE(SUBSTITUTE(SUBSTITUTE(SUBSTITUTE(db[[#This Row],[NB BM]]," ",),".",""),"-",""),"(",""),")",""),"/",""),"""",""),"+",""))</f>
        <v>timbangandigitaljkdsla3</v>
      </c>
      <c r="C792" s="95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D792" s="95" t="str">
        <f>LOWER(SUBSTITUTE(SUBSTITUTE(SUBSTITUTE(SUBSTITUTE(SUBSTITUTE(SUBSTITUTE(SUBSTITUTE(SUBSTITUTE(SUBSTITUTE(db[[#This Row],[NB PAJAK]]," ",""),"-",""),"(",""),")",""),".",""),",",""),"/",""),"""",""),"+",""))</f>
        <v/>
      </c>
      <c r="E792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timbangandigitaljkdsla34box12pcsartomoro</v>
      </c>
      <c r="F792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digitalscaledsla3jk4box12pcs</v>
      </c>
      <c r="G792" s="95" t="str">
        <f>db[[#This Row],[NB NOTA_C]]&amp;LOWER(SUBSTITUTE(SUBSTITUTE(SUBSTITUTE(SUBSTITUTE(SUBSTITUTE(SUBSTITUTE(SUBSTITUTE(SUBSTITUTE(SUBSTITUTE(db[[#This Row],[FAKTUR]]," ",),".",""),"-",""),"(",""),")",""),",",""),"/",""),"""",""),"+",""))</f>
        <v>digitalscaledsla3jkartomoro</v>
      </c>
      <c r="H792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digitalscaledsla3jk4box12pcsartomoro</v>
      </c>
      <c r="I792" s="2" t="s">
        <v>4941</v>
      </c>
      <c r="J792" s="12" t="s">
        <v>3898</v>
      </c>
      <c r="K792" s="20"/>
      <c r="L792" s="2" t="s">
        <v>1335</v>
      </c>
      <c r="M792" s="96" t="e">
        <f>IF(db[[#This Row],[NB NOTA_C]]="","",COUNTIF([2]!B_MSK[concat],db[[#This Row],[NB NOTA_C]]))</f>
        <v>#REF!</v>
      </c>
      <c r="N792" s="99" t="s">
        <v>1360</v>
      </c>
      <c r="O792" s="95" t="s">
        <v>3899</v>
      </c>
      <c r="P792" s="12" t="s">
        <v>2430</v>
      </c>
      <c r="Q792" s="95"/>
      <c r="R792" s="95" t="str">
        <f>IF(db[[#This Row],[QTY/ CTN]]="","",SUBSTITUTE(SUBSTITUTE(SUBSTITUTE(db[[#This Row],[QTY/ CTN]]," ","_",2),"(",""),")","")&amp;"_")</f>
        <v>4 BOX_12 PCS_</v>
      </c>
      <c r="S792" s="95">
        <f>IF(db[[#This Row],[H_QTY/ CTN]]="","",SEARCH("_",db[[#This Row],[H_QTY/ CTN]]))</f>
        <v>6</v>
      </c>
      <c r="T792" s="95">
        <f>IF(db[[#This Row],[H_QTY/ CTN]]="","",LEN(db[[#This Row],[H_QTY/ CTN]]))</f>
        <v>13</v>
      </c>
      <c r="U792" s="97" t="str">
        <f>IF(db[[#This Row],[H_QTY/ CTN]]="","",LEFT(db[[#This Row],[H_QTY/ CTN]],db[[#This Row],[H_1]]-1))</f>
        <v>4 BOX</v>
      </c>
      <c r="V792" s="97" t="str">
        <f>IF(NOT(db[[#This Row],[H_1]]=db[[#This Row],[H_2]]),MID(db[[#This Row],[H_QTY/ CTN]],db[[#This Row],[H_1]]+1,db[[#This Row],[H_2]]-db[[#This Row],[H_1]]-1),"")</f>
        <v>12 PCS</v>
      </c>
      <c r="W792" s="40" t="str">
        <f>IF(db[[#This Row],[QTY/ CTN B]]="","",LEFT(db[[#This Row],[QTY/ CTN B]],SEARCH(" ",db[[#This Row],[QTY/ CTN B]],1)-1))</f>
        <v>4</v>
      </c>
      <c r="X792" s="40" t="str">
        <f>IF(db[[#This Row],[QTY/ CTN B]]="","",RIGHT(db[[#This Row],[QTY/ CTN B]],LEN(db[[#This Row],[QTY/ CTN B]])-SEARCH(" ",db[[#This Row],[QTY/ CTN B]],1)))</f>
        <v>BOX</v>
      </c>
      <c r="Y792" s="40" t="str">
        <f>IF(db[[#This Row],[QTY/ CTN TG]]="",IF(db[[#This Row],[STN TG]]="","",12),LEFT(db[[#This Row],[QTY/ CTN TG]],SEARCH(" ",db[[#This Row],[QTY/ CTN TG]],1)-1))</f>
        <v>12</v>
      </c>
      <c r="Z7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92" s="40" t="str">
        <f>IF(db[[#This Row],[STN K]]="","",IF(db[[#This Row],[STN TG]]="LSN",12,""))</f>
        <v/>
      </c>
      <c r="AB792" s="40" t="str">
        <f>IF(db[[#This Row],[STN TG]]="LSN","PCS","")</f>
        <v/>
      </c>
      <c r="AC792" s="40">
        <f>db[[#This Row],[QTY B]]*IF(db[[#This Row],[QTY TG]]="",1,db[[#This Row],[QTY TG]])*IF(db[[#This Row],[QTY K]]="",1,db[[#This Row],[QTY K]])</f>
        <v>48</v>
      </c>
      <c r="AD792" s="40" t="str">
        <f>IF(db[[#This Row],[STN K]]="",IF(db[[#This Row],[STN TG]]="",db[[#This Row],[STN B]],db[[#This Row],[STN TG]]),db[[#This Row],[STN K]])</f>
        <v>PCS</v>
      </c>
      <c r="AE792" s="40"/>
    </row>
    <row r="793" spans="1:31" ht="16.5" customHeight="1" x14ac:dyDescent="0.25">
      <c r="A793" s="40">
        <f t="shared" si="12"/>
        <v>792</v>
      </c>
      <c r="B793" s="5" t="str">
        <f>LOWER(SUBSTITUTE(SUBSTITUTE(SUBSTITUTE(SUBSTITUTE(SUBSTITUTE(SUBSTITUTE(SUBSTITUTE(SUBSTITUTE(db[[#This Row],[NB BM]]," ",),".",""),"-",""),"(",""),")",""),"/",""),"""",""),"+",""))</f>
        <v>dispenserkenjoyno50</v>
      </c>
      <c r="C793" s="5" t="str">
        <f>LOWER(SUBSTITUTE(SUBSTITUTE(SUBSTITUTE(SUBSTITUTE(SUBSTITUTE(SUBSTITUTE(SUBSTITUTE(SUBSTITUTE(SUBSTITUTE(db[[#This Row],[NB NOTA]]," ",),".",""),"-",""),"(",""),")",""),",",""),"/",""),"""",""),"+",""))</f>
        <v>dispkjno50</v>
      </c>
      <c r="D793" s="5" t="str">
        <f>LOWER(SUBSTITUTE(SUBSTITUTE(SUBSTITUTE(SUBSTITUTE(SUBSTITUTE(SUBSTITUTE(SUBSTITUTE(SUBSTITUTE(SUBSTITUTE(db[[#This Row],[NB PAJAK]]," ",""),"-",""),"(",""),")",""),".",""),",",""),"/",""),"""",""),"+",""))</f>
        <v/>
      </c>
      <c r="E79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dispenserkenjoyno5040pcsuntana</v>
      </c>
      <c r="F79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dispkjno5040pcs</v>
      </c>
      <c r="G793" s="5" t="str">
        <f>db[[#This Row],[NB NOTA_C]]&amp;LOWER(SUBSTITUTE(SUBSTITUTE(SUBSTITUTE(SUBSTITUTE(SUBSTITUTE(SUBSTITUTE(SUBSTITUTE(SUBSTITUTE(SUBSTITUTE(db[[#This Row],[FAKTUR]]," ",),".",""),"-",""),"(",""),")",""),",",""),"/",""),"""",""),"+",""))</f>
        <v>dispkjno50untana</v>
      </c>
      <c r="H79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dispkjno5040pcsuntana</v>
      </c>
      <c r="I793" s="2" t="s">
        <v>875</v>
      </c>
      <c r="J793" s="2" t="s">
        <v>1087</v>
      </c>
      <c r="K793" s="14"/>
      <c r="L793" s="2" t="s">
        <v>1336</v>
      </c>
      <c r="M793" s="34" t="e">
        <f>IF(db[[#This Row],[NB NOTA_C]]="","",COUNTIF([2]!B_MSK[concat],db[[#This Row],[NB NOTA_C]]))</f>
        <v>#REF!</v>
      </c>
      <c r="N793" s="14" t="s">
        <v>1364</v>
      </c>
      <c r="O793" s="2" t="s">
        <v>1410</v>
      </c>
      <c r="P793" s="2" t="s">
        <v>2427</v>
      </c>
      <c r="R793" s="2" t="str">
        <f>IF(db[[#This Row],[QTY/ CTN]]="","",SUBSTITUTE(SUBSTITUTE(SUBSTITUTE(db[[#This Row],[QTY/ CTN]]," ","_",2),"(",""),")","")&amp;"_")</f>
        <v>40 PCS_</v>
      </c>
      <c r="S793" s="2">
        <f>IF(db[[#This Row],[H_QTY/ CTN]]="","",SEARCH("_",db[[#This Row],[H_QTY/ CTN]]))</f>
        <v>7</v>
      </c>
      <c r="T793" s="2">
        <f>IF(db[[#This Row],[H_QTY/ CTN]]="","",LEN(db[[#This Row],[H_QTY/ CTN]]))</f>
        <v>7</v>
      </c>
      <c r="U793" s="41" t="str">
        <f>IF(db[[#This Row],[H_QTY/ CTN]]="","",LEFT(db[[#This Row],[H_QTY/ CTN]],db[[#This Row],[H_1]]-1))</f>
        <v>40 PCS</v>
      </c>
      <c r="V793" s="40" t="str">
        <f>IF(NOT(db[[#This Row],[H_1]]=db[[#This Row],[H_2]]),MID(db[[#This Row],[H_QTY/ CTN]],db[[#This Row],[H_1]]+1,db[[#This Row],[H_2]]-db[[#This Row],[H_1]]-1),"")</f>
        <v/>
      </c>
      <c r="W793" s="40" t="str">
        <f>IF(db[[#This Row],[QTY/ CTN B]]="","",LEFT(db[[#This Row],[QTY/ CTN B]],SEARCH(" ",db[[#This Row],[QTY/ CTN B]],1)-1))</f>
        <v>40</v>
      </c>
      <c r="X793" s="40" t="str">
        <f>IF(db[[#This Row],[QTY/ CTN B]]="","",RIGHT(db[[#This Row],[QTY/ CTN B]],LEN(db[[#This Row],[QTY/ CTN B]])-SEARCH(" ",db[[#This Row],[QTY/ CTN B]],1)))</f>
        <v>PCS</v>
      </c>
      <c r="Y793" s="40" t="str">
        <f>IF(db[[#This Row],[QTY/ CTN TG]]="",IF(db[[#This Row],[STN TG]]="","",12),LEFT(db[[#This Row],[QTY/ CTN TG]],SEARCH(" ",db[[#This Row],[QTY/ CTN TG]],1)-1))</f>
        <v/>
      </c>
      <c r="Z7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3" s="40" t="str">
        <f>IF(db[[#This Row],[STN K]]="","",IF(db[[#This Row],[STN TG]]="LSN",12,""))</f>
        <v/>
      </c>
      <c r="AB793" s="40" t="str">
        <f>IF(db[[#This Row],[STN TG]]="LSN","PCS","")</f>
        <v/>
      </c>
      <c r="AC793" s="40">
        <f>db[[#This Row],[QTY B]]*IF(db[[#This Row],[QTY TG]]="",1,db[[#This Row],[QTY TG]])*IF(db[[#This Row],[QTY K]]="",1,db[[#This Row],[QTY K]])</f>
        <v>40</v>
      </c>
      <c r="AD793" s="40" t="str">
        <f>IF(db[[#This Row],[STN K]]="",IF(db[[#This Row],[STN TG]]="",db[[#This Row],[STN B]],db[[#This Row],[STN TG]]),db[[#This Row],[STN K]])</f>
        <v>PCS</v>
      </c>
      <c r="AE793" s="40"/>
    </row>
    <row r="794" spans="1:31" ht="16.5" customHeight="1" x14ac:dyDescent="0.25">
      <c r="A794" s="40">
        <f t="shared" si="12"/>
        <v>793</v>
      </c>
      <c r="B794" s="5" t="str">
        <f>LOWER(SUBSTITUTE(SUBSTITUTE(SUBSTITUTE(SUBSTITUTE(SUBSTITUTE(SUBSTITUTE(SUBSTITUTE(SUBSTITUTE(db[[#This Row],[NB BM]]," ",),".",""),"-",""),"(",""),")",""),"/",""),"""",""),"+",""))</f>
        <v>dispenserkenjoyno25</v>
      </c>
      <c r="C794" s="5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D794" s="5" t="str">
        <f>LOWER(SUBSTITUTE(SUBSTITUTE(SUBSTITUTE(SUBSTITUTE(SUBSTITUTE(SUBSTITUTE(SUBSTITUTE(SUBSTITUTE(SUBSTITUTE(db[[#This Row],[NB PAJAK]]," ",""),"-",""),"(",""),")",""),".",""),",",""),"/",""),"""",""),"+",""))</f>
        <v/>
      </c>
      <c r="E79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dispenserkenjoyno25175pcsuntana</v>
      </c>
      <c r="F79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dispenserkenjoyno25175pcs</v>
      </c>
      <c r="G794" s="5" t="str">
        <f>db[[#This Row],[NB NOTA_C]]&amp;LOWER(SUBSTITUTE(SUBSTITUTE(SUBSTITUTE(SUBSTITUTE(SUBSTITUTE(SUBSTITUTE(SUBSTITUTE(SUBSTITUTE(SUBSTITUTE(db[[#This Row],[FAKTUR]]," ",),".",""),"-",""),"(",""),")",""),",",""),"/",""),"""",""),"+",""))</f>
        <v>dispenserkenjoyno25untana</v>
      </c>
      <c r="H79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dispenserkenjoyno25175pcsuntana</v>
      </c>
      <c r="I794" s="2" t="s">
        <v>874</v>
      </c>
      <c r="J794" s="2" t="s">
        <v>1086</v>
      </c>
      <c r="K794" s="1"/>
      <c r="L794" s="2" t="s">
        <v>1336</v>
      </c>
      <c r="M794" s="34" t="e">
        <f>IF(db[[#This Row],[NB NOTA_C]]="","",COUNTIF([2]!B_MSK[concat],db[[#This Row],[NB NOTA_C]]))</f>
        <v>#REF!</v>
      </c>
      <c r="N794" s="14" t="s">
        <v>1364</v>
      </c>
      <c r="O794" s="2" t="s">
        <v>1434</v>
      </c>
      <c r="P794" s="2" t="s">
        <v>2427</v>
      </c>
      <c r="R794" s="2" t="str">
        <f>IF(db[[#This Row],[QTY/ CTN]]="","",SUBSTITUTE(SUBSTITUTE(SUBSTITUTE(db[[#This Row],[QTY/ CTN]]," ","_",2),"(",""),")","")&amp;"_")</f>
        <v>175 PCS_</v>
      </c>
      <c r="S794" s="2">
        <f>IF(db[[#This Row],[H_QTY/ CTN]]="","",SEARCH("_",db[[#This Row],[H_QTY/ CTN]]))</f>
        <v>8</v>
      </c>
      <c r="T794" s="2">
        <f>IF(db[[#This Row],[H_QTY/ CTN]]="","",LEN(db[[#This Row],[H_QTY/ CTN]]))</f>
        <v>8</v>
      </c>
      <c r="U794" s="41" t="str">
        <f>IF(db[[#This Row],[H_QTY/ CTN]]="","",LEFT(db[[#This Row],[H_QTY/ CTN]],db[[#This Row],[H_1]]-1))</f>
        <v>175 PCS</v>
      </c>
      <c r="V794" s="40" t="str">
        <f>IF(NOT(db[[#This Row],[H_1]]=db[[#This Row],[H_2]]),MID(db[[#This Row],[H_QTY/ CTN]],db[[#This Row],[H_1]]+1,db[[#This Row],[H_2]]-db[[#This Row],[H_1]]-1),"")</f>
        <v/>
      </c>
      <c r="W794" s="40" t="str">
        <f>IF(db[[#This Row],[QTY/ CTN B]]="","",LEFT(db[[#This Row],[QTY/ CTN B]],SEARCH(" ",db[[#This Row],[QTY/ CTN B]],1)-1))</f>
        <v>175</v>
      </c>
      <c r="X794" s="40" t="str">
        <f>IF(db[[#This Row],[QTY/ CTN B]]="","",RIGHT(db[[#This Row],[QTY/ CTN B]],LEN(db[[#This Row],[QTY/ CTN B]])-SEARCH(" ",db[[#This Row],[QTY/ CTN B]],1)))</f>
        <v>PCS</v>
      </c>
      <c r="Y794" s="40" t="str">
        <f>IF(db[[#This Row],[QTY/ CTN TG]]="",IF(db[[#This Row],[STN TG]]="","",12),LEFT(db[[#This Row],[QTY/ CTN TG]],SEARCH(" ",db[[#This Row],[QTY/ CTN TG]],1)-1))</f>
        <v/>
      </c>
      <c r="Z7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4" s="40" t="str">
        <f>IF(db[[#This Row],[STN K]]="","",IF(db[[#This Row],[STN TG]]="LSN",12,""))</f>
        <v/>
      </c>
      <c r="AB794" s="40" t="str">
        <f>IF(db[[#This Row],[STN TG]]="LSN","PCS","")</f>
        <v/>
      </c>
      <c r="AC794" s="40">
        <f>db[[#This Row],[QTY B]]*IF(db[[#This Row],[QTY TG]]="",1,db[[#This Row],[QTY TG]])*IF(db[[#This Row],[QTY K]]="",1,db[[#This Row],[QTY K]])</f>
        <v>175</v>
      </c>
      <c r="AD794" s="40" t="str">
        <f>IF(db[[#This Row],[STN K]]="",IF(db[[#This Row],[STN TG]]="",db[[#This Row],[STN B]],db[[#This Row],[STN TG]]),db[[#This Row],[STN K]])</f>
        <v>PCS</v>
      </c>
      <c r="AE794" s="40"/>
    </row>
    <row r="795" spans="1:31" ht="16.5" customHeight="1" x14ac:dyDescent="0.25">
      <c r="A795" s="40">
        <f t="shared" si="12"/>
        <v>794</v>
      </c>
      <c r="B795" s="5" t="str">
        <f>LOWER(SUBSTITUTE(SUBSTITUTE(SUBSTITUTE(SUBSTITUTE(SUBSTITUTE(SUBSTITUTE(SUBSTITUTE(SUBSTITUTE(db[[#This Row],[NB BM]]," ",),".",""),"-",""),"(",""),")",""),"/",""),"""",""),"+",""))</f>
        <v>dispenserkenjoyno50</v>
      </c>
      <c r="C795" s="5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D795" s="5" t="str">
        <f>LOWER(SUBSTITUTE(SUBSTITUTE(SUBSTITUTE(SUBSTITUTE(SUBSTITUTE(SUBSTITUTE(SUBSTITUTE(SUBSTITUTE(SUBSTITUTE(db[[#This Row],[NB PAJAK]]," ",""),"-",""),"(",""),")",""),".",""),",",""),"/",""),"""",""),"+",""))</f>
        <v/>
      </c>
      <c r="E79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dispenserkenjoyno5040pcsuntana</v>
      </c>
      <c r="F79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dispenserkenjoyno5040pcs</v>
      </c>
      <c r="G795" s="5" t="str">
        <f>db[[#This Row],[NB NOTA_C]]&amp;LOWER(SUBSTITUTE(SUBSTITUTE(SUBSTITUTE(SUBSTITUTE(SUBSTITUTE(SUBSTITUTE(SUBSTITUTE(SUBSTITUTE(SUBSTITUTE(db[[#This Row],[FAKTUR]]," ",),".",""),"-",""),"(",""),")",""),",",""),"/",""),"""",""),"+",""))</f>
        <v>dispenserkenjoyno50untana</v>
      </c>
      <c r="H79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dispenserkenjoyno5040pcsuntana</v>
      </c>
      <c r="I795" s="2" t="s">
        <v>875</v>
      </c>
      <c r="J795" s="2" t="s">
        <v>2864</v>
      </c>
      <c r="K795" s="14"/>
      <c r="L795" s="2" t="s">
        <v>1336</v>
      </c>
      <c r="M795" s="34" t="e">
        <f>IF(db[[#This Row],[NB NOTA_C]]="","",COUNTIF([2]!B_MSK[concat],db[[#This Row],[NB NOTA_C]]))</f>
        <v>#REF!</v>
      </c>
      <c r="N795" s="9" t="s">
        <v>1364</v>
      </c>
      <c r="O795" s="5" t="s">
        <v>1410</v>
      </c>
      <c r="P795" s="2" t="s">
        <v>2427</v>
      </c>
      <c r="Q795" s="5"/>
      <c r="R795" s="5" t="str">
        <f>IF(db[[#This Row],[QTY/ CTN]]="","",SUBSTITUTE(SUBSTITUTE(SUBSTITUTE(db[[#This Row],[QTY/ CTN]]," ","_",2),"(",""),")","")&amp;"_")</f>
        <v>40 PCS_</v>
      </c>
      <c r="S795" s="5">
        <f>IF(db[[#This Row],[H_QTY/ CTN]]="","",SEARCH("_",db[[#This Row],[H_QTY/ CTN]]))</f>
        <v>7</v>
      </c>
      <c r="T795" s="5">
        <f>IF(db[[#This Row],[H_QTY/ CTN]]="","",LEN(db[[#This Row],[H_QTY/ CTN]]))</f>
        <v>7</v>
      </c>
      <c r="U795" s="40" t="str">
        <f>IF(db[[#This Row],[H_QTY/ CTN]]="","",LEFT(db[[#This Row],[H_QTY/ CTN]],db[[#This Row],[H_1]]-1))</f>
        <v>40 PCS</v>
      </c>
      <c r="V795" s="40" t="str">
        <f>IF(NOT(db[[#This Row],[H_1]]=db[[#This Row],[H_2]]),MID(db[[#This Row],[H_QTY/ CTN]],db[[#This Row],[H_1]]+1,db[[#This Row],[H_2]]-db[[#This Row],[H_1]]-1),"")</f>
        <v/>
      </c>
      <c r="W795" s="40" t="str">
        <f>IF(db[[#This Row],[QTY/ CTN B]]="","",LEFT(db[[#This Row],[QTY/ CTN B]],SEARCH(" ",db[[#This Row],[QTY/ CTN B]],1)-1))</f>
        <v>40</v>
      </c>
      <c r="X795" s="40" t="str">
        <f>IF(db[[#This Row],[QTY/ CTN B]]="","",RIGHT(db[[#This Row],[QTY/ CTN B]],LEN(db[[#This Row],[QTY/ CTN B]])-SEARCH(" ",db[[#This Row],[QTY/ CTN B]],1)))</f>
        <v>PCS</v>
      </c>
      <c r="Y795" s="40" t="str">
        <f>IF(db[[#This Row],[QTY/ CTN TG]]="",IF(db[[#This Row],[STN TG]]="","",12),LEFT(db[[#This Row],[QTY/ CTN TG]],SEARCH(" ",db[[#This Row],[QTY/ CTN TG]],1)-1))</f>
        <v/>
      </c>
      <c r="Z7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5" s="40" t="str">
        <f>IF(db[[#This Row],[STN K]]="","",IF(db[[#This Row],[STN TG]]="LSN",12,""))</f>
        <v/>
      </c>
      <c r="AB795" s="40" t="str">
        <f>IF(db[[#This Row],[STN TG]]="LSN","PCS","")</f>
        <v/>
      </c>
      <c r="AC795" s="40">
        <f>db[[#This Row],[QTY B]]*IF(db[[#This Row],[QTY TG]]="",1,db[[#This Row],[QTY TG]])*IF(db[[#This Row],[QTY K]]="",1,db[[#This Row],[QTY K]])</f>
        <v>40</v>
      </c>
      <c r="AD795" s="40" t="str">
        <f>IF(db[[#This Row],[STN K]]="",IF(db[[#This Row],[STN TG]]="",db[[#This Row],[STN B]],db[[#This Row],[STN TG]]),db[[#This Row],[STN K]])</f>
        <v>PCS</v>
      </c>
      <c r="AE795" s="40"/>
    </row>
    <row r="796" spans="1:31" ht="16.5" customHeight="1" x14ac:dyDescent="0.25">
      <c r="A796" s="40">
        <f t="shared" si="12"/>
        <v>795</v>
      </c>
      <c r="B796" s="5" t="str">
        <f>LOWER(SUBSTITUTE(SUBSTITUTE(SUBSTITUTE(SUBSTITUTE(SUBSTITUTE(SUBSTITUTE(SUBSTITUTE(SUBSTITUTE(db[[#This Row],[NB BM]]," ",),".",""),"-",""),"(",""),")",""),"/",""),"""",""),"+",""))</f>
        <v>dispensermicrotopm700</v>
      </c>
      <c r="C796" s="5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D796" s="5" t="str">
        <f>LOWER(SUBSTITUTE(SUBSTITUTE(SUBSTITUTE(SUBSTITUTE(SUBSTITUTE(SUBSTITUTE(SUBSTITUTE(SUBSTITUTE(SUBSTITUTE(db[[#This Row],[NB PAJAK]]," ",""),"-",""),"(",""),")",""),".",""),",",""),"/",""),"""",""),"+",""))</f>
        <v/>
      </c>
      <c r="E79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dispensermicrotopm70060pcsuntana</v>
      </c>
      <c r="F79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dispensermicrotopm70060pcs</v>
      </c>
      <c r="G796" s="5" t="str">
        <f>db[[#This Row],[NB NOTA_C]]&amp;LOWER(SUBSTITUTE(SUBSTITUTE(SUBSTITUTE(SUBSTITUTE(SUBSTITUTE(SUBSTITUTE(SUBSTITUTE(SUBSTITUTE(SUBSTITUTE(db[[#This Row],[FAKTUR]]," ",),".",""),"-",""),"(",""),")",""),",",""),"/",""),"""",""),"+",""))</f>
        <v>dispensermicrotopm700untana</v>
      </c>
      <c r="H79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dispensermicrotopm70060pcsuntana</v>
      </c>
      <c r="I796" s="2" t="s">
        <v>2682</v>
      </c>
      <c r="J796" s="2" t="s">
        <v>2681</v>
      </c>
      <c r="K796" s="14"/>
      <c r="L796" s="2" t="s">
        <v>1336</v>
      </c>
      <c r="M796" s="34" t="e">
        <f>IF(db[[#This Row],[NB NOTA_C]]="","",COUNTIF([2]!B_MSK[concat],db[[#This Row],[NB NOTA_C]]))</f>
        <v>#REF!</v>
      </c>
      <c r="N796" s="9" t="s">
        <v>1352</v>
      </c>
      <c r="O796" s="5" t="s">
        <v>1380</v>
      </c>
      <c r="P796" s="2" t="s">
        <v>2427</v>
      </c>
      <c r="Q796" s="5"/>
      <c r="R796" s="5" t="str">
        <f>IF(db[[#This Row],[QTY/ CTN]]="","",SUBSTITUTE(SUBSTITUTE(SUBSTITUTE(db[[#This Row],[QTY/ CTN]]," ","_",2),"(",""),")","")&amp;"_")</f>
        <v>60 PCS_</v>
      </c>
      <c r="S796" s="5">
        <f>IF(db[[#This Row],[H_QTY/ CTN]]="","",SEARCH("_",db[[#This Row],[H_QTY/ CTN]]))</f>
        <v>7</v>
      </c>
      <c r="T796" s="5">
        <f>IF(db[[#This Row],[H_QTY/ CTN]]="","",LEN(db[[#This Row],[H_QTY/ CTN]]))</f>
        <v>7</v>
      </c>
      <c r="U796" s="41" t="str">
        <f>IF(db[[#This Row],[H_QTY/ CTN]]="","",LEFT(db[[#This Row],[H_QTY/ CTN]],db[[#This Row],[H_1]]-1))</f>
        <v>60 PCS</v>
      </c>
      <c r="V796" s="40" t="str">
        <f>IF(NOT(db[[#This Row],[H_1]]=db[[#This Row],[H_2]]),MID(db[[#This Row],[H_QTY/ CTN]],db[[#This Row],[H_1]]+1,db[[#This Row],[H_2]]-db[[#This Row],[H_1]]-1),"")</f>
        <v/>
      </c>
      <c r="W796" s="40" t="str">
        <f>IF(db[[#This Row],[QTY/ CTN B]]="","",LEFT(db[[#This Row],[QTY/ CTN B]],SEARCH(" ",db[[#This Row],[QTY/ CTN B]],1)-1))</f>
        <v>60</v>
      </c>
      <c r="X796" s="40" t="str">
        <f>IF(db[[#This Row],[QTY/ CTN B]]="","",RIGHT(db[[#This Row],[QTY/ CTN B]],LEN(db[[#This Row],[QTY/ CTN B]])-SEARCH(" ",db[[#This Row],[QTY/ CTN B]],1)))</f>
        <v>PCS</v>
      </c>
      <c r="Y796" s="40" t="str">
        <f>IF(db[[#This Row],[QTY/ CTN TG]]="",IF(db[[#This Row],[STN TG]]="","",12),LEFT(db[[#This Row],[QTY/ CTN TG]],SEARCH(" ",db[[#This Row],[QTY/ CTN TG]],1)-1))</f>
        <v/>
      </c>
      <c r="Z7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6" s="40" t="str">
        <f>IF(db[[#This Row],[STN K]]="","",IF(db[[#This Row],[STN TG]]="LSN",12,""))</f>
        <v/>
      </c>
      <c r="AB796" s="40" t="str">
        <f>IF(db[[#This Row],[STN TG]]="LSN","PCS","")</f>
        <v/>
      </c>
      <c r="AC796" s="40">
        <f>db[[#This Row],[QTY B]]*IF(db[[#This Row],[QTY TG]]="",1,db[[#This Row],[QTY TG]])*IF(db[[#This Row],[QTY K]]="",1,db[[#This Row],[QTY K]])</f>
        <v>60</v>
      </c>
      <c r="AD796" s="40" t="str">
        <f>IF(db[[#This Row],[STN K]]="",IF(db[[#This Row],[STN TG]]="",db[[#This Row],[STN B]],db[[#This Row],[STN TG]]),db[[#This Row],[STN K]])</f>
        <v>PCS</v>
      </c>
      <c r="AE796" s="40"/>
    </row>
    <row r="797" spans="1:31" ht="16.5" customHeight="1" x14ac:dyDescent="0.25">
      <c r="A797" s="40">
        <f t="shared" si="12"/>
        <v>796</v>
      </c>
      <c r="B797" s="75" t="str">
        <f>LOWER(SUBSTITUTE(SUBSTITUTE(SUBSTITUTE(SUBSTITUTE(SUBSTITUTE(SUBSTITUTE(SUBSTITUTE(SUBSTITUTE(db[[#This Row],[NB BM]]," ",),".",""),"-",""),"(",""),")",""),"/",""),"""",""),"+",""))</f>
        <v>dispensermicrotopm200</v>
      </c>
      <c r="C797" s="75" t="str">
        <f>LOWER(SUBSTITUTE(SUBSTITUTE(SUBSTITUTE(SUBSTITUTE(SUBSTITUTE(SUBSTITUTE(SUBSTITUTE(SUBSTITUTE(SUBSTITUTE(db[[#This Row],[NB NOTA]]," ",),".",""),"-",""),"(",""),")",""),",",""),"/",""),"""",""),"+",""))</f>
        <v>dispensermicrotopm200</v>
      </c>
      <c r="D797" s="75" t="str">
        <f>LOWER(SUBSTITUTE(SUBSTITUTE(SUBSTITUTE(SUBSTITUTE(SUBSTITUTE(SUBSTITUTE(SUBSTITUTE(SUBSTITUTE(SUBSTITUTE(db[[#This Row],[NB PAJAK]]," ",""),"-",""),"(",""),")",""),".",""),",",""),"/",""),"""",""),"+",""))</f>
        <v/>
      </c>
      <c r="E797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dispensermicrotopm20060pcsuntana</v>
      </c>
      <c r="F797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dispensermicrotopm20060pcs</v>
      </c>
      <c r="G797" s="75" t="str">
        <f>db[[#This Row],[NB NOTA_C]]&amp;LOWER(SUBSTITUTE(SUBSTITUTE(SUBSTITUTE(SUBSTITUTE(SUBSTITUTE(SUBSTITUTE(SUBSTITUTE(SUBSTITUTE(SUBSTITUTE(db[[#This Row],[FAKTUR]]," ",),".",""),"-",""),"(",""),")",""),",",""),"/",""),"""",""),"+",""))</f>
        <v>dispensermicrotopm200untana</v>
      </c>
      <c r="H797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dispensermicrotopm20060pcsuntana</v>
      </c>
      <c r="I797" s="2" t="s">
        <v>5066</v>
      </c>
      <c r="J797" s="4" t="s">
        <v>4988</v>
      </c>
      <c r="K797" s="48"/>
      <c r="L797" s="2" t="s">
        <v>1336</v>
      </c>
      <c r="M797" s="76" t="e">
        <f>IF(db[[#This Row],[NB NOTA_C]]="","",COUNTIF([2]!B_MSK[concat],db[[#This Row],[NB NOTA_C]]))</f>
        <v>#REF!</v>
      </c>
      <c r="N797" s="9" t="s">
        <v>1352</v>
      </c>
      <c r="O797" s="5" t="s">
        <v>1380</v>
      </c>
      <c r="P797" s="2" t="s">
        <v>2427</v>
      </c>
      <c r="Q797" s="75"/>
      <c r="R797" s="75" t="str">
        <f>IF(db[[#This Row],[QTY/ CTN]]="","",SUBSTITUTE(SUBSTITUTE(SUBSTITUTE(db[[#This Row],[QTY/ CTN]]," ","_",2),"(",""),")","")&amp;"_")</f>
        <v>60 PCS_</v>
      </c>
      <c r="S797" s="75">
        <f>IF(db[[#This Row],[H_QTY/ CTN]]="","",SEARCH("_",db[[#This Row],[H_QTY/ CTN]]))</f>
        <v>7</v>
      </c>
      <c r="T797" s="75">
        <f>IF(db[[#This Row],[H_QTY/ CTN]]="","",LEN(db[[#This Row],[H_QTY/ CTN]]))</f>
        <v>7</v>
      </c>
      <c r="U797" s="77" t="str">
        <f>IF(db[[#This Row],[H_QTY/ CTN]]="","",LEFT(db[[#This Row],[H_QTY/ CTN]],db[[#This Row],[H_1]]-1))</f>
        <v>60 PCS</v>
      </c>
      <c r="V797" s="77" t="str">
        <f>IF(NOT(db[[#This Row],[H_1]]=db[[#This Row],[H_2]]),MID(db[[#This Row],[H_QTY/ CTN]],db[[#This Row],[H_1]]+1,db[[#This Row],[H_2]]-db[[#This Row],[H_1]]-1),"")</f>
        <v/>
      </c>
      <c r="W797" s="77" t="str">
        <f>IF(db[[#This Row],[QTY/ CTN B]]="","",LEFT(db[[#This Row],[QTY/ CTN B]],SEARCH(" ",db[[#This Row],[QTY/ CTN B]],1)-1))</f>
        <v>60</v>
      </c>
      <c r="X797" s="77" t="str">
        <f>IF(db[[#This Row],[QTY/ CTN B]]="","",RIGHT(db[[#This Row],[QTY/ CTN B]],LEN(db[[#This Row],[QTY/ CTN B]])-SEARCH(" ",db[[#This Row],[QTY/ CTN B]],1)))</f>
        <v>PCS</v>
      </c>
      <c r="Y797" s="77" t="str">
        <f>IF(db[[#This Row],[QTY/ CTN TG]]="",IF(db[[#This Row],[STN TG]]="","",12),LEFT(db[[#This Row],[QTY/ CTN TG]],SEARCH(" ",db[[#This Row],[QTY/ CTN TG]],1)-1))</f>
        <v/>
      </c>
      <c r="Z797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7" s="77" t="str">
        <f>IF(db[[#This Row],[STN K]]="","",IF(db[[#This Row],[STN TG]]="LSN",12,""))</f>
        <v/>
      </c>
      <c r="AB797" s="77" t="str">
        <f>IF(db[[#This Row],[STN TG]]="LSN","PCS","")</f>
        <v/>
      </c>
      <c r="AC797" s="77">
        <f>db[[#This Row],[QTY B]]*IF(db[[#This Row],[QTY TG]]="",1,db[[#This Row],[QTY TG]])*IF(db[[#This Row],[QTY K]]="",1,db[[#This Row],[QTY K]])</f>
        <v>60</v>
      </c>
      <c r="AD797" s="77" t="str">
        <f>IF(db[[#This Row],[STN K]]="",IF(db[[#This Row],[STN TG]]="",db[[#This Row],[STN B]],db[[#This Row],[STN TG]]),db[[#This Row],[STN K]])</f>
        <v>PCS</v>
      </c>
      <c r="AE797" s="40"/>
    </row>
    <row r="798" spans="1:31" ht="16.5" customHeight="1" x14ac:dyDescent="0.25">
      <c r="A798" s="40">
        <f t="shared" si="12"/>
        <v>797</v>
      </c>
      <c r="B798" s="5" t="str">
        <f>LOWER(SUBSTITUTE(SUBSTITUTE(SUBSTITUTE(SUBSTITUTE(SUBSTITUTE(SUBSTITUTE(SUBSTITUTE(SUBSTITUTE(db[[#This Row],[NB BM]]," ",),".",""),"-",""),"(",""),")",""),"/",""),"""",""),"+",""))</f>
        <v>idcardholdervertikaldk814clear</v>
      </c>
      <c r="C798" s="5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D798" s="5" t="str">
        <f>LOWER(SUBSTITUTE(SUBSTITUTE(SUBSTITUTE(SUBSTITUTE(SUBSTITUTE(SUBSTITUTE(SUBSTITUTE(SUBSTITUTE(SUBSTITUTE(db[[#This Row],[NB PAJAK]]," ",""),"-",""),"(",""),")",""),".",""),",",""),"/",""),"""",""),"+",""))</f>
        <v/>
      </c>
      <c r="E79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idcardholdervertikaldk814clear2000pcsuntana</v>
      </c>
      <c r="F79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dk814idcardholdervertikalclear20002000pcs</v>
      </c>
      <c r="G798" s="5" t="str">
        <f>db[[#This Row],[NB NOTA_C]]&amp;LOWER(SUBSTITUTE(SUBSTITUTE(SUBSTITUTE(SUBSTITUTE(SUBSTITUTE(SUBSTITUTE(SUBSTITUTE(SUBSTITUTE(SUBSTITUTE(db[[#This Row],[FAKTUR]]," ",),".",""),"-",""),"(",""),")",""),",",""),"/",""),"""",""),"+",""))</f>
        <v>dk814idcardholdervertikalclear2000untana</v>
      </c>
      <c r="H79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dk814idcardholdervertikalclear20002000pcsuntana</v>
      </c>
      <c r="I798" s="2" t="s">
        <v>3310</v>
      </c>
      <c r="J798" s="2" t="s">
        <v>3279</v>
      </c>
      <c r="K798" s="14"/>
      <c r="L798" s="2" t="s">
        <v>1336</v>
      </c>
      <c r="M798" s="33" t="e">
        <f>IF(db[[#This Row],[NB NOTA_C]]="","",COUNTIF([2]!B_MSK[concat],db[[#This Row],[NB NOTA_C]]))</f>
        <v>#REF!</v>
      </c>
      <c r="N798" s="9" t="s">
        <v>1354</v>
      </c>
      <c r="O798" s="5" t="s">
        <v>3313</v>
      </c>
      <c r="P798" s="2" t="s">
        <v>2432</v>
      </c>
      <c r="Q798" s="5"/>
      <c r="R798" s="5" t="str">
        <f>IF(db[[#This Row],[QTY/ CTN]]="","",SUBSTITUTE(SUBSTITUTE(SUBSTITUTE(db[[#This Row],[QTY/ CTN]]," ","_",2),"(",""),")","")&amp;"_")</f>
        <v>2000 PCS_</v>
      </c>
      <c r="S798" s="5">
        <f>IF(db[[#This Row],[H_QTY/ CTN]]="","",SEARCH("_",db[[#This Row],[H_QTY/ CTN]]))</f>
        <v>9</v>
      </c>
      <c r="T798" s="5">
        <f>IF(db[[#This Row],[H_QTY/ CTN]]="","",LEN(db[[#This Row],[H_QTY/ CTN]]))</f>
        <v>9</v>
      </c>
      <c r="U798" s="40" t="str">
        <f>IF(db[[#This Row],[H_QTY/ CTN]]="","",LEFT(db[[#This Row],[H_QTY/ CTN]],db[[#This Row],[H_1]]-1))</f>
        <v>2000 PCS</v>
      </c>
      <c r="V798" s="40" t="str">
        <f>IF(NOT(db[[#This Row],[H_1]]=db[[#This Row],[H_2]]),MID(db[[#This Row],[H_QTY/ CTN]],db[[#This Row],[H_1]]+1,db[[#This Row],[H_2]]-db[[#This Row],[H_1]]-1),"")</f>
        <v/>
      </c>
      <c r="W798" s="40" t="str">
        <f>IF(db[[#This Row],[QTY/ CTN B]]="","",LEFT(db[[#This Row],[QTY/ CTN B]],SEARCH(" ",db[[#This Row],[QTY/ CTN B]],1)-1))</f>
        <v>2000</v>
      </c>
      <c r="X798" s="40" t="str">
        <f>IF(db[[#This Row],[QTY/ CTN B]]="","",RIGHT(db[[#This Row],[QTY/ CTN B]],LEN(db[[#This Row],[QTY/ CTN B]])-SEARCH(" ",db[[#This Row],[QTY/ CTN B]],1)))</f>
        <v>PCS</v>
      </c>
      <c r="Y798" s="40" t="str">
        <f>IF(db[[#This Row],[QTY/ CTN TG]]="",IF(db[[#This Row],[STN TG]]="","",12),LEFT(db[[#This Row],[QTY/ CTN TG]],SEARCH(" ",db[[#This Row],[QTY/ CTN TG]],1)-1))</f>
        <v/>
      </c>
      <c r="Z7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798" s="40" t="str">
        <f>IF(db[[#This Row],[STN K]]="","",IF(db[[#This Row],[STN TG]]="LSN",12,""))</f>
        <v/>
      </c>
      <c r="AB798" s="40" t="str">
        <f>IF(db[[#This Row],[STN TG]]="LSN","PCS","")</f>
        <v/>
      </c>
      <c r="AC798" s="40">
        <f>db[[#This Row],[QTY B]]*IF(db[[#This Row],[QTY TG]]="",1,db[[#This Row],[QTY TG]])*IF(db[[#This Row],[QTY K]]="",1,db[[#This Row],[QTY K]])</f>
        <v>2000</v>
      </c>
      <c r="AD798" s="40" t="str">
        <f>IF(db[[#This Row],[STN K]]="",IF(db[[#This Row],[STN TG]]="",db[[#This Row],[STN B]],db[[#This Row],[STN TG]]),db[[#This Row],[STN K]])</f>
        <v>PCS</v>
      </c>
      <c r="AE798" s="40"/>
    </row>
    <row r="799" spans="1:31" ht="16.5" customHeight="1" x14ac:dyDescent="0.25">
      <c r="A799" s="40">
        <f t="shared" si="12"/>
        <v>798</v>
      </c>
      <c r="B799" s="82" t="str">
        <f>LOWER(SUBSTITUTE(SUBSTITUTE(SUBSTITUTE(SUBSTITUTE(SUBSTITUTE(SUBSTITUTE(SUBSTITUTE(SUBSTITUTE(db[[#This Row],[NB BM]]," ",),".",""),"-",""),"(",""),")",""),"/",""),"""",""),"+",""))</f>
        <v>docrestboxbatik</v>
      </c>
      <c r="C799" s="82" t="str">
        <f>LOWER(SUBSTITUTE(SUBSTITUTE(SUBSTITUTE(SUBSTITUTE(SUBSTITUTE(SUBSTITUTE(SUBSTITUTE(SUBSTITUTE(SUBSTITUTE(db[[#This Row],[NB NOTA]]," ",),".",""),"-",""),"(",""),")",""),",",""),"/",""),"""",""),"+",""))</f>
        <v>docboxbatik</v>
      </c>
      <c r="D799" s="82" t="str">
        <f>LOWER(SUBSTITUTE(SUBSTITUTE(SUBSTITUTE(SUBSTITUTE(SUBSTITUTE(SUBSTITUTE(SUBSTITUTE(SUBSTITUTE(SUBSTITUTE(db[[#This Row],[NB PAJAK]]," ",""),"-",""),"(",""),")",""),".",""),",",""),"/",""),"""",""),"+",""))</f>
        <v/>
      </c>
      <c r="E799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docrestboxbatik8lsnuntana</v>
      </c>
      <c r="F799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docboxbatik8lsn</v>
      </c>
      <c r="G799" s="82" t="str">
        <f>db[[#This Row],[NB NOTA_C]]&amp;LOWER(SUBSTITUTE(SUBSTITUTE(SUBSTITUTE(SUBSTITUTE(SUBSTITUTE(SUBSTITUTE(SUBSTITUTE(SUBSTITUTE(SUBSTITUTE(db[[#This Row],[FAKTUR]]," ",),".",""),"-",""),"(",""),")",""),",",""),"/",""),"""",""),"+",""))</f>
        <v>docboxbatikuntana</v>
      </c>
      <c r="H799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docboxbatik8lsnuntana</v>
      </c>
      <c r="I799" s="2" t="s">
        <v>6620</v>
      </c>
      <c r="J799" s="2" t="s">
        <v>6619</v>
      </c>
      <c r="K799" s="15"/>
      <c r="L799" s="2" t="s">
        <v>1336</v>
      </c>
      <c r="M799" s="83" t="e">
        <f>IF(db[[#This Row],[NB NOTA_C]]="","",COUNTIF([2]!B_MSK[concat],db[[#This Row],[NB NOTA_C]]))</f>
        <v>#REF!</v>
      </c>
      <c r="N799" s="9" t="s">
        <v>1365</v>
      </c>
      <c r="O799" s="5" t="s">
        <v>1435</v>
      </c>
      <c r="P799" s="2" t="s">
        <v>2423</v>
      </c>
      <c r="Q799" s="82"/>
      <c r="R799" s="82" t="str">
        <f>IF(db[[#This Row],[QTY/ CTN]]="","",SUBSTITUTE(SUBSTITUTE(SUBSTITUTE(db[[#This Row],[QTY/ CTN]]," ","_",2),"(",""),")","")&amp;"_")</f>
        <v>8 LSN_</v>
      </c>
      <c r="S799" s="82">
        <f>IF(db[[#This Row],[H_QTY/ CTN]]="","",SEARCH("_",db[[#This Row],[H_QTY/ CTN]]))</f>
        <v>6</v>
      </c>
      <c r="T799" s="82">
        <f>IF(db[[#This Row],[H_QTY/ CTN]]="","",LEN(db[[#This Row],[H_QTY/ CTN]]))</f>
        <v>6</v>
      </c>
      <c r="U799" s="85" t="str">
        <f>IF(db[[#This Row],[H_QTY/ CTN]]="","",LEFT(db[[#This Row],[H_QTY/ CTN]],db[[#This Row],[H_1]]-1))</f>
        <v>8 LSN</v>
      </c>
      <c r="V799" s="85" t="str">
        <f>IF(NOT(db[[#This Row],[H_1]]=db[[#This Row],[H_2]]),MID(db[[#This Row],[H_QTY/ CTN]],db[[#This Row],[H_1]]+1,db[[#This Row],[H_2]]-db[[#This Row],[H_1]]-1),"")</f>
        <v/>
      </c>
      <c r="W799" s="40" t="str">
        <f>IF(db[[#This Row],[QTY/ CTN B]]="","",LEFT(db[[#This Row],[QTY/ CTN B]],SEARCH(" ",db[[#This Row],[QTY/ CTN B]],1)-1))</f>
        <v>8</v>
      </c>
      <c r="X799" s="40" t="str">
        <f>IF(db[[#This Row],[QTY/ CTN B]]="","",RIGHT(db[[#This Row],[QTY/ CTN B]],LEN(db[[#This Row],[QTY/ CTN B]])-SEARCH(" ",db[[#This Row],[QTY/ CTN B]],1)))</f>
        <v>LSN</v>
      </c>
      <c r="Y799" s="40">
        <f>IF(db[[#This Row],[QTY/ CTN TG]]="",IF(db[[#This Row],[STN TG]]="","",12),LEFT(db[[#This Row],[QTY/ CTN TG]],SEARCH(" ",db[[#This Row],[QTY/ CTN TG]],1)-1))</f>
        <v>12</v>
      </c>
      <c r="Z7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799" s="40" t="str">
        <f>IF(db[[#This Row],[STN K]]="","",IF(db[[#This Row],[STN TG]]="LSN",12,""))</f>
        <v/>
      </c>
      <c r="AB799" s="40" t="str">
        <f>IF(db[[#This Row],[STN TG]]="LSN","PCS","")</f>
        <v/>
      </c>
      <c r="AC799" s="40">
        <f>db[[#This Row],[QTY B]]*IF(db[[#This Row],[QTY TG]]="",1,db[[#This Row],[QTY TG]])*IF(db[[#This Row],[QTY K]]="",1,db[[#This Row],[QTY K]])</f>
        <v>96</v>
      </c>
      <c r="AD799" s="40" t="str">
        <f>IF(db[[#This Row],[STN K]]="",IF(db[[#This Row],[STN TG]]="",db[[#This Row],[STN B]],db[[#This Row],[STN TG]]),db[[#This Row],[STN K]])</f>
        <v>PCS</v>
      </c>
      <c r="AE799" s="40"/>
    </row>
    <row r="800" spans="1:31" ht="16.5" customHeight="1" x14ac:dyDescent="0.25">
      <c r="A800" s="40">
        <f t="shared" si="12"/>
        <v>799</v>
      </c>
      <c r="B800" s="110" t="str">
        <f>LOWER(SUBSTITUTE(SUBSTITUTE(SUBSTITUTE(SUBSTITUTE(SUBSTITUTE(SUBSTITUTE(SUBSTITUTE(SUBSTITUTE(db[[#This Row],[NB BM]]," ",),".",""),"-",""),"(",""),")",""),"/",""),"""",""),"+",""))</f>
        <v>dochd52</v>
      </c>
      <c r="C800" s="110" t="str">
        <f>LOWER(SUBSTITUTE(SUBSTITUTE(SUBSTITUTE(SUBSTITUTE(SUBSTITUTE(SUBSTITUTE(SUBSTITUTE(SUBSTITUTE(SUBSTITUTE(db[[#This Row],[NB NOTA]]," ",),".",""),"-",""),"(",""),")",""),",",""),"/",""),"""",""),"+",""))</f>
        <v>dochd52</v>
      </c>
      <c r="D800" s="110" t="str">
        <f>LOWER(SUBSTITUTE(SUBSTITUTE(SUBSTITUTE(SUBSTITUTE(SUBSTITUTE(SUBSTITUTE(SUBSTITUTE(SUBSTITUTE(SUBSTITUTE(db[[#This Row],[NB PAJAK]]," ",""),"-",""),"(",""),")",""),".",""),",",""),"/",""),"""",""),"+",""))</f>
        <v/>
      </c>
      <c r="E800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dochd5228lsnuntana</v>
      </c>
      <c r="F800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dochd5228lsn</v>
      </c>
      <c r="G800" s="110" t="str">
        <f>db[[#This Row],[NB NOTA_C]]&amp;LOWER(SUBSTITUTE(SUBSTITUTE(SUBSTITUTE(SUBSTITUTE(SUBSTITUTE(SUBSTITUTE(SUBSTITUTE(SUBSTITUTE(SUBSTITUTE(db[[#This Row],[FAKTUR]]," ",),".",""),"-",""),"(",""),")",""),",",""),"/",""),"""",""),"+",""))</f>
        <v>dochd52untana</v>
      </c>
      <c r="H800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dochd5228lsnuntana</v>
      </c>
      <c r="I800" s="30" t="s">
        <v>4188</v>
      </c>
      <c r="J800" s="30" t="s">
        <v>4159</v>
      </c>
      <c r="K800" s="23"/>
      <c r="L800" s="2" t="s">
        <v>1336</v>
      </c>
      <c r="M800" s="111" t="e">
        <f>IF(db[[#This Row],[NB NOTA_C]]="","",COUNTIF([2]!B_MSK[concat],db[[#This Row],[NB NOTA_C]]))</f>
        <v>#REF!</v>
      </c>
      <c r="N800" s="112" t="s">
        <v>3965</v>
      </c>
      <c r="O800" s="110" t="s">
        <v>3972</v>
      </c>
      <c r="P800" s="30" t="s">
        <v>2423</v>
      </c>
      <c r="Q800" s="110"/>
      <c r="R800" s="110" t="str">
        <f>IF(db[[#This Row],[QTY/ CTN]]="","",SUBSTITUTE(SUBSTITUTE(SUBSTITUTE(db[[#This Row],[QTY/ CTN]]," ","_",2),"(",""),")","")&amp;"_")</f>
        <v>28 LSN_</v>
      </c>
      <c r="S800" s="110">
        <f>IF(db[[#This Row],[H_QTY/ CTN]]="","",SEARCH("_",db[[#This Row],[H_QTY/ CTN]]))</f>
        <v>7</v>
      </c>
      <c r="T800" s="110">
        <f>IF(db[[#This Row],[H_QTY/ CTN]]="","",LEN(db[[#This Row],[H_QTY/ CTN]]))</f>
        <v>7</v>
      </c>
      <c r="U800" s="113" t="str">
        <f>IF(db[[#This Row],[H_QTY/ CTN]]="","",LEFT(db[[#This Row],[H_QTY/ CTN]],db[[#This Row],[H_1]]-1))</f>
        <v>28 LSN</v>
      </c>
      <c r="V800" s="113" t="str">
        <f>IF(NOT(db[[#This Row],[H_1]]=db[[#This Row],[H_2]]),MID(db[[#This Row],[H_QTY/ CTN]],db[[#This Row],[H_1]]+1,db[[#This Row],[H_2]]-db[[#This Row],[H_1]]-1),"")</f>
        <v/>
      </c>
      <c r="W800" s="40" t="str">
        <f>IF(db[[#This Row],[QTY/ CTN B]]="","",LEFT(db[[#This Row],[QTY/ CTN B]],SEARCH(" ",db[[#This Row],[QTY/ CTN B]],1)-1))</f>
        <v>28</v>
      </c>
      <c r="X800" s="40" t="str">
        <f>IF(db[[#This Row],[QTY/ CTN B]]="","",RIGHT(db[[#This Row],[QTY/ CTN B]],LEN(db[[#This Row],[QTY/ CTN B]])-SEARCH(" ",db[[#This Row],[QTY/ CTN B]],1)))</f>
        <v>LSN</v>
      </c>
      <c r="Y800" s="40">
        <f>IF(db[[#This Row],[QTY/ CTN TG]]="",IF(db[[#This Row],[STN TG]]="","",12),LEFT(db[[#This Row],[QTY/ CTN TG]],SEARCH(" ",db[[#This Row],[QTY/ CTN TG]],1)-1))</f>
        <v>12</v>
      </c>
      <c r="Z8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00" s="40" t="str">
        <f>IF(db[[#This Row],[STN K]]="","",IF(db[[#This Row],[STN TG]]="LSN",12,""))</f>
        <v/>
      </c>
      <c r="AB800" s="40" t="str">
        <f>IF(db[[#This Row],[STN TG]]="LSN","PCS","")</f>
        <v/>
      </c>
      <c r="AC800" s="40">
        <f>db[[#This Row],[QTY B]]*IF(db[[#This Row],[QTY TG]]="",1,db[[#This Row],[QTY TG]])*IF(db[[#This Row],[QTY K]]="",1,db[[#This Row],[QTY K]])</f>
        <v>336</v>
      </c>
      <c r="AD800" s="40" t="str">
        <f>IF(db[[#This Row],[STN K]]="",IF(db[[#This Row],[STN TG]]="",db[[#This Row],[STN B]],db[[#This Row],[STN TG]]),db[[#This Row],[STN K]])</f>
        <v>PCS</v>
      </c>
      <c r="AE800" s="40"/>
    </row>
    <row r="801" spans="1:31" x14ac:dyDescent="0.25">
      <c r="A801" s="40">
        <f t="shared" si="12"/>
        <v>800</v>
      </c>
      <c r="B801" s="75" t="str">
        <f>LOWER(SUBSTITUTE(SUBSTITUTE(SUBSTITUTE(SUBSTITUTE(SUBSTITUTE(SUBSTITUTE(SUBSTITUTE(SUBSTITUTE(db[[#This Row],[NB BM]]," ",),".",""),"-",""),"(",""),")",""),"/",""),"""",""),"+",""))</f>
        <v>docrestoptima</v>
      </c>
      <c r="C801" s="75" t="str">
        <f>LOWER(SUBSTITUTE(SUBSTITUTE(SUBSTITUTE(SUBSTITUTE(SUBSTITUTE(SUBSTITUTE(SUBSTITUTE(SUBSTITUTE(SUBSTITUTE(db[[#This Row],[NB NOTA]]," ",),".",""),"-",""),"(",""),")",""),",",""),"/",""),"""",""),"+",""))</f>
        <v>docoptima</v>
      </c>
      <c r="D801" s="75" t="str">
        <f>LOWER(SUBSTITUTE(SUBSTITUTE(SUBSTITUTE(SUBSTITUTE(SUBSTITUTE(SUBSTITUTE(SUBSTITUTE(SUBSTITUTE(SUBSTITUTE(db[[#This Row],[NB PAJAK]]," ",""),"-",""),"(",""),")",""),".",""),",",""),"/",""),"""",""),"+",""))</f>
        <v/>
      </c>
      <c r="E801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docrestoptima5lsnuntana</v>
      </c>
      <c r="F801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docoptima5lsn</v>
      </c>
      <c r="G801" s="75" t="str">
        <f>db[[#This Row],[NB NOTA_C]]&amp;LOWER(SUBSTITUTE(SUBSTITUTE(SUBSTITUTE(SUBSTITUTE(SUBSTITUTE(SUBSTITUTE(SUBSTITUTE(SUBSTITUTE(SUBSTITUTE(db[[#This Row],[FAKTUR]]," ",),".",""),"-",""),"(",""),")",""),",",""),"/",""),"""",""),"+",""))</f>
        <v>docoptimauntana</v>
      </c>
      <c r="H801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docoptima5lsnuntana</v>
      </c>
      <c r="I801" s="2" t="s">
        <v>3985</v>
      </c>
      <c r="J801" s="4" t="s">
        <v>5008</v>
      </c>
      <c r="K801" s="48"/>
      <c r="L801" s="2" t="s">
        <v>1336</v>
      </c>
      <c r="M801" s="76" t="e">
        <f>IF(db[[#This Row],[NB NOTA_C]]="","",COUNTIF([2]!B_MSK[concat],db[[#This Row],[NB NOTA_C]]))</f>
        <v>#REF!</v>
      </c>
      <c r="N801" s="9" t="s">
        <v>1365</v>
      </c>
      <c r="O801" s="5" t="s">
        <v>1418</v>
      </c>
      <c r="P801" s="47"/>
      <c r="Q801" s="75"/>
      <c r="R801" s="75" t="str">
        <f>IF(db[[#This Row],[QTY/ CTN]]="","",SUBSTITUTE(SUBSTITUTE(SUBSTITUTE(db[[#This Row],[QTY/ CTN]]," ","_",2),"(",""),")","")&amp;"_")</f>
        <v>5 LSN_</v>
      </c>
      <c r="S801" s="75">
        <f>IF(db[[#This Row],[H_QTY/ CTN]]="","",SEARCH("_",db[[#This Row],[H_QTY/ CTN]]))</f>
        <v>6</v>
      </c>
      <c r="T801" s="75">
        <f>IF(db[[#This Row],[H_QTY/ CTN]]="","",LEN(db[[#This Row],[H_QTY/ CTN]]))</f>
        <v>6</v>
      </c>
      <c r="U801" s="77" t="str">
        <f>IF(db[[#This Row],[H_QTY/ CTN]]="","",LEFT(db[[#This Row],[H_QTY/ CTN]],db[[#This Row],[H_1]]-1))</f>
        <v>5 LSN</v>
      </c>
      <c r="V801" s="77" t="str">
        <f>IF(NOT(db[[#This Row],[H_1]]=db[[#This Row],[H_2]]),MID(db[[#This Row],[H_QTY/ CTN]],db[[#This Row],[H_1]]+1,db[[#This Row],[H_2]]-db[[#This Row],[H_1]]-1),"")</f>
        <v/>
      </c>
      <c r="W801" s="77" t="str">
        <f>IF(db[[#This Row],[QTY/ CTN B]]="","",LEFT(db[[#This Row],[QTY/ CTN B]],SEARCH(" ",db[[#This Row],[QTY/ CTN B]],1)-1))</f>
        <v>5</v>
      </c>
      <c r="X801" s="77" t="str">
        <f>IF(db[[#This Row],[QTY/ CTN B]]="","",RIGHT(db[[#This Row],[QTY/ CTN B]],LEN(db[[#This Row],[QTY/ CTN B]])-SEARCH(" ",db[[#This Row],[QTY/ CTN B]],1)))</f>
        <v>LSN</v>
      </c>
      <c r="Y801" s="77">
        <f>IF(db[[#This Row],[QTY/ CTN TG]]="",IF(db[[#This Row],[STN TG]]="","",12),LEFT(db[[#This Row],[QTY/ CTN TG]],SEARCH(" ",db[[#This Row],[QTY/ CTN TG]],1)-1))</f>
        <v>12</v>
      </c>
      <c r="Z801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01" s="77" t="str">
        <f>IF(db[[#This Row],[STN K]]="","",IF(db[[#This Row],[STN TG]]="LSN",12,""))</f>
        <v/>
      </c>
      <c r="AB801" s="77" t="str">
        <f>IF(db[[#This Row],[STN TG]]="LSN","PCS","")</f>
        <v/>
      </c>
      <c r="AC801" s="77">
        <f>db[[#This Row],[QTY B]]*IF(db[[#This Row],[QTY TG]]="",1,db[[#This Row],[QTY TG]])*IF(db[[#This Row],[QTY K]]="",1,db[[#This Row],[QTY K]])</f>
        <v>60</v>
      </c>
      <c r="AD801" s="77" t="str">
        <f>IF(db[[#This Row],[STN K]]="",IF(db[[#This Row],[STN TG]]="",db[[#This Row],[STN B]],db[[#This Row],[STN TG]]),db[[#This Row],[STN K]])</f>
        <v>PCS</v>
      </c>
      <c r="AE801" s="40"/>
    </row>
    <row r="802" spans="1:31" ht="16.5" customHeight="1" x14ac:dyDescent="0.25">
      <c r="A802" s="40">
        <f t="shared" si="12"/>
        <v>801</v>
      </c>
      <c r="B802" s="75" t="str">
        <f>LOWER(SUBSTITUTE(SUBSTITUTE(SUBSTITUTE(SUBSTITUTE(SUBSTITUTE(SUBSTITUTE(SUBSTITUTE(SUBSTITUTE(db[[#This Row],[NB BM]]," ",),".",""),"-",""),"(",""),")",""),"/",""),"""",""),"+",""))</f>
        <v>docrestbatik</v>
      </c>
      <c r="C802" s="75" t="str">
        <f>LOWER(SUBSTITUTE(SUBSTITUTE(SUBSTITUTE(SUBSTITUTE(SUBSTITUTE(SUBSTITUTE(SUBSTITUTE(SUBSTITUTE(SUBSTITUTE(db[[#This Row],[NB NOTA]]," ",),".",""),"-",""),"(",""),")",""),",",""),"/",""),"""",""),"+",""))</f>
        <v>docretbatik</v>
      </c>
      <c r="D802" s="75" t="str">
        <f>LOWER(SUBSTITUTE(SUBSTITUTE(SUBSTITUTE(SUBSTITUTE(SUBSTITUTE(SUBSTITUTE(SUBSTITUTE(SUBSTITUTE(SUBSTITUTE(db[[#This Row],[NB PAJAK]]," ",""),"-",""),"(",""),")",""),".",""),",",""),"/",""),"""",""),"+",""))</f>
        <v/>
      </c>
      <c r="E802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docrestbatikuntana</v>
      </c>
      <c r="F802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docretbatik</v>
      </c>
      <c r="G802" s="75" t="str">
        <f>db[[#This Row],[NB NOTA_C]]&amp;LOWER(SUBSTITUTE(SUBSTITUTE(SUBSTITUTE(SUBSTITUTE(SUBSTITUTE(SUBSTITUTE(SUBSTITUTE(SUBSTITUTE(SUBSTITUTE(db[[#This Row],[FAKTUR]]," ",),".",""),"-",""),"(",""),")",""),",",""),"/",""),"""",""),"+",""))</f>
        <v>docretbatikuntana</v>
      </c>
      <c r="H802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docretbatikuntana</v>
      </c>
      <c r="I802" s="2" t="s">
        <v>5073</v>
      </c>
      <c r="J802" s="4" t="s">
        <v>5026</v>
      </c>
      <c r="K802" s="48"/>
      <c r="L802" s="2" t="s">
        <v>1336</v>
      </c>
      <c r="M802" s="76" t="e">
        <f>IF(db[[#This Row],[NB NOTA_C]]="","",COUNTIF([2]!B_MSK[concat],db[[#This Row],[NB NOTA_C]]))</f>
        <v>#REF!</v>
      </c>
      <c r="N802" s="9" t="s">
        <v>1365</v>
      </c>
      <c r="O802" s="75"/>
      <c r="P802" s="47"/>
      <c r="Q802" s="75"/>
      <c r="R802" s="75" t="str">
        <f>IF(db[[#This Row],[QTY/ CTN]]="","",SUBSTITUTE(SUBSTITUTE(SUBSTITUTE(db[[#This Row],[QTY/ CTN]]," ","_",2),"(",""),")","")&amp;"_")</f>
        <v/>
      </c>
      <c r="S802" s="75" t="str">
        <f>IF(db[[#This Row],[H_QTY/ CTN]]="","",SEARCH("_",db[[#This Row],[H_QTY/ CTN]]))</f>
        <v/>
      </c>
      <c r="T802" s="75" t="str">
        <f>IF(db[[#This Row],[H_QTY/ CTN]]="","",LEN(db[[#This Row],[H_QTY/ CTN]]))</f>
        <v/>
      </c>
      <c r="U802" s="77" t="str">
        <f>IF(db[[#This Row],[H_QTY/ CTN]]="","",LEFT(db[[#This Row],[H_QTY/ CTN]],db[[#This Row],[H_1]]-1))</f>
        <v/>
      </c>
      <c r="V802" s="77" t="str">
        <f>IF(NOT(db[[#This Row],[H_1]]=db[[#This Row],[H_2]]),MID(db[[#This Row],[H_QTY/ CTN]],db[[#This Row],[H_1]]+1,db[[#This Row],[H_2]]-db[[#This Row],[H_1]]-1),"")</f>
        <v/>
      </c>
      <c r="W802" s="77" t="str">
        <f>IF(db[[#This Row],[QTY/ CTN B]]="","",LEFT(db[[#This Row],[QTY/ CTN B]],SEARCH(" ",db[[#This Row],[QTY/ CTN B]],1)-1))</f>
        <v/>
      </c>
      <c r="X802" s="77" t="str">
        <f>IF(db[[#This Row],[QTY/ CTN B]]="","",RIGHT(db[[#This Row],[QTY/ CTN B]],LEN(db[[#This Row],[QTY/ CTN B]])-SEARCH(" ",db[[#This Row],[QTY/ CTN B]],1)))</f>
        <v/>
      </c>
      <c r="Y802" s="77" t="str">
        <f>IF(db[[#This Row],[QTY/ CTN TG]]="",IF(db[[#This Row],[STN TG]]="","",12),LEFT(db[[#This Row],[QTY/ CTN TG]],SEARCH(" ",db[[#This Row],[QTY/ CTN TG]],1)-1))</f>
        <v/>
      </c>
      <c r="Z802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02" s="77" t="str">
        <f>IF(db[[#This Row],[STN K]]="","",IF(db[[#This Row],[STN TG]]="LSN",12,""))</f>
        <v/>
      </c>
      <c r="AB802" s="77" t="str">
        <f>IF(db[[#This Row],[STN TG]]="LSN","PCS","")</f>
        <v/>
      </c>
      <c r="AC802" s="77" t="e">
        <f>db[[#This Row],[QTY B]]*IF(db[[#This Row],[QTY TG]]="",1,db[[#This Row],[QTY TG]])*IF(db[[#This Row],[QTY K]]="",1,db[[#This Row],[QTY K]])</f>
        <v>#VALUE!</v>
      </c>
      <c r="AD802" s="77" t="str">
        <f>IF(db[[#This Row],[STN K]]="",IF(db[[#This Row],[STN TG]]="",db[[#This Row],[STN B]],db[[#This Row],[STN TG]]),db[[#This Row],[STN K]])</f>
        <v/>
      </c>
      <c r="AE802" s="40"/>
    </row>
    <row r="803" spans="1:31" ht="16.5" customHeight="1" x14ac:dyDescent="0.25">
      <c r="A803" s="40">
        <f t="shared" si="12"/>
        <v>802</v>
      </c>
      <c r="B803" s="5" t="str">
        <f>LOWER(SUBSTITUTE(SUBSTITUTE(SUBSTITUTE(SUBSTITUTE(SUBSTITUTE(SUBSTITUTE(SUBSTITUTE(SUBSTITUTE(db[[#This Row],[NB BM]]," ",),".",""),"-",""),"(",""),")",""),"/",""),"""",""),"+",""))</f>
        <v>docrestautenticdk512</v>
      </c>
      <c r="C803" s="5" t="str">
        <f>LOWER(SUBSTITUTE(SUBSTITUTE(SUBSTITUTE(SUBSTITUTE(SUBSTITUTE(SUBSTITUTE(SUBSTITUTE(SUBSTITUTE(SUBSTITUTE(db[[#This Row],[NB NOTA]]," ",),".",""),"-",""),"(",""),")",""),",",""),"/",""),"""",""),"+",""))</f>
        <v>docritautenticdk512</v>
      </c>
      <c r="D803" s="5" t="str">
        <f>LOWER(SUBSTITUTE(SUBSTITUTE(SUBSTITUTE(SUBSTITUTE(SUBSTITUTE(SUBSTITUTE(SUBSTITUTE(SUBSTITUTE(SUBSTITUTE(db[[#This Row],[NB PAJAK]]," ",""),"-",""),"(",""),")",""),".",""),",",""),"/",""),"""",""),"+",""))</f>
        <v/>
      </c>
      <c r="E80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docrestautenticdk5128lsnuntana</v>
      </c>
      <c r="F80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docritautenticdk5128lsn</v>
      </c>
      <c r="G803" s="5" t="str">
        <f>db[[#This Row],[NB NOTA_C]]&amp;LOWER(SUBSTITUTE(SUBSTITUTE(SUBSTITUTE(SUBSTITUTE(SUBSTITUTE(SUBSTITUTE(SUBSTITUTE(SUBSTITUTE(SUBSTITUTE(db[[#This Row],[FAKTUR]]," ",),".",""),"-",""),"(",""),")",""),",",""),"/",""),"""",""),"+",""))</f>
        <v>docritautenticdk512untana</v>
      </c>
      <c r="H80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docritautenticdk5128lsnuntana</v>
      </c>
      <c r="I803" s="2" t="s">
        <v>7098</v>
      </c>
      <c r="J803" s="2" t="s">
        <v>7097</v>
      </c>
      <c r="K803" s="14"/>
      <c r="L803" s="2" t="s">
        <v>1336</v>
      </c>
      <c r="M803" s="33" t="e">
        <f>IF(db[[#This Row],[NB NOTA_C]]="","",COUNTIF([2]!B_MSK[concat],db[[#This Row],[NB NOTA_C]]))</f>
        <v>#REF!</v>
      </c>
      <c r="N803" s="9" t="s">
        <v>1365</v>
      </c>
      <c r="O803" s="5" t="s">
        <v>1435</v>
      </c>
      <c r="P803" s="2" t="s">
        <v>2423</v>
      </c>
      <c r="Q803" s="5"/>
      <c r="R803" s="5" t="str">
        <f>IF(db[[#This Row],[QTY/ CTN]]="","",SUBSTITUTE(SUBSTITUTE(SUBSTITUTE(db[[#This Row],[QTY/ CTN]]," ","_",2),"(",""),")","")&amp;"_")</f>
        <v>8 LSN_</v>
      </c>
      <c r="S803" s="5">
        <f>IF(db[[#This Row],[H_QTY/ CTN]]="","",SEARCH("_",db[[#This Row],[H_QTY/ CTN]]))</f>
        <v>6</v>
      </c>
      <c r="T803" s="5">
        <f>IF(db[[#This Row],[H_QTY/ CTN]]="","",LEN(db[[#This Row],[H_QTY/ CTN]]))</f>
        <v>6</v>
      </c>
      <c r="U803" s="40" t="str">
        <f>IF(db[[#This Row],[H_QTY/ CTN]]="","",LEFT(db[[#This Row],[H_QTY/ CTN]],db[[#This Row],[H_1]]-1))</f>
        <v>8 LSN</v>
      </c>
      <c r="V803" s="40" t="str">
        <f>IF(NOT(db[[#This Row],[H_1]]=db[[#This Row],[H_2]]),MID(db[[#This Row],[H_QTY/ CTN]],db[[#This Row],[H_1]]+1,db[[#This Row],[H_2]]-db[[#This Row],[H_1]]-1),"")</f>
        <v/>
      </c>
      <c r="W803" s="40" t="str">
        <f>IF(db[[#This Row],[QTY/ CTN B]]="","",LEFT(db[[#This Row],[QTY/ CTN B]],SEARCH(" ",db[[#This Row],[QTY/ CTN B]],1)-1))</f>
        <v>8</v>
      </c>
      <c r="X803" s="40" t="str">
        <f>IF(db[[#This Row],[QTY/ CTN B]]="","",RIGHT(db[[#This Row],[QTY/ CTN B]],LEN(db[[#This Row],[QTY/ CTN B]])-SEARCH(" ",db[[#This Row],[QTY/ CTN B]],1)))</f>
        <v>LSN</v>
      </c>
      <c r="Y803" s="40">
        <f>IF(db[[#This Row],[QTY/ CTN TG]]="",IF(db[[#This Row],[STN TG]]="","",12),LEFT(db[[#This Row],[QTY/ CTN TG]],SEARCH(" ",db[[#This Row],[QTY/ CTN TG]],1)-1))</f>
        <v>12</v>
      </c>
      <c r="Z8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03" s="40" t="str">
        <f>IF(db[[#This Row],[STN K]]="","",IF(db[[#This Row],[STN TG]]="LSN",12,""))</f>
        <v/>
      </c>
      <c r="AB803" s="40" t="str">
        <f>IF(db[[#This Row],[STN TG]]="LSN","PCS","")</f>
        <v/>
      </c>
      <c r="AC803" s="40">
        <f>db[[#This Row],[QTY B]]*IF(db[[#This Row],[QTY TG]]="",1,db[[#This Row],[QTY TG]])*IF(db[[#This Row],[QTY K]]="",1,db[[#This Row],[QTY K]])</f>
        <v>96</v>
      </c>
      <c r="AD803" s="40" t="str">
        <f>IF(db[[#This Row],[STN K]]="",IF(db[[#This Row],[STN TG]]="",db[[#This Row],[STN B]],db[[#This Row],[STN TG]]),db[[#This Row],[STN K]])</f>
        <v>PCS</v>
      </c>
      <c r="AE803" s="40"/>
    </row>
    <row r="804" spans="1:31" ht="16.5" customHeight="1" x14ac:dyDescent="0.25">
      <c r="A804" s="40">
        <f t="shared" si="12"/>
        <v>803</v>
      </c>
      <c r="B804" s="82" t="str">
        <f>LOWER(SUBSTITUTE(SUBSTITUTE(SUBSTITUTE(SUBSTITUTE(SUBSTITUTE(SUBSTITUTE(SUBSTITUTE(SUBSTITUTE(db[[#This Row],[NB BM]]," ",),".",""),"-",""),"(",""),")",""),"/",""),"""",""),"+",""))</f>
        <v>docrestbatikkombinasi</v>
      </c>
      <c r="C804" s="82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D804" s="82" t="str">
        <f>LOWER(SUBSTITUTE(SUBSTITUTE(SUBSTITUTE(SUBSTITUTE(SUBSTITUTE(SUBSTITUTE(SUBSTITUTE(SUBSTITUTE(SUBSTITUTE(db[[#This Row],[NB PAJAK]]," ",""),"-",""),"(",""),")",""),".",""),",",""),"/",""),"""",""),"+",""))</f>
        <v/>
      </c>
      <c r="E80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docrestbatikkombinasi3lsnuntana</v>
      </c>
      <c r="F80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docritbatikkombinasi3lsn</v>
      </c>
      <c r="G804" s="82" t="str">
        <f>db[[#This Row],[NB NOTA_C]]&amp;LOWER(SUBSTITUTE(SUBSTITUTE(SUBSTITUTE(SUBSTITUTE(SUBSTITUTE(SUBSTITUTE(SUBSTITUTE(SUBSTITUTE(SUBSTITUTE(db[[#This Row],[FAKTUR]]," ",),".",""),"-",""),"(",""),")",""),",",""),"/",""),"""",""),"+",""))</f>
        <v>docritbatikkombinasiuntana</v>
      </c>
      <c r="H80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docritbatikkombinasi3lsnuntana</v>
      </c>
      <c r="I804" s="7" t="s">
        <v>3510</v>
      </c>
      <c r="J804" s="7" t="s">
        <v>3509</v>
      </c>
      <c r="K804" s="15"/>
      <c r="L804" s="2" t="s">
        <v>1336</v>
      </c>
      <c r="M804" s="83" t="e">
        <f>IF(db[[#This Row],[NB NOTA_C]]="","",COUNTIF([2]!B_MSK[concat],db[[#This Row],[NB NOTA_C]]))</f>
        <v>#REF!</v>
      </c>
      <c r="N804" s="84" t="s">
        <v>1365</v>
      </c>
      <c r="O804" s="82" t="s">
        <v>3511</v>
      </c>
      <c r="P804" s="7" t="s">
        <v>2423</v>
      </c>
      <c r="Q804" s="82"/>
      <c r="R804" s="82" t="str">
        <f>IF(db[[#This Row],[QTY/ CTN]]="","",SUBSTITUTE(SUBSTITUTE(SUBSTITUTE(db[[#This Row],[QTY/ CTN]]," ","_",2),"(",""),")","")&amp;"_")</f>
        <v>3 LSN_</v>
      </c>
      <c r="S804" s="82">
        <f>IF(db[[#This Row],[H_QTY/ CTN]]="","",SEARCH("_",db[[#This Row],[H_QTY/ CTN]]))</f>
        <v>6</v>
      </c>
      <c r="T804" s="82">
        <f>IF(db[[#This Row],[H_QTY/ CTN]]="","",LEN(db[[#This Row],[H_QTY/ CTN]]))</f>
        <v>6</v>
      </c>
      <c r="U804" s="85" t="str">
        <f>IF(db[[#This Row],[H_QTY/ CTN]]="","",LEFT(db[[#This Row],[H_QTY/ CTN]],db[[#This Row],[H_1]]-1))</f>
        <v>3 LSN</v>
      </c>
      <c r="V804" s="85" t="str">
        <f>IF(NOT(db[[#This Row],[H_1]]=db[[#This Row],[H_2]]),MID(db[[#This Row],[H_QTY/ CTN]],db[[#This Row],[H_1]]+1,db[[#This Row],[H_2]]-db[[#This Row],[H_1]]-1),"")</f>
        <v/>
      </c>
      <c r="W804" s="40" t="str">
        <f>IF(db[[#This Row],[QTY/ CTN B]]="","",LEFT(db[[#This Row],[QTY/ CTN B]],SEARCH(" ",db[[#This Row],[QTY/ CTN B]],1)-1))</f>
        <v>3</v>
      </c>
      <c r="X804" s="40" t="str">
        <f>IF(db[[#This Row],[QTY/ CTN B]]="","",RIGHT(db[[#This Row],[QTY/ CTN B]],LEN(db[[#This Row],[QTY/ CTN B]])-SEARCH(" ",db[[#This Row],[QTY/ CTN B]],1)))</f>
        <v>LSN</v>
      </c>
      <c r="Y804" s="40">
        <f>IF(db[[#This Row],[QTY/ CTN TG]]="",IF(db[[#This Row],[STN TG]]="","",12),LEFT(db[[#This Row],[QTY/ CTN TG]],SEARCH(" ",db[[#This Row],[QTY/ CTN TG]],1)-1))</f>
        <v>12</v>
      </c>
      <c r="Z8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04" s="40" t="str">
        <f>IF(db[[#This Row],[STN K]]="","",IF(db[[#This Row],[STN TG]]="LSN",12,""))</f>
        <v/>
      </c>
      <c r="AB804" s="40" t="str">
        <f>IF(db[[#This Row],[STN TG]]="LSN","PCS","")</f>
        <v/>
      </c>
      <c r="AC804" s="40">
        <f>db[[#This Row],[QTY B]]*IF(db[[#This Row],[QTY TG]]="",1,db[[#This Row],[QTY TG]])*IF(db[[#This Row],[QTY K]]="",1,db[[#This Row],[QTY K]])</f>
        <v>36</v>
      </c>
      <c r="AD804" s="40" t="str">
        <f>IF(db[[#This Row],[STN K]]="",IF(db[[#This Row],[STN TG]]="",db[[#This Row],[STN B]],db[[#This Row],[STN TG]]),db[[#This Row],[STN K]])</f>
        <v>PCS</v>
      </c>
      <c r="AE804" s="40"/>
    </row>
    <row r="805" spans="1:31" x14ac:dyDescent="0.25">
      <c r="A805" s="40">
        <f t="shared" si="12"/>
        <v>804</v>
      </c>
      <c r="B805" s="5" t="str">
        <f>LOWER(SUBSTITUTE(SUBSTITUTE(SUBSTITUTE(SUBSTITUTE(SUBSTITUTE(SUBSTITUTE(SUBSTITUTE(SUBSTITUTE(db[[#This Row],[NB BM]]," ",),".",""),"-",""),"(",""),")",""),"/",""),"""",""),"+",""))</f>
        <v>docrestboxbatik</v>
      </c>
      <c r="C805" s="5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D805" s="5" t="str">
        <f>LOWER(SUBSTITUTE(SUBSTITUTE(SUBSTITUTE(SUBSTITUTE(SUBSTITUTE(SUBSTITUTE(SUBSTITUTE(SUBSTITUTE(SUBSTITUTE(db[[#This Row],[NB PAJAK]]," ",""),"-",""),"(",""),")",""),".",""),",",""),"/",""),"""",""),"+",""))</f>
        <v/>
      </c>
      <c r="E80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docrestboxbatik8lsnuntana</v>
      </c>
      <c r="F80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docritboxbatik8lsn</v>
      </c>
      <c r="G805" s="5" t="str">
        <f>db[[#This Row],[NB NOTA_C]]&amp;LOWER(SUBSTITUTE(SUBSTITUTE(SUBSTITUTE(SUBSTITUTE(SUBSTITUTE(SUBSTITUTE(SUBSTITUTE(SUBSTITUTE(SUBSTITUTE(db[[#This Row],[FAKTUR]]," ",),".",""),"-",""),"(",""),")",""),",",""),"/",""),"""",""),"+",""))</f>
        <v>docritboxbatikuntana</v>
      </c>
      <c r="H80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docritboxbatik8lsnuntana</v>
      </c>
      <c r="I805" s="2" t="s">
        <v>876</v>
      </c>
      <c r="J805" s="2" t="s">
        <v>1088</v>
      </c>
      <c r="K805" s="14"/>
      <c r="L805" s="2" t="s">
        <v>1336</v>
      </c>
      <c r="M805" s="34" t="e">
        <f>IF(db[[#This Row],[NB NOTA_C]]="","",COUNTIF([2]!B_MSK[concat],db[[#This Row],[NB NOTA_C]]))</f>
        <v>#REF!</v>
      </c>
      <c r="N805" s="14" t="s">
        <v>1365</v>
      </c>
      <c r="O805" s="2" t="s">
        <v>1435</v>
      </c>
      <c r="P805" s="2" t="s">
        <v>2423</v>
      </c>
      <c r="R805" s="2" t="str">
        <f>IF(db[[#This Row],[QTY/ CTN]]="","",SUBSTITUTE(SUBSTITUTE(SUBSTITUTE(db[[#This Row],[QTY/ CTN]]," ","_",2),"(",""),")","")&amp;"_")</f>
        <v>8 LSN_</v>
      </c>
      <c r="S805" s="2">
        <f>IF(db[[#This Row],[H_QTY/ CTN]]="","",SEARCH("_",db[[#This Row],[H_QTY/ CTN]]))</f>
        <v>6</v>
      </c>
      <c r="T805" s="2">
        <f>IF(db[[#This Row],[H_QTY/ CTN]]="","",LEN(db[[#This Row],[H_QTY/ CTN]]))</f>
        <v>6</v>
      </c>
      <c r="U805" s="41" t="str">
        <f>IF(db[[#This Row],[H_QTY/ CTN]]="","",LEFT(db[[#This Row],[H_QTY/ CTN]],db[[#This Row],[H_1]]-1))</f>
        <v>8 LSN</v>
      </c>
      <c r="V805" s="40" t="str">
        <f>IF(NOT(db[[#This Row],[H_1]]=db[[#This Row],[H_2]]),MID(db[[#This Row],[H_QTY/ CTN]],db[[#This Row],[H_1]]+1,db[[#This Row],[H_2]]-db[[#This Row],[H_1]]-1),"")</f>
        <v/>
      </c>
      <c r="W805" s="40" t="str">
        <f>IF(db[[#This Row],[QTY/ CTN B]]="","",LEFT(db[[#This Row],[QTY/ CTN B]],SEARCH(" ",db[[#This Row],[QTY/ CTN B]],1)-1))</f>
        <v>8</v>
      </c>
      <c r="X805" s="40" t="str">
        <f>IF(db[[#This Row],[QTY/ CTN B]]="","",RIGHT(db[[#This Row],[QTY/ CTN B]],LEN(db[[#This Row],[QTY/ CTN B]])-SEARCH(" ",db[[#This Row],[QTY/ CTN B]],1)))</f>
        <v>LSN</v>
      </c>
      <c r="Y805" s="40">
        <f>IF(db[[#This Row],[QTY/ CTN TG]]="",IF(db[[#This Row],[STN TG]]="","",12),LEFT(db[[#This Row],[QTY/ CTN TG]],SEARCH(" ",db[[#This Row],[QTY/ CTN TG]],1)-1))</f>
        <v>12</v>
      </c>
      <c r="Z8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05" s="40" t="str">
        <f>IF(db[[#This Row],[STN K]]="","",IF(db[[#This Row],[STN TG]]="LSN",12,""))</f>
        <v/>
      </c>
      <c r="AB805" s="40" t="str">
        <f>IF(db[[#This Row],[STN TG]]="LSN","PCS","")</f>
        <v/>
      </c>
      <c r="AC805" s="40">
        <f>db[[#This Row],[QTY B]]*IF(db[[#This Row],[QTY TG]]="",1,db[[#This Row],[QTY TG]])*IF(db[[#This Row],[QTY K]]="",1,db[[#This Row],[QTY K]])</f>
        <v>96</v>
      </c>
      <c r="AD805" s="40" t="str">
        <f>IF(db[[#This Row],[STN K]]="",IF(db[[#This Row],[STN TG]]="",db[[#This Row],[STN B]],db[[#This Row],[STN TG]]),db[[#This Row],[STN K]])</f>
        <v>PCS</v>
      </c>
      <c r="AE805" s="40"/>
    </row>
    <row r="806" spans="1:31" x14ac:dyDescent="0.25">
      <c r="A806" s="40">
        <f t="shared" si="12"/>
        <v>805</v>
      </c>
      <c r="B806" s="5" t="str">
        <f>LOWER(SUBSTITUTE(SUBSTITUTE(SUBSTITUTE(SUBSTITUTE(SUBSTITUTE(SUBSTITUTE(SUBSTITUTE(SUBSTITUTE(db[[#This Row],[NB BM]]," ",),".",""),"-",""),"(",""),")",""),"/",""),"""",""),"+",""))</f>
        <v>docrestbrilliant</v>
      </c>
      <c r="C806" s="5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D806" s="5" t="str">
        <f>LOWER(SUBSTITUTE(SUBSTITUTE(SUBSTITUTE(SUBSTITUTE(SUBSTITUTE(SUBSTITUTE(SUBSTITUTE(SUBSTITUTE(SUBSTITUTE(db[[#This Row],[NB PAJAK]]," ",""),"-",""),"(",""),")",""),".",""),",",""),"/",""),"""",""),"+",""))</f>
        <v/>
      </c>
      <c r="E80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docrestbrilliant8lsnuntana</v>
      </c>
      <c r="F80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docritbrilliant8lsn</v>
      </c>
      <c r="G806" s="5" t="str">
        <f>db[[#This Row],[NB NOTA_C]]&amp;LOWER(SUBSTITUTE(SUBSTITUTE(SUBSTITUTE(SUBSTITUTE(SUBSTITUTE(SUBSTITUTE(SUBSTITUTE(SUBSTITUTE(SUBSTITUTE(db[[#This Row],[FAKTUR]]," ",),".",""),"-",""),"(",""),")",""),",",""),"/",""),"""",""),"+",""))</f>
        <v>docritbrilliantuntana</v>
      </c>
      <c r="H80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docritbrilliant8lsnuntana</v>
      </c>
      <c r="I806" s="2" t="s">
        <v>2831</v>
      </c>
      <c r="J806" s="2" t="s">
        <v>2829</v>
      </c>
      <c r="K806" s="14"/>
      <c r="L806" s="2" t="s">
        <v>1336</v>
      </c>
      <c r="M806" s="34" t="e">
        <f>IF(db[[#This Row],[NB NOTA_C]]="","",COUNTIF([2]!B_MSK[concat],db[[#This Row],[NB NOTA_C]]))</f>
        <v>#REF!</v>
      </c>
      <c r="N806" s="9" t="s">
        <v>1365</v>
      </c>
      <c r="O806" s="5" t="s">
        <v>1435</v>
      </c>
      <c r="P806" s="2" t="s">
        <v>2423</v>
      </c>
      <c r="Q806" s="5"/>
      <c r="R806" s="5" t="str">
        <f>IF(db[[#This Row],[QTY/ CTN]]="","",SUBSTITUTE(SUBSTITUTE(SUBSTITUTE(db[[#This Row],[QTY/ CTN]]," ","_",2),"(",""),")","")&amp;"_")</f>
        <v>8 LSN_</v>
      </c>
      <c r="S806" s="5">
        <f>IF(db[[#This Row],[H_QTY/ CTN]]="","",SEARCH("_",db[[#This Row],[H_QTY/ CTN]]))</f>
        <v>6</v>
      </c>
      <c r="T806" s="5">
        <f>IF(db[[#This Row],[H_QTY/ CTN]]="","",LEN(db[[#This Row],[H_QTY/ CTN]]))</f>
        <v>6</v>
      </c>
      <c r="U806" s="40" t="str">
        <f>IF(db[[#This Row],[H_QTY/ CTN]]="","",LEFT(db[[#This Row],[H_QTY/ CTN]],db[[#This Row],[H_1]]-1))</f>
        <v>8 LSN</v>
      </c>
      <c r="V806" s="40" t="str">
        <f>IF(NOT(db[[#This Row],[H_1]]=db[[#This Row],[H_2]]),MID(db[[#This Row],[H_QTY/ CTN]],db[[#This Row],[H_1]]+1,db[[#This Row],[H_2]]-db[[#This Row],[H_1]]-1),"")</f>
        <v/>
      </c>
      <c r="W806" s="40" t="str">
        <f>IF(db[[#This Row],[QTY/ CTN B]]="","",LEFT(db[[#This Row],[QTY/ CTN B]],SEARCH(" ",db[[#This Row],[QTY/ CTN B]],1)-1))</f>
        <v>8</v>
      </c>
      <c r="X806" s="40" t="str">
        <f>IF(db[[#This Row],[QTY/ CTN B]]="","",RIGHT(db[[#This Row],[QTY/ CTN B]],LEN(db[[#This Row],[QTY/ CTN B]])-SEARCH(" ",db[[#This Row],[QTY/ CTN B]],1)))</f>
        <v>LSN</v>
      </c>
      <c r="Y806" s="40">
        <f>IF(db[[#This Row],[QTY/ CTN TG]]="",IF(db[[#This Row],[STN TG]]="","",12),LEFT(db[[#This Row],[QTY/ CTN TG]],SEARCH(" ",db[[#This Row],[QTY/ CTN TG]],1)-1))</f>
        <v>12</v>
      </c>
      <c r="Z8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06" s="40" t="str">
        <f>IF(db[[#This Row],[STN K]]="","",IF(db[[#This Row],[STN TG]]="LSN",12,""))</f>
        <v/>
      </c>
      <c r="AB806" s="40" t="str">
        <f>IF(db[[#This Row],[STN TG]]="LSN","PCS","")</f>
        <v/>
      </c>
      <c r="AC806" s="40">
        <f>db[[#This Row],[QTY B]]*IF(db[[#This Row],[QTY TG]]="",1,db[[#This Row],[QTY TG]])*IF(db[[#This Row],[QTY K]]="",1,db[[#This Row],[QTY K]])</f>
        <v>96</v>
      </c>
      <c r="AD806" s="40" t="str">
        <f>IF(db[[#This Row],[STN K]]="",IF(db[[#This Row],[STN TG]]="",db[[#This Row],[STN B]],db[[#This Row],[STN TG]]),db[[#This Row],[STN K]])</f>
        <v>PCS</v>
      </c>
      <c r="AE806" s="40"/>
    </row>
    <row r="807" spans="1:31" x14ac:dyDescent="0.25">
      <c r="A807" s="40">
        <f t="shared" si="12"/>
        <v>806</v>
      </c>
      <c r="B807" s="5" t="str">
        <f>LOWER(SUBSTITUTE(SUBSTITUTE(SUBSTITUTE(SUBSTITUTE(SUBSTITUTE(SUBSTITUTE(SUBSTITUTE(SUBSTITUTE(db[[#This Row],[NB BM]]," ",),".",""),"-",""),"(",""),")",""),"/",""),"""",""),"+",""))</f>
        <v>docrestbtkombinasidk516</v>
      </c>
      <c r="C807" s="5" t="str">
        <f>LOWER(SUBSTITUTE(SUBSTITUTE(SUBSTITUTE(SUBSTITUTE(SUBSTITUTE(SUBSTITUTE(SUBSTITUTE(SUBSTITUTE(SUBSTITUTE(db[[#This Row],[NB NOTA]]," ",),".",""),"-",""),"(",""),")",""),",",""),"/",""),"""",""),"+",""))</f>
        <v>docritbtkombdk516</v>
      </c>
      <c r="D807" s="5" t="str">
        <f>LOWER(SUBSTITUTE(SUBSTITUTE(SUBSTITUTE(SUBSTITUTE(SUBSTITUTE(SUBSTITUTE(SUBSTITUTE(SUBSTITUTE(SUBSTITUTE(db[[#This Row],[NB PAJAK]]," ",""),"-",""),"(",""),")",""),".",""),",",""),"/",""),"""",""),"+",""))</f>
        <v/>
      </c>
      <c r="E80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docrestbtkombinasidk516untana</v>
      </c>
      <c r="F80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docritbtkombdk516</v>
      </c>
      <c r="G807" s="5" t="str">
        <f>db[[#This Row],[NB NOTA_C]]&amp;LOWER(SUBSTITUTE(SUBSTITUTE(SUBSTITUTE(SUBSTITUTE(SUBSTITUTE(SUBSTITUTE(SUBSTITUTE(SUBSTITUTE(SUBSTITUTE(db[[#This Row],[FAKTUR]]," ",),".",""),"-",""),"(",""),")",""),",",""),"/",""),"""",""),"+",""))</f>
        <v>docritbtkombdk516untana</v>
      </c>
      <c r="H80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docritbtkombdk516untana</v>
      </c>
      <c r="I807" s="2" t="s">
        <v>4861</v>
      </c>
      <c r="J807" s="2" t="s">
        <v>4822</v>
      </c>
      <c r="K807" s="14"/>
      <c r="L807" s="2" t="s">
        <v>1336</v>
      </c>
      <c r="M807" s="33" t="e">
        <f>IF(db[[#This Row],[NB NOTA_C]]="","",COUNTIF([2]!B_MSK[concat],db[[#This Row],[NB NOTA_C]]))</f>
        <v>#REF!</v>
      </c>
      <c r="N807" s="9" t="s">
        <v>1365</v>
      </c>
      <c r="O807" s="5"/>
      <c r="P807" s="2" t="s">
        <v>2423</v>
      </c>
      <c r="Q807" s="5"/>
      <c r="R807" s="5" t="str">
        <f>IF(db[[#This Row],[QTY/ CTN]]="","",SUBSTITUTE(SUBSTITUTE(SUBSTITUTE(db[[#This Row],[QTY/ CTN]]," ","_",2),"(",""),")","")&amp;"_")</f>
        <v/>
      </c>
      <c r="S807" s="5" t="str">
        <f>IF(db[[#This Row],[H_QTY/ CTN]]="","",SEARCH("_",db[[#This Row],[H_QTY/ CTN]]))</f>
        <v/>
      </c>
      <c r="T807" s="5" t="str">
        <f>IF(db[[#This Row],[H_QTY/ CTN]]="","",LEN(db[[#This Row],[H_QTY/ CTN]]))</f>
        <v/>
      </c>
      <c r="U807" s="40" t="str">
        <f>IF(db[[#This Row],[H_QTY/ CTN]]="","",LEFT(db[[#This Row],[H_QTY/ CTN]],db[[#This Row],[H_1]]-1))</f>
        <v/>
      </c>
      <c r="V807" s="40" t="str">
        <f>IF(NOT(db[[#This Row],[H_1]]=db[[#This Row],[H_2]]),MID(db[[#This Row],[H_QTY/ CTN]],db[[#This Row],[H_1]]+1,db[[#This Row],[H_2]]-db[[#This Row],[H_1]]-1),"")</f>
        <v/>
      </c>
      <c r="W807" s="40" t="str">
        <f>IF(db[[#This Row],[QTY/ CTN B]]="","",LEFT(db[[#This Row],[QTY/ CTN B]],SEARCH(" ",db[[#This Row],[QTY/ CTN B]],1)-1))</f>
        <v/>
      </c>
      <c r="X807" s="40" t="str">
        <f>IF(db[[#This Row],[QTY/ CTN B]]="","",RIGHT(db[[#This Row],[QTY/ CTN B]],LEN(db[[#This Row],[QTY/ CTN B]])-SEARCH(" ",db[[#This Row],[QTY/ CTN B]],1)))</f>
        <v/>
      </c>
      <c r="Y807" s="40" t="str">
        <f>IF(db[[#This Row],[QTY/ CTN TG]]="",IF(db[[#This Row],[STN TG]]="","",12),LEFT(db[[#This Row],[QTY/ CTN TG]],SEARCH(" ",db[[#This Row],[QTY/ CTN TG]],1)-1))</f>
        <v/>
      </c>
      <c r="Z8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07" s="40" t="str">
        <f>IF(db[[#This Row],[STN K]]="","",IF(db[[#This Row],[STN TG]]="LSN",12,""))</f>
        <v/>
      </c>
      <c r="AB807" s="40" t="str">
        <f>IF(db[[#This Row],[STN TG]]="LSN","PCS","")</f>
        <v/>
      </c>
      <c r="AC807" s="40" t="e">
        <f>db[[#This Row],[QTY B]]*IF(db[[#This Row],[QTY TG]]="",1,db[[#This Row],[QTY TG]])*IF(db[[#This Row],[QTY K]]="",1,db[[#This Row],[QTY K]])</f>
        <v>#VALUE!</v>
      </c>
      <c r="AD807" s="40" t="str">
        <f>IF(db[[#This Row],[STN K]]="",IF(db[[#This Row],[STN TG]]="",db[[#This Row],[STN B]],db[[#This Row],[STN TG]]),db[[#This Row],[STN K]])</f>
        <v/>
      </c>
      <c r="AE807" s="40"/>
    </row>
    <row r="808" spans="1:31" ht="16.5" customHeight="1" x14ac:dyDescent="0.25">
      <c r="A808" s="40">
        <f t="shared" si="12"/>
        <v>807</v>
      </c>
      <c r="B808" s="5" t="str">
        <f>LOWER(SUBSTITUTE(SUBSTITUTE(SUBSTITUTE(SUBSTITUTE(SUBSTITUTE(SUBSTITUTE(SUBSTITUTE(SUBSTITUTE(db[[#This Row],[NB BM]]," ",),".",""),"-",""),"(",""),")",""),"/",""),"""",""),"+",""))</f>
        <v>docrestconception</v>
      </c>
      <c r="C808" s="5" t="str">
        <f>LOWER(SUBSTITUTE(SUBSTITUTE(SUBSTITUTE(SUBSTITUTE(SUBSTITUTE(SUBSTITUTE(SUBSTITUTE(SUBSTITUTE(SUBSTITUTE(db[[#This Row],[NB NOTA]]," ",),".",""),"-",""),"(",""),")",""),",",""),"/",""),"""",""),"+",""))</f>
        <v>docritconception</v>
      </c>
      <c r="D808" s="5" t="str">
        <f>LOWER(SUBSTITUTE(SUBSTITUTE(SUBSTITUTE(SUBSTITUTE(SUBSTITUTE(SUBSTITUTE(SUBSTITUTE(SUBSTITUTE(SUBSTITUTE(db[[#This Row],[NB PAJAK]]," ",""),"-",""),"(",""),")",""),".",""),",",""),"/",""),"""",""),"+",""))</f>
        <v/>
      </c>
      <c r="E80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docrestconception8lsnuntana</v>
      </c>
      <c r="F80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docritconception8lsn</v>
      </c>
      <c r="G808" s="5" t="str">
        <f>db[[#This Row],[NB NOTA_C]]&amp;LOWER(SUBSTITUTE(SUBSTITUTE(SUBSTITUTE(SUBSTITUTE(SUBSTITUTE(SUBSTITUTE(SUBSTITUTE(SUBSTITUTE(SUBSTITUTE(db[[#This Row],[FAKTUR]]," ",),".",""),"-",""),"(",""),")",""),",",""),"/",""),"""",""),"+",""))</f>
        <v>docritconceptionuntana</v>
      </c>
      <c r="H80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docritconception8lsnuntana</v>
      </c>
      <c r="I808" s="2" t="s">
        <v>5686</v>
      </c>
      <c r="J808" s="2" t="s">
        <v>5685</v>
      </c>
      <c r="K808" s="14"/>
      <c r="L808" s="2" t="s">
        <v>1336</v>
      </c>
      <c r="M808" s="33" t="e">
        <f>IF(db[[#This Row],[NB NOTA_C]]="","",COUNTIF([2]!B_MSK[concat],db[[#This Row],[NB NOTA_C]]))</f>
        <v>#REF!</v>
      </c>
      <c r="N808" s="9" t="s">
        <v>1365</v>
      </c>
      <c r="O808" s="5" t="s">
        <v>1435</v>
      </c>
      <c r="P808" s="2" t="s">
        <v>2423</v>
      </c>
      <c r="Q808" s="5"/>
      <c r="R808" s="5" t="str">
        <f>IF(db[[#This Row],[QTY/ CTN]]="","",SUBSTITUTE(SUBSTITUTE(SUBSTITUTE(db[[#This Row],[QTY/ CTN]]," ","_",2),"(",""),")","")&amp;"_")</f>
        <v>8 LSN_</v>
      </c>
      <c r="S808" s="5">
        <f>IF(db[[#This Row],[H_QTY/ CTN]]="","",SEARCH("_",db[[#This Row],[H_QTY/ CTN]]))</f>
        <v>6</v>
      </c>
      <c r="T808" s="5">
        <f>IF(db[[#This Row],[H_QTY/ CTN]]="","",LEN(db[[#This Row],[H_QTY/ CTN]]))</f>
        <v>6</v>
      </c>
      <c r="U808" s="40" t="str">
        <f>IF(db[[#This Row],[H_QTY/ CTN]]="","",LEFT(db[[#This Row],[H_QTY/ CTN]],db[[#This Row],[H_1]]-1))</f>
        <v>8 LSN</v>
      </c>
      <c r="V808" s="40" t="str">
        <f>IF(NOT(db[[#This Row],[H_1]]=db[[#This Row],[H_2]]),MID(db[[#This Row],[H_QTY/ CTN]],db[[#This Row],[H_1]]+1,db[[#This Row],[H_2]]-db[[#This Row],[H_1]]-1),"")</f>
        <v/>
      </c>
      <c r="W808" s="40" t="str">
        <f>IF(db[[#This Row],[QTY/ CTN B]]="","",LEFT(db[[#This Row],[QTY/ CTN B]],SEARCH(" ",db[[#This Row],[QTY/ CTN B]],1)-1))</f>
        <v>8</v>
      </c>
      <c r="X808" s="40" t="str">
        <f>IF(db[[#This Row],[QTY/ CTN B]]="","",RIGHT(db[[#This Row],[QTY/ CTN B]],LEN(db[[#This Row],[QTY/ CTN B]])-SEARCH(" ",db[[#This Row],[QTY/ CTN B]],1)))</f>
        <v>LSN</v>
      </c>
      <c r="Y808" s="40">
        <f>IF(db[[#This Row],[QTY/ CTN TG]]="",IF(db[[#This Row],[STN TG]]="","",12),LEFT(db[[#This Row],[QTY/ CTN TG]],SEARCH(" ",db[[#This Row],[QTY/ CTN TG]],1)-1))</f>
        <v>12</v>
      </c>
      <c r="Z8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08" s="40" t="str">
        <f>IF(db[[#This Row],[STN K]]="","",IF(db[[#This Row],[STN TG]]="LSN",12,""))</f>
        <v/>
      </c>
      <c r="AB808" s="40" t="str">
        <f>IF(db[[#This Row],[STN TG]]="LSN","PCS","")</f>
        <v/>
      </c>
      <c r="AC808" s="40">
        <f>db[[#This Row],[QTY B]]*IF(db[[#This Row],[QTY TG]]="",1,db[[#This Row],[QTY TG]])*IF(db[[#This Row],[QTY K]]="",1,db[[#This Row],[QTY K]])</f>
        <v>96</v>
      </c>
      <c r="AD808" s="40" t="str">
        <f>IF(db[[#This Row],[STN K]]="",IF(db[[#This Row],[STN TG]]="",db[[#This Row],[STN B]],db[[#This Row],[STN TG]]),db[[#This Row],[STN K]])</f>
        <v>PCS</v>
      </c>
      <c r="AE808" s="40"/>
    </row>
    <row r="809" spans="1:31" ht="16.5" customHeight="1" x14ac:dyDescent="0.25">
      <c r="A809" s="40">
        <f t="shared" si="12"/>
        <v>808</v>
      </c>
      <c r="B809" s="5" t="str">
        <f>LOWER(SUBSTITUTE(SUBSTITUTE(SUBSTITUTE(SUBSTITUTE(SUBSTITUTE(SUBSTITUTE(SUBSTITUTE(SUBSTITUTE(db[[#This Row],[NB BM]]," ",),".",""),"-",""),"(",""),")",""),"/",""),"""",""),"+",""))</f>
        <v>docrestdk519</v>
      </c>
      <c r="C809" s="5" t="str">
        <f>LOWER(SUBSTITUTE(SUBSTITUTE(SUBSTITUTE(SUBSTITUTE(SUBSTITUTE(SUBSTITUTE(SUBSTITUTE(SUBSTITUTE(SUBSTITUTE(db[[#This Row],[NB NOTA]]," ",),".",""),"-",""),"(",""),")",""),",",""),"/",""),"""",""),"+",""))</f>
        <v>docritdk519</v>
      </c>
      <c r="D809" s="5" t="str">
        <f>LOWER(SUBSTITUTE(SUBSTITUTE(SUBSTITUTE(SUBSTITUTE(SUBSTITUTE(SUBSTITUTE(SUBSTITUTE(SUBSTITUTE(SUBSTITUTE(db[[#This Row],[NB PAJAK]]," ",""),"-",""),"(",""),")",""),".",""),",",""),"/",""),"""",""),"+",""))</f>
        <v/>
      </c>
      <c r="E80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docrestdk5198lsnuntana</v>
      </c>
      <c r="F80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docritdk5198lsn</v>
      </c>
      <c r="G809" s="5" t="str">
        <f>db[[#This Row],[NB NOTA_C]]&amp;LOWER(SUBSTITUTE(SUBSTITUTE(SUBSTITUTE(SUBSTITUTE(SUBSTITUTE(SUBSTITUTE(SUBSTITUTE(SUBSTITUTE(SUBSTITUTE(db[[#This Row],[FAKTUR]]," ",),".",""),"-",""),"(",""),")",""),",",""),"/",""),"""",""),"+",""))</f>
        <v>docritdk519untana</v>
      </c>
      <c r="H80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docritdk5198lsnuntana</v>
      </c>
      <c r="I809" s="2" t="s">
        <v>7160</v>
      </c>
      <c r="J809" s="2" t="s">
        <v>7159</v>
      </c>
      <c r="K809" s="14"/>
      <c r="L809" s="2" t="s">
        <v>1336</v>
      </c>
      <c r="M809" s="33" t="e">
        <f>IF(db[[#This Row],[NB NOTA_C]]="","",COUNTIF([2]!B_MSK[concat],db[[#This Row],[NB NOTA_C]]))</f>
        <v>#REF!</v>
      </c>
      <c r="N809" s="9" t="s">
        <v>1365</v>
      </c>
      <c r="O809" s="5" t="s">
        <v>1435</v>
      </c>
      <c r="P809" s="2" t="s">
        <v>2423</v>
      </c>
      <c r="Q809" s="5"/>
      <c r="R809" s="5" t="str">
        <f>IF(db[[#This Row],[QTY/ CTN]]="","",SUBSTITUTE(SUBSTITUTE(SUBSTITUTE(db[[#This Row],[QTY/ CTN]]," ","_",2),"(",""),")","")&amp;"_")</f>
        <v>8 LSN_</v>
      </c>
      <c r="S809" s="5">
        <f>IF(db[[#This Row],[H_QTY/ CTN]]="","",SEARCH("_",db[[#This Row],[H_QTY/ CTN]]))</f>
        <v>6</v>
      </c>
      <c r="T809" s="5">
        <f>IF(db[[#This Row],[H_QTY/ CTN]]="","",LEN(db[[#This Row],[H_QTY/ CTN]]))</f>
        <v>6</v>
      </c>
      <c r="U809" s="40" t="str">
        <f>IF(db[[#This Row],[H_QTY/ CTN]]="","",LEFT(db[[#This Row],[H_QTY/ CTN]],db[[#This Row],[H_1]]-1))</f>
        <v>8 LSN</v>
      </c>
      <c r="V809" s="40" t="str">
        <f>IF(NOT(db[[#This Row],[H_1]]=db[[#This Row],[H_2]]),MID(db[[#This Row],[H_QTY/ CTN]],db[[#This Row],[H_1]]+1,db[[#This Row],[H_2]]-db[[#This Row],[H_1]]-1),"")</f>
        <v/>
      </c>
      <c r="W809" s="40" t="str">
        <f>IF(db[[#This Row],[QTY/ CTN B]]="","",LEFT(db[[#This Row],[QTY/ CTN B]],SEARCH(" ",db[[#This Row],[QTY/ CTN B]],1)-1))</f>
        <v>8</v>
      </c>
      <c r="X809" s="40" t="str">
        <f>IF(db[[#This Row],[QTY/ CTN B]]="","",RIGHT(db[[#This Row],[QTY/ CTN B]],LEN(db[[#This Row],[QTY/ CTN B]])-SEARCH(" ",db[[#This Row],[QTY/ CTN B]],1)))</f>
        <v>LSN</v>
      </c>
      <c r="Y809" s="40">
        <f>IF(db[[#This Row],[QTY/ CTN TG]]="",IF(db[[#This Row],[STN TG]]="","",12),LEFT(db[[#This Row],[QTY/ CTN TG]],SEARCH(" ",db[[#This Row],[QTY/ CTN TG]],1)-1))</f>
        <v>12</v>
      </c>
      <c r="Z8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09" s="40" t="str">
        <f>IF(db[[#This Row],[STN K]]="","",IF(db[[#This Row],[STN TG]]="LSN",12,""))</f>
        <v/>
      </c>
      <c r="AB809" s="40" t="str">
        <f>IF(db[[#This Row],[STN TG]]="LSN","PCS","")</f>
        <v/>
      </c>
      <c r="AC809" s="40">
        <f>db[[#This Row],[QTY B]]*IF(db[[#This Row],[QTY TG]]="",1,db[[#This Row],[QTY TG]])*IF(db[[#This Row],[QTY K]]="",1,db[[#This Row],[QTY K]])</f>
        <v>96</v>
      </c>
      <c r="AD809" s="40" t="str">
        <f>IF(db[[#This Row],[STN K]]="",IF(db[[#This Row],[STN TG]]="",db[[#This Row],[STN B]],db[[#This Row],[STN TG]]),db[[#This Row],[STN K]])</f>
        <v>PCS</v>
      </c>
      <c r="AE809" s="40"/>
    </row>
    <row r="810" spans="1:31" ht="16.5" customHeight="1" x14ac:dyDescent="0.25">
      <c r="A810" s="40">
        <f t="shared" si="12"/>
        <v>809</v>
      </c>
      <c r="B810" s="5" t="str">
        <f>LOWER(SUBSTITUTE(SUBSTITUTE(SUBSTITUTE(SUBSTITUTE(SUBSTITUTE(SUBSTITUTE(SUBSTITUTE(SUBSTITUTE(db[[#This Row],[NB BM]]," ",),".",""),"-",""),"(",""),")",""),"/",""),"""",""),"+",""))</f>
        <v>docrestelegance</v>
      </c>
      <c r="C810" s="5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D810" s="5" t="str">
        <f>LOWER(SUBSTITUTE(SUBSTITUTE(SUBSTITUTE(SUBSTITUTE(SUBSTITUTE(SUBSTITUTE(SUBSTITUTE(SUBSTITUTE(SUBSTITUTE(db[[#This Row],[NB PAJAK]]," ",""),"-",""),"(",""),")",""),".",""),",",""),"/",""),"""",""),"+",""))</f>
        <v/>
      </c>
      <c r="E81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docrestelegance7lsnuntana</v>
      </c>
      <c r="F81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docritelegance7lsn</v>
      </c>
      <c r="G810" s="5" t="str">
        <f>db[[#This Row],[NB NOTA_C]]&amp;LOWER(SUBSTITUTE(SUBSTITUTE(SUBSTITUTE(SUBSTITUTE(SUBSTITUTE(SUBSTITUTE(SUBSTITUTE(SUBSTITUTE(SUBSTITUTE(db[[#This Row],[FAKTUR]]," ",),".",""),"-",""),"(",""),")",""),",",""),"/",""),"""",""),"+",""))</f>
        <v>docriteleganceuntana</v>
      </c>
      <c r="H81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docritelegance7lsnuntana</v>
      </c>
      <c r="I810" s="2" t="s">
        <v>5692</v>
      </c>
      <c r="J810" s="2" t="s">
        <v>1741</v>
      </c>
      <c r="K810" s="14"/>
      <c r="L810" s="2" t="s">
        <v>1336</v>
      </c>
      <c r="M810" s="34" t="e">
        <f>IF(db[[#This Row],[NB NOTA_C]]="","",COUNTIF([2]!B_MSK[concat],db[[#This Row],[NB NOTA_C]]))</f>
        <v>#REF!</v>
      </c>
      <c r="N810" s="9" t="s">
        <v>1365</v>
      </c>
      <c r="O810" s="5" t="s">
        <v>1417</v>
      </c>
      <c r="P810" s="2" t="s">
        <v>2423</v>
      </c>
      <c r="R810" s="2" t="str">
        <f>IF(db[[#This Row],[QTY/ CTN]]="","",SUBSTITUTE(SUBSTITUTE(SUBSTITUTE(db[[#This Row],[QTY/ CTN]]," ","_",2),"(",""),")","")&amp;"_")</f>
        <v>7 LSN_</v>
      </c>
      <c r="S810" s="2">
        <f>IF(db[[#This Row],[H_QTY/ CTN]]="","",SEARCH("_",db[[#This Row],[H_QTY/ CTN]]))</f>
        <v>6</v>
      </c>
      <c r="T810" s="2">
        <f>IF(db[[#This Row],[H_QTY/ CTN]]="","",LEN(db[[#This Row],[H_QTY/ CTN]]))</f>
        <v>6</v>
      </c>
      <c r="U810" s="41" t="str">
        <f>IF(db[[#This Row],[H_QTY/ CTN]]="","",LEFT(db[[#This Row],[H_QTY/ CTN]],db[[#This Row],[H_1]]-1))</f>
        <v>7 LSN</v>
      </c>
      <c r="V810" s="40" t="str">
        <f>IF(NOT(db[[#This Row],[H_1]]=db[[#This Row],[H_2]]),MID(db[[#This Row],[H_QTY/ CTN]],db[[#This Row],[H_1]]+1,db[[#This Row],[H_2]]-db[[#This Row],[H_1]]-1),"")</f>
        <v/>
      </c>
      <c r="W810" s="40" t="str">
        <f>IF(db[[#This Row],[QTY/ CTN B]]="","",LEFT(db[[#This Row],[QTY/ CTN B]],SEARCH(" ",db[[#This Row],[QTY/ CTN B]],1)-1))</f>
        <v>7</v>
      </c>
      <c r="X810" s="40" t="str">
        <f>IF(db[[#This Row],[QTY/ CTN B]]="","",RIGHT(db[[#This Row],[QTY/ CTN B]],LEN(db[[#This Row],[QTY/ CTN B]])-SEARCH(" ",db[[#This Row],[QTY/ CTN B]],1)))</f>
        <v>LSN</v>
      </c>
      <c r="Y810" s="40">
        <f>IF(db[[#This Row],[QTY/ CTN TG]]="",IF(db[[#This Row],[STN TG]]="","",12),LEFT(db[[#This Row],[QTY/ CTN TG]],SEARCH(" ",db[[#This Row],[QTY/ CTN TG]],1)-1))</f>
        <v>12</v>
      </c>
      <c r="Z8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10" s="40" t="str">
        <f>IF(db[[#This Row],[STN K]]="","",IF(db[[#This Row],[STN TG]]="LSN",12,""))</f>
        <v/>
      </c>
      <c r="AB810" s="40" t="str">
        <f>IF(db[[#This Row],[STN TG]]="LSN","PCS","")</f>
        <v/>
      </c>
      <c r="AC810" s="40">
        <f>db[[#This Row],[QTY B]]*IF(db[[#This Row],[QTY TG]]="",1,db[[#This Row],[QTY TG]])*IF(db[[#This Row],[QTY K]]="",1,db[[#This Row],[QTY K]])</f>
        <v>84</v>
      </c>
      <c r="AD810" s="40" t="str">
        <f>IF(db[[#This Row],[STN K]]="",IF(db[[#This Row],[STN TG]]="",db[[#This Row],[STN B]],db[[#This Row],[STN TG]]),db[[#This Row],[STN K]])</f>
        <v>PCS</v>
      </c>
      <c r="AE810" s="40"/>
    </row>
    <row r="811" spans="1:31" ht="16.5" customHeight="1" x14ac:dyDescent="0.25">
      <c r="A811" s="40">
        <f t="shared" si="12"/>
        <v>810</v>
      </c>
      <c r="B811" s="5" t="str">
        <f>LOWER(SUBSTITUTE(SUBSTITUTE(SUBSTITUTE(SUBSTITUTE(SUBSTITUTE(SUBSTITUTE(SUBSTITUTE(SUBSTITUTE(db[[#This Row],[NB BM]]," ",),".",""),"-",""),"(",""),")",""),"/",""),"""",""),"+",""))</f>
        <v>docrestinfinityhitam</v>
      </c>
      <c r="C811" s="5" t="str">
        <f>LOWER(SUBSTITUTE(SUBSTITUTE(SUBSTITUTE(SUBSTITUTE(SUBSTITUTE(SUBSTITUTE(SUBSTITUTE(SUBSTITUTE(SUBSTITUTE(db[[#This Row],[NB NOTA]]," ",),".",""),"-",""),"(",""),")",""),",",""),"/",""),"""",""),"+",""))</f>
        <v>docritinfhitam</v>
      </c>
      <c r="D811" s="5" t="str">
        <f>LOWER(SUBSTITUTE(SUBSTITUTE(SUBSTITUTE(SUBSTITUTE(SUBSTITUTE(SUBSTITUTE(SUBSTITUTE(SUBSTITUTE(SUBSTITUTE(db[[#This Row],[NB PAJAK]]," ",""),"-",""),"(",""),")",""),".",""),",",""),"/",""),"""",""),"+",""))</f>
        <v/>
      </c>
      <c r="E81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docrestinfinityhitam8lsnuntana</v>
      </c>
      <c r="F81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docritinfhitam8lsn</v>
      </c>
      <c r="G811" s="5" t="str">
        <f>db[[#This Row],[NB NOTA_C]]&amp;LOWER(SUBSTITUTE(SUBSTITUTE(SUBSTITUTE(SUBSTITUTE(SUBSTITUTE(SUBSTITUTE(SUBSTITUTE(SUBSTITUTE(SUBSTITUTE(db[[#This Row],[FAKTUR]]," ",),".",""),"-",""),"(",""),")",""),",",""),"/",""),"""",""),"+",""))</f>
        <v>docritinfhitamuntana</v>
      </c>
      <c r="H81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docritinfhitam8lsnuntana</v>
      </c>
      <c r="I811" s="2" t="s">
        <v>4862</v>
      </c>
      <c r="J811" s="2" t="s">
        <v>4823</v>
      </c>
      <c r="K811" s="14"/>
      <c r="L811" s="2" t="s">
        <v>1336</v>
      </c>
      <c r="M811" s="33" t="e">
        <f>IF(db[[#This Row],[NB NOTA_C]]="","",COUNTIF([2]!B_MSK[concat],db[[#This Row],[NB NOTA_C]]))</f>
        <v>#REF!</v>
      </c>
      <c r="N811" s="9" t="s">
        <v>1365</v>
      </c>
      <c r="O811" s="5" t="s">
        <v>1435</v>
      </c>
      <c r="P811" s="2" t="s">
        <v>2423</v>
      </c>
      <c r="Q811" s="5"/>
      <c r="R811" s="5" t="str">
        <f>IF(db[[#This Row],[QTY/ CTN]]="","",SUBSTITUTE(SUBSTITUTE(SUBSTITUTE(db[[#This Row],[QTY/ CTN]]," ","_",2),"(",""),")","")&amp;"_")</f>
        <v>8 LSN_</v>
      </c>
      <c r="S811" s="5">
        <f>IF(db[[#This Row],[H_QTY/ CTN]]="","",SEARCH("_",db[[#This Row],[H_QTY/ CTN]]))</f>
        <v>6</v>
      </c>
      <c r="T811" s="5">
        <f>IF(db[[#This Row],[H_QTY/ CTN]]="","",LEN(db[[#This Row],[H_QTY/ CTN]]))</f>
        <v>6</v>
      </c>
      <c r="U811" s="40" t="str">
        <f>IF(db[[#This Row],[H_QTY/ CTN]]="","",LEFT(db[[#This Row],[H_QTY/ CTN]],db[[#This Row],[H_1]]-1))</f>
        <v>8 LSN</v>
      </c>
      <c r="V811" s="40" t="str">
        <f>IF(NOT(db[[#This Row],[H_1]]=db[[#This Row],[H_2]]),MID(db[[#This Row],[H_QTY/ CTN]],db[[#This Row],[H_1]]+1,db[[#This Row],[H_2]]-db[[#This Row],[H_1]]-1),"")</f>
        <v/>
      </c>
      <c r="W811" s="40" t="str">
        <f>IF(db[[#This Row],[QTY/ CTN B]]="","",LEFT(db[[#This Row],[QTY/ CTN B]],SEARCH(" ",db[[#This Row],[QTY/ CTN B]],1)-1))</f>
        <v>8</v>
      </c>
      <c r="X811" s="40" t="str">
        <f>IF(db[[#This Row],[QTY/ CTN B]]="","",RIGHT(db[[#This Row],[QTY/ CTN B]],LEN(db[[#This Row],[QTY/ CTN B]])-SEARCH(" ",db[[#This Row],[QTY/ CTN B]],1)))</f>
        <v>LSN</v>
      </c>
      <c r="Y811" s="40">
        <f>IF(db[[#This Row],[QTY/ CTN TG]]="",IF(db[[#This Row],[STN TG]]="","",12),LEFT(db[[#This Row],[QTY/ CTN TG]],SEARCH(" ",db[[#This Row],[QTY/ CTN TG]],1)-1))</f>
        <v>12</v>
      </c>
      <c r="Z8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11" s="40" t="str">
        <f>IF(db[[#This Row],[STN K]]="","",IF(db[[#This Row],[STN TG]]="LSN",12,""))</f>
        <v/>
      </c>
      <c r="AB811" s="40" t="str">
        <f>IF(db[[#This Row],[STN TG]]="LSN","PCS","")</f>
        <v/>
      </c>
      <c r="AC811" s="40">
        <f>db[[#This Row],[QTY B]]*IF(db[[#This Row],[QTY TG]]="",1,db[[#This Row],[QTY TG]])*IF(db[[#This Row],[QTY K]]="",1,db[[#This Row],[QTY K]])</f>
        <v>96</v>
      </c>
      <c r="AD811" s="40" t="str">
        <f>IF(db[[#This Row],[STN K]]="",IF(db[[#This Row],[STN TG]]="",db[[#This Row],[STN B]],db[[#This Row],[STN TG]]),db[[#This Row],[STN K]])</f>
        <v>PCS</v>
      </c>
      <c r="AE811" s="40"/>
    </row>
    <row r="812" spans="1:31" ht="16.5" customHeight="1" x14ac:dyDescent="0.25">
      <c r="A812" s="40">
        <f t="shared" si="12"/>
        <v>811</v>
      </c>
      <c r="B812" s="5" t="str">
        <f>LOWER(SUBSTITUTE(SUBSTITUTE(SUBSTITUTE(SUBSTITUTE(SUBSTITUTE(SUBSTITUTE(SUBSTITUTE(SUBSTITUTE(db[[#This Row],[NB BM]]," ",),".",""),"-",""),"(",""),")",""),"/",""),"""",""),"+",""))</f>
        <v>docrestinfinity</v>
      </c>
      <c r="C812" s="5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D812" s="5" t="str">
        <f>LOWER(SUBSTITUTE(SUBSTITUTE(SUBSTITUTE(SUBSTITUTE(SUBSTITUTE(SUBSTITUTE(SUBSTITUTE(SUBSTITUTE(SUBSTITUTE(db[[#This Row],[NB PAJAK]]," ",""),"-",""),"(",""),")",""),".",""),",",""),"/",""),"""",""),"+",""))</f>
        <v/>
      </c>
      <c r="E81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docrestinfinity8lsnuntana</v>
      </c>
      <c r="F81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docritinfinity8lsn</v>
      </c>
      <c r="G812" s="5" t="str">
        <f>db[[#This Row],[NB NOTA_C]]&amp;LOWER(SUBSTITUTE(SUBSTITUTE(SUBSTITUTE(SUBSTITUTE(SUBSTITUTE(SUBSTITUTE(SUBSTITUTE(SUBSTITUTE(SUBSTITUTE(db[[#This Row],[FAKTUR]]," ",),".",""),"-",""),"(",""),")",""),",",""),"/",""),"""",""),"+",""))</f>
        <v>docritinfinityuntana</v>
      </c>
      <c r="H81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docritinfinity8lsnuntana</v>
      </c>
      <c r="I812" s="2" t="s">
        <v>5691</v>
      </c>
      <c r="J812" s="2" t="s">
        <v>1089</v>
      </c>
      <c r="K812" s="14"/>
      <c r="L812" s="2" t="s">
        <v>1336</v>
      </c>
      <c r="M812" s="34" t="e">
        <f>IF(db[[#This Row],[NB NOTA_C]]="","",COUNTIF([2]!B_MSK[concat],db[[#This Row],[NB NOTA_C]]))</f>
        <v>#REF!</v>
      </c>
      <c r="N812" s="14" t="s">
        <v>1365</v>
      </c>
      <c r="O812" s="2" t="s">
        <v>1435</v>
      </c>
      <c r="P812" s="2" t="s">
        <v>2423</v>
      </c>
      <c r="R812" s="2" t="str">
        <f>IF(db[[#This Row],[QTY/ CTN]]="","",SUBSTITUTE(SUBSTITUTE(SUBSTITUTE(db[[#This Row],[QTY/ CTN]]," ","_",2),"(",""),")","")&amp;"_")</f>
        <v>8 LSN_</v>
      </c>
      <c r="S812" s="2">
        <f>IF(db[[#This Row],[H_QTY/ CTN]]="","",SEARCH("_",db[[#This Row],[H_QTY/ CTN]]))</f>
        <v>6</v>
      </c>
      <c r="T812" s="2">
        <f>IF(db[[#This Row],[H_QTY/ CTN]]="","",LEN(db[[#This Row],[H_QTY/ CTN]]))</f>
        <v>6</v>
      </c>
      <c r="U812" s="41" t="str">
        <f>IF(db[[#This Row],[H_QTY/ CTN]]="","",LEFT(db[[#This Row],[H_QTY/ CTN]],db[[#This Row],[H_1]]-1))</f>
        <v>8 LSN</v>
      </c>
      <c r="V812" s="40" t="str">
        <f>IF(NOT(db[[#This Row],[H_1]]=db[[#This Row],[H_2]]),MID(db[[#This Row],[H_QTY/ CTN]],db[[#This Row],[H_1]]+1,db[[#This Row],[H_2]]-db[[#This Row],[H_1]]-1),"")</f>
        <v/>
      </c>
      <c r="W812" s="40" t="str">
        <f>IF(db[[#This Row],[QTY/ CTN B]]="","",LEFT(db[[#This Row],[QTY/ CTN B]],SEARCH(" ",db[[#This Row],[QTY/ CTN B]],1)-1))</f>
        <v>8</v>
      </c>
      <c r="X812" s="40" t="str">
        <f>IF(db[[#This Row],[QTY/ CTN B]]="","",RIGHT(db[[#This Row],[QTY/ CTN B]],LEN(db[[#This Row],[QTY/ CTN B]])-SEARCH(" ",db[[#This Row],[QTY/ CTN B]],1)))</f>
        <v>LSN</v>
      </c>
      <c r="Y812" s="40">
        <f>IF(db[[#This Row],[QTY/ CTN TG]]="",IF(db[[#This Row],[STN TG]]="","",12),LEFT(db[[#This Row],[QTY/ CTN TG]],SEARCH(" ",db[[#This Row],[QTY/ CTN TG]],1)-1))</f>
        <v>12</v>
      </c>
      <c r="Z8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12" s="40" t="str">
        <f>IF(db[[#This Row],[STN K]]="","",IF(db[[#This Row],[STN TG]]="LSN",12,""))</f>
        <v/>
      </c>
      <c r="AB812" s="40" t="str">
        <f>IF(db[[#This Row],[STN TG]]="LSN","PCS","")</f>
        <v/>
      </c>
      <c r="AC812" s="40">
        <f>db[[#This Row],[QTY B]]*IF(db[[#This Row],[QTY TG]]="",1,db[[#This Row],[QTY TG]])*IF(db[[#This Row],[QTY K]]="",1,db[[#This Row],[QTY K]])</f>
        <v>96</v>
      </c>
      <c r="AD812" s="40" t="str">
        <f>IF(db[[#This Row],[STN K]]="",IF(db[[#This Row],[STN TG]]="",db[[#This Row],[STN B]],db[[#This Row],[STN TG]]),db[[#This Row],[STN K]])</f>
        <v>PCS</v>
      </c>
      <c r="AE812" s="40"/>
    </row>
    <row r="813" spans="1:31" ht="16.5" customHeight="1" x14ac:dyDescent="0.25">
      <c r="A813" s="40">
        <f t="shared" si="12"/>
        <v>812</v>
      </c>
      <c r="B813" s="5" t="str">
        <f>LOWER(SUBSTITUTE(SUBSTITUTE(SUBSTITUTE(SUBSTITUTE(SUBSTITUTE(SUBSTITUTE(SUBSTITUTE(SUBSTITUTE(db[[#This Row],[NB BM]]," ",),".",""),"-",""),"(",""),")",""),"/",""),"""",""),"+",""))</f>
        <v>docrestinfinitycampur</v>
      </c>
      <c r="C813" s="5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D813" s="5" t="str">
        <f>LOWER(SUBSTITUTE(SUBSTITUTE(SUBSTITUTE(SUBSTITUTE(SUBSTITUTE(SUBSTITUTE(SUBSTITUTE(SUBSTITUTE(SUBSTITUTE(db[[#This Row],[NB PAJAK]]," ",""),"-",""),"(",""),")",""),".",""),",",""),"/",""),"""",""),"+",""))</f>
        <v/>
      </c>
      <c r="E81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docrestinfinitycampur8lsnuntana</v>
      </c>
      <c r="F81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docritinfinitycampur8lsn</v>
      </c>
      <c r="G813" s="5" t="str">
        <f>db[[#This Row],[NB NOTA_C]]&amp;LOWER(SUBSTITUTE(SUBSTITUTE(SUBSTITUTE(SUBSTITUTE(SUBSTITUTE(SUBSTITUTE(SUBSTITUTE(SUBSTITUTE(SUBSTITUTE(db[[#This Row],[FAKTUR]]," ",),".",""),"-",""),"(",""),")",""),",",""),"/",""),"""",""),"+",""))</f>
        <v>docritinfinitycampuruntana</v>
      </c>
      <c r="H81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docritinfinitycampur8lsnuntana</v>
      </c>
      <c r="I813" s="2" t="s">
        <v>5690</v>
      </c>
      <c r="J813" s="2" t="s">
        <v>1090</v>
      </c>
      <c r="K813" s="14"/>
      <c r="L813" s="2" t="s">
        <v>1336</v>
      </c>
      <c r="M813" s="34" t="e">
        <f>IF(db[[#This Row],[NB NOTA_C]]="","",COUNTIF([2]!B_MSK[concat],db[[#This Row],[NB NOTA_C]]))</f>
        <v>#REF!</v>
      </c>
      <c r="N813" s="14" t="s">
        <v>1365</v>
      </c>
      <c r="O813" s="2" t="s">
        <v>1435</v>
      </c>
      <c r="P813" s="2" t="s">
        <v>2423</v>
      </c>
      <c r="R813" s="2" t="str">
        <f>IF(db[[#This Row],[QTY/ CTN]]="","",SUBSTITUTE(SUBSTITUTE(SUBSTITUTE(db[[#This Row],[QTY/ CTN]]," ","_",2),"(",""),")","")&amp;"_")</f>
        <v>8 LSN_</v>
      </c>
      <c r="S813" s="2">
        <f>IF(db[[#This Row],[H_QTY/ CTN]]="","",SEARCH("_",db[[#This Row],[H_QTY/ CTN]]))</f>
        <v>6</v>
      </c>
      <c r="T813" s="2">
        <f>IF(db[[#This Row],[H_QTY/ CTN]]="","",LEN(db[[#This Row],[H_QTY/ CTN]]))</f>
        <v>6</v>
      </c>
      <c r="U813" s="41" t="str">
        <f>IF(db[[#This Row],[H_QTY/ CTN]]="","",LEFT(db[[#This Row],[H_QTY/ CTN]],db[[#This Row],[H_1]]-1))</f>
        <v>8 LSN</v>
      </c>
      <c r="V813" s="40" t="str">
        <f>IF(NOT(db[[#This Row],[H_1]]=db[[#This Row],[H_2]]),MID(db[[#This Row],[H_QTY/ CTN]],db[[#This Row],[H_1]]+1,db[[#This Row],[H_2]]-db[[#This Row],[H_1]]-1),"")</f>
        <v/>
      </c>
      <c r="W813" s="40" t="str">
        <f>IF(db[[#This Row],[QTY/ CTN B]]="","",LEFT(db[[#This Row],[QTY/ CTN B]],SEARCH(" ",db[[#This Row],[QTY/ CTN B]],1)-1))</f>
        <v>8</v>
      </c>
      <c r="X813" s="40" t="str">
        <f>IF(db[[#This Row],[QTY/ CTN B]]="","",RIGHT(db[[#This Row],[QTY/ CTN B]],LEN(db[[#This Row],[QTY/ CTN B]])-SEARCH(" ",db[[#This Row],[QTY/ CTN B]],1)))</f>
        <v>LSN</v>
      </c>
      <c r="Y813" s="40">
        <f>IF(db[[#This Row],[QTY/ CTN TG]]="",IF(db[[#This Row],[STN TG]]="","",12),LEFT(db[[#This Row],[QTY/ CTN TG]],SEARCH(" ",db[[#This Row],[QTY/ CTN TG]],1)-1))</f>
        <v>12</v>
      </c>
      <c r="Z8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13" s="40" t="str">
        <f>IF(db[[#This Row],[STN K]]="","",IF(db[[#This Row],[STN TG]]="LSN",12,""))</f>
        <v/>
      </c>
      <c r="AB813" s="40" t="str">
        <f>IF(db[[#This Row],[STN TG]]="LSN","PCS","")</f>
        <v/>
      </c>
      <c r="AC813" s="40">
        <f>db[[#This Row],[QTY B]]*IF(db[[#This Row],[QTY TG]]="",1,db[[#This Row],[QTY TG]])*IF(db[[#This Row],[QTY K]]="",1,db[[#This Row],[QTY K]])</f>
        <v>96</v>
      </c>
      <c r="AD813" s="40" t="str">
        <f>IF(db[[#This Row],[STN K]]="",IF(db[[#This Row],[STN TG]]="",db[[#This Row],[STN B]],db[[#This Row],[STN TG]]),db[[#This Row],[STN K]])</f>
        <v>PCS</v>
      </c>
      <c r="AE813" s="40"/>
    </row>
    <row r="814" spans="1:31" ht="16.5" customHeight="1" x14ac:dyDescent="0.25">
      <c r="A814" s="40">
        <f t="shared" si="12"/>
        <v>813</v>
      </c>
      <c r="B814" s="5" t="str">
        <f>LOWER(SUBSTITUTE(SUBSTITUTE(SUBSTITUTE(SUBSTITUTE(SUBSTITUTE(SUBSTITUTE(SUBSTITUTE(SUBSTITUTE(db[[#This Row],[NB BM]]," ",),".",""),"-",""),"(",""),")",""),"/",""),"""",""),"+",""))</f>
        <v>docrestinfinityhitam</v>
      </c>
      <c r="C814" s="5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D814" s="5" t="str">
        <f>LOWER(SUBSTITUTE(SUBSTITUTE(SUBSTITUTE(SUBSTITUTE(SUBSTITUTE(SUBSTITUTE(SUBSTITUTE(SUBSTITUTE(SUBSTITUTE(db[[#This Row],[NB PAJAK]]," ",""),"-",""),"(",""),")",""),".",""),",",""),"/",""),"""",""),"+",""))</f>
        <v/>
      </c>
      <c r="E81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docrestinfinityhitam8lsnuntana</v>
      </c>
      <c r="F81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docritinfinityhitam8lsn</v>
      </c>
      <c r="G814" s="5" t="str">
        <f>db[[#This Row],[NB NOTA_C]]&amp;LOWER(SUBSTITUTE(SUBSTITUTE(SUBSTITUTE(SUBSTITUTE(SUBSTITUTE(SUBSTITUTE(SUBSTITUTE(SUBSTITUTE(SUBSTITUTE(db[[#This Row],[FAKTUR]]," ",),".",""),"-",""),"(",""),")",""),",",""),"/",""),"""",""),"+",""))</f>
        <v>docritinfinityhitamuntana</v>
      </c>
      <c r="H81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docritinfinityhitam8lsnuntana</v>
      </c>
      <c r="I814" s="2" t="s">
        <v>4862</v>
      </c>
      <c r="J814" s="2" t="s">
        <v>4133</v>
      </c>
      <c r="K814" s="14"/>
      <c r="L814" s="2" t="s">
        <v>1336</v>
      </c>
      <c r="M814" s="34" t="e">
        <f>IF(db[[#This Row],[NB NOTA_C]]="","",COUNTIF([2]!B_MSK[concat],db[[#This Row],[NB NOTA_C]]))</f>
        <v>#REF!</v>
      </c>
      <c r="N814" s="14" t="s">
        <v>1365</v>
      </c>
      <c r="O814" s="2" t="s">
        <v>1435</v>
      </c>
      <c r="P814" s="2" t="s">
        <v>2423</v>
      </c>
      <c r="R814" s="2" t="str">
        <f>IF(db[[#This Row],[QTY/ CTN]]="","",SUBSTITUTE(SUBSTITUTE(SUBSTITUTE(db[[#This Row],[QTY/ CTN]]," ","_",2),"(",""),")","")&amp;"_")</f>
        <v>8 LSN_</v>
      </c>
      <c r="S814" s="2">
        <f>IF(db[[#This Row],[H_QTY/ CTN]]="","",SEARCH("_",db[[#This Row],[H_QTY/ CTN]]))</f>
        <v>6</v>
      </c>
      <c r="T814" s="2">
        <f>IF(db[[#This Row],[H_QTY/ CTN]]="","",LEN(db[[#This Row],[H_QTY/ CTN]]))</f>
        <v>6</v>
      </c>
      <c r="U814" s="41" t="str">
        <f>IF(db[[#This Row],[H_QTY/ CTN]]="","",LEFT(db[[#This Row],[H_QTY/ CTN]],db[[#This Row],[H_1]]-1))</f>
        <v>8 LSN</v>
      </c>
      <c r="V814" s="40" t="str">
        <f>IF(NOT(db[[#This Row],[H_1]]=db[[#This Row],[H_2]]),MID(db[[#This Row],[H_QTY/ CTN]],db[[#This Row],[H_1]]+1,db[[#This Row],[H_2]]-db[[#This Row],[H_1]]-1),"")</f>
        <v/>
      </c>
      <c r="W814" s="40" t="str">
        <f>IF(db[[#This Row],[QTY/ CTN B]]="","",LEFT(db[[#This Row],[QTY/ CTN B]],SEARCH(" ",db[[#This Row],[QTY/ CTN B]],1)-1))</f>
        <v>8</v>
      </c>
      <c r="X814" s="40" t="str">
        <f>IF(db[[#This Row],[QTY/ CTN B]]="","",RIGHT(db[[#This Row],[QTY/ CTN B]],LEN(db[[#This Row],[QTY/ CTN B]])-SEARCH(" ",db[[#This Row],[QTY/ CTN B]],1)))</f>
        <v>LSN</v>
      </c>
      <c r="Y814" s="40">
        <f>IF(db[[#This Row],[QTY/ CTN TG]]="",IF(db[[#This Row],[STN TG]]="","",12),LEFT(db[[#This Row],[QTY/ CTN TG]],SEARCH(" ",db[[#This Row],[QTY/ CTN TG]],1)-1))</f>
        <v>12</v>
      </c>
      <c r="Z8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14" s="40" t="str">
        <f>IF(db[[#This Row],[STN K]]="","",IF(db[[#This Row],[STN TG]]="LSN",12,""))</f>
        <v/>
      </c>
      <c r="AB814" s="40" t="str">
        <f>IF(db[[#This Row],[STN TG]]="LSN","PCS","")</f>
        <v/>
      </c>
      <c r="AC814" s="40">
        <f>db[[#This Row],[QTY B]]*IF(db[[#This Row],[QTY TG]]="",1,db[[#This Row],[QTY TG]])*IF(db[[#This Row],[QTY K]]="",1,db[[#This Row],[QTY K]])</f>
        <v>96</v>
      </c>
      <c r="AD814" s="40" t="str">
        <f>IF(db[[#This Row],[STN K]]="",IF(db[[#This Row],[STN TG]]="",db[[#This Row],[STN B]],db[[#This Row],[STN TG]]),db[[#This Row],[STN K]])</f>
        <v>PCS</v>
      </c>
      <c r="AE814" s="40"/>
    </row>
    <row r="815" spans="1:31" ht="16.5" customHeight="1" x14ac:dyDescent="0.25">
      <c r="A815" s="40">
        <f t="shared" si="12"/>
        <v>814</v>
      </c>
      <c r="B815" s="5" t="str">
        <f>LOWER(SUBSTITUTE(SUBSTITUTE(SUBSTITUTE(SUBSTITUTE(SUBSTITUTE(SUBSTITUTE(SUBSTITUTE(SUBSTITUTE(db[[#This Row],[NB BM]]," ",),".",""),"-",""),"(",""),")",""),"/",""),"""",""),"+",""))</f>
        <v>docrestinfinitymerah</v>
      </c>
      <c r="C815" s="5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D815" s="5" t="str">
        <f>LOWER(SUBSTITUTE(SUBSTITUTE(SUBSTITUTE(SUBSTITUTE(SUBSTITUTE(SUBSTITUTE(SUBSTITUTE(SUBSTITUTE(SUBSTITUTE(db[[#This Row],[NB PAJAK]]," ",""),"-",""),"(",""),")",""),".",""),",",""),"/",""),"""",""),"+",""))</f>
        <v/>
      </c>
      <c r="E81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docrestinfinitymerah8lsnuntana</v>
      </c>
      <c r="F81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docritinfinitymerah8lsn</v>
      </c>
      <c r="G815" s="5" t="str">
        <f>db[[#This Row],[NB NOTA_C]]&amp;LOWER(SUBSTITUTE(SUBSTITUTE(SUBSTITUTE(SUBSTITUTE(SUBSTITUTE(SUBSTITUTE(SUBSTITUTE(SUBSTITUTE(SUBSTITUTE(db[[#This Row],[FAKTUR]]," ",),".",""),"-",""),"(",""),")",""),",",""),"/",""),"""",""),"+",""))</f>
        <v>docritinfinitymerahuntana</v>
      </c>
      <c r="H81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docritinfinitymerah8lsnuntana</v>
      </c>
      <c r="I815" s="2" t="s">
        <v>5689</v>
      </c>
      <c r="J815" s="2" t="s">
        <v>1091</v>
      </c>
      <c r="K815" s="14"/>
      <c r="L815" s="2" t="s">
        <v>1336</v>
      </c>
      <c r="M815" s="34" t="e">
        <f>IF(db[[#This Row],[NB NOTA_C]]="","",COUNTIF([2]!B_MSK[concat],db[[#This Row],[NB NOTA_C]]))</f>
        <v>#REF!</v>
      </c>
      <c r="N815" s="14" t="s">
        <v>1365</v>
      </c>
      <c r="O815" s="2" t="s">
        <v>1435</v>
      </c>
      <c r="P815" s="2" t="s">
        <v>2423</v>
      </c>
      <c r="R815" s="2" t="str">
        <f>IF(db[[#This Row],[QTY/ CTN]]="","",SUBSTITUTE(SUBSTITUTE(SUBSTITUTE(db[[#This Row],[QTY/ CTN]]," ","_",2),"(",""),")","")&amp;"_")</f>
        <v>8 LSN_</v>
      </c>
      <c r="S815" s="2">
        <f>IF(db[[#This Row],[H_QTY/ CTN]]="","",SEARCH("_",db[[#This Row],[H_QTY/ CTN]]))</f>
        <v>6</v>
      </c>
      <c r="T815" s="2">
        <f>IF(db[[#This Row],[H_QTY/ CTN]]="","",LEN(db[[#This Row],[H_QTY/ CTN]]))</f>
        <v>6</v>
      </c>
      <c r="U815" s="41" t="str">
        <f>IF(db[[#This Row],[H_QTY/ CTN]]="","",LEFT(db[[#This Row],[H_QTY/ CTN]],db[[#This Row],[H_1]]-1))</f>
        <v>8 LSN</v>
      </c>
      <c r="V815" s="40" t="str">
        <f>IF(NOT(db[[#This Row],[H_1]]=db[[#This Row],[H_2]]),MID(db[[#This Row],[H_QTY/ CTN]],db[[#This Row],[H_1]]+1,db[[#This Row],[H_2]]-db[[#This Row],[H_1]]-1),"")</f>
        <v/>
      </c>
      <c r="W815" s="40" t="str">
        <f>IF(db[[#This Row],[QTY/ CTN B]]="","",LEFT(db[[#This Row],[QTY/ CTN B]],SEARCH(" ",db[[#This Row],[QTY/ CTN B]],1)-1))</f>
        <v>8</v>
      </c>
      <c r="X815" s="40" t="str">
        <f>IF(db[[#This Row],[QTY/ CTN B]]="","",RIGHT(db[[#This Row],[QTY/ CTN B]],LEN(db[[#This Row],[QTY/ CTN B]])-SEARCH(" ",db[[#This Row],[QTY/ CTN B]],1)))</f>
        <v>LSN</v>
      </c>
      <c r="Y815" s="40">
        <f>IF(db[[#This Row],[QTY/ CTN TG]]="",IF(db[[#This Row],[STN TG]]="","",12),LEFT(db[[#This Row],[QTY/ CTN TG]],SEARCH(" ",db[[#This Row],[QTY/ CTN TG]],1)-1))</f>
        <v>12</v>
      </c>
      <c r="Z8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15" s="40" t="str">
        <f>IF(db[[#This Row],[STN K]]="","",IF(db[[#This Row],[STN TG]]="LSN",12,""))</f>
        <v/>
      </c>
      <c r="AB815" s="40" t="str">
        <f>IF(db[[#This Row],[STN TG]]="LSN","PCS","")</f>
        <v/>
      </c>
      <c r="AC815" s="40">
        <f>db[[#This Row],[QTY B]]*IF(db[[#This Row],[QTY TG]]="",1,db[[#This Row],[QTY TG]])*IF(db[[#This Row],[QTY K]]="",1,db[[#This Row],[QTY K]])</f>
        <v>96</v>
      </c>
      <c r="AD815" s="40" t="str">
        <f>IF(db[[#This Row],[STN K]]="",IF(db[[#This Row],[STN TG]]="",db[[#This Row],[STN B]],db[[#This Row],[STN TG]]),db[[#This Row],[STN K]])</f>
        <v>PCS</v>
      </c>
      <c r="AE815" s="40"/>
    </row>
    <row r="816" spans="1:31" ht="16.5" customHeight="1" x14ac:dyDescent="0.25">
      <c r="A816" s="40">
        <f t="shared" si="12"/>
        <v>815</v>
      </c>
      <c r="B816" s="5" t="str">
        <f>LOWER(SUBSTITUTE(SUBSTITUTE(SUBSTITUTE(SUBSTITUTE(SUBSTITUTE(SUBSTITUTE(SUBSTITUTE(SUBSTITUTE(db[[#This Row],[NB BM]]," ",),".",""),"-",""),"(",""),")",""),"/",""),"""",""),"+",""))</f>
        <v>docrestoptima</v>
      </c>
      <c r="C816" s="5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D816" s="5" t="str">
        <f>LOWER(SUBSTITUTE(SUBSTITUTE(SUBSTITUTE(SUBSTITUTE(SUBSTITUTE(SUBSTITUTE(SUBSTITUTE(SUBSTITUTE(SUBSTITUTE(db[[#This Row],[NB PAJAK]]," ",""),"-",""),"(",""),")",""),".",""),",",""),"/",""),"""",""),"+",""))</f>
        <v/>
      </c>
      <c r="E81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docrestoptima5lsnuntana</v>
      </c>
      <c r="F81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docritoptima5lsn</v>
      </c>
      <c r="G816" s="5" t="str">
        <f>db[[#This Row],[NB NOTA_C]]&amp;LOWER(SUBSTITUTE(SUBSTITUTE(SUBSTITUTE(SUBSTITUTE(SUBSTITUTE(SUBSTITUTE(SUBSTITUTE(SUBSTITUTE(SUBSTITUTE(db[[#This Row],[FAKTUR]]," ",),".",""),"-",""),"(",""),")",""),",",""),"/",""),"""",""),"+",""))</f>
        <v>docritoptimauntana</v>
      </c>
      <c r="H81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docritoptima5lsnuntana</v>
      </c>
      <c r="I816" s="2" t="s">
        <v>3985</v>
      </c>
      <c r="J816" s="2" t="s">
        <v>3984</v>
      </c>
      <c r="K816" s="14"/>
      <c r="L816" s="2" t="s">
        <v>1336</v>
      </c>
      <c r="M816" s="34" t="e">
        <f>IF(db[[#This Row],[NB NOTA_C]]="","",COUNTIF([2]!B_MSK[concat],db[[#This Row],[NB NOTA_C]]))</f>
        <v>#REF!</v>
      </c>
      <c r="N816" s="9" t="s">
        <v>1365</v>
      </c>
      <c r="O816" s="5" t="s">
        <v>1418</v>
      </c>
      <c r="P816" s="2" t="s">
        <v>3986</v>
      </c>
      <c r="Q816" s="5"/>
      <c r="R816" s="5" t="str">
        <f>IF(db[[#This Row],[QTY/ CTN]]="","",SUBSTITUTE(SUBSTITUTE(SUBSTITUTE(db[[#This Row],[QTY/ CTN]]," ","_",2),"(",""),")","")&amp;"_")</f>
        <v>5 LSN_</v>
      </c>
      <c r="S816" s="5">
        <f>IF(db[[#This Row],[H_QTY/ CTN]]="","",SEARCH("_",db[[#This Row],[H_QTY/ CTN]]))</f>
        <v>6</v>
      </c>
      <c r="T816" s="5">
        <f>IF(db[[#This Row],[H_QTY/ CTN]]="","",LEN(db[[#This Row],[H_QTY/ CTN]]))</f>
        <v>6</v>
      </c>
      <c r="U816" s="40" t="str">
        <f>IF(db[[#This Row],[H_QTY/ CTN]]="","",LEFT(db[[#This Row],[H_QTY/ CTN]],db[[#This Row],[H_1]]-1))</f>
        <v>5 LSN</v>
      </c>
      <c r="V816" s="40" t="str">
        <f>IF(NOT(db[[#This Row],[H_1]]=db[[#This Row],[H_2]]),MID(db[[#This Row],[H_QTY/ CTN]],db[[#This Row],[H_1]]+1,db[[#This Row],[H_2]]-db[[#This Row],[H_1]]-1),"")</f>
        <v/>
      </c>
      <c r="W816" s="40" t="str">
        <f>IF(db[[#This Row],[QTY/ CTN B]]="","",LEFT(db[[#This Row],[QTY/ CTN B]],SEARCH(" ",db[[#This Row],[QTY/ CTN B]],1)-1))</f>
        <v>5</v>
      </c>
      <c r="X816" s="40" t="str">
        <f>IF(db[[#This Row],[QTY/ CTN B]]="","",RIGHT(db[[#This Row],[QTY/ CTN B]],LEN(db[[#This Row],[QTY/ CTN B]])-SEARCH(" ",db[[#This Row],[QTY/ CTN B]],1)))</f>
        <v>LSN</v>
      </c>
      <c r="Y816" s="40">
        <f>IF(db[[#This Row],[QTY/ CTN TG]]="",IF(db[[#This Row],[STN TG]]="","",12),LEFT(db[[#This Row],[QTY/ CTN TG]],SEARCH(" ",db[[#This Row],[QTY/ CTN TG]],1)-1))</f>
        <v>12</v>
      </c>
      <c r="Z8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16" s="40" t="str">
        <f>IF(db[[#This Row],[STN K]]="","",IF(db[[#This Row],[STN TG]]="LSN",12,""))</f>
        <v/>
      </c>
      <c r="AB816" s="40" t="str">
        <f>IF(db[[#This Row],[STN TG]]="LSN","PCS","")</f>
        <v/>
      </c>
      <c r="AC816" s="40">
        <f>db[[#This Row],[QTY B]]*IF(db[[#This Row],[QTY TG]]="",1,db[[#This Row],[QTY TG]])*IF(db[[#This Row],[QTY K]]="",1,db[[#This Row],[QTY K]])</f>
        <v>60</v>
      </c>
      <c r="AD816" s="40" t="str">
        <f>IF(db[[#This Row],[STN K]]="",IF(db[[#This Row],[STN TG]]="",db[[#This Row],[STN B]],db[[#This Row],[STN TG]]),db[[#This Row],[STN K]])</f>
        <v>PCS</v>
      </c>
      <c r="AE816" s="40"/>
    </row>
    <row r="817" spans="1:31" ht="16.5" customHeight="1" x14ac:dyDescent="0.25">
      <c r="A817" s="40">
        <f t="shared" si="12"/>
        <v>816</v>
      </c>
      <c r="B817" s="5" t="str">
        <f>LOWER(SUBSTITUTE(SUBSTITUTE(SUBSTITUTE(SUBSTITUTE(SUBSTITUTE(SUBSTITUTE(SUBSTITUTE(SUBSTITUTE(db[[#This Row],[NB BM]]," ",),".",""),"-",""),"(",""),")",""),"/",""),"""",""),"+",""))</f>
        <v>docrestoptimabiru</v>
      </c>
      <c r="C817" s="5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D817" s="5" t="str">
        <f>LOWER(SUBSTITUTE(SUBSTITUTE(SUBSTITUTE(SUBSTITUTE(SUBSTITUTE(SUBSTITUTE(SUBSTITUTE(SUBSTITUTE(SUBSTITUTE(db[[#This Row],[NB PAJAK]]," ",""),"-",""),"(",""),")",""),".",""),",",""),"/",""),"""",""),"+",""))</f>
        <v/>
      </c>
      <c r="E81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docrestoptimabiru5lsnuntana</v>
      </c>
      <c r="F81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docritoptimabiru5lsn</v>
      </c>
      <c r="G817" s="5" t="str">
        <f>db[[#This Row],[NB NOTA_C]]&amp;LOWER(SUBSTITUTE(SUBSTITUTE(SUBSTITUTE(SUBSTITUTE(SUBSTITUTE(SUBSTITUTE(SUBSTITUTE(SUBSTITUTE(SUBSTITUTE(db[[#This Row],[FAKTUR]]," ",),".",""),"-",""),"(",""),")",""),",",""),"/",""),"""",""),"+",""))</f>
        <v>docritoptimabiruuntana</v>
      </c>
      <c r="H81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docritoptimabiru5lsnuntana</v>
      </c>
      <c r="I817" s="2" t="s">
        <v>5688</v>
      </c>
      <c r="J817" s="2" t="s">
        <v>1092</v>
      </c>
      <c r="K817" s="14"/>
      <c r="L817" s="2" t="s">
        <v>1336</v>
      </c>
      <c r="M817" s="34" t="e">
        <f>IF(db[[#This Row],[NB NOTA_C]]="","",COUNTIF([2]!B_MSK[concat],db[[#This Row],[NB NOTA_C]]))</f>
        <v>#REF!</v>
      </c>
      <c r="N817" s="14" t="s">
        <v>1365</v>
      </c>
      <c r="O817" s="2" t="s">
        <v>1418</v>
      </c>
      <c r="P817" s="2" t="s">
        <v>2423</v>
      </c>
      <c r="R817" s="2" t="str">
        <f>IF(db[[#This Row],[QTY/ CTN]]="","",SUBSTITUTE(SUBSTITUTE(SUBSTITUTE(db[[#This Row],[QTY/ CTN]]," ","_",2),"(",""),")","")&amp;"_")</f>
        <v>5 LSN_</v>
      </c>
      <c r="S817" s="2">
        <f>IF(db[[#This Row],[H_QTY/ CTN]]="","",SEARCH("_",db[[#This Row],[H_QTY/ CTN]]))</f>
        <v>6</v>
      </c>
      <c r="T817" s="2">
        <f>IF(db[[#This Row],[H_QTY/ CTN]]="","",LEN(db[[#This Row],[H_QTY/ CTN]]))</f>
        <v>6</v>
      </c>
      <c r="U817" s="41" t="str">
        <f>IF(db[[#This Row],[H_QTY/ CTN]]="","",LEFT(db[[#This Row],[H_QTY/ CTN]],db[[#This Row],[H_1]]-1))</f>
        <v>5 LSN</v>
      </c>
      <c r="V817" s="40" t="str">
        <f>IF(NOT(db[[#This Row],[H_1]]=db[[#This Row],[H_2]]),MID(db[[#This Row],[H_QTY/ CTN]],db[[#This Row],[H_1]]+1,db[[#This Row],[H_2]]-db[[#This Row],[H_1]]-1),"")</f>
        <v/>
      </c>
      <c r="W817" s="40" t="str">
        <f>IF(db[[#This Row],[QTY/ CTN B]]="","",LEFT(db[[#This Row],[QTY/ CTN B]],SEARCH(" ",db[[#This Row],[QTY/ CTN B]],1)-1))</f>
        <v>5</v>
      </c>
      <c r="X817" s="40" t="str">
        <f>IF(db[[#This Row],[QTY/ CTN B]]="","",RIGHT(db[[#This Row],[QTY/ CTN B]],LEN(db[[#This Row],[QTY/ CTN B]])-SEARCH(" ",db[[#This Row],[QTY/ CTN B]],1)))</f>
        <v>LSN</v>
      </c>
      <c r="Y817" s="40">
        <f>IF(db[[#This Row],[QTY/ CTN TG]]="",IF(db[[#This Row],[STN TG]]="","",12),LEFT(db[[#This Row],[QTY/ CTN TG]],SEARCH(" ",db[[#This Row],[QTY/ CTN TG]],1)-1))</f>
        <v>12</v>
      </c>
      <c r="Z8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17" s="40" t="str">
        <f>IF(db[[#This Row],[STN K]]="","",IF(db[[#This Row],[STN TG]]="LSN",12,""))</f>
        <v/>
      </c>
      <c r="AB817" s="40" t="str">
        <f>IF(db[[#This Row],[STN TG]]="LSN","PCS","")</f>
        <v/>
      </c>
      <c r="AC817" s="40">
        <f>db[[#This Row],[QTY B]]*IF(db[[#This Row],[QTY TG]]="",1,db[[#This Row],[QTY TG]])*IF(db[[#This Row],[QTY K]]="",1,db[[#This Row],[QTY K]])</f>
        <v>60</v>
      </c>
      <c r="AD817" s="40" t="str">
        <f>IF(db[[#This Row],[STN K]]="",IF(db[[#This Row],[STN TG]]="",db[[#This Row],[STN B]],db[[#This Row],[STN TG]]),db[[#This Row],[STN K]])</f>
        <v>PCS</v>
      </c>
      <c r="AE817" s="40"/>
    </row>
    <row r="818" spans="1:31" ht="16.5" customHeight="1" x14ac:dyDescent="0.25">
      <c r="A818" s="40">
        <f t="shared" si="12"/>
        <v>817</v>
      </c>
      <c r="B818" s="5" t="str">
        <f>LOWER(SUBSTITUTE(SUBSTITUTE(SUBSTITUTE(SUBSTITUTE(SUBSTITUTE(SUBSTITUTE(SUBSTITUTE(SUBSTITUTE(db[[#This Row],[NB BM]]," ",),".",""),"-",""),"(",""),")",""),"/",""),"""",""),"+",""))</f>
        <v>docresroptimamix</v>
      </c>
      <c r="C818" s="5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D818" s="5" t="str">
        <f>LOWER(SUBSTITUTE(SUBSTITUTE(SUBSTITUTE(SUBSTITUTE(SUBSTITUTE(SUBSTITUTE(SUBSTITUTE(SUBSTITUTE(SUBSTITUTE(db[[#This Row],[NB PAJAK]]," ",""),"-",""),"(",""),")",""),".",""),",",""),"/",""),"""",""),"+",""))</f>
        <v/>
      </c>
      <c r="E81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docresroptimamix5lsnuntana</v>
      </c>
      <c r="F81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docritoptimacampur5lsn</v>
      </c>
      <c r="G818" s="5" t="str">
        <f>db[[#This Row],[NB NOTA_C]]&amp;LOWER(SUBSTITUTE(SUBSTITUTE(SUBSTITUTE(SUBSTITUTE(SUBSTITUTE(SUBSTITUTE(SUBSTITUTE(SUBSTITUTE(SUBSTITUTE(db[[#This Row],[FAKTUR]]," ",),".",""),"-",""),"(",""),")",""),",",""),"/",""),"""",""),"+",""))</f>
        <v>docritoptimacampuruntana</v>
      </c>
      <c r="H81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docritoptimacampur5lsnuntana</v>
      </c>
      <c r="I818" s="2" t="s">
        <v>2832</v>
      </c>
      <c r="J818" s="2" t="s">
        <v>2830</v>
      </c>
      <c r="K818" s="14"/>
      <c r="L818" s="2" t="s">
        <v>1336</v>
      </c>
      <c r="M818" s="34" t="e">
        <f>IF(db[[#This Row],[NB NOTA_C]]="","",COUNTIF([2]!B_MSK[concat],db[[#This Row],[NB NOTA_C]]))</f>
        <v>#REF!</v>
      </c>
      <c r="N818" s="9" t="s">
        <v>1365</v>
      </c>
      <c r="O818" s="5" t="s">
        <v>1418</v>
      </c>
      <c r="P818" s="2" t="s">
        <v>2423</v>
      </c>
      <c r="Q818" s="5"/>
      <c r="R818" s="5" t="str">
        <f>IF(db[[#This Row],[QTY/ CTN]]="","",SUBSTITUTE(SUBSTITUTE(SUBSTITUTE(db[[#This Row],[QTY/ CTN]]," ","_",2),"(",""),")","")&amp;"_")</f>
        <v>5 LSN_</v>
      </c>
      <c r="S818" s="5">
        <f>IF(db[[#This Row],[H_QTY/ CTN]]="","",SEARCH("_",db[[#This Row],[H_QTY/ CTN]]))</f>
        <v>6</v>
      </c>
      <c r="T818" s="5">
        <f>IF(db[[#This Row],[H_QTY/ CTN]]="","",LEN(db[[#This Row],[H_QTY/ CTN]]))</f>
        <v>6</v>
      </c>
      <c r="U818" s="40" t="str">
        <f>IF(db[[#This Row],[H_QTY/ CTN]]="","",LEFT(db[[#This Row],[H_QTY/ CTN]],db[[#This Row],[H_1]]-1))</f>
        <v>5 LSN</v>
      </c>
      <c r="V818" s="40" t="str">
        <f>IF(NOT(db[[#This Row],[H_1]]=db[[#This Row],[H_2]]),MID(db[[#This Row],[H_QTY/ CTN]],db[[#This Row],[H_1]]+1,db[[#This Row],[H_2]]-db[[#This Row],[H_1]]-1),"")</f>
        <v/>
      </c>
      <c r="W818" s="40" t="str">
        <f>IF(db[[#This Row],[QTY/ CTN B]]="","",LEFT(db[[#This Row],[QTY/ CTN B]],SEARCH(" ",db[[#This Row],[QTY/ CTN B]],1)-1))</f>
        <v>5</v>
      </c>
      <c r="X818" s="40" t="str">
        <f>IF(db[[#This Row],[QTY/ CTN B]]="","",RIGHT(db[[#This Row],[QTY/ CTN B]],LEN(db[[#This Row],[QTY/ CTN B]])-SEARCH(" ",db[[#This Row],[QTY/ CTN B]],1)))</f>
        <v>LSN</v>
      </c>
      <c r="Y818" s="40">
        <f>IF(db[[#This Row],[QTY/ CTN TG]]="",IF(db[[#This Row],[STN TG]]="","",12),LEFT(db[[#This Row],[QTY/ CTN TG]],SEARCH(" ",db[[#This Row],[QTY/ CTN TG]],1)-1))</f>
        <v>12</v>
      </c>
      <c r="Z8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18" s="40" t="str">
        <f>IF(db[[#This Row],[STN K]]="","",IF(db[[#This Row],[STN TG]]="LSN",12,""))</f>
        <v/>
      </c>
      <c r="AB818" s="40" t="str">
        <f>IF(db[[#This Row],[STN TG]]="LSN","PCS","")</f>
        <v/>
      </c>
      <c r="AC818" s="40">
        <f>db[[#This Row],[QTY B]]*IF(db[[#This Row],[QTY TG]]="",1,db[[#This Row],[QTY TG]])*IF(db[[#This Row],[QTY K]]="",1,db[[#This Row],[QTY K]])</f>
        <v>60</v>
      </c>
      <c r="AD818" s="40" t="str">
        <f>IF(db[[#This Row],[STN K]]="",IF(db[[#This Row],[STN TG]]="",db[[#This Row],[STN B]],db[[#This Row],[STN TG]]),db[[#This Row],[STN K]])</f>
        <v>PCS</v>
      </c>
      <c r="AE818" s="40"/>
    </row>
    <row r="819" spans="1:31" ht="16.5" customHeight="1" x14ac:dyDescent="0.25">
      <c r="A819" s="40">
        <f t="shared" si="12"/>
        <v>818</v>
      </c>
      <c r="B819" s="5" t="str">
        <f>LOWER(SUBSTITUTE(SUBSTITUTE(SUBSTITUTE(SUBSTITUTE(SUBSTITUTE(SUBSTITUTE(SUBSTITUTE(SUBSTITUTE(db[[#This Row],[NB BM]]," ",),".",""),"-",""),"(",""),")",""),"/",""),"""",""),"+",""))</f>
        <v>docrestprestige</v>
      </c>
      <c r="C819" s="5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D819" s="5" t="str">
        <f>LOWER(SUBSTITUTE(SUBSTITUTE(SUBSTITUTE(SUBSTITUTE(SUBSTITUTE(SUBSTITUTE(SUBSTITUTE(SUBSTITUTE(SUBSTITUTE(db[[#This Row],[NB PAJAK]]," ",""),"-",""),"(",""),")",""),".",""),",",""),"/",""),"""",""),"+",""))</f>
        <v/>
      </c>
      <c r="E81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docrestprestige8lsnuntana</v>
      </c>
      <c r="F81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docritprestige8lsn</v>
      </c>
      <c r="G819" s="5" t="str">
        <f>db[[#This Row],[NB NOTA_C]]&amp;LOWER(SUBSTITUTE(SUBSTITUTE(SUBSTITUTE(SUBSTITUTE(SUBSTITUTE(SUBSTITUTE(SUBSTITUTE(SUBSTITUTE(SUBSTITUTE(db[[#This Row],[FAKTUR]]," ",),".",""),"-",""),"(",""),")",""),",",""),"/",""),"""",""),"+",""))</f>
        <v>docritprestigeuntana</v>
      </c>
      <c r="H81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docritprestige8lsnuntana</v>
      </c>
      <c r="I819" s="2" t="s">
        <v>5687</v>
      </c>
      <c r="J819" s="2" t="s">
        <v>1740</v>
      </c>
      <c r="K819" s="14"/>
      <c r="L819" s="2" t="s">
        <v>1336</v>
      </c>
      <c r="M819" s="34" t="e">
        <f>IF(db[[#This Row],[NB NOTA_C]]="","",COUNTIF([2]!B_MSK[concat],db[[#This Row],[NB NOTA_C]]))</f>
        <v>#REF!</v>
      </c>
      <c r="N819" s="14" t="s">
        <v>1365</v>
      </c>
      <c r="O819" s="2" t="s">
        <v>1435</v>
      </c>
      <c r="P819" s="2" t="s">
        <v>2423</v>
      </c>
      <c r="R819" s="2" t="str">
        <f>IF(db[[#This Row],[QTY/ CTN]]="","",SUBSTITUTE(SUBSTITUTE(SUBSTITUTE(db[[#This Row],[QTY/ CTN]]," ","_",2),"(",""),")","")&amp;"_")</f>
        <v>8 LSN_</v>
      </c>
      <c r="S819" s="2">
        <f>IF(db[[#This Row],[H_QTY/ CTN]]="","",SEARCH("_",db[[#This Row],[H_QTY/ CTN]]))</f>
        <v>6</v>
      </c>
      <c r="T819" s="2">
        <f>IF(db[[#This Row],[H_QTY/ CTN]]="","",LEN(db[[#This Row],[H_QTY/ CTN]]))</f>
        <v>6</v>
      </c>
      <c r="U819" s="41" t="str">
        <f>IF(db[[#This Row],[H_QTY/ CTN]]="","",LEFT(db[[#This Row],[H_QTY/ CTN]],db[[#This Row],[H_1]]-1))</f>
        <v>8 LSN</v>
      </c>
      <c r="V819" s="40" t="str">
        <f>IF(NOT(db[[#This Row],[H_1]]=db[[#This Row],[H_2]]),MID(db[[#This Row],[H_QTY/ CTN]],db[[#This Row],[H_1]]+1,db[[#This Row],[H_2]]-db[[#This Row],[H_1]]-1),"")</f>
        <v/>
      </c>
      <c r="W819" s="40" t="str">
        <f>IF(db[[#This Row],[QTY/ CTN B]]="","",LEFT(db[[#This Row],[QTY/ CTN B]],SEARCH(" ",db[[#This Row],[QTY/ CTN B]],1)-1))</f>
        <v>8</v>
      </c>
      <c r="X819" s="40" t="str">
        <f>IF(db[[#This Row],[QTY/ CTN B]]="","",RIGHT(db[[#This Row],[QTY/ CTN B]],LEN(db[[#This Row],[QTY/ CTN B]])-SEARCH(" ",db[[#This Row],[QTY/ CTN B]],1)))</f>
        <v>LSN</v>
      </c>
      <c r="Y819" s="40">
        <f>IF(db[[#This Row],[QTY/ CTN TG]]="",IF(db[[#This Row],[STN TG]]="","",12),LEFT(db[[#This Row],[QTY/ CTN TG]],SEARCH(" ",db[[#This Row],[QTY/ CTN TG]],1)-1))</f>
        <v>12</v>
      </c>
      <c r="Z8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19" s="40" t="str">
        <f>IF(db[[#This Row],[STN K]]="","",IF(db[[#This Row],[STN TG]]="LSN",12,""))</f>
        <v/>
      </c>
      <c r="AB819" s="40" t="str">
        <f>IF(db[[#This Row],[STN TG]]="LSN","PCS","")</f>
        <v/>
      </c>
      <c r="AC819" s="40">
        <f>db[[#This Row],[QTY B]]*IF(db[[#This Row],[QTY TG]]="",1,db[[#This Row],[QTY TG]])*IF(db[[#This Row],[QTY K]]="",1,db[[#This Row],[QTY K]])</f>
        <v>96</v>
      </c>
      <c r="AD819" s="40" t="str">
        <f>IF(db[[#This Row],[STN K]]="",IF(db[[#This Row],[STN TG]]="",db[[#This Row],[STN B]],db[[#This Row],[STN TG]]),db[[#This Row],[STN K]])</f>
        <v>PCS</v>
      </c>
      <c r="AE819" s="40"/>
    </row>
    <row r="820" spans="1:31" ht="16.5" customHeight="1" x14ac:dyDescent="0.25">
      <c r="A820" s="40">
        <f t="shared" si="12"/>
        <v>819</v>
      </c>
      <c r="B820" s="5" t="str">
        <f>LOWER(SUBSTITUTE(SUBSTITUTE(SUBSTITUTE(SUBSTITUTE(SUBSTITUTE(SUBSTITUTE(SUBSTITUTE(SUBSTITUTE(db[[#This Row],[NB BM]]," ",),".",""),"-",""),"(",""),")",""),"/",""),"""",""),"+",""))</f>
        <v>docrestprestigebiru</v>
      </c>
      <c r="C820" s="5" t="str">
        <f>LOWER(SUBSTITUTE(SUBSTITUTE(SUBSTITUTE(SUBSTITUTE(SUBSTITUTE(SUBSTITUTE(SUBSTITUTE(SUBSTITUTE(SUBSTITUTE(db[[#This Row],[NB NOTA]]," ",),".",""),"-",""),"(",""),")",""),",",""),"/",""),"""",""),"+",""))</f>
        <v>docritprestigebiru</v>
      </c>
      <c r="D820" s="5" t="str">
        <f>LOWER(SUBSTITUTE(SUBSTITUTE(SUBSTITUTE(SUBSTITUTE(SUBSTITUTE(SUBSTITUTE(SUBSTITUTE(SUBSTITUTE(SUBSTITUTE(db[[#This Row],[NB PAJAK]]," ",""),"-",""),"(",""),")",""),".",""),",",""),"/",""),"""",""),"+",""))</f>
        <v/>
      </c>
      <c r="E82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docrestprestigebiru14lsnuntana</v>
      </c>
      <c r="F82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docritprestigebiru14lsn</v>
      </c>
      <c r="G820" s="5" t="str">
        <f>db[[#This Row],[NB NOTA_C]]&amp;LOWER(SUBSTITUTE(SUBSTITUTE(SUBSTITUTE(SUBSTITUTE(SUBSTITUTE(SUBSTITUTE(SUBSTITUTE(SUBSTITUTE(SUBSTITUTE(db[[#This Row],[FAKTUR]]," ",),".",""),"-",""),"(",""),")",""),",",""),"/",""),"""",""),"+",""))</f>
        <v>docritprestigebiruuntana</v>
      </c>
      <c r="H82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docritprestigebiru14lsnuntana</v>
      </c>
      <c r="I820" s="2" t="s">
        <v>7599</v>
      </c>
      <c r="J820" s="2" t="s">
        <v>7514</v>
      </c>
      <c r="K820" s="14"/>
      <c r="L820" s="70" t="s">
        <v>1336</v>
      </c>
      <c r="M820" s="33" t="e">
        <f>IF(db[[#This Row],[NB NOTA_C]]="","",COUNTIF([2]!B_MSK[concat],db[[#This Row],[NB NOTA_C]]))</f>
        <v>#REF!</v>
      </c>
      <c r="N820" s="9" t="s">
        <v>7561</v>
      </c>
      <c r="O820" s="5" t="s">
        <v>7555</v>
      </c>
      <c r="Q820" s="5"/>
      <c r="R820" s="5" t="str">
        <f>IF(db[[#This Row],[QTY/ CTN]]="","",SUBSTITUTE(SUBSTITUTE(SUBSTITUTE(db[[#This Row],[QTY/ CTN]]," ","_",2),"(",""),")","")&amp;"_")</f>
        <v>14 LSN_</v>
      </c>
      <c r="S820" s="5">
        <f>IF(db[[#This Row],[H_QTY/ CTN]]="","",SEARCH("_",db[[#This Row],[H_QTY/ CTN]]))</f>
        <v>7</v>
      </c>
      <c r="T820" s="5">
        <f>IF(db[[#This Row],[H_QTY/ CTN]]="","",LEN(db[[#This Row],[H_QTY/ CTN]]))</f>
        <v>7</v>
      </c>
      <c r="U820" s="40" t="str">
        <f>IF(db[[#This Row],[H_QTY/ CTN]]="","",LEFT(db[[#This Row],[H_QTY/ CTN]],db[[#This Row],[H_1]]-1))</f>
        <v>14 LSN</v>
      </c>
      <c r="V820" s="40" t="str">
        <f>IF(NOT(db[[#This Row],[H_1]]=db[[#This Row],[H_2]]),MID(db[[#This Row],[H_QTY/ CTN]],db[[#This Row],[H_1]]+1,db[[#This Row],[H_2]]-db[[#This Row],[H_1]]-1),"")</f>
        <v/>
      </c>
      <c r="W820" s="40" t="str">
        <f>IF(db[[#This Row],[QTY/ CTN B]]="","",LEFT(db[[#This Row],[QTY/ CTN B]],SEARCH(" ",db[[#This Row],[QTY/ CTN B]],1)-1))</f>
        <v>14</v>
      </c>
      <c r="X820" s="40" t="str">
        <f>IF(db[[#This Row],[QTY/ CTN B]]="","",RIGHT(db[[#This Row],[QTY/ CTN B]],LEN(db[[#This Row],[QTY/ CTN B]])-SEARCH(" ",db[[#This Row],[QTY/ CTN B]],1)))</f>
        <v>LSN</v>
      </c>
      <c r="Y820" s="40">
        <f>IF(db[[#This Row],[QTY/ CTN TG]]="",IF(db[[#This Row],[STN TG]]="","",12),LEFT(db[[#This Row],[QTY/ CTN TG]],SEARCH(" ",db[[#This Row],[QTY/ CTN TG]],1)-1))</f>
        <v>12</v>
      </c>
      <c r="Z8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20" s="40" t="str">
        <f>IF(db[[#This Row],[STN K]]="","",IF(db[[#This Row],[STN TG]]="LSN",12,""))</f>
        <v/>
      </c>
      <c r="AB820" s="40" t="str">
        <f>IF(db[[#This Row],[STN TG]]="LSN","PCS","")</f>
        <v/>
      </c>
      <c r="AC820" s="40">
        <f>db[[#This Row],[QTY B]]*IF(db[[#This Row],[QTY TG]]="",1,db[[#This Row],[QTY TG]])*IF(db[[#This Row],[QTY K]]="",1,db[[#This Row],[QTY K]])</f>
        <v>168</v>
      </c>
      <c r="AD820" s="40" t="str">
        <f>IF(db[[#This Row],[STN K]]="",IF(db[[#This Row],[STN TG]]="",db[[#This Row],[STN B]],db[[#This Row],[STN TG]]),db[[#This Row],[STN K]])</f>
        <v>PCS</v>
      </c>
      <c r="AE820" s="40"/>
    </row>
    <row r="821" spans="1:31" ht="16.5" customHeight="1" x14ac:dyDescent="0.25">
      <c r="A821" s="40">
        <f t="shared" si="12"/>
        <v>820</v>
      </c>
      <c r="B821" s="5" t="str">
        <f>LOWER(SUBSTITUTE(SUBSTITUTE(SUBSTITUTE(SUBSTITUTE(SUBSTITUTE(SUBSTITUTE(SUBSTITUTE(SUBSTITUTE(db[[#This Row],[NB BM]]," ",),".",""),"-",""),"(",""),")",""),"/",""),"""",""),"+",""))</f>
        <v>docreststatement</v>
      </c>
      <c r="C821" s="5" t="str">
        <f>LOWER(SUBSTITUTE(SUBSTITUTE(SUBSTITUTE(SUBSTITUTE(SUBSTITUTE(SUBSTITUTE(SUBSTITUTE(SUBSTITUTE(SUBSTITUTE(db[[#This Row],[NB NOTA]]," ",),".",""),"-",""),"(",""),")",""),",",""),"/",""),"""",""),"+",""))</f>
        <v>docritstatement</v>
      </c>
      <c r="D821" s="5" t="str">
        <f>LOWER(SUBSTITUTE(SUBSTITUTE(SUBSTITUTE(SUBSTITUTE(SUBSTITUTE(SUBSTITUTE(SUBSTITUTE(SUBSTITUTE(SUBSTITUTE(db[[#This Row],[NB PAJAK]]," ",""),"-",""),"(",""),")",""),".",""),",",""),"/",""),"""",""),"+",""))</f>
        <v/>
      </c>
      <c r="E82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docreststatement7lsnuntana</v>
      </c>
      <c r="F82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docritstatement7lsn</v>
      </c>
      <c r="G821" s="5" t="str">
        <f>db[[#This Row],[NB NOTA_C]]&amp;LOWER(SUBSTITUTE(SUBSTITUTE(SUBSTITUTE(SUBSTITUTE(SUBSTITUTE(SUBSTITUTE(SUBSTITUTE(SUBSTITUTE(SUBSTITUTE(db[[#This Row],[FAKTUR]]," ",),".",""),"-",""),"(",""),")",""),",",""),"/",""),"""",""),"+",""))</f>
        <v>docritstatementuntana</v>
      </c>
      <c r="H82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docritstatement7lsnuntana</v>
      </c>
      <c r="I821" s="2" t="s">
        <v>4850</v>
      </c>
      <c r="J821" s="2" t="s">
        <v>4814</v>
      </c>
      <c r="K821" s="14"/>
      <c r="L821" s="2" t="s">
        <v>1336</v>
      </c>
      <c r="M821" s="33" t="e">
        <f>IF(db[[#This Row],[NB NOTA_C]]="","",COUNTIF([2]!B_MSK[concat],db[[#This Row],[NB NOTA_C]]))</f>
        <v>#REF!</v>
      </c>
      <c r="N821" s="9" t="s">
        <v>1365</v>
      </c>
      <c r="O821" s="5" t="s">
        <v>1417</v>
      </c>
      <c r="P821" s="2" t="s">
        <v>2423</v>
      </c>
      <c r="Q821" s="5"/>
      <c r="R821" s="5" t="str">
        <f>IF(db[[#This Row],[QTY/ CTN]]="","",SUBSTITUTE(SUBSTITUTE(SUBSTITUTE(db[[#This Row],[QTY/ CTN]]," ","_",2),"(",""),")","")&amp;"_")</f>
        <v>7 LSN_</v>
      </c>
      <c r="S821" s="5">
        <f>IF(db[[#This Row],[H_QTY/ CTN]]="","",SEARCH("_",db[[#This Row],[H_QTY/ CTN]]))</f>
        <v>6</v>
      </c>
      <c r="T821" s="5">
        <f>IF(db[[#This Row],[H_QTY/ CTN]]="","",LEN(db[[#This Row],[H_QTY/ CTN]]))</f>
        <v>6</v>
      </c>
      <c r="U821" s="40" t="str">
        <f>IF(db[[#This Row],[H_QTY/ CTN]]="","",LEFT(db[[#This Row],[H_QTY/ CTN]],db[[#This Row],[H_1]]-1))</f>
        <v>7 LSN</v>
      </c>
      <c r="V821" s="40" t="str">
        <f>IF(NOT(db[[#This Row],[H_1]]=db[[#This Row],[H_2]]),MID(db[[#This Row],[H_QTY/ CTN]],db[[#This Row],[H_1]]+1,db[[#This Row],[H_2]]-db[[#This Row],[H_1]]-1),"")</f>
        <v/>
      </c>
      <c r="W821" s="40" t="str">
        <f>IF(db[[#This Row],[QTY/ CTN B]]="","",LEFT(db[[#This Row],[QTY/ CTN B]],SEARCH(" ",db[[#This Row],[QTY/ CTN B]],1)-1))</f>
        <v>7</v>
      </c>
      <c r="X821" s="40" t="str">
        <f>IF(db[[#This Row],[QTY/ CTN B]]="","",RIGHT(db[[#This Row],[QTY/ CTN B]],LEN(db[[#This Row],[QTY/ CTN B]])-SEARCH(" ",db[[#This Row],[QTY/ CTN B]],1)))</f>
        <v>LSN</v>
      </c>
      <c r="Y821" s="40">
        <f>IF(db[[#This Row],[QTY/ CTN TG]]="",IF(db[[#This Row],[STN TG]]="","",12),LEFT(db[[#This Row],[QTY/ CTN TG]],SEARCH(" ",db[[#This Row],[QTY/ CTN TG]],1)-1))</f>
        <v>12</v>
      </c>
      <c r="Z8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21" s="40" t="str">
        <f>IF(db[[#This Row],[STN K]]="","",IF(db[[#This Row],[STN TG]]="LSN",12,""))</f>
        <v/>
      </c>
      <c r="AB821" s="40" t="str">
        <f>IF(db[[#This Row],[STN TG]]="LSN","PCS","")</f>
        <v/>
      </c>
      <c r="AC821" s="40">
        <f>db[[#This Row],[QTY B]]*IF(db[[#This Row],[QTY TG]]="",1,db[[#This Row],[QTY TG]])*IF(db[[#This Row],[QTY K]]="",1,db[[#This Row],[QTY K]])</f>
        <v>84</v>
      </c>
      <c r="AD821" s="40" t="str">
        <f>IF(db[[#This Row],[STN K]]="",IF(db[[#This Row],[STN TG]]="",db[[#This Row],[STN B]],db[[#This Row],[STN TG]]),db[[#This Row],[STN K]])</f>
        <v>PCS</v>
      </c>
      <c r="AE821" s="40"/>
    </row>
    <row r="822" spans="1:31" ht="16.5" customHeight="1" x14ac:dyDescent="0.25">
      <c r="A822" s="40">
        <f t="shared" si="12"/>
        <v>821</v>
      </c>
      <c r="B822" s="5" t="str">
        <f>LOWER(SUBSTITUTE(SUBSTITUTE(SUBSTITUTE(SUBSTITUTE(SUBSTITUTE(SUBSTITUTE(SUBSTITUTE(SUBSTITUTE(db[[#This Row],[NB BM]]," ",),".",""),"-",""),"(",""),")",""),"/",""),"""",""),"+",""))</f>
        <v>docrestnewdiplomat</v>
      </c>
      <c r="C822" s="5" t="str">
        <f>LOWER(SUBSTITUTE(SUBSTITUTE(SUBSTITUTE(SUBSTITUTE(SUBSTITUTE(SUBSTITUTE(SUBSTITUTE(SUBSTITUTE(SUBSTITUTE(db[[#This Row],[NB NOTA]]," ",),".",""),"-",""),"(",""),")",""),",",""),"/",""),"""",""),"+",""))</f>
        <v>docritnewdiplomat</v>
      </c>
      <c r="D822" s="5" t="str">
        <f>LOWER(SUBSTITUTE(SUBSTITUTE(SUBSTITUTE(SUBSTITUTE(SUBSTITUTE(SUBSTITUTE(SUBSTITUTE(SUBSTITUTE(SUBSTITUTE(db[[#This Row],[NB PAJAK]]," ",""),"-",""),"(",""),")",""),".",""),",",""),"/",""),"""",""),"+",""))</f>
        <v/>
      </c>
      <c r="E82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docrestnewdiplomat8lsnuntana</v>
      </c>
      <c r="F82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docritnewdiplomat8lsn</v>
      </c>
      <c r="G822" s="5" t="str">
        <f>db[[#This Row],[NB NOTA_C]]&amp;LOWER(SUBSTITUTE(SUBSTITUTE(SUBSTITUTE(SUBSTITUTE(SUBSTITUTE(SUBSTITUTE(SUBSTITUTE(SUBSTITUTE(SUBSTITUTE(db[[#This Row],[FAKTUR]]," ",),".",""),"-",""),"(",""),")",""),",",""),"/",""),"""",""),"+",""))</f>
        <v>docritnewdiplomatuntana</v>
      </c>
      <c r="H82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docritnewdiplomat8lsnuntana</v>
      </c>
      <c r="I822" s="2" t="s">
        <v>7781</v>
      </c>
      <c r="J822" s="2" t="s">
        <v>7779</v>
      </c>
      <c r="K822" s="14"/>
      <c r="L822" s="70" t="s">
        <v>1336</v>
      </c>
      <c r="M822" s="33" t="e">
        <f>IF(db[[#This Row],[NB NOTA_C]]="","",COUNTIF([2]!B_MSK[concat],db[[#This Row],[NB NOTA_C]]))</f>
        <v>#REF!</v>
      </c>
      <c r="N822" s="9" t="s">
        <v>1365</v>
      </c>
      <c r="O822" s="5" t="s">
        <v>1435</v>
      </c>
      <c r="P822" s="2" t="s">
        <v>2423</v>
      </c>
      <c r="Q822" s="5"/>
      <c r="R822" s="5" t="str">
        <f>IF(db[[#This Row],[QTY/ CTN]]="","",SUBSTITUTE(SUBSTITUTE(SUBSTITUTE(db[[#This Row],[QTY/ CTN]]," ","_",2),"(",""),")","")&amp;"_")</f>
        <v>8 LSN_</v>
      </c>
      <c r="S822" s="5">
        <f>IF(db[[#This Row],[H_QTY/ CTN]]="","",SEARCH("_",db[[#This Row],[H_QTY/ CTN]]))</f>
        <v>6</v>
      </c>
      <c r="T822" s="5">
        <f>IF(db[[#This Row],[H_QTY/ CTN]]="","",LEN(db[[#This Row],[H_QTY/ CTN]]))</f>
        <v>6</v>
      </c>
      <c r="U822" s="40" t="str">
        <f>IF(db[[#This Row],[H_QTY/ CTN]]="","",LEFT(db[[#This Row],[H_QTY/ CTN]],db[[#This Row],[H_1]]-1))</f>
        <v>8 LSN</v>
      </c>
      <c r="V822" s="40" t="str">
        <f>IF(NOT(db[[#This Row],[H_1]]=db[[#This Row],[H_2]]),MID(db[[#This Row],[H_QTY/ CTN]],db[[#This Row],[H_1]]+1,db[[#This Row],[H_2]]-db[[#This Row],[H_1]]-1),"")</f>
        <v/>
      </c>
      <c r="W822" s="40" t="str">
        <f>IF(db[[#This Row],[QTY/ CTN B]]="","",LEFT(db[[#This Row],[QTY/ CTN B]],SEARCH(" ",db[[#This Row],[QTY/ CTN B]],1)-1))</f>
        <v>8</v>
      </c>
      <c r="X822" s="40" t="str">
        <f>IF(db[[#This Row],[QTY/ CTN B]]="","",RIGHT(db[[#This Row],[QTY/ CTN B]],LEN(db[[#This Row],[QTY/ CTN B]])-SEARCH(" ",db[[#This Row],[QTY/ CTN B]],1)))</f>
        <v>LSN</v>
      </c>
      <c r="Y822" s="40">
        <f>IF(db[[#This Row],[QTY/ CTN TG]]="",IF(db[[#This Row],[STN TG]]="","",12),LEFT(db[[#This Row],[QTY/ CTN TG]],SEARCH(" ",db[[#This Row],[QTY/ CTN TG]],1)-1))</f>
        <v>12</v>
      </c>
      <c r="Z8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22" s="40" t="str">
        <f>IF(db[[#This Row],[STN K]]="","",IF(db[[#This Row],[STN TG]]="LSN",12,""))</f>
        <v/>
      </c>
      <c r="AB822" s="40" t="str">
        <f>IF(db[[#This Row],[STN TG]]="LSN","PCS","")</f>
        <v/>
      </c>
      <c r="AC822" s="40">
        <f>db[[#This Row],[QTY B]]*IF(db[[#This Row],[QTY TG]]="",1,db[[#This Row],[QTY TG]])*IF(db[[#This Row],[QTY K]]="",1,db[[#This Row],[QTY K]])</f>
        <v>96</v>
      </c>
      <c r="AD822" s="40" t="str">
        <f>IF(db[[#This Row],[STN K]]="",IF(db[[#This Row],[STN TG]]="",db[[#This Row],[STN B]],db[[#This Row],[STN TG]]),db[[#This Row],[STN K]])</f>
        <v>PCS</v>
      </c>
      <c r="AE822" s="40"/>
    </row>
    <row r="823" spans="1:31" ht="16.5" customHeight="1" x14ac:dyDescent="0.25">
      <c r="A823" s="40">
        <f t="shared" si="12"/>
        <v>822</v>
      </c>
      <c r="B823" s="5" t="str">
        <f>LOWER(SUBSTITUTE(SUBSTITUTE(SUBSTITUTE(SUBSTITUTE(SUBSTITUTE(SUBSTITUTE(SUBSTITUTE(SUBSTITUTE(db[[#This Row],[NB BM]]," ",),".",""),"-",""),"(",""),")",""),"/",""),"""",""),"+",""))</f>
        <v>docrestcomando</v>
      </c>
      <c r="C823" s="5" t="str">
        <f>LOWER(SUBSTITUTE(SUBSTITUTE(SUBSTITUTE(SUBSTITUTE(SUBSTITUTE(SUBSTITUTE(SUBSTITUTE(SUBSTITUTE(SUBSTITUTE(db[[#This Row],[NB NOTA]]," ",),".",""),"-",""),"(",""),")",""),",",""),"/",""),"""",""),"+",""))</f>
        <v>docritcommando</v>
      </c>
      <c r="D823" s="5" t="str">
        <f>LOWER(SUBSTITUTE(SUBSTITUTE(SUBSTITUTE(SUBSTITUTE(SUBSTITUTE(SUBSTITUTE(SUBSTITUTE(SUBSTITUTE(SUBSTITUTE(db[[#This Row],[NB PAJAK]]," ",""),"-",""),"(",""),")",""),".",""),",",""),"/",""),"""",""),"+",""))</f>
        <v/>
      </c>
      <c r="E82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docrestcomando8lsnuntana</v>
      </c>
      <c r="F82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docritcommando8lsn</v>
      </c>
      <c r="G823" s="5" t="str">
        <f>db[[#This Row],[NB NOTA_C]]&amp;LOWER(SUBSTITUTE(SUBSTITUTE(SUBSTITUTE(SUBSTITUTE(SUBSTITUTE(SUBSTITUTE(SUBSTITUTE(SUBSTITUTE(SUBSTITUTE(db[[#This Row],[FAKTUR]]," ",),".",""),"-",""),"(",""),")",""),",",""),"/",""),"""",""),"+",""))</f>
        <v>docritcommandountana</v>
      </c>
      <c r="H82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docritcommando8lsnuntana</v>
      </c>
      <c r="I823" s="2" t="s">
        <v>7782</v>
      </c>
      <c r="J823" s="2" t="s">
        <v>7780</v>
      </c>
      <c r="K823" s="14"/>
      <c r="L823" s="2" t="s">
        <v>1336</v>
      </c>
      <c r="M823" s="33" t="e">
        <f>IF(db[[#This Row],[NB NOTA_C]]="","",COUNTIF([2]!B_MSK[concat],db[[#This Row],[NB NOTA_C]]))</f>
        <v>#REF!</v>
      </c>
      <c r="N823" s="9" t="s">
        <v>1365</v>
      </c>
      <c r="O823" s="5" t="s">
        <v>1435</v>
      </c>
      <c r="P823" s="2" t="s">
        <v>2423</v>
      </c>
      <c r="Q823" s="5"/>
      <c r="R823" s="5" t="str">
        <f>IF(db[[#This Row],[QTY/ CTN]]="","",SUBSTITUTE(SUBSTITUTE(SUBSTITUTE(db[[#This Row],[QTY/ CTN]]," ","_",2),"(",""),")","")&amp;"_")</f>
        <v>8 LSN_</v>
      </c>
      <c r="S823" s="5">
        <f>IF(db[[#This Row],[H_QTY/ CTN]]="","",SEARCH("_",db[[#This Row],[H_QTY/ CTN]]))</f>
        <v>6</v>
      </c>
      <c r="T823" s="5">
        <f>IF(db[[#This Row],[H_QTY/ CTN]]="","",LEN(db[[#This Row],[H_QTY/ CTN]]))</f>
        <v>6</v>
      </c>
      <c r="U823" s="40" t="str">
        <f>IF(db[[#This Row],[H_QTY/ CTN]]="","",LEFT(db[[#This Row],[H_QTY/ CTN]],db[[#This Row],[H_1]]-1))</f>
        <v>8 LSN</v>
      </c>
      <c r="V823" s="40" t="str">
        <f>IF(NOT(db[[#This Row],[H_1]]=db[[#This Row],[H_2]]),MID(db[[#This Row],[H_QTY/ CTN]],db[[#This Row],[H_1]]+1,db[[#This Row],[H_2]]-db[[#This Row],[H_1]]-1),"")</f>
        <v/>
      </c>
      <c r="W823" s="40" t="str">
        <f>IF(db[[#This Row],[QTY/ CTN B]]="","",LEFT(db[[#This Row],[QTY/ CTN B]],SEARCH(" ",db[[#This Row],[QTY/ CTN B]],1)-1))</f>
        <v>8</v>
      </c>
      <c r="X823" s="40" t="str">
        <f>IF(db[[#This Row],[QTY/ CTN B]]="","",RIGHT(db[[#This Row],[QTY/ CTN B]],LEN(db[[#This Row],[QTY/ CTN B]])-SEARCH(" ",db[[#This Row],[QTY/ CTN B]],1)))</f>
        <v>LSN</v>
      </c>
      <c r="Y823" s="40">
        <f>IF(db[[#This Row],[QTY/ CTN TG]]="",IF(db[[#This Row],[STN TG]]="","",12),LEFT(db[[#This Row],[QTY/ CTN TG]],SEARCH(" ",db[[#This Row],[QTY/ CTN TG]],1)-1))</f>
        <v>12</v>
      </c>
      <c r="Z8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23" s="40" t="str">
        <f>IF(db[[#This Row],[STN K]]="","",IF(db[[#This Row],[STN TG]]="LSN",12,""))</f>
        <v/>
      </c>
      <c r="AB823" s="40" t="str">
        <f>IF(db[[#This Row],[STN TG]]="LSN","PCS","")</f>
        <v/>
      </c>
      <c r="AC823" s="40">
        <f>db[[#This Row],[QTY B]]*IF(db[[#This Row],[QTY TG]]="",1,db[[#This Row],[QTY TG]])*IF(db[[#This Row],[QTY K]]="",1,db[[#This Row],[QTY K]])</f>
        <v>96</v>
      </c>
      <c r="AD823" s="40" t="str">
        <f>IF(db[[#This Row],[STN K]]="",IF(db[[#This Row],[STN TG]]="",db[[#This Row],[STN B]],db[[#This Row],[STN TG]]),db[[#This Row],[STN K]])</f>
        <v>PCS</v>
      </c>
      <c r="AE823" s="40"/>
    </row>
    <row r="824" spans="1:31" ht="16.5" customHeight="1" x14ac:dyDescent="0.25">
      <c r="A824" s="40">
        <f t="shared" si="12"/>
        <v>823</v>
      </c>
      <c r="B824" s="5" t="str">
        <f>LOWER(SUBSTITUTE(SUBSTITUTE(SUBSTITUTE(SUBSTITUTE(SUBSTITUTE(SUBSTITUTE(SUBSTITUTE(SUBSTITUTE(db[[#This Row],[NB BM]]," ",),".",""),"-",""),"(",""),")",""),"/",""),"""",""),"+",""))</f>
        <v>dokumenkeeperdk60birumix</v>
      </c>
      <c r="C824" s="5" t="str">
        <f>LOWER(SUBSTITUTE(SUBSTITUTE(SUBSTITUTE(SUBSTITUTE(SUBSTITUTE(SUBSTITUTE(SUBSTITUTE(SUBSTITUTE(SUBSTITUTE(db[[#This Row],[NB NOTA]]," ",),".",""),"-",""),"(",""),")",""),",",""),"/",""),"""",""),"+",""))</f>
        <v>documenkeeperdk60mix</v>
      </c>
      <c r="D824" s="5" t="str">
        <f>LOWER(SUBSTITUTE(SUBSTITUTE(SUBSTITUTE(SUBSTITUTE(SUBSTITUTE(SUBSTITUTE(SUBSTITUTE(SUBSTITUTE(SUBSTITUTE(db[[#This Row],[NB PAJAK]]," ",""),"-",""),"(",""),")",""),".",""),",",""),"/",""),"""",""),"+",""))</f>
        <v/>
      </c>
      <c r="E82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dokumenkeeperdk60birumix24pcsuntana</v>
      </c>
      <c r="F82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documenkeeperdk60mix24pcs</v>
      </c>
      <c r="G824" s="5" t="str">
        <f>db[[#This Row],[NB NOTA_C]]&amp;LOWER(SUBSTITUTE(SUBSTITUTE(SUBSTITUTE(SUBSTITUTE(SUBSTITUTE(SUBSTITUTE(SUBSTITUTE(SUBSTITUTE(SUBSTITUTE(db[[#This Row],[FAKTUR]]," ",),".",""),"-",""),"(",""),")",""),",",""),"/",""),"""",""),"+",""))</f>
        <v>documenkeeperdk60mixuntana</v>
      </c>
      <c r="H82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documenkeeperdk60mix24pcsuntana</v>
      </c>
      <c r="I824" s="2" t="s">
        <v>7320</v>
      </c>
      <c r="J824" s="2" t="s">
        <v>7317</v>
      </c>
      <c r="K824" s="14"/>
      <c r="L824" s="2" t="s">
        <v>1336</v>
      </c>
      <c r="M824" s="33" t="e">
        <f>IF(db[[#This Row],[NB NOTA_C]]="","",COUNTIF([2]!B_MSK[concat],db[[#This Row],[NB NOTA_C]]))</f>
        <v>#REF!</v>
      </c>
      <c r="N824" s="9" t="s">
        <v>1356</v>
      </c>
      <c r="O824" s="5" t="s">
        <v>1409</v>
      </c>
      <c r="P824" s="2" t="s">
        <v>2439</v>
      </c>
      <c r="Q824" s="5"/>
      <c r="R824" s="5" t="str">
        <f>IF(db[[#This Row],[QTY/ CTN]]="","",SUBSTITUTE(SUBSTITUTE(SUBSTITUTE(db[[#This Row],[QTY/ CTN]]," ","_",2),"(",""),")","")&amp;"_")</f>
        <v>24 PCS_</v>
      </c>
      <c r="S824" s="5">
        <f>IF(db[[#This Row],[H_QTY/ CTN]]="","",SEARCH("_",db[[#This Row],[H_QTY/ CTN]]))</f>
        <v>7</v>
      </c>
      <c r="T824" s="5">
        <f>IF(db[[#This Row],[H_QTY/ CTN]]="","",LEN(db[[#This Row],[H_QTY/ CTN]]))</f>
        <v>7</v>
      </c>
      <c r="U824" s="40" t="str">
        <f>IF(db[[#This Row],[H_QTY/ CTN]]="","",LEFT(db[[#This Row],[H_QTY/ CTN]],db[[#This Row],[H_1]]-1))</f>
        <v>24 PCS</v>
      </c>
      <c r="V824" s="40" t="str">
        <f>IF(NOT(db[[#This Row],[H_1]]=db[[#This Row],[H_2]]),MID(db[[#This Row],[H_QTY/ CTN]],db[[#This Row],[H_1]]+1,db[[#This Row],[H_2]]-db[[#This Row],[H_1]]-1),"")</f>
        <v/>
      </c>
      <c r="W824" s="40" t="str">
        <f>IF(db[[#This Row],[QTY/ CTN B]]="","",LEFT(db[[#This Row],[QTY/ CTN B]],SEARCH(" ",db[[#This Row],[QTY/ CTN B]],1)-1))</f>
        <v>24</v>
      </c>
      <c r="X824" s="40" t="str">
        <f>IF(db[[#This Row],[QTY/ CTN B]]="","",RIGHT(db[[#This Row],[QTY/ CTN B]],LEN(db[[#This Row],[QTY/ CTN B]])-SEARCH(" ",db[[#This Row],[QTY/ CTN B]],1)))</f>
        <v>PCS</v>
      </c>
      <c r="Y824" s="40" t="str">
        <f>IF(db[[#This Row],[QTY/ CTN TG]]="",IF(db[[#This Row],[STN TG]]="","",12),LEFT(db[[#This Row],[QTY/ CTN TG]],SEARCH(" ",db[[#This Row],[QTY/ CTN TG]],1)-1))</f>
        <v/>
      </c>
      <c r="Z8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24" s="40" t="str">
        <f>IF(db[[#This Row],[STN K]]="","",IF(db[[#This Row],[STN TG]]="LSN",12,""))</f>
        <v/>
      </c>
      <c r="AB824" s="40" t="str">
        <f>IF(db[[#This Row],[STN TG]]="LSN","PCS","")</f>
        <v/>
      </c>
      <c r="AC824" s="40">
        <f>db[[#This Row],[QTY B]]*IF(db[[#This Row],[QTY TG]]="",1,db[[#This Row],[QTY TG]])*IF(db[[#This Row],[QTY K]]="",1,db[[#This Row],[QTY K]])</f>
        <v>24</v>
      </c>
      <c r="AD824" s="40" t="str">
        <f>IF(db[[#This Row],[STN K]]="",IF(db[[#This Row],[STN TG]]="",db[[#This Row],[STN B]],db[[#This Row],[STN TG]]),db[[#This Row],[STN K]])</f>
        <v>PCS</v>
      </c>
      <c r="AE824" s="40"/>
    </row>
    <row r="825" spans="1:31" ht="16.5" customHeight="1" x14ac:dyDescent="0.25">
      <c r="A825" s="40">
        <f t="shared" si="12"/>
        <v>824</v>
      </c>
      <c r="B825" s="5" t="str">
        <f>LOWER(SUBSTITUTE(SUBSTITUTE(SUBSTITUTE(SUBSTITUTE(SUBSTITUTE(SUBSTITUTE(SUBSTITUTE(SUBSTITUTE(db[[#This Row],[NB BM]]," ",),".",""),"-",""),"(",""),")",""),"/",""),"""",""),"+",""))</f>
        <v>dokumenkeeperdk20biru</v>
      </c>
      <c r="C825" s="5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D825" s="5" t="str">
        <f>LOWER(SUBSTITUTE(SUBSTITUTE(SUBSTITUTE(SUBSTITUTE(SUBSTITUTE(SUBSTITUTE(SUBSTITUTE(SUBSTITUTE(SUBSTITUTE(db[[#This Row],[NB PAJAK]]," ",""),"-",""),"(",""),")",""),".",""),",",""),"/",""),"""",""),"+",""))</f>
        <v/>
      </c>
      <c r="E82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dokumenkeeperdk20biru24pcsuntana</v>
      </c>
      <c r="F82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dokumenkeeperdk20biru24pcs</v>
      </c>
      <c r="G825" s="5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dokumenkeeperdk20biruuntana</v>
      </c>
      <c r="H82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dokumenkeeperdk20biru24pcsuntana</v>
      </c>
      <c r="I825" s="2" t="s">
        <v>3286</v>
      </c>
      <c r="J825" s="2" t="s">
        <v>3254</v>
      </c>
      <c r="K825" s="14"/>
      <c r="L825" s="2" t="s">
        <v>1336</v>
      </c>
      <c r="M825" s="33" t="e">
        <f>IF(db[[#This Row],[NB NOTA_C]]="","",COUNTIF([2]!B_MSK[concat],db[[#This Row],[NB NOTA_C]]))</f>
        <v>#REF!</v>
      </c>
      <c r="N825" s="9" t="s">
        <v>1356</v>
      </c>
      <c r="O825" s="5" t="s">
        <v>1409</v>
      </c>
      <c r="P825" s="2" t="s">
        <v>2439</v>
      </c>
      <c r="Q825" s="5"/>
      <c r="R825" s="5" t="str">
        <f>IF(db[[#This Row],[QTY/ CTN]]="","",SUBSTITUTE(SUBSTITUTE(SUBSTITUTE(db[[#This Row],[QTY/ CTN]]," ","_",2),"(",""),")","")&amp;"_")</f>
        <v>24 PCS_</v>
      </c>
      <c r="S825" s="5">
        <f>IF(db[[#This Row],[H_QTY/ CTN]]="","",SEARCH("_",db[[#This Row],[H_QTY/ CTN]]))</f>
        <v>7</v>
      </c>
      <c r="T825" s="5">
        <f>IF(db[[#This Row],[H_QTY/ CTN]]="","",LEN(db[[#This Row],[H_QTY/ CTN]]))</f>
        <v>7</v>
      </c>
      <c r="U825" s="40" t="str">
        <f>IF(db[[#This Row],[H_QTY/ CTN]]="","",LEFT(db[[#This Row],[H_QTY/ CTN]],db[[#This Row],[H_1]]-1))</f>
        <v>24 PCS</v>
      </c>
      <c r="V825" s="40" t="str">
        <f>IF(NOT(db[[#This Row],[H_1]]=db[[#This Row],[H_2]]),MID(db[[#This Row],[H_QTY/ CTN]],db[[#This Row],[H_1]]+1,db[[#This Row],[H_2]]-db[[#This Row],[H_1]]-1),"")</f>
        <v/>
      </c>
      <c r="W825" s="40" t="str">
        <f>IF(db[[#This Row],[QTY/ CTN B]]="","",LEFT(db[[#This Row],[QTY/ CTN B]],SEARCH(" ",db[[#This Row],[QTY/ CTN B]],1)-1))</f>
        <v>24</v>
      </c>
      <c r="X825" s="40" t="str">
        <f>IF(db[[#This Row],[QTY/ CTN B]]="","",RIGHT(db[[#This Row],[QTY/ CTN B]],LEN(db[[#This Row],[QTY/ CTN B]])-SEARCH(" ",db[[#This Row],[QTY/ CTN B]],1)))</f>
        <v>PCS</v>
      </c>
      <c r="Y825" s="40" t="str">
        <f>IF(db[[#This Row],[QTY/ CTN TG]]="",IF(db[[#This Row],[STN TG]]="","",12),LEFT(db[[#This Row],[QTY/ CTN TG]],SEARCH(" ",db[[#This Row],[QTY/ CTN TG]],1)-1))</f>
        <v/>
      </c>
      <c r="Z8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25" s="40" t="str">
        <f>IF(db[[#This Row],[STN K]]="","",IF(db[[#This Row],[STN TG]]="LSN",12,""))</f>
        <v/>
      </c>
      <c r="AB825" s="40" t="str">
        <f>IF(db[[#This Row],[STN TG]]="LSN","PCS","")</f>
        <v/>
      </c>
      <c r="AC825" s="40">
        <f>db[[#This Row],[QTY B]]*IF(db[[#This Row],[QTY TG]]="",1,db[[#This Row],[QTY TG]])*IF(db[[#This Row],[QTY K]]="",1,db[[#This Row],[QTY K]])</f>
        <v>24</v>
      </c>
      <c r="AD825" s="40" t="str">
        <f>IF(db[[#This Row],[STN K]]="",IF(db[[#This Row],[STN TG]]="",db[[#This Row],[STN B]],db[[#This Row],[STN TG]]),db[[#This Row],[STN K]])</f>
        <v>PCS</v>
      </c>
      <c r="AE825" s="40"/>
    </row>
    <row r="826" spans="1:31" ht="16.5" customHeight="1" x14ac:dyDescent="0.25">
      <c r="A826" s="40">
        <f t="shared" si="12"/>
        <v>825</v>
      </c>
      <c r="B826" s="5" t="str">
        <f>LOWER(SUBSTITUTE(SUBSTITUTE(SUBSTITUTE(SUBSTITUTE(SUBSTITUTE(SUBSTITUTE(SUBSTITUTE(SUBSTITUTE(db[[#This Row],[NB BM]]," ",),".",""),"-",""),"(",""),")",""),"/",""),"""",""),"+",""))</f>
        <v>dokumenkeeperdk20hijau</v>
      </c>
      <c r="C826" s="5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D826" s="5" t="str">
        <f>LOWER(SUBSTITUTE(SUBSTITUTE(SUBSTITUTE(SUBSTITUTE(SUBSTITUTE(SUBSTITUTE(SUBSTITUTE(SUBSTITUTE(SUBSTITUTE(db[[#This Row],[NB PAJAK]]," ",""),"-",""),"(",""),")",""),".",""),",",""),"/",""),"""",""),"+",""))</f>
        <v/>
      </c>
      <c r="E8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dokumenkeeperdk20hijau24pcsuntana</v>
      </c>
      <c r="F8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dokumenkeeperdk20hijau24pcs</v>
      </c>
      <c r="G826" s="5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dokumenkeeperdk20hijauuntana</v>
      </c>
      <c r="H8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dokumenkeeperdk20hijau24pcsuntana</v>
      </c>
      <c r="I826" s="2" t="s">
        <v>3289</v>
      </c>
      <c r="J826" s="2" t="s">
        <v>3257</v>
      </c>
      <c r="K826" s="14"/>
      <c r="L826" s="2" t="s">
        <v>1336</v>
      </c>
      <c r="M826" s="33" t="e">
        <f>IF(db[[#This Row],[NB NOTA_C]]="","",COUNTIF([2]!B_MSK[concat],db[[#This Row],[NB NOTA_C]]))</f>
        <v>#REF!</v>
      </c>
      <c r="N826" s="9" t="s">
        <v>1356</v>
      </c>
      <c r="O826" s="5" t="s">
        <v>1409</v>
      </c>
      <c r="P826" s="2" t="s">
        <v>2439</v>
      </c>
      <c r="Q826" s="5"/>
      <c r="R826" s="5" t="str">
        <f>IF(db[[#This Row],[QTY/ CTN]]="","",SUBSTITUTE(SUBSTITUTE(SUBSTITUTE(db[[#This Row],[QTY/ CTN]]," ","_",2),"(",""),")","")&amp;"_")</f>
        <v>24 PCS_</v>
      </c>
      <c r="S826" s="5">
        <f>IF(db[[#This Row],[H_QTY/ CTN]]="","",SEARCH("_",db[[#This Row],[H_QTY/ CTN]]))</f>
        <v>7</v>
      </c>
      <c r="T826" s="5">
        <f>IF(db[[#This Row],[H_QTY/ CTN]]="","",LEN(db[[#This Row],[H_QTY/ CTN]]))</f>
        <v>7</v>
      </c>
      <c r="U826" s="40" t="str">
        <f>IF(db[[#This Row],[H_QTY/ CTN]]="","",LEFT(db[[#This Row],[H_QTY/ CTN]],db[[#This Row],[H_1]]-1))</f>
        <v>24 PCS</v>
      </c>
      <c r="V826" s="40" t="str">
        <f>IF(NOT(db[[#This Row],[H_1]]=db[[#This Row],[H_2]]),MID(db[[#This Row],[H_QTY/ CTN]],db[[#This Row],[H_1]]+1,db[[#This Row],[H_2]]-db[[#This Row],[H_1]]-1),"")</f>
        <v/>
      </c>
      <c r="W826" s="40" t="str">
        <f>IF(db[[#This Row],[QTY/ CTN B]]="","",LEFT(db[[#This Row],[QTY/ CTN B]],SEARCH(" ",db[[#This Row],[QTY/ CTN B]],1)-1))</f>
        <v>24</v>
      </c>
      <c r="X826" s="40" t="str">
        <f>IF(db[[#This Row],[QTY/ CTN B]]="","",RIGHT(db[[#This Row],[QTY/ CTN B]],LEN(db[[#This Row],[QTY/ CTN B]])-SEARCH(" ",db[[#This Row],[QTY/ CTN B]],1)))</f>
        <v>PCS</v>
      </c>
      <c r="Y826" s="40" t="str">
        <f>IF(db[[#This Row],[QTY/ CTN TG]]="",IF(db[[#This Row],[STN TG]]="","",12),LEFT(db[[#This Row],[QTY/ CTN TG]],SEARCH(" ",db[[#This Row],[QTY/ CTN TG]],1)-1))</f>
        <v/>
      </c>
      <c r="Z8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26" s="40" t="str">
        <f>IF(db[[#This Row],[STN K]]="","",IF(db[[#This Row],[STN TG]]="LSN",12,""))</f>
        <v/>
      </c>
      <c r="AB826" s="40" t="str">
        <f>IF(db[[#This Row],[STN TG]]="LSN","PCS","")</f>
        <v/>
      </c>
      <c r="AC826" s="40">
        <f>db[[#This Row],[QTY B]]*IF(db[[#This Row],[QTY TG]]="",1,db[[#This Row],[QTY TG]])*IF(db[[#This Row],[QTY K]]="",1,db[[#This Row],[QTY K]])</f>
        <v>24</v>
      </c>
      <c r="AD826" s="40" t="str">
        <f>IF(db[[#This Row],[STN K]]="",IF(db[[#This Row],[STN TG]]="",db[[#This Row],[STN B]],db[[#This Row],[STN TG]]),db[[#This Row],[STN K]])</f>
        <v>PCS</v>
      </c>
      <c r="AE826" s="40"/>
    </row>
    <row r="827" spans="1:31" ht="16.5" customHeight="1" x14ac:dyDescent="0.25">
      <c r="A827" s="40">
        <f t="shared" si="12"/>
        <v>826</v>
      </c>
      <c r="B827" s="5" t="str">
        <f>LOWER(SUBSTITUTE(SUBSTITUTE(SUBSTITUTE(SUBSTITUTE(SUBSTITUTE(SUBSTITUTE(SUBSTITUTE(SUBSTITUTE(db[[#This Row],[NB BM]]," ",),".",""),"-",""),"(",""),")",""),"/",""),"""",""),"+",""))</f>
        <v>dokumenkeeperdk20hitam</v>
      </c>
      <c r="C827" s="5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D827" s="5" t="str">
        <f>LOWER(SUBSTITUTE(SUBSTITUTE(SUBSTITUTE(SUBSTITUTE(SUBSTITUTE(SUBSTITUTE(SUBSTITUTE(SUBSTITUTE(SUBSTITUTE(db[[#This Row],[NB PAJAK]]," ",""),"-",""),"(",""),")",""),".",""),",",""),"/",""),"""",""),"+",""))</f>
        <v/>
      </c>
      <c r="E8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dokumenkeeperdk20hitam24pcsuntana</v>
      </c>
      <c r="F8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dokumenkeeperdk20hitam24pcs</v>
      </c>
      <c r="G827" s="5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dokumenkeeperdk20hitamuntana</v>
      </c>
      <c r="H8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dokumenkeeperdk20hitam24pcsuntana</v>
      </c>
      <c r="I827" s="2" t="s">
        <v>3285</v>
      </c>
      <c r="J827" s="2" t="s">
        <v>3253</v>
      </c>
      <c r="K827" s="14"/>
      <c r="L827" s="2" t="s">
        <v>1336</v>
      </c>
      <c r="M827" s="33" t="e">
        <f>IF(db[[#This Row],[NB NOTA_C]]="","",COUNTIF([2]!B_MSK[concat],db[[#This Row],[NB NOTA_C]]))</f>
        <v>#REF!</v>
      </c>
      <c r="N827" s="9" t="s">
        <v>1356</v>
      </c>
      <c r="O827" s="5" t="s">
        <v>1409</v>
      </c>
      <c r="P827" s="2" t="s">
        <v>2439</v>
      </c>
      <c r="Q827" s="5"/>
      <c r="R827" s="5" t="str">
        <f>IF(db[[#This Row],[QTY/ CTN]]="","",SUBSTITUTE(SUBSTITUTE(SUBSTITUTE(db[[#This Row],[QTY/ CTN]]," ","_",2),"(",""),")","")&amp;"_")</f>
        <v>24 PCS_</v>
      </c>
      <c r="S827" s="5">
        <f>IF(db[[#This Row],[H_QTY/ CTN]]="","",SEARCH("_",db[[#This Row],[H_QTY/ CTN]]))</f>
        <v>7</v>
      </c>
      <c r="T827" s="5">
        <f>IF(db[[#This Row],[H_QTY/ CTN]]="","",LEN(db[[#This Row],[H_QTY/ CTN]]))</f>
        <v>7</v>
      </c>
      <c r="U827" s="40" t="str">
        <f>IF(db[[#This Row],[H_QTY/ CTN]]="","",LEFT(db[[#This Row],[H_QTY/ CTN]],db[[#This Row],[H_1]]-1))</f>
        <v>24 PCS</v>
      </c>
      <c r="V827" s="40" t="str">
        <f>IF(NOT(db[[#This Row],[H_1]]=db[[#This Row],[H_2]]),MID(db[[#This Row],[H_QTY/ CTN]],db[[#This Row],[H_1]]+1,db[[#This Row],[H_2]]-db[[#This Row],[H_1]]-1),"")</f>
        <v/>
      </c>
      <c r="W827" s="40" t="str">
        <f>IF(db[[#This Row],[QTY/ CTN B]]="","",LEFT(db[[#This Row],[QTY/ CTN B]],SEARCH(" ",db[[#This Row],[QTY/ CTN B]],1)-1))</f>
        <v>24</v>
      </c>
      <c r="X827" s="40" t="str">
        <f>IF(db[[#This Row],[QTY/ CTN B]]="","",RIGHT(db[[#This Row],[QTY/ CTN B]],LEN(db[[#This Row],[QTY/ CTN B]])-SEARCH(" ",db[[#This Row],[QTY/ CTN B]],1)))</f>
        <v>PCS</v>
      </c>
      <c r="Y827" s="40" t="str">
        <f>IF(db[[#This Row],[QTY/ CTN TG]]="",IF(db[[#This Row],[STN TG]]="","",12),LEFT(db[[#This Row],[QTY/ CTN TG]],SEARCH(" ",db[[#This Row],[QTY/ CTN TG]],1)-1))</f>
        <v/>
      </c>
      <c r="Z8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27" s="40" t="str">
        <f>IF(db[[#This Row],[STN K]]="","",IF(db[[#This Row],[STN TG]]="LSN",12,""))</f>
        <v/>
      </c>
      <c r="AB827" s="40" t="str">
        <f>IF(db[[#This Row],[STN TG]]="LSN","PCS","")</f>
        <v/>
      </c>
      <c r="AC827" s="40">
        <f>db[[#This Row],[QTY B]]*IF(db[[#This Row],[QTY TG]]="",1,db[[#This Row],[QTY TG]])*IF(db[[#This Row],[QTY K]]="",1,db[[#This Row],[QTY K]])</f>
        <v>24</v>
      </c>
      <c r="AD827" s="40" t="str">
        <f>IF(db[[#This Row],[STN K]]="",IF(db[[#This Row],[STN TG]]="",db[[#This Row],[STN B]],db[[#This Row],[STN TG]]),db[[#This Row],[STN K]])</f>
        <v>PCS</v>
      </c>
      <c r="AE827" s="40"/>
    </row>
    <row r="828" spans="1:31" ht="16.5" customHeight="1" x14ac:dyDescent="0.25">
      <c r="A828" s="40">
        <f t="shared" si="12"/>
        <v>827</v>
      </c>
      <c r="B828" s="5" t="str">
        <f>LOWER(SUBSTITUTE(SUBSTITUTE(SUBSTITUTE(SUBSTITUTE(SUBSTITUTE(SUBSTITUTE(SUBSTITUTE(SUBSTITUTE(db[[#This Row],[NB BM]]," ",),".",""),"-",""),"(",""),")",""),"/",""),"""",""),"+",""))</f>
        <v>dokumenkeeperdk20merah</v>
      </c>
      <c r="C828" s="5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D828" s="5" t="str">
        <f>LOWER(SUBSTITUTE(SUBSTITUTE(SUBSTITUTE(SUBSTITUTE(SUBSTITUTE(SUBSTITUTE(SUBSTITUTE(SUBSTITUTE(SUBSTITUTE(db[[#This Row],[NB PAJAK]]," ",""),"-",""),"(",""),")",""),".",""),",",""),"/",""),"""",""),"+",""))</f>
        <v/>
      </c>
      <c r="E82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dokumenkeeperdk20merah24pcsuntana</v>
      </c>
      <c r="F82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dokumenkeeperdk20merah24pcs</v>
      </c>
      <c r="G828" s="5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dokumenkeeperdk20merahuntana</v>
      </c>
      <c r="H82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dokumenkeeperdk20merah24pcsuntana</v>
      </c>
      <c r="I828" s="2" t="s">
        <v>3287</v>
      </c>
      <c r="J828" s="2" t="s">
        <v>3255</v>
      </c>
      <c r="K828" s="14"/>
      <c r="L828" s="2" t="s">
        <v>1336</v>
      </c>
      <c r="M828" s="33" t="e">
        <f>IF(db[[#This Row],[NB NOTA_C]]="","",COUNTIF([2]!B_MSK[concat],db[[#This Row],[NB NOTA_C]]))</f>
        <v>#REF!</v>
      </c>
      <c r="N828" s="9" t="s">
        <v>1356</v>
      </c>
      <c r="O828" s="5" t="s">
        <v>1409</v>
      </c>
      <c r="P828" s="2" t="s">
        <v>2439</v>
      </c>
      <c r="Q828" s="5"/>
      <c r="R828" s="5" t="str">
        <f>IF(db[[#This Row],[QTY/ CTN]]="","",SUBSTITUTE(SUBSTITUTE(SUBSTITUTE(db[[#This Row],[QTY/ CTN]]," ","_",2),"(",""),")","")&amp;"_")</f>
        <v>24 PCS_</v>
      </c>
      <c r="S828" s="5">
        <f>IF(db[[#This Row],[H_QTY/ CTN]]="","",SEARCH("_",db[[#This Row],[H_QTY/ CTN]]))</f>
        <v>7</v>
      </c>
      <c r="T828" s="5">
        <f>IF(db[[#This Row],[H_QTY/ CTN]]="","",LEN(db[[#This Row],[H_QTY/ CTN]]))</f>
        <v>7</v>
      </c>
      <c r="U828" s="40" t="str">
        <f>IF(db[[#This Row],[H_QTY/ CTN]]="","",LEFT(db[[#This Row],[H_QTY/ CTN]],db[[#This Row],[H_1]]-1))</f>
        <v>24 PCS</v>
      </c>
      <c r="V828" s="40" t="str">
        <f>IF(NOT(db[[#This Row],[H_1]]=db[[#This Row],[H_2]]),MID(db[[#This Row],[H_QTY/ CTN]],db[[#This Row],[H_1]]+1,db[[#This Row],[H_2]]-db[[#This Row],[H_1]]-1),"")</f>
        <v/>
      </c>
      <c r="W828" s="40" t="str">
        <f>IF(db[[#This Row],[QTY/ CTN B]]="","",LEFT(db[[#This Row],[QTY/ CTN B]],SEARCH(" ",db[[#This Row],[QTY/ CTN B]],1)-1))</f>
        <v>24</v>
      </c>
      <c r="X828" s="40" t="str">
        <f>IF(db[[#This Row],[QTY/ CTN B]]="","",RIGHT(db[[#This Row],[QTY/ CTN B]],LEN(db[[#This Row],[QTY/ CTN B]])-SEARCH(" ",db[[#This Row],[QTY/ CTN B]],1)))</f>
        <v>PCS</v>
      </c>
      <c r="Y828" s="40" t="str">
        <f>IF(db[[#This Row],[QTY/ CTN TG]]="",IF(db[[#This Row],[STN TG]]="","",12),LEFT(db[[#This Row],[QTY/ CTN TG]],SEARCH(" ",db[[#This Row],[QTY/ CTN TG]],1)-1))</f>
        <v/>
      </c>
      <c r="Z8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28" s="40" t="str">
        <f>IF(db[[#This Row],[STN K]]="","",IF(db[[#This Row],[STN TG]]="LSN",12,""))</f>
        <v/>
      </c>
      <c r="AB828" s="40" t="str">
        <f>IF(db[[#This Row],[STN TG]]="LSN","PCS","")</f>
        <v/>
      </c>
      <c r="AC828" s="40">
        <f>db[[#This Row],[QTY B]]*IF(db[[#This Row],[QTY TG]]="",1,db[[#This Row],[QTY TG]])*IF(db[[#This Row],[QTY K]]="",1,db[[#This Row],[QTY K]])</f>
        <v>24</v>
      </c>
      <c r="AD828" s="40" t="str">
        <f>IF(db[[#This Row],[STN K]]="",IF(db[[#This Row],[STN TG]]="",db[[#This Row],[STN B]],db[[#This Row],[STN TG]]),db[[#This Row],[STN K]])</f>
        <v>PCS</v>
      </c>
      <c r="AE828" s="40"/>
    </row>
    <row r="829" spans="1:31" ht="16.5" customHeight="1" x14ac:dyDescent="0.25">
      <c r="A829" s="40">
        <f t="shared" si="12"/>
        <v>828</v>
      </c>
      <c r="B829" s="5" t="str">
        <f>LOWER(SUBSTITUTE(SUBSTITUTE(SUBSTITUTE(SUBSTITUTE(SUBSTITUTE(SUBSTITUTE(SUBSTITUTE(SUBSTITUTE(db[[#This Row],[NB BM]]," ",),".",""),"-",""),"(",""),")",""),"/",""),"""",""),"+",""))</f>
        <v>dokumenkeeperdk20birumix</v>
      </c>
      <c r="C829" s="5" t="str">
        <f>LOWER(SUBSTITUTE(SUBSTITUTE(SUBSTITUTE(SUBSTITUTE(SUBSTITUTE(SUBSTITUTE(SUBSTITUTE(SUBSTITUTE(SUBSTITUTE(db[[#This Row],[NB NOTA]]," ",),".",""),"-",""),"(",""),")",""),",",""),"/",""),"""",""),"+",""))</f>
        <v>dokumenkeeperdk20mix</v>
      </c>
      <c r="D829" s="5" t="str">
        <f>LOWER(SUBSTITUTE(SUBSTITUTE(SUBSTITUTE(SUBSTITUTE(SUBSTITUTE(SUBSTITUTE(SUBSTITUTE(SUBSTITUTE(SUBSTITUTE(db[[#This Row],[NB PAJAK]]," ",""),"-",""),"(",""),")",""),".",""),",",""),"/",""),"""",""),"+",""))</f>
        <v/>
      </c>
      <c r="E82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dokumenkeeperdk20birumix24pcsuntana</v>
      </c>
      <c r="F82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dokumenkeeperdk20mix24pcs</v>
      </c>
      <c r="G829" s="5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dokumenkeeperdk20mixuntana</v>
      </c>
      <c r="H82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dokumenkeeperdk20mix24pcsuntana</v>
      </c>
      <c r="I829" s="2" t="s">
        <v>7318</v>
      </c>
      <c r="J829" s="2" t="s">
        <v>7315</v>
      </c>
      <c r="K829" s="14"/>
      <c r="L829" s="2" t="s">
        <v>1336</v>
      </c>
      <c r="M829" s="33" t="e">
        <f>IF(db[[#This Row],[NB NOTA_C]]="","",COUNTIF([2]!B_MSK[concat],db[[#This Row],[NB NOTA_C]]))</f>
        <v>#REF!</v>
      </c>
      <c r="N829" s="9" t="s">
        <v>1356</v>
      </c>
      <c r="O829" s="5" t="s">
        <v>1409</v>
      </c>
      <c r="P829" s="2" t="s">
        <v>2439</v>
      </c>
      <c r="Q829" s="5"/>
      <c r="R829" s="5" t="str">
        <f>IF(db[[#This Row],[QTY/ CTN]]="","",SUBSTITUTE(SUBSTITUTE(SUBSTITUTE(db[[#This Row],[QTY/ CTN]]," ","_",2),"(",""),")","")&amp;"_")</f>
        <v>24 PCS_</v>
      </c>
      <c r="S829" s="5">
        <f>IF(db[[#This Row],[H_QTY/ CTN]]="","",SEARCH("_",db[[#This Row],[H_QTY/ CTN]]))</f>
        <v>7</v>
      </c>
      <c r="T829" s="5">
        <f>IF(db[[#This Row],[H_QTY/ CTN]]="","",LEN(db[[#This Row],[H_QTY/ CTN]]))</f>
        <v>7</v>
      </c>
      <c r="U829" s="40" t="str">
        <f>IF(db[[#This Row],[H_QTY/ CTN]]="","",LEFT(db[[#This Row],[H_QTY/ CTN]],db[[#This Row],[H_1]]-1))</f>
        <v>24 PCS</v>
      </c>
      <c r="V829" s="40" t="str">
        <f>IF(NOT(db[[#This Row],[H_1]]=db[[#This Row],[H_2]]),MID(db[[#This Row],[H_QTY/ CTN]],db[[#This Row],[H_1]]+1,db[[#This Row],[H_2]]-db[[#This Row],[H_1]]-1),"")</f>
        <v/>
      </c>
      <c r="W829" s="40" t="str">
        <f>IF(db[[#This Row],[QTY/ CTN B]]="","",LEFT(db[[#This Row],[QTY/ CTN B]],SEARCH(" ",db[[#This Row],[QTY/ CTN B]],1)-1))</f>
        <v>24</v>
      </c>
      <c r="X829" s="40" t="str">
        <f>IF(db[[#This Row],[QTY/ CTN B]]="","",RIGHT(db[[#This Row],[QTY/ CTN B]],LEN(db[[#This Row],[QTY/ CTN B]])-SEARCH(" ",db[[#This Row],[QTY/ CTN B]],1)))</f>
        <v>PCS</v>
      </c>
      <c r="Y829" s="40" t="str">
        <f>IF(db[[#This Row],[QTY/ CTN TG]]="",IF(db[[#This Row],[STN TG]]="","",12),LEFT(db[[#This Row],[QTY/ CTN TG]],SEARCH(" ",db[[#This Row],[QTY/ CTN TG]],1)-1))</f>
        <v/>
      </c>
      <c r="Z8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29" s="40" t="str">
        <f>IF(db[[#This Row],[STN K]]="","",IF(db[[#This Row],[STN TG]]="LSN",12,""))</f>
        <v/>
      </c>
      <c r="AB829" s="40" t="str">
        <f>IF(db[[#This Row],[STN TG]]="LSN","PCS","")</f>
        <v/>
      </c>
      <c r="AC829" s="40">
        <f>db[[#This Row],[QTY B]]*IF(db[[#This Row],[QTY TG]]="",1,db[[#This Row],[QTY TG]])*IF(db[[#This Row],[QTY K]]="",1,db[[#This Row],[QTY K]])</f>
        <v>24</v>
      </c>
      <c r="AD829" s="40" t="str">
        <f>IF(db[[#This Row],[STN K]]="",IF(db[[#This Row],[STN TG]]="",db[[#This Row],[STN B]],db[[#This Row],[STN TG]]),db[[#This Row],[STN K]])</f>
        <v>PCS</v>
      </c>
      <c r="AE829" s="40"/>
    </row>
    <row r="830" spans="1:31" ht="16.5" customHeight="1" x14ac:dyDescent="0.25">
      <c r="A830" s="40">
        <f t="shared" si="12"/>
        <v>829</v>
      </c>
      <c r="B830" s="5" t="str">
        <f>LOWER(SUBSTITUTE(SUBSTITUTE(SUBSTITUTE(SUBSTITUTE(SUBSTITUTE(SUBSTITUTE(SUBSTITUTE(SUBSTITUTE(db[[#This Row],[NB BM]]," ",),".",""),"-",""),"(",""),")",""),"/",""),"""",""),"+",""))</f>
        <v>dokumenkeeperdk20orange</v>
      </c>
      <c r="C830" s="5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D830" s="5" t="str">
        <f>LOWER(SUBSTITUTE(SUBSTITUTE(SUBSTITUTE(SUBSTITUTE(SUBSTITUTE(SUBSTITUTE(SUBSTITUTE(SUBSTITUTE(SUBSTITUTE(db[[#This Row],[NB PAJAK]]," ",""),"-",""),"(",""),")",""),".",""),",",""),"/",""),"""",""),"+",""))</f>
        <v/>
      </c>
      <c r="E83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dokumenkeeperdk20orange24pcsuntana</v>
      </c>
      <c r="F83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dokumenkeeperdk20orange24pcs</v>
      </c>
      <c r="G830" s="5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dokumenkeeperdk20orangeuntana</v>
      </c>
      <c r="H83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dokumenkeeperdk20orange24pcsuntana</v>
      </c>
      <c r="I830" s="2" t="s">
        <v>3288</v>
      </c>
      <c r="J830" s="2" t="s">
        <v>3256</v>
      </c>
      <c r="K830" s="14"/>
      <c r="L830" s="2" t="s">
        <v>1336</v>
      </c>
      <c r="M830" s="33" t="e">
        <f>IF(db[[#This Row],[NB NOTA_C]]="","",COUNTIF([2]!B_MSK[concat],db[[#This Row],[NB NOTA_C]]))</f>
        <v>#REF!</v>
      </c>
      <c r="N830" s="9" t="s">
        <v>1356</v>
      </c>
      <c r="O830" s="5" t="s">
        <v>1409</v>
      </c>
      <c r="P830" s="2" t="s">
        <v>2439</v>
      </c>
      <c r="Q830" s="5"/>
      <c r="R830" s="5" t="str">
        <f>IF(db[[#This Row],[QTY/ CTN]]="","",SUBSTITUTE(SUBSTITUTE(SUBSTITUTE(db[[#This Row],[QTY/ CTN]]," ","_",2),"(",""),")","")&amp;"_")</f>
        <v>24 PCS_</v>
      </c>
      <c r="S830" s="5">
        <f>IF(db[[#This Row],[H_QTY/ CTN]]="","",SEARCH("_",db[[#This Row],[H_QTY/ CTN]]))</f>
        <v>7</v>
      </c>
      <c r="T830" s="5">
        <f>IF(db[[#This Row],[H_QTY/ CTN]]="","",LEN(db[[#This Row],[H_QTY/ CTN]]))</f>
        <v>7</v>
      </c>
      <c r="U830" s="40" t="str">
        <f>IF(db[[#This Row],[H_QTY/ CTN]]="","",LEFT(db[[#This Row],[H_QTY/ CTN]],db[[#This Row],[H_1]]-1))</f>
        <v>24 PCS</v>
      </c>
      <c r="V830" s="40" t="str">
        <f>IF(NOT(db[[#This Row],[H_1]]=db[[#This Row],[H_2]]),MID(db[[#This Row],[H_QTY/ CTN]],db[[#This Row],[H_1]]+1,db[[#This Row],[H_2]]-db[[#This Row],[H_1]]-1),"")</f>
        <v/>
      </c>
      <c r="W830" s="40" t="str">
        <f>IF(db[[#This Row],[QTY/ CTN B]]="","",LEFT(db[[#This Row],[QTY/ CTN B]],SEARCH(" ",db[[#This Row],[QTY/ CTN B]],1)-1))</f>
        <v>24</v>
      </c>
      <c r="X830" s="40" t="str">
        <f>IF(db[[#This Row],[QTY/ CTN B]]="","",RIGHT(db[[#This Row],[QTY/ CTN B]],LEN(db[[#This Row],[QTY/ CTN B]])-SEARCH(" ",db[[#This Row],[QTY/ CTN B]],1)))</f>
        <v>PCS</v>
      </c>
      <c r="Y830" s="40" t="str">
        <f>IF(db[[#This Row],[QTY/ CTN TG]]="",IF(db[[#This Row],[STN TG]]="","",12),LEFT(db[[#This Row],[QTY/ CTN TG]],SEARCH(" ",db[[#This Row],[QTY/ CTN TG]],1)-1))</f>
        <v/>
      </c>
      <c r="Z8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30" s="40" t="str">
        <f>IF(db[[#This Row],[STN K]]="","",IF(db[[#This Row],[STN TG]]="LSN",12,""))</f>
        <v/>
      </c>
      <c r="AB830" s="40" t="str">
        <f>IF(db[[#This Row],[STN TG]]="LSN","PCS","")</f>
        <v/>
      </c>
      <c r="AC830" s="40">
        <f>db[[#This Row],[QTY B]]*IF(db[[#This Row],[QTY TG]]="",1,db[[#This Row],[QTY TG]])*IF(db[[#This Row],[QTY K]]="",1,db[[#This Row],[QTY K]])</f>
        <v>24</v>
      </c>
      <c r="AD830" s="40" t="str">
        <f>IF(db[[#This Row],[STN K]]="",IF(db[[#This Row],[STN TG]]="",db[[#This Row],[STN B]],db[[#This Row],[STN TG]]),db[[#This Row],[STN K]])</f>
        <v>PCS</v>
      </c>
      <c r="AE830" s="40"/>
    </row>
    <row r="831" spans="1:31" ht="16.5" customHeight="1" x14ac:dyDescent="0.25">
      <c r="A831" s="40">
        <f t="shared" si="12"/>
        <v>830</v>
      </c>
      <c r="B831" s="5" t="str">
        <f>LOWER(SUBSTITUTE(SUBSTITUTE(SUBSTITUTE(SUBSTITUTE(SUBSTITUTE(SUBSTITUTE(SUBSTITUTE(SUBSTITUTE(db[[#This Row],[NB BM]]," ",),".",""),"-",""),"(",""),")",""),"/",""),"""",""),"+",""))</f>
        <v>dokumenkeeperdk40biru</v>
      </c>
      <c r="C831" s="5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D831" s="5" t="str">
        <f>LOWER(SUBSTITUTE(SUBSTITUTE(SUBSTITUTE(SUBSTITUTE(SUBSTITUTE(SUBSTITUTE(SUBSTITUTE(SUBSTITUTE(SUBSTITUTE(db[[#This Row],[NB PAJAK]]," ",""),"-",""),"(",""),")",""),".",""),",",""),"/",""),"""",""),"+",""))</f>
        <v/>
      </c>
      <c r="E83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dokumenkeeperdk40biru24pcsuntana</v>
      </c>
      <c r="F83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dokumenkeeperdk40biru24pcs</v>
      </c>
      <c r="G831" s="5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dokumenkeeperdk40biruuntana</v>
      </c>
      <c r="H83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dokumenkeeperdk40biru24pcsuntana</v>
      </c>
      <c r="I831" s="2" t="s">
        <v>3291</v>
      </c>
      <c r="J831" s="2" t="s">
        <v>3259</v>
      </c>
      <c r="K831" s="14"/>
      <c r="L831" s="2" t="s">
        <v>1336</v>
      </c>
      <c r="M831" s="33" t="e">
        <f>IF(db[[#This Row],[NB NOTA_C]]="","",COUNTIF([2]!B_MSK[concat],db[[#This Row],[NB NOTA_C]]))</f>
        <v>#REF!</v>
      </c>
      <c r="N831" s="9" t="s">
        <v>1356</v>
      </c>
      <c r="O831" s="5" t="s">
        <v>1409</v>
      </c>
      <c r="P831" s="2" t="s">
        <v>2439</v>
      </c>
      <c r="Q831" s="5"/>
      <c r="R831" s="5" t="str">
        <f>IF(db[[#This Row],[QTY/ CTN]]="","",SUBSTITUTE(SUBSTITUTE(SUBSTITUTE(db[[#This Row],[QTY/ CTN]]," ","_",2),"(",""),")","")&amp;"_")</f>
        <v>24 PCS_</v>
      </c>
      <c r="S831" s="5">
        <f>IF(db[[#This Row],[H_QTY/ CTN]]="","",SEARCH("_",db[[#This Row],[H_QTY/ CTN]]))</f>
        <v>7</v>
      </c>
      <c r="T831" s="5">
        <f>IF(db[[#This Row],[H_QTY/ CTN]]="","",LEN(db[[#This Row],[H_QTY/ CTN]]))</f>
        <v>7</v>
      </c>
      <c r="U831" s="40" t="str">
        <f>IF(db[[#This Row],[H_QTY/ CTN]]="","",LEFT(db[[#This Row],[H_QTY/ CTN]],db[[#This Row],[H_1]]-1))</f>
        <v>24 PCS</v>
      </c>
      <c r="V831" s="40" t="str">
        <f>IF(NOT(db[[#This Row],[H_1]]=db[[#This Row],[H_2]]),MID(db[[#This Row],[H_QTY/ CTN]],db[[#This Row],[H_1]]+1,db[[#This Row],[H_2]]-db[[#This Row],[H_1]]-1),"")</f>
        <v/>
      </c>
      <c r="W831" s="40" t="str">
        <f>IF(db[[#This Row],[QTY/ CTN B]]="","",LEFT(db[[#This Row],[QTY/ CTN B]],SEARCH(" ",db[[#This Row],[QTY/ CTN B]],1)-1))</f>
        <v>24</v>
      </c>
      <c r="X831" s="40" t="str">
        <f>IF(db[[#This Row],[QTY/ CTN B]]="","",RIGHT(db[[#This Row],[QTY/ CTN B]],LEN(db[[#This Row],[QTY/ CTN B]])-SEARCH(" ",db[[#This Row],[QTY/ CTN B]],1)))</f>
        <v>PCS</v>
      </c>
      <c r="Y831" s="40" t="str">
        <f>IF(db[[#This Row],[QTY/ CTN TG]]="",IF(db[[#This Row],[STN TG]]="","",12),LEFT(db[[#This Row],[QTY/ CTN TG]],SEARCH(" ",db[[#This Row],[QTY/ CTN TG]],1)-1))</f>
        <v/>
      </c>
      <c r="Z8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31" s="40" t="str">
        <f>IF(db[[#This Row],[STN K]]="","",IF(db[[#This Row],[STN TG]]="LSN",12,""))</f>
        <v/>
      </c>
      <c r="AB831" s="40" t="str">
        <f>IF(db[[#This Row],[STN TG]]="LSN","PCS","")</f>
        <v/>
      </c>
      <c r="AC831" s="40">
        <f>db[[#This Row],[QTY B]]*IF(db[[#This Row],[QTY TG]]="",1,db[[#This Row],[QTY TG]])*IF(db[[#This Row],[QTY K]]="",1,db[[#This Row],[QTY K]])</f>
        <v>24</v>
      </c>
      <c r="AD831" s="40" t="str">
        <f>IF(db[[#This Row],[STN K]]="",IF(db[[#This Row],[STN TG]]="",db[[#This Row],[STN B]],db[[#This Row],[STN TG]]),db[[#This Row],[STN K]])</f>
        <v>PCS</v>
      </c>
      <c r="AE831" s="40"/>
    </row>
    <row r="832" spans="1:31" ht="16.5" customHeight="1" x14ac:dyDescent="0.25">
      <c r="A832" s="40">
        <f t="shared" si="12"/>
        <v>831</v>
      </c>
      <c r="B832" s="5" t="str">
        <f>LOWER(SUBSTITUTE(SUBSTITUTE(SUBSTITUTE(SUBSTITUTE(SUBSTITUTE(SUBSTITUTE(SUBSTITUTE(SUBSTITUTE(db[[#This Row],[NB BM]]," ",),".",""),"-",""),"(",""),")",""),"/",""),"""",""),"+",""))</f>
        <v>dokumenkeeperdk40hijau</v>
      </c>
      <c r="C832" s="5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D832" s="5" t="str">
        <f>LOWER(SUBSTITUTE(SUBSTITUTE(SUBSTITUTE(SUBSTITUTE(SUBSTITUTE(SUBSTITUTE(SUBSTITUTE(SUBSTITUTE(SUBSTITUTE(db[[#This Row],[NB PAJAK]]," ",""),"-",""),"(",""),")",""),".",""),",",""),"/",""),"""",""),"+",""))</f>
        <v/>
      </c>
      <c r="E8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dokumenkeeperdk40hijau24pcsuntana</v>
      </c>
      <c r="F8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dokumenkeeperdk40hijau24pcs</v>
      </c>
      <c r="G832" s="5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dokumenkeeperdk40hijauuntana</v>
      </c>
      <c r="H8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dokumenkeeperdk40hijau24pcsuntana</v>
      </c>
      <c r="I832" s="2" t="s">
        <v>3409</v>
      </c>
      <c r="J832" s="2" t="s">
        <v>3408</v>
      </c>
      <c r="K832" s="14"/>
      <c r="L832" s="2" t="s">
        <v>1336</v>
      </c>
      <c r="M832" s="33" t="e">
        <f>IF(db[[#This Row],[NB NOTA_C]]="","",COUNTIF([2]!B_MSK[concat],db[[#This Row],[NB NOTA_C]]))</f>
        <v>#REF!</v>
      </c>
      <c r="N832" s="9" t="s">
        <v>1356</v>
      </c>
      <c r="O832" s="5" t="s">
        <v>1409</v>
      </c>
      <c r="P832" s="2" t="s">
        <v>2439</v>
      </c>
      <c r="Q832" s="5"/>
      <c r="R832" s="5" t="str">
        <f>IF(db[[#This Row],[QTY/ CTN]]="","",SUBSTITUTE(SUBSTITUTE(SUBSTITUTE(db[[#This Row],[QTY/ CTN]]," ","_",2),"(",""),")","")&amp;"_")</f>
        <v>24 PCS_</v>
      </c>
      <c r="S832" s="5">
        <f>IF(db[[#This Row],[H_QTY/ CTN]]="","",SEARCH("_",db[[#This Row],[H_QTY/ CTN]]))</f>
        <v>7</v>
      </c>
      <c r="T832" s="5">
        <f>IF(db[[#This Row],[H_QTY/ CTN]]="","",LEN(db[[#This Row],[H_QTY/ CTN]]))</f>
        <v>7</v>
      </c>
      <c r="U832" s="40" t="str">
        <f>IF(db[[#This Row],[H_QTY/ CTN]]="","",LEFT(db[[#This Row],[H_QTY/ CTN]],db[[#This Row],[H_1]]-1))</f>
        <v>24 PCS</v>
      </c>
      <c r="V832" s="40" t="str">
        <f>IF(NOT(db[[#This Row],[H_1]]=db[[#This Row],[H_2]]),MID(db[[#This Row],[H_QTY/ CTN]],db[[#This Row],[H_1]]+1,db[[#This Row],[H_2]]-db[[#This Row],[H_1]]-1),"")</f>
        <v/>
      </c>
      <c r="W832" s="40" t="str">
        <f>IF(db[[#This Row],[QTY/ CTN B]]="","",LEFT(db[[#This Row],[QTY/ CTN B]],SEARCH(" ",db[[#This Row],[QTY/ CTN B]],1)-1))</f>
        <v>24</v>
      </c>
      <c r="X832" s="40" t="str">
        <f>IF(db[[#This Row],[QTY/ CTN B]]="","",RIGHT(db[[#This Row],[QTY/ CTN B]],LEN(db[[#This Row],[QTY/ CTN B]])-SEARCH(" ",db[[#This Row],[QTY/ CTN B]],1)))</f>
        <v>PCS</v>
      </c>
      <c r="Y832" s="40" t="str">
        <f>IF(db[[#This Row],[QTY/ CTN TG]]="",IF(db[[#This Row],[STN TG]]="","",12),LEFT(db[[#This Row],[QTY/ CTN TG]],SEARCH(" ",db[[#This Row],[QTY/ CTN TG]],1)-1))</f>
        <v/>
      </c>
      <c r="Z8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32" s="40" t="str">
        <f>IF(db[[#This Row],[STN K]]="","",IF(db[[#This Row],[STN TG]]="LSN",12,""))</f>
        <v/>
      </c>
      <c r="AB832" s="40" t="str">
        <f>IF(db[[#This Row],[STN TG]]="LSN","PCS","")</f>
        <v/>
      </c>
      <c r="AC832" s="40">
        <f>db[[#This Row],[QTY B]]*IF(db[[#This Row],[QTY TG]]="",1,db[[#This Row],[QTY TG]])*IF(db[[#This Row],[QTY K]]="",1,db[[#This Row],[QTY K]])</f>
        <v>24</v>
      </c>
      <c r="AD832" s="40" t="str">
        <f>IF(db[[#This Row],[STN K]]="",IF(db[[#This Row],[STN TG]]="",db[[#This Row],[STN B]],db[[#This Row],[STN TG]]),db[[#This Row],[STN K]])</f>
        <v>PCS</v>
      </c>
      <c r="AE832" s="40"/>
    </row>
    <row r="833" spans="1:31" ht="16.5" customHeight="1" x14ac:dyDescent="0.25">
      <c r="A833" s="40">
        <f t="shared" si="12"/>
        <v>832</v>
      </c>
      <c r="B833" s="5" t="str">
        <f>LOWER(SUBSTITUTE(SUBSTITUTE(SUBSTITUTE(SUBSTITUTE(SUBSTITUTE(SUBSTITUTE(SUBSTITUTE(SUBSTITUTE(db[[#This Row],[NB BM]]," ",),".",""),"-",""),"(",""),")",""),"/",""),"""",""),"+",""))</f>
        <v>dokumenkeeperdk40hitam</v>
      </c>
      <c r="C833" s="5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D833" s="5" t="str">
        <f>LOWER(SUBSTITUTE(SUBSTITUTE(SUBSTITUTE(SUBSTITUTE(SUBSTITUTE(SUBSTITUTE(SUBSTITUTE(SUBSTITUTE(SUBSTITUTE(db[[#This Row],[NB PAJAK]]," ",""),"-",""),"(",""),")",""),".",""),",",""),"/",""),"""",""),"+",""))</f>
        <v/>
      </c>
      <c r="E8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dokumenkeeperdk40hitam24pcsuntana</v>
      </c>
      <c r="F8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dokumenkeeperdk40hitam24pcs</v>
      </c>
      <c r="G833" s="5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dokumenkeeperdk40hitamuntana</v>
      </c>
      <c r="H8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dokumenkeeperdk40hitam24pcsuntana</v>
      </c>
      <c r="I833" s="2" t="s">
        <v>3290</v>
      </c>
      <c r="J833" s="2" t="s">
        <v>3258</v>
      </c>
      <c r="K833" s="14"/>
      <c r="L833" s="2" t="s">
        <v>1336</v>
      </c>
      <c r="M833" s="33" t="e">
        <f>IF(db[[#This Row],[NB NOTA_C]]="","",COUNTIF([2]!B_MSK[concat],db[[#This Row],[NB NOTA_C]]))</f>
        <v>#REF!</v>
      </c>
      <c r="N833" s="9" t="s">
        <v>1356</v>
      </c>
      <c r="O833" s="5" t="s">
        <v>1409</v>
      </c>
      <c r="P833" s="2" t="s">
        <v>2439</v>
      </c>
      <c r="Q833" s="5"/>
      <c r="R833" s="5" t="str">
        <f>IF(db[[#This Row],[QTY/ CTN]]="","",SUBSTITUTE(SUBSTITUTE(SUBSTITUTE(db[[#This Row],[QTY/ CTN]]," ","_",2),"(",""),")","")&amp;"_")</f>
        <v>24 PCS_</v>
      </c>
      <c r="S833" s="5">
        <f>IF(db[[#This Row],[H_QTY/ CTN]]="","",SEARCH("_",db[[#This Row],[H_QTY/ CTN]]))</f>
        <v>7</v>
      </c>
      <c r="T833" s="5">
        <f>IF(db[[#This Row],[H_QTY/ CTN]]="","",LEN(db[[#This Row],[H_QTY/ CTN]]))</f>
        <v>7</v>
      </c>
      <c r="U833" s="40" t="str">
        <f>IF(db[[#This Row],[H_QTY/ CTN]]="","",LEFT(db[[#This Row],[H_QTY/ CTN]],db[[#This Row],[H_1]]-1))</f>
        <v>24 PCS</v>
      </c>
      <c r="V833" s="40" t="str">
        <f>IF(NOT(db[[#This Row],[H_1]]=db[[#This Row],[H_2]]),MID(db[[#This Row],[H_QTY/ CTN]],db[[#This Row],[H_1]]+1,db[[#This Row],[H_2]]-db[[#This Row],[H_1]]-1),"")</f>
        <v/>
      </c>
      <c r="W833" s="40" t="str">
        <f>IF(db[[#This Row],[QTY/ CTN B]]="","",LEFT(db[[#This Row],[QTY/ CTN B]],SEARCH(" ",db[[#This Row],[QTY/ CTN B]],1)-1))</f>
        <v>24</v>
      </c>
      <c r="X833" s="40" t="str">
        <f>IF(db[[#This Row],[QTY/ CTN B]]="","",RIGHT(db[[#This Row],[QTY/ CTN B]],LEN(db[[#This Row],[QTY/ CTN B]])-SEARCH(" ",db[[#This Row],[QTY/ CTN B]],1)))</f>
        <v>PCS</v>
      </c>
      <c r="Y833" s="40" t="str">
        <f>IF(db[[#This Row],[QTY/ CTN TG]]="",IF(db[[#This Row],[STN TG]]="","",12),LEFT(db[[#This Row],[QTY/ CTN TG]],SEARCH(" ",db[[#This Row],[QTY/ CTN TG]],1)-1))</f>
        <v/>
      </c>
      <c r="Z8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33" s="40" t="str">
        <f>IF(db[[#This Row],[STN K]]="","",IF(db[[#This Row],[STN TG]]="LSN",12,""))</f>
        <v/>
      </c>
      <c r="AB833" s="40" t="str">
        <f>IF(db[[#This Row],[STN TG]]="LSN","PCS","")</f>
        <v/>
      </c>
      <c r="AC833" s="40">
        <f>db[[#This Row],[QTY B]]*IF(db[[#This Row],[QTY TG]]="",1,db[[#This Row],[QTY TG]])*IF(db[[#This Row],[QTY K]]="",1,db[[#This Row],[QTY K]])</f>
        <v>24</v>
      </c>
      <c r="AD833" s="40" t="str">
        <f>IF(db[[#This Row],[STN K]]="",IF(db[[#This Row],[STN TG]]="",db[[#This Row],[STN B]],db[[#This Row],[STN TG]]),db[[#This Row],[STN K]])</f>
        <v>PCS</v>
      </c>
      <c r="AE833" s="40"/>
    </row>
    <row r="834" spans="1:31" ht="16.5" customHeight="1" x14ac:dyDescent="0.25">
      <c r="A834" s="40">
        <f t="shared" si="12"/>
        <v>833</v>
      </c>
      <c r="B834" s="5" t="str">
        <f>LOWER(SUBSTITUTE(SUBSTITUTE(SUBSTITUTE(SUBSTITUTE(SUBSTITUTE(SUBSTITUTE(SUBSTITUTE(SUBSTITUTE(db[[#This Row],[NB BM]]," ",),".",""),"-",""),"(",""),")",""),"/",""),"""",""),"+",""))</f>
        <v>dokumenkeeperdk40merah</v>
      </c>
      <c r="C834" s="5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D834" s="5" t="str">
        <f>LOWER(SUBSTITUTE(SUBSTITUTE(SUBSTITUTE(SUBSTITUTE(SUBSTITUTE(SUBSTITUTE(SUBSTITUTE(SUBSTITUTE(SUBSTITUTE(db[[#This Row],[NB PAJAK]]," ",""),"-",""),"(",""),")",""),".",""),",",""),"/",""),"""",""),"+",""))</f>
        <v/>
      </c>
      <c r="E83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dokumenkeeperdk40merah24pcsuntana</v>
      </c>
      <c r="F83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dokumenkeeperdk40merah24pcs</v>
      </c>
      <c r="G834" s="5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dokumenkeeperdk40merahuntana</v>
      </c>
      <c r="H83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dokumenkeeperdk40merah24pcsuntana</v>
      </c>
      <c r="I834" s="2" t="s">
        <v>3292</v>
      </c>
      <c r="J834" s="2" t="s">
        <v>3260</v>
      </c>
      <c r="K834" s="14"/>
      <c r="L834" s="2" t="s">
        <v>1336</v>
      </c>
      <c r="M834" s="33" t="e">
        <f>IF(db[[#This Row],[NB NOTA_C]]="","",COUNTIF([2]!B_MSK[concat],db[[#This Row],[NB NOTA_C]]))</f>
        <v>#REF!</v>
      </c>
      <c r="N834" s="9" t="s">
        <v>1356</v>
      </c>
      <c r="O834" s="5" t="s">
        <v>1409</v>
      </c>
      <c r="P834" s="2" t="s">
        <v>2439</v>
      </c>
      <c r="Q834" s="5"/>
      <c r="R834" s="5" t="str">
        <f>IF(db[[#This Row],[QTY/ CTN]]="","",SUBSTITUTE(SUBSTITUTE(SUBSTITUTE(db[[#This Row],[QTY/ CTN]]," ","_",2),"(",""),")","")&amp;"_")</f>
        <v>24 PCS_</v>
      </c>
      <c r="S834" s="5">
        <f>IF(db[[#This Row],[H_QTY/ CTN]]="","",SEARCH("_",db[[#This Row],[H_QTY/ CTN]]))</f>
        <v>7</v>
      </c>
      <c r="T834" s="5">
        <f>IF(db[[#This Row],[H_QTY/ CTN]]="","",LEN(db[[#This Row],[H_QTY/ CTN]]))</f>
        <v>7</v>
      </c>
      <c r="U834" s="40" t="str">
        <f>IF(db[[#This Row],[H_QTY/ CTN]]="","",LEFT(db[[#This Row],[H_QTY/ CTN]],db[[#This Row],[H_1]]-1))</f>
        <v>24 PCS</v>
      </c>
      <c r="V834" s="40" t="str">
        <f>IF(NOT(db[[#This Row],[H_1]]=db[[#This Row],[H_2]]),MID(db[[#This Row],[H_QTY/ CTN]],db[[#This Row],[H_1]]+1,db[[#This Row],[H_2]]-db[[#This Row],[H_1]]-1),"")</f>
        <v/>
      </c>
      <c r="W834" s="40" t="str">
        <f>IF(db[[#This Row],[QTY/ CTN B]]="","",LEFT(db[[#This Row],[QTY/ CTN B]],SEARCH(" ",db[[#This Row],[QTY/ CTN B]],1)-1))</f>
        <v>24</v>
      </c>
      <c r="X834" s="40" t="str">
        <f>IF(db[[#This Row],[QTY/ CTN B]]="","",RIGHT(db[[#This Row],[QTY/ CTN B]],LEN(db[[#This Row],[QTY/ CTN B]])-SEARCH(" ",db[[#This Row],[QTY/ CTN B]],1)))</f>
        <v>PCS</v>
      </c>
      <c r="Y834" s="40" t="str">
        <f>IF(db[[#This Row],[QTY/ CTN TG]]="",IF(db[[#This Row],[STN TG]]="","",12),LEFT(db[[#This Row],[QTY/ CTN TG]],SEARCH(" ",db[[#This Row],[QTY/ CTN TG]],1)-1))</f>
        <v/>
      </c>
      <c r="Z8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34" s="40" t="str">
        <f>IF(db[[#This Row],[STN K]]="","",IF(db[[#This Row],[STN TG]]="LSN",12,""))</f>
        <v/>
      </c>
      <c r="AB834" s="40" t="str">
        <f>IF(db[[#This Row],[STN TG]]="LSN","PCS","")</f>
        <v/>
      </c>
      <c r="AC834" s="40">
        <f>db[[#This Row],[QTY B]]*IF(db[[#This Row],[QTY TG]]="",1,db[[#This Row],[QTY TG]])*IF(db[[#This Row],[QTY K]]="",1,db[[#This Row],[QTY K]])</f>
        <v>24</v>
      </c>
      <c r="AD834" s="40" t="str">
        <f>IF(db[[#This Row],[STN K]]="",IF(db[[#This Row],[STN TG]]="",db[[#This Row],[STN B]],db[[#This Row],[STN TG]]),db[[#This Row],[STN K]])</f>
        <v>PCS</v>
      </c>
      <c r="AE834" s="40"/>
    </row>
    <row r="835" spans="1:31" ht="16.5" customHeight="1" x14ac:dyDescent="0.25">
      <c r="A835" s="40">
        <f t="shared" si="12"/>
        <v>834</v>
      </c>
      <c r="B835" s="5" t="str">
        <f>LOWER(SUBSTITUTE(SUBSTITUTE(SUBSTITUTE(SUBSTITUTE(SUBSTITUTE(SUBSTITUTE(SUBSTITUTE(SUBSTITUTE(db[[#This Row],[NB BM]]," ",),".",""),"-",""),"(",""),")",""),"/",""),"""",""),"+",""))</f>
        <v>dokumenkeeperdk40birumix</v>
      </c>
      <c r="C835" s="5" t="str">
        <f>LOWER(SUBSTITUTE(SUBSTITUTE(SUBSTITUTE(SUBSTITUTE(SUBSTITUTE(SUBSTITUTE(SUBSTITUTE(SUBSTITUTE(SUBSTITUTE(db[[#This Row],[NB NOTA]]," ",),".",""),"-",""),"(",""),")",""),",",""),"/",""),"""",""),"+",""))</f>
        <v>dokumenkeeperdk40mix</v>
      </c>
      <c r="D835" s="5" t="str">
        <f>LOWER(SUBSTITUTE(SUBSTITUTE(SUBSTITUTE(SUBSTITUTE(SUBSTITUTE(SUBSTITUTE(SUBSTITUTE(SUBSTITUTE(SUBSTITUTE(db[[#This Row],[NB PAJAK]]," ",""),"-",""),"(",""),")",""),".",""),",",""),"/",""),"""",""),"+",""))</f>
        <v/>
      </c>
      <c r="E83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dokumenkeeperdk40birumix24pcsuntana</v>
      </c>
      <c r="F83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dokumenkeeperdk40mix24pcs</v>
      </c>
      <c r="G835" s="5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dokumenkeeperdk40mixuntana</v>
      </c>
      <c r="H83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dokumenkeeperdk40mix24pcsuntana</v>
      </c>
      <c r="I835" s="2" t="s">
        <v>7319</v>
      </c>
      <c r="J835" s="2" t="s">
        <v>7316</v>
      </c>
      <c r="K835" s="14"/>
      <c r="L835" s="2" t="s">
        <v>1336</v>
      </c>
      <c r="M835" s="33" t="e">
        <f>IF(db[[#This Row],[NB NOTA_C]]="","",COUNTIF([2]!B_MSK[concat],db[[#This Row],[NB NOTA_C]]))</f>
        <v>#REF!</v>
      </c>
      <c r="N835" s="9" t="s">
        <v>1356</v>
      </c>
      <c r="O835" s="5" t="s">
        <v>1409</v>
      </c>
      <c r="P835" s="2" t="s">
        <v>2439</v>
      </c>
      <c r="Q835" s="5"/>
      <c r="R835" s="5" t="str">
        <f>IF(db[[#This Row],[QTY/ CTN]]="","",SUBSTITUTE(SUBSTITUTE(SUBSTITUTE(db[[#This Row],[QTY/ CTN]]," ","_",2),"(",""),")","")&amp;"_")</f>
        <v>24 PCS_</v>
      </c>
      <c r="S835" s="5">
        <f>IF(db[[#This Row],[H_QTY/ CTN]]="","",SEARCH("_",db[[#This Row],[H_QTY/ CTN]]))</f>
        <v>7</v>
      </c>
      <c r="T835" s="5">
        <f>IF(db[[#This Row],[H_QTY/ CTN]]="","",LEN(db[[#This Row],[H_QTY/ CTN]]))</f>
        <v>7</v>
      </c>
      <c r="U835" s="40" t="str">
        <f>IF(db[[#This Row],[H_QTY/ CTN]]="","",LEFT(db[[#This Row],[H_QTY/ CTN]],db[[#This Row],[H_1]]-1))</f>
        <v>24 PCS</v>
      </c>
      <c r="V835" s="40" t="str">
        <f>IF(NOT(db[[#This Row],[H_1]]=db[[#This Row],[H_2]]),MID(db[[#This Row],[H_QTY/ CTN]],db[[#This Row],[H_1]]+1,db[[#This Row],[H_2]]-db[[#This Row],[H_1]]-1),"")</f>
        <v/>
      </c>
      <c r="W835" s="40" t="str">
        <f>IF(db[[#This Row],[QTY/ CTN B]]="","",LEFT(db[[#This Row],[QTY/ CTN B]],SEARCH(" ",db[[#This Row],[QTY/ CTN B]],1)-1))</f>
        <v>24</v>
      </c>
      <c r="X835" s="40" t="str">
        <f>IF(db[[#This Row],[QTY/ CTN B]]="","",RIGHT(db[[#This Row],[QTY/ CTN B]],LEN(db[[#This Row],[QTY/ CTN B]])-SEARCH(" ",db[[#This Row],[QTY/ CTN B]],1)))</f>
        <v>PCS</v>
      </c>
      <c r="Y835" s="40" t="str">
        <f>IF(db[[#This Row],[QTY/ CTN TG]]="",IF(db[[#This Row],[STN TG]]="","",12),LEFT(db[[#This Row],[QTY/ CTN TG]],SEARCH(" ",db[[#This Row],[QTY/ CTN TG]],1)-1))</f>
        <v/>
      </c>
      <c r="Z8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35" s="40" t="str">
        <f>IF(db[[#This Row],[STN K]]="","",IF(db[[#This Row],[STN TG]]="LSN",12,""))</f>
        <v/>
      </c>
      <c r="AB835" s="40" t="str">
        <f>IF(db[[#This Row],[STN TG]]="LSN","PCS","")</f>
        <v/>
      </c>
      <c r="AC835" s="40">
        <f>db[[#This Row],[QTY B]]*IF(db[[#This Row],[QTY TG]]="",1,db[[#This Row],[QTY TG]])*IF(db[[#This Row],[QTY K]]="",1,db[[#This Row],[QTY K]])</f>
        <v>24</v>
      </c>
      <c r="AD835" s="40" t="str">
        <f>IF(db[[#This Row],[STN K]]="",IF(db[[#This Row],[STN TG]]="",db[[#This Row],[STN B]],db[[#This Row],[STN TG]]),db[[#This Row],[STN K]])</f>
        <v>PCS</v>
      </c>
      <c r="AE835" s="40"/>
    </row>
    <row r="836" spans="1:31" ht="16.5" customHeight="1" x14ac:dyDescent="0.25">
      <c r="A836" s="40">
        <f t="shared" si="12"/>
        <v>835</v>
      </c>
      <c r="B836" s="5" t="str">
        <f>LOWER(SUBSTITUTE(SUBSTITUTE(SUBSTITUTE(SUBSTITUTE(SUBSTITUTE(SUBSTITUTE(SUBSTITUTE(SUBSTITUTE(db[[#This Row],[NB BM]]," ",),".",""),"-",""),"(",""),")",""),"/",""),"""",""),"+",""))</f>
        <v>dokumenkeeperdk40orange</v>
      </c>
      <c r="C836" s="5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D836" s="5" t="str">
        <f>LOWER(SUBSTITUTE(SUBSTITUTE(SUBSTITUTE(SUBSTITUTE(SUBSTITUTE(SUBSTITUTE(SUBSTITUTE(SUBSTITUTE(SUBSTITUTE(db[[#This Row],[NB PAJAK]]," ",""),"-",""),"(",""),")",""),".",""),",",""),"/",""),"""",""),"+",""))</f>
        <v/>
      </c>
      <c r="E83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dokumenkeeperdk40orange24pcsuntana</v>
      </c>
      <c r="F83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dokumenkeeperdk40orange24pcs</v>
      </c>
      <c r="G836" s="5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dokumenkeeperdk40orangeuntana</v>
      </c>
      <c r="H83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dokumenkeeperdk40orange24pcsuntana</v>
      </c>
      <c r="I836" s="2" t="s">
        <v>3293</v>
      </c>
      <c r="J836" s="2" t="s">
        <v>3261</v>
      </c>
      <c r="K836" s="14"/>
      <c r="L836" s="2" t="s">
        <v>1336</v>
      </c>
      <c r="M836" s="33" t="e">
        <f>IF(db[[#This Row],[NB NOTA_C]]="","",COUNTIF([2]!B_MSK[concat],db[[#This Row],[NB NOTA_C]]))</f>
        <v>#REF!</v>
      </c>
      <c r="N836" s="9" t="s">
        <v>1356</v>
      </c>
      <c r="O836" s="5" t="s">
        <v>1409</v>
      </c>
      <c r="P836" s="2" t="s">
        <v>2439</v>
      </c>
      <c r="Q836" s="5"/>
      <c r="R836" s="5" t="str">
        <f>IF(db[[#This Row],[QTY/ CTN]]="","",SUBSTITUTE(SUBSTITUTE(SUBSTITUTE(db[[#This Row],[QTY/ CTN]]," ","_",2),"(",""),")","")&amp;"_")</f>
        <v>24 PCS_</v>
      </c>
      <c r="S836" s="5">
        <f>IF(db[[#This Row],[H_QTY/ CTN]]="","",SEARCH("_",db[[#This Row],[H_QTY/ CTN]]))</f>
        <v>7</v>
      </c>
      <c r="T836" s="5">
        <f>IF(db[[#This Row],[H_QTY/ CTN]]="","",LEN(db[[#This Row],[H_QTY/ CTN]]))</f>
        <v>7</v>
      </c>
      <c r="U836" s="40" t="str">
        <f>IF(db[[#This Row],[H_QTY/ CTN]]="","",LEFT(db[[#This Row],[H_QTY/ CTN]],db[[#This Row],[H_1]]-1))</f>
        <v>24 PCS</v>
      </c>
      <c r="V836" s="40" t="str">
        <f>IF(NOT(db[[#This Row],[H_1]]=db[[#This Row],[H_2]]),MID(db[[#This Row],[H_QTY/ CTN]],db[[#This Row],[H_1]]+1,db[[#This Row],[H_2]]-db[[#This Row],[H_1]]-1),"")</f>
        <v/>
      </c>
      <c r="W836" s="40" t="str">
        <f>IF(db[[#This Row],[QTY/ CTN B]]="","",LEFT(db[[#This Row],[QTY/ CTN B]],SEARCH(" ",db[[#This Row],[QTY/ CTN B]],1)-1))</f>
        <v>24</v>
      </c>
      <c r="X836" s="40" t="str">
        <f>IF(db[[#This Row],[QTY/ CTN B]]="","",RIGHT(db[[#This Row],[QTY/ CTN B]],LEN(db[[#This Row],[QTY/ CTN B]])-SEARCH(" ",db[[#This Row],[QTY/ CTN B]],1)))</f>
        <v>PCS</v>
      </c>
      <c r="Y836" s="40" t="str">
        <f>IF(db[[#This Row],[QTY/ CTN TG]]="",IF(db[[#This Row],[STN TG]]="","",12),LEFT(db[[#This Row],[QTY/ CTN TG]],SEARCH(" ",db[[#This Row],[QTY/ CTN TG]],1)-1))</f>
        <v/>
      </c>
      <c r="Z8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36" s="40" t="str">
        <f>IF(db[[#This Row],[STN K]]="","",IF(db[[#This Row],[STN TG]]="LSN",12,""))</f>
        <v/>
      </c>
      <c r="AB836" s="40" t="str">
        <f>IF(db[[#This Row],[STN TG]]="LSN","PCS","")</f>
        <v/>
      </c>
      <c r="AC836" s="40">
        <f>db[[#This Row],[QTY B]]*IF(db[[#This Row],[QTY TG]]="",1,db[[#This Row],[QTY TG]])*IF(db[[#This Row],[QTY K]]="",1,db[[#This Row],[QTY K]])</f>
        <v>24</v>
      </c>
      <c r="AD836" s="40" t="str">
        <f>IF(db[[#This Row],[STN K]]="",IF(db[[#This Row],[STN TG]]="",db[[#This Row],[STN B]],db[[#This Row],[STN TG]]),db[[#This Row],[STN K]])</f>
        <v>PCS</v>
      </c>
      <c r="AE836" s="40"/>
    </row>
    <row r="837" spans="1:31" ht="16.5" customHeight="1" x14ac:dyDescent="0.25">
      <c r="A837" s="40">
        <f t="shared" si="12"/>
        <v>836</v>
      </c>
      <c r="B837" s="5" t="str">
        <f>LOWER(SUBSTITUTE(SUBSTITUTE(SUBSTITUTE(SUBSTITUTE(SUBSTITUTE(SUBSTITUTE(SUBSTITUTE(SUBSTITUTE(db[[#This Row],[NB BM]]," ",),".",""),"-",""),"(",""),")",""),"/",""),"""",""),"+",""))</f>
        <v>dokumenkeeperdk60biru</v>
      </c>
      <c r="C837" s="5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D837" s="5" t="str">
        <f>LOWER(SUBSTITUTE(SUBSTITUTE(SUBSTITUTE(SUBSTITUTE(SUBSTITUTE(SUBSTITUTE(SUBSTITUTE(SUBSTITUTE(SUBSTITUTE(db[[#This Row],[NB PAJAK]]," ",""),"-",""),"(",""),")",""),".",""),",",""),"/",""),"""",""),"+",""))</f>
        <v/>
      </c>
      <c r="E83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dokumenkeeperdk60biru24pcsuntana</v>
      </c>
      <c r="F83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dokumenkeeperdk60biru24pcs</v>
      </c>
      <c r="G837" s="5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dokumenkeeperdk60biruuntana</v>
      </c>
      <c r="H83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dokumenkeeperdk60biru24pcsuntana</v>
      </c>
      <c r="I837" s="2" t="s">
        <v>3295</v>
      </c>
      <c r="J837" s="2" t="s">
        <v>3263</v>
      </c>
      <c r="K837" s="14"/>
      <c r="L837" s="2" t="s">
        <v>1336</v>
      </c>
      <c r="M837" s="33" t="e">
        <f>IF(db[[#This Row],[NB NOTA_C]]="","",COUNTIF([2]!B_MSK[concat],db[[#This Row],[NB NOTA_C]]))</f>
        <v>#REF!</v>
      </c>
      <c r="N837" s="9" t="s">
        <v>1356</v>
      </c>
      <c r="O837" s="5" t="s">
        <v>1409</v>
      </c>
      <c r="P837" s="2" t="s">
        <v>2439</v>
      </c>
      <c r="Q837" s="5"/>
      <c r="R837" s="5" t="str">
        <f>IF(db[[#This Row],[QTY/ CTN]]="","",SUBSTITUTE(SUBSTITUTE(SUBSTITUTE(db[[#This Row],[QTY/ CTN]]," ","_",2),"(",""),")","")&amp;"_")</f>
        <v>24 PCS_</v>
      </c>
      <c r="S837" s="5">
        <f>IF(db[[#This Row],[H_QTY/ CTN]]="","",SEARCH("_",db[[#This Row],[H_QTY/ CTN]]))</f>
        <v>7</v>
      </c>
      <c r="T837" s="5">
        <f>IF(db[[#This Row],[H_QTY/ CTN]]="","",LEN(db[[#This Row],[H_QTY/ CTN]]))</f>
        <v>7</v>
      </c>
      <c r="U837" s="40" t="str">
        <f>IF(db[[#This Row],[H_QTY/ CTN]]="","",LEFT(db[[#This Row],[H_QTY/ CTN]],db[[#This Row],[H_1]]-1))</f>
        <v>24 PCS</v>
      </c>
      <c r="V837" s="40" t="str">
        <f>IF(NOT(db[[#This Row],[H_1]]=db[[#This Row],[H_2]]),MID(db[[#This Row],[H_QTY/ CTN]],db[[#This Row],[H_1]]+1,db[[#This Row],[H_2]]-db[[#This Row],[H_1]]-1),"")</f>
        <v/>
      </c>
      <c r="W837" s="40" t="str">
        <f>IF(db[[#This Row],[QTY/ CTN B]]="","",LEFT(db[[#This Row],[QTY/ CTN B]],SEARCH(" ",db[[#This Row],[QTY/ CTN B]],1)-1))</f>
        <v>24</v>
      </c>
      <c r="X837" s="40" t="str">
        <f>IF(db[[#This Row],[QTY/ CTN B]]="","",RIGHT(db[[#This Row],[QTY/ CTN B]],LEN(db[[#This Row],[QTY/ CTN B]])-SEARCH(" ",db[[#This Row],[QTY/ CTN B]],1)))</f>
        <v>PCS</v>
      </c>
      <c r="Y837" s="40" t="str">
        <f>IF(db[[#This Row],[QTY/ CTN TG]]="",IF(db[[#This Row],[STN TG]]="","",12),LEFT(db[[#This Row],[QTY/ CTN TG]],SEARCH(" ",db[[#This Row],[QTY/ CTN TG]],1)-1))</f>
        <v/>
      </c>
      <c r="Z8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37" s="40" t="str">
        <f>IF(db[[#This Row],[STN K]]="","",IF(db[[#This Row],[STN TG]]="LSN",12,""))</f>
        <v/>
      </c>
      <c r="AB837" s="40" t="str">
        <f>IF(db[[#This Row],[STN TG]]="LSN","PCS","")</f>
        <v/>
      </c>
      <c r="AC837" s="40">
        <f>db[[#This Row],[QTY B]]*IF(db[[#This Row],[QTY TG]]="",1,db[[#This Row],[QTY TG]])*IF(db[[#This Row],[QTY K]]="",1,db[[#This Row],[QTY K]])</f>
        <v>24</v>
      </c>
      <c r="AD837" s="40" t="str">
        <f>IF(db[[#This Row],[STN K]]="",IF(db[[#This Row],[STN TG]]="",db[[#This Row],[STN B]],db[[#This Row],[STN TG]]),db[[#This Row],[STN K]])</f>
        <v>PCS</v>
      </c>
      <c r="AE837" s="40"/>
    </row>
    <row r="838" spans="1:31" ht="16.5" customHeight="1" x14ac:dyDescent="0.25">
      <c r="A838" s="40">
        <f t="shared" si="12"/>
        <v>837</v>
      </c>
      <c r="B838" s="5" t="str">
        <f>LOWER(SUBSTITUTE(SUBSTITUTE(SUBSTITUTE(SUBSTITUTE(SUBSTITUTE(SUBSTITUTE(SUBSTITUTE(SUBSTITUTE(db[[#This Row],[NB BM]]," ",),".",""),"-",""),"(",""),")",""),"/",""),"""",""),"+",""))</f>
        <v>dokumenkeeperdk60hijau</v>
      </c>
      <c r="C838" s="5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D838" s="5" t="str">
        <f>LOWER(SUBSTITUTE(SUBSTITUTE(SUBSTITUTE(SUBSTITUTE(SUBSTITUTE(SUBSTITUTE(SUBSTITUTE(SUBSTITUTE(SUBSTITUTE(db[[#This Row],[NB PAJAK]]," ",""),"-",""),"(",""),")",""),".",""),",",""),"/",""),"""",""),"+",""))</f>
        <v/>
      </c>
      <c r="E83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dokumenkeeperdk60hijau24pcsuntana</v>
      </c>
      <c r="F83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dokumenkeeperdk60hijau24pcs</v>
      </c>
      <c r="G838" s="5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dokumenkeeperdk60hijauuntana</v>
      </c>
      <c r="H83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dokumenkeeperdk60hijau24pcsuntana</v>
      </c>
      <c r="I838" s="2" t="s">
        <v>3298</v>
      </c>
      <c r="J838" s="2" t="s">
        <v>3266</v>
      </c>
      <c r="K838" s="14"/>
      <c r="L838" s="2" t="s">
        <v>1336</v>
      </c>
      <c r="M838" s="33" t="e">
        <f>IF(db[[#This Row],[NB NOTA_C]]="","",COUNTIF([2]!B_MSK[concat],db[[#This Row],[NB NOTA_C]]))</f>
        <v>#REF!</v>
      </c>
      <c r="N838" s="9" t="s">
        <v>1356</v>
      </c>
      <c r="O838" s="5" t="s">
        <v>1409</v>
      </c>
      <c r="P838" s="2" t="s">
        <v>2439</v>
      </c>
      <c r="Q838" s="5"/>
      <c r="R838" s="5" t="str">
        <f>IF(db[[#This Row],[QTY/ CTN]]="","",SUBSTITUTE(SUBSTITUTE(SUBSTITUTE(db[[#This Row],[QTY/ CTN]]," ","_",2),"(",""),")","")&amp;"_")</f>
        <v>24 PCS_</v>
      </c>
      <c r="S838" s="5">
        <f>IF(db[[#This Row],[H_QTY/ CTN]]="","",SEARCH("_",db[[#This Row],[H_QTY/ CTN]]))</f>
        <v>7</v>
      </c>
      <c r="T838" s="5">
        <f>IF(db[[#This Row],[H_QTY/ CTN]]="","",LEN(db[[#This Row],[H_QTY/ CTN]]))</f>
        <v>7</v>
      </c>
      <c r="U838" s="40" t="str">
        <f>IF(db[[#This Row],[H_QTY/ CTN]]="","",LEFT(db[[#This Row],[H_QTY/ CTN]],db[[#This Row],[H_1]]-1))</f>
        <v>24 PCS</v>
      </c>
      <c r="V838" s="40" t="str">
        <f>IF(NOT(db[[#This Row],[H_1]]=db[[#This Row],[H_2]]),MID(db[[#This Row],[H_QTY/ CTN]],db[[#This Row],[H_1]]+1,db[[#This Row],[H_2]]-db[[#This Row],[H_1]]-1),"")</f>
        <v/>
      </c>
      <c r="W838" s="40" t="str">
        <f>IF(db[[#This Row],[QTY/ CTN B]]="","",LEFT(db[[#This Row],[QTY/ CTN B]],SEARCH(" ",db[[#This Row],[QTY/ CTN B]],1)-1))</f>
        <v>24</v>
      </c>
      <c r="X838" s="40" t="str">
        <f>IF(db[[#This Row],[QTY/ CTN B]]="","",RIGHT(db[[#This Row],[QTY/ CTN B]],LEN(db[[#This Row],[QTY/ CTN B]])-SEARCH(" ",db[[#This Row],[QTY/ CTN B]],1)))</f>
        <v>PCS</v>
      </c>
      <c r="Y838" s="40" t="str">
        <f>IF(db[[#This Row],[QTY/ CTN TG]]="",IF(db[[#This Row],[STN TG]]="","",12),LEFT(db[[#This Row],[QTY/ CTN TG]],SEARCH(" ",db[[#This Row],[QTY/ CTN TG]],1)-1))</f>
        <v/>
      </c>
      <c r="Z8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38" s="40" t="str">
        <f>IF(db[[#This Row],[STN K]]="","",IF(db[[#This Row],[STN TG]]="LSN",12,""))</f>
        <v/>
      </c>
      <c r="AB838" s="40" t="str">
        <f>IF(db[[#This Row],[STN TG]]="LSN","PCS","")</f>
        <v/>
      </c>
      <c r="AC838" s="40">
        <f>db[[#This Row],[QTY B]]*IF(db[[#This Row],[QTY TG]]="",1,db[[#This Row],[QTY TG]])*IF(db[[#This Row],[QTY K]]="",1,db[[#This Row],[QTY K]])</f>
        <v>24</v>
      </c>
      <c r="AD838" s="40" t="str">
        <f>IF(db[[#This Row],[STN K]]="",IF(db[[#This Row],[STN TG]]="",db[[#This Row],[STN B]],db[[#This Row],[STN TG]]),db[[#This Row],[STN K]])</f>
        <v>PCS</v>
      </c>
      <c r="AE838" s="40"/>
    </row>
    <row r="839" spans="1:31" ht="16.5" customHeight="1" x14ac:dyDescent="0.25">
      <c r="A839" s="40">
        <f t="shared" ref="A839:A905" si="13">ROW()-1</f>
        <v>838</v>
      </c>
      <c r="B839" s="5" t="str">
        <f>LOWER(SUBSTITUTE(SUBSTITUTE(SUBSTITUTE(SUBSTITUTE(SUBSTITUTE(SUBSTITUTE(SUBSTITUTE(SUBSTITUTE(db[[#This Row],[NB BM]]," ",),".",""),"-",""),"(",""),")",""),"/",""),"""",""),"+",""))</f>
        <v>dokumenkeeperdk60hitam</v>
      </c>
      <c r="C839" s="5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D839" s="5" t="str">
        <f>LOWER(SUBSTITUTE(SUBSTITUTE(SUBSTITUTE(SUBSTITUTE(SUBSTITUTE(SUBSTITUTE(SUBSTITUTE(SUBSTITUTE(SUBSTITUTE(db[[#This Row],[NB PAJAK]]," ",""),"-",""),"(",""),")",""),".",""),",",""),"/",""),"""",""),"+",""))</f>
        <v/>
      </c>
      <c r="E83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dokumenkeeperdk60hitam24pcsuntana</v>
      </c>
      <c r="F83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dokumenkeeperdk60hitam24pcs</v>
      </c>
      <c r="G839" s="5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dokumenkeeperdk60hitamuntana</v>
      </c>
      <c r="H83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dokumenkeeperdk60hitam24pcsuntana</v>
      </c>
      <c r="I839" s="2" t="s">
        <v>3294</v>
      </c>
      <c r="J839" s="2" t="s">
        <v>3262</v>
      </c>
      <c r="K839" s="14"/>
      <c r="L839" s="2" t="s">
        <v>1336</v>
      </c>
      <c r="M839" s="33" t="e">
        <f>IF(db[[#This Row],[NB NOTA_C]]="","",COUNTIF([2]!B_MSK[concat],db[[#This Row],[NB NOTA_C]]))</f>
        <v>#REF!</v>
      </c>
      <c r="N839" s="9" t="s">
        <v>1356</v>
      </c>
      <c r="O839" s="5" t="s">
        <v>1409</v>
      </c>
      <c r="P839" s="2" t="s">
        <v>2439</v>
      </c>
      <c r="Q839" s="5"/>
      <c r="R839" s="5" t="str">
        <f>IF(db[[#This Row],[QTY/ CTN]]="","",SUBSTITUTE(SUBSTITUTE(SUBSTITUTE(db[[#This Row],[QTY/ CTN]]," ","_",2),"(",""),")","")&amp;"_")</f>
        <v>24 PCS_</v>
      </c>
      <c r="S839" s="5">
        <f>IF(db[[#This Row],[H_QTY/ CTN]]="","",SEARCH("_",db[[#This Row],[H_QTY/ CTN]]))</f>
        <v>7</v>
      </c>
      <c r="T839" s="5">
        <f>IF(db[[#This Row],[H_QTY/ CTN]]="","",LEN(db[[#This Row],[H_QTY/ CTN]]))</f>
        <v>7</v>
      </c>
      <c r="U839" s="40" t="str">
        <f>IF(db[[#This Row],[H_QTY/ CTN]]="","",LEFT(db[[#This Row],[H_QTY/ CTN]],db[[#This Row],[H_1]]-1))</f>
        <v>24 PCS</v>
      </c>
      <c r="V839" s="40" t="str">
        <f>IF(NOT(db[[#This Row],[H_1]]=db[[#This Row],[H_2]]),MID(db[[#This Row],[H_QTY/ CTN]],db[[#This Row],[H_1]]+1,db[[#This Row],[H_2]]-db[[#This Row],[H_1]]-1),"")</f>
        <v/>
      </c>
      <c r="W839" s="40" t="str">
        <f>IF(db[[#This Row],[QTY/ CTN B]]="","",LEFT(db[[#This Row],[QTY/ CTN B]],SEARCH(" ",db[[#This Row],[QTY/ CTN B]],1)-1))</f>
        <v>24</v>
      </c>
      <c r="X839" s="40" t="str">
        <f>IF(db[[#This Row],[QTY/ CTN B]]="","",RIGHT(db[[#This Row],[QTY/ CTN B]],LEN(db[[#This Row],[QTY/ CTN B]])-SEARCH(" ",db[[#This Row],[QTY/ CTN B]],1)))</f>
        <v>PCS</v>
      </c>
      <c r="Y839" s="40" t="str">
        <f>IF(db[[#This Row],[QTY/ CTN TG]]="",IF(db[[#This Row],[STN TG]]="","",12),LEFT(db[[#This Row],[QTY/ CTN TG]],SEARCH(" ",db[[#This Row],[QTY/ CTN TG]],1)-1))</f>
        <v/>
      </c>
      <c r="Z8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39" s="40" t="str">
        <f>IF(db[[#This Row],[STN K]]="","",IF(db[[#This Row],[STN TG]]="LSN",12,""))</f>
        <v/>
      </c>
      <c r="AB839" s="40" t="str">
        <f>IF(db[[#This Row],[STN TG]]="LSN","PCS","")</f>
        <v/>
      </c>
      <c r="AC839" s="40">
        <f>db[[#This Row],[QTY B]]*IF(db[[#This Row],[QTY TG]]="",1,db[[#This Row],[QTY TG]])*IF(db[[#This Row],[QTY K]]="",1,db[[#This Row],[QTY K]])</f>
        <v>24</v>
      </c>
      <c r="AD839" s="40" t="str">
        <f>IF(db[[#This Row],[STN K]]="",IF(db[[#This Row],[STN TG]]="",db[[#This Row],[STN B]],db[[#This Row],[STN TG]]),db[[#This Row],[STN K]])</f>
        <v>PCS</v>
      </c>
      <c r="AE839" s="40"/>
    </row>
    <row r="840" spans="1:31" x14ac:dyDescent="0.25">
      <c r="A840" s="40">
        <f t="shared" si="13"/>
        <v>839</v>
      </c>
      <c r="B840" s="5" t="str">
        <f>LOWER(SUBSTITUTE(SUBSTITUTE(SUBSTITUTE(SUBSTITUTE(SUBSTITUTE(SUBSTITUTE(SUBSTITUTE(SUBSTITUTE(db[[#This Row],[NB BM]]," ",),".",""),"-",""),"(",""),")",""),"/",""),"""",""),"+",""))</f>
        <v>dokumenkeeperdk60merah</v>
      </c>
      <c r="C840" s="5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D840" s="5" t="str">
        <f>LOWER(SUBSTITUTE(SUBSTITUTE(SUBSTITUTE(SUBSTITUTE(SUBSTITUTE(SUBSTITUTE(SUBSTITUTE(SUBSTITUTE(SUBSTITUTE(db[[#This Row],[NB PAJAK]]," ",""),"-",""),"(",""),")",""),".",""),",",""),"/",""),"""",""),"+",""))</f>
        <v/>
      </c>
      <c r="E84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dokumenkeeperdk60merah24pcsuntana</v>
      </c>
      <c r="F84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dokumenkeeperdk60merah24pcs</v>
      </c>
      <c r="G840" s="5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dokumenkeeperdk60merahuntana</v>
      </c>
      <c r="H84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dokumenkeeperdk60merah24pcsuntana</v>
      </c>
      <c r="I840" s="2" t="s">
        <v>3296</v>
      </c>
      <c r="J840" s="2" t="s">
        <v>3264</v>
      </c>
      <c r="K840" s="14"/>
      <c r="L840" s="2" t="s">
        <v>1336</v>
      </c>
      <c r="M840" s="33" t="e">
        <f>IF(db[[#This Row],[NB NOTA_C]]="","",COUNTIF([2]!B_MSK[concat],db[[#This Row],[NB NOTA_C]]))</f>
        <v>#REF!</v>
      </c>
      <c r="N840" s="9" t="s">
        <v>1356</v>
      </c>
      <c r="O840" s="5" t="s">
        <v>1409</v>
      </c>
      <c r="P840" s="2" t="s">
        <v>2439</v>
      </c>
      <c r="Q840" s="5"/>
      <c r="R840" s="5" t="str">
        <f>IF(db[[#This Row],[QTY/ CTN]]="","",SUBSTITUTE(SUBSTITUTE(SUBSTITUTE(db[[#This Row],[QTY/ CTN]]," ","_",2),"(",""),")","")&amp;"_")</f>
        <v>24 PCS_</v>
      </c>
      <c r="S840" s="5">
        <f>IF(db[[#This Row],[H_QTY/ CTN]]="","",SEARCH("_",db[[#This Row],[H_QTY/ CTN]]))</f>
        <v>7</v>
      </c>
      <c r="T840" s="5">
        <f>IF(db[[#This Row],[H_QTY/ CTN]]="","",LEN(db[[#This Row],[H_QTY/ CTN]]))</f>
        <v>7</v>
      </c>
      <c r="U840" s="40" t="str">
        <f>IF(db[[#This Row],[H_QTY/ CTN]]="","",LEFT(db[[#This Row],[H_QTY/ CTN]],db[[#This Row],[H_1]]-1))</f>
        <v>24 PCS</v>
      </c>
      <c r="V840" s="40" t="str">
        <f>IF(NOT(db[[#This Row],[H_1]]=db[[#This Row],[H_2]]),MID(db[[#This Row],[H_QTY/ CTN]],db[[#This Row],[H_1]]+1,db[[#This Row],[H_2]]-db[[#This Row],[H_1]]-1),"")</f>
        <v/>
      </c>
      <c r="W840" s="40" t="str">
        <f>IF(db[[#This Row],[QTY/ CTN B]]="","",LEFT(db[[#This Row],[QTY/ CTN B]],SEARCH(" ",db[[#This Row],[QTY/ CTN B]],1)-1))</f>
        <v>24</v>
      </c>
      <c r="X840" s="40" t="str">
        <f>IF(db[[#This Row],[QTY/ CTN B]]="","",RIGHT(db[[#This Row],[QTY/ CTN B]],LEN(db[[#This Row],[QTY/ CTN B]])-SEARCH(" ",db[[#This Row],[QTY/ CTN B]],1)))</f>
        <v>PCS</v>
      </c>
      <c r="Y840" s="40" t="str">
        <f>IF(db[[#This Row],[QTY/ CTN TG]]="",IF(db[[#This Row],[STN TG]]="","",12),LEFT(db[[#This Row],[QTY/ CTN TG]],SEARCH(" ",db[[#This Row],[QTY/ CTN TG]],1)-1))</f>
        <v/>
      </c>
      <c r="Z8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40" s="40" t="str">
        <f>IF(db[[#This Row],[STN K]]="","",IF(db[[#This Row],[STN TG]]="LSN",12,""))</f>
        <v/>
      </c>
      <c r="AB840" s="40" t="str">
        <f>IF(db[[#This Row],[STN TG]]="LSN","PCS","")</f>
        <v/>
      </c>
      <c r="AC840" s="40">
        <f>db[[#This Row],[QTY B]]*IF(db[[#This Row],[QTY TG]]="",1,db[[#This Row],[QTY TG]])*IF(db[[#This Row],[QTY K]]="",1,db[[#This Row],[QTY K]])</f>
        <v>24</v>
      </c>
      <c r="AD840" s="40" t="str">
        <f>IF(db[[#This Row],[STN K]]="",IF(db[[#This Row],[STN TG]]="",db[[#This Row],[STN B]],db[[#This Row],[STN TG]]),db[[#This Row],[STN K]])</f>
        <v>PCS</v>
      </c>
      <c r="AE840" s="40"/>
    </row>
    <row r="841" spans="1:31" ht="16.5" customHeight="1" x14ac:dyDescent="0.25">
      <c r="A841" s="40">
        <f t="shared" si="13"/>
        <v>840</v>
      </c>
      <c r="B841" s="5" t="str">
        <f>LOWER(SUBSTITUTE(SUBSTITUTE(SUBSTITUTE(SUBSTITUTE(SUBSTITUTE(SUBSTITUTE(SUBSTITUTE(SUBSTITUTE(db[[#This Row],[NB BM]]," ",),".",""),"-",""),"(",""),")",""),"/",""),"""",""),"+",""))</f>
        <v>dokumenkeeperdk60orange</v>
      </c>
      <c r="C841" s="5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D841" s="5" t="str">
        <f>LOWER(SUBSTITUTE(SUBSTITUTE(SUBSTITUTE(SUBSTITUTE(SUBSTITUTE(SUBSTITUTE(SUBSTITUTE(SUBSTITUTE(SUBSTITUTE(db[[#This Row],[NB PAJAK]]," ",""),"-",""),"(",""),")",""),".",""),",",""),"/",""),"""",""),"+",""))</f>
        <v/>
      </c>
      <c r="E84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dokumenkeeperdk60orange24pcsuntana</v>
      </c>
      <c r="F84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dokumenkeeperdk60orange24pcs</v>
      </c>
      <c r="G841" s="5" t="str">
        <f>db[[#This Row],[NB NOTA_C]]&amp;LOWER(SUBSTITUTE(SUBSTITUTE(SUBSTITUTE(SUBSTITUTE(SUBSTITUTE(SUBSTITUTE(SUBSTITUTE(SUBSTITUTE(SUBSTITUTE(db[[#This Row],[FAKTUR]]," ",),".",""),"-",""),"(",""),")",""),",",""),"/",""),"""",""),"+",""))</f>
        <v>dokumenkeeperdk60orangeuntana</v>
      </c>
      <c r="H84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dokumenkeeperdk60orange24pcsuntana</v>
      </c>
      <c r="I841" s="2" t="s">
        <v>3297</v>
      </c>
      <c r="J841" s="2" t="s">
        <v>3265</v>
      </c>
      <c r="K841" s="14"/>
      <c r="L841" s="2" t="s">
        <v>1336</v>
      </c>
      <c r="M841" s="33" t="e">
        <f>IF(db[[#This Row],[NB NOTA_C]]="","",COUNTIF([2]!B_MSK[concat],db[[#This Row],[NB NOTA_C]]))</f>
        <v>#REF!</v>
      </c>
      <c r="N841" s="9" t="s">
        <v>1356</v>
      </c>
      <c r="O841" s="5" t="s">
        <v>1409</v>
      </c>
      <c r="P841" s="2" t="s">
        <v>2439</v>
      </c>
      <c r="Q841" s="5"/>
      <c r="R841" s="5" t="str">
        <f>IF(db[[#This Row],[QTY/ CTN]]="","",SUBSTITUTE(SUBSTITUTE(SUBSTITUTE(db[[#This Row],[QTY/ CTN]]," ","_",2),"(",""),")","")&amp;"_")</f>
        <v>24 PCS_</v>
      </c>
      <c r="S841" s="5">
        <f>IF(db[[#This Row],[H_QTY/ CTN]]="","",SEARCH("_",db[[#This Row],[H_QTY/ CTN]]))</f>
        <v>7</v>
      </c>
      <c r="T841" s="5">
        <f>IF(db[[#This Row],[H_QTY/ CTN]]="","",LEN(db[[#This Row],[H_QTY/ CTN]]))</f>
        <v>7</v>
      </c>
      <c r="U841" s="40" t="str">
        <f>IF(db[[#This Row],[H_QTY/ CTN]]="","",LEFT(db[[#This Row],[H_QTY/ CTN]],db[[#This Row],[H_1]]-1))</f>
        <v>24 PCS</v>
      </c>
      <c r="V841" s="40" t="str">
        <f>IF(NOT(db[[#This Row],[H_1]]=db[[#This Row],[H_2]]),MID(db[[#This Row],[H_QTY/ CTN]],db[[#This Row],[H_1]]+1,db[[#This Row],[H_2]]-db[[#This Row],[H_1]]-1),"")</f>
        <v/>
      </c>
      <c r="W841" s="40" t="str">
        <f>IF(db[[#This Row],[QTY/ CTN B]]="","",LEFT(db[[#This Row],[QTY/ CTN B]],SEARCH(" ",db[[#This Row],[QTY/ CTN B]],1)-1))</f>
        <v>24</v>
      </c>
      <c r="X841" s="40" t="str">
        <f>IF(db[[#This Row],[QTY/ CTN B]]="","",RIGHT(db[[#This Row],[QTY/ CTN B]],LEN(db[[#This Row],[QTY/ CTN B]])-SEARCH(" ",db[[#This Row],[QTY/ CTN B]],1)))</f>
        <v>PCS</v>
      </c>
      <c r="Y841" s="40" t="str">
        <f>IF(db[[#This Row],[QTY/ CTN TG]]="",IF(db[[#This Row],[STN TG]]="","",12),LEFT(db[[#This Row],[QTY/ CTN TG]],SEARCH(" ",db[[#This Row],[QTY/ CTN TG]],1)-1))</f>
        <v/>
      </c>
      <c r="Z8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41" s="40" t="str">
        <f>IF(db[[#This Row],[STN K]]="","",IF(db[[#This Row],[STN TG]]="LSN",12,""))</f>
        <v/>
      </c>
      <c r="AB841" s="40" t="str">
        <f>IF(db[[#This Row],[STN TG]]="LSN","PCS","")</f>
        <v/>
      </c>
      <c r="AC841" s="40">
        <f>db[[#This Row],[QTY B]]*IF(db[[#This Row],[QTY TG]]="",1,db[[#This Row],[QTY TG]])*IF(db[[#This Row],[QTY K]]="",1,db[[#This Row],[QTY K]])</f>
        <v>24</v>
      </c>
      <c r="AD841" s="40" t="str">
        <f>IF(db[[#This Row],[STN K]]="",IF(db[[#This Row],[STN TG]]="",db[[#This Row],[STN B]],db[[#This Row],[STN TG]]),db[[#This Row],[STN K]])</f>
        <v>PCS</v>
      </c>
      <c r="AE841" s="40"/>
    </row>
    <row r="842" spans="1:31" ht="16.5" customHeight="1" x14ac:dyDescent="0.25">
      <c r="A842" s="40">
        <f t="shared" si="13"/>
        <v>841</v>
      </c>
      <c r="B842" s="5" t="str">
        <f>LOWER(SUBSTITUTE(SUBSTITUTE(SUBSTITUTE(SUBSTITUTE(SUBSTITUTE(SUBSTITUTE(SUBSTITUTE(SUBSTITUTE(db[[#This Row],[NB BM]]," ",),".",""),"-",""),"(",""),")",""),"/",""),"""",""),"+",""))</f>
        <v>drawingboardbt21no2</v>
      </c>
      <c r="C842" s="5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D842" s="5" t="str">
        <f>LOWER(SUBSTITUTE(SUBSTITUTE(SUBSTITUTE(SUBSTITUTE(SUBSTITUTE(SUBSTITUTE(SUBSTITUTE(SUBSTITUTE(SUBSTITUTE(db[[#This Row],[NB PAJAK]]," ",""),"-",""),"(",""),")",""),".",""),",",""),"/",""),"""",""),"+",""))</f>
        <v/>
      </c>
      <c r="E84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drawingboardbt21no28lsnuntana</v>
      </c>
      <c r="F84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drawingboardbt21no2168lsn</v>
      </c>
      <c r="G842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drawingboardbt21no216untana</v>
      </c>
      <c r="H84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drawingboardbt21no2168lsnuntana</v>
      </c>
      <c r="I842" s="2" t="s">
        <v>877</v>
      </c>
      <c r="J842" s="2" t="s">
        <v>1093</v>
      </c>
      <c r="K842" s="14"/>
      <c r="L842" s="2" t="s">
        <v>1336</v>
      </c>
      <c r="M842" s="34" t="e">
        <f>IF(db[[#This Row],[NB NOTA_C]]="","",COUNTIF([2]!B_MSK[concat],db[[#This Row],[NB NOTA_C]]))</f>
        <v>#REF!</v>
      </c>
      <c r="N842" s="14" t="s">
        <v>1355</v>
      </c>
      <c r="O842" s="2" t="s">
        <v>1435</v>
      </c>
      <c r="P842" s="2" t="s">
        <v>2732</v>
      </c>
      <c r="R842" s="2" t="str">
        <f>IF(db[[#This Row],[QTY/ CTN]]="","",SUBSTITUTE(SUBSTITUTE(SUBSTITUTE(db[[#This Row],[QTY/ CTN]]," ","_",2),"(",""),")","")&amp;"_")</f>
        <v>8 LSN_</v>
      </c>
      <c r="S842" s="2">
        <f>IF(db[[#This Row],[H_QTY/ CTN]]="","",SEARCH("_",db[[#This Row],[H_QTY/ CTN]]))</f>
        <v>6</v>
      </c>
      <c r="T842" s="2">
        <f>IF(db[[#This Row],[H_QTY/ CTN]]="","",LEN(db[[#This Row],[H_QTY/ CTN]]))</f>
        <v>6</v>
      </c>
      <c r="U842" s="41" t="str">
        <f>IF(db[[#This Row],[H_QTY/ CTN]]="","",LEFT(db[[#This Row],[H_QTY/ CTN]],db[[#This Row],[H_1]]-1))</f>
        <v>8 LSN</v>
      </c>
      <c r="V842" s="40" t="str">
        <f>IF(NOT(db[[#This Row],[H_1]]=db[[#This Row],[H_2]]),MID(db[[#This Row],[H_QTY/ CTN]],db[[#This Row],[H_1]]+1,db[[#This Row],[H_2]]-db[[#This Row],[H_1]]-1),"")</f>
        <v/>
      </c>
      <c r="W842" s="40" t="str">
        <f>IF(db[[#This Row],[QTY/ CTN B]]="","",LEFT(db[[#This Row],[QTY/ CTN B]],SEARCH(" ",db[[#This Row],[QTY/ CTN B]],1)-1))</f>
        <v>8</v>
      </c>
      <c r="X842" s="40" t="str">
        <f>IF(db[[#This Row],[QTY/ CTN B]]="","",RIGHT(db[[#This Row],[QTY/ CTN B]],LEN(db[[#This Row],[QTY/ CTN B]])-SEARCH(" ",db[[#This Row],[QTY/ CTN B]],1)))</f>
        <v>LSN</v>
      </c>
      <c r="Y842" s="40">
        <f>IF(db[[#This Row],[QTY/ CTN TG]]="",IF(db[[#This Row],[STN TG]]="","",12),LEFT(db[[#This Row],[QTY/ CTN TG]],SEARCH(" ",db[[#This Row],[QTY/ CTN TG]],1)-1))</f>
        <v>12</v>
      </c>
      <c r="Z8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42" s="40" t="str">
        <f>IF(db[[#This Row],[STN K]]="","",IF(db[[#This Row],[STN TG]]="LSN",12,""))</f>
        <v/>
      </c>
      <c r="AB842" s="40" t="str">
        <f>IF(db[[#This Row],[STN TG]]="LSN","PCS","")</f>
        <v/>
      </c>
      <c r="AC842" s="40">
        <f>db[[#This Row],[QTY B]]*IF(db[[#This Row],[QTY TG]]="",1,db[[#This Row],[QTY TG]])*IF(db[[#This Row],[QTY K]]="",1,db[[#This Row],[QTY K]])</f>
        <v>96</v>
      </c>
      <c r="AD842" s="40" t="str">
        <f>IF(db[[#This Row],[STN K]]="",IF(db[[#This Row],[STN TG]]="",db[[#This Row],[STN B]],db[[#This Row],[STN TG]]),db[[#This Row],[STN K]])</f>
        <v>PCS</v>
      </c>
      <c r="AE842" s="40"/>
    </row>
    <row r="843" spans="1:31" ht="16.5" customHeight="1" x14ac:dyDescent="0.25">
      <c r="A843" s="40">
        <f t="shared" si="13"/>
        <v>842</v>
      </c>
      <c r="B843" s="5" t="str">
        <f>LOWER(SUBSTITUTE(SUBSTITUTE(SUBSTITUTE(SUBSTITUTE(SUBSTITUTE(SUBSTITUTE(SUBSTITUTE(SUBSTITUTE(db[[#This Row],[NB BM]]," ",),".",""),"-",""),"(",""),")",""),"/",""),"""",""),"+",""))</f>
        <v>drawingboardtk2001b18x13l</v>
      </c>
      <c r="C843" s="5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D843" s="5" t="str">
        <f>LOWER(SUBSTITUTE(SUBSTITUTE(SUBSTITUTE(SUBSTITUTE(SUBSTITUTE(SUBSTITUTE(SUBSTITUTE(SUBSTITUTE(SUBSTITUTE(db[[#This Row],[NB PAJAK]]," ",""),"-",""),"(",""),")",""),".",""),",",""),"/",""),"""",""),"+",""))</f>
        <v/>
      </c>
      <c r="E84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drawingboardtk2001b18x13l72pcsuntana</v>
      </c>
      <c r="F84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drawingboardtk2001b18x13l72pcs</v>
      </c>
      <c r="G843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drawingboardtk2001b18x13luntana</v>
      </c>
      <c r="H84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drawingboardtk2001b18x13l72pcsuntana</v>
      </c>
      <c r="I843" s="2" t="s">
        <v>1574</v>
      </c>
      <c r="J843" s="2" t="s">
        <v>2544</v>
      </c>
      <c r="K843" s="1"/>
      <c r="L843" s="2" t="s">
        <v>1336</v>
      </c>
      <c r="M843" s="34" t="e">
        <f>IF(db[[#This Row],[NB NOTA_C]]="","",COUNTIF([2]!B_MSK[concat],db[[#This Row],[NB NOTA_C]]))</f>
        <v>#REF!</v>
      </c>
      <c r="N843" s="9" t="s">
        <v>1352</v>
      </c>
      <c r="O843" s="5" t="s">
        <v>1390</v>
      </c>
      <c r="P843" s="2" t="s">
        <v>2732</v>
      </c>
      <c r="Q843" s="5"/>
      <c r="R843" s="5" t="str">
        <f>IF(db[[#This Row],[QTY/ CTN]]="","",SUBSTITUTE(SUBSTITUTE(SUBSTITUTE(db[[#This Row],[QTY/ CTN]]," ","_",2),"(",""),")","")&amp;"_")</f>
        <v>72 PCS_</v>
      </c>
      <c r="S843" s="5">
        <f>IF(db[[#This Row],[H_QTY/ CTN]]="","",SEARCH("_",db[[#This Row],[H_QTY/ CTN]]))</f>
        <v>7</v>
      </c>
      <c r="T843" s="5">
        <f>IF(db[[#This Row],[H_QTY/ CTN]]="","",LEN(db[[#This Row],[H_QTY/ CTN]]))</f>
        <v>7</v>
      </c>
      <c r="U843" s="41" t="str">
        <f>IF(db[[#This Row],[H_QTY/ CTN]]="","",LEFT(db[[#This Row],[H_QTY/ CTN]],db[[#This Row],[H_1]]-1))</f>
        <v>72 PCS</v>
      </c>
      <c r="V843" s="40" t="str">
        <f>IF(NOT(db[[#This Row],[H_1]]=db[[#This Row],[H_2]]),MID(db[[#This Row],[H_QTY/ CTN]],db[[#This Row],[H_1]]+1,db[[#This Row],[H_2]]-db[[#This Row],[H_1]]-1),"")</f>
        <v/>
      </c>
      <c r="W843" s="40" t="str">
        <f>IF(db[[#This Row],[QTY/ CTN B]]="","",LEFT(db[[#This Row],[QTY/ CTN B]],SEARCH(" ",db[[#This Row],[QTY/ CTN B]],1)-1))</f>
        <v>72</v>
      </c>
      <c r="X843" s="40" t="str">
        <f>IF(db[[#This Row],[QTY/ CTN B]]="","",RIGHT(db[[#This Row],[QTY/ CTN B]],LEN(db[[#This Row],[QTY/ CTN B]])-SEARCH(" ",db[[#This Row],[QTY/ CTN B]],1)))</f>
        <v>PCS</v>
      </c>
      <c r="Y843" s="40" t="str">
        <f>IF(db[[#This Row],[QTY/ CTN TG]]="",IF(db[[#This Row],[STN TG]]="","",12),LEFT(db[[#This Row],[QTY/ CTN TG]],SEARCH(" ",db[[#This Row],[QTY/ CTN TG]],1)-1))</f>
        <v/>
      </c>
      <c r="Z8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43" s="40" t="str">
        <f>IF(db[[#This Row],[STN K]]="","",IF(db[[#This Row],[STN TG]]="LSN",12,""))</f>
        <v/>
      </c>
      <c r="AB843" s="40" t="str">
        <f>IF(db[[#This Row],[STN TG]]="LSN","PCS","")</f>
        <v/>
      </c>
      <c r="AC843" s="40">
        <f>db[[#This Row],[QTY B]]*IF(db[[#This Row],[QTY TG]]="",1,db[[#This Row],[QTY TG]])*IF(db[[#This Row],[QTY K]]="",1,db[[#This Row],[QTY K]])</f>
        <v>72</v>
      </c>
      <c r="AD843" s="40" t="str">
        <f>IF(db[[#This Row],[STN K]]="",IF(db[[#This Row],[STN TG]]="",db[[#This Row],[STN B]],db[[#This Row],[STN TG]]),db[[#This Row],[STN K]])</f>
        <v>PCS</v>
      </c>
      <c r="AE843" s="40"/>
    </row>
    <row r="844" spans="1:31" ht="16.5" customHeight="1" x14ac:dyDescent="0.25">
      <c r="A844" s="40">
        <f t="shared" si="13"/>
        <v>843</v>
      </c>
      <c r="B844" s="5" t="str">
        <f>LOWER(SUBSTITUTE(SUBSTITUTE(SUBSTITUTE(SUBSTITUTE(SUBSTITUTE(SUBSTITUTE(SUBSTITUTE(SUBSTITUTE(db[[#This Row],[NB BM]]," ",),".",""),"-",""),"(",""),")",""),"/",""),"""",""),"+",""))</f>
        <v>drawingboardtk2002b16x11m</v>
      </c>
      <c r="C844" s="5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D844" s="5" t="str">
        <f>LOWER(SUBSTITUTE(SUBSTITUTE(SUBSTITUTE(SUBSTITUTE(SUBSTITUTE(SUBSTITUTE(SUBSTITUTE(SUBSTITUTE(SUBSTITUTE(db[[#This Row],[NB PAJAK]]," ",""),"-",""),"(",""),")",""),".",""),",",""),"/",""),"""",""),"+",""))</f>
        <v/>
      </c>
      <c r="E84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drawingboardtk2002b16x11m96pcsuntana</v>
      </c>
      <c r="F84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drawingboardtk2002b16x11m96pcs</v>
      </c>
      <c r="G844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drawingboardtk2002b16x11muntana</v>
      </c>
      <c r="H84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drawingboardtk2002b16x11m96pcsuntana</v>
      </c>
      <c r="I844" s="2" t="s">
        <v>1575</v>
      </c>
      <c r="J844" s="2" t="s">
        <v>1757</v>
      </c>
      <c r="K844" s="14"/>
      <c r="L844" s="2" t="s">
        <v>1336</v>
      </c>
      <c r="M844" s="34" t="e">
        <f>IF(db[[#This Row],[NB NOTA_C]]="","",COUNTIF([2]!B_MSK[concat],db[[#This Row],[NB NOTA_C]]))</f>
        <v>#REF!</v>
      </c>
      <c r="N844" s="9" t="s">
        <v>1352</v>
      </c>
      <c r="O844" s="5" t="s">
        <v>1388</v>
      </c>
      <c r="P844" s="2" t="s">
        <v>2732</v>
      </c>
      <c r="R844" s="2" t="str">
        <f>IF(db[[#This Row],[QTY/ CTN]]="","",SUBSTITUTE(SUBSTITUTE(SUBSTITUTE(db[[#This Row],[QTY/ CTN]]," ","_",2),"(",""),")","")&amp;"_")</f>
        <v>96 PCS_</v>
      </c>
      <c r="S844" s="2">
        <f>IF(db[[#This Row],[H_QTY/ CTN]]="","",SEARCH("_",db[[#This Row],[H_QTY/ CTN]]))</f>
        <v>7</v>
      </c>
      <c r="T844" s="2">
        <f>IF(db[[#This Row],[H_QTY/ CTN]]="","",LEN(db[[#This Row],[H_QTY/ CTN]]))</f>
        <v>7</v>
      </c>
      <c r="U844" s="41" t="str">
        <f>IF(db[[#This Row],[H_QTY/ CTN]]="","",LEFT(db[[#This Row],[H_QTY/ CTN]],db[[#This Row],[H_1]]-1))</f>
        <v>96 PCS</v>
      </c>
      <c r="V844" s="40" t="str">
        <f>IF(NOT(db[[#This Row],[H_1]]=db[[#This Row],[H_2]]),MID(db[[#This Row],[H_QTY/ CTN]],db[[#This Row],[H_1]]+1,db[[#This Row],[H_2]]-db[[#This Row],[H_1]]-1),"")</f>
        <v/>
      </c>
      <c r="W844" s="40" t="str">
        <f>IF(db[[#This Row],[QTY/ CTN B]]="","",LEFT(db[[#This Row],[QTY/ CTN B]],SEARCH(" ",db[[#This Row],[QTY/ CTN B]],1)-1))</f>
        <v>96</v>
      </c>
      <c r="X844" s="40" t="str">
        <f>IF(db[[#This Row],[QTY/ CTN B]]="","",RIGHT(db[[#This Row],[QTY/ CTN B]],LEN(db[[#This Row],[QTY/ CTN B]])-SEARCH(" ",db[[#This Row],[QTY/ CTN B]],1)))</f>
        <v>PCS</v>
      </c>
      <c r="Y844" s="40" t="str">
        <f>IF(db[[#This Row],[QTY/ CTN TG]]="",IF(db[[#This Row],[STN TG]]="","",12),LEFT(db[[#This Row],[QTY/ CTN TG]],SEARCH(" ",db[[#This Row],[QTY/ CTN TG]],1)-1))</f>
        <v/>
      </c>
      <c r="Z8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44" s="40" t="str">
        <f>IF(db[[#This Row],[STN K]]="","",IF(db[[#This Row],[STN TG]]="LSN",12,""))</f>
        <v/>
      </c>
      <c r="AB844" s="40" t="str">
        <f>IF(db[[#This Row],[STN TG]]="LSN","PCS","")</f>
        <v/>
      </c>
      <c r="AC844" s="40">
        <f>db[[#This Row],[QTY B]]*IF(db[[#This Row],[QTY TG]]="",1,db[[#This Row],[QTY TG]])*IF(db[[#This Row],[QTY K]]="",1,db[[#This Row],[QTY K]])</f>
        <v>96</v>
      </c>
      <c r="AD844" s="40" t="str">
        <f>IF(db[[#This Row],[STN K]]="",IF(db[[#This Row],[STN TG]]="",db[[#This Row],[STN B]],db[[#This Row],[STN TG]]),db[[#This Row],[STN K]])</f>
        <v>PCS</v>
      </c>
      <c r="AE844" s="40"/>
    </row>
    <row r="845" spans="1:31" ht="16.5" customHeight="1" x14ac:dyDescent="0.25">
      <c r="A845" s="40">
        <f t="shared" si="13"/>
        <v>844</v>
      </c>
      <c r="B845" s="5" t="str">
        <f>LOWER(SUBSTITUTE(SUBSTITUTE(SUBSTITUTE(SUBSTITUTE(SUBSTITUTE(SUBSTITUTE(SUBSTITUTE(SUBSTITUTE(db[[#This Row],[NB BM]]," ",),".",""),"-",""),"(",""),")",""),"/",""),"""",""),"+",""))</f>
        <v>drawingboardtk2022b16x11m</v>
      </c>
      <c r="C845" s="5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D845" s="5" t="str">
        <f>LOWER(SUBSTITUTE(SUBSTITUTE(SUBSTITUTE(SUBSTITUTE(SUBSTITUTE(SUBSTITUTE(SUBSTITUTE(SUBSTITUTE(SUBSTITUTE(db[[#This Row],[NB PAJAK]]," ",""),"-",""),"(",""),")",""),".",""),",",""),"/",""),"""",""),"+",""))</f>
        <v/>
      </c>
      <c r="E84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drawingboardtk2022b16x11m96pcsuntana</v>
      </c>
      <c r="F84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drawingboardtk2022b16x11m96pcs</v>
      </c>
      <c r="G845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drawingboardtk2022b16x11muntana</v>
      </c>
      <c r="H84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drawingboardtk2022b16x11m96pcsuntana</v>
      </c>
      <c r="I845" s="2" t="s">
        <v>1576</v>
      </c>
      <c r="J845" s="2" t="s">
        <v>2545</v>
      </c>
      <c r="K845" s="14"/>
      <c r="L845" s="2" t="s">
        <v>1336</v>
      </c>
      <c r="M845" s="34" t="e">
        <f>IF(db[[#This Row],[NB NOTA_C]]="","",COUNTIF([2]!B_MSK[concat],db[[#This Row],[NB NOTA_C]]))</f>
        <v>#REF!</v>
      </c>
      <c r="N845" s="9" t="s">
        <v>1352</v>
      </c>
      <c r="O845" s="5" t="s">
        <v>1388</v>
      </c>
      <c r="P845" s="2" t="s">
        <v>2732</v>
      </c>
      <c r="Q845" s="5"/>
      <c r="R845" s="5" t="str">
        <f>IF(db[[#This Row],[QTY/ CTN]]="","",SUBSTITUTE(SUBSTITUTE(SUBSTITUTE(db[[#This Row],[QTY/ CTN]]," ","_",2),"(",""),")","")&amp;"_")</f>
        <v>96 PCS_</v>
      </c>
      <c r="S845" s="5">
        <f>IF(db[[#This Row],[H_QTY/ CTN]]="","",SEARCH("_",db[[#This Row],[H_QTY/ CTN]]))</f>
        <v>7</v>
      </c>
      <c r="T845" s="5">
        <f>IF(db[[#This Row],[H_QTY/ CTN]]="","",LEN(db[[#This Row],[H_QTY/ CTN]]))</f>
        <v>7</v>
      </c>
      <c r="U845" s="41" t="str">
        <f>IF(db[[#This Row],[H_QTY/ CTN]]="","",LEFT(db[[#This Row],[H_QTY/ CTN]],db[[#This Row],[H_1]]-1))</f>
        <v>96 PCS</v>
      </c>
      <c r="V845" s="40" t="str">
        <f>IF(NOT(db[[#This Row],[H_1]]=db[[#This Row],[H_2]]),MID(db[[#This Row],[H_QTY/ CTN]],db[[#This Row],[H_1]]+1,db[[#This Row],[H_2]]-db[[#This Row],[H_1]]-1),"")</f>
        <v/>
      </c>
      <c r="W845" s="40" t="str">
        <f>IF(db[[#This Row],[QTY/ CTN B]]="","",LEFT(db[[#This Row],[QTY/ CTN B]],SEARCH(" ",db[[#This Row],[QTY/ CTN B]],1)-1))</f>
        <v>96</v>
      </c>
      <c r="X845" s="40" t="str">
        <f>IF(db[[#This Row],[QTY/ CTN B]]="","",RIGHT(db[[#This Row],[QTY/ CTN B]],LEN(db[[#This Row],[QTY/ CTN B]])-SEARCH(" ",db[[#This Row],[QTY/ CTN B]],1)))</f>
        <v>PCS</v>
      </c>
      <c r="Y845" s="40" t="str">
        <f>IF(db[[#This Row],[QTY/ CTN TG]]="",IF(db[[#This Row],[STN TG]]="","",12),LEFT(db[[#This Row],[QTY/ CTN TG]],SEARCH(" ",db[[#This Row],[QTY/ CTN TG]],1)-1))</f>
        <v/>
      </c>
      <c r="Z8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45" s="40" t="str">
        <f>IF(db[[#This Row],[STN K]]="","",IF(db[[#This Row],[STN TG]]="LSN",12,""))</f>
        <v/>
      </c>
      <c r="AB845" s="40" t="str">
        <f>IF(db[[#This Row],[STN TG]]="LSN","PCS","")</f>
        <v/>
      </c>
      <c r="AC845" s="40">
        <f>db[[#This Row],[QTY B]]*IF(db[[#This Row],[QTY TG]]="",1,db[[#This Row],[QTY TG]])*IF(db[[#This Row],[QTY K]]="",1,db[[#This Row],[QTY K]])</f>
        <v>96</v>
      </c>
      <c r="AD845" s="40" t="str">
        <f>IF(db[[#This Row],[STN K]]="",IF(db[[#This Row],[STN TG]]="",db[[#This Row],[STN B]],db[[#This Row],[STN TG]]),db[[#This Row],[STN K]])</f>
        <v>PCS</v>
      </c>
      <c r="AE845" s="40"/>
    </row>
    <row r="846" spans="1:31" ht="16.5" customHeight="1" x14ac:dyDescent="0.25">
      <c r="A846" s="40">
        <f t="shared" si="13"/>
        <v>845</v>
      </c>
      <c r="B846" s="5" t="str">
        <f>LOWER(SUBSTITUTE(SUBSTITUTE(SUBSTITUTE(SUBSTITUTE(SUBSTITUTE(SUBSTITUTE(SUBSTITUTE(SUBSTITUTE(db[[#This Row],[NB BM]]," ",),".",""),"-",""),"(",""),")",""),"/",""),"""",""),"+",""))</f>
        <v>drawingboardtk207b12x85xsgajah</v>
      </c>
      <c r="C846" s="5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D846" s="5" t="str">
        <f>LOWER(SUBSTITUTE(SUBSTITUTE(SUBSTITUTE(SUBSTITUTE(SUBSTITUTE(SUBSTITUTE(SUBSTITUTE(SUBSTITUTE(SUBSTITUTE(db[[#This Row],[NB PAJAK]]," ",""),"-",""),"(",""),")",""),".",""),",",""),"/",""),"""",""),"+",""))</f>
        <v/>
      </c>
      <c r="E84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drawingboardtk207b12x85xsgajah144pcsuntana</v>
      </c>
      <c r="F84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drawingboardtk207b12x85xsgajah144pcs</v>
      </c>
      <c r="G846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drawingboardtk207b12x85xsgajahuntana</v>
      </c>
      <c r="H84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drawingboardtk207b12x85xsgajah144pcsuntana</v>
      </c>
      <c r="I846" s="2" t="s">
        <v>1577</v>
      </c>
      <c r="J846" s="2" t="s">
        <v>2546</v>
      </c>
      <c r="K846" s="1"/>
      <c r="L846" s="2" t="s">
        <v>1336</v>
      </c>
      <c r="M846" s="34" t="e">
        <f>IF(db[[#This Row],[NB NOTA_C]]="","",COUNTIF([2]!B_MSK[concat],db[[#This Row],[NB NOTA_C]]))</f>
        <v>#REF!</v>
      </c>
      <c r="N846" s="9" t="s">
        <v>1352</v>
      </c>
      <c r="O846" s="5" t="s">
        <v>1379</v>
      </c>
      <c r="P846" s="2" t="s">
        <v>2732</v>
      </c>
      <c r="Q846" s="5"/>
      <c r="R846" s="5" t="str">
        <f>IF(db[[#This Row],[QTY/ CTN]]="","",SUBSTITUTE(SUBSTITUTE(SUBSTITUTE(db[[#This Row],[QTY/ CTN]]," ","_",2),"(",""),")","")&amp;"_")</f>
        <v>144 PCS_</v>
      </c>
      <c r="S846" s="5">
        <f>IF(db[[#This Row],[H_QTY/ CTN]]="","",SEARCH("_",db[[#This Row],[H_QTY/ CTN]]))</f>
        <v>8</v>
      </c>
      <c r="T846" s="5">
        <f>IF(db[[#This Row],[H_QTY/ CTN]]="","",LEN(db[[#This Row],[H_QTY/ CTN]]))</f>
        <v>8</v>
      </c>
      <c r="U846" s="41" t="str">
        <f>IF(db[[#This Row],[H_QTY/ CTN]]="","",LEFT(db[[#This Row],[H_QTY/ CTN]],db[[#This Row],[H_1]]-1))</f>
        <v>144 PCS</v>
      </c>
      <c r="V846" s="40" t="str">
        <f>IF(NOT(db[[#This Row],[H_1]]=db[[#This Row],[H_2]]),MID(db[[#This Row],[H_QTY/ CTN]],db[[#This Row],[H_1]]+1,db[[#This Row],[H_2]]-db[[#This Row],[H_1]]-1),"")</f>
        <v/>
      </c>
      <c r="W846" s="40" t="str">
        <f>IF(db[[#This Row],[QTY/ CTN B]]="","",LEFT(db[[#This Row],[QTY/ CTN B]],SEARCH(" ",db[[#This Row],[QTY/ CTN B]],1)-1))</f>
        <v>144</v>
      </c>
      <c r="X846" s="40" t="str">
        <f>IF(db[[#This Row],[QTY/ CTN B]]="","",RIGHT(db[[#This Row],[QTY/ CTN B]],LEN(db[[#This Row],[QTY/ CTN B]])-SEARCH(" ",db[[#This Row],[QTY/ CTN B]],1)))</f>
        <v>PCS</v>
      </c>
      <c r="Y846" s="40" t="str">
        <f>IF(db[[#This Row],[QTY/ CTN TG]]="",IF(db[[#This Row],[STN TG]]="","",12),LEFT(db[[#This Row],[QTY/ CTN TG]],SEARCH(" ",db[[#This Row],[QTY/ CTN TG]],1)-1))</f>
        <v/>
      </c>
      <c r="Z8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46" s="40" t="str">
        <f>IF(db[[#This Row],[STN K]]="","",IF(db[[#This Row],[STN TG]]="LSN",12,""))</f>
        <v/>
      </c>
      <c r="AB846" s="40" t="str">
        <f>IF(db[[#This Row],[STN TG]]="LSN","PCS","")</f>
        <v/>
      </c>
      <c r="AC846" s="40">
        <f>db[[#This Row],[QTY B]]*IF(db[[#This Row],[QTY TG]]="",1,db[[#This Row],[QTY TG]])*IF(db[[#This Row],[QTY K]]="",1,db[[#This Row],[QTY K]])</f>
        <v>144</v>
      </c>
      <c r="AD846" s="40" t="str">
        <f>IF(db[[#This Row],[STN K]]="",IF(db[[#This Row],[STN TG]]="",db[[#This Row],[STN B]],db[[#This Row],[STN TG]]),db[[#This Row],[STN K]])</f>
        <v>PCS</v>
      </c>
      <c r="AE846" s="40"/>
    </row>
    <row r="847" spans="1:31" ht="16.5" customHeight="1" x14ac:dyDescent="0.25">
      <c r="A847" s="40">
        <f t="shared" si="13"/>
        <v>846</v>
      </c>
      <c r="B847" s="5" t="str">
        <f>LOWER(SUBSTITUTE(SUBSTITUTE(SUBSTITUTE(SUBSTITUTE(SUBSTITUTE(SUBSTITUTE(SUBSTITUTE(SUBSTITUTE(db[[#This Row],[NB BM]]," ",),".",""),"-",""),"(",""),")",""),"/",""),"""",""),"+",""))</f>
        <v>drawingboardtk430b184warnadus</v>
      </c>
      <c r="C847" s="5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D847" s="5" t="str">
        <f>LOWER(SUBSTITUTE(SUBSTITUTE(SUBSTITUTE(SUBSTITUTE(SUBSTITUTE(SUBSTITUTE(SUBSTITUTE(SUBSTITUTE(SUBSTITUTE(db[[#This Row],[NB PAJAK]]," ",""),"-",""),"(",""),")",""),".",""),",",""),"/",""),"""",""),"+",""))</f>
        <v/>
      </c>
      <c r="E84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drawingboardtk430b184warnadus72pcsuntana</v>
      </c>
      <c r="F84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drawingboardtk430b184warnadus72pcs</v>
      </c>
      <c r="G847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drawingboardtk430b184warnadusuntana</v>
      </c>
      <c r="H84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drawingboardtk430b184warnadus72pcsuntana</v>
      </c>
      <c r="I847" s="2" t="s">
        <v>2745</v>
      </c>
      <c r="J847" s="2" t="s">
        <v>2744</v>
      </c>
      <c r="K847" s="14"/>
      <c r="L847" s="2" t="s">
        <v>1336</v>
      </c>
      <c r="M847" s="34" t="e">
        <f>IF(db[[#This Row],[NB NOTA_C]]="","",COUNTIF([2]!B_MSK[concat],db[[#This Row],[NB NOTA_C]]))</f>
        <v>#REF!</v>
      </c>
      <c r="N847" s="9" t="s">
        <v>1352</v>
      </c>
      <c r="O847" s="5" t="s">
        <v>1390</v>
      </c>
      <c r="P847" s="2" t="s">
        <v>2732</v>
      </c>
      <c r="Q847" s="5"/>
      <c r="R847" s="5" t="str">
        <f>IF(db[[#This Row],[QTY/ CTN]]="","",SUBSTITUTE(SUBSTITUTE(SUBSTITUTE(db[[#This Row],[QTY/ CTN]]," ","_",2),"(",""),")","")&amp;"_")</f>
        <v>72 PCS_</v>
      </c>
      <c r="S847" s="5">
        <f>IF(db[[#This Row],[H_QTY/ CTN]]="","",SEARCH("_",db[[#This Row],[H_QTY/ CTN]]))</f>
        <v>7</v>
      </c>
      <c r="T847" s="5">
        <f>IF(db[[#This Row],[H_QTY/ CTN]]="","",LEN(db[[#This Row],[H_QTY/ CTN]]))</f>
        <v>7</v>
      </c>
      <c r="U847" s="40" t="str">
        <f>IF(db[[#This Row],[H_QTY/ CTN]]="","",LEFT(db[[#This Row],[H_QTY/ CTN]],db[[#This Row],[H_1]]-1))</f>
        <v>72 PCS</v>
      </c>
      <c r="V847" s="40" t="str">
        <f>IF(NOT(db[[#This Row],[H_1]]=db[[#This Row],[H_2]]),MID(db[[#This Row],[H_QTY/ CTN]],db[[#This Row],[H_1]]+1,db[[#This Row],[H_2]]-db[[#This Row],[H_1]]-1),"")</f>
        <v/>
      </c>
      <c r="W847" s="40" t="str">
        <f>IF(db[[#This Row],[QTY/ CTN B]]="","",LEFT(db[[#This Row],[QTY/ CTN B]],SEARCH(" ",db[[#This Row],[QTY/ CTN B]],1)-1))</f>
        <v>72</v>
      </c>
      <c r="X847" s="40" t="str">
        <f>IF(db[[#This Row],[QTY/ CTN B]]="","",RIGHT(db[[#This Row],[QTY/ CTN B]],LEN(db[[#This Row],[QTY/ CTN B]])-SEARCH(" ",db[[#This Row],[QTY/ CTN B]],1)))</f>
        <v>PCS</v>
      </c>
      <c r="Y847" s="40" t="str">
        <f>IF(db[[#This Row],[QTY/ CTN TG]]="",IF(db[[#This Row],[STN TG]]="","",12),LEFT(db[[#This Row],[QTY/ CTN TG]],SEARCH(" ",db[[#This Row],[QTY/ CTN TG]],1)-1))</f>
        <v/>
      </c>
      <c r="Z8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47" s="40" t="str">
        <f>IF(db[[#This Row],[STN K]]="","",IF(db[[#This Row],[STN TG]]="LSN",12,""))</f>
        <v/>
      </c>
      <c r="AB847" s="40" t="str">
        <f>IF(db[[#This Row],[STN TG]]="LSN","PCS","")</f>
        <v/>
      </c>
      <c r="AC847" s="40">
        <f>db[[#This Row],[QTY B]]*IF(db[[#This Row],[QTY TG]]="",1,db[[#This Row],[QTY TG]])*IF(db[[#This Row],[QTY K]]="",1,db[[#This Row],[QTY K]])</f>
        <v>72</v>
      </c>
      <c r="AD847" s="40" t="str">
        <f>IF(db[[#This Row],[STN K]]="",IF(db[[#This Row],[STN TG]]="",db[[#This Row],[STN B]],db[[#This Row],[STN TG]]),db[[#This Row],[STN K]])</f>
        <v>PCS</v>
      </c>
      <c r="AE847" s="40"/>
    </row>
    <row r="848" spans="1:31" ht="16.5" customHeight="1" x14ac:dyDescent="0.25">
      <c r="A848" s="40">
        <f t="shared" si="13"/>
        <v>847</v>
      </c>
      <c r="B848" s="5" t="str">
        <f>LOWER(SUBSTITUTE(SUBSTITUTE(SUBSTITUTE(SUBSTITUTE(SUBSTITUTE(SUBSTITUTE(SUBSTITUTE(SUBSTITUTE(db[[#This Row],[NB BM]]," ",),".",""),"-",""),"(",""),")",""),"/",""),"""",""),"+",""))</f>
        <v>drawingboardtk606b16x11lkereta</v>
      </c>
      <c r="C848" s="5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D848" s="5" t="str">
        <f>LOWER(SUBSTITUTE(SUBSTITUTE(SUBSTITUTE(SUBSTITUTE(SUBSTITUTE(SUBSTITUTE(SUBSTITUTE(SUBSTITUTE(SUBSTITUTE(db[[#This Row],[NB PAJAK]]," ",""),"-",""),"(",""),")",""),".",""),",",""),"/",""),"""",""),"+",""))</f>
        <v/>
      </c>
      <c r="E84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drawingboardtk606b16x11lkereta72pcsuntana</v>
      </c>
      <c r="F84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drawingboardtk606b16x11lkereta72pcs</v>
      </c>
      <c r="G848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drawingboardtk606b16x11lkeretauntana</v>
      </c>
      <c r="H84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drawingboardtk606b16x11lkereta72pcsuntana</v>
      </c>
      <c r="I848" s="2" t="s">
        <v>1578</v>
      </c>
      <c r="J848" s="2" t="s">
        <v>2547</v>
      </c>
      <c r="K848" s="1"/>
      <c r="L848" s="2" t="s">
        <v>1336</v>
      </c>
      <c r="M848" s="34" t="e">
        <f>IF(db[[#This Row],[NB NOTA_C]]="","",COUNTIF([2]!B_MSK[concat],db[[#This Row],[NB NOTA_C]]))</f>
        <v>#REF!</v>
      </c>
      <c r="N848" s="9" t="s">
        <v>1352</v>
      </c>
      <c r="O848" s="5" t="s">
        <v>1390</v>
      </c>
      <c r="P848" s="2" t="s">
        <v>2732</v>
      </c>
      <c r="Q848" s="5"/>
      <c r="R848" s="5" t="str">
        <f>IF(db[[#This Row],[QTY/ CTN]]="","",SUBSTITUTE(SUBSTITUTE(SUBSTITUTE(db[[#This Row],[QTY/ CTN]]," ","_",2),"(",""),")","")&amp;"_")</f>
        <v>72 PCS_</v>
      </c>
      <c r="S848" s="5">
        <f>IF(db[[#This Row],[H_QTY/ CTN]]="","",SEARCH("_",db[[#This Row],[H_QTY/ CTN]]))</f>
        <v>7</v>
      </c>
      <c r="T848" s="5">
        <f>IF(db[[#This Row],[H_QTY/ CTN]]="","",LEN(db[[#This Row],[H_QTY/ CTN]]))</f>
        <v>7</v>
      </c>
      <c r="U848" s="41" t="str">
        <f>IF(db[[#This Row],[H_QTY/ CTN]]="","",LEFT(db[[#This Row],[H_QTY/ CTN]],db[[#This Row],[H_1]]-1))</f>
        <v>72 PCS</v>
      </c>
      <c r="V848" s="40" t="str">
        <f>IF(NOT(db[[#This Row],[H_1]]=db[[#This Row],[H_2]]),MID(db[[#This Row],[H_QTY/ CTN]],db[[#This Row],[H_1]]+1,db[[#This Row],[H_2]]-db[[#This Row],[H_1]]-1),"")</f>
        <v/>
      </c>
      <c r="W848" s="40" t="str">
        <f>IF(db[[#This Row],[QTY/ CTN B]]="","",LEFT(db[[#This Row],[QTY/ CTN B]],SEARCH(" ",db[[#This Row],[QTY/ CTN B]],1)-1))</f>
        <v>72</v>
      </c>
      <c r="X848" s="40" t="str">
        <f>IF(db[[#This Row],[QTY/ CTN B]]="","",RIGHT(db[[#This Row],[QTY/ CTN B]],LEN(db[[#This Row],[QTY/ CTN B]])-SEARCH(" ",db[[#This Row],[QTY/ CTN B]],1)))</f>
        <v>PCS</v>
      </c>
      <c r="Y848" s="40" t="str">
        <f>IF(db[[#This Row],[QTY/ CTN TG]]="",IF(db[[#This Row],[STN TG]]="","",12),LEFT(db[[#This Row],[QTY/ CTN TG]],SEARCH(" ",db[[#This Row],[QTY/ CTN TG]],1)-1))</f>
        <v/>
      </c>
      <c r="Z8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48" s="40" t="str">
        <f>IF(db[[#This Row],[STN K]]="","",IF(db[[#This Row],[STN TG]]="LSN",12,""))</f>
        <v/>
      </c>
      <c r="AB848" s="40" t="str">
        <f>IF(db[[#This Row],[STN TG]]="LSN","PCS","")</f>
        <v/>
      </c>
      <c r="AC848" s="40">
        <f>db[[#This Row],[QTY B]]*IF(db[[#This Row],[QTY TG]]="",1,db[[#This Row],[QTY TG]])*IF(db[[#This Row],[QTY K]]="",1,db[[#This Row],[QTY K]])</f>
        <v>72</v>
      </c>
      <c r="AD848" s="40" t="str">
        <f>IF(db[[#This Row],[STN K]]="",IF(db[[#This Row],[STN TG]]="",db[[#This Row],[STN B]],db[[#This Row],[STN TG]]),db[[#This Row],[STN K]])</f>
        <v>PCS</v>
      </c>
      <c r="AE848" s="40"/>
    </row>
    <row r="849" spans="1:31" ht="16.5" customHeight="1" x14ac:dyDescent="0.25">
      <c r="A849" s="40">
        <f t="shared" si="13"/>
        <v>848</v>
      </c>
      <c r="B849" s="5" t="str">
        <f>LOWER(SUBSTITUTE(SUBSTITUTE(SUBSTITUTE(SUBSTITUTE(SUBSTITUTE(SUBSTITUTE(SUBSTITUTE(SUBSTITUTE(db[[#This Row],[NB BM]]," ",),".",""),"-",""),"(",""),")",""),"/",""),"""",""),"+",""))</f>
        <v>drawingboardtk701b18x13langsa</v>
      </c>
      <c r="C849" s="5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D849" s="5" t="str">
        <f>LOWER(SUBSTITUTE(SUBSTITUTE(SUBSTITUTE(SUBSTITUTE(SUBSTITUTE(SUBSTITUTE(SUBSTITUTE(SUBSTITUTE(SUBSTITUTE(db[[#This Row],[NB PAJAK]]," ",""),"-",""),"(",""),")",""),".",""),",",""),"/",""),"""",""),"+",""))</f>
        <v/>
      </c>
      <c r="E84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drawingboardtk701b18x13langsa72pcsuntana</v>
      </c>
      <c r="F84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drawingboardtk701b18x13langsa72pcs</v>
      </c>
      <c r="G849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drawingboardtk701b18x13langsauntana</v>
      </c>
      <c r="H84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drawingboardtk701b18x13langsa72pcsuntana</v>
      </c>
      <c r="I849" s="2" t="s">
        <v>1579</v>
      </c>
      <c r="J849" s="2" t="s">
        <v>2743</v>
      </c>
      <c r="K849" s="14"/>
      <c r="L849" s="2" t="s">
        <v>1336</v>
      </c>
      <c r="M849" s="34" t="e">
        <f>IF(db[[#This Row],[NB NOTA_C]]="","",COUNTIF([2]!B_MSK[concat],db[[#This Row],[NB NOTA_C]]))</f>
        <v>#REF!</v>
      </c>
      <c r="N849" s="9" t="s">
        <v>1352</v>
      </c>
      <c r="O849" s="5" t="s">
        <v>1390</v>
      </c>
      <c r="P849" s="2" t="s">
        <v>2732</v>
      </c>
      <c r="R849" s="2" t="str">
        <f>IF(db[[#This Row],[QTY/ CTN]]="","",SUBSTITUTE(SUBSTITUTE(SUBSTITUTE(db[[#This Row],[QTY/ CTN]]," ","_",2),"(",""),")","")&amp;"_")</f>
        <v>72 PCS_</v>
      </c>
      <c r="S849" s="2">
        <f>IF(db[[#This Row],[H_QTY/ CTN]]="","",SEARCH("_",db[[#This Row],[H_QTY/ CTN]]))</f>
        <v>7</v>
      </c>
      <c r="T849" s="2">
        <f>IF(db[[#This Row],[H_QTY/ CTN]]="","",LEN(db[[#This Row],[H_QTY/ CTN]]))</f>
        <v>7</v>
      </c>
      <c r="U849" s="41" t="str">
        <f>IF(db[[#This Row],[H_QTY/ CTN]]="","",LEFT(db[[#This Row],[H_QTY/ CTN]],db[[#This Row],[H_1]]-1))</f>
        <v>72 PCS</v>
      </c>
      <c r="V849" s="40" t="str">
        <f>IF(NOT(db[[#This Row],[H_1]]=db[[#This Row],[H_2]]),MID(db[[#This Row],[H_QTY/ CTN]],db[[#This Row],[H_1]]+1,db[[#This Row],[H_2]]-db[[#This Row],[H_1]]-1),"")</f>
        <v/>
      </c>
      <c r="W849" s="40" t="str">
        <f>IF(db[[#This Row],[QTY/ CTN B]]="","",LEFT(db[[#This Row],[QTY/ CTN B]],SEARCH(" ",db[[#This Row],[QTY/ CTN B]],1)-1))</f>
        <v>72</v>
      </c>
      <c r="X849" s="40" t="str">
        <f>IF(db[[#This Row],[QTY/ CTN B]]="","",RIGHT(db[[#This Row],[QTY/ CTN B]],LEN(db[[#This Row],[QTY/ CTN B]])-SEARCH(" ",db[[#This Row],[QTY/ CTN B]],1)))</f>
        <v>PCS</v>
      </c>
      <c r="Y849" s="40" t="str">
        <f>IF(db[[#This Row],[QTY/ CTN TG]]="",IF(db[[#This Row],[STN TG]]="","",12),LEFT(db[[#This Row],[QTY/ CTN TG]],SEARCH(" ",db[[#This Row],[QTY/ CTN TG]],1)-1))</f>
        <v/>
      </c>
      <c r="Z8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49" s="40" t="str">
        <f>IF(db[[#This Row],[STN K]]="","",IF(db[[#This Row],[STN TG]]="LSN",12,""))</f>
        <v/>
      </c>
      <c r="AB849" s="40" t="str">
        <f>IF(db[[#This Row],[STN TG]]="LSN","PCS","")</f>
        <v/>
      </c>
      <c r="AC849" s="40">
        <f>db[[#This Row],[QTY B]]*IF(db[[#This Row],[QTY TG]]="",1,db[[#This Row],[QTY TG]])*IF(db[[#This Row],[QTY K]]="",1,db[[#This Row],[QTY K]])</f>
        <v>72</v>
      </c>
      <c r="AD849" s="40" t="str">
        <f>IF(db[[#This Row],[STN K]]="",IF(db[[#This Row],[STN TG]]="",db[[#This Row],[STN B]],db[[#This Row],[STN TG]]),db[[#This Row],[STN K]])</f>
        <v>PCS</v>
      </c>
      <c r="AE849" s="40"/>
    </row>
    <row r="850" spans="1:31" ht="16.5" customHeight="1" x14ac:dyDescent="0.25">
      <c r="A850" s="40">
        <f t="shared" si="13"/>
        <v>849</v>
      </c>
      <c r="B850" s="5" t="str">
        <f>LOWER(SUBSTITUTE(SUBSTITUTE(SUBSTITUTE(SUBSTITUTE(SUBSTITUTE(SUBSTITUTE(SUBSTITUTE(SUBSTITUTE(db[[#This Row],[NB BM]]," ",),".",""),"-",""),"(",""),")",""),"/",""),"""",""),"+",""))</f>
        <v>drawingboardtk716b17x115l1apel</v>
      </c>
      <c r="C850" s="5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D850" s="5" t="str">
        <f>LOWER(SUBSTITUTE(SUBSTITUTE(SUBSTITUTE(SUBSTITUTE(SUBSTITUTE(SUBSTITUTE(SUBSTITUTE(SUBSTITUTE(SUBSTITUTE(db[[#This Row],[NB PAJAK]]," ",""),"-",""),"(",""),")",""),".",""),",",""),"/",""),"""",""),"+",""))</f>
        <v/>
      </c>
      <c r="E85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drawingboardtk716b17x115l1apel72pcsuntana</v>
      </c>
      <c r="F85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drawingboardtk716b17x115l1apel72pcs</v>
      </c>
      <c r="G850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drawingboardtk716b17x115l1apeluntana</v>
      </c>
      <c r="H85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drawingboardtk716b17x115l1apel72pcsuntana</v>
      </c>
      <c r="I850" s="2" t="s">
        <v>2557</v>
      </c>
      <c r="J850" s="2" t="s">
        <v>2548</v>
      </c>
      <c r="K850" s="14"/>
      <c r="L850" s="2" t="s">
        <v>1336</v>
      </c>
      <c r="M850" s="34" t="e">
        <f>IF(db[[#This Row],[NB NOTA_C]]="","",COUNTIF([2]!B_MSK[concat],db[[#This Row],[NB NOTA_C]]))</f>
        <v>#REF!</v>
      </c>
      <c r="N850" s="9" t="s">
        <v>1352</v>
      </c>
      <c r="O850" s="5" t="s">
        <v>1390</v>
      </c>
      <c r="P850" s="2" t="s">
        <v>2732</v>
      </c>
      <c r="Q850" s="5"/>
      <c r="R850" s="5" t="str">
        <f>IF(db[[#This Row],[QTY/ CTN]]="","",SUBSTITUTE(SUBSTITUTE(SUBSTITUTE(db[[#This Row],[QTY/ CTN]]," ","_",2),"(",""),")","")&amp;"_")</f>
        <v>72 PCS_</v>
      </c>
      <c r="S850" s="5">
        <f>IF(db[[#This Row],[H_QTY/ CTN]]="","",SEARCH("_",db[[#This Row],[H_QTY/ CTN]]))</f>
        <v>7</v>
      </c>
      <c r="T850" s="5">
        <f>IF(db[[#This Row],[H_QTY/ CTN]]="","",LEN(db[[#This Row],[H_QTY/ CTN]]))</f>
        <v>7</v>
      </c>
      <c r="U850" s="41" t="str">
        <f>IF(db[[#This Row],[H_QTY/ CTN]]="","",LEFT(db[[#This Row],[H_QTY/ CTN]],db[[#This Row],[H_1]]-1))</f>
        <v>72 PCS</v>
      </c>
      <c r="V850" s="40" t="str">
        <f>IF(NOT(db[[#This Row],[H_1]]=db[[#This Row],[H_2]]),MID(db[[#This Row],[H_QTY/ CTN]],db[[#This Row],[H_1]]+1,db[[#This Row],[H_2]]-db[[#This Row],[H_1]]-1),"")</f>
        <v/>
      </c>
      <c r="W850" s="40" t="str">
        <f>IF(db[[#This Row],[QTY/ CTN B]]="","",LEFT(db[[#This Row],[QTY/ CTN B]],SEARCH(" ",db[[#This Row],[QTY/ CTN B]],1)-1))</f>
        <v>72</v>
      </c>
      <c r="X850" s="40" t="str">
        <f>IF(db[[#This Row],[QTY/ CTN B]]="","",RIGHT(db[[#This Row],[QTY/ CTN B]],LEN(db[[#This Row],[QTY/ CTN B]])-SEARCH(" ",db[[#This Row],[QTY/ CTN B]],1)))</f>
        <v>PCS</v>
      </c>
      <c r="Y850" s="40" t="str">
        <f>IF(db[[#This Row],[QTY/ CTN TG]]="",IF(db[[#This Row],[STN TG]]="","",12),LEFT(db[[#This Row],[QTY/ CTN TG]],SEARCH(" ",db[[#This Row],[QTY/ CTN TG]],1)-1))</f>
        <v/>
      </c>
      <c r="Z8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50" s="40" t="str">
        <f>IF(db[[#This Row],[STN K]]="","",IF(db[[#This Row],[STN TG]]="LSN",12,""))</f>
        <v/>
      </c>
      <c r="AB850" s="40" t="str">
        <f>IF(db[[#This Row],[STN TG]]="LSN","PCS","")</f>
        <v/>
      </c>
      <c r="AC850" s="40">
        <f>db[[#This Row],[QTY B]]*IF(db[[#This Row],[QTY TG]]="",1,db[[#This Row],[QTY TG]])*IF(db[[#This Row],[QTY K]]="",1,db[[#This Row],[QTY K]])</f>
        <v>72</v>
      </c>
      <c r="AD850" s="40" t="str">
        <f>IF(db[[#This Row],[STN K]]="",IF(db[[#This Row],[STN TG]]="",db[[#This Row],[STN B]],db[[#This Row],[STN TG]]),db[[#This Row],[STN K]])</f>
        <v>PCS</v>
      </c>
      <c r="AE850" s="40"/>
    </row>
    <row r="851" spans="1:31" ht="16.5" customHeight="1" x14ac:dyDescent="0.25">
      <c r="A851" s="40">
        <f t="shared" si="13"/>
        <v>850</v>
      </c>
      <c r="B851" s="5" t="str">
        <f>LOWER(SUBSTITUTE(SUBSTITUTE(SUBSTITUTE(SUBSTITUTE(SUBSTITUTE(SUBSTITUTE(SUBSTITUTE(SUBSTITUTE(db[[#This Row],[NB BM]]," ",),".",""),"-",""),"(",""),")",""),"/",""),"""",""),"+",""))</f>
        <v>drawingboardtk730b18x134warnadus</v>
      </c>
      <c r="C851" s="5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D851" s="5" t="str">
        <f>LOWER(SUBSTITUTE(SUBSTITUTE(SUBSTITUTE(SUBSTITUTE(SUBSTITUTE(SUBSTITUTE(SUBSTITUTE(SUBSTITUTE(SUBSTITUTE(db[[#This Row],[NB PAJAK]]," ",""),"-",""),"(",""),")",""),".",""),",",""),"/",""),"""",""),"+",""))</f>
        <v/>
      </c>
      <c r="E85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drawingboardtk730b18x134warnadus72pcsuntana</v>
      </c>
      <c r="F85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drawingboardtk730b18x134warnadus72pcs</v>
      </c>
      <c r="G851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drawingboardtk730b18x134warnadusuntana</v>
      </c>
      <c r="H85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drawingboardtk730b18x134warnadus72pcsuntana</v>
      </c>
      <c r="I851" s="2" t="s">
        <v>1301</v>
      </c>
      <c r="J851" s="2" t="s">
        <v>1296</v>
      </c>
      <c r="K851" s="1"/>
      <c r="L851" s="2" t="s">
        <v>1336</v>
      </c>
      <c r="M851" s="34" t="e">
        <f>IF(db[[#This Row],[NB NOTA_C]]="","",COUNTIF([2]!B_MSK[concat],db[[#This Row],[NB NOTA_C]]))</f>
        <v>#REF!</v>
      </c>
      <c r="N851" s="14" t="s">
        <v>1352</v>
      </c>
      <c r="O851" s="2" t="s">
        <v>1390</v>
      </c>
      <c r="P851" s="2" t="s">
        <v>2732</v>
      </c>
      <c r="R851" s="2" t="str">
        <f>IF(db[[#This Row],[QTY/ CTN]]="","",SUBSTITUTE(SUBSTITUTE(SUBSTITUTE(db[[#This Row],[QTY/ CTN]]," ","_",2),"(",""),")","")&amp;"_")</f>
        <v>72 PCS_</v>
      </c>
      <c r="S851" s="2">
        <f>IF(db[[#This Row],[H_QTY/ CTN]]="","",SEARCH("_",db[[#This Row],[H_QTY/ CTN]]))</f>
        <v>7</v>
      </c>
      <c r="T851" s="2">
        <f>IF(db[[#This Row],[H_QTY/ CTN]]="","",LEN(db[[#This Row],[H_QTY/ CTN]]))</f>
        <v>7</v>
      </c>
      <c r="U851" s="41" t="str">
        <f>IF(db[[#This Row],[H_QTY/ CTN]]="","",LEFT(db[[#This Row],[H_QTY/ CTN]],db[[#This Row],[H_1]]-1))</f>
        <v>72 PCS</v>
      </c>
      <c r="V851" s="40" t="str">
        <f>IF(NOT(db[[#This Row],[H_1]]=db[[#This Row],[H_2]]),MID(db[[#This Row],[H_QTY/ CTN]],db[[#This Row],[H_1]]+1,db[[#This Row],[H_2]]-db[[#This Row],[H_1]]-1),"")</f>
        <v/>
      </c>
      <c r="W851" s="40" t="str">
        <f>IF(db[[#This Row],[QTY/ CTN B]]="","",LEFT(db[[#This Row],[QTY/ CTN B]],SEARCH(" ",db[[#This Row],[QTY/ CTN B]],1)-1))</f>
        <v>72</v>
      </c>
      <c r="X851" s="40" t="str">
        <f>IF(db[[#This Row],[QTY/ CTN B]]="","",RIGHT(db[[#This Row],[QTY/ CTN B]],LEN(db[[#This Row],[QTY/ CTN B]])-SEARCH(" ",db[[#This Row],[QTY/ CTN B]],1)))</f>
        <v>PCS</v>
      </c>
      <c r="Y851" s="40" t="str">
        <f>IF(db[[#This Row],[QTY/ CTN TG]]="",IF(db[[#This Row],[STN TG]]="","",12),LEFT(db[[#This Row],[QTY/ CTN TG]],SEARCH(" ",db[[#This Row],[QTY/ CTN TG]],1)-1))</f>
        <v/>
      </c>
      <c r="Z8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51" s="40" t="str">
        <f>IF(db[[#This Row],[STN K]]="","",IF(db[[#This Row],[STN TG]]="LSN",12,""))</f>
        <v/>
      </c>
      <c r="AB851" s="40" t="str">
        <f>IF(db[[#This Row],[STN TG]]="LSN","PCS","")</f>
        <v/>
      </c>
      <c r="AC851" s="40">
        <f>db[[#This Row],[QTY B]]*IF(db[[#This Row],[QTY TG]]="",1,db[[#This Row],[QTY TG]])*IF(db[[#This Row],[QTY K]]="",1,db[[#This Row],[QTY K]])</f>
        <v>72</v>
      </c>
      <c r="AD851" s="40" t="str">
        <f>IF(db[[#This Row],[STN K]]="",IF(db[[#This Row],[STN TG]]="",db[[#This Row],[STN B]],db[[#This Row],[STN TG]]),db[[#This Row],[STN K]])</f>
        <v>PCS</v>
      </c>
      <c r="AE851" s="40"/>
    </row>
    <row r="852" spans="1:31" ht="16.5" customHeight="1" x14ac:dyDescent="0.25">
      <c r="A852" s="40">
        <f t="shared" si="13"/>
        <v>851</v>
      </c>
      <c r="B852" s="5" t="str">
        <f>LOWER(SUBSTITUTE(SUBSTITUTE(SUBSTITUTE(SUBSTITUTE(SUBSTITUTE(SUBSTITUTE(SUBSTITUTE(SUBSTITUTE(db[[#This Row],[NB BM]]," ",),".",""),"-",""),"(",""),")",""),"/",""),"""",""),"+",""))</f>
        <v>drawingboardtk806b12x85xs</v>
      </c>
      <c r="C852" s="5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D852" s="5" t="str">
        <f>LOWER(SUBSTITUTE(SUBSTITUTE(SUBSTITUTE(SUBSTITUTE(SUBSTITUTE(SUBSTITUTE(SUBSTITUTE(SUBSTITUTE(SUBSTITUTE(db[[#This Row],[NB PAJAK]]," ",""),"-",""),"(",""),")",""),".",""),",",""),"/",""),"""",""),"+",""))</f>
        <v/>
      </c>
      <c r="E85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drawingboardtk806b12x85xs144pcsuntana</v>
      </c>
      <c r="F85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drawingboardtk806b12x85xs144pcs</v>
      </c>
      <c r="G852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drawingboardtk806b12x85xsuntana</v>
      </c>
      <c r="H85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drawingboardtk806b12x85xs144pcsuntana</v>
      </c>
      <c r="I852" s="2" t="s">
        <v>1580</v>
      </c>
      <c r="J852" s="2" t="s">
        <v>2549</v>
      </c>
      <c r="K852" s="1"/>
      <c r="L852" s="2" t="s">
        <v>1336</v>
      </c>
      <c r="M852" s="34" t="e">
        <f>IF(db[[#This Row],[NB NOTA_C]]="","",COUNTIF([2]!B_MSK[concat],db[[#This Row],[NB NOTA_C]]))</f>
        <v>#REF!</v>
      </c>
      <c r="N852" s="9" t="s">
        <v>1352</v>
      </c>
      <c r="O852" s="5" t="s">
        <v>1379</v>
      </c>
      <c r="P852" s="2" t="s">
        <v>2732</v>
      </c>
      <c r="Q852" s="5"/>
      <c r="R852" s="5" t="str">
        <f>IF(db[[#This Row],[QTY/ CTN]]="","",SUBSTITUTE(SUBSTITUTE(SUBSTITUTE(db[[#This Row],[QTY/ CTN]]," ","_",2),"(",""),")","")&amp;"_")</f>
        <v>144 PCS_</v>
      </c>
      <c r="S852" s="5">
        <f>IF(db[[#This Row],[H_QTY/ CTN]]="","",SEARCH("_",db[[#This Row],[H_QTY/ CTN]]))</f>
        <v>8</v>
      </c>
      <c r="T852" s="5">
        <f>IF(db[[#This Row],[H_QTY/ CTN]]="","",LEN(db[[#This Row],[H_QTY/ CTN]]))</f>
        <v>8</v>
      </c>
      <c r="U852" s="41" t="str">
        <f>IF(db[[#This Row],[H_QTY/ CTN]]="","",LEFT(db[[#This Row],[H_QTY/ CTN]],db[[#This Row],[H_1]]-1))</f>
        <v>144 PCS</v>
      </c>
      <c r="V852" s="40" t="str">
        <f>IF(NOT(db[[#This Row],[H_1]]=db[[#This Row],[H_2]]),MID(db[[#This Row],[H_QTY/ CTN]],db[[#This Row],[H_1]]+1,db[[#This Row],[H_2]]-db[[#This Row],[H_1]]-1),"")</f>
        <v/>
      </c>
      <c r="W852" s="40" t="str">
        <f>IF(db[[#This Row],[QTY/ CTN B]]="","",LEFT(db[[#This Row],[QTY/ CTN B]],SEARCH(" ",db[[#This Row],[QTY/ CTN B]],1)-1))</f>
        <v>144</v>
      </c>
      <c r="X852" s="40" t="str">
        <f>IF(db[[#This Row],[QTY/ CTN B]]="","",RIGHT(db[[#This Row],[QTY/ CTN B]],LEN(db[[#This Row],[QTY/ CTN B]])-SEARCH(" ",db[[#This Row],[QTY/ CTN B]],1)))</f>
        <v>PCS</v>
      </c>
      <c r="Y852" s="40" t="str">
        <f>IF(db[[#This Row],[QTY/ CTN TG]]="",IF(db[[#This Row],[STN TG]]="","",12),LEFT(db[[#This Row],[QTY/ CTN TG]],SEARCH(" ",db[[#This Row],[QTY/ CTN TG]],1)-1))</f>
        <v/>
      </c>
      <c r="Z8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52" s="40" t="str">
        <f>IF(db[[#This Row],[STN K]]="","",IF(db[[#This Row],[STN TG]]="LSN",12,""))</f>
        <v/>
      </c>
      <c r="AB852" s="40" t="str">
        <f>IF(db[[#This Row],[STN TG]]="LSN","PCS","")</f>
        <v/>
      </c>
      <c r="AC852" s="40">
        <f>db[[#This Row],[QTY B]]*IF(db[[#This Row],[QTY TG]]="",1,db[[#This Row],[QTY TG]])*IF(db[[#This Row],[QTY K]]="",1,db[[#This Row],[QTY K]])</f>
        <v>144</v>
      </c>
      <c r="AD852" s="40" t="str">
        <f>IF(db[[#This Row],[STN K]]="",IF(db[[#This Row],[STN TG]]="",db[[#This Row],[STN B]],db[[#This Row],[STN TG]]),db[[#This Row],[STN K]])</f>
        <v>PCS</v>
      </c>
      <c r="AE852" s="40"/>
    </row>
    <row r="853" spans="1:31" ht="16.5" customHeight="1" x14ac:dyDescent="0.25">
      <c r="A853" s="40">
        <f t="shared" si="13"/>
        <v>852</v>
      </c>
      <c r="B853" s="5" t="str">
        <f>LOWER(SUBSTITUTE(SUBSTITUTE(SUBSTITUTE(SUBSTITUTE(SUBSTITUTE(SUBSTITUTE(SUBSTITUTE(SUBSTITUTE(db[[#This Row],[NB BM]]," ",),".",""),"-",""),"(",""),")",""),"/",""),"""",""),"+",""))</f>
        <v>drawingboardtk808b18x13lgajah</v>
      </c>
      <c r="C853" s="5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D853" s="5" t="str">
        <f>LOWER(SUBSTITUTE(SUBSTITUTE(SUBSTITUTE(SUBSTITUTE(SUBSTITUTE(SUBSTITUTE(SUBSTITUTE(SUBSTITUTE(SUBSTITUTE(db[[#This Row],[NB PAJAK]]," ",""),"-",""),"(",""),")",""),".",""),",",""),"/",""),"""",""),"+",""))</f>
        <v/>
      </c>
      <c r="E8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drawingboardtk808b18x13lgajah72pcsuntana</v>
      </c>
      <c r="F8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drawingboardtk808b18x13lgajah72pcs</v>
      </c>
      <c r="G853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drawingboardtk808b18x13lgajahuntana</v>
      </c>
      <c r="H8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drawingboardtk808b18x13lgajah72pcsuntana</v>
      </c>
      <c r="I853" s="2" t="s">
        <v>1581</v>
      </c>
      <c r="J853" s="2" t="s">
        <v>2555</v>
      </c>
      <c r="K853" s="1"/>
      <c r="L853" s="2" t="s">
        <v>1336</v>
      </c>
      <c r="M853" s="34" t="e">
        <f>IF(db[[#This Row],[NB NOTA_C]]="","",COUNTIF([2]!B_MSK[concat],db[[#This Row],[NB NOTA_C]]))</f>
        <v>#REF!</v>
      </c>
      <c r="N853" s="9" t="s">
        <v>1352</v>
      </c>
      <c r="O853" s="5" t="s">
        <v>1390</v>
      </c>
      <c r="P853" s="2" t="s">
        <v>2732</v>
      </c>
      <c r="Q853" s="5"/>
      <c r="R853" s="5" t="str">
        <f>IF(db[[#This Row],[QTY/ CTN]]="","",SUBSTITUTE(SUBSTITUTE(SUBSTITUTE(db[[#This Row],[QTY/ CTN]]," ","_",2),"(",""),")","")&amp;"_")</f>
        <v>72 PCS_</v>
      </c>
      <c r="S853" s="5">
        <f>IF(db[[#This Row],[H_QTY/ CTN]]="","",SEARCH("_",db[[#This Row],[H_QTY/ CTN]]))</f>
        <v>7</v>
      </c>
      <c r="T853" s="5">
        <f>IF(db[[#This Row],[H_QTY/ CTN]]="","",LEN(db[[#This Row],[H_QTY/ CTN]]))</f>
        <v>7</v>
      </c>
      <c r="U853" s="41" t="str">
        <f>IF(db[[#This Row],[H_QTY/ CTN]]="","",LEFT(db[[#This Row],[H_QTY/ CTN]],db[[#This Row],[H_1]]-1))</f>
        <v>72 PCS</v>
      </c>
      <c r="V853" s="40" t="str">
        <f>IF(NOT(db[[#This Row],[H_1]]=db[[#This Row],[H_2]]),MID(db[[#This Row],[H_QTY/ CTN]],db[[#This Row],[H_1]]+1,db[[#This Row],[H_2]]-db[[#This Row],[H_1]]-1),"")</f>
        <v/>
      </c>
      <c r="W853" s="40" t="str">
        <f>IF(db[[#This Row],[QTY/ CTN B]]="","",LEFT(db[[#This Row],[QTY/ CTN B]],SEARCH(" ",db[[#This Row],[QTY/ CTN B]],1)-1))</f>
        <v>72</v>
      </c>
      <c r="X853" s="40" t="str">
        <f>IF(db[[#This Row],[QTY/ CTN B]]="","",RIGHT(db[[#This Row],[QTY/ CTN B]],LEN(db[[#This Row],[QTY/ CTN B]])-SEARCH(" ",db[[#This Row],[QTY/ CTN B]],1)))</f>
        <v>PCS</v>
      </c>
      <c r="Y853" s="40" t="str">
        <f>IF(db[[#This Row],[QTY/ CTN TG]]="",IF(db[[#This Row],[STN TG]]="","",12),LEFT(db[[#This Row],[QTY/ CTN TG]],SEARCH(" ",db[[#This Row],[QTY/ CTN TG]],1)-1))</f>
        <v/>
      </c>
      <c r="Z8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53" s="40" t="str">
        <f>IF(db[[#This Row],[STN K]]="","",IF(db[[#This Row],[STN TG]]="LSN",12,""))</f>
        <v/>
      </c>
      <c r="AB853" s="40" t="str">
        <f>IF(db[[#This Row],[STN TG]]="LSN","PCS","")</f>
        <v/>
      </c>
      <c r="AC853" s="40">
        <f>db[[#This Row],[QTY B]]*IF(db[[#This Row],[QTY TG]]="",1,db[[#This Row],[QTY TG]])*IF(db[[#This Row],[QTY K]]="",1,db[[#This Row],[QTY K]])</f>
        <v>72</v>
      </c>
      <c r="AD853" s="40" t="str">
        <f>IF(db[[#This Row],[STN K]]="",IF(db[[#This Row],[STN TG]]="",db[[#This Row],[STN B]],db[[#This Row],[STN TG]]),db[[#This Row],[STN K]])</f>
        <v>PCS</v>
      </c>
      <c r="AE853" s="40"/>
    </row>
    <row r="854" spans="1:31" ht="16.5" customHeight="1" x14ac:dyDescent="0.25">
      <c r="A854" s="40">
        <f t="shared" si="13"/>
        <v>853</v>
      </c>
      <c r="B854" s="5" t="str">
        <f>LOWER(SUBSTITUTE(SUBSTITUTE(SUBSTITUTE(SUBSTITUTE(SUBSTITUTE(SUBSTITUTE(SUBSTITUTE(SUBSTITUTE(db[[#This Row],[NB BM]]," ",),".",""),"-",""),"(",""),")",""),"/",""),"""",""),"+",""))</f>
        <v>drawingboardtk808b48x13lgajah</v>
      </c>
      <c r="C854" s="5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D854" s="5" t="str">
        <f>LOWER(SUBSTITUTE(SUBSTITUTE(SUBSTITUTE(SUBSTITUTE(SUBSTITUTE(SUBSTITUTE(SUBSTITUTE(SUBSTITUTE(SUBSTITUTE(db[[#This Row],[NB PAJAK]]," ",""),"-",""),"(",""),")",""),".",""),",",""),"/",""),"""",""),"+",""))</f>
        <v/>
      </c>
      <c r="E85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drawingboardtk808b48x13lgajah72pcsuntana</v>
      </c>
      <c r="F85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drawingboardtk808b48x13lgajah72pcs</v>
      </c>
      <c r="G854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drawingboardtk808b48x13lgajahuntana</v>
      </c>
      <c r="H85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drawingboardtk808b48x13lgajah72pcsuntana</v>
      </c>
      <c r="I854" s="2" t="s">
        <v>1573</v>
      </c>
      <c r="J854" s="2" t="s">
        <v>2550</v>
      </c>
      <c r="K854" s="14"/>
      <c r="L854" s="2" t="s">
        <v>1336</v>
      </c>
      <c r="M854" s="34" t="e">
        <f>IF(db[[#This Row],[NB NOTA_C]]="","",COUNTIF([2]!B_MSK[concat],db[[#This Row],[NB NOTA_C]]))</f>
        <v>#REF!</v>
      </c>
      <c r="N854" s="9" t="s">
        <v>1352</v>
      </c>
      <c r="O854" s="5" t="s">
        <v>1390</v>
      </c>
      <c r="P854" s="2" t="s">
        <v>2732</v>
      </c>
      <c r="R854" s="2" t="str">
        <f>IF(db[[#This Row],[QTY/ CTN]]="","",SUBSTITUTE(SUBSTITUTE(SUBSTITUTE(db[[#This Row],[QTY/ CTN]]," ","_",2),"(",""),")","")&amp;"_")</f>
        <v>72 PCS_</v>
      </c>
      <c r="S854" s="2">
        <f>IF(db[[#This Row],[H_QTY/ CTN]]="","",SEARCH("_",db[[#This Row],[H_QTY/ CTN]]))</f>
        <v>7</v>
      </c>
      <c r="T854" s="2">
        <f>IF(db[[#This Row],[H_QTY/ CTN]]="","",LEN(db[[#This Row],[H_QTY/ CTN]]))</f>
        <v>7</v>
      </c>
      <c r="U854" s="41" t="str">
        <f>IF(db[[#This Row],[H_QTY/ CTN]]="","",LEFT(db[[#This Row],[H_QTY/ CTN]],db[[#This Row],[H_1]]-1))</f>
        <v>72 PCS</v>
      </c>
      <c r="V854" s="40" t="str">
        <f>IF(NOT(db[[#This Row],[H_1]]=db[[#This Row],[H_2]]),MID(db[[#This Row],[H_QTY/ CTN]],db[[#This Row],[H_1]]+1,db[[#This Row],[H_2]]-db[[#This Row],[H_1]]-1),"")</f>
        <v/>
      </c>
      <c r="W854" s="40" t="str">
        <f>IF(db[[#This Row],[QTY/ CTN B]]="","",LEFT(db[[#This Row],[QTY/ CTN B]],SEARCH(" ",db[[#This Row],[QTY/ CTN B]],1)-1))</f>
        <v>72</v>
      </c>
      <c r="X854" s="40" t="str">
        <f>IF(db[[#This Row],[QTY/ CTN B]]="","",RIGHT(db[[#This Row],[QTY/ CTN B]],LEN(db[[#This Row],[QTY/ CTN B]])-SEARCH(" ",db[[#This Row],[QTY/ CTN B]],1)))</f>
        <v>PCS</v>
      </c>
      <c r="Y854" s="40" t="str">
        <f>IF(db[[#This Row],[QTY/ CTN TG]]="",IF(db[[#This Row],[STN TG]]="","",12),LEFT(db[[#This Row],[QTY/ CTN TG]],SEARCH(" ",db[[#This Row],[QTY/ CTN TG]],1)-1))</f>
        <v/>
      </c>
      <c r="Z8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54" s="40" t="str">
        <f>IF(db[[#This Row],[STN K]]="","",IF(db[[#This Row],[STN TG]]="LSN",12,""))</f>
        <v/>
      </c>
      <c r="AB854" s="40" t="str">
        <f>IF(db[[#This Row],[STN TG]]="LSN","PCS","")</f>
        <v/>
      </c>
      <c r="AC854" s="40">
        <f>db[[#This Row],[QTY B]]*IF(db[[#This Row],[QTY TG]]="",1,db[[#This Row],[QTY TG]])*IF(db[[#This Row],[QTY K]]="",1,db[[#This Row],[QTY K]])</f>
        <v>72</v>
      </c>
      <c r="AD854" s="40" t="str">
        <f>IF(db[[#This Row],[STN K]]="",IF(db[[#This Row],[STN TG]]="",db[[#This Row],[STN B]],db[[#This Row],[STN TG]]),db[[#This Row],[STN K]])</f>
        <v>PCS</v>
      </c>
      <c r="AE854" s="40"/>
    </row>
    <row r="855" spans="1:31" ht="16.5" customHeight="1" x14ac:dyDescent="0.25">
      <c r="A855" s="40">
        <f t="shared" si="13"/>
        <v>854</v>
      </c>
      <c r="B855" s="5" t="str">
        <f>LOWER(SUBSTITUTE(SUBSTITUTE(SUBSTITUTE(SUBSTITUTE(SUBSTITUTE(SUBSTITUTE(SUBSTITUTE(SUBSTITUTE(db[[#This Row],[NB BM]]," ",),".",""),"-",""),"(",""),")",""),"/",""),"""",""),"+",""))</f>
        <v>drawingboardtk901b12x85xsrumah</v>
      </c>
      <c r="C855" s="5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D855" s="5" t="str">
        <f>LOWER(SUBSTITUTE(SUBSTITUTE(SUBSTITUTE(SUBSTITUTE(SUBSTITUTE(SUBSTITUTE(SUBSTITUTE(SUBSTITUTE(SUBSTITUTE(db[[#This Row],[NB PAJAK]]," ",""),"-",""),"(",""),")",""),".",""),",",""),"/",""),"""",""),"+",""))</f>
        <v/>
      </c>
      <c r="E85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drawingboardtk901b12x85xsrumah144pcsuntana</v>
      </c>
      <c r="F85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drawingboardtk901b12x85xsrumah144pcs</v>
      </c>
      <c r="G855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drawingboardtk901b12x85xsrumahuntana</v>
      </c>
      <c r="H85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drawingboardtk901b12x85xsrumah144pcsuntana</v>
      </c>
      <c r="I855" s="2" t="s">
        <v>1582</v>
      </c>
      <c r="J855" s="2" t="s">
        <v>2556</v>
      </c>
      <c r="K855" s="1"/>
      <c r="L855" s="2" t="s">
        <v>1336</v>
      </c>
      <c r="M855" s="34" t="e">
        <f>IF(db[[#This Row],[NB NOTA_C]]="","",COUNTIF([2]!B_MSK[concat],db[[#This Row],[NB NOTA_C]]))</f>
        <v>#REF!</v>
      </c>
      <c r="N855" s="9" t="s">
        <v>1352</v>
      </c>
      <c r="O855" s="5" t="s">
        <v>1379</v>
      </c>
      <c r="P855" s="2" t="s">
        <v>2732</v>
      </c>
      <c r="Q855" s="5"/>
      <c r="R855" s="5" t="str">
        <f>IF(db[[#This Row],[QTY/ CTN]]="","",SUBSTITUTE(SUBSTITUTE(SUBSTITUTE(db[[#This Row],[QTY/ CTN]]," ","_",2),"(",""),")","")&amp;"_")</f>
        <v>144 PCS_</v>
      </c>
      <c r="S855" s="5">
        <f>IF(db[[#This Row],[H_QTY/ CTN]]="","",SEARCH("_",db[[#This Row],[H_QTY/ CTN]]))</f>
        <v>8</v>
      </c>
      <c r="T855" s="5">
        <f>IF(db[[#This Row],[H_QTY/ CTN]]="","",LEN(db[[#This Row],[H_QTY/ CTN]]))</f>
        <v>8</v>
      </c>
      <c r="U855" s="41" t="str">
        <f>IF(db[[#This Row],[H_QTY/ CTN]]="","",LEFT(db[[#This Row],[H_QTY/ CTN]],db[[#This Row],[H_1]]-1))</f>
        <v>144 PCS</v>
      </c>
      <c r="V855" s="40" t="str">
        <f>IF(NOT(db[[#This Row],[H_1]]=db[[#This Row],[H_2]]),MID(db[[#This Row],[H_QTY/ CTN]],db[[#This Row],[H_1]]+1,db[[#This Row],[H_2]]-db[[#This Row],[H_1]]-1),"")</f>
        <v/>
      </c>
      <c r="W855" s="40" t="str">
        <f>IF(db[[#This Row],[QTY/ CTN B]]="","",LEFT(db[[#This Row],[QTY/ CTN B]],SEARCH(" ",db[[#This Row],[QTY/ CTN B]],1)-1))</f>
        <v>144</v>
      </c>
      <c r="X855" s="40" t="str">
        <f>IF(db[[#This Row],[QTY/ CTN B]]="","",RIGHT(db[[#This Row],[QTY/ CTN B]],LEN(db[[#This Row],[QTY/ CTN B]])-SEARCH(" ",db[[#This Row],[QTY/ CTN B]],1)))</f>
        <v>PCS</v>
      </c>
      <c r="Y855" s="40" t="str">
        <f>IF(db[[#This Row],[QTY/ CTN TG]]="",IF(db[[#This Row],[STN TG]]="","",12),LEFT(db[[#This Row],[QTY/ CTN TG]],SEARCH(" ",db[[#This Row],[QTY/ CTN TG]],1)-1))</f>
        <v/>
      </c>
      <c r="Z8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55" s="40" t="str">
        <f>IF(db[[#This Row],[STN K]]="","",IF(db[[#This Row],[STN TG]]="LSN",12,""))</f>
        <v/>
      </c>
      <c r="AB855" s="40" t="str">
        <f>IF(db[[#This Row],[STN TG]]="LSN","PCS","")</f>
        <v/>
      </c>
      <c r="AC855" s="40">
        <f>db[[#This Row],[QTY B]]*IF(db[[#This Row],[QTY TG]]="",1,db[[#This Row],[QTY TG]])*IF(db[[#This Row],[QTY K]]="",1,db[[#This Row],[QTY K]])</f>
        <v>144</v>
      </c>
      <c r="AD855" s="40" t="str">
        <f>IF(db[[#This Row],[STN K]]="",IF(db[[#This Row],[STN TG]]="",db[[#This Row],[STN B]],db[[#This Row],[STN TG]]),db[[#This Row],[STN K]])</f>
        <v>PCS</v>
      </c>
      <c r="AE855" s="40"/>
    </row>
    <row r="856" spans="1:31" ht="16.5" customHeight="1" x14ac:dyDescent="0.25">
      <c r="A856" s="40">
        <f t="shared" si="13"/>
        <v>855</v>
      </c>
      <c r="B856" s="5" t="str">
        <f>LOWER(SUBSTITUTE(SUBSTITUTE(SUBSTITUTE(SUBSTITUTE(SUBSTITUTE(SUBSTITUTE(SUBSTITUTE(SUBSTITUTE(db[[#This Row],[NB BM]]," ",),".",""),"-",""),"(",""),")",""),"/",""),"""",""),"+",""))</f>
        <v>drawingboardtk9810kupu</v>
      </c>
      <c r="C856" s="5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D856" s="5" t="str">
        <f>LOWER(SUBSTITUTE(SUBSTITUTE(SUBSTITUTE(SUBSTITUTE(SUBSTITUTE(SUBSTITUTE(SUBSTITUTE(SUBSTITUTE(SUBSTITUTE(db[[#This Row],[NB PAJAK]]," ",""),"-",""),"(",""),")",""),".",""),",",""),"/",""),"""",""),"+",""))</f>
        <v/>
      </c>
      <c r="E85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drawingboardtk9810kupu80pcsuntana</v>
      </c>
      <c r="F85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drawingboardtk9810kupu80pcs</v>
      </c>
      <c r="G856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drawingboardtk9810kupuuntana</v>
      </c>
      <c r="H85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drawingboardtk9810kupu80pcsuntana</v>
      </c>
      <c r="I856" s="2" t="s">
        <v>1583</v>
      </c>
      <c r="J856" s="2" t="s">
        <v>2552</v>
      </c>
      <c r="K856" s="14"/>
      <c r="L856" s="2" t="s">
        <v>1336</v>
      </c>
      <c r="M856" s="34" t="e">
        <f>IF(db[[#This Row],[NB NOTA_C]]="","",COUNTIF([2]!B_MSK[concat],db[[#This Row],[NB NOTA_C]]))</f>
        <v>#REF!</v>
      </c>
      <c r="N856" s="9" t="s">
        <v>1352</v>
      </c>
      <c r="O856" s="5" t="s">
        <v>1457</v>
      </c>
      <c r="P856" s="2" t="s">
        <v>2732</v>
      </c>
      <c r="Q856" s="5"/>
      <c r="R856" s="5" t="str">
        <f>IF(db[[#This Row],[QTY/ CTN]]="","",SUBSTITUTE(SUBSTITUTE(SUBSTITUTE(db[[#This Row],[QTY/ CTN]]," ","_",2),"(",""),")","")&amp;"_")</f>
        <v>80 PCS_</v>
      </c>
      <c r="S856" s="5">
        <f>IF(db[[#This Row],[H_QTY/ CTN]]="","",SEARCH("_",db[[#This Row],[H_QTY/ CTN]]))</f>
        <v>7</v>
      </c>
      <c r="T856" s="5">
        <f>IF(db[[#This Row],[H_QTY/ CTN]]="","",LEN(db[[#This Row],[H_QTY/ CTN]]))</f>
        <v>7</v>
      </c>
      <c r="U856" s="41" t="str">
        <f>IF(db[[#This Row],[H_QTY/ CTN]]="","",LEFT(db[[#This Row],[H_QTY/ CTN]],db[[#This Row],[H_1]]-1))</f>
        <v>80 PCS</v>
      </c>
      <c r="V856" s="40" t="str">
        <f>IF(NOT(db[[#This Row],[H_1]]=db[[#This Row],[H_2]]),MID(db[[#This Row],[H_QTY/ CTN]],db[[#This Row],[H_1]]+1,db[[#This Row],[H_2]]-db[[#This Row],[H_1]]-1),"")</f>
        <v/>
      </c>
      <c r="W856" s="40" t="str">
        <f>IF(db[[#This Row],[QTY/ CTN B]]="","",LEFT(db[[#This Row],[QTY/ CTN B]],SEARCH(" ",db[[#This Row],[QTY/ CTN B]],1)-1))</f>
        <v>80</v>
      </c>
      <c r="X856" s="40" t="str">
        <f>IF(db[[#This Row],[QTY/ CTN B]]="","",RIGHT(db[[#This Row],[QTY/ CTN B]],LEN(db[[#This Row],[QTY/ CTN B]])-SEARCH(" ",db[[#This Row],[QTY/ CTN B]],1)))</f>
        <v>PCS</v>
      </c>
      <c r="Y856" s="40" t="str">
        <f>IF(db[[#This Row],[QTY/ CTN TG]]="",IF(db[[#This Row],[STN TG]]="","",12),LEFT(db[[#This Row],[QTY/ CTN TG]],SEARCH(" ",db[[#This Row],[QTY/ CTN TG]],1)-1))</f>
        <v/>
      </c>
      <c r="Z8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56" s="40" t="str">
        <f>IF(db[[#This Row],[STN K]]="","",IF(db[[#This Row],[STN TG]]="LSN",12,""))</f>
        <v/>
      </c>
      <c r="AB856" s="40" t="str">
        <f>IF(db[[#This Row],[STN TG]]="LSN","PCS","")</f>
        <v/>
      </c>
      <c r="AC856" s="40">
        <f>db[[#This Row],[QTY B]]*IF(db[[#This Row],[QTY TG]]="",1,db[[#This Row],[QTY TG]])*IF(db[[#This Row],[QTY K]]="",1,db[[#This Row],[QTY K]])</f>
        <v>80</v>
      </c>
      <c r="AD856" s="40" t="str">
        <f>IF(db[[#This Row],[STN K]]="",IF(db[[#This Row],[STN TG]]="",db[[#This Row],[STN B]],db[[#This Row],[STN TG]]),db[[#This Row],[STN K]])</f>
        <v>PCS</v>
      </c>
      <c r="AE856" s="40"/>
    </row>
    <row r="857" spans="1:31" ht="16.5" customHeight="1" x14ac:dyDescent="0.25">
      <c r="A857" s="40">
        <f t="shared" si="13"/>
        <v>856</v>
      </c>
      <c r="B857" s="5" t="str">
        <f>LOWER(SUBSTITUTE(SUBSTITUTE(SUBSTITUTE(SUBSTITUTE(SUBSTITUTE(SUBSTITUTE(SUBSTITUTE(SUBSTITUTE(db[[#This Row],[NB BM]]," ",),".",""),"-",""),"(",""),")",""),"/",""),"""",""),"+",""))</f>
        <v>drawingboardtk9811b12x85kupu</v>
      </c>
      <c r="C857" s="5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D857" s="5" t="str">
        <f>LOWER(SUBSTITUTE(SUBSTITUTE(SUBSTITUTE(SUBSTITUTE(SUBSTITUTE(SUBSTITUTE(SUBSTITUTE(SUBSTITUTE(SUBSTITUTE(db[[#This Row],[NB PAJAK]]," ",""),"-",""),"(",""),")",""),".",""),",",""),"/",""),"""",""),"+",""))</f>
        <v/>
      </c>
      <c r="E85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drawingboardtk9811b12x85kupu144pcsuntana</v>
      </c>
      <c r="F85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drawingboardtk9811b12x85kupu144pcs</v>
      </c>
      <c r="G857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drawingboardtk9811b12x85kupuuntana</v>
      </c>
      <c r="H85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drawingboardtk9811b12x85kupu144pcsuntana</v>
      </c>
      <c r="I857" s="2" t="s">
        <v>1584</v>
      </c>
      <c r="J857" s="2" t="s">
        <v>2553</v>
      </c>
      <c r="K857" s="14"/>
      <c r="L857" s="2" t="s">
        <v>1336</v>
      </c>
      <c r="M857" s="34" t="e">
        <f>IF(db[[#This Row],[NB NOTA_C]]="","",COUNTIF([2]!B_MSK[concat],db[[#This Row],[NB NOTA_C]]))</f>
        <v>#REF!</v>
      </c>
      <c r="N857" s="9" t="s">
        <v>1352</v>
      </c>
      <c r="O857" s="5" t="s">
        <v>1379</v>
      </c>
      <c r="P857" s="2" t="s">
        <v>2732</v>
      </c>
      <c r="Q857" s="5"/>
      <c r="R857" s="5" t="str">
        <f>IF(db[[#This Row],[QTY/ CTN]]="","",SUBSTITUTE(SUBSTITUTE(SUBSTITUTE(db[[#This Row],[QTY/ CTN]]," ","_",2),"(",""),")","")&amp;"_")</f>
        <v>144 PCS_</v>
      </c>
      <c r="S857" s="5">
        <f>IF(db[[#This Row],[H_QTY/ CTN]]="","",SEARCH("_",db[[#This Row],[H_QTY/ CTN]]))</f>
        <v>8</v>
      </c>
      <c r="T857" s="5">
        <f>IF(db[[#This Row],[H_QTY/ CTN]]="","",LEN(db[[#This Row],[H_QTY/ CTN]]))</f>
        <v>8</v>
      </c>
      <c r="U857" s="41" t="str">
        <f>IF(db[[#This Row],[H_QTY/ CTN]]="","",LEFT(db[[#This Row],[H_QTY/ CTN]],db[[#This Row],[H_1]]-1))</f>
        <v>144 PCS</v>
      </c>
      <c r="V857" s="40" t="str">
        <f>IF(NOT(db[[#This Row],[H_1]]=db[[#This Row],[H_2]]),MID(db[[#This Row],[H_QTY/ CTN]],db[[#This Row],[H_1]]+1,db[[#This Row],[H_2]]-db[[#This Row],[H_1]]-1),"")</f>
        <v/>
      </c>
      <c r="W857" s="40" t="str">
        <f>IF(db[[#This Row],[QTY/ CTN B]]="","",LEFT(db[[#This Row],[QTY/ CTN B]],SEARCH(" ",db[[#This Row],[QTY/ CTN B]],1)-1))</f>
        <v>144</v>
      </c>
      <c r="X857" s="40" t="str">
        <f>IF(db[[#This Row],[QTY/ CTN B]]="","",RIGHT(db[[#This Row],[QTY/ CTN B]],LEN(db[[#This Row],[QTY/ CTN B]])-SEARCH(" ",db[[#This Row],[QTY/ CTN B]],1)))</f>
        <v>PCS</v>
      </c>
      <c r="Y857" s="40" t="str">
        <f>IF(db[[#This Row],[QTY/ CTN TG]]="",IF(db[[#This Row],[STN TG]]="","",12),LEFT(db[[#This Row],[QTY/ CTN TG]],SEARCH(" ",db[[#This Row],[QTY/ CTN TG]],1)-1))</f>
        <v/>
      </c>
      <c r="Z8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57" s="40" t="str">
        <f>IF(db[[#This Row],[STN K]]="","",IF(db[[#This Row],[STN TG]]="LSN",12,""))</f>
        <v/>
      </c>
      <c r="AB857" s="40" t="str">
        <f>IF(db[[#This Row],[STN TG]]="LSN","PCS","")</f>
        <v/>
      </c>
      <c r="AC857" s="40">
        <f>db[[#This Row],[QTY B]]*IF(db[[#This Row],[QTY TG]]="",1,db[[#This Row],[QTY TG]])*IF(db[[#This Row],[QTY K]]="",1,db[[#This Row],[QTY K]])</f>
        <v>144</v>
      </c>
      <c r="AD857" s="40" t="str">
        <f>IF(db[[#This Row],[STN K]]="",IF(db[[#This Row],[STN TG]]="",db[[#This Row],[STN B]],db[[#This Row],[STN TG]]),db[[#This Row],[STN K]])</f>
        <v>PCS</v>
      </c>
      <c r="AE857" s="40"/>
    </row>
    <row r="858" spans="1:31" ht="16.5" customHeight="1" x14ac:dyDescent="0.25">
      <c r="A858" s="40">
        <f t="shared" si="13"/>
        <v>857</v>
      </c>
      <c r="B858" s="5" t="str">
        <f>LOWER(SUBSTITUTE(SUBSTITUTE(SUBSTITUTE(SUBSTITUTE(SUBSTITUTE(SUBSTITUTE(SUBSTITUTE(SUBSTITUTE(db[[#This Row],[NB BM]]," ",),".",""),"-",""),"(",""),")",""),"/",""),"""",""),"+",""))</f>
        <v>drawingboardtk9812b18x13segi</v>
      </c>
      <c r="C858" s="5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D858" s="5" t="str">
        <f>LOWER(SUBSTITUTE(SUBSTITUTE(SUBSTITUTE(SUBSTITUTE(SUBSTITUTE(SUBSTITUTE(SUBSTITUTE(SUBSTITUTE(SUBSTITUTE(db[[#This Row],[NB PAJAK]]," ",""),"-",""),"(",""),")",""),".",""),",",""),"/",""),"""",""),"+",""))</f>
        <v/>
      </c>
      <c r="E85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drawingboardtk9812b18x13segi96pcsuntana</v>
      </c>
      <c r="F85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drawingboardtk9812b18x13segi96pcs</v>
      </c>
      <c r="G858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drawingboardtk9812b18x13segiuntana</v>
      </c>
      <c r="H85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drawingboardtk9812b18x13segi96pcsuntana</v>
      </c>
      <c r="I858" s="2" t="s">
        <v>1585</v>
      </c>
      <c r="J858" s="2" t="s">
        <v>2730</v>
      </c>
      <c r="K858" s="14"/>
      <c r="L858" s="2" t="s">
        <v>1336</v>
      </c>
      <c r="M858" s="34" t="e">
        <f>IF(db[[#This Row],[NB NOTA_C]]="","",COUNTIF([2]!B_MSK[concat],db[[#This Row],[NB NOTA_C]]))</f>
        <v>#REF!</v>
      </c>
      <c r="N858" s="9" t="s">
        <v>1352</v>
      </c>
      <c r="O858" s="5" t="s">
        <v>1388</v>
      </c>
      <c r="P858" s="2" t="s">
        <v>2732</v>
      </c>
      <c r="Q858" s="5"/>
      <c r="R858" s="5" t="str">
        <f>IF(db[[#This Row],[QTY/ CTN]]="","",SUBSTITUTE(SUBSTITUTE(SUBSTITUTE(db[[#This Row],[QTY/ CTN]]," ","_",2),"(",""),")","")&amp;"_")</f>
        <v>96 PCS_</v>
      </c>
      <c r="S858" s="5">
        <f>IF(db[[#This Row],[H_QTY/ CTN]]="","",SEARCH("_",db[[#This Row],[H_QTY/ CTN]]))</f>
        <v>7</v>
      </c>
      <c r="T858" s="5">
        <f>IF(db[[#This Row],[H_QTY/ CTN]]="","",LEN(db[[#This Row],[H_QTY/ CTN]]))</f>
        <v>7</v>
      </c>
      <c r="U858" s="41" t="str">
        <f>IF(db[[#This Row],[H_QTY/ CTN]]="","",LEFT(db[[#This Row],[H_QTY/ CTN]],db[[#This Row],[H_1]]-1))</f>
        <v>96 PCS</v>
      </c>
      <c r="V858" s="40" t="str">
        <f>IF(NOT(db[[#This Row],[H_1]]=db[[#This Row],[H_2]]),MID(db[[#This Row],[H_QTY/ CTN]],db[[#This Row],[H_1]]+1,db[[#This Row],[H_2]]-db[[#This Row],[H_1]]-1),"")</f>
        <v/>
      </c>
      <c r="W858" s="40" t="str">
        <f>IF(db[[#This Row],[QTY/ CTN B]]="","",LEFT(db[[#This Row],[QTY/ CTN B]],SEARCH(" ",db[[#This Row],[QTY/ CTN B]],1)-1))</f>
        <v>96</v>
      </c>
      <c r="X858" s="40" t="str">
        <f>IF(db[[#This Row],[QTY/ CTN B]]="","",RIGHT(db[[#This Row],[QTY/ CTN B]],LEN(db[[#This Row],[QTY/ CTN B]])-SEARCH(" ",db[[#This Row],[QTY/ CTN B]],1)))</f>
        <v>PCS</v>
      </c>
      <c r="Y858" s="40" t="str">
        <f>IF(db[[#This Row],[QTY/ CTN TG]]="",IF(db[[#This Row],[STN TG]]="","",12),LEFT(db[[#This Row],[QTY/ CTN TG]],SEARCH(" ",db[[#This Row],[QTY/ CTN TG]],1)-1))</f>
        <v/>
      </c>
      <c r="Z8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58" s="40" t="str">
        <f>IF(db[[#This Row],[STN K]]="","",IF(db[[#This Row],[STN TG]]="LSN",12,""))</f>
        <v/>
      </c>
      <c r="AB858" s="40" t="str">
        <f>IF(db[[#This Row],[STN TG]]="LSN","PCS","")</f>
        <v/>
      </c>
      <c r="AC858" s="40">
        <f>db[[#This Row],[QTY B]]*IF(db[[#This Row],[QTY TG]]="",1,db[[#This Row],[QTY TG]])*IF(db[[#This Row],[QTY K]]="",1,db[[#This Row],[QTY K]])</f>
        <v>96</v>
      </c>
      <c r="AD858" s="40" t="str">
        <f>IF(db[[#This Row],[STN K]]="",IF(db[[#This Row],[STN TG]]="",db[[#This Row],[STN B]],db[[#This Row],[STN TG]]),db[[#This Row],[STN K]])</f>
        <v>PCS</v>
      </c>
      <c r="AE858" s="40"/>
    </row>
    <row r="859" spans="1:31" ht="16.5" customHeight="1" x14ac:dyDescent="0.25">
      <c r="A859" s="40">
        <f t="shared" si="13"/>
        <v>858</v>
      </c>
      <c r="B859" s="5" t="str">
        <f>LOWER(SUBSTITUTE(SUBSTITUTE(SUBSTITUTE(SUBSTITUTE(SUBSTITUTE(SUBSTITUTE(SUBSTITUTE(SUBSTITUTE(db[[#This Row],[NB BM]]," ",),".",""),"-",""),"(",""),")",""),"/",""),"""",""),"+",""))</f>
        <v>drawingboardtk9813b175x12segi</v>
      </c>
      <c r="C859" s="5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D859" s="5" t="str">
        <f>LOWER(SUBSTITUTE(SUBSTITUTE(SUBSTITUTE(SUBSTITUTE(SUBSTITUTE(SUBSTITUTE(SUBSTITUTE(SUBSTITUTE(SUBSTITUTE(db[[#This Row],[NB PAJAK]]," ",""),"-",""),"(",""),")",""),".",""),",",""),"/",""),"""",""),"+",""))</f>
        <v/>
      </c>
      <c r="E85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drawingboardtk9813b175x12segi120pcsuntana</v>
      </c>
      <c r="F85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drawingboardtk9813b175x12segi120pcs</v>
      </c>
      <c r="G859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drawingboardtk9813b175x12segiuntana</v>
      </c>
      <c r="H85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drawingboardtk9813b175x12segi120pcsuntana</v>
      </c>
      <c r="I859" s="2" t="s">
        <v>1586</v>
      </c>
      <c r="J859" s="2" t="s">
        <v>2554</v>
      </c>
      <c r="K859" s="14"/>
      <c r="L859" s="2" t="s">
        <v>1336</v>
      </c>
      <c r="M859" s="34" t="e">
        <f>IF(db[[#This Row],[NB NOTA_C]]="","",COUNTIF([2]!B_MSK[concat],db[[#This Row],[NB NOTA_C]]))</f>
        <v>#REF!</v>
      </c>
      <c r="N859" s="9" t="s">
        <v>1352</v>
      </c>
      <c r="O859" s="5" t="s">
        <v>1382</v>
      </c>
      <c r="P859" s="2" t="s">
        <v>2732</v>
      </c>
      <c r="Q859" s="5"/>
      <c r="R859" s="5" t="str">
        <f>IF(db[[#This Row],[QTY/ CTN]]="","",SUBSTITUTE(SUBSTITUTE(SUBSTITUTE(db[[#This Row],[QTY/ CTN]]," ","_",2),"(",""),")","")&amp;"_")</f>
        <v>120 PCS_</v>
      </c>
      <c r="S859" s="5">
        <f>IF(db[[#This Row],[H_QTY/ CTN]]="","",SEARCH("_",db[[#This Row],[H_QTY/ CTN]]))</f>
        <v>8</v>
      </c>
      <c r="T859" s="5">
        <f>IF(db[[#This Row],[H_QTY/ CTN]]="","",LEN(db[[#This Row],[H_QTY/ CTN]]))</f>
        <v>8</v>
      </c>
      <c r="U859" s="41" t="str">
        <f>IF(db[[#This Row],[H_QTY/ CTN]]="","",LEFT(db[[#This Row],[H_QTY/ CTN]],db[[#This Row],[H_1]]-1))</f>
        <v>120 PCS</v>
      </c>
      <c r="V859" s="40" t="str">
        <f>IF(NOT(db[[#This Row],[H_1]]=db[[#This Row],[H_2]]),MID(db[[#This Row],[H_QTY/ CTN]],db[[#This Row],[H_1]]+1,db[[#This Row],[H_2]]-db[[#This Row],[H_1]]-1),"")</f>
        <v/>
      </c>
      <c r="W859" s="40" t="str">
        <f>IF(db[[#This Row],[QTY/ CTN B]]="","",LEFT(db[[#This Row],[QTY/ CTN B]],SEARCH(" ",db[[#This Row],[QTY/ CTN B]],1)-1))</f>
        <v>120</v>
      </c>
      <c r="X859" s="40" t="str">
        <f>IF(db[[#This Row],[QTY/ CTN B]]="","",RIGHT(db[[#This Row],[QTY/ CTN B]],LEN(db[[#This Row],[QTY/ CTN B]])-SEARCH(" ",db[[#This Row],[QTY/ CTN B]],1)))</f>
        <v>PCS</v>
      </c>
      <c r="Y859" s="40" t="str">
        <f>IF(db[[#This Row],[QTY/ CTN TG]]="",IF(db[[#This Row],[STN TG]]="","",12),LEFT(db[[#This Row],[QTY/ CTN TG]],SEARCH(" ",db[[#This Row],[QTY/ CTN TG]],1)-1))</f>
        <v/>
      </c>
      <c r="Z8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59" s="40" t="str">
        <f>IF(db[[#This Row],[STN K]]="","",IF(db[[#This Row],[STN TG]]="LSN",12,""))</f>
        <v/>
      </c>
      <c r="AB859" s="40" t="str">
        <f>IF(db[[#This Row],[STN TG]]="LSN","PCS","")</f>
        <v/>
      </c>
      <c r="AC859" s="40">
        <f>db[[#This Row],[QTY B]]*IF(db[[#This Row],[QTY TG]]="",1,db[[#This Row],[QTY TG]])*IF(db[[#This Row],[QTY K]]="",1,db[[#This Row],[QTY K]])</f>
        <v>120</v>
      </c>
      <c r="AD859" s="40" t="str">
        <f>IF(db[[#This Row],[STN K]]="",IF(db[[#This Row],[STN TG]]="",db[[#This Row],[STN B]],db[[#This Row],[STN TG]]),db[[#This Row],[STN K]])</f>
        <v>PCS</v>
      </c>
      <c r="AE859" s="40"/>
    </row>
    <row r="860" spans="1:31" ht="16.5" customHeight="1" x14ac:dyDescent="0.25">
      <c r="A860" s="40">
        <f t="shared" si="13"/>
        <v>859</v>
      </c>
      <c r="B860" s="5" t="str">
        <f>LOWER(SUBSTITUTE(SUBSTITUTE(SUBSTITUTE(SUBSTITUTE(SUBSTITUTE(SUBSTITUTE(SUBSTITUTE(SUBSTITUTE(db[[#This Row],[NB BM]]," ",),".",""),"-",""),"(",""),")",""),"/",""),"""",""),"+",""))</f>
        <v>drawingboardtk99032b18x13l</v>
      </c>
      <c r="C860" s="5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D860" s="5" t="str">
        <f>LOWER(SUBSTITUTE(SUBSTITUTE(SUBSTITUTE(SUBSTITUTE(SUBSTITUTE(SUBSTITUTE(SUBSTITUTE(SUBSTITUTE(SUBSTITUTE(db[[#This Row],[NB PAJAK]]," ",""),"-",""),"(",""),")",""),".",""),",",""),"/",""),"""",""),"+",""))</f>
        <v/>
      </c>
      <c r="E86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drawingboardtk99032b18x13l72pcsuntana</v>
      </c>
      <c r="F86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drawingboardtk99032b18x13l72pcs</v>
      </c>
      <c r="G860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drawingboardtk99032b18x13luntana</v>
      </c>
      <c r="H86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drawingboardtk99032b18x13l72pcsuntana</v>
      </c>
      <c r="I860" s="2" t="s">
        <v>1587</v>
      </c>
      <c r="J860" s="2" t="s">
        <v>2551</v>
      </c>
      <c r="K860" s="14"/>
      <c r="L860" s="2" t="s">
        <v>1336</v>
      </c>
      <c r="M860" s="34" t="e">
        <f>IF(db[[#This Row],[NB NOTA_C]]="","",COUNTIF([2]!B_MSK[concat],db[[#This Row],[NB NOTA_C]]))</f>
        <v>#REF!</v>
      </c>
      <c r="N860" s="9" t="s">
        <v>1352</v>
      </c>
      <c r="O860" s="5" t="s">
        <v>1390</v>
      </c>
      <c r="P860" s="2" t="s">
        <v>2732</v>
      </c>
      <c r="Q860" s="5"/>
      <c r="R860" s="5" t="str">
        <f>IF(db[[#This Row],[QTY/ CTN]]="","",SUBSTITUTE(SUBSTITUTE(SUBSTITUTE(db[[#This Row],[QTY/ CTN]]," ","_",2),"(",""),")","")&amp;"_")</f>
        <v>72 PCS_</v>
      </c>
      <c r="S860" s="5">
        <f>IF(db[[#This Row],[H_QTY/ CTN]]="","",SEARCH("_",db[[#This Row],[H_QTY/ CTN]]))</f>
        <v>7</v>
      </c>
      <c r="T860" s="5">
        <f>IF(db[[#This Row],[H_QTY/ CTN]]="","",LEN(db[[#This Row],[H_QTY/ CTN]]))</f>
        <v>7</v>
      </c>
      <c r="U860" s="41" t="str">
        <f>IF(db[[#This Row],[H_QTY/ CTN]]="","",LEFT(db[[#This Row],[H_QTY/ CTN]],db[[#This Row],[H_1]]-1))</f>
        <v>72 PCS</v>
      </c>
      <c r="V860" s="40" t="str">
        <f>IF(NOT(db[[#This Row],[H_1]]=db[[#This Row],[H_2]]),MID(db[[#This Row],[H_QTY/ CTN]],db[[#This Row],[H_1]]+1,db[[#This Row],[H_2]]-db[[#This Row],[H_1]]-1),"")</f>
        <v/>
      </c>
      <c r="W860" s="40" t="str">
        <f>IF(db[[#This Row],[QTY/ CTN B]]="","",LEFT(db[[#This Row],[QTY/ CTN B]],SEARCH(" ",db[[#This Row],[QTY/ CTN B]],1)-1))</f>
        <v>72</v>
      </c>
      <c r="X860" s="40" t="str">
        <f>IF(db[[#This Row],[QTY/ CTN B]]="","",RIGHT(db[[#This Row],[QTY/ CTN B]],LEN(db[[#This Row],[QTY/ CTN B]])-SEARCH(" ",db[[#This Row],[QTY/ CTN B]],1)))</f>
        <v>PCS</v>
      </c>
      <c r="Y860" s="40" t="str">
        <f>IF(db[[#This Row],[QTY/ CTN TG]]="",IF(db[[#This Row],[STN TG]]="","",12),LEFT(db[[#This Row],[QTY/ CTN TG]],SEARCH(" ",db[[#This Row],[QTY/ CTN TG]],1)-1))</f>
        <v/>
      </c>
      <c r="Z8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60" s="40" t="str">
        <f>IF(db[[#This Row],[STN K]]="","",IF(db[[#This Row],[STN TG]]="LSN",12,""))</f>
        <v/>
      </c>
      <c r="AB860" s="40" t="str">
        <f>IF(db[[#This Row],[STN TG]]="LSN","PCS","")</f>
        <v/>
      </c>
      <c r="AC860" s="40">
        <f>db[[#This Row],[QTY B]]*IF(db[[#This Row],[QTY TG]]="",1,db[[#This Row],[QTY TG]])*IF(db[[#This Row],[QTY K]]="",1,db[[#This Row],[QTY K]])</f>
        <v>72</v>
      </c>
      <c r="AD860" s="40" t="str">
        <f>IF(db[[#This Row],[STN K]]="",IF(db[[#This Row],[STN TG]]="",db[[#This Row],[STN B]],db[[#This Row],[STN TG]]),db[[#This Row],[STN K]])</f>
        <v>PCS</v>
      </c>
      <c r="AE860" s="40"/>
    </row>
    <row r="861" spans="1:31" ht="16.5" customHeight="1" x14ac:dyDescent="0.25">
      <c r="A861" s="40">
        <f t="shared" si="13"/>
        <v>860</v>
      </c>
      <c r="B861" s="5" t="str">
        <f>LOWER(SUBSTITUTE(SUBSTITUTE(SUBSTITUTE(SUBSTITUTE(SUBSTITUTE(SUBSTITUTE(SUBSTITUTE(SUBSTITUTE(db[[#This Row],[NB BM]]," ",),".",""),"-",""),"(",""),")",""),"/",""),"""",""),"+",""))</f>
        <v>drawingboardxg103mstipsipkodok</v>
      </c>
      <c r="C861" s="5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D861" s="5" t="str">
        <f>LOWER(SUBSTITUTE(SUBSTITUTE(SUBSTITUTE(SUBSTITUTE(SUBSTITUTE(SUBSTITUTE(SUBSTITUTE(SUBSTITUTE(SUBSTITUTE(db[[#This Row],[NB PAJAK]]," ",""),"-",""),"(",""),")",""),".",""),",",""),"/",""),"""",""),"+",""))</f>
        <v/>
      </c>
      <c r="E86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drawingboardxg103mstipsipkodok64pcsuntana</v>
      </c>
      <c r="F86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drawingboardxg103mstpsipkodok64pcs</v>
      </c>
      <c r="G861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drawingboardxg103mstpsipkodokuntana</v>
      </c>
      <c r="H86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drawingboardxg103mstpsipkodok64pcsuntana</v>
      </c>
      <c r="I861" s="2" t="s">
        <v>1304</v>
      </c>
      <c r="J861" s="2" t="s">
        <v>1297</v>
      </c>
      <c r="K861" s="1"/>
      <c r="L861" s="2" t="s">
        <v>1336</v>
      </c>
      <c r="M861" s="34" t="e">
        <f>IF(db[[#This Row],[NB NOTA_C]]="","",COUNTIF([2]!B_MSK[concat],db[[#This Row],[NB NOTA_C]]))</f>
        <v>#REF!</v>
      </c>
      <c r="N861" s="14" t="s">
        <v>1352</v>
      </c>
      <c r="O861" s="2" t="s">
        <v>2402</v>
      </c>
      <c r="P861" s="2" t="s">
        <v>2732</v>
      </c>
      <c r="R861" s="2" t="str">
        <f>IF(db[[#This Row],[QTY/ CTN]]="","",SUBSTITUTE(SUBSTITUTE(SUBSTITUTE(db[[#This Row],[QTY/ CTN]]," ","_",2),"(",""),")","")&amp;"_")</f>
        <v>64 PCS_</v>
      </c>
      <c r="S861" s="2">
        <f>IF(db[[#This Row],[H_QTY/ CTN]]="","",SEARCH("_",db[[#This Row],[H_QTY/ CTN]]))</f>
        <v>7</v>
      </c>
      <c r="T861" s="2">
        <f>IF(db[[#This Row],[H_QTY/ CTN]]="","",LEN(db[[#This Row],[H_QTY/ CTN]]))</f>
        <v>7</v>
      </c>
      <c r="U861" s="41" t="str">
        <f>IF(db[[#This Row],[H_QTY/ CTN]]="","",LEFT(db[[#This Row],[H_QTY/ CTN]],db[[#This Row],[H_1]]-1))</f>
        <v>64 PCS</v>
      </c>
      <c r="V861" s="40" t="str">
        <f>IF(NOT(db[[#This Row],[H_1]]=db[[#This Row],[H_2]]),MID(db[[#This Row],[H_QTY/ CTN]],db[[#This Row],[H_1]]+1,db[[#This Row],[H_2]]-db[[#This Row],[H_1]]-1),"")</f>
        <v/>
      </c>
      <c r="W861" s="40" t="str">
        <f>IF(db[[#This Row],[QTY/ CTN B]]="","",LEFT(db[[#This Row],[QTY/ CTN B]],SEARCH(" ",db[[#This Row],[QTY/ CTN B]],1)-1))</f>
        <v>64</v>
      </c>
      <c r="X861" s="40" t="str">
        <f>IF(db[[#This Row],[QTY/ CTN B]]="","",RIGHT(db[[#This Row],[QTY/ CTN B]],LEN(db[[#This Row],[QTY/ CTN B]])-SEARCH(" ",db[[#This Row],[QTY/ CTN B]],1)))</f>
        <v>PCS</v>
      </c>
      <c r="Y861" s="40" t="str">
        <f>IF(db[[#This Row],[QTY/ CTN TG]]="",IF(db[[#This Row],[STN TG]]="","",12),LEFT(db[[#This Row],[QTY/ CTN TG]],SEARCH(" ",db[[#This Row],[QTY/ CTN TG]],1)-1))</f>
        <v/>
      </c>
      <c r="Z8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61" s="40" t="str">
        <f>IF(db[[#This Row],[STN K]]="","",IF(db[[#This Row],[STN TG]]="LSN",12,""))</f>
        <v/>
      </c>
      <c r="AB861" s="40" t="str">
        <f>IF(db[[#This Row],[STN TG]]="LSN","PCS","")</f>
        <v/>
      </c>
      <c r="AC861" s="40">
        <f>db[[#This Row],[QTY B]]*IF(db[[#This Row],[QTY TG]]="",1,db[[#This Row],[QTY TG]])*IF(db[[#This Row],[QTY K]]="",1,db[[#This Row],[QTY K]])</f>
        <v>64</v>
      </c>
      <c r="AD861" s="40" t="str">
        <f>IF(db[[#This Row],[STN K]]="",IF(db[[#This Row],[STN TG]]="",db[[#This Row],[STN B]],db[[#This Row],[STN TG]]),db[[#This Row],[STN K]])</f>
        <v>PCS</v>
      </c>
      <c r="AE861" s="40"/>
    </row>
    <row r="862" spans="1:31" ht="16.5" customHeight="1" x14ac:dyDescent="0.25">
      <c r="A862" s="40">
        <f t="shared" si="13"/>
        <v>861</v>
      </c>
      <c r="B862" s="5" t="str">
        <f>LOWER(SUBSTITUTE(SUBSTITUTE(SUBSTITUTE(SUBSTITUTE(SUBSTITUTE(SUBSTITUTE(SUBSTITUTE(SUBSTITUTE(db[[#This Row],[NB BM]]," ",),".",""),"-",""),"(",""),")",""),"/",""),"""",""),"+",""))</f>
        <v>drawingboardxg105stip</v>
      </c>
      <c r="C862" s="5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D862" s="5" t="str">
        <f>LOWER(SUBSTITUTE(SUBSTITUTE(SUBSTITUTE(SUBSTITUTE(SUBSTITUTE(SUBSTITUTE(SUBSTITUTE(SUBSTITUTE(SUBSTITUTE(db[[#This Row],[NB PAJAK]]," ",""),"-",""),"(",""),")",""),".",""),",",""),"/",""),"""",""),"+",""))</f>
        <v/>
      </c>
      <c r="E86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drawingboardxg105stip96pcsuntana</v>
      </c>
      <c r="F86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drawingboardxg105mstprumah96pcs</v>
      </c>
      <c r="G862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drawingboardxg105mstprumahuntana</v>
      </c>
      <c r="H86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drawingboardxg105mstprumah96pcsuntana</v>
      </c>
      <c r="I862" s="2" t="s">
        <v>1305</v>
      </c>
      <c r="J862" s="2" t="s">
        <v>1298</v>
      </c>
      <c r="K862" s="14"/>
      <c r="L862" s="2" t="s">
        <v>1336</v>
      </c>
      <c r="M862" s="34" t="e">
        <f>IF(db[[#This Row],[NB NOTA_C]]="","",COUNTIF([2]!B_MSK[concat],db[[#This Row],[NB NOTA_C]]))</f>
        <v>#REF!</v>
      </c>
      <c r="N862" s="14" t="s">
        <v>1352</v>
      </c>
      <c r="O862" s="2" t="s">
        <v>1388</v>
      </c>
      <c r="P862" s="2" t="s">
        <v>2732</v>
      </c>
      <c r="R862" s="2" t="str">
        <f>IF(db[[#This Row],[QTY/ CTN]]="","",SUBSTITUTE(SUBSTITUTE(SUBSTITUTE(db[[#This Row],[QTY/ CTN]]," ","_",2),"(",""),")","")&amp;"_")</f>
        <v>96 PCS_</v>
      </c>
      <c r="S862" s="2">
        <f>IF(db[[#This Row],[H_QTY/ CTN]]="","",SEARCH("_",db[[#This Row],[H_QTY/ CTN]]))</f>
        <v>7</v>
      </c>
      <c r="T862" s="2">
        <f>IF(db[[#This Row],[H_QTY/ CTN]]="","",LEN(db[[#This Row],[H_QTY/ CTN]]))</f>
        <v>7</v>
      </c>
      <c r="U862" s="41" t="str">
        <f>IF(db[[#This Row],[H_QTY/ CTN]]="","",LEFT(db[[#This Row],[H_QTY/ CTN]],db[[#This Row],[H_1]]-1))</f>
        <v>96 PCS</v>
      </c>
      <c r="V862" s="40" t="str">
        <f>IF(NOT(db[[#This Row],[H_1]]=db[[#This Row],[H_2]]),MID(db[[#This Row],[H_QTY/ CTN]],db[[#This Row],[H_1]]+1,db[[#This Row],[H_2]]-db[[#This Row],[H_1]]-1),"")</f>
        <v/>
      </c>
      <c r="W862" s="40" t="str">
        <f>IF(db[[#This Row],[QTY/ CTN B]]="","",LEFT(db[[#This Row],[QTY/ CTN B]],SEARCH(" ",db[[#This Row],[QTY/ CTN B]],1)-1))</f>
        <v>96</v>
      </c>
      <c r="X862" s="40" t="str">
        <f>IF(db[[#This Row],[QTY/ CTN B]]="","",RIGHT(db[[#This Row],[QTY/ CTN B]],LEN(db[[#This Row],[QTY/ CTN B]])-SEARCH(" ",db[[#This Row],[QTY/ CTN B]],1)))</f>
        <v>PCS</v>
      </c>
      <c r="Y862" s="40" t="str">
        <f>IF(db[[#This Row],[QTY/ CTN TG]]="",IF(db[[#This Row],[STN TG]]="","",12),LEFT(db[[#This Row],[QTY/ CTN TG]],SEARCH(" ",db[[#This Row],[QTY/ CTN TG]],1)-1))</f>
        <v/>
      </c>
      <c r="Z8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62" s="40" t="str">
        <f>IF(db[[#This Row],[STN K]]="","",IF(db[[#This Row],[STN TG]]="LSN",12,""))</f>
        <v/>
      </c>
      <c r="AB862" s="40" t="str">
        <f>IF(db[[#This Row],[STN TG]]="LSN","PCS","")</f>
        <v/>
      </c>
      <c r="AC862" s="40">
        <f>db[[#This Row],[QTY B]]*IF(db[[#This Row],[QTY TG]]="",1,db[[#This Row],[QTY TG]])*IF(db[[#This Row],[QTY K]]="",1,db[[#This Row],[QTY K]])</f>
        <v>96</v>
      </c>
      <c r="AD862" s="40" t="str">
        <f>IF(db[[#This Row],[STN K]]="",IF(db[[#This Row],[STN TG]]="",db[[#This Row],[STN B]],db[[#This Row],[STN TG]]),db[[#This Row],[STN K]])</f>
        <v>PCS</v>
      </c>
      <c r="AE862" s="40"/>
    </row>
    <row r="863" spans="1:31" x14ac:dyDescent="0.25">
      <c r="A863" s="40">
        <f t="shared" si="13"/>
        <v>862</v>
      </c>
      <c r="B863" s="5" t="str">
        <f>LOWER(SUBSTITUTE(SUBSTITUTE(SUBSTITUTE(SUBSTITUTE(SUBSTITUTE(SUBSTITUTE(SUBSTITUTE(SUBSTITUTE(db[[#This Row],[NB BM]]," ",),".",""),"-",""),"(",""),")",""),"/",""),"""",""),"+",""))</f>
        <v>drawingboardxg106mdolphin1</v>
      </c>
      <c r="C863" s="5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D863" s="5" t="str">
        <f>LOWER(SUBSTITUTE(SUBSTITUTE(SUBSTITUTE(SUBSTITUTE(SUBSTITUTE(SUBSTITUTE(SUBSTITUTE(SUBSTITUTE(SUBSTITUTE(db[[#This Row],[NB PAJAK]]," ",""),"-",""),"(",""),")",""),".",""),",",""),"/",""),"""",""),"+",""))</f>
        <v/>
      </c>
      <c r="E86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drawingboardxg106mdolphin196pcsuntana</v>
      </c>
      <c r="F86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drawingboardxg106mdolphin96pcs</v>
      </c>
      <c r="G863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drawingboardxg106mdolphinuntana</v>
      </c>
      <c r="H86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drawingboardxg106mdolphin96pcsuntana</v>
      </c>
      <c r="I863" s="2" t="s">
        <v>1302</v>
      </c>
      <c r="J863" s="2" t="s">
        <v>1299</v>
      </c>
      <c r="K863" s="14"/>
      <c r="L863" s="2" t="s">
        <v>1336</v>
      </c>
      <c r="M863" s="34" t="e">
        <f>IF(db[[#This Row],[NB NOTA_C]]="","",COUNTIF([2]!B_MSK[concat],db[[#This Row],[NB NOTA_C]]))</f>
        <v>#REF!</v>
      </c>
      <c r="N863" s="14" t="s">
        <v>1352</v>
      </c>
      <c r="O863" s="2" t="s">
        <v>1388</v>
      </c>
      <c r="P863" s="2" t="s">
        <v>2732</v>
      </c>
      <c r="R863" s="2" t="str">
        <f>IF(db[[#This Row],[QTY/ CTN]]="","",SUBSTITUTE(SUBSTITUTE(SUBSTITUTE(db[[#This Row],[QTY/ CTN]]," ","_",2),"(",""),")","")&amp;"_")</f>
        <v>96 PCS_</v>
      </c>
      <c r="S863" s="2">
        <f>IF(db[[#This Row],[H_QTY/ CTN]]="","",SEARCH("_",db[[#This Row],[H_QTY/ CTN]]))</f>
        <v>7</v>
      </c>
      <c r="T863" s="2">
        <f>IF(db[[#This Row],[H_QTY/ CTN]]="","",LEN(db[[#This Row],[H_QTY/ CTN]]))</f>
        <v>7</v>
      </c>
      <c r="U863" s="41" t="str">
        <f>IF(db[[#This Row],[H_QTY/ CTN]]="","",LEFT(db[[#This Row],[H_QTY/ CTN]],db[[#This Row],[H_1]]-1))</f>
        <v>96 PCS</v>
      </c>
      <c r="V863" s="40" t="str">
        <f>IF(NOT(db[[#This Row],[H_1]]=db[[#This Row],[H_2]]),MID(db[[#This Row],[H_QTY/ CTN]],db[[#This Row],[H_1]]+1,db[[#This Row],[H_2]]-db[[#This Row],[H_1]]-1),"")</f>
        <v/>
      </c>
      <c r="W863" s="40" t="str">
        <f>IF(db[[#This Row],[QTY/ CTN B]]="","",LEFT(db[[#This Row],[QTY/ CTN B]],SEARCH(" ",db[[#This Row],[QTY/ CTN B]],1)-1))</f>
        <v>96</v>
      </c>
      <c r="X863" s="40" t="str">
        <f>IF(db[[#This Row],[QTY/ CTN B]]="","",RIGHT(db[[#This Row],[QTY/ CTN B]],LEN(db[[#This Row],[QTY/ CTN B]])-SEARCH(" ",db[[#This Row],[QTY/ CTN B]],1)))</f>
        <v>PCS</v>
      </c>
      <c r="Y863" s="40" t="str">
        <f>IF(db[[#This Row],[QTY/ CTN TG]]="",IF(db[[#This Row],[STN TG]]="","",12),LEFT(db[[#This Row],[QTY/ CTN TG]],SEARCH(" ",db[[#This Row],[QTY/ CTN TG]],1)-1))</f>
        <v/>
      </c>
      <c r="Z8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63" s="40" t="str">
        <f>IF(db[[#This Row],[STN K]]="","",IF(db[[#This Row],[STN TG]]="LSN",12,""))</f>
        <v/>
      </c>
      <c r="AB863" s="40" t="str">
        <f>IF(db[[#This Row],[STN TG]]="LSN","PCS","")</f>
        <v/>
      </c>
      <c r="AC863" s="40">
        <f>db[[#This Row],[QTY B]]*IF(db[[#This Row],[QTY TG]]="",1,db[[#This Row],[QTY TG]])*IF(db[[#This Row],[QTY K]]="",1,db[[#This Row],[QTY K]])</f>
        <v>96</v>
      </c>
      <c r="AD863" s="40" t="str">
        <f>IF(db[[#This Row],[STN K]]="",IF(db[[#This Row],[STN TG]]="",db[[#This Row],[STN B]],db[[#This Row],[STN TG]]),db[[#This Row],[STN K]])</f>
        <v>PCS</v>
      </c>
      <c r="AE863" s="40"/>
    </row>
    <row r="864" spans="1:31" ht="16.5" customHeight="1" x14ac:dyDescent="0.25">
      <c r="A864" s="40">
        <f t="shared" si="13"/>
        <v>863</v>
      </c>
      <c r="B864" s="5" t="str">
        <f>LOWER(SUBSTITUTE(SUBSTITUTE(SUBSTITUTE(SUBSTITUTE(SUBSTITUTE(SUBSTITUTE(SUBSTITUTE(SUBSTITUTE(db[[#This Row],[NB BM]]," ",),".",""),"-",""),"(",""),")",""),"/",""),"""",""),"+",""))</f>
        <v>drawingboardxg108sstpsipsiput</v>
      </c>
      <c r="C864" s="5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D864" s="5" t="str">
        <f>LOWER(SUBSTITUTE(SUBSTITUTE(SUBSTITUTE(SUBSTITUTE(SUBSTITUTE(SUBSTITUTE(SUBSTITUTE(SUBSTITUTE(SUBSTITUTE(db[[#This Row],[NB PAJAK]]," ",""),"-",""),"(",""),")",""),".",""),",",""),"/",""),"""",""),"+",""))</f>
        <v/>
      </c>
      <c r="E86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drawingboardxg108sstpsipsiput96pcsuntana</v>
      </c>
      <c r="F86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drawingboardxg108sstpsipsiput96pcs</v>
      </c>
      <c r="G864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drawingboardxg108sstpsipsiputuntana</v>
      </c>
      <c r="H86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drawingboardxg108sstpsipsiput96pcsuntana</v>
      </c>
      <c r="I864" s="2" t="s">
        <v>2347</v>
      </c>
      <c r="J864" s="2" t="s">
        <v>2346</v>
      </c>
      <c r="K864" s="14"/>
      <c r="L864" s="2" t="s">
        <v>1336</v>
      </c>
      <c r="M864" s="34" t="e">
        <f>IF(db[[#This Row],[NB NOTA_C]]="","",COUNTIF([2]!B_MSK[concat],db[[#This Row],[NB NOTA_C]]))</f>
        <v>#REF!</v>
      </c>
      <c r="N864" s="9" t="s">
        <v>1352</v>
      </c>
      <c r="O864" s="5" t="s">
        <v>1388</v>
      </c>
      <c r="P864" s="2" t="s">
        <v>2732</v>
      </c>
      <c r="R864" s="2" t="str">
        <f>IF(db[[#This Row],[QTY/ CTN]]="","",SUBSTITUTE(SUBSTITUTE(SUBSTITUTE(db[[#This Row],[QTY/ CTN]]," ","_",2),"(",""),")","")&amp;"_")</f>
        <v>96 PCS_</v>
      </c>
      <c r="S864" s="2">
        <f>IF(db[[#This Row],[H_QTY/ CTN]]="","",SEARCH("_",db[[#This Row],[H_QTY/ CTN]]))</f>
        <v>7</v>
      </c>
      <c r="T864" s="2">
        <f>IF(db[[#This Row],[H_QTY/ CTN]]="","",LEN(db[[#This Row],[H_QTY/ CTN]]))</f>
        <v>7</v>
      </c>
      <c r="U864" s="41" t="str">
        <f>IF(db[[#This Row],[H_QTY/ CTN]]="","",LEFT(db[[#This Row],[H_QTY/ CTN]],db[[#This Row],[H_1]]-1))</f>
        <v>96 PCS</v>
      </c>
      <c r="V864" s="40" t="str">
        <f>IF(NOT(db[[#This Row],[H_1]]=db[[#This Row],[H_2]]),MID(db[[#This Row],[H_QTY/ CTN]],db[[#This Row],[H_1]]+1,db[[#This Row],[H_2]]-db[[#This Row],[H_1]]-1),"")</f>
        <v/>
      </c>
      <c r="W864" s="40" t="str">
        <f>IF(db[[#This Row],[QTY/ CTN B]]="","",LEFT(db[[#This Row],[QTY/ CTN B]],SEARCH(" ",db[[#This Row],[QTY/ CTN B]],1)-1))</f>
        <v>96</v>
      </c>
      <c r="X864" s="40" t="str">
        <f>IF(db[[#This Row],[QTY/ CTN B]]="","",RIGHT(db[[#This Row],[QTY/ CTN B]],LEN(db[[#This Row],[QTY/ CTN B]])-SEARCH(" ",db[[#This Row],[QTY/ CTN B]],1)))</f>
        <v>PCS</v>
      </c>
      <c r="Y864" s="40" t="str">
        <f>IF(db[[#This Row],[QTY/ CTN TG]]="",IF(db[[#This Row],[STN TG]]="","",12),LEFT(db[[#This Row],[QTY/ CTN TG]],SEARCH(" ",db[[#This Row],[QTY/ CTN TG]],1)-1))</f>
        <v/>
      </c>
      <c r="Z8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64" s="40" t="str">
        <f>IF(db[[#This Row],[STN K]]="","",IF(db[[#This Row],[STN TG]]="LSN",12,""))</f>
        <v/>
      </c>
      <c r="AB864" s="40" t="str">
        <f>IF(db[[#This Row],[STN TG]]="LSN","PCS","")</f>
        <v/>
      </c>
      <c r="AC864" s="40">
        <f>db[[#This Row],[QTY B]]*IF(db[[#This Row],[QTY TG]]="",1,db[[#This Row],[QTY TG]])*IF(db[[#This Row],[QTY K]]="",1,db[[#This Row],[QTY K]])</f>
        <v>96</v>
      </c>
      <c r="AD864" s="40" t="str">
        <f>IF(db[[#This Row],[STN K]]="",IF(db[[#This Row],[STN TG]]="",db[[#This Row],[STN B]],db[[#This Row],[STN TG]]),db[[#This Row],[STN K]])</f>
        <v>PCS</v>
      </c>
      <c r="AE864" s="40"/>
    </row>
    <row r="865" spans="1:31" ht="16.5" customHeight="1" x14ac:dyDescent="0.25">
      <c r="A865" s="40">
        <f t="shared" si="13"/>
        <v>864</v>
      </c>
      <c r="B865" s="5" t="str">
        <f>LOWER(SUBSTITUTE(SUBSTITUTE(SUBSTITUTE(SUBSTITUTE(SUBSTITUTE(SUBSTITUTE(SUBSTITUTE(SUBSTITUTE(db[[#This Row],[NB BM]]," ",),".",""),"-",""),"(",""),")",""),"/",""),"""",""),"+",""))</f>
        <v>drawingboardxg9002mstp1</v>
      </c>
      <c r="C865" s="5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D865" s="5" t="str">
        <f>LOWER(SUBSTITUTE(SUBSTITUTE(SUBSTITUTE(SUBSTITUTE(SUBSTITUTE(SUBSTITUTE(SUBSTITUTE(SUBSTITUTE(SUBSTITUTE(db[[#This Row],[NB PAJAK]]," ",""),"-",""),"(",""),")",""),".",""),",",""),"/",""),"""",""),"+",""))</f>
        <v/>
      </c>
      <c r="E86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drawingboardxg9002mstp196pcsuntana</v>
      </c>
      <c r="F86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drawingboardxg9002mstpayam96pcs</v>
      </c>
      <c r="G865" s="5" t="str">
        <f>db[[#This Row],[NB NOTA_C]]&amp;LOWER(SUBSTITUTE(SUBSTITUTE(SUBSTITUTE(SUBSTITUTE(SUBSTITUTE(SUBSTITUTE(SUBSTITUTE(SUBSTITUTE(SUBSTITUTE(db[[#This Row],[FAKTUR]]," ",),".",""),"-",""),"(",""),")",""),",",""),"/",""),"""",""),"+",""))</f>
        <v>drawingboardxg9002mstpayamuntana</v>
      </c>
      <c r="H86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drawingboardxg9002mstpayam96pcsuntana</v>
      </c>
      <c r="I865" s="2" t="s">
        <v>1303</v>
      </c>
      <c r="J865" s="2" t="s">
        <v>1300</v>
      </c>
      <c r="K865" s="14"/>
      <c r="L865" s="2" t="s">
        <v>1336</v>
      </c>
      <c r="M865" s="34" t="e">
        <f>IF(db[[#This Row],[NB NOTA_C]]="","",COUNTIF([2]!B_MSK[concat],db[[#This Row],[NB NOTA_C]]))</f>
        <v>#REF!</v>
      </c>
      <c r="N865" s="14" t="s">
        <v>1352</v>
      </c>
      <c r="O865" s="2" t="s">
        <v>1388</v>
      </c>
      <c r="P865" s="2" t="s">
        <v>2732</v>
      </c>
      <c r="R865" s="2" t="str">
        <f>IF(db[[#This Row],[QTY/ CTN]]="","",SUBSTITUTE(SUBSTITUTE(SUBSTITUTE(db[[#This Row],[QTY/ CTN]]," ","_",2),"(",""),")","")&amp;"_")</f>
        <v>96 PCS_</v>
      </c>
      <c r="S865" s="2">
        <f>IF(db[[#This Row],[H_QTY/ CTN]]="","",SEARCH("_",db[[#This Row],[H_QTY/ CTN]]))</f>
        <v>7</v>
      </c>
      <c r="T865" s="2">
        <f>IF(db[[#This Row],[H_QTY/ CTN]]="","",LEN(db[[#This Row],[H_QTY/ CTN]]))</f>
        <v>7</v>
      </c>
      <c r="U865" s="41" t="str">
        <f>IF(db[[#This Row],[H_QTY/ CTN]]="","",LEFT(db[[#This Row],[H_QTY/ CTN]],db[[#This Row],[H_1]]-1))</f>
        <v>96 PCS</v>
      </c>
      <c r="V865" s="40" t="str">
        <f>IF(NOT(db[[#This Row],[H_1]]=db[[#This Row],[H_2]]),MID(db[[#This Row],[H_QTY/ CTN]],db[[#This Row],[H_1]]+1,db[[#This Row],[H_2]]-db[[#This Row],[H_1]]-1),"")</f>
        <v/>
      </c>
      <c r="W865" s="40" t="str">
        <f>IF(db[[#This Row],[QTY/ CTN B]]="","",LEFT(db[[#This Row],[QTY/ CTN B]],SEARCH(" ",db[[#This Row],[QTY/ CTN B]],1)-1))</f>
        <v>96</v>
      </c>
      <c r="X865" s="40" t="str">
        <f>IF(db[[#This Row],[QTY/ CTN B]]="","",RIGHT(db[[#This Row],[QTY/ CTN B]],LEN(db[[#This Row],[QTY/ CTN B]])-SEARCH(" ",db[[#This Row],[QTY/ CTN B]],1)))</f>
        <v>PCS</v>
      </c>
      <c r="Y865" s="40" t="str">
        <f>IF(db[[#This Row],[QTY/ CTN TG]]="",IF(db[[#This Row],[STN TG]]="","",12),LEFT(db[[#This Row],[QTY/ CTN TG]],SEARCH(" ",db[[#This Row],[QTY/ CTN TG]],1)-1))</f>
        <v/>
      </c>
      <c r="Z8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65" s="40" t="str">
        <f>IF(db[[#This Row],[STN K]]="","",IF(db[[#This Row],[STN TG]]="LSN",12,""))</f>
        <v/>
      </c>
      <c r="AB865" s="40" t="str">
        <f>IF(db[[#This Row],[STN TG]]="LSN","PCS","")</f>
        <v/>
      </c>
      <c r="AC865" s="40">
        <f>db[[#This Row],[QTY B]]*IF(db[[#This Row],[QTY TG]]="",1,db[[#This Row],[QTY TG]])*IF(db[[#This Row],[QTY K]]="",1,db[[#This Row],[QTY K]])</f>
        <v>96</v>
      </c>
      <c r="AD865" s="40" t="str">
        <f>IF(db[[#This Row],[STN K]]="",IF(db[[#This Row],[STN TG]]="",db[[#This Row],[STN B]],db[[#This Row],[STN TG]]),db[[#This Row],[STN K]])</f>
        <v>PCS</v>
      </c>
      <c r="AE865" s="40"/>
    </row>
    <row r="866" spans="1:31" ht="16.5" customHeight="1" x14ac:dyDescent="0.25">
      <c r="A866" s="40">
        <f t="shared" si="13"/>
        <v>865</v>
      </c>
      <c r="B866" s="5" t="str">
        <f>LOWER(SUBSTITUTE(SUBSTITUTE(SUBSTITUTE(SUBSTITUTE(SUBSTITUTE(SUBSTITUTE(SUBSTITUTE(SUBSTITUTE(db[[#This Row],[NB BM]]," ",),".",""),"-",""),"(",""),")",""),"/",""),"""",""),"+",""))</f>
        <v>sampulrolldust254</v>
      </c>
      <c r="C866" s="5" t="str">
        <f>LOWER(SUBSTITUTE(SUBSTITUTE(SUBSTITUTE(SUBSTITUTE(SUBSTITUTE(SUBSTITUTE(SUBSTITUTE(SUBSTITUTE(SUBSTITUTE(db[[#This Row],[NB NOTA]]," ",),".",""),"-",""),"(",""),")",""),",",""),"/",""),"""",""),"+",""))</f>
        <v>dust25x4</v>
      </c>
      <c r="D866" s="5" t="str">
        <f>LOWER(SUBSTITUTE(SUBSTITUTE(SUBSTITUTE(SUBSTITUTE(SUBSTITUTE(SUBSTITUTE(SUBSTITUTE(SUBSTITUTE(SUBSTITUTE(db[[#This Row],[NB PAJAK]]," ",""),"-",""),"(",""),")",""),".",""),",",""),"/",""),"""",""),"+",""))</f>
        <v/>
      </c>
      <c r="E86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sampulrolldust254500roluntana</v>
      </c>
      <c r="F86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dust25x4500rol</v>
      </c>
      <c r="G866" s="5" t="str">
        <f>db[[#This Row],[NB NOTA_C]]&amp;LOWER(SUBSTITUTE(SUBSTITUTE(SUBSTITUTE(SUBSTITUTE(SUBSTITUTE(SUBSTITUTE(SUBSTITUTE(SUBSTITUTE(SUBSTITUTE(db[[#This Row],[FAKTUR]]," ",),".",""),"-",""),"(",""),")",""),",",""),"/",""),"""",""),"+",""))</f>
        <v>dust25x4untana</v>
      </c>
      <c r="H86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dust25x4500roluntana</v>
      </c>
      <c r="I866" s="2" t="s">
        <v>6582</v>
      </c>
      <c r="J866" s="2" t="s">
        <v>6528</v>
      </c>
      <c r="K866" s="14"/>
      <c r="L866" s="2" t="s">
        <v>1336</v>
      </c>
      <c r="M866" s="34" t="e">
        <f>IF(db[[#This Row],[NB NOTA_C]]="","",COUNTIF([2]!B_MSK[concat],db[[#This Row],[NB NOTA_C]]))</f>
        <v>#REF!</v>
      </c>
      <c r="N866" s="9" t="s">
        <v>1366</v>
      </c>
      <c r="O866" s="5" t="s">
        <v>2223</v>
      </c>
      <c r="P866" s="2" t="s">
        <v>2433</v>
      </c>
      <c r="R866" s="2" t="str">
        <f>IF(db[[#This Row],[QTY/ CTN]]="","",SUBSTITUTE(SUBSTITUTE(SUBSTITUTE(db[[#This Row],[QTY/ CTN]]," ","_",2),"(",""),")","")&amp;"_")</f>
        <v>500 ROL_</v>
      </c>
      <c r="S866" s="2">
        <f>IF(db[[#This Row],[H_QTY/ CTN]]="","",SEARCH("_",db[[#This Row],[H_QTY/ CTN]]))</f>
        <v>8</v>
      </c>
      <c r="T866" s="2">
        <f>IF(db[[#This Row],[H_QTY/ CTN]]="","",LEN(db[[#This Row],[H_QTY/ CTN]]))</f>
        <v>8</v>
      </c>
      <c r="U866" s="41" t="str">
        <f>IF(db[[#This Row],[H_QTY/ CTN]]="","",LEFT(db[[#This Row],[H_QTY/ CTN]],db[[#This Row],[H_1]]-1))</f>
        <v>500 ROL</v>
      </c>
      <c r="V866" s="40" t="str">
        <f>IF(NOT(db[[#This Row],[H_1]]=db[[#This Row],[H_2]]),MID(db[[#This Row],[H_QTY/ CTN]],db[[#This Row],[H_1]]+1,db[[#This Row],[H_2]]-db[[#This Row],[H_1]]-1),"")</f>
        <v/>
      </c>
      <c r="W866" s="40" t="str">
        <f>IF(db[[#This Row],[QTY/ CTN B]]="","",LEFT(db[[#This Row],[QTY/ CTN B]],SEARCH(" ",db[[#This Row],[QTY/ CTN B]],1)-1))</f>
        <v>500</v>
      </c>
      <c r="X866" s="40" t="str">
        <f>IF(db[[#This Row],[QTY/ CTN B]]="","",RIGHT(db[[#This Row],[QTY/ CTN B]],LEN(db[[#This Row],[QTY/ CTN B]])-SEARCH(" ",db[[#This Row],[QTY/ CTN B]],1)))</f>
        <v>ROL</v>
      </c>
      <c r="Y866" s="40" t="str">
        <f>IF(db[[#This Row],[QTY/ CTN TG]]="",IF(db[[#This Row],[STN TG]]="","",12),LEFT(db[[#This Row],[QTY/ CTN TG]],SEARCH(" ",db[[#This Row],[QTY/ CTN TG]],1)-1))</f>
        <v/>
      </c>
      <c r="Z8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66" s="40" t="str">
        <f>IF(db[[#This Row],[STN K]]="","",IF(db[[#This Row],[STN TG]]="LSN",12,""))</f>
        <v/>
      </c>
      <c r="AB866" s="40" t="str">
        <f>IF(db[[#This Row],[STN TG]]="LSN","PCS","")</f>
        <v/>
      </c>
      <c r="AC866" s="40">
        <f>db[[#This Row],[QTY B]]*IF(db[[#This Row],[QTY TG]]="",1,db[[#This Row],[QTY TG]])*IF(db[[#This Row],[QTY K]]="",1,db[[#This Row],[QTY K]])</f>
        <v>500</v>
      </c>
      <c r="AD866" s="40" t="str">
        <f>IF(db[[#This Row],[STN K]]="",IF(db[[#This Row],[STN TG]]="",db[[#This Row],[STN B]],db[[#This Row],[STN TG]]),db[[#This Row],[STN K]])</f>
        <v>ROL</v>
      </c>
      <c r="AE866" s="40"/>
    </row>
    <row r="867" spans="1:31" ht="16.5" customHeight="1" x14ac:dyDescent="0.25">
      <c r="A867" s="40">
        <f t="shared" si="13"/>
        <v>866</v>
      </c>
      <c r="B867" s="5" t="str">
        <f>LOWER(SUBSTITUTE(SUBSTITUTE(SUBSTITUTE(SUBSTITUTE(SUBSTITUTE(SUBSTITUTE(SUBSTITUTE(SUBSTITUTE(db[[#This Row],[NB BM]]," ",),".",""),"-",""),"(",""),")",""),"/",""),"""",""),"+",""))</f>
        <v>sampulrolldust254</v>
      </c>
      <c r="C867" s="5" t="str">
        <f>LOWER(SUBSTITUTE(SUBSTITUTE(SUBSTITUTE(SUBSTITUTE(SUBSTITUTE(SUBSTITUTE(SUBSTITUTE(SUBSTITUTE(SUBSTITUTE(db[[#This Row],[NB NOTA]]," ",),".",""),"-",""),"(",""),")",""),",",""),"/",""),"""",""),"+",""))</f>
        <v>dust254</v>
      </c>
      <c r="D867" s="5" t="str">
        <f>LOWER(SUBSTITUTE(SUBSTITUTE(SUBSTITUTE(SUBSTITUTE(SUBSTITUTE(SUBSTITUTE(SUBSTITUTE(SUBSTITUTE(SUBSTITUTE(db[[#This Row],[NB PAJAK]]," ",""),"-",""),"(",""),")",""),".",""),",",""),"/",""),"""",""),"+",""))</f>
        <v/>
      </c>
      <c r="E86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sampulrolldust254500roluntana</v>
      </c>
      <c r="F86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dust254500rol</v>
      </c>
      <c r="G867" s="5" t="str">
        <f>db[[#This Row],[NB NOTA_C]]&amp;LOWER(SUBSTITUTE(SUBSTITUTE(SUBSTITUTE(SUBSTITUTE(SUBSTITUTE(SUBSTITUTE(SUBSTITUTE(SUBSTITUTE(SUBSTITUTE(db[[#This Row],[FAKTUR]]," ",),".",""),"-",""),"(",""),")",""),",",""),"/",""),"""",""),"+",""))</f>
        <v>dust254untana</v>
      </c>
      <c r="H86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dust254500roluntana</v>
      </c>
      <c r="I867" s="2" t="s">
        <v>6582</v>
      </c>
      <c r="J867" s="2" t="s">
        <v>2224</v>
      </c>
      <c r="K867" s="14"/>
      <c r="L867" s="2" t="s">
        <v>1336</v>
      </c>
      <c r="M867" s="34" t="e">
        <f>IF(db[[#This Row],[NB NOTA_C]]="","",COUNTIF([2]!B_MSK[concat],db[[#This Row],[NB NOTA_C]]))</f>
        <v>#REF!</v>
      </c>
      <c r="N867" s="9" t="s">
        <v>1366</v>
      </c>
      <c r="O867" s="5" t="s">
        <v>2223</v>
      </c>
      <c r="P867" s="2" t="s">
        <v>2433</v>
      </c>
      <c r="R867" s="2" t="str">
        <f>IF(db[[#This Row],[QTY/ CTN]]="","",SUBSTITUTE(SUBSTITUTE(SUBSTITUTE(db[[#This Row],[QTY/ CTN]]," ","_",2),"(",""),")","")&amp;"_")</f>
        <v>500 ROL_</v>
      </c>
      <c r="S867" s="2">
        <f>IF(db[[#This Row],[H_QTY/ CTN]]="","",SEARCH("_",db[[#This Row],[H_QTY/ CTN]]))</f>
        <v>8</v>
      </c>
      <c r="T867" s="2">
        <f>IF(db[[#This Row],[H_QTY/ CTN]]="","",LEN(db[[#This Row],[H_QTY/ CTN]]))</f>
        <v>8</v>
      </c>
      <c r="U867" s="41" t="str">
        <f>IF(db[[#This Row],[H_QTY/ CTN]]="","",LEFT(db[[#This Row],[H_QTY/ CTN]],db[[#This Row],[H_1]]-1))</f>
        <v>500 ROL</v>
      </c>
      <c r="V867" s="40" t="str">
        <f>IF(NOT(db[[#This Row],[H_1]]=db[[#This Row],[H_2]]),MID(db[[#This Row],[H_QTY/ CTN]],db[[#This Row],[H_1]]+1,db[[#This Row],[H_2]]-db[[#This Row],[H_1]]-1),"")</f>
        <v/>
      </c>
      <c r="W867" s="40" t="str">
        <f>IF(db[[#This Row],[QTY/ CTN B]]="","",LEFT(db[[#This Row],[QTY/ CTN B]],SEARCH(" ",db[[#This Row],[QTY/ CTN B]],1)-1))</f>
        <v>500</v>
      </c>
      <c r="X867" s="40" t="str">
        <f>IF(db[[#This Row],[QTY/ CTN B]]="","",RIGHT(db[[#This Row],[QTY/ CTN B]],LEN(db[[#This Row],[QTY/ CTN B]])-SEARCH(" ",db[[#This Row],[QTY/ CTN B]],1)))</f>
        <v>ROL</v>
      </c>
      <c r="Y867" s="40" t="str">
        <f>IF(db[[#This Row],[QTY/ CTN TG]]="",IF(db[[#This Row],[STN TG]]="","",12),LEFT(db[[#This Row],[QTY/ CTN TG]],SEARCH(" ",db[[#This Row],[QTY/ CTN TG]],1)-1))</f>
        <v/>
      </c>
      <c r="Z8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67" s="40" t="str">
        <f>IF(db[[#This Row],[STN K]]="","",IF(db[[#This Row],[STN TG]]="LSN",12,""))</f>
        <v/>
      </c>
      <c r="AB867" s="40" t="str">
        <f>IF(db[[#This Row],[STN TG]]="LSN","PCS","")</f>
        <v/>
      </c>
      <c r="AC867" s="40">
        <f>db[[#This Row],[QTY B]]*IF(db[[#This Row],[QTY TG]]="",1,db[[#This Row],[QTY TG]])*IF(db[[#This Row],[QTY K]]="",1,db[[#This Row],[QTY K]])</f>
        <v>500</v>
      </c>
      <c r="AD867" s="40" t="str">
        <f>IF(db[[#This Row],[STN K]]="",IF(db[[#This Row],[STN TG]]="",db[[#This Row],[STN B]],db[[#This Row],[STN TG]]),db[[#This Row],[STN K]])</f>
        <v>ROL</v>
      </c>
      <c r="AE867" s="40"/>
    </row>
    <row r="868" spans="1:31" ht="16.5" customHeight="1" x14ac:dyDescent="0.25">
      <c r="A868" s="40">
        <f t="shared" si="13"/>
        <v>867</v>
      </c>
      <c r="B868" s="5" t="str">
        <f>LOWER(SUBSTITUTE(SUBSTITUTE(SUBSTITUTE(SUBSTITUTE(SUBSTITUTE(SUBSTITUTE(SUBSTITUTE(SUBSTITUTE(db[[#This Row],[NB BM]]," ",),".",""),"-",""),"(",""),")",""),"/",""),"""",""),"+",""))</f>
        <v>sampulrolldust344</v>
      </c>
      <c r="C868" s="5" t="str">
        <f>LOWER(SUBSTITUTE(SUBSTITUTE(SUBSTITUTE(SUBSTITUTE(SUBSTITUTE(SUBSTITUTE(SUBSTITUTE(SUBSTITUTE(SUBSTITUTE(db[[#This Row],[NB NOTA]]," ",),".",""),"-",""),"(",""),")",""),",",""),"/",""),"""",""),"+",""))</f>
        <v>dust344</v>
      </c>
      <c r="D868" s="5" t="str">
        <f>LOWER(SUBSTITUTE(SUBSTITUTE(SUBSTITUTE(SUBSTITUTE(SUBSTITUTE(SUBSTITUTE(SUBSTITUTE(SUBSTITUTE(SUBSTITUTE(db[[#This Row],[NB PAJAK]]," ",""),"-",""),"(",""),")",""),".",""),",",""),"/",""),"""",""),"+",""))</f>
        <v/>
      </c>
      <c r="E86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sampulrolldust344500roluntana</v>
      </c>
      <c r="F86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dust344500rol</v>
      </c>
      <c r="G868" s="5" t="str">
        <f>db[[#This Row],[NB NOTA_C]]&amp;LOWER(SUBSTITUTE(SUBSTITUTE(SUBSTITUTE(SUBSTITUTE(SUBSTITUTE(SUBSTITUTE(SUBSTITUTE(SUBSTITUTE(SUBSTITUTE(db[[#This Row],[FAKTUR]]," ",),".",""),"-",""),"(",""),")",""),",",""),"/",""),"""",""),"+",""))</f>
        <v>dust344untana</v>
      </c>
      <c r="H86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dust344500roluntana</v>
      </c>
      <c r="I868" s="2" t="s">
        <v>6881</v>
      </c>
      <c r="J868" s="2" t="s">
        <v>3278</v>
      </c>
      <c r="K868" s="14"/>
      <c r="L868" s="2" t="s">
        <v>1336</v>
      </c>
      <c r="M868" s="33" t="e">
        <f>IF(db[[#This Row],[NB NOTA_C]]="","",COUNTIF([2]!B_MSK[concat],db[[#This Row],[NB NOTA_C]]))</f>
        <v>#REF!</v>
      </c>
      <c r="N868" s="9" t="s">
        <v>1366</v>
      </c>
      <c r="O868" s="5" t="s">
        <v>2223</v>
      </c>
      <c r="P868" s="2" t="s">
        <v>2433</v>
      </c>
      <c r="Q868" s="5"/>
      <c r="R868" s="5" t="str">
        <f>IF(db[[#This Row],[QTY/ CTN]]="","",SUBSTITUTE(SUBSTITUTE(SUBSTITUTE(db[[#This Row],[QTY/ CTN]]," ","_",2),"(",""),")","")&amp;"_")</f>
        <v>500 ROL_</v>
      </c>
      <c r="S868" s="5">
        <f>IF(db[[#This Row],[H_QTY/ CTN]]="","",SEARCH("_",db[[#This Row],[H_QTY/ CTN]]))</f>
        <v>8</v>
      </c>
      <c r="T868" s="5">
        <f>IF(db[[#This Row],[H_QTY/ CTN]]="","",LEN(db[[#This Row],[H_QTY/ CTN]]))</f>
        <v>8</v>
      </c>
      <c r="U868" s="40" t="str">
        <f>IF(db[[#This Row],[H_QTY/ CTN]]="","",LEFT(db[[#This Row],[H_QTY/ CTN]],db[[#This Row],[H_1]]-1))</f>
        <v>500 ROL</v>
      </c>
      <c r="V868" s="40" t="str">
        <f>IF(NOT(db[[#This Row],[H_1]]=db[[#This Row],[H_2]]),MID(db[[#This Row],[H_QTY/ CTN]],db[[#This Row],[H_1]]+1,db[[#This Row],[H_2]]-db[[#This Row],[H_1]]-1),"")</f>
        <v/>
      </c>
      <c r="W868" s="40" t="str">
        <f>IF(db[[#This Row],[QTY/ CTN B]]="","",LEFT(db[[#This Row],[QTY/ CTN B]],SEARCH(" ",db[[#This Row],[QTY/ CTN B]],1)-1))</f>
        <v>500</v>
      </c>
      <c r="X868" s="40" t="str">
        <f>IF(db[[#This Row],[QTY/ CTN B]]="","",RIGHT(db[[#This Row],[QTY/ CTN B]],LEN(db[[#This Row],[QTY/ CTN B]])-SEARCH(" ",db[[#This Row],[QTY/ CTN B]],1)))</f>
        <v>ROL</v>
      </c>
      <c r="Y868" s="40" t="str">
        <f>IF(db[[#This Row],[QTY/ CTN TG]]="",IF(db[[#This Row],[STN TG]]="","",12),LEFT(db[[#This Row],[QTY/ CTN TG]],SEARCH(" ",db[[#This Row],[QTY/ CTN TG]],1)-1))</f>
        <v/>
      </c>
      <c r="Z8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68" s="40" t="str">
        <f>IF(db[[#This Row],[STN K]]="","",IF(db[[#This Row],[STN TG]]="LSN",12,""))</f>
        <v/>
      </c>
      <c r="AB868" s="40" t="str">
        <f>IF(db[[#This Row],[STN TG]]="LSN","PCS","")</f>
        <v/>
      </c>
      <c r="AC868" s="40">
        <f>db[[#This Row],[QTY B]]*IF(db[[#This Row],[QTY TG]]="",1,db[[#This Row],[QTY TG]])*IF(db[[#This Row],[QTY K]]="",1,db[[#This Row],[QTY K]])</f>
        <v>500</v>
      </c>
      <c r="AD868" s="40" t="str">
        <f>IF(db[[#This Row],[STN K]]="",IF(db[[#This Row],[STN TG]]="",db[[#This Row],[STN B]],db[[#This Row],[STN TG]]),db[[#This Row],[STN K]])</f>
        <v>ROL</v>
      </c>
      <c r="AE868" s="40"/>
    </row>
    <row r="869" spans="1:31" ht="16.5" customHeight="1" x14ac:dyDescent="0.25">
      <c r="A869" s="40">
        <f t="shared" si="13"/>
        <v>868</v>
      </c>
      <c r="B869" s="5" t="str">
        <f>LOWER(SUBSTITUTE(SUBSTITUTE(SUBSTITUTE(SUBSTITUTE(SUBSTITUTE(SUBSTITUTE(SUBSTITUTE(SUBSTITUTE(db[[#This Row],[NB BM]]," ",),".",""),"-",""),"(",""),")",""),"/",""),"""",""),"+",""))</f>
        <v>sampulrolldust344</v>
      </c>
      <c r="C869" s="5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D869" s="5" t="str">
        <f>LOWER(SUBSTITUTE(SUBSTITUTE(SUBSTITUTE(SUBSTITUTE(SUBSTITUTE(SUBSTITUTE(SUBSTITUTE(SUBSTITUTE(SUBSTITUTE(db[[#This Row],[NB PAJAK]]," ",""),"-",""),"(",""),")",""),".",""),",",""),"/",""),"""",""),"+",""))</f>
        <v/>
      </c>
      <c r="E86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sampulrolldust344501roluntana</v>
      </c>
      <c r="F86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dustsampulroll344501rol</v>
      </c>
      <c r="G869" s="5" t="str">
        <f>db[[#This Row],[NB NOTA_C]]&amp;LOWER(SUBSTITUTE(SUBSTITUTE(SUBSTITUTE(SUBSTITUTE(SUBSTITUTE(SUBSTITUTE(SUBSTITUTE(SUBSTITUTE(SUBSTITUTE(db[[#This Row],[FAKTUR]]," ",),".",""),"-",""),"(",""),")",""),",",""),"/",""),"""",""),"+",""))</f>
        <v>dustsampulroll344untana</v>
      </c>
      <c r="H86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dustsampulroll344501roluntana</v>
      </c>
      <c r="I869" s="2" t="s">
        <v>6881</v>
      </c>
      <c r="J869" s="2" t="s">
        <v>3793</v>
      </c>
      <c r="K869" s="1"/>
      <c r="L869" s="2" t="s">
        <v>1336</v>
      </c>
      <c r="M869" s="33" t="e">
        <f>IF(db[[#This Row],[NB NOTA_C]]="","",COUNTIF([2]!B_MSK[concat],db[[#This Row],[NB NOTA_C]]))</f>
        <v>#REF!</v>
      </c>
      <c r="N869" s="9" t="s">
        <v>1366</v>
      </c>
      <c r="O869" s="5" t="s">
        <v>3794</v>
      </c>
      <c r="P869" s="2" t="s">
        <v>2433</v>
      </c>
      <c r="Q869" s="5"/>
      <c r="R869" s="5" t="str">
        <f>IF(db[[#This Row],[QTY/ CTN]]="","",SUBSTITUTE(SUBSTITUTE(SUBSTITUTE(db[[#This Row],[QTY/ CTN]]," ","_",2),"(",""),")","")&amp;"_")</f>
        <v>501 ROL_</v>
      </c>
      <c r="S869" s="5">
        <f>IF(db[[#This Row],[H_QTY/ CTN]]="","",SEARCH("_",db[[#This Row],[H_QTY/ CTN]]))</f>
        <v>8</v>
      </c>
      <c r="T869" s="5">
        <f>IF(db[[#This Row],[H_QTY/ CTN]]="","",LEN(db[[#This Row],[H_QTY/ CTN]]))</f>
        <v>8</v>
      </c>
      <c r="U869" s="40" t="str">
        <f>IF(db[[#This Row],[H_QTY/ CTN]]="","",LEFT(db[[#This Row],[H_QTY/ CTN]],db[[#This Row],[H_1]]-1))</f>
        <v>501 ROL</v>
      </c>
      <c r="V869" s="40" t="str">
        <f>IF(NOT(db[[#This Row],[H_1]]=db[[#This Row],[H_2]]),MID(db[[#This Row],[H_QTY/ CTN]],db[[#This Row],[H_1]]+1,db[[#This Row],[H_2]]-db[[#This Row],[H_1]]-1),"")</f>
        <v/>
      </c>
      <c r="W869" s="40" t="str">
        <f>IF(db[[#This Row],[QTY/ CTN B]]="","",LEFT(db[[#This Row],[QTY/ CTN B]],SEARCH(" ",db[[#This Row],[QTY/ CTN B]],1)-1))</f>
        <v>501</v>
      </c>
      <c r="X869" s="40" t="str">
        <f>IF(db[[#This Row],[QTY/ CTN B]]="","",RIGHT(db[[#This Row],[QTY/ CTN B]],LEN(db[[#This Row],[QTY/ CTN B]])-SEARCH(" ",db[[#This Row],[QTY/ CTN B]],1)))</f>
        <v>ROL</v>
      </c>
      <c r="Y869" s="40" t="str">
        <f>IF(db[[#This Row],[QTY/ CTN TG]]="",IF(db[[#This Row],[STN TG]]="","",12),LEFT(db[[#This Row],[QTY/ CTN TG]],SEARCH(" ",db[[#This Row],[QTY/ CTN TG]],1)-1))</f>
        <v/>
      </c>
      <c r="Z8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69" s="40" t="str">
        <f>IF(db[[#This Row],[STN K]]="","",IF(db[[#This Row],[STN TG]]="LSN",12,""))</f>
        <v/>
      </c>
      <c r="AB869" s="40" t="str">
        <f>IF(db[[#This Row],[STN TG]]="LSN","PCS","")</f>
        <v/>
      </c>
      <c r="AC869" s="40">
        <f>db[[#This Row],[QTY B]]*IF(db[[#This Row],[QTY TG]]="",1,db[[#This Row],[QTY TG]])*IF(db[[#This Row],[QTY K]]="",1,db[[#This Row],[QTY K]])</f>
        <v>501</v>
      </c>
      <c r="AD869" s="40" t="str">
        <f>IF(db[[#This Row],[STN K]]="",IF(db[[#This Row],[STN TG]]="",db[[#This Row],[STN B]],db[[#This Row],[STN TG]]),db[[#This Row],[STN K]])</f>
        <v>ROL</v>
      </c>
      <c r="AE869" s="40"/>
    </row>
    <row r="870" spans="1:31" ht="16.5" customHeight="1" x14ac:dyDescent="0.25">
      <c r="A870" s="40">
        <f t="shared" si="13"/>
        <v>869</v>
      </c>
      <c r="B870" s="5" t="str">
        <f>LOWER(SUBSTITUTE(SUBSTITUTE(SUBSTITUTE(SUBSTITUTE(SUBSTITUTE(SUBSTITUTE(SUBSTITUTE(SUBSTITUTE(db[[#This Row],[NB BM]]," ",),".",""),"-",""),"(",""),")",""),"/",""),"""",""),"+",""))</f>
        <v>sampulrolldust454</v>
      </c>
      <c r="C870" s="5" t="str">
        <f>LOWER(SUBSTITUTE(SUBSTITUTE(SUBSTITUTE(SUBSTITUTE(SUBSTITUTE(SUBSTITUTE(SUBSTITUTE(SUBSTITUTE(SUBSTITUTE(db[[#This Row],[NB NOTA]]," ",),".",""),"-",""),"(",""),")",""),",",""),"/",""),"""",""),"+",""))</f>
        <v>dust454</v>
      </c>
      <c r="D870" s="5" t="str">
        <f>LOWER(SUBSTITUTE(SUBSTITUTE(SUBSTITUTE(SUBSTITUTE(SUBSTITUTE(SUBSTITUTE(SUBSTITUTE(SUBSTITUTE(SUBSTITUTE(db[[#This Row],[NB PAJAK]]," ",""),"-",""),"(",""),")",""),".",""),",",""),"/",""),"""",""),"+",""))</f>
        <v/>
      </c>
      <c r="E87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sampulrolldust454300roluntana</v>
      </c>
      <c r="F87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dust454300rol</v>
      </c>
      <c r="G870" s="5" t="str">
        <f>db[[#This Row],[NB NOTA_C]]&amp;LOWER(SUBSTITUTE(SUBSTITUTE(SUBSTITUTE(SUBSTITUTE(SUBSTITUTE(SUBSTITUTE(SUBSTITUTE(SUBSTITUTE(SUBSTITUTE(db[[#This Row],[FAKTUR]]," ",),".",""),"-",""),"(",""),")",""),",",""),"/",""),"""",""),"+",""))</f>
        <v>dust454untana</v>
      </c>
      <c r="H87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dust454300roluntana</v>
      </c>
      <c r="I870" s="2" t="s">
        <v>7849</v>
      </c>
      <c r="J870" s="2" t="s">
        <v>7848</v>
      </c>
      <c r="K870" s="14"/>
      <c r="L870" s="2" t="s">
        <v>1336</v>
      </c>
      <c r="M870" s="33" t="e">
        <f>IF(db[[#This Row],[NB NOTA_C]]="","",COUNTIF([2]!B_MSK[concat],db[[#This Row],[NB NOTA_C]]))</f>
        <v>#REF!</v>
      </c>
      <c r="N870" s="9" t="s">
        <v>1366</v>
      </c>
      <c r="O870" s="5" t="s">
        <v>7850</v>
      </c>
      <c r="P870" s="2" t="s">
        <v>2433</v>
      </c>
      <c r="Q870" s="5"/>
      <c r="R870" s="5" t="str">
        <f>IF(db[[#This Row],[QTY/ CTN]]="","",SUBSTITUTE(SUBSTITUTE(SUBSTITUTE(db[[#This Row],[QTY/ CTN]]," ","_",2),"(",""),")","")&amp;"_")</f>
        <v>300 ROL_</v>
      </c>
      <c r="S870" s="5">
        <f>IF(db[[#This Row],[H_QTY/ CTN]]="","",SEARCH("_",db[[#This Row],[H_QTY/ CTN]]))</f>
        <v>8</v>
      </c>
      <c r="T870" s="5">
        <f>IF(db[[#This Row],[H_QTY/ CTN]]="","",LEN(db[[#This Row],[H_QTY/ CTN]]))</f>
        <v>8</v>
      </c>
      <c r="U870" s="40" t="str">
        <f>IF(db[[#This Row],[H_QTY/ CTN]]="","",LEFT(db[[#This Row],[H_QTY/ CTN]],db[[#This Row],[H_1]]-1))</f>
        <v>300 ROL</v>
      </c>
      <c r="V870" s="40" t="str">
        <f>IF(NOT(db[[#This Row],[H_1]]=db[[#This Row],[H_2]]),MID(db[[#This Row],[H_QTY/ CTN]],db[[#This Row],[H_1]]+1,db[[#This Row],[H_2]]-db[[#This Row],[H_1]]-1),"")</f>
        <v/>
      </c>
      <c r="W870" s="40" t="str">
        <f>IF(db[[#This Row],[QTY/ CTN B]]="","",LEFT(db[[#This Row],[QTY/ CTN B]],SEARCH(" ",db[[#This Row],[QTY/ CTN B]],1)-1))</f>
        <v>300</v>
      </c>
      <c r="X870" s="40" t="str">
        <f>IF(db[[#This Row],[QTY/ CTN B]]="","",RIGHT(db[[#This Row],[QTY/ CTN B]],LEN(db[[#This Row],[QTY/ CTN B]])-SEARCH(" ",db[[#This Row],[QTY/ CTN B]],1)))</f>
        <v>ROL</v>
      </c>
      <c r="Y870" s="40" t="str">
        <f>IF(db[[#This Row],[QTY/ CTN TG]]="",IF(db[[#This Row],[STN TG]]="","",12),LEFT(db[[#This Row],[QTY/ CTN TG]],SEARCH(" ",db[[#This Row],[QTY/ CTN TG]],1)-1))</f>
        <v/>
      </c>
      <c r="Z8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70" s="40" t="str">
        <f>IF(db[[#This Row],[STN K]]="","",IF(db[[#This Row],[STN TG]]="LSN",12,""))</f>
        <v/>
      </c>
      <c r="AB870" s="40" t="str">
        <f>IF(db[[#This Row],[STN TG]]="LSN","PCS","")</f>
        <v/>
      </c>
      <c r="AC870" s="40">
        <f>db[[#This Row],[QTY B]]*IF(db[[#This Row],[QTY TG]]="",1,db[[#This Row],[QTY TG]])*IF(db[[#This Row],[QTY K]]="",1,db[[#This Row],[QTY K]])</f>
        <v>300</v>
      </c>
      <c r="AD870" s="40" t="str">
        <f>IF(db[[#This Row],[STN K]]="",IF(db[[#This Row],[STN TG]]="",db[[#This Row],[STN B]],db[[#This Row],[STN TG]]),db[[#This Row],[STN K]])</f>
        <v>ROL</v>
      </c>
      <c r="AE870" s="40"/>
    </row>
    <row r="871" spans="1:31" ht="16.5" customHeight="1" x14ac:dyDescent="0.25">
      <c r="A871" s="40">
        <f t="shared" si="13"/>
        <v>870</v>
      </c>
      <c r="B871" s="82" t="str">
        <f>LOWER(SUBSTITUTE(SUBSTITUTE(SUBSTITUTE(SUBSTITUTE(SUBSTITUTE(SUBSTITUTE(SUBSTITUTE(SUBSTITUTE(db[[#This Row],[NB BM]]," ",),".",""),"-",""),"(",""),")",""),"/",""),"""",""),"+",""))</f>
        <v>isolasinasional</v>
      </c>
      <c r="C871" s="82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D871" s="82" t="str">
        <f>LOWER(SUBSTITUTE(SUBSTITUTE(SUBSTITUTE(SUBSTITUTE(SUBSTITUTE(SUBSTITUTE(SUBSTITUTE(SUBSTITUTE(SUBSTITUTE(db[[#This Row],[NB PAJAK]]," ",""),"-",""),"(",""),")",""),".",""),",",""),"/",""),"""",""),"+",""))</f>
        <v/>
      </c>
      <c r="E871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isolasinasional120roluntana</v>
      </c>
      <c r="F871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elecnational20mx120roll120rol</v>
      </c>
      <c r="G871" s="82" t="str">
        <f>db[[#This Row],[NB NOTA_C]]&amp;LOWER(SUBSTITUTE(SUBSTITUTE(SUBSTITUTE(SUBSTITUTE(SUBSTITUTE(SUBSTITUTE(SUBSTITUTE(SUBSTITUTE(SUBSTITUTE(db[[#This Row],[FAKTUR]]," ",),".",""),"-",""),"(",""),")",""),",",""),"/",""),"""",""),"+",""))</f>
        <v>elecnational20mx120rolluntana</v>
      </c>
      <c r="H871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elecnational20mx120roll120roluntana</v>
      </c>
      <c r="I871" s="7" t="s">
        <v>3664</v>
      </c>
      <c r="J871" s="7" t="s">
        <v>3663</v>
      </c>
      <c r="K871" s="15"/>
      <c r="L871" s="2" t="s">
        <v>1336</v>
      </c>
      <c r="M871" s="83" t="e">
        <f>IF(db[[#This Row],[NB NOTA_C]]="","",COUNTIF([2]!B_MSK[concat],db[[#This Row],[NB NOTA_C]]))</f>
        <v>#REF!</v>
      </c>
      <c r="N871" s="84" t="s">
        <v>3665</v>
      </c>
      <c r="O871" s="82" t="s">
        <v>1520</v>
      </c>
      <c r="P871" s="7" t="s">
        <v>2427</v>
      </c>
      <c r="Q871" s="82"/>
      <c r="R871" s="82" t="str">
        <f>IF(db[[#This Row],[QTY/ CTN]]="","",SUBSTITUTE(SUBSTITUTE(SUBSTITUTE(db[[#This Row],[QTY/ CTN]]," ","_",2),"(",""),")","")&amp;"_")</f>
        <v>120 ROL_</v>
      </c>
      <c r="S871" s="82">
        <f>IF(db[[#This Row],[H_QTY/ CTN]]="","",SEARCH("_",db[[#This Row],[H_QTY/ CTN]]))</f>
        <v>8</v>
      </c>
      <c r="T871" s="82">
        <f>IF(db[[#This Row],[H_QTY/ CTN]]="","",LEN(db[[#This Row],[H_QTY/ CTN]]))</f>
        <v>8</v>
      </c>
      <c r="U871" s="85" t="str">
        <f>IF(db[[#This Row],[H_QTY/ CTN]]="","",LEFT(db[[#This Row],[H_QTY/ CTN]],db[[#This Row],[H_1]]-1))</f>
        <v>120 ROL</v>
      </c>
      <c r="V871" s="85" t="str">
        <f>IF(NOT(db[[#This Row],[H_1]]=db[[#This Row],[H_2]]),MID(db[[#This Row],[H_QTY/ CTN]],db[[#This Row],[H_1]]+1,db[[#This Row],[H_2]]-db[[#This Row],[H_1]]-1),"")</f>
        <v/>
      </c>
      <c r="W871" s="40" t="str">
        <f>IF(db[[#This Row],[QTY/ CTN B]]="","",LEFT(db[[#This Row],[QTY/ CTN B]],SEARCH(" ",db[[#This Row],[QTY/ CTN B]],1)-1))</f>
        <v>120</v>
      </c>
      <c r="X871" s="40" t="str">
        <f>IF(db[[#This Row],[QTY/ CTN B]]="","",RIGHT(db[[#This Row],[QTY/ CTN B]],LEN(db[[#This Row],[QTY/ CTN B]])-SEARCH(" ",db[[#This Row],[QTY/ CTN B]],1)))</f>
        <v>ROL</v>
      </c>
      <c r="Y871" s="40" t="str">
        <f>IF(db[[#This Row],[QTY/ CTN TG]]="",IF(db[[#This Row],[STN TG]]="","",12),LEFT(db[[#This Row],[QTY/ CTN TG]],SEARCH(" ",db[[#This Row],[QTY/ CTN TG]],1)-1))</f>
        <v/>
      </c>
      <c r="Z8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71" s="40" t="str">
        <f>IF(db[[#This Row],[STN K]]="","",IF(db[[#This Row],[STN TG]]="LSN",12,""))</f>
        <v/>
      </c>
      <c r="AB871" s="40" t="str">
        <f>IF(db[[#This Row],[STN TG]]="LSN","PCS","")</f>
        <v/>
      </c>
      <c r="AC871" s="40">
        <f>db[[#This Row],[QTY B]]*IF(db[[#This Row],[QTY TG]]="",1,db[[#This Row],[QTY TG]])*IF(db[[#This Row],[QTY K]]="",1,db[[#This Row],[QTY K]])</f>
        <v>120</v>
      </c>
      <c r="AD871" s="40" t="str">
        <f>IF(db[[#This Row],[STN K]]="",IF(db[[#This Row],[STN TG]]="",db[[#This Row],[STN B]],db[[#This Row],[STN TG]]),db[[#This Row],[STN K]])</f>
        <v>ROL</v>
      </c>
      <c r="AE871" s="40"/>
    </row>
    <row r="872" spans="1:31" ht="16.5" customHeight="1" x14ac:dyDescent="0.25">
      <c r="A872" s="40">
        <f t="shared" si="13"/>
        <v>871</v>
      </c>
      <c r="B872" s="5" t="str">
        <f>LOWER(SUBSTITUTE(SUBSTITUTE(SUBSTITUTE(SUBSTITUTE(SUBSTITUTE(SUBSTITUTE(SUBSTITUTE(SUBSTITUTE(db[[#This Row],[NB BM]]," ",),".",""),"-",""),"(",""),")",""),"/",""),"""",""),"+",""))</f>
        <v>elevatedtraymicrotop603</v>
      </c>
      <c r="C872" s="5" t="str">
        <f>LOWER(SUBSTITUTE(SUBSTITUTE(SUBSTITUTE(SUBSTITUTE(SUBSTITUTE(SUBSTITUTE(SUBSTITUTE(SUBSTITUTE(SUBSTITUTE(db[[#This Row],[NB NOTA]]," ",),".",""),"-",""),"(",""),")",""),",",""),"/",""),"""",""),"+",""))</f>
        <v>elevatedtraymicrotop603</v>
      </c>
      <c r="D872" s="5" t="str">
        <f>LOWER(SUBSTITUTE(SUBSTITUTE(SUBSTITUTE(SUBSTITUTE(SUBSTITUTE(SUBSTITUTE(SUBSTITUTE(SUBSTITUTE(SUBSTITUTE(db[[#This Row],[NB PAJAK]]," ",""),"-",""),"(",""),")",""),".",""),",",""),"/",""),"""",""),"+",""))</f>
        <v/>
      </c>
      <c r="E87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elevatedtraymicrotop60324pcsuntana</v>
      </c>
      <c r="F87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elevatedtraymicrotop60324pcs</v>
      </c>
      <c r="G872" s="5" t="str">
        <f>db[[#This Row],[NB NOTA_C]]&amp;LOWER(SUBSTITUTE(SUBSTITUTE(SUBSTITUTE(SUBSTITUTE(SUBSTITUTE(SUBSTITUTE(SUBSTITUTE(SUBSTITUTE(SUBSTITUTE(db[[#This Row],[FAKTUR]]," ",),".",""),"-",""),"(",""),")",""),",",""),"/",""),"""",""),"+",""))</f>
        <v>elevatedtraymicrotop603untana</v>
      </c>
      <c r="H87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elevatedtraymicrotop60324pcsuntana</v>
      </c>
      <c r="I872" s="2" t="s">
        <v>5148</v>
      </c>
      <c r="J872" s="2" t="s">
        <v>5149</v>
      </c>
      <c r="K872" s="14"/>
      <c r="L872" s="2" t="s">
        <v>1336</v>
      </c>
      <c r="M872" s="34" t="e">
        <f>IF(db[[#This Row],[NB NOTA_C]]="","",COUNTIF([2]!B_MSK[concat],db[[#This Row],[NB NOTA_C]]))</f>
        <v>#REF!</v>
      </c>
      <c r="N872" s="9" t="s">
        <v>1352</v>
      </c>
      <c r="O872" s="5" t="s">
        <v>1409</v>
      </c>
      <c r="P872" s="2" t="s">
        <v>2423</v>
      </c>
      <c r="R872" s="2" t="str">
        <f>IF(db[[#This Row],[QTY/ CTN]]="","",SUBSTITUTE(SUBSTITUTE(SUBSTITUTE(db[[#This Row],[QTY/ CTN]]," ","_",2),"(",""),")","")&amp;"_")</f>
        <v>24 PCS_</v>
      </c>
      <c r="S872" s="2">
        <f>IF(db[[#This Row],[H_QTY/ CTN]]="","",SEARCH("_",db[[#This Row],[H_QTY/ CTN]]))</f>
        <v>7</v>
      </c>
      <c r="T872" s="2">
        <f>IF(db[[#This Row],[H_QTY/ CTN]]="","",LEN(db[[#This Row],[H_QTY/ CTN]]))</f>
        <v>7</v>
      </c>
      <c r="U872" s="41" t="str">
        <f>IF(db[[#This Row],[H_QTY/ CTN]]="","",LEFT(db[[#This Row],[H_QTY/ CTN]],db[[#This Row],[H_1]]-1))</f>
        <v>24 PCS</v>
      </c>
      <c r="V872" s="40" t="str">
        <f>IF(NOT(db[[#This Row],[H_1]]=db[[#This Row],[H_2]]),MID(db[[#This Row],[H_QTY/ CTN]],db[[#This Row],[H_1]]+1,db[[#This Row],[H_2]]-db[[#This Row],[H_1]]-1),"")</f>
        <v/>
      </c>
      <c r="W872" s="40" t="str">
        <f>IF(db[[#This Row],[QTY/ CTN B]]="","",LEFT(db[[#This Row],[QTY/ CTN B]],SEARCH(" ",db[[#This Row],[QTY/ CTN B]],1)-1))</f>
        <v>24</v>
      </c>
      <c r="X872" s="40" t="str">
        <f>IF(db[[#This Row],[QTY/ CTN B]]="","",RIGHT(db[[#This Row],[QTY/ CTN B]],LEN(db[[#This Row],[QTY/ CTN B]])-SEARCH(" ",db[[#This Row],[QTY/ CTN B]],1)))</f>
        <v>PCS</v>
      </c>
      <c r="Y872" s="40" t="str">
        <f>IF(db[[#This Row],[QTY/ CTN TG]]="",IF(db[[#This Row],[STN TG]]="","",12),LEFT(db[[#This Row],[QTY/ CTN TG]],SEARCH(" ",db[[#This Row],[QTY/ CTN TG]],1)-1))</f>
        <v/>
      </c>
      <c r="Z8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72" s="40" t="str">
        <f>IF(db[[#This Row],[STN K]]="","",IF(db[[#This Row],[STN TG]]="LSN",12,""))</f>
        <v/>
      </c>
      <c r="AB872" s="40" t="str">
        <f>IF(db[[#This Row],[STN TG]]="LSN","PCS","")</f>
        <v/>
      </c>
      <c r="AC872" s="40">
        <f>db[[#This Row],[QTY B]]*IF(db[[#This Row],[QTY TG]]="",1,db[[#This Row],[QTY TG]])*IF(db[[#This Row],[QTY K]]="",1,db[[#This Row],[QTY K]])</f>
        <v>24</v>
      </c>
      <c r="AD872" s="40" t="str">
        <f>IF(db[[#This Row],[STN K]]="",IF(db[[#This Row],[STN TG]]="",db[[#This Row],[STN B]],db[[#This Row],[STN TG]]),db[[#This Row],[STN K]])</f>
        <v>PCS</v>
      </c>
      <c r="AE872" s="40"/>
    </row>
    <row r="873" spans="1:31" ht="16.5" customHeight="1" x14ac:dyDescent="0.25">
      <c r="A873" s="40">
        <f t="shared" si="13"/>
        <v>872</v>
      </c>
      <c r="B873" s="5" t="str">
        <f>LOWER(SUBSTITUTE(SUBSTITUTE(SUBSTITUTE(SUBSTITUTE(SUBSTITUTE(SUBSTITUTE(SUBSTITUTE(SUBSTITUTE(db[[#This Row],[NB BM]]," ",),".",""),"-",""),"(",""),")",""),"/",""),"""",""),"+",""))</f>
        <v>elevatedtraymicrotop603hitam</v>
      </c>
      <c r="C873" s="5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D873" s="5" t="str">
        <f>LOWER(SUBSTITUTE(SUBSTITUTE(SUBSTITUTE(SUBSTITUTE(SUBSTITUTE(SUBSTITUTE(SUBSTITUTE(SUBSTITUTE(SUBSTITUTE(db[[#This Row],[NB PAJAK]]," ",""),"-",""),"(",""),")",""),".",""),",",""),"/",""),"""",""),"+",""))</f>
        <v/>
      </c>
      <c r="E87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elevatedtraymicrotop603hitam24pcsuntana</v>
      </c>
      <c r="F87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elevatedtraymicrotop603hitam24pcs</v>
      </c>
      <c r="G873" s="5" t="str">
        <f>db[[#This Row],[NB NOTA_C]]&amp;LOWER(SUBSTITUTE(SUBSTITUTE(SUBSTITUTE(SUBSTITUTE(SUBSTITUTE(SUBSTITUTE(SUBSTITUTE(SUBSTITUTE(SUBSTITUTE(db[[#This Row],[FAKTUR]]," ",),".",""),"-",""),"(",""),")",""),",",""),"/",""),"""",""),"+",""))</f>
        <v>elevatedtraymicrotop603hitamuntana</v>
      </c>
      <c r="H87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elevatedtraymicrotop603hitam24pcsuntana</v>
      </c>
      <c r="I873" s="2" t="s">
        <v>1588</v>
      </c>
      <c r="J873" s="2" t="s">
        <v>2508</v>
      </c>
      <c r="K873" s="14"/>
      <c r="L873" s="2" t="s">
        <v>1336</v>
      </c>
      <c r="M873" s="34" t="e">
        <f>IF(db[[#This Row],[NB NOTA_C]]="","",COUNTIF([2]!B_MSK[concat],db[[#This Row],[NB NOTA_C]]))</f>
        <v>#REF!</v>
      </c>
      <c r="N873" s="9" t="s">
        <v>1352</v>
      </c>
      <c r="O873" s="5" t="s">
        <v>1409</v>
      </c>
      <c r="P873" s="2" t="s">
        <v>2423</v>
      </c>
      <c r="R873" s="2" t="str">
        <f>IF(db[[#This Row],[QTY/ CTN]]="","",SUBSTITUTE(SUBSTITUTE(SUBSTITUTE(db[[#This Row],[QTY/ CTN]]," ","_",2),"(",""),")","")&amp;"_")</f>
        <v>24 PCS_</v>
      </c>
      <c r="S873" s="2">
        <f>IF(db[[#This Row],[H_QTY/ CTN]]="","",SEARCH("_",db[[#This Row],[H_QTY/ CTN]]))</f>
        <v>7</v>
      </c>
      <c r="T873" s="2">
        <f>IF(db[[#This Row],[H_QTY/ CTN]]="","",LEN(db[[#This Row],[H_QTY/ CTN]]))</f>
        <v>7</v>
      </c>
      <c r="U873" s="41" t="str">
        <f>IF(db[[#This Row],[H_QTY/ CTN]]="","",LEFT(db[[#This Row],[H_QTY/ CTN]],db[[#This Row],[H_1]]-1))</f>
        <v>24 PCS</v>
      </c>
      <c r="V873" s="40" t="str">
        <f>IF(NOT(db[[#This Row],[H_1]]=db[[#This Row],[H_2]]),MID(db[[#This Row],[H_QTY/ CTN]],db[[#This Row],[H_1]]+1,db[[#This Row],[H_2]]-db[[#This Row],[H_1]]-1),"")</f>
        <v/>
      </c>
      <c r="W873" s="40" t="str">
        <f>IF(db[[#This Row],[QTY/ CTN B]]="","",LEFT(db[[#This Row],[QTY/ CTN B]],SEARCH(" ",db[[#This Row],[QTY/ CTN B]],1)-1))</f>
        <v>24</v>
      </c>
      <c r="X873" s="40" t="str">
        <f>IF(db[[#This Row],[QTY/ CTN B]]="","",RIGHT(db[[#This Row],[QTY/ CTN B]],LEN(db[[#This Row],[QTY/ CTN B]])-SEARCH(" ",db[[#This Row],[QTY/ CTN B]],1)))</f>
        <v>PCS</v>
      </c>
      <c r="Y873" s="40" t="str">
        <f>IF(db[[#This Row],[QTY/ CTN TG]]="",IF(db[[#This Row],[STN TG]]="","",12),LEFT(db[[#This Row],[QTY/ CTN TG]],SEARCH(" ",db[[#This Row],[QTY/ CTN TG]],1)-1))</f>
        <v/>
      </c>
      <c r="Z8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73" s="40" t="str">
        <f>IF(db[[#This Row],[STN K]]="","",IF(db[[#This Row],[STN TG]]="LSN",12,""))</f>
        <v/>
      </c>
      <c r="AB873" s="40" t="str">
        <f>IF(db[[#This Row],[STN TG]]="LSN","PCS","")</f>
        <v/>
      </c>
      <c r="AC873" s="40">
        <f>db[[#This Row],[QTY B]]*IF(db[[#This Row],[QTY TG]]="",1,db[[#This Row],[QTY TG]])*IF(db[[#This Row],[QTY K]]="",1,db[[#This Row],[QTY K]])</f>
        <v>24</v>
      </c>
      <c r="AD873" s="40" t="str">
        <f>IF(db[[#This Row],[STN K]]="",IF(db[[#This Row],[STN TG]]="",db[[#This Row],[STN B]],db[[#This Row],[STN TG]]),db[[#This Row],[STN K]])</f>
        <v>PCS</v>
      </c>
      <c r="AE873" s="40"/>
    </row>
    <row r="874" spans="1:31" ht="16.5" customHeight="1" x14ac:dyDescent="0.25">
      <c r="A874" s="40">
        <f t="shared" si="13"/>
        <v>873</v>
      </c>
      <c r="B874" s="5" t="str">
        <f>LOWER(SUBSTITUTE(SUBSTITUTE(SUBSTITUTE(SUBSTITUTE(SUBSTITUTE(SUBSTITUTE(SUBSTITUTE(SUBSTITUTE(db[[#This Row],[NB BM]]," ",),".",""),"-",""),"(",""),")",""),"/",""),"""",""),"+",""))</f>
        <v>elevatedtraymicrotop602hitam</v>
      </c>
      <c r="C874" s="5" t="str">
        <f>LOWER(SUBSTITUTE(SUBSTITUTE(SUBSTITUTE(SUBSTITUTE(SUBSTITUTE(SUBSTITUTE(SUBSTITUTE(SUBSTITUTE(SUBSTITUTE(db[[#This Row],[NB NOTA]]," ",),".",""),"-",""),"(",""),")",""),",",""),"/",""),"""",""),"+",""))</f>
        <v>elevatedtraymicrotop602hitam</v>
      </c>
      <c r="D874" s="5" t="str">
        <f>LOWER(SUBSTITUTE(SUBSTITUTE(SUBSTITUTE(SUBSTITUTE(SUBSTITUTE(SUBSTITUTE(SUBSTITUTE(SUBSTITUTE(SUBSTITUTE(db[[#This Row],[NB PAJAK]]," ",""),"-",""),"(",""),")",""),".",""),",",""),"/",""),"""",""),"+",""))</f>
        <v/>
      </c>
      <c r="E87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elevatedtraymicrotop602hitam24pcsuntana</v>
      </c>
      <c r="F87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elevatedtraymicrotop602hitam24pcs</v>
      </c>
      <c r="G874" s="5" t="str">
        <f>db[[#This Row],[NB NOTA_C]]&amp;LOWER(SUBSTITUTE(SUBSTITUTE(SUBSTITUTE(SUBSTITUTE(SUBSTITUTE(SUBSTITUTE(SUBSTITUTE(SUBSTITUTE(SUBSTITUTE(db[[#This Row],[FAKTUR]]," ",),".",""),"-",""),"(",""),")",""),",",""),"/",""),"""",""),"+",""))</f>
        <v>elevatedtraymicrotop602hitamuntana</v>
      </c>
      <c r="H87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elevatedtraymicrotop602hitam24pcsuntana</v>
      </c>
      <c r="I874" s="2" t="s">
        <v>7955</v>
      </c>
      <c r="J874" s="2" t="s">
        <v>7954</v>
      </c>
      <c r="K874" s="14"/>
      <c r="L874" s="2" t="s">
        <v>1336</v>
      </c>
      <c r="M874" s="34" t="e">
        <f>IF(db[[#This Row],[NB NOTA_C]]="","",COUNTIF([2]!B_MSK[concat],db[[#This Row],[NB NOTA_C]]))</f>
        <v>#REF!</v>
      </c>
      <c r="N874" s="9" t="s">
        <v>1352</v>
      </c>
      <c r="O874" s="5" t="s">
        <v>1409</v>
      </c>
      <c r="P874" s="2" t="s">
        <v>2423</v>
      </c>
      <c r="R874" s="2" t="str">
        <f>IF(db[[#This Row],[QTY/ CTN]]="","",SUBSTITUTE(SUBSTITUTE(SUBSTITUTE(db[[#This Row],[QTY/ CTN]]," ","_",2),"(",""),")","")&amp;"_")</f>
        <v>24 PCS_</v>
      </c>
      <c r="S874" s="2">
        <f>IF(db[[#This Row],[H_QTY/ CTN]]="","",SEARCH("_",db[[#This Row],[H_QTY/ CTN]]))</f>
        <v>7</v>
      </c>
      <c r="T874" s="2">
        <f>IF(db[[#This Row],[H_QTY/ CTN]]="","",LEN(db[[#This Row],[H_QTY/ CTN]]))</f>
        <v>7</v>
      </c>
      <c r="U874" s="41" t="str">
        <f>IF(db[[#This Row],[H_QTY/ CTN]]="","",LEFT(db[[#This Row],[H_QTY/ CTN]],db[[#This Row],[H_1]]-1))</f>
        <v>24 PCS</v>
      </c>
      <c r="V874" s="40" t="str">
        <f>IF(NOT(db[[#This Row],[H_1]]=db[[#This Row],[H_2]]),MID(db[[#This Row],[H_QTY/ CTN]],db[[#This Row],[H_1]]+1,db[[#This Row],[H_2]]-db[[#This Row],[H_1]]-1),"")</f>
        <v/>
      </c>
      <c r="W874" s="40" t="str">
        <f>IF(db[[#This Row],[QTY/ CTN B]]="","",LEFT(db[[#This Row],[QTY/ CTN B]],SEARCH(" ",db[[#This Row],[QTY/ CTN B]],1)-1))</f>
        <v>24</v>
      </c>
      <c r="X874" s="40" t="str">
        <f>IF(db[[#This Row],[QTY/ CTN B]]="","",RIGHT(db[[#This Row],[QTY/ CTN B]],LEN(db[[#This Row],[QTY/ CTN B]])-SEARCH(" ",db[[#This Row],[QTY/ CTN B]],1)))</f>
        <v>PCS</v>
      </c>
      <c r="Y874" s="40" t="str">
        <f>IF(db[[#This Row],[QTY/ CTN TG]]="",IF(db[[#This Row],[STN TG]]="","",12),LEFT(db[[#This Row],[QTY/ CTN TG]],SEARCH(" ",db[[#This Row],[QTY/ CTN TG]],1)-1))</f>
        <v/>
      </c>
      <c r="Z8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74" s="40" t="str">
        <f>IF(db[[#This Row],[STN K]]="","",IF(db[[#This Row],[STN TG]]="LSN",12,""))</f>
        <v/>
      </c>
      <c r="AB874" s="40" t="str">
        <f>IF(db[[#This Row],[STN TG]]="LSN","PCS","")</f>
        <v/>
      </c>
      <c r="AC874" s="40">
        <f>db[[#This Row],[QTY B]]*IF(db[[#This Row],[QTY TG]]="",1,db[[#This Row],[QTY TG]])*IF(db[[#This Row],[QTY K]]="",1,db[[#This Row],[QTY K]])</f>
        <v>24</v>
      </c>
      <c r="AD874" s="40" t="str">
        <f>IF(db[[#This Row],[STN K]]="",IF(db[[#This Row],[STN TG]]="",db[[#This Row],[STN B]],db[[#This Row],[STN TG]]),db[[#This Row],[STN K]])</f>
        <v>PCS</v>
      </c>
      <c r="AE874" s="40"/>
    </row>
    <row r="875" spans="1:31" ht="16.5" customHeight="1" x14ac:dyDescent="0.25">
      <c r="A875" s="40">
        <f t="shared" si="13"/>
        <v>874</v>
      </c>
      <c r="B875" s="5" t="str">
        <f>LOWER(SUBSTITUTE(SUBSTITUTE(SUBSTITUTE(SUBSTITUTE(SUBSTITUTE(SUBSTITUTE(SUBSTITUTE(SUBSTITUTE(db[[#This Row],[NB BM]]," ",),".",""),"-",""),"(",""),")",""),"/",""),"""",""),"+",""))</f>
        <v>elevatedtraymicrotop604hitam</v>
      </c>
      <c r="C875" s="5" t="str">
        <f>LOWER(SUBSTITUTE(SUBSTITUTE(SUBSTITUTE(SUBSTITUTE(SUBSTITUTE(SUBSTITUTE(SUBSTITUTE(SUBSTITUTE(SUBSTITUTE(db[[#This Row],[NB NOTA]]," ",),".",""),"-",""),"(",""),")",""),",",""),"/",""),"""",""),"+",""))</f>
        <v>elevatedtraymicrotop604hitam</v>
      </c>
      <c r="D875" s="5" t="str">
        <f>LOWER(SUBSTITUTE(SUBSTITUTE(SUBSTITUTE(SUBSTITUTE(SUBSTITUTE(SUBSTITUTE(SUBSTITUTE(SUBSTITUTE(SUBSTITUTE(db[[#This Row],[NB PAJAK]]," ",""),"-",""),"(",""),")",""),".",""),",",""),"/",""),"""",""),"+",""))</f>
        <v/>
      </c>
      <c r="E87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elevatedtraymicrotop604hitam24pcsuntana</v>
      </c>
      <c r="F87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elevatedtraymicrotop604hitam24pcs</v>
      </c>
      <c r="G875" s="5" t="str">
        <f>db[[#This Row],[NB NOTA_C]]&amp;LOWER(SUBSTITUTE(SUBSTITUTE(SUBSTITUTE(SUBSTITUTE(SUBSTITUTE(SUBSTITUTE(SUBSTITUTE(SUBSTITUTE(SUBSTITUTE(db[[#This Row],[FAKTUR]]," ",),".",""),"-",""),"(",""),")",""),",",""),"/",""),"""",""),"+",""))</f>
        <v>elevatedtraymicrotop604hitamuntana</v>
      </c>
      <c r="H87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elevatedtraymicrotop604hitam24pcsuntana</v>
      </c>
      <c r="I875" s="2" t="s">
        <v>7956</v>
      </c>
      <c r="J875" s="2" t="s">
        <v>7957</v>
      </c>
      <c r="K875" s="14"/>
      <c r="L875" s="2" t="s">
        <v>1336</v>
      </c>
      <c r="M875" s="34" t="e">
        <f>IF(db[[#This Row],[NB NOTA_C]]="","",COUNTIF([2]!B_MSK[concat],db[[#This Row],[NB NOTA_C]]))</f>
        <v>#REF!</v>
      </c>
      <c r="N875" s="9" t="s">
        <v>1352</v>
      </c>
      <c r="O875" s="5" t="s">
        <v>1409</v>
      </c>
      <c r="P875" s="2" t="s">
        <v>2423</v>
      </c>
      <c r="R875" s="2" t="str">
        <f>IF(db[[#This Row],[QTY/ CTN]]="","",SUBSTITUTE(SUBSTITUTE(SUBSTITUTE(db[[#This Row],[QTY/ CTN]]," ","_",2),"(",""),")","")&amp;"_")</f>
        <v>24 PCS_</v>
      </c>
      <c r="S875" s="2">
        <f>IF(db[[#This Row],[H_QTY/ CTN]]="","",SEARCH("_",db[[#This Row],[H_QTY/ CTN]]))</f>
        <v>7</v>
      </c>
      <c r="T875" s="2">
        <f>IF(db[[#This Row],[H_QTY/ CTN]]="","",LEN(db[[#This Row],[H_QTY/ CTN]]))</f>
        <v>7</v>
      </c>
      <c r="U875" s="41" t="str">
        <f>IF(db[[#This Row],[H_QTY/ CTN]]="","",LEFT(db[[#This Row],[H_QTY/ CTN]],db[[#This Row],[H_1]]-1))</f>
        <v>24 PCS</v>
      </c>
      <c r="V875" s="40" t="str">
        <f>IF(NOT(db[[#This Row],[H_1]]=db[[#This Row],[H_2]]),MID(db[[#This Row],[H_QTY/ CTN]],db[[#This Row],[H_1]]+1,db[[#This Row],[H_2]]-db[[#This Row],[H_1]]-1),"")</f>
        <v/>
      </c>
      <c r="W875" s="40" t="str">
        <f>IF(db[[#This Row],[QTY/ CTN B]]="","",LEFT(db[[#This Row],[QTY/ CTN B]],SEARCH(" ",db[[#This Row],[QTY/ CTN B]],1)-1))</f>
        <v>24</v>
      </c>
      <c r="X875" s="40" t="str">
        <f>IF(db[[#This Row],[QTY/ CTN B]]="","",RIGHT(db[[#This Row],[QTY/ CTN B]],LEN(db[[#This Row],[QTY/ CTN B]])-SEARCH(" ",db[[#This Row],[QTY/ CTN B]],1)))</f>
        <v>PCS</v>
      </c>
      <c r="Y875" s="40" t="str">
        <f>IF(db[[#This Row],[QTY/ CTN TG]]="",IF(db[[#This Row],[STN TG]]="","",12),LEFT(db[[#This Row],[QTY/ CTN TG]],SEARCH(" ",db[[#This Row],[QTY/ CTN TG]],1)-1))</f>
        <v/>
      </c>
      <c r="Z8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75" s="40" t="str">
        <f>IF(db[[#This Row],[STN K]]="","",IF(db[[#This Row],[STN TG]]="LSN",12,""))</f>
        <v/>
      </c>
      <c r="AB875" s="40" t="str">
        <f>IF(db[[#This Row],[STN TG]]="LSN","PCS","")</f>
        <v/>
      </c>
      <c r="AC875" s="40">
        <f>db[[#This Row],[QTY B]]*IF(db[[#This Row],[QTY TG]]="",1,db[[#This Row],[QTY TG]])*IF(db[[#This Row],[QTY K]]="",1,db[[#This Row],[QTY K]])</f>
        <v>24</v>
      </c>
      <c r="AD875" s="40" t="str">
        <f>IF(db[[#This Row],[STN K]]="",IF(db[[#This Row],[STN TG]]="",db[[#This Row],[STN B]],db[[#This Row],[STN TG]]),db[[#This Row],[STN K]])</f>
        <v>PCS</v>
      </c>
      <c r="AE875" s="40"/>
    </row>
    <row r="876" spans="1:31" ht="16.5" customHeight="1" x14ac:dyDescent="0.25">
      <c r="A876" s="40">
        <f t="shared" si="13"/>
        <v>875</v>
      </c>
      <c r="B876" s="5" t="str">
        <f>LOWER(SUBSTITUTE(SUBSTITUTE(SUBSTITUTE(SUBSTITUTE(SUBSTITUTE(SUBSTITUTE(SUBSTITUTE(SUBSTITUTE(db[[#This Row],[NB BM]]," ",),".",""),"-",""),"(",""),")",""),"/",""),"""",""),"+",""))</f>
        <v>mikaenter12x18</v>
      </c>
      <c r="C876" s="5" t="str">
        <f>LOWER(SUBSTITUTE(SUBSTITUTE(SUBSTITUTE(SUBSTITUTE(SUBSTITUTE(SUBSTITUTE(SUBSTITUTE(SUBSTITUTE(SUBSTITUTE(db[[#This Row],[NB NOTA]]," ",),".",""),"-",""),"(",""),")",""),",",""),"/",""),"""",""),"+",""))</f>
        <v>enter12x18</v>
      </c>
      <c r="D876" s="5" t="str">
        <f>LOWER(SUBSTITUTE(SUBSTITUTE(SUBSTITUTE(SUBSTITUTE(SUBSTITUTE(SUBSTITUTE(SUBSTITUTE(SUBSTITUTE(SUBSTITUTE(db[[#This Row],[NB PAJAK]]," ",""),"-",""),"(",""),")",""),".",""),",",""),"/",""),"""",""),"+",""))</f>
        <v/>
      </c>
      <c r="E87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mikaenter12x187000pcsuntana</v>
      </c>
      <c r="F87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enter12x187000pcs</v>
      </c>
      <c r="G876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enter12x18untana</v>
      </c>
      <c r="H87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enter12x187000pcsuntana</v>
      </c>
      <c r="I876" s="2" t="s">
        <v>5709</v>
      </c>
      <c r="J876" s="2" t="s">
        <v>5694</v>
      </c>
      <c r="K876" s="14"/>
      <c r="L876" s="2" t="s">
        <v>1336</v>
      </c>
      <c r="M876" s="33" t="e">
        <f>IF(db[[#This Row],[NB NOTA_C]]="","",COUNTIF([2]!B_MSK[concat],db[[#This Row],[NB NOTA_C]]))</f>
        <v>#REF!</v>
      </c>
      <c r="N876" s="9" t="s">
        <v>1366</v>
      </c>
      <c r="O876" s="5" t="s">
        <v>5704</v>
      </c>
      <c r="P876" s="2" t="s">
        <v>2422</v>
      </c>
      <c r="Q876" s="5"/>
      <c r="R876" s="5" t="str">
        <f>IF(db[[#This Row],[QTY/ CTN]]="","",SUBSTITUTE(SUBSTITUTE(SUBSTITUTE(db[[#This Row],[QTY/ CTN]]," ","_",2),"(",""),")","")&amp;"_")</f>
        <v>7000 PCS_</v>
      </c>
      <c r="S876" s="5">
        <f>IF(db[[#This Row],[H_QTY/ CTN]]="","",SEARCH("_",db[[#This Row],[H_QTY/ CTN]]))</f>
        <v>9</v>
      </c>
      <c r="T876" s="5">
        <f>IF(db[[#This Row],[H_QTY/ CTN]]="","",LEN(db[[#This Row],[H_QTY/ CTN]]))</f>
        <v>9</v>
      </c>
      <c r="U876" s="40" t="str">
        <f>IF(db[[#This Row],[H_QTY/ CTN]]="","",LEFT(db[[#This Row],[H_QTY/ CTN]],db[[#This Row],[H_1]]-1))</f>
        <v>7000 PCS</v>
      </c>
      <c r="V876" s="40" t="str">
        <f>IF(NOT(db[[#This Row],[H_1]]=db[[#This Row],[H_2]]),MID(db[[#This Row],[H_QTY/ CTN]],db[[#This Row],[H_1]]+1,db[[#This Row],[H_2]]-db[[#This Row],[H_1]]-1),"")</f>
        <v/>
      </c>
      <c r="W876" s="40" t="str">
        <f>IF(db[[#This Row],[QTY/ CTN B]]="","",LEFT(db[[#This Row],[QTY/ CTN B]],SEARCH(" ",db[[#This Row],[QTY/ CTN B]],1)-1))</f>
        <v>7000</v>
      </c>
      <c r="X876" s="40" t="str">
        <f>IF(db[[#This Row],[QTY/ CTN B]]="","",RIGHT(db[[#This Row],[QTY/ CTN B]],LEN(db[[#This Row],[QTY/ CTN B]])-SEARCH(" ",db[[#This Row],[QTY/ CTN B]],1)))</f>
        <v>PCS</v>
      </c>
      <c r="Y876" s="40" t="str">
        <f>IF(db[[#This Row],[QTY/ CTN TG]]="",IF(db[[#This Row],[STN TG]]="","",12),LEFT(db[[#This Row],[QTY/ CTN TG]],SEARCH(" ",db[[#This Row],[QTY/ CTN TG]],1)-1))</f>
        <v/>
      </c>
      <c r="Z8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76" s="40" t="str">
        <f>IF(db[[#This Row],[STN K]]="","",IF(db[[#This Row],[STN TG]]="LSN",12,""))</f>
        <v/>
      </c>
      <c r="AB876" s="40" t="str">
        <f>IF(db[[#This Row],[STN TG]]="LSN","PCS","")</f>
        <v/>
      </c>
      <c r="AC876" s="40">
        <f>db[[#This Row],[QTY B]]*IF(db[[#This Row],[QTY TG]]="",1,db[[#This Row],[QTY TG]])*IF(db[[#This Row],[QTY K]]="",1,db[[#This Row],[QTY K]])</f>
        <v>7000</v>
      </c>
      <c r="AD876" s="40" t="str">
        <f>IF(db[[#This Row],[STN K]]="",IF(db[[#This Row],[STN TG]]="",db[[#This Row],[STN B]],db[[#This Row],[STN TG]]),db[[#This Row],[STN K]])</f>
        <v>PCS</v>
      </c>
      <c r="AE876" s="40"/>
    </row>
    <row r="877" spans="1:31" ht="16.5" customHeight="1" x14ac:dyDescent="0.25">
      <c r="A877" s="40">
        <f t="shared" si="13"/>
        <v>876</v>
      </c>
      <c r="B877" s="5" t="str">
        <f>LOWER(SUBSTITUTE(SUBSTITUTE(SUBSTITUTE(SUBSTITUTE(SUBSTITUTE(SUBSTITUTE(SUBSTITUTE(SUBSTITUTE(db[[#This Row],[NB BM]]," ",),".",""),"-",""),"(",""),")",""),"/",""),"""",""),"+",""))</f>
        <v>garisanenter30cm675</v>
      </c>
      <c r="C877" s="5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D877" s="5" t="str">
        <f>LOWER(SUBSTITUTE(SUBSTITUTE(SUBSTITUTE(SUBSTITUTE(SUBSTITUTE(SUBSTITUTE(SUBSTITUTE(SUBSTITUTE(SUBSTITUTE(db[[#This Row],[NB PAJAK]]," ",""),"-",""),"(",""),")",""),".",""),",",""),"/",""),"""",""),"+",""))</f>
        <v/>
      </c>
      <c r="E87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garisanenter30cm675200lsnuntana</v>
      </c>
      <c r="F87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enter30cm675200lsn</v>
      </c>
      <c r="G877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enter30cm675untana</v>
      </c>
      <c r="H87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enter30cm675200lsnuntana</v>
      </c>
      <c r="I877" s="2" t="s">
        <v>881</v>
      </c>
      <c r="J877" s="2" t="s">
        <v>1097</v>
      </c>
      <c r="K877" s="1"/>
      <c r="L877" s="2" t="s">
        <v>1336</v>
      </c>
      <c r="M877" s="34" t="e">
        <f>IF(db[[#This Row],[NB NOTA_C]]="","",COUNTIF([2]!B_MSK[concat],db[[#This Row],[NB NOTA_C]]))</f>
        <v>#REF!</v>
      </c>
      <c r="N877" s="14" t="s">
        <v>1366</v>
      </c>
      <c r="O877" s="2" t="s">
        <v>1442</v>
      </c>
      <c r="P877" s="2" t="s">
        <v>2424</v>
      </c>
      <c r="R877" s="2" t="str">
        <f>IF(db[[#This Row],[QTY/ CTN]]="","",SUBSTITUTE(SUBSTITUTE(SUBSTITUTE(db[[#This Row],[QTY/ CTN]]," ","_",2),"(",""),")","")&amp;"_")</f>
        <v>200 LSN_</v>
      </c>
      <c r="S877" s="2">
        <f>IF(db[[#This Row],[H_QTY/ CTN]]="","",SEARCH("_",db[[#This Row],[H_QTY/ CTN]]))</f>
        <v>8</v>
      </c>
      <c r="T877" s="2">
        <f>IF(db[[#This Row],[H_QTY/ CTN]]="","",LEN(db[[#This Row],[H_QTY/ CTN]]))</f>
        <v>8</v>
      </c>
      <c r="U877" s="41" t="str">
        <f>IF(db[[#This Row],[H_QTY/ CTN]]="","",LEFT(db[[#This Row],[H_QTY/ CTN]],db[[#This Row],[H_1]]-1))</f>
        <v>200 LSN</v>
      </c>
      <c r="V877" s="40" t="str">
        <f>IF(NOT(db[[#This Row],[H_1]]=db[[#This Row],[H_2]]),MID(db[[#This Row],[H_QTY/ CTN]],db[[#This Row],[H_1]]+1,db[[#This Row],[H_2]]-db[[#This Row],[H_1]]-1),"")</f>
        <v/>
      </c>
      <c r="W877" s="40" t="str">
        <f>IF(db[[#This Row],[QTY/ CTN B]]="","",LEFT(db[[#This Row],[QTY/ CTN B]],SEARCH(" ",db[[#This Row],[QTY/ CTN B]],1)-1))</f>
        <v>200</v>
      </c>
      <c r="X877" s="40" t="str">
        <f>IF(db[[#This Row],[QTY/ CTN B]]="","",RIGHT(db[[#This Row],[QTY/ CTN B]],LEN(db[[#This Row],[QTY/ CTN B]])-SEARCH(" ",db[[#This Row],[QTY/ CTN B]],1)))</f>
        <v>LSN</v>
      </c>
      <c r="Y877" s="40">
        <f>IF(db[[#This Row],[QTY/ CTN TG]]="",IF(db[[#This Row],[STN TG]]="","",12),LEFT(db[[#This Row],[QTY/ CTN TG]],SEARCH(" ",db[[#This Row],[QTY/ CTN TG]],1)-1))</f>
        <v>12</v>
      </c>
      <c r="Z8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77" s="40" t="str">
        <f>IF(db[[#This Row],[STN K]]="","",IF(db[[#This Row],[STN TG]]="LSN",12,""))</f>
        <v/>
      </c>
      <c r="AB877" s="40" t="str">
        <f>IF(db[[#This Row],[STN TG]]="LSN","PCS","")</f>
        <v/>
      </c>
      <c r="AC877" s="40">
        <f>db[[#This Row],[QTY B]]*IF(db[[#This Row],[QTY TG]]="",1,db[[#This Row],[QTY TG]])*IF(db[[#This Row],[QTY K]]="",1,db[[#This Row],[QTY K]])</f>
        <v>2400</v>
      </c>
      <c r="AD877" s="40" t="str">
        <f>IF(db[[#This Row],[STN K]]="",IF(db[[#This Row],[STN TG]]="",db[[#This Row],[STN B]],db[[#This Row],[STN TG]]),db[[#This Row],[STN K]])</f>
        <v>PCS</v>
      </c>
      <c r="AE877" s="40"/>
    </row>
    <row r="878" spans="1:31" ht="16.5" customHeight="1" x14ac:dyDescent="0.25">
      <c r="A878" s="40">
        <f t="shared" si="13"/>
        <v>877</v>
      </c>
      <c r="B878" s="5" t="str">
        <f>LOWER(SUBSTITUTE(SUBSTITUTE(SUBSTITUTE(SUBSTITUTE(SUBSTITUTE(SUBSTITUTE(SUBSTITUTE(SUBSTITUTE(db[[#This Row],[NB BM]]," ",),".",""),"-",""),"(",""),")",""),"/",""),"""",""),"+",""))</f>
        <v>kartuabsensienterlebar</v>
      </c>
      <c r="C878" s="5" t="str">
        <f>LOWER(SUBSTITUTE(SUBSTITUTE(SUBSTITUTE(SUBSTITUTE(SUBSTITUTE(SUBSTITUTE(SUBSTITUTE(SUBSTITUTE(SUBSTITUTE(db[[#This Row],[NB NOTA]]," ",),".",""),"-",""),"(",""),")",""),",",""),"/",""),"""",""),"+",""))</f>
        <v>enterabsenlebar</v>
      </c>
      <c r="D878" s="5" t="str">
        <f>LOWER(SUBSTITUTE(SUBSTITUTE(SUBSTITUTE(SUBSTITUTE(SUBSTITUTE(SUBSTITUTE(SUBSTITUTE(SUBSTITUTE(SUBSTITUTE(db[[#This Row],[NB PAJAK]]," ",""),"-",""),"(",""),")",""),".",""),",",""),"/",""),"""",""),"+",""))</f>
        <v/>
      </c>
      <c r="E87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kartuabsensienterlebar1000pcsuntana</v>
      </c>
      <c r="F87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enterabsenlebar1000pcs</v>
      </c>
      <c r="G878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enterabsenlebaruntana</v>
      </c>
      <c r="H87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enterabsenlebar1000pcsuntana</v>
      </c>
      <c r="I878" s="2" t="s">
        <v>5434</v>
      </c>
      <c r="J878" s="2" t="s">
        <v>5433</v>
      </c>
      <c r="K878" s="1"/>
      <c r="L878" s="2" t="s">
        <v>1336</v>
      </c>
      <c r="M878" s="34" t="e">
        <f>IF(db[[#This Row],[NB NOTA_C]]="","",COUNTIF([2]!B_MSK[concat],db[[#This Row],[NB NOTA_C]]))</f>
        <v>#REF!</v>
      </c>
      <c r="N878" s="14" t="s">
        <v>1366</v>
      </c>
      <c r="O878" s="2" t="s">
        <v>5435</v>
      </c>
      <c r="P878" s="2" t="s">
        <v>2432</v>
      </c>
      <c r="R878" s="2" t="str">
        <f>IF(db[[#This Row],[QTY/ CTN]]="","",SUBSTITUTE(SUBSTITUTE(SUBSTITUTE(db[[#This Row],[QTY/ CTN]]," ","_",2),"(",""),")","")&amp;"_")</f>
        <v>1000 PCS_</v>
      </c>
      <c r="S878" s="2">
        <f>IF(db[[#This Row],[H_QTY/ CTN]]="","",SEARCH("_",db[[#This Row],[H_QTY/ CTN]]))</f>
        <v>9</v>
      </c>
      <c r="T878" s="2">
        <f>IF(db[[#This Row],[H_QTY/ CTN]]="","",LEN(db[[#This Row],[H_QTY/ CTN]]))</f>
        <v>9</v>
      </c>
      <c r="U878" s="41" t="str">
        <f>IF(db[[#This Row],[H_QTY/ CTN]]="","",LEFT(db[[#This Row],[H_QTY/ CTN]],db[[#This Row],[H_1]]-1))</f>
        <v>1000 PCS</v>
      </c>
      <c r="V878" s="40" t="str">
        <f>IF(NOT(db[[#This Row],[H_1]]=db[[#This Row],[H_2]]),MID(db[[#This Row],[H_QTY/ CTN]],db[[#This Row],[H_1]]+1,db[[#This Row],[H_2]]-db[[#This Row],[H_1]]-1),"")</f>
        <v/>
      </c>
      <c r="W878" s="40" t="str">
        <f>IF(db[[#This Row],[QTY/ CTN B]]="","",LEFT(db[[#This Row],[QTY/ CTN B]],SEARCH(" ",db[[#This Row],[QTY/ CTN B]],1)-1))</f>
        <v>1000</v>
      </c>
      <c r="X878" s="40" t="str">
        <f>IF(db[[#This Row],[QTY/ CTN B]]="","",RIGHT(db[[#This Row],[QTY/ CTN B]],LEN(db[[#This Row],[QTY/ CTN B]])-SEARCH(" ",db[[#This Row],[QTY/ CTN B]],1)))</f>
        <v>PCS</v>
      </c>
      <c r="Y878" s="40" t="str">
        <f>IF(db[[#This Row],[QTY/ CTN TG]]="",IF(db[[#This Row],[STN TG]]="","",12),LEFT(db[[#This Row],[QTY/ CTN TG]],SEARCH(" ",db[[#This Row],[QTY/ CTN TG]],1)-1))</f>
        <v/>
      </c>
      <c r="Z8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78" s="40" t="str">
        <f>IF(db[[#This Row],[STN K]]="","",IF(db[[#This Row],[STN TG]]="LSN",12,""))</f>
        <v/>
      </c>
      <c r="AB878" s="40" t="str">
        <f>IF(db[[#This Row],[STN TG]]="LSN","PCS","")</f>
        <v/>
      </c>
      <c r="AC878" s="40">
        <f>db[[#This Row],[QTY B]]*IF(db[[#This Row],[QTY TG]]="",1,db[[#This Row],[QTY TG]])*IF(db[[#This Row],[QTY K]]="",1,db[[#This Row],[QTY K]])</f>
        <v>1000</v>
      </c>
      <c r="AD878" s="40" t="str">
        <f>IF(db[[#This Row],[STN K]]="",IF(db[[#This Row],[STN TG]]="",db[[#This Row],[STN B]],db[[#This Row],[STN TG]]),db[[#This Row],[STN K]])</f>
        <v>PCS</v>
      </c>
      <c r="AE878" s="40"/>
    </row>
    <row r="879" spans="1:31" ht="16.5" customHeight="1" x14ac:dyDescent="0.25">
      <c r="A879" s="40">
        <f t="shared" si="13"/>
        <v>878</v>
      </c>
      <c r="B879" s="5" t="str">
        <f>LOWER(SUBSTITUTE(SUBSTITUTE(SUBSTITUTE(SUBSTITUTE(SUBSTITUTE(SUBSTITUTE(SUBSTITUTE(SUBSTITUTE(db[[#This Row],[NB BM]]," ",),".",""),"-",""),"(",""),")",""),"/",""),"""",""),"+",""))</f>
        <v>bnoteenter15kn</v>
      </c>
      <c r="C879" s="5" t="str">
        <f>LOWER(SUBSTITUTE(SUBSTITUTE(SUBSTITUTE(SUBSTITUTE(SUBSTITUTE(SUBSTITUTE(SUBSTITUTE(SUBSTITUTE(SUBSTITUTE(db[[#This Row],[NB NOTA]]," ",),".",""),"-",""),"(",""),")",""),",",""),"/",""),"""",""),"+",""))</f>
        <v>enterbnote15kng</v>
      </c>
      <c r="D879" s="5" t="str">
        <f>LOWER(SUBSTITUTE(SUBSTITUTE(SUBSTITUTE(SUBSTITUTE(SUBSTITUTE(SUBSTITUTE(SUBSTITUTE(SUBSTITUTE(SUBSTITUTE(db[[#This Row],[NB PAJAK]]," ",""),"-",""),"(",""),")",""),".",""),",",""),"/",""),"""",""),"+",""))</f>
        <v/>
      </c>
      <c r="E8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bnoteenter15kn48lsnuntana</v>
      </c>
      <c r="F8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enterbnote15kng48lsn</v>
      </c>
      <c r="G879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enterbnote15knguntana</v>
      </c>
      <c r="H8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enterbnote15kng48lsnuntana</v>
      </c>
      <c r="I879" s="2" t="s">
        <v>4849</v>
      </c>
      <c r="J879" s="2" t="s">
        <v>4813</v>
      </c>
      <c r="K879" s="14"/>
      <c r="L879" s="2" t="s">
        <v>1336</v>
      </c>
      <c r="M879" s="33" t="e">
        <f>IF(db[[#This Row],[NB NOTA_C]]="","",COUNTIF([2]!B_MSK[concat],db[[#This Row],[NB NOTA_C]]))</f>
        <v>#REF!</v>
      </c>
      <c r="N879" s="9" t="s">
        <v>4826</v>
      </c>
      <c r="O879" s="5" t="s">
        <v>1425</v>
      </c>
      <c r="P879" s="2" t="s">
        <v>2439</v>
      </c>
      <c r="Q879" s="5"/>
      <c r="R879" s="5" t="str">
        <f>IF(db[[#This Row],[QTY/ CTN]]="","",SUBSTITUTE(SUBSTITUTE(SUBSTITUTE(db[[#This Row],[QTY/ CTN]]," ","_",2),"(",""),")","")&amp;"_")</f>
        <v>48 LSN_</v>
      </c>
      <c r="S879" s="5">
        <f>IF(db[[#This Row],[H_QTY/ CTN]]="","",SEARCH("_",db[[#This Row],[H_QTY/ CTN]]))</f>
        <v>7</v>
      </c>
      <c r="T879" s="5">
        <f>IF(db[[#This Row],[H_QTY/ CTN]]="","",LEN(db[[#This Row],[H_QTY/ CTN]]))</f>
        <v>7</v>
      </c>
      <c r="U879" s="40" t="str">
        <f>IF(db[[#This Row],[H_QTY/ CTN]]="","",LEFT(db[[#This Row],[H_QTY/ CTN]],db[[#This Row],[H_1]]-1))</f>
        <v>48 LSN</v>
      </c>
      <c r="V879" s="40" t="str">
        <f>IF(NOT(db[[#This Row],[H_1]]=db[[#This Row],[H_2]]),MID(db[[#This Row],[H_QTY/ CTN]],db[[#This Row],[H_1]]+1,db[[#This Row],[H_2]]-db[[#This Row],[H_1]]-1),"")</f>
        <v/>
      </c>
      <c r="W879" s="40" t="str">
        <f>IF(db[[#This Row],[QTY/ CTN B]]="","",LEFT(db[[#This Row],[QTY/ CTN B]],SEARCH(" ",db[[#This Row],[QTY/ CTN B]],1)-1))</f>
        <v>48</v>
      </c>
      <c r="X879" s="40" t="str">
        <f>IF(db[[#This Row],[QTY/ CTN B]]="","",RIGHT(db[[#This Row],[QTY/ CTN B]],LEN(db[[#This Row],[QTY/ CTN B]])-SEARCH(" ",db[[#This Row],[QTY/ CTN B]],1)))</f>
        <v>LSN</v>
      </c>
      <c r="Y879" s="40">
        <f>IF(db[[#This Row],[QTY/ CTN TG]]="",IF(db[[#This Row],[STN TG]]="","",12),LEFT(db[[#This Row],[QTY/ CTN TG]],SEARCH(" ",db[[#This Row],[QTY/ CTN TG]],1)-1))</f>
        <v>12</v>
      </c>
      <c r="Z8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79" s="40" t="str">
        <f>IF(db[[#This Row],[STN K]]="","",IF(db[[#This Row],[STN TG]]="LSN",12,""))</f>
        <v/>
      </c>
      <c r="AB879" s="40" t="str">
        <f>IF(db[[#This Row],[STN TG]]="LSN","PCS","")</f>
        <v/>
      </c>
      <c r="AC879" s="40">
        <f>db[[#This Row],[QTY B]]*IF(db[[#This Row],[QTY TG]]="",1,db[[#This Row],[QTY TG]])*IF(db[[#This Row],[QTY K]]="",1,db[[#This Row],[QTY K]])</f>
        <v>576</v>
      </c>
      <c r="AD879" s="40" t="str">
        <f>IF(db[[#This Row],[STN K]]="",IF(db[[#This Row],[STN TG]]="",db[[#This Row],[STN B]],db[[#This Row],[STN TG]]),db[[#This Row],[STN K]])</f>
        <v>PCS</v>
      </c>
      <c r="AE879" s="40"/>
    </row>
    <row r="880" spans="1:31" ht="16.5" customHeight="1" x14ac:dyDescent="0.25">
      <c r="A880" s="40">
        <f t="shared" si="13"/>
        <v>879</v>
      </c>
      <c r="B880" s="5" t="str">
        <f>LOWER(SUBSTITUTE(SUBSTITUTE(SUBSTITUTE(SUBSTITUTE(SUBSTITUTE(SUBSTITUTE(SUBSTITUTE(SUBSTITUTE(db[[#This Row],[NB BM]]," ",),".",""),"-",""),"(",""),")",""),"/",""),"""",""),"+",""))</f>
        <v>btenterbatik</v>
      </c>
      <c r="C880" s="5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D880" s="5" t="str">
        <f>LOWER(SUBSTITUTE(SUBSTITUTE(SUBSTITUTE(SUBSTITUTE(SUBSTITUTE(SUBSTITUTE(SUBSTITUTE(SUBSTITUTE(SUBSTITUTE(db[[#This Row],[NB PAJAK]]," ",""),"-",""),"(",""),")",""),".",""),",",""),"/",""),"""",""),"+",""))</f>
        <v/>
      </c>
      <c r="E88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btenterbatik10lsnuntana</v>
      </c>
      <c r="F88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enterbtamubatik10lsn</v>
      </c>
      <c r="G880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enterbtamubatikuntana</v>
      </c>
      <c r="H88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enterbtamubatik10lsnuntana</v>
      </c>
      <c r="I880" s="2" t="s">
        <v>4390</v>
      </c>
      <c r="J880" s="2" t="s">
        <v>4388</v>
      </c>
      <c r="K880" s="14"/>
      <c r="L880" s="2" t="s">
        <v>1336</v>
      </c>
      <c r="M880" s="33" t="e">
        <f>IF(db[[#This Row],[NB NOTA_C]]="","",COUNTIF([2]!B_MSK[concat],db[[#This Row],[NB NOTA_C]]))</f>
        <v>#REF!</v>
      </c>
      <c r="N880" s="9" t="s">
        <v>1366</v>
      </c>
      <c r="O880" s="5" t="s">
        <v>1438</v>
      </c>
      <c r="P880" s="2" t="s">
        <v>2416</v>
      </c>
      <c r="Q880" s="5"/>
      <c r="R880" s="5" t="str">
        <f>IF(db[[#This Row],[QTY/ CTN]]="","",SUBSTITUTE(SUBSTITUTE(SUBSTITUTE(db[[#This Row],[QTY/ CTN]]," ","_",2),"(",""),")","")&amp;"_")</f>
        <v>10 LSN_</v>
      </c>
      <c r="S880" s="5">
        <f>IF(db[[#This Row],[H_QTY/ CTN]]="","",SEARCH("_",db[[#This Row],[H_QTY/ CTN]]))</f>
        <v>7</v>
      </c>
      <c r="T880" s="5">
        <f>IF(db[[#This Row],[H_QTY/ CTN]]="","",LEN(db[[#This Row],[H_QTY/ CTN]]))</f>
        <v>7</v>
      </c>
      <c r="U880" s="40" t="str">
        <f>IF(db[[#This Row],[H_QTY/ CTN]]="","",LEFT(db[[#This Row],[H_QTY/ CTN]],db[[#This Row],[H_1]]-1))</f>
        <v>10 LSN</v>
      </c>
      <c r="V880" s="40" t="str">
        <f>IF(NOT(db[[#This Row],[H_1]]=db[[#This Row],[H_2]]),MID(db[[#This Row],[H_QTY/ CTN]],db[[#This Row],[H_1]]+1,db[[#This Row],[H_2]]-db[[#This Row],[H_1]]-1),"")</f>
        <v/>
      </c>
      <c r="W880" s="40" t="str">
        <f>IF(db[[#This Row],[QTY/ CTN B]]="","",LEFT(db[[#This Row],[QTY/ CTN B]],SEARCH(" ",db[[#This Row],[QTY/ CTN B]],1)-1))</f>
        <v>10</v>
      </c>
      <c r="X880" s="40" t="str">
        <f>IF(db[[#This Row],[QTY/ CTN B]]="","",RIGHT(db[[#This Row],[QTY/ CTN B]],LEN(db[[#This Row],[QTY/ CTN B]])-SEARCH(" ",db[[#This Row],[QTY/ CTN B]],1)))</f>
        <v>LSN</v>
      </c>
      <c r="Y880" s="40">
        <f>IF(db[[#This Row],[QTY/ CTN TG]]="",IF(db[[#This Row],[STN TG]]="","",12),LEFT(db[[#This Row],[QTY/ CTN TG]],SEARCH(" ",db[[#This Row],[QTY/ CTN TG]],1)-1))</f>
        <v>12</v>
      </c>
      <c r="Z8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80" s="40" t="str">
        <f>IF(db[[#This Row],[STN K]]="","",IF(db[[#This Row],[STN TG]]="LSN",12,""))</f>
        <v/>
      </c>
      <c r="AB880" s="40" t="str">
        <f>IF(db[[#This Row],[STN TG]]="LSN","PCS","")</f>
        <v/>
      </c>
      <c r="AC880" s="40">
        <f>db[[#This Row],[QTY B]]*IF(db[[#This Row],[QTY TG]]="",1,db[[#This Row],[QTY TG]])*IF(db[[#This Row],[QTY K]]="",1,db[[#This Row],[QTY K]])</f>
        <v>120</v>
      </c>
      <c r="AD880" s="40" t="str">
        <f>IF(db[[#This Row],[STN K]]="",IF(db[[#This Row],[STN TG]]="",db[[#This Row],[STN B]],db[[#This Row],[STN TG]]),db[[#This Row],[STN K]])</f>
        <v>PCS</v>
      </c>
      <c r="AE880" s="40"/>
    </row>
    <row r="881" spans="1:31" ht="16.5" customHeight="1" x14ac:dyDescent="0.25">
      <c r="A881" s="40">
        <f t="shared" si="13"/>
        <v>880</v>
      </c>
      <c r="B881" s="5" t="str">
        <f>LOWER(SUBSTITUTE(SUBSTITUTE(SUBSTITUTE(SUBSTITUTE(SUBSTITUTE(SUBSTITUTE(SUBSTITUTE(SUBSTITUTE(db[[#This Row],[NB BM]]," ",),".",""),"-",""),"(",""),")",""),"/",""),"""",""),"+",""))</f>
        <v>btenterkembang</v>
      </c>
      <c r="C881" s="5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D881" s="5" t="str">
        <f>LOWER(SUBSTITUTE(SUBSTITUTE(SUBSTITUTE(SUBSTITUTE(SUBSTITUTE(SUBSTITUTE(SUBSTITUTE(SUBSTITUTE(SUBSTITUTE(db[[#This Row],[NB PAJAK]]," ",""),"-",""),"(",""),")",""),".",""),",",""),"/",""),"""",""),"+",""))</f>
        <v/>
      </c>
      <c r="E88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btenterkembang16lsnuntana</v>
      </c>
      <c r="F88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enterbtamukembang16lsn</v>
      </c>
      <c r="G881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enterbtamukembanguntana</v>
      </c>
      <c r="H88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enterbtamukembang16lsnuntana</v>
      </c>
      <c r="I881" s="2" t="s">
        <v>4389</v>
      </c>
      <c r="J881" s="2" t="s">
        <v>4387</v>
      </c>
      <c r="K881" s="14"/>
      <c r="L881" s="2" t="s">
        <v>1336</v>
      </c>
      <c r="M881" s="33" t="e">
        <f>IF(db[[#This Row],[NB NOTA_C]]="","",COUNTIF([2]!B_MSK[concat],db[[#This Row],[NB NOTA_C]]))</f>
        <v>#REF!</v>
      </c>
      <c r="N881" s="9" t="s">
        <v>1366</v>
      </c>
      <c r="O881" s="5" t="s">
        <v>1447</v>
      </c>
      <c r="P881" s="2" t="s">
        <v>2416</v>
      </c>
      <c r="Q881" s="5"/>
      <c r="R881" s="5" t="str">
        <f>IF(db[[#This Row],[QTY/ CTN]]="","",SUBSTITUTE(SUBSTITUTE(SUBSTITUTE(db[[#This Row],[QTY/ CTN]]," ","_",2),"(",""),")","")&amp;"_")</f>
        <v>16 LSN_</v>
      </c>
      <c r="S881" s="5">
        <f>IF(db[[#This Row],[H_QTY/ CTN]]="","",SEARCH("_",db[[#This Row],[H_QTY/ CTN]]))</f>
        <v>7</v>
      </c>
      <c r="T881" s="5">
        <f>IF(db[[#This Row],[H_QTY/ CTN]]="","",LEN(db[[#This Row],[H_QTY/ CTN]]))</f>
        <v>7</v>
      </c>
      <c r="U881" s="40" t="str">
        <f>IF(db[[#This Row],[H_QTY/ CTN]]="","",LEFT(db[[#This Row],[H_QTY/ CTN]],db[[#This Row],[H_1]]-1))</f>
        <v>16 LSN</v>
      </c>
      <c r="V881" s="40" t="str">
        <f>IF(NOT(db[[#This Row],[H_1]]=db[[#This Row],[H_2]]),MID(db[[#This Row],[H_QTY/ CTN]],db[[#This Row],[H_1]]+1,db[[#This Row],[H_2]]-db[[#This Row],[H_1]]-1),"")</f>
        <v/>
      </c>
      <c r="W881" s="40" t="str">
        <f>IF(db[[#This Row],[QTY/ CTN B]]="","",LEFT(db[[#This Row],[QTY/ CTN B]],SEARCH(" ",db[[#This Row],[QTY/ CTN B]],1)-1))</f>
        <v>16</v>
      </c>
      <c r="X881" s="40" t="str">
        <f>IF(db[[#This Row],[QTY/ CTN B]]="","",RIGHT(db[[#This Row],[QTY/ CTN B]],LEN(db[[#This Row],[QTY/ CTN B]])-SEARCH(" ",db[[#This Row],[QTY/ CTN B]],1)))</f>
        <v>LSN</v>
      </c>
      <c r="Y881" s="40">
        <f>IF(db[[#This Row],[QTY/ CTN TG]]="",IF(db[[#This Row],[STN TG]]="","",12),LEFT(db[[#This Row],[QTY/ CTN TG]],SEARCH(" ",db[[#This Row],[QTY/ CTN TG]],1)-1))</f>
        <v>12</v>
      </c>
      <c r="Z8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81" s="40" t="str">
        <f>IF(db[[#This Row],[STN K]]="","",IF(db[[#This Row],[STN TG]]="LSN",12,""))</f>
        <v/>
      </c>
      <c r="AB881" s="40" t="str">
        <f>IF(db[[#This Row],[STN TG]]="LSN","PCS","")</f>
        <v/>
      </c>
      <c r="AC881" s="40">
        <f>db[[#This Row],[QTY B]]*IF(db[[#This Row],[QTY TG]]="",1,db[[#This Row],[QTY TG]])*IF(db[[#This Row],[QTY K]]="",1,db[[#This Row],[QTY K]])</f>
        <v>192</v>
      </c>
      <c r="AD881" s="40" t="str">
        <f>IF(db[[#This Row],[STN K]]="",IF(db[[#This Row],[STN TG]]="",db[[#This Row],[STN B]],db[[#This Row],[STN TG]]),db[[#This Row],[STN K]])</f>
        <v>PCS</v>
      </c>
      <c r="AE881" s="40"/>
    </row>
    <row r="882" spans="1:31" x14ac:dyDescent="0.25">
      <c r="A882" s="78">
        <f t="shared" si="13"/>
        <v>881</v>
      </c>
      <c r="B882" s="79" t="str">
        <f>LOWER(SUBSTITUTE(SUBSTITUTE(SUBSTITUTE(SUBSTITUTE(SUBSTITUTE(SUBSTITUTE(SUBSTITUTE(SUBSTITUTE(db[[#This Row],[NB BM]]," ",),".",""),"-",""),"(",""),")",""),"/",""),"""",""),"+",""))</f>
        <v>bkmerwarnaijumboenter</v>
      </c>
      <c r="C882" s="79" t="str">
        <f>LOWER(SUBSTITUTE(SUBSTITUTE(SUBSTITUTE(SUBSTITUTE(SUBSTITUTE(SUBSTITUTE(SUBSTITUTE(SUBSTITUTE(SUBSTITUTE(db[[#This Row],[NB NOTA]]," ",),".",""),"-",""),"(",""),")",""),",",""),"/",""),"""",""),"+",""))</f>
        <v>enterbkmewarnaijumbo</v>
      </c>
      <c r="D882" s="79" t="str">
        <f>LOWER(SUBSTITUTE(SUBSTITUTE(SUBSTITUTE(SUBSTITUTE(SUBSTITUTE(SUBSTITUTE(SUBSTITUTE(SUBSTITUTE(SUBSTITUTE(db[[#This Row],[NB PAJAK]]," ",""),"-",""),"(",""),")",""),".",""),",",""),"/",""),"""",""),"+",""))</f>
        <v/>
      </c>
      <c r="E882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bkmerwarnaijumboenter600pcsuntana</v>
      </c>
      <c r="F882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enterbkmewarnaijumbo600pcs</v>
      </c>
      <c r="G882" s="79" t="str">
        <f>db[[#This Row],[NB NOTA_C]]&amp;LOWER(SUBSTITUTE(SUBSTITUTE(SUBSTITUTE(SUBSTITUTE(SUBSTITUTE(SUBSTITUTE(SUBSTITUTE(SUBSTITUTE(SUBSTITUTE(db[[#This Row],[FAKTUR]]," ",),".",""),"-",""),"(",""),")",""),",",""),"/",""),"""",""),"+",""))</f>
        <v>enterbkmewarnaijumbountana</v>
      </c>
      <c r="H882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enterbkmewarnaijumbo600pcsuntana</v>
      </c>
      <c r="I882" s="2" t="s">
        <v>7600</v>
      </c>
      <c r="J882" s="70" t="s">
        <v>7467</v>
      </c>
      <c r="K882" s="71"/>
      <c r="L882" s="70" t="s">
        <v>1336</v>
      </c>
      <c r="M882" s="80" t="e">
        <f>IF(db[[#This Row],[NB NOTA_C]]="","",COUNTIF([2]!B_MSK[concat],db[[#This Row],[NB NOTA_C]]))</f>
        <v>#REF!</v>
      </c>
      <c r="N882" s="81" t="s">
        <v>1366</v>
      </c>
      <c r="O882" s="79" t="s">
        <v>1496</v>
      </c>
      <c r="P882" s="2" t="s">
        <v>2416</v>
      </c>
      <c r="Q882" s="79"/>
      <c r="R882" s="79" t="str">
        <f>IF(db[[#This Row],[QTY/ CTN]]="","",SUBSTITUTE(SUBSTITUTE(SUBSTITUTE(db[[#This Row],[QTY/ CTN]]," ","_",2),"(",""),")","")&amp;"_")</f>
        <v>600 PCS_</v>
      </c>
      <c r="S882" s="79">
        <f>IF(db[[#This Row],[H_QTY/ CTN]]="","",SEARCH("_",db[[#This Row],[H_QTY/ CTN]]))</f>
        <v>8</v>
      </c>
      <c r="T882" s="79">
        <f>IF(db[[#This Row],[H_QTY/ CTN]]="","",LEN(db[[#This Row],[H_QTY/ CTN]]))</f>
        <v>8</v>
      </c>
      <c r="U882" s="78" t="str">
        <f>IF(db[[#This Row],[H_QTY/ CTN]]="","",LEFT(db[[#This Row],[H_QTY/ CTN]],db[[#This Row],[H_1]]-1))</f>
        <v>600 PCS</v>
      </c>
      <c r="V882" s="78" t="str">
        <f>IF(NOT(db[[#This Row],[H_1]]=db[[#This Row],[H_2]]),MID(db[[#This Row],[H_QTY/ CTN]],db[[#This Row],[H_1]]+1,db[[#This Row],[H_2]]-db[[#This Row],[H_1]]-1),"")</f>
        <v/>
      </c>
      <c r="W882" s="78" t="str">
        <f>IF(db[[#This Row],[QTY/ CTN B]]="","",LEFT(db[[#This Row],[QTY/ CTN B]],SEARCH(" ",db[[#This Row],[QTY/ CTN B]],1)-1))</f>
        <v>600</v>
      </c>
      <c r="X882" s="78" t="str">
        <f>IF(db[[#This Row],[QTY/ CTN B]]="","",RIGHT(db[[#This Row],[QTY/ CTN B]],LEN(db[[#This Row],[QTY/ CTN B]])-SEARCH(" ",db[[#This Row],[QTY/ CTN B]],1)))</f>
        <v>PCS</v>
      </c>
      <c r="Y882" s="78" t="str">
        <f>IF(db[[#This Row],[QTY/ CTN TG]]="",IF(db[[#This Row],[STN TG]]="","",12),LEFT(db[[#This Row],[QTY/ CTN TG]],SEARCH(" ",db[[#This Row],[QTY/ CTN TG]],1)-1))</f>
        <v/>
      </c>
      <c r="Z882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82" s="78" t="str">
        <f>IF(db[[#This Row],[STN K]]="","",IF(db[[#This Row],[STN TG]]="LSN",12,""))</f>
        <v/>
      </c>
      <c r="AB882" s="78" t="str">
        <f>IF(db[[#This Row],[STN TG]]="LSN","PCS","")</f>
        <v/>
      </c>
      <c r="AC882" s="78">
        <f>db[[#This Row],[QTY B]]*IF(db[[#This Row],[QTY TG]]="",1,db[[#This Row],[QTY TG]])*IF(db[[#This Row],[QTY K]]="",1,db[[#This Row],[QTY K]])</f>
        <v>600</v>
      </c>
      <c r="AD882" s="78" t="str">
        <f>IF(db[[#This Row],[STN K]]="",IF(db[[#This Row],[STN TG]]="",db[[#This Row],[STN B]],db[[#This Row],[STN TG]]),db[[#This Row],[STN K]])</f>
        <v>PCS</v>
      </c>
      <c r="AE882" s="78"/>
    </row>
    <row r="883" spans="1:31" ht="16.5" customHeight="1" x14ac:dyDescent="0.25">
      <c r="A883" s="40">
        <f t="shared" si="13"/>
        <v>882</v>
      </c>
      <c r="B883" s="5" t="str">
        <f>LOWER(SUBSTITUTE(SUBSTITUTE(SUBSTITUTE(SUBSTITUTE(SUBSTITUTE(SUBSTITUTE(SUBSTITUTE(SUBSTITUTE(db[[#This Row],[NB BM]]," ",),".",""),"-",""),"(",""),")",""),"/",""),"""",""),"+",""))</f>
        <v>bktabunganenter</v>
      </c>
      <c r="C883" s="5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D883" s="5" t="str">
        <f>LOWER(SUBSTITUTE(SUBSTITUTE(SUBSTITUTE(SUBSTITUTE(SUBSTITUTE(SUBSTITUTE(SUBSTITUTE(SUBSTITUTE(SUBSTITUTE(db[[#This Row],[NB PAJAK]]," ",""),"-",""),"(",""),")",""),".",""),",",""),"/",""),"""",""),"+",""))</f>
        <v/>
      </c>
      <c r="E88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bktabunganenter3600pcsuntana</v>
      </c>
      <c r="F88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enterbktabungan3600pcs</v>
      </c>
      <c r="G883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enterbktabunganuntana</v>
      </c>
      <c r="H88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enterbktabungan3600pcsuntana</v>
      </c>
      <c r="I883" s="2" t="s">
        <v>4377</v>
      </c>
      <c r="J883" s="2" t="s">
        <v>4376</v>
      </c>
      <c r="K883" s="1"/>
      <c r="L883" s="2" t="s">
        <v>1336</v>
      </c>
      <c r="M883" s="33" t="e">
        <f>IF(db[[#This Row],[NB NOTA_C]]="","",COUNTIF([2]!B_MSK[concat],db[[#This Row],[NB NOTA_C]]))</f>
        <v>#REF!</v>
      </c>
      <c r="N883" s="9" t="s">
        <v>1366</v>
      </c>
      <c r="O883" s="5" t="s">
        <v>4378</v>
      </c>
      <c r="P883" s="2" t="s">
        <v>2416</v>
      </c>
      <c r="Q883" s="5"/>
      <c r="R883" s="5" t="str">
        <f>IF(db[[#This Row],[QTY/ CTN]]="","",SUBSTITUTE(SUBSTITUTE(SUBSTITUTE(db[[#This Row],[QTY/ CTN]]," ","_",2),"(",""),")","")&amp;"_")</f>
        <v>3600 PCS_</v>
      </c>
      <c r="S883" s="5">
        <f>IF(db[[#This Row],[H_QTY/ CTN]]="","",SEARCH("_",db[[#This Row],[H_QTY/ CTN]]))</f>
        <v>9</v>
      </c>
      <c r="T883" s="5">
        <f>IF(db[[#This Row],[H_QTY/ CTN]]="","",LEN(db[[#This Row],[H_QTY/ CTN]]))</f>
        <v>9</v>
      </c>
      <c r="U883" s="40" t="str">
        <f>IF(db[[#This Row],[H_QTY/ CTN]]="","",LEFT(db[[#This Row],[H_QTY/ CTN]],db[[#This Row],[H_1]]-1))</f>
        <v>3600 PCS</v>
      </c>
      <c r="V883" s="40" t="str">
        <f>IF(NOT(db[[#This Row],[H_1]]=db[[#This Row],[H_2]]),MID(db[[#This Row],[H_QTY/ CTN]],db[[#This Row],[H_1]]+1,db[[#This Row],[H_2]]-db[[#This Row],[H_1]]-1),"")</f>
        <v/>
      </c>
      <c r="W883" s="40" t="str">
        <f>IF(db[[#This Row],[QTY/ CTN B]]="","",LEFT(db[[#This Row],[QTY/ CTN B]],SEARCH(" ",db[[#This Row],[QTY/ CTN B]],1)-1))</f>
        <v>3600</v>
      </c>
      <c r="X883" s="40" t="str">
        <f>IF(db[[#This Row],[QTY/ CTN B]]="","",RIGHT(db[[#This Row],[QTY/ CTN B]],LEN(db[[#This Row],[QTY/ CTN B]])-SEARCH(" ",db[[#This Row],[QTY/ CTN B]],1)))</f>
        <v>PCS</v>
      </c>
      <c r="Y883" s="40" t="str">
        <f>IF(db[[#This Row],[QTY/ CTN TG]]="",IF(db[[#This Row],[STN TG]]="","",12),LEFT(db[[#This Row],[QTY/ CTN TG]],SEARCH(" ",db[[#This Row],[QTY/ CTN TG]],1)-1))</f>
        <v/>
      </c>
      <c r="Z8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83" s="40" t="str">
        <f>IF(db[[#This Row],[STN K]]="","",IF(db[[#This Row],[STN TG]]="LSN",12,""))</f>
        <v/>
      </c>
      <c r="AB883" s="40" t="str">
        <f>IF(db[[#This Row],[STN TG]]="LSN","PCS","")</f>
        <v/>
      </c>
      <c r="AC883" s="40">
        <f>db[[#This Row],[QTY B]]*IF(db[[#This Row],[QTY TG]]="",1,db[[#This Row],[QTY TG]])*IF(db[[#This Row],[QTY K]]="",1,db[[#This Row],[QTY K]])</f>
        <v>3600</v>
      </c>
      <c r="AD883" s="40" t="str">
        <f>IF(db[[#This Row],[STN K]]="",IF(db[[#This Row],[STN TG]]="",db[[#This Row],[STN B]],db[[#This Row],[STN TG]]),db[[#This Row],[STN K]])</f>
        <v>PCS</v>
      </c>
      <c r="AE883" s="40"/>
    </row>
    <row r="884" spans="1:31" ht="16.5" customHeight="1" x14ac:dyDescent="0.25">
      <c r="A884" s="40">
        <f t="shared" si="13"/>
        <v>883</v>
      </c>
      <c r="B884" s="5" t="str">
        <f>LOWER(SUBSTITUTE(SUBSTITUTE(SUBSTITUTE(SUBSTITUTE(SUBSTITUTE(SUBSTITUTE(SUBSTITUTE(SUBSTITUTE(db[[#This Row],[NB BM]]," ",),".",""),"-",""),"(",""),")",""),"/",""),"""",""),"+",""))</f>
        <v>boxfileenterbentuk</v>
      </c>
      <c r="C884" s="5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D884" s="5" t="str">
        <f>LOWER(SUBSTITUTE(SUBSTITUTE(SUBSTITUTE(SUBSTITUTE(SUBSTITUTE(SUBSTITUTE(SUBSTITUTE(SUBSTITUTE(SUBSTITUTE(db[[#This Row],[NB PAJAK]]," ",""),"-",""),"(",""),")",""),".",""),",",""),"/",""),"""",""),"+",""))</f>
        <v/>
      </c>
      <c r="E88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boxfileenterbentuk8lsnuntana</v>
      </c>
      <c r="F88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enterboxfilebentuk8lsn</v>
      </c>
      <c r="G884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enterboxfilebentukuntana</v>
      </c>
      <c r="H88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enterboxfilebentuk8lsnuntana</v>
      </c>
      <c r="I884" s="2" t="s">
        <v>3792</v>
      </c>
      <c r="J884" s="2" t="s">
        <v>3791</v>
      </c>
      <c r="K884" s="14"/>
      <c r="L884" s="2" t="s">
        <v>1336</v>
      </c>
      <c r="M884" s="34" t="e">
        <f>IF(db[[#This Row],[NB NOTA_C]]="","",COUNTIF([2]!B_MSK[concat],db[[#This Row],[NB NOTA_C]]))</f>
        <v>#REF!</v>
      </c>
      <c r="N884" s="14" t="s">
        <v>1366</v>
      </c>
      <c r="O884" s="2" t="s">
        <v>1435</v>
      </c>
      <c r="P884" s="2" t="s">
        <v>2423</v>
      </c>
      <c r="R884" s="2" t="str">
        <f>IF(db[[#This Row],[QTY/ CTN]]="","",SUBSTITUTE(SUBSTITUTE(SUBSTITUTE(db[[#This Row],[QTY/ CTN]]," ","_",2),"(",""),")","")&amp;"_")</f>
        <v>8 LSN_</v>
      </c>
      <c r="S884" s="2">
        <f>IF(db[[#This Row],[H_QTY/ CTN]]="","",SEARCH("_",db[[#This Row],[H_QTY/ CTN]]))</f>
        <v>6</v>
      </c>
      <c r="T884" s="2">
        <f>IF(db[[#This Row],[H_QTY/ CTN]]="","",LEN(db[[#This Row],[H_QTY/ CTN]]))</f>
        <v>6</v>
      </c>
      <c r="U884" s="41" t="str">
        <f>IF(db[[#This Row],[H_QTY/ CTN]]="","",LEFT(db[[#This Row],[H_QTY/ CTN]],db[[#This Row],[H_1]]-1))</f>
        <v>8 LSN</v>
      </c>
      <c r="V884" s="40" t="str">
        <f>IF(NOT(db[[#This Row],[H_1]]=db[[#This Row],[H_2]]),MID(db[[#This Row],[H_QTY/ CTN]],db[[#This Row],[H_1]]+1,db[[#This Row],[H_2]]-db[[#This Row],[H_1]]-1),"")</f>
        <v/>
      </c>
      <c r="W884" s="40" t="str">
        <f>IF(db[[#This Row],[QTY/ CTN B]]="","",LEFT(db[[#This Row],[QTY/ CTN B]],SEARCH(" ",db[[#This Row],[QTY/ CTN B]],1)-1))</f>
        <v>8</v>
      </c>
      <c r="X884" s="40" t="str">
        <f>IF(db[[#This Row],[QTY/ CTN B]]="","",RIGHT(db[[#This Row],[QTY/ CTN B]],LEN(db[[#This Row],[QTY/ CTN B]])-SEARCH(" ",db[[#This Row],[QTY/ CTN B]],1)))</f>
        <v>LSN</v>
      </c>
      <c r="Y884" s="40">
        <f>IF(db[[#This Row],[QTY/ CTN TG]]="",IF(db[[#This Row],[STN TG]]="","",12),LEFT(db[[#This Row],[QTY/ CTN TG]],SEARCH(" ",db[[#This Row],[QTY/ CTN TG]],1)-1))</f>
        <v>12</v>
      </c>
      <c r="Z8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84" s="40" t="str">
        <f>IF(db[[#This Row],[STN K]]="","",IF(db[[#This Row],[STN TG]]="LSN",12,""))</f>
        <v/>
      </c>
      <c r="AB884" s="40" t="str">
        <f>IF(db[[#This Row],[STN TG]]="LSN","PCS","")</f>
        <v/>
      </c>
      <c r="AC884" s="40">
        <f>db[[#This Row],[QTY B]]*IF(db[[#This Row],[QTY TG]]="",1,db[[#This Row],[QTY TG]])*IF(db[[#This Row],[QTY K]]="",1,db[[#This Row],[QTY K]])</f>
        <v>96</v>
      </c>
      <c r="AD884" s="40" t="str">
        <f>IF(db[[#This Row],[STN K]]="",IF(db[[#This Row],[STN TG]]="",db[[#This Row],[STN B]],db[[#This Row],[STN TG]]),db[[#This Row],[STN K]])</f>
        <v>PCS</v>
      </c>
      <c r="AE884" s="40"/>
    </row>
    <row r="885" spans="1:31" x14ac:dyDescent="0.25">
      <c r="A885" s="40">
        <f t="shared" si="13"/>
        <v>884</v>
      </c>
      <c r="B885" s="5" t="str">
        <f>LOWER(SUBSTITUTE(SUBSTITUTE(SUBSTITUTE(SUBSTITUTE(SUBSTITUTE(SUBSTITUTE(SUBSTITUTE(SUBSTITUTE(db[[#This Row],[NB BM]]," ",),".",""),"-",""),"(",""),")",""),"/",""),"""",""),"+",""))</f>
        <v>boxfileenterkcgbf567</v>
      </c>
      <c r="C885" s="5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D885" s="5" t="str">
        <f>LOWER(SUBSTITUTE(SUBSTITUTE(SUBSTITUTE(SUBSTITUTE(SUBSTITUTE(SUBSTITUTE(SUBSTITUTE(SUBSTITUTE(SUBSTITUTE(db[[#This Row],[NB PAJAK]]," ",""),"-",""),"(",""),")",""),".",""),",",""),"/",""),"""",""),"+",""))</f>
        <v/>
      </c>
      <c r="E88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boxfileenterkcgbf56760pcsuntana</v>
      </c>
      <c r="F88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enterboxfilekcgbf56760pcs</v>
      </c>
      <c r="G885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enterboxfilekcgbf567untana</v>
      </c>
      <c r="H88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enterboxfilekcgbf56760pcsuntana</v>
      </c>
      <c r="I885" s="2" t="s">
        <v>4375</v>
      </c>
      <c r="J885" s="2" t="s">
        <v>4374</v>
      </c>
      <c r="K885" s="14"/>
      <c r="L885" s="2" t="s">
        <v>1336</v>
      </c>
      <c r="M885" s="34" t="e">
        <f>IF(db[[#This Row],[NB NOTA_C]]="","",COUNTIF([2]!B_MSK[concat],db[[#This Row],[NB NOTA_C]]))</f>
        <v>#REF!</v>
      </c>
      <c r="N885" s="14" t="s">
        <v>1366</v>
      </c>
      <c r="O885" s="2" t="s">
        <v>1380</v>
      </c>
      <c r="P885" s="2" t="s">
        <v>3986</v>
      </c>
      <c r="R885" s="2" t="str">
        <f>IF(db[[#This Row],[QTY/ CTN]]="","",SUBSTITUTE(SUBSTITUTE(SUBSTITUTE(db[[#This Row],[QTY/ CTN]]," ","_",2),"(",""),")","")&amp;"_")</f>
        <v>60 PCS_</v>
      </c>
      <c r="S885" s="2">
        <f>IF(db[[#This Row],[H_QTY/ CTN]]="","",SEARCH("_",db[[#This Row],[H_QTY/ CTN]]))</f>
        <v>7</v>
      </c>
      <c r="T885" s="2">
        <f>IF(db[[#This Row],[H_QTY/ CTN]]="","",LEN(db[[#This Row],[H_QTY/ CTN]]))</f>
        <v>7</v>
      </c>
      <c r="U885" s="41" t="str">
        <f>IF(db[[#This Row],[H_QTY/ CTN]]="","",LEFT(db[[#This Row],[H_QTY/ CTN]],db[[#This Row],[H_1]]-1))</f>
        <v>60 PCS</v>
      </c>
      <c r="V885" s="40" t="str">
        <f>IF(NOT(db[[#This Row],[H_1]]=db[[#This Row],[H_2]]),MID(db[[#This Row],[H_QTY/ CTN]],db[[#This Row],[H_1]]+1,db[[#This Row],[H_2]]-db[[#This Row],[H_1]]-1),"")</f>
        <v/>
      </c>
      <c r="W885" s="40" t="str">
        <f>IF(db[[#This Row],[QTY/ CTN B]]="","",LEFT(db[[#This Row],[QTY/ CTN B]],SEARCH(" ",db[[#This Row],[QTY/ CTN B]],1)-1))</f>
        <v>60</v>
      </c>
      <c r="X885" s="40" t="str">
        <f>IF(db[[#This Row],[QTY/ CTN B]]="","",RIGHT(db[[#This Row],[QTY/ CTN B]],LEN(db[[#This Row],[QTY/ CTN B]])-SEARCH(" ",db[[#This Row],[QTY/ CTN B]],1)))</f>
        <v>PCS</v>
      </c>
      <c r="Y885" s="40" t="str">
        <f>IF(db[[#This Row],[QTY/ CTN TG]]="",IF(db[[#This Row],[STN TG]]="","",12),LEFT(db[[#This Row],[QTY/ CTN TG]],SEARCH(" ",db[[#This Row],[QTY/ CTN TG]],1)-1))</f>
        <v/>
      </c>
      <c r="Z8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85" s="40" t="str">
        <f>IF(db[[#This Row],[STN K]]="","",IF(db[[#This Row],[STN TG]]="LSN",12,""))</f>
        <v/>
      </c>
      <c r="AB885" s="40" t="str">
        <f>IF(db[[#This Row],[STN TG]]="LSN","PCS","")</f>
        <v/>
      </c>
      <c r="AC885" s="40">
        <f>db[[#This Row],[QTY B]]*IF(db[[#This Row],[QTY TG]]="",1,db[[#This Row],[QTY TG]])*IF(db[[#This Row],[QTY K]]="",1,db[[#This Row],[QTY K]])</f>
        <v>60</v>
      </c>
      <c r="AD885" s="40" t="str">
        <f>IF(db[[#This Row],[STN K]]="",IF(db[[#This Row],[STN TG]]="",db[[#This Row],[STN B]],db[[#This Row],[STN TG]]),db[[#This Row],[STN K]])</f>
        <v>PCS</v>
      </c>
      <c r="AE885" s="40"/>
    </row>
    <row r="886" spans="1:31" ht="16.5" customHeight="1" x14ac:dyDescent="0.25">
      <c r="A886" s="40">
        <f t="shared" si="13"/>
        <v>885</v>
      </c>
      <c r="B886" s="5" t="str">
        <f>LOWER(SUBSTITUTE(SUBSTITUTE(SUBSTITUTE(SUBSTITUTE(SUBSTITUTE(SUBSTITUTE(SUBSTITUTE(SUBSTITUTE(db[[#This Row],[NB BM]]," ",),".",""),"-",""),"(",""),")",""),"/",""),"""",""),"+",""))</f>
        <v>boxfileenterkcgbf567biru</v>
      </c>
      <c r="C886" s="5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D886" s="5" t="str">
        <f>LOWER(SUBSTITUTE(SUBSTITUTE(SUBSTITUTE(SUBSTITUTE(SUBSTITUTE(SUBSTITUTE(SUBSTITUTE(SUBSTITUTE(SUBSTITUTE(db[[#This Row],[NB PAJAK]]," ",""),"-",""),"(",""),")",""),".",""),",",""),"/",""),"""",""),"+",""))</f>
        <v/>
      </c>
      <c r="E88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boxfileenterkcgbf567biru60pcsuntana</v>
      </c>
      <c r="F88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enterboxfilekcgbf567biru60pcs</v>
      </c>
      <c r="G886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enterboxfilekcgbf567biruuntana</v>
      </c>
      <c r="H88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enterboxfilekcgbf567biru60pcsuntana</v>
      </c>
      <c r="I886" s="2" t="s">
        <v>2018</v>
      </c>
      <c r="J886" s="2" t="s">
        <v>2017</v>
      </c>
      <c r="K886" s="14"/>
      <c r="L886" s="2" t="s">
        <v>1336</v>
      </c>
      <c r="M886" s="34" t="e">
        <f>IF(db[[#This Row],[NB NOTA_C]]="","",COUNTIF([2]!B_MSK[concat],db[[#This Row],[NB NOTA_C]]))</f>
        <v>#REF!</v>
      </c>
      <c r="N886" s="14" t="s">
        <v>1366</v>
      </c>
      <c r="O886" s="2" t="s">
        <v>1380</v>
      </c>
      <c r="P886" s="2" t="s">
        <v>2423</v>
      </c>
      <c r="R886" s="2" t="str">
        <f>IF(db[[#This Row],[QTY/ CTN]]="","",SUBSTITUTE(SUBSTITUTE(SUBSTITUTE(db[[#This Row],[QTY/ CTN]]," ","_",2),"(",""),")","")&amp;"_")</f>
        <v>60 PCS_</v>
      </c>
      <c r="S886" s="2">
        <f>IF(db[[#This Row],[H_QTY/ CTN]]="","",SEARCH("_",db[[#This Row],[H_QTY/ CTN]]))</f>
        <v>7</v>
      </c>
      <c r="T886" s="2">
        <f>IF(db[[#This Row],[H_QTY/ CTN]]="","",LEN(db[[#This Row],[H_QTY/ CTN]]))</f>
        <v>7</v>
      </c>
      <c r="U886" s="41" t="str">
        <f>IF(db[[#This Row],[H_QTY/ CTN]]="","",LEFT(db[[#This Row],[H_QTY/ CTN]],db[[#This Row],[H_1]]-1))</f>
        <v>60 PCS</v>
      </c>
      <c r="V886" s="40" t="str">
        <f>IF(NOT(db[[#This Row],[H_1]]=db[[#This Row],[H_2]]),MID(db[[#This Row],[H_QTY/ CTN]],db[[#This Row],[H_1]]+1,db[[#This Row],[H_2]]-db[[#This Row],[H_1]]-1),"")</f>
        <v/>
      </c>
      <c r="W886" s="40" t="str">
        <f>IF(db[[#This Row],[QTY/ CTN B]]="","",LEFT(db[[#This Row],[QTY/ CTN B]],SEARCH(" ",db[[#This Row],[QTY/ CTN B]],1)-1))</f>
        <v>60</v>
      </c>
      <c r="X886" s="40" t="str">
        <f>IF(db[[#This Row],[QTY/ CTN B]]="","",RIGHT(db[[#This Row],[QTY/ CTN B]],LEN(db[[#This Row],[QTY/ CTN B]])-SEARCH(" ",db[[#This Row],[QTY/ CTN B]],1)))</f>
        <v>PCS</v>
      </c>
      <c r="Y886" s="40" t="str">
        <f>IF(db[[#This Row],[QTY/ CTN TG]]="",IF(db[[#This Row],[STN TG]]="","",12),LEFT(db[[#This Row],[QTY/ CTN TG]],SEARCH(" ",db[[#This Row],[QTY/ CTN TG]],1)-1))</f>
        <v/>
      </c>
      <c r="Z8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86" s="40" t="str">
        <f>IF(db[[#This Row],[STN K]]="","",IF(db[[#This Row],[STN TG]]="LSN",12,""))</f>
        <v/>
      </c>
      <c r="AB886" s="40" t="str">
        <f>IF(db[[#This Row],[STN TG]]="LSN","PCS","")</f>
        <v/>
      </c>
      <c r="AC886" s="40">
        <f>db[[#This Row],[QTY B]]*IF(db[[#This Row],[QTY TG]]="",1,db[[#This Row],[QTY TG]])*IF(db[[#This Row],[QTY K]]="",1,db[[#This Row],[QTY K]])</f>
        <v>60</v>
      </c>
      <c r="AD886" s="40" t="str">
        <f>IF(db[[#This Row],[STN K]]="",IF(db[[#This Row],[STN TG]]="",db[[#This Row],[STN B]],db[[#This Row],[STN TG]]),db[[#This Row],[STN K]])</f>
        <v>PCS</v>
      </c>
      <c r="AE886" s="40"/>
    </row>
    <row r="887" spans="1:31" ht="16.5" customHeight="1" x14ac:dyDescent="0.25">
      <c r="A887" s="40">
        <f t="shared" si="13"/>
        <v>886</v>
      </c>
      <c r="B887" s="5" t="str">
        <f>LOWER(SUBSTITUTE(SUBSTITUTE(SUBSTITUTE(SUBSTITUTE(SUBSTITUTE(SUBSTITUTE(SUBSTITUTE(SUBSTITUTE(db[[#This Row],[NB BM]]," ",),".",""),"-",""),"(",""),")",""),"/",""),"""",""),"+",""))</f>
        <v>boxfileenterkcgbf567hitam</v>
      </c>
      <c r="C887" s="5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D887" s="5" t="str">
        <f>LOWER(SUBSTITUTE(SUBSTITUTE(SUBSTITUTE(SUBSTITUTE(SUBSTITUTE(SUBSTITUTE(SUBSTITUTE(SUBSTITUTE(SUBSTITUTE(db[[#This Row],[NB PAJAK]]," ",""),"-",""),"(",""),")",""),".",""),",",""),"/",""),"""",""),"+",""))</f>
        <v/>
      </c>
      <c r="E88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boxfileenterkcgbf567hitam60pcsuntana</v>
      </c>
      <c r="F88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enterboxfilekcgbf567hitam60pcs</v>
      </c>
      <c r="G887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enterboxfilekcgbf567hitamuntana</v>
      </c>
      <c r="H88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enterboxfilekcgbf567hitam60pcsuntana</v>
      </c>
      <c r="I887" s="2" t="s">
        <v>2019</v>
      </c>
      <c r="J887" s="2" t="s">
        <v>2016</v>
      </c>
      <c r="K887" s="14"/>
      <c r="L887" s="2" t="s">
        <v>1336</v>
      </c>
      <c r="M887" s="34" t="e">
        <f>IF(db[[#This Row],[NB NOTA_C]]="","",COUNTIF([2]!B_MSK[concat],db[[#This Row],[NB NOTA_C]]))</f>
        <v>#REF!</v>
      </c>
      <c r="N887" s="14" t="s">
        <v>1366</v>
      </c>
      <c r="O887" s="2" t="s">
        <v>1380</v>
      </c>
      <c r="P887" s="2" t="s">
        <v>2423</v>
      </c>
      <c r="R887" s="2" t="str">
        <f>IF(db[[#This Row],[QTY/ CTN]]="","",SUBSTITUTE(SUBSTITUTE(SUBSTITUTE(db[[#This Row],[QTY/ CTN]]," ","_",2),"(",""),")","")&amp;"_")</f>
        <v>60 PCS_</v>
      </c>
      <c r="S887" s="2">
        <f>IF(db[[#This Row],[H_QTY/ CTN]]="","",SEARCH("_",db[[#This Row],[H_QTY/ CTN]]))</f>
        <v>7</v>
      </c>
      <c r="T887" s="2">
        <f>IF(db[[#This Row],[H_QTY/ CTN]]="","",LEN(db[[#This Row],[H_QTY/ CTN]]))</f>
        <v>7</v>
      </c>
      <c r="U887" s="41" t="str">
        <f>IF(db[[#This Row],[H_QTY/ CTN]]="","",LEFT(db[[#This Row],[H_QTY/ CTN]],db[[#This Row],[H_1]]-1))</f>
        <v>60 PCS</v>
      </c>
      <c r="V887" s="40" t="str">
        <f>IF(NOT(db[[#This Row],[H_1]]=db[[#This Row],[H_2]]),MID(db[[#This Row],[H_QTY/ CTN]],db[[#This Row],[H_1]]+1,db[[#This Row],[H_2]]-db[[#This Row],[H_1]]-1),"")</f>
        <v/>
      </c>
      <c r="W887" s="40" t="str">
        <f>IF(db[[#This Row],[QTY/ CTN B]]="","",LEFT(db[[#This Row],[QTY/ CTN B]],SEARCH(" ",db[[#This Row],[QTY/ CTN B]],1)-1))</f>
        <v>60</v>
      </c>
      <c r="X887" s="40" t="str">
        <f>IF(db[[#This Row],[QTY/ CTN B]]="","",RIGHT(db[[#This Row],[QTY/ CTN B]],LEN(db[[#This Row],[QTY/ CTN B]])-SEARCH(" ",db[[#This Row],[QTY/ CTN B]],1)))</f>
        <v>PCS</v>
      </c>
      <c r="Y887" s="40" t="str">
        <f>IF(db[[#This Row],[QTY/ CTN TG]]="",IF(db[[#This Row],[STN TG]]="","",12),LEFT(db[[#This Row],[QTY/ CTN TG]],SEARCH(" ",db[[#This Row],[QTY/ CTN TG]],1)-1))</f>
        <v/>
      </c>
      <c r="Z8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87" s="40" t="str">
        <f>IF(db[[#This Row],[STN K]]="","",IF(db[[#This Row],[STN TG]]="LSN",12,""))</f>
        <v/>
      </c>
      <c r="AB887" s="40" t="str">
        <f>IF(db[[#This Row],[STN TG]]="LSN","PCS","")</f>
        <v/>
      </c>
      <c r="AC887" s="40">
        <f>db[[#This Row],[QTY B]]*IF(db[[#This Row],[QTY TG]]="",1,db[[#This Row],[QTY TG]])*IF(db[[#This Row],[QTY K]]="",1,db[[#This Row],[QTY K]])</f>
        <v>60</v>
      </c>
      <c r="AD887" s="40" t="str">
        <f>IF(db[[#This Row],[STN K]]="",IF(db[[#This Row],[STN TG]]="",db[[#This Row],[STN B]],db[[#This Row],[STN TG]]),db[[#This Row],[STN K]])</f>
        <v>PCS</v>
      </c>
      <c r="AE887" s="40"/>
    </row>
    <row r="888" spans="1:31" ht="16.5" customHeight="1" x14ac:dyDescent="0.25">
      <c r="A888" s="40">
        <f t="shared" si="13"/>
        <v>887</v>
      </c>
      <c r="B888" s="5" t="str">
        <f>LOWER(SUBSTITUTE(SUBSTITUTE(SUBSTITUTE(SUBSTITUTE(SUBSTITUTE(SUBSTITUTE(SUBSTITUTE(SUBSTITUTE(db[[#This Row],[NB BM]]," ",),".",""),"-",""),"(",""),")",""),"/",""),"""",""),"+",""))</f>
        <v>btenterbatik</v>
      </c>
      <c r="C888" s="5" t="str">
        <f>LOWER(SUBSTITUTE(SUBSTITUTE(SUBSTITUTE(SUBSTITUTE(SUBSTITUTE(SUBSTITUTE(SUBSTITUTE(SUBSTITUTE(SUBSTITUTE(db[[#This Row],[NB NOTA]]," ",),".",""),"-",""),"(",""),")",""),",",""),"/",""),"""",""),"+",""))</f>
        <v>enterbtspiralbatik</v>
      </c>
      <c r="D888" s="5" t="str">
        <f>LOWER(SUBSTITUTE(SUBSTITUTE(SUBSTITUTE(SUBSTITUTE(SUBSTITUTE(SUBSTITUTE(SUBSTITUTE(SUBSTITUTE(SUBSTITUTE(db[[#This Row],[NB PAJAK]]," ",""),"-",""),"(",""),")",""),".",""),",",""),"/",""),"""",""),"+",""))</f>
        <v/>
      </c>
      <c r="E88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btenterbatik10lsnuntana</v>
      </c>
      <c r="F88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enterbtspiralbatik10lsn</v>
      </c>
      <c r="G888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enterbtspiralbatikuntana</v>
      </c>
      <c r="H88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enterbtspiralbatik10lsnuntana</v>
      </c>
      <c r="I888" s="2" t="s">
        <v>4390</v>
      </c>
      <c r="J888" s="2" t="s">
        <v>5444</v>
      </c>
      <c r="K888" s="14"/>
      <c r="L888" s="2" t="s">
        <v>1336</v>
      </c>
      <c r="M888" s="33" t="e">
        <f>IF(db[[#This Row],[NB NOTA_C]]="","",COUNTIF([2]!B_MSK[concat],db[[#This Row],[NB NOTA_C]]))</f>
        <v>#REF!</v>
      </c>
      <c r="N888" s="9" t="s">
        <v>1366</v>
      </c>
      <c r="O888" s="5" t="s">
        <v>1438</v>
      </c>
      <c r="P888" s="2" t="s">
        <v>2416</v>
      </c>
      <c r="Q888" s="5"/>
      <c r="R888" s="5" t="str">
        <f>IF(db[[#This Row],[QTY/ CTN]]="","",SUBSTITUTE(SUBSTITUTE(SUBSTITUTE(db[[#This Row],[QTY/ CTN]]," ","_",2),"(",""),")","")&amp;"_")</f>
        <v>10 LSN_</v>
      </c>
      <c r="S888" s="5">
        <f>IF(db[[#This Row],[H_QTY/ CTN]]="","",SEARCH("_",db[[#This Row],[H_QTY/ CTN]]))</f>
        <v>7</v>
      </c>
      <c r="T888" s="5">
        <f>IF(db[[#This Row],[H_QTY/ CTN]]="","",LEN(db[[#This Row],[H_QTY/ CTN]]))</f>
        <v>7</v>
      </c>
      <c r="U888" s="40" t="str">
        <f>IF(db[[#This Row],[H_QTY/ CTN]]="","",LEFT(db[[#This Row],[H_QTY/ CTN]],db[[#This Row],[H_1]]-1))</f>
        <v>10 LSN</v>
      </c>
      <c r="V888" s="40" t="str">
        <f>IF(NOT(db[[#This Row],[H_1]]=db[[#This Row],[H_2]]),MID(db[[#This Row],[H_QTY/ CTN]],db[[#This Row],[H_1]]+1,db[[#This Row],[H_2]]-db[[#This Row],[H_1]]-1),"")</f>
        <v/>
      </c>
      <c r="W888" s="40" t="str">
        <f>IF(db[[#This Row],[QTY/ CTN B]]="","",LEFT(db[[#This Row],[QTY/ CTN B]],SEARCH(" ",db[[#This Row],[QTY/ CTN B]],1)-1))</f>
        <v>10</v>
      </c>
      <c r="X888" s="40" t="str">
        <f>IF(db[[#This Row],[QTY/ CTN B]]="","",RIGHT(db[[#This Row],[QTY/ CTN B]],LEN(db[[#This Row],[QTY/ CTN B]])-SEARCH(" ",db[[#This Row],[QTY/ CTN B]],1)))</f>
        <v>LSN</v>
      </c>
      <c r="Y888" s="40">
        <f>IF(db[[#This Row],[QTY/ CTN TG]]="",IF(db[[#This Row],[STN TG]]="","",12),LEFT(db[[#This Row],[QTY/ CTN TG]],SEARCH(" ",db[[#This Row],[QTY/ CTN TG]],1)-1))</f>
        <v>12</v>
      </c>
      <c r="Z8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88" s="40" t="str">
        <f>IF(db[[#This Row],[STN K]]="","",IF(db[[#This Row],[STN TG]]="LSN",12,""))</f>
        <v/>
      </c>
      <c r="AB888" s="40" t="str">
        <f>IF(db[[#This Row],[STN TG]]="LSN","PCS","")</f>
        <v/>
      </c>
      <c r="AC888" s="40">
        <f>db[[#This Row],[QTY B]]*IF(db[[#This Row],[QTY TG]]="",1,db[[#This Row],[QTY TG]])*IF(db[[#This Row],[QTY K]]="",1,db[[#This Row],[QTY K]])</f>
        <v>120</v>
      </c>
      <c r="AD888" s="40" t="str">
        <f>IF(db[[#This Row],[STN K]]="",IF(db[[#This Row],[STN TG]]="",db[[#This Row],[STN B]],db[[#This Row],[STN TG]]),db[[#This Row],[STN K]])</f>
        <v>PCS</v>
      </c>
      <c r="AE888" s="40"/>
    </row>
    <row r="889" spans="1:31" ht="16.5" customHeight="1" x14ac:dyDescent="0.25">
      <c r="A889" s="40">
        <f t="shared" si="13"/>
        <v>888</v>
      </c>
      <c r="B889" s="5" t="str">
        <f>LOWER(SUBSTITUTE(SUBSTITUTE(SUBSTITUTE(SUBSTITUTE(SUBSTITUTE(SUBSTITUTE(SUBSTITUTE(SUBSTITUTE(db[[#This Row],[NB BM]]," ",),".",""),"-",""),"(",""),")",""),"/",""),"""",""),"+",""))</f>
        <v>btenterkembang</v>
      </c>
      <c r="C889" s="5" t="str">
        <f>LOWER(SUBSTITUTE(SUBSTITUTE(SUBSTITUTE(SUBSTITUTE(SUBSTITUTE(SUBSTITUTE(SUBSTITUTE(SUBSTITUTE(SUBSTITUTE(db[[#This Row],[NB NOTA]]," ",),".",""),"-",""),"(",""),")",""),",",""),"/",""),"""",""),"+",""))</f>
        <v>enterbtspiralkembang</v>
      </c>
      <c r="D889" s="5" t="str">
        <f>LOWER(SUBSTITUTE(SUBSTITUTE(SUBSTITUTE(SUBSTITUTE(SUBSTITUTE(SUBSTITUTE(SUBSTITUTE(SUBSTITUTE(SUBSTITUTE(db[[#This Row],[NB PAJAK]]," ",""),"-",""),"(",""),")",""),".",""),",",""),"/",""),"""",""),"+",""))</f>
        <v/>
      </c>
      <c r="E88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btenterkembang10lsnuntana</v>
      </c>
      <c r="F88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enterbtspiralkembang10lsn</v>
      </c>
      <c r="G889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enterbtspiralkembanguntana</v>
      </c>
      <c r="H88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enterbtspiralkembang10lsnuntana</v>
      </c>
      <c r="I889" s="2" t="s">
        <v>4389</v>
      </c>
      <c r="J889" s="2" t="s">
        <v>5432</v>
      </c>
      <c r="K889" s="14"/>
      <c r="L889" s="2" t="s">
        <v>1336</v>
      </c>
      <c r="M889" s="33" t="e">
        <f>IF(db[[#This Row],[NB NOTA_C]]="","",COUNTIF([2]!B_MSK[concat],db[[#This Row],[NB NOTA_C]]))</f>
        <v>#REF!</v>
      </c>
      <c r="N889" s="9" t="s">
        <v>1366</v>
      </c>
      <c r="O889" s="5" t="s">
        <v>1438</v>
      </c>
      <c r="P889" s="2" t="s">
        <v>2416</v>
      </c>
      <c r="Q889" s="5"/>
      <c r="R889" s="5" t="str">
        <f>IF(db[[#This Row],[QTY/ CTN]]="","",SUBSTITUTE(SUBSTITUTE(SUBSTITUTE(db[[#This Row],[QTY/ CTN]]," ","_",2),"(",""),")","")&amp;"_")</f>
        <v>10 LSN_</v>
      </c>
      <c r="S889" s="5">
        <f>IF(db[[#This Row],[H_QTY/ CTN]]="","",SEARCH("_",db[[#This Row],[H_QTY/ CTN]]))</f>
        <v>7</v>
      </c>
      <c r="T889" s="5">
        <f>IF(db[[#This Row],[H_QTY/ CTN]]="","",LEN(db[[#This Row],[H_QTY/ CTN]]))</f>
        <v>7</v>
      </c>
      <c r="U889" s="40" t="str">
        <f>IF(db[[#This Row],[H_QTY/ CTN]]="","",LEFT(db[[#This Row],[H_QTY/ CTN]],db[[#This Row],[H_1]]-1))</f>
        <v>10 LSN</v>
      </c>
      <c r="V889" s="40" t="str">
        <f>IF(NOT(db[[#This Row],[H_1]]=db[[#This Row],[H_2]]),MID(db[[#This Row],[H_QTY/ CTN]],db[[#This Row],[H_1]]+1,db[[#This Row],[H_2]]-db[[#This Row],[H_1]]-1),"")</f>
        <v/>
      </c>
      <c r="W889" s="40" t="str">
        <f>IF(db[[#This Row],[QTY/ CTN B]]="","",LEFT(db[[#This Row],[QTY/ CTN B]],SEARCH(" ",db[[#This Row],[QTY/ CTN B]],1)-1))</f>
        <v>10</v>
      </c>
      <c r="X889" s="40" t="str">
        <f>IF(db[[#This Row],[QTY/ CTN B]]="","",RIGHT(db[[#This Row],[QTY/ CTN B]],LEN(db[[#This Row],[QTY/ CTN B]])-SEARCH(" ",db[[#This Row],[QTY/ CTN B]],1)))</f>
        <v>LSN</v>
      </c>
      <c r="Y889" s="40">
        <f>IF(db[[#This Row],[QTY/ CTN TG]]="",IF(db[[#This Row],[STN TG]]="","",12),LEFT(db[[#This Row],[QTY/ CTN TG]],SEARCH(" ",db[[#This Row],[QTY/ CTN TG]],1)-1))</f>
        <v>12</v>
      </c>
      <c r="Z8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89" s="40" t="str">
        <f>IF(db[[#This Row],[STN K]]="","",IF(db[[#This Row],[STN TG]]="LSN",12,""))</f>
        <v/>
      </c>
      <c r="AB889" s="40" t="str">
        <f>IF(db[[#This Row],[STN TG]]="LSN","PCS","")</f>
        <v/>
      </c>
      <c r="AC889" s="40">
        <f>db[[#This Row],[QTY B]]*IF(db[[#This Row],[QTY TG]]="",1,db[[#This Row],[QTY TG]])*IF(db[[#This Row],[QTY K]]="",1,db[[#This Row],[QTY K]])</f>
        <v>120</v>
      </c>
      <c r="AD889" s="40" t="str">
        <f>IF(db[[#This Row],[STN K]]="",IF(db[[#This Row],[STN TG]]="",db[[#This Row],[STN B]],db[[#This Row],[STN TG]]),db[[#This Row],[STN K]])</f>
        <v>PCS</v>
      </c>
      <c r="AE889" s="40"/>
    </row>
    <row r="890" spans="1:31" ht="16.5" customHeight="1" x14ac:dyDescent="0.25">
      <c r="A890" s="40">
        <f t="shared" si="13"/>
        <v>889</v>
      </c>
      <c r="B890" s="5" t="str">
        <f>LOWER(SUBSTITUTE(SUBSTITUTE(SUBSTITUTE(SUBSTITUTE(SUBSTITUTE(SUBSTITUTE(SUBSTITUTE(SUBSTITUTE(db[[#This Row],[NB BM]]," ",),".",""),"-",""),"(",""),")",""),"/",""),"""",""),"+",""))</f>
        <v>garisanbusurentertebalno4</v>
      </c>
      <c r="C890" s="5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D890" s="5" t="str">
        <f>LOWER(SUBSTITUTE(SUBSTITUTE(SUBSTITUTE(SUBSTITUTE(SUBSTITUTE(SUBSTITUTE(SUBSTITUTE(SUBSTITUTE(SUBSTITUTE(db[[#This Row],[NB PAJAK]]," ",""),"-",""),"(",""),")",""),".",""),",",""),"/",""),"""",""),"+",""))</f>
        <v/>
      </c>
      <c r="E89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garisanbusurentertebalno4480lsnuntana</v>
      </c>
      <c r="F89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enterbusurno4tbl480lsn</v>
      </c>
      <c r="G890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enterbusurno4tbluntana</v>
      </c>
      <c r="H89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enterbusurno4tbl480lsnuntana</v>
      </c>
      <c r="I890" s="2" t="s">
        <v>6643</v>
      </c>
      <c r="J890" s="2" t="s">
        <v>1284</v>
      </c>
      <c r="K890" s="14"/>
      <c r="L890" s="2" t="s">
        <v>1336</v>
      </c>
      <c r="M890" s="34" t="e">
        <f>IF(db[[#This Row],[NB NOTA_C]]="","",COUNTIF([2]!B_MSK[concat],db[[#This Row],[NB NOTA_C]]))</f>
        <v>#REF!</v>
      </c>
      <c r="N890" s="14" t="s">
        <v>1366</v>
      </c>
      <c r="O890" s="2" t="s">
        <v>1762</v>
      </c>
      <c r="P890" s="2" t="s">
        <v>2424</v>
      </c>
      <c r="R890" s="2" t="str">
        <f>IF(db[[#This Row],[QTY/ CTN]]="","",SUBSTITUTE(SUBSTITUTE(SUBSTITUTE(db[[#This Row],[QTY/ CTN]]," ","_",2),"(",""),")","")&amp;"_")</f>
        <v>480 LSN_</v>
      </c>
      <c r="S890" s="2">
        <f>IF(db[[#This Row],[H_QTY/ CTN]]="","",SEARCH("_",db[[#This Row],[H_QTY/ CTN]]))</f>
        <v>8</v>
      </c>
      <c r="T890" s="2">
        <f>IF(db[[#This Row],[H_QTY/ CTN]]="","",LEN(db[[#This Row],[H_QTY/ CTN]]))</f>
        <v>8</v>
      </c>
      <c r="U890" s="41" t="str">
        <f>IF(db[[#This Row],[H_QTY/ CTN]]="","",LEFT(db[[#This Row],[H_QTY/ CTN]],db[[#This Row],[H_1]]-1))</f>
        <v>480 LSN</v>
      </c>
      <c r="V890" s="40" t="str">
        <f>IF(NOT(db[[#This Row],[H_1]]=db[[#This Row],[H_2]]),MID(db[[#This Row],[H_QTY/ CTN]],db[[#This Row],[H_1]]+1,db[[#This Row],[H_2]]-db[[#This Row],[H_1]]-1),"")</f>
        <v/>
      </c>
      <c r="W890" s="40" t="str">
        <f>IF(db[[#This Row],[QTY/ CTN B]]="","",LEFT(db[[#This Row],[QTY/ CTN B]],SEARCH(" ",db[[#This Row],[QTY/ CTN B]],1)-1))</f>
        <v>480</v>
      </c>
      <c r="X890" s="40" t="str">
        <f>IF(db[[#This Row],[QTY/ CTN B]]="","",RIGHT(db[[#This Row],[QTY/ CTN B]],LEN(db[[#This Row],[QTY/ CTN B]])-SEARCH(" ",db[[#This Row],[QTY/ CTN B]],1)))</f>
        <v>LSN</v>
      </c>
      <c r="Y890" s="40">
        <f>IF(db[[#This Row],[QTY/ CTN TG]]="",IF(db[[#This Row],[STN TG]]="","",12),LEFT(db[[#This Row],[QTY/ CTN TG]],SEARCH(" ",db[[#This Row],[QTY/ CTN TG]],1)-1))</f>
        <v>12</v>
      </c>
      <c r="Z8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90" s="40" t="str">
        <f>IF(db[[#This Row],[STN K]]="","",IF(db[[#This Row],[STN TG]]="LSN",12,""))</f>
        <v/>
      </c>
      <c r="AB890" s="40" t="str">
        <f>IF(db[[#This Row],[STN TG]]="LSN","PCS","")</f>
        <v/>
      </c>
      <c r="AC890" s="40">
        <f>db[[#This Row],[QTY B]]*IF(db[[#This Row],[QTY TG]]="",1,db[[#This Row],[QTY TG]])*IF(db[[#This Row],[QTY K]]="",1,db[[#This Row],[QTY K]])</f>
        <v>5760</v>
      </c>
      <c r="AD890" s="40" t="str">
        <f>IF(db[[#This Row],[STN K]]="",IF(db[[#This Row],[STN TG]]="",db[[#This Row],[STN B]],db[[#This Row],[STN TG]]),db[[#This Row],[STN K]])</f>
        <v>PCS</v>
      </c>
      <c r="AE890" s="40"/>
    </row>
    <row r="891" spans="1:31" x14ac:dyDescent="0.25">
      <c r="A891" s="40">
        <f t="shared" si="13"/>
        <v>890</v>
      </c>
      <c r="B891" s="5" t="str">
        <f>LOWER(SUBSTITUTE(SUBSTITUTE(SUBSTITUTE(SUBSTITUTE(SUBSTITUTE(SUBSTITUTE(SUBSTITUTE(SUBSTITUTE(db[[#This Row],[NB BM]]," ",),".",""),"-",""),"(",""),")",""),"/",""),"""",""),"+",""))</f>
        <v>clipboardenter03antipecah</v>
      </c>
      <c r="C891" s="5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D891" s="5" t="str">
        <f>LOWER(SUBSTITUTE(SUBSTITUTE(SUBSTITUTE(SUBSTITUTE(SUBSTITUTE(SUBSTITUTE(SUBSTITUTE(SUBSTITUTE(SUBSTITUTE(db[[#This Row],[NB PAJAK]]," ",""),"-",""),"(",""),")",""),".",""),",",""),"/",""),"""",""),"+",""))</f>
        <v/>
      </c>
      <c r="E89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clipboardenter03antipecah8lsnuntana</v>
      </c>
      <c r="F89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entercboard03antipecah8lsn</v>
      </c>
      <c r="G891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entercboard03antipecahuntana</v>
      </c>
      <c r="H89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entercboard03antipecah8lsnuntana</v>
      </c>
      <c r="I891" s="2" t="s">
        <v>4384</v>
      </c>
      <c r="J891" s="9" t="s">
        <v>4383</v>
      </c>
      <c r="K891" s="14"/>
      <c r="L891" s="2" t="s">
        <v>1336</v>
      </c>
      <c r="M891" s="33"/>
      <c r="N891" s="9" t="s">
        <v>1366</v>
      </c>
      <c r="O891" s="5" t="s">
        <v>1435</v>
      </c>
      <c r="P891" s="2" t="s">
        <v>2418</v>
      </c>
      <c r="Q891" s="5"/>
      <c r="R891" s="5" t="str">
        <f>IF(db[[#This Row],[QTY/ CTN]]="","",SUBSTITUTE(SUBSTITUTE(SUBSTITUTE(db[[#This Row],[QTY/ CTN]]," ","_",2),"(",""),")","")&amp;"_")</f>
        <v>8 LSN_</v>
      </c>
      <c r="S891" s="5">
        <f>IF(db[[#This Row],[H_QTY/ CTN]]="","",SEARCH("_",db[[#This Row],[H_QTY/ CTN]]))</f>
        <v>6</v>
      </c>
      <c r="T891" s="5">
        <f>IF(db[[#This Row],[H_QTY/ CTN]]="","",LEN(db[[#This Row],[H_QTY/ CTN]]))</f>
        <v>6</v>
      </c>
      <c r="U891" s="40" t="str">
        <f>IF(db[[#This Row],[H_QTY/ CTN]]="","",LEFT(db[[#This Row],[H_QTY/ CTN]],db[[#This Row],[H_1]]-1))</f>
        <v>8 LSN</v>
      </c>
      <c r="V891" s="40" t="str">
        <f>IF(NOT(db[[#This Row],[H_1]]=db[[#This Row],[H_2]]),MID(db[[#This Row],[H_QTY/ CTN]],db[[#This Row],[H_1]]+1,db[[#This Row],[H_2]]-db[[#This Row],[H_1]]-1),"")</f>
        <v/>
      </c>
      <c r="W891" s="40" t="str">
        <f>IF(db[[#This Row],[QTY/ CTN B]]="","",LEFT(db[[#This Row],[QTY/ CTN B]],SEARCH(" ",db[[#This Row],[QTY/ CTN B]],1)-1))</f>
        <v>8</v>
      </c>
      <c r="X891" s="40" t="str">
        <f>IF(db[[#This Row],[QTY/ CTN B]]="","",RIGHT(db[[#This Row],[QTY/ CTN B]],LEN(db[[#This Row],[QTY/ CTN B]])-SEARCH(" ",db[[#This Row],[QTY/ CTN B]],1)))</f>
        <v>LSN</v>
      </c>
      <c r="Y891" s="40">
        <f>IF(db[[#This Row],[QTY/ CTN TG]]="",IF(db[[#This Row],[STN TG]]="","",12),LEFT(db[[#This Row],[QTY/ CTN TG]],SEARCH(" ",db[[#This Row],[QTY/ CTN TG]],1)-1))</f>
        <v>12</v>
      </c>
      <c r="Z8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91" s="40" t="str">
        <f>IF(db[[#This Row],[STN K]]="","",IF(db[[#This Row],[STN TG]]="LSN",12,""))</f>
        <v/>
      </c>
      <c r="AB891" s="40" t="str">
        <f>IF(db[[#This Row],[STN TG]]="LSN","PCS","")</f>
        <v/>
      </c>
      <c r="AC891" s="40">
        <f>db[[#This Row],[QTY B]]*IF(db[[#This Row],[QTY TG]]="",1,db[[#This Row],[QTY TG]])*IF(db[[#This Row],[QTY K]]="",1,db[[#This Row],[QTY K]])</f>
        <v>96</v>
      </c>
      <c r="AD891" s="40" t="str">
        <f>IF(db[[#This Row],[STN K]]="",IF(db[[#This Row],[STN TG]]="",db[[#This Row],[STN B]],db[[#This Row],[STN TG]]),db[[#This Row],[STN K]])</f>
        <v>PCS</v>
      </c>
      <c r="AE891" s="40"/>
    </row>
    <row r="892" spans="1:31" x14ac:dyDescent="0.25">
      <c r="A892" s="40">
        <f t="shared" si="13"/>
        <v>891</v>
      </c>
      <c r="B892" s="5" t="str">
        <f>LOWER(SUBSTITUTE(SUBSTITUTE(SUBSTITUTE(SUBSTITUTE(SUBSTITUTE(SUBSTITUTE(SUBSTITUTE(SUBSTITUTE(db[[#This Row],[NB BM]]," ",),".",""),"-",""),"(",""),")",""),"/",""),"""",""),"+",""))</f>
        <v>clipboardkayuenter</v>
      </c>
      <c r="C892" s="5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D892" s="5" t="str">
        <f>LOWER(SUBSTITUTE(SUBSTITUTE(SUBSTITUTE(SUBSTITUTE(SUBSTITUTE(SUBSTITUTE(SUBSTITUTE(SUBSTITUTE(SUBSTITUTE(db[[#This Row],[NB PAJAK]]," ",""),"-",""),"(",""),")",""),".",""),",",""),"/",""),"""",""),"+",""))</f>
        <v/>
      </c>
      <c r="E89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clipboardkayuenter12lsnuntana</v>
      </c>
      <c r="F89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entercboardkayu12lsn</v>
      </c>
      <c r="G892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entercboardkayuuntana</v>
      </c>
      <c r="H89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entercboardkayu12lsnuntana</v>
      </c>
      <c r="I892" s="2" t="s">
        <v>5739</v>
      </c>
      <c r="J892" s="2" t="s">
        <v>4385</v>
      </c>
      <c r="K892" s="1"/>
      <c r="L892" s="2" t="s">
        <v>1336</v>
      </c>
      <c r="M892" s="33" t="e">
        <f>IF(db[[#This Row],[NB NOTA_C]]="","",COUNTIF([2]!B_MSK[concat],db[[#This Row],[NB NOTA_C]]))</f>
        <v>#REF!</v>
      </c>
      <c r="N892" s="9" t="s">
        <v>1366</v>
      </c>
      <c r="O892" s="5" t="s">
        <v>1376</v>
      </c>
      <c r="P892" s="2" t="s">
        <v>2418</v>
      </c>
      <c r="Q892" s="5"/>
      <c r="R892" s="5" t="str">
        <f>IF(db[[#This Row],[QTY/ CTN]]="","",SUBSTITUTE(SUBSTITUTE(SUBSTITUTE(db[[#This Row],[QTY/ CTN]]," ","_",2),"(",""),")","")&amp;"_")</f>
        <v>12 LSN_</v>
      </c>
      <c r="S892" s="5">
        <f>IF(db[[#This Row],[H_QTY/ CTN]]="","",SEARCH("_",db[[#This Row],[H_QTY/ CTN]]))</f>
        <v>7</v>
      </c>
      <c r="T892" s="5">
        <f>IF(db[[#This Row],[H_QTY/ CTN]]="","",LEN(db[[#This Row],[H_QTY/ CTN]]))</f>
        <v>7</v>
      </c>
      <c r="U892" s="40" t="str">
        <f>IF(db[[#This Row],[H_QTY/ CTN]]="","",LEFT(db[[#This Row],[H_QTY/ CTN]],db[[#This Row],[H_1]]-1))</f>
        <v>12 LSN</v>
      </c>
      <c r="V892" s="40" t="str">
        <f>IF(NOT(db[[#This Row],[H_1]]=db[[#This Row],[H_2]]),MID(db[[#This Row],[H_QTY/ CTN]],db[[#This Row],[H_1]]+1,db[[#This Row],[H_2]]-db[[#This Row],[H_1]]-1),"")</f>
        <v/>
      </c>
      <c r="W892" s="40" t="str">
        <f>IF(db[[#This Row],[QTY/ CTN B]]="","",LEFT(db[[#This Row],[QTY/ CTN B]],SEARCH(" ",db[[#This Row],[QTY/ CTN B]],1)-1))</f>
        <v>12</v>
      </c>
      <c r="X892" s="40" t="str">
        <f>IF(db[[#This Row],[QTY/ CTN B]]="","",RIGHT(db[[#This Row],[QTY/ CTN B]],LEN(db[[#This Row],[QTY/ CTN B]])-SEARCH(" ",db[[#This Row],[QTY/ CTN B]],1)))</f>
        <v>LSN</v>
      </c>
      <c r="Y892" s="40">
        <f>IF(db[[#This Row],[QTY/ CTN TG]]="",IF(db[[#This Row],[STN TG]]="","",12),LEFT(db[[#This Row],[QTY/ CTN TG]],SEARCH(" ",db[[#This Row],[QTY/ CTN TG]],1)-1))</f>
        <v>12</v>
      </c>
      <c r="Z8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92" s="40" t="str">
        <f>IF(db[[#This Row],[STN K]]="","",IF(db[[#This Row],[STN TG]]="LSN",12,""))</f>
        <v/>
      </c>
      <c r="AB892" s="40" t="str">
        <f>IF(db[[#This Row],[STN TG]]="LSN","PCS","")</f>
        <v/>
      </c>
      <c r="AC892" s="40">
        <f>db[[#This Row],[QTY B]]*IF(db[[#This Row],[QTY TG]]="",1,db[[#This Row],[QTY TG]])*IF(db[[#This Row],[QTY K]]="",1,db[[#This Row],[QTY K]])</f>
        <v>144</v>
      </c>
      <c r="AD892" s="40" t="str">
        <f>IF(db[[#This Row],[STN K]]="",IF(db[[#This Row],[STN TG]]="",db[[#This Row],[STN B]],db[[#This Row],[STN TG]]),db[[#This Row],[STN K]])</f>
        <v>PCS</v>
      </c>
      <c r="AE892" s="40"/>
    </row>
    <row r="893" spans="1:31" x14ac:dyDescent="0.25">
      <c r="A893" s="40">
        <f t="shared" si="13"/>
        <v>892</v>
      </c>
      <c r="B893" s="75" t="str">
        <f>LOWER(SUBSTITUTE(SUBSTITUTE(SUBSTITUTE(SUBSTITUTE(SUBSTITUTE(SUBSTITUTE(SUBSTITUTE(SUBSTITUTE(db[[#This Row],[NB BM]]," ",),".",""),"-",""),"(",""),")",""),"/",""),"""",""),"+",""))</f>
        <v>clipboardantiapikwalitas</v>
      </c>
      <c r="C893" s="75" t="str">
        <f>LOWER(SUBSTITUTE(SUBSTITUTE(SUBSTITUTE(SUBSTITUTE(SUBSTITUTE(SUBSTITUTE(SUBSTITUTE(SUBSTITUTE(SUBSTITUTE(db[[#This Row],[NB NOTA]]," ",),".",""),"-",""),"(",""),")",""),",",""),"/",""),"""",""),"+",""))</f>
        <v>entercboardantiapikwalitas</v>
      </c>
      <c r="D893" s="75" t="str">
        <f>LOWER(SUBSTITUTE(SUBSTITUTE(SUBSTITUTE(SUBSTITUTE(SUBSTITUTE(SUBSTITUTE(SUBSTITUTE(SUBSTITUTE(SUBSTITUTE(db[[#This Row],[NB PAJAK]]," ",""),"-",""),"(",""),")",""),".",""),",",""),"/",""),"""",""),"+",""))</f>
        <v/>
      </c>
      <c r="E893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clipboardantiapikwalitas12lsnuntana</v>
      </c>
      <c r="F893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entercboardantiapikwalitas12lsn</v>
      </c>
      <c r="G893" s="75" t="str">
        <f>db[[#This Row],[NB NOTA_C]]&amp;LOWER(SUBSTITUTE(SUBSTITUTE(SUBSTITUTE(SUBSTITUTE(SUBSTITUTE(SUBSTITUTE(SUBSTITUTE(SUBSTITUTE(SUBSTITUTE(db[[#This Row],[FAKTUR]]," ",),".",""),"-",""),"(",""),")",""),",",""),"/",""),"""",""),"+",""))</f>
        <v>entercboardantiapikwalitasuntana</v>
      </c>
      <c r="H893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entercboardantiapikwalitas12lsnuntana</v>
      </c>
      <c r="I893" s="2" t="s">
        <v>5070</v>
      </c>
      <c r="J893" s="4" t="s">
        <v>4989</v>
      </c>
      <c r="K893" s="67"/>
      <c r="L893" s="2" t="s">
        <v>1336</v>
      </c>
      <c r="M893" s="76" t="e">
        <f>IF(db[[#This Row],[NB NOTA_C]]="","",COUNTIF([2]!B_MSK[concat],db[[#This Row],[NB NOTA_C]]))</f>
        <v>#REF!</v>
      </c>
      <c r="N893" s="9" t="s">
        <v>1366</v>
      </c>
      <c r="O893" s="5" t="s">
        <v>1376</v>
      </c>
      <c r="P893" s="2" t="s">
        <v>4830</v>
      </c>
      <c r="Q893" s="75"/>
      <c r="R893" s="75" t="str">
        <f>IF(db[[#This Row],[QTY/ CTN]]="","",SUBSTITUTE(SUBSTITUTE(SUBSTITUTE(db[[#This Row],[QTY/ CTN]]," ","_",2),"(",""),")","")&amp;"_")</f>
        <v>12 LSN_</v>
      </c>
      <c r="S893" s="75">
        <f>IF(db[[#This Row],[H_QTY/ CTN]]="","",SEARCH("_",db[[#This Row],[H_QTY/ CTN]]))</f>
        <v>7</v>
      </c>
      <c r="T893" s="75">
        <f>IF(db[[#This Row],[H_QTY/ CTN]]="","",LEN(db[[#This Row],[H_QTY/ CTN]]))</f>
        <v>7</v>
      </c>
      <c r="U893" s="77" t="str">
        <f>IF(db[[#This Row],[H_QTY/ CTN]]="","",LEFT(db[[#This Row],[H_QTY/ CTN]],db[[#This Row],[H_1]]-1))</f>
        <v>12 LSN</v>
      </c>
      <c r="V893" s="77" t="str">
        <f>IF(NOT(db[[#This Row],[H_1]]=db[[#This Row],[H_2]]),MID(db[[#This Row],[H_QTY/ CTN]],db[[#This Row],[H_1]]+1,db[[#This Row],[H_2]]-db[[#This Row],[H_1]]-1),"")</f>
        <v/>
      </c>
      <c r="W893" s="77" t="str">
        <f>IF(db[[#This Row],[QTY/ CTN B]]="","",LEFT(db[[#This Row],[QTY/ CTN B]],SEARCH(" ",db[[#This Row],[QTY/ CTN B]],1)-1))</f>
        <v>12</v>
      </c>
      <c r="X893" s="77" t="str">
        <f>IF(db[[#This Row],[QTY/ CTN B]]="","",RIGHT(db[[#This Row],[QTY/ CTN B]],LEN(db[[#This Row],[QTY/ CTN B]])-SEARCH(" ",db[[#This Row],[QTY/ CTN B]],1)))</f>
        <v>LSN</v>
      </c>
      <c r="Y893" s="77">
        <f>IF(db[[#This Row],[QTY/ CTN TG]]="",IF(db[[#This Row],[STN TG]]="","",12),LEFT(db[[#This Row],[QTY/ CTN TG]],SEARCH(" ",db[[#This Row],[QTY/ CTN TG]],1)-1))</f>
        <v>12</v>
      </c>
      <c r="Z893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93" s="77" t="str">
        <f>IF(db[[#This Row],[STN K]]="","",IF(db[[#This Row],[STN TG]]="LSN",12,""))</f>
        <v/>
      </c>
      <c r="AB893" s="77" t="str">
        <f>IF(db[[#This Row],[STN TG]]="LSN","PCS","")</f>
        <v/>
      </c>
      <c r="AC893" s="77">
        <f>db[[#This Row],[QTY B]]*IF(db[[#This Row],[QTY TG]]="",1,db[[#This Row],[QTY TG]])*IF(db[[#This Row],[QTY K]]="",1,db[[#This Row],[QTY K]])</f>
        <v>144</v>
      </c>
      <c r="AD893" s="77" t="str">
        <f>IF(db[[#This Row],[STN K]]="",IF(db[[#This Row],[STN TG]]="",db[[#This Row],[STN B]],db[[#This Row],[STN TG]]),db[[#This Row],[STN K]])</f>
        <v>PCS</v>
      </c>
      <c r="AE893" s="40"/>
    </row>
    <row r="894" spans="1:31" ht="16.5" customHeight="1" x14ac:dyDescent="0.25">
      <c r="A894" s="40">
        <f t="shared" si="13"/>
        <v>893</v>
      </c>
      <c r="B894" s="75" t="str">
        <f>LOWER(SUBSTITUTE(SUBSTITUTE(SUBSTITUTE(SUBSTITUTE(SUBSTITUTE(SUBSTITUTE(SUBSTITUTE(SUBSTITUTE(db[[#This Row],[NB BM]]," ",),".",""),"-",""),"(",""),")",""),"/",""),"""",""),"+",""))</f>
        <v>cardcaseb3enter</v>
      </c>
      <c r="C894" s="75" t="str">
        <f>LOWER(SUBSTITUTE(SUBSTITUTE(SUBSTITUTE(SUBSTITUTE(SUBSTITUTE(SUBSTITUTE(SUBSTITUTE(SUBSTITUTE(SUBSTITUTE(db[[#This Row],[NB NOTA]]," ",),".",""),"-",""),"(",""),")",""),",",""),"/",""),"""",""),"+",""))</f>
        <v>entercardcaseb3</v>
      </c>
      <c r="D894" s="75" t="str">
        <f>LOWER(SUBSTITUTE(SUBSTITUTE(SUBSTITUTE(SUBSTITUTE(SUBSTITUTE(SUBSTITUTE(SUBSTITUTE(SUBSTITUTE(SUBSTITUTE(db[[#This Row],[NB PAJAK]]," ",""),"-",""),"(",""),")",""),".",""),",",""),"/",""),"""",""),"+",""))</f>
        <v/>
      </c>
      <c r="E894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cardcaseb3enter4000pcsuntana</v>
      </c>
      <c r="F894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entercardcaseb34000pcs</v>
      </c>
      <c r="G894" s="75" t="str">
        <f>db[[#This Row],[NB NOTA_C]]&amp;LOWER(SUBSTITUTE(SUBSTITUTE(SUBSTITUTE(SUBSTITUTE(SUBSTITUTE(SUBSTITUTE(SUBSTITUTE(SUBSTITUTE(SUBSTITUTE(db[[#This Row],[FAKTUR]]," ",),".",""),"-",""),"(",""),")",""),",",""),"/",""),"""",""),"+",""))</f>
        <v>entercardcaseb3untana</v>
      </c>
      <c r="H894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entercardcaseb34000pcsuntana</v>
      </c>
      <c r="I894" s="2" t="s">
        <v>5067</v>
      </c>
      <c r="J894" s="4" t="s">
        <v>5025</v>
      </c>
      <c r="K894" s="48"/>
      <c r="L894" s="2" t="s">
        <v>1336</v>
      </c>
      <c r="M894" s="76" t="e">
        <f>IF(db[[#This Row],[NB NOTA_C]]="","",COUNTIF([2]!B_MSK[concat],db[[#This Row],[NB NOTA_C]]))</f>
        <v>#REF!</v>
      </c>
      <c r="N894" s="9" t="s">
        <v>1366</v>
      </c>
      <c r="O894" s="5" t="s">
        <v>3774</v>
      </c>
      <c r="P894" s="2" t="s">
        <v>2422</v>
      </c>
      <c r="Q894" s="75"/>
      <c r="R894" s="75" t="str">
        <f>IF(db[[#This Row],[QTY/ CTN]]="","",SUBSTITUTE(SUBSTITUTE(SUBSTITUTE(db[[#This Row],[QTY/ CTN]]," ","_",2),"(",""),")","")&amp;"_")</f>
        <v>4000 PCS_</v>
      </c>
      <c r="S894" s="75">
        <f>IF(db[[#This Row],[H_QTY/ CTN]]="","",SEARCH("_",db[[#This Row],[H_QTY/ CTN]]))</f>
        <v>9</v>
      </c>
      <c r="T894" s="75">
        <f>IF(db[[#This Row],[H_QTY/ CTN]]="","",LEN(db[[#This Row],[H_QTY/ CTN]]))</f>
        <v>9</v>
      </c>
      <c r="U894" s="77" t="str">
        <f>IF(db[[#This Row],[H_QTY/ CTN]]="","",LEFT(db[[#This Row],[H_QTY/ CTN]],db[[#This Row],[H_1]]-1))</f>
        <v>4000 PCS</v>
      </c>
      <c r="V894" s="77" t="str">
        <f>IF(NOT(db[[#This Row],[H_1]]=db[[#This Row],[H_2]]),MID(db[[#This Row],[H_QTY/ CTN]],db[[#This Row],[H_1]]+1,db[[#This Row],[H_2]]-db[[#This Row],[H_1]]-1),"")</f>
        <v/>
      </c>
      <c r="W894" s="77" t="str">
        <f>IF(db[[#This Row],[QTY/ CTN B]]="","",LEFT(db[[#This Row],[QTY/ CTN B]],SEARCH(" ",db[[#This Row],[QTY/ CTN B]],1)-1))</f>
        <v>4000</v>
      </c>
      <c r="X894" s="77" t="str">
        <f>IF(db[[#This Row],[QTY/ CTN B]]="","",RIGHT(db[[#This Row],[QTY/ CTN B]],LEN(db[[#This Row],[QTY/ CTN B]])-SEARCH(" ",db[[#This Row],[QTY/ CTN B]],1)))</f>
        <v>PCS</v>
      </c>
      <c r="Y894" s="77" t="str">
        <f>IF(db[[#This Row],[QTY/ CTN TG]]="",IF(db[[#This Row],[STN TG]]="","",12),LEFT(db[[#This Row],[QTY/ CTN TG]],SEARCH(" ",db[[#This Row],[QTY/ CTN TG]],1)-1))</f>
        <v/>
      </c>
      <c r="Z894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94" s="77" t="str">
        <f>IF(db[[#This Row],[STN K]]="","",IF(db[[#This Row],[STN TG]]="LSN",12,""))</f>
        <v/>
      </c>
      <c r="AB894" s="77" t="str">
        <f>IF(db[[#This Row],[STN TG]]="LSN","PCS","")</f>
        <v/>
      </c>
      <c r="AC894" s="77">
        <f>db[[#This Row],[QTY B]]*IF(db[[#This Row],[QTY TG]]="",1,db[[#This Row],[QTY TG]])*IF(db[[#This Row],[QTY K]]="",1,db[[#This Row],[QTY K]])</f>
        <v>4000</v>
      </c>
      <c r="AD894" s="77" t="str">
        <f>IF(db[[#This Row],[STN K]]="",IF(db[[#This Row],[STN TG]]="",db[[#This Row],[STN B]],db[[#This Row],[STN TG]]),db[[#This Row],[STN K]])</f>
        <v>PCS</v>
      </c>
      <c r="AE894" s="40"/>
    </row>
    <row r="895" spans="1:31" ht="16.5" customHeight="1" x14ac:dyDescent="0.25">
      <c r="A895" s="40">
        <f t="shared" si="13"/>
        <v>894</v>
      </c>
      <c r="B895" s="86" t="str">
        <f>LOWER(SUBSTITUTE(SUBSTITUTE(SUBSTITUTE(SUBSTITUTE(SUBSTITUTE(SUBSTITUTE(SUBSTITUTE(SUBSTITUTE(db[[#This Row],[NB BM]]," ",),".",""),"-",""),"(",""),")",""),"/",""),"""",""),"+",""))</f>
        <v>cardcaseb4enter</v>
      </c>
      <c r="C895" s="86" t="str">
        <f>LOWER(SUBSTITUTE(SUBSTITUTE(SUBSTITUTE(SUBSTITUTE(SUBSTITUTE(SUBSTITUTE(SUBSTITUTE(SUBSTITUTE(SUBSTITUTE(db[[#This Row],[NB NOTA]]," ",),".",""),"-",""),"(",""),")",""),",",""),"/",""),"""",""),"+",""))</f>
        <v>entercardcaseb4</v>
      </c>
      <c r="D895" s="86" t="str">
        <f>LOWER(SUBSTITUTE(SUBSTITUTE(SUBSTITUTE(SUBSTITUTE(SUBSTITUTE(SUBSTITUTE(SUBSTITUTE(SUBSTITUTE(SUBSTITUTE(db[[#This Row],[NB PAJAK]]," ",""),"-",""),"(",""),")",""),".",""),",",""),"/",""),"""",""),"+",""))</f>
        <v/>
      </c>
      <c r="E895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cardcaseb4enter3200pcsuntana</v>
      </c>
      <c r="F895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entercardcaseb43200pcs</v>
      </c>
      <c r="G895" s="86" t="str">
        <f>db[[#This Row],[NB NOTA_C]]&amp;LOWER(SUBSTITUTE(SUBSTITUTE(SUBSTITUTE(SUBSTITUTE(SUBSTITUTE(SUBSTITUTE(SUBSTITUTE(SUBSTITUTE(SUBSTITUTE(db[[#This Row],[FAKTUR]]," ",),".",""),"-",""),"(",""),")",""),",",""),"/",""),"""",""),"+",""))</f>
        <v>entercardcaseb4untana</v>
      </c>
      <c r="H895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entercardcaseb43200pcsuntana</v>
      </c>
      <c r="I895" s="51" t="s">
        <v>5151</v>
      </c>
      <c r="J895" s="51" t="s">
        <v>5150</v>
      </c>
      <c r="K895" s="52"/>
      <c r="L895" s="2" t="s">
        <v>1336</v>
      </c>
      <c r="M895" s="87" t="e">
        <f>IF(db[[#This Row],[NB NOTA_C]]="","",COUNTIF([2]!B_MSK[concat],db[[#This Row],[NB NOTA_C]]))</f>
        <v>#REF!</v>
      </c>
      <c r="N895" s="88" t="s">
        <v>1366</v>
      </c>
      <c r="O895" s="86" t="s">
        <v>5093</v>
      </c>
      <c r="P895" s="51" t="s">
        <v>2422</v>
      </c>
      <c r="Q895" s="86"/>
      <c r="R895" s="86" t="str">
        <f>IF(db[[#This Row],[QTY/ CTN]]="","",SUBSTITUTE(SUBSTITUTE(SUBSTITUTE(db[[#This Row],[QTY/ CTN]]," ","_",2),"(",""),")","")&amp;"_")</f>
        <v>3200 PCS_</v>
      </c>
      <c r="S895" s="86">
        <f>IF(db[[#This Row],[H_QTY/ CTN]]="","",SEARCH("_",db[[#This Row],[H_QTY/ CTN]]))</f>
        <v>9</v>
      </c>
      <c r="T895" s="86">
        <f>IF(db[[#This Row],[H_QTY/ CTN]]="","",LEN(db[[#This Row],[H_QTY/ CTN]]))</f>
        <v>9</v>
      </c>
      <c r="U895" s="89" t="str">
        <f>IF(db[[#This Row],[H_QTY/ CTN]]="","",LEFT(db[[#This Row],[H_QTY/ CTN]],db[[#This Row],[H_1]]-1))</f>
        <v>3200 PCS</v>
      </c>
      <c r="V895" s="89" t="str">
        <f>IF(NOT(db[[#This Row],[H_1]]=db[[#This Row],[H_2]]),MID(db[[#This Row],[H_QTY/ CTN]],db[[#This Row],[H_1]]+1,db[[#This Row],[H_2]]-db[[#This Row],[H_1]]-1),"")</f>
        <v/>
      </c>
      <c r="W895" s="89" t="str">
        <f>IF(db[[#This Row],[QTY/ CTN B]]="","",LEFT(db[[#This Row],[QTY/ CTN B]],SEARCH(" ",db[[#This Row],[QTY/ CTN B]],1)-1))</f>
        <v>3200</v>
      </c>
      <c r="X895" s="89" t="str">
        <f>IF(db[[#This Row],[QTY/ CTN B]]="","",RIGHT(db[[#This Row],[QTY/ CTN B]],LEN(db[[#This Row],[QTY/ CTN B]])-SEARCH(" ",db[[#This Row],[QTY/ CTN B]],1)))</f>
        <v>PCS</v>
      </c>
      <c r="Y895" s="89" t="str">
        <f>IF(db[[#This Row],[QTY/ CTN TG]]="",IF(db[[#This Row],[STN TG]]="","",12),LEFT(db[[#This Row],[QTY/ CTN TG]],SEARCH(" ",db[[#This Row],[QTY/ CTN TG]],1)-1))</f>
        <v/>
      </c>
      <c r="Z89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95" s="89" t="str">
        <f>IF(db[[#This Row],[STN K]]="","",IF(db[[#This Row],[STN TG]]="LSN",12,""))</f>
        <v/>
      </c>
      <c r="AB895" s="89" t="str">
        <f>IF(db[[#This Row],[STN TG]]="LSN","PCS","")</f>
        <v/>
      </c>
      <c r="AC895" s="89">
        <f>db[[#This Row],[QTY B]]*IF(db[[#This Row],[QTY TG]]="",1,db[[#This Row],[QTY TG]])*IF(db[[#This Row],[QTY K]]="",1,db[[#This Row],[QTY K]])</f>
        <v>3200</v>
      </c>
      <c r="AD895" s="89" t="str">
        <f>IF(db[[#This Row],[STN K]]="",IF(db[[#This Row],[STN TG]]="",db[[#This Row],[STN B]],db[[#This Row],[STN TG]]),db[[#This Row],[STN K]])</f>
        <v>PCS</v>
      </c>
      <c r="AE895" s="40"/>
    </row>
    <row r="896" spans="1:31" ht="16.5" customHeight="1" x14ac:dyDescent="0.25">
      <c r="A896" s="40">
        <f t="shared" si="13"/>
        <v>895</v>
      </c>
      <c r="B896" s="5" t="str">
        <f>LOWER(SUBSTITUTE(SUBSTITUTE(SUBSTITUTE(SUBSTITUTE(SUBSTITUTE(SUBSTITUTE(SUBSTITUTE(SUBSTITUTE(db[[#This Row],[NB BM]]," ",),".",""),"-",""),"(",""),")",""),"/",""),"""",""),"+",""))</f>
        <v>catacrylicentera912</v>
      </c>
      <c r="C896" s="5" t="str">
        <f>LOWER(SUBSTITUTE(SUBSTITUTE(SUBSTITUTE(SUBSTITUTE(SUBSTITUTE(SUBSTITUTE(SUBSTITUTE(SUBSTITUTE(SUBSTITUTE(db[[#This Row],[NB NOTA]]," ",),".",""),"-",""),"(",""),")",""),",",""),"/",""),"""",""),"+",""))</f>
        <v>entercatacrylica912</v>
      </c>
      <c r="D896" s="5" t="str">
        <f>LOWER(SUBSTITUTE(SUBSTITUTE(SUBSTITUTE(SUBSTITUTE(SUBSTITUTE(SUBSTITUTE(SUBSTITUTE(SUBSTITUTE(SUBSTITUTE(db[[#This Row],[NB PAJAK]]," ",""),"-",""),"(",""),")",""),".",""),",",""),"/",""),"""",""),"+",""))</f>
        <v/>
      </c>
      <c r="E89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catacrylicentera912120setuntana</v>
      </c>
      <c r="F89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entercatacrylica912120set</v>
      </c>
      <c r="G896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entercatacrylica912untana</v>
      </c>
      <c r="H89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entercatacrylica912120setuntana</v>
      </c>
      <c r="I896" s="2" t="s">
        <v>4664</v>
      </c>
      <c r="J896" s="2" t="s">
        <v>4663</v>
      </c>
      <c r="K896" s="14"/>
      <c r="L896" s="2" t="s">
        <v>1336</v>
      </c>
      <c r="M896" s="34" t="e">
        <f>IF(db[[#This Row],[NB NOTA_C]]="","",COUNTIF([2]!B_MSK[concat],db[[#This Row],[NB NOTA_C]]))</f>
        <v>#REF!</v>
      </c>
      <c r="N896" s="14" t="s">
        <v>1366</v>
      </c>
      <c r="O896" s="2" t="s">
        <v>1767</v>
      </c>
      <c r="P896" s="2" t="s">
        <v>2417</v>
      </c>
      <c r="R896" s="2" t="str">
        <f>IF(db[[#This Row],[QTY/ CTN]]="","",SUBSTITUTE(SUBSTITUTE(SUBSTITUTE(db[[#This Row],[QTY/ CTN]]," ","_",2),"(",""),")","")&amp;"_")</f>
        <v>120 SET_</v>
      </c>
      <c r="S896" s="2">
        <f>IF(db[[#This Row],[H_QTY/ CTN]]="","",SEARCH("_",db[[#This Row],[H_QTY/ CTN]]))</f>
        <v>8</v>
      </c>
      <c r="T896" s="2">
        <f>IF(db[[#This Row],[H_QTY/ CTN]]="","",LEN(db[[#This Row],[H_QTY/ CTN]]))</f>
        <v>8</v>
      </c>
      <c r="U896" s="41" t="str">
        <f>IF(db[[#This Row],[H_QTY/ CTN]]="","",LEFT(db[[#This Row],[H_QTY/ CTN]],db[[#This Row],[H_1]]-1))</f>
        <v>120 SET</v>
      </c>
      <c r="V896" s="40" t="str">
        <f>IF(NOT(db[[#This Row],[H_1]]=db[[#This Row],[H_2]]),MID(db[[#This Row],[H_QTY/ CTN]],db[[#This Row],[H_1]]+1,db[[#This Row],[H_2]]-db[[#This Row],[H_1]]-1),"")</f>
        <v/>
      </c>
      <c r="W896" s="40" t="str">
        <f>IF(db[[#This Row],[QTY/ CTN B]]="","",LEFT(db[[#This Row],[QTY/ CTN B]],SEARCH(" ",db[[#This Row],[QTY/ CTN B]],1)-1))</f>
        <v>120</v>
      </c>
      <c r="X896" s="40" t="str">
        <f>IF(db[[#This Row],[QTY/ CTN B]]="","",RIGHT(db[[#This Row],[QTY/ CTN B]],LEN(db[[#This Row],[QTY/ CTN B]])-SEARCH(" ",db[[#This Row],[QTY/ CTN B]],1)))</f>
        <v>SET</v>
      </c>
      <c r="Y896" s="40" t="str">
        <f>IF(db[[#This Row],[QTY/ CTN TG]]="",IF(db[[#This Row],[STN TG]]="","",12),LEFT(db[[#This Row],[QTY/ CTN TG]],SEARCH(" ",db[[#This Row],[QTY/ CTN TG]],1)-1))</f>
        <v/>
      </c>
      <c r="Z8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96" s="40" t="str">
        <f>IF(db[[#This Row],[STN K]]="","",IF(db[[#This Row],[STN TG]]="LSN",12,""))</f>
        <v/>
      </c>
      <c r="AB896" s="40" t="str">
        <f>IF(db[[#This Row],[STN TG]]="LSN","PCS","")</f>
        <v/>
      </c>
      <c r="AC896" s="40">
        <f>db[[#This Row],[QTY B]]*IF(db[[#This Row],[QTY TG]]="",1,db[[#This Row],[QTY TG]])*IF(db[[#This Row],[QTY K]]="",1,db[[#This Row],[QTY K]])</f>
        <v>120</v>
      </c>
      <c r="AD896" s="40" t="str">
        <f>IF(db[[#This Row],[STN K]]="",IF(db[[#This Row],[STN TG]]="",db[[#This Row],[STN B]],db[[#This Row],[STN TG]]),db[[#This Row],[STN K]])</f>
        <v>SET</v>
      </c>
      <c r="AE896" s="40"/>
    </row>
    <row r="897" spans="1:31" ht="16.5" customHeight="1" x14ac:dyDescent="0.25">
      <c r="A897" s="78">
        <f t="shared" si="13"/>
        <v>896</v>
      </c>
      <c r="B897" s="79" t="str">
        <f>LOWER(SUBSTITUTE(SUBSTITUTE(SUBSTITUTE(SUBSTITUTE(SUBSTITUTE(SUBSTITUTE(SUBSTITUTE(SUBSTITUTE(db[[#This Row],[NB BM]]," ",),".",""),"-",""),"(",""),")",""),"/",""),"""",""),"+",""))</f>
        <v>catacrylicenterputih</v>
      </c>
      <c r="C897" s="79" t="str">
        <f>LOWER(SUBSTITUTE(SUBSTITUTE(SUBSTITUTE(SUBSTITUTE(SUBSTITUTE(SUBSTITUTE(SUBSTITUTE(SUBSTITUTE(SUBSTITUTE(db[[#This Row],[NB NOTA]]," ",),".",""),"-",""),"(",""),")",""),",",""),"/",""),"""",""),"+",""))</f>
        <v>entercatacrylicputih</v>
      </c>
      <c r="D897" s="79" t="str">
        <f>LOWER(SUBSTITUTE(SUBSTITUTE(SUBSTITUTE(SUBSTITUTE(SUBSTITUTE(SUBSTITUTE(SUBSTITUTE(SUBSTITUTE(SUBSTITUTE(db[[#This Row],[NB PAJAK]]," ",""),"-",""),"(",""),")",""),".",""),",",""),"/",""),"""",""),"+",""))</f>
        <v/>
      </c>
      <c r="E897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catacrylicenterputih50setuntana</v>
      </c>
      <c r="F897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entercatacrylicputih50set</v>
      </c>
      <c r="G897" s="79" t="str">
        <f>db[[#This Row],[NB NOTA_C]]&amp;LOWER(SUBSTITUTE(SUBSTITUTE(SUBSTITUTE(SUBSTITUTE(SUBSTITUTE(SUBSTITUTE(SUBSTITUTE(SUBSTITUTE(SUBSTITUTE(db[[#This Row],[FAKTUR]]," ",),".",""),"-",""),"(",""),")",""),",",""),"/",""),"""",""),"+",""))</f>
        <v>entercatacrylicputihuntana</v>
      </c>
      <c r="H897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entercatacrylicputih50setuntana</v>
      </c>
      <c r="I897" s="2" t="s">
        <v>7601</v>
      </c>
      <c r="J897" s="70" t="s">
        <v>7466</v>
      </c>
      <c r="K897" s="71"/>
      <c r="L897" s="70" t="s">
        <v>1336</v>
      </c>
      <c r="M897" s="80" t="e">
        <f>IF(db[[#This Row],[NB NOTA_C]]="","",COUNTIF([2]!B_MSK[concat],db[[#This Row],[NB NOTA_C]]))</f>
        <v>#REF!</v>
      </c>
      <c r="N897" s="81" t="s">
        <v>1366</v>
      </c>
      <c r="O897" s="79" t="s">
        <v>7489</v>
      </c>
      <c r="P897" s="2" t="s">
        <v>2417</v>
      </c>
      <c r="Q897" s="79"/>
      <c r="R897" s="79" t="str">
        <f>IF(db[[#This Row],[QTY/ CTN]]="","",SUBSTITUTE(SUBSTITUTE(SUBSTITUTE(db[[#This Row],[QTY/ CTN]]," ","_",2),"(",""),")","")&amp;"_")</f>
        <v>50 SET_</v>
      </c>
      <c r="S897" s="79">
        <f>IF(db[[#This Row],[H_QTY/ CTN]]="","",SEARCH("_",db[[#This Row],[H_QTY/ CTN]]))</f>
        <v>7</v>
      </c>
      <c r="T897" s="79">
        <f>IF(db[[#This Row],[H_QTY/ CTN]]="","",LEN(db[[#This Row],[H_QTY/ CTN]]))</f>
        <v>7</v>
      </c>
      <c r="U897" s="78" t="str">
        <f>IF(db[[#This Row],[H_QTY/ CTN]]="","",LEFT(db[[#This Row],[H_QTY/ CTN]],db[[#This Row],[H_1]]-1))</f>
        <v>50 SET</v>
      </c>
      <c r="V897" s="78" t="str">
        <f>IF(NOT(db[[#This Row],[H_1]]=db[[#This Row],[H_2]]),MID(db[[#This Row],[H_QTY/ CTN]],db[[#This Row],[H_1]]+1,db[[#This Row],[H_2]]-db[[#This Row],[H_1]]-1),"")</f>
        <v/>
      </c>
      <c r="W897" s="78" t="str">
        <f>IF(db[[#This Row],[QTY/ CTN B]]="","",LEFT(db[[#This Row],[QTY/ CTN B]],SEARCH(" ",db[[#This Row],[QTY/ CTN B]],1)-1))</f>
        <v>50</v>
      </c>
      <c r="X897" s="78" t="str">
        <f>IF(db[[#This Row],[QTY/ CTN B]]="","",RIGHT(db[[#This Row],[QTY/ CTN B]],LEN(db[[#This Row],[QTY/ CTN B]])-SEARCH(" ",db[[#This Row],[QTY/ CTN B]],1)))</f>
        <v>SET</v>
      </c>
      <c r="Y897" s="78" t="str">
        <f>IF(db[[#This Row],[QTY/ CTN TG]]="",IF(db[[#This Row],[STN TG]]="","",12),LEFT(db[[#This Row],[QTY/ CTN TG]],SEARCH(" ",db[[#This Row],[QTY/ CTN TG]],1)-1))</f>
        <v/>
      </c>
      <c r="Z897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97" s="78" t="str">
        <f>IF(db[[#This Row],[STN K]]="","",IF(db[[#This Row],[STN TG]]="LSN",12,""))</f>
        <v/>
      </c>
      <c r="AB897" s="78" t="str">
        <f>IF(db[[#This Row],[STN TG]]="LSN","PCS","")</f>
        <v/>
      </c>
      <c r="AC897" s="78">
        <f>db[[#This Row],[QTY B]]*IF(db[[#This Row],[QTY TG]]="",1,db[[#This Row],[QTY TG]])*IF(db[[#This Row],[QTY K]]="",1,db[[#This Row],[QTY K]])</f>
        <v>50</v>
      </c>
      <c r="AD897" s="78" t="str">
        <f>IF(db[[#This Row],[STN K]]="",IF(db[[#This Row],[STN TG]]="",db[[#This Row],[STN B]],db[[#This Row],[STN TG]]),db[[#This Row],[STN K]])</f>
        <v>SET</v>
      </c>
      <c r="AE897" s="78"/>
    </row>
    <row r="898" spans="1:31" ht="16.5" customHeight="1" x14ac:dyDescent="0.25">
      <c r="A898" s="40">
        <f t="shared" si="13"/>
        <v>897</v>
      </c>
      <c r="B898" s="5" t="str">
        <f>LOWER(SUBSTITUTE(SUBSTITUTE(SUBSTITUTE(SUBSTITUTE(SUBSTITUTE(SUBSTITUTE(SUBSTITUTE(SUBSTITUTE(db[[#This Row],[NB BM]]," ",),".",""),"-",""),"(",""),")",""),"/",""),"""",""),"+",""))</f>
        <v>catairentera129</v>
      </c>
      <c r="C898" s="5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D898" s="5" t="str">
        <f>LOWER(SUBSTITUTE(SUBSTITUTE(SUBSTITUTE(SUBSTITUTE(SUBSTITUTE(SUBSTITUTE(SUBSTITUTE(SUBSTITUTE(SUBSTITUTE(db[[#This Row],[NB PAJAK]]," ",""),"-",""),"(",""),")",""),".",""),",",""),"/",""),"""",""),"+",""))</f>
        <v/>
      </c>
      <c r="E89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catairentera129600setuntana</v>
      </c>
      <c r="F89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entercataira129600set</v>
      </c>
      <c r="G898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entercataira129untana</v>
      </c>
      <c r="H89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entercataira129600setuntana</v>
      </c>
      <c r="I898" s="2" t="s">
        <v>1285</v>
      </c>
      <c r="J898" s="2" t="s">
        <v>1283</v>
      </c>
      <c r="K898" s="14"/>
      <c r="L898" s="2" t="s">
        <v>1336</v>
      </c>
      <c r="M898" s="34" t="e">
        <f>IF(db[[#This Row],[NB NOTA_C]]="","",COUNTIF([2]!B_MSK[concat],db[[#This Row],[NB NOTA_C]]))</f>
        <v>#REF!</v>
      </c>
      <c r="N898" s="14" t="s">
        <v>1366</v>
      </c>
      <c r="O898" s="2" t="s">
        <v>5042</v>
      </c>
      <c r="P898" s="2" t="s">
        <v>2417</v>
      </c>
      <c r="R898" s="2" t="str">
        <f>IF(db[[#This Row],[QTY/ CTN]]="","",SUBSTITUTE(SUBSTITUTE(SUBSTITUTE(db[[#This Row],[QTY/ CTN]]," ","_",2),"(",""),")","")&amp;"_")</f>
        <v>600 SET_</v>
      </c>
      <c r="S898" s="2">
        <f>IF(db[[#This Row],[H_QTY/ CTN]]="","",SEARCH("_",db[[#This Row],[H_QTY/ CTN]]))</f>
        <v>8</v>
      </c>
      <c r="T898" s="2">
        <f>IF(db[[#This Row],[H_QTY/ CTN]]="","",LEN(db[[#This Row],[H_QTY/ CTN]]))</f>
        <v>8</v>
      </c>
      <c r="U898" s="41" t="str">
        <f>IF(db[[#This Row],[H_QTY/ CTN]]="","",LEFT(db[[#This Row],[H_QTY/ CTN]],db[[#This Row],[H_1]]-1))</f>
        <v>600 SET</v>
      </c>
      <c r="V898" s="40" t="str">
        <f>IF(NOT(db[[#This Row],[H_1]]=db[[#This Row],[H_2]]),MID(db[[#This Row],[H_QTY/ CTN]],db[[#This Row],[H_1]]+1,db[[#This Row],[H_2]]-db[[#This Row],[H_1]]-1),"")</f>
        <v/>
      </c>
      <c r="W898" s="40" t="str">
        <f>IF(db[[#This Row],[QTY/ CTN B]]="","",LEFT(db[[#This Row],[QTY/ CTN B]],SEARCH(" ",db[[#This Row],[QTY/ CTN B]],1)-1))</f>
        <v>600</v>
      </c>
      <c r="X898" s="40" t="str">
        <f>IF(db[[#This Row],[QTY/ CTN B]]="","",RIGHT(db[[#This Row],[QTY/ CTN B]],LEN(db[[#This Row],[QTY/ CTN B]])-SEARCH(" ",db[[#This Row],[QTY/ CTN B]],1)))</f>
        <v>SET</v>
      </c>
      <c r="Y898" s="40" t="str">
        <f>IF(db[[#This Row],[QTY/ CTN TG]]="",IF(db[[#This Row],[STN TG]]="","",12),LEFT(db[[#This Row],[QTY/ CTN TG]],SEARCH(" ",db[[#This Row],[QTY/ CTN TG]],1)-1))</f>
        <v/>
      </c>
      <c r="Z8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898" s="40" t="str">
        <f>IF(db[[#This Row],[STN K]]="","",IF(db[[#This Row],[STN TG]]="LSN",12,""))</f>
        <v/>
      </c>
      <c r="AB898" s="40" t="str">
        <f>IF(db[[#This Row],[STN TG]]="LSN","PCS","")</f>
        <v/>
      </c>
      <c r="AC898" s="40">
        <f>db[[#This Row],[QTY B]]*IF(db[[#This Row],[QTY TG]]="",1,db[[#This Row],[QTY TG]])*IF(db[[#This Row],[QTY K]]="",1,db[[#This Row],[QTY K]])</f>
        <v>600</v>
      </c>
      <c r="AD898" s="40" t="str">
        <f>IF(db[[#This Row],[STN K]]="",IF(db[[#This Row],[STN TG]]="",db[[#This Row],[STN B]],db[[#This Row],[STN TG]]),db[[#This Row],[STN K]])</f>
        <v>SET</v>
      </c>
      <c r="AE898" s="40"/>
    </row>
    <row r="899" spans="1:31" ht="16.5" customHeight="1" x14ac:dyDescent="0.25">
      <c r="A899" s="40">
        <f t="shared" si="13"/>
        <v>898</v>
      </c>
      <c r="B899" s="5" t="str">
        <f>LOWER(SUBSTITUTE(SUBSTITUTE(SUBSTITUTE(SUBSTITUTE(SUBSTITUTE(SUBSTITUTE(SUBSTITUTE(SUBSTITUTE(db[[#This Row],[NB BM]]," ",),".",""),"-",""),"(",""),")",""),"/",""),"""",""),"+",""))</f>
        <v>clipboardenterantipecah</v>
      </c>
      <c r="C899" s="5" t="str">
        <f>LOWER(SUBSTITUTE(SUBSTITUTE(SUBSTITUTE(SUBSTITUTE(SUBSTITUTE(SUBSTITUTE(SUBSTITUTE(SUBSTITUTE(SUBSTITUTE(db[[#This Row],[NB NOTA]]," ",),".",""),"-",""),"(",""),")",""),",",""),"/",""),"""",""),"+",""))</f>
        <v>enterclipboardantipecah</v>
      </c>
      <c r="D899" s="5" t="str">
        <f>LOWER(SUBSTITUTE(SUBSTITUTE(SUBSTITUTE(SUBSTITUTE(SUBSTITUTE(SUBSTITUTE(SUBSTITUTE(SUBSTITUTE(SUBSTITUTE(db[[#This Row],[NB PAJAK]]," ",""),"-",""),"(",""),")",""),".",""),",",""),"/",""),"""",""),"+",""))</f>
        <v/>
      </c>
      <c r="E89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clipboardenterantipecah8lsnuntana</v>
      </c>
      <c r="F89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enterclipboardantipecah8lsn</v>
      </c>
      <c r="G899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enterclipboardantipecahuntana</v>
      </c>
      <c r="H89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enterclipboardantipecah8lsnuntana</v>
      </c>
      <c r="I899" s="2" t="s">
        <v>4842</v>
      </c>
      <c r="J899" s="2" t="s">
        <v>4804</v>
      </c>
      <c r="K899" s="14"/>
      <c r="L899" s="2" t="s">
        <v>1336</v>
      </c>
      <c r="M899" s="33" t="e">
        <f>IF(db[[#This Row],[NB NOTA_C]]="","",COUNTIF([2]!B_MSK[concat],db[[#This Row],[NB NOTA_C]]))</f>
        <v>#REF!</v>
      </c>
      <c r="N899" s="9" t="s">
        <v>1366</v>
      </c>
      <c r="O899" s="5" t="s">
        <v>1435</v>
      </c>
      <c r="P899" s="2" t="s">
        <v>4830</v>
      </c>
      <c r="Q899" s="5"/>
      <c r="R899" s="5" t="str">
        <f>IF(db[[#This Row],[QTY/ CTN]]="","",SUBSTITUTE(SUBSTITUTE(SUBSTITUTE(db[[#This Row],[QTY/ CTN]]," ","_",2),"(",""),")","")&amp;"_")</f>
        <v>8 LSN_</v>
      </c>
      <c r="S899" s="5">
        <f>IF(db[[#This Row],[H_QTY/ CTN]]="","",SEARCH("_",db[[#This Row],[H_QTY/ CTN]]))</f>
        <v>6</v>
      </c>
      <c r="T899" s="5">
        <f>IF(db[[#This Row],[H_QTY/ CTN]]="","",LEN(db[[#This Row],[H_QTY/ CTN]]))</f>
        <v>6</v>
      </c>
      <c r="U899" s="40" t="str">
        <f>IF(db[[#This Row],[H_QTY/ CTN]]="","",LEFT(db[[#This Row],[H_QTY/ CTN]],db[[#This Row],[H_1]]-1))</f>
        <v>8 LSN</v>
      </c>
      <c r="V899" s="40" t="str">
        <f>IF(NOT(db[[#This Row],[H_1]]=db[[#This Row],[H_2]]),MID(db[[#This Row],[H_QTY/ CTN]],db[[#This Row],[H_1]]+1,db[[#This Row],[H_2]]-db[[#This Row],[H_1]]-1),"")</f>
        <v/>
      </c>
      <c r="W899" s="40" t="str">
        <f>IF(db[[#This Row],[QTY/ CTN B]]="","",LEFT(db[[#This Row],[QTY/ CTN B]],SEARCH(" ",db[[#This Row],[QTY/ CTN B]],1)-1))</f>
        <v>8</v>
      </c>
      <c r="X899" s="40" t="str">
        <f>IF(db[[#This Row],[QTY/ CTN B]]="","",RIGHT(db[[#This Row],[QTY/ CTN B]],LEN(db[[#This Row],[QTY/ CTN B]])-SEARCH(" ",db[[#This Row],[QTY/ CTN B]],1)))</f>
        <v>LSN</v>
      </c>
      <c r="Y899" s="40">
        <f>IF(db[[#This Row],[QTY/ CTN TG]]="",IF(db[[#This Row],[STN TG]]="","",12),LEFT(db[[#This Row],[QTY/ CTN TG]],SEARCH(" ",db[[#This Row],[QTY/ CTN TG]],1)-1))</f>
        <v>12</v>
      </c>
      <c r="Z8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899" s="40" t="str">
        <f>IF(db[[#This Row],[STN K]]="","",IF(db[[#This Row],[STN TG]]="LSN",12,""))</f>
        <v/>
      </c>
      <c r="AB899" s="40" t="str">
        <f>IF(db[[#This Row],[STN TG]]="LSN","PCS","")</f>
        <v/>
      </c>
      <c r="AC899" s="40">
        <f>db[[#This Row],[QTY B]]*IF(db[[#This Row],[QTY TG]]="",1,db[[#This Row],[QTY TG]])*IF(db[[#This Row],[QTY K]]="",1,db[[#This Row],[QTY K]])</f>
        <v>96</v>
      </c>
      <c r="AD899" s="40" t="str">
        <f>IF(db[[#This Row],[STN K]]="",IF(db[[#This Row],[STN TG]]="",db[[#This Row],[STN B]],db[[#This Row],[STN TG]]),db[[#This Row],[STN K]])</f>
        <v>PCS</v>
      </c>
      <c r="AE899" s="40"/>
    </row>
    <row r="900" spans="1:31" ht="16.5" customHeight="1" x14ac:dyDescent="0.25">
      <c r="A900" s="40">
        <f t="shared" si="13"/>
        <v>899</v>
      </c>
      <c r="B900" s="5" t="str">
        <f>LOWER(SUBSTITUTE(SUBSTITUTE(SUBSTITUTE(SUBSTITUTE(SUBSTITUTE(SUBSTITUTE(SUBSTITUTE(SUBSTITUTE(db[[#This Row],[NB BM]]," ",),".",""),"-",""),"(",""),")",""),"/",""),"""",""),"+",""))</f>
        <v>garisanenterkayu1m</v>
      </c>
      <c r="C900" s="5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D900" s="5" t="str">
        <f>LOWER(SUBSTITUTE(SUBSTITUTE(SUBSTITUTE(SUBSTITUTE(SUBSTITUTE(SUBSTITUTE(SUBSTITUTE(SUBSTITUTE(SUBSTITUTE(db[[#This Row],[NB PAJAK]]," ",""),"-",""),"(",""),")",""),".",""),",",""),"/",""),"""",""),"+",""))</f>
        <v/>
      </c>
      <c r="E90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garisanenterkayu1m100pcsuntana</v>
      </c>
      <c r="F90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entergrs1mkayu100pcs</v>
      </c>
      <c r="G900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entergrs1mkayuuntana</v>
      </c>
      <c r="H90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entergrs1mkayu100pcsuntana</v>
      </c>
      <c r="I900" s="2" t="s">
        <v>2171</v>
      </c>
      <c r="J900" s="2" t="s">
        <v>2172</v>
      </c>
      <c r="K900" s="14"/>
      <c r="L900" s="2" t="s">
        <v>1336</v>
      </c>
      <c r="M900" s="34" t="e">
        <f>IF(db[[#This Row],[NB NOTA_C]]="","",COUNTIF([2]!B_MSK[concat],db[[#This Row],[NB NOTA_C]]))</f>
        <v>#REF!</v>
      </c>
      <c r="N900" s="9" t="s">
        <v>1366</v>
      </c>
      <c r="O900" s="5" t="s">
        <v>1381</v>
      </c>
      <c r="P900" s="2" t="s">
        <v>2424</v>
      </c>
      <c r="R900" s="2" t="str">
        <f>IF(db[[#This Row],[QTY/ CTN]]="","",SUBSTITUTE(SUBSTITUTE(SUBSTITUTE(db[[#This Row],[QTY/ CTN]]," ","_",2),"(",""),")","")&amp;"_")</f>
        <v>100 PCS_</v>
      </c>
      <c r="S900" s="2">
        <f>IF(db[[#This Row],[H_QTY/ CTN]]="","",SEARCH("_",db[[#This Row],[H_QTY/ CTN]]))</f>
        <v>8</v>
      </c>
      <c r="T900" s="2">
        <f>IF(db[[#This Row],[H_QTY/ CTN]]="","",LEN(db[[#This Row],[H_QTY/ CTN]]))</f>
        <v>8</v>
      </c>
      <c r="U900" s="41" t="str">
        <f>IF(db[[#This Row],[H_QTY/ CTN]]="","",LEFT(db[[#This Row],[H_QTY/ CTN]],db[[#This Row],[H_1]]-1))</f>
        <v>100 PCS</v>
      </c>
      <c r="V900" s="40" t="str">
        <f>IF(NOT(db[[#This Row],[H_1]]=db[[#This Row],[H_2]]),MID(db[[#This Row],[H_QTY/ CTN]],db[[#This Row],[H_1]]+1,db[[#This Row],[H_2]]-db[[#This Row],[H_1]]-1),"")</f>
        <v/>
      </c>
      <c r="W900" s="40" t="str">
        <f>IF(db[[#This Row],[QTY/ CTN B]]="","",LEFT(db[[#This Row],[QTY/ CTN B]],SEARCH(" ",db[[#This Row],[QTY/ CTN B]],1)-1))</f>
        <v>100</v>
      </c>
      <c r="X900" s="40" t="str">
        <f>IF(db[[#This Row],[QTY/ CTN B]]="","",RIGHT(db[[#This Row],[QTY/ CTN B]],LEN(db[[#This Row],[QTY/ CTN B]])-SEARCH(" ",db[[#This Row],[QTY/ CTN B]],1)))</f>
        <v>PCS</v>
      </c>
      <c r="Y900" s="40" t="str">
        <f>IF(db[[#This Row],[QTY/ CTN TG]]="",IF(db[[#This Row],[STN TG]]="","",12),LEFT(db[[#This Row],[QTY/ CTN TG]],SEARCH(" ",db[[#This Row],[QTY/ CTN TG]],1)-1))</f>
        <v/>
      </c>
      <c r="Z9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00" s="40" t="str">
        <f>IF(db[[#This Row],[STN K]]="","",IF(db[[#This Row],[STN TG]]="LSN",12,""))</f>
        <v/>
      </c>
      <c r="AB900" s="40" t="str">
        <f>IF(db[[#This Row],[STN TG]]="LSN","PCS","")</f>
        <v/>
      </c>
      <c r="AC900" s="40">
        <f>db[[#This Row],[QTY B]]*IF(db[[#This Row],[QTY TG]]="",1,db[[#This Row],[QTY TG]])*IF(db[[#This Row],[QTY K]]="",1,db[[#This Row],[QTY K]])</f>
        <v>100</v>
      </c>
      <c r="AD900" s="40" t="str">
        <f>IF(db[[#This Row],[STN K]]="",IF(db[[#This Row],[STN TG]]="",db[[#This Row],[STN B]],db[[#This Row],[STN TG]]),db[[#This Row],[STN K]])</f>
        <v>PCS</v>
      </c>
      <c r="AE900" s="40"/>
    </row>
    <row r="901" spans="1:31" ht="16.5" customHeight="1" x14ac:dyDescent="0.25">
      <c r="A901" s="78">
        <f t="shared" si="13"/>
        <v>900</v>
      </c>
      <c r="B901" s="79" t="str">
        <f>LOWER(SUBSTITUTE(SUBSTITUTE(SUBSTITUTE(SUBSTITUTE(SUBSTITUTE(SUBSTITUTE(SUBSTITUTE(SUBSTITUTE(db[[#This Row],[NB BM]]," ",),".",""),"-",""),"(",""),")",""),"/",""),"""",""),"+",""))</f>
        <v>garisanenter40cm</v>
      </c>
      <c r="C901" s="79" t="str">
        <f>LOWER(SUBSTITUTE(SUBSTITUTE(SUBSTITUTE(SUBSTITUTE(SUBSTITUTE(SUBSTITUTE(SUBSTITUTE(SUBSTITUTE(SUBSTITUTE(db[[#This Row],[NB NOTA]]," ",),".",""),"-",""),"(",""),")",""),",",""),"/",""),"""",""),"+",""))</f>
        <v>entergrs40cm</v>
      </c>
      <c r="D901" s="79" t="str">
        <f>LOWER(SUBSTITUTE(SUBSTITUTE(SUBSTITUTE(SUBSTITUTE(SUBSTITUTE(SUBSTITUTE(SUBSTITUTE(SUBSTITUTE(SUBSTITUTE(db[[#This Row],[NB PAJAK]]," ",""),"-",""),"(",""),")",""),".",""),",",""),"/",""),"""",""),"+",""))</f>
        <v/>
      </c>
      <c r="E901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garisanenter40cm100lsnuntana</v>
      </c>
      <c r="F901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entergrs40cm100lsn</v>
      </c>
      <c r="G901" s="79" t="str">
        <f>db[[#This Row],[NB NOTA_C]]&amp;LOWER(SUBSTITUTE(SUBSTITUTE(SUBSTITUTE(SUBSTITUTE(SUBSTITUTE(SUBSTITUTE(SUBSTITUTE(SUBSTITUTE(SUBSTITUTE(db[[#This Row],[FAKTUR]]," ",),".",""),"-",""),"(",""),")",""),",",""),"/",""),"""",""),"+",""))</f>
        <v>entergrs40cmuntana</v>
      </c>
      <c r="H901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entergrs40cm100lsnuntana</v>
      </c>
      <c r="I901" s="70" t="s">
        <v>7091</v>
      </c>
      <c r="J901" s="70" t="s">
        <v>7090</v>
      </c>
      <c r="K901" s="71"/>
      <c r="L901" s="70" t="s">
        <v>1336</v>
      </c>
      <c r="M901" s="80" t="e">
        <f>IF(db[[#This Row],[NB NOTA_C]]="","",COUNTIF([2]!B_MSK[concat],db[[#This Row],[NB NOTA_C]]))</f>
        <v>#REF!</v>
      </c>
      <c r="N901" s="81" t="s">
        <v>1366</v>
      </c>
      <c r="O901" s="79" t="s">
        <v>1490</v>
      </c>
      <c r="P901" s="70" t="s">
        <v>2424</v>
      </c>
      <c r="Q901" s="79"/>
      <c r="R901" s="79" t="str">
        <f>IF(db[[#This Row],[QTY/ CTN]]="","",SUBSTITUTE(SUBSTITUTE(SUBSTITUTE(db[[#This Row],[QTY/ CTN]]," ","_",2),"(",""),")","")&amp;"_")</f>
        <v>100 LSN_</v>
      </c>
      <c r="S901" s="79">
        <f>IF(db[[#This Row],[H_QTY/ CTN]]="","",SEARCH("_",db[[#This Row],[H_QTY/ CTN]]))</f>
        <v>8</v>
      </c>
      <c r="T901" s="79">
        <f>IF(db[[#This Row],[H_QTY/ CTN]]="","",LEN(db[[#This Row],[H_QTY/ CTN]]))</f>
        <v>8</v>
      </c>
      <c r="U901" s="78" t="str">
        <f>IF(db[[#This Row],[H_QTY/ CTN]]="","",LEFT(db[[#This Row],[H_QTY/ CTN]],db[[#This Row],[H_1]]-1))</f>
        <v>100 LSN</v>
      </c>
      <c r="V901" s="78" t="str">
        <f>IF(NOT(db[[#This Row],[H_1]]=db[[#This Row],[H_2]]),MID(db[[#This Row],[H_QTY/ CTN]],db[[#This Row],[H_1]]+1,db[[#This Row],[H_2]]-db[[#This Row],[H_1]]-1),"")</f>
        <v/>
      </c>
      <c r="W901" s="78" t="str">
        <f>IF(db[[#This Row],[QTY/ CTN B]]="","",LEFT(db[[#This Row],[QTY/ CTN B]],SEARCH(" ",db[[#This Row],[QTY/ CTN B]],1)-1))</f>
        <v>100</v>
      </c>
      <c r="X901" s="78" t="str">
        <f>IF(db[[#This Row],[QTY/ CTN B]]="","",RIGHT(db[[#This Row],[QTY/ CTN B]],LEN(db[[#This Row],[QTY/ CTN B]])-SEARCH(" ",db[[#This Row],[QTY/ CTN B]],1)))</f>
        <v>LSN</v>
      </c>
      <c r="Y901" s="78">
        <f>IF(db[[#This Row],[QTY/ CTN TG]]="",IF(db[[#This Row],[STN TG]]="","",12),LEFT(db[[#This Row],[QTY/ CTN TG]],SEARCH(" ",db[[#This Row],[QTY/ CTN TG]],1)-1))</f>
        <v>12</v>
      </c>
      <c r="Z901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1" s="78" t="str">
        <f>IF(db[[#This Row],[STN K]]="","",IF(db[[#This Row],[STN TG]]="LSN",12,""))</f>
        <v/>
      </c>
      <c r="AB901" s="78" t="str">
        <f>IF(db[[#This Row],[STN TG]]="LSN","PCS","")</f>
        <v/>
      </c>
      <c r="AC901" s="78">
        <f>db[[#This Row],[QTY B]]*IF(db[[#This Row],[QTY TG]]="",1,db[[#This Row],[QTY TG]])*IF(db[[#This Row],[QTY K]]="",1,db[[#This Row],[QTY K]])</f>
        <v>1200</v>
      </c>
      <c r="AD901" s="78" t="str">
        <f>IF(db[[#This Row],[STN K]]="",IF(db[[#This Row],[STN TG]]="",db[[#This Row],[STN B]],db[[#This Row],[STN TG]]),db[[#This Row],[STN K]])</f>
        <v>PCS</v>
      </c>
      <c r="AE901" s="78"/>
    </row>
    <row r="902" spans="1:31" ht="16.5" customHeight="1" x14ac:dyDescent="0.25">
      <c r="A902" s="40">
        <f t="shared" si="13"/>
        <v>901</v>
      </c>
      <c r="B902" s="5" t="str">
        <f>LOWER(SUBSTITUTE(SUBSTITUTE(SUBSTITUTE(SUBSTITUTE(SUBSTITUTE(SUBSTITUTE(SUBSTITUTE(SUBSTITUTE(db[[#This Row],[NB BM]]," ",),".",""),"-",""),"(",""),")",""),"/",""),"""",""),"+",""))</f>
        <v>garisanenter60cm</v>
      </c>
      <c r="C902" s="5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D902" s="5" t="str">
        <f>LOWER(SUBSTITUTE(SUBSTITUTE(SUBSTITUTE(SUBSTITUTE(SUBSTITUTE(SUBSTITUTE(SUBSTITUTE(SUBSTITUTE(SUBSTITUTE(db[[#This Row],[NB PAJAK]]," ",""),"-",""),"(",""),")",""),".",""),",",""),"/",""),"""",""),"+",""))</f>
        <v/>
      </c>
      <c r="E90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garisanenter60cm36lsnuntana</v>
      </c>
      <c r="F90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entergrs60cm36lsn</v>
      </c>
      <c r="G902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entergrs60cmuntana</v>
      </c>
      <c r="H90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entergrs60cm36lsnuntana</v>
      </c>
      <c r="I902" s="2" t="s">
        <v>882</v>
      </c>
      <c r="J902" s="2" t="s">
        <v>1098</v>
      </c>
      <c r="K902" s="14"/>
      <c r="L902" s="2" t="s">
        <v>1336</v>
      </c>
      <c r="M902" s="34" t="e">
        <f>IF(db[[#This Row],[NB NOTA_C]]="","",COUNTIF([2]!B_MSK[concat],db[[#This Row],[NB NOTA_C]]))</f>
        <v>#REF!</v>
      </c>
      <c r="N902" s="14" t="s">
        <v>1366</v>
      </c>
      <c r="O902" s="2" t="s">
        <v>1443</v>
      </c>
      <c r="P902" s="2" t="s">
        <v>2424</v>
      </c>
      <c r="R902" s="2" t="str">
        <f>IF(db[[#This Row],[QTY/ CTN]]="","",SUBSTITUTE(SUBSTITUTE(SUBSTITUTE(db[[#This Row],[QTY/ CTN]]," ","_",2),"(",""),")","")&amp;"_")</f>
        <v>36 LSN_</v>
      </c>
      <c r="S902" s="2">
        <f>IF(db[[#This Row],[H_QTY/ CTN]]="","",SEARCH("_",db[[#This Row],[H_QTY/ CTN]]))</f>
        <v>7</v>
      </c>
      <c r="T902" s="2">
        <f>IF(db[[#This Row],[H_QTY/ CTN]]="","",LEN(db[[#This Row],[H_QTY/ CTN]]))</f>
        <v>7</v>
      </c>
      <c r="U902" s="41" t="str">
        <f>IF(db[[#This Row],[H_QTY/ CTN]]="","",LEFT(db[[#This Row],[H_QTY/ CTN]],db[[#This Row],[H_1]]-1))</f>
        <v>36 LSN</v>
      </c>
      <c r="V902" s="40" t="str">
        <f>IF(NOT(db[[#This Row],[H_1]]=db[[#This Row],[H_2]]),MID(db[[#This Row],[H_QTY/ CTN]],db[[#This Row],[H_1]]+1,db[[#This Row],[H_2]]-db[[#This Row],[H_1]]-1),"")</f>
        <v/>
      </c>
      <c r="W902" s="40" t="str">
        <f>IF(db[[#This Row],[QTY/ CTN B]]="","",LEFT(db[[#This Row],[QTY/ CTN B]],SEARCH(" ",db[[#This Row],[QTY/ CTN B]],1)-1))</f>
        <v>36</v>
      </c>
      <c r="X902" s="40" t="str">
        <f>IF(db[[#This Row],[QTY/ CTN B]]="","",RIGHT(db[[#This Row],[QTY/ CTN B]],LEN(db[[#This Row],[QTY/ CTN B]])-SEARCH(" ",db[[#This Row],[QTY/ CTN B]],1)))</f>
        <v>LSN</v>
      </c>
      <c r="Y902" s="40">
        <f>IF(db[[#This Row],[QTY/ CTN TG]]="",IF(db[[#This Row],[STN TG]]="","",12),LEFT(db[[#This Row],[QTY/ CTN TG]],SEARCH(" ",db[[#This Row],[QTY/ CTN TG]],1)-1))</f>
        <v>12</v>
      </c>
      <c r="Z9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2" s="40" t="str">
        <f>IF(db[[#This Row],[STN K]]="","",IF(db[[#This Row],[STN TG]]="LSN",12,""))</f>
        <v/>
      </c>
      <c r="AB902" s="40" t="str">
        <f>IF(db[[#This Row],[STN TG]]="LSN","PCS","")</f>
        <v/>
      </c>
      <c r="AC902" s="40">
        <f>db[[#This Row],[QTY B]]*IF(db[[#This Row],[QTY TG]]="",1,db[[#This Row],[QTY TG]])*IF(db[[#This Row],[QTY K]]="",1,db[[#This Row],[QTY K]])</f>
        <v>432</v>
      </c>
      <c r="AD902" s="40" t="str">
        <f>IF(db[[#This Row],[STN K]]="",IF(db[[#This Row],[STN TG]]="",db[[#This Row],[STN B]],db[[#This Row],[STN TG]]),db[[#This Row],[STN K]])</f>
        <v>PCS</v>
      </c>
      <c r="AE902" s="40"/>
    </row>
    <row r="903" spans="1:31" ht="16.5" customHeight="1" x14ac:dyDescent="0.25">
      <c r="A903" s="40">
        <f t="shared" si="13"/>
        <v>902</v>
      </c>
      <c r="B903" s="5" t="str">
        <f>LOWER(SUBSTITUTE(SUBSTITUTE(SUBSTITUTE(SUBSTITUTE(SUBSTITUTE(SUBSTITUTE(SUBSTITUTE(SUBSTITUTE(db[[#This Row],[NB BM]]," ",),".",""),"-",""),"(",""),")",""),"/",""),"""",""),"+",""))</f>
        <v>hangmapenter</v>
      </c>
      <c r="C903" s="5" t="str">
        <f>LOWER(SUBSTITUTE(SUBSTITUTE(SUBSTITUTE(SUBSTITUTE(SUBSTITUTE(SUBSTITUTE(SUBSTITUTE(SUBSTITUTE(SUBSTITUTE(db[[#This Row],[NB NOTA]]," ",),".",""),"-",""),"(",""),")",""),",",""),"/",""),"""",""),"+",""))</f>
        <v>enterhangmap</v>
      </c>
      <c r="D903" s="5" t="str">
        <f>LOWER(SUBSTITUTE(SUBSTITUTE(SUBSTITUTE(SUBSTITUTE(SUBSTITUTE(SUBSTITUTE(SUBSTITUTE(SUBSTITUTE(SUBSTITUTE(db[[#This Row],[NB PAJAK]]," ",""),"-",""),"(",""),")",""),".",""),",",""),"/",""),"""",""),"+",""))</f>
        <v/>
      </c>
      <c r="E90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hangmapenter250pcsuntana</v>
      </c>
      <c r="F90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enterhangmap250pcs</v>
      </c>
      <c r="G903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enterhangmapuntana</v>
      </c>
      <c r="H90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enterhangmap250pcsuntana</v>
      </c>
      <c r="I903" s="2" t="s">
        <v>4780</v>
      </c>
      <c r="J903" s="2" t="s">
        <v>4775</v>
      </c>
      <c r="K903" s="14"/>
      <c r="L903" s="2" t="s">
        <v>1336</v>
      </c>
      <c r="M903" s="33" t="e">
        <f>IF(db[[#This Row],[NB NOTA_C]]="","",COUNTIF([2]!B_MSK[concat],db[[#This Row],[NB NOTA_C]]))</f>
        <v>#REF!</v>
      </c>
      <c r="N903" s="9" t="s">
        <v>1366</v>
      </c>
      <c r="O903" s="5" t="s">
        <v>3753</v>
      </c>
      <c r="P903" s="2" t="s">
        <v>2439</v>
      </c>
      <c r="Q903" s="5"/>
      <c r="R903" s="5" t="str">
        <f>IF(db[[#This Row],[QTY/ CTN]]="","",SUBSTITUTE(SUBSTITUTE(SUBSTITUTE(db[[#This Row],[QTY/ CTN]]," ","_",2),"(",""),")","")&amp;"_")</f>
        <v>250 PCS_</v>
      </c>
      <c r="S903" s="5">
        <f>IF(db[[#This Row],[H_QTY/ CTN]]="","",SEARCH("_",db[[#This Row],[H_QTY/ CTN]]))</f>
        <v>8</v>
      </c>
      <c r="T903" s="5">
        <f>IF(db[[#This Row],[H_QTY/ CTN]]="","",LEN(db[[#This Row],[H_QTY/ CTN]]))</f>
        <v>8</v>
      </c>
      <c r="U903" s="40" t="str">
        <f>IF(db[[#This Row],[H_QTY/ CTN]]="","",LEFT(db[[#This Row],[H_QTY/ CTN]],db[[#This Row],[H_1]]-1))</f>
        <v>250 PCS</v>
      </c>
      <c r="V903" s="40" t="str">
        <f>IF(NOT(db[[#This Row],[H_1]]=db[[#This Row],[H_2]]),MID(db[[#This Row],[H_QTY/ CTN]],db[[#This Row],[H_1]]+1,db[[#This Row],[H_2]]-db[[#This Row],[H_1]]-1),"")</f>
        <v/>
      </c>
      <c r="W903" s="40" t="str">
        <f>IF(db[[#This Row],[QTY/ CTN B]]="","",LEFT(db[[#This Row],[QTY/ CTN B]],SEARCH(" ",db[[#This Row],[QTY/ CTN B]],1)-1))</f>
        <v>250</v>
      </c>
      <c r="X903" s="40" t="str">
        <f>IF(db[[#This Row],[QTY/ CTN B]]="","",RIGHT(db[[#This Row],[QTY/ CTN B]],LEN(db[[#This Row],[QTY/ CTN B]])-SEARCH(" ",db[[#This Row],[QTY/ CTN B]],1)))</f>
        <v>PCS</v>
      </c>
      <c r="Y903" s="40" t="str">
        <f>IF(db[[#This Row],[QTY/ CTN TG]]="",IF(db[[#This Row],[STN TG]]="","",12),LEFT(db[[#This Row],[QTY/ CTN TG]],SEARCH(" ",db[[#This Row],[QTY/ CTN TG]],1)-1))</f>
        <v/>
      </c>
      <c r="Z9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03" s="40" t="str">
        <f>IF(db[[#This Row],[STN K]]="","",IF(db[[#This Row],[STN TG]]="LSN",12,""))</f>
        <v/>
      </c>
      <c r="AB903" s="40" t="str">
        <f>IF(db[[#This Row],[STN TG]]="LSN","PCS","")</f>
        <v/>
      </c>
      <c r="AC903" s="40">
        <f>db[[#This Row],[QTY B]]*IF(db[[#This Row],[QTY TG]]="",1,db[[#This Row],[QTY TG]])*IF(db[[#This Row],[QTY K]]="",1,db[[#This Row],[QTY K]])</f>
        <v>250</v>
      </c>
      <c r="AD903" s="40" t="str">
        <f>IF(db[[#This Row],[STN K]]="",IF(db[[#This Row],[STN TG]]="",db[[#This Row],[STN B]],db[[#This Row],[STN TG]]),db[[#This Row],[STN K]])</f>
        <v>PCS</v>
      </c>
      <c r="AE903" s="40"/>
    </row>
    <row r="904" spans="1:31" ht="16.5" customHeight="1" x14ac:dyDescent="0.25">
      <c r="A904" s="40">
        <f t="shared" si="13"/>
        <v>903</v>
      </c>
      <c r="B904" s="5" t="str">
        <f>LOWER(SUBSTITUTE(SUBSTITUTE(SUBSTITUTE(SUBSTITUTE(SUBSTITUTE(SUBSTITUTE(SUBSTITUTE(SUBSTITUTE(db[[#This Row],[NB BM]]," ",),".",""),"-",""),"(",""),")",""),"/",""),"""",""),"+",""))</f>
        <v>mikaenter85tgk</v>
      </c>
      <c r="C904" s="5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D904" s="5" t="str">
        <f>LOWER(SUBSTITUTE(SUBSTITUTE(SUBSTITUTE(SUBSTITUTE(SUBSTITUTE(SUBSTITUTE(SUBSTITUTE(SUBSTITUTE(SUBSTITUTE(db[[#This Row],[NB PAJAK]]," ",""),"-",""),"(",""),")",""),".",""),",",""),"/",""),"""",""),"+",""))</f>
        <v/>
      </c>
      <c r="E90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mikaenter85tgk5000pcsuntana</v>
      </c>
      <c r="F90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entermika85tgkhb=3755000pcs</v>
      </c>
      <c r="G904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entermika85tgkhb=375untana</v>
      </c>
      <c r="H90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entermika85tgkhb=3755000pcsuntana</v>
      </c>
      <c r="I904" s="2" t="s">
        <v>944</v>
      </c>
      <c r="J904" s="2" t="s">
        <v>1214</v>
      </c>
      <c r="K904" s="14"/>
      <c r="L904" s="2" t="s">
        <v>1336</v>
      </c>
      <c r="M904" s="34" t="e">
        <f>IF(db[[#This Row],[NB NOTA_C]]="","",COUNTIF([2]!B_MSK[concat],db[[#This Row],[NB NOTA_C]]))</f>
        <v>#REF!</v>
      </c>
      <c r="N904" s="14" t="s">
        <v>1366</v>
      </c>
      <c r="O904" s="2" t="s">
        <v>1499</v>
      </c>
      <c r="P904" s="2" t="s">
        <v>2734</v>
      </c>
      <c r="R904" s="2" t="str">
        <f>IF(db[[#This Row],[QTY/ CTN]]="","",SUBSTITUTE(SUBSTITUTE(SUBSTITUTE(db[[#This Row],[QTY/ CTN]]," ","_",2),"(",""),")","")&amp;"_")</f>
        <v>5000 PCS_</v>
      </c>
      <c r="S904" s="2">
        <f>IF(db[[#This Row],[H_QTY/ CTN]]="","",SEARCH("_",db[[#This Row],[H_QTY/ CTN]]))</f>
        <v>9</v>
      </c>
      <c r="T904" s="2">
        <f>IF(db[[#This Row],[H_QTY/ CTN]]="","",LEN(db[[#This Row],[H_QTY/ CTN]]))</f>
        <v>9</v>
      </c>
      <c r="U904" s="41" t="str">
        <f>IF(db[[#This Row],[H_QTY/ CTN]]="","",LEFT(db[[#This Row],[H_QTY/ CTN]],db[[#This Row],[H_1]]-1))</f>
        <v>5000 PCS</v>
      </c>
      <c r="V904" s="40" t="str">
        <f>IF(NOT(db[[#This Row],[H_1]]=db[[#This Row],[H_2]]),MID(db[[#This Row],[H_QTY/ CTN]],db[[#This Row],[H_1]]+1,db[[#This Row],[H_2]]-db[[#This Row],[H_1]]-1),"")</f>
        <v/>
      </c>
      <c r="W904" s="40" t="str">
        <f>IF(db[[#This Row],[QTY/ CTN B]]="","",LEFT(db[[#This Row],[QTY/ CTN B]],SEARCH(" ",db[[#This Row],[QTY/ CTN B]],1)-1))</f>
        <v>5000</v>
      </c>
      <c r="X904" s="40" t="str">
        <f>IF(db[[#This Row],[QTY/ CTN B]]="","",RIGHT(db[[#This Row],[QTY/ CTN B]],LEN(db[[#This Row],[QTY/ CTN B]])-SEARCH(" ",db[[#This Row],[QTY/ CTN B]],1)))</f>
        <v>PCS</v>
      </c>
      <c r="Y904" s="40" t="str">
        <f>IF(db[[#This Row],[QTY/ CTN TG]]="",IF(db[[#This Row],[STN TG]]="","",12),LEFT(db[[#This Row],[QTY/ CTN TG]],SEARCH(" ",db[[#This Row],[QTY/ CTN TG]],1)-1))</f>
        <v/>
      </c>
      <c r="Z9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04" s="40" t="str">
        <f>IF(db[[#This Row],[STN K]]="","",IF(db[[#This Row],[STN TG]]="LSN",12,""))</f>
        <v/>
      </c>
      <c r="AB904" s="40" t="str">
        <f>IF(db[[#This Row],[STN TG]]="LSN","PCS","")</f>
        <v/>
      </c>
      <c r="AC904" s="40">
        <f>db[[#This Row],[QTY B]]*IF(db[[#This Row],[QTY TG]]="",1,db[[#This Row],[QTY TG]])*IF(db[[#This Row],[QTY K]]="",1,db[[#This Row],[QTY K]])</f>
        <v>5000</v>
      </c>
      <c r="AD904" s="40" t="str">
        <f>IF(db[[#This Row],[STN K]]="",IF(db[[#This Row],[STN TG]]="",db[[#This Row],[STN B]],db[[#This Row],[STN TG]]),db[[#This Row],[STN K]])</f>
        <v>PCS</v>
      </c>
      <c r="AE904" s="40"/>
    </row>
    <row r="905" spans="1:31" ht="16.5" customHeight="1" x14ac:dyDescent="0.25">
      <c r="A905" s="40">
        <f t="shared" si="13"/>
        <v>904</v>
      </c>
      <c r="B905" s="5" t="str">
        <f>LOWER(SUBSTITUTE(SUBSTITUTE(SUBSTITUTE(SUBSTITUTE(SUBSTITUTE(SUBSTITUTE(SUBSTITUTE(SUBSTITUTE(db[[#This Row],[NB BM]]," ",),".",""),"-",""),"(",""),")",""),"/",""),"""",""),"+",""))</f>
        <v>selongsongpenenter</v>
      </c>
      <c r="C905" s="5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D905" s="5" t="str">
        <f>LOWER(SUBSTITUTE(SUBSTITUTE(SUBSTITUTE(SUBSTITUTE(SUBSTITUTE(SUBSTITUTE(SUBSTITUTE(SUBSTITUTE(SUBSTITUTE(db[[#This Row],[NB PAJAK]]," ",""),"-",""),"(",""),")",""),".",""),",",""),"/",""),"""",""),"+",""))</f>
        <v/>
      </c>
      <c r="E90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selongsongpenenter100lsnuntana</v>
      </c>
      <c r="F90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enterslongsongpen100lsn</v>
      </c>
      <c r="G905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enterslongsongpenuntana</v>
      </c>
      <c r="H90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enterslongsongpen100lsnuntana</v>
      </c>
      <c r="I905" s="2" t="s">
        <v>975</v>
      </c>
      <c r="J905" s="2" t="s">
        <v>1257</v>
      </c>
      <c r="K905" s="14"/>
      <c r="L905" s="2" t="s">
        <v>1336</v>
      </c>
      <c r="M905" s="34" t="e">
        <f>IF(db[[#This Row],[NB NOTA_C]]="","",COUNTIF([2]!B_MSK[concat],db[[#This Row],[NB NOTA_C]]))</f>
        <v>#REF!</v>
      </c>
      <c r="N905" s="14" t="s">
        <v>1366</v>
      </c>
      <c r="O905" s="2" t="s">
        <v>1490</v>
      </c>
      <c r="P905" s="2" t="s">
        <v>2422</v>
      </c>
      <c r="R905" s="2" t="str">
        <f>IF(db[[#This Row],[QTY/ CTN]]="","",SUBSTITUTE(SUBSTITUTE(SUBSTITUTE(db[[#This Row],[QTY/ CTN]]," ","_",2),"(",""),")","")&amp;"_")</f>
        <v>100 LSN_</v>
      </c>
      <c r="S905" s="2">
        <f>IF(db[[#This Row],[H_QTY/ CTN]]="","",SEARCH("_",db[[#This Row],[H_QTY/ CTN]]))</f>
        <v>8</v>
      </c>
      <c r="T905" s="2">
        <f>IF(db[[#This Row],[H_QTY/ CTN]]="","",LEN(db[[#This Row],[H_QTY/ CTN]]))</f>
        <v>8</v>
      </c>
      <c r="U905" s="41" t="str">
        <f>IF(db[[#This Row],[H_QTY/ CTN]]="","",LEFT(db[[#This Row],[H_QTY/ CTN]],db[[#This Row],[H_1]]-1))</f>
        <v>100 LSN</v>
      </c>
      <c r="V905" s="40" t="str">
        <f>IF(NOT(db[[#This Row],[H_1]]=db[[#This Row],[H_2]]),MID(db[[#This Row],[H_QTY/ CTN]],db[[#This Row],[H_1]]+1,db[[#This Row],[H_2]]-db[[#This Row],[H_1]]-1),"")</f>
        <v/>
      </c>
      <c r="W905" s="40" t="str">
        <f>IF(db[[#This Row],[QTY/ CTN B]]="","",LEFT(db[[#This Row],[QTY/ CTN B]],SEARCH(" ",db[[#This Row],[QTY/ CTN B]],1)-1))</f>
        <v>100</v>
      </c>
      <c r="X905" s="40" t="str">
        <f>IF(db[[#This Row],[QTY/ CTN B]]="","",RIGHT(db[[#This Row],[QTY/ CTN B]],LEN(db[[#This Row],[QTY/ CTN B]])-SEARCH(" ",db[[#This Row],[QTY/ CTN B]],1)))</f>
        <v>LSN</v>
      </c>
      <c r="Y905" s="40">
        <f>IF(db[[#This Row],[QTY/ CTN TG]]="",IF(db[[#This Row],[STN TG]]="","",12),LEFT(db[[#This Row],[QTY/ CTN TG]],SEARCH(" ",db[[#This Row],[QTY/ CTN TG]],1)-1))</f>
        <v>12</v>
      </c>
      <c r="Z9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5" s="40" t="str">
        <f>IF(db[[#This Row],[STN K]]="","",IF(db[[#This Row],[STN TG]]="LSN",12,""))</f>
        <v/>
      </c>
      <c r="AB905" s="40" t="str">
        <f>IF(db[[#This Row],[STN TG]]="LSN","PCS","")</f>
        <v/>
      </c>
      <c r="AC905" s="40">
        <f>db[[#This Row],[QTY B]]*IF(db[[#This Row],[QTY TG]]="",1,db[[#This Row],[QTY TG]])*IF(db[[#This Row],[QTY K]]="",1,db[[#This Row],[QTY K]])</f>
        <v>1200</v>
      </c>
      <c r="AD905" s="40" t="str">
        <f>IF(db[[#This Row],[STN K]]="",IF(db[[#This Row],[STN TG]]="",db[[#This Row],[STN B]],db[[#This Row],[STN TG]]),db[[#This Row],[STN K]])</f>
        <v>PCS</v>
      </c>
      <c r="AE905" s="40"/>
    </row>
    <row r="906" spans="1:31" ht="16.5" customHeight="1" x14ac:dyDescent="0.25">
      <c r="A906" s="40">
        <f t="shared" ref="A906:A969" si="14">ROW()-1</f>
        <v>905</v>
      </c>
      <c r="B906" s="5" t="str">
        <f>LOWER(SUBSTITUTE(SUBSTITUTE(SUBSTITUTE(SUBSTITUTE(SUBSTITUTE(SUBSTITUTE(SUBSTITUTE(SUBSTITUTE(db[[#This Row],[NB BM]]," ",),".",""),"-",""),"(",""),")",""),"/",""),"""",""),"+",""))</f>
        <v>notebookenterspiral403</v>
      </c>
      <c r="C906" s="5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D906" s="5" t="str">
        <f>LOWER(SUBSTITUTE(SUBSTITUTE(SUBSTITUTE(SUBSTITUTE(SUBSTITUTE(SUBSTITUTE(SUBSTITUTE(SUBSTITUTE(SUBSTITUTE(db[[#This Row],[NB PAJAK]]," ",""),"-",""),"(",""),")",""),".",""),",",""),"/",""),"""",""),"+",""))</f>
        <v/>
      </c>
      <c r="E90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notebookenterspiral40320lsnuntana</v>
      </c>
      <c r="F90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enterspiral40320lsn</v>
      </c>
      <c r="G906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enterspiral403untana</v>
      </c>
      <c r="H90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enterspiral40320lsnuntana</v>
      </c>
      <c r="I906" s="2" t="s">
        <v>945</v>
      </c>
      <c r="J906" s="2" t="s">
        <v>1215</v>
      </c>
      <c r="K906" s="14"/>
      <c r="L906" s="2" t="s">
        <v>1336</v>
      </c>
      <c r="M906" s="34" t="e">
        <f>IF(db[[#This Row],[NB NOTA_C]]="","",COUNTIF([2]!B_MSK[concat],db[[#This Row],[NB NOTA_C]]))</f>
        <v>#REF!</v>
      </c>
      <c r="N906" s="14" t="s">
        <v>1366</v>
      </c>
      <c r="O906" s="2" t="s">
        <v>1428</v>
      </c>
      <c r="P906" s="2" t="s">
        <v>2416</v>
      </c>
      <c r="R906" s="2" t="str">
        <f>IF(db[[#This Row],[QTY/ CTN]]="","",SUBSTITUTE(SUBSTITUTE(SUBSTITUTE(db[[#This Row],[QTY/ CTN]]," ","_",2),"(",""),")","")&amp;"_")</f>
        <v>20 LSN_</v>
      </c>
      <c r="S906" s="2">
        <f>IF(db[[#This Row],[H_QTY/ CTN]]="","",SEARCH("_",db[[#This Row],[H_QTY/ CTN]]))</f>
        <v>7</v>
      </c>
      <c r="T906" s="2">
        <f>IF(db[[#This Row],[H_QTY/ CTN]]="","",LEN(db[[#This Row],[H_QTY/ CTN]]))</f>
        <v>7</v>
      </c>
      <c r="U906" s="41" t="str">
        <f>IF(db[[#This Row],[H_QTY/ CTN]]="","",LEFT(db[[#This Row],[H_QTY/ CTN]],db[[#This Row],[H_1]]-1))</f>
        <v>20 LSN</v>
      </c>
      <c r="V906" s="40" t="str">
        <f>IF(NOT(db[[#This Row],[H_1]]=db[[#This Row],[H_2]]),MID(db[[#This Row],[H_QTY/ CTN]],db[[#This Row],[H_1]]+1,db[[#This Row],[H_2]]-db[[#This Row],[H_1]]-1),"")</f>
        <v/>
      </c>
      <c r="W906" s="40" t="str">
        <f>IF(db[[#This Row],[QTY/ CTN B]]="","",LEFT(db[[#This Row],[QTY/ CTN B]],SEARCH(" ",db[[#This Row],[QTY/ CTN B]],1)-1))</f>
        <v>20</v>
      </c>
      <c r="X906" s="40" t="str">
        <f>IF(db[[#This Row],[QTY/ CTN B]]="","",RIGHT(db[[#This Row],[QTY/ CTN B]],LEN(db[[#This Row],[QTY/ CTN B]])-SEARCH(" ",db[[#This Row],[QTY/ CTN B]],1)))</f>
        <v>LSN</v>
      </c>
      <c r="Y906" s="40">
        <f>IF(db[[#This Row],[QTY/ CTN TG]]="",IF(db[[#This Row],[STN TG]]="","",12),LEFT(db[[#This Row],[QTY/ CTN TG]],SEARCH(" ",db[[#This Row],[QTY/ CTN TG]],1)-1))</f>
        <v>12</v>
      </c>
      <c r="Z9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6" s="40" t="str">
        <f>IF(db[[#This Row],[STN K]]="","",IF(db[[#This Row],[STN TG]]="LSN",12,""))</f>
        <v/>
      </c>
      <c r="AB906" s="40" t="str">
        <f>IF(db[[#This Row],[STN TG]]="LSN","PCS","")</f>
        <v/>
      </c>
      <c r="AC906" s="40">
        <f>db[[#This Row],[QTY B]]*IF(db[[#This Row],[QTY TG]]="",1,db[[#This Row],[QTY TG]])*IF(db[[#This Row],[QTY K]]="",1,db[[#This Row],[QTY K]])</f>
        <v>240</v>
      </c>
      <c r="AD906" s="40" t="str">
        <f>IF(db[[#This Row],[STN K]]="",IF(db[[#This Row],[STN TG]]="",db[[#This Row],[STN B]],db[[#This Row],[STN TG]]),db[[#This Row],[STN K]])</f>
        <v>PCS</v>
      </c>
      <c r="AE906" s="40"/>
    </row>
    <row r="907" spans="1:31" ht="16.5" customHeight="1" x14ac:dyDescent="0.25">
      <c r="A907" s="40">
        <f t="shared" si="14"/>
        <v>906</v>
      </c>
      <c r="B907" s="5" t="str">
        <f>LOWER(SUBSTITUTE(SUBSTITUTE(SUBSTITUTE(SUBSTITUTE(SUBSTITUTE(SUBSTITUTE(SUBSTITUTE(SUBSTITUTE(db[[#This Row],[NB BM]]," ",),".",""),"-",""),"(",""),")",""),"/",""),"""",""),"+",""))</f>
        <v>notebookenterspiral404</v>
      </c>
      <c r="C907" s="5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D907" s="5" t="str">
        <f>LOWER(SUBSTITUTE(SUBSTITUTE(SUBSTITUTE(SUBSTITUTE(SUBSTITUTE(SUBSTITUTE(SUBSTITUTE(SUBSTITUTE(SUBSTITUTE(db[[#This Row],[NB PAJAK]]," ",""),"-",""),"(",""),")",""),".",""),",",""),"/",""),"""",""),"+",""))</f>
        <v/>
      </c>
      <c r="E90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notebookenterspiral40440lsnuntana</v>
      </c>
      <c r="F90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enterspiral40440lsn</v>
      </c>
      <c r="G907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enterspiral404untana</v>
      </c>
      <c r="H90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enterspiral40440lsnuntana</v>
      </c>
      <c r="I907" s="2" t="s">
        <v>946</v>
      </c>
      <c r="J907" s="2" t="s">
        <v>1216</v>
      </c>
      <c r="K907" s="14"/>
      <c r="L907" s="2" t="s">
        <v>1336</v>
      </c>
      <c r="M907" s="34" t="e">
        <f>IF(db[[#This Row],[NB NOTA_C]]="","",COUNTIF([2]!B_MSK[concat],db[[#This Row],[NB NOTA_C]]))</f>
        <v>#REF!</v>
      </c>
      <c r="N907" s="14" t="s">
        <v>1366</v>
      </c>
      <c r="O907" s="2" t="s">
        <v>1394</v>
      </c>
      <c r="P907" s="2" t="s">
        <v>2416</v>
      </c>
      <c r="R907" s="2" t="str">
        <f>IF(db[[#This Row],[QTY/ CTN]]="","",SUBSTITUTE(SUBSTITUTE(SUBSTITUTE(db[[#This Row],[QTY/ CTN]]," ","_",2),"(",""),")","")&amp;"_")</f>
        <v>40 LSN_</v>
      </c>
      <c r="S907" s="2">
        <f>IF(db[[#This Row],[H_QTY/ CTN]]="","",SEARCH("_",db[[#This Row],[H_QTY/ CTN]]))</f>
        <v>7</v>
      </c>
      <c r="T907" s="2">
        <f>IF(db[[#This Row],[H_QTY/ CTN]]="","",LEN(db[[#This Row],[H_QTY/ CTN]]))</f>
        <v>7</v>
      </c>
      <c r="U907" s="41" t="str">
        <f>IF(db[[#This Row],[H_QTY/ CTN]]="","",LEFT(db[[#This Row],[H_QTY/ CTN]],db[[#This Row],[H_1]]-1))</f>
        <v>40 LSN</v>
      </c>
      <c r="V907" s="40" t="str">
        <f>IF(NOT(db[[#This Row],[H_1]]=db[[#This Row],[H_2]]),MID(db[[#This Row],[H_QTY/ CTN]],db[[#This Row],[H_1]]+1,db[[#This Row],[H_2]]-db[[#This Row],[H_1]]-1),"")</f>
        <v/>
      </c>
      <c r="W907" s="40" t="str">
        <f>IF(db[[#This Row],[QTY/ CTN B]]="","",LEFT(db[[#This Row],[QTY/ CTN B]],SEARCH(" ",db[[#This Row],[QTY/ CTN B]],1)-1))</f>
        <v>40</v>
      </c>
      <c r="X907" s="40" t="str">
        <f>IF(db[[#This Row],[QTY/ CTN B]]="","",RIGHT(db[[#This Row],[QTY/ CTN B]],LEN(db[[#This Row],[QTY/ CTN B]])-SEARCH(" ",db[[#This Row],[QTY/ CTN B]],1)))</f>
        <v>LSN</v>
      </c>
      <c r="Y907" s="40">
        <f>IF(db[[#This Row],[QTY/ CTN TG]]="",IF(db[[#This Row],[STN TG]]="","",12),LEFT(db[[#This Row],[QTY/ CTN TG]],SEARCH(" ",db[[#This Row],[QTY/ CTN TG]],1)-1))</f>
        <v>12</v>
      </c>
      <c r="Z9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7" s="40" t="str">
        <f>IF(db[[#This Row],[STN K]]="","",IF(db[[#This Row],[STN TG]]="LSN",12,""))</f>
        <v/>
      </c>
      <c r="AB907" s="40" t="str">
        <f>IF(db[[#This Row],[STN TG]]="LSN","PCS","")</f>
        <v/>
      </c>
      <c r="AC907" s="40">
        <f>db[[#This Row],[QTY B]]*IF(db[[#This Row],[QTY TG]]="",1,db[[#This Row],[QTY TG]])*IF(db[[#This Row],[QTY K]]="",1,db[[#This Row],[QTY K]])</f>
        <v>480</v>
      </c>
      <c r="AD907" s="40" t="str">
        <f>IF(db[[#This Row],[STN K]]="",IF(db[[#This Row],[STN TG]]="",db[[#This Row],[STN B]],db[[#This Row],[STN TG]]),db[[#This Row],[STN K]])</f>
        <v>PCS</v>
      </c>
      <c r="AE907" s="40"/>
    </row>
    <row r="908" spans="1:31" ht="16.5" customHeight="1" x14ac:dyDescent="0.25">
      <c r="A908" s="40">
        <f t="shared" si="14"/>
        <v>907</v>
      </c>
      <c r="B908" s="5" t="str">
        <f>LOWER(SUBSTITUTE(SUBSTITUTE(SUBSTITUTE(SUBSTITUTE(SUBSTITUTE(SUBSTITUTE(SUBSTITUTE(SUBSTITUTE(db[[#This Row],[NB BM]]," ",),".",""),"-",""),"(",""),")",""),"/",""),"""",""),"+",""))</f>
        <v>notebookenterspiral501</v>
      </c>
      <c r="C908" s="5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D908" s="5" t="str">
        <f>LOWER(SUBSTITUTE(SUBSTITUTE(SUBSTITUTE(SUBSTITUTE(SUBSTITUTE(SUBSTITUTE(SUBSTITUTE(SUBSTITUTE(SUBSTITUTE(db[[#This Row],[NB PAJAK]]," ",""),"-",""),"(",""),")",""),".",""),",",""),"/",""),"""",""),"+",""))</f>
        <v/>
      </c>
      <c r="E90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notebookenterspiral50116lsnuntana</v>
      </c>
      <c r="F90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enterspiral50116lsn</v>
      </c>
      <c r="G908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enterspiral501untana</v>
      </c>
      <c r="H90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enterspiral50116lsnuntana</v>
      </c>
      <c r="I908" s="2" t="s">
        <v>947</v>
      </c>
      <c r="J908" s="2" t="s">
        <v>1217</v>
      </c>
      <c r="K908" s="14"/>
      <c r="L908" s="2" t="s">
        <v>1336</v>
      </c>
      <c r="M908" s="34" t="e">
        <f>IF(db[[#This Row],[NB NOTA_C]]="","",COUNTIF([2]!B_MSK[concat],db[[#This Row],[NB NOTA_C]]))</f>
        <v>#REF!</v>
      </c>
      <c r="N908" s="14" t="s">
        <v>1366</v>
      </c>
      <c r="O908" s="2" t="s">
        <v>1447</v>
      </c>
      <c r="P908" s="2" t="s">
        <v>2416</v>
      </c>
      <c r="R908" s="2" t="str">
        <f>IF(db[[#This Row],[QTY/ CTN]]="","",SUBSTITUTE(SUBSTITUTE(SUBSTITUTE(db[[#This Row],[QTY/ CTN]]," ","_",2),"(",""),")","")&amp;"_")</f>
        <v>16 LSN_</v>
      </c>
      <c r="S908" s="2">
        <f>IF(db[[#This Row],[H_QTY/ CTN]]="","",SEARCH("_",db[[#This Row],[H_QTY/ CTN]]))</f>
        <v>7</v>
      </c>
      <c r="T908" s="2">
        <f>IF(db[[#This Row],[H_QTY/ CTN]]="","",LEN(db[[#This Row],[H_QTY/ CTN]]))</f>
        <v>7</v>
      </c>
      <c r="U908" s="41" t="str">
        <f>IF(db[[#This Row],[H_QTY/ CTN]]="","",LEFT(db[[#This Row],[H_QTY/ CTN]],db[[#This Row],[H_1]]-1))</f>
        <v>16 LSN</v>
      </c>
      <c r="V908" s="40" t="str">
        <f>IF(NOT(db[[#This Row],[H_1]]=db[[#This Row],[H_2]]),MID(db[[#This Row],[H_QTY/ CTN]],db[[#This Row],[H_1]]+1,db[[#This Row],[H_2]]-db[[#This Row],[H_1]]-1),"")</f>
        <v/>
      </c>
      <c r="W908" s="40" t="str">
        <f>IF(db[[#This Row],[QTY/ CTN B]]="","",LEFT(db[[#This Row],[QTY/ CTN B]],SEARCH(" ",db[[#This Row],[QTY/ CTN B]],1)-1))</f>
        <v>16</v>
      </c>
      <c r="X908" s="40" t="str">
        <f>IF(db[[#This Row],[QTY/ CTN B]]="","",RIGHT(db[[#This Row],[QTY/ CTN B]],LEN(db[[#This Row],[QTY/ CTN B]])-SEARCH(" ",db[[#This Row],[QTY/ CTN B]],1)))</f>
        <v>LSN</v>
      </c>
      <c r="Y908" s="40">
        <f>IF(db[[#This Row],[QTY/ CTN TG]]="",IF(db[[#This Row],[STN TG]]="","",12),LEFT(db[[#This Row],[QTY/ CTN TG]],SEARCH(" ",db[[#This Row],[QTY/ CTN TG]],1)-1))</f>
        <v>12</v>
      </c>
      <c r="Z9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8" s="40" t="str">
        <f>IF(db[[#This Row],[STN K]]="","",IF(db[[#This Row],[STN TG]]="LSN",12,""))</f>
        <v/>
      </c>
      <c r="AB908" s="40" t="str">
        <f>IF(db[[#This Row],[STN TG]]="LSN","PCS","")</f>
        <v/>
      </c>
      <c r="AC908" s="40">
        <f>db[[#This Row],[QTY B]]*IF(db[[#This Row],[QTY TG]]="",1,db[[#This Row],[QTY TG]])*IF(db[[#This Row],[QTY K]]="",1,db[[#This Row],[QTY K]])</f>
        <v>192</v>
      </c>
      <c r="AD908" s="40" t="str">
        <f>IF(db[[#This Row],[STN K]]="",IF(db[[#This Row],[STN TG]]="",db[[#This Row],[STN B]],db[[#This Row],[STN TG]]),db[[#This Row],[STN K]])</f>
        <v>PCS</v>
      </c>
      <c r="AE908" s="40"/>
    </row>
    <row r="909" spans="1:31" ht="16.5" customHeight="1" x14ac:dyDescent="0.25">
      <c r="A909" s="40">
        <f t="shared" si="14"/>
        <v>908</v>
      </c>
      <c r="B909" s="5" t="str">
        <f>LOWER(SUBSTITUTE(SUBSTITUTE(SUBSTITUTE(SUBSTITUTE(SUBSTITUTE(SUBSTITUTE(SUBSTITUTE(SUBSTITUTE(db[[#This Row],[NB BM]]," ",),".",""),"-",""),"(",""),")",""),"/",""),"""",""),"+",""))</f>
        <v>notebookenterspiral504</v>
      </c>
      <c r="C909" s="5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D909" s="5" t="str">
        <f>LOWER(SUBSTITUTE(SUBSTITUTE(SUBSTITUTE(SUBSTITUTE(SUBSTITUTE(SUBSTITUTE(SUBSTITUTE(SUBSTITUTE(SUBSTITUTE(db[[#This Row],[NB PAJAK]]," ",""),"-",""),"(",""),")",""),".",""),",",""),"/",""),"""",""),"+",""))</f>
        <v/>
      </c>
      <c r="E90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notebookenterspiral50412lsnuntana</v>
      </c>
      <c r="F90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enterspiral50412lsn</v>
      </c>
      <c r="G909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enterspiral504untana</v>
      </c>
      <c r="H90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enterspiral50412lsnuntana</v>
      </c>
      <c r="I909" s="2" t="s">
        <v>948</v>
      </c>
      <c r="J909" s="2" t="s">
        <v>1218</v>
      </c>
      <c r="K909" s="14"/>
      <c r="L909" s="2" t="s">
        <v>1336</v>
      </c>
      <c r="M909" s="34" t="e">
        <f>IF(db[[#This Row],[NB NOTA_C]]="","",COUNTIF([2]!B_MSK[concat],db[[#This Row],[NB NOTA_C]]))</f>
        <v>#REF!</v>
      </c>
      <c r="N909" s="14" t="s">
        <v>1366</v>
      </c>
      <c r="O909" s="2" t="s">
        <v>1376</v>
      </c>
      <c r="P909" s="2" t="s">
        <v>2416</v>
      </c>
      <c r="R909" s="2" t="str">
        <f>IF(db[[#This Row],[QTY/ CTN]]="","",SUBSTITUTE(SUBSTITUTE(SUBSTITUTE(db[[#This Row],[QTY/ CTN]]," ","_",2),"(",""),")","")&amp;"_")</f>
        <v>12 LSN_</v>
      </c>
      <c r="S909" s="2">
        <f>IF(db[[#This Row],[H_QTY/ CTN]]="","",SEARCH("_",db[[#This Row],[H_QTY/ CTN]]))</f>
        <v>7</v>
      </c>
      <c r="T909" s="2">
        <f>IF(db[[#This Row],[H_QTY/ CTN]]="","",LEN(db[[#This Row],[H_QTY/ CTN]]))</f>
        <v>7</v>
      </c>
      <c r="U909" s="41" t="str">
        <f>IF(db[[#This Row],[H_QTY/ CTN]]="","",LEFT(db[[#This Row],[H_QTY/ CTN]],db[[#This Row],[H_1]]-1))</f>
        <v>12 LSN</v>
      </c>
      <c r="V909" s="40" t="str">
        <f>IF(NOT(db[[#This Row],[H_1]]=db[[#This Row],[H_2]]),MID(db[[#This Row],[H_QTY/ CTN]],db[[#This Row],[H_1]]+1,db[[#This Row],[H_2]]-db[[#This Row],[H_1]]-1),"")</f>
        <v/>
      </c>
      <c r="W909" s="40" t="str">
        <f>IF(db[[#This Row],[QTY/ CTN B]]="","",LEFT(db[[#This Row],[QTY/ CTN B]],SEARCH(" ",db[[#This Row],[QTY/ CTN B]],1)-1))</f>
        <v>12</v>
      </c>
      <c r="X909" s="40" t="str">
        <f>IF(db[[#This Row],[QTY/ CTN B]]="","",RIGHT(db[[#This Row],[QTY/ CTN B]],LEN(db[[#This Row],[QTY/ CTN B]])-SEARCH(" ",db[[#This Row],[QTY/ CTN B]],1)))</f>
        <v>LSN</v>
      </c>
      <c r="Y909" s="40">
        <f>IF(db[[#This Row],[QTY/ CTN TG]]="",IF(db[[#This Row],[STN TG]]="","",12),LEFT(db[[#This Row],[QTY/ CTN TG]],SEARCH(" ",db[[#This Row],[QTY/ CTN TG]],1)-1))</f>
        <v>12</v>
      </c>
      <c r="Z9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09" s="40" t="str">
        <f>IF(db[[#This Row],[STN K]]="","",IF(db[[#This Row],[STN TG]]="LSN",12,""))</f>
        <v/>
      </c>
      <c r="AB909" s="40" t="str">
        <f>IF(db[[#This Row],[STN TG]]="LSN","PCS","")</f>
        <v/>
      </c>
      <c r="AC909" s="40">
        <f>db[[#This Row],[QTY B]]*IF(db[[#This Row],[QTY TG]]="",1,db[[#This Row],[QTY TG]])*IF(db[[#This Row],[QTY K]]="",1,db[[#This Row],[QTY K]])</f>
        <v>144</v>
      </c>
      <c r="AD909" s="40" t="str">
        <f>IF(db[[#This Row],[STN K]]="",IF(db[[#This Row],[STN TG]]="",db[[#This Row],[STN B]],db[[#This Row],[STN TG]]),db[[#This Row],[STN K]])</f>
        <v>PCS</v>
      </c>
      <c r="AE909" s="40"/>
    </row>
    <row r="910" spans="1:31" ht="16.5" customHeight="1" x14ac:dyDescent="0.25">
      <c r="A910" s="40">
        <f t="shared" si="14"/>
        <v>909</v>
      </c>
      <c r="B910" s="5" t="str">
        <f>LOWER(SUBSTITUTE(SUBSTITUTE(SUBSTITUTE(SUBSTITUTE(SUBSTITUTE(SUBSTITUTE(SUBSTITUTE(SUBSTITUTE(db[[#This Row],[NB BM]]," ",),".",""),"-",""),"(",""),")",""),"/",""),"""",""),"+",""))</f>
        <v>penghapuswbenter803b</v>
      </c>
      <c r="C910" s="5" t="str">
        <f>LOWER(SUBSTITUTE(SUBSTITUTE(SUBSTITUTE(SUBSTITUTE(SUBSTITUTE(SUBSTITUTE(SUBSTITUTE(SUBSTITUTE(SUBSTITUTE(db[[#This Row],[NB NOTA]]," ",),".",""),"-",""),"(",""),")",""),",",""),"/",""),"""",""),"+",""))</f>
        <v>enterwbb803</v>
      </c>
      <c r="D910" s="5" t="str">
        <f>LOWER(SUBSTITUTE(SUBSTITUTE(SUBSTITUTE(SUBSTITUTE(SUBSTITUTE(SUBSTITUTE(SUBSTITUTE(SUBSTITUTE(SUBSTITUTE(db[[#This Row],[NB PAJAK]]," ",""),"-",""),"(",""),")",""),".",""),",",""),"/",""),"""",""),"+",""))</f>
        <v/>
      </c>
      <c r="E91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penghapuswbenter803b48lsnuntana</v>
      </c>
      <c r="F91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enterwbb80348lsn</v>
      </c>
      <c r="G910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enterwbb803untana</v>
      </c>
      <c r="H91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enterwbb80348lsnuntana</v>
      </c>
      <c r="I910" s="2" t="s">
        <v>6880</v>
      </c>
      <c r="J910" s="2" t="s">
        <v>1235</v>
      </c>
      <c r="K910" s="14"/>
      <c r="L910" s="2" t="s">
        <v>1336</v>
      </c>
      <c r="M910" s="34" t="e">
        <f>IF(db[[#This Row],[NB NOTA_C]]="","",COUNTIF([2]!B_MSK[concat],db[[#This Row],[NB NOTA_C]]))</f>
        <v>#REF!</v>
      </c>
      <c r="N910" s="14" t="s">
        <v>1366</v>
      </c>
      <c r="O910" s="2" t="s">
        <v>1425</v>
      </c>
      <c r="P910" s="2" t="s">
        <v>2451</v>
      </c>
      <c r="R910" s="2" t="str">
        <f>IF(db[[#This Row],[QTY/ CTN]]="","",SUBSTITUTE(SUBSTITUTE(SUBSTITUTE(db[[#This Row],[QTY/ CTN]]," ","_",2),"(",""),")","")&amp;"_")</f>
        <v>48 LSN_</v>
      </c>
      <c r="S910" s="2">
        <f>IF(db[[#This Row],[H_QTY/ CTN]]="","",SEARCH("_",db[[#This Row],[H_QTY/ CTN]]))</f>
        <v>7</v>
      </c>
      <c r="T910" s="2">
        <f>IF(db[[#This Row],[H_QTY/ CTN]]="","",LEN(db[[#This Row],[H_QTY/ CTN]]))</f>
        <v>7</v>
      </c>
      <c r="U910" s="41" t="str">
        <f>IF(db[[#This Row],[H_QTY/ CTN]]="","",LEFT(db[[#This Row],[H_QTY/ CTN]],db[[#This Row],[H_1]]-1))</f>
        <v>48 LSN</v>
      </c>
      <c r="V910" s="40" t="str">
        <f>IF(NOT(db[[#This Row],[H_1]]=db[[#This Row],[H_2]]),MID(db[[#This Row],[H_QTY/ CTN]],db[[#This Row],[H_1]]+1,db[[#This Row],[H_2]]-db[[#This Row],[H_1]]-1),"")</f>
        <v/>
      </c>
      <c r="W910" s="40" t="str">
        <f>IF(db[[#This Row],[QTY/ CTN B]]="","",LEFT(db[[#This Row],[QTY/ CTN B]],SEARCH(" ",db[[#This Row],[QTY/ CTN B]],1)-1))</f>
        <v>48</v>
      </c>
      <c r="X910" s="40" t="str">
        <f>IF(db[[#This Row],[QTY/ CTN B]]="","",RIGHT(db[[#This Row],[QTY/ CTN B]],LEN(db[[#This Row],[QTY/ CTN B]])-SEARCH(" ",db[[#This Row],[QTY/ CTN B]],1)))</f>
        <v>LSN</v>
      </c>
      <c r="Y910" s="40">
        <f>IF(db[[#This Row],[QTY/ CTN TG]]="",IF(db[[#This Row],[STN TG]]="","",12),LEFT(db[[#This Row],[QTY/ CTN TG]],SEARCH(" ",db[[#This Row],[QTY/ CTN TG]],1)-1))</f>
        <v>12</v>
      </c>
      <c r="Z9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10" s="40" t="str">
        <f>IF(db[[#This Row],[STN K]]="","",IF(db[[#This Row],[STN TG]]="LSN",12,""))</f>
        <v/>
      </c>
      <c r="AB910" s="40" t="str">
        <f>IF(db[[#This Row],[STN TG]]="LSN","PCS","")</f>
        <v/>
      </c>
      <c r="AC910" s="40">
        <f>db[[#This Row],[QTY B]]*IF(db[[#This Row],[QTY TG]]="",1,db[[#This Row],[QTY TG]])*IF(db[[#This Row],[QTY K]]="",1,db[[#This Row],[QTY K]])</f>
        <v>576</v>
      </c>
      <c r="AD910" s="40" t="str">
        <f>IF(db[[#This Row],[STN K]]="",IF(db[[#This Row],[STN TG]]="",db[[#This Row],[STN B]],db[[#This Row],[STN TG]]),db[[#This Row],[STN K]])</f>
        <v>PCS</v>
      </c>
      <c r="AE910" s="40"/>
    </row>
    <row r="911" spans="1:31" ht="16.5" customHeight="1" x14ac:dyDescent="0.25">
      <c r="A911" s="40">
        <f t="shared" si="14"/>
        <v>910</v>
      </c>
      <c r="B911" s="5" t="str">
        <f>LOWER(SUBSTITUTE(SUBSTITUTE(SUBSTITUTE(SUBSTITUTE(SUBSTITUTE(SUBSTITUTE(SUBSTITUTE(SUBSTITUTE(db[[#This Row],[NB BM]]," ",),".",""),"-",""),"(",""),")",""),"/",""),"""",""),"+",""))</f>
        <v>penghapuswbenter823kecillubang</v>
      </c>
      <c r="C911" s="5" t="str">
        <f>LOWER(SUBSTITUTE(SUBSTITUTE(SUBSTITUTE(SUBSTITUTE(SUBSTITUTE(SUBSTITUTE(SUBSTITUTE(SUBSTITUTE(SUBSTITUTE(db[[#This Row],[NB NOTA]]," ",),".",""),"-",""),"(",""),")",""),",",""),"/",""),"""",""),"+",""))</f>
        <v>enterwbk823lubang</v>
      </c>
      <c r="D911" s="5" t="str">
        <f>LOWER(SUBSTITUTE(SUBSTITUTE(SUBSTITUTE(SUBSTITUTE(SUBSTITUTE(SUBSTITUTE(SUBSTITUTE(SUBSTITUTE(SUBSTITUTE(db[[#This Row],[NB PAJAK]]," ",""),"-",""),"(",""),")",""),".",""),",",""),"/",""),"""",""),"+",""))</f>
        <v/>
      </c>
      <c r="E91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penghapuswbenter823kecillubang60lsnuntana</v>
      </c>
      <c r="F91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enterwbk823lubang60lsn</v>
      </c>
      <c r="G911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enterwbk823lubanguntana</v>
      </c>
      <c r="H91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enterwbk823lubang60lsnuntana</v>
      </c>
      <c r="I911" s="2" t="s">
        <v>6630</v>
      </c>
      <c r="J911" s="2" t="s">
        <v>6629</v>
      </c>
      <c r="K911" s="14"/>
      <c r="L911" s="2" t="s">
        <v>1336</v>
      </c>
      <c r="M911" s="34" t="e">
        <f>IF(db[[#This Row],[NB NOTA_C]]="","",COUNTIF([2]!B_MSK[concat],db[[#This Row],[NB NOTA_C]]))</f>
        <v>#REF!</v>
      </c>
      <c r="N911" s="9" t="s">
        <v>1366</v>
      </c>
      <c r="O911" s="5" t="s">
        <v>1385</v>
      </c>
      <c r="P911" s="2" t="s">
        <v>2451</v>
      </c>
      <c r="R911" s="2" t="str">
        <f>IF(db[[#This Row],[QTY/ CTN]]="","",SUBSTITUTE(SUBSTITUTE(SUBSTITUTE(db[[#This Row],[QTY/ CTN]]," ","_",2),"(",""),")","")&amp;"_")</f>
        <v>60 LSN_</v>
      </c>
      <c r="S911" s="2">
        <f>IF(db[[#This Row],[H_QTY/ CTN]]="","",SEARCH("_",db[[#This Row],[H_QTY/ CTN]]))</f>
        <v>7</v>
      </c>
      <c r="T911" s="2">
        <f>IF(db[[#This Row],[H_QTY/ CTN]]="","",LEN(db[[#This Row],[H_QTY/ CTN]]))</f>
        <v>7</v>
      </c>
      <c r="U911" s="41" t="str">
        <f>IF(db[[#This Row],[H_QTY/ CTN]]="","",LEFT(db[[#This Row],[H_QTY/ CTN]],db[[#This Row],[H_1]]-1))</f>
        <v>60 LSN</v>
      </c>
      <c r="V911" s="40" t="str">
        <f>IF(NOT(db[[#This Row],[H_1]]=db[[#This Row],[H_2]]),MID(db[[#This Row],[H_QTY/ CTN]],db[[#This Row],[H_1]]+1,db[[#This Row],[H_2]]-db[[#This Row],[H_1]]-1),"")</f>
        <v/>
      </c>
      <c r="W911" s="40" t="str">
        <f>IF(db[[#This Row],[QTY/ CTN B]]="","",LEFT(db[[#This Row],[QTY/ CTN B]],SEARCH(" ",db[[#This Row],[QTY/ CTN B]],1)-1))</f>
        <v>60</v>
      </c>
      <c r="X911" s="40" t="str">
        <f>IF(db[[#This Row],[QTY/ CTN B]]="","",RIGHT(db[[#This Row],[QTY/ CTN B]],LEN(db[[#This Row],[QTY/ CTN B]])-SEARCH(" ",db[[#This Row],[QTY/ CTN B]],1)))</f>
        <v>LSN</v>
      </c>
      <c r="Y911" s="40">
        <f>IF(db[[#This Row],[QTY/ CTN TG]]="",IF(db[[#This Row],[STN TG]]="","",12),LEFT(db[[#This Row],[QTY/ CTN TG]],SEARCH(" ",db[[#This Row],[QTY/ CTN TG]],1)-1))</f>
        <v>12</v>
      </c>
      <c r="Z9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11" s="40" t="str">
        <f>IF(db[[#This Row],[STN K]]="","",IF(db[[#This Row],[STN TG]]="LSN",12,""))</f>
        <v/>
      </c>
      <c r="AB911" s="40" t="str">
        <f>IF(db[[#This Row],[STN TG]]="LSN","PCS","")</f>
        <v/>
      </c>
      <c r="AC911" s="40">
        <f>db[[#This Row],[QTY B]]*IF(db[[#This Row],[QTY TG]]="",1,db[[#This Row],[QTY TG]])*IF(db[[#This Row],[QTY K]]="",1,db[[#This Row],[QTY K]])</f>
        <v>720</v>
      </c>
      <c r="AD911" s="40" t="str">
        <f>IF(db[[#This Row],[STN K]]="",IF(db[[#This Row],[STN TG]]="",db[[#This Row],[STN B]],db[[#This Row],[STN TG]]),db[[#This Row],[STN K]])</f>
        <v>PCS</v>
      </c>
      <c r="AE911" s="40"/>
    </row>
    <row r="912" spans="1:31" ht="16.5" customHeight="1" x14ac:dyDescent="0.25">
      <c r="A912" s="40">
        <f t="shared" si="14"/>
        <v>911</v>
      </c>
      <c r="B912" s="5" t="str">
        <f>LOWER(SUBSTITUTE(SUBSTITUTE(SUBSTITUTE(SUBSTITUTE(SUBSTITUTE(SUBSTITUTE(SUBSTITUTE(SUBSTITUTE(db[[#This Row],[NB BM]]," ",),".",""),"-",""),"(",""),")",""),"/",""),"""",""),"+",""))</f>
        <v>penghapuswbenter802kecil</v>
      </c>
      <c r="C912" s="5" t="str">
        <f>LOWER(SUBSTITUTE(SUBSTITUTE(SUBSTITUTE(SUBSTITUTE(SUBSTITUTE(SUBSTITUTE(SUBSTITUTE(SUBSTITUTE(SUBSTITUTE(db[[#This Row],[NB NOTA]]," ",),".",""),"-",""),"(",""),")",""),",",""),"/",""),"""",""),"+",""))</f>
        <v>enterwbk802</v>
      </c>
      <c r="D912" s="5" t="str">
        <f>LOWER(SUBSTITUTE(SUBSTITUTE(SUBSTITUTE(SUBSTITUTE(SUBSTITUTE(SUBSTITUTE(SUBSTITUTE(SUBSTITUTE(SUBSTITUTE(db[[#This Row],[NB PAJAK]]," ",""),"-",""),"(",""),")",""),".",""),",",""),"/",""),"""",""),"+",""))</f>
        <v/>
      </c>
      <c r="E91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penghapuswbenter802kecil60lsnuntana</v>
      </c>
      <c r="F91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enterwbk80260lsn</v>
      </c>
      <c r="G912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enterwbk802untana</v>
      </c>
      <c r="H91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enterwbk80260lsnuntana</v>
      </c>
      <c r="I912" s="2" t="s">
        <v>2349</v>
      </c>
      <c r="J912" s="2" t="s">
        <v>4373</v>
      </c>
      <c r="K912" s="14"/>
      <c r="L912" s="2" t="s">
        <v>1336</v>
      </c>
      <c r="M912" s="34" t="e">
        <f>IF(db[[#This Row],[NB NOTA_C]]="","",COUNTIF([2]!B_MSK[concat],db[[#This Row],[NB NOTA_C]]))</f>
        <v>#REF!</v>
      </c>
      <c r="N912" s="14" t="s">
        <v>1366</v>
      </c>
      <c r="O912" s="2" t="s">
        <v>1385</v>
      </c>
      <c r="P912" s="2" t="s">
        <v>2451</v>
      </c>
      <c r="R912" s="2" t="str">
        <f>IF(db[[#This Row],[QTY/ CTN]]="","",SUBSTITUTE(SUBSTITUTE(SUBSTITUTE(db[[#This Row],[QTY/ CTN]]," ","_",2),"(",""),")","")&amp;"_")</f>
        <v>60 LSN_</v>
      </c>
      <c r="S912" s="2">
        <f>IF(db[[#This Row],[H_QTY/ CTN]]="","",SEARCH("_",db[[#This Row],[H_QTY/ CTN]]))</f>
        <v>7</v>
      </c>
      <c r="T912" s="2">
        <f>IF(db[[#This Row],[H_QTY/ CTN]]="","",LEN(db[[#This Row],[H_QTY/ CTN]]))</f>
        <v>7</v>
      </c>
      <c r="U912" s="41" t="str">
        <f>IF(db[[#This Row],[H_QTY/ CTN]]="","",LEFT(db[[#This Row],[H_QTY/ CTN]],db[[#This Row],[H_1]]-1))</f>
        <v>60 LSN</v>
      </c>
      <c r="V912" s="40" t="str">
        <f>IF(NOT(db[[#This Row],[H_1]]=db[[#This Row],[H_2]]),MID(db[[#This Row],[H_QTY/ CTN]],db[[#This Row],[H_1]]+1,db[[#This Row],[H_2]]-db[[#This Row],[H_1]]-1),"")</f>
        <v/>
      </c>
      <c r="W912" s="40" t="str">
        <f>IF(db[[#This Row],[QTY/ CTN B]]="","",LEFT(db[[#This Row],[QTY/ CTN B]],SEARCH(" ",db[[#This Row],[QTY/ CTN B]],1)-1))</f>
        <v>60</v>
      </c>
      <c r="X912" s="40" t="str">
        <f>IF(db[[#This Row],[QTY/ CTN B]]="","",RIGHT(db[[#This Row],[QTY/ CTN B]],LEN(db[[#This Row],[QTY/ CTN B]])-SEARCH(" ",db[[#This Row],[QTY/ CTN B]],1)))</f>
        <v>LSN</v>
      </c>
      <c r="Y912" s="40">
        <f>IF(db[[#This Row],[QTY/ CTN TG]]="",IF(db[[#This Row],[STN TG]]="","",12),LEFT(db[[#This Row],[QTY/ CTN TG]],SEARCH(" ",db[[#This Row],[QTY/ CTN TG]],1)-1))</f>
        <v>12</v>
      </c>
      <c r="Z9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12" s="40" t="str">
        <f>IF(db[[#This Row],[STN K]]="","",IF(db[[#This Row],[STN TG]]="LSN",12,""))</f>
        <v/>
      </c>
      <c r="AB912" s="40" t="str">
        <f>IF(db[[#This Row],[STN TG]]="LSN","PCS","")</f>
        <v/>
      </c>
      <c r="AC912" s="40">
        <f>db[[#This Row],[QTY B]]*IF(db[[#This Row],[QTY TG]]="",1,db[[#This Row],[QTY TG]])*IF(db[[#This Row],[QTY K]]="",1,db[[#This Row],[QTY K]])</f>
        <v>720</v>
      </c>
      <c r="AD912" s="40" t="str">
        <f>IF(db[[#This Row],[STN K]]="",IF(db[[#This Row],[STN TG]]="",db[[#This Row],[STN B]],db[[#This Row],[STN TG]]),db[[#This Row],[STN K]])</f>
        <v>PCS</v>
      </c>
      <c r="AE912" s="40"/>
    </row>
    <row r="913" spans="1:31" ht="16.5" customHeight="1" x14ac:dyDescent="0.25">
      <c r="A913" s="40">
        <f t="shared" si="14"/>
        <v>912</v>
      </c>
      <c r="B913" s="5" t="str">
        <f>LOWER(SUBSTITUTE(SUBSTITUTE(SUBSTITUTE(SUBSTITUTE(SUBSTITUTE(SUBSTITUTE(SUBSTITUTE(SUBSTITUTE(db[[#This Row],[NB BM]]," ",),".",""),"-",""),"(",""),")",""),"/",""),"""",""),"+",""))</f>
        <v>penghapuswbenter823tanggung</v>
      </c>
      <c r="C913" s="5" t="str">
        <f>LOWER(SUBSTITUTE(SUBSTITUTE(SUBSTITUTE(SUBSTITUTE(SUBSTITUTE(SUBSTITUTE(SUBSTITUTE(SUBSTITUTE(SUBSTITUTE(db[[#This Row],[NB NOTA]]," ",),".",""),"-",""),"(",""),")",""),",",""),"/",""),"""",""),"+",""))</f>
        <v>enterwbt823</v>
      </c>
      <c r="D913" s="5" t="str">
        <f>LOWER(SUBSTITUTE(SUBSTITUTE(SUBSTITUTE(SUBSTITUTE(SUBSTITUTE(SUBSTITUTE(SUBSTITUTE(SUBSTITUTE(SUBSTITUTE(db[[#This Row],[NB PAJAK]]," ",""),"-",""),"(",""),")",""),".",""),",",""),"/",""),"""",""),"+",""))</f>
        <v/>
      </c>
      <c r="E91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penghapuswbenter823tanggung60lsnuntana</v>
      </c>
      <c r="F91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enterwbt82360lsn</v>
      </c>
      <c r="G913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enterwbt823untana</v>
      </c>
      <c r="H91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enterwbt82360lsnuntana</v>
      </c>
      <c r="I913" s="2" t="s">
        <v>6631</v>
      </c>
      <c r="J913" s="2" t="s">
        <v>2222</v>
      </c>
      <c r="K913" s="14"/>
      <c r="L913" s="2" t="s">
        <v>1336</v>
      </c>
      <c r="M913" s="34" t="e">
        <f>IF(db[[#This Row],[NB NOTA_C]]="","",COUNTIF([2]!B_MSK[concat],db[[#This Row],[NB NOTA_C]]))</f>
        <v>#REF!</v>
      </c>
      <c r="N913" s="9" t="s">
        <v>1366</v>
      </c>
      <c r="O913" s="5" t="s">
        <v>1385</v>
      </c>
      <c r="P913" s="2" t="s">
        <v>2451</v>
      </c>
      <c r="R913" s="2" t="str">
        <f>IF(db[[#This Row],[QTY/ CTN]]="","",SUBSTITUTE(SUBSTITUTE(SUBSTITUTE(db[[#This Row],[QTY/ CTN]]," ","_",2),"(",""),")","")&amp;"_")</f>
        <v>60 LSN_</v>
      </c>
      <c r="S913" s="2">
        <f>IF(db[[#This Row],[H_QTY/ CTN]]="","",SEARCH("_",db[[#This Row],[H_QTY/ CTN]]))</f>
        <v>7</v>
      </c>
      <c r="T913" s="2">
        <f>IF(db[[#This Row],[H_QTY/ CTN]]="","",LEN(db[[#This Row],[H_QTY/ CTN]]))</f>
        <v>7</v>
      </c>
      <c r="U913" s="41" t="str">
        <f>IF(db[[#This Row],[H_QTY/ CTN]]="","",LEFT(db[[#This Row],[H_QTY/ CTN]],db[[#This Row],[H_1]]-1))</f>
        <v>60 LSN</v>
      </c>
      <c r="V913" s="40" t="str">
        <f>IF(NOT(db[[#This Row],[H_1]]=db[[#This Row],[H_2]]),MID(db[[#This Row],[H_QTY/ CTN]],db[[#This Row],[H_1]]+1,db[[#This Row],[H_2]]-db[[#This Row],[H_1]]-1),"")</f>
        <v/>
      </c>
      <c r="W913" s="40" t="str">
        <f>IF(db[[#This Row],[QTY/ CTN B]]="","",LEFT(db[[#This Row],[QTY/ CTN B]],SEARCH(" ",db[[#This Row],[QTY/ CTN B]],1)-1))</f>
        <v>60</v>
      </c>
      <c r="X913" s="40" t="str">
        <f>IF(db[[#This Row],[QTY/ CTN B]]="","",RIGHT(db[[#This Row],[QTY/ CTN B]],LEN(db[[#This Row],[QTY/ CTN B]])-SEARCH(" ",db[[#This Row],[QTY/ CTN B]],1)))</f>
        <v>LSN</v>
      </c>
      <c r="Y913" s="40">
        <f>IF(db[[#This Row],[QTY/ CTN TG]]="",IF(db[[#This Row],[STN TG]]="","",12),LEFT(db[[#This Row],[QTY/ CTN TG]],SEARCH(" ",db[[#This Row],[QTY/ CTN TG]],1)-1))</f>
        <v>12</v>
      </c>
      <c r="Z9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13" s="40" t="str">
        <f>IF(db[[#This Row],[STN K]]="","",IF(db[[#This Row],[STN TG]]="LSN",12,""))</f>
        <v/>
      </c>
      <c r="AB913" s="40" t="str">
        <f>IF(db[[#This Row],[STN TG]]="LSN","PCS","")</f>
        <v/>
      </c>
      <c r="AC913" s="40">
        <f>db[[#This Row],[QTY B]]*IF(db[[#This Row],[QTY TG]]="",1,db[[#This Row],[QTY TG]])*IF(db[[#This Row],[QTY K]]="",1,db[[#This Row],[QTY K]])</f>
        <v>720</v>
      </c>
      <c r="AD913" s="40" t="str">
        <f>IF(db[[#This Row],[STN K]]="",IF(db[[#This Row],[STN TG]]="",db[[#This Row],[STN B]],db[[#This Row],[STN TG]]),db[[#This Row],[STN K]])</f>
        <v>PCS</v>
      </c>
      <c r="AE913" s="40"/>
    </row>
    <row r="914" spans="1:31" ht="16.5" customHeight="1" x14ac:dyDescent="0.25">
      <c r="A914" s="40">
        <f t="shared" si="14"/>
        <v>913</v>
      </c>
      <c r="B914" s="5" t="str">
        <f>LOWER(SUBSTITUTE(SUBSTITUTE(SUBSTITUTE(SUBSTITUTE(SUBSTITUTE(SUBSTITUTE(SUBSTITUTE(SUBSTITUTE(db[[#This Row],[NB BM]]," ",),".",""),"-",""),"(",""),")",""),"/",""),"""",""),"+",""))</f>
        <v>penghapuswbenter823kecil</v>
      </c>
      <c r="C914" s="5" t="str">
        <f>LOWER(SUBSTITUTE(SUBSTITUTE(SUBSTITUTE(SUBSTITUTE(SUBSTITUTE(SUBSTITUTE(SUBSTITUTE(SUBSTITUTE(SUBSTITUTE(db[[#This Row],[NB NOTA]]," ",),".",""),"-",""),"(",""),")",""),",",""),"/",""),"""",""),"+",""))</f>
        <v>enterwb823</v>
      </c>
      <c r="D914" s="5" t="str">
        <f>LOWER(SUBSTITUTE(SUBSTITUTE(SUBSTITUTE(SUBSTITUTE(SUBSTITUTE(SUBSTITUTE(SUBSTITUTE(SUBSTITUTE(SUBSTITUTE(db[[#This Row],[NB PAJAK]]," ",""),"-",""),"(",""),")",""),".",""),",",""),"/",""),"""",""),"+",""))</f>
        <v/>
      </c>
      <c r="E91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penghapuswbenter823kecil60lsnuntana</v>
      </c>
      <c r="F91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enterwb82360lsn</v>
      </c>
      <c r="G914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enterwb823untana</v>
      </c>
      <c r="H91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enterwb82360lsnuntana</v>
      </c>
      <c r="I914" s="2" t="s">
        <v>2951</v>
      </c>
      <c r="J914" s="2" t="s">
        <v>2932</v>
      </c>
      <c r="K914" s="14"/>
      <c r="L914" s="2" t="s">
        <v>1336</v>
      </c>
      <c r="M914" s="33" t="e">
        <f>IF(db[[#This Row],[NB NOTA_C]]="","",COUNTIF([2]!B_MSK[concat],db[[#This Row],[NB NOTA_C]]))</f>
        <v>#REF!</v>
      </c>
      <c r="N914" s="9" t="s">
        <v>1366</v>
      </c>
      <c r="O914" s="5" t="s">
        <v>1385</v>
      </c>
      <c r="P914" s="2" t="s">
        <v>2451</v>
      </c>
      <c r="Q914" s="5"/>
      <c r="R914" s="5" t="str">
        <f>IF(db[[#This Row],[QTY/ CTN]]="","",SUBSTITUTE(SUBSTITUTE(SUBSTITUTE(db[[#This Row],[QTY/ CTN]]," ","_",2),"(",""),")","")&amp;"_")</f>
        <v>60 LSN_</v>
      </c>
      <c r="S914" s="5">
        <f>IF(db[[#This Row],[H_QTY/ CTN]]="","",SEARCH("_",db[[#This Row],[H_QTY/ CTN]]))</f>
        <v>7</v>
      </c>
      <c r="T914" s="5">
        <f>IF(db[[#This Row],[H_QTY/ CTN]]="","",LEN(db[[#This Row],[H_QTY/ CTN]]))</f>
        <v>7</v>
      </c>
      <c r="U914" s="40" t="str">
        <f>IF(db[[#This Row],[H_QTY/ CTN]]="","",LEFT(db[[#This Row],[H_QTY/ CTN]],db[[#This Row],[H_1]]-1))</f>
        <v>60 LSN</v>
      </c>
      <c r="V914" s="40" t="str">
        <f>IF(NOT(db[[#This Row],[H_1]]=db[[#This Row],[H_2]]),MID(db[[#This Row],[H_QTY/ CTN]],db[[#This Row],[H_1]]+1,db[[#This Row],[H_2]]-db[[#This Row],[H_1]]-1),"")</f>
        <v/>
      </c>
      <c r="W914" s="40" t="str">
        <f>IF(db[[#This Row],[QTY/ CTN B]]="","",LEFT(db[[#This Row],[QTY/ CTN B]],SEARCH(" ",db[[#This Row],[QTY/ CTN B]],1)-1))</f>
        <v>60</v>
      </c>
      <c r="X914" s="40" t="str">
        <f>IF(db[[#This Row],[QTY/ CTN B]]="","",RIGHT(db[[#This Row],[QTY/ CTN B]],LEN(db[[#This Row],[QTY/ CTN B]])-SEARCH(" ",db[[#This Row],[QTY/ CTN B]],1)))</f>
        <v>LSN</v>
      </c>
      <c r="Y914" s="40">
        <f>IF(db[[#This Row],[QTY/ CTN TG]]="",IF(db[[#This Row],[STN TG]]="","",12),LEFT(db[[#This Row],[QTY/ CTN TG]],SEARCH(" ",db[[#This Row],[QTY/ CTN TG]],1)-1))</f>
        <v>12</v>
      </c>
      <c r="Z9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14" s="40" t="str">
        <f>IF(db[[#This Row],[STN K]]="","",IF(db[[#This Row],[STN TG]]="LSN",12,""))</f>
        <v/>
      </c>
      <c r="AB914" s="40" t="str">
        <f>IF(db[[#This Row],[STN TG]]="LSN","PCS","")</f>
        <v/>
      </c>
      <c r="AC914" s="40">
        <f>db[[#This Row],[QTY B]]*IF(db[[#This Row],[QTY TG]]="",1,db[[#This Row],[QTY TG]])*IF(db[[#This Row],[QTY K]]="",1,db[[#This Row],[QTY K]])</f>
        <v>720</v>
      </c>
      <c r="AD914" s="40" t="str">
        <f>IF(db[[#This Row],[STN K]]="",IF(db[[#This Row],[STN TG]]="",db[[#This Row],[STN B]],db[[#This Row],[STN TG]]),db[[#This Row],[STN K]])</f>
        <v>PCS</v>
      </c>
      <c r="AE914" s="40"/>
    </row>
    <row r="915" spans="1:31" ht="16.5" customHeight="1" x14ac:dyDescent="0.25">
      <c r="A915" s="40">
        <f t="shared" si="14"/>
        <v>914</v>
      </c>
      <c r="B915" s="5" t="str">
        <f>LOWER(SUBSTITUTE(SUBSTITUTE(SUBSTITUTE(SUBSTITUTE(SUBSTITUTE(SUBSTITUTE(SUBSTITUTE(SUBSTITUTE(db[[#This Row],[NB BM]]," ",),".",""),"-",""),"(",""),")",""),"/",""),"""",""),"+",""))</f>
        <v>penghapuswbenter802kecil</v>
      </c>
      <c r="C915" s="5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D915" s="5" t="str">
        <f>LOWER(SUBSTITUTE(SUBSTITUTE(SUBSTITUTE(SUBSTITUTE(SUBSTITUTE(SUBSTITUTE(SUBSTITUTE(SUBSTITUTE(SUBSTITUTE(db[[#This Row],[NB PAJAK]]," ",""),"-",""),"(",""),")",""),".",""),",",""),"/",""),"""",""),"+",""))</f>
        <v/>
      </c>
      <c r="E91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penghapuswbenter802kecil60lsnuntana</v>
      </c>
      <c r="F91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enterwhiteboard802k60lsn</v>
      </c>
      <c r="G915" s="5" t="str">
        <f>db[[#This Row],[NB NOTA_C]]&amp;LOWER(SUBSTITUTE(SUBSTITUTE(SUBSTITUTE(SUBSTITUTE(SUBSTITUTE(SUBSTITUTE(SUBSTITUTE(SUBSTITUTE(SUBSTITUTE(db[[#This Row],[FAKTUR]]," ",),".",""),"-",""),"(",""),")",""),",",""),"/",""),"""",""),"+",""))</f>
        <v>enterwhiteboard802kuntana</v>
      </c>
      <c r="H91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enterwhiteboard802k60lsnuntana</v>
      </c>
      <c r="I915" s="2" t="s">
        <v>2349</v>
      </c>
      <c r="J915" s="2" t="s">
        <v>2348</v>
      </c>
      <c r="K915" s="14"/>
      <c r="L915" s="2" t="s">
        <v>1336</v>
      </c>
      <c r="M915" s="34" t="e">
        <f>IF(db[[#This Row],[NB NOTA_C]]="","",COUNTIF([2]!B_MSK[concat],db[[#This Row],[NB NOTA_C]]))</f>
        <v>#REF!</v>
      </c>
      <c r="N915" s="9" t="s">
        <v>1366</v>
      </c>
      <c r="O915" s="5" t="s">
        <v>1385</v>
      </c>
      <c r="P915" s="2" t="s">
        <v>2451</v>
      </c>
      <c r="R915" s="2" t="str">
        <f>IF(db[[#This Row],[QTY/ CTN]]="","",SUBSTITUTE(SUBSTITUTE(SUBSTITUTE(db[[#This Row],[QTY/ CTN]]," ","_",2),"(",""),")","")&amp;"_")</f>
        <v>60 LSN_</v>
      </c>
      <c r="S915" s="2">
        <f>IF(db[[#This Row],[H_QTY/ CTN]]="","",SEARCH("_",db[[#This Row],[H_QTY/ CTN]]))</f>
        <v>7</v>
      </c>
      <c r="T915" s="2">
        <f>IF(db[[#This Row],[H_QTY/ CTN]]="","",LEN(db[[#This Row],[H_QTY/ CTN]]))</f>
        <v>7</v>
      </c>
      <c r="U915" s="41" t="str">
        <f>IF(db[[#This Row],[H_QTY/ CTN]]="","",LEFT(db[[#This Row],[H_QTY/ CTN]],db[[#This Row],[H_1]]-1))</f>
        <v>60 LSN</v>
      </c>
      <c r="V915" s="40" t="str">
        <f>IF(NOT(db[[#This Row],[H_1]]=db[[#This Row],[H_2]]),MID(db[[#This Row],[H_QTY/ CTN]],db[[#This Row],[H_1]]+1,db[[#This Row],[H_2]]-db[[#This Row],[H_1]]-1),"")</f>
        <v/>
      </c>
      <c r="W915" s="40" t="str">
        <f>IF(db[[#This Row],[QTY/ CTN B]]="","",LEFT(db[[#This Row],[QTY/ CTN B]],SEARCH(" ",db[[#This Row],[QTY/ CTN B]],1)-1))</f>
        <v>60</v>
      </c>
      <c r="X915" s="40" t="str">
        <f>IF(db[[#This Row],[QTY/ CTN B]]="","",RIGHT(db[[#This Row],[QTY/ CTN B]],LEN(db[[#This Row],[QTY/ CTN B]])-SEARCH(" ",db[[#This Row],[QTY/ CTN B]],1)))</f>
        <v>LSN</v>
      </c>
      <c r="Y915" s="40">
        <f>IF(db[[#This Row],[QTY/ CTN TG]]="",IF(db[[#This Row],[STN TG]]="","",12),LEFT(db[[#This Row],[QTY/ CTN TG]],SEARCH(" ",db[[#This Row],[QTY/ CTN TG]],1)-1))</f>
        <v>12</v>
      </c>
      <c r="Z9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15" s="40" t="str">
        <f>IF(db[[#This Row],[STN K]]="","",IF(db[[#This Row],[STN TG]]="LSN",12,""))</f>
        <v/>
      </c>
      <c r="AB915" s="40" t="str">
        <f>IF(db[[#This Row],[STN TG]]="LSN","PCS","")</f>
        <v/>
      </c>
      <c r="AC915" s="40">
        <f>db[[#This Row],[QTY B]]*IF(db[[#This Row],[QTY TG]]="",1,db[[#This Row],[QTY TG]])*IF(db[[#This Row],[QTY K]]="",1,db[[#This Row],[QTY K]])</f>
        <v>720</v>
      </c>
      <c r="AD915" s="40" t="str">
        <f>IF(db[[#This Row],[STN K]]="",IF(db[[#This Row],[STN TG]]="",db[[#This Row],[STN B]],db[[#This Row],[STN TG]]),db[[#This Row],[STN K]])</f>
        <v>PCS</v>
      </c>
      <c r="AE915" s="40"/>
    </row>
    <row r="916" spans="1:31" ht="16.5" customHeight="1" x14ac:dyDescent="0.25">
      <c r="A916" s="40">
        <f t="shared" si="14"/>
        <v>915</v>
      </c>
      <c r="B916" s="2" t="str">
        <f>LOWER(SUBSTITUTE(SUBSTITUTE(SUBSTITUTE(SUBSTITUTE(SUBSTITUTE(SUBSTITUTE(SUBSTITUTE(SUBSTITUTE(db[[#This Row],[NB BM]]," ",),".",""),"-",""),"(",""),")",""),"/",""),"""",""),"+",""))</f>
        <v>stipjk20p</v>
      </c>
      <c r="C916" s="2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D916" s="2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E91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stipjk20p50box20pcsartomoro</v>
      </c>
      <c r="F91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eraser526b20jk50box20pcs</v>
      </c>
      <c r="G916" s="2" t="str">
        <f>db[[#This Row],[NB NOTA_C]]&amp;LOWER(SUBSTITUTE(SUBSTITUTE(SUBSTITUTE(SUBSTITUTE(SUBSTITUTE(SUBSTITUTE(SUBSTITUTE(SUBSTITUTE(SUBSTITUTE(db[[#This Row],[FAKTUR]]," ",),".",""),"-",""),"(",""),")",""),",",""),"/",""),"""",""),"+",""))</f>
        <v>eraser526b20jkartomoro</v>
      </c>
      <c r="H91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eraser526b20jk50box20pcsartomoro</v>
      </c>
      <c r="I916" s="2" t="s">
        <v>6469</v>
      </c>
      <c r="J916" s="2" t="s">
        <v>209</v>
      </c>
      <c r="K916" s="1" t="s">
        <v>210</v>
      </c>
      <c r="L916" s="2" t="s">
        <v>1335</v>
      </c>
      <c r="M916" s="34" t="e">
        <f>IF(db[[#This Row],[NB NOTA_C]]="","",COUNTIF([2]!B_MSK[concat],db[[#This Row],[NB NOTA_C]]))</f>
        <v>#REF!</v>
      </c>
      <c r="N916" s="14" t="s">
        <v>1346</v>
      </c>
      <c r="O916" s="2" t="s">
        <v>1537</v>
      </c>
      <c r="P916" s="2" t="s">
        <v>2451</v>
      </c>
      <c r="Q916" s="2" t="s">
        <v>4422</v>
      </c>
      <c r="R916" s="2" t="str">
        <f>IF(db[[#This Row],[QTY/ CTN]]="","",SUBSTITUTE(SUBSTITUTE(SUBSTITUTE(db[[#This Row],[QTY/ CTN]]," ","_",2),"(",""),")","")&amp;"_")</f>
        <v>50 BOX_20 PCS_</v>
      </c>
      <c r="S916" s="2">
        <f>IF(db[[#This Row],[H_QTY/ CTN]]="","",SEARCH("_",db[[#This Row],[H_QTY/ CTN]]))</f>
        <v>7</v>
      </c>
      <c r="T916" s="2">
        <f>IF(db[[#This Row],[H_QTY/ CTN]]="","",LEN(db[[#This Row],[H_QTY/ CTN]]))</f>
        <v>14</v>
      </c>
      <c r="U916" s="41" t="str">
        <f>IF(db[[#This Row],[H_QTY/ CTN]]="","",LEFT(db[[#This Row],[H_QTY/ CTN]],db[[#This Row],[H_1]]-1))</f>
        <v>50 BOX</v>
      </c>
      <c r="V916" s="40" t="str">
        <f>IF(NOT(db[[#This Row],[H_1]]=db[[#This Row],[H_2]]),MID(db[[#This Row],[H_QTY/ CTN]],db[[#This Row],[H_1]]+1,db[[#This Row],[H_2]]-db[[#This Row],[H_1]]-1),"")</f>
        <v>20 PCS</v>
      </c>
      <c r="W916" s="40" t="str">
        <f>IF(db[[#This Row],[QTY/ CTN B]]="","",LEFT(db[[#This Row],[QTY/ CTN B]],SEARCH(" ",db[[#This Row],[QTY/ CTN B]],1)-1))</f>
        <v>50</v>
      </c>
      <c r="X916" s="40" t="str">
        <f>IF(db[[#This Row],[QTY/ CTN B]]="","",RIGHT(db[[#This Row],[QTY/ CTN B]],LEN(db[[#This Row],[QTY/ CTN B]])-SEARCH(" ",db[[#This Row],[QTY/ CTN B]],1)))</f>
        <v>BOX</v>
      </c>
      <c r="Y916" s="40" t="str">
        <f>IF(db[[#This Row],[QTY/ CTN TG]]="",IF(db[[#This Row],[STN TG]]="","",12),LEFT(db[[#This Row],[QTY/ CTN TG]],SEARCH(" ",db[[#This Row],[QTY/ CTN TG]],1)-1))</f>
        <v>20</v>
      </c>
      <c r="Z9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16" s="40" t="str">
        <f>IF(db[[#This Row],[STN K]]="","",IF(db[[#This Row],[STN TG]]="LSN",12,""))</f>
        <v/>
      </c>
      <c r="AB916" s="40" t="str">
        <f>IF(db[[#This Row],[STN TG]]="LSN","PCS","")</f>
        <v/>
      </c>
      <c r="AC916" s="40">
        <f>db[[#This Row],[QTY B]]*IF(db[[#This Row],[QTY TG]]="",1,db[[#This Row],[QTY TG]])*IF(db[[#This Row],[QTY K]]="",1,db[[#This Row],[QTY K]])</f>
        <v>1000</v>
      </c>
      <c r="AD916" s="40" t="str">
        <f>IF(db[[#This Row],[STN K]]="",IF(db[[#This Row],[STN TG]]="",db[[#This Row],[STN B]],db[[#This Row],[STN TG]]),db[[#This Row],[STN K]])</f>
        <v>PCS</v>
      </c>
      <c r="AE916" s="40"/>
    </row>
    <row r="917" spans="1:31" ht="16.5" customHeight="1" x14ac:dyDescent="0.25">
      <c r="A917" s="40">
        <f t="shared" si="14"/>
        <v>916</v>
      </c>
      <c r="B917" s="2" t="str">
        <f>LOWER(SUBSTITUTE(SUBSTITUTE(SUBSTITUTE(SUBSTITUTE(SUBSTITUTE(SUBSTITUTE(SUBSTITUTE(SUBSTITUTE(db[[#This Row],[NB BM]]," ",),".",""),"-",""),"(",""),")",""),"/",""),"""",""),"+",""))</f>
        <v>stipjk40ht</v>
      </c>
      <c r="C917" s="2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D917" s="2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E91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stipjk40ht50box40pcsartomoro</v>
      </c>
      <c r="F91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eraser526b40bljk50box40pcs</v>
      </c>
      <c r="G917" s="2" t="str">
        <f>db[[#This Row],[NB NOTA_C]]&amp;LOWER(SUBSTITUTE(SUBSTITUTE(SUBSTITUTE(SUBSTITUTE(SUBSTITUTE(SUBSTITUTE(SUBSTITUTE(SUBSTITUTE(SUBSTITUTE(db[[#This Row],[FAKTUR]]," ",),".",""),"-",""),"(",""),")",""),",",""),"/",""),"""",""),"+",""))</f>
        <v>eraser526b40bljkartomoro</v>
      </c>
      <c r="H91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eraser526b40bljk50box40pcsartomoro</v>
      </c>
      <c r="I917" s="2" t="s">
        <v>6472</v>
      </c>
      <c r="J917" s="2" t="s">
        <v>211</v>
      </c>
      <c r="K917" s="1" t="s">
        <v>212</v>
      </c>
      <c r="L917" s="2" t="s">
        <v>1335</v>
      </c>
      <c r="M917" s="34" t="e">
        <f>IF(db[[#This Row],[NB NOTA_C]]="","",COUNTIF([2]!B_MSK[concat],db[[#This Row],[NB NOTA_C]]))</f>
        <v>#REF!</v>
      </c>
      <c r="N917" s="14" t="s">
        <v>1346</v>
      </c>
      <c r="O917" s="2" t="s">
        <v>1538</v>
      </c>
      <c r="P917" s="2" t="s">
        <v>2451</v>
      </c>
      <c r="Q917" s="2" t="s">
        <v>4423</v>
      </c>
      <c r="R917" s="2" t="str">
        <f>IF(db[[#This Row],[QTY/ CTN]]="","",SUBSTITUTE(SUBSTITUTE(SUBSTITUTE(db[[#This Row],[QTY/ CTN]]," ","_",2),"(",""),")","")&amp;"_")</f>
        <v>50 BOX_40 PCS_</v>
      </c>
      <c r="S917" s="2">
        <f>IF(db[[#This Row],[H_QTY/ CTN]]="","",SEARCH("_",db[[#This Row],[H_QTY/ CTN]]))</f>
        <v>7</v>
      </c>
      <c r="T917" s="2">
        <f>IF(db[[#This Row],[H_QTY/ CTN]]="","",LEN(db[[#This Row],[H_QTY/ CTN]]))</f>
        <v>14</v>
      </c>
      <c r="U917" s="41" t="str">
        <f>IF(db[[#This Row],[H_QTY/ CTN]]="","",LEFT(db[[#This Row],[H_QTY/ CTN]],db[[#This Row],[H_1]]-1))</f>
        <v>50 BOX</v>
      </c>
      <c r="V917" s="40" t="str">
        <f>IF(NOT(db[[#This Row],[H_1]]=db[[#This Row],[H_2]]),MID(db[[#This Row],[H_QTY/ CTN]],db[[#This Row],[H_1]]+1,db[[#This Row],[H_2]]-db[[#This Row],[H_1]]-1),"")</f>
        <v>40 PCS</v>
      </c>
      <c r="W917" s="40" t="str">
        <f>IF(db[[#This Row],[QTY/ CTN B]]="","",LEFT(db[[#This Row],[QTY/ CTN B]],SEARCH(" ",db[[#This Row],[QTY/ CTN B]],1)-1))</f>
        <v>50</v>
      </c>
      <c r="X917" s="40" t="str">
        <f>IF(db[[#This Row],[QTY/ CTN B]]="","",RIGHT(db[[#This Row],[QTY/ CTN B]],LEN(db[[#This Row],[QTY/ CTN B]])-SEARCH(" ",db[[#This Row],[QTY/ CTN B]],1)))</f>
        <v>BOX</v>
      </c>
      <c r="Y917" s="40" t="str">
        <f>IF(db[[#This Row],[QTY/ CTN TG]]="",IF(db[[#This Row],[STN TG]]="","",12),LEFT(db[[#This Row],[QTY/ CTN TG]],SEARCH(" ",db[[#This Row],[QTY/ CTN TG]],1)-1))</f>
        <v>40</v>
      </c>
      <c r="Z9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17" s="40" t="str">
        <f>IF(db[[#This Row],[STN K]]="","",IF(db[[#This Row],[STN TG]]="LSN",12,""))</f>
        <v/>
      </c>
      <c r="AB917" s="40" t="str">
        <f>IF(db[[#This Row],[STN TG]]="LSN","PCS","")</f>
        <v/>
      </c>
      <c r="AC917" s="40">
        <f>db[[#This Row],[QTY B]]*IF(db[[#This Row],[QTY TG]]="",1,db[[#This Row],[QTY TG]])*IF(db[[#This Row],[QTY K]]="",1,db[[#This Row],[QTY K]])</f>
        <v>2000</v>
      </c>
      <c r="AD917" s="40" t="str">
        <f>IF(db[[#This Row],[STN K]]="",IF(db[[#This Row],[STN TG]]="",db[[#This Row],[STN B]],db[[#This Row],[STN TG]]),db[[#This Row],[STN K]])</f>
        <v>PCS</v>
      </c>
      <c r="AE917" s="40"/>
    </row>
    <row r="918" spans="1:31" ht="16.5" customHeight="1" x14ac:dyDescent="0.25">
      <c r="A918" s="40">
        <f t="shared" si="14"/>
        <v>917</v>
      </c>
      <c r="B918" s="5" t="str">
        <f>LOWER(SUBSTITUTE(SUBSTITUTE(SUBSTITUTE(SUBSTITUTE(SUBSTITUTE(SUBSTITUTE(SUBSTITUTE(SUBSTITUTE(db[[#This Row],[NB BM]]," ",),".",""),"-",""),"(",""),")",""),"/",""),"""",""),"+",""))</f>
        <v>stipjk40warna</v>
      </c>
      <c r="C918" s="5" t="str">
        <f>LOWER(SUBSTITUTE(SUBSTITUTE(SUBSTITUTE(SUBSTITUTE(SUBSTITUTE(SUBSTITUTE(SUBSTITUTE(SUBSTITUTE(SUBSTITUTE(db[[#This Row],[NB NOTA]]," ",),".",""),"-",""),"(",""),")",""),",",""),"/",""),"""",""),"+",""))</f>
        <v>eraser526b40cojk</v>
      </c>
      <c r="D918" s="5" t="str">
        <f>LOWER(SUBSTITUTE(SUBSTITUTE(SUBSTITUTE(SUBSTITUTE(SUBSTITUTE(SUBSTITUTE(SUBSTITUTE(SUBSTITUTE(SUBSTITUTE(db[[#This Row],[NB PAJAK]]," ",""),"-",""),"(",""),")",""),".",""),",",""),"/",""),"""",""),"+",""))</f>
        <v>stippenghapusjoyko526b40cowarna</v>
      </c>
      <c r="E91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stipjk40warna50box40pcsartomoro</v>
      </c>
      <c r="F91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eraser526b40cojk50box40pcs</v>
      </c>
      <c r="G918" s="5" t="str">
        <f>db[[#This Row],[NB NOTA_C]]&amp;LOWER(SUBSTITUTE(SUBSTITUTE(SUBSTITUTE(SUBSTITUTE(SUBSTITUTE(SUBSTITUTE(SUBSTITUTE(SUBSTITUTE(SUBSTITUTE(db[[#This Row],[FAKTUR]]," ",),".",""),"-",""),"(",""),")",""),",",""),"/",""),"""",""),"+",""))</f>
        <v>eraser526b40cojkartomoro</v>
      </c>
      <c r="H91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eraser526b40cojk50box40pcsartomoro</v>
      </c>
      <c r="I918" s="65" t="s">
        <v>6474</v>
      </c>
      <c r="J918" s="2" t="s">
        <v>4874</v>
      </c>
      <c r="K918" s="1" t="s">
        <v>4873</v>
      </c>
      <c r="L918" s="2" t="s">
        <v>1335</v>
      </c>
      <c r="M918" s="33" t="e">
        <f>IF(db[[#This Row],[NB NOTA_C]]="","",COUNTIF([2]!B_MSK[concat],db[[#This Row],[NB NOTA_C]]))</f>
        <v>#REF!</v>
      </c>
      <c r="N918" s="9" t="s">
        <v>1346</v>
      </c>
      <c r="O918" s="5" t="s">
        <v>1538</v>
      </c>
      <c r="P918" s="2" t="s">
        <v>2451</v>
      </c>
      <c r="Q918" s="5"/>
      <c r="R918" s="5" t="str">
        <f>IF(db[[#This Row],[QTY/ CTN]]="","",SUBSTITUTE(SUBSTITUTE(SUBSTITUTE(db[[#This Row],[QTY/ CTN]]," ","_",2),"(",""),")","")&amp;"_")</f>
        <v>50 BOX_40 PCS_</v>
      </c>
      <c r="S918" s="5">
        <f>IF(db[[#This Row],[H_QTY/ CTN]]="","",SEARCH("_",db[[#This Row],[H_QTY/ CTN]]))</f>
        <v>7</v>
      </c>
      <c r="T918" s="5">
        <f>IF(db[[#This Row],[H_QTY/ CTN]]="","",LEN(db[[#This Row],[H_QTY/ CTN]]))</f>
        <v>14</v>
      </c>
      <c r="U918" s="40" t="str">
        <f>IF(db[[#This Row],[H_QTY/ CTN]]="","",LEFT(db[[#This Row],[H_QTY/ CTN]],db[[#This Row],[H_1]]-1))</f>
        <v>50 BOX</v>
      </c>
      <c r="V918" s="40" t="str">
        <f>IF(NOT(db[[#This Row],[H_1]]=db[[#This Row],[H_2]]),MID(db[[#This Row],[H_QTY/ CTN]],db[[#This Row],[H_1]]+1,db[[#This Row],[H_2]]-db[[#This Row],[H_1]]-1),"")</f>
        <v>40 PCS</v>
      </c>
      <c r="W918" s="40" t="str">
        <f>IF(db[[#This Row],[QTY/ CTN B]]="","",LEFT(db[[#This Row],[QTY/ CTN B]],SEARCH(" ",db[[#This Row],[QTY/ CTN B]],1)-1))</f>
        <v>50</v>
      </c>
      <c r="X918" s="40" t="str">
        <f>IF(db[[#This Row],[QTY/ CTN B]]="","",RIGHT(db[[#This Row],[QTY/ CTN B]],LEN(db[[#This Row],[QTY/ CTN B]])-SEARCH(" ",db[[#This Row],[QTY/ CTN B]],1)))</f>
        <v>BOX</v>
      </c>
      <c r="Y918" s="40" t="str">
        <f>IF(db[[#This Row],[QTY/ CTN TG]]="",IF(db[[#This Row],[STN TG]]="","",12),LEFT(db[[#This Row],[QTY/ CTN TG]],SEARCH(" ",db[[#This Row],[QTY/ CTN TG]],1)-1))</f>
        <v>40</v>
      </c>
      <c r="Z9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18" s="40" t="str">
        <f>IF(db[[#This Row],[STN K]]="","",IF(db[[#This Row],[STN TG]]="LSN",12,""))</f>
        <v/>
      </c>
      <c r="AB918" s="40" t="str">
        <f>IF(db[[#This Row],[STN TG]]="LSN","PCS","")</f>
        <v/>
      </c>
      <c r="AC918" s="40">
        <f>db[[#This Row],[QTY B]]*IF(db[[#This Row],[QTY TG]]="",1,db[[#This Row],[QTY TG]])*IF(db[[#This Row],[QTY K]]="",1,db[[#This Row],[QTY K]])</f>
        <v>2000</v>
      </c>
      <c r="AD918" s="40" t="str">
        <f>IF(db[[#This Row],[STN K]]="",IF(db[[#This Row],[STN TG]]="",db[[#This Row],[STN B]],db[[#This Row],[STN TG]]),db[[#This Row],[STN K]])</f>
        <v>PCS</v>
      </c>
      <c r="AE918" s="40"/>
    </row>
    <row r="919" spans="1:31" ht="16.5" customHeight="1" x14ac:dyDescent="0.25">
      <c r="A919" s="40">
        <f t="shared" si="14"/>
        <v>918</v>
      </c>
      <c r="B919" s="2" t="str">
        <f>LOWER(SUBSTITUTE(SUBSTITUTE(SUBSTITUTE(SUBSTITUTE(SUBSTITUTE(SUBSTITUTE(SUBSTITUTE(SUBSTITUTE(db[[#This Row],[NB BM]]," ",),".",""),"-",""),"(",""),")",""),"/",""),"""",""),"+",""))</f>
        <v>stipjk40p</v>
      </c>
      <c r="C919" s="2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D919" s="2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E91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stipjk40p50box40pcsartomoro</v>
      </c>
      <c r="F91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eraser526b40pjk50box40pcs</v>
      </c>
      <c r="G919" s="2" t="str">
        <f>db[[#This Row],[NB NOTA_C]]&amp;LOWER(SUBSTITUTE(SUBSTITUTE(SUBSTITUTE(SUBSTITUTE(SUBSTITUTE(SUBSTITUTE(SUBSTITUTE(SUBSTITUTE(SUBSTITUTE(db[[#This Row],[FAKTUR]]," ",),".",""),"-",""),"(",""),")",""),",",""),"/",""),"""",""),"+",""))</f>
        <v>eraser526b40pjkartomoro</v>
      </c>
      <c r="H91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eraser526b40pjk50box40pcsartomoro</v>
      </c>
      <c r="I919" s="2" t="s">
        <v>6473</v>
      </c>
      <c r="J919" s="2" t="s">
        <v>213</v>
      </c>
      <c r="K919" s="1" t="s">
        <v>214</v>
      </c>
      <c r="L919" s="2" t="s">
        <v>1335</v>
      </c>
      <c r="M919" s="34" t="e">
        <f>IF(db[[#This Row],[NB NOTA_C]]="","",COUNTIF([2]!B_MSK[concat],db[[#This Row],[NB NOTA_C]]))</f>
        <v>#REF!</v>
      </c>
      <c r="N919" s="14" t="s">
        <v>1346</v>
      </c>
      <c r="O919" s="2" t="s">
        <v>1538</v>
      </c>
      <c r="P919" s="2" t="s">
        <v>2451</v>
      </c>
      <c r="Q919" s="2" t="s">
        <v>4424</v>
      </c>
      <c r="R919" s="2" t="str">
        <f>IF(db[[#This Row],[QTY/ CTN]]="","",SUBSTITUTE(SUBSTITUTE(SUBSTITUTE(db[[#This Row],[QTY/ CTN]]," ","_",2),"(",""),")","")&amp;"_")</f>
        <v>50 BOX_40 PCS_</v>
      </c>
      <c r="S919" s="2">
        <f>IF(db[[#This Row],[H_QTY/ CTN]]="","",SEARCH("_",db[[#This Row],[H_QTY/ CTN]]))</f>
        <v>7</v>
      </c>
      <c r="T919" s="2">
        <f>IF(db[[#This Row],[H_QTY/ CTN]]="","",LEN(db[[#This Row],[H_QTY/ CTN]]))</f>
        <v>14</v>
      </c>
      <c r="U919" s="41" t="str">
        <f>IF(db[[#This Row],[H_QTY/ CTN]]="","",LEFT(db[[#This Row],[H_QTY/ CTN]],db[[#This Row],[H_1]]-1))</f>
        <v>50 BOX</v>
      </c>
      <c r="V919" s="40" t="str">
        <f>IF(NOT(db[[#This Row],[H_1]]=db[[#This Row],[H_2]]),MID(db[[#This Row],[H_QTY/ CTN]],db[[#This Row],[H_1]]+1,db[[#This Row],[H_2]]-db[[#This Row],[H_1]]-1),"")</f>
        <v>40 PCS</v>
      </c>
      <c r="W919" s="40" t="str">
        <f>IF(db[[#This Row],[QTY/ CTN B]]="","",LEFT(db[[#This Row],[QTY/ CTN B]],SEARCH(" ",db[[#This Row],[QTY/ CTN B]],1)-1))</f>
        <v>50</v>
      </c>
      <c r="X919" s="40" t="str">
        <f>IF(db[[#This Row],[QTY/ CTN B]]="","",RIGHT(db[[#This Row],[QTY/ CTN B]],LEN(db[[#This Row],[QTY/ CTN B]])-SEARCH(" ",db[[#This Row],[QTY/ CTN B]],1)))</f>
        <v>BOX</v>
      </c>
      <c r="Y919" s="40" t="str">
        <f>IF(db[[#This Row],[QTY/ CTN TG]]="",IF(db[[#This Row],[STN TG]]="","",12),LEFT(db[[#This Row],[QTY/ CTN TG]],SEARCH(" ",db[[#This Row],[QTY/ CTN TG]],1)-1))</f>
        <v>40</v>
      </c>
      <c r="Z9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19" s="40" t="str">
        <f>IF(db[[#This Row],[STN K]]="","",IF(db[[#This Row],[STN TG]]="LSN",12,""))</f>
        <v/>
      </c>
      <c r="AB919" s="40" t="str">
        <f>IF(db[[#This Row],[STN TG]]="LSN","PCS","")</f>
        <v/>
      </c>
      <c r="AC919" s="40">
        <f>db[[#This Row],[QTY B]]*IF(db[[#This Row],[QTY TG]]="",1,db[[#This Row],[QTY TG]])*IF(db[[#This Row],[QTY K]]="",1,db[[#This Row],[QTY K]])</f>
        <v>2000</v>
      </c>
      <c r="AD919" s="40" t="str">
        <f>IF(db[[#This Row],[STN K]]="",IF(db[[#This Row],[STN TG]]="",db[[#This Row],[STN B]],db[[#This Row],[STN TG]]),db[[#This Row],[STN K]])</f>
        <v>PCS</v>
      </c>
      <c r="AE919" s="40"/>
    </row>
    <row r="920" spans="1:31" ht="16.5" customHeight="1" x14ac:dyDescent="0.25">
      <c r="A920" s="40">
        <f t="shared" si="14"/>
        <v>919</v>
      </c>
      <c r="B920" s="2" t="str">
        <f>LOWER(SUBSTITUTE(SUBSTITUTE(SUBSTITUTE(SUBSTITUTE(SUBSTITUTE(SUBSTITUTE(SUBSTITUTE(SUBSTITUTE(db[[#This Row],[NB BM]]," ",),".",""),"-",""),"(",""),")",""),"/",""),"""",""),"+",""))</f>
        <v>stipjk30ht</v>
      </c>
      <c r="C920" s="2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D920" s="2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E92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stipjk30ht50box30pcsartomoro</v>
      </c>
      <c r="F92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erasereb30jk50box30pcs</v>
      </c>
      <c r="G920" s="2" t="str">
        <f>db[[#This Row],[NB NOTA_C]]&amp;LOWER(SUBSTITUTE(SUBSTITUTE(SUBSTITUTE(SUBSTITUTE(SUBSTITUTE(SUBSTITUTE(SUBSTITUTE(SUBSTITUTE(SUBSTITUTE(db[[#This Row],[FAKTUR]]," ",),".",""),"-",""),"(",""),")",""),",",""),"/",""),"""",""),"+",""))</f>
        <v>erasereb30jkartomoro</v>
      </c>
      <c r="H92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erasereb30jk50box30pcsartomoro</v>
      </c>
      <c r="I920" s="2" t="s">
        <v>6470</v>
      </c>
      <c r="J920" s="2" t="s">
        <v>215</v>
      </c>
      <c r="K920" s="1" t="s">
        <v>216</v>
      </c>
      <c r="L920" s="2" t="s">
        <v>1335</v>
      </c>
      <c r="M920" s="34" t="e">
        <f>IF(db[[#This Row],[NB NOTA_C]]="","",COUNTIF([2]!B_MSK[concat],db[[#This Row],[NB NOTA_C]]))</f>
        <v>#REF!</v>
      </c>
      <c r="N920" s="14" t="s">
        <v>1346</v>
      </c>
      <c r="O920" s="2" t="s">
        <v>1539</v>
      </c>
      <c r="P920" s="2" t="s">
        <v>2451</v>
      </c>
      <c r="Q920" s="2" t="s">
        <v>8040</v>
      </c>
      <c r="R920" s="2" t="str">
        <f>IF(db[[#This Row],[QTY/ CTN]]="","",SUBSTITUTE(SUBSTITUTE(SUBSTITUTE(db[[#This Row],[QTY/ CTN]]," ","_",2),"(",""),")","")&amp;"_")</f>
        <v>50 BOX_30 PCS_</v>
      </c>
      <c r="S920" s="2">
        <f>IF(db[[#This Row],[H_QTY/ CTN]]="","",SEARCH("_",db[[#This Row],[H_QTY/ CTN]]))</f>
        <v>7</v>
      </c>
      <c r="T920" s="2">
        <f>IF(db[[#This Row],[H_QTY/ CTN]]="","",LEN(db[[#This Row],[H_QTY/ CTN]]))</f>
        <v>14</v>
      </c>
      <c r="U920" s="41" t="str">
        <f>IF(db[[#This Row],[H_QTY/ CTN]]="","",LEFT(db[[#This Row],[H_QTY/ CTN]],db[[#This Row],[H_1]]-1))</f>
        <v>50 BOX</v>
      </c>
      <c r="V920" s="40" t="str">
        <f>IF(NOT(db[[#This Row],[H_1]]=db[[#This Row],[H_2]]),MID(db[[#This Row],[H_QTY/ CTN]],db[[#This Row],[H_1]]+1,db[[#This Row],[H_2]]-db[[#This Row],[H_1]]-1),"")</f>
        <v>30 PCS</v>
      </c>
      <c r="W920" s="40" t="str">
        <f>IF(db[[#This Row],[QTY/ CTN B]]="","",LEFT(db[[#This Row],[QTY/ CTN B]],SEARCH(" ",db[[#This Row],[QTY/ CTN B]],1)-1))</f>
        <v>50</v>
      </c>
      <c r="X920" s="40" t="str">
        <f>IF(db[[#This Row],[QTY/ CTN B]]="","",RIGHT(db[[#This Row],[QTY/ CTN B]],LEN(db[[#This Row],[QTY/ CTN B]])-SEARCH(" ",db[[#This Row],[QTY/ CTN B]],1)))</f>
        <v>BOX</v>
      </c>
      <c r="Y920" s="40" t="str">
        <f>IF(db[[#This Row],[QTY/ CTN TG]]="",IF(db[[#This Row],[STN TG]]="","",12),LEFT(db[[#This Row],[QTY/ CTN TG]],SEARCH(" ",db[[#This Row],[QTY/ CTN TG]],1)-1))</f>
        <v>30</v>
      </c>
      <c r="Z9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0" s="40" t="str">
        <f>IF(db[[#This Row],[STN K]]="","",IF(db[[#This Row],[STN TG]]="LSN",12,""))</f>
        <v/>
      </c>
      <c r="AB920" s="40" t="str">
        <f>IF(db[[#This Row],[STN TG]]="LSN","PCS","")</f>
        <v/>
      </c>
      <c r="AC920" s="40">
        <f>db[[#This Row],[QTY B]]*IF(db[[#This Row],[QTY TG]]="",1,db[[#This Row],[QTY TG]])*IF(db[[#This Row],[QTY K]]="",1,db[[#This Row],[QTY K]])</f>
        <v>1500</v>
      </c>
      <c r="AD920" s="40" t="str">
        <f>IF(db[[#This Row],[STN K]]="",IF(db[[#This Row],[STN TG]]="",db[[#This Row],[STN B]],db[[#This Row],[STN TG]]),db[[#This Row],[STN K]])</f>
        <v>PCS</v>
      </c>
      <c r="AE920" s="40"/>
    </row>
    <row r="921" spans="1:31" ht="16.5" customHeight="1" x14ac:dyDescent="0.25">
      <c r="A921" s="40">
        <f t="shared" si="14"/>
        <v>920</v>
      </c>
      <c r="B921" s="75" t="str">
        <f>LOWER(SUBSTITUTE(SUBSTITUTE(SUBSTITUTE(SUBSTITUTE(SUBSTITUTE(SUBSTITUTE(SUBSTITUTE(SUBSTITUTE(db[[#This Row],[NB BM]]," ",),".",""),"-",""),"(",""),")",""),"/",""),"""",""),"+",""))</f>
        <v>stipjker102jk</v>
      </c>
      <c r="C921" s="75" t="str">
        <f>LOWER(SUBSTITUTE(SUBSTITUTE(SUBSTITUTE(SUBSTITUTE(SUBSTITUTE(SUBSTITUTE(SUBSTITUTE(SUBSTITUTE(SUBSTITUTE(db[[#This Row],[NB NOTA]]," ",),".",""),"-",""),"(",""),")",""),",",""),"/",""),"""",""),"+",""))</f>
        <v>eraserer102jk</v>
      </c>
      <c r="D921" s="75" t="str">
        <f>LOWER(SUBSTITUTE(SUBSTITUTE(SUBSTITUTE(SUBSTITUTE(SUBSTITUTE(SUBSTITUTE(SUBSTITUTE(SUBSTITUTE(SUBSTITUTE(db[[#This Row],[NB PAJAK]]," ",""),"-",""),"(",""),")",""),".",""),",",""),"/",""),"""",""),"+",""))</f>
        <v>stippenghapusjoykoer102isi36pc</v>
      </c>
      <c r="E921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stipjker102jk50box36pcsartomoro</v>
      </c>
      <c r="F921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eraserer102jk50box36pcs</v>
      </c>
      <c r="G921" s="75" t="str">
        <f>db[[#This Row],[NB NOTA_C]]&amp;LOWER(SUBSTITUTE(SUBSTITUTE(SUBSTITUTE(SUBSTITUTE(SUBSTITUTE(SUBSTITUTE(SUBSTITUTE(SUBSTITUTE(SUBSTITUTE(db[[#This Row],[FAKTUR]]," ",),".",""),"-",""),"(",""),")",""),",",""),"/",""),"""",""),"+",""))</f>
        <v>eraserer102jkartomoro</v>
      </c>
      <c r="H921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eraserer102jk50box36pcsartomoro</v>
      </c>
      <c r="I921" s="47" t="s">
        <v>5111</v>
      </c>
      <c r="J921" s="47" t="s">
        <v>5108</v>
      </c>
      <c r="K921" s="48" t="s">
        <v>5110</v>
      </c>
      <c r="L921" s="47" t="s">
        <v>1335</v>
      </c>
      <c r="M921" s="76" t="e">
        <f>IF(db[[#This Row],[NB NOTA_C]]="","",COUNTIF([2]!B_MSK[concat],db[[#This Row],[NB NOTA_C]]))</f>
        <v>#REF!</v>
      </c>
      <c r="N921" s="120" t="s">
        <v>1346</v>
      </c>
      <c r="O921" s="75" t="s">
        <v>5112</v>
      </c>
      <c r="P921" s="47" t="s">
        <v>2451</v>
      </c>
      <c r="Q921" s="75"/>
      <c r="R921" s="75" t="str">
        <f>IF(db[[#This Row],[QTY/ CTN]]="","",SUBSTITUTE(SUBSTITUTE(SUBSTITUTE(db[[#This Row],[QTY/ CTN]]," ","_",2),"(",""),")","")&amp;"_")</f>
        <v>50 BOX_36 PCS_</v>
      </c>
      <c r="S921" s="75">
        <f>IF(db[[#This Row],[H_QTY/ CTN]]="","",SEARCH("_",db[[#This Row],[H_QTY/ CTN]]))</f>
        <v>7</v>
      </c>
      <c r="T921" s="75">
        <f>IF(db[[#This Row],[H_QTY/ CTN]]="","",LEN(db[[#This Row],[H_QTY/ CTN]]))</f>
        <v>14</v>
      </c>
      <c r="U921" s="77" t="str">
        <f>IF(db[[#This Row],[H_QTY/ CTN]]="","",LEFT(db[[#This Row],[H_QTY/ CTN]],db[[#This Row],[H_1]]-1))</f>
        <v>50 BOX</v>
      </c>
      <c r="V921" s="77" t="str">
        <f>IF(NOT(db[[#This Row],[H_1]]=db[[#This Row],[H_2]]),MID(db[[#This Row],[H_QTY/ CTN]],db[[#This Row],[H_1]]+1,db[[#This Row],[H_2]]-db[[#This Row],[H_1]]-1),"")</f>
        <v>36 PCS</v>
      </c>
      <c r="W921" s="77" t="str">
        <f>IF(db[[#This Row],[QTY/ CTN B]]="","",LEFT(db[[#This Row],[QTY/ CTN B]],SEARCH(" ",db[[#This Row],[QTY/ CTN B]],1)-1))</f>
        <v>50</v>
      </c>
      <c r="X921" s="77" t="str">
        <f>IF(db[[#This Row],[QTY/ CTN B]]="","",RIGHT(db[[#This Row],[QTY/ CTN B]],LEN(db[[#This Row],[QTY/ CTN B]])-SEARCH(" ",db[[#This Row],[QTY/ CTN B]],1)))</f>
        <v>BOX</v>
      </c>
      <c r="Y921" s="77" t="str">
        <f>IF(db[[#This Row],[QTY/ CTN TG]]="",IF(db[[#This Row],[STN TG]]="","",12),LEFT(db[[#This Row],[QTY/ CTN TG]],SEARCH(" ",db[[#This Row],[QTY/ CTN TG]],1)-1))</f>
        <v>36</v>
      </c>
      <c r="Z921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1" s="77" t="str">
        <f>IF(db[[#This Row],[STN K]]="","",IF(db[[#This Row],[STN TG]]="LSN",12,""))</f>
        <v/>
      </c>
      <c r="AB921" s="77" t="str">
        <f>IF(db[[#This Row],[STN TG]]="LSN","PCS","")</f>
        <v/>
      </c>
      <c r="AC921" s="77">
        <f>db[[#This Row],[QTY B]]*IF(db[[#This Row],[QTY TG]]="",1,db[[#This Row],[QTY TG]])*IF(db[[#This Row],[QTY K]]="",1,db[[#This Row],[QTY K]])</f>
        <v>1800</v>
      </c>
      <c r="AD921" s="77" t="str">
        <f>IF(db[[#This Row],[STN K]]="",IF(db[[#This Row],[STN TG]]="",db[[#This Row],[STN B]],db[[#This Row],[STN TG]]),db[[#This Row],[STN K]])</f>
        <v>PCS</v>
      </c>
      <c r="AE921" s="40"/>
    </row>
    <row r="922" spans="1:31" ht="16.5" customHeight="1" x14ac:dyDescent="0.25">
      <c r="A922" s="40">
        <f t="shared" si="14"/>
        <v>921</v>
      </c>
      <c r="B922" s="5" t="str">
        <f>LOWER(SUBSTITUTE(SUBSTITUTE(SUBSTITUTE(SUBSTITUTE(SUBSTITUTE(SUBSTITUTE(SUBSTITUTE(SUBSTITUTE(db[[#This Row],[NB BM]]," ",),".",""),"-",""),"(",""),")",""),"/",""),"""",""),"+",""))</f>
        <v>stipjker107animal</v>
      </c>
      <c r="C922" s="5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D922" s="5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E92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stipjker107animal50box30pcsartomoro</v>
      </c>
      <c r="F92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eraserer107animaljk50box30pcs</v>
      </c>
      <c r="G922" s="5" t="str">
        <f>db[[#This Row],[NB NOTA_C]]&amp;LOWER(SUBSTITUTE(SUBSTITUTE(SUBSTITUTE(SUBSTITUTE(SUBSTITUTE(SUBSTITUTE(SUBSTITUTE(SUBSTITUTE(SUBSTITUTE(db[[#This Row],[FAKTUR]]," ",),".",""),"-",""),"(",""),")",""),",",""),"/",""),"""",""),"+",""))</f>
        <v>eraserer107animaljkartomoro</v>
      </c>
      <c r="H92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eraserer107animaljk50box30pcsartomoro</v>
      </c>
      <c r="I922" s="2" t="s">
        <v>3106</v>
      </c>
      <c r="J922" s="2" t="s">
        <v>3104</v>
      </c>
      <c r="K922" s="1" t="s">
        <v>3105</v>
      </c>
      <c r="L922" s="2" t="s">
        <v>1335</v>
      </c>
      <c r="M922" s="33" t="e">
        <f>IF(db[[#This Row],[NB NOTA_C]]="","",COUNTIF([2]!B_MSK[concat],db[[#This Row],[NB NOTA_C]]))</f>
        <v>#REF!</v>
      </c>
      <c r="N922" s="9" t="s">
        <v>1346</v>
      </c>
      <c r="O922" s="5" t="s">
        <v>1539</v>
      </c>
      <c r="P922" s="2" t="s">
        <v>2451</v>
      </c>
      <c r="Q922" s="5" t="s">
        <v>5505</v>
      </c>
      <c r="R922" s="5" t="str">
        <f>IF(db[[#This Row],[QTY/ CTN]]="","",SUBSTITUTE(SUBSTITUTE(SUBSTITUTE(db[[#This Row],[QTY/ CTN]]," ","_",2),"(",""),")","")&amp;"_")</f>
        <v>50 BOX_30 PCS_</v>
      </c>
      <c r="S922" s="5">
        <f>IF(db[[#This Row],[H_QTY/ CTN]]="","",SEARCH("_",db[[#This Row],[H_QTY/ CTN]]))</f>
        <v>7</v>
      </c>
      <c r="T922" s="5">
        <f>IF(db[[#This Row],[H_QTY/ CTN]]="","",LEN(db[[#This Row],[H_QTY/ CTN]]))</f>
        <v>14</v>
      </c>
      <c r="U922" s="40" t="str">
        <f>IF(db[[#This Row],[H_QTY/ CTN]]="","",LEFT(db[[#This Row],[H_QTY/ CTN]],db[[#This Row],[H_1]]-1))</f>
        <v>50 BOX</v>
      </c>
      <c r="V922" s="40" t="str">
        <f>IF(NOT(db[[#This Row],[H_1]]=db[[#This Row],[H_2]]),MID(db[[#This Row],[H_QTY/ CTN]],db[[#This Row],[H_1]]+1,db[[#This Row],[H_2]]-db[[#This Row],[H_1]]-1),"")</f>
        <v>30 PCS</v>
      </c>
      <c r="W922" s="40" t="str">
        <f>IF(db[[#This Row],[QTY/ CTN B]]="","",LEFT(db[[#This Row],[QTY/ CTN B]],SEARCH(" ",db[[#This Row],[QTY/ CTN B]],1)-1))</f>
        <v>50</v>
      </c>
      <c r="X922" s="40" t="str">
        <f>IF(db[[#This Row],[QTY/ CTN B]]="","",RIGHT(db[[#This Row],[QTY/ CTN B]],LEN(db[[#This Row],[QTY/ CTN B]])-SEARCH(" ",db[[#This Row],[QTY/ CTN B]],1)))</f>
        <v>BOX</v>
      </c>
      <c r="Y922" s="40" t="str">
        <f>IF(db[[#This Row],[QTY/ CTN TG]]="",IF(db[[#This Row],[STN TG]]="","",12),LEFT(db[[#This Row],[QTY/ CTN TG]],SEARCH(" ",db[[#This Row],[QTY/ CTN TG]],1)-1))</f>
        <v>30</v>
      </c>
      <c r="Z9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2" s="40" t="str">
        <f>IF(db[[#This Row],[STN K]]="","",IF(db[[#This Row],[STN TG]]="LSN",12,""))</f>
        <v/>
      </c>
      <c r="AB922" s="40" t="str">
        <f>IF(db[[#This Row],[STN TG]]="LSN","PCS","")</f>
        <v/>
      </c>
      <c r="AC922" s="40">
        <f>db[[#This Row],[QTY B]]*IF(db[[#This Row],[QTY TG]]="",1,db[[#This Row],[QTY TG]])*IF(db[[#This Row],[QTY K]]="",1,db[[#This Row],[QTY K]])</f>
        <v>1500</v>
      </c>
      <c r="AD922" s="40" t="str">
        <f>IF(db[[#This Row],[STN K]]="",IF(db[[#This Row],[STN TG]]="",db[[#This Row],[STN B]],db[[#This Row],[STN TG]]),db[[#This Row],[STN K]])</f>
        <v>PCS</v>
      </c>
      <c r="AE922" s="40"/>
    </row>
    <row r="923" spans="1:31" x14ac:dyDescent="0.25">
      <c r="A923" s="40">
        <f t="shared" si="14"/>
        <v>922</v>
      </c>
      <c r="B923" s="5" t="str">
        <f>LOWER(SUBSTITUTE(SUBSTITUTE(SUBSTITUTE(SUBSTITUTE(SUBSTITUTE(SUBSTITUTE(SUBSTITUTE(SUBSTITUTE(db[[#This Row],[NB BM]]," ",),".",""),"-",""),"(",""),")",""),"/",""),"""",""),"+",""))</f>
        <v>stipjker110</v>
      </c>
      <c r="C923" s="5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D923" s="5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E92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stipjker11050box40pcsartomoro</v>
      </c>
      <c r="F92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eraserer110jk50box40pcs</v>
      </c>
      <c r="G923" s="5" t="str">
        <f>db[[#This Row],[NB NOTA_C]]&amp;LOWER(SUBSTITUTE(SUBSTITUTE(SUBSTITUTE(SUBSTITUTE(SUBSTITUTE(SUBSTITUTE(SUBSTITUTE(SUBSTITUTE(SUBSTITUTE(db[[#This Row],[FAKTUR]]," ",),".",""),"-",""),"(",""),")",""),",",""),"/",""),"""",""),"+",""))</f>
        <v>eraserer110jkartomoro</v>
      </c>
      <c r="H92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eraserer110jk50box40pcsartomoro</v>
      </c>
      <c r="I923" s="2" t="s">
        <v>2947</v>
      </c>
      <c r="J923" s="2" t="s">
        <v>2946</v>
      </c>
      <c r="K923" s="14" t="s">
        <v>2946</v>
      </c>
      <c r="L923" s="2" t="s">
        <v>1335</v>
      </c>
      <c r="M923" s="33" t="e">
        <f>IF(db[[#This Row],[NB NOTA_C]]="","",COUNTIF([2]!B_MSK[concat],db[[#This Row],[NB NOTA_C]]))</f>
        <v>#REF!</v>
      </c>
      <c r="N923" s="9" t="s">
        <v>1346</v>
      </c>
      <c r="O923" s="5" t="s">
        <v>1538</v>
      </c>
      <c r="P923" s="2" t="s">
        <v>2451</v>
      </c>
      <c r="Q923" s="5"/>
      <c r="R923" s="5" t="str">
        <f>IF(db[[#This Row],[QTY/ CTN]]="","",SUBSTITUTE(SUBSTITUTE(SUBSTITUTE(db[[#This Row],[QTY/ CTN]]," ","_",2),"(",""),")","")&amp;"_")</f>
        <v>50 BOX_40 PCS_</v>
      </c>
      <c r="S923" s="5">
        <f>IF(db[[#This Row],[H_QTY/ CTN]]="","",SEARCH("_",db[[#This Row],[H_QTY/ CTN]]))</f>
        <v>7</v>
      </c>
      <c r="T923" s="5">
        <f>IF(db[[#This Row],[H_QTY/ CTN]]="","",LEN(db[[#This Row],[H_QTY/ CTN]]))</f>
        <v>14</v>
      </c>
      <c r="U923" s="40" t="str">
        <f>IF(db[[#This Row],[H_QTY/ CTN]]="","",LEFT(db[[#This Row],[H_QTY/ CTN]],db[[#This Row],[H_1]]-1))</f>
        <v>50 BOX</v>
      </c>
      <c r="V923" s="40" t="str">
        <f>IF(NOT(db[[#This Row],[H_1]]=db[[#This Row],[H_2]]),MID(db[[#This Row],[H_QTY/ CTN]],db[[#This Row],[H_1]]+1,db[[#This Row],[H_2]]-db[[#This Row],[H_1]]-1),"")</f>
        <v>40 PCS</v>
      </c>
      <c r="W923" s="40" t="str">
        <f>IF(db[[#This Row],[QTY/ CTN B]]="","",LEFT(db[[#This Row],[QTY/ CTN B]],SEARCH(" ",db[[#This Row],[QTY/ CTN B]],1)-1))</f>
        <v>50</v>
      </c>
      <c r="X923" s="40" t="str">
        <f>IF(db[[#This Row],[QTY/ CTN B]]="","",RIGHT(db[[#This Row],[QTY/ CTN B]],LEN(db[[#This Row],[QTY/ CTN B]])-SEARCH(" ",db[[#This Row],[QTY/ CTN B]],1)))</f>
        <v>BOX</v>
      </c>
      <c r="Y923" s="40" t="str">
        <f>IF(db[[#This Row],[QTY/ CTN TG]]="",IF(db[[#This Row],[STN TG]]="","",12),LEFT(db[[#This Row],[QTY/ CTN TG]],SEARCH(" ",db[[#This Row],[QTY/ CTN TG]],1)-1))</f>
        <v>40</v>
      </c>
      <c r="Z9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3" s="40" t="str">
        <f>IF(db[[#This Row],[STN K]]="","",IF(db[[#This Row],[STN TG]]="LSN",12,""))</f>
        <v/>
      </c>
      <c r="AB923" s="40" t="str">
        <f>IF(db[[#This Row],[STN TG]]="LSN","PCS","")</f>
        <v/>
      </c>
      <c r="AC923" s="40">
        <f>db[[#This Row],[QTY B]]*IF(db[[#This Row],[QTY TG]]="",1,db[[#This Row],[QTY TG]])*IF(db[[#This Row],[QTY K]]="",1,db[[#This Row],[QTY K]])</f>
        <v>2000</v>
      </c>
      <c r="AD923" s="40" t="str">
        <f>IF(db[[#This Row],[STN K]]="",IF(db[[#This Row],[STN TG]]="",db[[#This Row],[STN B]],db[[#This Row],[STN TG]]),db[[#This Row],[STN K]])</f>
        <v>PCS</v>
      </c>
      <c r="AE923" s="40"/>
    </row>
    <row r="924" spans="1:31" ht="16.5" customHeight="1" x14ac:dyDescent="0.25">
      <c r="A924" s="40">
        <f t="shared" si="14"/>
        <v>923</v>
      </c>
      <c r="B924" s="2" t="str">
        <f>LOWER(SUBSTITUTE(SUBSTITUTE(SUBSTITUTE(SUBSTITUTE(SUBSTITUTE(SUBSTITUTE(SUBSTITUTE(SUBSTITUTE(db[[#This Row],[NB BM]]," ",),".",""),"-",""),"(",""),")",""),"/",""),"""",""),"+",""))</f>
        <v>stipjker116</v>
      </c>
      <c r="C924" s="2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D924" s="2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E92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stipjker11650box20pcsartomoro</v>
      </c>
      <c r="F92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eraserer116jk50box20pcs</v>
      </c>
      <c r="G924" s="2" t="str">
        <f>db[[#This Row],[NB NOTA_C]]&amp;LOWER(SUBSTITUTE(SUBSTITUTE(SUBSTITUTE(SUBSTITUTE(SUBSTITUTE(SUBSTITUTE(SUBSTITUTE(SUBSTITUTE(SUBSTITUTE(db[[#This Row],[FAKTUR]]," ",),".",""),"-",""),"(",""),")",""),",",""),"/",""),"""",""),"+",""))</f>
        <v>eraserer116jkartomoro</v>
      </c>
      <c r="H92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eraserer116jk50box20pcsartomoro</v>
      </c>
      <c r="I924" s="2" t="s">
        <v>217</v>
      </c>
      <c r="J924" s="2" t="s">
        <v>218</v>
      </c>
      <c r="K924" s="14" t="s">
        <v>219</v>
      </c>
      <c r="L924" s="2" t="s">
        <v>1335</v>
      </c>
      <c r="M924" s="34" t="e">
        <f>IF(db[[#This Row],[NB NOTA_C]]="","",COUNTIF([2]!B_MSK[concat],db[[#This Row],[NB NOTA_C]]))</f>
        <v>#REF!</v>
      </c>
      <c r="N924" s="14" t="s">
        <v>1346</v>
      </c>
      <c r="O924" s="2" t="s">
        <v>1537</v>
      </c>
      <c r="P924" s="2" t="s">
        <v>2451</v>
      </c>
      <c r="R924" s="2" t="str">
        <f>IF(db[[#This Row],[QTY/ CTN]]="","",SUBSTITUTE(SUBSTITUTE(SUBSTITUTE(db[[#This Row],[QTY/ CTN]]," ","_",2),"(",""),")","")&amp;"_")</f>
        <v>50 BOX_20 PCS_</v>
      </c>
      <c r="S924" s="2">
        <f>IF(db[[#This Row],[H_QTY/ CTN]]="","",SEARCH("_",db[[#This Row],[H_QTY/ CTN]]))</f>
        <v>7</v>
      </c>
      <c r="T924" s="2">
        <f>IF(db[[#This Row],[H_QTY/ CTN]]="","",LEN(db[[#This Row],[H_QTY/ CTN]]))</f>
        <v>14</v>
      </c>
      <c r="U924" s="41" t="str">
        <f>IF(db[[#This Row],[H_QTY/ CTN]]="","",LEFT(db[[#This Row],[H_QTY/ CTN]],db[[#This Row],[H_1]]-1))</f>
        <v>50 BOX</v>
      </c>
      <c r="V924" s="40" t="str">
        <f>IF(NOT(db[[#This Row],[H_1]]=db[[#This Row],[H_2]]),MID(db[[#This Row],[H_QTY/ CTN]],db[[#This Row],[H_1]]+1,db[[#This Row],[H_2]]-db[[#This Row],[H_1]]-1),"")</f>
        <v>20 PCS</v>
      </c>
      <c r="W924" s="40" t="str">
        <f>IF(db[[#This Row],[QTY/ CTN B]]="","",LEFT(db[[#This Row],[QTY/ CTN B]],SEARCH(" ",db[[#This Row],[QTY/ CTN B]],1)-1))</f>
        <v>50</v>
      </c>
      <c r="X924" s="40" t="str">
        <f>IF(db[[#This Row],[QTY/ CTN B]]="","",RIGHT(db[[#This Row],[QTY/ CTN B]],LEN(db[[#This Row],[QTY/ CTN B]])-SEARCH(" ",db[[#This Row],[QTY/ CTN B]],1)))</f>
        <v>BOX</v>
      </c>
      <c r="Y924" s="40" t="str">
        <f>IF(db[[#This Row],[QTY/ CTN TG]]="",IF(db[[#This Row],[STN TG]]="","",12),LEFT(db[[#This Row],[QTY/ CTN TG]],SEARCH(" ",db[[#This Row],[QTY/ CTN TG]],1)-1))</f>
        <v>20</v>
      </c>
      <c r="Z9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4" s="40" t="str">
        <f>IF(db[[#This Row],[STN K]]="","",IF(db[[#This Row],[STN TG]]="LSN",12,""))</f>
        <v/>
      </c>
      <c r="AB924" s="40" t="str">
        <f>IF(db[[#This Row],[STN TG]]="LSN","PCS","")</f>
        <v/>
      </c>
      <c r="AC924" s="40">
        <f>db[[#This Row],[QTY B]]*IF(db[[#This Row],[QTY TG]]="",1,db[[#This Row],[QTY TG]])*IF(db[[#This Row],[QTY K]]="",1,db[[#This Row],[QTY K]])</f>
        <v>1000</v>
      </c>
      <c r="AD924" s="40" t="str">
        <f>IF(db[[#This Row],[STN K]]="",IF(db[[#This Row],[STN TG]]="",db[[#This Row],[STN B]],db[[#This Row],[STN TG]]),db[[#This Row],[STN K]])</f>
        <v>PCS</v>
      </c>
      <c r="AE924" s="40"/>
    </row>
    <row r="925" spans="1:31" ht="16.5" customHeight="1" x14ac:dyDescent="0.25">
      <c r="A925" s="40">
        <f t="shared" si="14"/>
        <v>924</v>
      </c>
      <c r="B925" s="2" t="str">
        <f>LOWER(SUBSTITUTE(SUBSTITUTE(SUBSTITUTE(SUBSTITUTE(SUBSTITUTE(SUBSTITUTE(SUBSTITUTE(SUBSTITUTE(db[[#This Row],[NB BM]]," ",),".",""),"-",""),"(",""),")",""),"/",""),"""",""),"+",""))</f>
        <v>stipjk20ht</v>
      </c>
      <c r="C925" s="2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D925" s="2" t="str">
        <f>LOWER(SUBSTITUTE(SUBSTITUTE(SUBSTITUTE(SUBSTITUTE(SUBSTITUTE(SUBSTITUTE(SUBSTITUTE(SUBSTITUTE(SUBSTITUTE(db[[#This Row],[NB PAJAK]]," ",""),"-",""),"(",""),")",""),".",""),",",""),"/",""),"""",""),"+",""))</f>
        <v/>
      </c>
      <c r="E92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stipjk20ht50box20pcsartomoro</v>
      </c>
      <c r="F92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eraserer20bljk50box20pcs</v>
      </c>
      <c r="G925" s="2" t="str">
        <f>db[[#This Row],[NB NOTA_C]]&amp;LOWER(SUBSTITUTE(SUBSTITUTE(SUBSTITUTE(SUBSTITUTE(SUBSTITUTE(SUBSTITUTE(SUBSTITUTE(SUBSTITUTE(SUBSTITUTE(db[[#This Row],[FAKTUR]]," ",),".",""),"-",""),"(",""),")",""),",",""),"/",""),"""",""),"+",""))</f>
        <v>eraserer20bljkartomoro</v>
      </c>
      <c r="H92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eraserer20bljk50box20pcsartomoro</v>
      </c>
      <c r="I925" s="2" t="s">
        <v>6468</v>
      </c>
      <c r="J925" s="2" t="s">
        <v>220</v>
      </c>
      <c r="K925" s="14"/>
      <c r="L925" s="2" t="s">
        <v>1335</v>
      </c>
      <c r="M925" s="34" t="e">
        <f>IF(db[[#This Row],[NB NOTA_C]]="","",COUNTIF([2]!B_MSK[concat],db[[#This Row],[NB NOTA_C]]))</f>
        <v>#REF!</v>
      </c>
      <c r="N925" s="14" t="s">
        <v>1346</v>
      </c>
      <c r="O925" s="2" t="s">
        <v>1537</v>
      </c>
      <c r="P925" s="2" t="s">
        <v>2451</v>
      </c>
      <c r="R925" s="2" t="str">
        <f>IF(db[[#This Row],[QTY/ CTN]]="","",SUBSTITUTE(SUBSTITUTE(SUBSTITUTE(db[[#This Row],[QTY/ CTN]]," ","_",2),"(",""),")","")&amp;"_")</f>
        <v>50 BOX_20 PCS_</v>
      </c>
      <c r="S925" s="2">
        <f>IF(db[[#This Row],[H_QTY/ CTN]]="","",SEARCH("_",db[[#This Row],[H_QTY/ CTN]]))</f>
        <v>7</v>
      </c>
      <c r="T925" s="2">
        <f>IF(db[[#This Row],[H_QTY/ CTN]]="","",LEN(db[[#This Row],[H_QTY/ CTN]]))</f>
        <v>14</v>
      </c>
      <c r="U925" s="41" t="str">
        <f>IF(db[[#This Row],[H_QTY/ CTN]]="","",LEFT(db[[#This Row],[H_QTY/ CTN]],db[[#This Row],[H_1]]-1))</f>
        <v>50 BOX</v>
      </c>
      <c r="V925" s="40" t="str">
        <f>IF(NOT(db[[#This Row],[H_1]]=db[[#This Row],[H_2]]),MID(db[[#This Row],[H_QTY/ CTN]],db[[#This Row],[H_1]]+1,db[[#This Row],[H_2]]-db[[#This Row],[H_1]]-1),"")</f>
        <v>20 PCS</v>
      </c>
      <c r="W925" s="40" t="str">
        <f>IF(db[[#This Row],[QTY/ CTN B]]="","",LEFT(db[[#This Row],[QTY/ CTN B]],SEARCH(" ",db[[#This Row],[QTY/ CTN B]],1)-1))</f>
        <v>50</v>
      </c>
      <c r="X925" s="40" t="str">
        <f>IF(db[[#This Row],[QTY/ CTN B]]="","",RIGHT(db[[#This Row],[QTY/ CTN B]],LEN(db[[#This Row],[QTY/ CTN B]])-SEARCH(" ",db[[#This Row],[QTY/ CTN B]],1)))</f>
        <v>BOX</v>
      </c>
      <c r="Y925" s="40" t="str">
        <f>IF(db[[#This Row],[QTY/ CTN TG]]="",IF(db[[#This Row],[STN TG]]="","",12),LEFT(db[[#This Row],[QTY/ CTN TG]],SEARCH(" ",db[[#This Row],[QTY/ CTN TG]],1)-1))</f>
        <v>20</v>
      </c>
      <c r="Z9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5" s="40" t="str">
        <f>IF(db[[#This Row],[STN K]]="","",IF(db[[#This Row],[STN TG]]="LSN",12,""))</f>
        <v/>
      </c>
      <c r="AB925" s="40" t="str">
        <f>IF(db[[#This Row],[STN TG]]="LSN","PCS","")</f>
        <v/>
      </c>
      <c r="AC925" s="40">
        <f>db[[#This Row],[QTY B]]*IF(db[[#This Row],[QTY TG]]="",1,db[[#This Row],[QTY TG]])*IF(db[[#This Row],[QTY K]]="",1,db[[#This Row],[QTY K]])</f>
        <v>1000</v>
      </c>
      <c r="AD925" s="40" t="str">
        <f>IF(db[[#This Row],[STN K]]="",IF(db[[#This Row],[STN TG]]="",db[[#This Row],[STN B]],db[[#This Row],[STN TG]]),db[[#This Row],[STN K]])</f>
        <v>PCS</v>
      </c>
      <c r="AE925" s="40"/>
    </row>
    <row r="926" spans="1:31" ht="16.5" customHeight="1" x14ac:dyDescent="0.25">
      <c r="A926" s="40">
        <f t="shared" si="14"/>
        <v>925</v>
      </c>
      <c r="B926" s="6" t="str">
        <f>LOWER(SUBSTITUTE(SUBSTITUTE(SUBSTITUTE(SUBSTITUTE(SUBSTITUTE(SUBSTITUTE(SUBSTITUTE(SUBSTITUTE(db[[#This Row],[NB BM]]," ",),".",""),"-",""),"(",""),")",""),"/",""),"""",""),"+",""))</f>
        <v>stipjk30p</v>
      </c>
      <c r="C926" s="6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D926" s="6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E926" s="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stipjk30p50box30pcsartomoro</v>
      </c>
      <c r="F926" s="6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eraserer30wjk50box30pcs</v>
      </c>
      <c r="G926" s="6" t="str">
        <f>db[[#This Row],[NB NOTA_C]]&amp;LOWER(SUBSTITUTE(SUBSTITUTE(SUBSTITUTE(SUBSTITUTE(SUBSTITUTE(SUBSTITUTE(SUBSTITUTE(SUBSTITUTE(SUBSTITUTE(db[[#This Row],[FAKTUR]]," ",),".",""),"-",""),"(",""),")",""),",",""),"/",""),"""",""),"+",""))</f>
        <v>eraserer30wjkartomoro</v>
      </c>
      <c r="H926" s="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eraserer30wjk50box30pcsartomoro</v>
      </c>
      <c r="I926" s="65" t="s">
        <v>6471</v>
      </c>
      <c r="J926" s="6" t="s">
        <v>221</v>
      </c>
      <c r="K926" s="1" t="s">
        <v>222</v>
      </c>
      <c r="L926" s="2" t="s">
        <v>1335</v>
      </c>
      <c r="M926" s="34" t="e">
        <f>IF(db[[#This Row],[NB NOTA_C]]="","",COUNTIF([2]!B_MSK[concat],db[[#This Row],[NB NOTA_C]]))</f>
        <v>#REF!</v>
      </c>
      <c r="N926" s="14" t="s">
        <v>1346</v>
      </c>
      <c r="O926" s="2" t="s">
        <v>1539</v>
      </c>
      <c r="P926" s="2" t="s">
        <v>2451</v>
      </c>
      <c r="Q926" s="2" t="s">
        <v>8039</v>
      </c>
      <c r="R926" s="2" t="str">
        <f>IF(db[[#This Row],[QTY/ CTN]]="","",SUBSTITUTE(SUBSTITUTE(SUBSTITUTE(db[[#This Row],[QTY/ CTN]]," ","_",2),"(",""),")","")&amp;"_")</f>
        <v>50 BOX_30 PCS_</v>
      </c>
      <c r="S926" s="2">
        <f>IF(db[[#This Row],[H_QTY/ CTN]]="","",SEARCH("_",db[[#This Row],[H_QTY/ CTN]]))</f>
        <v>7</v>
      </c>
      <c r="T926" s="2">
        <f>IF(db[[#This Row],[H_QTY/ CTN]]="","",LEN(db[[#This Row],[H_QTY/ CTN]]))</f>
        <v>14</v>
      </c>
      <c r="U926" s="41" t="str">
        <f>IF(db[[#This Row],[H_QTY/ CTN]]="","",LEFT(db[[#This Row],[H_QTY/ CTN]],db[[#This Row],[H_1]]-1))</f>
        <v>50 BOX</v>
      </c>
      <c r="V926" s="40" t="str">
        <f>IF(NOT(db[[#This Row],[H_1]]=db[[#This Row],[H_2]]),MID(db[[#This Row],[H_QTY/ CTN]],db[[#This Row],[H_1]]+1,db[[#This Row],[H_2]]-db[[#This Row],[H_1]]-1),"")</f>
        <v>30 PCS</v>
      </c>
      <c r="W926" s="40" t="str">
        <f>IF(db[[#This Row],[QTY/ CTN B]]="","",LEFT(db[[#This Row],[QTY/ CTN B]],SEARCH(" ",db[[#This Row],[QTY/ CTN B]],1)-1))</f>
        <v>50</v>
      </c>
      <c r="X926" s="40" t="str">
        <f>IF(db[[#This Row],[QTY/ CTN B]]="","",RIGHT(db[[#This Row],[QTY/ CTN B]],LEN(db[[#This Row],[QTY/ CTN B]])-SEARCH(" ",db[[#This Row],[QTY/ CTN B]],1)))</f>
        <v>BOX</v>
      </c>
      <c r="Y926" s="40" t="str">
        <f>IF(db[[#This Row],[QTY/ CTN TG]]="",IF(db[[#This Row],[STN TG]]="","",12),LEFT(db[[#This Row],[QTY/ CTN TG]],SEARCH(" ",db[[#This Row],[QTY/ CTN TG]],1)-1))</f>
        <v>30</v>
      </c>
      <c r="Z9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6" s="40" t="str">
        <f>IF(db[[#This Row],[STN K]]="","",IF(db[[#This Row],[STN TG]]="LSN",12,""))</f>
        <v/>
      </c>
      <c r="AB926" s="40" t="str">
        <f>IF(db[[#This Row],[STN TG]]="LSN","PCS","")</f>
        <v/>
      </c>
      <c r="AC926" s="40">
        <f>db[[#This Row],[QTY B]]*IF(db[[#This Row],[QTY TG]]="",1,db[[#This Row],[QTY TG]])*IF(db[[#This Row],[QTY K]]="",1,db[[#This Row],[QTY K]])</f>
        <v>1500</v>
      </c>
      <c r="AD926" s="40" t="str">
        <f>IF(db[[#This Row],[STN K]]="",IF(db[[#This Row],[STN TG]]="",db[[#This Row],[STN B]],db[[#This Row],[STN TG]]),db[[#This Row],[STN K]])</f>
        <v>PCS</v>
      </c>
      <c r="AE926" s="40"/>
    </row>
    <row r="927" spans="1:31" ht="16.5" customHeight="1" x14ac:dyDescent="0.25">
      <c r="A927" s="40">
        <f t="shared" si="14"/>
        <v>926</v>
      </c>
      <c r="B927" s="2" t="str">
        <f>LOWER(SUBSTITUTE(SUBSTITUTE(SUBSTITUTE(SUBSTITUTE(SUBSTITUTE(SUBSTITUTE(SUBSTITUTE(SUBSTITUTE(db[[#This Row],[NB BM]]," ",),".",""),"-",""),"(",""),")",""),"/",""),"""",""),"+",""))</f>
        <v>stipjkerb20bl</v>
      </c>
      <c r="C927" s="2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D927" s="2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E92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stipjkerb20bl50box20pcsartomoro</v>
      </c>
      <c r="F92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erasererb20bljk50box20pcs</v>
      </c>
      <c r="G927" s="2" t="str">
        <f>db[[#This Row],[NB NOTA_C]]&amp;LOWER(SUBSTITUTE(SUBSTITUTE(SUBSTITUTE(SUBSTITUTE(SUBSTITUTE(SUBSTITUTE(SUBSTITUTE(SUBSTITUTE(SUBSTITUTE(db[[#This Row],[FAKTUR]]," ",),".",""),"-",""),"(",""),")",""),",",""),"/",""),"""",""),"+",""))</f>
        <v>erasererb20bljkartomoro</v>
      </c>
      <c r="H92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erasererb20bljk50box20pcsartomoro</v>
      </c>
      <c r="I927" s="2" t="s">
        <v>223</v>
      </c>
      <c r="J927" s="2" t="s">
        <v>224</v>
      </c>
      <c r="K927" s="14" t="s">
        <v>225</v>
      </c>
      <c r="L927" s="2" t="s">
        <v>1335</v>
      </c>
      <c r="M927" s="34" t="e">
        <f>IF(db[[#This Row],[NB NOTA_C]]="","",COUNTIF([2]!B_MSK[concat],db[[#This Row],[NB NOTA_C]]))</f>
        <v>#REF!</v>
      </c>
      <c r="N927" s="14" t="s">
        <v>1346</v>
      </c>
      <c r="O927" s="2" t="s">
        <v>1537</v>
      </c>
      <c r="P927" s="2" t="s">
        <v>2451</v>
      </c>
      <c r="Q927" s="2" t="s">
        <v>4425</v>
      </c>
      <c r="R927" s="2" t="str">
        <f>IF(db[[#This Row],[QTY/ CTN]]="","",SUBSTITUTE(SUBSTITUTE(SUBSTITUTE(db[[#This Row],[QTY/ CTN]]," ","_",2),"(",""),")","")&amp;"_")</f>
        <v>50 BOX_20 PCS_</v>
      </c>
      <c r="S927" s="2">
        <f>IF(db[[#This Row],[H_QTY/ CTN]]="","",SEARCH("_",db[[#This Row],[H_QTY/ CTN]]))</f>
        <v>7</v>
      </c>
      <c r="T927" s="2">
        <f>IF(db[[#This Row],[H_QTY/ CTN]]="","",LEN(db[[#This Row],[H_QTY/ CTN]]))</f>
        <v>14</v>
      </c>
      <c r="U927" s="41" t="str">
        <f>IF(db[[#This Row],[H_QTY/ CTN]]="","",LEFT(db[[#This Row],[H_QTY/ CTN]],db[[#This Row],[H_1]]-1))</f>
        <v>50 BOX</v>
      </c>
      <c r="V927" s="40" t="str">
        <f>IF(NOT(db[[#This Row],[H_1]]=db[[#This Row],[H_2]]),MID(db[[#This Row],[H_QTY/ CTN]],db[[#This Row],[H_1]]+1,db[[#This Row],[H_2]]-db[[#This Row],[H_1]]-1),"")</f>
        <v>20 PCS</v>
      </c>
      <c r="W927" s="40" t="str">
        <f>IF(db[[#This Row],[QTY/ CTN B]]="","",LEFT(db[[#This Row],[QTY/ CTN B]],SEARCH(" ",db[[#This Row],[QTY/ CTN B]],1)-1))</f>
        <v>50</v>
      </c>
      <c r="X927" s="40" t="str">
        <f>IF(db[[#This Row],[QTY/ CTN B]]="","",RIGHT(db[[#This Row],[QTY/ CTN B]],LEN(db[[#This Row],[QTY/ CTN B]])-SEARCH(" ",db[[#This Row],[QTY/ CTN B]],1)))</f>
        <v>BOX</v>
      </c>
      <c r="Y927" s="40" t="str">
        <f>IF(db[[#This Row],[QTY/ CTN TG]]="",IF(db[[#This Row],[STN TG]]="","",12),LEFT(db[[#This Row],[QTY/ CTN TG]],SEARCH(" ",db[[#This Row],[QTY/ CTN TG]],1)-1))</f>
        <v>20</v>
      </c>
      <c r="Z9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7" s="40" t="str">
        <f>IF(db[[#This Row],[STN K]]="","",IF(db[[#This Row],[STN TG]]="LSN",12,""))</f>
        <v/>
      </c>
      <c r="AB927" s="40" t="str">
        <f>IF(db[[#This Row],[STN TG]]="LSN","PCS","")</f>
        <v/>
      </c>
      <c r="AC927" s="40">
        <f>db[[#This Row],[QTY B]]*IF(db[[#This Row],[QTY TG]]="",1,db[[#This Row],[QTY TG]])*IF(db[[#This Row],[QTY K]]="",1,db[[#This Row],[QTY K]])</f>
        <v>1000</v>
      </c>
      <c r="AD927" s="40" t="str">
        <f>IF(db[[#This Row],[STN K]]="",IF(db[[#This Row],[STN TG]]="",db[[#This Row],[STN B]],db[[#This Row],[STN TG]]),db[[#This Row],[STN K]])</f>
        <v>PCS</v>
      </c>
      <c r="AE927" s="40"/>
    </row>
    <row r="928" spans="1:31" ht="16.5" customHeight="1" x14ac:dyDescent="0.25">
      <c r="A928" s="40">
        <f t="shared" si="14"/>
        <v>927</v>
      </c>
      <c r="B928" s="2" t="str">
        <f>LOWER(SUBSTITUTE(SUBSTITUTE(SUBSTITUTE(SUBSTITUTE(SUBSTITUTE(SUBSTITUTE(SUBSTITUTE(SUBSTITUTE(db[[#This Row],[NB BM]]," ",),".",""),"-",""),"(",""),")",""),"/",""),"""",""),"+",""))</f>
        <v>stipjkert117cake</v>
      </c>
      <c r="C928" s="2" t="str">
        <f>LOWER(SUBSTITUTE(SUBSTITUTE(SUBSTITUTE(SUBSTITUTE(SUBSTITUTE(SUBSTITUTE(SUBSTITUTE(SUBSTITUTE(SUBSTITUTE(db[[#This Row],[NB NOTA]]," ",),".",""),"-",""),"(",""),")",""),",",""),"/",""),"""",""),"+",""))</f>
        <v>eraserert117cakejk</v>
      </c>
      <c r="D928" s="2" t="str">
        <f>LOWER(SUBSTITUTE(SUBSTITUTE(SUBSTITUTE(SUBSTITUTE(SUBSTITUTE(SUBSTITUTE(SUBSTITUTE(SUBSTITUTE(SUBSTITUTE(db[[#This Row],[NB PAJAK]]," ",""),"-",""),"(",""),")",""),".",""),",",""),"/",""),"""",""),"+",""))</f>
        <v>stippenghapusjoykoert117cakeisi32pc</v>
      </c>
      <c r="E92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stipjkert117cake32box32pcsartomoro</v>
      </c>
      <c r="F92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eraserert117cakejk32box32pcs</v>
      </c>
      <c r="G928" s="2" t="str">
        <f>db[[#This Row],[NB NOTA_C]]&amp;LOWER(SUBSTITUTE(SUBSTITUTE(SUBSTITUTE(SUBSTITUTE(SUBSTITUTE(SUBSTITUTE(SUBSTITUTE(SUBSTITUTE(SUBSTITUTE(db[[#This Row],[FAKTUR]]," ",),".",""),"-",""),"(",""),")",""),",",""),"/",""),"""",""),"+",""))</f>
        <v>eraserert117cakejkartomoro</v>
      </c>
      <c r="H92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eraserert117cakejk32box32pcsartomoro</v>
      </c>
      <c r="I928" s="2" t="s">
        <v>5555</v>
      </c>
      <c r="J928" s="2" t="s">
        <v>5553</v>
      </c>
      <c r="K928" s="14" t="s">
        <v>5557</v>
      </c>
      <c r="L928" s="2" t="s">
        <v>1335</v>
      </c>
      <c r="M928" s="34" t="e">
        <f>IF(db[[#This Row],[NB NOTA_C]]="","",COUNTIF([2]!B_MSK[concat],db[[#This Row],[NB NOTA_C]]))</f>
        <v>#REF!</v>
      </c>
      <c r="N928" s="14" t="s">
        <v>1346</v>
      </c>
      <c r="O928" s="2" t="s">
        <v>5558</v>
      </c>
      <c r="P928" s="2" t="s">
        <v>2451</v>
      </c>
      <c r="Q928" s="2" t="s">
        <v>5559</v>
      </c>
      <c r="R928" s="2" t="str">
        <f>IF(db[[#This Row],[QTY/ CTN]]="","",SUBSTITUTE(SUBSTITUTE(SUBSTITUTE(db[[#This Row],[QTY/ CTN]]," ","_",2),"(",""),")","")&amp;"_")</f>
        <v>32 BOX_32 PCS_</v>
      </c>
      <c r="S928" s="2">
        <f>IF(db[[#This Row],[H_QTY/ CTN]]="","",SEARCH("_",db[[#This Row],[H_QTY/ CTN]]))</f>
        <v>7</v>
      </c>
      <c r="T928" s="2">
        <f>IF(db[[#This Row],[H_QTY/ CTN]]="","",LEN(db[[#This Row],[H_QTY/ CTN]]))</f>
        <v>14</v>
      </c>
      <c r="U928" s="41" t="str">
        <f>IF(db[[#This Row],[H_QTY/ CTN]]="","",LEFT(db[[#This Row],[H_QTY/ CTN]],db[[#This Row],[H_1]]-1))</f>
        <v>32 BOX</v>
      </c>
      <c r="V928" s="40" t="str">
        <f>IF(NOT(db[[#This Row],[H_1]]=db[[#This Row],[H_2]]),MID(db[[#This Row],[H_QTY/ CTN]],db[[#This Row],[H_1]]+1,db[[#This Row],[H_2]]-db[[#This Row],[H_1]]-1),"")</f>
        <v>32 PCS</v>
      </c>
      <c r="W928" s="40" t="str">
        <f>IF(db[[#This Row],[QTY/ CTN B]]="","",LEFT(db[[#This Row],[QTY/ CTN B]],SEARCH(" ",db[[#This Row],[QTY/ CTN B]],1)-1))</f>
        <v>32</v>
      </c>
      <c r="X928" s="40" t="str">
        <f>IF(db[[#This Row],[QTY/ CTN B]]="","",RIGHT(db[[#This Row],[QTY/ CTN B]],LEN(db[[#This Row],[QTY/ CTN B]])-SEARCH(" ",db[[#This Row],[QTY/ CTN B]],1)))</f>
        <v>BOX</v>
      </c>
      <c r="Y928" s="40" t="str">
        <f>IF(db[[#This Row],[QTY/ CTN TG]]="",IF(db[[#This Row],[STN TG]]="","",12),LEFT(db[[#This Row],[QTY/ CTN TG]],SEARCH(" ",db[[#This Row],[QTY/ CTN TG]],1)-1))</f>
        <v>32</v>
      </c>
      <c r="Z9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8" s="40" t="str">
        <f>IF(db[[#This Row],[STN K]]="","",IF(db[[#This Row],[STN TG]]="LSN",12,""))</f>
        <v/>
      </c>
      <c r="AB928" s="40" t="str">
        <f>IF(db[[#This Row],[STN TG]]="LSN","PCS","")</f>
        <v/>
      </c>
      <c r="AC928" s="40">
        <f>db[[#This Row],[QTY B]]*IF(db[[#This Row],[QTY TG]]="",1,db[[#This Row],[QTY TG]])*IF(db[[#This Row],[QTY K]]="",1,db[[#This Row],[QTY K]])</f>
        <v>1024</v>
      </c>
      <c r="AD928" s="40" t="str">
        <f>IF(db[[#This Row],[STN K]]="",IF(db[[#This Row],[STN TG]]="",db[[#This Row],[STN B]],db[[#This Row],[STN TG]]),db[[#This Row],[STN K]])</f>
        <v>PCS</v>
      </c>
      <c r="AE928" s="40"/>
    </row>
    <row r="929" spans="1:31" ht="16.5" customHeight="1" x14ac:dyDescent="0.25">
      <c r="A929" s="40">
        <f t="shared" si="14"/>
        <v>928</v>
      </c>
      <c r="B929" s="2" t="str">
        <f>LOWER(SUBSTITUTE(SUBSTITUTE(SUBSTITUTE(SUBSTITUTE(SUBSTITUTE(SUBSTITUTE(SUBSTITUTE(SUBSTITUTE(db[[#This Row],[NB BM]]," ",),".",""),"-",""),"(",""),")",""),"/",""),"""",""),"+",""))</f>
        <v>stipjkert118icecream</v>
      </c>
      <c r="C929" s="2" t="str">
        <f>LOWER(SUBSTITUTE(SUBSTITUTE(SUBSTITUTE(SUBSTITUTE(SUBSTITUTE(SUBSTITUTE(SUBSTITUTE(SUBSTITUTE(SUBSTITUTE(db[[#This Row],[NB NOTA]]," ",),".",""),"-",""),"(",""),")",""),",",""),"/",""),"""",""),"+",""))</f>
        <v>eraserert118icecreamjk</v>
      </c>
      <c r="D929" s="2" t="str">
        <f>LOWER(SUBSTITUTE(SUBSTITUTE(SUBSTITUTE(SUBSTITUTE(SUBSTITUTE(SUBSTITUTE(SUBSTITUTE(SUBSTITUTE(SUBSTITUTE(db[[#This Row],[NB PAJAK]]," ",""),"-",""),"(",""),")",""),".",""),",",""),"/",""),"""",""),"+",""))</f>
        <v>stippenghapusjoykoert118icecreamisi24pc</v>
      </c>
      <c r="E92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stipjkert118icecream32box24pcsartomoro</v>
      </c>
      <c r="F92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eraserert118icecreamjk32box24pcs</v>
      </c>
      <c r="G929" s="2" t="str">
        <f>db[[#This Row],[NB NOTA_C]]&amp;LOWER(SUBSTITUTE(SUBSTITUTE(SUBSTITUTE(SUBSTITUTE(SUBSTITUTE(SUBSTITUTE(SUBSTITUTE(SUBSTITUTE(SUBSTITUTE(db[[#This Row],[FAKTUR]]," ",),".",""),"-",""),"(",""),")",""),",",""),"/",""),"""",""),"+",""))</f>
        <v>eraserert118icecreamjkartomoro</v>
      </c>
      <c r="H92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eraserert118icecreamjk32box24pcsartomoro</v>
      </c>
      <c r="I929" s="2" t="s">
        <v>5556</v>
      </c>
      <c r="J929" s="2" t="s">
        <v>5554</v>
      </c>
      <c r="K929" s="14" t="s">
        <v>5560</v>
      </c>
      <c r="L929" s="2" t="s">
        <v>1335</v>
      </c>
      <c r="M929" s="34" t="e">
        <f>IF(db[[#This Row],[NB NOTA_C]]="","",COUNTIF([2]!B_MSK[concat],db[[#This Row],[NB NOTA_C]]))</f>
        <v>#REF!</v>
      </c>
      <c r="N929" s="14" t="s">
        <v>1346</v>
      </c>
      <c r="O929" s="2" t="s">
        <v>2046</v>
      </c>
      <c r="P929" s="2" t="s">
        <v>2451</v>
      </c>
      <c r="Q929" s="2" t="s">
        <v>5561</v>
      </c>
      <c r="R929" s="2" t="str">
        <f>IF(db[[#This Row],[QTY/ CTN]]="","",SUBSTITUTE(SUBSTITUTE(SUBSTITUTE(db[[#This Row],[QTY/ CTN]]," ","_",2),"(",""),")","")&amp;"_")</f>
        <v>32 BOX_24 PCS_</v>
      </c>
      <c r="S929" s="2">
        <f>IF(db[[#This Row],[H_QTY/ CTN]]="","",SEARCH("_",db[[#This Row],[H_QTY/ CTN]]))</f>
        <v>7</v>
      </c>
      <c r="T929" s="2">
        <f>IF(db[[#This Row],[H_QTY/ CTN]]="","",LEN(db[[#This Row],[H_QTY/ CTN]]))</f>
        <v>14</v>
      </c>
      <c r="U929" s="41" t="str">
        <f>IF(db[[#This Row],[H_QTY/ CTN]]="","",LEFT(db[[#This Row],[H_QTY/ CTN]],db[[#This Row],[H_1]]-1))</f>
        <v>32 BOX</v>
      </c>
      <c r="V929" s="40" t="str">
        <f>IF(NOT(db[[#This Row],[H_1]]=db[[#This Row],[H_2]]),MID(db[[#This Row],[H_QTY/ CTN]],db[[#This Row],[H_1]]+1,db[[#This Row],[H_2]]-db[[#This Row],[H_1]]-1),"")</f>
        <v>24 PCS</v>
      </c>
      <c r="W929" s="40" t="str">
        <f>IF(db[[#This Row],[QTY/ CTN B]]="","",LEFT(db[[#This Row],[QTY/ CTN B]],SEARCH(" ",db[[#This Row],[QTY/ CTN B]],1)-1))</f>
        <v>32</v>
      </c>
      <c r="X929" s="40" t="str">
        <f>IF(db[[#This Row],[QTY/ CTN B]]="","",RIGHT(db[[#This Row],[QTY/ CTN B]],LEN(db[[#This Row],[QTY/ CTN B]])-SEARCH(" ",db[[#This Row],[QTY/ CTN B]],1)))</f>
        <v>BOX</v>
      </c>
      <c r="Y929" s="40" t="str">
        <f>IF(db[[#This Row],[QTY/ CTN TG]]="",IF(db[[#This Row],[STN TG]]="","",12),LEFT(db[[#This Row],[QTY/ CTN TG]],SEARCH(" ",db[[#This Row],[QTY/ CTN TG]],1)-1))</f>
        <v>24</v>
      </c>
      <c r="Z9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29" s="40" t="str">
        <f>IF(db[[#This Row],[STN K]]="","",IF(db[[#This Row],[STN TG]]="LSN",12,""))</f>
        <v/>
      </c>
      <c r="AB929" s="40" t="str">
        <f>IF(db[[#This Row],[STN TG]]="LSN","PCS","")</f>
        <v/>
      </c>
      <c r="AC929" s="40">
        <f>db[[#This Row],[QTY B]]*IF(db[[#This Row],[QTY TG]]="",1,db[[#This Row],[QTY TG]])*IF(db[[#This Row],[QTY K]]="",1,db[[#This Row],[QTY K]])</f>
        <v>768</v>
      </c>
      <c r="AD929" s="40" t="str">
        <f>IF(db[[#This Row],[STN K]]="",IF(db[[#This Row],[STN TG]]="",db[[#This Row],[STN B]],db[[#This Row],[STN TG]]),db[[#This Row],[STN K]])</f>
        <v>PCS</v>
      </c>
      <c r="AE929" s="40"/>
    </row>
    <row r="930" spans="1:31" ht="16.5" customHeight="1" x14ac:dyDescent="0.25">
      <c r="A930" s="40">
        <f t="shared" si="14"/>
        <v>929</v>
      </c>
      <c r="B930" s="5" t="str">
        <f>LOWER(SUBSTITUTE(SUBSTITUTE(SUBSTITUTE(SUBSTITUTE(SUBSTITUTE(SUBSTITUTE(SUBSTITUTE(SUBSTITUTE(db[[#This Row],[NB BM]]," ",),".",""),"-",""),"(",""),")",""),"/",""),"""",""),"+",""))</f>
        <v>expandingfile5304</v>
      </c>
      <c r="C930" s="5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D930" s="5" t="str">
        <f>LOWER(SUBSTITUTE(SUBSTITUTE(SUBSTITUTE(SUBSTITUTE(SUBSTITUTE(SUBSTITUTE(SUBSTITUTE(SUBSTITUTE(SUBSTITUTE(db[[#This Row],[NB PAJAK]]," ",""),"-",""),"(",""),")",""),".",""),",",""),"/",""),"""",""),"+",""))</f>
        <v/>
      </c>
      <c r="E93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expandingfile530460pcsuntana</v>
      </c>
      <c r="F93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expandingfile530460pcs</v>
      </c>
      <c r="G930" s="5" t="str">
        <f>db[[#This Row],[NB NOTA_C]]&amp;LOWER(SUBSTITUTE(SUBSTITUTE(SUBSTITUTE(SUBSTITUTE(SUBSTITUTE(SUBSTITUTE(SUBSTITUTE(SUBSTITUTE(SUBSTITUTE(db[[#This Row],[FAKTUR]]," ",),".",""),"-",""),"(",""),")",""),",",""),"/",""),"""",""),"+",""))</f>
        <v>expandingfile5304untana</v>
      </c>
      <c r="H93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expandingfile530460pcsuntana</v>
      </c>
      <c r="I930" s="2" t="s">
        <v>1589</v>
      </c>
      <c r="J930" s="2" t="s">
        <v>2495</v>
      </c>
      <c r="K930" s="14"/>
      <c r="L930" s="2" t="s">
        <v>1336</v>
      </c>
      <c r="M930" s="34" t="e">
        <f>IF(db[[#This Row],[NB NOTA_C]]="","",COUNTIF([2]!B_MSK[concat],db[[#This Row],[NB NOTA_C]]))</f>
        <v>#REF!</v>
      </c>
      <c r="N930" s="9" t="s">
        <v>1352</v>
      </c>
      <c r="O930" s="5" t="s">
        <v>1380</v>
      </c>
      <c r="P930" s="2" t="s">
        <v>2439</v>
      </c>
      <c r="R930" s="2" t="str">
        <f>IF(db[[#This Row],[QTY/ CTN]]="","",SUBSTITUTE(SUBSTITUTE(SUBSTITUTE(db[[#This Row],[QTY/ CTN]]," ","_",2),"(",""),")","")&amp;"_")</f>
        <v>60 PCS_</v>
      </c>
      <c r="S930" s="2">
        <f>IF(db[[#This Row],[H_QTY/ CTN]]="","",SEARCH("_",db[[#This Row],[H_QTY/ CTN]]))</f>
        <v>7</v>
      </c>
      <c r="T930" s="2">
        <f>IF(db[[#This Row],[H_QTY/ CTN]]="","",LEN(db[[#This Row],[H_QTY/ CTN]]))</f>
        <v>7</v>
      </c>
      <c r="U930" s="41" t="str">
        <f>IF(db[[#This Row],[H_QTY/ CTN]]="","",LEFT(db[[#This Row],[H_QTY/ CTN]],db[[#This Row],[H_1]]-1))</f>
        <v>60 PCS</v>
      </c>
      <c r="V930" s="40" t="str">
        <f>IF(NOT(db[[#This Row],[H_1]]=db[[#This Row],[H_2]]),MID(db[[#This Row],[H_QTY/ CTN]],db[[#This Row],[H_1]]+1,db[[#This Row],[H_2]]-db[[#This Row],[H_1]]-1),"")</f>
        <v/>
      </c>
      <c r="W930" s="40" t="str">
        <f>IF(db[[#This Row],[QTY/ CTN B]]="","",LEFT(db[[#This Row],[QTY/ CTN B]],SEARCH(" ",db[[#This Row],[QTY/ CTN B]],1)-1))</f>
        <v>60</v>
      </c>
      <c r="X930" s="40" t="str">
        <f>IF(db[[#This Row],[QTY/ CTN B]]="","",RIGHT(db[[#This Row],[QTY/ CTN B]],LEN(db[[#This Row],[QTY/ CTN B]])-SEARCH(" ",db[[#This Row],[QTY/ CTN B]],1)))</f>
        <v>PCS</v>
      </c>
      <c r="Y930" s="40" t="str">
        <f>IF(db[[#This Row],[QTY/ CTN TG]]="",IF(db[[#This Row],[STN TG]]="","",12),LEFT(db[[#This Row],[QTY/ CTN TG]],SEARCH(" ",db[[#This Row],[QTY/ CTN TG]],1)-1))</f>
        <v/>
      </c>
      <c r="Z9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30" s="40" t="str">
        <f>IF(db[[#This Row],[STN K]]="","",IF(db[[#This Row],[STN TG]]="LSN",12,""))</f>
        <v/>
      </c>
      <c r="AB930" s="40" t="str">
        <f>IF(db[[#This Row],[STN TG]]="LSN","PCS","")</f>
        <v/>
      </c>
      <c r="AC930" s="40">
        <f>db[[#This Row],[QTY B]]*IF(db[[#This Row],[QTY TG]]="",1,db[[#This Row],[QTY TG]])*IF(db[[#This Row],[QTY K]]="",1,db[[#This Row],[QTY K]])</f>
        <v>60</v>
      </c>
      <c r="AD930" s="40" t="str">
        <f>IF(db[[#This Row],[STN K]]="",IF(db[[#This Row],[STN TG]]="",db[[#This Row],[STN B]],db[[#This Row],[STN TG]]),db[[#This Row],[STN K]])</f>
        <v>PCS</v>
      </c>
      <c r="AE930" s="40"/>
    </row>
    <row r="931" spans="1:31" ht="16.5" customHeight="1" x14ac:dyDescent="0.25">
      <c r="A931" s="78">
        <f t="shared" si="14"/>
        <v>930</v>
      </c>
      <c r="B931" s="79" t="str">
        <f>LOWER(SUBSTITUTE(SUBSTITUTE(SUBSTITUTE(SUBSTITUTE(SUBSTITUTE(SUBSTITUTE(SUBSTITUTE(SUBSTITUTE(db[[#This Row],[NB BM]]," ",),".",""),"-",""),"(",""),")",""),"/",""),"""",""),"+",""))</f>
        <v>expandingfiletf080</v>
      </c>
      <c r="C931" s="79" t="str">
        <f>LOWER(SUBSTITUTE(SUBSTITUTE(SUBSTITUTE(SUBSTITUTE(SUBSTITUTE(SUBSTITUTE(SUBSTITUTE(SUBSTITUTE(SUBSTITUTE(db[[#This Row],[NB NOTA]]," ",),".",""),"-",""),"(",""),")",""),",",""),"/",""),"""",""),"+",""))</f>
        <v>expandingfiletf080</v>
      </c>
      <c r="D931" s="79" t="str">
        <f>LOWER(SUBSTITUTE(SUBSTITUTE(SUBSTITUTE(SUBSTITUTE(SUBSTITUTE(SUBSTITUTE(SUBSTITUTE(SUBSTITUTE(SUBSTITUTE(db[[#This Row],[NB PAJAK]]," ",""),"-",""),"(",""),")",""),".",""),",",""),"/",""),"""",""),"+",""))</f>
        <v/>
      </c>
      <c r="E931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expandingfiletf08060pcsuntana</v>
      </c>
      <c r="F931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expandingfiletf08060pcs</v>
      </c>
      <c r="G931" s="79" t="str">
        <f>db[[#This Row],[NB NOTA_C]]&amp;LOWER(SUBSTITUTE(SUBSTITUTE(SUBSTITUTE(SUBSTITUTE(SUBSTITUTE(SUBSTITUTE(SUBSTITUTE(SUBSTITUTE(SUBSTITUTE(db[[#This Row],[FAKTUR]]," ",),".",""),"-",""),"(",""),")",""),",",""),"/",""),"""",""),"+",""))</f>
        <v>expandingfiletf080untana</v>
      </c>
      <c r="H931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expandingfiletf08060pcsuntana</v>
      </c>
      <c r="I931" s="2" t="s">
        <v>7602</v>
      </c>
      <c r="J931" s="70" t="s">
        <v>7468</v>
      </c>
      <c r="K931" s="71"/>
      <c r="L931" s="70" t="s">
        <v>1336</v>
      </c>
      <c r="M931" s="80" t="e">
        <f>IF(db[[#This Row],[NB NOTA_C]]="","",COUNTIF([2]!B_MSK[concat],db[[#This Row],[NB NOTA_C]]))</f>
        <v>#REF!</v>
      </c>
      <c r="N931" s="81" t="s">
        <v>1342</v>
      </c>
      <c r="O931" s="79" t="s">
        <v>1380</v>
      </c>
      <c r="P931" s="70"/>
      <c r="Q931" s="79"/>
      <c r="R931" s="79" t="str">
        <f>IF(db[[#This Row],[QTY/ CTN]]="","",SUBSTITUTE(SUBSTITUTE(SUBSTITUTE(db[[#This Row],[QTY/ CTN]]," ","_",2),"(",""),")","")&amp;"_")</f>
        <v>60 PCS_</v>
      </c>
      <c r="S931" s="79">
        <f>IF(db[[#This Row],[H_QTY/ CTN]]="","",SEARCH("_",db[[#This Row],[H_QTY/ CTN]]))</f>
        <v>7</v>
      </c>
      <c r="T931" s="79">
        <f>IF(db[[#This Row],[H_QTY/ CTN]]="","",LEN(db[[#This Row],[H_QTY/ CTN]]))</f>
        <v>7</v>
      </c>
      <c r="U931" s="78" t="str">
        <f>IF(db[[#This Row],[H_QTY/ CTN]]="","",LEFT(db[[#This Row],[H_QTY/ CTN]],db[[#This Row],[H_1]]-1))</f>
        <v>60 PCS</v>
      </c>
      <c r="V931" s="78" t="str">
        <f>IF(NOT(db[[#This Row],[H_1]]=db[[#This Row],[H_2]]),MID(db[[#This Row],[H_QTY/ CTN]],db[[#This Row],[H_1]]+1,db[[#This Row],[H_2]]-db[[#This Row],[H_1]]-1),"")</f>
        <v/>
      </c>
      <c r="W931" s="78" t="str">
        <f>IF(db[[#This Row],[QTY/ CTN B]]="","",LEFT(db[[#This Row],[QTY/ CTN B]],SEARCH(" ",db[[#This Row],[QTY/ CTN B]],1)-1))</f>
        <v>60</v>
      </c>
      <c r="X931" s="78" t="str">
        <f>IF(db[[#This Row],[QTY/ CTN B]]="","",RIGHT(db[[#This Row],[QTY/ CTN B]],LEN(db[[#This Row],[QTY/ CTN B]])-SEARCH(" ",db[[#This Row],[QTY/ CTN B]],1)))</f>
        <v>PCS</v>
      </c>
      <c r="Y931" s="78" t="str">
        <f>IF(db[[#This Row],[QTY/ CTN TG]]="",IF(db[[#This Row],[STN TG]]="","",12),LEFT(db[[#This Row],[QTY/ CTN TG]],SEARCH(" ",db[[#This Row],[QTY/ CTN TG]],1)-1))</f>
        <v/>
      </c>
      <c r="Z931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31" s="78" t="str">
        <f>IF(db[[#This Row],[STN K]]="","",IF(db[[#This Row],[STN TG]]="LSN",12,""))</f>
        <v/>
      </c>
      <c r="AB931" s="78" t="str">
        <f>IF(db[[#This Row],[STN TG]]="LSN","PCS","")</f>
        <v/>
      </c>
      <c r="AC931" s="78">
        <f>db[[#This Row],[QTY B]]*IF(db[[#This Row],[QTY TG]]="",1,db[[#This Row],[QTY TG]])*IF(db[[#This Row],[QTY K]]="",1,db[[#This Row],[QTY K]])</f>
        <v>60</v>
      </c>
      <c r="AD931" s="78" t="str">
        <f>IF(db[[#This Row],[STN K]]="",IF(db[[#This Row],[STN TG]]="",db[[#This Row],[STN B]],db[[#This Row],[STN TG]]),db[[#This Row],[STN K]])</f>
        <v>PCS</v>
      </c>
      <c r="AE931" s="78"/>
    </row>
    <row r="932" spans="1:31" x14ac:dyDescent="0.25">
      <c r="A932" s="40">
        <f t="shared" si="14"/>
        <v>931</v>
      </c>
      <c r="B932" s="5" t="str">
        <f>LOWER(SUBSTITUTE(SUBSTITUTE(SUBSTITUTE(SUBSTITUTE(SUBSTITUTE(SUBSTITUTE(SUBSTITUTE(SUBSTITUTE(db[[#This Row],[NB BM]]," ",),".",""),"-",""),"(",""),")",""),"/",""),"""",""),"+",""))</f>
        <v>expandingfiletf282</v>
      </c>
      <c r="C932" s="5" t="str">
        <f>LOWER(SUBSTITUTE(SUBSTITUTE(SUBSTITUTE(SUBSTITUTE(SUBSTITUTE(SUBSTITUTE(SUBSTITUTE(SUBSTITUTE(SUBSTITUTE(db[[#This Row],[NB NOTA]]," ",),".",""),"-",""),"(",""),")",""),",",""),"/",""),"""",""),"+",""))</f>
        <v>expandingfiletf282</v>
      </c>
      <c r="D932" s="5" t="str">
        <f>LOWER(SUBSTITUTE(SUBSTITUTE(SUBSTITUTE(SUBSTITUTE(SUBSTITUTE(SUBSTITUTE(SUBSTITUTE(SUBSTITUTE(SUBSTITUTE(db[[#This Row],[NB PAJAK]]," ",""),"-",""),"(",""),")",""),".",""),",",""),"/",""),"""",""),"+",""))</f>
        <v/>
      </c>
      <c r="E9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expandingfiletf28260pcsuntana</v>
      </c>
      <c r="F9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expandingfiletf28260pcs</v>
      </c>
      <c r="G932" s="5" t="str">
        <f>db[[#This Row],[NB NOTA_C]]&amp;LOWER(SUBSTITUTE(SUBSTITUTE(SUBSTITUTE(SUBSTITUTE(SUBSTITUTE(SUBSTITUTE(SUBSTITUTE(SUBSTITUTE(SUBSTITUTE(db[[#This Row],[FAKTUR]]," ",),".",""),"-",""),"(",""),")",""),",",""),"/",""),"""",""),"+",""))</f>
        <v>expandingfiletf282untana</v>
      </c>
      <c r="H9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expandingfiletf28260pcsuntana</v>
      </c>
      <c r="I932" s="2" t="s">
        <v>7603</v>
      </c>
      <c r="J932" s="2" t="s">
        <v>7518</v>
      </c>
      <c r="K932" s="14"/>
      <c r="L932" s="70" t="s">
        <v>1336</v>
      </c>
      <c r="M932" s="33" t="e">
        <f>IF(db[[#This Row],[NB NOTA_C]]="","",COUNTIF([2]!B_MSK[concat],db[[#This Row],[NB NOTA_C]]))</f>
        <v>#REF!</v>
      </c>
      <c r="N932" s="9" t="s">
        <v>1342</v>
      </c>
      <c r="O932" s="5" t="s">
        <v>1380</v>
      </c>
      <c r="Q932" s="5"/>
      <c r="R932" s="5" t="str">
        <f>IF(db[[#This Row],[QTY/ CTN]]="","",SUBSTITUTE(SUBSTITUTE(SUBSTITUTE(db[[#This Row],[QTY/ CTN]]," ","_",2),"(",""),")","")&amp;"_")</f>
        <v>60 PCS_</v>
      </c>
      <c r="S932" s="5">
        <f>IF(db[[#This Row],[H_QTY/ CTN]]="","",SEARCH("_",db[[#This Row],[H_QTY/ CTN]]))</f>
        <v>7</v>
      </c>
      <c r="T932" s="5">
        <f>IF(db[[#This Row],[H_QTY/ CTN]]="","",LEN(db[[#This Row],[H_QTY/ CTN]]))</f>
        <v>7</v>
      </c>
      <c r="U932" s="40" t="str">
        <f>IF(db[[#This Row],[H_QTY/ CTN]]="","",LEFT(db[[#This Row],[H_QTY/ CTN]],db[[#This Row],[H_1]]-1))</f>
        <v>60 PCS</v>
      </c>
      <c r="V932" s="40" t="str">
        <f>IF(NOT(db[[#This Row],[H_1]]=db[[#This Row],[H_2]]),MID(db[[#This Row],[H_QTY/ CTN]],db[[#This Row],[H_1]]+1,db[[#This Row],[H_2]]-db[[#This Row],[H_1]]-1),"")</f>
        <v/>
      </c>
      <c r="W932" s="40" t="str">
        <f>IF(db[[#This Row],[QTY/ CTN B]]="","",LEFT(db[[#This Row],[QTY/ CTN B]],SEARCH(" ",db[[#This Row],[QTY/ CTN B]],1)-1))</f>
        <v>60</v>
      </c>
      <c r="X932" s="40" t="str">
        <f>IF(db[[#This Row],[QTY/ CTN B]]="","",RIGHT(db[[#This Row],[QTY/ CTN B]],LEN(db[[#This Row],[QTY/ CTN B]])-SEARCH(" ",db[[#This Row],[QTY/ CTN B]],1)))</f>
        <v>PCS</v>
      </c>
      <c r="Y932" s="40" t="str">
        <f>IF(db[[#This Row],[QTY/ CTN TG]]="",IF(db[[#This Row],[STN TG]]="","",12),LEFT(db[[#This Row],[QTY/ CTN TG]],SEARCH(" ",db[[#This Row],[QTY/ CTN TG]],1)-1))</f>
        <v/>
      </c>
      <c r="Z9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32" s="40" t="str">
        <f>IF(db[[#This Row],[STN K]]="","",IF(db[[#This Row],[STN TG]]="LSN",12,""))</f>
        <v/>
      </c>
      <c r="AB932" s="40" t="str">
        <f>IF(db[[#This Row],[STN TG]]="LSN","PCS","")</f>
        <v/>
      </c>
      <c r="AC932" s="40">
        <f>db[[#This Row],[QTY B]]*IF(db[[#This Row],[QTY TG]]="",1,db[[#This Row],[QTY TG]])*IF(db[[#This Row],[QTY K]]="",1,db[[#This Row],[QTY K]])</f>
        <v>60</v>
      </c>
      <c r="AD932" s="40" t="str">
        <f>IF(db[[#This Row],[STN K]]="",IF(db[[#This Row],[STN TG]]="",db[[#This Row],[STN B]],db[[#This Row],[STN TG]]),db[[#This Row],[STN K]])</f>
        <v>PCS</v>
      </c>
      <c r="AE932" s="40"/>
    </row>
    <row r="933" spans="1:31" x14ac:dyDescent="0.25">
      <c r="A933" s="40">
        <f t="shared" si="14"/>
        <v>932</v>
      </c>
      <c r="B933" s="5" t="str">
        <f>LOWER(SUBSTITUTE(SUBSTITUTE(SUBSTITUTE(SUBSTITUTE(SUBSTITUTE(SUBSTITUTE(SUBSTITUTE(SUBSTITUTE(db[[#This Row],[NB BM]]," ",),".",""),"-",""),"(",""),")",""),"/",""),"""",""),"+",""))</f>
        <v>fancysetxd20624062</v>
      </c>
      <c r="C933" s="5" t="str">
        <f>LOWER(SUBSTITUTE(SUBSTITUTE(SUBSTITUTE(SUBSTITUTE(SUBSTITUTE(SUBSTITUTE(SUBSTITUTE(SUBSTITUTE(SUBSTITUTE(db[[#This Row],[NB NOTA]]," ",),".",""),"-",""),"(",""),")",""),",",""),"/",""),"""",""),"+",""))</f>
        <v>fancysetxd20624062</v>
      </c>
      <c r="D933" s="5" t="str">
        <f>LOWER(SUBSTITUTE(SUBSTITUTE(SUBSTITUTE(SUBSTITUTE(SUBSTITUTE(SUBSTITUTE(SUBSTITUTE(SUBSTITUTE(SUBSTITUTE(db[[#This Row],[NB PAJAK]]," ",""),"-",""),"(",""),")",""),".",""),",",""),"/",""),"""",""),"+",""))</f>
        <v/>
      </c>
      <c r="E9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fancysetxd20624062144pcsuntana</v>
      </c>
      <c r="F9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fancysetxd20624062144pcs</v>
      </c>
      <c r="G933" s="5" t="str">
        <f>db[[#This Row],[NB NOTA_C]]&amp;LOWER(SUBSTITUTE(SUBSTITUTE(SUBSTITUTE(SUBSTITUTE(SUBSTITUTE(SUBSTITUTE(SUBSTITUTE(SUBSTITUTE(SUBSTITUTE(db[[#This Row],[FAKTUR]]," ",),".",""),"-",""),"(",""),")",""),",",""),"/",""),"""",""),"+",""))</f>
        <v>fancysetxd20624062untana</v>
      </c>
      <c r="H9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fancysetxd20624062144pcsuntana</v>
      </c>
      <c r="I933" s="2" t="s">
        <v>7604</v>
      </c>
      <c r="J933" s="2" t="s">
        <v>7524</v>
      </c>
      <c r="K933" s="14"/>
      <c r="L933" s="70" t="s">
        <v>1336</v>
      </c>
      <c r="M933" s="33" t="e">
        <f>IF(db[[#This Row],[NB NOTA_C]]="","",COUNTIF([2]!B_MSK[concat],db[[#This Row],[NB NOTA_C]]))</f>
        <v>#REF!</v>
      </c>
      <c r="N933" s="9" t="s">
        <v>1352</v>
      </c>
      <c r="O933" s="5" t="s">
        <v>1379</v>
      </c>
      <c r="Q933" s="5"/>
      <c r="R933" s="5" t="str">
        <f>IF(db[[#This Row],[QTY/ CTN]]="","",SUBSTITUTE(SUBSTITUTE(SUBSTITUTE(db[[#This Row],[QTY/ CTN]]," ","_",2),"(",""),")","")&amp;"_")</f>
        <v>144 PCS_</v>
      </c>
      <c r="S933" s="5">
        <f>IF(db[[#This Row],[H_QTY/ CTN]]="","",SEARCH("_",db[[#This Row],[H_QTY/ CTN]]))</f>
        <v>8</v>
      </c>
      <c r="T933" s="5">
        <f>IF(db[[#This Row],[H_QTY/ CTN]]="","",LEN(db[[#This Row],[H_QTY/ CTN]]))</f>
        <v>8</v>
      </c>
      <c r="U933" s="40" t="str">
        <f>IF(db[[#This Row],[H_QTY/ CTN]]="","",LEFT(db[[#This Row],[H_QTY/ CTN]],db[[#This Row],[H_1]]-1))</f>
        <v>144 PCS</v>
      </c>
      <c r="V933" s="40" t="str">
        <f>IF(NOT(db[[#This Row],[H_1]]=db[[#This Row],[H_2]]),MID(db[[#This Row],[H_QTY/ CTN]],db[[#This Row],[H_1]]+1,db[[#This Row],[H_2]]-db[[#This Row],[H_1]]-1),"")</f>
        <v/>
      </c>
      <c r="W933" s="40" t="str">
        <f>IF(db[[#This Row],[QTY/ CTN B]]="","",LEFT(db[[#This Row],[QTY/ CTN B]],SEARCH(" ",db[[#This Row],[QTY/ CTN B]],1)-1))</f>
        <v>144</v>
      </c>
      <c r="X933" s="40" t="str">
        <f>IF(db[[#This Row],[QTY/ CTN B]]="","",RIGHT(db[[#This Row],[QTY/ CTN B]],LEN(db[[#This Row],[QTY/ CTN B]])-SEARCH(" ",db[[#This Row],[QTY/ CTN B]],1)))</f>
        <v>PCS</v>
      </c>
      <c r="Y933" s="40" t="str">
        <f>IF(db[[#This Row],[QTY/ CTN TG]]="",IF(db[[#This Row],[STN TG]]="","",12),LEFT(db[[#This Row],[QTY/ CTN TG]],SEARCH(" ",db[[#This Row],[QTY/ CTN TG]],1)-1))</f>
        <v/>
      </c>
      <c r="Z9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33" s="40" t="str">
        <f>IF(db[[#This Row],[STN K]]="","",IF(db[[#This Row],[STN TG]]="LSN",12,""))</f>
        <v/>
      </c>
      <c r="AB933" s="40" t="str">
        <f>IF(db[[#This Row],[STN TG]]="LSN","PCS","")</f>
        <v/>
      </c>
      <c r="AC933" s="40">
        <f>db[[#This Row],[QTY B]]*IF(db[[#This Row],[QTY TG]]="",1,db[[#This Row],[QTY TG]])*IF(db[[#This Row],[QTY K]]="",1,db[[#This Row],[QTY K]])</f>
        <v>144</v>
      </c>
      <c r="AD933" s="40" t="str">
        <f>IF(db[[#This Row],[STN K]]="",IF(db[[#This Row],[STN TG]]="",db[[#This Row],[STN B]],db[[#This Row],[STN TG]]),db[[#This Row],[STN K]])</f>
        <v>PCS</v>
      </c>
      <c r="AE933" s="40"/>
    </row>
    <row r="934" spans="1:31" x14ac:dyDescent="0.25">
      <c r="A934" s="40">
        <f t="shared" si="14"/>
        <v>933</v>
      </c>
      <c r="B934" s="5" t="str">
        <f>LOWER(SUBSTITUTE(SUBSTITUTE(SUBSTITUTE(SUBSTITUTE(SUBSTITUTE(SUBSTITUTE(SUBSTITUTE(SUBSTITUTE(db[[#This Row],[NB BM]]," ",),".",""),"-",""),"(",""),")",""),"/",""),"""",""),"+",""))</f>
        <v>fanxysetxd8010</v>
      </c>
      <c r="C934" s="5" t="str">
        <f>LOWER(SUBSTITUTE(SUBSTITUTE(SUBSTITUTE(SUBSTITUTE(SUBSTITUTE(SUBSTITUTE(SUBSTITUTE(SUBSTITUTE(SUBSTITUTE(db[[#This Row],[NB NOTA]]," ",),".",""),"-",""),"(",""),")",""),",",""),"/",""),"""",""),"+",""))</f>
        <v>fancysetxd8010</v>
      </c>
      <c r="D934" s="5" t="str">
        <f>LOWER(SUBSTITUTE(SUBSTITUTE(SUBSTITUTE(SUBSTITUTE(SUBSTITUTE(SUBSTITUTE(SUBSTITUTE(SUBSTITUTE(SUBSTITUTE(db[[#This Row],[NB PAJAK]]," ",""),"-",""),"(",""),")",""),".",""),",",""),"/",""),"""",""),"+",""))</f>
        <v/>
      </c>
      <c r="E93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fanxysetxd8010192pcsuntana</v>
      </c>
      <c r="F93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fancysetxd8010192pcs</v>
      </c>
      <c r="G934" s="5" t="str">
        <f>db[[#This Row],[NB NOTA_C]]&amp;LOWER(SUBSTITUTE(SUBSTITUTE(SUBSTITUTE(SUBSTITUTE(SUBSTITUTE(SUBSTITUTE(SUBSTITUTE(SUBSTITUTE(SUBSTITUTE(db[[#This Row],[FAKTUR]]," ",),".",""),"-",""),"(",""),")",""),",",""),"/",""),"""",""),"+",""))</f>
        <v>fancysetxd8010untana</v>
      </c>
      <c r="H93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fancysetxd8010192pcsuntana</v>
      </c>
      <c r="I934" s="2" t="s">
        <v>7605</v>
      </c>
      <c r="J934" s="2" t="s">
        <v>7525</v>
      </c>
      <c r="K934" s="14"/>
      <c r="L934" s="70" t="s">
        <v>1336</v>
      </c>
      <c r="M934" s="33" t="e">
        <f>IF(db[[#This Row],[NB NOTA_C]]="","",COUNTIF([2]!B_MSK[concat],db[[#This Row],[NB NOTA_C]]))</f>
        <v>#REF!</v>
      </c>
      <c r="N934" s="9" t="s">
        <v>1352</v>
      </c>
      <c r="O934" s="5" t="s">
        <v>1477</v>
      </c>
      <c r="Q934" s="5"/>
      <c r="R934" s="5" t="str">
        <f>IF(db[[#This Row],[QTY/ CTN]]="","",SUBSTITUTE(SUBSTITUTE(SUBSTITUTE(db[[#This Row],[QTY/ CTN]]," ","_",2),"(",""),")","")&amp;"_")</f>
        <v>192 PCS_</v>
      </c>
      <c r="S934" s="5">
        <f>IF(db[[#This Row],[H_QTY/ CTN]]="","",SEARCH("_",db[[#This Row],[H_QTY/ CTN]]))</f>
        <v>8</v>
      </c>
      <c r="T934" s="5">
        <f>IF(db[[#This Row],[H_QTY/ CTN]]="","",LEN(db[[#This Row],[H_QTY/ CTN]]))</f>
        <v>8</v>
      </c>
      <c r="U934" s="40" t="str">
        <f>IF(db[[#This Row],[H_QTY/ CTN]]="","",LEFT(db[[#This Row],[H_QTY/ CTN]],db[[#This Row],[H_1]]-1))</f>
        <v>192 PCS</v>
      </c>
      <c r="V934" s="40" t="str">
        <f>IF(NOT(db[[#This Row],[H_1]]=db[[#This Row],[H_2]]),MID(db[[#This Row],[H_QTY/ CTN]],db[[#This Row],[H_1]]+1,db[[#This Row],[H_2]]-db[[#This Row],[H_1]]-1),"")</f>
        <v/>
      </c>
      <c r="W934" s="40" t="str">
        <f>IF(db[[#This Row],[QTY/ CTN B]]="","",LEFT(db[[#This Row],[QTY/ CTN B]],SEARCH(" ",db[[#This Row],[QTY/ CTN B]],1)-1))</f>
        <v>192</v>
      </c>
      <c r="X934" s="40" t="str">
        <f>IF(db[[#This Row],[QTY/ CTN B]]="","",RIGHT(db[[#This Row],[QTY/ CTN B]],LEN(db[[#This Row],[QTY/ CTN B]])-SEARCH(" ",db[[#This Row],[QTY/ CTN B]],1)))</f>
        <v>PCS</v>
      </c>
      <c r="Y934" s="40" t="str">
        <f>IF(db[[#This Row],[QTY/ CTN TG]]="",IF(db[[#This Row],[STN TG]]="","",12),LEFT(db[[#This Row],[QTY/ CTN TG]],SEARCH(" ",db[[#This Row],[QTY/ CTN TG]],1)-1))</f>
        <v/>
      </c>
      <c r="Z9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34" s="40" t="str">
        <f>IF(db[[#This Row],[STN K]]="","",IF(db[[#This Row],[STN TG]]="LSN",12,""))</f>
        <v/>
      </c>
      <c r="AB934" s="40" t="str">
        <f>IF(db[[#This Row],[STN TG]]="LSN","PCS","")</f>
        <v/>
      </c>
      <c r="AC934" s="40">
        <f>db[[#This Row],[QTY B]]*IF(db[[#This Row],[QTY TG]]="",1,db[[#This Row],[QTY TG]])*IF(db[[#This Row],[QTY K]]="",1,db[[#This Row],[QTY K]])</f>
        <v>192</v>
      </c>
      <c r="AD934" s="40" t="str">
        <f>IF(db[[#This Row],[STN K]]="",IF(db[[#This Row],[STN TG]]="",db[[#This Row],[STN B]],db[[#This Row],[STN TG]]),db[[#This Row],[STN K]])</f>
        <v>PCS</v>
      </c>
      <c r="AE934" s="40"/>
    </row>
    <row r="935" spans="1:31" x14ac:dyDescent="0.25">
      <c r="A935" s="40">
        <f t="shared" si="14"/>
        <v>934</v>
      </c>
      <c r="B935" s="114" t="str">
        <f>LOWER(SUBSTITUTE(SUBSTITUTE(SUBSTITUTE(SUBSTITUTE(SUBSTITUTE(SUBSTITUTE(SUBSTITUTE(SUBSTITUTE(db[[#This Row],[NB BM]]," ",),".",""),"-",""),"(",""),")",""),"/",""),"""",""),"+",""))</f>
        <v>fileholderj0186a46</v>
      </c>
      <c r="C935" s="114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D935" s="114" t="str">
        <f>LOWER(SUBSTITUTE(SUBSTITUTE(SUBSTITUTE(SUBSTITUTE(SUBSTITUTE(SUBSTITUTE(SUBSTITUTE(SUBSTITUTE(SUBSTITUTE(db[[#This Row],[NB PAJAK]]," ",""),"-",""),"(",""),")",""),".",""),",",""),"/",""),"""",""),"+",""))</f>
        <v/>
      </c>
      <c r="E935" s="11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fileholderj0186a46240pcsuntana</v>
      </c>
      <c r="F935" s="114" t="str">
        <f>db[[#This Row],[NB NOTA_C]]&amp;LOWER(SUBSTITUTE(SUBSTITUTE(SUBSTITUTE(SUBSTITUTE(SUBSTITUTE(SUBSTITUTE(SUBSTITUTE(SUBSTITUTE(SUBSTITUTE(db[[#This Row],[QTY/ CTN]]," ",),".",""),"-",""),"(",""),")",""),",",""),"/",""),"""",""),"+",""))</f>
        <v>fileholderj0186a46240pcs</v>
      </c>
      <c r="G935" s="114" t="str">
        <f>db[[#This Row],[NB NOTA_C]]&amp;LOWER(SUBSTITUTE(SUBSTITUTE(SUBSTITUTE(SUBSTITUTE(SUBSTITUTE(SUBSTITUTE(SUBSTITUTE(SUBSTITUTE(SUBSTITUTE(db[[#This Row],[FAKTUR]]," ",),".",""),"-",""),"(",""),")",""),",",""),"/",""),"""",""),"+",""))</f>
        <v>fileholderj0186a46untana</v>
      </c>
      <c r="H935" s="11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fileholderj0186a46240pcsuntana</v>
      </c>
      <c r="I935" s="2" t="s">
        <v>3811</v>
      </c>
      <c r="J935" s="10" t="s">
        <v>3807</v>
      </c>
      <c r="K935" s="24"/>
      <c r="L935" s="2" t="s">
        <v>1336</v>
      </c>
      <c r="M935" s="125" t="e">
        <f>IF(db[[#This Row],[NB NOTA_C]]="","",COUNTIF([2]!B_MSK[concat],db[[#This Row],[NB NOTA_C]]))</f>
        <v>#REF!</v>
      </c>
      <c r="N935" s="9" t="s">
        <v>1347</v>
      </c>
      <c r="O935" s="5" t="s">
        <v>1412</v>
      </c>
      <c r="P935" s="2" t="s">
        <v>2423</v>
      </c>
      <c r="Q935" s="114"/>
      <c r="R935" s="114" t="str">
        <f>IF(db[[#This Row],[QTY/ CTN]]="","",SUBSTITUTE(SUBSTITUTE(SUBSTITUTE(db[[#This Row],[QTY/ CTN]]," ","_",2),"(",""),")","")&amp;"_")</f>
        <v>240 PCS_</v>
      </c>
      <c r="S935" s="114">
        <f>IF(db[[#This Row],[H_QTY/ CTN]]="","",SEARCH("_",db[[#This Row],[H_QTY/ CTN]]))</f>
        <v>8</v>
      </c>
      <c r="T935" s="114">
        <f>IF(db[[#This Row],[H_QTY/ CTN]]="","",LEN(db[[#This Row],[H_QTY/ CTN]]))</f>
        <v>8</v>
      </c>
      <c r="U935" s="115" t="str">
        <f>IF(db[[#This Row],[H_QTY/ CTN]]="","",LEFT(db[[#This Row],[H_QTY/ CTN]],db[[#This Row],[H_1]]-1))</f>
        <v>240 PCS</v>
      </c>
      <c r="V935" s="115" t="str">
        <f>IF(NOT(db[[#This Row],[H_1]]=db[[#This Row],[H_2]]),MID(db[[#This Row],[H_QTY/ CTN]],db[[#This Row],[H_1]]+1,db[[#This Row],[H_2]]-db[[#This Row],[H_1]]-1),"")</f>
        <v/>
      </c>
      <c r="W935" s="40" t="str">
        <f>IF(db[[#This Row],[QTY/ CTN B]]="","",LEFT(db[[#This Row],[QTY/ CTN B]],SEARCH(" ",db[[#This Row],[QTY/ CTN B]],1)-1))</f>
        <v>240</v>
      </c>
      <c r="X935" s="40" t="str">
        <f>IF(db[[#This Row],[QTY/ CTN B]]="","",RIGHT(db[[#This Row],[QTY/ CTN B]],LEN(db[[#This Row],[QTY/ CTN B]])-SEARCH(" ",db[[#This Row],[QTY/ CTN B]],1)))</f>
        <v>PCS</v>
      </c>
      <c r="Y935" s="40" t="str">
        <f>IF(db[[#This Row],[QTY/ CTN TG]]="",IF(db[[#This Row],[STN TG]]="","",12),LEFT(db[[#This Row],[QTY/ CTN TG]],SEARCH(" ",db[[#This Row],[QTY/ CTN TG]],1)-1))</f>
        <v/>
      </c>
      <c r="Z9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35" s="40" t="str">
        <f>IF(db[[#This Row],[STN K]]="","",IF(db[[#This Row],[STN TG]]="LSN",12,""))</f>
        <v/>
      </c>
      <c r="AB935" s="40" t="str">
        <f>IF(db[[#This Row],[STN TG]]="LSN","PCS","")</f>
        <v/>
      </c>
      <c r="AC935" s="40">
        <f>db[[#This Row],[QTY B]]*IF(db[[#This Row],[QTY TG]]="",1,db[[#This Row],[QTY TG]])*IF(db[[#This Row],[QTY K]]="",1,db[[#This Row],[QTY K]])</f>
        <v>240</v>
      </c>
      <c r="AD935" s="40" t="str">
        <f>IF(db[[#This Row],[STN K]]="",IF(db[[#This Row],[STN TG]]="",db[[#This Row],[STN B]],db[[#This Row],[STN TG]]),db[[#This Row],[STN K]])</f>
        <v>PCS</v>
      </c>
      <c r="AE935" s="40"/>
    </row>
    <row r="936" spans="1:31" x14ac:dyDescent="0.25">
      <c r="A936" s="40">
        <f t="shared" si="14"/>
        <v>935</v>
      </c>
      <c r="B936" s="5" t="str">
        <f>LOWER(SUBSTITUTE(SUBSTITUTE(SUBSTITUTE(SUBSTITUTE(SUBSTITUTE(SUBSTITUTE(SUBSTITUTE(SUBSTITUTE(db[[#This Row],[NB BM]]," ",),".",""),"-",""),"(",""),")",""),"/",""),"""",""),"+",""))</f>
        <v>gelpenfinetech03hitam</v>
      </c>
      <c r="C936" s="5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D936" s="5" t="str">
        <f>LOWER(SUBSTITUTE(SUBSTITUTE(SUBSTITUTE(SUBSTITUTE(SUBSTITUTE(SUBSTITUTE(SUBSTITUTE(SUBSTITUTE(SUBSTITUTE(db[[#This Row],[NB PAJAK]]," ",""),"-",""),"(",""),")",""),".",""),",",""),"/",""),"""",""),"+",""))</f>
        <v/>
      </c>
      <c r="E93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gelpenfinetech03hitam96lsnuntana</v>
      </c>
      <c r="F93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finetechgelpen03black96lsn</v>
      </c>
      <c r="G936" s="5" t="str">
        <f>db[[#This Row],[NB NOTA_C]]&amp;LOWER(SUBSTITUTE(SUBSTITUTE(SUBSTITUTE(SUBSTITUTE(SUBSTITUTE(SUBSTITUTE(SUBSTITUTE(SUBSTITUTE(SUBSTITUTE(db[[#This Row],[FAKTUR]]," ",),".",""),"-",""),"(",""),")",""),",",""),"/",""),"""",""),"+",""))</f>
        <v>finetechgelpen03blackuntana</v>
      </c>
      <c r="H93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finetechgelpen03black96lsnuntana</v>
      </c>
      <c r="I936" s="2" t="s">
        <v>896</v>
      </c>
      <c r="J936" s="2" t="s">
        <v>1112</v>
      </c>
      <c r="K936" s="14"/>
      <c r="L936" s="2" t="s">
        <v>1336</v>
      </c>
      <c r="M936" s="34" t="e">
        <f>IF(db[[#This Row],[NB NOTA_C]]="","",COUNTIF([2]!B_MSK[concat],db[[#This Row],[NB NOTA_C]]))</f>
        <v>#REF!</v>
      </c>
      <c r="N936" s="14" t="s">
        <v>1367</v>
      </c>
      <c r="O936" s="2" t="s">
        <v>1392</v>
      </c>
      <c r="P936" s="2" t="s">
        <v>2443</v>
      </c>
      <c r="R936" s="2" t="str">
        <f>IF(db[[#This Row],[QTY/ CTN]]="","",SUBSTITUTE(SUBSTITUTE(SUBSTITUTE(db[[#This Row],[QTY/ CTN]]," ","_",2),"(",""),")","")&amp;"_")</f>
        <v>96 LSN_</v>
      </c>
      <c r="S936" s="2">
        <f>IF(db[[#This Row],[H_QTY/ CTN]]="","",SEARCH("_",db[[#This Row],[H_QTY/ CTN]]))</f>
        <v>7</v>
      </c>
      <c r="T936" s="2">
        <f>IF(db[[#This Row],[H_QTY/ CTN]]="","",LEN(db[[#This Row],[H_QTY/ CTN]]))</f>
        <v>7</v>
      </c>
      <c r="U936" s="41" t="str">
        <f>IF(db[[#This Row],[H_QTY/ CTN]]="","",LEFT(db[[#This Row],[H_QTY/ CTN]],db[[#This Row],[H_1]]-1))</f>
        <v>96 LSN</v>
      </c>
      <c r="V936" s="40" t="str">
        <f>IF(NOT(db[[#This Row],[H_1]]=db[[#This Row],[H_2]]),MID(db[[#This Row],[H_QTY/ CTN]],db[[#This Row],[H_1]]+1,db[[#This Row],[H_2]]-db[[#This Row],[H_1]]-1),"")</f>
        <v/>
      </c>
      <c r="W936" s="40" t="str">
        <f>IF(db[[#This Row],[QTY/ CTN B]]="","",LEFT(db[[#This Row],[QTY/ CTN B]],SEARCH(" ",db[[#This Row],[QTY/ CTN B]],1)-1))</f>
        <v>96</v>
      </c>
      <c r="X936" s="40" t="str">
        <f>IF(db[[#This Row],[QTY/ CTN B]]="","",RIGHT(db[[#This Row],[QTY/ CTN B]],LEN(db[[#This Row],[QTY/ CTN B]])-SEARCH(" ",db[[#This Row],[QTY/ CTN B]],1)))</f>
        <v>LSN</v>
      </c>
      <c r="Y936" s="40">
        <f>IF(db[[#This Row],[QTY/ CTN TG]]="",IF(db[[#This Row],[STN TG]]="","",12),LEFT(db[[#This Row],[QTY/ CTN TG]],SEARCH(" ",db[[#This Row],[QTY/ CTN TG]],1)-1))</f>
        <v>12</v>
      </c>
      <c r="Z9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6" s="40" t="str">
        <f>IF(db[[#This Row],[STN K]]="","",IF(db[[#This Row],[STN TG]]="LSN",12,""))</f>
        <v/>
      </c>
      <c r="AB936" s="40" t="str">
        <f>IF(db[[#This Row],[STN TG]]="LSN","PCS","")</f>
        <v/>
      </c>
      <c r="AC936" s="40">
        <f>db[[#This Row],[QTY B]]*IF(db[[#This Row],[QTY TG]]="",1,db[[#This Row],[QTY TG]])*IF(db[[#This Row],[QTY K]]="",1,db[[#This Row],[QTY K]])</f>
        <v>1152</v>
      </c>
      <c r="AD936" s="40" t="str">
        <f>IF(db[[#This Row],[STN K]]="",IF(db[[#This Row],[STN TG]]="",db[[#This Row],[STN B]],db[[#This Row],[STN TG]]),db[[#This Row],[STN K]])</f>
        <v>PCS</v>
      </c>
      <c r="AE936" s="40"/>
    </row>
    <row r="937" spans="1:31" x14ac:dyDescent="0.25">
      <c r="A937" s="40">
        <f t="shared" si="14"/>
        <v>936</v>
      </c>
      <c r="B937" s="5" t="str">
        <f>LOWER(SUBSTITUTE(SUBSTITUTE(SUBSTITUTE(SUBSTITUTE(SUBSTITUTE(SUBSTITUTE(SUBSTITUTE(SUBSTITUTE(db[[#This Row],[NB BM]]," ",),".",""),"-",""),"(",""),")",""),"/",""),"""",""),"+",""))</f>
        <v>lampusenterjkfl91</v>
      </c>
      <c r="C937" s="5" t="str">
        <f>LOWER(SUBSTITUTE(SUBSTITUTE(SUBSTITUTE(SUBSTITUTE(SUBSTITUTE(SUBSTITUTE(SUBSTITUTE(SUBSTITUTE(SUBSTITUTE(db[[#This Row],[NB NOTA]]," ",),".",""),"-",""),"(",""),")",""),",",""),"/",""),"""",""),"+",""))</f>
        <v>flashlightfl91jk</v>
      </c>
      <c r="D937" s="5" t="str">
        <f>LOWER(SUBSTITUTE(SUBSTITUTE(SUBSTITUTE(SUBSTITUTE(SUBSTITUTE(SUBSTITUTE(SUBSTITUTE(SUBSTITUTE(SUBSTITUTE(db[[#This Row],[NB PAJAK]]," ",""),"-",""),"(",""),")",""),".",""),",",""),"/",""),"""",""),"+",""))</f>
        <v>flashlightfl91jkbonus</v>
      </c>
      <c r="E93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lampusenterjkfl9115box20pcsartomoro</v>
      </c>
      <c r="F93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flashlightfl91jk15box20pcs</v>
      </c>
      <c r="G937" s="5" t="str">
        <f>db[[#This Row],[NB NOTA_C]]&amp;LOWER(SUBSTITUTE(SUBSTITUTE(SUBSTITUTE(SUBSTITUTE(SUBSTITUTE(SUBSTITUTE(SUBSTITUTE(SUBSTITUTE(SUBSTITUTE(db[[#This Row],[FAKTUR]]," ",),".",""),"-",""),"(",""),")",""),",",""),"/",""),"""",""),"+",""))</f>
        <v>flashlightfl91jkartomoro</v>
      </c>
      <c r="H93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flashlightfl91jk15box20pcsartomoro</v>
      </c>
      <c r="I937" s="2" t="s">
        <v>5417</v>
      </c>
      <c r="J937" s="2" t="s">
        <v>5190</v>
      </c>
      <c r="K937" s="1" t="s">
        <v>5348</v>
      </c>
      <c r="L937" s="2" t="s">
        <v>1335</v>
      </c>
      <c r="M937" s="34" t="e">
        <f>IF(db[[#This Row],[NB NOTA_C]]="","",COUNTIF([2]!B_MSK[concat],db[[#This Row],[NB NOTA_C]]))</f>
        <v>#REF!</v>
      </c>
      <c r="N937" s="14" t="s">
        <v>1360</v>
      </c>
      <c r="O937" s="2" t="s">
        <v>5192</v>
      </c>
      <c r="P937" s="2" t="s">
        <v>2422</v>
      </c>
      <c r="R937" s="2" t="str">
        <f>IF(db[[#This Row],[QTY/ CTN]]="","",SUBSTITUTE(SUBSTITUTE(SUBSTITUTE(db[[#This Row],[QTY/ CTN]]," ","_",2),"(",""),")","")&amp;"_")</f>
        <v>15 BOX_20 PCS_</v>
      </c>
      <c r="S937" s="2">
        <f>IF(db[[#This Row],[H_QTY/ CTN]]="","",SEARCH("_",db[[#This Row],[H_QTY/ CTN]]))</f>
        <v>7</v>
      </c>
      <c r="T937" s="2">
        <f>IF(db[[#This Row],[H_QTY/ CTN]]="","",LEN(db[[#This Row],[H_QTY/ CTN]]))</f>
        <v>14</v>
      </c>
      <c r="U937" s="41" t="str">
        <f>IF(db[[#This Row],[H_QTY/ CTN]]="","",LEFT(db[[#This Row],[H_QTY/ CTN]],db[[#This Row],[H_1]]-1))</f>
        <v>15 BOX</v>
      </c>
      <c r="V937" s="40" t="str">
        <f>IF(NOT(db[[#This Row],[H_1]]=db[[#This Row],[H_2]]),MID(db[[#This Row],[H_QTY/ CTN]],db[[#This Row],[H_1]]+1,db[[#This Row],[H_2]]-db[[#This Row],[H_1]]-1),"")</f>
        <v>20 PCS</v>
      </c>
      <c r="W937" s="40" t="str">
        <f>IF(db[[#This Row],[QTY/ CTN B]]="","",LEFT(db[[#This Row],[QTY/ CTN B]],SEARCH(" ",db[[#This Row],[QTY/ CTN B]],1)-1))</f>
        <v>15</v>
      </c>
      <c r="X937" s="40" t="str">
        <f>IF(db[[#This Row],[QTY/ CTN B]]="","",RIGHT(db[[#This Row],[QTY/ CTN B]],LEN(db[[#This Row],[QTY/ CTN B]])-SEARCH(" ",db[[#This Row],[QTY/ CTN B]],1)))</f>
        <v>BOX</v>
      </c>
      <c r="Y937" s="40" t="str">
        <f>IF(db[[#This Row],[QTY/ CTN TG]]="",IF(db[[#This Row],[STN TG]]="","",12),LEFT(db[[#This Row],[QTY/ CTN TG]],SEARCH(" ",db[[#This Row],[QTY/ CTN TG]],1)-1))</f>
        <v>20</v>
      </c>
      <c r="Z9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7" s="40" t="str">
        <f>IF(db[[#This Row],[STN K]]="","",IF(db[[#This Row],[STN TG]]="LSN",12,""))</f>
        <v/>
      </c>
      <c r="AB937" s="40" t="str">
        <f>IF(db[[#This Row],[STN TG]]="LSN","PCS","")</f>
        <v/>
      </c>
      <c r="AC937" s="40">
        <f>db[[#This Row],[QTY B]]*IF(db[[#This Row],[QTY TG]]="",1,db[[#This Row],[QTY TG]])*IF(db[[#This Row],[QTY K]]="",1,db[[#This Row],[QTY K]])</f>
        <v>300</v>
      </c>
      <c r="AD937" s="40" t="str">
        <f>IF(db[[#This Row],[STN K]]="",IF(db[[#This Row],[STN TG]]="",db[[#This Row],[STN B]],db[[#This Row],[STN TG]]),db[[#This Row],[STN K]])</f>
        <v>PCS</v>
      </c>
      <c r="AE937" s="40"/>
    </row>
    <row r="938" spans="1:31" x14ac:dyDescent="0.25">
      <c r="A938" s="40">
        <f t="shared" si="14"/>
        <v>937</v>
      </c>
      <c r="B938" s="5" t="str">
        <f>LOWER(SUBSTITUTE(SUBSTITUTE(SUBSTITUTE(SUBSTITUTE(SUBSTITUTE(SUBSTITUTE(SUBSTITUTE(SUBSTITUTE(db[[#This Row],[NB BM]]," ",),".",""),"-",""),"(",""),")",""),"/",""),"""",""),"+",""))</f>
        <v>garisansablon290</v>
      </c>
      <c r="C938" s="5" t="str">
        <f>LOWER(SUBSTITUTE(SUBSTITUTE(SUBSTITUTE(SUBSTITUTE(SUBSTITUTE(SUBSTITUTE(SUBSTITUTE(SUBSTITUTE(SUBSTITUTE(db[[#This Row],[NB NOTA]]," ",),".",""),"-",""),"(",""),")",""),",",""),"/",""),"""",""),"+",""))</f>
        <v>gsablon290</v>
      </c>
      <c r="D938" s="5" t="str">
        <f>LOWER(SUBSTITUTE(SUBSTITUTE(SUBSTITUTE(SUBSTITUTE(SUBSTITUTE(SUBSTITUTE(SUBSTITUTE(SUBSTITUTE(SUBSTITUTE(db[[#This Row],[NB PAJAK]]," ",""),"-",""),"(",""),")",""),".",""),",",""),"/",""),"""",""),"+",""))</f>
        <v/>
      </c>
      <c r="E93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garisansablon29030lsnuntana</v>
      </c>
      <c r="F93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gsablon29030lsn</v>
      </c>
      <c r="G938" s="5" t="str">
        <f>db[[#This Row],[NB NOTA_C]]&amp;LOWER(SUBSTITUTE(SUBSTITUTE(SUBSTITUTE(SUBSTITUTE(SUBSTITUTE(SUBSTITUTE(SUBSTITUTE(SUBSTITUTE(SUBSTITUTE(db[[#This Row],[FAKTUR]]," ",),".",""),"-",""),"(",""),")",""),",",""),"/",""),"""",""),"+",""))</f>
        <v>gsablon290untana</v>
      </c>
      <c r="H93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gsablon29030lsnuntana</v>
      </c>
      <c r="I938" s="2" t="s">
        <v>888</v>
      </c>
      <c r="J938" s="2" t="s">
        <v>1104</v>
      </c>
      <c r="K938" s="14"/>
      <c r="L938" s="2" t="s">
        <v>1336</v>
      </c>
      <c r="M938" s="34" t="e">
        <f>IF(db[[#This Row],[NB NOTA_C]]="","",COUNTIF([2]!B_MSK[concat],db[[#This Row],[NB NOTA_C]]))</f>
        <v>#REF!</v>
      </c>
      <c r="N938" s="14" t="s">
        <v>1366</v>
      </c>
      <c r="O938" s="2" t="s">
        <v>1432</v>
      </c>
      <c r="P938" s="2" t="s">
        <v>2424</v>
      </c>
      <c r="R938" s="2" t="str">
        <f>IF(db[[#This Row],[QTY/ CTN]]="","",SUBSTITUTE(SUBSTITUTE(SUBSTITUTE(db[[#This Row],[QTY/ CTN]]," ","_",2),"(",""),")","")&amp;"_")</f>
        <v>30 LSN_</v>
      </c>
      <c r="S938" s="2">
        <f>IF(db[[#This Row],[H_QTY/ CTN]]="","",SEARCH("_",db[[#This Row],[H_QTY/ CTN]]))</f>
        <v>7</v>
      </c>
      <c r="T938" s="2">
        <f>IF(db[[#This Row],[H_QTY/ CTN]]="","",LEN(db[[#This Row],[H_QTY/ CTN]]))</f>
        <v>7</v>
      </c>
      <c r="U938" s="41" t="str">
        <f>IF(db[[#This Row],[H_QTY/ CTN]]="","",LEFT(db[[#This Row],[H_QTY/ CTN]],db[[#This Row],[H_1]]-1))</f>
        <v>30 LSN</v>
      </c>
      <c r="V938" s="40" t="str">
        <f>IF(NOT(db[[#This Row],[H_1]]=db[[#This Row],[H_2]]),MID(db[[#This Row],[H_QTY/ CTN]],db[[#This Row],[H_1]]+1,db[[#This Row],[H_2]]-db[[#This Row],[H_1]]-1),"")</f>
        <v/>
      </c>
      <c r="W938" s="40" t="str">
        <f>IF(db[[#This Row],[QTY/ CTN B]]="","",LEFT(db[[#This Row],[QTY/ CTN B]],SEARCH(" ",db[[#This Row],[QTY/ CTN B]],1)-1))</f>
        <v>30</v>
      </c>
      <c r="X938" s="40" t="str">
        <f>IF(db[[#This Row],[QTY/ CTN B]]="","",RIGHT(db[[#This Row],[QTY/ CTN B]],LEN(db[[#This Row],[QTY/ CTN B]])-SEARCH(" ",db[[#This Row],[QTY/ CTN B]],1)))</f>
        <v>LSN</v>
      </c>
      <c r="Y938" s="40">
        <f>IF(db[[#This Row],[QTY/ CTN TG]]="",IF(db[[#This Row],[STN TG]]="","",12),LEFT(db[[#This Row],[QTY/ CTN TG]],SEARCH(" ",db[[#This Row],[QTY/ CTN TG]],1)-1))</f>
        <v>12</v>
      </c>
      <c r="Z9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8" s="40" t="str">
        <f>IF(db[[#This Row],[STN K]]="","",IF(db[[#This Row],[STN TG]]="LSN",12,""))</f>
        <v/>
      </c>
      <c r="AB938" s="40" t="str">
        <f>IF(db[[#This Row],[STN TG]]="LSN","PCS","")</f>
        <v/>
      </c>
      <c r="AC938" s="40">
        <f>db[[#This Row],[QTY B]]*IF(db[[#This Row],[QTY TG]]="",1,db[[#This Row],[QTY TG]])*IF(db[[#This Row],[QTY K]]="",1,db[[#This Row],[QTY K]])</f>
        <v>360</v>
      </c>
      <c r="AD938" s="40" t="str">
        <f>IF(db[[#This Row],[STN K]]="",IF(db[[#This Row],[STN TG]]="",db[[#This Row],[STN B]],db[[#This Row],[STN TG]]),db[[#This Row],[STN K]])</f>
        <v>PCS</v>
      </c>
      <c r="AE938" s="40"/>
    </row>
    <row r="939" spans="1:31" x14ac:dyDescent="0.25">
      <c r="A939" s="40">
        <f t="shared" si="14"/>
        <v>938</v>
      </c>
      <c r="B939" s="5" t="str">
        <f>LOWER(SUBSTITUTE(SUBSTITUTE(SUBSTITUTE(SUBSTITUTE(SUBSTITUTE(SUBSTITUTE(SUBSTITUTE(SUBSTITUTE(db[[#This Row],[NB BM]]," ",),".",""),"-",""),"(",""),")",""),"/",""),"""",""),"+",""))</f>
        <v>garisansablon430</v>
      </c>
      <c r="C939" s="5" t="str">
        <f>LOWER(SUBSTITUTE(SUBSTITUTE(SUBSTITUTE(SUBSTITUTE(SUBSTITUTE(SUBSTITUTE(SUBSTITUTE(SUBSTITUTE(SUBSTITUTE(db[[#This Row],[NB NOTA]]," ",),".",""),"-",""),"(",""),")",""),",",""),"/",""),"""",""),"+",""))</f>
        <v>gsablon430</v>
      </c>
      <c r="D939" s="5" t="str">
        <f>LOWER(SUBSTITUTE(SUBSTITUTE(SUBSTITUTE(SUBSTITUTE(SUBSTITUTE(SUBSTITUTE(SUBSTITUTE(SUBSTITUTE(SUBSTITUTE(db[[#This Row],[NB PAJAK]]," ",""),"-",""),"(",""),")",""),".",""),",",""),"/",""),"""",""),"+",""))</f>
        <v/>
      </c>
      <c r="E93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garisansablon43020lsnuntana</v>
      </c>
      <c r="F93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gsablon43020lsn</v>
      </c>
      <c r="G939" s="5" t="str">
        <f>db[[#This Row],[NB NOTA_C]]&amp;LOWER(SUBSTITUTE(SUBSTITUTE(SUBSTITUTE(SUBSTITUTE(SUBSTITUTE(SUBSTITUTE(SUBSTITUTE(SUBSTITUTE(SUBSTITUTE(db[[#This Row],[FAKTUR]]," ",),".",""),"-",""),"(",""),")",""),",",""),"/",""),"""",""),"+",""))</f>
        <v>gsablon430untana</v>
      </c>
      <c r="H93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gsablon43020lsnuntana</v>
      </c>
      <c r="I939" s="2" t="s">
        <v>889</v>
      </c>
      <c r="J939" s="2" t="s">
        <v>1105</v>
      </c>
      <c r="K939" s="14"/>
      <c r="L939" s="2" t="s">
        <v>1336</v>
      </c>
      <c r="M939" s="34" t="e">
        <f>IF(db[[#This Row],[NB NOTA_C]]="","",COUNTIF([2]!B_MSK[concat],db[[#This Row],[NB NOTA_C]]))</f>
        <v>#REF!</v>
      </c>
      <c r="N939" s="14" t="s">
        <v>1366</v>
      </c>
      <c r="O939" s="2" t="s">
        <v>1428</v>
      </c>
      <c r="P939" s="2" t="s">
        <v>2424</v>
      </c>
      <c r="R939" s="2" t="str">
        <f>IF(db[[#This Row],[QTY/ CTN]]="","",SUBSTITUTE(SUBSTITUTE(SUBSTITUTE(db[[#This Row],[QTY/ CTN]]," ","_",2),"(",""),")","")&amp;"_")</f>
        <v>20 LSN_</v>
      </c>
      <c r="S939" s="2">
        <f>IF(db[[#This Row],[H_QTY/ CTN]]="","",SEARCH("_",db[[#This Row],[H_QTY/ CTN]]))</f>
        <v>7</v>
      </c>
      <c r="T939" s="2">
        <f>IF(db[[#This Row],[H_QTY/ CTN]]="","",LEN(db[[#This Row],[H_QTY/ CTN]]))</f>
        <v>7</v>
      </c>
      <c r="U939" s="41" t="str">
        <f>IF(db[[#This Row],[H_QTY/ CTN]]="","",LEFT(db[[#This Row],[H_QTY/ CTN]],db[[#This Row],[H_1]]-1))</f>
        <v>20 LSN</v>
      </c>
      <c r="V939" s="40" t="str">
        <f>IF(NOT(db[[#This Row],[H_1]]=db[[#This Row],[H_2]]),MID(db[[#This Row],[H_QTY/ CTN]],db[[#This Row],[H_1]]+1,db[[#This Row],[H_2]]-db[[#This Row],[H_1]]-1),"")</f>
        <v/>
      </c>
      <c r="W939" s="40" t="str">
        <f>IF(db[[#This Row],[QTY/ CTN B]]="","",LEFT(db[[#This Row],[QTY/ CTN B]],SEARCH(" ",db[[#This Row],[QTY/ CTN B]],1)-1))</f>
        <v>20</v>
      </c>
      <c r="X939" s="40" t="str">
        <f>IF(db[[#This Row],[QTY/ CTN B]]="","",RIGHT(db[[#This Row],[QTY/ CTN B]],LEN(db[[#This Row],[QTY/ CTN B]])-SEARCH(" ",db[[#This Row],[QTY/ CTN B]],1)))</f>
        <v>LSN</v>
      </c>
      <c r="Y939" s="40">
        <f>IF(db[[#This Row],[QTY/ CTN TG]]="",IF(db[[#This Row],[STN TG]]="","",12),LEFT(db[[#This Row],[QTY/ CTN TG]],SEARCH(" ",db[[#This Row],[QTY/ CTN TG]],1)-1))</f>
        <v>12</v>
      </c>
      <c r="Z9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39" s="40" t="str">
        <f>IF(db[[#This Row],[STN K]]="","",IF(db[[#This Row],[STN TG]]="LSN",12,""))</f>
        <v/>
      </c>
      <c r="AB939" s="40" t="str">
        <f>IF(db[[#This Row],[STN TG]]="LSN","PCS","")</f>
        <v/>
      </c>
      <c r="AC939" s="40">
        <f>db[[#This Row],[QTY B]]*IF(db[[#This Row],[QTY TG]]="",1,db[[#This Row],[QTY TG]])*IF(db[[#This Row],[QTY K]]="",1,db[[#This Row],[QTY K]])</f>
        <v>240</v>
      </c>
      <c r="AD939" s="40" t="str">
        <f>IF(db[[#This Row],[STN K]]="",IF(db[[#This Row],[STN TG]]="",db[[#This Row],[STN B]],db[[#This Row],[STN TG]]),db[[#This Row],[STN K]])</f>
        <v>PCS</v>
      </c>
      <c r="AE939" s="40"/>
    </row>
    <row r="940" spans="1:31" x14ac:dyDescent="0.25">
      <c r="A940" s="40">
        <f t="shared" si="14"/>
        <v>939</v>
      </c>
      <c r="B940" s="5" t="str">
        <f>LOWER(SUBSTITUTE(SUBSTITUTE(SUBSTITUTE(SUBSTITUTE(SUBSTITUTE(SUBSTITUTE(SUBSTITUTE(SUBSTITUTE(db[[#This Row],[NB BM]]," ",),".",""),"-",""),"(",""),")",""),"/",""),"""",""),"+",""))</f>
        <v>garisan50cmbesitf</v>
      </c>
      <c r="C940" s="5" t="str">
        <f>LOWER(SUBSTITUTE(SUBSTITUTE(SUBSTITUTE(SUBSTITUTE(SUBSTITUTE(SUBSTITUTE(SUBSTITUTE(SUBSTITUTE(SUBSTITUTE(db[[#This Row],[NB NOTA]]," ",),".",""),"-",""),"(",""),")",""),",",""),"/",""),"""",""),"+",""))</f>
        <v>garisabbesi50cmtf</v>
      </c>
      <c r="D940" s="5" t="str">
        <f>LOWER(SUBSTITUTE(SUBSTITUTE(SUBSTITUTE(SUBSTITUTE(SUBSTITUTE(SUBSTITUTE(SUBSTITUTE(SUBSTITUTE(SUBSTITUTE(db[[#This Row],[NB PAJAK]]," ",""),"-",""),"(",""),")",""),".",""),",",""),"/",""),"""",""),"+",""))</f>
        <v/>
      </c>
      <c r="E94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garisan50cmbesitf25lsnuntana</v>
      </c>
      <c r="F94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garisabbesi50cmtf25lsn</v>
      </c>
      <c r="G940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garisabbesi50cmtfuntana</v>
      </c>
      <c r="H94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garisabbesi50cmtf25lsnuntana</v>
      </c>
      <c r="I940" s="2" t="s">
        <v>5982</v>
      </c>
      <c r="J940" s="2" t="s">
        <v>5978</v>
      </c>
      <c r="K940" s="14"/>
      <c r="L940" s="2" t="s">
        <v>1336</v>
      </c>
      <c r="M940" s="34" t="e">
        <f>IF(db[[#This Row],[NB NOTA_C]]="","",COUNTIF([2]!B_MSK[concat],db[[#This Row],[NB NOTA_C]]))</f>
        <v>#REF!</v>
      </c>
      <c r="N940" s="14" t="s">
        <v>1342</v>
      </c>
      <c r="O940" s="2" t="s">
        <v>1439</v>
      </c>
      <c r="P940" s="2" t="s">
        <v>2424</v>
      </c>
      <c r="R940" s="2" t="str">
        <f>IF(db[[#This Row],[QTY/ CTN]]="","",SUBSTITUTE(SUBSTITUTE(SUBSTITUTE(db[[#This Row],[QTY/ CTN]]," ","_",2),"(",""),")","")&amp;"_")</f>
        <v>25 LSN_</v>
      </c>
      <c r="S940" s="2">
        <f>IF(db[[#This Row],[H_QTY/ CTN]]="","",SEARCH("_",db[[#This Row],[H_QTY/ CTN]]))</f>
        <v>7</v>
      </c>
      <c r="T940" s="2">
        <f>IF(db[[#This Row],[H_QTY/ CTN]]="","",LEN(db[[#This Row],[H_QTY/ CTN]]))</f>
        <v>7</v>
      </c>
      <c r="U940" s="41" t="str">
        <f>IF(db[[#This Row],[H_QTY/ CTN]]="","",LEFT(db[[#This Row],[H_QTY/ CTN]],db[[#This Row],[H_1]]-1))</f>
        <v>25 LSN</v>
      </c>
      <c r="V940" s="40" t="str">
        <f>IF(NOT(db[[#This Row],[H_1]]=db[[#This Row],[H_2]]),MID(db[[#This Row],[H_QTY/ CTN]],db[[#This Row],[H_1]]+1,db[[#This Row],[H_2]]-db[[#This Row],[H_1]]-1),"")</f>
        <v/>
      </c>
      <c r="W940" s="40" t="str">
        <f>IF(db[[#This Row],[QTY/ CTN B]]="","",LEFT(db[[#This Row],[QTY/ CTN B]],SEARCH(" ",db[[#This Row],[QTY/ CTN B]],1)-1))</f>
        <v>25</v>
      </c>
      <c r="X940" s="40" t="str">
        <f>IF(db[[#This Row],[QTY/ CTN B]]="","",RIGHT(db[[#This Row],[QTY/ CTN B]],LEN(db[[#This Row],[QTY/ CTN B]])-SEARCH(" ",db[[#This Row],[QTY/ CTN B]],1)))</f>
        <v>LSN</v>
      </c>
      <c r="Y940" s="40">
        <f>IF(db[[#This Row],[QTY/ CTN TG]]="",IF(db[[#This Row],[STN TG]]="","",12),LEFT(db[[#This Row],[QTY/ CTN TG]],SEARCH(" ",db[[#This Row],[QTY/ CTN TG]],1)-1))</f>
        <v>12</v>
      </c>
      <c r="Z9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0" s="40" t="str">
        <f>IF(db[[#This Row],[STN K]]="","",IF(db[[#This Row],[STN TG]]="LSN",12,""))</f>
        <v/>
      </c>
      <c r="AB940" s="40" t="str">
        <f>IF(db[[#This Row],[STN TG]]="LSN","PCS","")</f>
        <v/>
      </c>
      <c r="AC940" s="40">
        <f>db[[#This Row],[QTY B]]*IF(db[[#This Row],[QTY TG]]="",1,db[[#This Row],[QTY TG]])*IF(db[[#This Row],[QTY K]]="",1,db[[#This Row],[QTY K]])</f>
        <v>300</v>
      </c>
      <c r="AD940" s="40" t="str">
        <f>IF(db[[#This Row],[STN K]]="",IF(db[[#This Row],[STN TG]]="",db[[#This Row],[STN B]],db[[#This Row],[STN TG]]),db[[#This Row],[STN K]])</f>
        <v>PCS</v>
      </c>
      <c r="AE940" s="40"/>
    </row>
    <row r="941" spans="1:31" x14ac:dyDescent="0.25">
      <c r="A941" s="40">
        <f t="shared" si="14"/>
        <v>940</v>
      </c>
      <c r="B941" s="5" t="str">
        <f>LOWER(SUBSTITUTE(SUBSTITUTE(SUBSTITUTE(SUBSTITUTE(SUBSTITUTE(SUBSTITUTE(SUBSTITUTE(SUBSTITUTE(db[[#This Row],[NB BM]]," ",),".",""),"-",""),"(",""),")",""),"/",""),"""",""),"+",""))</f>
        <v>garisantf30cm</v>
      </c>
      <c r="C941" s="5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D941" s="5" t="str">
        <f>LOWER(SUBSTITUTE(SUBSTITUTE(SUBSTITUTE(SUBSTITUTE(SUBSTITUTE(SUBSTITUTE(SUBSTITUTE(SUBSTITUTE(SUBSTITUTE(db[[#This Row],[NB PAJAK]]," ",""),"-",""),"(",""),")",""),".",""),",",""),"/",""),"""",""),"+",""))</f>
        <v/>
      </c>
      <c r="E94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garisantf30cm50lsnuntana</v>
      </c>
      <c r="F94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garisan30cmtf50lsn</v>
      </c>
      <c r="G941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garisan30cmtfuntana</v>
      </c>
      <c r="H94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garisan30cmtf50lsnuntana</v>
      </c>
      <c r="I941" s="2" t="s">
        <v>894</v>
      </c>
      <c r="J941" s="2" t="s">
        <v>1109</v>
      </c>
      <c r="K941" s="1"/>
      <c r="L941" s="2" t="s">
        <v>1336</v>
      </c>
      <c r="M941" s="34" t="e">
        <f>IF(db[[#This Row],[NB NOTA_C]]="","",COUNTIF([2]!B_MSK[concat],db[[#This Row],[NB NOTA_C]]))</f>
        <v>#REF!</v>
      </c>
      <c r="N941" s="14" t="s">
        <v>1342</v>
      </c>
      <c r="O941" s="2" t="s">
        <v>1448</v>
      </c>
      <c r="P941" s="2" t="s">
        <v>2424</v>
      </c>
      <c r="R941" s="2" t="str">
        <f>IF(db[[#This Row],[QTY/ CTN]]="","",SUBSTITUTE(SUBSTITUTE(SUBSTITUTE(db[[#This Row],[QTY/ CTN]]," ","_",2),"(",""),")","")&amp;"_")</f>
        <v>50 LSN_</v>
      </c>
      <c r="S941" s="2">
        <f>IF(db[[#This Row],[H_QTY/ CTN]]="","",SEARCH("_",db[[#This Row],[H_QTY/ CTN]]))</f>
        <v>7</v>
      </c>
      <c r="T941" s="2">
        <f>IF(db[[#This Row],[H_QTY/ CTN]]="","",LEN(db[[#This Row],[H_QTY/ CTN]]))</f>
        <v>7</v>
      </c>
      <c r="U941" s="41" t="str">
        <f>IF(db[[#This Row],[H_QTY/ CTN]]="","",LEFT(db[[#This Row],[H_QTY/ CTN]],db[[#This Row],[H_1]]-1))</f>
        <v>50 LSN</v>
      </c>
      <c r="V941" s="40" t="str">
        <f>IF(NOT(db[[#This Row],[H_1]]=db[[#This Row],[H_2]]),MID(db[[#This Row],[H_QTY/ CTN]],db[[#This Row],[H_1]]+1,db[[#This Row],[H_2]]-db[[#This Row],[H_1]]-1),"")</f>
        <v/>
      </c>
      <c r="W941" s="40" t="str">
        <f>IF(db[[#This Row],[QTY/ CTN B]]="","",LEFT(db[[#This Row],[QTY/ CTN B]],SEARCH(" ",db[[#This Row],[QTY/ CTN B]],1)-1))</f>
        <v>50</v>
      </c>
      <c r="X941" s="40" t="str">
        <f>IF(db[[#This Row],[QTY/ CTN B]]="","",RIGHT(db[[#This Row],[QTY/ CTN B]],LEN(db[[#This Row],[QTY/ CTN B]])-SEARCH(" ",db[[#This Row],[QTY/ CTN B]],1)))</f>
        <v>LSN</v>
      </c>
      <c r="Y941" s="40">
        <f>IF(db[[#This Row],[QTY/ CTN TG]]="",IF(db[[#This Row],[STN TG]]="","",12),LEFT(db[[#This Row],[QTY/ CTN TG]],SEARCH(" ",db[[#This Row],[QTY/ CTN TG]],1)-1))</f>
        <v>12</v>
      </c>
      <c r="Z9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1" s="40" t="str">
        <f>IF(db[[#This Row],[STN K]]="","",IF(db[[#This Row],[STN TG]]="LSN",12,""))</f>
        <v/>
      </c>
      <c r="AB941" s="40" t="str">
        <f>IF(db[[#This Row],[STN TG]]="LSN","PCS","")</f>
        <v/>
      </c>
      <c r="AC941" s="40">
        <f>db[[#This Row],[QTY B]]*IF(db[[#This Row],[QTY TG]]="",1,db[[#This Row],[QTY TG]])*IF(db[[#This Row],[QTY K]]="",1,db[[#This Row],[QTY K]])</f>
        <v>600</v>
      </c>
      <c r="AD941" s="40" t="str">
        <f>IF(db[[#This Row],[STN K]]="",IF(db[[#This Row],[STN TG]]="",db[[#This Row],[STN B]],db[[#This Row],[STN TG]]),db[[#This Row],[STN K]])</f>
        <v>PCS</v>
      </c>
      <c r="AE941" s="40"/>
    </row>
    <row r="942" spans="1:31" x14ac:dyDescent="0.25">
      <c r="A942" s="40">
        <f t="shared" si="14"/>
        <v>941</v>
      </c>
      <c r="B942" s="5" t="str">
        <f>LOWER(SUBSTITUTE(SUBSTITUTE(SUBSTITUTE(SUBSTITUTE(SUBSTITUTE(SUBSTITUTE(SUBSTITUTE(SUBSTITUTE(db[[#This Row],[NB BM]]," ",),".",""),"-",""),"(",""),")",""),"/",""),"""",""),"+",""))</f>
        <v>garisan30cm1105bt21</v>
      </c>
      <c r="C942" s="5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D942" s="5" t="str">
        <f>LOWER(SUBSTITUTE(SUBSTITUTE(SUBSTITUTE(SUBSTITUTE(SUBSTITUTE(SUBSTITUTE(SUBSTITUTE(SUBSTITUTE(SUBSTITUTE(db[[#This Row],[NB PAJAK]]," ",""),"-",""),"(",""),")",""),".",""),",",""),"/",""),"""",""),"+",""))</f>
        <v/>
      </c>
      <c r="E94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garisan30cm1105bt2160box24pcsuntana</v>
      </c>
      <c r="F94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garisan30cm1105bt2160box24pcs</v>
      </c>
      <c r="G942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garisan30cm1105bt21untana</v>
      </c>
      <c r="H94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garisan30cm1105bt2160box24pcsuntana</v>
      </c>
      <c r="I942" s="2" t="s">
        <v>878</v>
      </c>
      <c r="J942" s="2" t="s">
        <v>1094</v>
      </c>
      <c r="K942" s="14"/>
      <c r="L942" s="2" t="s">
        <v>1336</v>
      </c>
      <c r="M942" s="34" t="e">
        <f>IF(db[[#This Row],[NB NOTA_C]]="","",COUNTIF([2]!B_MSK[concat],db[[#This Row],[NB NOTA_C]]))</f>
        <v>#REF!</v>
      </c>
      <c r="N942" s="14" t="s">
        <v>1355</v>
      </c>
      <c r="O942" s="2" t="s">
        <v>1386</v>
      </c>
      <c r="P942" s="2" t="s">
        <v>2424</v>
      </c>
      <c r="R942" s="2" t="str">
        <f>IF(db[[#This Row],[QTY/ CTN]]="","",SUBSTITUTE(SUBSTITUTE(SUBSTITUTE(db[[#This Row],[QTY/ CTN]]," ","_",2),"(",""),")","")&amp;"_")</f>
        <v>60 BOX_24 PCS_</v>
      </c>
      <c r="S942" s="2">
        <f>IF(db[[#This Row],[H_QTY/ CTN]]="","",SEARCH("_",db[[#This Row],[H_QTY/ CTN]]))</f>
        <v>7</v>
      </c>
      <c r="T942" s="2">
        <f>IF(db[[#This Row],[H_QTY/ CTN]]="","",LEN(db[[#This Row],[H_QTY/ CTN]]))</f>
        <v>14</v>
      </c>
      <c r="U942" s="41" t="str">
        <f>IF(db[[#This Row],[H_QTY/ CTN]]="","",LEFT(db[[#This Row],[H_QTY/ CTN]],db[[#This Row],[H_1]]-1))</f>
        <v>60 BOX</v>
      </c>
      <c r="V942" s="40" t="str">
        <f>IF(NOT(db[[#This Row],[H_1]]=db[[#This Row],[H_2]]),MID(db[[#This Row],[H_QTY/ CTN]],db[[#This Row],[H_1]]+1,db[[#This Row],[H_2]]-db[[#This Row],[H_1]]-1),"")</f>
        <v>24 PCS</v>
      </c>
      <c r="W942" s="40" t="str">
        <f>IF(db[[#This Row],[QTY/ CTN B]]="","",LEFT(db[[#This Row],[QTY/ CTN B]],SEARCH(" ",db[[#This Row],[QTY/ CTN B]],1)-1))</f>
        <v>60</v>
      </c>
      <c r="X942" s="40" t="str">
        <f>IF(db[[#This Row],[QTY/ CTN B]]="","",RIGHT(db[[#This Row],[QTY/ CTN B]],LEN(db[[#This Row],[QTY/ CTN B]])-SEARCH(" ",db[[#This Row],[QTY/ CTN B]],1)))</f>
        <v>BOX</v>
      </c>
      <c r="Y942" s="40" t="str">
        <f>IF(db[[#This Row],[QTY/ CTN TG]]="",IF(db[[#This Row],[STN TG]]="","",12),LEFT(db[[#This Row],[QTY/ CTN TG]],SEARCH(" ",db[[#This Row],[QTY/ CTN TG]],1)-1))</f>
        <v>24</v>
      </c>
      <c r="Z9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2" s="40" t="str">
        <f>IF(db[[#This Row],[STN K]]="","",IF(db[[#This Row],[STN TG]]="LSN",12,""))</f>
        <v/>
      </c>
      <c r="AB942" s="40" t="str">
        <f>IF(db[[#This Row],[STN TG]]="LSN","PCS","")</f>
        <v/>
      </c>
      <c r="AC942" s="40">
        <f>db[[#This Row],[QTY B]]*IF(db[[#This Row],[QTY TG]]="",1,db[[#This Row],[QTY TG]])*IF(db[[#This Row],[QTY K]]="",1,db[[#This Row],[QTY K]])</f>
        <v>1440</v>
      </c>
      <c r="AD942" s="40" t="str">
        <f>IF(db[[#This Row],[STN K]]="",IF(db[[#This Row],[STN TG]]="",db[[#This Row],[STN B]],db[[#This Row],[STN TG]]),db[[#This Row],[STN K]])</f>
        <v>PCS</v>
      </c>
      <c r="AE942" s="40"/>
    </row>
    <row r="943" spans="1:31" x14ac:dyDescent="0.25">
      <c r="A943" s="40">
        <f t="shared" si="14"/>
        <v>942</v>
      </c>
      <c r="B943" s="5" t="str">
        <f>LOWER(SUBSTITUTE(SUBSTITUTE(SUBSTITUTE(SUBSTITUTE(SUBSTITUTE(SUBSTITUTE(SUBSTITUTE(SUBSTITUTE(db[[#This Row],[NB BM]]," ",),".",""),"-",""),"(",""),")",""),"/",""),"""",""),"+",""))</f>
        <v>garisan30cmkayagikyp3121</v>
      </c>
      <c r="C943" s="5" t="str">
        <f>LOWER(SUBSTITUTE(SUBSTITUTE(SUBSTITUTE(SUBSTITUTE(SUBSTITUTE(SUBSTITUTE(SUBSTITUTE(SUBSTITUTE(SUBSTITUTE(db[[#This Row],[NB NOTA]]," ",),".",""),"-",""),"(",""),")",""),",",""),"/",""),"""",""),"+",""))</f>
        <v>garisan30cmkayagikyp3121</v>
      </c>
      <c r="D943" s="5" t="str">
        <f>LOWER(SUBSTITUTE(SUBSTITUTE(SUBSTITUTE(SUBSTITUTE(SUBSTITUTE(SUBSTITUTE(SUBSTITUTE(SUBSTITUTE(SUBSTITUTE(db[[#This Row],[NB PAJAK]]," ",""),"-",""),"(",""),")",""),".",""),",",""),"/",""),"""",""),"+",""))</f>
        <v/>
      </c>
      <c r="E94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garisan30cmkayagikyp312180lsnuntana</v>
      </c>
      <c r="F94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garisan30cmkayagikyp312180lsn</v>
      </c>
      <c r="G943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garisan30cmkayagikyp3121untana</v>
      </c>
      <c r="H94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garisan30cmkayagikyp312180lsnuntana</v>
      </c>
      <c r="I943" s="2" t="s">
        <v>7606</v>
      </c>
      <c r="J943" s="2" t="s">
        <v>7310</v>
      </c>
      <c r="K943" s="14"/>
      <c r="L943" s="2" t="s">
        <v>1336</v>
      </c>
      <c r="M943" s="33" t="e">
        <f>IF(db[[#This Row],[NB NOTA_C]]="","",COUNTIF([2]!B_MSK[concat],db[[#This Row],[NB NOTA_C]]))</f>
        <v>#REF!</v>
      </c>
      <c r="N943" s="9" t="s">
        <v>2305</v>
      </c>
      <c r="O943" s="5" t="s">
        <v>1419</v>
      </c>
      <c r="P943" s="2" t="s">
        <v>2424</v>
      </c>
      <c r="Q943" s="5"/>
      <c r="R943" s="5" t="str">
        <f>IF(db[[#This Row],[QTY/ CTN]]="","",SUBSTITUTE(SUBSTITUTE(SUBSTITUTE(db[[#This Row],[QTY/ CTN]]," ","_",2),"(",""),")","")&amp;"_")</f>
        <v>80 LSN_</v>
      </c>
      <c r="S943" s="5">
        <f>IF(db[[#This Row],[H_QTY/ CTN]]="","",SEARCH("_",db[[#This Row],[H_QTY/ CTN]]))</f>
        <v>7</v>
      </c>
      <c r="T943" s="5">
        <f>IF(db[[#This Row],[H_QTY/ CTN]]="","",LEN(db[[#This Row],[H_QTY/ CTN]]))</f>
        <v>7</v>
      </c>
      <c r="U943" s="40" t="str">
        <f>IF(db[[#This Row],[H_QTY/ CTN]]="","",LEFT(db[[#This Row],[H_QTY/ CTN]],db[[#This Row],[H_1]]-1))</f>
        <v>80 LSN</v>
      </c>
      <c r="V943" s="40" t="str">
        <f>IF(NOT(db[[#This Row],[H_1]]=db[[#This Row],[H_2]]),MID(db[[#This Row],[H_QTY/ CTN]],db[[#This Row],[H_1]]+1,db[[#This Row],[H_2]]-db[[#This Row],[H_1]]-1),"")</f>
        <v/>
      </c>
      <c r="W943" s="40" t="str">
        <f>IF(db[[#This Row],[QTY/ CTN B]]="","",LEFT(db[[#This Row],[QTY/ CTN B]],SEARCH(" ",db[[#This Row],[QTY/ CTN B]],1)-1))</f>
        <v>80</v>
      </c>
      <c r="X943" s="40" t="str">
        <f>IF(db[[#This Row],[QTY/ CTN B]]="","",RIGHT(db[[#This Row],[QTY/ CTN B]],LEN(db[[#This Row],[QTY/ CTN B]])-SEARCH(" ",db[[#This Row],[QTY/ CTN B]],1)))</f>
        <v>LSN</v>
      </c>
      <c r="Y943" s="40">
        <f>IF(db[[#This Row],[QTY/ CTN TG]]="",IF(db[[#This Row],[STN TG]]="","",12),LEFT(db[[#This Row],[QTY/ CTN TG]],SEARCH(" ",db[[#This Row],[QTY/ CTN TG]],1)-1))</f>
        <v>12</v>
      </c>
      <c r="Z9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3" s="40" t="str">
        <f>IF(db[[#This Row],[STN K]]="","",IF(db[[#This Row],[STN TG]]="LSN",12,""))</f>
        <v/>
      </c>
      <c r="AB943" s="40" t="str">
        <f>IF(db[[#This Row],[STN TG]]="LSN","PCS","")</f>
        <v/>
      </c>
      <c r="AC943" s="40">
        <f>db[[#This Row],[QTY B]]*IF(db[[#This Row],[QTY TG]]="",1,db[[#This Row],[QTY TG]])*IF(db[[#This Row],[QTY K]]="",1,db[[#This Row],[QTY K]])</f>
        <v>960</v>
      </c>
      <c r="AD943" s="40" t="str">
        <f>IF(db[[#This Row],[STN K]]="",IF(db[[#This Row],[STN TG]]="",db[[#This Row],[STN B]],db[[#This Row],[STN TG]]),db[[#This Row],[STN K]])</f>
        <v>PCS</v>
      </c>
      <c r="AE943" s="40"/>
    </row>
    <row r="944" spans="1:31" x14ac:dyDescent="0.25">
      <c r="A944" s="40">
        <f t="shared" si="14"/>
        <v>943</v>
      </c>
      <c r="B944" s="5" t="str">
        <f>LOWER(SUBSTITUTE(SUBSTITUTE(SUBSTITUTE(SUBSTITUTE(SUBSTITUTE(SUBSTITUTE(SUBSTITUTE(SUBSTITUTE(db[[#This Row],[NB BM]]," ",),".",""),"-",""),"(",""),")",""),"/",""),"""",""),"+",""))</f>
        <v>garisan30cmkayagikyp3122</v>
      </c>
      <c r="C944" s="5" t="str">
        <f>LOWER(SUBSTITUTE(SUBSTITUTE(SUBSTITUTE(SUBSTITUTE(SUBSTITUTE(SUBSTITUTE(SUBSTITUTE(SUBSTITUTE(SUBSTITUTE(db[[#This Row],[NB NOTA]]," ",),".",""),"-",""),"(",""),")",""),",",""),"/",""),"""",""),"+",""))</f>
        <v>garisan30cmkayagikyp3122</v>
      </c>
      <c r="D944" s="5" t="str">
        <f>LOWER(SUBSTITUTE(SUBSTITUTE(SUBSTITUTE(SUBSTITUTE(SUBSTITUTE(SUBSTITUTE(SUBSTITUTE(SUBSTITUTE(SUBSTITUTE(db[[#This Row],[NB PAJAK]]," ",""),"-",""),"(",""),")",""),".",""),",",""),"/",""),"""",""),"+",""))</f>
        <v/>
      </c>
      <c r="E94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garisan30cmkayagikyp312280lsnuntana</v>
      </c>
      <c r="F94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garisan30cmkayagikyp312280lsn</v>
      </c>
      <c r="G944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garisan30cmkayagikyp3122untana</v>
      </c>
      <c r="H94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garisan30cmkayagikyp312280lsnuntana</v>
      </c>
      <c r="I944" s="2" t="s">
        <v>7607</v>
      </c>
      <c r="J944" s="2" t="s">
        <v>7311</v>
      </c>
      <c r="K944" s="14"/>
      <c r="L944" s="2" t="s">
        <v>1336</v>
      </c>
      <c r="M944" s="33" t="e">
        <f>IF(db[[#This Row],[NB NOTA_C]]="","",COUNTIF([2]!B_MSK[concat],db[[#This Row],[NB NOTA_C]]))</f>
        <v>#REF!</v>
      </c>
      <c r="N944" s="9" t="s">
        <v>2305</v>
      </c>
      <c r="O944" s="5" t="s">
        <v>1419</v>
      </c>
      <c r="P944" s="2" t="s">
        <v>2424</v>
      </c>
      <c r="Q944" s="5"/>
      <c r="R944" s="5" t="str">
        <f>IF(db[[#This Row],[QTY/ CTN]]="","",SUBSTITUTE(SUBSTITUTE(SUBSTITUTE(db[[#This Row],[QTY/ CTN]]," ","_",2),"(",""),")","")&amp;"_")</f>
        <v>80 LSN_</v>
      </c>
      <c r="S944" s="5">
        <f>IF(db[[#This Row],[H_QTY/ CTN]]="","",SEARCH("_",db[[#This Row],[H_QTY/ CTN]]))</f>
        <v>7</v>
      </c>
      <c r="T944" s="5">
        <f>IF(db[[#This Row],[H_QTY/ CTN]]="","",LEN(db[[#This Row],[H_QTY/ CTN]]))</f>
        <v>7</v>
      </c>
      <c r="U944" s="40" t="str">
        <f>IF(db[[#This Row],[H_QTY/ CTN]]="","",LEFT(db[[#This Row],[H_QTY/ CTN]],db[[#This Row],[H_1]]-1))</f>
        <v>80 LSN</v>
      </c>
      <c r="V944" s="40" t="str">
        <f>IF(NOT(db[[#This Row],[H_1]]=db[[#This Row],[H_2]]),MID(db[[#This Row],[H_QTY/ CTN]],db[[#This Row],[H_1]]+1,db[[#This Row],[H_2]]-db[[#This Row],[H_1]]-1),"")</f>
        <v/>
      </c>
      <c r="W944" s="40" t="str">
        <f>IF(db[[#This Row],[QTY/ CTN B]]="","",LEFT(db[[#This Row],[QTY/ CTN B]],SEARCH(" ",db[[#This Row],[QTY/ CTN B]],1)-1))</f>
        <v>80</v>
      </c>
      <c r="X944" s="40" t="str">
        <f>IF(db[[#This Row],[QTY/ CTN B]]="","",RIGHT(db[[#This Row],[QTY/ CTN B]],LEN(db[[#This Row],[QTY/ CTN B]])-SEARCH(" ",db[[#This Row],[QTY/ CTN B]],1)))</f>
        <v>LSN</v>
      </c>
      <c r="Y944" s="40">
        <f>IF(db[[#This Row],[QTY/ CTN TG]]="",IF(db[[#This Row],[STN TG]]="","",12),LEFT(db[[#This Row],[QTY/ CTN TG]],SEARCH(" ",db[[#This Row],[QTY/ CTN TG]],1)-1))</f>
        <v>12</v>
      </c>
      <c r="Z9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4" s="40" t="str">
        <f>IF(db[[#This Row],[STN K]]="","",IF(db[[#This Row],[STN TG]]="LSN",12,""))</f>
        <v/>
      </c>
      <c r="AB944" s="40" t="str">
        <f>IF(db[[#This Row],[STN TG]]="LSN","PCS","")</f>
        <v/>
      </c>
      <c r="AC944" s="40">
        <f>db[[#This Row],[QTY B]]*IF(db[[#This Row],[QTY TG]]="",1,db[[#This Row],[QTY TG]])*IF(db[[#This Row],[QTY K]]="",1,db[[#This Row],[QTY K]])</f>
        <v>960</v>
      </c>
      <c r="AD944" s="40" t="str">
        <f>IF(db[[#This Row],[STN K]]="",IF(db[[#This Row],[STN TG]]="",db[[#This Row],[STN B]],db[[#This Row],[STN TG]]),db[[#This Row],[STN K]])</f>
        <v>PCS</v>
      </c>
      <c r="AE944" s="40"/>
    </row>
    <row r="945" spans="1:31" x14ac:dyDescent="0.25">
      <c r="A945" s="40">
        <f t="shared" si="14"/>
        <v>944</v>
      </c>
      <c r="B945" s="5" t="str">
        <f>LOWER(SUBSTITUTE(SUBSTITUTE(SUBSTITUTE(SUBSTITUTE(SUBSTITUTE(SUBSTITUTE(SUBSTITUTE(SUBSTITUTE(db[[#This Row],[NB BM]]," ",),".",""),"-",""),"(",""),")",""),"/",""),"""",""),"+",""))</f>
        <v>garisan30cmkayagikyp3123</v>
      </c>
      <c r="C945" s="5" t="str">
        <f>LOWER(SUBSTITUTE(SUBSTITUTE(SUBSTITUTE(SUBSTITUTE(SUBSTITUTE(SUBSTITUTE(SUBSTITUTE(SUBSTITUTE(SUBSTITUTE(db[[#This Row],[NB NOTA]]," ",),".",""),"-",""),"(",""),")",""),",",""),"/",""),"""",""),"+",""))</f>
        <v>garisan30cmkayagikyp3123</v>
      </c>
      <c r="D945" s="5" t="str">
        <f>LOWER(SUBSTITUTE(SUBSTITUTE(SUBSTITUTE(SUBSTITUTE(SUBSTITUTE(SUBSTITUTE(SUBSTITUTE(SUBSTITUTE(SUBSTITUTE(db[[#This Row],[NB PAJAK]]," ",""),"-",""),"(",""),")",""),".",""),",",""),"/",""),"""",""),"+",""))</f>
        <v/>
      </c>
      <c r="E94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garisan30cmkayagikyp312380lsnuntana</v>
      </c>
      <c r="F94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garisan30cmkayagikyp312380lsn</v>
      </c>
      <c r="G945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garisan30cmkayagikyp3123untana</v>
      </c>
      <c r="H94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garisan30cmkayagikyp312380lsnuntana</v>
      </c>
      <c r="I945" s="2" t="s">
        <v>7608</v>
      </c>
      <c r="J945" s="2" t="s">
        <v>7312</v>
      </c>
      <c r="K945" s="14"/>
      <c r="L945" s="2" t="s">
        <v>1336</v>
      </c>
      <c r="M945" s="33" t="e">
        <f>IF(db[[#This Row],[NB NOTA_C]]="","",COUNTIF([2]!B_MSK[concat],db[[#This Row],[NB NOTA_C]]))</f>
        <v>#REF!</v>
      </c>
      <c r="N945" s="9" t="s">
        <v>2305</v>
      </c>
      <c r="O945" s="5" t="s">
        <v>1419</v>
      </c>
      <c r="P945" s="2" t="s">
        <v>2424</v>
      </c>
      <c r="Q945" s="5"/>
      <c r="R945" s="5" t="str">
        <f>IF(db[[#This Row],[QTY/ CTN]]="","",SUBSTITUTE(SUBSTITUTE(SUBSTITUTE(db[[#This Row],[QTY/ CTN]]," ","_",2),"(",""),")","")&amp;"_")</f>
        <v>80 LSN_</v>
      </c>
      <c r="S945" s="5">
        <f>IF(db[[#This Row],[H_QTY/ CTN]]="","",SEARCH("_",db[[#This Row],[H_QTY/ CTN]]))</f>
        <v>7</v>
      </c>
      <c r="T945" s="5">
        <f>IF(db[[#This Row],[H_QTY/ CTN]]="","",LEN(db[[#This Row],[H_QTY/ CTN]]))</f>
        <v>7</v>
      </c>
      <c r="U945" s="40" t="str">
        <f>IF(db[[#This Row],[H_QTY/ CTN]]="","",LEFT(db[[#This Row],[H_QTY/ CTN]],db[[#This Row],[H_1]]-1))</f>
        <v>80 LSN</v>
      </c>
      <c r="V945" s="40" t="str">
        <f>IF(NOT(db[[#This Row],[H_1]]=db[[#This Row],[H_2]]),MID(db[[#This Row],[H_QTY/ CTN]],db[[#This Row],[H_1]]+1,db[[#This Row],[H_2]]-db[[#This Row],[H_1]]-1),"")</f>
        <v/>
      </c>
      <c r="W945" s="40" t="str">
        <f>IF(db[[#This Row],[QTY/ CTN B]]="","",LEFT(db[[#This Row],[QTY/ CTN B]],SEARCH(" ",db[[#This Row],[QTY/ CTN B]],1)-1))</f>
        <v>80</v>
      </c>
      <c r="X945" s="40" t="str">
        <f>IF(db[[#This Row],[QTY/ CTN B]]="","",RIGHT(db[[#This Row],[QTY/ CTN B]],LEN(db[[#This Row],[QTY/ CTN B]])-SEARCH(" ",db[[#This Row],[QTY/ CTN B]],1)))</f>
        <v>LSN</v>
      </c>
      <c r="Y945" s="40">
        <f>IF(db[[#This Row],[QTY/ CTN TG]]="",IF(db[[#This Row],[STN TG]]="","",12),LEFT(db[[#This Row],[QTY/ CTN TG]],SEARCH(" ",db[[#This Row],[QTY/ CTN TG]],1)-1))</f>
        <v>12</v>
      </c>
      <c r="Z9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5" s="40" t="str">
        <f>IF(db[[#This Row],[STN K]]="","",IF(db[[#This Row],[STN TG]]="LSN",12,""))</f>
        <v/>
      </c>
      <c r="AB945" s="40" t="str">
        <f>IF(db[[#This Row],[STN TG]]="LSN","PCS","")</f>
        <v/>
      </c>
      <c r="AC945" s="40">
        <f>db[[#This Row],[QTY B]]*IF(db[[#This Row],[QTY TG]]="",1,db[[#This Row],[QTY TG]])*IF(db[[#This Row],[QTY K]]="",1,db[[#This Row],[QTY K]])</f>
        <v>960</v>
      </c>
      <c r="AD945" s="40" t="str">
        <f>IF(db[[#This Row],[STN K]]="",IF(db[[#This Row],[STN TG]]="",db[[#This Row],[STN B]],db[[#This Row],[STN TG]]),db[[#This Row],[STN K]])</f>
        <v>PCS</v>
      </c>
      <c r="AE945" s="40"/>
    </row>
    <row r="946" spans="1:31" x14ac:dyDescent="0.25">
      <c r="A946" s="40">
        <f t="shared" si="14"/>
        <v>945</v>
      </c>
      <c r="B946" s="5" t="str">
        <f>LOWER(SUBSTITUTE(SUBSTITUTE(SUBSTITUTE(SUBSTITUTE(SUBSTITUTE(SUBSTITUTE(SUBSTITUTE(SUBSTITUTE(db[[#This Row],[NB BM]]," ",),".",""),"-",""),"(",""),")",""),"/",""),"""",""),"+",""))</f>
        <v>garisan30cmkayagikyp3124</v>
      </c>
      <c r="C946" s="5" t="str">
        <f>LOWER(SUBSTITUTE(SUBSTITUTE(SUBSTITUTE(SUBSTITUTE(SUBSTITUTE(SUBSTITUTE(SUBSTITUTE(SUBSTITUTE(SUBSTITUTE(db[[#This Row],[NB NOTA]]," ",),".",""),"-",""),"(",""),")",""),",",""),"/",""),"""",""),"+",""))</f>
        <v>garisan30cmkayagikyp3124</v>
      </c>
      <c r="D946" s="5" t="str">
        <f>LOWER(SUBSTITUTE(SUBSTITUTE(SUBSTITUTE(SUBSTITUTE(SUBSTITUTE(SUBSTITUTE(SUBSTITUTE(SUBSTITUTE(SUBSTITUTE(db[[#This Row],[NB PAJAK]]," ",""),"-",""),"(",""),")",""),".",""),",",""),"/",""),"""",""),"+",""))</f>
        <v/>
      </c>
      <c r="E94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garisan30cmkayagikyp312480lsnuntana</v>
      </c>
      <c r="F94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garisan30cmkayagikyp312480lsn</v>
      </c>
      <c r="G946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garisan30cmkayagikyp3124untana</v>
      </c>
      <c r="H94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garisan30cmkayagikyp312480lsnuntana</v>
      </c>
      <c r="I946" s="2" t="s">
        <v>7609</v>
      </c>
      <c r="J946" s="2" t="s">
        <v>7313</v>
      </c>
      <c r="K946" s="14"/>
      <c r="L946" s="2" t="s">
        <v>1336</v>
      </c>
      <c r="M946" s="33" t="e">
        <f>IF(db[[#This Row],[NB NOTA_C]]="","",COUNTIF([2]!B_MSK[concat],db[[#This Row],[NB NOTA_C]]))</f>
        <v>#REF!</v>
      </c>
      <c r="N946" s="9" t="s">
        <v>2305</v>
      </c>
      <c r="O946" s="5" t="s">
        <v>1419</v>
      </c>
      <c r="P946" s="2" t="s">
        <v>2424</v>
      </c>
      <c r="Q946" s="5"/>
      <c r="R946" s="5" t="str">
        <f>IF(db[[#This Row],[QTY/ CTN]]="","",SUBSTITUTE(SUBSTITUTE(SUBSTITUTE(db[[#This Row],[QTY/ CTN]]," ","_",2),"(",""),")","")&amp;"_")</f>
        <v>80 LSN_</v>
      </c>
      <c r="S946" s="5">
        <f>IF(db[[#This Row],[H_QTY/ CTN]]="","",SEARCH("_",db[[#This Row],[H_QTY/ CTN]]))</f>
        <v>7</v>
      </c>
      <c r="T946" s="5">
        <f>IF(db[[#This Row],[H_QTY/ CTN]]="","",LEN(db[[#This Row],[H_QTY/ CTN]]))</f>
        <v>7</v>
      </c>
      <c r="U946" s="40" t="str">
        <f>IF(db[[#This Row],[H_QTY/ CTN]]="","",LEFT(db[[#This Row],[H_QTY/ CTN]],db[[#This Row],[H_1]]-1))</f>
        <v>80 LSN</v>
      </c>
      <c r="V946" s="40" t="str">
        <f>IF(NOT(db[[#This Row],[H_1]]=db[[#This Row],[H_2]]),MID(db[[#This Row],[H_QTY/ CTN]],db[[#This Row],[H_1]]+1,db[[#This Row],[H_2]]-db[[#This Row],[H_1]]-1),"")</f>
        <v/>
      </c>
      <c r="W946" s="40" t="str">
        <f>IF(db[[#This Row],[QTY/ CTN B]]="","",LEFT(db[[#This Row],[QTY/ CTN B]],SEARCH(" ",db[[#This Row],[QTY/ CTN B]],1)-1))</f>
        <v>80</v>
      </c>
      <c r="X946" s="40" t="str">
        <f>IF(db[[#This Row],[QTY/ CTN B]]="","",RIGHT(db[[#This Row],[QTY/ CTN B]],LEN(db[[#This Row],[QTY/ CTN B]])-SEARCH(" ",db[[#This Row],[QTY/ CTN B]],1)))</f>
        <v>LSN</v>
      </c>
      <c r="Y946" s="40">
        <f>IF(db[[#This Row],[QTY/ CTN TG]]="",IF(db[[#This Row],[STN TG]]="","",12),LEFT(db[[#This Row],[QTY/ CTN TG]],SEARCH(" ",db[[#This Row],[QTY/ CTN TG]],1)-1))</f>
        <v>12</v>
      </c>
      <c r="Z9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6" s="40" t="str">
        <f>IF(db[[#This Row],[STN K]]="","",IF(db[[#This Row],[STN TG]]="LSN",12,""))</f>
        <v/>
      </c>
      <c r="AB946" s="40" t="str">
        <f>IF(db[[#This Row],[STN TG]]="LSN","PCS","")</f>
        <v/>
      </c>
      <c r="AC946" s="40">
        <f>db[[#This Row],[QTY B]]*IF(db[[#This Row],[QTY TG]]="",1,db[[#This Row],[QTY TG]])*IF(db[[#This Row],[QTY K]]="",1,db[[#This Row],[QTY K]])</f>
        <v>960</v>
      </c>
      <c r="AD946" s="40" t="str">
        <f>IF(db[[#This Row],[STN K]]="",IF(db[[#This Row],[STN TG]]="",db[[#This Row],[STN B]],db[[#This Row],[STN TG]]),db[[#This Row],[STN K]])</f>
        <v>PCS</v>
      </c>
      <c r="AE946" s="40"/>
    </row>
    <row r="947" spans="1:31" x14ac:dyDescent="0.25">
      <c r="A947" s="40">
        <f t="shared" si="14"/>
        <v>946</v>
      </c>
      <c r="B947" s="5" t="str">
        <f>LOWER(SUBSTITUTE(SUBSTITUTE(SUBSTITUTE(SUBSTITUTE(SUBSTITUTE(SUBSTITUTE(SUBSTITUTE(SUBSTITUTE(db[[#This Row],[NB BM]]," ",),".",""),"-",""),"(",""),")",""),"/",""),"""",""),"+",""))</f>
        <v>garisan30cmkayagikyp3125</v>
      </c>
      <c r="C947" s="5" t="str">
        <f>LOWER(SUBSTITUTE(SUBSTITUTE(SUBSTITUTE(SUBSTITUTE(SUBSTITUTE(SUBSTITUTE(SUBSTITUTE(SUBSTITUTE(SUBSTITUTE(db[[#This Row],[NB NOTA]]," ",),".",""),"-",""),"(",""),")",""),",",""),"/",""),"""",""),"+",""))</f>
        <v>garisan30cmkayagikyp3125</v>
      </c>
      <c r="D947" s="5" t="str">
        <f>LOWER(SUBSTITUTE(SUBSTITUTE(SUBSTITUTE(SUBSTITUTE(SUBSTITUTE(SUBSTITUTE(SUBSTITUTE(SUBSTITUTE(SUBSTITUTE(db[[#This Row],[NB PAJAK]]," ",""),"-",""),"(",""),")",""),".",""),",",""),"/",""),"""",""),"+",""))</f>
        <v/>
      </c>
      <c r="E94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garisan30cmkayagikyp312580lsnuntana</v>
      </c>
      <c r="F94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garisan30cmkayagikyp312580lsn</v>
      </c>
      <c r="G947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garisan30cmkayagikyp3125untana</v>
      </c>
      <c r="H94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garisan30cmkayagikyp312580lsnuntana</v>
      </c>
      <c r="I947" s="2" t="s">
        <v>7610</v>
      </c>
      <c r="J947" s="2" t="s">
        <v>7314</v>
      </c>
      <c r="K947" s="14"/>
      <c r="L947" s="2" t="s">
        <v>1336</v>
      </c>
      <c r="M947" s="33" t="e">
        <f>IF(db[[#This Row],[NB NOTA_C]]="","",COUNTIF([2]!B_MSK[concat],db[[#This Row],[NB NOTA_C]]))</f>
        <v>#REF!</v>
      </c>
      <c r="N947" s="9" t="s">
        <v>2305</v>
      </c>
      <c r="O947" s="5" t="s">
        <v>1419</v>
      </c>
      <c r="P947" s="2" t="s">
        <v>2424</v>
      </c>
      <c r="Q947" s="5"/>
      <c r="R947" s="5" t="str">
        <f>IF(db[[#This Row],[QTY/ CTN]]="","",SUBSTITUTE(SUBSTITUTE(SUBSTITUTE(db[[#This Row],[QTY/ CTN]]," ","_",2),"(",""),")","")&amp;"_")</f>
        <v>80 LSN_</v>
      </c>
      <c r="S947" s="5">
        <f>IF(db[[#This Row],[H_QTY/ CTN]]="","",SEARCH("_",db[[#This Row],[H_QTY/ CTN]]))</f>
        <v>7</v>
      </c>
      <c r="T947" s="5">
        <f>IF(db[[#This Row],[H_QTY/ CTN]]="","",LEN(db[[#This Row],[H_QTY/ CTN]]))</f>
        <v>7</v>
      </c>
      <c r="U947" s="40" t="str">
        <f>IF(db[[#This Row],[H_QTY/ CTN]]="","",LEFT(db[[#This Row],[H_QTY/ CTN]],db[[#This Row],[H_1]]-1))</f>
        <v>80 LSN</v>
      </c>
      <c r="V947" s="40" t="str">
        <f>IF(NOT(db[[#This Row],[H_1]]=db[[#This Row],[H_2]]),MID(db[[#This Row],[H_QTY/ CTN]],db[[#This Row],[H_1]]+1,db[[#This Row],[H_2]]-db[[#This Row],[H_1]]-1),"")</f>
        <v/>
      </c>
      <c r="W947" s="40" t="str">
        <f>IF(db[[#This Row],[QTY/ CTN B]]="","",LEFT(db[[#This Row],[QTY/ CTN B]],SEARCH(" ",db[[#This Row],[QTY/ CTN B]],1)-1))</f>
        <v>80</v>
      </c>
      <c r="X947" s="40" t="str">
        <f>IF(db[[#This Row],[QTY/ CTN B]]="","",RIGHT(db[[#This Row],[QTY/ CTN B]],LEN(db[[#This Row],[QTY/ CTN B]])-SEARCH(" ",db[[#This Row],[QTY/ CTN B]],1)))</f>
        <v>LSN</v>
      </c>
      <c r="Y947" s="40">
        <f>IF(db[[#This Row],[QTY/ CTN TG]]="",IF(db[[#This Row],[STN TG]]="","",12),LEFT(db[[#This Row],[QTY/ CTN TG]],SEARCH(" ",db[[#This Row],[QTY/ CTN TG]],1)-1))</f>
        <v>12</v>
      </c>
      <c r="Z9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7" s="40" t="str">
        <f>IF(db[[#This Row],[STN K]]="","",IF(db[[#This Row],[STN TG]]="LSN",12,""))</f>
        <v/>
      </c>
      <c r="AB947" s="40" t="str">
        <f>IF(db[[#This Row],[STN TG]]="LSN","PCS","")</f>
        <v/>
      </c>
      <c r="AC947" s="40">
        <f>db[[#This Row],[QTY B]]*IF(db[[#This Row],[QTY TG]]="",1,db[[#This Row],[QTY TG]])*IF(db[[#This Row],[QTY K]]="",1,db[[#This Row],[QTY K]])</f>
        <v>960</v>
      </c>
      <c r="AD947" s="40" t="str">
        <f>IF(db[[#This Row],[STN K]]="",IF(db[[#This Row],[STN TG]]="",db[[#This Row],[STN B]],db[[#This Row],[STN TG]]),db[[#This Row],[STN K]])</f>
        <v>PCS</v>
      </c>
      <c r="AE947" s="40"/>
    </row>
    <row r="948" spans="1:31" x14ac:dyDescent="0.25">
      <c r="A948" s="78">
        <f t="shared" si="14"/>
        <v>947</v>
      </c>
      <c r="B948" s="79" t="str">
        <f>LOWER(SUBSTITUTE(SUBSTITUTE(SUBSTITUTE(SUBSTITUTE(SUBSTITUTE(SUBSTITUTE(SUBSTITUTE(SUBSTITUTE(db[[#This Row],[NB BM]]," ",),".",""),"-",""),"(",""),")",""),"/",""),"""",""),"+",""))</f>
        <v>garisan50cmyoekergb50</v>
      </c>
      <c r="C948" s="79" t="str">
        <f>LOWER(SUBSTITUTE(SUBSTITUTE(SUBSTITUTE(SUBSTITUTE(SUBSTITUTE(SUBSTITUTE(SUBSTITUTE(SUBSTITUTE(SUBSTITUTE(db[[#This Row],[NB NOTA]]," ",),".",""),"-",""),"(",""),")",""),",",""),"/",""),"""",""),"+",""))</f>
        <v>garisan50yoekergb50</v>
      </c>
      <c r="D948" s="79" t="str">
        <f>LOWER(SUBSTITUTE(SUBSTITUTE(SUBSTITUTE(SUBSTITUTE(SUBSTITUTE(SUBSTITUTE(SUBSTITUTE(SUBSTITUTE(SUBSTITUTE(db[[#This Row],[NB PAJAK]]," ",""),"-",""),"(",""),")",""),".",""),",",""),"/",""),"""",""),"+",""))</f>
        <v/>
      </c>
      <c r="E94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garisan50cmyoekergb5050lsnuntana</v>
      </c>
      <c r="F94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garisan50yoekergb5050lsn</v>
      </c>
      <c r="G948" s="79" t="str">
        <f>db[[#This Row],[NB NOTA_C]]&amp;LOWER(SUBSTITUTE(SUBSTITUTE(SUBSTITUTE(SUBSTITUTE(SUBSTITUTE(SUBSTITUTE(SUBSTITUTE(SUBSTITUTE(SUBSTITUTE(db[[#This Row],[FAKTUR]]," ",),".",""),"-",""),"(",""),")",""),",",""),"/",""),"""",""),"+",""))</f>
        <v>garisan50yoekergb50untana</v>
      </c>
      <c r="H94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garisan50yoekergb5050lsnuntana</v>
      </c>
      <c r="I948" s="2" t="s">
        <v>7611</v>
      </c>
      <c r="J948" s="70" t="s">
        <v>7456</v>
      </c>
      <c r="K948" s="71"/>
      <c r="L948" s="70" t="s">
        <v>1336</v>
      </c>
      <c r="M948" s="80" t="e">
        <f>IF(db[[#This Row],[NB NOTA_C]]="","",COUNTIF([2]!B_MSK[concat],db[[#This Row],[NB NOTA_C]]))</f>
        <v>#REF!</v>
      </c>
      <c r="N948" s="81" t="s">
        <v>2659</v>
      </c>
      <c r="O948" s="79" t="s">
        <v>1448</v>
      </c>
      <c r="P948" s="70" t="s">
        <v>2424</v>
      </c>
      <c r="Q948" s="79"/>
      <c r="R948" s="79" t="str">
        <f>IF(db[[#This Row],[QTY/ CTN]]="","",SUBSTITUTE(SUBSTITUTE(SUBSTITUTE(db[[#This Row],[QTY/ CTN]]," ","_",2),"(",""),")","")&amp;"_")</f>
        <v>50 LSN_</v>
      </c>
      <c r="S948" s="79">
        <f>IF(db[[#This Row],[H_QTY/ CTN]]="","",SEARCH("_",db[[#This Row],[H_QTY/ CTN]]))</f>
        <v>7</v>
      </c>
      <c r="T948" s="79">
        <f>IF(db[[#This Row],[H_QTY/ CTN]]="","",LEN(db[[#This Row],[H_QTY/ CTN]]))</f>
        <v>7</v>
      </c>
      <c r="U948" s="78" t="str">
        <f>IF(db[[#This Row],[H_QTY/ CTN]]="","",LEFT(db[[#This Row],[H_QTY/ CTN]],db[[#This Row],[H_1]]-1))</f>
        <v>50 LSN</v>
      </c>
      <c r="V948" s="78" t="str">
        <f>IF(NOT(db[[#This Row],[H_1]]=db[[#This Row],[H_2]]),MID(db[[#This Row],[H_QTY/ CTN]],db[[#This Row],[H_1]]+1,db[[#This Row],[H_2]]-db[[#This Row],[H_1]]-1),"")</f>
        <v/>
      </c>
      <c r="W948" s="78" t="str">
        <f>IF(db[[#This Row],[QTY/ CTN B]]="","",LEFT(db[[#This Row],[QTY/ CTN B]],SEARCH(" ",db[[#This Row],[QTY/ CTN B]],1)-1))</f>
        <v>50</v>
      </c>
      <c r="X948" s="78" t="str">
        <f>IF(db[[#This Row],[QTY/ CTN B]]="","",RIGHT(db[[#This Row],[QTY/ CTN B]],LEN(db[[#This Row],[QTY/ CTN B]])-SEARCH(" ",db[[#This Row],[QTY/ CTN B]],1)))</f>
        <v>LSN</v>
      </c>
      <c r="Y948" s="78">
        <f>IF(db[[#This Row],[QTY/ CTN TG]]="",IF(db[[#This Row],[STN TG]]="","",12),LEFT(db[[#This Row],[QTY/ CTN TG]],SEARCH(" ",db[[#This Row],[QTY/ CTN TG]],1)-1))</f>
        <v>12</v>
      </c>
      <c r="Z94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8" s="78" t="str">
        <f>IF(db[[#This Row],[STN K]]="","",IF(db[[#This Row],[STN TG]]="LSN",12,""))</f>
        <v/>
      </c>
      <c r="AB948" s="78" t="str">
        <f>IF(db[[#This Row],[STN TG]]="LSN","PCS","")</f>
        <v/>
      </c>
      <c r="AC948" s="78">
        <f>db[[#This Row],[QTY B]]*IF(db[[#This Row],[QTY TG]]="",1,db[[#This Row],[QTY TG]])*IF(db[[#This Row],[QTY K]]="",1,db[[#This Row],[QTY K]])</f>
        <v>600</v>
      </c>
      <c r="AD948" s="78" t="str">
        <f>IF(db[[#This Row],[STN K]]="",IF(db[[#This Row],[STN TG]]="",db[[#This Row],[STN B]],db[[#This Row],[STN TG]]),db[[#This Row],[STN K]])</f>
        <v>PCS</v>
      </c>
      <c r="AE948" s="78"/>
    </row>
    <row r="949" spans="1:31" x14ac:dyDescent="0.25">
      <c r="A949" s="40">
        <f t="shared" si="14"/>
        <v>948</v>
      </c>
      <c r="B949" s="5" t="str">
        <f>LOWER(SUBSTITUTE(SUBSTITUTE(SUBSTITUTE(SUBSTITUTE(SUBSTITUTE(SUBSTITUTE(SUBSTITUTE(SUBSTITUTE(db[[#This Row],[NB BM]]," ",),".",""),"-",""),"(",""),")",""),"/",""),"""",""),"+",""))</f>
        <v>garisanbesitf100cm</v>
      </c>
      <c r="C949" s="5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D949" s="5" t="str">
        <f>LOWER(SUBSTITUTE(SUBSTITUTE(SUBSTITUTE(SUBSTITUTE(SUBSTITUTE(SUBSTITUTE(SUBSTITUTE(SUBSTITUTE(SUBSTITUTE(db[[#This Row],[NB PAJAK]]," ",""),"-",""),"(",""),")",""),".",""),",",""),"/",""),"""",""),"+",""))</f>
        <v/>
      </c>
      <c r="E94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garisanbesitf100cm10lsnuntana</v>
      </c>
      <c r="F94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garisanbesi100cmtf10lsn</v>
      </c>
      <c r="G949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garisanbesi100cmtfuntana</v>
      </c>
      <c r="H94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garisanbesi100cmtf10lsnuntana</v>
      </c>
      <c r="I949" s="2" t="s">
        <v>1766</v>
      </c>
      <c r="J949" s="2" t="s">
        <v>2884</v>
      </c>
      <c r="K949" s="14"/>
      <c r="L949" s="2" t="s">
        <v>1336</v>
      </c>
      <c r="M949" s="34" t="e">
        <f>IF(db[[#This Row],[NB NOTA_C]]="","",COUNTIF([2]!B_MSK[concat],db[[#This Row],[NB NOTA_C]]))</f>
        <v>#REF!</v>
      </c>
      <c r="N949" s="14" t="s">
        <v>1342</v>
      </c>
      <c r="O949" s="2" t="s">
        <v>1438</v>
      </c>
      <c r="P949" s="2" t="s">
        <v>2424</v>
      </c>
      <c r="R949" s="2" t="str">
        <f>IF(db[[#This Row],[QTY/ CTN]]="","",SUBSTITUTE(SUBSTITUTE(SUBSTITUTE(db[[#This Row],[QTY/ CTN]]," ","_",2),"(",""),")","")&amp;"_")</f>
        <v>10 LSN_</v>
      </c>
      <c r="S949" s="2">
        <f>IF(db[[#This Row],[H_QTY/ CTN]]="","",SEARCH("_",db[[#This Row],[H_QTY/ CTN]]))</f>
        <v>7</v>
      </c>
      <c r="T949" s="2">
        <f>IF(db[[#This Row],[H_QTY/ CTN]]="","",LEN(db[[#This Row],[H_QTY/ CTN]]))</f>
        <v>7</v>
      </c>
      <c r="U949" s="41" t="str">
        <f>IF(db[[#This Row],[H_QTY/ CTN]]="","",LEFT(db[[#This Row],[H_QTY/ CTN]],db[[#This Row],[H_1]]-1))</f>
        <v>10 LSN</v>
      </c>
      <c r="V949" s="40" t="str">
        <f>IF(NOT(db[[#This Row],[H_1]]=db[[#This Row],[H_2]]),MID(db[[#This Row],[H_QTY/ CTN]],db[[#This Row],[H_1]]+1,db[[#This Row],[H_2]]-db[[#This Row],[H_1]]-1),"")</f>
        <v/>
      </c>
      <c r="W949" s="40" t="str">
        <f>IF(db[[#This Row],[QTY/ CTN B]]="","",LEFT(db[[#This Row],[QTY/ CTN B]],SEARCH(" ",db[[#This Row],[QTY/ CTN B]],1)-1))</f>
        <v>10</v>
      </c>
      <c r="X949" s="40" t="str">
        <f>IF(db[[#This Row],[QTY/ CTN B]]="","",RIGHT(db[[#This Row],[QTY/ CTN B]],LEN(db[[#This Row],[QTY/ CTN B]])-SEARCH(" ",db[[#This Row],[QTY/ CTN B]],1)))</f>
        <v>LSN</v>
      </c>
      <c r="Y949" s="40">
        <f>IF(db[[#This Row],[QTY/ CTN TG]]="",IF(db[[#This Row],[STN TG]]="","",12),LEFT(db[[#This Row],[QTY/ CTN TG]],SEARCH(" ",db[[#This Row],[QTY/ CTN TG]],1)-1))</f>
        <v>12</v>
      </c>
      <c r="Z9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49" s="40" t="str">
        <f>IF(db[[#This Row],[STN K]]="","",IF(db[[#This Row],[STN TG]]="LSN",12,""))</f>
        <v/>
      </c>
      <c r="AB949" s="40" t="str">
        <f>IF(db[[#This Row],[STN TG]]="LSN","PCS","")</f>
        <v/>
      </c>
      <c r="AC949" s="40">
        <f>db[[#This Row],[QTY B]]*IF(db[[#This Row],[QTY TG]]="",1,db[[#This Row],[QTY TG]])*IF(db[[#This Row],[QTY K]]="",1,db[[#This Row],[QTY K]])</f>
        <v>120</v>
      </c>
      <c r="AD949" s="40" t="str">
        <f>IF(db[[#This Row],[STN K]]="",IF(db[[#This Row],[STN TG]]="",db[[#This Row],[STN B]],db[[#This Row],[STN TG]]),db[[#This Row],[STN K]])</f>
        <v>PCS</v>
      </c>
      <c r="AE949" s="40"/>
    </row>
    <row r="950" spans="1:31" x14ac:dyDescent="0.25">
      <c r="A950" s="40">
        <f t="shared" si="14"/>
        <v>949</v>
      </c>
      <c r="B950" s="5" t="str">
        <f>LOWER(SUBSTITUTE(SUBSTITUTE(SUBSTITUTE(SUBSTITUTE(SUBSTITUTE(SUBSTITUTE(SUBSTITUTE(SUBSTITUTE(db[[#This Row],[NB BM]]," ",),".",""),"-",""),"(",""),")",""),"/",""),"""",""),"+",""))</f>
        <v>garisanbesi100cmyoeker</v>
      </c>
      <c r="C950" s="5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D950" s="5" t="str">
        <f>LOWER(SUBSTITUTE(SUBSTITUTE(SUBSTITUTE(SUBSTITUTE(SUBSTITUTE(SUBSTITUTE(SUBSTITUTE(SUBSTITUTE(SUBSTITUTE(db[[#This Row],[NB PAJAK]]," ",""),"-",""),"(",""),")",""),".",""),",",""),"/",""),"""",""),"+",""))</f>
        <v/>
      </c>
      <c r="E95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garisanbesi100cmyoeker10llsnuntana</v>
      </c>
      <c r="F95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garisanbesi100yoeker12010dz10llsn</v>
      </c>
      <c r="G950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garisanbesi100yoeker12010dzuntana</v>
      </c>
      <c r="H95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garisanbesi100yoeker12010dz10llsnuntana</v>
      </c>
      <c r="I950" s="2" t="s">
        <v>2657</v>
      </c>
      <c r="J950" s="2" t="s">
        <v>2654</v>
      </c>
      <c r="K950" s="1"/>
      <c r="L950" s="2" t="s">
        <v>1336</v>
      </c>
      <c r="M950" s="34" t="e">
        <f>IF(db[[#This Row],[NB NOTA_C]]="","",COUNTIF([2]!B_MSK[concat],db[[#This Row],[NB NOTA_C]]))</f>
        <v>#REF!</v>
      </c>
      <c r="N950" s="9" t="s">
        <v>2659</v>
      </c>
      <c r="O950" s="5" t="s">
        <v>2660</v>
      </c>
      <c r="P950" s="2" t="s">
        <v>2424</v>
      </c>
      <c r="Q950" s="5"/>
      <c r="R950" s="5" t="str">
        <f>IF(db[[#This Row],[QTY/ CTN]]="","",SUBSTITUTE(SUBSTITUTE(SUBSTITUTE(db[[#This Row],[QTY/ CTN]]," ","_",2),"(",""),")","")&amp;"_")</f>
        <v>10 lLSN_</v>
      </c>
      <c r="S950" s="5">
        <f>IF(db[[#This Row],[H_QTY/ CTN]]="","",SEARCH("_",db[[#This Row],[H_QTY/ CTN]]))</f>
        <v>8</v>
      </c>
      <c r="T950" s="5">
        <f>IF(db[[#This Row],[H_QTY/ CTN]]="","",LEN(db[[#This Row],[H_QTY/ CTN]]))</f>
        <v>8</v>
      </c>
      <c r="U950" s="41" t="str">
        <f>IF(db[[#This Row],[H_QTY/ CTN]]="","",LEFT(db[[#This Row],[H_QTY/ CTN]],db[[#This Row],[H_1]]-1))</f>
        <v>10 lLSN</v>
      </c>
      <c r="V950" s="40" t="str">
        <f>IF(NOT(db[[#This Row],[H_1]]=db[[#This Row],[H_2]]),MID(db[[#This Row],[H_QTY/ CTN]],db[[#This Row],[H_1]]+1,db[[#This Row],[H_2]]-db[[#This Row],[H_1]]-1),"")</f>
        <v/>
      </c>
      <c r="W950" s="40" t="str">
        <f>IF(db[[#This Row],[QTY/ CTN B]]="","",LEFT(db[[#This Row],[QTY/ CTN B]],SEARCH(" ",db[[#This Row],[QTY/ CTN B]],1)-1))</f>
        <v>10</v>
      </c>
      <c r="X950" s="40" t="str">
        <f>IF(db[[#This Row],[QTY/ CTN B]]="","",RIGHT(db[[#This Row],[QTY/ CTN B]],LEN(db[[#This Row],[QTY/ CTN B]])-SEARCH(" ",db[[#This Row],[QTY/ CTN B]],1)))</f>
        <v>lLSN</v>
      </c>
      <c r="Y950" s="40" t="str">
        <f>IF(db[[#This Row],[QTY/ CTN TG]]="",IF(db[[#This Row],[STN TG]]="","",12),LEFT(db[[#This Row],[QTY/ CTN TG]],SEARCH(" ",db[[#This Row],[QTY/ CTN TG]],1)-1))</f>
        <v/>
      </c>
      <c r="Z9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50" s="40" t="str">
        <f>IF(db[[#This Row],[STN K]]="","",IF(db[[#This Row],[STN TG]]="LSN",12,""))</f>
        <v/>
      </c>
      <c r="AB950" s="40" t="str">
        <f>IF(db[[#This Row],[STN TG]]="LSN","PCS","")</f>
        <v/>
      </c>
      <c r="AC950" s="40">
        <f>db[[#This Row],[QTY B]]*IF(db[[#This Row],[QTY TG]]="",1,db[[#This Row],[QTY TG]])*IF(db[[#This Row],[QTY K]]="",1,db[[#This Row],[QTY K]])</f>
        <v>10</v>
      </c>
      <c r="AD950" s="40" t="str">
        <f>IF(db[[#This Row],[STN K]]="",IF(db[[#This Row],[STN TG]]="",db[[#This Row],[STN B]],db[[#This Row],[STN TG]]),db[[#This Row],[STN K]])</f>
        <v>lLSN</v>
      </c>
      <c r="AE950" s="40"/>
    </row>
    <row r="951" spans="1:31" x14ac:dyDescent="0.25">
      <c r="A951" s="40">
        <f t="shared" si="14"/>
        <v>950</v>
      </c>
      <c r="B951" s="5" t="str">
        <f>LOWER(SUBSTITUTE(SUBSTITUTE(SUBSTITUTE(SUBSTITUTE(SUBSTITUTE(SUBSTITUTE(SUBSTITUTE(SUBSTITUTE(db[[#This Row],[NB BM]]," ",),".",""),"-",""),"(",""),")",""),"/",""),"""",""),"+",""))</f>
        <v>garisanbesi30cm</v>
      </c>
      <c r="C951" s="5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D951" s="5" t="str">
        <f>LOWER(SUBSTITUTE(SUBSTITUTE(SUBSTITUTE(SUBSTITUTE(SUBSTITUTE(SUBSTITUTE(SUBSTITUTE(SUBSTITUTE(SUBSTITUTE(db[[#This Row],[NB PAJAK]]," ",""),"-",""),"(",""),")",""),".",""),",",""),"/",""),"""",""),"+",""))</f>
        <v/>
      </c>
      <c r="E95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garisanbesi30cm50lsnuntana</v>
      </c>
      <c r="F95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garisanbesi30cm50lsn</v>
      </c>
      <c r="G951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garisanbesi30cmuntana</v>
      </c>
      <c r="H95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garisanbesi30cm50lsnuntana</v>
      </c>
      <c r="I951" s="2" t="s">
        <v>4085</v>
      </c>
      <c r="J951" s="2" t="s">
        <v>4084</v>
      </c>
      <c r="K951" s="14"/>
      <c r="L951" s="2" t="s">
        <v>1336</v>
      </c>
      <c r="M951" s="33" t="e">
        <f>IF(db[[#This Row],[NB NOTA_C]]="","",COUNTIF([2]!B_MSK[concat],db[[#This Row],[NB NOTA_C]]))</f>
        <v>#REF!</v>
      </c>
      <c r="N951" s="9" t="s">
        <v>1342</v>
      </c>
      <c r="O951" s="5" t="s">
        <v>1448</v>
      </c>
      <c r="P951" s="2" t="s">
        <v>2424</v>
      </c>
      <c r="Q951" s="5"/>
      <c r="R951" s="5" t="str">
        <f>IF(db[[#This Row],[QTY/ CTN]]="","",SUBSTITUTE(SUBSTITUTE(SUBSTITUTE(db[[#This Row],[QTY/ CTN]]," ","_",2),"(",""),")","")&amp;"_")</f>
        <v>50 LSN_</v>
      </c>
      <c r="S951" s="5">
        <f>IF(db[[#This Row],[H_QTY/ CTN]]="","",SEARCH("_",db[[#This Row],[H_QTY/ CTN]]))</f>
        <v>7</v>
      </c>
      <c r="T951" s="5">
        <f>IF(db[[#This Row],[H_QTY/ CTN]]="","",LEN(db[[#This Row],[H_QTY/ CTN]]))</f>
        <v>7</v>
      </c>
      <c r="U951" s="40" t="str">
        <f>IF(db[[#This Row],[H_QTY/ CTN]]="","",LEFT(db[[#This Row],[H_QTY/ CTN]],db[[#This Row],[H_1]]-1))</f>
        <v>50 LSN</v>
      </c>
      <c r="V951" s="40" t="str">
        <f>IF(NOT(db[[#This Row],[H_1]]=db[[#This Row],[H_2]]),MID(db[[#This Row],[H_QTY/ CTN]],db[[#This Row],[H_1]]+1,db[[#This Row],[H_2]]-db[[#This Row],[H_1]]-1),"")</f>
        <v/>
      </c>
      <c r="W951" s="40" t="str">
        <f>IF(db[[#This Row],[QTY/ CTN B]]="","",LEFT(db[[#This Row],[QTY/ CTN B]],SEARCH(" ",db[[#This Row],[QTY/ CTN B]],1)-1))</f>
        <v>50</v>
      </c>
      <c r="X951" s="40" t="str">
        <f>IF(db[[#This Row],[QTY/ CTN B]]="","",RIGHT(db[[#This Row],[QTY/ CTN B]],LEN(db[[#This Row],[QTY/ CTN B]])-SEARCH(" ",db[[#This Row],[QTY/ CTN B]],1)))</f>
        <v>LSN</v>
      </c>
      <c r="Y951" s="40">
        <f>IF(db[[#This Row],[QTY/ CTN TG]]="",IF(db[[#This Row],[STN TG]]="","",12),LEFT(db[[#This Row],[QTY/ CTN TG]],SEARCH(" ",db[[#This Row],[QTY/ CTN TG]],1)-1))</f>
        <v>12</v>
      </c>
      <c r="Z9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1" s="40" t="str">
        <f>IF(db[[#This Row],[STN K]]="","",IF(db[[#This Row],[STN TG]]="LSN",12,""))</f>
        <v/>
      </c>
      <c r="AB951" s="40" t="str">
        <f>IF(db[[#This Row],[STN TG]]="LSN","PCS","")</f>
        <v/>
      </c>
      <c r="AC951" s="40">
        <f>db[[#This Row],[QTY B]]*IF(db[[#This Row],[QTY TG]]="",1,db[[#This Row],[QTY TG]])*IF(db[[#This Row],[QTY K]]="",1,db[[#This Row],[QTY K]])</f>
        <v>600</v>
      </c>
      <c r="AD951" s="40" t="str">
        <f>IF(db[[#This Row],[STN K]]="",IF(db[[#This Row],[STN TG]]="",db[[#This Row],[STN B]],db[[#This Row],[STN TG]]),db[[#This Row],[STN K]])</f>
        <v>PCS</v>
      </c>
      <c r="AE951" s="40"/>
    </row>
    <row r="952" spans="1:31" x14ac:dyDescent="0.25">
      <c r="A952" s="40">
        <f t="shared" si="14"/>
        <v>951</v>
      </c>
      <c r="B952" s="75" t="str">
        <f>LOWER(SUBSTITUTE(SUBSTITUTE(SUBSTITUTE(SUBSTITUTE(SUBSTITUTE(SUBSTITUTE(SUBSTITUTE(SUBSTITUTE(db[[#This Row],[NB BM]]," ",),".",""),"-",""),"(",""),")",""),"/",""),"""",""),"+",""))</f>
        <v>garisanbesi30cmfancy</v>
      </c>
      <c r="C952" s="75" t="str">
        <f>LOWER(SUBSTITUTE(SUBSTITUTE(SUBSTITUTE(SUBSTITUTE(SUBSTITUTE(SUBSTITUTE(SUBSTITUTE(SUBSTITUTE(SUBSTITUTE(db[[#This Row],[NB NOTA]]," ",),".",""),"-",""),"(",""),")",""),",",""),"/",""),"""",""),"+",""))</f>
        <v>garisanbesi30cmfancy</v>
      </c>
      <c r="D952" s="75" t="str">
        <f>LOWER(SUBSTITUTE(SUBSTITUTE(SUBSTITUTE(SUBSTITUTE(SUBSTITUTE(SUBSTITUTE(SUBSTITUTE(SUBSTITUTE(SUBSTITUTE(db[[#This Row],[NB PAJAK]]," ",""),"-",""),"(",""),")",""),".",""),",",""),"/",""),"""",""),"+",""))</f>
        <v/>
      </c>
      <c r="E952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garisanbesi30cmfancy80lsnuntana</v>
      </c>
      <c r="F952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garisanbesi30cmfancy80lsn</v>
      </c>
      <c r="G952" s="75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garisanbesi30cmfancyuntana</v>
      </c>
      <c r="H952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garisanbesi30cmfancy80lsnuntana</v>
      </c>
      <c r="I952" s="2" t="s">
        <v>5068</v>
      </c>
      <c r="J952" s="4" t="s">
        <v>5027</v>
      </c>
      <c r="K952" s="48"/>
      <c r="L952" s="2" t="s">
        <v>1336</v>
      </c>
      <c r="M952" s="76" t="e">
        <f>IF(db[[#This Row],[NB NOTA_C]]="","",COUNTIF([2]!B_MSK[concat],db[[#This Row],[NB NOTA_C]]))</f>
        <v>#REF!</v>
      </c>
      <c r="N952" s="9" t="s">
        <v>4676</v>
      </c>
      <c r="O952" s="5" t="s">
        <v>1419</v>
      </c>
      <c r="P952" s="2" t="s">
        <v>2424</v>
      </c>
      <c r="Q952" s="75"/>
      <c r="R952" s="75" t="str">
        <f>IF(db[[#This Row],[QTY/ CTN]]="","",SUBSTITUTE(SUBSTITUTE(SUBSTITUTE(db[[#This Row],[QTY/ CTN]]," ","_",2),"(",""),")","")&amp;"_")</f>
        <v>80 LSN_</v>
      </c>
      <c r="S952" s="75">
        <f>IF(db[[#This Row],[H_QTY/ CTN]]="","",SEARCH("_",db[[#This Row],[H_QTY/ CTN]]))</f>
        <v>7</v>
      </c>
      <c r="T952" s="75">
        <f>IF(db[[#This Row],[H_QTY/ CTN]]="","",LEN(db[[#This Row],[H_QTY/ CTN]]))</f>
        <v>7</v>
      </c>
      <c r="U952" s="77" t="str">
        <f>IF(db[[#This Row],[H_QTY/ CTN]]="","",LEFT(db[[#This Row],[H_QTY/ CTN]],db[[#This Row],[H_1]]-1))</f>
        <v>80 LSN</v>
      </c>
      <c r="V952" s="77" t="str">
        <f>IF(NOT(db[[#This Row],[H_1]]=db[[#This Row],[H_2]]),MID(db[[#This Row],[H_QTY/ CTN]],db[[#This Row],[H_1]]+1,db[[#This Row],[H_2]]-db[[#This Row],[H_1]]-1),"")</f>
        <v/>
      </c>
      <c r="W952" s="77" t="str">
        <f>IF(db[[#This Row],[QTY/ CTN B]]="","",LEFT(db[[#This Row],[QTY/ CTN B]],SEARCH(" ",db[[#This Row],[QTY/ CTN B]],1)-1))</f>
        <v>80</v>
      </c>
      <c r="X952" s="77" t="str">
        <f>IF(db[[#This Row],[QTY/ CTN B]]="","",RIGHT(db[[#This Row],[QTY/ CTN B]],LEN(db[[#This Row],[QTY/ CTN B]])-SEARCH(" ",db[[#This Row],[QTY/ CTN B]],1)))</f>
        <v>LSN</v>
      </c>
      <c r="Y952" s="77">
        <f>IF(db[[#This Row],[QTY/ CTN TG]]="",IF(db[[#This Row],[STN TG]]="","",12),LEFT(db[[#This Row],[QTY/ CTN TG]],SEARCH(" ",db[[#This Row],[QTY/ CTN TG]],1)-1))</f>
        <v>12</v>
      </c>
      <c r="Z952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2" s="77" t="str">
        <f>IF(db[[#This Row],[STN K]]="","",IF(db[[#This Row],[STN TG]]="LSN",12,""))</f>
        <v/>
      </c>
      <c r="AB952" s="77" t="str">
        <f>IF(db[[#This Row],[STN TG]]="LSN","PCS","")</f>
        <v/>
      </c>
      <c r="AC952" s="77">
        <f>db[[#This Row],[QTY B]]*IF(db[[#This Row],[QTY TG]]="",1,db[[#This Row],[QTY TG]])*IF(db[[#This Row],[QTY K]]="",1,db[[#This Row],[QTY K]])</f>
        <v>960</v>
      </c>
      <c r="AD952" s="77" t="str">
        <f>IF(db[[#This Row],[STN K]]="",IF(db[[#This Row],[STN TG]]="",db[[#This Row],[STN B]],db[[#This Row],[STN TG]]),db[[#This Row],[STN K]])</f>
        <v>PCS</v>
      </c>
      <c r="AE952" s="40"/>
    </row>
    <row r="953" spans="1:31" x14ac:dyDescent="0.25">
      <c r="A953" s="40">
        <f t="shared" si="14"/>
        <v>952</v>
      </c>
      <c r="B953" s="5" t="str">
        <f>LOWER(SUBSTITUTE(SUBSTITUTE(SUBSTITUTE(SUBSTITUTE(SUBSTITUTE(SUBSTITUTE(SUBSTITUTE(SUBSTITUTE(db[[#This Row],[NB BM]]," ",),".",""),"-",""),"(",""),")",""),"/",""),"""",""),"+",""))</f>
        <v>garisan30cmbesitf</v>
      </c>
      <c r="C953" s="5" t="str">
        <f>LOWER(SUBSTITUTE(SUBSTITUTE(SUBSTITUTE(SUBSTITUTE(SUBSTITUTE(SUBSTITUTE(SUBSTITUTE(SUBSTITUTE(SUBSTITUTE(db[[#This Row],[NB NOTA]]," ",),".",""),"-",""),"(",""),")",""),",",""),"/",""),"""",""),"+",""))</f>
        <v>garisanbesi30cmtf</v>
      </c>
      <c r="D953" s="5" t="str">
        <f>LOWER(SUBSTITUTE(SUBSTITUTE(SUBSTITUTE(SUBSTITUTE(SUBSTITUTE(SUBSTITUTE(SUBSTITUTE(SUBSTITUTE(SUBSTITUTE(db[[#This Row],[NB PAJAK]]," ",""),"-",""),"(",""),")",""),".",""),",",""),"/",""),"""",""),"+",""))</f>
        <v/>
      </c>
      <c r="E9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garisan30cmbesitf50lsnuntana</v>
      </c>
      <c r="F9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garisanbesi30cmtf50lsn</v>
      </c>
      <c r="G953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garisanbesi30cmtfuntana</v>
      </c>
      <c r="H9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garisanbesi30cmtf50lsnuntana</v>
      </c>
      <c r="I953" s="2" t="s">
        <v>5980</v>
      </c>
      <c r="J953" s="2" t="s">
        <v>5976</v>
      </c>
      <c r="K953" s="14"/>
      <c r="L953" s="2" t="s">
        <v>1336</v>
      </c>
      <c r="M953" s="34" t="e">
        <f>IF(db[[#This Row],[NB NOTA_C]]="","",COUNTIF([2]!B_MSK[concat],db[[#This Row],[NB NOTA_C]]))</f>
        <v>#REF!</v>
      </c>
      <c r="N953" s="14" t="s">
        <v>1342</v>
      </c>
      <c r="O953" s="2" t="s">
        <v>1448</v>
      </c>
      <c r="P953" s="2" t="s">
        <v>2424</v>
      </c>
      <c r="R953" s="2" t="str">
        <f>IF(db[[#This Row],[QTY/ CTN]]="","",SUBSTITUTE(SUBSTITUTE(SUBSTITUTE(db[[#This Row],[QTY/ CTN]]," ","_",2),"(",""),")","")&amp;"_")</f>
        <v>50 LSN_</v>
      </c>
      <c r="S953" s="2">
        <f>IF(db[[#This Row],[H_QTY/ CTN]]="","",SEARCH("_",db[[#This Row],[H_QTY/ CTN]]))</f>
        <v>7</v>
      </c>
      <c r="T953" s="2">
        <f>IF(db[[#This Row],[H_QTY/ CTN]]="","",LEN(db[[#This Row],[H_QTY/ CTN]]))</f>
        <v>7</v>
      </c>
      <c r="U953" s="41" t="str">
        <f>IF(db[[#This Row],[H_QTY/ CTN]]="","",LEFT(db[[#This Row],[H_QTY/ CTN]],db[[#This Row],[H_1]]-1))</f>
        <v>50 LSN</v>
      </c>
      <c r="V953" s="40" t="str">
        <f>IF(NOT(db[[#This Row],[H_1]]=db[[#This Row],[H_2]]),MID(db[[#This Row],[H_QTY/ CTN]],db[[#This Row],[H_1]]+1,db[[#This Row],[H_2]]-db[[#This Row],[H_1]]-1),"")</f>
        <v/>
      </c>
      <c r="W953" s="40" t="str">
        <f>IF(db[[#This Row],[QTY/ CTN B]]="","",LEFT(db[[#This Row],[QTY/ CTN B]],SEARCH(" ",db[[#This Row],[QTY/ CTN B]],1)-1))</f>
        <v>50</v>
      </c>
      <c r="X953" s="40" t="str">
        <f>IF(db[[#This Row],[QTY/ CTN B]]="","",RIGHT(db[[#This Row],[QTY/ CTN B]],LEN(db[[#This Row],[QTY/ CTN B]])-SEARCH(" ",db[[#This Row],[QTY/ CTN B]],1)))</f>
        <v>LSN</v>
      </c>
      <c r="Y953" s="40">
        <f>IF(db[[#This Row],[QTY/ CTN TG]]="",IF(db[[#This Row],[STN TG]]="","",12),LEFT(db[[#This Row],[QTY/ CTN TG]],SEARCH(" ",db[[#This Row],[QTY/ CTN TG]],1)-1))</f>
        <v>12</v>
      </c>
      <c r="Z9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3" s="40" t="str">
        <f>IF(db[[#This Row],[STN K]]="","",IF(db[[#This Row],[STN TG]]="LSN",12,""))</f>
        <v/>
      </c>
      <c r="AB953" s="40" t="str">
        <f>IF(db[[#This Row],[STN TG]]="LSN","PCS","")</f>
        <v/>
      </c>
      <c r="AC953" s="40">
        <f>db[[#This Row],[QTY B]]*IF(db[[#This Row],[QTY TG]]="",1,db[[#This Row],[QTY TG]])*IF(db[[#This Row],[QTY K]]="",1,db[[#This Row],[QTY K]])</f>
        <v>600</v>
      </c>
      <c r="AD953" s="40" t="str">
        <f>IF(db[[#This Row],[STN K]]="",IF(db[[#This Row],[STN TG]]="",db[[#This Row],[STN B]],db[[#This Row],[STN TG]]),db[[#This Row],[STN K]])</f>
        <v>PCS</v>
      </c>
      <c r="AE953" s="40"/>
    </row>
    <row r="954" spans="1:31" x14ac:dyDescent="0.25">
      <c r="A954" s="40">
        <f t="shared" si="14"/>
        <v>953</v>
      </c>
      <c r="B954" s="110" t="str">
        <f>LOWER(SUBSTITUTE(SUBSTITUTE(SUBSTITUTE(SUBSTITUTE(SUBSTITUTE(SUBSTITUTE(SUBSTITUTE(SUBSTITUTE(db[[#This Row],[NB BM]]," ",),".",""),"-",""),"(",""),")",""),"/",""),"""",""),"+",""))</f>
        <v>garisanbesivtro30cm</v>
      </c>
      <c r="C954" s="110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D954" s="110" t="str">
        <f>LOWER(SUBSTITUTE(SUBSTITUTE(SUBSTITUTE(SUBSTITUTE(SUBSTITUTE(SUBSTITUTE(SUBSTITUTE(SUBSTITUTE(SUBSTITUTE(db[[#This Row],[NB PAJAK]]," ",""),"-",""),"(",""),")",""),".",""),",",""),"/",""),"""",""),"+",""))</f>
        <v/>
      </c>
      <c r="E954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garisanbesivtro30cm50lsnuntana</v>
      </c>
      <c r="F954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garisanbesi30cmvtro50lsn</v>
      </c>
      <c r="G954" s="110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garisanbesi30cmvtrountana</v>
      </c>
      <c r="H954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garisanbesi30cmvtro50lsnuntana</v>
      </c>
      <c r="I954" s="30" t="s">
        <v>4142</v>
      </c>
      <c r="J954" s="30" t="s">
        <v>4141</v>
      </c>
      <c r="K954" s="23"/>
      <c r="L954" s="30" t="s">
        <v>1336</v>
      </c>
      <c r="M954" s="111" t="e">
        <f>IF(db[[#This Row],[NB NOTA_C]]="","",COUNTIF([2]!B_MSK[concat],db[[#This Row],[NB NOTA_C]]))</f>
        <v>#REF!</v>
      </c>
      <c r="N954" s="112" t="s">
        <v>1372</v>
      </c>
      <c r="O954" s="110" t="s">
        <v>1448</v>
      </c>
      <c r="P954" s="30" t="s">
        <v>2424</v>
      </c>
      <c r="Q954" s="110"/>
      <c r="R954" s="110" t="str">
        <f>IF(db[[#This Row],[QTY/ CTN]]="","",SUBSTITUTE(SUBSTITUTE(SUBSTITUTE(db[[#This Row],[QTY/ CTN]]," ","_",2),"(",""),")","")&amp;"_")</f>
        <v>50 LSN_</v>
      </c>
      <c r="S954" s="110">
        <f>IF(db[[#This Row],[H_QTY/ CTN]]="","",SEARCH("_",db[[#This Row],[H_QTY/ CTN]]))</f>
        <v>7</v>
      </c>
      <c r="T954" s="110">
        <f>IF(db[[#This Row],[H_QTY/ CTN]]="","",LEN(db[[#This Row],[H_QTY/ CTN]]))</f>
        <v>7</v>
      </c>
      <c r="U954" s="113" t="str">
        <f>IF(db[[#This Row],[H_QTY/ CTN]]="","",LEFT(db[[#This Row],[H_QTY/ CTN]],db[[#This Row],[H_1]]-1))</f>
        <v>50 LSN</v>
      </c>
      <c r="V954" s="113" t="str">
        <f>IF(NOT(db[[#This Row],[H_1]]=db[[#This Row],[H_2]]),MID(db[[#This Row],[H_QTY/ CTN]],db[[#This Row],[H_1]]+1,db[[#This Row],[H_2]]-db[[#This Row],[H_1]]-1),"")</f>
        <v/>
      </c>
      <c r="W954" s="40" t="str">
        <f>IF(db[[#This Row],[QTY/ CTN B]]="","",LEFT(db[[#This Row],[QTY/ CTN B]],SEARCH(" ",db[[#This Row],[QTY/ CTN B]],1)-1))</f>
        <v>50</v>
      </c>
      <c r="X954" s="40" t="str">
        <f>IF(db[[#This Row],[QTY/ CTN B]]="","",RIGHT(db[[#This Row],[QTY/ CTN B]],LEN(db[[#This Row],[QTY/ CTN B]])-SEARCH(" ",db[[#This Row],[QTY/ CTN B]],1)))</f>
        <v>LSN</v>
      </c>
      <c r="Y954" s="40">
        <f>IF(db[[#This Row],[QTY/ CTN TG]]="",IF(db[[#This Row],[STN TG]]="","",12),LEFT(db[[#This Row],[QTY/ CTN TG]],SEARCH(" ",db[[#This Row],[QTY/ CTN TG]],1)-1))</f>
        <v>12</v>
      </c>
      <c r="Z9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4" s="40" t="str">
        <f>IF(db[[#This Row],[STN K]]="","",IF(db[[#This Row],[STN TG]]="LSN",12,""))</f>
        <v/>
      </c>
      <c r="AB954" s="40" t="str">
        <f>IF(db[[#This Row],[STN TG]]="LSN","PCS","")</f>
        <v/>
      </c>
      <c r="AC954" s="40">
        <f>db[[#This Row],[QTY B]]*IF(db[[#This Row],[QTY TG]]="",1,db[[#This Row],[QTY TG]])*IF(db[[#This Row],[QTY K]]="",1,db[[#This Row],[QTY K]])</f>
        <v>600</v>
      </c>
      <c r="AD954" s="40" t="str">
        <f>IF(db[[#This Row],[STN K]]="",IF(db[[#This Row],[STN TG]]="",db[[#This Row],[STN B]],db[[#This Row],[STN TG]]),db[[#This Row],[STN K]])</f>
        <v>PCS</v>
      </c>
      <c r="AE954" s="40"/>
    </row>
    <row r="955" spans="1:31" x14ac:dyDescent="0.25">
      <c r="A955" s="40">
        <f t="shared" si="14"/>
        <v>954</v>
      </c>
      <c r="B955" s="5" t="str">
        <f>LOWER(SUBSTITUTE(SUBSTITUTE(SUBSTITUTE(SUBSTITUTE(SUBSTITUTE(SUBSTITUTE(SUBSTITUTE(SUBSTITUTE(db[[#This Row],[NB BM]]," ",),".",""),"-",""),"(",""),")",""),"/",""),"""",""),"+",""))</f>
        <v>garisanbesi30cmyoeker</v>
      </c>
      <c r="C955" s="5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D955" s="5" t="str">
        <f>LOWER(SUBSTITUTE(SUBSTITUTE(SUBSTITUTE(SUBSTITUTE(SUBSTITUTE(SUBSTITUTE(SUBSTITUTE(SUBSTITUTE(SUBSTITUTE(db[[#This Row],[NB PAJAK]]," ",""),"-",""),"(",""),")",""),".",""),",",""),"/",""),"""",""),"+",""))</f>
        <v/>
      </c>
      <c r="E95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garisanbesi30cmyoeker50lsnuntana</v>
      </c>
      <c r="F95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garisanbesi30yoeker50dz50lsn</v>
      </c>
      <c r="G955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garisanbesi30yoeker50dzuntana</v>
      </c>
      <c r="H95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garisanbesi30yoeker50dz50lsnuntana</v>
      </c>
      <c r="I955" s="2" t="s">
        <v>2658</v>
      </c>
      <c r="J955" s="2" t="s">
        <v>2655</v>
      </c>
      <c r="K955" s="14"/>
      <c r="L955" s="2" t="s">
        <v>1336</v>
      </c>
      <c r="M955" s="34" t="e">
        <f>IF(db[[#This Row],[NB NOTA_C]]="","",COUNTIF([2]!B_MSK[concat],db[[#This Row],[NB NOTA_C]]))</f>
        <v>#REF!</v>
      </c>
      <c r="N955" s="9" t="s">
        <v>2659</v>
      </c>
      <c r="O955" s="5" t="s">
        <v>1448</v>
      </c>
      <c r="P955" s="2" t="s">
        <v>2424</v>
      </c>
      <c r="Q955" s="5"/>
      <c r="R955" s="5" t="str">
        <f>IF(db[[#This Row],[QTY/ CTN]]="","",SUBSTITUTE(SUBSTITUTE(SUBSTITUTE(db[[#This Row],[QTY/ CTN]]," ","_",2),"(",""),")","")&amp;"_")</f>
        <v>50 LSN_</v>
      </c>
      <c r="S955" s="5">
        <f>IF(db[[#This Row],[H_QTY/ CTN]]="","",SEARCH("_",db[[#This Row],[H_QTY/ CTN]]))</f>
        <v>7</v>
      </c>
      <c r="T955" s="5">
        <f>IF(db[[#This Row],[H_QTY/ CTN]]="","",LEN(db[[#This Row],[H_QTY/ CTN]]))</f>
        <v>7</v>
      </c>
      <c r="U955" s="41" t="str">
        <f>IF(db[[#This Row],[H_QTY/ CTN]]="","",LEFT(db[[#This Row],[H_QTY/ CTN]],db[[#This Row],[H_1]]-1))</f>
        <v>50 LSN</v>
      </c>
      <c r="V955" s="40" t="str">
        <f>IF(NOT(db[[#This Row],[H_1]]=db[[#This Row],[H_2]]),MID(db[[#This Row],[H_QTY/ CTN]],db[[#This Row],[H_1]]+1,db[[#This Row],[H_2]]-db[[#This Row],[H_1]]-1),"")</f>
        <v/>
      </c>
      <c r="W955" s="40" t="str">
        <f>IF(db[[#This Row],[QTY/ CTN B]]="","",LEFT(db[[#This Row],[QTY/ CTN B]],SEARCH(" ",db[[#This Row],[QTY/ CTN B]],1)-1))</f>
        <v>50</v>
      </c>
      <c r="X955" s="40" t="str">
        <f>IF(db[[#This Row],[QTY/ CTN B]]="","",RIGHT(db[[#This Row],[QTY/ CTN B]],LEN(db[[#This Row],[QTY/ CTN B]])-SEARCH(" ",db[[#This Row],[QTY/ CTN B]],1)))</f>
        <v>LSN</v>
      </c>
      <c r="Y955" s="40">
        <f>IF(db[[#This Row],[QTY/ CTN TG]]="",IF(db[[#This Row],[STN TG]]="","",12),LEFT(db[[#This Row],[QTY/ CTN TG]],SEARCH(" ",db[[#This Row],[QTY/ CTN TG]],1)-1))</f>
        <v>12</v>
      </c>
      <c r="Z9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5" s="40" t="str">
        <f>IF(db[[#This Row],[STN K]]="","",IF(db[[#This Row],[STN TG]]="LSN",12,""))</f>
        <v/>
      </c>
      <c r="AB955" s="40" t="str">
        <f>IF(db[[#This Row],[STN TG]]="LSN","PCS","")</f>
        <v/>
      </c>
      <c r="AC955" s="40">
        <f>db[[#This Row],[QTY B]]*IF(db[[#This Row],[QTY TG]]="",1,db[[#This Row],[QTY TG]])*IF(db[[#This Row],[QTY K]]="",1,db[[#This Row],[QTY K]])</f>
        <v>600</v>
      </c>
      <c r="AD955" s="40" t="str">
        <f>IF(db[[#This Row],[STN K]]="",IF(db[[#This Row],[STN TG]]="",db[[#This Row],[STN B]],db[[#This Row],[STN TG]]),db[[#This Row],[STN K]])</f>
        <v>PCS</v>
      </c>
      <c r="AE955" s="40"/>
    </row>
    <row r="956" spans="1:31" x14ac:dyDescent="0.25">
      <c r="A956" s="40">
        <f t="shared" si="14"/>
        <v>955</v>
      </c>
      <c r="B956" s="5" t="str">
        <f>LOWER(SUBSTITUTE(SUBSTITUTE(SUBSTITUTE(SUBSTITUTE(SUBSTITUTE(SUBSTITUTE(SUBSTITUTE(SUBSTITUTE(db[[#This Row],[NB BM]]," ",),".",""),"-",""),"(",""),")",""),"/",""),"""",""),"+",""))</f>
        <v>garisan40cmbesitf</v>
      </c>
      <c r="C956" s="5" t="str">
        <f>LOWER(SUBSTITUTE(SUBSTITUTE(SUBSTITUTE(SUBSTITUTE(SUBSTITUTE(SUBSTITUTE(SUBSTITUTE(SUBSTITUTE(SUBSTITUTE(db[[#This Row],[NB NOTA]]," ",),".",""),"-",""),"(",""),")",""),",",""),"/",""),"""",""),"+",""))</f>
        <v>garisanbesi40cmtf</v>
      </c>
      <c r="D956" s="5" t="str">
        <f>LOWER(SUBSTITUTE(SUBSTITUTE(SUBSTITUTE(SUBSTITUTE(SUBSTITUTE(SUBSTITUTE(SUBSTITUTE(SUBSTITUTE(SUBSTITUTE(db[[#This Row],[NB PAJAK]]," ",""),"-",""),"(",""),")",""),".",""),",",""),"/",""),"""",""),"+",""))</f>
        <v/>
      </c>
      <c r="E95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garisan40cmbesitf25lsnuntana</v>
      </c>
      <c r="F95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garisanbesi40cmtf25lsn</v>
      </c>
      <c r="G956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garisanbesi40cmtfuntana</v>
      </c>
      <c r="H95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garisanbesi40cmtf25lsnuntana</v>
      </c>
      <c r="I956" s="2" t="s">
        <v>5981</v>
      </c>
      <c r="J956" s="2" t="s">
        <v>5977</v>
      </c>
      <c r="K956" s="14"/>
      <c r="L956" s="2" t="s">
        <v>1336</v>
      </c>
      <c r="M956" s="34" t="e">
        <f>IF(db[[#This Row],[NB NOTA_C]]="","",COUNTIF([2]!B_MSK[concat],db[[#This Row],[NB NOTA_C]]))</f>
        <v>#REF!</v>
      </c>
      <c r="N956" s="14" t="s">
        <v>1342</v>
      </c>
      <c r="O956" s="2" t="s">
        <v>1439</v>
      </c>
      <c r="P956" s="2" t="s">
        <v>2424</v>
      </c>
      <c r="R956" s="2" t="str">
        <f>IF(db[[#This Row],[QTY/ CTN]]="","",SUBSTITUTE(SUBSTITUTE(SUBSTITUTE(db[[#This Row],[QTY/ CTN]]," ","_",2),"(",""),")","")&amp;"_")</f>
        <v>25 LSN_</v>
      </c>
      <c r="S956" s="2">
        <f>IF(db[[#This Row],[H_QTY/ CTN]]="","",SEARCH("_",db[[#This Row],[H_QTY/ CTN]]))</f>
        <v>7</v>
      </c>
      <c r="T956" s="2">
        <f>IF(db[[#This Row],[H_QTY/ CTN]]="","",LEN(db[[#This Row],[H_QTY/ CTN]]))</f>
        <v>7</v>
      </c>
      <c r="U956" s="41" t="str">
        <f>IF(db[[#This Row],[H_QTY/ CTN]]="","",LEFT(db[[#This Row],[H_QTY/ CTN]],db[[#This Row],[H_1]]-1))</f>
        <v>25 LSN</v>
      </c>
      <c r="V956" s="40" t="str">
        <f>IF(NOT(db[[#This Row],[H_1]]=db[[#This Row],[H_2]]),MID(db[[#This Row],[H_QTY/ CTN]],db[[#This Row],[H_1]]+1,db[[#This Row],[H_2]]-db[[#This Row],[H_1]]-1),"")</f>
        <v/>
      </c>
      <c r="W956" s="40" t="str">
        <f>IF(db[[#This Row],[QTY/ CTN B]]="","",LEFT(db[[#This Row],[QTY/ CTN B]],SEARCH(" ",db[[#This Row],[QTY/ CTN B]],1)-1))</f>
        <v>25</v>
      </c>
      <c r="X956" s="40" t="str">
        <f>IF(db[[#This Row],[QTY/ CTN B]]="","",RIGHT(db[[#This Row],[QTY/ CTN B]],LEN(db[[#This Row],[QTY/ CTN B]])-SEARCH(" ",db[[#This Row],[QTY/ CTN B]],1)))</f>
        <v>LSN</v>
      </c>
      <c r="Y956" s="40">
        <f>IF(db[[#This Row],[QTY/ CTN TG]]="",IF(db[[#This Row],[STN TG]]="","",12),LEFT(db[[#This Row],[QTY/ CTN TG]],SEARCH(" ",db[[#This Row],[QTY/ CTN TG]],1)-1))</f>
        <v>12</v>
      </c>
      <c r="Z9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6" s="40" t="str">
        <f>IF(db[[#This Row],[STN K]]="","",IF(db[[#This Row],[STN TG]]="LSN",12,""))</f>
        <v/>
      </c>
      <c r="AB956" s="40" t="str">
        <f>IF(db[[#This Row],[STN TG]]="LSN","PCS","")</f>
        <v/>
      </c>
      <c r="AC956" s="40">
        <f>db[[#This Row],[QTY B]]*IF(db[[#This Row],[QTY TG]]="",1,db[[#This Row],[QTY TG]])*IF(db[[#This Row],[QTY K]]="",1,db[[#This Row],[QTY K]])</f>
        <v>300</v>
      </c>
      <c r="AD956" s="40" t="str">
        <f>IF(db[[#This Row],[STN K]]="",IF(db[[#This Row],[STN TG]]="",db[[#This Row],[STN B]],db[[#This Row],[STN TG]]),db[[#This Row],[STN K]])</f>
        <v>PCS</v>
      </c>
      <c r="AE956" s="40"/>
    </row>
    <row r="957" spans="1:31" x14ac:dyDescent="0.25">
      <c r="A957" s="40">
        <f t="shared" si="14"/>
        <v>956</v>
      </c>
      <c r="B957" s="5" t="str">
        <f>LOWER(SUBSTITUTE(SUBSTITUTE(SUBSTITUTE(SUBSTITUTE(SUBSTITUTE(SUBSTITUTE(SUBSTITUTE(SUBSTITUTE(db[[#This Row],[NB BM]]," ",),".",""),"-",""),"(",""),")",""),"/",""),"""",""),"+",""))</f>
        <v>garisanbesi40cmyoeker</v>
      </c>
      <c r="C957" s="5" t="str">
        <f>LOWER(SUBSTITUTE(SUBSTITUTE(SUBSTITUTE(SUBSTITUTE(SUBSTITUTE(SUBSTITUTE(SUBSTITUTE(SUBSTITUTE(SUBSTITUTE(db[[#This Row],[NB NOTA]]," ",),".",""),"-",""),"(",""),")",""),",",""),"/",""),"""",""),"+",""))</f>
        <v>garisanbesi40yoeker</v>
      </c>
      <c r="D957" s="5" t="str">
        <f>LOWER(SUBSTITUTE(SUBSTITUTE(SUBSTITUTE(SUBSTITUTE(SUBSTITUTE(SUBSTITUTE(SUBSTITUTE(SUBSTITUTE(SUBSTITUTE(db[[#This Row],[NB PAJAK]]," ",""),"-",""),"(",""),")",""),".",""),",",""),"/",""),"""",""),"+",""))</f>
        <v/>
      </c>
      <c r="E95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garisanbesi40cmyoeker25lsnuntana</v>
      </c>
      <c r="F95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garisanbesi40yoeker25lsn</v>
      </c>
      <c r="G957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garisanbesi40yoekeruntana</v>
      </c>
      <c r="H95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garisanbesi40yoeker25lsnuntana</v>
      </c>
      <c r="I957" s="2" t="s">
        <v>7048</v>
      </c>
      <c r="J957" s="2" t="s">
        <v>7045</v>
      </c>
      <c r="K957" s="14"/>
      <c r="L957" s="2" t="s">
        <v>1336</v>
      </c>
      <c r="M957" s="34" t="e">
        <f>IF(db[[#This Row],[NB NOTA_C]]="","",COUNTIF([2]!B_MSK[concat],db[[#This Row],[NB NOTA_C]]))</f>
        <v>#REF!</v>
      </c>
      <c r="N957" s="14" t="s">
        <v>2659</v>
      </c>
      <c r="O957" s="2" t="s">
        <v>1439</v>
      </c>
      <c r="P957" s="2" t="s">
        <v>2424</v>
      </c>
      <c r="R957" s="2" t="str">
        <f>IF(db[[#This Row],[QTY/ CTN]]="","",SUBSTITUTE(SUBSTITUTE(SUBSTITUTE(db[[#This Row],[QTY/ CTN]]," ","_",2),"(",""),")","")&amp;"_")</f>
        <v>25 LSN_</v>
      </c>
      <c r="S957" s="2">
        <f>IF(db[[#This Row],[H_QTY/ CTN]]="","",SEARCH("_",db[[#This Row],[H_QTY/ CTN]]))</f>
        <v>7</v>
      </c>
      <c r="T957" s="2">
        <f>IF(db[[#This Row],[H_QTY/ CTN]]="","",LEN(db[[#This Row],[H_QTY/ CTN]]))</f>
        <v>7</v>
      </c>
      <c r="U957" s="41" t="str">
        <f>IF(db[[#This Row],[H_QTY/ CTN]]="","",LEFT(db[[#This Row],[H_QTY/ CTN]],db[[#This Row],[H_1]]-1))</f>
        <v>25 LSN</v>
      </c>
      <c r="V957" s="40" t="str">
        <f>IF(NOT(db[[#This Row],[H_1]]=db[[#This Row],[H_2]]),MID(db[[#This Row],[H_QTY/ CTN]],db[[#This Row],[H_1]]+1,db[[#This Row],[H_2]]-db[[#This Row],[H_1]]-1),"")</f>
        <v/>
      </c>
      <c r="W957" s="40" t="str">
        <f>IF(db[[#This Row],[QTY/ CTN B]]="","",LEFT(db[[#This Row],[QTY/ CTN B]],SEARCH(" ",db[[#This Row],[QTY/ CTN B]],1)-1))</f>
        <v>25</v>
      </c>
      <c r="X957" s="40" t="str">
        <f>IF(db[[#This Row],[QTY/ CTN B]]="","",RIGHT(db[[#This Row],[QTY/ CTN B]],LEN(db[[#This Row],[QTY/ CTN B]])-SEARCH(" ",db[[#This Row],[QTY/ CTN B]],1)))</f>
        <v>LSN</v>
      </c>
      <c r="Y957" s="40">
        <f>IF(db[[#This Row],[QTY/ CTN TG]]="",IF(db[[#This Row],[STN TG]]="","",12),LEFT(db[[#This Row],[QTY/ CTN TG]],SEARCH(" ",db[[#This Row],[QTY/ CTN TG]],1)-1))</f>
        <v>12</v>
      </c>
      <c r="Z9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7" s="40" t="str">
        <f>IF(db[[#This Row],[STN K]]="","",IF(db[[#This Row],[STN TG]]="LSN",12,""))</f>
        <v/>
      </c>
      <c r="AB957" s="40" t="str">
        <f>IF(db[[#This Row],[STN TG]]="LSN","PCS","")</f>
        <v/>
      </c>
      <c r="AC957" s="40">
        <f>db[[#This Row],[QTY B]]*IF(db[[#This Row],[QTY TG]]="",1,db[[#This Row],[QTY TG]])*IF(db[[#This Row],[QTY K]]="",1,db[[#This Row],[QTY K]])</f>
        <v>300</v>
      </c>
      <c r="AD957" s="40" t="str">
        <f>IF(db[[#This Row],[STN K]]="",IF(db[[#This Row],[STN TG]]="",db[[#This Row],[STN B]],db[[#This Row],[STN TG]]),db[[#This Row],[STN K]])</f>
        <v>PCS</v>
      </c>
      <c r="AE957" s="40"/>
    </row>
    <row r="958" spans="1:31" x14ac:dyDescent="0.25">
      <c r="A958" s="40">
        <f t="shared" si="14"/>
        <v>957</v>
      </c>
      <c r="B958" s="5" t="str">
        <f>LOWER(SUBSTITUTE(SUBSTITUTE(SUBSTITUTE(SUBSTITUTE(SUBSTITUTE(SUBSTITUTE(SUBSTITUTE(SUBSTITUTE(db[[#This Row],[NB BM]]," ",),".",""),"-",""),"(",""),")",""),"/",""),"""",""),"+",""))</f>
        <v>garisanbesi50cmyoeker</v>
      </c>
      <c r="C958" s="5" t="str">
        <f>LOWER(SUBSTITUTE(SUBSTITUTE(SUBSTITUTE(SUBSTITUTE(SUBSTITUTE(SUBSTITUTE(SUBSTITUTE(SUBSTITUTE(SUBSTITUTE(db[[#This Row],[NB NOTA]]," ",),".",""),"-",""),"(",""),")",""),",",""),"/",""),"""",""),"+",""))</f>
        <v>garisanbesi50yoeker</v>
      </c>
      <c r="D958" s="5" t="str">
        <f>LOWER(SUBSTITUTE(SUBSTITUTE(SUBSTITUTE(SUBSTITUTE(SUBSTITUTE(SUBSTITUTE(SUBSTITUTE(SUBSTITUTE(SUBSTITUTE(db[[#This Row],[NB PAJAK]]," ",""),"-",""),"(",""),")",""),".",""),",",""),"/",""),"""",""),"+",""))</f>
        <v/>
      </c>
      <c r="E95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garisanbesi50cmyoeker25lsnuntana</v>
      </c>
      <c r="F95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garisanbesi50yoeker25lsn</v>
      </c>
      <c r="G958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garisanbesi50yoekeruntana</v>
      </c>
      <c r="H95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garisanbesi50yoeker25lsnuntana</v>
      </c>
      <c r="I958" s="2" t="s">
        <v>7049</v>
      </c>
      <c r="J958" s="2" t="s">
        <v>7046</v>
      </c>
      <c r="K958" s="14"/>
      <c r="L958" s="2" t="s">
        <v>1336</v>
      </c>
      <c r="M958" s="34" t="e">
        <f>IF(db[[#This Row],[NB NOTA_C]]="","",COUNTIF([2]!B_MSK[concat],db[[#This Row],[NB NOTA_C]]))</f>
        <v>#REF!</v>
      </c>
      <c r="N958" s="14" t="s">
        <v>2659</v>
      </c>
      <c r="O958" s="2" t="s">
        <v>1439</v>
      </c>
      <c r="P958" s="2" t="s">
        <v>2424</v>
      </c>
      <c r="R958" s="2" t="str">
        <f>IF(db[[#This Row],[QTY/ CTN]]="","",SUBSTITUTE(SUBSTITUTE(SUBSTITUTE(db[[#This Row],[QTY/ CTN]]," ","_",2),"(",""),")","")&amp;"_")</f>
        <v>25 LSN_</v>
      </c>
      <c r="S958" s="2">
        <f>IF(db[[#This Row],[H_QTY/ CTN]]="","",SEARCH("_",db[[#This Row],[H_QTY/ CTN]]))</f>
        <v>7</v>
      </c>
      <c r="T958" s="2">
        <f>IF(db[[#This Row],[H_QTY/ CTN]]="","",LEN(db[[#This Row],[H_QTY/ CTN]]))</f>
        <v>7</v>
      </c>
      <c r="U958" s="41" t="str">
        <f>IF(db[[#This Row],[H_QTY/ CTN]]="","",LEFT(db[[#This Row],[H_QTY/ CTN]],db[[#This Row],[H_1]]-1))</f>
        <v>25 LSN</v>
      </c>
      <c r="V958" s="40" t="str">
        <f>IF(NOT(db[[#This Row],[H_1]]=db[[#This Row],[H_2]]),MID(db[[#This Row],[H_QTY/ CTN]],db[[#This Row],[H_1]]+1,db[[#This Row],[H_2]]-db[[#This Row],[H_1]]-1),"")</f>
        <v/>
      </c>
      <c r="W958" s="40" t="str">
        <f>IF(db[[#This Row],[QTY/ CTN B]]="","",LEFT(db[[#This Row],[QTY/ CTN B]],SEARCH(" ",db[[#This Row],[QTY/ CTN B]],1)-1))</f>
        <v>25</v>
      </c>
      <c r="X958" s="40" t="str">
        <f>IF(db[[#This Row],[QTY/ CTN B]]="","",RIGHT(db[[#This Row],[QTY/ CTN B]],LEN(db[[#This Row],[QTY/ CTN B]])-SEARCH(" ",db[[#This Row],[QTY/ CTN B]],1)))</f>
        <v>LSN</v>
      </c>
      <c r="Y958" s="40">
        <f>IF(db[[#This Row],[QTY/ CTN TG]]="",IF(db[[#This Row],[STN TG]]="","",12),LEFT(db[[#This Row],[QTY/ CTN TG]],SEARCH(" ",db[[#This Row],[QTY/ CTN TG]],1)-1))</f>
        <v>12</v>
      </c>
      <c r="Z9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8" s="40" t="str">
        <f>IF(db[[#This Row],[STN K]]="","",IF(db[[#This Row],[STN TG]]="LSN",12,""))</f>
        <v/>
      </c>
      <c r="AB958" s="40" t="str">
        <f>IF(db[[#This Row],[STN TG]]="LSN","PCS","")</f>
        <v/>
      </c>
      <c r="AC958" s="40">
        <f>db[[#This Row],[QTY B]]*IF(db[[#This Row],[QTY TG]]="",1,db[[#This Row],[QTY TG]])*IF(db[[#This Row],[QTY K]]="",1,db[[#This Row],[QTY K]])</f>
        <v>300</v>
      </c>
      <c r="AD958" s="40" t="str">
        <f>IF(db[[#This Row],[STN K]]="",IF(db[[#This Row],[STN TG]]="",db[[#This Row],[STN B]],db[[#This Row],[STN TG]]),db[[#This Row],[STN K]])</f>
        <v>PCS</v>
      </c>
      <c r="AE958" s="40"/>
    </row>
    <row r="959" spans="1:31" ht="16.5" customHeight="1" x14ac:dyDescent="0.25">
      <c r="A959" s="40">
        <f t="shared" si="14"/>
        <v>958</v>
      </c>
      <c r="B959" s="5" t="str">
        <f>LOWER(SUBSTITUTE(SUBSTITUTE(SUBSTITUTE(SUBSTITUTE(SUBSTITUTE(SUBSTITUTE(SUBSTITUTE(SUBSTITUTE(db[[#This Row],[NB BM]]," ",),".",""),"-",""),"(",""),")",""),"/",""),"""",""),"+",""))</f>
        <v>garisan60cmbesitf</v>
      </c>
      <c r="C959" s="5" t="str">
        <f>LOWER(SUBSTITUTE(SUBSTITUTE(SUBSTITUTE(SUBSTITUTE(SUBSTITUTE(SUBSTITUTE(SUBSTITUTE(SUBSTITUTE(SUBSTITUTE(db[[#This Row],[NB NOTA]]," ",),".",""),"-",""),"(",""),")",""),",",""),"/",""),"""",""),"+",""))</f>
        <v>garisanbesi60cmtf</v>
      </c>
      <c r="D959" s="5" t="str">
        <f>LOWER(SUBSTITUTE(SUBSTITUTE(SUBSTITUTE(SUBSTITUTE(SUBSTITUTE(SUBSTITUTE(SUBSTITUTE(SUBSTITUTE(SUBSTITUTE(db[[#This Row],[NB PAJAK]]," ",""),"-",""),"(",""),")",""),".",""),",",""),"/",""),"""",""),"+",""))</f>
        <v/>
      </c>
      <c r="E95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garisan60cmbesitf25lsnuntana</v>
      </c>
      <c r="F95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garisanbesi60cmtf25lsn</v>
      </c>
      <c r="G959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garisanbesi60cmtfuntana</v>
      </c>
      <c r="H95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garisanbesi60cmtf25lsnuntana</v>
      </c>
      <c r="I959" s="2" t="s">
        <v>5983</v>
      </c>
      <c r="J959" s="2" t="s">
        <v>5979</v>
      </c>
      <c r="K959" s="14"/>
      <c r="L959" s="2" t="s">
        <v>1336</v>
      </c>
      <c r="M959" s="34" t="e">
        <f>IF(db[[#This Row],[NB NOTA_C]]="","",COUNTIF([2]!B_MSK[concat],db[[#This Row],[NB NOTA_C]]))</f>
        <v>#REF!</v>
      </c>
      <c r="N959" s="14" t="s">
        <v>1342</v>
      </c>
      <c r="O959" s="2" t="s">
        <v>1439</v>
      </c>
      <c r="P959" s="2" t="s">
        <v>2424</v>
      </c>
      <c r="R959" s="2" t="str">
        <f>IF(db[[#This Row],[QTY/ CTN]]="","",SUBSTITUTE(SUBSTITUTE(SUBSTITUTE(db[[#This Row],[QTY/ CTN]]," ","_",2),"(",""),")","")&amp;"_")</f>
        <v>25 LSN_</v>
      </c>
      <c r="S959" s="2">
        <f>IF(db[[#This Row],[H_QTY/ CTN]]="","",SEARCH("_",db[[#This Row],[H_QTY/ CTN]]))</f>
        <v>7</v>
      </c>
      <c r="T959" s="2">
        <f>IF(db[[#This Row],[H_QTY/ CTN]]="","",LEN(db[[#This Row],[H_QTY/ CTN]]))</f>
        <v>7</v>
      </c>
      <c r="U959" s="41" t="str">
        <f>IF(db[[#This Row],[H_QTY/ CTN]]="","",LEFT(db[[#This Row],[H_QTY/ CTN]],db[[#This Row],[H_1]]-1))</f>
        <v>25 LSN</v>
      </c>
      <c r="V959" s="40" t="str">
        <f>IF(NOT(db[[#This Row],[H_1]]=db[[#This Row],[H_2]]),MID(db[[#This Row],[H_QTY/ CTN]],db[[#This Row],[H_1]]+1,db[[#This Row],[H_2]]-db[[#This Row],[H_1]]-1),"")</f>
        <v/>
      </c>
      <c r="W959" s="40" t="str">
        <f>IF(db[[#This Row],[QTY/ CTN B]]="","",LEFT(db[[#This Row],[QTY/ CTN B]],SEARCH(" ",db[[#This Row],[QTY/ CTN B]],1)-1))</f>
        <v>25</v>
      </c>
      <c r="X959" s="40" t="str">
        <f>IF(db[[#This Row],[QTY/ CTN B]]="","",RIGHT(db[[#This Row],[QTY/ CTN B]],LEN(db[[#This Row],[QTY/ CTN B]])-SEARCH(" ",db[[#This Row],[QTY/ CTN B]],1)))</f>
        <v>LSN</v>
      </c>
      <c r="Y959" s="40">
        <f>IF(db[[#This Row],[QTY/ CTN TG]]="",IF(db[[#This Row],[STN TG]]="","",12),LEFT(db[[#This Row],[QTY/ CTN TG]],SEARCH(" ",db[[#This Row],[QTY/ CTN TG]],1)-1))</f>
        <v>12</v>
      </c>
      <c r="Z9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59" s="40" t="str">
        <f>IF(db[[#This Row],[STN K]]="","",IF(db[[#This Row],[STN TG]]="LSN",12,""))</f>
        <v/>
      </c>
      <c r="AB959" s="40" t="str">
        <f>IF(db[[#This Row],[STN TG]]="LSN","PCS","")</f>
        <v/>
      </c>
      <c r="AC959" s="40">
        <f>db[[#This Row],[QTY B]]*IF(db[[#This Row],[QTY TG]]="",1,db[[#This Row],[QTY TG]])*IF(db[[#This Row],[QTY K]]="",1,db[[#This Row],[QTY K]])</f>
        <v>300</v>
      </c>
      <c r="AD959" s="40" t="str">
        <f>IF(db[[#This Row],[STN K]]="",IF(db[[#This Row],[STN TG]]="",db[[#This Row],[STN B]],db[[#This Row],[STN TG]]),db[[#This Row],[STN K]])</f>
        <v>PCS</v>
      </c>
      <c r="AE959" s="40"/>
    </row>
    <row r="960" spans="1:31" ht="16.5" customHeight="1" x14ac:dyDescent="0.25">
      <c r="A960" s="40">
        <f t="shared" si="14"/>
        <v>959</v>
      </c>
      <c r="B960" s="5" t="str">
        <f>LOWER(SUBSTITUTE(SUBSTITUTE(SUBSTITUTE(SUBSTITUTE(SUBSTITUTE(SUBSTITUTE(SUBSTITUTE(SUBSTITUTE(db[[#This Row],[NB BM]]," ",),".",""),"-",""),"(",""),")",""),"/",""),"""",""),"+",""))</f>
        <v>garisanbesi60cmyoeker</v>
      </c>
      <c r="C960" s="5" t="str">
        <f>LOWER(SUBSTITUTE(SUBSTITUTE(SUBSTITUTE(SUBSTITUTE(SUBSTITUTE(SUBSTITUTE(SUBSTITUTE(SUBSTITUTE(SUBSTITUTE(db[[#This Row],[NB NOTA]]," ",),".",""),"-",""),"(",""),")",""),",",""),"/",""),"""",""),"+",""))</f>
        <v>garisanbesi60yoeker</v>
      </c>
      <c r="D960" s="5" t="str">
        <f>LOWER(SUBSTITUTE(SUBSTITUTE(SUBSTITUTE(SUBSTITUTE(SUBSTITUTE(SUBSTITUTE(SUBSTITUTE(SUBSTITUTE(SUBSTITUTE(db[[#This Row],[NB PAJAK]]," ",""),"-",""),"(",""),")",""),".",""),",",""),"/",""),"""",""),"+",""))</f>
        <v/>
      </c>
      <c r="E96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garisanbesi60cmyoeker25lsnuntana</v>
      </c>
      <c r="F96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garisanbesi60yoeker25lsn</v>
      </c>
      <c r="G960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garisanbesi60yoekeruntana</v>
      </c>
      <c r="H96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garisanbesi60yoeker25lsnuntana</v>
      </c>
      <c r="I960" s="2" t="s">
        <v>7050</v>
      </c>
      <c r="J960" s="2" t="s">
        <v>7047</v>
      </c>
      <c r="K960" s="14"/>
      <c r="L960" s="2" t="s">
        <v>1336</v>
      </c>
      <c r="M960" s="34" t="e">
        <f>IF(db[[#This Row],[NB NOTA_C]]="","",COUNTIF([2]!B_MSK[concat],db[[#This Row],[NB NOTA_C]]))</f>
        <v>#REF!</v>
      </c>
      <c r="N960" s="14" t="s">
        <v>2659</v>
      </c>
      <c r="O960" s="2" t="s">
        <v>1439</v>
      </c>
      <c r="P960" s="2" t="s">
        <v>2424</v>
      </c>
      <c r="R960" s="2" t="str">
        <f>IF(db[[#This Row],[QTY/ CTN]]="","",SUBSTITUTE(SUBSTITUTE(SUBSTITUTE(db[[#This Row],[QTY/ CTN]]," ","_",2),"(",""),")","")&amp;"_")</f>
        <v>25 LSN_</v>
      </c>
      <c r="S960" s="2">
        <f>IF(db[[#This Row],[H_QTY/ CTN]]="","",SEARCH("_",db[[#This Row],[H_QTY/ CTN]]))</f>
        <v>7</v>
      </c>
      <c r="T960" s="2">
        <f>IF(db[[#This Row],[H_QTY/ CTN]]="","",LEN(db[[#This Row],[H_QTY/ CTN]]))</f>
        <v>7</v>
      </c>
      <c r="U960" s="41" t="str">
        <f>IF(db[[#This Row],[H_QTY/ CTN]]="","",LEFT(db[[#This Row],[H_QTY/ CTN]],db[[#This Row],[H_1]]-1))</f>
        <v>25 LSN</v>
      </c>
      <c r="V960" s="40" t="str">
        <f>IF(NOT(db[[#This Row],[H_1]]=db[[#This Row],[H_2]]),MID(db[[#This Row],[H_QTY/ CTN]],db[[#This Row],[H_1]]+1,db[[#This Row],[H_2]]-db[[#This Row],[H_1]]-1),"")</f>
        <v/>
      </c>
      <c r="W960" s="40" t="str">
        <f>IF(db[[#This Row],[QTY/ CTN B]]="","",LEFT(db[[#This Row],[QTY/ CTN B]],SEARCH(" ",db[[#This Row],[QTY/ CTN B]],1)-1))</f>
        <v>25</v>
      </c>
      <c r="X960" s="40" t="str">
        <f>IF(db[[#This Row],[QTY/ CTN B]]="","",RIGHT(db[[#This Row],[QTY/ CTN B]],LEN(db[[#This Row],[QTY/ CTN B]])-SEARCH(" ",db[[#This Row],[QTY/ CTN B]],1)))</f>
        <v>LSN</v>
      </c>
      <c r="Y960" s="40">
        <f>IF(db[[#This Row],[QTY/ CTN TG]]="",IF(db[[#This Row],[STN TG]]="","",12),LEFT(db[[#This Row],[QTY/ CTN TG]],SEARCH(" ",db[[#This Row],[QTY/ CTN TG]],1)-1))</f>
        <v>12</v>
      </c>
      <c r="Z9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0" s="40" t="str">
        <f>IF(db[[#This Row],[STN K]]="","",IF(db[[#This Row],[STN TG]]="LSN",12,""))</f>
        <v/>
      </c>
      <c r="AB960" s="40" t="str">
        <f>IF(db[[#This Row],[STN TG]]="LSN","PCS","")</f>
        <v/>
      </c>
      <c r="AC960" s="40">
        <f>db[[#This Row],[QTY B]]*IF(db[[#This Row],[QTY TG]]="",1,db[[#This Row],[QTY TG]])*IF(db[[#This Row],[QTY K]]="",1,db[[#This Row],[QTY K]])</f>
        <v>300</v>
      </c>
      <c r="AD960" s="40" t="str">
        <f>IF(db[[#This Row],[STN K]]="",IF(db[[#This Row],[STN TG]]="",db[[#This Row],[STN B]],db[[#This Row],[STN TG]]),db[[#This Row],[STN K]])</f>
        <v>PCS</v>
      </c>
      <c r="AE960" s="40"/>
    </row>
    <row r="961" spans="1:31" x14ac:dyDescent="0.25">
      <c r="A961" s="40">
        <f t="shared" si="14"/>
        <v>960</v>
      </c>
      <c r="B961" s="5" t="str">
        <f>LOWER(SUBSTITUTE(SUBSTITUTE(SUBSTITUTE(SUBSTITUTE(SUBSTITUTE(SUBSTITUTE(SUBSTITUTE(SUBSTITUTE(db[[#This Row],[NB BM]]," ",),".",""),"-",""),"(",""),")",""),"/",""),"""",""),"+",""))</f>
        <v>garisanset</v>
      </c>
      <c r="C961" s="5" t="str">
        <f>LOWER(SUBSTITUTE(SUBSTITUTE(SUBSTITUTE(SUBSTITUTE(SUBSTITUTE(SUBSTITUTE(SUBSTITUTE(SUBSTITUTE(SUBSTITUTE(db[[#This Row],[NB NOTA]]," ",),".",""),"-",""),"(",""),")",""),",",""),"/",""),"""",""),"+",""))</f>
        <v>garisanset</v>
      </c>
      <c r="D961" s="5" t="str">
        <f>LOWER(SUBSTITUTE(SUBSTITUTE(SUBSTITUTE(SUBSTITUTE(SUBSTITUTE(SUBSTITUTE(SUBSTITUTE(SUBSTITUTE(SUBSTITUTE(db[[#This Row],[NB PAJAK]]," ",""),"-",""),"(",""),")",""),".",""),",",""),"/",""),"""",""),"+",""))</f>
        <v/>
      </c>
      <c r="E96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garisanset960pcsuntana</v>
      </c>
      <c r="F96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garisanset960pcs</v>
      </c>
      <c r="G961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garisansetuntana</v>
      </c>
      <c r="H96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garisanset960pcsuntana</v>
      </c>
      <c r="I961" s="2" t="s">
        <v>7264</v>
      </c>
      <c r="J961" s="2" t="s">
        <v>7263</v>
      </c>
      <c r="K961" s="14"/>
      <c r="L961" s="2" t="s">
        <v>1336</v>
      </c>
      <c r="M961" s="33" t="e">
        <f>IF(db[[#This Row],[NB NOTA_C]]="","",COUNTIF([2]!B_MSK[concat],db[[#This Row],[NB NOTA_C]]))</f>
        <v>#REF!</v>
      </c>
      <c r="N961" s="9" t="s">
        <v>3127</v>
      </c>
      <c r="O961" s="5" t="s">
        <v>1855</v>
      </c>
      <c r="P961" s="2" t="s">
        <v>2424</v>
      </c>
      <c r="Q961" s="5"/>
      <c r="R961" s="5" t="str">
        <f>IF(db[[#This Row],[QTY/ CTN]]="","",SUBSTITUTE(SUBSTITUTE(SUBSTITUTE(db[[#This Row],[QTY/ CTN]]," ","_",2),"(",""),")","")&amp;"_")</f>
        <v>960 PCS_</v>
      </c>
      <c r="S961" s="5">
        <f>IF(db[[#This Row],[H_QTY/ CTN]]="","",SEARCH("_",db[[#This Row],[H_QTY/ CTN]]))</f>
        <v>8</v>
      </c>
      <c r="T961" s="5">
        <f>IF(db[[#This Row],[H_QTY/ CTN]]="","",LEN(db[[#This Row],[H_QTY/ CTN]]))</f>
        <v>8</v>
      </c>
      <c r="U961" s="40" t="str">
        <f>IF(db[[#This Row],[H_QTY/ CTN]]="","",LEFT(db[[#This Row],[H_QTY/ CTN]],db[[#This Row],[H_1]]-1))</f>
        <v>960 PCS</v>
      </c>
      <c r="V961" s="40" t="str">
        <f>IF(NOT(db[[#This Row],[H_1]]=db[[#This Row],[H_2]]),MID(db[[#This Row],[H_QTY/ CTN]],db[[#This Row],[H_1]]+1,db[[#This Row],[H_2]]-db[[#This Row],[H_1]]-1),"")</f>
        <v/>
      </c>
      <c r="W961" s="40" t="str">
        <f>IF(db[[#This Row],[QTY/ CTN B]]="","",LEFT(db[[#This Row],[QTY/ CTN B]],SEARCH(" ",db[[#This Row],[QTY/ CTN B]],1)-1))</f>
        <v>960</v>
      </c>
      <c r="X961" s="40" t="str">
        <f>IF(db[[#This Row],[QTY/ CTN B]]="","",RIGHT(db[[#This Row],[QTY/ CTN B]],LEN(db[[#This Row],[QTY/ CTN B]])-SEARCH(" ",db[[#This Row],[QTY/ CTN B]],1)))</f>
        <v>PCS</v>
      </c>
      <c r="Y961" s="40" t="str">
        <f>IF(db[[#This Row],[QTY/ CTN TG]]="",IF(db[[#This Row],[STN TG]]="","",12),LEFT(db[[#This Row],[QTY/ CTN TG]],SEARCH(" ",db[[#This Row],[QTY/ CTN TG]],1)-1))</f>
        <v/>
      </c>
      <c r="Z9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61" s="40" t="str">
        <f>IF(db[[#This Row],[STN K]]="","",IF(db[[#This Row],[STN TG]]="LSN",12,""))</f>
        <v/>
      </c>
      <c r="AB961" s="40" t="str">
        <f>IF(db[[#This Row],[STN TG]]="LSN","PCS","")</f>
        <v/>
      </c>
      <c r="AC961" s="40">
        <f>db[[#This Row],[QTY B]]*IF(db[[#This Row],[QTY TG]]="",1,db[[#This Row],[QTY TG]])*IF(db[[#This Row],[QTY K]]="",1,db[[#This Row],[QTY K]])</f>
        <v>960</v>
      </c>
      <c r="AD961" s="40" t="str">
        <f>IF(db[[#This Row],[STN K]]="",IF(db[[#This Row],[STN TG]]="",db[[#This Row],[STN B]],db[[#This Row],[STN TG]]),db[[#This Row],[STN K]])</f>
        <v>PCS</v>
      </c>
      <c r="AE961" s="40"/>
    </row>
    <row r="962" spans="1:31" x14ac:dyDescent="0.25">
      <c r="A962" s="40">
        <f t="shared" si="14"/>
        <v>961</v>
      </c>
      <c r="B962" s="5" t="str">
        <f>LOWER(SUBSTITUTE(SUBSTITUTE(SUBSTITUTE(SUBSTITUTE(SUBSTITUTE(SUBSTITUTE(SUBSTITUTE(SUBSTITUTE(db[[#This Row],[NB BM]]," ",),".",""),"-",""),"(",""),")",""),"/",""),"""",""),"+",""))</f>
        <v>garisanset20136</v>
      </c>
      <c r="C962" s="5" t="str">
        <f>LOWER(SUBSTITUTE(SUBSTITUTE(SUBSTITUTE(SUBSTITUTE(SUBSTITUTE(SUBSTITUTE(SUBSTITUTE(SUBSTITUTE(SUBSTITUTE(db[[#This Row],[NB NOTA]]," ",),".",""),"-",""),"(",""),")",""),",",""),"/",""),"""",""),"+",""))</f>
        <v>garisanset20136</v>
      </c>
      <c r="D962" s="5" t="str">
        <f>LOWER(SUBSTITUTE(SUBSTITUTE(SUBSTITUTE(SUBSTITUTE(SUBSTITUTE(SUBSTITUTE(SUBSTITUTE(SUBSTITUTE(SUBSTITUTE(db[[#This Row],[NB PAJAK]]," ",""),"-",""),"(",""),")",""),".",""),",",""),"/",""),"""",""),"+",""))</f>
        <v/>
      </c>
      <c r="E96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garisanset20136640pcsuntana</v>
      </c>
      <c r="F96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garisanset20136640pcs</v>
      </c>
      <c r="G962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garisanset20136untana</v>
      </c>
      <c r="H96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garisanset20136640pcsuntana</v>
      </c>
      <c r="I962" s="2" t="s">
        <v>7612</v>
      </c>
      <c r="J962" s="2" t="s">
        <v>7512</v>
      </c>
      <c r="K962" s="14"/>
      <c r="L962" s="70" t="s">
        <v>1336</v>
      </c>
      <c r="M962" s="33" t="e">
        <f>IF(db[[#This Row],[NB NOTA_C]]="","",COUNTIF([2]!B_MSK[concat],db[[#This Row],[NB NOTA_C]]))</f>
        <v>#REF!</v>
      </c>
      <c r="N962" s="9" t="s">
        <v>7560</v>
      </c>
      <c r="O962" s="5" t="s">
        <v>7554</v>
      </c>
      <c r="P962" s="2" t="s">
        <v>2424</v>
      </c>
      <c r="Q962" s="5"/>
      <c r="R962" s="5" t="str">
        <f>IF(db[[#This Row],[QTY/ CTN]]="","",SUBSTITUTE(SUBSTITUTE(SUBSTITUTE(db[[#This Row],[QTY/ CTN]]," ","_",2),"(",""),")","")&amp;"_")</f>
        <v>640 PCS_</v>
      </c>
      <c r="S962" s="5">
        <f>IF(db[[#This Row],[H_QTY/ CTN]]="","",SEARCH("_",db[[#This Row],[H_QTY/ CTN]]))</f>
        <v>8</v>
      </c>
      <c r="T962" s="5">
        <f>IF(db[[#This Row],[H_QTY/ CTN]]="","",LEN(db[[#This Row],[H_QTY/ CTN]]))</f>
        <v>8</v>
      </c>
      <c r="U962" s="40" t="str">
        <f>IF(db[[#This Row],[H_QTY/ CTN]]="","",LEFT(db[[#This Row],[H_QTY/ CTN]],db[[#This Row],[H_1]]-1))</f>
        <v>640 PCS</v>
      </c>
      <c r="V962" s="40" t="str">
        <f>IF(NOT(db[[#This Row],[H_1]]=db[[#This Row],[H_2]]),MID(db[[#This Row],[H_QTY/ CTN]],db[[#This Row],[H_1]]+1,db[[#This Row],[H_2]]-db[[#This Row],[H_1]]-1),"")</f>
        <v/>
      </c>
      <c r="W962" s="40" t="str">
        <f>IF(db[[#This Row],[QTY/ CTN B]]="","",LEFT(db[[#This Row],[QTY/ CTN B]],SEARCH(" ",db[[#This Row],[QTY/ CTN B]],1)-1))</f>
        <v>640</v>
      </c>
      <c r="X962" s="40" t="str">
        <f>IF(db[[#This Row],[QTY/ CTN B]]="","",RIGHT(db[[#This Row],[QTY/ CTN B]],LEN(db[[#This Row],[QTY/ CTN B]])-SEARCH(" ",db[[#This Row],[QTY/ CTN B]],1)))</f>
        <v>PCS</v>
      </c>
      <c r="Y962" s="40" t="str">
        <f>IF(db[[#This Row],[QTY/ CTN TG]]="",IF(db[[#This Row],[STN TG]]="","",12),LEFT(db[[#This Row],[QTY/ CTN TG]],SEARCH(" ",db[[#This Row],[QTY/ CTN TG]],1)-1))</f>
        <v/>
      </c>
      <c r="Z9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62" s="40" t="str">
        <f>IF(db[[#This Row],[STN K]]="","",IF(db[[#This Row],[STN TG]]="LSN",12,""))</f>
        <v/>
      </c>
      <c r="AB962" s="40" t="str">
        <f>IF(db[[#This Row],[STN TG]]="LSN","PCS","")</f>
        <v/>
      </c>
      <c r="AC962" s="40">
        <f>db[[#This Row],[QTY B]]*IF(db[[#This Row],[QTY TG]]="",1,db[[#This Row],[QTY TG]])*IF(db[[#This Row],[QTY K]]="",1,db[[#This Row],[QTY K]])</f>
        <v>640</v>
      </c>
      <c r="AD962" s="40" t="str">
        <f>IF(db[[#This Row],[STN K]]="",IF(db[[#This Row],[STN TG]]="",db[[#This Row],[STN B]],db[[#This Row],[STN TG]]),db[[#This Row],[STN K]])</f>
        <v>PCS</v>
      </c>
      <c r="AE962" s="40"/>
    </row>
    <row r="963" spans="1:31" x14ac:dyDescent="0.25">
      <c r="A963" s="40">
        <f t="shared" si="14"/>
        <v>962</v>
      </c>
      <c r="B963" s="5" t="str">
        <f>LOWER(SUBSTITUTE(SUBSTITUTE(SUBSTITUTE(SUBSTITUTE(SUBSTITUTE(SUBSTITUTE(SUBSTITUTE(SUBSTITUTE(db[[#This Row],[NB BM]]," ",),".",""),"-",""),"(",""),")",""),"/",""),"""",""),"+",""))</f>
        <v>garisansetb013b019isi41750st1bx@50st</v>
      </c>
      <c r="C963" s="5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D963" s="5" t="str">
        <f>LOWER(SUBSTITUTE(SUBSTITUTE(SUBSTITUTE(SUBSTITUTE(SUBSTITUTE(SUBSTITUTE(SUBSTITUTE(SUBSTITUTE(SUBSTITUTE(db[[#This Row],[NB PAJAK]]," ",""),"-",""),"(",""),")",""),".",""),",",""),"/",""),"""",""),"+",""))</f>
        <v/>
      </c>
      <c r="E96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garisansetb013b019isi41750st1bx@50st16box50setuntana</v>
      </c>
      <c r="F96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garisansetb013b019isi41750st1bx@50st16box50set</v>
      </c>
      <c r="G963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garisansetb013b019isi41750st1bx@50stuntana</v>
      </c>
      <c r="H96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garisansetb013b019isi41750st1bx@50st16box50setuntana</v>
      </c>
      <c r="I963" s="2" t="s">
        <v>2860</v>
      </c>
      <c r="J963" s="2" t="s">
        <v>2850</v>
      </c>
      <c r="K963" s="14"/>
      <c r="L963" s="2" t="s">
        <v>1336</v>
      </c>
      <c r="M963" s="34" t="e">
        <f>IF(db[[#This Row],[NB NOTA_C]]="","",COUNTIF([2]!B_MSK[concat],db[[#This Row],[NB NOTA_C]]))</f>
        <v>#REF!</v>
      </c>
      <c r="N963" s="9" t="s">
        <v>1342</v>
      </c>
      <c r="O963" s="5" t="s">
        <v>2862</v>
      </c>
      <c r="P963" s="2" t="s">
        <v>2424</v>
      </c>
      <c r="Q963" s="5"/>
      <c r="R963" s="5" t="str">
        <f>IF(db[[#This Row],[QTY/ CTN]]="","",SUBSTITUTE(SUBSTITUTE(SUBSTITUTE(db[[#This Row],[QTY/ CTN]]," ","_",2),"(",""),")","")&amp;"_")</f>
        <v>16 BOX_50 SET_</v>
      </c>
      <c r="S963" s="5">
        <f>IF(db[[#This Row],[H_QTY/ CTN]]="","",SEARCH("_",db[[#This Row],[H_QTY/ CTN]]))</f>
        <v>7</v>
      </c>
      <c r="T963" s="5">
        <f>IF(db[[#This Row],[H_QTY/ CTN]]="","",LEN(db[[#This Row],[H_QTY/ CTN]]))</f>
        <v>14</v>
      </c>
      <c r="U963" s="40" t="str">
        <f>IF(db[[#This Row],[H_QTY/ CTN]]="","",LEFT(db[[#This Row],[H_QTY/ CTN]],db[[#This Row],[H_1]]-1))</f>
        <v>16 BOX</v>
      </c>
      <c r="V963" s="40" t="str">
        <f>IF(NOT(db[[#This Row],[H_1]]=db[[#This Row],[H_2]]),MID(db[[#This Row],[H_QTY/ CTN]],db[[#This Row],[H_1]]+1,db[[#This Row],[H_2]]-db[[#This Row],[H_1]]-1),"")</f>
        <v>50 SET</v>
      </c>
      <c r="W963" s="40" t="str">
        <f>IF(db[[#This Row],[QTY/ CTN B]]="","",LEFT(db[[#This Row],[QTY/ CTN B]],SEARCH(" ",db[[#This Row],[QTY/ CTN B]],1)-1))</f>
        <v>16</v>
      </c>
      <c r="X963" s="40" t="str">
        <f>IF(db[[#This Row],[QTY/ CTN B]]="","",RIGHT(db[[#This Row],[QTY/ CTN B]],LEN(db[[#This Row],[QTY/ CTN B]])-SEARCH(" ",db[[#This Row],[QTY/ CTN B]],1)))</f>
        <v>BOX</v>
      </c>
      <c r="Y963" s="40" t="str">
        <f>IF(db[[#This Row],[QTY/ CTN TG]]="",IF(db[[#This Row],[STN TG]]="","",12),LEFT(db[[#This Row],[QTY/ CTN TG]],SEARCH(" ",db[[#This Row],[QTY/ CTN TG]],1)-1))</f>
        <v>50</v>
      </c>
      <c r="Z9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963" s="40" t="str">
        <f>IF(db[[#This Row],[STN K]]="","",IF(db[[#This Row],[STN TG]]="LSN",12,""))</f>
        <v/>
      </c>
      <c r="AB963" s="40" t="str">
        <f>IF(db[[#This Row],[STN TG]]="LSN","PCS","")</f>
        <v/>
      </c>
      <c r="AC963" s="40">
        <f>db[[#This Row],[QTY B]]*IF(db[[#This Row],[QTY TG]]="",1,db[[#This Row],[QTY TG]])*IF(db[[#This Row],[QTY K]]="",1,db[[#This Row],[QTY K]])</f>
        <v>800</v>
      </c>
      <c r="AD963" s="40" t="str">
        <f>IF(db[[#This Row],[STN K]]="",IF(db[[#This Row],[STN TG]]="",db[[#This Row],[STN B]],db[[#This Row],[STN TG]]),db[[#This Row],[STN K]])</f>
        <v>SET</v>
      </c>
      <c r="AE963" s="40"/>
    </row>
    <row r="964" spans="1:31" x14ac:dyDescent="0.25">
      <c r="A964" s="40">
        <f t="shared" si="14"/>
        <v>963</v>
      </c>
      <c r="B964" s="5" t="str">
        <f>LOWER(SUBSTITUTE(SUBSTITUTE(SUBSTITUTE(SUBSTITUTE(SUBSTITUTE(SUBSTITUTE(SUBSTITUTE(SUBSTITUTE(db[[#This Row],[NB BM]]," ",),".",""),"-",""),"(",""),")",""),"/",""),"""",""),"+",""))</f>
        <v>garisantf360</v>
      </c>
      <c r="C964" s="5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D964" s="5" t="str">
        <f>LOWER(SUBSTITUTE(SUBSTITUTE(SUBSTITUTE(SUBSTITUTE(SUBSTITUTE(SUBSTITUTE(SUBSTITUTE(SUBSTITUTE(SUBSTITUTE(db[[#This Row],[NB PAJAK]]," ",""),"-",""),"(",""),")",""),".",""),",",""),"/",""),"""",""),"+",""))</f>
        <v/>
      </c>
      <c r="E96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garisantf36060lsnuntana</v>
      </c>
      <c r="F96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garisantf36060lsn</v>
      </c>
      <c r="G964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garisantf360untana</v>
      </c>
      <c r="H96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garisantf36060lsnuntana</v>
      </c>
      <c r="I964" s="2" t="s">
        <v>2855</v>
      </c>
      <c r="J964" s="2" t="s">
        <v>2845</v>
      </c>
      <c r="K964" s="14"/>
      <c r="L964" s="2" t="s">
        <v>1336</v>
      </c>
      <c r="M964" s="34" t="e">
        <f>IF(db[[#This Row],[NB NOTA_C]]="","",COUNTIF([2]!B_MSK[concat],db[[#This Row],[NB NOTA_C]]))</f>
        <v>#REF!</v>
      </c>
      <c r="N964" s="9" t="s">
        <v>1342</v>
      </c>
      <c r="O964" s="5" t="s">
        <v>1385</v>
      </c>
      <c r="P964" s="2" t="s">
        <v>2424</v>
      </c>
      <c r="Q964" s="5"/>
      <c r="R964" s="5" t="str">
        <f>IF(db[[#This Row],[QTY/ CTN]]="","",SUBSTITUTE(SUBSTITUTE(SUBSTITUTE(db[[#This Row],[QTY/ CTN]]," ","_",2),"(",""),")","")&amp;"_")</f>
        <v>60 LSN_</v>
      </c>
      <c r="S964" s="5">
        <f>IF(db[[#This Row],[H_QTY/ CTN]]="","",SEARCH("_",db[[#This Row],[H_QTY/ CTN]]))</f>
        <v>7</v>
      </c>
      <c r="T964" s="5">
        <f>IF(db[[#This Row],[H_QTY/ CTN]]="","",LEN(db[[#This Row],[H_QTY/ CTN]]))</f>
        <v>7</v>
      </c>
      <c r="U964" s="40" t="str">
        <f>IF(db[[#This Row],[H_QTY/ CTN]]="","",LEFT(db[[#This Row],[H_QTY/ CTN]],db[[#This Row],[H_1]]-1))</f>
        <v>60 LSN</v>
      </c>
      <c r="V964" s="40" t="str">
        <f>IF(NOT(db[[#This Row],[H_1]]=db[[#This Row],[H_2]]),MID(db[[#This Row],[H_QTY/ CTN]],db[[#This Row],[H_1]]+1,db[[#This Row],[H_2]]-db[[#This Row],[H_1]]-1),"")</f>
        <v/>
      </c>
      <c r="W964" s="40" t="str">
        <f>IF(db[[#This Row],[QTY/ CTN B]]="","",LEFT(db[[#This Row],[QTY/ CTN B]],SEARCH(" ",db[[#This Row],[QTY/ CTN B]],1)-1))</f>
        <v>60</v>
      </c>
      <c r="X964" s="40" t="str">
        <f>IF(db[[#This Row],[QTY/ CTN B]]="","",RIGHT(db[[#This Row],[QTY/ CTN B]],LEN(db[[#This Row],[QTY/ CTN B]])-SEARCH(" ",db[[#This Row],[QTY/ CTN B]],1)))</f>
        <v>LSN</v>
      </c>
      <c r="Y964" s="40">
        <f>IF(db[[#This Row],[QTY/ CTN TG]]="",IF(db[[#This Row],[STN TG]]="","",12),LEFT(db[[#This Row],[QTY/ CTN TG]],SEARCH(" ",db[[#This Row],[QTY/ CTN TG]],1)-1))</f>
        <v>12</v>
      </c>
      <c r="Z9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4" s="40" t="str">
        <f>IF(db[[#This Row],[STN K]]="","",IF(db[[#This Row],[STN TG]]="LSN",12,""))</f>
        <v/>
      </c>
      <c r="AB964" s="40" t="str">
        <f>IF(db[[#This Row],[STN TG]]="LSN","PCS","")</f>
        <v/>
      </c>
      <c r="AC964" s="40">
        <f>db[[#This Row],[QTY B]]*IF(db[[#This Row],[QTY TG]]="",1,db[[#This Row],[QTY TG]])*IF(db[[#This Row],[QTY K]]="",1,db[[#This Row],[QTY K]])</f>
        <v>720</v>
      </c>
      <c r="AD964" s="40" t="str">
        <f>IF(db[[#This Row],[STN K]]="",IF(db[[#This Row],[STN TG]]="",db[[#This Row],[STN B]],db[[#This Row],[STN TG]]),db[[#This Row],[STN K]])</f>
        <v>PCS</v>
      </c>
      <c r="AE964" s="40"/>
    </row>
    <row r="965" spans="1:31" x14ac:dyDescent="0.25">
      <c r="A965" s="40">
        <f t="shared" si="14"/>
        <v>964</v>
      </c>
      <c r="B965" s="5" t="str">
        <f>LOWER(SUBSTITUTE(SUBSTITUTE(SUBSTITUTE(SUBSTITUTE(SUBSTITUTE(SUBSTITUTE(SUBSTITUTE(SUBSTITUTE(db[[#This Row],[NB BM]]," ",),".",""),"-",""),"(",""),")",""),"/",""),"""",""),"+",""))</f>
        <v>garisanlingkaran360tf1969</v>
      </c>
      <c r="C965" s="5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D965" s="5" t="str">
        <f>LOWER(SUBSTITUTE(SUBSTITUTE(SUBSTITUTE(SUBSTITUTE(SUBSTITUTE(SUBSTITUTE(SUBSTITUTE(SUBSTITUTE(SUBSTITUTE(db[[#This Row],[NB PAJAK]]," ",""),"-",""),"(",""),")",""),".",""),",",""),"/",""),"""",""),"+",""))</f>
        <v/>
      </c>
      <c r="E96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garisanlingkaran360tf1969144lsnuntana</v>
      </c>
      <c r="F96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garisantf1969lingkaran360degree144lsn</v>
      </c>
      <c r="G965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garisantf1969lingkaran360degreeuntana</v>
      </c>
      <c r="H96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garisantf1969lingkaran360degree144lsnuntana</v>
      </c>
      <c r="I965" s="2" t="s">
        <v>2856</v>
      </c>
      <c r="J965" s="2" t="s">
        <v>2846</v>
      </c>
      <c r="K965" s="14"/>
      <c r="L965" s="2" t="s">
        <v>1336</v>
      </c>
      <c r="M965" s="34" t="e">
        <f>IF(db[[#This Row],[NB NOTA_C]]="","",COUNTIF([2]!B_MSK[concat],db[[#This Row],[NB NOTA_C]]))</f>
        <v>#REF!</v>
      </c>
      <c r="N965" s="9" t="s">
        <v>1342</v>
      </c>
      <c r="O965" s="5" t="s">
        <v>1391</v>
      </c>
      <c r="P965" s="2" t="s">
        <v>2424</v>
      </c>
      <c r="Q965" s="5"/>
      <c r="R965" s="5" t="str">
        <f>IF(db[[#This Row],[QTY/ CTN]]="","",SUBSTITUTE(SUBSTITUTE(SUBSTITUTE(db[[#This Row],[QTY/ CTN]]," ","_",2),"(",""),")","")&amp;"_")</f>
        <v>144 LSN_</v>
      </c>
      <c r="S965" s="5">
        <f>IF(db[[#This Row],[H_QTY/ CTN]]="","",SEARCH("_",db[[#This Row],[H_QTY/ CTN]]))</f>
        <v>8</v>
      </c>
      <c r="T965" s="5">
        <f>IF(db[[#This Row],[H_QTY/ CTN]]="","",LEN(db[[#This Row],[H_QTY/ CTN]]))</f>
        <v>8</v>
      </c>
      <c r="U965" s="40" t="str">
        <f>IF(db[[#This Row],[H_QTY/ CTN]]="","",LEFT(db[[#This Row],[H_QTY/ CTN]],db[[#This Row],[H_1]]-1))</f>
        <v>144 LSN</v>
      </c>
      <c r="V965" s="40" t="str">
        <f>IF(NOT(db[[#This Row],[H_1]]=db[[#This Row],[H_2]]),MID(db[[#This Row],[H_QTY/ CTN]],db[[#This Row],[H_1]]+1,db[[#This Row],[H_2]]-db[[#This Row],[H_1]]-1),"")</f>
        <v/>
      </c>
      <c r="W965" s="40" t="str">
        <f>IF(db[[#This Row],[QTY/ CTN B]]="","",LEFT(db[[#This Row],[QTY/ CTN B]],SEARCH(" ",db[[#This Row],[QTY/ CTN B]],1)-1))</f>
        <v>144</v>
      </c>
      <c r="X965" s="40" t="str">
        <f>IF(db[[#This Row],[QTY/ CTN B]]="","",RIGHT(db[[#This Row],[QTY/ CTN B]],LEN(db[[#This Row],[QTY/ CTN B]])-SEARCH(" ",db[[#This Row],[QTY/ CTN B]],1)))</f>
        <v>LSN</v>
      </c>
      <c r="Y965" s="40">
        <f>IF(db[[#This Row],[QTY/ CTN TG]]="",IF(db[[#This Row],[STN TG]]="","",12),LEFT(db[[#This Row],[QTY/ CTN TG]],SEARCH(" ",db[[#This Row],[QTY/ CTN TG]],1)-1))</f>
        <v>12</v>
      </c>
      <c r="Z9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5" s="40" t="str">
        <f>IF(db[[#This Row],[STN K]]="","",IF(db[[#This Row],[STN TG]]="LSN",12,""))</f>
        <v/>
      </c>
      <c r="AB965" s="40" t="str">
        <f>IF(db[[#This Row],[STN TG]]="LSN","PCS","")</f>
        <v/>
      </c>
      <c r="AC965" s="40">
        <f>db[[#This Row],[QTY B]]*IF(db[[#This Row],[QTY TG]]="",1,db[[#This Row],[QTY TG]])*IF(db[[#This Row],[QTY K]]="",1,db[[#This Row],[QTY K]])</f>
        <v>1728</v>
      </c>
      <c r="AD965" s="40" t="str">
        <f>IF(db[[#This Row],[STN K]]="",IF(db[[#This Row],[STN TG]]="",db[[#This Row],[STN B]],db[[#This Row],[STN TG]]),db[[#This Row],[STN K]])</f>
        <v>PCS</v>
      </c>
      <c r="AE965" s="40"/>
    </row>
    <row r="966" spans="1:31" x14ac:dyDescent="0.25">
      <c r="A966" s="78">
        <f t="shared" si="14"/>
        <v>965</v>
      </c>
      <c r="B966" s="79" t="str">
        <f>LOWER(SUBSTITUTE(SUBSTITUTE(SUBSTITUTE(SUBSTITUTE(SUBSTITUTE(SUBSTITUTE(SUBSTITUTE(SUBSTITUTE(db[[#This Row],[NB BM]]," ",),".",""),"-",""),"(",""),")",""),"/",""),"""",""),"+",""))</f>
        <v>garisantf1988</v>
      </c>
      <c r="C966" s="79" t="str">
        <f>LOWER(SUBSTITUTE(SUBSTITUTE(SUBSTITUTE(SUBSTITUTE(SUBSTITUTE(SUBSTITUTE(SUBSTITUTE(SUBSTITUTE(SUBSTITUTE(db[[#This Row],[NB NOTA]]," ",),".",""),"-",""),"(",""),")",""),",",""),"/",""),"""",""),"+",""))</f>
        <v>garisantf1988</v>
      </c>
      <c r="D966" s="79" t="str">
        <f>LOWER(SUBSTITUTE(SUBSTITUTE(SUBSTITUTE(SUBSTITUTE(SUBSTITUTE(SUBSTITUTE(SUBSTITUTE(SUBSTITUTE(SUBSTITUTE(db[[#This Row],[NB PAJAK]]," ",""),"-",""),"(",""),")",""),".",""),",",""),"/",""),"""",""),"+",""))</f>
        <v/>
      </c>
      <c r="E966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garisantf1988200lsnuntana</v>
      </c>
      <c r="F966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garisantf1988200lsn</v>
      </c>
      <c r="G966" s="79" t="str">
        <f>db[[#This Row],[NB NOTA_C]]&amp;LOWER(SUBSTITUTE(SUBSTITUTE(SUBSTITUTE(SUBSTITUTE(SUBSTITUTE(SUBSTITUTE(SUBSTITUTE(SUBSTITUTE(SUBSTITUTE(db[[#This Row],[FAKTUR]]," ",),".",""),"-",""),"(",""),")",""),",",""),"/",""),"""",""),"+",""))</f>
        <v>garisantf1988untana</v>
      </c>
      <c r="H966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garisantf1988200lsnuntana</v>
      </c>
      <c r="I966" s="2" t="s">
        <v>7613</v>
      </c>
      <c r="J966" s="70" t="s">
        <v>7459</v>
      </c>
      <c r="K966" s="71"/>
      <c r="L966" s="70" t="s">
        <v>1336</v>
      </c>
      <c r="M966" s="80" t="e">
        <f>IF(db[[#This Row],[NB NOTA_C]]="","",COUNTIF([2]!B_MSK[concat],db[[#This Row],[NB NOTA_C]]))</f>
        <v>#REF!</v>
      </c>
      <c r="N966" s="81" t="s">
        <v>1342</v>
      </c>
      <c r="O966" s="79" t="s">
        <v>1442</v>
      </c>
      <c r="P966" s="2" t="s">
        <v>2424</v>
      </c>
      <c r="Q966" s="79"/>
      <c r="R966" s="79" t="str">
        <f>IF(db[[#This Row],[QTY/ CTN]]="","",SUBSTITUTE(SUBSTITUTE(SUBSTITUTE(db[[#This Row],[QTY/ CTN]]," ","_",2),"(",""),")","")&amp;"_")</f>
        <v>200 LSN_</v>
      </c>
      <c r="S966" s="79">
        <f>IF(db[[#This Row],[H_QTY/ CTN]]="","",SEARCH("_",db[[#This Row],[H_QTY/ CTN]]))</f>
        <v>8</v>
      </c>
      <c r="T966" s="79">
        <f>IF(db[[#This Row],[H_QTY/ CTN]]="","",LEN(db[[#This Row],[H_QTY/ CTN]]))</f>
        <v>8</v>
      </c>
      <c r="U966" s="78" t="str">
        <f>IF(db[[#This Row],[H_QTY/ CTN]]="","",LEFT(db[[#This Row],[H_QTY/ CTN]],db[[#This Row],[H_1]]-1))</f>
        <v>200 LSN</v>
      </c>
      <c r="V966" s="78" t="str">
        <f>IF(NOT(db[[#This Row],[H_1]]=db[[#This Row],[H_2]]),MID(db[[#This Row],[H_QTY/ CTN]],db[[#This Row],[H_1]]+1,db[[#This Row],[H_2]]-db[[#This Row],[H_1]]-1),"")</f>
        <v/>
      </c>
      <c r="W966" s="78" t="str">
        <f>IF(db[[#This Row],[QTY/ CTN B]]="","",LEFT(db[[#This Row],[QTY/ CTN B]],SEARCH(" ",db[[#This Row],[QTY/ CTN B]],1)-1))</f>
        <v>200</v>
      </c>
      <c r="X966" s="78" t="str">
        <f>IF(db[[#This Row],[QTY/ CTN B]]="","",RIGHT(db[[#This Row],[QTY/ CTN B]],LEN(db[[#This Row],[QTY/ CTN B]])-SEARCH(" ",db[[#This Row],[QTY/ CTN B]],1)))</f>
        <v>LSN</v>
      </c>
      <c r="Y966" s="78">
        <f>IF(db[[#This Row],[QTY/ CTN TG]]="",IF(db[[#This Row],[STN TG]]="","",12),LEFT(db[[#This Row],[QTY/ CTN TG]],SEARCH(" ",db[[#This Row],[QTY/ CTN TG]],1)-1))</f>
        <v>12</v>
      </c>
      <c r="Z966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6" s="78" t="str">
        <f>IF(db[[#This Row],[STN K]]="","",IF(db[[#This Row],[STN TG]]="LSN",12,""))</f>
        <v/>
      </c>
      <c r="AB966" s="78" t="str">
        <f>IF(db[[#This Row],[STN TG]]="LSN","PCS","")</f>
        <v/>
      </c>
      <c r="AC966" s="78">
        <f>db[[#This Row],[QTY B]]*IF(db[[#This Row],[QTY TG]]="",1,db[[#This Row],[QTY TG]])*IF(db[[#This Row],[QTY K]]="",1,db[[#This Row],[QTY K]])</f>
        <v>2400</v>
      </c>
      <c r="AD966" s="78" t="str">
        <f>IF(db[[#This Row],[STN K]]="",IF(db[[#This Row],[STN TG]]="",db[[#This Row],[STN B]],db[[#This Row],[STN TG]]),db[[#This Row],[STN K]])</f>
        <v>PCS</v>
      </c>
      <c r="AE966" s="78"/>
    </row>
    <row r="967" spans="1:31" ht="16.5" customHeight="1" x14ac:dyDescent="0.25">
      <c r="A967" s="40">
        <f t="shared" si="14"/>
        <v>966</v>
      </c>
      <c r="B967" s="5" t="str">
        <f>LOWER(SUBSTITUTE(SUBSTITUTE(SUBSTITUTE(SUBSTITUTE(SUBSTITUTE(SUBSTITUTE(SUBSTITUTE(SUBSTITUTE(db[[#This Row],[NB BM]]," ",),".",""),"-",""),"(",""),")",""),"/",""),"""",""),"+",""))</f>
        <v>garisanbusurbolong180tf1990</v>
      </c>
      <c r="C967" s="5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D967" s="5" t="str">
        <f>LOWER(SUBSTITUTE(SUBSTITUTE(SUBSTITUTE(SUBSTITUTE(SUBSTITUTE(SUBSTITUTE(SUBSTITUTE(SUBSTITUTE(SUBSTITUTE(db[[#This Row],[NB PAJAK]]," ",""),"-",""),"(",""),")",""),".",""),",",""),"/",""),"""",""),"+",""))</f>
        <v/>
      </c>
      <c r="E96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garisanbusurbolong180tf1990200lsnuntana</v>
      </c>
      <c r="F96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garisantf1990busurbolong180degre200lsn</v>
      </c>
      <c r="G967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garisantf1990busurbolong180degreuntana</v>
      </c>
      <c r="H96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garisantf1990busurbolong180degre200lsnuntana</v>
      </c>
      <c r="I967" s="2" t="s">
        <v>2857</v>
      </c>
      <c r="J967" s="2" t="s">
        <v>3057</v>
      </c>
      <c r="K967" s="14"/>
      <c r="L967" s="2" t="s">
        <v>1336</v>
      </c>
      <c r="M967" s="33" t="e">
        <f>IF(db[[#This Row],[NB NOTA_C]]="","",COUNTIF([2]!B_MSK[concat],db[[#This Row],[NB NOTA_C]]))</f>
        <v>#REF!</v>
      </c>
      <c r="N967" s="9" t="s">
        <v>1342</v>
      </c>
      <c r="O967" s="5" t="s">
        <v>1442</v>
      </c>
      <c r="P967" s="2" t="s">
        <v>2424</v>
      </c>
      <c r="Q967" s="5"/>
      <c r="R967" s="5" t="str">
        <f>IF(db[[#This Row],[QTY/ CTN]]="","",SUBSTITUTE(SUBSTITUTE(SUBSTITUTE(db[[#This Row],[QTY/ CTN]]," ","_",2),"(",""),")","")&amp;"_")</f>
        <v>200 LSN_</v>
      </c>
      <c r="S967" s="5">
        <f>IF(db[[#This Row],[H_QTY/ CTN]]="","",SEARCH("_",db[[#This Row],[H_QTY/ CTN]]))</f>
        <v>8</v>
      </c>
      <c r="T967" s="5">
        <f>IF(db[[#This Row],[H_QTY/ CTN]]="","",LEN(db[[#This Row],[H_QTY/ CTN]]))</f>
        <v>8</v>
      </c>
      <c r="U967" s="40" t="str">
        <f>IF(db[[#This Row],[H_QTY/ CTN]]="","",LEFT(db[[#This Row],[H_QTY/ CTN]],db[[#This Row],[H_1]]-1))</f>
        <v>200 LSN</v>
      </c>
      <c r="V967" s="40" t="str">
        <f>IF(NOT(db[[#This Row],[H_1]]=db[[#This Row],[H_2]]),MID(db[[#This Row],[H_QTY/ CTN]],db[[#This Row],[H_1]]+1,db[[#This Row],[H_2]]-db[[#This Row],[H_1]]-1),"")</f>
        <v/>
      </c>
      <c r="W967" s="40" t="str">
        <f>IF(db[[#This Row],[QTY/ CTN B]]="","",LEFT(db[[#This Row],[QTY/ CTN B]],SEARCH(" ",db[[#This Row],[QTY/ CTN B]],1)-1))</f>
        <v>200</v>
      </c>
      <c r="X967" s="40" t="str">
        <f>IF(db[[#This Row],[QTY/ CTN B]]="","",RIGHT(db[[#This Row],[QTY/ CTN B]],LEN(db[[#This Row],[QTY/ CTN B]])-SEARCH(" ",db[[#This Row],[QTY/ CTN B]],1)))</f>
        <v>LSN</v>
      </c>
      <c r="Y967" s="40">
        <f>IF(db[[#This Row],[QTY/ CTN TG]]="",IF(db[[#This Row],[STN TG]]="","",12),LEFT(db[[#This Row],[QTY/ CTN TG]],SEARCH(" ",db[[#This Row],[QTY/ CTN TG]],1)-1))</f>
        <v>12</v>
      </c>
      <c r="Z9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7" s="40" t="str">
        <f>IF(db[[#This Row],[STN K]]="","",IF(db[[#This Row],[STN TG]]="LSN",12,""))</f>
        <v/>
      </c>
      <c r="AB967" s="40" t="str">
        <f>IF(db[[#This Row],[STN TG]]="LSN","PCS","")</f>
        <v/>
      </c>
      <c r="AC967" s="40">
        <f>db[[#This Row],[QTY B]]*IF(db[[#This Row],[QTY TG]]="",1,db[[#This Row],[QTY TG]])*IF(db[[#This Row],[QTY K]]="",1,db[[#This Row],[QTY K]])</f>
        <v>2400</v>
      </c>
      <c r="AD967" s="40" t="str">
        <f>IF(db[[#This Row],[STN K]]="",IF(db[[#This Row],[STN TG]]="",db[[#This Row],[STN B]],db[[#This Row],[STN TG]]),db[[#This Row],[STN K]])</f>
        <v>PCS</v>
      </c>
      <c r="AE967" s="40"/>
    </row>
    <row r="968" spans="1:31" x14ac:dyDescent="0.25">
      <c r="A968" s="40">
        <f t="shared" si="14"/>
        <v>967</v>
      </c>
      <c r="B968" s="5" t="str">
        <f>LOWER(SUBSTITUTE(SUBSTITUTE(SUBSTITUTE(SUBSTITUTE(SUBSTITUTE(SUBSTITUTE(SUBSTITUTE(SUBSTITUTE(db[[#This Row],[NB BM]]," ",),".",""),"-",""),"(",""),")",""),"/",""),"""",""),"+",""))</f>
        <v>garisanbusurbolong180tf1990</v>
      </c>
      <c r="C968" s="5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D968" s="5" t="str">
        <f>LOWER(SUBSTITUTE(SUBSTITUTE(SUBSTITUTE(SUBSTITUTE(SUBSTITUTE(SUBSTITUTE(SUBSTITUTE(SUBSTITUTE(SUBSTITUTE(db[[#This Row],[NB PAJAK]]," ",""),"-",""),"(",""),")",""),".",""),",",""),"/",""),"""",""),"+",""))</f>
        <v/>
      </c>
      <c r="E96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garisanbusurbolong180tf1990200lsnuntana</v>
      </c>
      <c r="F96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garisantf1990busurbolong180degree200lsn</v>
      </c>
      <c r="G968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garisantf1990busurbolong180degreeuntana</v>
      </c>
      <c r="H96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garisantf1990busurbolong180degree200lsnuntana</v>
      </c>
      <c r="I968" s="2" t="s">
        <v>2857</v>
      </c>
      <c r="J968" s="2" t="s">
        <v>2847</v>
      </c>
      <c r="K968" s="14"/>
      <c r="L968" s="2" t="s">
        <v>1336</v>
      </c>
      <c r="M968" s="34" t="e">
        <f>IF(db[[#This Row],[NB NOTA_C]]="","",COUNTIF([2]!B_MSK[concat],db[[#This Row],[NB NOTA_C]]))</f>
        <v>#REF!</v>
      </c>
      <c r="N968" s="9" t="s">
        <v>1342</v>
      </c>
      <c r="O968" s="5" t="s">
        <v>1442</v>
      </c>
      <c r="P968" s="2" t="s">
        <v>2424</v>
      </c>
      <c r="Q968" s="5"/>
      <c r="R968" s="5" t="str">
        <f>IF(db[[#This Row],[QTY/ CTN]]="","",SUBSTITUTE(SUBSTITUTE(SUBSTITUTE(db[[#This Row],[QTY/ CTN]]," ","_",2),"(",""),")","")&amp;"_")</f>
        <v>200 LSN_</v>
      </c>
      <c r="S968" s="5">
        <f>IF(db[[#This Row],[H_QTY/ CTN]]="","",SEARCH("_",db[[#This Row],[H_QTY/ CTN]]))</f>
        <v>8</v>
      </c>
      <c r="T968" s="5">
        <f>IF(db[[#This Row],[H_QTY/ CTN]]="","",LEN(db[[#This Row],[H_QTY/ CTN]]))</f>
        <v>8</v>
      </c>
      <c r="U968" s="40" t="str">
        <f>IF(db[[#This Row],[H_QTY/ CTN]]="","",LEFT(db[[#This Row],[H_QTY/ CTN]],db[[#This Row],[H_1]]-1))</f>
        <v>200 LSN</v>
      </c>
      <c r="V968" s="40" t="str">
        <f>IF(NOT(db[[#This Row],[H_1]]=db[[#This Row],[H_2]]),MID(db[[#This Row],[H_QTY/ CTN]],db[[#This Row],[H_1]]+1,db[[#This Row],[H_2]]-db[[#This Row],[H_1]]-1),"")</f>
        <v/>
      </c>
      <c r="W968" s="40" t="str">
        <f>IF(db[[#This Row],[QTY/ CTN B]]="","",LEFT(db[[#This Row],[QTY/ CTN B]],SEARCH(" ",db[[#This Row],[QTY/ CTN B]],1)-1))</f>
        <v>200</v>
      </c>
      <c r="X968" s="40" t="str">
        <f>IF(db[[#This Row],[QTY/ CTN B]]="","",RIGHT(db[[#This Row],[QTY/ CTN B]],LEN(db[[#This Row],[QTY/ CTN B]])-SEARCH(" ",db[[#This Row],[QTY/ CTN B]],1)))</f>
        <v>LSN</v>
      </c>
      <c r="Y968" s="40">
        <f>IF(db[[#This Row],[QTY/ CTN TG]]="",IF(db[[#This Row],[STN TG]]="","",12),LEFT(db[[#This Row],[QTY/ CTN TG]],SEARCH(" ",db[[#This Row],[QTY/ CTN TG]],1)-1))</f>
        <v>12</v>
      </c>
      <c r="Z9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8" s="40" t="str">
        <f>IF(db[[#This Row],[STN K]]="","",IF(db[[#This Row],[STN TG]]="LSN",12,""))</f>
        <v/>
      </c>
      <c r="AB968" s="40" t="str">
        <f>IF(db[[#This Row],[STN TG]]="LSN","PCS","")</f>
        <v/>
      </c>
      <c r="AC968" s="40">
        <f>db[[#This Row],[QTY B]]*IF(db[[#This Row],[QTY TG]]="",1,db[[#This Row],[QTY TG]])*IF(db[[#This Row],[QTY K]]="",1,db[[#This Row],[QTY K]])</f>
        <v>2400</v>
      </c>
      <c r="AD968" s="40" t="str">
        <f>IF(db[[#This Row],[STN K]]="",IF(db[[#This Row],[STN TG]]="",db[[#This Row],[STN B]],db[[#This Row],[STN TG]]),db[[#This Row],[STN K]])</f>
        <v>PCS</v>
      </c>
      <c r="AE968" s="40"/>
    </row>
    <row r="969" spans="1:31" x14ac:dyDescent="0.25">
      <c r="A969" s="40">
        <f t="shared" si="14"/>
        <v>968</v>
      </c>
      <c r="B969" s="5" t="str">
        <f>LOWER(SUBSTITUTE(SUBSTITUTE(SUBSTITUTE(SUBSTITUTE(SUBSTITUTE(SUBSTITUTE(SUBSTITUTE(SUBSTITUTE(db[[#This Row],[NB BM]]," ",),".",""),"-",""),"(",""),")",""),"/",""),"""",""),"+",""))</f>
        <v>garisanbusur360keciltf1991</v>
      </c>
      <c r="C969" s="5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D969" s="5" t="str">
        <f>LOWER(SUBSTITUTE(SUBSTITUTE(SUBSTITUTE(SUBSTITUTE(SUBSTITUTE(SUBSTITUTE(SUBSTITUTE(SUBSTITUTE(SUBSTITUTE(db[[#This Row],[NB PAJAK]]," ",""),"-",""),"(",""),")",""),".",""),",",""),"/",""),"""",""),"+",""))</f>
        <v/>
      </c>
      <c r="E96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garisanbusur360keciltf199148lsnuntana</v>
      </c>
      <c r="F96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garisantf1991busur360degreek48lsn</v>
      </c>
      <c r="G969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garisantf1991busur360degreekuntana</v>
      </c>
      <c r="H96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garisantf1991busur360degreek48lsnuntana</v>
      </c>
      <c r="I969" s="2" t="s">
        <v>2858</v>
      </c>
      <c r="J969" s="2" t="s">
        <v>2848</v>
      </c>
      <c r="K969" s="14"/>
      <c r="L969" s="2" t="s">
        <v>1336</v>
      </c>
      <c r="M969" s="34" t="e">
        <f>IF(db[[#This Row],[NB NOTA_C]]="","",COUNTIF([2]!B_MSK[concat],db[[#This Row],[NB NOTA_C]]))</f>
        <v>#REF!</v>
      </c>
      <c r="N969" s="9" t="s">
        <v>1342</v>
      </c>
      <c r="O969" s="5" t="s">
        <v>1425</v>
      </c>
      <c r="P969" s="2" t="s">
        <v>2424</v>
      </c>
      <c r="Q969" s="5"/>
      <c r="R969" s="5" t="str">
        <f>IF(db[[#This Row],[QTY/ CTN]]="","",SUBSTITUTE(SUBSTITUTE(SUBSTITUTE(db[[#This Row],[QTY/ CTN]]," ","_",2),"(",""),")","")&amp;"_")</f>
        <v>48 LSN_</v>
      </c>
      <c r="S969" s="5">
        <f>IF(db[[#This Row],[H_QTY/ CTN]]="","",SEARCH("_",db[[#This Row],[H_QTY/ CTN]]))</f>
        <v>7</v>
      </c>
      <c r="T969" s="5">
        <f>IF(db[[#This Row],[H_QTY/ CTN]]="","",LEN(db[[#This Row],[H_QTY/ CTN]]))</f>
        <v>7</v>
      </c>
      <c r="U969" s="40" t="str">
        <f>IF(db[[#This Row],[H_QTY/ CTN]]="","",LEFT(db[[#This Row],[H_QTY/ CTN]],db[[#This Row],[H_1]]-1))</f>
        <v>48 LSN</v>
      </c>
      <c r="V969" s="40" t="str">
        <f>IF(NOT(db[[#This Row],[H_1]]=db[[#This Row],[H_2]]),MID(db[[#This Row],[H_QTY/ CTN]],db[[#This Row],[H_1]]+1,db[[#This Row],[H_2]]-db[[#This Row],[H_1]]-1),"")</f>
        <v/>
      </c>
      <c r="W969" s="40" t="str">
        <f>IF(db[[#This Row],[QTY/ CTN B]]="","",LEFT(db[[#This Row],[QTY/ CTN B]],SEARCH(" ",db[[#This Row],[QTY/ CTN B]],1)-1))</f>
        <v>48</v>
      </c>
      <c r="X969" s="40" t="str">
        <f>IF(db[[#This Row],[QTY/ CTN B]]="","",RIGHT(db[[#This Row],[QTY/ CTN B]],LEN(db[[#This Row],[QTY/ CTN B]])-SEARCH(" ",db[[#This Row],[QTY/ CTN B]],1)))</f>
        <v>LSN</v>
      </c>
      <c r="Y969" s="40">
        <f>IF(db[[#This Row],[QTY/ CTN TG]]="",IF(db[[#This Row],[STN TG]]="","",12),LEFT(db[[#This Row],[QTY/ CTN TG]],SEARCH(" ",db[[#This Row],[QTY/ CTN TG]],1)-1))</f>
        <v>12</v>
      </c>
      <c r="Z9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69" s="40" t="str">
        <f>IF(db[[#This Row],[STN K]]="","",IF(db[[#This Row],[STN TG]]="LSN",12,""))</f>
        <v/>
      </c>
      <c r="AB969" s="40" t="str">
        <f>IF(db[[#This Row],[STN TG]]="LSN","PCS","")</f>
        <v/>
      </c>
      <c r="AC969" s="40">
        <f>db[[#This Row],[QTY B]]*IF(db[[#This Row],[QTY TG]]="",1,db[[#This Row],[QTY TG]])*IF(db[[#This Row],[QTY K]]="",1,db[[#This Row],[QTY K]])</f>
        <v>576</v>
      </c>
      <c r="AD969" s="40" t="str">
        <f>IF(db[[#This Row],[STN K]]="",IF(db[[#This Row],[STN TG]]="",db[[#This Row],[STN B]],db[[#This Row],[STN TG]]),db[[#This Row],[STN K]])</f>
        <v>PCS</v>
      </c>
      <c r="AE969" s="40"/>
    </row>
    <row r="970" spans="1:31" x14ac:dyDescent="0.25">
      <c r="A970" s="40">
        <f t="shared" ref="A970:A1033" si="15">ROW()-1</f>
        <v>969</v>
      </c>
      <c r="B970" s="5" t="str">
        <f>LOWER(SUBSTITUTE(SUBSTITUTE(SUBSTITUTE(SUBSTITUTE(SUBSTITUTE(SUBSTITUTE(SUBSTITUTE(SUBSTITUTE(db[[#This Row],[NB BM]]," ",),".",""),"-",""),"(",""),")",""),"/",""),"""",""),"+",""))</f>
        <v>garisanbusur360besartf1992</v>
      </c>
      <c r="C970" s="5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D970" s="5" t="str">
        <f>LOWER(SUBSTITUTE(SUBSTITUTE(SUBSTITUTE(SUBSTITUTE(SUBSTITUTE(SUBSTITUTE(SUBSTITUTE(SUBSTITUTE(SUBSTITUTE(db[[#This Row],[NB PAJAK]]," ",""),"-",""),"(",""),")",""),".",""),",",""),"/",""),"""",""),"+",""))</f>
        <v/>
      </c>
      <c r="E97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garisanbusur360besartf199240lsnuntana</v>
      </c>
      <c r="F97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garisantf1992busur360degreeb40lsn</v>
      </c>
      <c r="G970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garisantf1992busur360degreebuntana</v>
      </c>
      <c r="H97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garisantf1992busur360degreeb40lsnuntana</v>
      </c>
      <c r="I970" s="2" t="s">
        <v>2859</v>
      </c>
      <c r="J970" s="2" t="s">
        <v>2849</v>
      </c>
      <c r="K970" s="14"/>
      <c r="L970" s="2" t="s">
        <v>1336</v>
      </c>
      <c r="M970" s="34" t="e">
        <f>IF(db[[#This Row],[NB NOTA_C]]="","",COUNTIF([2]!B_MSK[concat],db[[#This Row],[NB NOTA_C]]))</f>
        <v>#REF!</v>
      </c>
      <c r="N970" s="9" t="s">
        <v>1342</v>
      </c>
      <c r="O970" s="5" t="s">
        <v>1394</v>
      </c>
      <c r="P970" s="2" t="s">
        <v>2424</v>
      </c>
      <c r="Q970" s="5"/>
      <c r="R970" s="5" t="str">
        <f>IF(db[[#This Row],[QTY/ CTN]]="","",SUBSTITUTE(SUBSTITUTE(SUBSTITUTE(db[[#This Row],[QTY/ CTN]]," ","_",2),"(",""),")","")&amp;"_")</f>
        <v>40 LSN_</v>
      </c>
      <c r="S970" s="5">
        <f>IF(db[[#This Row],[H_QTY/ CTN]]="","",SEARCH("_",db[[#This Row],[H_QTY/ CTN]]))</f>
        <v>7</v>
      </c>
      <c r="T970" s="5">
        <f>IF(db[[#This Row],[H_QTY/ CTN]]="","",LEN(db[[#This Row],[H_QTY/ CTN]]))</f>
        <v>7</v>
      </c>
      <c r="U970" s="40" t="str">
        <f>IF(db[[#This Row],[H_QTY/ CTN]]="","",LEFT(db[[#This Row],[H_QTY/ CTN]],db[[#This Row],[H_1]]-1))</f>
        <v>40 LSN</v>
      </c>
      <c r="V970" s="40" t="str">
        <f>IF(NOT(db[[#This Row],[H_1]]=db[[#This Row],[H_2]]),MID(db[[#This Row],[H_QTY/ CTN]],db[[#This Row],[H_1]]+1,db[[#This Row],[H_2]]-db[[#This Row],[H_1]]-1),"")</f>
        <v/>
      </c>
      <c r="W970" s="40" t="str">
        <f>IF(db[[#This Row],[QTY/ CTN B]]="","",LEFT(db[[#This Row],[QTY/ CTN B]],SEARCH(" ",db[[#This Row],[QTY/ CTN B]],1)-1))</f>
        <v>40</v>
      </c>
      <c r="X970" s="40" t="str">
        <f>IF(db[[#This Row],[QTY/ CTN B]]="","",RIGHT(db[[#This Row],[QTY/ CTN B]],LEN(db[[#This Row],[QTY/ CTN B]])-SEARCH(" ",db[[#This Row],[QTY/ CTN B]],1)))</f>
        <v>LSN</v>
      </c>
      <c r="Y970" s="40">
        <f>IF(db[[#This Row],[QTY/ CTN TG]]="",IF(db[[#This Row],[STN TG]]="","",12),LEFT(db[[#This Row],[QTY/ CTN TG]],SEARCH(" ",db[[#This Row],[QTY/ CTN TG]],1)-1))</f>
        <v>12</v>
      </c>
      <c r="Z9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70" s="40" t="str">
        <f>IF(db[[#This Row],[STN K]]="","",IF(db[[#This Row],[STN TG]]="LSN",12,""))</f>
        <v/>
      </c>
      <c r="AB970" s="40" t="str">
        <f>IF(db[[#This Row],[STN TG]]="LSN","PCS","")</f>
        <v/>
      </c>
      <c r="AC970" s="40">
        <f>db[[#This Row],[QTY B]]*IF(db[[#This Row],[QTY TG]]="",1,db[[#This Row],[QTY TG]])*IF(db[[#This Row],[QTY K]]="",1,db[[#This Row],[QTY K]])</f>
        <v>480</v>
      </c>
      <c r="AD970" s="40" t="str">
        <f>IF(db[[#This Row],[STN K]]="",IF(db[[#This Row],[STN TG]]="",db[[#This Row],[STN B]],db[[#This Row],[STN TG]]),db[[#This Row],[STN K]])</f>
        <v>PCS</v>
      </c>
      <c r="AE970" s="40"/>
    </row>
    <row r="971" spans="1:31" x14ac:dyDescent="0.25">
      <c r="A971" s="40">
        <f t="shared" si="15"/>
        <v>970</v>
      </c>
      <c r="B971" s="5" t="str">
        <f>LOWER(SUBSTITUTE(SUBSTITUTE(SUBSTITUTE(SUBSTITUTE(SUBSTITUTE(SUBSTITUTE(SUBSTITUTE(SUBSTITUTE(db[[#This Row],[NB BM]]," ",),".",""),"-",""),"(",""),")",""),"/",""),"""",""),"+",""))</f>
        <v>garisantoplagrs30biru</v>
      </c>
      <c r="C971" s="5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D971" s="5" t="str">
        <f>LOWER(SUBSTITUTE(SUBSTITUTE(SUBSTITUTE(SUBSTITUTE(SUBSTITUTE(SUBSTITUTE(SUBSTITUTE(SUBSTITUTE(SUBSTITUTE(db[[#This Row],[NB PAJAK]]," ",""),"-",""),"(",""),")",""),".",""),",",""),"/",""),"""",""),"+",""))</f>
        <v/>
      </c>
      <c r="E97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garisantoplagrs30biru360pcsuntana</v>
      </c>
      <c r="F97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garisantoplabluegrs30blue360pcs</v>
      </c>
      <c r="G971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garisantoplabluegrs30blueuntana</v>
      </c>
      <c r="H97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garisantoplabluegrs30blue360pcsuntana</v>
      </c>
      <c r="I971" s="2" t="s">
        <v>1599</v>
      </c>
      <c r="J971" s="2" t="s">
        <v>2619</v>
      </c>
      <c r="K971" s="14"/>
      <c r="L971" s="2" t="s">
        <v>1336</v>
      </c>
      <c r="M971" s="34" t="e">
        <f>IF(db[[#This Row],[NB NOTA_C]]="","",COUNTIF([2]!B_MSK[concat],db[[#This Row],[NB NOTA_C]]))</f>
        <v>#REF!</v>
      </c>
      <c r="N971" s="9" t="s">
        <v>1357</v>
      </c>
      <c r="O971" s="5" t="s">
        <v>1862</v>
      </c>
      <c r="P971" s="2" t="s">
        <v>2424</v>
      </c>
      <c r="R971" s="2" t="str">
        <f>IF(db[[#This Row],[QTY/ CTN]]="","",SUBSTITUTE(SUBSTITUTE(SUBSTITUTE(db[[#This Row],[QTY/ CTN]]," ","_",2),"(",""),")","")&amp;"_")</f>
        <v>360 PCS_</v>
      </c>
      <c r="S971" s="2">
        <f>IF(db[[#This Row],[H_QTY/ CTN]]="","",SEARCH("_",db[[#This Row],[H_QTY/ CTN]]))</f>
        <v>8</v>
      </c>
      <c r="T971" s="2">
        <f>IF(db[[#This Row],[H_QTY/ CTN]]="","",LEN(db[[#This Row],[H_QTY/ CTN]]))</f>
        <v>8</v>
      </c>
      <c r="U971" s="41" t="str">
        <f>IF(db[[#This Row],[H_QTY/ CTN]]="","",LEFT(db[[#This Row],[H_QTY/ CTN]],db[[#This Row],[H_1]]-1))</f>
        <v>360 PCS</v>
      </c>
      <c r="V971" s="40" t="str">
        <f>IF(NOT(db[[#This Row],[H_1]]=db[[#This Row],[H_2]]),MID(db[[#This Row],[H_QTY/ CTN]],db[[#This Row],[H_1]]+1,db[[#This Row],[H_2]]-db[[#This Row],[H_1]]-1),"")</f>
        <v/>
      </c>
      <c r="W971" s="40" t="str">
        <f>IF(db[[#This Row],[QTY/ CTN B]]="","",LEFT(db[[#This Row],[QTY/ CTN B]],SEARCH(" ",db[[#This Row],[QTY/ CTN B]],1)-1))</f>
        <v>360</v>
      </c>
      <c r="X971" s="40" t="str">
        <f>IF(db[[#This Row],[QTY/ CTN B]]="","",RIGHT(db[[#This Row],[QTY/ CTN B]],LEN(db[[#This Row],[QTY/ CTN B]])-SEARCH(" ",db[[#This Row],[QTY/ CTN B]],1)))</f>
        <v>PCS</v>
      </c>
      <c r="Y971" s="40" t="str">
        <f>IF(db[[#This Row],[QTY/ CTN TG]]="",IF(db[[#This Row],[STN TG]]="","",12),LEFT(db[[#This Row],[QTY/ CTN TG]],SEARCH(" ",db[[#This Row],[QTY/ CTN TG]],1)-1))</f>
        <v/>
      </c>
      <c r="Z9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71" s="40" t="str">
        <f>IF(db[[#This Row],[STN K]]="","",IF(db[[#This Row],[STN TG]]="LSN",12,""))</f>
        <v/>
      </c>
      <c r="AB971" s="40" t="str">
        <f>IF(db[[#This Row],[STN TG]]="LSN","PCS","")</f>
        <v/>
      </c>
      <c r="AC971" s="40">
        <f>db[[#This Row],[QTY B]]*IF(db[[#This Row],[QTY TG]]="",1,db[[#This Row],[QTY TG]])*IF(db[[#This Row],[QTY K]]="",1,db[[#This Row],[QTY K]])</f>
        <v>360</v>
      </c>
      <c r="AD971" s="40" t="str">
        <f>IF(db[[#This Row],[STN K]]="",IF(db[[#This Row],[STN TG]]="",db[[#This Row],[STN B]],db[[#This Row],[STN TG]]),db[[#This Row],[STN K]])</f>
        <v>PCS</v>
      </c>
      <c r="AE971" s="40"/>
    </row>
    <row r="972" spans="1:31" x14ac:dyDescent="0.25">
      <c r="A972" s="40">
        <f t="shared" si="15"/>
        <v>971</v>
      </c>
      <c r="B972" s="5" t="str">
        <f>LOWER(SUBSTITUTE(SUBSTITUTE(SUBSTITUTE(SUBSTITUTE(SUBSTITUTE(SUBSTITUTE(SUBSTITUTE(SUBSTITUTE(db[[#This Row],[NB BM]]," ",),".",""),"-",""),"(",""),")",""),"/",""),"""",""),"+",""))</f>
        <v>garisantoplagrs30hijau</v>
      </c>
      <c r="C972" s="5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D972" s="5" t="str">
        <f>LOWER(SUBSTITUTE(SUBSTITUTE(SUBSTITUTE(SUBSTITUTE(SUBSTITUTE(SUBSTITUTE(SUBSTITUTE(SUBSTITUTE(SUBSTITUTE(db[[#This Row],[NB PAJAK]]," ",""),"-",""),"(",""),")",""),".",""),",",""),"/",""),"""",""),"+",""))</f>
        <v/>
      </c>
      <c r="E97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garisantoplagrs30hijau360pcsuntana</v>
      </c>
      <c r="F97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garisantoplagreengrs30green360pcs</v>
      </c>
      <c r="G972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garisantoplagreengrs30greenuntana</v>
      </c>
      <c r="H97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garisantoplagreengrs30green360pcsuntana</v>
      </c>
      <c r="I972" s="2" t="s">
        <v>1600</v>
      </c>
      <c r="J972" s="2" t="s">
        <v>2620</v>
      </c>
      <c r="K972" s="14"/>
      <c r="L972" s="2" t="s">
        <v>1336</v>
      </c>
      <c r="M972" s="34" t="e">
        <f>IF(db[[#This Row],[NB NOTA_C]]="","",COUNTIF([2]!B_MSK[concat],db[[#This Row],[NB NOTA_C]]))</f>
        <v>#REF!</v>
      </c>
      <c r="N972" s="9" t="s">
        <v>1357</v>
      </c>
      <c r="O972" s="5" t="s">
        <v>1862</v>
      </c>
      <c r="P972" s="2" t="s">
        <v>2424</v>
      </c>
      <c r="R972" s="2" t="str">
        <f>IF(db[[#This Row],[QTY/ CTN]]="","",SUBSTITUTE(SUBSTITUTE(SUBSTITUTE(db[[#This Row],[QTY/ CTN]]," ","_",2),"(",""),")","")&amp;"_")</f>
        <v>360 PCS_</v>
      </c>
      <c r="S972" s="2">
        <f>IF(db[[#This Row],[H_QTY/ CTN]]="","",SEARCH("_",db[[#This Row],[H_QTY/ CTN]]))</f>
        <v>8</v>
      </c>
      <c r="T972" s="2">
        <f>IF(db[[#This Row],[H_QTY/ CTN]]="","",LEN(db[[#This Row],[H_QTY/ CTN]]))</f>
        <v>8</v>
      </c>
      <c r="U972" s="41" t="str">
        <f>IF(db[[#This Row],[H_QTY/ CTN]]="","",LEFT(db[[#This Row],[H_QTY/ CTN]],db[[#This Row],[H_1]]-1))</f>
        <v>360 PCS</v>
      </c>
      <c r="V972" s="40" t="str">
        <f>IF(NOT(db[[#This Row],[H_1]]=db[[#This Row],[H_2]]),MID(db[[#This Row],[H_QTY/ CTN]],db[[#This Row],[H_1]]+1,db[[#This Row],[H_2]]-db[[#This Row],[H_1]]-1),"")</f>
        <v/>
      </c>
      <c r="W972" s="40" t="str">
        <f>IF(db[[#This Row],[QTY/ CTN B]]="","",LEFT(db[[#This Row],[QTY/ CTN B]],SEARCH(" ",db[[#This Row],[QTY/ CTN B]],1)-1))</f>
        <v>360</v>
      </c>
      <c r="X972" s="40" t="str">
        <f>IF(db[[#This Row],[QTY/ CTN B]]="","",RIGHT(db[[#This Row],[QTY/ CTN B]],LEN(db[[#This Row],[QTY/ CTN B]])-SEARCH(" ",db[[#This Row],[QTY/ CTN B]],1)))</f>
        <v>PCS</v>
      </c>
      <c r="Y972" s="40" t="str">
        <f>IF(db[[#This Row],[QTY/ CTN TG]]="",IF(db[[#This Row],[STN TG]]="","",12),LEFT(db[[#This Row],[QTY/ CTN TG]],SEARCH(" ",db[[#This Row],[QTY/ CTN TG]],1)-1))</f>
        <v/>
      </c>
      <c r="Z9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72" s="40" t="str">
        <f>IF(db[[#This Row],[STN K]]="","",IF(db[[#This Row],[STN TG]]="LSN",12,""))</f>
        <v/>
      </c>
      <c r="AB972" s="40" t="str">
        <f>IF(db[[#This Row],[STN TG]]="LSN","PCS","")</f>
        <v/>
      </c>
      <c r="AC972" s="40">
        <f>db[[#This Row],[QTY B]]*IF(db[[#This Row],[QTY TG]]="",1,db[[#This Row],[QTY TG]])*IF(db[[#This Row],[QTY K]]="",1,db[[#This Row],[QTY K]])</f>
        <v>360</v>
      </c>
      <c r="AD972" s="40" t="str">
        <f>IF(db[[#This Row],[STN K]]="",IF(db[[#This Row],[STN TG]]="",db[[#This Row],[STN B]],db[[#This Row],[STN TG]]),db[[#This Row],[STN K]])</f>
        <v>PCS</v>
      </c>
      <c r="AE972" s="40"/>
    </row>
    <row r="973" spans="1:31" x14ac:dyDescent="0.25">
      <c r="A973" s="40">
        <f t="shared" si="15"/>
        <v>972</v>
      </c>
      <c r="B973" s="5" t="str">
        <f>LOWER(SUBSTITUTE(SUBSTITUTE(SUBSTITUTE(SUBSTITUTE(SUBSTITUTE(SUBSTITUTE(SUBSTITUTE(SUBSTITUTE(db[[#This Row],[NB BM]]," ",),".",""),"-",""),"(",""),")",""),"/",""),"""",""),"+",""))</f>
        <v>garisantoplagrs30merah</v>
      </c>
      <c r="C973" s="5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D973" s="5" t="str">
        <f>LOWER(SUBSTITUTE(SUBSTITUTE(SUBSTITUTE(SUBSTITUTE(SUBSTITUTE(SUBSTITUTE(SUBSTITUTE(SUBSTITUTE(SUBSTITUTE(db[[#This Row],[NB PAJAK]]," ",""),"-",""),"(",""),")",""),".",""),",",""),"/",""),"""",""),"+",""))</f>
        <v/>
      </c>
      <c r="E97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garisantoplagrs30merah360pcsuntana</v>
      </c>
      <c r="F97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garisantoplaredgrs30red360pcs</v>
      </c>
      <c r="G973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garisantoplaredgrs30reduntana</v>
      </c>
      <c r="H97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garisantoplaredgrs30red360pcsuntana</v>
      </c>
      <c r="I973" s="2" t="s">
        <v>1602</v>
      </c>
      <c r="J973" s="2" t="s">
        <v>2622</v>
      </c>
      <c r="K973" s="14"/>
      <c r="L973" s="2" t="s">
        <v>1336</v>
      </c>
      <c r="M973" s="34" t="e">
        <f>IF(db[[#This Row],[NB NOTA_C]]="","",COUNTIF([2]!B_MSK[concat],db[[#This Row],[NB NOTA_C]]))</f>
        <v>#REF!</v>
      </c>
      <c r="N973" s="9" t="s">
        <v>1357</v>
      </c>
      <c r="O973" s="5" t="s">
        <v>1862</v>
      </c>
      <c r="P973" s="2" t="s">
        <v>2424</v>
      </c>
      <c r="R973" s="2" t="str">
        <f>IF(db[[#This Row],[QTY/ CTN]]="","",SUBSTITUTE(SUBSTITUTE(SUBSTITUTE(db[[#This Row],[QTY/ CTN]]," ","_",2),"(",""),")","")&amp;"_")</f>
        <v>360 PCS_</v>
      </c>
      <c r="S973" s="2">
        <f>IF(db[[#This Row],[H_QTY/ CTN]]="","",SEARCH("_",db[[#This Row],[H_QTY/ CTN]]))</f>
        <v>8</v>
      </c>
      <c r="T973" s="2">
        <f>IF(db[[#This Row],[H_QTY/ CTN]]="","",LEN(db[[#This Row],[H_QTY/ CTN]]))</f>
        <v>8</v>
      </c>
      <c r="U973" s="41" t="str">
        <f>IF(db[[#This Row],[H_QTY/ CTN]]="","",LEFT(db[[#This Row],[H_QTY/ CTN]],db[[#This Row],[H_1]]-1))</f>
        <v>360 PCS</v>
      </c>
      <c r="V973" s="40" t="str">
        <f>IF(NOT(db[[#This Row],[H_1]]=db[[#This Row],[H_2]]),MID(db[[#This Row],[H_QTY/ CTN]],db[[#This Row],[H_1]]+1,db[[#This Row],[H_2]]-db[[#This Row],[H_1]]-1),"")</f>
        <v/>
      </c>
      <c r="W973" s="40" t="str">
        <f>IF(db[[#This Row],[QTY/ CTN B]]="","",LEFT(db[[#This Row],[QTY/ CTN B]],SEARCH(" ",db[[#This Row],[QTY/ CTN B]],1)-1))</f>
        <v>360</v>
      </c>
      <c r="X973" s="40" t="str">
        <f>IF(db[[#This Row],[QTY/ CTN B]]="","",RIGHT(db[[#This Row],[QTY/ CTN B]],LEN(db[[#This Row],[QTY/ CTN B]])-SEARCH(" ",db[[#This Row],[QTY/ CTN B]],1)))</f>
        <v>PCS</v>
      </c>
      <c r="Y973" s="40" t="str">
        <f>IF(db[[#This Row],[QTY/ CTN TG]]="",IF(db[[#This Row],[STN TG]]="","",12),LEFT(db[[#This Row],[QTY/ CTN TG]],SEARCH(" ",db[[#This Row],[QTY/ CTN TG]],1)-1))</f>
        <v/>
      </c>
      <c r="Z9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73" s="40" t="str">
        <f>IF(db[[#This Row],[STN K]]="","",IF(db[[#This Row],[STN TG]]="LSN",12,""))</f>
        <v/>
      </c>
      <c r="AB973" s="40" t="str">
        <f>IF(db[[#This Row],[STN TG]]="LSN","PCS","")</f>
        <v/>
      </c>
      <c r="AC973" s="40">
        <f>db[[#This Row],[QTY B]]*IF(db[[#This Row],[QTY TG]]="",1,db[[#This Row],[QTY TG]])*IF(db[[#This Row],[QTY K]]="",1,db[[#This Row],[QTY K]])</f>
        <v>360</v>
      </c>
      <c r="AD973" s="40" t="str">
        <f>IF(db[[#This Row],[STN K]]="",IF(db[[#This Row],[STN TG]]="",db[[#This Row],[STN B]],db[[#This Row],[STN TG]]),db[[#This Row],[STN K]])</f>
        <v>PCS</v>
      </c>
      <c r="AE973" s="40"/>
    </row>
    <row r="974" spans="1:31" x14ac:dyDescent="0.25">
      <c r="A974" s="40">
        <f t="shared" si="15"/>
        <v>973</v>
      </c>
      <c r="B974" s="5" t="str">
        <f>LOWER(SUBSTITUTE(SUBSTITUTE(SUBSTITUTE(SUBSTITUTE(SUBSTITUTE(SUBSTITUTE(SUBSTITUTE(SUBSTITUTE(db[[#This Row],[NB BM]]," ",),".",""),"-",""),"(",""),")",""),"/",""),"""",""),"+",""))</f>
        <v>garisantoplagrs30kuning</v>
      </c>
      <c r="C974" s="5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D974" s="5" t="str">
        <f>LOWER(SUBSTITUTE(SUBSTITUTE(SUBSTITUTE(SUBSTITUTE(SUBSTITUTE(SUBSTITUTE(SUBSTITUTE(SUBSTITUTE(SUBSTITUTE(db[[#This Row],[NB PAJAK]]," ",""),"-",""),"(",""),")",""),".",""),",",""),"/",""),"""",""),"+",""))</f>
        <v/>
      </c>
      <c r="E97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garisantoplagrs30kuning360pcsuntana</v>
      </c>
      <c r="F97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garisantoplayellowgrs30yellow360pcs</v>
      </c>
      <c r="G974" s="5" t="str">
        <f>db[[#This Row],[NB NOTA_C]]&amp;LOWER(SUBSTITUTE(SUBSTITUTE(SUBSTITUTE(SUBSTITUTE(SUBSTITUTE(SUBSTITUTE(SUBSTITUTE(SUBSTITUTE(SUBSTITUTE(db[[#This Row],[FAKTUR]]," ",),".",""),"-",""),"(",""),")",""),",",""),"/",""),"""",""),"+",""))</f>
        <v>garisantoplayellowgrs30yellowuntana</v>
      </c>
      <c r="H97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garisantoplayellowgrs30yellow360pcsuntana</v>
      </c>
      <c r="I974" s="2" t="s">
        <v>1601</v>
      </c>
      <c r="J974" s="2" t="s">
        <v>2621</v>
      </c>
      <c r="K974" s="14"/>
      <c r="L974" s="2" t="s">
        <v>1336</v>
      </c>
      <c r="M974" s="34" t="e">
        <f>IF(db[[#This Row],[NB NOTA_C]]="","",COUNTIF([2]!B_MSK[concat],db[[#This Row],[NB NOTA_C]]))</f>
        <v>#REF!</v>
      </c>
      <c r="N974" s="9" t="s">
        <v>1357</v>
      </c>
      <c r="O974" s="5" t="s">
        <v>1862</v>
      </c>
      <c r="P974" s="2" t="s">
        <v>2424</v>
      </c>
      <c r="R974" s="2" t="str">
        <f>IF(db[[#This Row],[QTY/ CTN]]="","",SUBSTITUTE(SUBSTITUTE(SUBSTITUTE(db[[#This Row],[QTY/ CTN]]," ","_",2),"(",""),")","")&amp;"_")</f>
        <v>360 PCS_</v>
      </c>
      <c r="S974" s="2">
        <f>IF(db[[#This Row],[H_QTY/ CTN]]="","",SEARCH("_",db[[#This Row],[H_QTY/ CTN]]))</f>
        <v>8</v>
      </c>
      <c r="T974" s="2">
        <f>IF(db[[#This Row],[H_QTY/ CTN]]="","",LEN(db[[#This Row],[H_QTY/ CTN]]))</f>
        <v>8</v>
      </c>
      <c r="U974" s="41" t="str">
        <f>IF(db[[#This Row],[H_QTY/ CTN]]="","",LEFT(db[[#This Row],[H_QTY/ CTN]],db[[#This Row],[H_1]]-1))</f>
        <v>360 PCS</v>
      </c>
      <c r="V974" s="40" t="str">
        <f>IF(NOT(db[[#This Row],[H_1]]=db[[#This Row],[H_2]]),MID(db[[#This Row],[H_QTY/ CTN]],db[[#This Row],[H_1]]+1,db[[#This Row],[H_2]]-db[[#This Row],[H_1]]-1),"")</f>
        <v/>
      </c>
      <c r="W974" s="40" t="str">
        <f>IF(db[[#This Row],[QTY/ CTN B]]="","",LEFT(db[[#This Row],[QTY/ CTN B]],SEARCH(" ",db[[#This Row],[QTY/ CTN B]],1)-1))</f>
        <v>360</v>
      </c>
      <c r="X974" s="40" t="str">
        <f>IF(db[[#This Row],[QTY/ CTN B]]="","",RIGHT(db[[#This Row],[QTY/ CTN B]],LEN(db[[#This Row],[QTY/ CTN B]])-SEARCH(" ",db[[#This Row],[QTY/ CTN B]],1)))</f>
        <v>PCS</v>
      </c>
      <c r="Y974" s="40" t="str">
        <f>IF(db[[#This Row],[QTY/ CTN TG]]="",IF(db[[#This Row],[STN TG]]="","",12),LEFT(db[[#This Row],[QTY/ CTN TG]],SEARCH(" ",db[[#This Row],[QTY/ CTN TG]],1)-1))</f>
        <v/>
      </c>
      <c r="Z9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974" s="40" t="str">
        <f>IF(db[[#This Row],[STN K]]="","",IF(db[[#This Row],[STN TG]]="LSN",12,""))</f>
        <v/>
      </c>
      <c r="AB974" s="40" t="str">
        <f>IF(db[[#This Row],[STN TG]]="LSN","PCS","")</f>
        <v/>
      </c>
      <c r="AC974" s="40">
        <f>db[[#This Row],[QTY B]]*IF(db[[#This Row],[QTY TG]]="",1,db[[#This Row],[QTY TG]])*IF(db[[#This Row],[QTY K]]="",1,db[[#This Row],[QTY K]])</f>
        <v>360</v>
      </c>
      <c r="AD974" s="40" t="str">
        <f>IF(db[[#This Row],[STN K]]="",IF(db[[#This Row],[STN TG]]="",db[[#This Row],[STN B]],db[[#This Row],[STN TG]]),db[[#This Row],[STN K]])</f>
        <v>PCS</v>
      </c>
      <c r="AE974" s="40"/>
    </row>
    <row r="975" spans="1:31" x14ac:dyDescent="0.25">
      <c r="A975" s="40">
        <f t="shared" si="15"/>
        <v>974</v>
      </c>
      <c r="B975" s="5" t="str">
        <f>LOWER(SUBSTITUTE(SUBSTITUTE(SUBSTITUTE(SUBSTITUTE(SUBSTITUTE(SUBSTITUTE(SUBSTITUTE(SUBSTITUTE(db[[#This Row],[NB BM]]," ",),".",""),"-",""),"(",""),")",""),"/",""),"""",""),"+",""))</f>
        <v>bptizotg340biru</v>
      </c>
      <c r="C975" s="5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D975" s="5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E97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bptizotg340biru96lsnartomoro</v>
      </c>
      <c r="F97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gel10340birutg340bi96lsn</v>
      </c>
      <c r="G975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gel10340birutg340biartomoro</v>
      </c>
      <c r="H97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gel10340birutg340bi96lsnartomoro</v>
      </c>
      <c r="I975" s="2" t="s">
        <v>6869</v>
      </c>
      <c r="J975" s="2" t="s">
        <v>1117</v>
      </c>
      <c r="K975" s="14" t="s">
        <v>3455</v>
      </c>
      <c r="L975" s="2" t="s">
        <v>1335</v>
      </c>
      <c r="M975" s="34" t="e">
        <f>IF(db[[#This Row],[NB NOTA_C]]="","",COUNTIF([2]!B_MSK[concat],db[[#This Row],[NB NOTA_C]]))</f>
        <v>#REF!</v>
      </c>
      <c r="N975" s="14">
        <v>99</v>
      </c>
      <c r="O975" s="2" t="s">
        <v>1392</v>
      </c>
      <c r="P975" s="2" t="s">
        <v>2443</v>
      </c>
      <c r="Q975" s="2" t="s">
        <v>4911</v>
      </c>
      <c r="R975" s="2" t="str">
        <f>IF(db[[#This Row],[QTY/ CTN]]="","",SUBSTITUTE(SUBSTITUTE(SUBSTITUTE(db[[#This Row],[QTY/ CTN]]," ","_",2),"(",""),")","")&amp;"_")</f>
        <v>96 LSN_</v>
      </c>
      <c r="S975" s="2">
        <f>IF(db[[#This Row],[H_QTY/ CTN]]="","",SEARCH("_",db[[#This Row],[H_QTY/ CTN]]))</f>
        <v>7</v>
      </c>
      <c r="T975" s="2">
        <f>IF(db[[#This Row],[H_QTY/ CTN]]="","",LEN(db[[#This Row],[H_QTY/ CTN]]))</f>
        <v>7</v>
      </c>
      <c r="U975" s="41" t="str">
        <f>IF(db[[#This Row],[H_QTY/ CTN]]="","",LEFT(db[[#This Row],[H_QTY/ CTN]],db[[#This Row],[H_1]]-1))</f>
        <v>96 LSN</v>
      </c>
      <c r="V975" s="40" t="str">
        <f>IF(NOT(db[[#This Row],[H_1]]=db[[#This Row],[H_2]]),MID(db[[#This Row],[H_QTY/ CTN]],db[[#This Row],[H_1]]+1,db[[#This Row],[H_2]]-db[[#This Row],[H_1]]-1),"")</f>
        <v/>
      </c>
      <c r="W975" s="40" t="str">
        <f>IF(db[[#This Row],[QTY/ CTN B]]="","",LEFT(db[[#This Row],[QTY/ CTN B]],SEARCH(" ",db[[#This Row],[QTY/ CTN B]],1)-1))</f>
        <v>96</v>
      </c>
      <c r="X975" s="40" t="str">
        <f>IF(db[[#This Row],[QTY/ CTN B]]="","",RIGHT(db[[#This Row],[QTY/ CTN B]],LEN(db[[#This Row],[QTY/ CTN B]])-SEARCH(" ",db[[#This Row],[QTY/ CTN B]],1)))</f>
        <v>LSN</v>
      </c>
      <c r="Y975" s="40">
        <f>IF(db[[#This Row],[QTY/ CTN TG]]="",IF(db[[#This Row],[STN TG]]="","",12),LEFT(db[[#This Row],[QTY/ CTN TG]],SEARCH(" ",db[[#This Row],[QTY/ CTN TG]],1)-1))</f>
        <v>12</v>
      </c>
      <c r="Z9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75" s="40" t="str">
        <f>IF(db[[#This Row],[STN K]]="","",IF(db[[#This Row],[STN TG]]="LSN",12,""))</f>
        <v/>
      </c>
      <c r="AB975" s="40" t="str">
        <f>IF(db[[#This Row],[STN TG]]="LSN","PCS","")</f>
        <v/>
      </c>
      <c r="AC975" s="40">
        <f>db[[#This Row],[QTY B]]*IF(db[[#This Row],[QTY TG]]="",1,db[[#This Row],[QTY TG]])*IF(db[[#This Row],[QTY K]]="",1,db[[#This Row],[QTY K]])</f>
        <v>1152</v>
      </c>
      <c r="AD975" s="40" t="str">
        <f>IF(db[[#This Row],[STN K]]="",IF(db[[#This Row],[STN TG]]="",db[[#This Row],[STN B]],db[[#This Row],[STN TG]]),db[[#This Row],[STN K]])</f>
        <v>PCS</v>
      </c>
      <c r="AE975" s="40"/>
    </row>
    <row r="976" spans="1:31" x14ac:dyDescent="0.25">
      <c r="A976" s="40">
        <f t="shared" si="15"/>
        <v>975</v>
      </c>
      <c r="B976" s="82" t="str">
        <f>LOWER(SUBSTITUTE(SUBSTITUTE(SUBSTITUTE(SUBSTITUTE(SUBSTITUTE(SUBSTITUTE(SUBSTITUTE(SUBSTITUTE(db[[#This Row],[NB BM]]," ",),".",""),"-",""),"(",""),")",""),"/",""),"""",""),"+",""))</f>
        <v>gel10tg340bibiru</v>
      </c>
      <c r="C976" s="82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D976" s="82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E976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gel10tg340bibiru96lsnuntana</v>
      </c>
      <c r="F976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gel10tg340bibiru96lsn</v>
      </c>
      <c r="G976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gel10tg340bibiruuntana</v>
      </c>
      <c r="H976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gel10tg340bibiru96lsnuntana</v>
      </c>
      <c r="I976" s="2" t="s">
        <v>3577</v>
      </c>
      <c r="J976" s="7" t="s">
        <v>3571</v>
      </c>
      <c r="K976" s="15" t="s">
        <v>3455</v>
      </c>
      <c r="L976" s="2" t="s">
        <v>1336</v>
      </c>
      <c r="M976" s="83" t="e">
        <f>IF(db[[#This Row],[NB NOTA_C]]="","",COUNTIF([2]!B_MSK[concat],db[[#This Row],[NB NOTA_C]]))</f>
        <v>#REF!</v>
      </c>
      <c r="N976" s="84" t="s">
        <v>2305</v>
      </c>
      <c r="O976" s="82" t="s">
        <v>1392</v>
      </c>
      <c r="P976" s="7" t="s">
        <v>2443</v>
      </c>
      <c r="Q976" s="82"/>
      <c r="R976" s="82" t="str">
        <f>IF(db[[#This Row],[QTY/ CTN]]="","",SUBSTITUTE(SUBSTITUTE(SUBSTITUTE(db[[#This Row],[QTY/ CTN]]," ","_",2),"(",""),")","")&amp;"_")</f>
        <v>96 LSN_</v>
      </c>
      <c r="S976" s="82">
        <f>IF(db[[#This Row],[H_QTY/ CTN]]="","",SEARCH("_",db[[#This Row],[H_QTY/ CTN]]))</f>
        <v>7</v>
      </c>
      <c r="T976" s="82">
        <f>IF(db[[#This Row],[H_QTY/ CTN]]="","",LEN(db[[#This Row],[H_QTY/ CTN]]))</f>
        <v>7</v>
      </c>
      <c r="U976" s="85" t="str">
        <f>IF(db[[#This Row],[H_QTY/ CTN]]="","",LEFT(db[[#This Row],[H_QTY/ CTN]],db[[#This Row],[H_1]]-1))</f>
        <v>96 LSN</v>
      </c>
      <c r="V976" s="85" t="str">
        <f>IF(NOT(db[[#This Row],[H_1]]=db[[#This Row],[H_2]]),MID(db[[#This Row],[H_QTY/ CTN]],db[[#This Row],[H_1]]+1,db[[#This Row],[H_2]]-db[[#This Row],[H_1]]-1),"")</f>
        <v/>
      </c>
      <c r="W976" s="40" t="str">
        <f>IF(db[[#This Row],[QTY/ CTN B]]="","",LEFT(db[[#This Row],[QTY/ CTN B]],SEARCH(" ",db[[#This Row],[QTY/ CTN B]],1)-1))</f>
        <v>96</v>
      </c>
      <c r="X976" s="40" t="str">
        <f>IF(db[[#This Row],[QTY/ CTN B]]="","",RIGHT(db[[#This Row],[QTY/ CTN B]],LEN(db[[#This Row],[QTY/ CTN B]])-SEARCH(" ",db[[#This Row],[QTY/ CTN B]],1)))</f>
        <v>LSN</v>
      </c>
      <c r="Y976" s="40">
        <f>IF(db[[#This Row],[QTY/ CTN TG]]="",IF(db[[#This Row],[STN TG]]="","",12),LEFT(db[[#This Row],[QTY/ CTN TG]],SEARCH(" ",db[[#This Row],[QTY/ CTN TG]],1)-1))</f>
        <v>12</v>
      </c>
      <c r="Z9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76" s="40" t="str">
        <f>IF(db[[#This Row],[STN K]]="","",IF(db[[#This Row],[STN TG]]="LSN",12,""))</f>
        <v/>
      </c>
      <c r="AB976" s="40" t="str">
        <f>IF(db[[#This Row],[STN TG]]="LSN","PCS","")</f>
        <v/>
      </c>
      <c r="AC976" s="40">
        <f>db[[#This Row],[QTY B]]*IF(db[[#This Row],[QTY TG]]="",1,db[[#This Row],[QTY TG]])*IF(db[[#This Row],[QTY K]]="",1,db[[#This Row],[QTY K]])</f>
        <v>1152</v>
      </c>
      <c r="AD976" s="40" t="str">
        <f>IF(db[[#This Row],[STN K]]="",IF(db[[#This Row],[STN TG]]="",db[[#This Row],[STN B]],db[[#This Row],[STN TG]]),db[[#This Row],[STN K]])</f>
        <v>PCS</v>
      </c>
      <c r="AE976" s="40"/>
    </row>
    <row r="977" spans="1:31" x14ac:dyDescent="0.25">
      <c r="A977" s="40">
        <f t="shared" si="15"/>
        <v>976</v>
      </c>
      <c r="B977" s="75" t="str">
        <f>LOWER(SUBSTITUTE(SUBSTITUTE(SUBSTITUTE(SUBSTITUTE(SUBSTITUTE(SUBSTITUTE(SUBSTITUTE(SUBSTITUTE(db[[#This Row],[NB BM]]," ",),".",""),"-",""),"(",""),")",""),"/",""),"""",""),"+",""))</f>
        <v>gelboxer10bxgp720</v>
      </c>
      <c r="C977" s="75" t="str">
        <f>LOWER(SUBSTITUTE(SUBSTITUTE(SUBSTITUTE(SUBSTITUTE(SUBSTITUTE(SUBSTITUTE(SUBSTITUTE(SUBSTITUTE(SUBSTITUTE(db[[#This Row],[NB NOTA]]," ",),".",""),"-",""),"(",""),")",""),",",""),"/",""),"""",""),"+",""))</f>
        <v>gelboxer10bxgp720</v>
      </c>
      <c r="D977" s="75" t="str">
        <f>LOWER(SUBSTITUTE(SUBSTITUTE(SUBSTITUTE(SUBSTITUTE(SUBSTITUTE(SUBSTITUTE(SUBSTITUTE(SUBSTITUTE(SUBSTITUTE(db[[#This Row],[NB PAJAK]]," ",""),"-",""),"(",""),")",""),".",""),",",""),"/",""),"""",""),"+",""))</f>
        <v/>
      </c>
      <c r="E977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gelboxer10bxgp72080lsnuntana</v>
      </c>
      <c r="F977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gelboxer10bxgp72080lsn</v>
      </c>
      <c r="G977" s="75" t="str">
        <f>db[[#This Row],[NB NOTA_C]]&amp;LOWER(SUBSTITUTE(SUBSTITUTE(SUBSTITUTE(SUBSTITUTE(SUBSTITUTE(SUBSTITUTE(SUBSTITUTE(SUBSTITUTE(SUBSTITUTE(db[[#This Row],[FAKTUR]]," ",),".",""),"-",""),"(",""),")",""),",",""),"/",""),"""",""),"+",""))</f>
        <v>gelboxer10bxgp720untana</v>
      </c>
      <c r="H977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gelboxer10bxgp72080lsnuntana</v>
      </c>
      <c r="I977" s="2" t="s">
        <v>5069</v>
      </c>
      <c r="J977" s="4" t="s">
        <v>4990</v>
      </c>
      <c r="K977" s="48"/>
      <c r="L977" s="2" t="s">
        <v>1336</v>
      </c>
      <c r="M977" s="76" t="e">
        <f>IF(db[[#This Row],[NB NOTA_C]]="","",COUNTIF([2]!B_MSK[concat],db[[#This Row],[NB NOTA_C]]))</f>
        <v>#REF!</v>
      </c>
      <c r="N977" s="9" t="s">
        <v>2305</v>
      </c>
      <c r="O977" s="5" t="s">
        <v>1419</v>
      </c>
      <c r="P977" s="2" t="s">
        <v>2443</v>
      </c>
      <c r="Q977" s="75"/>
      <c r="R977" s="75" t="str">
        <f>IF(db[[#This Row],[QTY/ CTN]]="","",SUBSTITUTE(SUBSTITUTE(SUBSTITUTE(db[[#This Row],[QTY/ CTN]]," ","_",2),"(",""),")","")&amp;"_")</f>
        <v>80 LSN_</v>
      </c>
      <c r="S977" s="75">
        <f>IF(db[[#This Row],[H_QTY/ CTN]]="","",SEARCH("_",db[[#This Row],[H_QTY/ CTN]]))</f>
        <v>7</v>
      </c>
      <c r="T977" s="75">
        <f>IF(db[[#This Row],[H_QTY/ CTN]]="","",LEN(db[[#This Row],[H_QTY/ CTN]]))</f>
        <v>7</v>
      </c>
      <c r="U977" s="77" t="str">
        <f>IF(db[[#This Row],[H_QTY/ CTN]]="","",LEFT(db[[#This Row],[H_QTY/ CTN]],db[[#This Row],[H_1]]-1))</f>
        <v>80 LSN</v>
      </c>
      <c r="V977" s="77" t="str">
        <f>IF(NOT(db[[#This Row],[H_1]]=db[[#This Row],[H_2]]),MID(db[[#This Row],[H_QTY/ CTN]],db[[#This Row],[H_1]]+1,db[[#This Row],[H_2]]-db[[#This Row],[H_1]]-1),"")</f>
        <v/>
      </c>
      <c r="W977" s="77" t="str">
        <f>IF(db[[#This Row],[QTY/ CTN B]]="","",LEFT(db[[#This Row],[QTY/ CTN B]],SEARCH(" ",db[[#This Row],[QTY/ CTN B]],1)-1))</f>
        <v>80</v>
      </c>
      <c r="X977" s="77" t="str">
        <f>IF(db[[#This Row],[QTY/ CTN B]]="","",RIGHT(db[[#This Row],[QTY/ CTN B]],LEN(db[[#This Row],[QTY/ CTN B]])-SEARCH(" ",db[[#This Row],[QTY/ CTN B]],1)))</f>
        <v>LSN</v>
      </c>
      <c r="Y977" s="77">
        <f>IF(db[[#This Row],[QTY/ CTN TG]]="",IF(db[[#This Row],[STN TG]]="","",12),LEFT(db[[#This Row],[QTY/ CTN TG]],SEARCH(" ",db[[#This Row],[QTY/ CTN TG]],1)-1))</f>
        <v>12</v>
      </c>
      <c r="Z977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77" s="77" t="str">
        <f>IF(db[[#This Row],[STN K]]="","",IF(db[[#This Row],[STN TG]]="LSN",12,""))</f>
        <v/>
      </c>
      <c r="AB977" s="77" t="str">
        <f>IF(db[[#This Row],[STN TG]]="LSN","PCS","")</f>
        <v/>
      </c>
      <c r="AC977" s="77">
        <f>db[[#This Row],[QTY B]]*IF(db[[#This Row],[QTY TG]]="",1,db[[#This Row],[QTY TG]])*IF(db[[#This Row],[QTY K]]="",1,db[[#This Row],[QTY K]])</f>
        <v>960</v>
      </c>
      <c r="AD977" s="77" t="str">
        <f>IF(db[[#This Row],[STN K]]="",IF(db[[#This Row],[STN TG]]="",db[[#This Row],[STN B]],db[[#This Row],[STN TG]]),db[[#This Row],[STN K]])</f>
        <v>PCS</v>
      </c>
      <c r="AE977" s="40"/>
    </row>
    <row r="978" spans="1:31" x14ac:dyDescent="0.25">
      <c r="A978" s="40">
        <f t="shared" si="15"/>
        <v>977</v>
      </c>
      <c r="B978" s="5" t="str">
        <f>LOWER(SUBSTITUTE(SUBSTITUTE(SUBSTITUTE(SUBSTITUTE(SUBSTITUTE(SUBSTITUTE(SUBSTITUTE(SUBSTITUTE(db[[#This Row],[NB BM]]," ",),".",""),"-",""),"(",""),")",""),"/",""),"""",""),"+",""))</f>
        <v>bpdebozzdbg028click</v>
      </c>
      <c r="C978" s="5" t="str">
        <f>LOWER(SUBSTITUTE(SUBSTITUTE(SUBSTITUTE(SUBSTITUTE(SUBSTITUTE(SUBSTITUTE(SUBSTITUTE(SUBSTITUTE(SUBSTITUTE(db[[#This Row],[NB NOTA]]," ",),".",""),"-",""),"(",""),")",""),",",""),"/",""),"""",""),"+",""))</f>
        <v>gelclick028debozzdbg028</v>
      </c>
      <c r="D978" s="5" t="str">
        <f>LOWER(SUBSTITUTE(SUBSTITUTE(SUBSTITUTE(SUBSTITUTE(SUBSTITUTE(SUBSTITUTE(SUBSTITUTE(SUBSTITUTE(SUBSTITUTE(db[[#This Row],[NB PAJAK]]," ",""),"-",""),"(",""),")",""),".",""),",",""),"/",""),"""",""),"+",""))</f>
        <v>gelpendebozzclick028dbg028</v>
      </c>
      <c r="E97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bpdebozzdbg028click120lsnuntana</v>
      </c>
      <c r="F97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gelclick028debozzdbg028120lsn</v>
      </c>
      <c r="G978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gelclick028debozzdbg028untana</v>
      </c>
      <c r="H97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gelclick028debozzdbg028120lsnuntana</v>
      </c>
      <c r="I978" s="2" t="s">
        <v>6917</v>
      </c>
      <c r="J978" s="2" t="s">
        <v>6787</v>
      </c>
      <c r="K978" s="14" t="s">
        <v>7404</v>
      </c>
      <c r="L978" s="2" t="s">
        <v>1336</v>
      </c>
      <c r="M978" s="33" t="e">
        <f>IF(db[[#This Row],[NB NOTA_C]]="","",COUNTIF([2]!B_MSK[concat],db[[#This Row],[NB NOTA_C]]))</f>
        <v>#REF!</v>
      </c>
      <c r="N978" s="9" t="s">
        <v>2305</v>
      </c>
      <c r="O978" s="5" t="s">
        <v>1433</v>
      </c>
      <c r="P978" s="2" t="s">
        <v>2443</v>
      </c>
      <c r="Q978" s="5" t="s">
        <v>7405</v>
      </c>
      <c r="R978" s="5" t="str">
        <f>IF(db[[#This Row],[QTY/ CTN]]="","",SUBSTITUTE(SUBSTITUTE(SUBSTITUTE(db[[#This Row],[QTY/ CTN]]," ","_",2),"(",""),")","")&amp;"_")</f>
        <v>120 LSN_</v>
      </c>
      <c r="S978" s="5">
        <f>IF(db[[#This Row],[H_QTY/ CTN]]="","",SEARCH("_",db[[#This Row],[H_QTY/ CTN]]))</f>
        <v>8</v>
      </c>
      <c r="T978" s="5">
        <f>IF(db[[#This Row],[H_QTY/ CTN]]="","",LEN(db[[#This Row],[H_QTY/ CTN]]))</f>
        <v>8</v>
      </c>
      <c r="U978" s="40" t="str">
        <f>IF(db[[#This Row],[H_QTY/ CTN]]="","",LEFT(db[[#This Row],[H_QTY/ CTN]],db[[#This Row],[H_1]]-1))</f>
        <v>120 LSN</v>
      </c>
      <c r="V978" s="40" t="str">
        <f>IF(NOT(db[[#This Row],[H_1]]=db[[#This Row],[H_2]]),MID(db[[#This Row],[H_QTY/ CTN]],db[[#This Row],[H_1]]+1,db[[#This Row],[H_2]]-db[[#This Row],[H_1]]-1),"")</f>
        <v/>
      </c>
      <c r="W978" s="40" t="str">
        <f>IF(db[[#This Row],[QTY/ CTN B]]="","",LEFT(db[[#This Row],[QTY/ CTN B]],SEARCH(" ",db[[#This Row],[QTY/ CTN B]],1)-1))</f>
        <v>120</v>
      </c>
      <c r="X978" s="40" t="str">
        <f>IF(db[[#This Row],[QTY/ CTN B]]="","",RIGHT(db[[#This Row],[QTY/ CTN B]],LEN(db[[#This Row],[QTY/ CTN B]])-SEARCH(" ",db[[#This Row],[QTY/ CTN B]],1)))</f>
        <v>LSN</v>
      </c>
      <c r="Y978" s="40">
        <f>IF(db[[#This Row],[QTY/ CTN TG]]="",IF(db[[#This Row],[STN TG]]="","",12),LEFT(db[[#This Row],[QTY/ CTN TG]],SEARCH(" ",db[[#This Row],[QTY/ CTN TG]],1)-1))</f>
        <v>12</v>
      </c>
      <c r="Z9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78" s="40" t="str">
        <f>IF(db[[#This Row],[STN K]]="","",IF(db[[#This Row],[STN TG]]="LSN",12,""))</f>
        <v/>
      </c>
      <c r="AB978" s="40" t="str">
        <f>IF(db[[#This Row],[STN TG]]="LSN","PCS","")</f>
        <v/>
      </c>
      <c r="AC978" s="40">
        <f>db[[#This Row],[QTY B]]*IF(db[[#This Row],[QTY TG]]="",1,db[[#This Row],[QTY TG]])*IF(db[[#This Row],[QTY K]]="",1,db[[#This Row],[QTY K]])</f>
        <v>1440</v>
      </c>
      <c r="AD978" s="40" t="str">
        <f>IF(db[[#This Row],[STN K]]="",IF(db[[#This Row],[STN TG]]="",db[[#This Row],[STN B]],db[[#This Row],[STN TG]]),db[[#This Row],[STN K]])</f>
        <v>PCS</v>
      </c>
      <c r="AE978" s="40"/>
    </row>
    <row r="979" spans="1:31" x14ac:dyDescent="0.25">
      <c r="A979" s="40">
        <f t="shared" si="15"/>
        <v>978</v>
      </c>
      <c r="B979" s="5" t="str">
        <f>LOWER(SUBSTITUTE(SUBSTITUTE(SUBSTITUTE(SUBSTITUTE(SUBSTITUTE(SUBSTITUTE(SUBSTITUTE(SUBSTITUTE(db[[#This Row],[NB BM]]," ",),".",""),"-",""),"(",""),")",""),"/",""),"""",""),"+",""))</f>
        <v>bpdebozzdb505</v>
      </c>
      <c r="C979" s="5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D979" s="5" t="str">
        <f>LOWER(SUBSTITUTE(SUBSTITUTE(SUBSTITUTE(SUBSTITUTE(SUBSTITUTE(SUBSTITUTE(SUBSTITUTE(SUBSTITUTE(SUBSTITUTE(db[[#This Row],[NB PAJAK]]," ",""),"-",""),"(",""),")",""),".",""),",",""),"/",""),"""",""),"+",""))</f>
        <v/>
      </c>
      <c r="E9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bpdebozzdb505120lsnuntana</v>
      </c>
      <c r="F9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geldebozz05db505120lsn</v>
      </c>
      <c r="G979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geldebozz05db505untana</v>
      </c>
      <c r="H9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geldebozz05db505120lsnuntana</v>
      </c>
      <c r="I979" s="2" t="s">
        <v>6849</v>
      </c>
      <c r="J979" s="2" t="s">
        <v>2576</v>
      </c>
      <c r="K979" s="1"/>
      <c r="L979" s="2" t="s">
        <v>1336</v>
      </c>
      <c r="M979" s="34" t="e">
        <f>IF(db[[#This Row],[NB NOTA_C]]="","",COUNTIF([2]!B_MSK[concat],db[[#This Row],[NB NOTA_C]]))</f>
        <v>#REF!</v>
      </c>
      <c r="N979" s="14" t="s">
        <v>1349</v>
      </c>
      <c r="O979" s="2" t="s">
        <v>1433</v>
      </c>
      <c r="P979" s="2" t="s">
        <v>2443</v>
      </c>
      <c r="R979" s="2" t="str">
        <f>IF(db[[#This Row],[QTY/ CTN]]="","",SUBSTITUTE(SUBSTITUTE(SUBSTITUTE(db[[#This Row],[QTY/ CTN]]," ","_",2),"(",""),")","")&amp;"_")</f>
        <v>120 LSN_</v>
      </c>
      <c r="S979" s="2">
        <f>IF(db[[#This Row],[H_QTY/ CTN]]="","",SEARCH("_",db[[#This Row],[H_QTY/ CTN]]))</f>
        <v>8</v>
      </c>
      <c r="T979" s="2">
        <f>IF(db[[#This Row],[H_QTY/ CTN]]="","",LEN(db[[#This Row],[H_QTY/ CTN]]))</f>
        <v>8</v>
      </c>
      <c r="U979" s="41" t="str">
        <f>IF(db[[#This Row],[H_QTY/ CTN]]="","",LEFT(db[[#This Row],[H_QTY/ CTN]],db[[#This Row],[H_1]]-1))</f>
        <v>120 LSN</v>
      </c>
      <c r="V979" s="40" t="str">
        <f>IF(NOT(db[[#This Row],[H_1]]=db[[#This Row],[H_2]]),MID(db[[#This Row],[H_QTY/ CTN]],db[[#This Row],[H_1]]+1,db[[#This Row],[H_2]]-db[[#This Row],[H_1]]-1),"")</f>
        <v/>
      </c>
      <c r="W979" s="40" t="str">
        <f>IF(db[[#This Row],[QTY/ CTN B]]="","",LEFT(db[[#This Row],[QTY/ CTN B]],SEARCH(" ",db[[#This Row],[QTY/ CTN B]],1)-1))</f>
        <v>120</v>
      </c>
      <c r="X979" s="40" t="str">
        <f>IF(db[[#This Row],[QTY/ CTN B]]="","",RIGHT(db[[#This Row],[QTY/ CTN B]],LEN(db[[#This Row],[QTY/ CTN B]])-SEARCH(" ",db[[#This Row],[QTY/ CTN B]],1)))</f>
        <v>LSN</v>
      </c>
      <c r="Y979" s="40">
        <f>IF(db[[#This Row],[QTY/ CTN TG]]="",IF(db[[#This Row],[STN TG]]="","",12),LEFT(db[[#This Row],[QTY/ CTN TG]],SEARCH(" ",db[[#This Row],[QTY/ CTN TG]],1)-1))</f>
        <v>12</v>
      </c>
      <c r="Z9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79" s="40" t="str">
        <f>IF(db[[#This Row],[STN K]]="","",IF(db[[#This Row],[STN TG]]="LSN",12,""))</f>
        <v/>
      </c>
      <c r="AB979" s="40" t="str">
        <f>IF(db[[#This Row],[STN TG]]="LSN","PCS","")</f>
        <v/>
      </c>
      <c r="AC979" s="40">
        <f>db[[#This Row],[QTY B]]*IF(db[[#This Row],[QTY TG]]="",1,db[[#This Row],[QTY TG]])*IF(db[[#This Row],[QTY K]]="",1,db[[#This Row],[QTY K]])</f>
        <v>1440</v>
      </c>
      <c r="AD979" s="40" t="str">
        <f>IF(db[[#This Row],[STN K]]="",IF(db[[#This Row],[STN TG]]="",db[[#This Row],[STN B]],db[[#This Row],[STN TG]]),db[[#This Row],[STN K]])</f>
        <v>PCS</v>
      </c>
      <c r="AE979" s="40"/>
    </row>
    <row r="980" spans="1:31" x14ac:dyDescent="0.25">
      <c r="A980" s="40">
        <f t="shared" si="15"/>
        <v>979</v>
      </c>
      <c r="B980" s="5" t="str">
        <f>LOWER(SUBSTITUTE(SUBSTITUTE(SUBSTITUTE(SUBSTITUTE(SUBSTITUTE(SUBSTITUTE(SUBSTITUTE(SUBSTITUTE(db[[#This Row],[NB BM]]," ",),".",""),"-",""),"(",""),")",""),"/",""),"""",""),"+",""))</f>
        <v>bpdebozzdb605</v>
      </c>
      <c r="C980" s="5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D980" s="5" t="str">
        <f>LOWER(SUBSTITUTE(SUBSTITUTE(SUBSTITUTE(SUBSTITUTE(SUBSTITUTE(SUBSTITUTE(SUBSTITUTE(SUBSTITUTE(SUBSTITUTE(db[[#This Row],[NB PAJAK]]," ",""),"-",""),"(",""),")",""),".",""),",",""),"/",""),"""",""),"+",""))</f>
        <v/>
      </c>
      <c r="E98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bpdebozzdb605120lsnuntana</v>
      </c>
      <c r="F98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geldebozz05db605120lsn</v>
      </c>
      <c r="G980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geldebozz05db605untana</v>
      </c>
      <c r="H98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geldebozz05db605120lsnuntana</v>
      </c>
      <c r="I980" s="2" t="s">
        <v>6850</v>
      </c>
      <c r="J980" s="2" t="s">
        <v>1334</v>
      </c>
      <c r="K980" s="1"/>
      <c r="L980" s="2" t="s">
        <v>1336</v>
      </c>
      <c r="M980" s="34" t="e">
        <f>IF(db[[#This Row],[NB NOTA_C]]="","",COUNTIF([2]!B_MSK[concat],db[[#This Row],[NB NOTA_C]]))</f>
        <v>#REF!</v>
      </c>
      <c r="N980" s="14" t="s">
        <v>1349</v>
      </c>
      <c r="O980" s="2" t="s">
        <v>1433</v>
      </c>
      <c r="P980" s="2" t="s">
        <v>2443</v>
      </c>
      <c r="R980" s="2" t="str">
        <f>IF(db[[#This Row],[QTY/ CTN]]="","",SUBSTITUTE(SUBSTITUTE(SUBSTITUTE(db[[#This Row],[QTY/ CTN]]," ","_",2),"(",""),")","")&amp;"_")</f>
        <v>120 LSN_</v>
      </c>
      <c r="S980" s="2">
        <f>IF(db[[#This Row],[H_QTY/ CTN]]="","",SEARCH("_",db[[#This Row],[H_QTY/ CTN]]))</f>
        <v>8</v>
      </c>
      <c r="T980" s="2">
        <f>IF(db[[#This Row],[H_QTY/ CTN]]="","",LEN(db[[#This Row],[H_QTY/ CTN]]))</f>
        <v>8</v>
      </c>
      <c r="U980" s="41" t="str">
        <f>IF(db[[#This Row],[H_QTY/ CTN]]="","",LEFT(db[[#This Row],[H_QTY/ CTN]],db[[#This Row],[H_1]]-1))</f>
        <v>120 LSN</v>
      </c>
      <c r="V980" s="40" t="str">
        <f>IF(NOT(db[[#This Row],[H_1]]=db[[#This Row],[H_2]]),MID(db[[#This Row],[H_QTY/ CTN]],db[[#This Row],[H_1]]+1,db[[#This Row],[H_2]]-db[[#This Row],[H_1]]-1),"")</f>
        <v/>
      </c>
      <c r="W980" s="40" t="str">
        <f>IF(db[[#This Row],[QTY/ CTN B]]="","",LEFT(db[[#This Row],[QTY/ CTN B]],SEARCH(" ",db[[#This Row],[QTY/ CTN B]],1)-1))</f>
        <v>120</v>
      </c>
      <c r="X980" s="40" t="str">
        <f>IF(db[[#This Row],[QTY/ CTN B]]="","",RIGHT(db[[#This Row],[QTY/ CTN B]],LEN(db[[#This Row],[QTY/ CTN B]])-SEARCH(" ",db[[#This Row],[QTY/ CTN B]],1)))</f>
        <v>LSN</v>
      </c>
      <c r="Y980" s="40">
        <f>IF(db[[#This Row],[QTY/ CTN TG]]="",IF(db[[#This Row],[STN TG]]="","",12),LEFT(db[[#This Row],[QTY/ CTN TG]],SEARCH(" ",db[[#This Row],[QTY/ CTN TG]],1)-1))</f>
        <v>12</v>
      </c>
      <c r="Z9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0" s="40" t="str">
        <f>IF(db[[#This Row],[STN K]]="","",IF(db[[#This Row],[STN TG]]="LSN",12,""))</f>
        <v/>
      </c>
      <c r="AB980" s="40" t="str">
        <f>IF(db[[#This Row],[STN TG]]="LSN","PCS","")</f>
        <v/>
      </c>
      <c r="AC980" s="40">
        <f>db[[#This Row],[QTY B]]*IF(db[[#This Row],[QTY TG]]="",1,db[[#This Row],[QTY TG]])*IF(db[[#This Row],[QTY K]]="",1,db[[#This Row],[QTY K]])</f>
        <v>1440</v>
      </c>
      <c r="AD980" s="40" t="str">
        <f>IF(db[[#This Row],[STN K]]="",IF(db[[#This Row],[STN TG]]="",db[[#This Row],[STN B]],db[[#This Row],[STN TG]]),db[[#This Row],[STN K]])</f>
        <v>PCS</v>
      </c>
      <c r="AE980" s="40"/>
    </row>
    <row r="981" spans="1:31" x14ac:dyDescent="0.25">
      <c r="A981" s="40">
        <f t="shared" si="15"/>
        <v>980</v>
      </c>
      <c r="B981" s="5" t="str">
        <f>LOWER(SUBSTITUTE(SUBSTITUTE(SUBSTITUTE(SUBSTITUTE(SUBSTITUTE(SUBSTITUTE(SUBSTITUTE(SUBSTITUTE(db[[#This Row],[NB BM]]," ",),".",""),"-",""),"(",""),")",""),"/",""),"""",""),"+",""))</f>
        <v>bpdebozzdb608</v>
      </c>
      <c r="C981" s="5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D981" s="5" t="str">
        <f>LOWER(SUBSTITUTE(SUBSTITUTE(SUBSTITUTE(SUBSTITUTE(SUBSTITUTE(SUBSTITUTE(SUBSTITUTE(SUBSTITUTE(SUBSTITUTE(db[[#This Row],[NB PAJAK]]," ",""),"-",""),"(",""),")",""),".",""),",",""),"/",""),"""",""),"+",""))</f>
        <v/>
      </c>
      <c r="E98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bpdebozzdb608120lsnuntana</v>
      </c>
      <c r="F98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geldebozz05db608120lsn</v>
      </c>
      <c r="G981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geldebozz05db608untana</v>
      </c>
      <c r="H98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geldebozz05db608120lsnuntana</v>
      </c>
      <c r="I981" s="2" t="s">
        <v>6845</v>
      </c>
      <c r="J981" s="2" t="s">
        <v>2206</v>
      </c>
      <c r="K981" s="1"/>
      <c r="L981" s="2" t="s">
        <v>1336</v>
      </c>
      <c r="M981" s="34" t="e">
        <f>IF(db[[#This Row],[NB NOTA_C]]="","",COUNTIF([2]!B_MSK[concat],db[[#This Row],[NB NOTA_C]]))</f>
        <v>#REF!</v>
      </c>
      <c r="N981" s="14" t="s">
        <v>1349</v>
      </c>
      <c r="O981" s="2" t="s">
        <v>1433</v>
      </c>
      <c r="P981" s="2" t="s">
        <v>2443</v>
      </c>
      <c r="R981" s="2" t="str">
        <f>IF(db[[#This Row],[QTY/ CTN]]="","",SUBSTITUTE(SUBSTITUTE(SUBSTITUTE(db[[#This Row],[QTY/ CTN]]," ","_",2),"(",""),")","")&amp;"_")</f>
        <v>120 LSN_</v>
      </c>
      <c r="S981" s="2">
        <f>IF(db[[#This Row],[H_QTY/ CTN]]="","",SEARCH("_",db[[#This Row],[H_QTY/ CTN]]))</f>
        <v>8</v>
      </c>
      <c r="T981" s="2">
        <f>IF(db[[#This Row],[H_QTY/ CTN]]="","",LEN(db[[#This Row],[H_QTY/ CTN]]))</f>
        <v>8</v>
      </c>
      <c r="U981" s="41" t="str">
        <f>IF(db[[#This Row],[H_QTY/ CTN]]="","",LEFT(db[[#This Row],[H_QTY/ CTN]],db[[#This Row],[H_1]]-1))</f>
        <v>120 LSN</v>
      </c>
      <c r="V981" s="40" t="str">
        <f>IF(NOT(db[[#This Row],[H_1]]=db[[#This Row],[H_2]]),MID(db[[#This Row],[H_QTY/ CTN]],db[[#This Row],[H_1]]+1,db[[#This Row],[H_2]]-db[[#This Row],[H_1]]-1),"")</f>
        <v/>
      </c>
      <c r="W981" s="40" t="str">
        <f>IF(db[[#This Row],[QTY/ CTN B]]="","",LEFT(db[[#This Row],[QTY/ CTN B]],SEARCH(" ",db[[#This Row],[QTY/ CTN B]],1)-1))</f>
        <v>120</v>
      </c>
      <c r="X981" s="40" t="str">
        <f>IF(db[[#This Row],[QTY/ CTN B]]="","",RIGHT(db[[#This Row],[QTY/ CTN B]],LEN(db[[#This Row],[QTY/ CTN B]])-SEARCH(" ",db[[#This Row],[QTY/ CTN B]],1)))</f>
        <v>LSN</v>
      </c>
      <c r="Y981" s="40">
        <f>IF(db[[#This Row],[QTY/ CTN TG]]="",IF(db[[#This Row],[STN TG]]="","",12),LEFT(db[[#This Row],[QTY/ CTN TG]],SEARCH(" ",db[[#This Row],[QTY/ CTN TG]],1)-1))</f>
        <v>12</v>
      </c>
      <c r="Z9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1" s="40" t="str">
        <f>IF(db[[#This Row],[STN K]]="","",IF(db[[#This Row],[STN TG]]="LSN",12,""))</f>
        <v/>
      </c>
      <c r="AB981" s="40" t="str">
        <f>IF(db[[#This Row],[STN TG]]="LSN","PCS","")</f>
        <v/>
      </c>
      <c r="AC981" s="40">
        <f>db[[#This Row],[QTY B]]*IF(db[[#This Row],[QTY TG]]="",1,db[[#This Row],[QTY TG]])*IF(db[[#This Row],[QTY K]]="",1,db[[#This Row],[QTY K]])</f>
        <v>1440</v>
      </c>
      <c r="AD981" s="40" t="str">
        <f>IF(db[[#This Row],[STN K]]="",IF(db[[#This Row],[STN TG]]="",db[[#This Row],[STN B]],db[[#This Row],[STN TG]]),db[[#This Row],[STN K]])</f>
        <v>PCS</v>
      </c>
      <c r="AE981" s="40"/>
    </row>
    <row r="982" spans="1:31" x14ac:dyDescent="0.25">
      <c r="A982" s="40">
        <f t="shared" si="15"/>
        <v>981</v>
      </c>
      <c r="B982" s="5" t="str">
        <f>LOWER(SUBSTITUTE(SUBSTITUTE(SUBSTITUTE(SUBSTITUTE(SUBSTITUTE(SUBSTITUTE(SUBSTITUTE(SUBSTITUTE(db[[#This Row],[NB BM]]," ",),".",""),"-",""),"(",""),")",""),"/",""),"""",""),"+",""))</f>
        <v>bpdebozzdbg05</v>
      </c>
      <c r="C982" s="5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D982" s="5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E98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bpdebozzdbg05120lsnuntana</v>
      </c>
      <c r="F98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geldebozz05dbg05120lsn</v>
      </c>
      <c r="G98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geldebozz05dbg05untana</v>
      </c>
      <c r="H98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geldebozz05dbg05120lsnuntana</v>
      </c>
      <c r="I982" s="2" t="s">
        <v>6919</v>
      </c>
      <c r="J982" s="2" t="s">
        <v>2303</v>
      </c>
      <c r="K982" s="1" t="s">
        <v>3337</v>
      </c>
      <c r="L982" s="2" t="s">
        <v>1336</v>
      </c>
      <c r="M982" s="34" t="e">
        <f>IF(db[[#This Row],[NB NOTA_C]]="","",COUNTIF([2]!B_MSK[concat],db[[#This Row],[NB NOTA_C]]))</f>
        <v>#REF!</v>
      </c>
      <c r="N982" s="14">
        <v>99</v>
      </c>
      <c r="O982" s="2" t="s">
        <v>1433</v>
      </c>
      <c r="P982" s="2" t="s">
        <v>2443</v>
      </c>
      <c r="R982" s="2" t="str">
        <f>IF(db[[#This Row],[QTY/ CTN]]="","",SUBSTITUTE(SUBSTITUTE(SUBSTITUTE(db[[#This Row],[QTY/ CTN]]," ","_",2),"(",""),")","")&amp;"_")</f>
        <v>120 LSN_</v>
      </c>
      <c r="S982" s="2">
        <f>IF(db[[#This Row],[H_QTY/ CTN]]="","",SEARCH("_",db[[#This Row],[H_QTY/ CTN]]))</f>
        <v>8</v>
      </c>
      <c r="T982" s="2">
        <f>IF(db[[#This Row],[H_QTY/ CTN]]="","",LEN(db[[#This Row],[H_QTY/ CTN]]))</f>
        <v>8</v>
      </c>
      <c r="U982" s="41" t="str">
        <f>IF(db[[#This Row],[H_QTY/ CTN]]="","",LEFT(db[[#This Row],[H_QTY/ CTN]],db[[#This Row],[H_1]]-1))</f>
        <v>120 LSN</v>
      </c>
      <c r="V982" s="40" t="str">
        <f>IF(NOT(db[[#This Row],[H_1]]=db[[#This Row],[H_2]]),MID(db[[#This Row],[H_QTY/ CTN]],db[[#This Row],[H_1]]+1,db[[#This Row],[H_2]]-db[[#This Row],[H_1]]-1),"")</f>
        <v/>
      </c>
      <c r="W982" s="40" t="str">
        <f>IF(db[[#This Row],[QTY/ CTN B]]="","",LEFT(db[[#This Row],[QTY/ CTN B]],SEARCH(" ",db[[#This Row],[QTY/ CTN B]],1)-1))</f>
        <v>120</v>
      </c>
      <c r="X982" s="40" t="str">
        <f>IF(db[[#This Row],[QTY/ CTN B]]="","",RIGHT(db[[#This Row],[QTY/ CTN B]],LEN(db[[#This Row],[QTY/ CTN B]])-SEARCH(" ",db[[#This Row],[QTY/ CTN B]],1)))</f>
        <v>LSN</v>
      </c>
      <c r="Y982" s="40">
        <f>IF(db[[#This Row],[QTY/ CTN TG]]="",IF(db[[#This Row],[STN TG]]="","",12),LEFT(db[[#This Row],[QTY/ CTN TG]],SEARCH(" ",db[[#This Row],[QTY/ CTN TG]],1)-1))</f>
        <v>12</v>
      </c>
      <c r="Z9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2" s="40" t="str">
        <f>IF(db[[#This Row],[STN K]]="","",IF(db[[#This Row],[STN TG]]="LSN",12,""))</f>
        <v/>
      </c>
      <c r="AB982" s="40" t="str">
        <f>IF(db[[#This Row],[STN TG]]="LSN","PCS","")</f>
        <v/>
      </c>
      <c r="AC982" s="40">
        <f>db[[#This Row],[QTY B]]*IF(db[[#This Row],[QTY TG]]="",1,db[[#This Row],[QTY TG]])*IF(db[[#This Row],[QTY K]]="",1,db[[#This Row],[QTY K]])</f>
        <v>1440</v>
      </c>
      <c r="AD982" s="40" t="str">
        <f>IF(db[[#This Row],[STN K]]="",IF(db[[#This Row],[STN TG]]="",db[[#This Row],[STN B]],db[[#This Row],[STN TG]]),db[[#This Row],[STN K]])</f>
        <v>PCS</v>
      </c>
      <c r="AE982" s="40"/>
    </row>
    <row r="983" spans="1:31" x14ac:dyDescent="0.25">
      <c r="A983" s="40">
        <f t="shared" si="15"/>
        <v>982</v>
      </c>
      <c r="B983" s="5" t="str">
        <f>LOWER(SUBSTITUTE(SUBSTITUTE(SUBSTITUTE(SUBSTITUTE(SUBSTITUTE(SUBSTITUTE(SUBSTITUTE(SUBSTITUTE(db[[#This Row],[NB BM]]," ",),".",""),"-",""),"(",""),")",""),"/",""),"""",""),"+",""))</f>
        <v>bpdebozzdbg08</v>
      </c>
      <c r="C983" s="5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D983" s="5" t="str">
        <f>LOWER(SUBSTITUTE(SUBSTITUTE(SUBSTITUTE(SUBSTITUTE(SUBSTITUTE(SUBSTITUTE(SUBSTITUTE(SUBSTITUTE(SUBSTITUTE(db[[#This Row],[NB PAJAK]]," ",""),"-",""),"(",""),")",""),".",""),",",""),"/",""),"""",""),"+",""))</f>
        <v/>
      </c>
      <c r="E98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bpdebozzdbg08120lsnuntana</v>
      </c>
      <c r="F98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geldebozz05dbg08120lsn</v>
      </c>
      <c r="G983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geldebozz05dbg08untana</v>
      </c>
      <c r="H98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geldebozz05dbg08120lsnuntana</v>
      </c>
      <c r="I983" s="2" t="s">
        <v>6921</v>
      </c>
      <c r="J983" s="2" t="s">
        <v>2954</v>
      </c>
      <c r="K983" s="1"/>
      <c r="L983" s="2" t="s">
        <v>1336</v>
      </c>
      <c r="M983" s="33" t="e">
        <f>IF(db[[#This Row],[NB NOTA_C]]="","",COUNTIF([2]!B_MSK[concat],db[[#This Row],[NB NOTA_C]]))</f>
        <v>#REF!</v>
      </c>
      <c r="N983" s="9" t="s">
        <v>2305</v>
      </c>
      <c r="O983" s="5" t="s">
        <v>1433</v>
      </c>
      <c r="P983" s="2" t="s">
        <v>2443</v>
      </c>
      <c r="Q983" s="5"/>
      <c r="R983" s="5" t="str">
        <f>IF(db[[#This Row],[QTY/ CTN]]="","",SUBSTITUTE(SUBSTITUTE(SUBSTITUTE(db[[#This Row],[QTY/ CTN]]," ","_",2),"(",""),")","")&amp;"_")</f>
        <v>120 LSN_</v>
      </c>
      <c r="S983" s="5">
        <f>IF(db[[#This Row],[H_QTY/ CTN]]="","",SEARCH("_",db[[#This Row],[H_QTY/ CTN]]))</f>
        <v>8</v>
      </c>
      <c r="T983" s="5">
        <f>IF(db[[#This Row],[H_QTY/ CTN]]="","",LEN(db[[#This Row],[H_QTY/ CTN]]))</f>
        <v>8</v>
      </c>
      <c r="U983" s="40" t="str">
        <f>IF(db[[#This Row],[H_QTY/ CTN]]="","",LEFT(db[[#This Row],[H_QTY/ CTN]],db[[#This Row],[H_1]]-1))</f>
        <v>120 LSN</v>
      </c>
      <c r="V983" s="40" t="str">
        <f>IF(NOT(db[[#This Row],[H_1]]=db[[#This Row],[H_2]]),MID(db[[#This Row],[H_QTY/ CTN]],db[[#This Row],[H_1]]+1,db[[#This Row],[H_2]]-db[[#This Row],[H_1]]-1),"")</f>
        <v/>
      </c>
      <c r="W983" s="40" t="str">
        <f>IF(db[[#This Row],[QTY/ CTN B]]="","",LEFT(db[[#This Row],[QTY/ CTN B]],SEARCH(" ",db[[#This Row],[QTY/ CTN B]],1)-1))</f>
        <v>120</v>
      </c>
      <c r="X983" s="40" t="str">
        <f>IF(db[[#This Row],[QTY/ CTN B]]="","",RIGHT(db[[#This Row],[QTY/ CTN B]],LEN(db[[#This Row],[QTY/ CTN B]])-SEARCH(" ",db[[#This Row],[QTY/ CTN B]],1)))</f>
        <v>LSN</v>
      </c>
      <c r="Y983" s="40">
        <f>IF(db[[#This Row],[QTY/ CTN TG]]="",IF(db[[#This Row],[STN TG]]="","",12),LEFT(db[[#This Row],[QTY/ CTN TG]],SEARCH(" ",db[[#This Row],[QTY/ CTN TG]],1)-1))</f>
        <v>12</v>
      </c>
      <c r="Z9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3" s="40" t="str">
        <f>IF(db[[#This Row],[STN K]]="","",IF(db[[#This Row],[STN TG]]="LSN",12,""))</f>
        <v/>
      </c>
      <c r="AB983" s="40" t="str">
        <f>IF(db[[#This Row],[STN TG]]="LSN","PCS","")</f>
        <v/>
      </c>
      <c r="AC983" s="40">
        <f>db[[#This Row],[QTY B]]*IF(db[[#This Row],[QTY TG]]="",1,db[[#This Row],[QTY TG]])*IF(db[[#This Row],[QTY K]]="",1,db[[#This Row],[QTY K]])</f>
        <v>1440</v>
      </c>
      <c r="AD983" s="40" t="str">
        <f>IF(db[[#This Row],[STN K]]="",IF(db[[#This Row],[STN TG]]="",db[[#This Row],[STN B]],db[[#This Row],[STN TG]]),db[[#This Row],[STN K]])</f>
        <v>PCS</v>
      </c>
      <c r="AE983" s="40"/>
    </row>
    <row r="984" spans="1:31" x14ac:dyDescent="0.25">
      <c r="A984" s="78">
        <f t="shared" si="15"/>
        <v>983</v>
      </c>
      <c r="B984" s="79" t="str">
        <f>LOWER(SUBSTITUTE(SUBSTITUTE(SUBSTITUTE(SUBSTITUTE(SUBSTITUTE(SUBSTITUTE(SUBSTITUTE(SUBSTITUTE(db[[#This Row],[NB BM]]," ",),".",""),"-",""),"(",""),")",""),"/",""),"""",""),"+",""))</f>
        <v>bpdebozzdb503</v>
      </c>
      <c r="C984" s="79" t="str">
        <f>LOWER(SUBSTITUTE(SUBSTITUTE(SUBSTITUTE(SUBSTITUTE(SUBSTITUTE(SUBSTITUTE(SUBSTITUTE(SUBSTITUTE(SUBSTITUTE(db[[#This Row],[NB NOTA]]," ",),".",""),"-",""),"(",""),")",""),",",""),"/",""),"""",""),"+",""))</f>
        <v>geldebozz07refilldb503</v>
      </c>
      <c r="D984" s="79" t="str">
        <f>LOWER(SUBSTITUTE(SUBSTITUTE(SUBSTITUTE(SUBSTITUTE(SUBSTITUTE(SUBSTITUTE(SUBSTITUTE(SUBSTITUTE(SUBSTITUTE(db[[#This Row],[NB PAJAK]]," ",""),"-",""),"(",""),")",""),".",""),",",""),"/",""),"""",""),"+",""))</f>
        <v/>
      </c>
      <c r="E984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bpdebozzdb503120lsnuntana</v>
      </c>
      <c r="F984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geldebozz07refilldb503120lsn</v>
      </c>
      <c r="G984" s="79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geldebozz07refilldb503untana</v>
      </c>
      <c r="H984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geldebozz07refilldb503120lsnuntana</v>
      </c>
      <c r="I984" s="2" t="s">
        <v>7614</v>
      </c>
      <c r="J984" s="70" t="s">
        <v>7483</v>
      </c>
      <c r="K984" s="71"/>
      <c r="L984" s="70" t="s">
        <v>1336</v>
      </c>
      <c r="M984" s="80" t="e">
        <f>IF(db[[#This Row],[NB NOTA_C]]="","",COUNTIF([2]!B_MSK[concat],db[[#This Row],[NB NOTA_C]]))</f>
        <v>#REF!</v>
      </c>
      <c r="N984" s="81" t="s">
        <v>2305</v>
      </c>
      <c r="O984" s="79" t="s">
        <v>1433</v>
      </c>
      <c r="P984" s="2" t="s">
        <v>2443</v>
      </c>
      <c r="Q984" s="79"/>
      <c r="R984" s="79" t="str">
        <f>IF(db[[#This Row],[QTY/ CTN]]="","",SUBSTITUTE(SUBSTITUTE(SUBSTITUTE(db[[#This Row],[QTY/ CTN]]," ","_",2),"(",""),")","")&amp;"_")</f>
        <v>120 LSN_</v>
      </c>
      <c r="S984" s="79">
        <f>IF(db[[#This Row],[H_QTY/ CTN]]="","",SEARCH("_",db[[#This Row],[H_QTY/ CTN]]))</f>
        <v>8</v>
      </c>
      <c r="T984" s="79">
        <f>IF(db[[#This Row],[H_QTY/ CTN]]="","",LEN(db[[#This Row],[H_QTY/ CTN]]))</f>
        <v>8</v>
      </c>
      <c r="U984" s="78" t="str">
        <f>IF(db[[#This Row],[H_QTY/ CTN]]="","",LEFT(db[[#This Row],[H_QTY/ CTN]],db[[#This Row],[H_1]]-1))</f>
        <v>120 LSN</v>
      </c>
      <c r="V984" s="78" t="str">
        <f>IF(NOT(db[[#This Row],[H_1]]=db[[#This Row],[H_2]]),MID(db[[#This Row],[H_QTY/ CTN]],db[[#This Row],[H_1]]+1,db[[#This Row],[H_2]]-db[[#This Row],[H_1]]-1),"")</f>
        <v/>
      </c>
      <c r="W984" s="78" t="str">
        <f>IF(db[[#This Row],[QTY/ CTN B]]="","",LEFT(db[[#This Row],[QTY/ CTN B]],SEARCH(" ",db[[#This Row],[QTY/ CTN B]],1)-1))</f>
        <v>120</v>
      </c>
      <c r="X984" s="78" t="str">
        <f>IF(db[[#This Row],[QTY/ CTN B]]="","",RIGHT(db[[#This Row],[QTY/ CTN B]],LEN(db[[#This Row],[QTY/ CTN B]])-SEARCH(" ",db[[#This Row],[QTY/ CTN B]],1)))</f>
        <v>LSN</v>
      </c>
      <c r="Y984" s="78">
        <f>IF(db[[#This Row],[QTY/ CTN TG]]="",IF(db[[#This Row],[STN TG]]="","",12),LEFT(db[[#This Row],[QTY/ CTN TG]],SEARCH(" ",db[[#This Row],[QTY/ CTN TG]],1)-1))</f>
        <v>12</v>
      </c>
      <c r="Z984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4" s="78" t="str">
        <f>IF(db[[#This Row],[STN K]]="","",IF(db[[#This Row],[STN TG]]="LSN",12,""))</f>
        <v/>
      </c>
      <c r="AB984" s="78" t="str">
        <f>IF(db[[#This Row],[STN TG]]="LSN","PCS","")</f>
        <v/>
      </c>
      <c r="AC984" s="78">
        <f>db[[#This Row],[QTY B]]*IF(db[[#This Row],[QTY TG]]="",1,db[[#This Row],[QTY TG]])*IF(db[[#This Row],[QTY K]]="",1,db[[#This Row],[QTY K]])</f>
        <v>1440</v>
      </c>
      <c r="AD984" s="78" t="str">
        <f>IF(db[[#This Row],[STN K]]="",IF(db[[#This Row],[STN TG]]="",db[[#This Row],[STN B]],db[[#This Row],[STN TG]]),db[[#This Row],[STN K]])</f>
        <v>PCS</v>
      </c>
      <c r="AE984" s="78"/>
    </row>
    <row r="985" spans="1:31" x14ac:dyDescent="0.25">
      <c r="A985" s="40">
        <f t="shared" si="15"/>
        <v>984</v>
      </c>
      <c r="B985" s="94" t="str">
        <f>LOWER(SUBSTITUTE(SUBSTITUTE(SUBSTITUTE(SUBSTITUTE(SUBSTITUTE(SUBSTITUTE(SUBSTITUTE(SUBSTITUTE(db[[#This Row],[NB BM]]," ",),".",""),"-",""),"(",""),")",""),"/",""),"""",""),"+",""))</f>
        <v>bpdebozzdb507</v>
      </c>
      <c r="C985" s="94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D985" s="94" t="str">
        <f>LOWER(SUBSTITUTE(SUBSTITUTE(SUBSTITUTE(SUBSTITUTE(SUBSTITUTE(SUBSTITUTE(SUBSTITUTE(SUBSTITUTE(SUBSTITUTE(db[[#This Row],[NB PAJAK]]," ",""),"-",""),"(",""),")",""),".",""),",",""),"/",""),"""",""),"+",""))</f>
        <v/>
      </c>
      <c r="E985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bpdebozzdb507120lsnuntana</v>
      </c>
      <c r="F985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geldebozz07db507120lsn</v>
      </c>
      <c r="G985" s="94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geldebozz07db507untana</v>
      </c>
      <c r="H985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geldebozz07db507120lsnuntana</v>
      </c>
      <c r="I985" s="6" t="s">
        <v>6846</v>
      </c>
      <c r="J985" s="6" t="s">
        <v>2968</v>
      </c>
      <c r="K985" s="1"/>
      <c r="L985" s="2" t="s">
        <v>1336</v>
      </c>
      <c r="M985" s="33" t="e">
        <f>IF(db[[#This Row],[NB NOTA_C]]="","",COUNTIF([2]!B_MSK[concat],db[[#This Row],[NB NOTA_C]]))</f>
        <v>#REF!</v>
      </c>
      <c r="N985" s="9" t="s">
        <v>1349</v>
      </c>
      <c r="O985" s="5" t="s">
        <v>1433</v>
      </c>
      <c r="P985" s="2" t="s">
        <v>2443</v>
      </c>
      <c r="Q985" s="5"/>
      <c r="R985" s="5" t="str">
        <f>IF(db[[#This Row],[QTY/ CTN]]="","",SUBSTITUTE(SUBSTITUTE(SUBSTITUTE(db[[#This Row],[QTY/ CTN]]," ","_",2),"(",""),")","")&amp;"_")</f>
        <v>120 LSN_</v>
      </c>
      <c r="S985" s="5">
        <f>IF(db[[#This Row],[H_QTY/ CTN]]="","",SEARCH("_",db[[#This Row],[H_QTY/ CTN]]))</f>
        <v>8</v>
      </c>
      <c r="T985" s="5">
        <f>IF(db[[#This Row],[H_QTY/ CTN]]="","",LEN(db[[#This Row],[H_QTY/ CTN]]))</f>
        <v>8</v>
      </c>
      <c r="U985" s="40" t="str">
        <f>IF(db[[#This Row],[H_QTY/ CTN]]="","",LEFT(db[[#This Row],[H_QTY/ CTN]],db[[#This Row],[H_1]]-1))</f>
        <v>120 LSN</v>
      </c>
      <c r="V985" s="40" t="str">
        <f>IF(NOT(db[[#This Row],[H_1]]=db[[#This Row],[H_2]]),MID(db[[#This Row],[H_QTY/ CTN]],db[[#This Row],[H_1]]+1,db[[#This Row],[H_2]]-db[[#This Row],[H_1]]-1),"")</f>
        <v/>
      </c>
      <c r="W985" s="40" t="str">
        <f>IF(db[[#This Row],[QTY/ CTN B]]="","",LEFT(db[[#This Row],[QTY/ CTN B]],SEARCH(" ",db[[#This Row],[QTY/ CTN B]],1)-1))</f>
        <v>120</v>
      </c>
      <c r="X985" s="40" t="str">
        <f>IF(db[[#This Row],[QTY/ CTN B]]="","",RIGHT(db[[#This Row],[QTY/ CTN B]],LEN(db[[#This Row],[QTY/ CTN B]])-SEARCH(" ",db[[#This Row],[QTY/ CTN B]],1)))</f>
        <v>LSN</v>
      </c>
      <c r="Y985" s="40">
        <f>IF(db[[#This Row],[QTY/ CTN TG]]="",IF(db[[#This Row],[STN TG]]="","",12),LEFT(db[[#This Row],[QTY/ CTN TG]],SEARCH(" ",db[[#This Row],[QTY/ CTN TG]],1)-1))</f>
        <v>12</v>
      </c>
      <c r="Z9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5" s="40" t="str">
        <f>IF(db[[#This Row],[STN K]]="","",IF(db[[#This Row],[STN TG]]="LSN",12,""))</f>
        <v/>
      </c>
      <c r="AB985" s="40" t="str">
        <f>IF(db[[#This Row],[STN TG]]="LSN","PCS","")</f>
        <v/>
      </c>
      <c r="AC985" s="40">
        <f>db[[#This Row],[QTY B]]*IF(db[[#This Row],[QTY TG]]="",1,db[[#This Row],[QTY TG]])*IF(db[[#This Row],[QTY K]]="",1,db[[#This Row],[QTY K]])</f>
        <v>1440</v>
      </c>
      <c r="AD985" s="40" t="str">
        <f>IF(db[[#This Row],[STN K]]="",IF(db[[#This Row],[STN TG]]="",db[[#This Row],[STN B]],db[[#This Row],[STN TG]]),db[[#This Row],[STN K]])</f>
        <v>PCS</v>
      </c>
      <c r="AE985" s="40"/>
    </row>
    <row r="986" spans="1:31" x14ac:dyDescent="0.25">
      <c r="A986" s="40">
        <f t="shared" si="15"/>
        <v>985</v>
      </c>
      <c r="B986" s="5" t="str">
        <f>LOWER(SUBSTITUTE(SUBSTITUTE(SUBSTITUTE(SUBSTITUTE(SUBSTITUTE(SUBSTITUTE(SUBSTITUTE(SUBSTITUTE(db[[#This Row],[NB BM]]," ",),".",""),"-",""),"(",""),")",""),"/",""),"""",""),"+",""))</f>
        <v>bpdebozzdb530</v>
      </c>
      <c r="C986" s="5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D986" s="5" t="str">
        <f>LOWER(SUBSTITUTE(SUBSTITUTE(SUBSTITUTE(SUBSTITUTE(SUBSTITUTE(SUBSTITUTE(SUBSTITUTE(SUBSTITUTE(SUBSTITUTE(db[[#This Row],[NB PAJAK]]," ",""),"-",""),"(",""),")",""),".",""),",",""),"/",""),"""",""),"+",""))</f>
        <v/>
      </c>
      <c r="E98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bpdebozzdb530120lsnuntana</v>
      </c>
      <c r="F98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geldebozz07db530120lsn</v>
      </c>
      <c r="G986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geldebozz07db530untana</v>
      </c>
      <c r="H98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geldebozz07db530120lsnuntana</v>
      </c>
      <c r="I986" s="2" t="s">
        <v>6847</v>
      </c>
      <c r="J986" s="2" t="s">
        <v>1111</v>
      </c>
      <c r="K986" s="1"/>
      <c r="L986" s="2" t="s">
        <v>1336</v>
      </c>
      <c r="M986" s="34" t="e">
        <f>IF(db[[#This Row],[NB NOTA_C]]="","",COUNTIF([2]!B_MSK[concat],db[[#This Row],[NB NOTA_C]]))</f>
        <v>#REF!</v>
      </c>
      <c r="N986" s="14" t="s">
        <v>1349</v>
      </c>
      <c r="O986" s="2" t="s">
        <v>1433</v>
      </c>
      <c r="P986" s="2" t="s">
        <v>2443</v>
      </c>
      <c r="R986" s="2" t="str">
        <f>IF(db[[#This Row],[QTY/ CTN]]="","",SUBSTITUTE(SUBSTITUTE(SUBSTITUTE(db[[#This Row],[QTY/ CTN]]," ","_",2),"(",""),")","")&amp;"_")</f>
        <v>120 LSN_</v>
      </c>
      <c r="S986" s="2">
        <f>IF(db[[#This Row],[H_QTY/ CTN]]="","",SEARCH("_",db[[#This Row],[H_QTY/ CTN]]))</f>
        <v>8</v>
      </c>
      <c r="T986" s="2">
        <f>IF(db[[#This Row],[H_QTY/ CTN]]="","",LEN(db[[#This Row],[H_QTY/ CTN]]))</f>
        <v>8</v>
      </c>
      <c r="U986" s="41" t="str">
        <f>IF(db[[#This Row],[H_QTY/ CTN]]="","",LEFT(db[[#This Row],[H_QTY/ CTN]],db[[#This Row],[H_1]]-1))</f>
        <v>120 LSN</v>
      </c>
      <c r="V986" s="40" t="str">
        <f>IF(NOT(db[[#This Row],[H_1]]=db[[#This Row],[H_2]]),MID(db[[#This Row],[H_QTY/ CTN]],db[[#This Row],[H_1]]+1,db[[#This Row],[H_2]]-db[[#This Row],[H_1]]-1),"")</f>
        <v/>
      </c>
      <c r="W986" s="40" t="str">
        <f>IF(db[[#This Row],[QTY/ CTN B]]="","",LEFT(db[[#This Row],[QTY/ CTN B]],SEARCH(" ",db[[#This Row],[QTY/ CTN B]],1)-1))</f>
        <v>120</v>
      </c>
      <c r="X986" s="40" t="str">
        <f>IF(db[[#This Row],[QTY/ CTN B]]="","",RIGHT(db[[#This Row],[QTY/ CTN B]],LEN(db[[#This Row],[QTY/ CTN B]])-SEARCH(" ",db[[#This Row],[QTY/ CTN B]],1)))</f>
        <v>LSN</v>
      </c>
      <c r="Y986" s="40">
        <f>IF(db[[#This Row],[QTY/ CTN TG]]="",IF(db[[#This Row],[STN TG]]="","",12),LEFT(db[[#This Row],[QTY/ CTN TG]],SEARCH(" ",db[[#This Row],[QTY/ CTN TG]],1)-1))</f>
        <v>12</v>
      </c>
      <c r="Z9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6" s="40" t="str">
        <f>IF(db[[#This Row],[STN K]]="","",IF(db[[#This Row],[STN TG]]="LSN",12,""))</f>
        <v/>
      </c>
      <c r="AB986" s="40" t="str">
        <f>IF(db[[#This Row],[STN TG]]="LSN","PCS","")</f>
        <v/>
      </c>
      <c r="AC986" s="40">
        <f>db[[#This Row],[QTY B]]*IF(db[[#This Row],[QTY TG]]="",1,db[[#This Row],[QTY TG]])*IF(db[[#This Row],[QTY K]]="",1,db[[#This Row],[QTY K]])</f>
        <v>1440</v>
      </c>
      <c r="AD986" s="40" t="str">
        <f>IF(db[[#This Row],[STN K]]="",IF(db[[#This Row],[STN TG]]="",db[[#This Row],[STN B]],db[[#This Row],[STN TG]]),db[[#This Row],[STN K]])</f>
        <v>PCS</v>
      </c>
      <c r="AE986" s="40"/>
    </row>
    <row r="987" spans="1:31" x14ac:dyDescent="0.25">
      <c r="A987" s="40">
        <f t="shared" si="15"/>
        <v>986</v>
      </c>
      <c r="B987" s="5" t="str">
        <f>LOWER(SUBSTITUTE(SUBSTITUTE(SUBSTITUTE(SUBSTITUTE(SUBSTITUTE(SUBSTITUTE(SUBSTITUTE(SUBSTITUTE(db[[#This Row],[NB BM]]," ",),".",""),"-",""),"(",""),")",""),"/",""),"""",""),"+",""))</f>
        <v>bpdebozzdbg07</v>
      </c>
      <c r="C987" s="5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D987" s="5" t="str">
        <f>LOWER(SUBSTITUTE(SUBSTITUTE(SUBSTITUTE(SUBSTITUTE(SUBSTITUTE(SUBSTITUTE(SUBSTITUTE(SUBSTITUTE(SUBSTITUTE(db[[#This Row],[NB PAJAK]]," ",""),"-",""),"(",""),")",""),".",""),",",""),"/",""),"""",""),"+",""))</f>
        <v>gelpendebozz07mmdbg07</v>
      </c>
      <c r="E98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bpdebozzdbg07120lsnartomoro</v>
      </c>
      <c r="F98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geldebozz07dbg07120lsn</v>
      </c>
      <c r="G987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geldebozz07dbg07artomoro</v>
      </c>
      <c r="H98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geldebozz07dbg07120lsnartomoro</v>
      </c>
      <c r="I987" s="2" t="s">
        <v>6920</v>
      </c>
      <c r="J987" s="2" t="s">
        <v>2753</v>
      </c>
      <c r="K987" s="14" t="s">
        <v>5371</v>
      </c>
      <c r="L987" s="2" t="s">
        <v>1335</v>
      </c>
      <c r="M987" s="34" t="e">
        <f>IF(db[[#This Row],[NB NOTA_C]]="","",COUNTIF([2]!B_MSK[concat],db[[#This Row],[NB NOTA_C]]))</f>
        <v>#REF!</v>
      </c>
      <c r="N987" s="9">
        <v>99</v>
      </c>
      <c r="O987" s="5" t="s">
        <v>1433</v>
      </c>
      <c r="P987" s="2" t="s">
        <v>2443</v>
      </c>
      <c r="R987" s="2" t="str">
        <f>IF(db[[#This Row],[QTY/ CTN]]="","",SUBSTITUTE(SUBSTITUTE(SUBSTITUTE(db[[#This Row],[QTY/ CTN]]," ","_",2),"(",""),")","")&amp;"_")</f>
        <v>120 LSN_</v>
      </c>
      <c r="S987" s="2">
        <f>IF(db[[#This Row],[H_QTY/ CTN]]="","",SEARCH("_",db[[#This Row],[H_QTY/ CTN]]))</f>
        <v>8</v>
      </c>
      <c r="T987" s="2">
        <f>IF(db[[#This Row],[H_QTY/ CTN]]="","",LEN(db[[#This Row],[H_QTY/ CTN]]))</f>
        <v>8</v>
      </c>
      <c r="U987" s="41" t="str">
        <f>IF(db[[#This Row],[H_QTY/ CTN]]="","",LEFT(db[[#This Row],[H_QTY/ CTN]],db[[#This Row],[H_1]]-1))</f>
        <v>120 LSN</v>
      </c>
      <c r="V987" s="40" t="str">
        <f>IF(NOT(db[[#This Row],[H_1]]=db[[#This Row],[H_2]]),MID(db[[#This Row],[H_QTY/ CTN]],db[[#This Row],[H_1]]+1,db[[#This Row],[H_2]]-db[[#This Row],[H_1]]-1),"")</f>
        <v/>
      </c>
      <c r="W987" s="40" t="str">
        <f>IF(db[[#This Row],[QTY/ CTN B]]="","",LEFT(db[[#This Row],[QTY/ CTN B]],SEARCH(" ",db[[#This Row],[QTY/ CTN B]],1)-1))</f>
        <v>120</v>
      </c>
      <c r="X987" s="40" t="str">
        <f>IF(db[[#This Row],[QTY/ CTN B]]="","",RIGHT(db[[#This Row],[QTY/ CTN B]],LEN(db[[#This Row],[QTY/ CTN B]])-SEARCH(" ",db[[#This Row],[QTY/ CTN B]],1)))</f>
        <v>LSN</v>
      </c>
      <c r="Y987" s="40">
        <f>IF(db[[#This Row],[QTY/ CTN TG]]="",IF(db[[#This Row],[STN TG]]="","",12),LEFT(db[[#This Row],[QTY/ CTN TG]],SEARCH(" ",db[[#This Row],[QTY/ CTN TG]],1)-1))</f>
        <v>12</v>
      </c>
      <c r="Z9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7" s="40" t="str">
        <f>IF(db[[#This Row],[STN K]]="","",IF(db[[#This Row],[STN TG]]="LSN",12,""))</f>
        <v/>
      </c>
      <c r="AB987" s="40" t="str">
        <f>IF(db[[#This Row],[STN TG]]="LSN","PCS","")</f>
        <v/>
      </c>
      <c r="AC987" s="40">
        <f>db[[#This Row],[QTY B]]*IF(db[[#This Row],[QTY TG]]="",1,db[[#This Row],[QTY TG]])*IF(db[[#This Row],[QTY K]]="",1,db[[#This Row],[QTY K]])</f>
        <v>1440</v>
      </c>
      <c r="AD987" s="40" t="str">
        <f>IF(db[[#This Row],[STN K]]="",IF(db[[#This Row],[STN TG]]="",db[[#This Row],[STN B]],db[[#This Row],[STN TG]]),db[[#This Row],[STN K]])</f>
        <v>PCS</v>
      </c>
      <c r="AE987" s="40"/>
    </row>
    <row r="988" spans="1:31" x14ac:dyDescent="0.25">
      <c r="A988" s="40">
        <f t="shared" si="15"/>
        <v>987</v>
      </c>
      <c r="B988" s="5" t="str">
        <f>LOWER(SUBSTITUTE(SUBSTITUTE(SUBSTITUTE(SUBSTITUTE(SUBSTITUTE(SUBSTITUTE(SUBSTITUTE(SUBSTITUTE(db[[#This Row],[NB BM]]," ",),".",""),"-",""),"(",""),")",""),"/",""),"""",""),"+",""))</f>
        <v>bpdebozzdb530refill</v>
      </c>
      <c r="C988" s="5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D988" s="5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E98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bpdebozzdb530refill120lsnartomoro</v>
      </c>
      <c r="F98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geldebozz07refilldb530120lsn</v>
      </c>
      <c r="G988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geldebozz07refilldb530artomoro</v>
      </c>
      <c r="H98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geldebozz07refilldb530120lsnartomoro</v>
      </c>
      <c r="I988" s="2" t="s">
        <v>6848</v>
      </c>
      <c r="J988" s="2" t="s">
        <v>3336</v>
      </c>
      <c r="K988" s="1" t="s">
        <v>3338</v>
      </c>
      <c r="L988" s="2" t="s">
        <v>1335</v>
      </c>
      <c r="M988" s="34" t="e">
        <f>IF(db[[#This Row],[NB NOTA_C]]="","",COUNTIF([2]!B_MSK[concat],db[[#This Row],[NB NOTA_C]]))</f>
        <v>#REF!</v>
      </c>
      <c r="N988" s="14">
        <v>99</v>
      </c>
      <c r="O988" s="2" t="s">
        <v>1433</v>
      </c>
      <c r="P988" s="2" t="s">
        <v>2443</v>
      </c>
      <c r="R988" s="2" t="str">
        <f>IF(db[[#This Row],[QTY/ CTN]]="","",SUBSTITUTE(SUBSTITUTE(SUBSTITUTE(db[[#This Row],[QTY/ CTN]]," ","_",2),"(",""),")","")&amp;"_")</f>
        <v>120 LSN_</v>
      </c>
      <c r="S988" s="2">
        <f>IF(db[[#This Row],[H_QTY/ CTN]]="","",SEARCH("_",db[[#This Row],[H_QTY/ CTN]]))</f>
        <v>8</v>
      </c>
      <c r="T988" s="2">
        <f>IF(db[[#This Row],[H_QTY/ CTN]]="","",LEN(db[[#This Row],[H_QTY/ CTN]]))</f>
        <v>8</v>
      </c>
      <c r="U988" s="41" t="str">
        <f>IF(db[[#This Row],[H_QTY/ CTN]]="","",LEFT(db[[#This Row],[H_QTY/ CTN]],db[[#This Row],[H_1]]-1))</f>
        <v>120 LSN</v>
      </c>
      <c r="V988" s="40" t="str">
        <f>IF(NOT(db[[#This Row],[H_1]]=db[[#This Row],[H_2]]),MID(db[[#This Row],[H_QTY/ CTN]],db[[#This Row],[H_1]]+1,db[[#This Row],[H_2]]-db[[#This Row],[H_1]]-1),"")</f>
        <v/>
      </c>
      <c r="W988" s="40" t="str">
        <f>IF(db[[#This Row],[QTY/ CTN B]]="","",LEFT(db[[#This Row],[QTY/ CTN B]],SEARCH(" ",db[[#This Row],[QTY/ CTN B]],1)-1))</f>
        <v>120</v>
      </c>
      <c r="X988" s="40" t="str">
        <f>IF(db[[#This Row],[QTY/ CTN B]]="","",RIGHT(db[[#This Row],[QTY/ CTN B]],LEN(db[[#This Row],[QTY/ CTN B]])-SEARCH(" ",db[[#This Row],[QTY/ CTN B]],1)))</f>
        <v>LSN</v>
      </c>
      <c r="Y988" s="40">
        <f>IF(db[[#This Row],[QTY/ CTN TG]]="",IF(db[[#This Row],[STN TG]]="","",12),LEFT(db[[#This Row],[QTY/ CTN TG]],SEARCH(" ",db[[#This Row],[QTY/ CTN TG]],1)-1))</f>
        <v>12</v>
      </c>
      <c r="Z9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8" s="40" t="str">
        <f>IF(db[[#This Row],[STN K]]="","",IF(db[[#This Row],[STN TG]]="LSN",12,""))</f>
        <v/>
      </c>
      <c r="AB988" s="40" t="str">
        <f>IF(db[[#This Row],[STN TG]]="LSN","PCS","")</f>
        <v/>
      </c>
      <c r="AC988" s="40">
        <f>db[[#This Row],[QTY B]]*IF(db[[#This Row],[QTY TG]]="",1,db[[#This Row],[QTY TG]])*IF(db[[#This Row],[QTY K]]="",1,db[[#This Row],[QTY K]])</f>
        <v>1440</v>
      </c>
      <c r="AD988" s="40" t="str">
        <f>IF(db[[#This Row],[STN K]]="",IF(db[[#This Row],[STN TG]]="",db[[#This Row],[STN B]],db[[#This Row],[STN TG]]),db[[#This Row],[STN K]])</f>
        <v>PCS</v>
      </c>
      <c r="AE988" s="40"/>
    </row>
    <row r="989" spans="1:31" x14ac:dyDescent="0.25">
      <c r="A989" s="40">
        <f t="shared" si="15"/>
        <v>988</v>
      </c>
      <c r="B989" s="82" t="str">
        <f>LOWER(SUBSTITUTE(SUBSTITUTE(SUBSTITUTE(SUBSTITUTE(SUBSTITUTE(SUBSTITUTE(SUBSTITUTE(SUBSTITUTE(db[[#This Row],[NB BM]]," ",),".",""),"-",""),"(",""),")",""),"/",""),"""",""),"+",""))</f>
        <v>geldebozzdb880</v>
      </c>
      <c r="C989" s="82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D989" s="82" t="str">
        <f>LOWER(SUBSTITUTE(SUBSTITUTE(SUBSTITUTE(SUBSTITUTE(SUBSTITUTE(SUBSTITUTE(SUBSTITUTE(SUBSTITUTE(SUBSTITUTE(db[[#This Row],[NB PAJAK]]," ",""),"-",""),"(",""),")",""),".",""),",",""),"/",""),"""",""),"+",""))</f>
        <v/>
      </c>
      <c r="E989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geldebozzdb880144lsnuntana</v>
      </c>
      <c r="F989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geldebozzdb880144lsn</v>
      </c>
      <c r="G989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geldebozzdb880untana</v>
      </c>
      <c r="H989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geldebozzdb880144lsnuntana</v>
      </c>
      <c r="I989" s="7" t="s">
        <v>3589</v>
      </c>
      <c r="J989" s="7" t="s">
        <v>3585</v>
      </c>
      <c r="K989" s="15"/>
      <c r="L989" s="2" t="s">
        <v>1336</v>
      </c>
      <c r="M989" s="83" t="e">
        <f>IF(db[[#This Row],[NB NOTA_C]]="","",COUNTIF([2]!B_MSK[concat],db[[#This Row],[NB NOTA_C]]))</f>
        <v>#REF!</v>
      </c>
      <c r="N989" s="84" t="s">
        <v>2305</v>
      </c>
      <c r="O989" s="82" t="s">
        <v>1391</v>
      </c>
      <c r="P989" s="7" t="s">
        <v>2443</v>
      </c>
      <c r="Q989" s="82"/>
      <c r="R989" s="82" t="str">
        <f>IF(db[[#This Row],[QTY/ CTN]]="","",SUBSTITUTE(SUBSTITUTE(SUBSTITUTE(db[[#This Row],[QTY/ CTN]]," ","_",2),"(",""),")","")&amp;"_")</f>
        <v>144 LSN_</v>
      </c>
      <c r="S989" s="82">
        <f>IF(db[[#This Row],[H_QTY/ CTN]]="","",SEARCH("_",db[[#This Row],[H_QTY/ CTN]]))</f>
        <v>8</v>
      </c>
      <c r="T989" s="82">
        <f>IF(db[[#This Row],[H_QTY/ CTN]]="","",LEN(db[[#This Row],[H_QTY/ CTN]]))</f>
        <v>8</v>
      </c>
      <c r="U989" s="85" t="str">
        <f>IF(db[[#This Row],[H_QTY/ CTN]]="","",LEFT(db[[#This Row],[H_QTY/ CTN]],db[[#This Row],[H_1]]-1))</f>
        <v>144 LSN</v>
      </c>
      <c r="V989" s="85" t="str">
        <f>IF(NOT(db[[#This Row],[H_1]]=db[[#This Row],[H_2]]),MID(db[[#This Row],[H_QTY/ CTN]],db[[#This Row],[H_1]]+1,db[[#This Row],[H_2]]-db[[#This Row],[H_1]]-1),"")</f>
        <v/>
      </c>
      <c r="W989" s="40" t="str">
        <f>IF(db[[#This Row],[QTY/ CTN B]]="","",LEFT(db[[#This Row],[QTY/ CTN B]],SEARCH(" ",db[[#This Row],[QTY/ CTN B]],1)-1))</f>
        <v>144</v>
      </c>
      <c r="X989" s="40" t="str">
        <f>IF(db[[#This Row],[QTY/ CTN B]]="","",RIGHT(db[[#This Row],[QTY/ CTN B]],LEN(db[[#This Row],[QTY/ CTN B]])-SEARCH(" ",db[[#This Row],[QTY/ CTN B]],1)))</f>
        <v>LSN</v>
      </c>
      <c r="Y989" s="40">
        <f>IF(db[[#This Row],[QTY/ CTN TG]]="",IF(db[[#This Row],[STN TG]]="","",12),LEFT(db[[#This Row],[QTY/ CTN TG]],SEARCH(" ",db[[#This Row],[QTY/ CTN TG]],1)-1))</f>
        <v>12</v>
      </c>
      <c r="Z9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89" s="40" t="str">
        <f>IF(db[[#This Row],[STN K]]="","",IF(db[[#This Row],[STN TG]]="LSN",12,""))</f>
        <v/>
      </c>
      <c r="AB989" s="40" t="str">
        <f>IF(db[[#This Row],[STN TG]]="LSN","PCS","")</f>
        <v/>
      </c>
      <c r="AC989" s="40">
        <f>db[[#This Row],[QTY B]]*IF(db[[#This Row],[QTY TG]]="",1,db[[#This Row],[QTY TG]])*IF(db[[#This Row],[QTY K]]="",1,db[[#This Row],[QTY K]])</f>
        <v>1728</v>
      </c>
      <c r="AD989" s="40" t="str">
        <f>IF(db[[#This Row],[STN K]]="",IF(db[[#This Row],[STN TG]]="",db[[#This Row],[STN B]],db[[#This Row],[STN TG]]),db[[#This Row],[STN K]])</f>
        <v>PCS</v>
      </c>
      <c r="AE989" s="40"/>
    </row>
    <row r="990" spans="1:31" x14ac:dyDescent="0.25">
      <c r="A990" s="40">
        <f t="shared" si="15"/>
        <v>989</v>
      </c>
      <c r="B990" s="82" t="str">
        <f>LOWER(SUBSTITUTE(SUBSTITUTE(SUBSTITUTE(SUBSTITUTE(SUBSTITUTE(SUBSTITUTE(SUBSTITUTE(SUBSTITUTE(db[[#This Row],[NB BM]]," ",),".",""),"-",""),"(",""),")",""),"/",""),"""",""),"+",""))</f>
        <v>geldebozzdbgp880l</v>
      </c>
      <c r="C990" s="82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D990" s="82" t="str">
        <f>LOWER(SUBSTITUTE(SUBSTITUTE(SUBSTITUTE(SUBSTITUTE(SUBSTITUTE(SUBSTITUTE(SUBSTITUTE(SUBSTITUTE(SUBSTITUTE(db[[#This Row],[NB PAJAK]]," ",""),"-",""),"(",""),")",""),".",""),",",""),"/",""),"""",""),"+",""))</f>
        <v/>
      </c>
      <c r="E990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geldebozzdbgp880l33lsnuntana</v>
      </c>
      <c r="F990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geldebozzdbgp880l33lsn</v>
      </c>
      <c r="G990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geldebozzdbgp880luntana</v>
      </c>
      <c r="H990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geldebozzdbgp880l33lsnuntana</v>
      </c>
      <c r="I990" s="7" t="s">
        <v>3563</v>
      </c>
      <c r="J990" s="7" t="s">
        <v>3554</v>
      </c>
      <c r="K990" s="17"/>
      <c r="L990" s="2" t="s">
        <v>1336</v>
      </c>
      <c r="M990" s="83" t="e">
        <f>IF(db[[#This Row],[NB NOTA_C]]="","",COUNTIF([2]!B_MSK[concat],db[[#This Row],[NB NOTA_C]]))</f>
        <v>#REF!</v>
      </c>
      <c r="N990" s="84" t="s">
        <v>2305</v>
      </c>
      <c r="O990" s="82" t="s">
        <v>3566</v>
      </c>
      <c r="P990" s="7" t="s">
        <v>2443</v>
      </c>
      <c r="Q990" s="82"/>
      <c r="R990" s="82" t="str">
        <f>IF(db[[#This Row],[QTY/ CTN]]="","",SUBSTITUTE(SUBSTITUTE(SUBSTITUTE(db[[#This Row],[QTY/ CTN]]," ","_",2),"(",""),")","")&amp;"_")</f>
        <v>33 LSN_</v>
      </c>
      <c r="S990" s="82">
        <f>IF(db[[#This Row],[H_QTY/ CTN]]="","",SEARCH("_",db[[#This Row],[H_QTY/ CTN]]))</f>
        <v>7</v>
      </c>
      <c r="T990" s="82">
        <f>IF(db[[#This Row],[H_QTY/ CTN]]="","",LEN(db[[#This Row],[H_QTY/ CTN]]))</f>
        <v>7</v>
      </c>
      <c r="U990" s="85" t="str">
        <f>IF(db[[#This Row],[H_QTY/ CTN]]="","",LEFT(db[[#This Row],[H_QTY/ CTN]],db[[#This Row],[H_1]]-1))</f>
        <v>33 LSN</v>
      </c>
      <c r="V990" s="85" t="str">
        <f>IF(NOT(db[[#This Row],[H_1]]=db[[#This Row],[H_2]]),MID(db[[#This Row],[H_QTY/ CTN]],db[[#This Row],[H_1]]+1,db[[#This Row],[H_2]]-db[[#This Row],[H_1]]-1),"")</f>
        <v/>
      </c>
      <c r="W990" s="40" t="str">
        <f>IF(db[[#This Row],[QTY/ CTN B]]="","",LEFT(db[[#This Row],[QTY/ CTN B]],SEARCH(" ",db[[#This Row],[QTY/ CTN B]],1)-1))</f>
        <v>33</v>
      </c>
      <c r="X990" s="40" t="str">
        <f>IF(db[[#This Row],[QTY/ CTN B]]="","",RIGHT(db[[#This Row],[QTY/ CTN B]],LEN(db[[#This Row],[QTY/ CTN B]])-SEARCH(" ",db[[#This Row],[QTY/ CTN B]],1)))</f>
        <v>LSN</v>
      </c>
      <c r="Y990" s="40">
        <f>IF(db[[#This Row],[QTY/ CTN TG]]="",IF(db[[#This Row],[STN TG]]="","",12),LEFT(db[[#This Row],[QTY/ CTN TG]],SEARCH(" ",db[[#This Row],[QTY/ CTN TG]],1)-1))</f>
        <v>12</v>
      </c>
      <c r="Z9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90" s="40" t="str">
        <f>IF(db[[#This Row],[STN K]]="","",IF(db[[#This Row],[STN TG]]="LSN",12,""))</f>
        <v/>
      </c>
      <c r="AB990" s="40" t="str">
        <f>IF(db[[#This Row],[STN TG]]="LSN","PCS","")</f>
        <v/>
      </c>
      <c r="AC990" s="40">
        <f>db[[#This Row],[QTY B]]*IF(db[[#This Row],[QTY TG]]="",1,db[[#This Row],[QTY TG]])*IF(db[[#This Row],[QTY K]]="",1,db[[#This Row],[QTY K]])</f>
        <v>396</v>
      </c>
      <c r="AD990" s="40" t="str">
        <f>IF(db[[#This Row],[STN K]]="",IF(db[[#This Row],[STN TG]]="",db[[#This Row],[STN B]],db[[#This Row],[STN TG]]),db[[#This Row],[STN K]])</f>
        <v>PCS</v>
      </c>
      <c r="AE990" s="40"/>
    </row>
    <row r="991" spans="1:31" x14ac:dyDescent="0.25">
      <c r="A991" s="40">
        <f t="shared" si="15"/>
        <v>990</v>
      </c>
      <c r="B991" s="82" t="str">
        <f>LOWER(SUBSTITUTE(SUBSTITUTE(SUBSTITUTE(SUBSTITUTE(SUBSTITUTE(SUBSTITUTE(SUBSTITUTE(SUBSTITUTE(db[[#This Row],[NB BM]]," ",),".",""),"-",""),"(",""),")",""),"/",""),"""",""),"+",""))</f>
        <v>geldebozzdbgp900</v>
      </c>
      <c r="C991" s="82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D991" s="82" t="str">
        <f>LOWER(SUBSTITUTE(SUBSTITUTE(SUBSTITUTE(SUBSTITUTE(SUBSTITUTE(SUBSTITUTE(SUBSTITUTE(SUBSTITUTE(SUBSTITUTE(db[[#This Row],[NB PAJAK]]," ",""),"-",""),"(",""),")",""),".",""),",",""),"/",""),"""",""),"+",""))</f>
        <v/>
      </c>
      <c r="E991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geldebozzdbgp900144lsnuntana</v>
      </c>
      <c r="F991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geldebozzdbgp900144lsn</v>
      </c>
      <c r="G991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geldebozzdbgp900untana</v>
      </c>
      <c r="H991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geldebozzdbgp900144lsnuntana</v>
      </c>
      <c r="I991" s="7" t="s">
        <v>3590</v>
      </c>
      <c r="J991" s="7" t="s">
        <v>3586</v>
      </c>
      <c r="K991" s="17"/>
      <c r="L991" s="2" t="s">
        <v>1336</v>
      </c>
      <c r="M991" s="83" t="e">
        <f>IF(db[[#This Row],[NB NOTA_C]]="","",COUNTIF([2]!B_MSK[concat],db[[#This Row],[NB NOTA_C]]))</f>
        <v>#REF!</v>
      </c>
      <c r="N991" s="84" t="s">
        <v>2305</v>
      </c>
      <c r="O991" s="82" t="s">
        <v>1391</v>
      </c>
      <c r="P991" s="7" t="s">
        <v>2443</v>
      </c>
      <c r="Q991" s="82"/>
      <c r="R991" s="82" t="str">
        <f>IF(db[[#This Row],[QTY/ CTN]]="","",SUBSTITUTE(SUBSTITUTE(SUBSTITUTE(db[[#This Row],[QTY/ CTN]]," ","_",2),"(",""),")","")&amp;"_")</f>
        <v>144 LSN_</v>
      </c>
      <c r="S991" s="82">
        <f>IF(db[[#This Row],[H_QTY/ CTN]]="","",SEARCH("_",db[[#This Row],[H_QTY/ CTN]]))</f>
        <v>8</v>
      </c>
      <c r="T991" s="82">
        <f>IF(db[[#This Row],[H_QTY/ CTN]]="","",LEN(db[[#This Row],[H_QTY/ CTN]]))</f>
        <v>8</v>
      </c>
      <c r="U991" s="85" t="str">
        <f>IF(db[[#This Row],[H_QTY/ CTN]]="","",LEFT(db[[#This Row],[H_QTY/ CTN]],db[[#This Row],[H_1]]-1))</f>
        <v>144 LSN</v>
      </c>
      <c r="V991" s="85" t="str">
        <f>IF(NOT(db[[#This Row],[H_1]]=db[[#This Row],[H_2]]),MID(db[[#This Row],[H_QTY/ CTN]],db[[#This Row],[H_1]]+1,db[[#This Row],[H_2]]-db[[#This Row],[H_1]]-1),"")</f>
        <v/>
      </c>
      <c r="W991" s="40" t="str">
        <f>IF(db[[#This Row],[QTY/ CTN B]]="","",LEFT(db[[#This Row],[QTY/ CTN B]],SEARCH(" ",db[[#This Row],[QTY/ CTN B]],1)-1))</f>
        <v>144</v>
      </c>
      <c r="X991" s="40" t="str">
        <f>IF(db[[#This Row],[QTY/ CTN B]]="","",RIGHT(db[[#This Row],[QTY/ CTN B]],LEN(db[[#This Row],[QTY/ CTN B]])-SEARCH(" ",db[[#This Row],[QTY/ CTN B]],1)))</f>
        <v>LSN</v>
      </c>
      <c r="Y991" s="40">
        <f>IF(db[[#This Row],[QTY/ CTN TG]]="",IF(db[[#This Row],[STN TG]]="","",12),LEFT(db[[#This Row],[QTY/ CTN TG]],SEARCH(" ",db[[#This Row],[QTY/ CTN TG]],1)-1))</f>
        <v>12</v>
      </c>
      <c r="Z9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91" s="40" t="str">
        <f>IF(db[[#This Row],[STN K]]="","",IF(db[[#This Row],[STN TG]]="LSN",12,""))</f>
        <v/>
      </c>
      <c r="AB991" s="40" t="str">
        <f>IF(db[[#This Row],[STN TG]]="LSN","PCS","")</f>
        <v/>
      </c>
      <c r="AC991" s="40">
        <f>db[[#This Row],[QTY B]]*IF(db[[#This Row],[QTY TG]]="",1,db[[#This Row],[QTY TG]])*IF(db[[#This Row],[QTY K]]="",1,db[[#This Row],[QTY K]])</f>
        <v>1728</v>
      </c>
      <c r="AD991" s="40" t="str">
        <f>IF(db[[#This Row],[STN K]]="",IF(db[[#This Row],[STN TG]]="",db[[#This Row],[STN B]],db[[#This Row],[STN TG]]),db[[#This Row],[STN K]])</f>
        <v>PCS</v>
      </c>
      <c r="AE991" s="40"/>
    </row>
    <row r="992" spans="1:31" x14ac:dyDescent="0.25">
      <c r="A992" s="40">
        <f t="shared" si="15"/>
        <v>991</v>
      </c>
      <c r="B992" s="5" t="str">
        <f>LOWER(SUBSTITUTE(SUBSTITUTE(SUBSTITUTE(SUBSTITUTE(SUBSTITUTE(SUBSTITUTE(SUBSTITUTE(SUBSTITUTE(db[[#This Row],[NB BM]]," ",),".",""),"-",""),"(",""),")",""),"/",""),"""",""),"+",""))</f>
        <v>bpdebozzdbg06</v>
      </c>
      <c r="C992" s="5" t="str">
        <f>LOWER(SUBSTITUTE(SUBSTITUTE(SUBSTITUTE(SUBSTITUTE(SUBSTITUTE(SUBSTITUTE(SUBSTITUTE(SUBSTITUTE(SUBSTITUTE(db[[#This Row],[NB NOTA]]," ",),".",""),"-",""),"(",""),")",""),",",""),"/",""),"""",""),"+",""))</f>
        <v>geldebozzklik09dbg09</v>
      </c>
      <c r="D992" s="5" t="str">
        <f>LOWER(SUBSTITUTE(SUBSTITUTE(SUBSTITUTE(SUBSTITUTE(SUBSTITUTE(SUBSTITUTE(SUBSTITUTE(SUBSTITUTE(SUBSTITUTE(db[[#This Row],[NB PAJAK]]," ",""),"-",""),"(",""),")",""),".",""),",",""),"/",""),"""",""),"+",""))</f>
        <v/>
      </c>
      <c r="E99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bpdebozzdbg06144lsnuntana</v>
      </c>
      <c r="F99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geldebozzklik09dbg09144lsn</v>
      </c>
      <c r="G99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geldebozzklik09dbg09untana</v>
      </c>
      <c r="H99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geldebozzklik09dbg09144lsnuntana</v>
      </c>
      <c r="I992" s="2" t="s">
        <v>6918</v>
      </c>
      <c r="J992" s="2" t="s">
        <v>6782</v>
      </c>
      <c r="K992" s="14"/>
      <c r="L992" s="2" t="s">
        <v>1336</v>
      </c>
      <c r="M992" s="33" t="e">
        <f>IF(db[[#This Row],[NB NOTA_C]]="","",COUNTIF([2]!B_MSK[concat],db[[#This Row],[NB NOTA_C]]))</f>
        <v>#REF!</v>
      </c>
      <c r="N992" s="9" t="s">
        <v>2305</v>
      </c>
      <c r="O992" s="5" t="s">
        <v>1391</v>
      </c>
      <c r="P992" s="2" t="s">
        <v>2443</v>
      </c>
      <c r="Q992" s="5"/>
      <c r="R992" s="5" t="str">
        <f>IF(db[[#This Row],[QTY/ CTN]]="","",SUBSTITUTE(SUBSTITUTE(SUBSTITUTE(db[[#This Row],[QTY/ CTN]]," ","_",2),"(",""),")","")&amp;"_")</f>
        <v>144 LSN_</v>
      </c>
      <c r="S992" s="5">
        <f>IF(db[[#This Row],[H_QTY/ CTN]]="","",SEARCH("_",db[[#This Row],[H_QTY/ CTN]]))</f>
        <v>8</v>
      </c>
      <c r="T992" s="5">
        <f>IF(db[[#This Row],[H_QTY/ CTN]]="","",LEN(db[[#This Row],[H_QTY/ CTN]]))</f>
        <v>8</v>
      </c>
      <c r="U992" s="40" t="str">
        <f>IF(db[[#This Row],[H_QTY/ CTN]]="","",LEFT(db[[#This Row],[H_QTY/ CTN]],db[[#This Row],[H_1]]-1))</f>
        <v>144 LSN</v>
      </c>
      <c r="V992" s="40" t="str">
        <f>IF(NOT(db[[#This Row],[H_1]]=db[[#This Row],[H_2]]),MID(db[[#This Row],[H_QTY/ CTN]],db[[#This Row],[H_1]]+1,db[[#This Row],[H_2]]-db[[#This Row],[H_1]]-1),"")</f>
        <v/>
      </c>
      <c r="W992" s="40" t="str">
        <f>IF(db[[#This Row],[QTY/ CTN B]]="","",LEFT(db[[#This Row],[QTY/ CTN B]],SEARCH(" ",db[[#This Row],[QTY/ CTN B]],1)-1))</f>
        <v>144</v>
      </c>
      <c r="X992" s="40" t="str">
        <f>IF(db[[#This Row],[QTY/ CTN B]]="","",RIGHT(db[[#This Row],[QTY/ CTN B]],LEN(db[[#This Row],[QTY/ CTN B]])-SEARCH(" ",db[[#This Row],[QTY/ CTN B]],1)))</f>
        <v>LSN</v>
      </c>
      <c r="Y992" s="40">
        <f>IF(db[[#This Row],[QTY/ CTN TG]]="",IF(db[[#This Row],[STN TG]]="","",12),LEFT(db[[#This Row],[QTY/ CTN TG]],SEARCH(" ",db[[#This Row],[QTY/ CTN TG]],1)-1))</f>
        <v>12</v>
      </c>
      <c r="Z9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92" s="40" t="str">
        <f>IF(db[[#This Row],[STN K]]="","",IF(db[[#This Row],[STN TG]]="LSN",12,""))</f>
        <v/>
      </c>
      <c r="AB992" s="40" t="str">
        <f>IF(db[[#This Row],[STN TG]]="LSN","PCS","")</f>
        <v/>
      </c>
      <c r="AC992" s="40">
        <f>db[[#This Row],[QTY B]]*IF(db[[#This Row],[QTY TG]]="",1,db[[#This Row],[QTY TG]])*IF(db[[#This Row],[QTY K]]="",1,db[[#This Row],[QTY K]])</f>
        <v>1728</v>
      </c>
      <c r="AD992" s="40" t="str">
        <f>IF(db[[#This Row],[STN K]]="",IF(db[[#This Row],[STN TG]]="",db[[#This Row],[STN B]],db[[#This Row],[STN TG]]),db[[#This Row],[STN K]])</f>
        <v>PCS</v>
      </c>
      <c r="AE992" s="40"/>
    </row>
    <row r="993" spans="1:31" x14ac:dyDescent="0.25">
      <c r="A993" s="78">
        <f t="shared" si="15"/>
        <v>992</v>
      </c>
      <c r="B993" s="79" t="str">
        <f>LOWER(SUBSTITUTE(SUBSTITUTE(SUBSTITUTE(SUBSTITUTE(SUBSTITUTE(SUBSTITUTE(SUBSTITUTE(SUBSTITUTE(db[[#This Row],[NB BM]]," ",),".",""),"-",""),"(",""),")",""),"/",""),"""",""),"+",""))</f>
        <v>bpjl212isi</v>
      </c>
      <c r="C993" s="79" t="str">
        <f>LOWER(SUBSTITUTE(SUBSTITUTE(SUBSTITUTE(SUBSTITUTE(SUBSTITUTE(SUBSTITUTE(SUBSTITUTE(SUBSTITUTE(SUBSTITUTE(db[[#This Row],[NB NOTA]]," ",),".",""),"-",""),"(",""),")",""),",",""),"/",""),"""",""),"+",""))</f>
        <v>gelinkpenjl212isi</v>
      </c>
      <c r="D993" s="79" t="str">
        <f>LOWER(SUBSTITUTE(SUBSTITUTE(SUBSTITUTE(SUBSTITUTE(SUBSTITUTE(SUBSTITUTE(SUBSTITUTE(SUBSTITUTE(SUBSTITUTE(db[[#This Row],[NB PAJAK]]," ",""),"-",""),"(",""),")",""),".",""),",",""),"/",""),"""",""),"+",""))</f>
        <v/>
      </c>
      <c r="E993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bpjl212isi120lsnuntana</v>
      </c>
      <c r="F993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gelinkpenjl212isi120lsn</v>
      </c>
      <c r="G993" s="79" t="str">
        <f>db[[#This Row],[NB NOTA_C]]&amp;LOWER(SUBSTITUTE(SUBSTITUTE(SUBSTITUTE(SUBSTITUTE(SUBSTITUTE(SUBSTITUTE(SUBSTITUTE(SUBSTITUTE(SUBSTITUTE(db[[#This Row],[FAKTUR]]," ",),".",""),"-",""),"(",""),")",""),",",""),"/",""),"""",""),"+",""))</f>
        <v>gelinkpenjl212isiuntana</v>
      </c>
      <c r="H993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gelinkpenjl212isi120lsnuntana</v>
      </c>
      <c r="I993" s="2" t="s">
        <v>7615</v>
      </c>
      <c r="J993" s="70" t="s">
        <v>7484</v>
      </c>
      <c r="K993" s="71"/>
      <c r="L993" s="70" t="s">
        <v>1336</v>
      </c>
      <c r="M993" s="80" t="e">
        <f>IF(db[[#This Row],[NB NOTA_C]]="","",COUNTIF([2]!B_MSK[concat],db[[#This Row],[NB NOTA_C]]))</f>
        <v>#REF!</v>
      </c>
      <c r="N993" s="81" t="s">
        <v>2305</v>
      </c>
      <c r="O993" s="79" t="s">
        <v>1433</v>
      </c>
      <c r="P993" s="2" t="s">
        <v>2443</v>
      </c>
      <c r="Q993" s="79"/>
      <c r="R993" s="79" t="str">
        <f>IF(db[[#This Row],[QTY/ CTN]]="","",SUBSTITUTE(SUBSTITUTE(SUBSTITUTE(db[[#This Row],[QTY/ CTN]]," ","_",2),"(",""),")","")&amp;"_")</f>
        <v>120 LSN_</v>
      </c>
      <c r="S993" s="79">
        <f>IF(db[[#This Row],[H_QTY/ CTN]]="","",SEARCH("_",db[[#This Row],[H_QTY/ CTN]]))</f>
        <v>8</v>
      </c>
      <c r="T993" s="79">
        <f>IF(db[[#This Row],[H_QTY/ CTN]]="","",LEN(db[[#This Row],[H_QTY/ CTN]]))</f>
        <v>8</v>
      </c>
      <c r="U993" s="78" t="str">
        <f>IF(db[[#This Row],[H_QTY/ CTN]]="","",LEFT(db[[#This Row],[H_QTY/ CTN]],db[[#This Row],[H_1]]-1))</f>
        <v>120 LSN</v>
      </c>
      <c r="V993" s="78" t="str">
        <f>IF(NOT(db[[#This Row],[H_1]]=db[[#This Row],[H_2]]),MID(db[[#This Row],[H_QTY/ CTN]],db[[#This Row],[H_1]]+1,db[[#This Row],[H_2]]-db[[#This Row],[H_1]]-1),"")</f>
        <v/>
      </c>
      <c r="W993" s="78" t="str">
        <f>IF(db[[#This Row],[QTY/ CTN B]]="","",LEFT(db[[#This Row],[QTY/ CTN B]],SEARCH(" ",db[[#This Row],[QTY/ CTN B]],1)-1))</f>
        <v>120</v>
      </c>
      <c r="X993" s="78" t="str">
        <f>IF(db[[#This Row],[QTY/ CTN B]]="","",RIGHT(db[[#This Row],[QTY/ CTN B]],LEN(db[[#This Row],[QTY/ CTN B]])-SEARCH(" ",db[[#This Row],[QTY/ CTN B]],1)))</f>
        <v>LSN</v>
      </c>
      <c r="Y993" s="78">
        <f>IF(db[[#This Row],[QTY/ CTN TG]]="",IF(db[[#This Row],[STN TG]]="","",12),LEFT(db[[#This Row],[QTY/ CTN TG]],SEARCH(" ",db[[#This Row],[QTY/ CTN TG]],1)-1))</f>
        <v>12</v>
      </c>
      <c r="Z993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93" s="78" t="str">
        <f>IF(db[[#This Row],[STN K]]="","",IF(db[[#This Row],[STN TG]]="LSN",12,""))</f>
        <v/>
      </c>
      <c r="AB993" s="78" t="str">
        <f>IF(db[[#This Row],[STN TG]]="LSN","PCS","")</f>
        <v/>
      </c>
      <c r="AC993" s="78">
        <f>db[[#This Row],[QTY B]]*IF(db[[#This Row],[QTY TG]]="",1,db[[#This Row],[QTY TG]])*IF(db[[#This Row],[QTY K]]="",1,db[[#This Row],[QTY K]])</f>
        <v>1440</v>
      </c>
      <c r="AD993" s="78" t="str">
        <f>IF(db[[#This Row],[STN K]]="",IF(db[[#This Row],[STN TG]]="",db[[#This Row],[STN B]],db[[#This Row],[STN TG]]),db[[#This Row],[STN K]])</f>
        <v>PCS</v>
      </c>
      <c r="AE993" s="78"/>
    </row>
    <row r="994" spans="1:31" x14ac:dyDescent="0.25">
      <c r="A994" s="40">
        <f t="shared" si="15"/>
        <v>993</v>
      </c>
      <c r="B994" s="5" t="str">
        <f>LOWER(SUBSTITUTE(SUBSTITUTE(SUBSTITUTE(SUBSTITUTE(SUBSTITUTE(SUBSTITUTE(SUBSTITUTE(SUBSTITUTE(db[[#This Row],[NB BM]]," ",),".",""),"-",""),"(",""),")",""),"/",""),"""",""),"+",""))</f>
        <v>bptz501hitam</v>
      </c>
      <c r="C994" s="5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D994" s="5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E99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bptz501hitam144lsnuntana</v>
      </c>
      <c r="F99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gelinktianjiaotz501144lsn</v>
      </c>
      <c r="G994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gelinktianjiaotz501untana</v>
      </c>
      <c r="H99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gelinktianjiaotz501144lsnuntana</v>
      </c>
      <c r="I994" s="2" t="s">
        <v>6873</v>
      </c>
      <c r="J994" s="2" t="s">
        <v>1114</v>
      </c>
      <c r="K994" s="14" t="s">
        <v>1114</v>
      </c>
      <c r="L994" s="2" t="s">
        <v>1336</v>
      </c>
      <c r="M994" s="34" t="e">
        <f>IF(db[[#This Row],[NB NOTA_C]]="","",COUNTIF([2]!B_MSK[concat],db[[#This Row],[NB NOTA_C]]))</f>
        <v>#REF!</v>
      </c>
      <c r="N994" s="14">
        <v>99</v>
      </c>
      <c r="O994" s="2" t="s">
        <v>1391</v>
      </c>
      <c r="P994" s="2" t="s">
        <v>2443</v>
      </c>
      <c r="Q994" s="2" t="s">
        <v>5232</v>
      </c>
      <c r="R994" s="2" t="str">
        <f>IF(db[[#This Row],[QTY/ CTN]]="","",SUBSTITUTE(SUBSTITUTE(SUBSTITUTE(db[[#This Row],[QTY/ CTN]]," ","_",2),"(",""),")","")&amp;"_")</f>
        <v>144 LSN_</v>
      </c>
      <c r="S994" s="2">
        <f>IF(db[[#This Row],[H_QTY/ CTN]]="","",SEARCH("_",db[[#This Row],[H_QTY/ CTN]]))</f>
        <v>8</v>
      </c>
      <c r="T994" s="2">
        <f>IF(db[[#This Row],[H_QTY/ CTN]]="","",LEN(db[[#This Row],[H_QTY/ CTN]]))</f>
        <v>8</v>
      </c>
      <c r="U994" s="41" t="str">
        <f>IF(db[[#This Row],[H_QTY/ CTN]]="","",LEFT(db[[#This Row],[H_QTY/ CTN]],db[[#This Row],[H_1]]-1))</f>
        <v>144 LSN</v>
      </c>
      <c r="V994" s="40" t="str">
        <f>IF(NOT(db[[#This Row],[H_1]]=db[[#This Row],[H_2]]),MID(db[[#This Row],[H_QTY/ CTN]],db[[#This Row],[H_1]]+1,db[[#This Row],[H_2]]-db[[#This Row],[H_1]]-1),"")</f>
        <v/>
      </c>
      <c r="W994" s="40" t="str">
        <f>IF(db[[#This Row],[QTY/ CTN B]]="","",LEFT(db[[#This Row],[QTY/ CTN B]],SEARCH(" ",db[[#This Row],[QTY/ CTN B]],1)-1))</f>
        <v>144</v>
      </c>
      <c r="X994" s="40" t="str">
        <f>IF(db[[#This Row],[QTY/ CTN B]]="","",RIGHT(db[[#This Row],[QTY/ CTN B]],LEN(db[[#This Row],[QTY/ CTN B]])-SEARCH(" ",db[[#This Row],[QTY/ CTN B]],1)))</f>
        <v>LSN</v>
      </c>
      <c r="Y994" s="40">
        <f>IF(db[[#This Row],[QTY/ CTN TG]]="",IF(db[[#This Row],[STN TG]]="","",12),LEFT(db[[#This Row],[QTY/ CTN TG]],SEARCH(" ",db[[#This Row],[QTY/ CTN TG]],1)-1))</f>
        <v>12</v>
      </c>
      <c r="Z9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94" s="40" t="str">
        <f>IF(db[[#This Row],[STN K]]="","",IF(db[[#This Row],[STN TG]]="LSN",12,""))</f>
        <v/>
      </c>
      <c r="AB994" s="40" t="str">
        <f>IF(db[[#This Row],[STN TG]]="LSN","PCS","")</f>
        <v/>
      </c>
      <c r="AC994" s="40">
        <f>db[[#This Row],[QTY B]]*IF(db[[#This Row],[QTY TG]]="",1,db[[#This Row],[QTY TG]])*IF(db[[#This Row],[QTY K]]="",1,db[[#This Row],[QTY K]])</f>
        <v>1728</v>
      </c>
      <c r="AD994" s="40" t="str">
        <f>IF(db[[#This Row],[STN K]]="",IF(db[[#This Row],[STN TG]]="",db[[#This Row],[STN B]],db[[#This Row],[STN TG]]),db[[#This Row],[STN K]])</f>
        <v>PCS</v>
      </c>
      <c r="AE994" s="40"/>
    </row>
    <row r="995" spans="1:31" ht="16.5" customHeight="1" x14ac:dyDescent="0.25">
      <c r="A995" s="78">
        <f t="shared" si="15"/>
        <v>994</v>
      </c>
      <c r="B995" s="79" t="str">
        <f>LOWER(SUBSTITUTE(SUBSTITUTE(SUBSTITUTE(SUBSTITUTE(SUBSTITUTE(SUBSTITUTE(SUBSTITUTE(SUBSTITUTE(db[[#This Row],[NB BM]]," ",),".",""),"-",""),"(",""),")",""),"/",""),"""",""),"+",""))</f>
        <v>bpgelklikfancyloveink17</v>
      </c>
      <c r="C995" s="79" t="str">
        <f>LOWER(SUBSTITUTE(SUBSTITUTE(SUBSTITUTE(SUBSTITUTE(SUBSTITUTE(SUBSTITUTE(SUBSTITUTE(SUBSTITUTE(SUBSTITUTE(db[[#This Row],[NB NOTA]]," ",),".",""),"-",""),"(",""),")",""),",",""),"/",""),"""",""),"+",""))</f>
        <v>gelklikfancyloveink17</v>
      </c>
      <c r="D995" s="79" t="str">
        <f>LOWER(SUBSTITUTE(SUBSTITUTE(SUBSTITUTE(SUBSTITUTE(SUBSTITUTE(SUBSTITUTE(SUBSTITUTE(SUBSTITUTE(SUBSTITUTE(db[[#This Row],[NB PAJAK]]," ",""),"-",""),"(",""),")",""),".",""),",",""),"/",""),"""",""),"+",""))</f>
        <v/>
      </c>
      <c r="E995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bpgelklikfancyloveink17120lsnuntana</v>
      </c>
      <c r="F995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gelklikfancyloveink17120lsn</v>
      </c>
      <c r="G995" s="79" t="str">
        <f>db[[#This Row],[NB NOTA_C]]&amp;LOWER(SUBSTITUTE(SUBSTITUTE(SUBSTITUTE(SUBSTITUTE(SUBSTITUTE(SUBSTITUTE(SUBSTITUTE(SUBSTITUTE(SUBSTITUTE(db[[#This Row],[FAKTUR]]," ",),".",""),"-",""),"(",""),")",""),",",""),"/",""),"""",""),"+",""))</f>
        <v>gelklikfancyloveink17untana</v>
      </c>
      <c r="H995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gelklikfancyloveink17120lsnuntana</v>
      </c>
      <c r="I995" s="70" t="s">
        <v>7145</v>
      </c>
      <c r="J995" s="70" t="s">
        <v>7142</v>
      </c>
      <c r="K995" s="71"/>
      <c r="L995" s="70" t="s">
        <v>1336</v>
      </c>
      <c r="M995" s="80" t="e">
        <f>IF(db[[#This Row],[NB NOTA_C]]="","",COUNTIF([2]!B_MSK[concat],db[[#This Row],[NB NOTA_C]]))</f>
        <v>#REF!</v>
      </c>
      <c r="N995" s="81" t="s">
        <v>2305</v>
      </c>
      <c r="O995" s="79" t="s">
        <v>1433</v>
      </c>
      <c r="P995" s="70" t="s">
        <v>2443</v>
      </c>
      <c r="Q995" s="79"/>
      <c r="R995" s="79" t="str">
        <f>IF(db[[#This Row],[QTY/ CTN]]="","",SUBSTITUTE(SUBSTITUTE(SUBSTITUTE(db[[#This Row],[QTY/ CTN]]," ","_",2),"(",""),")","")&amp;"_")</f>
        <v>120 LSN_</v>
      </c>
      <c r="S995" s="79">
        <f>IF(db[[#This Row],[H_QTY/ CTN]]="","",SEARCH("_",db[[#This Row],[H_QTY/ CTN]]))</f>
        <v>8</v>
      </c>
      <c r="T995" s="79">
        <f>IF(db[[#This Row],[H_QTY/ CTN]]="","",LEN(db[[#This Row],[H_QTY/ CTN]]))</f>
        <v>8</v>
      </c>
      <c r="U995" s="78" t="str">
        <f>IF(db[[#This Row],[H_QTY/ CTN]]="","",LEFT(db[[#This Row],[H_QTY/ CTN]],db[[#This Row],[H_1]]-1))</f>
        <v>120 LSN</v>
      </c>
      <c r="V995" s="78" t="str">
        <f>IF(NOT(db[[#This Row],[H_1]]=db[[#This Row],[H_2]]),MID(db[[#This Row],[H_QTY/ CTN]],db[[#This Row],[H_1]]+1,db[[#This Row],[H_2]]-db[[#This Row],[H_1]]-1),"")</f>
        <v/>
      </c>
      <c r="W995" s="78" t="str">
        <f>IF(db[[#This Row],[QTY/ CTN B]]="","",LEFT(db[[#This Row],[QTY/ CTN B]],SEARCH(" ",db[[#This Row],[QTY/ CTN B]],1)-1))</f>
        <v>120</v>
      </c>
      <c r="X995" s="78" t="str">
        <f>IF(db[[#This Row],[QTY/ CTN B]]="","",RIGHT(db[[#This Row],[QTY/ CTN B]],LEN(db[[#This Row],[QTY/ CTN B]])-SEARCH(" ",db[[#This Row],[QTY/ CTN B]],1)))</f>
        <v>LSN</v>
      </c>
      <c r="Y995" s="78">
        <f>IF(db[[#This Row],[QTY/ CTN TG]]="",IF(db[[#This Row],[STN TG]]="","",12),LEFT(db[[#This Row],[QTY/ CTN TG]],SEARCH(" ",db[[#This Row],[QTY/ CTN TG]],1)-1))</f>
        <v>12</v>
      </c>
      <c r="Z995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95" s="78" t="str">
        <f>IF(db[[#This Row],[STN K]]="","",IF(db[[#This Row],[STN TG]]="LSN",12,""))</f>
        <v/>
      </c>
      <c r="AB995" s="78" t="str">
        <f>IF(db[[#This Row],[STN TG]]="LSN","PCS","")</f>
        <v/>
      </c>
      <c r="AC995" s="78">
        <f>db[[#This Row],[QTY B]]*IF(db[[#This Row],[QTY TG]]="",1,db[[#This Row],[QTY TG]])*IF(db[[#This Row],[QTY K]]="",1,db[[#This Row],[QTY K]])</f>
        <v>1440</v>
      </c>
      <c r="AD995" s="78" t="str">
        <f>IF(db[[#This Row],[STN K]]="",IF(db[[#This Row],[STN TG]]="",db[[#This Row],[STN B]],db[[#This Row],[STN TG]]),db[[#This Row],[STN K]])</f>
        <v>PCS</v>
      </c>
      <c r="AE995" s="78"/>
    </row>
    <row r="996" spans="1:31" ht="16.5" customHeight="1" x14ac:dyDescent="0.25">
      <c r="A996" s="78">
        <f t="shared" si="15"/>
        <v>995</v>
      </c>
      <c r="B996" s="79" t="str">
        <f>LOWER(SUBSTITUTE(SUBSTITUTE(SUBSTITUTE(SUBSTITUTE(SUBSTITUTE(SUBSTITUTE(SUBSTITUTE(SUBSTITUTE(db[[#This Row],[NB BM]]," ",),".",""),"-",""),"(",""),")",""),"/",""),"""",""),"+",""))</f>
        <v>bpgelklikfancyloveink15</v>
      </c>
      <c r="C996" s="79" t="str">
        <f>LOWER(SUBSTITUTE(SUBSTITUTE(SUBSTITUTE(SUBSTITUTE(SUBSTITUTE(SUBSTITUTE(SUBSTITUTE(SUBSTITUTE(SUBSTITUTE(db[[#This Row],[NB NOTA]]," ",),".",""),"-",""),"(",""),")",""),",",""),"/",""),"""",""),"+",""))</f>
        <v>gelklikfancyloveink15</v>
      </c>
      <c r="D996" s="79" t="str">
        <f>LOWER(SUBSTITUTE(SUBSTITUTE(SUBSTITUTE(SUBSTITUTE(SUBSTITUTE(SUBSTITUTE(SUBSTITUTE(SUBSTITUTE(SUBSTITUTE(db[[#This Row],[NB PAJAK]]," ",""),"-",""),"(",""),")",""),".",""),",",""),"/",""),"""",""),"+",""))</f>
        <v/>
      </c>
      <c r="E996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bpgelklikfancyloveink15120lsnuntana</v>
      </c>
      <c r="F996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gelklikfancyloveink15120lsn</v>
      </c>
      <c r="G996" s="79" t="str">
        <f>db[[#This Row],[NB NOTA_C]]&amp;LOWER(SUBSTITUTE(SUBSTITUTE(SUBSTITUTE(SUBSTITUTE(SUBSTITUTE(SUBSTITUTE(SUBSTITUTE(SUBSTITUTE(SUBSTITUTE(db[[#This Row],[FAKTUR]]," ",),".",""),"-",""),"(",""),")",""),",",""),"/",""),"""",""),"+",""))</f>
        <v>gelklikfancyloveink15untana</v>
      </c>
      <c r="H996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gelklikfancyloveink15120lsnuntana</v>
      </c>
      <c r="I996" s="70" t="s">
        <v>7143</v>
      </c>
      <c r="J996" s="70" t="s">
        <v>7139</v>
      </c>
      <c r="K996" s="71"/>
      <c r="L996" s="70" t="s">
        <v>1336</v>
      </c>
      <c r="M996" s="80" t="e">
        <f>IF(db[[#This Row],[NB NOTA_C]]="","",COUNTIF([2]!B_MSK[concat],db[[#This Row],[NB NOTA_C]]))</f>
        <v>#REF!</v>
      </c>
      <c r="N996" s="81" t="s">
        <v>2305</v>
      </c>
      <c r="O996" s="79" t="s">
        <v>1433</v>
      </c>
      <c r="P996" s="70" t="s">
        <v>2443</v>
      </c>
      <c r="Q996" s="79"/>
      <c r="R996" s="79" t="str">
        <f>IF(db[[#This Row],[QTY/ CTN]]="","",SUBSTITUTE(SUBSTITUTE(SUBSTITUTE(db[[#This Row],[QTY/ CTN]]," ","_",2),"(",""),")","")&amp;"_")</f>
        <v>120 LSN_</v>
      </c>
      <c r="S996" s="79">
        <f>IF(db[[#This Row],[H_QTY/ CTN]]="","",SEARCH("_",db[[#This Row],[H_QTY/ CTN]]))</f>
        <v>8</v>
      </c>
      <c r="T996" s="79">
        <f>IF(db[[#This Row],[H_QTY/ CTN]]="","",LEN(db[[#This Row],[H_QTY/ CTN]]))</f>
        <v>8</v>
      </c>
      <c r="U996" s="78" t="str">
        <f>IF(db[[#This Row],[H_QTY/ CTN]]="","",LEFT(db[[#This Row],[H_QTY/ CTN]],db[[#This Row],[H_1]]-1))</f>
        <v>120 LSN</v>
      </c>
      <c r="V996" s="78" t="str">
        <f>IF(NOT(db[[#This Row],[H_1]]=db[[#This Row],[H_2]]),MID(db[[#This Row],[H_QTY/ CTN]],db[[#This Row],[H_1]]+1,db[[#This Row],[H_2]]-db[[#This Row],[H_1]]-1),"")</f>
        <v/>
      </c>
      <c r="W996" s="78" t="str">
        <f>IF(db[[#This Row],[QTY/ CTN B]]="","",LEFT(db[[#This Row],[QTY/ CTN B]],SEARCH(" ",db[[#This Row],[QTY/ CTN B]],1)-1))</f>
        <v>120</v>
      </c>
      <c r="X996" s="78" t="str">
        <f>IF(db[[#This Row],[QTY/ CTN B]]="","",RIGHT(db[[#This Row],[QTY/ CTN B]],LEN(db[[#This Row],[QTY/ CTN B]])-SEARCH(" ",db[[#This Row],[QTY/ CTN B]],1)))</f>
        <v>LSN</v>
      </c>
      <c r="Y996" s="78">
        <f>IF(db[[#This Row],[QTY/ CTN TG]]="",IF(db[[#This Row],[STN TG]]="","",12),LEFT(db[[#This Row],[QTY/ CTN TG]],SEARCH(" ",db[[#This Row],[QTY/ CTN TG]],1)-1))</f>
        <v>12</v>
      </c>
      <c r="Z996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96" s="78" t="str">
        <f>IF(db[[#This Row],[STN K]]="","",IF(db[[#This Row],[STN TG]]="LSN",12,""))</f>
        <v/>
      </c>
      <c r="AB996" s="78" t="str">
        <f>IF(db[[#This Row],[STN TG]]="LSN","PCS","")</f>
        <v/>
      </c>
      <c r="AC996" s="78">
        <f>db[[#This Row],[QTY B]]*IF(db[[#This Row],[QTY TG]]="",1,db[[#This Row],[QTY TG]])*IF(db[[#This Row],[QTY K]]="",1,db[[#This Row],[QTY K]])</f>
        <v>1440</v>
      </c>
      <c r="AD996" s="78" t="str">
        <f>IF(db[[#This Row],[STN K]]="",IF(db[[#This Row],[STN TG]]="",db[[#This Row],[STN B]],db[[#This Row],[STN TG]]),db[[#This Row],[STN K]])</f>
        <v>PCS</v>
      </c>
      <c r="AE996" s="78"/>
    </row>
    <row r="997" spans="1:31" ht="16.5" customHeight="1" x14ac:dyDescent="0.25">
      <c r="A997" s="78">
        <f t="shared" si="15"/>
        <v>996</v>
      </c>
      <c r="B997" s="79" t="str">
        <f>LOWER(SUBSTITUTE(SUBSTITUTE(SUBSTITUTE(SUBSTITUTE(SUBSTITUTE(SUBSTITUTE(SUBSTITUTE(SUBSTITUTE(db[[#This Row],[NB BM]]," ",),".",""),"-",""),"(",""),")",""),"/",""),"""",""),"+",""))</f>
        <v>bpgelklikfancyloveink16</v>
      </c>
      <c r="C997" s="79" t="str">
        <f>LOWER(SUBSTITUTE(SUBSTITUTE(SUBSTITUTE(SUBSTITUTE(SUBSTITUTE(SUBSTITUTE(SUBSTITUTE(SUBSTITUTE(SUBSTITUTE(db[[#This Row],[NB NOTA]]," ",),".",""),"-",""),"(",""),")",""),",",""),"/",""),"""",""),"+",""))</f>
        <v>gelklikfancyloveink16</v>
      </c>
      <c r="D997" s="79" t="str">
        <f>LOWER(SUBSTITUTE(SUBSTITUTE(SUBSTITUTE(SUBSTITUTE(SUBSTITUTE(SUBSTITUTE(SUBSTITUTE(SUBSTITUTE(SUBSTITUTE(db[[#This Row],[NB PAJAK]]," ",""),"-",""),"(",""),")",""),".",""),",",""),"/",""),"""",""),"+",""))</f>
        <v/>
      </c>
      <c r="E997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bpgelklikfancyloveink16120lsnuntana</v>
      </c>
      <c r="F997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gelklikfancyloveink16120lsn</v>
      </c>
      <c r="G997" s="79" t="str">
        <f>db[[#This Row],[NB NOTA_C]]&amp;LOWER(SUBSTITUTE(SUBSTITUTE(SUBSTITUTE(SUBSTITUTE(SUBSTITUTE(SUBSTITUTE(SUBSTITUTE(SUBSTITUTE(SUBSTITUTE(db[[#This Row],[FAKTUR]]," ",),".",""),"-",""),"(",""),")",""),",",""),"/",""),"""",""),"+",""))</f>
        <v>gelklikfancyloveink16untana</v>
      </c>
      <c r="H997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gelklikfancyloveink16120lsnuntana</v>
      </c>
      <c r="I997" s="70" t="s">
        <v>7144</v>
      </c>
      <c r="J997" s="70" t="s">
        <v>7140</v>
      </c>
      <c r="K997" s="71"/>
      <c r="L997" s="70" t="s">
        <v>1336</v>
      </c>
      <c r="M997" s="80" t="e">
        <f>IF(db[[#This Row],[NB NOTA_C]]="","",COUNTIF([2]!B_MSK[concat],db[[#This Row],[NB NOTA_C]]))</f>
        <v>#REF!</v>
      </c>
      <c r="N997" s="81" t="s">
        <v>2305</v>
      </c>
      <c r="O997" s="79" t="s">
        <v>1433</v>
      </c>
      <c r="P997" s="70" t="s">
        <v>2443</v>
      </c>
      <c r="Q997" s="79"/>
      <c r="R997" s="79" t="str">
        <f>IF(db[[#This Row],[QTY/ CTN]]="","",SUBSTITUTE(SUBSTITUTE(SUBSTITUTE(db[[#This Row],[QTY/ CTN]]," ","_",2),"(",""),")","")&amp;"_")</f>
        <v>120 LSN_</v>
      </c>
      <c r="S997" s="79">
        <f>IF(db[[#This Row],[H_QTY/ CTN]]="","",SEARCH("_",db[[#This Row],[H_QTY/ CTN]]))</f>
        <v>8</v>
      </c>
      <c r="T997" s="79">
        <f>IF(db[[#This Row],[H_QTY/ CTN]]="","",LEN(db[[#This Row],[H_QTY/ CTN]]))</f>
        <v>8</v>
      </c>
      <c r="U997" s="78" t="str">
        <f>IF(db[[#This Row],[H_QTY/ CTN]]="","",LEFT(db[[#This Row],[H_QTY/ CTN]],db[[#This Row],[H_1]]-1))</f>
        <v>120 LSN</v>
      </c>
      <c r="V997" s="78" t="str">
        <f>IF(NOT(db[[#This Row],[H_1]]=db[[#This Row],[H_2]]),MID(db[[#This Row],[H_QTY/ CTN]],db[[#This Row],[H_1]]+1,db[[#This Row],[H_2]]-db[[#This Row],[H_1]]-1),"")</f>
        <v/>
      </c>
      <c r="W997" s="78" t="str">
        <f>IF(db[[#This Row],[QTY/ CTN B]]="","",LEFT(db[[#This Row],[QTY/ CTN B]],SEARCH(" ",db[[#This Row],[QTY/ CTN B]],1)-1))</f>
        <v>120</v>
      </c>
      <c r="X997" s="78" t="str">
        <f>IF(db[[#This Row],[QTY/ CTN B]]="","",RIGHT(db[[#This Row],[QTY/ CTN B]],LEN(db[[#This Row],[QTY/ CTN B]])-SEARCH(" ",db[[#This Row],[QTY/ CTN B]],1)))</f>
        <v>LSN</v>
      </c>
      <c r="Y997" s="78">
        <f>IF(db[[#This Row],[QTY/ CTN TG]]="",IF(db[[#This Row],[STN TG]]="","",12),LEFT(db[[#This Row],[QTY/ CTN TG]],SEARCH(" ",db[[#This Row],[QTY/ CTN TG]],1)-1))</f>
        <v>12</v>
      </c>
      <c r="Z997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97" s="78" t="str">
        <f>IF(db[[#This Row],[STN K]]="","",IF(db[[#This Row],[STN TG]]="LSN",12,""))</f>
        <v/>
      </c>
      <c r="AB997" s="78" t="str">
        <f>IF(db[[#This Row],[STN TG]]="LSN","PCS","")</f>
        <v/>
      </c>
      <c r="AC997" s="78">
        <f>db[[#This Row],[QTY B]]*IF(db[[#This Row],[QTY TG]]="",1,db[[#This Row],[QTY TG]])*IF(db[[#This Row],[QTY K]]="",1,db[[#This Row],[QTY K]])</f>
        <v>1440</v>
      </c>
      <c r="AD997" s="78" t="str">
        <f>IF(db[[#This Row],[STN K]]="",IF(db[[#This Row],[STN TG]]="",db[[#This Row],[STN B]],db[[#This Row],[STN TG]]),db[[#This Row],[STN K]])</f>
        <v>PCS</v>
      </c>
      <c r="AE997" s="78"/>
    </row>
    <row r="998" spans="1:31" ht="16.5" customHeight="1" x14ac:dyDescent="0.25">
      <c r="A998" s="78">
        <f t="shared" si="15"/>
        <v>997</v>
      </c>
      <c r="B998" s="79" t="str">
        <f>LOWER(SUBSTITUTE(SUBSTITUTE(SUBSTITUTE(SUBSTITUTE(SUBSTITUTE(SUBSTITUTE(SUBSTITUTE(SUBSTITUTE(db[[#This Row],[NB BM]]," ",),".",""),"-",""),"(",""),")",""),"/",""),"""",""),"+",""))</f>
        <v>bpgelklikfancyloveink23</v>
      </c>
      <c r="C998" s="79" t="str">
        <f>LOWER(SUBSTITUTE(SUBSTITUTE(SUBSTITUTE(SUBSTITUTE(SUBSTITUTE(SUBSTITUTE(SUBSTITUTE(SUBSTITUTE(SUBSTITUTE(db[[#This Row],[NB NOTA]]," ",),".",""),"-",""),"(",""),")",""),",",""),"/",""),"""",""),"+",""))</f>
        <v>gelklikfancyloveink23</v>
      </c>
      <c r="D998" s="79" t="str">
        <f>LOWER(SUBSTITUTE(SUBSTITUTE(SUBSTITUTE(SUBSTITUTE(SUBSTITUTE(SUBSTITUTE(SUBSTITUTE(SUBSTITUTE(SUBSTITUTE(db[[#This Row],[NB PAJAK]]," ",""),"-",""),"(",""),")",""),".",""),",",""),"/",""),"""",""),"+",""))</f>
        <v/>
      </c>
      <c r="E99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bpgelklikfancyloveink23120lsnuntana</v>
      </c>
      <c r="F99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gelklikfancyloveink23120lsn</v>
      </c>
      <c r="G998" s="79" t="str">
        <f>db[[#This Row],[NB NOTA_C]]&amp;LOWER(SUBSTITUTE(SUBSTITUTE(SUBSTITUTE(SUBSTITUTE(SUBSTITUTE(SUBSTITUTE(SUBSTITUTE(SUBSTITUTE(SUBSTITUTE(db[[#This Row],[FAKTUR]]," ",),".",""),"-",""),"(",""),")",""),",",""),"/",""),"""",""),"+",""))</f>
        <v>gelklikfancyloveink23untana</v>
      </c>
      <c r="H99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gelklikfancyloveink23120lsnuntana</v>
      </c>
      <c r="I998" s="70" t="s">
        <v>7146</v>
      </c>
      <c r="J998" s="70" t="s">
        <v>7141</v>
      </c>
      <c r="K998" s="71"/>
      <c r="L998" s="70" t="s">
        <v>1336</v>
      </c>
      <c r="M998" s="80" t="e">
        <f>IF(db[[#This Row],[NB NOTA_C]]="","",COUNTIF([2]!B_MSK[concat],db[[#This Row],[NB NOTA_C]]))</f>
        <v>#REF!</v>
      </c>
      <c r="N998" s="81" t="s">
        <v>2305</v>
      </c>
      <c r="O998" s="79" t="s">
        <v>1433</v>
      </c>
      <c r="P998" s="70" t="s">
        <v>2443</v>
      </c>
      <c r="Q998" s="79"/>
      <c r="R998" s="79" t="str">
        <f>IF(db[[#This Row],[QTY/ CTN]]="","",SUBSTITUTE(SUBSTITUTE(SUBSTITUTE(db[[#This Row],[QTY/ CTN]]," ","_",2),"(",""),")","")&amp;"_")</f>
        <v>120 LSN_</v>
      </c>
      <c r="S998" s="79">
        <f>IF(db[[#This Row],[H_QTY/ CTN]]="","",SEARCH("_",db[[#This Row],[H_QTY/ CTN]]))</f>
        <v>8</v>
      </c>
      <c r="T998" s="79">
        <f>IF(db[[#This Row],[H_QTY/ CTN]]="","",LEN(db[[#This Row],[H_QTY/ CTN]]))</f>
        <v>8</v>
      </c>
      <c r="U998" s="78" t="str">
        <f>IF(db[[#This Row],[H_QTY/ CTN]]="","",LEFT(db[[#This Row],[H_QTY/ CTN]],db[[#This Row],[H_1]]-1))</f>
        <v>120 LSN</v>
      </c>
      <c r="V998" s="78" t="str">
        <f>IF(NOT(db[[#This Row],[H_1]]=db[[#This Row],[H_2]]),MID(db[[#This Row],[H_QTY/ CTN]],db[[#This Row],[H_1]]+1,db[[#This Row],[H_2]]-db[[#This Row],[H_1]]-1),"")</f>
        <v/>
      </c>
      <c r="W998" s="78" t="str">
        <f>IF(db[[#This Row],[QTY/ CTN B]]="","",LEFT(db[[#This Row],[QTY/ CTN B]],SEARCH(" ",db[[#This Row],[QTY/ CTN B]],1)-1))</f>
        <v>120</v>
      </c>
      <c r="X998" s="78" t="str">
        <f>IF(db[[#This Row],[QTY/ CTN B]]="","",RIGHT(db[[#This Row],[QTY/ CTN B]],LEN(db[[#This Row],[QTY/ CTN B]])-SEARCH(" ",db[[#This Row],[QTY/ CTN B]],1)))</f>
        <v>LSN</v>
      </c>
      <c r="Y998" s="78">
        <f>IF(db[[#This Row],[QTY/ CTN TG]]="",IF(db[[#This Row],[STN TG]]="","",12),LEFT(db[[#This Row],[QTY/ CTN TG]],SEARCH(" ",db[[#This Row],[QTY/ CTN TG]],1)-1))</f>
        <v>12</v>
      </c>
      <c r="Z99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98" s="78" t="str">
        <f>IF(db[[#This Row],[STN K]]="","",IF(db[[#This Row],[STN TG]]="LSN",12,""))</f>
        <v/>
      </c>
      <c r="AB998" s="78" t="str">
        <f>IF(db[[#This Row],[STN TG]]="LSN","PCS","")</f>
        <v/>
      </c>
      <c r="AC998" s="78">
        <f>db[[#This Row],[QTY B]]*IF(db[[#This Row],[QTY TG]]="",1,db[[#This Row],[QTY TG]])*IF(db[[#This Row],[QTY K]]="",1,db[[#This Row],[QTY K]])</f>
        <v>1440</v>
      </c>
      <c r="AD998" s="78" t="str">
        <f>IF(db[[#This Row],[STN K]]="",IF(db[[#This Row],[STN TG]]="",db[[#This Row],[STN B]],db[[#This Row],[STN TG]]),db[[#This Row],[STN K]])</f>
        <v>PCS</v>
      </c>
      <c r="AE998" s="78"/>
    </row>
    <row r="999" spans="1:31" ht="16.5" customHeight="1" x14ac:dyDescent="0.25">
      <c r="A999" s="40">
        <f t="shared" si="15"/>
        <v>998</v>
      </c>
      <c r="B999" s="5" t="str">
        <f>LOWER(SUBSTITUTE(SUBSTITUTE(SUBSTITUTE(SUBSTITUTE(SUBSTITUTE(SUBSTITUTE(SUBSTITUTE(SUBSTITUTE(db[[#This Row],[NB BM]]," ",),".",""),"-",""),"(",""),")",""),"/",""),"""",""),"+",""))</f>
        <v>gelminicolorisg212c</v>
      </c>
      <c r="C999" s="5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D999" s="5" t="str">
        <f>LOWER(SUBSTITUTE(SUBSTITUTE(SUBSTITUTE(SUBSTITUTE(SUBSTITUTE(SUBSTITUTE(SUBSTITUTE(SUBSTITUTE(SUBSTITUTE(db[[#This Row],[NB PAJAK]]," ",""),"-",""),"(",""),")",""),".",""),",",""),"/",""),"""",""),"+",""))</f>
        <v>gelminicolorisig212c</v>
      </c>
      <c r="E99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gelminicolorisg212c120lsnuntana</v>
      </c>
      <c r="F99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gelminicolorisig212c120lsn</v>
      </c>
      <c r="G999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gelminicolorisig212cuntana</v>
      </c>
      <c r="H99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gelminicolorisig212c120lsnuntana</v>
      </c>
      <c r="I999" s="2" t="s">
        <v>1604</v>
      </c>
      <c r="J999" s="2" t="s">
        <v>2755</v>
      </c>
      <c r="K999" s="14" t="s">
        <v>5332</v>
      </c>
      <c r="L999" s="2" t="s">
        <v>1336</v>
      </c>
      <c r="M999" s="34" t="e">
        <f>IF(db[[#This Row],[NB NOTA_C]]="","",COUNTIF([2]!B_MSK[concat],db[[#This Row],[NB NOTA_C]]))</f>
        <v>#REF!</v>
      </c>
      <c r="N999" s="9" t="s">
        <v>1349</v>
      </c>
      <c r="O999" s="5" t="s">
        <v>1433</v>
      </c>
      <c r="P999" s="2" t="s">
        <v>2443</v>
      </c>
      <c r="Q999" s="2" t="s">
        <v>5354</v>
      </c>
      <c r="R999" s="2" t="str">
        <f>IF(db[[#This Row],[QTY/ CTN]]="","",SUBSTITUTE(SUBSTITUTE(SUBSTITUTE(db[[#This Row],[QTY/ CTN]]," ","_",2),"(",""),")","")&amp;"_")</f>
        <v>120 LSN_</v>
      </c>
      <c r="S999" s="2">
        <f>IF(db[[#This Row],[H_QTY/ CTN]]="","",SEARCH("_",db[[#This Row],[H_QTY/ CTN]]))</f>
        <v>8</v>
      </c>
      <c r="T999" s="2">
        <f>IF(db[[#This Row],[H_QTY/ CTN]]="","",LEN(db[[#This Row],[H_QTY/ CTN]]))</f>
        <v>8</v>
      </c>
      <c r="U999" s="41" t="str">
        <f>IF(db[[#This Row],[H_QTY/ CTN]]="","",LEFT(db[[#This Row],[H_QTY/ CTN]],db[[#This Row],[H_1]]-1))</f>
        <v>120 LSN</v>
      </c>
      <c r="V999" s="40" t="str">
        <f>IF(NOT(db[[#This Row],[H_1]]=db[[#This Row],[H_2]]),MID(db[[#This Row],[H_QTY/ CTN]],db[[#This Row],[H_1]]+1,db[[#This Row],[H_2]]-db[[#This Row],[H_1]]-1),"")</f>
        <v/>
      </c>
      <c r="W999" s="40" t="str">
        <f>IF(db[[#This Row],[QTY/ CTN B]]="","",LEFT(db[[#This Row],[QTY/ CTN B]],SEARCH(" ",db[[#This Row],[QTY/ CTN B]],1)-1))</f>
        <v>120</v>
      </c>
      <c r="X999" s="40" t="str">
        <f>IF(db[[#This Row],[QTY/ CTN B]]="","",RIGHT(db[[#This Row],[QTY/ CTN B]],LEN(db[[#This Row],[QTY/ CTN B]])-SEARCH(" ",db[[#This Row],[QTY/ CTN B]],1)))</f>
        <v>LSN</v>
      </c>
      <c r="Y999" s="40">
        <f>IF(db[[#This Row],[QTY/ CTN TG]]="",IF(db[[#This Row],[STN TG]]="","",12),LEFT(db[[#This Row],[QTY/ CTN TG]],SEARCH(" ",db[[#This Row],[QTY/ CTN TG]],1)-1))</f>
        <v>12</v>
      </c>
      <c r="Z9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999" s="40" t="str">
        <f>IF(db[[#This Row],[STN K]]="","",IF(db[[#This Row],[STN TG]]="LSN",12,""))</f>
        <v/>
      </c>
      <c r="AB999" s="40" t="str">
        <f>IF(db[[#This Row],[STN TG]]="LSN","PCS","")</f>
        <v/>
      </c>
      <c r="AC999" s="40">
        <f>db[[#This Row],[QTY B]]*IF(db[[#This Row],[QTY TG]]="",1,db[[#This Row],[QTY TG]])*IF(db[[#This Row],[QTY K]]="",1,db[[#This Row],[QTY K]])</f>
        <v>1440</v>
      </c>
      <c r="AD999" s="40" t="str">
        <f>IF(db[[#This Row],[STN K]]="",IF(db[[#This Row],[STN TG]]="",db[[#This Row],[STN B]],db[[#This Row],[STN TG]]),db[[#This Row],[STN K]])</f>
        <v>PCS</v>
      </c>
      <c r="AE999" s="40"/>
    </row>
    <row r="1000" spans="1:31" ht="16.5" customHeight="1" x14ac:dyDescent="0.25">
      <c r="A1000" s="40">
        <f t="shared" si="15"/>
        <v>999</v>
      </c>
      <c r="B1000" s="5" t="str">
        <f>LOWER(SUBSTITUTE(SUBSTITUTE(SUBSTITUTE(SUBSTITUTE(SUBSTITUTE(SUBSTITUTE(SUBSTITUTE(SUBSTITUTE(db[[#This Row],[NB BM]]," ",),".",""),"-",""),"(",""),")",""),"/",""),"""",""),"+",""))</f>
        <v>gelpencandywowcake038mm</v>
      </c>
      <c r="C1000" s="5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D1000" s="5" t="str">
        <f>LOWER(SUBSTITUTE(SUBSTITUTE(SUBSTITUTE(SUBSTITUTE(SUBSTITUTE(SUBSTITUTE(SUBSTITUTE(SUBSTITUTE(SUBSTITUTE(db[[#This Row],[NB PAJAK]]," ",""),"-",""),"(",""),")",""),".",""),",",""),"/",""),"""",""),"+",""))</f>
        <v/>
      </c>
      <c r="E100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gelpencandywowcake038mm144lsnuntana</v>
      </c>
      <c r="F100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gelpencandywowcake038mm144lsn</v>
      </c>
      <c r="G1000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gelpencandywowcake038mmuntana</v>
      </c>
      <c r="H100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gelpencandywowcake038mm144lsnuntana</v>
      </c>
      <c r="I1000" s="2" t="s">
        <v>1322</v>
      </c>
      <c r="J1000" s="2" t="s">
        <v>1315</v>
      </c>
      <c r="K1000" s="14"/>
      <c r="L1000" s="2" t="s">
        <v>1336</v>
      </c>
      <c r="M1000" s="34" t="e">
        <f>IF(db[[#This Row],[NB NOTA_C]]="","",COUNTIF([2]!B_MSK[concat],db[[#This Row],[NB NOTA_C]]))</f>
        <v>#REF!</v>
      </c>
      <c r="N1000" s="14" t="s">
        <v>1354</v>
      </c>
      <c r="O1000" s="2" t="s">
        <v>1391</v>
      </c>
      <c r="P1000" s="2" t="s">
        <v>2443</v>
      </c>
      <c r="R1000" s="2" t="str">
        <f>IF(db[[#This Row],[QTY/ CTN]]="","",SUBSTITUTE(SUBSTITUTE(SUBSTITUTE(db[[#This Row],[QTY/ CTN]]," ","_",2),"(",""),")","")&amp;"_")</f>
        <v>144 LSN_</v>
      </c>
      <c r="S1000" s="2">
        <f>IF(db[[#This Row],[H_QTY/ CTN]]="","",SEARCH("_",db[[#This Row],[H_QTY/ CTN]]))</f>
        <v>8</v>
      </c>
      <c r="T1000" s="2">
        <f>IF(db[[#This Row],[H_QTY/ CTN]]="","",LEN(db[[#This Row],[H_QTY/ CTN]]))</f>
        <v>8</v>
      </c>
      <c r="U1000" s="41" t="str">
        <f>IF(db[[#This Row],[H_QTY/ CTN]]="","",LEFT(db[[#This Row],[H_QTY/ CTN]],db[[#This Row],[H_1]]-1))</f>
        <v>144 LSN</v>
      </c>
      <c r="V1000" s="40" t="str">
        <f>IF(NOT(db[[#This Row],[H_1]]=db[[#This Row],[H_2]]),MID(db[[#This Row],[H_QTY/ CTN]],db[[#This Row],[H_1]]+1,db[[#This Row],[H_2]]-db[[#This Row],[H_1]]-1),"")</f>
        <v/>
      </c>
      <c r="W1000" s="40" t="str">
        <f>IF(db[[#This Row],[QTY/ CTN B]]="","",LEFT(db[[#This Row],[QTY/ CTN B]],SEARCH(" ",db[[#This Row],[QTY/ CTN B]],1)-1))</f>
        <v>144</v>
      </c>
      <c r="X1000" s="40" t="str">
        <f>IF(db[[#This Row],[QTY/ CTN B]]="","",RIGHT(db[[#This Row],[QTY/ CTN B]],LEN(db[[#This Row],[QTY/ CTN B]])-SEARCH(" ",db[[#This Row],[QTY/ CTN B]],1)))</f>
        <v>LSN</v>
      </c>
      <c r="Y1000" s="40">
        <f>IF(db[[#This Row],[QTY/ CTN TG]]="",IF(db[[#This Row],[STN TG]]="","",12),LEFT(db[[#This Row],[QTY/ CTN TG]],SEARCH(" ",db[[#This Row],[QTY/ CTN TG]],1)-1))</f>
        <v>12</v>
      </c>
      <c r="Z10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00" s="40" t="str">
        <f>IF(db[[#This Row],[STN K]]="","",IF(db[[#This Row],[STN TG]]="LSN",12,""))</f>
        <v/>
      </c>
      <c r="AB1000" s="40" t="str">
        <f>IF(db[[#This Row],[STN TG]]="LSN","PCS","")</f>
        <v/>
      </c>
      <c r="AC1000" s="40">
        <f>db[[#This Row],[QTY B]]*IF(db[[#This Row],[QTY TG]]="",1,db[[#This Row],[QTY TG]])*IF(db[[#This Row],[QTY K]]="",1,db[[#This Row],[QTY K]])</f>
        <v>1728</v>
      </c>
      <c r="AD1000" s="40" t="str">
        <f>IF(db[[#This Row],[STN K]]="",IF(db[[#This Row],[STN TG]]="",db[[#This Row],[STN B]],db[[#This Row],[STN TG]]),db[[#This Row],[STN K]])</f>
        <v>PCS</v>
      </c>
      <c r="AE1000" s="40"/>
    </row>
    <row r="1001" spans="1:31" ht="16.5" customHeight="1" x14ac:dyDescent="0.25">
      <c r="A1001" s="89">
        <f t="shared" si="15"/>
        <v>1000</v>
      </c>
      <c r="B1001" s="86" t="str">
        <f>LOWER(SUBSTITUTE(SUBSTITUTE(SUBSTITUTE(SUBSTITUTE(SUBSTITUTE(SUBSTITUTE(SUBSTITUTE(SUBSTITUTE(db[[#This Row],[NB BM]]," ",),".",""),"-",""),"(",""),")",""),"/",""),"""",""),"+",""))</f>
        <v>bpvmikaeg225</v>
      </c>
      <c r="C1001" s="86" t="str">
        <f>LOWER(SUBSTITUTE(SUBSTITUTE(SUBSTITUTE(SUBSTITUTE(SUBSTITUTE(SUBSTITUTE(SUBSTITUTE(SUBSTITUTE(SUBSTITUTE(db[[#This Row],[NB NOTA]]," ",),".",""),"-",""),"(",""),")",""),",",""),"/",""),"""",""),"+",""))</f>
        <v>gelpenegvmikaeg225</v>
      </c>
      <c r="D1001" s="86" t="str">
        <f>LOWER(SUBSTITUTE(SUBSTITUTE(SUBSTITUTE(SUBSTITUTE(SUBSTITUTE(SUBSTITUTE(SUBSTITUTE(SUBSTITUTE(SUBSTITUTE(db[[#This Row],[NB PAJAK]]," ",""),"-",""),"(",""),")",""),".",""),",",""),"/",""),"""",""),"+",""))</f>
        <v>gelpenegvmikaeg225</v>
      </c>
      <c r="E1001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bpvmikaeg225192lsnartomoro</v>
      </c>
      <c r="F1001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gelpenegvmikaeg225192lsn</v>
      </c>
      <c r="G1001" s="86" t="str">
        <f>db[[#This Row],[NB NOTA_C]]&amp;LOWER(SUBSTITUTE(SUBSTITUTE(SUBSTITUTE(SUBSTITUTE(SUBSTITUTE(SUBSTITUTE(SUBSTITUTE(SUBSTITUTE(SUBSTITUTE(db[[#This Row],[FAKTUR]]," ",),".",""),"-",""),"(",""),")",""),",",""),"/",""),"""",""),"+",""))</f>
        <v>gelpenegvmikaeg225artomoro</v>
      </c>
      <c r="H1001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gelpenegvmikaeg225192lsnartomoro</v>
      </c>
      <c r="I1001" s="2" t="s">
        <v>7000</v>
      </c>
      <c r="J1001" s="51" t="s">
        <v>6994</v>
      </c>
      <c r="K1001" s="52" t="s">
        <v>6994</v>
      </c>
      <c r="L1001" s="51" t="s">
        <v>1335</v>
      </c>
      <c r="M1001" s="87" t="e">
        <f>IF(db[[#This Row],[NB NOTA_C]]="","",COUNTIF([2]!B_MSK[concat],db[[#This Row],[NB NOTA_C]]))</f>
        <v>#REF!</v>
      </c>
      <c r="N1001" s="88" t="s">
        <v>1843</v>
      </c>
      <c r="O1001" s="5" t="s">
        <v>1853</v>
      </c>
      <c r="P1001" s="2" t="s">
        <v>2443</v>
      </c>
      <c r="Q1001" s="5" t="s">
        <v>7007</v>
      </c>
      <c r="R1001" s="86" t="str">
        <f>IF(db[[#This Row],[QTY/ CTN]]="","",SUBSTITUTE(SUBSTITUTE(SUBSTITUTE(db[[#This Row],[QTY/ CTN]]," ","_",2),"(",""),")","")&amp;"_")</f>
        <v>192 LSN_</v>
      </c>
      <c r="S1001" s="86">
        <f>IF(db[[#This Row],[H_QTY/ CTN]]="","",SEARCH("_",db[[#This Row],[H_QTY/ CTN]]))</f>
        <v>8</v>
      </c>
      <c r="T1001" s="86">
        <f>IF(db[[#This Row],[H_QTY/ CTN]]="","",LEN(db[[#This Row],[H_QTY/ CTN]]))</f>
        <v>8</v>
      </c>
      <c r="U1001" s="89" t="str">
        <f>IF(db[[#This Row],[H_QTY/ CTN]]="","",LEFT(db[[#This Row],[H_QTY/ CTN]],db[[#This Row],[H_1]]-1))</f>
        <v>192 LSN</v>
      </c>
      <c r="V1001" s="89" t="str">
        <f>IF(NOT(db[[#This Row],[H_1]]=db[[#This Row],[H_2]]),MID(db[[#This Row],[H_QTY/ CTN]],db[[#This Row],[H_1]]+1,db[[#This Row],[H_2]]-db[[#This Row],[H_1]]-1),"")</f>
        <v/>
      </c>
      <c r="W1001" s="89" t="str">
        <f>IF(db[[#This Row],[QTY/ CTN B]]="","",LEFT(db[[#This Row],[QTY/ CTN B]],SEARCH(" ",db[[#This Row],[QTY/ CTN B]],1)-1))</f>
        <v>192</v>
      </c>
      <c r="X1001" s="89" t="str">
        <f>IF(db[[#This Row],[QTY/ CTN B]]="","",RIGHT(db[[#This Row],[QTY/ CTN B]],LEN(db[[#This Row],[QTY/ CTN B]])-SEARCH(" ",db[[#This Row],[QTY/ CTN B]],1)))</f>
        <v>LSN</v>
      </c>
      <c r="Y1001" s="89">
        <f>IF(db[[#This Row],[QTY/ CTN TG]]="",IF(db[[#This Row],[STN TG]]="","",12),LEFT(db[[#This Row],[QTY/ CTN TG]],SEARCH(" ",db[[#This Row],[QTY/ CTN TG]],1)-1))</f>
        <v>12</v>
      </c>
      <c r="Z100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01" s="89" t="str">
        <f>IF(db[[#This Row],[STN K]]="","",IF(db[[#This Row],[STN TG]]="LSN",12,""))</f>
        <v/>
      </c>
      <c r="AB1001" s="89" t="str">
        <f>IF(db[[#This Row],[STN TG]]="LSN","PCS","")</f>
        <v/>
      </c>
      <c r="AC1001" s="89">
        <f>db[[#This Row],[QTY B]]*IF(db[[#This Row],[QTY TG]]="",1,db[[#This Row],[QTY TG]])*IF(db[[#This Row],[QTY K]]="",1,db[[#This Row],[QTY K]])</f>
        <v>2304</v>
      </c>
      <c r="AD1001" s="89" t="str">
        <f>IF(db[[#This Row],[STN K]]="",IF(db[[#This Row],[STN TG]]="",db[[#This Row],[STN B]],db[[#This Row],[STN TG]]),db[[#This Row],[STN K]])</f>
        <v>PCS</v>
      </c>
      <c r="AE1001" s="89"/>
    </row>
    <row r="1002" spans="1:31" ht="16.5" customHeight="1" x14ac:dyDescent="0.25">
      <c r="A1002" s="40">
        <f t="shared" si="15"/>
        <v>1001</v>
      </c>
      <c r="B1002" s="5" t="str">
        <f>LOWER(SUBSTITUTE(SUBSTITUTE(SUBSTITUTE(SUBSTITUTE(SUBSTITUTE(SUBSTITUTE(SUBSTITUTE(SUBSTITUTE(db[[#This Row],[NB BM]]," ",),".",""),"-",""),"(",""),")",""),"/",""),"""",""),"+",""))</f>
        <v>bpfancykoxykx705a</v>
      </c>
      <c r="C1002" s="5" t="str">
        <f>LOWER(SUBSTITUTE(SUBSTITUTE(SUBSTITUTE(SUBSTITUTE(SUBSTITUTE(SUBSTITUTE(SUBSTITUTE(SUBSTITUTE(SUBSTITUTE(db[[#This Row],[NB NOTA]]," ",),".",""),"-",""),"(",""),")",""),",",""),"/",""),"""",""),"+",""))</f>
        <v>gelpenfancykoxykx705a</v>
      </c>
      <c r="D1002" s="5" t="str">
        <f>LOWER(SUBSTITUTE(SUBSTITUTE(SUBSTITUTE(SUBSTITUTE(SUBSTITUTE(SUBSTITUTE(SUBSTITUTE(SUBSTITUTE(SUBSTITUTE(db[[#This Row],[NB PAJAK]]," ",""),"-",""),"(",""),")",""),".",""),",",""),"/",""),"""",""),"+",""))</f>
        <v/>
      </c>
      <c r="E100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bpfancykoxykx705a144lsnuntana</v>
      </c>
      <c r="F100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gelpenfancykoxykx705a144lsn</v>
      </c>
      <c r="G100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gelpenfancykoxykx705auntana</v>
      </c>
      <c r="H100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gelpenfancykoxykx705a144lsnuntana</v>
      </c>
      <c r="I1002" s="2" t="s">
        <v>7616</v>
      </c>
      <c r="J1002" s="2" t="s">
        <v>7304</v>
      </c>
      <c r="K1002" s="14"/>
      <c r="L1002" s="2" t="s">
        <v>1336</v>
      </c>
      <c r="M1002" s="33" t="e">
        <f>IF(db[[#This Row],[NB NOTA_C]]="","",COUNTIF([2]!B_MSK[concat],db[[#This Row],[NB NOTA_C]]))</f>
        <v>#REF!</v>
      </c>
      <c r="N1002" s="9" t="s">
        <v>2305</v>
      </c>
      <c r="O1002" s="5" t="s">
        <v>1391</v>
      </c>
      <c r="P1002" s="2" t="s">
        <v>2443</v>
      </c>
      <c r="Q1002" s="5"/>
      <c r="R1002" s="5" t="str">
        <f>IF(db[[#This Row],[QTY/ CTN]]="","",SUBSTITUTE(SUBSTITUTE(SUBSTITUTE(db[[#This Row],[QTY/ CTN]]," ","_",2),"(",""),")","")&amp;"_")</f>
        <v>144 LSN_</v>
      </c>
      <c r="S1002" s="5">
        <f>IF(db[[#This Row],[H_QTY/ CTN]]="","",SEARCH("_",db[[#This Row],[H_QTY/ CTN]]))</f>
        <v>8</v>
      </c>
      <c r="T1002" s="5">
        <f>IF(db[[#This Row],[H_QTY/ CTN]]="","",LEN(db[[#This Row],[H_QTY/ CTN]]))</f>
        <v>8</v>
      </c>
      <c r="U1002" s="40" t="str">
        <f>IF(db[[#This Row],[H_QTY/ CTN]]="","",LEFT(db[[#This Row],[H_QTY/ CTN]],db[[#This Row],[H_1]]-1))</f>
        <v>144 LSN</v>
      </c>
      <c r="V1002" s="40" t="str">
        <f>IF(NOT(db[[#This Row],[H_1]]=db[[#This Row],[H_2]]),MID(db[[#This Row],[H_QTY/ CTN]],db[[#This Row],[H_1]]+1,db[[#This Row],[H_2]]-db[[#This Row],[H_1]]-1),"")</f>
        <v/>
      </c>
      <c r="W1002" s="40" t="str">
        <f>IF(db[[#This Row],[QTY/ CTN B]]="","",LEFT(db[[#This Row],[QTY/ CTN B]],SEARCH(" ",db[[#This Row],[QTY/ CTN B]],1)-1))</f>
        <v>144</v>
      </c>
      <c r="X1002" s="40" t="str">
        <f>IF(db[[#This Row],[QTY/ CTN B]]="","",RIGHT(db[[#This Row],[QTY/ CTN B]],LEN(db[[#This Row],[QTY/ CTN B]])-SEARCH(" ",db[[#This Row],[QTY/ CTN B]],1)))</f>
        <v>LSN</v>
      </c>
      <c r="Y1002" s="40">
        <f>IF(db[[#This Row],[QTY/ CTN TG]]="",IF(db[[#This Row],[STN TG]]="","",12),LEFT(db[[#This Row],[QTY/ CTN TG]],SEARCH(" ",db[[#This Row],[QTY/ CTN TG]],1)-1))</f>
        <v>12</v>
      </c>
      <c r="Z10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02" s="40" t="str">
        <f>IF(db[[#This Row],[STN K]]="","",IF(db[[#This Row],[STN TG]]="LSN",12,""))</f>
        <v/>
      </c>
      <c r="AB1002" s="40" t="str">
        <f>IF(db[[#This Row],[STN TG]]="LSN","PCS","")</f>
        <v/>
      </c>
      <c r="AC1002" s="40">
        <f>db[[#This Row],[QTY B]]*IF(db[[#This Row],[QTY TG]]="",1,db[[#This Row],[QTY TG]])*IF(db[[#This Row],[QTY K]]="",1,db[[#This Row],[QTY K]])</f>
        <v>1728</v>
      </c>
      <c r="AD1002" s="40" t="str">
        <f>IF(db[[#This Row],[STN K]]="",IF(db[[#This Row],[STN TG]]="",db[[#This Row],[STN B]],db[[#This Row],[STN TG]]),db[[#This Row],[STN K]])</f>
        <v>PCS</v>
      </c>
      <c r="AE1002" s="40"/>
    </row>
    <row r="1003" spans="1:31" ht="16.5" customHeight="1" x14ac:dyDescent="0.25">
      <c r="A1003" s="40">
        <f t="shared" si="15"/>
        <v>1002</v>
      </c>
      <c r="B1003" s="5" t="str">
        <f>LOWER(SUBSTITUTE(SUBSTITUTE(SUBSTITUTE(SUBSTITUTE(SUBSTITUTE(SUBSTITUTE(SUBSTITUTE(SUBSTITUTE(db[[#This Row],[NB BM]]," ",),".",""),"-",""),"(",""),")",""),"/",""),"""",""),"+",""))</f>
        <v>bpfancykoxykx706a</v>
      </c>
      <c r="C1003" s="5" t="str">
        <f>LOWER(SUBSTITUTE(SUBSTITUTE(SUBSTITUTE(SUBSTITUTE(SUBSTITUTE(SUBSTITUTE(SUBSTITUTE(SUBSTITUTE(SUBSTITUTE(db[[#This Row],[NB NOTA]]," ",),".",""),"-",""),"(",""),")",""),",",""),"/",""),"""",""),"+",""))</f>
        <v>gelpenfancykoxykx706a</v>
      </c>
      <c r="D1003" s="5" t="str">
        <f>LOWER(SUBSTITUTE(SUBSTITUTE(SUBSTITUTE(SUBSTITUTE(SUBSTITUTE(SUBSTITUTE(SUBSTITUTE(SUBSTITUTE(SUBSTITUTE(db[[#This Row],[NB PAJAK]]," ",""),"-",""),"(",""),")",""),".",""),",",""),"/",""),"""",""),"+",""))</f>
        <v/>
      </c>
      <c r="E100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bpfancykoxykx706a144lsnuntana</v>
      </c>
      <c r="F100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gelpenfancykoxykx706a144lsn</v>
      </c>
      <c r="G1003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gelpenfancykoxykx706auntana</v>
      </c>
      <c r="H100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gelpenfancykoxykx706a144lsnuntana</v>
      </c>
      <c r="I1003" s="2" t="s">
        <v>7617</v>
      </c>
      <c r="J1003" s="2" t="s">
        <v>7305</v>
      </c>
      <c r="K1003" s="14"/>
      <c r="L1003" s="2" t="s">
        <v>1336</v>
      </c>
      <c r="M1003" s="33" t="e">
        <f>IF(db[[#This Row],[NB NOTA_C]]="","",COUNTIF([2]!B_MSK[concat],db[[#This Row],[NB NOTA_C]]))</f>
        <v>#REF!</v>
      </c>
      <c r="N1003" s="9" t="s">
        <v>2305</v>
      </c>
      <c r="O1003" s="5" t="s">
        <v>1391</v>
      </c>
      <c r="P1003" s="2" t="s">
        <v>2443</v>
      </c>
      <c r="Q1003" s="5"/>
      <c r="R1003" s="5" t="str">
        <f>IF(db[[#This Row],[QTY/ CTN]]="","",SUBSTITUTE(SUBSTITUTE(SUBSTITUTE(db[[#This Row],[QTY/ CTN]]," ","_",2),"(",""),")","")&amp;"_")</f>
        <v>144 LSN_</v>
      </c>
      <c r="S1003" s="5">
        <f>IF(db[[#This Row],[H_QTY/ CTN]]="","",SEARCH("_",db[[#This Row],[H_QTY/ CTN]]))</f>
        <v>8</v>
      </c>
      <c r="T1003" s="5">
        <f>IF(db[[#This Row],[H_QTY/ CTN]]="","",LEN(db[[#This Row],[H_QTY/ CTN]]))</f>
        <v>8</v>
      </c>
      <c r="U1003" s="40" t="str">
        <f>IF(db[[#This Row],[H_QTY/ CTN]]="","",LEFT(db[[#This Row],[H_QTY/ CTN]],db[[#This Row],[H_1]]-1))</f>
        <v>144 LSN</v>
      </c>
      <c r="V1003" s="40" t="str">
        <f>IF(NOT(db[[#This Row],[H_1]]=db[[#This Row],[H_2]]),MID(db[[#This Row],[H_QTY/ CTN]],db[[#This Row],[H_1]]+1,db[[#This Row],[H_2]]-db[[#This Row],[H_1]]-1),"")</f>
        <v/>
      </c>
      <c r="W1003" s="40" t="str">
        <f>IF(db[[#This Row],[QTY/ CTN B]]="","",LEFT(db[[#This Row],[QTY/ CTN B]],SEARCH(" ",db[[#This Row],[QTY/ CTN B]],1)-1))</f>
        <v>144</v>
      </c>
      <c r="X1003" s="40" t="str">
        <f>IF(db[[#This Row],[QTY/ CTN B]]="","",RIGHT(db[[#This Row],[QTY/ CTN B]],LEN(db[[#This Row],[QTY/ CTN B]])-SEARCH(" ",db[[#This Row],[QTY/ CTN B]],1)))</f>
        <v>LSN</v>
      </c>
      <c r="Y1003" s="40">
        <f>IF(db[[#This Row],[QTY/ CTN TG]]="",IF(db[[#This Row],[STN TG]]="","",12),LEFT(db[[#This Row],[QTY/ CTN TG]],SEARCH(" ",db[[#This Row],[QTY/ CTN TG]],1)-1))</f>
        <v>12</v>
      </c>
      <c r="Z10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03" s="40" t="str">
        <f>IF(db[[#This Row],[STN K]]="","",IF(db[[#This Row],[STN TG]]="LSN",12,""))</f>
        <v/>
      </c>
      <c r="AB1003" s="40" t="str">
        <f>IF(db[[#This Row],[STN TG]]="LSN","PCS","")</f>
        <v/>
      </c>
      <c r="AC1003" s="40">
        <f>db[[#This Row],[QTY B]]*IF(db[[#This Row],[QTY TG]]="",1,db[[#This Row],[QTY TG]])*IF(db[[#This Row],[QTY K]]="",1,db[[#This Row],[QTY K]])</f>
        <v>1728</v>
      </c>
      <c r="AD1003" s="40" t="str">
        <f>IF(db[[#This Row],[STN K]]="",IF(db[[#This Row],[STN TG]]="",db[[#This Row],[STN B]],db[[#This Row],[STN TG]]),db[[#This Row],[STN K]])</f>
        <v>PCS</v>
      </c>
      <c r="AE1003" s="40"/>
    </row>
    <row r="1004" spans="1:31" ht="16.5" customHeight="1" x14ac:dyDescent="0.25">
      <c r="A1004" s="40">
        <f t="shared" si="15"/>
        <v>1003</v>
      </c>
      <c r="B1004" s="5" t="str">
        <f>LOWER(SUBSTITUTE(SUBSTITUTE(SUBSTITUTE(SUBSTITUTE(SUBSTITUTE(SUBSTITUTE(SUBSTITUTE(SUBSTITUTE(db[[#This Row],[NB BM]]," ",),".",""),"-",""),"(",""),")",""),"/",""),"""",""),"+",""))</f>
        <v>bpfancykoxykx707a</v>
      </c>
      <c r="C1004" s="5" t="str">
        <f>LOWER(SUBSTITUTE(SUBSTITUTE(SUBSTITUTE(SUBSTITUTE(SUBSTITUTE(SUBSTITUTE(SUBSTITUTE(SUBSTITUTE(SUBSTITUTE(db[[#This Row],[NB NOTA]]," ",),".",""),"-",""),"(",""),")",""),",",""),"/",""),"""",""),"+",""))</f>
        <v>gelpenfancykoxykx707a</v>
      </c>
      <c r="D1004" s="5" t="str">
        <f>LOWER(SUBSTITUTE(SUBSTITUTE(SUBSTITUTE(SUBSTITUTE(SUBSTITUTE(SUBSTITUTE(SUBSTITUTE(SUBSTITUTE(SUBSTITUTE(db[[#This Row],[NB PAJAK]]," ",""),"-",""),"(",""),")",""),".",""),",",""),"/",""),"""",""),"+",""))</f>
        <v/>
      </c>
      <c r="E100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bpfancykoxykx707a144lsnuntana</v>
      </c>
      <c r="F100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gelpenfancykoxykx707a144lsn</v>
      </c>
      <c r="G1004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gelpenfancykoxykx707auntana</v>
      </c>
      <c r="H100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gelpenfancykoxykx707a144lsnuntana</v>
      </c>
      <c r="I1004" s="2" t="s">
        <v>7618</v>
      </c>
      <c r="J1004" s="2" t="s">
        <v>7306</v>
      </c>
      <c r="K1004" s="14"/>
      <c r="L1004" s="2" t="s">
        <v>1336</v>
      </c>
      <c r="M1004" s="33" t="e">
        <f>IF(db[[#This Row],[NB NOTA_C]]="","",COUNTIF([2]!B_MSK[concat],db[[#This Row],[NB NOTA_C]]))</f>
        <v>#REF!</v>
      </c>
      <c r="N1004" s="9" t="s">
        <v>2305</v>
      </c>
      <c r="O1004" s="5" t="s">
        <v>1391</v>
      </c>
      <c r="P1004" s="2" t="s">
        <v>2443</v>
      </c>
      <c r="Q1004" s="5"/>
      <c r="R1004" s="5" t="str">
        <f>IF(db[[#This Row],[QTY/ CTN]]="","",SUBSTITUTE(SUBSTITUTE(SUBSTITUTE(db[[#This Row],[QTY/ CTN]]," ","_",2),"(",""),")","")&amp;"_")</f>
        <v>144 LSN_</v>
      </c>
      <c r="S1004" s="5">
        <f>IF(db[[#This Row],[H_QTY/ CTN]]="","",SEARCH("_",db[[#This Row],[H_QTY/ CTN]]))</f>
        <v>8</v>
      </c>
      <c r="T1004" s="5">
        <f>IF(db[[#This Row],[H_QTY/ CTN]]="","",LEN(db[[#This Row],[H_QTY/ CTN]]))</f>
        <v>8</v>
      </c>
      <c r="U1004" s="40" t="str">
        <f>IF(db[[#This Row],[H_QTY/ CTN]]="","",LEFT(db[[#This Row],[H_QTY/ CTN]],db[[#This Row],[H_1]]-1))</f>
        <v>144 LSN</v>
      </c>
      <c r="V1004" s="40" t="str">
        <f>IF(NOT(db[[#This Row],[H_1]]=db[[#This Row],[H_2]]),MID(db[[#This Row],[H_QTY/ CTN]],db[[#This Row],[H_1]]+1,db[[#This Row],[H_2]]-db[[#This Row],[H_1]]-1),"")</f>
        <v/>
      </c>
      <c r="W1004" s="40" t="str">
        <f>IF(db[[#This Row],[QTY/ CTN B]]="","",LEFT(db[[#This Row],[QTY/ CTN B]],SEARCH(" ",db[[#This Row],[QTY/ CTN B]],1)-1))</f>
        <v>144</v>
      </c>
      <c r="X1004" s="40" t="str">
        <f>IF(db[[#This Row],[QTY/ CTN B]]="","",RIGHT(db[[#This Row],[QTY/ CTN B]],LEN(db[[#This Row],[QTY/ CTN B]])-SEARCH(" ",db[[#This Row],[QTY/ CTN B]],1)))</f>
        <v>LSN</v>
      </c>
      <c r="Y1004" s="40">
        <f>IF(db[[#This Row],[QTY/ CTN TG]]="",IF(db[[#This Row],[STN TG]]="","",12),LEFT(db[[#This Row],[QTY/ CTN TG]],SEARCH(" ",db[[#This Row],[QTY/ CTN TG]],1)-1))</f>
        <v>12</v>
      </c>
      <c r="Z10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04" s="40" t="str">
        <f>IF(db[[#This Row],[STN K]]="","",IF(db[[#This Row],[STN TG]]="LSN",12,""))</f>
        <v/>
      </c>
      <c r="AB1004" s="40" t="str">
        <f>IF(db[[#This Row],[STN TG]]="LSN","PCS","")</f>
        <v/>
      </c>
      <c r="AC1004" s="40">
        <f>db[[#This Row],[QTY B]]*IF(db[[#This Row],[QTY TG]]="",1,db[[#This Row],[QTY TG]])*IF(db[[#This Row],[QTY K]]="",1,db[[#This Row],[QTY K]])</f>
        <v>1728</v>
      </c>
      <c r="AD1004" s="40" t="str">
        <f>IF(db[[#This Row],[STN K]]="",IF(db[[#This Row],[STN TG]]="",db[[#This Row],[STN B]],db[[#This Row],[STN TG]]),db[[#This Row],[STN K]])</f>
        <v>PCS</v>
      </c>
      <c r="AE1004" s="40"/>
    </row>
    <row r="1005" spans="1:31" ht="16.5" customHeight="1" x14ac:dyDescent="0.25">
      <c r="A1005" s="40">
        <f t="shared" si="15"/>
        <v>1004</v>
      </c>
      <c r="B1005" s="5" t="str">
        <f>LOWER(SUBSTITUTE(SUBSTITUTE(SUBSTITUTE(SUBSTITUTE(SUBSTITUTE(SUBSTITUTE(SUBSTITUTE(SUBSTITUTE(db[[#This Row],[NB BM]]," ",),".",""),"-",""),"(",""),")",""),"/",""),"""",""),"+",""))</f>
        <v>bpfancykoxykx708a</v>
      </c>
      <c r="C1005" s="5" t="str">
        <f>LOWER(SUBSTITUTE(SUBSTITUTE(SUBSTITUTE(SUBSTITUTE(SUBSTITUTE(SUBSTITUTE(SUBSTITUTE(SUBSTITUTE(SUBSTITUTE(db[[#This Row],[NB NOTA]]," ",),".",""),"-",""),"(",""),")",""),",",""),"/",""),"""",""),"+",""))</f>
        <v>gelpenfancykoxykx708a</v>
      </c>
      <c r="D1005" s="5" t="str">
        <f>LOWER(SUBSTITUTE(SUBSTITUTE(SUBSTITUTE(SUBSTITUTE(SUBSTITUTE(SUBSTITUTE(SUBSTITUTE(SUBSTITUTE(SUBSTITUTE(db[[#This Row],[NB PAJAK]]," ",""),"-",""),"(",""),")",""),".",""),",",""),"/",""),"""",""),"+",""))</f>
        <v/>
      </c>
      <c r="E100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bpfancykoxykx708a144lsnuntana</v>
      </c>
      <c r="F100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gelpenfancykoxykx708a144lsn</v>
      </c>
      <c r="G1005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gelpenfancykoxykx708auntana</v>
      </c>
      <c r="H100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gelpenfancykoxykx708a144lsnuntana</v>
      </c>
      <c r="I1005" s="2" t="s">
        <v>7619</v>
      </c>
      <c r="J1005" s="2" t="s">
        <v>7307</v>
      </c>
      <c r="K1005" s="14"/>
      <c r="L1005" s="2" t="s">
        <v>1336</v>
      </c>
      <c r="M1005" s="33" t="e">
        <f>IF(db[[#This Row],[NB NOTA_C]]="","",COUNTIF([2]!B_MSK[concat],db[[#This Row],[NB NOTA_C]]))</f>
        <v>#REF!</v>
      </c>
      <c r="N1005" s="9" t="s">
        <v>2305</v>
      </c>
      <c r="O1005" s="5" t="s">
        <v>1391</v>
      </c>
      <c r="P1005" s="2" t="s">
        <v>2443</v>
      </c>
      <c r="Q1005" s="5"/>
      <c r="R1005" s="5" t="str">
        <f>IF(db[[#This Row],[QTY/ CTN]]="","",SUBSTITUTE(SUBSTITUTE(SUBSTITUTE(db[[#This Row],[QTY/ CTN]]," ","_",2),"(",""),")","")&amp;"_")</f>
        <v>144 LSN_</v>
      </c>
      <c r="S1005" s="5">
        <f>IF(db[[#This Row],[H_QTY/ CTN]]="","",SEARCH("_",db[[#This Row],[H_QTY/ CTN]]))</f>
        <v>8</v>
      </c>
      <c r="T1005" s="5">
        <f>IF(db[[#This Row],[H_QTY/ CTN]]="","",LEN(db[[#This Row],[H_QTY/ CTN]]))</f>
        <v>8</v>
      </c>
      <c r="U1005" s="40" t="str">
        <f>IF(db[[#This Row],[H_QTY/ CTN]]="","",LEFT(db[[#This Row],[H_QTY/ CTN]],db[[#This Row],[H_1]]-1))</f>
        <v>144 LSN</v>
      </c>
      <c r="V1005" s="40" t="str">
        <f>IF(NOT(db[[#This Row],[H_1]]=db[[#This Row],[H_2]]),MID(db[[#This Row],[H_QTY/ CTN]],db[[#This Row],[H_1]]+1,db[[#This Row],[H_2]]-db[[#This Row],[H_1]]-1),"")</f>
        <v/>
      </c>
      <c r="W1005" s="40" t="str">
        <f>IF(db[[#This Row],[QTY/ CTN B]]="","",LEFT(db[[#This Row],[QTY/ CTN B]],SEARCH(" ",db[[#This Row],[QTY/ CTN B]],1)-1))</f>
        <v>144</v>
      </c>
      <c r="X1005" s="40" t="str">
        <f>IF(db[[#This Row],[QTY/ CTN B]]="","",RIGHT(db[[#This Row],[QTY/ CTN B]],LEN(db[[#This Row],[QTY/ CTN B]])-SEARCH(" ",db[[#This Row],[QTY/ CTN B]],1)))</f>
        <v>LSN</v>
      </c>
      <c r="Y1005" s="40">
        <f>IF(db[[#This Row],[QTY/ CTN TG]]="",IF(db[[#This Row],[STN TG]]="","",12),LEFT(db[[#This Row],[QTY/ CTN TG]],SEARCH(" ",db[[#This Row],[QTY/ CTN TG]],1)-1))</f>
        <v>12</v>
      </c>
      <c r="Z10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05" s="40" t="str">
        <f>IF(db[[#This Row],[STN K]]="","",IF(db[[#This Row],[STN TG]]="LSN",12,""))</f>
        <v/>
      </c>
      <c r="AB1005" s="40" t="str">
        <f>IF(db[[#This Row],[STN TG]]="LSN","PCS","")</f>
        <v/>
      </c>
      <c r="AC1005" s="40">
        <f>db[[#This Row],[QTY B]]*IF(db[[#This Row],[QTY TG]]="",1,db[[#This Row],[QTY TG]])*IF(db[[#This Row],[QTY K]]="",1,db[[#This Row],[QTY K]])</f>
        <v>1728</v>
      </c>
      <c r="AD1005" s="40" t="str">
        <f>IF(db[[#This Row],[STN K]]="",IF(db[[#This Row],[STN TG]]="",db[[#This Row],[STN B]],db[[#This Row],[STN TG]]),db[[#This Row],[STN K]])</f>
        <v>PCS</v>
      </c>
      <c r="AE1005" s="40"/>
    </row>
    <row r="1006" spans="1:31" ht="16.5" customHeight="1" x14ac:dyDescent="0.25">
      <c r="A1006" s="40">
        <f t="shared" si="15"/>
        <v>1005</v>
      </c>
      <c r="B1006" s="5" t="str">
        <f>LOWER(SUBSTITUTE(SUBSTITUTE(SUBSTITUTE(SUBSTITUTE(SUBSTITUTE(SUBSTITUTE(SUBSTITUTE(SUBSTITUTE(db[[#This Row],[NB BM]]," ",),".",""),"-",""),"(",""),")",""),"/",""),"""",""),"+",""))</f>
        <v>bpfancykoxykx709a</v>
      </c>
      <c r="C1006" s="5" t="str">
        <f>LOWER(SUBSTITUTE(SUBSTITUTE(SUBSTITUTE(SUBSTITUTE(SUBSTITUTE(SUBSTITUTE(SUBSTITUTE(SUBSTITUTE(SUBSTITUTE(db[[#This Row],[NB NOTA]]," ",),".",""),"-",""),"(",""),")",""),",",""),"/",""),"""",""),"+",""))</f>
        <v>gelpenfancykoxykx709a</v>
      </c>
      <c r="D1006" s="5" t="str">
        <f>LOWER(SUBSTITUTE(SUBSTITUTE(SUBSTITUTE(SUBSTITUTE(SUBSTITUTE(SUBSTITUTE(SUBSTITUTE(SUBSTITUTE(SUBSTITUTE(db[[#This Row],[NB PAJAK]]," ",""),"-",""),"(",""),")",""),".",""),",",""),"/",""),"""",""),"+",""))</f>
        <v/>
      </c>
      <c r="E100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bpfancykoxykx709a144lsnuntana</v>
      </c>
      <c r="F100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gelpenfancykoxykx709a144lsn</v>
      </c>
      <c r="G1006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gelpenfancykoxykx709auntana</v>
      </c>
      <c r="H100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gelpenfancykoxykx709a144lsnuntana</v>
      </c>
      <c r="I1006" s="2" t="s">
        <v>7620</v>
      </c>
      <c r="J1006" s="2" t="s">
        <v>7308</v>
      </c>
      <c r="K1006" s="14"/>
      <c r="L1006" s="2" t="s">
        <v>1336</v>
      </c>
      <c r="M1006" s="33" t="e">
        <f>IF(db[[#This Row],[NB NOTA_C]]="","",COUNTIF([2]!B_MSK[concat],db[[#This Row],[NB NOTA_C]]))</f>
        <v>#REF!</v>
      </c>
      <c r="N1006" s="9" t="s">
        <v>2305</v>
      </c>
      <c r="O1006" s="5" t="s">
        <v>1391</v>
      </c>
      <c r="P1006" s="2" t="s">
        <v>2443</v>
      </c>
      <c r="Q1006" s="5"/>
      <c r="R1006" s="5" t="str">
        <f>IF(db[[#This Row],[QTY/ CTN]]="","",SUBSTITUTE(SUBSTITUTE(SUBSTITUTE(db[[#This Row],[QTY/ CTN]]," ","_",2),"(",""),")","")&amp;"_")</f>
        <v>144 LSN_</v>
      </c>
      <c r="S1006" s="5">
        <f>IF(db[[#This Row],[H_QTY/ CTN]]="","",SEARCH("_",db[[#This Row],[H_QTY/ CTN]]))</f>
        <v>8</v>
      </c>
      <c r="T1006" s="5">
        <f>IF(db[[#This Row],[H_QTY/ CTN]]="","",LEN(db[[#This Row],[H_QTY/ CTN]]))</f>
        <v>8</v>
      </c>
      <c r="U1006" s="40" t="str">
        <f>IF(db[[#This Row],[H_QTY/ CTN]]="","",LEFT(db[[#This Row],[H_QTY/ CTN]],db[[#This Row],[H_1]]-1))</f>
        <v>144 LSN</v>
      </c>
      <c r="V1006" s="40" t="str">
        <f>IF(NOT(db[[#This Row],[H_1]]=db[[#This Row],[H_2]]),MID(db[[#This Row],[H_QTY/ CTN]],db[[#This Row],[H_1]]+1,db[[#This Row],[H_2]]-db[[#This Row],[H_1]]-1),"")</f>
        <v/>
      </c>
      <c r="W1006" s="40" t="str">
        <f>IF(db[[#This Row],[QTY/ CTN B]]="","",LEFT(db[[#This Row],[QTY/ CTN B]],SEARCH(" ",db[[#This Row],[QTY/ CTN B]],1)-1))</f>
        <v>144</v>
      </c>
      <c r="X1006" s="40" t="str">
        <f>IF(db[[#This Row],[QTY/ CTN B]]="","",RIGHT(db[[#This Row],[QTY/ CTN B]],LEN(db[[#This Row],[QTY/ CTN B]])-SEARCH(" ",db[[#This Row],[QTY/ CTN B]],1)))</f>
        <v>LSN</v>
      </c>
      <c r="Y1006" s="40">
        <f>IF(db[[#This Row],[QTY/ CTN TG]]="",IF(db[[#This Row],[STN TG]]="","",12),LEFT(db[[#This Row],[QTY/ CTN TG]],SEARCH(" ",db[[#This Row],[QTY/ CTN TG]],1)-1))</f>
        <v>12</v>
      </c>
      <c r="Z10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06" s="40" t="str">
        <f>IF(db[[#This Row],[STN K]]="","",IF(db[[#This Row],[STN TG]]="LSN",12,""))</f>
        <v/>
      </c>
      <c r="AB1006" s="40" t="str">
        <f>IF(db[[#This Row],[STN TG]]="LSN","PCS","")</f>
        <v/>
      </c>
      <c r="AC1006" s="40">
        <f>db[[#This Row],[QTY B]]*IF(db[[#This Row],[QTY TG]]="",1,db[[#This Row],[QTY TG]])*IF(db[[#This Row],[QTY K]]="",1,db[[#This Row],[QTY K]])</f>
        <v>1728</v>
      </c>
      <c r="AD1006" s="40" t="str">
        <f>IF(db[[#This Row],[STN K]]="",IF(db[[#This Row],[STN TG]]="",db[[#This Row],[STN B]],db[[#This Row],[STN TG]]),db[[#This Row],[STN K]])</f>
        <v>PCS</v>
      </c>
      <c r="AE1006" s="40"/>
    </row>
    <row r="1007" spans="1:31" ht="16.5" customHeight="1" x14ac:dyDescent="0.25">
      <c r="A1007" s="40">
        <f t="shared" si="15"/>
        <v>1006</v>
      </c>
      <c r="B1007" s="5" t="str">
        <f>LOWER(SUBSTITUTE(SUBSTITUTE(SUBSTITUTE(SUBSTITUTE(SUBSTITUTE(SUBSTITUTE(SUBSTITUTE(SUBSTITUTE(db[[#This Row],[NB BM]]," ",),".",""),"-",""),"(",""),")",""),"/",""),"""",""),"+",""))</f>
        <v>bpfancykoxykx711a</v>
      </c>
      <c r="C1007" s="5" t="str">
        <f>LOWER(SUBSTITUTE(SUBSTITUTE(SUBSTITUTE(SUBSTITUTE(SUBSTITUTE(SUBSTITUTE(SUBSTITUTE(SUBSTITUTE(SUBSTITUTE(db[[#This Row],[NB NOTA]]," ",),".",""),"-",""),"(",""),")",""),",",""),"/",""),"""",""),"+",""))</f>
        <v>gelpenfancykoxykx711a</v>
      </c>
      <c r="D1007" s="5" t="str">
        <f>LOWER(SUBSTITUTE(SUBSTITUTE(SUBSTITUTE(SUBSTITUTE(SUBSTITUTE(SUBSTITUTE(SUBSTITUTE(SUBSTITUTE(SUBSTITUTE(db[[#This Row],[NB PAJAK]]," ",""),"-",""),"(",""),")",""),".",""),",",""),"/",""),"""",""),"+",""))</f>
        <v/>
      </c>
      <c r="E100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bpfancykoxykx711a144lsnuntana</v>
      </c>
      <c r="F100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gelpenfancykoxykx711a144lsn</v>
      </c>
      <c r="G1007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gelpenfancykoxykx711auntana</v>
      </c>
      <c r="H100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gelpenfancykoxykx711a144lsnuntana</v>
      </c>
      <c r="I1007" s="2" t="s">
        <v>7621</v>
      </c>
      <c r="J1007" s="2" t="s">
        <v>7309</v>
      </c>
      <c r="K1007" s="14"/>
      <c r="L1007" s="2" t="s">
        <v>1336</v>
      </c>
      <c r="M1007" s="33" t="e">
        <f>IF(db[[#This Row],[NB NOTA_C]]="","",COUNTIF([2]!B_MSK[concat],db[[#This Row],[NB NOTA_C]]))</f>
        <v>#REF!</v>
      </c>
      <c r="N1007" s="9" t="s">
        <v>2305</v>
      </c>
      <c r="O1007" s="5" t="s">
        <v>1391</v>
      </c>
      <c r="P1007" s="2" t="s">
        <v>2443</v>
      </c>
      <c r="Q1007" s="5"/>
      <c r="R1007" s="5" t="str">
        <f>IF(db[[#This Row],[QTY/ CTN]]="","",SUBSTITUTE(SUBSTITUTE(SUBSTITUTE(db[[#This Row],[QTY/ CTN]]," ","_",2),"(",""),")","")&amp;"_")</f>
        <v>144 LSN_</v>
      </c>
      <c r="S1007" s="5">
        <f>IF(db[[#This Row],[H_QTY/ CTN]]="","",SEARCH("_",db[[#This Row],[H_QTY/ CTN]]))</f>
        <v>8</v>
      </c>
      <c r="T1007" s="5">
        <f>IF(db[[#This Row],[H_QTY/ CTN]]="","",LEN(db[[#This Row],[H_QTY/ CTN]]))</f>
        <v>8</v>
      </c>
      <c r="U1007" s="40" t="str">
        <f>IF(db[[#This Row],[H_QTY/ CTN]]="","",LEFT(db[[#This Row],[H_QTY/ CTN]],db[[#This Row],[H_1]]-1))</f>
        <v>144 LSN</v>
      </c>
      <c r="V1007" s="40" t="str">
        <f>IF(NOT(db[[#This Row],[H_1]]=db[[#This Row],[H_2]]),MID(db[[#This Row],[H_QTY/ CTN]],db[[#This Row],[H_1]]+1,db[[#This Row],[H_2]]-db[[#This Row],[H_1]]-1),"")</f>
        <v/>
      </c>
      <c r="W1007" s="40" t="str">
        <f>IF(db[[#This Row],[QTY/ CTN B]]="","",LEFT(db[[#This Row],[QTY/ CTN B]],SEARCH(" ",db[[#This Row],[QTY/ CTN B]],1)-1))</f>
        <v>144</v>
      </c>
      <c r="X1007" s="40" t="str">
        <f>IF(db[[#This Row],[QTY/ CTN B]]="","",RIGHT(db[[#This Row],[QTY/ CTN B]],LEN(db[[#This Row],[QTY/ CTN B]])-SEARCH(" ",db[[#This Row],[QTY/ CTN B]],1)))</f>
        <v>LSN</v>
      </c>
      <c r="Y1007" s="40">
        <f>IF(db[[#This Row],[QTY/ CTN TG]]="",IF(db[[#This Row],[STN TG]]="","",12),LEFT(db[[#This Row],[QTY/ CTN TG]],SEARCH(" ",db[[#This Row],[QTY/ CTN TG]],1)-1))</f>
        <v>12</v>
      </c>
      <c r="Z10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07" s="40" t="str">
        <f>IF(db[[#This Row],[STN K]]="","",IF(db[[#This Row],[STN TG]]="LSN",12,""))</f>
        <v/>
      </c>
      <c r="AB1007" s="40" t="str">
        <f>IF(db[[#This Row],[STN TG]]="LSN","PCS","")</f>
        <v/>
      </c>
      <c r="AC1007" s="40">
        <f>db[[#This Row],[QTY B]]*IF(db[[#This Row],[QTY TG]]="",1,db[[#This Row],[QTY TG]])*IF(db[[#This Row],[QTY K]]="",1,db[[#This Row],[QTY K]])</f>
        <v>1728</v>
      </c>
      <c r="AD1007" s="40" t="str">
        <f>IF(db[[#This Row],[STN K]]="",IF(db[[#This Row],[STN TG]]="",db[[#This Row],[STN B]],db[[#This Row],[STN TG]]),db[[#This Row],[STN K]])</f>
        <v>PCS</v>
      </c>
      <c r="AE1007" s="40"/>
    </row>
    <row r="1008" spans="1:31" ht="16.5" customHeight="1" x14ac:dyDescent="0.25">
      <c r="A1008" s="78">
        <f t="shared" si="15"/>
        <v>1007</v>
      </c>
      <c r="B1008" s="79" t="str">
        <f>LOWER(SUBSTITUTE(SUBSTITUTE(SUBSTITUTE(SUBSTITUTE(SUBSTITUTE(SUBSTITUTE(SUBSTITUTE(SUBSTITUTE(db[[#This Row],[NB BM]]," ",),".",""),"-",""),"(",""),")",""),"/",""),"""",""),"+",""))</f>
        <v>bpsq321fancyrefill</v>
      </c>
      <c r="C1008" s="79" t="str">
        <f>LOWER(SUBSTITUTE(SUBSTITUTE(SUBSTITUTE(SUBSTITUTE(SUBSTITUTE(SUBSTITUTE(SUBSTITUTE(SUBSTITUTE(SUBSTITUTE(db[[#This Row],[NB NOTA]]," ",),".",""),"-",""),"(",""),")",""),",",""),"/",""),"""",""),"+",""))</f>
        <v>gelpenfancyrefill05mmgprsq321</v>
      </c>
      <c r="D1008" s="79" t="str">
        <f>LOWER(SUBSTITUTE(SUBSTITUTE(SUBSTITUTE(SUBSTITUTE(SUBSTITUTE(SUBSTITUTE(SUBSTITUTE(SUBSTITUTE(SUBSTITUTE(db[[#This Row],[NB PAJAK]]," ",""),"-",""),"(",""),")",""),".",""),",",""),"/",""),"""",""),"+",""))</f>
        <v/>
      </c>
      <c r="E100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bpsq321fancyrefill240pcsuntana</v>
      </c>
      <c r="F100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gelpenfancyrefill05mmgprsq321240pcs</v>
      </c>
      <c r="G1008" s="79" t="str">
        <f>db[[#This Row],[NB NOTA_C]]&amp;LOWER(SUBSTITUTE(SUBSTITUTE(SUBSTITUTE(SUBSTITUTE(SUBSTITUTE(SUBSTITUTE(SUBSTITUTE(SUBSTITUTE(SUBSTITUTE(db[[#This Row],[FAKTUR]]," ",),".",""),"-",""),"(",""),")",""),",",""),"/",""),"""",""),"+",""))</f>
        <v>gelpenfancyrefill05mmgprsq321untana</v>
      </c>
      <c r="H100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gelpenfancyrefill05mmgprsq321240pcsuntana</v>
      </c>
      <c r="I1008" s="70" t="s">
        <v>7622</v>
      </c>
      <c r="J1008" s="70" t="s">
        <v>7464</v>
      </c>
      <c r="K1008" s="71"/>
      <c r="L1008" s="70" t="s">
        <v>1336</v>
      </c>
      <c r="M1008" s="80" t="e">
        <f>IF(db[[#This Row],[NB NOTA_C]]="","",COUNTIF([2]!B_MSK[concat],db[[#This Row],[NB NOTA_C]]))</f>
        <v>#REF!</v>
      </c>
      <c r="N1008" s="81" t="s">
        <v>1354</v>
      </c>
      <c r="O1008" s="79" t="s">
        <v>1412</v>
      </c>
      <c r="P1008" s="2" t="s">
        <v>2443</v>
      </c>
      <c r="Q1008" s="79"/>
      <c r="R1008" s="79" t="str">
        <f>IF(db[[#This Row],[QTY/ CTN]]="","",SUBSTITUTE(SUBSTITUTE(SUBSTITUTE(db[[#This Row],[QTY/ CTN]]," ","_",2),"(",""),")","")&amp;"_")</f>
        <v>240 PCS_</v>
      </c>
      <c r="S1008" s="79">
        <f>IF(db[[#This Row],[H_QTY/ CTN]]="","",SEARCH("_",db[[#This Row],[H_QTY/ CTN]]))</f>
        <v>8</v>
      </c>
      <c r="T1008" s="79">
        <f>IF(db[[#This Row],[H_QTY/ CTN]]="","",LEN(db[[#This Row],[H_QTY/ CTN]]))</f>
        <v>8</v>
      </c>
      <c r="U1008" s="78" t="str">
        <f>IF(db[[#This Row],[H_QTY/ CTN]]="","",LEFT(db[[#This Row],[H_QTY/ CTN]],db[[#This Row],[H_1]]-1))</f>
        <v>240 PCS</v>
      </c>
      <c r="V1008" s="78" t="str">
        <f>IF(NOT(db[[#This Row],[H_1]]=db[[#This Row],[H_2]]),MID(db[[#This Row],[H_QTY/ CTN]],db[[#This Row],[H_1]]+1,db[[#This Row],[H_2]]-db[[#This Row],[H_1]]-1),"")</f>
        <v/>
      </c>
      <c r="W1008" s="78" t="str">
        <f>IF(db[[#This Row],[QTY/ CTN B]]="","",LEFT(db[[#This Row],[QTY/ CTN B]],SEARCH(" ",db[[#This Row],[QTY/ CTN B]],1)-1))</f>
        <v>240</v>
      </c>
      <c r="X1008" s="78" t="str">
        <f>IF(db[[#This Row],[QTY/ CTN B]]="","",RIGHT(db[[#This Row],[QTY/ CTN B]],LEN(db[[#This Row],[QTY/ CTN B]])-SEARCH(" ",db[[#This Row],[QTY/ CTN B]],1)))</f>
        <v>PCS</v>
      </c>
      <c r="Y1008" s="78" t="str">
        <f>IF(db[[#This Row],[QTY/ CTN TG]]="",IF(db[[#This Row],[STN TG]]="","",12),LEFT(db[[#This Row],[QTY/ CTN TG]],SEARCH(" ",db[[#This Row],[QTY/ CTN TG]],1)-1))</f>
        <v/>
      </c>
      <c r="Z100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08" s="78" t="str">
        <f>IF(db[[#This Row],[STN K]]="","",IF(db[[#This Row],[STN TG]]="LSN",12,""))</f>
        <v/>
      </c>
      <c r="AB1008" s="78" t="str">
        <f>IF(db[[#This Row],[STN TG]]="LSN","PCS","")</f>
        <v/>
      </c>
      <c r="AC1008" s="78">
        <f>db[[#This Row],[QTY B]]*IF(db[[#This Row],[QTY TG]]="",1,db[[#This Row],[QTY TG]])*IF(db[[#This Row],[QTY K]]="",1,db[[#This Row],[QTY K]])</f>
        <v>240</v>
      </c>
      <c r="AD1008" s="78" t="str">
        <f>IF(db[[#This Row],[STN K]]="",IF(db[[#This Row],[STN TG]]="",db[[#This Row],[STN B]],db[[#This Row],[STN TG]]),db[[#This Row],[STN K]])</f>
        <v>PCS</v>
      </c>
      <c r="AE1008" s="78"/>
    </row>
    <row r="1009" spans="1:31" ht="16.5" customHeight="1" x14ac:dyDescent="0.25">
      <c r="A1009" s="40">
        <f t="shared" si="15"/>
        <v>1008</v>
      </c>
      <c r="B1009" s="5" t="str">
        <f>LOWER(SUBSTITUTE(SUBSTITUTE(SUBSTITUTE(SUBSTITUTE(SUBSTITUTE(SUBSTITUTE(SUBSTITUTE(SUBSTITUTE(db[[#This Row],[NB BM]]," ",),".",""),"-",""),"(",""),")",""),"/",""),"""",""),"+",""))</f>
        <v>bpjkgp157comethitam</v>
      </c>
      <c r="C1009" s="5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D1009" s="5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E100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bpjkgp157comethitam144lsnartomoro</v>
      </c>
      <c r="F100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gelpengp157cometgelblackjk144lsn</v>
      </c>
      <c r="G1009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gelpengp157cometgelblackjkartomoro</v>
      </c>
      <c r="H100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gelpengp157cometgelblackjk144lsnartomoro</v>
      </c>
      <c r="I1009" s="2" t="s">
        <v>6689</v>
      </c>
      <c r="J1009" s="2" t="s">
        <v>3870</v>
      </c>
      <c r="K1009" s="1" t="s">
        <v>3871</v>
      </c>
      <c r="L1009" s="2" t="s">
        <v>1335</v>
      </c>
      <c r="M1009" s="34" t="e">
        <f>IF(db[[#This Row],[NB NOTA_C]]="","",COUNTIF([2]!B_MSK[concat],db[[#This Row],[NB NOTA_C]]))</f>
        <v>#REF!</v>
      </c>
      <c r="N1009" s="9" t="s">
        <v>1346</v>
      </c>
      <c r="O1009" s="5" t="s">
        <v>1391</v>
      </c>
      <c r="P1009" s="2" t="s">
        <v>2443</v>
      </c>
      <c r="R1009" s="2" t="str">
        <f>IF(db[[#This Row],[QTY/ CTN]]="","",SUBSTITUTE(SUBSTITUTE(SUBSTITUTE(db[[#This Row],[QTY/ CTN]]," ","_",2),"(",""),")","")&amp;"_")</f>
        <v>144 LSN_</v>
      </c>
      <c r="S1009" s="2">
        <f>IF(db[[#This Row],[H_QTY/ CTN]]="","",SEARCH("_",db[[#This Row],[H_QTY/ CTN]]))</f>
        <v>8</v>
      </c>
      <c r="T1009" s="2">
        <f>IF(db[[#This Row],[H_QTY/ CTN]]="","",LEN(db[[#This Row],[H_QTY/ CTN]]))</f>
        <v>8</v>
      </c>
      <c r="U1009" s="41" t="str">
        <f>IF(db[[#This Row],[H_QTY/ CTN]]="","",LEFT(db[[#This Row],[H_QTY/ CTN]],db[[#This Row],[H_1]]-1))</f>
        <v>144 LSN</v>
      </c>
      <c r="V1009" s="40" t="str">
        <f>IF(NOT(db[[#This Row],[H_1]]=db[[#This Row],[H_2]]),MID(db[[#This Row],[H_QTY/ CTN]],db[[#This Row],[H_1]]+1,db[[#This Row],[H_2]]-db[[#This Row],[H_1]]-1),"")</f>
        <v/>
      </c>
      <c r="W1009" s="40" t="str">
        <f>IF(db[[#This Row],[QTY/ CTN B]]="","",LEFT(db[[#This Row],[QTY/ CTN B]],SEARCH(" ",db[[#This Row],[QTY/ CTN B]],1)-1))</f>
        <v>144</v>
      </c>
      <c r="X1009" s="40" t="str">
        <f>IF(db[[#This Row],[QTY/ CTN B]]="","",RIGHT(db[[#This Row],[QTY/ CTN B]],LEN(db[[#This Row],[QTY/ CTN B]])-SEARCH(" ",db[[#This Row],[QTY/ CTN B]],1)))</f>
        <v>LSN</v>
      </c>
      <c r="Y1009" s="40">
        <f>IF(db[[#This Row],[QTY/ CTN TG]]="",IF(db[[#This Row],[STN TG]]="","",12),LEFT(db[[#This Row],[QTY/ CTN TG]],SEARCH(" ",db[[#This Row],[QTY/ CTN TG]],1)-1))</f>
        <v>12</v>
      </c>
      <c r="Z10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09" s="40" t="str">
        <f>IF(db[[#This Row],[STN K]]="","",IF(db[[#This Row],[STN TG]]="LSN",12,""))</f>
        <v/>
      </c>
      <c r="AB1009" s="40" t="str">
        <f>IF(db[[#This Row],[STN TG]]="LSN","PCS","")</f>
        <v/>
      </c>
      <c r="AC1009" s="40">
        <f>db[[#This Row],[QTY B]]*IF(db[[#This Row],[QTY TG]]="",1,db[[#This Row],[QTY TG]])*IF(db[[#This Row],[QTY K]]="",1,db[[#This Row],[QTY K]])</f>
        <v>1728</v>
      </c>
      <c r="AD1009" s="40" t="str">
        <f>IF(db[[#This Row],[STN K]]="",IF(db[[#This Row],[STN TG]]="",db[[#This Row],[STN B]],db[[#This Row],[STN TG]]),db[[#This Row],[STN K]])</f>
        <v>PCS</v>
      </c>
      <c r="AE1009" s="40"/>
    </row>
    <row r="1010" spans="1:31" ht="16.5" customHeight="1" x14ac:dyDescent="0.25">
      <c r="A1010" s="40">
        <f t="shared" si="15"/>
        <v>1009</v>
      </c>
      <c r="B1010" s="2" t="str">
        <f>LOWER(SUBSTITUTE(SUBSTITUTE(SUBSTITUTE(SUBSTITUTE(SUBSTITUTE(SUBSTITUTE(SUBSTITUTE(SUBSTITUTE(db[[#This Row],[NB BM]]," ",),".",""),"-",""),"(",""),")",""),"/",""),"""",""),"+",""))</f>
        <v>bpjkgp182itechhitam</v>
      </c>
      <c r="C1010" s="2" t="str">
        <f>LOWER(SUBSTITUTE(SUBSTITUTE(SUBSTITUTE(SUBSTITUTE(SUBSTITUTE(SUBSTITUTE(SUBSTITUTE(SUBSTITUTE(SUBSTITUTE(db[[#This Row],[NB NOTA]]," ",),".",""),"-",""),"(",""),")",""),",",""),"/",""),"""",""),"+",""))</f>
        <v>gelpengp182itechblackjk</v>
      </c>
      <c r="D1010" s="2" t="str">
        <f>LOWER(SUBSTITUTE(SUBSTITUTE(SUBSTITUTE(SUBSTITUTE(SUBSTITUTE(SUBSTITUTE(SUBSTITUTE(SUBSTITUTE(SUBSTITUTE(db[[#This Row],[NB PAJAK]]," ",""),"-",""),"(",""),")",""),".",""),",",""),"/",""),"""",""),"+",""))</f>
        <v>gelpenjoykogp182itechhitam</v>
      </c>
      <c r="E101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bpjkgp182itechhitam144lsnartomoro</v>
      </c>
      <c r="F101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gelpengp182itechblackjk144lsn</v>
      </c>
      <c r="G1010" s="2" t="str">
        <f>db[[#This Row],[NB NOTA_C]]&amp;LOWER(SUBSTITUTE(SUBSTITUTE(SUBSTITUTE(SUBSTITUTE(SUBSTITUTE(SUBSTITUTE(SUBSTITUTE(SUBSTITUTE(SUBSTITUTE(db[[#This Row],[FAKTUR]]," ",),".",""),"-",""),"(",""),")",""),",",""),"/",""),"""",""),"+",""))</f>
        <v>gelpengp182itechblackjkartomoro</v>
      </c>
      <c r="H101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gelpengp182itechblackjk144lsnartomoro</v>
      </c>
      <c r="I1010" s="2" t="s">
        <v>6690</v>
      </c>
      <c r="J1010" s="2" t="s">
        <v>5306</v>
      </c>
      <c r="K1010" s="1" t="s">
        <v>5307</v>
      </c>
      <c r="L1010" s="2" t="s">
        <v>1335</v>
      </c>
      <c r="M1010" s="34" t="e">
        <f>IF(db[[#This Row],[NB NOTA_C]]="","",COUNTIF([2]!B_MSK[concat],db[[#This Row],[NB NOTA_C]]))</f>
        <v>#REF!</v>
      </c>
      <c r="N1010" s="14" t="s">
        <v>1346</v>
      </c>
      <c r="O1010" s="2" t="s">
        <v>1391</v>
      </c>
      <c r="P1010" s="2" t="s">
        <v>2443</v>
      </c>
      <c r="Q1010" s="2" t="s">
        <v>5308</v>
      </c>
      <c r="R1010" s="2" t="str">
        <f>IF(db[[#This Row],[QTY/ CTN]]="","",SUBSTITUTE(SUBSTITUTE(SUBSTITUTE(db[[#This Row],[QTY/ CTN]]," ","_",2),"(",""),")","")&amp;"_")</f>
        <v>144 LSN_</v>
      </c>
      <c r="S1010" s="2">
        <f>IF(db[[#This Row],[H_QTY/ CTN]]="","",SEARCH("_",db[[#This Row],[H_QTY/ CTN]]))</f>
        <v>8</v>
      </c>
      <c r="T1010" s="2">
        <f>IF(db[[#This Row],[H_QTY/ CTN]]="","",LEN(db[[#This Row],[H_QTY/ CTN]]))</f>
        <v>8</v>
      </c>
      <c r="U1010" s="41" t="str">
        <f>IF(db[[#This Row],[H_QTY/ CTN]]="","",LEFT(db[[#This Row],[H_QTY/ CTN]],db[[#This Row],[H_1]]-1))</f>
        <v>144 LSN</v>
      </c>
      <c r="V1010" s="40" t="str">
        <f>IF(NOT(db[[#This Row],[H_1]]=db[[#This Row],[H_2]]),MID(db[[#This Row],[H_QTY/ CTN]],db[[#This Row],[H_1]]+1,db[[#This Row],[H_2]]-db[[#This Row],[H_1]]-1),"")</f>
        <v/>
      </c>
      <c r="W1010" s="40" t="str">
        <f>IF(db[[#This Row],[QTY/ CTN B]]="","",LEFT(db[[#This Row],[QTY/ CTN B]],SEARCH(" ",db[[#This Row],[QTY/ CTN B]],1)-1))</f>
        <v>144</v>
      </c>
      <c r="X1010" s="40" t="str">
        <f>IF(db[[#This Row],[QTY/ CTN B]]="","",RIGHT(db[[#This Row],[QTY/ CTN B]],LEN(db[[#This Row],[QTY/ CTN B]])-SEARCH(" ",db[[#This Row],[QTY/ CTN B]],1)))</f>
        <v>LSN</v>
      </c>
      <c r="Y1010" s="40">
        <f>IF(db[[#This Row],[QTY/ CTN TG]]="",IF(db[[#This Row],[STN TG]]="","",12),LEFT(db[[#This Row],[QTY/ CTN TG]],SEARCH(" ",db[[#This Row],[QTY/ CTN TG]],1)-1))</f>
        <v>12</v>
      </c>
      <c r="Z10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0" s="40" t="str">
        <f>IF(db[[#This Row],[STN K]]="","",IF(db[[#This Row],[STN TG]]="LSN",12,""))</f>
        <v/>
      </c>
      <c r="AB1010" s="40" t="str">
        <f>IF(db[[#This Row],[STN TG]]="LSN","PCS","")</f>
        <v/>
      </c>
      <c r="AC1010" s="40">
        <f>db[[#This Row],[QTY B]]*IF(db[[#This Row],[QTY TG]]="",1,db[[#This Row],[QTY TG]])*IF(db[[#This Row],[QTY K]]="",1,db[[#This Row],[QTY K]])</f>
        <v>1728</v>
      </c>
      <c r="AD1010" s="40" t="str">
        <f>IF(db[[#This Row],[STN K]]="",IF(db[[#This Row],[STN TG]]="",db[[#This Row],[STN B]],db[[#This Row],[STN TG]]),db[[#This Row],[STN K]])</f>
        <v>PCS</v>
      </c>
      <c r="AE1010" s="40"/>
    </row>
    <row r="1011" spans="1:31" ht="16.5" customHeight="1" x14ac:dyDescent="0.25">
      <c r="A1011" s="40">
        <f t="shared" si="15"/>
        <v>1010</v>
      </c>
      <c r="B1011" s="5" t="str">
        <f>LOWER(SUBSTITUTE(SUBSTITUTE(SUBSTITUTE(SUBSTITUTE(SUBSTITUTE(SUBSTITUTE(SUBSTITUTE(SUBSTITUTE(db[[#This Row],[NB BM]]," ",),".",""),"-",""),"(",""),")",""),"/",""),"""",""),"+",""))</f>
        <v>bpjkgp212idiamondhitam</v>
      </c>
      <c r="C1011" s="5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D1011" s="5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E101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bpjkgp212idiamondhitam144lsnartomoro</v>
      </c>
      <c r="F101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gelpengp212idiamondblackjk144lsn</v>
      </c>
      <c r="G1011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gelpengp212idiamondblackjkartomoro</v>
      </c>
      <c r="H101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gelpengp212idiamondblackjk144lsnartomoro</v>
      </c>
      <c r="I1011" s="2" t="s">
        <v>6691</v>
      </c>
      <c r="J1011" s="5" t="s">
        <v>2385</v>
      </c>
      <c r="K1011" s="9" t="s">
        <v>3314</v>
      </c>
      <c r="L1011" s="2" t="s">
        <v>1335</v>
      </c>
      <c r="M1011" s="34" t="e">
        <f>IF(db[[#This Row],[NB NOTA_C]]="","",COUNTIF([2]!B_MSK[concat],db[[#This Row],[NB NOTA_C]]))</f>
        <v>#REF!</v>
      </c>
      <c r="N1011" s="9" t="s">
        <v>1346</v>
      </c>
      <c r="O1011" s="5" t="s">
        <v>1391</v>
      </c>
      <c r="P1011" s="2" t="s">
        <v>2443</v>
      </c>
      <c r="Q1011" s="2" t="s">
        <v>6479</v>
      </c>
      <c r="R1011" s="2" t="str">
        <f>IF(db[[#This Row],[QTY/ CTN]]="","",SUBSTITUTE(SUBSTITUTE(SUBSTITUTE(db[[#This Row],[QTY/ CTN]]," ","_",2),"(",""),")","")&amp;"_")</f>
        <v>144 LSN_</v>
      </c>
      <c r="S1011" s="2">
        <f>IF(db[[#This Row],[H_QTY/ CTN]]="","",SEARCH("_",db[[#This Row],[H_QTY/ CTN]]))</f>
        <v>8</v>
      </c>
      <c r="T1011" s="2">
        <f>IF(db[[#This Row],[H_QTY/ CTN]]="","",LEN(db[[#This Row],[H_QTY/ CTN]]))</f>
        <v>8</v>
      </c>
      <c r="U1011" s="41" t="str">
        <f>IF(db[[#This Row],[H_QTY/ CTN]]="","",LEFT(db[[#This Row],[H_QTY/ CTN]],db[[#This Row],[H_1]]-1))</f>
        <v>144 LSN</v>
      </c>
      <c r="V1011" s="40" t="str">
        <f>IF(NOT(db[[#This Row],[H_1]]=db[[#This Row],[H_2]]),MID(db[[#This Row],[H_QTY/ CTN]],db[[#This Row],[H_1]]+1,db[[#This Row],[H_2]]-db[[#This Row],[H_1]]-1),"")</f>
        <v/>
      </c>
      <c r="W1011" s="40" t="str">
        <f>IF(db[[#This Row],[QTY/ CTN B]]="","",LEFT(db[[#This Row],[QTY/ CTN B]],SEARCH(" ",db[[#This Row],[QTY/ CTN B]],1)-1))</f>
        <v>144</v>
      </c>
      <c r="X1011" s="40" t="str">
        <f>IF(db[[#This Row],[QTY/ CTN B]]="","",RIGHT(db[[#This Row],[QTY/ CTN B]],LEN(db[[#This Row],[QTY/ CTN B]])-SEARCH(" ",db[[#This Row],[QTY/ CTN B]],1)))</f>
        <v>LSN</v>
      </c>
      <c r="Y1011" s="40">
        <f>IF(db[[#This Row],[QTY/ CTN TG]]="",IF(db[[#This Row],[STN TG]]="","",12),LEFT(db[[#This Row],[QTY/ CTN TG]],SEARCH(" ",db[[#This Row],[QTY/ CTN TG]],1)-1))</f>
        <v>12</v>
      </c>
      <c r="Z10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1" s="40" t="str">
        <f>IF(db[[#This Row],[STN K]]="","",IF(db[[#This Row],[STN TG]]="LSN",12,""))</f>
        <v/>
      </c>
      <c r="AB1011" s="40" t="str">
        <f>IF(db[[#This Row],[STN TG]]="LSN","PCS","")</f>
        <v/>
      </c>
      <c r="AC1011" s="40">
        <f>db[[#This Row],[QTY B]]*IF(db[[#This Row],[QTY TG]]="",1,db[[#This Row],[QTY TG]])*IF(db[[#This Row],[QTY K]]="",1,db[[#This Row],[QTY K]])</f>
        <v>1728</v>
      </c>
      <c r="AD1011" s="40" t="str">
        <f>IF(db[[#This Row],[STN K]]="",IF(db[[#This Row],[STN TG]]="",db[[#This Row],[STN B]],db[[#This Row],[STN TG]]),db[[#This Row],[STN K]])</f>
        <v>PCS</v>
      </c>
      <c r="AE1011" s="40"/>
    </row>
    <row r="1012" spans="1:31" ht="16.5" customHeight="1" x14ac:dyDescent="0.25">
      <c r="A1012" s="40">
        <f t="shared" si="15"/>
        <v>1011</v>
      </c>
      <c r="B1012" s="5" t="str">
        <f>LOWER(SUBSTITUTE(SUBSTITUTE(SUBSTITUTE(SUBSTITUTE(SUBSTITUTE(SUBSTITUTE(SUBSTITUTE(SUBSTITUTE(db[[#This Row],[NB BM]]," ",),".",""),"-",""),"(",""),")",""),"/",""),"""",""),"+",""))</f>
        <v>bpjkgp237xtechhitam</v>
      </c>
      <c r="C1012" s="5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D1012" s="5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E101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bpjkgp237xtechhitam12grsartomoro</v>
      </c>
      <c r="F101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gelpengp237xtechblackjk12grs</v>
      </c>
      <c r="G101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gelpengp237xtechblackjkartomoro</v>
      </c>
      <c r="H101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gelpengp237xtechblackjk12grsartomoro</v>
      </c>
      <c r="I1012" s="2" t="s">
        <v>6692</v>
      </c>
      <c r="J1012" s="2" t="s">
        <v>2190</v>
      </c>
      <c r="K1012" s="14" t="s">
        <v>2191</v>
      </c>
      <c r="L1012" s="2" t="s">
        <v>1335</v>
      </c>
      <c r="M1012" s="34" t="e">
        <f>IF(db[[#This Row],[NB NOTA_C]]="","",COUNTIF([2]!B_MSK[concat],db[[#This Row],[NB NOTA_C]]))</f>
        <v>#REF!</v>
      </c>
      <c r="N1012" s="9" t="s">
        <v>1346</v>
      </c>
      <c r="O1012" s="5" t="s">
        <v>1411</v>
      </c>
      <c r="P1012" s="2" t="s">
        <v>2443</v>
      </c>
      <c r="Q1012" s="2" t="s">
        <v>5198</v>
      </c>
      <c r="R1012" s="2" t="str">
        <f>IF(db[[#This Row],[QTY/ CTN]]="","",SUBSTITUTE(SUBSTITUTE(SUBSTITUTE(db[[#This Row],[QTY/ CTN]]," ","_",2),"(",""),")","")&amp;"_")</f>
        <v>12 GRS_</v>
      </c>
      <c r="S1012" s="2">
        <f>IF(db[[#This Row],[H_QTY/ CTN]]="","",SEARCH("_",db[[#This Row],[H_QTY/ CTN]]))</f>
        <v>7</v>
      </c>
      <c r="T1012" s="2">
        <f>IF(db[[#This Row],[H_QTY/ CTN]]="","",LEN(db[[#This Row],[H_QTY/ CTN]]))</f>
        <v>7</v>
      </c>
      <c r="U1012" s="41" t="str">
        <f>IF(db[[#This Row],[H_QTY/ CTN]]="","",LEFT(db[[#This Row],[H_QTY/ CTN]],db[[#This Row],[H_1]]-1))</f>
        <v>12 GRS</v>
      </c>
      <c r="V1012" s="40" t="str">
        <f>IF(NOT(db[[#This Row],[H_1]]=db[[#This Row],[H_2]]),MID(db[[#This Row],[H_QTY/ CTN]],db[[#This Row],[H_1]]+1,db[[#This Row],[H_2]]-db[[#This Row],[H_1]]-1),"")</f>
        <v/>
      </c>
      <c r="W1012" s="40" t="str">
        <f>IF(db[[#This Row],[QTY/ CTN B]]="","",LEFT(db[[#This Row],[QTY/ CTN B]],SEARCH(" ",db[[#This Row],[QTY/ CTN B]],1)-1))</f>
        <v>12</v>
      </c>
      <c r="X1012" s="40" t="str">
        <f>IF(db[[#This Row],[QTY/ CTN B]]="","",RIGHT(db[[#This Row],[QTY/ CTN B]],LEN(db[[#This Row],[QTY/ CTN B]])-SEARCH(" ",db[[#This Row],[QTY/ CTN B]],1)))</f>
        <v>GRS</v>
      </c>
      <c r="Y1012" s="40">
        <f>IF(db[[#This Row],[QTY/ CTN TG]]="",IF(db[[#This Row],[STN TG]]="","",12),LEFT(db[[#This Row],[QTY/ CTN TG]],SEARCH(" ",db[[#This Row],[QTY/ CTN TG]],1)-1))</f>
        <v>12</v>
      </c>
      <c r="Z10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012" s="40">
        <f>IF(db[[#This Row],[STN K]]="","",IF(db[[#This Row],[STN TG]]="LSN",12,""))</f>
        <v>12</v>
      </c>
      <c r="AB1012" s="40" t="str">
        <f>IF(db[[#This Row],[STN TG]]="LSN","PCS","")</f>
        <v>PCS</v>
      </c>
      <c r="AC1012" s="40">
        <f>db[[#This Row],[QTY B]]*IF(db[[#This Row],[QTY TG]]="",1,db[[#This Row],[QTY TG]])*IF(db[[#This Row],[QTY K]]="",1,db[[#This Row],[QTY K]])</f>
        <v>1728</v>
      </c>
      <c r="AD1012" s="40" t="str">
        <f>IF(db[[#This Row],[STN K]]="",IF(db[[#This Row],[STN TG]]="",db[[#This Row],[STN B]],db[[#This Row],[STN TG]]),db[[#This Row],[STN K]])</f>
        <v>PCS</v>
      </c>
      <c r="AE1012" s="40"/>
    </row>
    <row r="1013" spans="1:31" ht="16.5" customHeight="1" x14ac:dyDescent="0.25">
      <c r="A1013" s="90">
        <f t="shared" si="15"/>
        <v>1012</v>
      </c>
      <c r="B1013" s="91" t="str">
        <f>LOWER(SUBSTITUTE(SUBSTITUTE(SUBSTITUTE(SUBSTITUTE(SUBSTITUTE(SUBSTITUTE(SUBSTITUTE(SUBSTITUTE(db[[#This Row],[NB BM]]," ",),".",""),"-",""),"(",""),")",""),"/",""),"""",""),"+",""))</f>
        <v>bpjkgp243whizbphitam</v>
      </c>
      <c r="C1013" s="91" t="str">
        <f>LOWER(SUBSTITUTE(SUBSTITUTE(SUBSTITUTE(SUBSTITUTE(SUBSTITUTE(SUBSTITUTE(SUBSTITUTE(SUBSTITUTE(SUBSTITUTE(db[[#This Row],[NB NOTA]]," ",),".",""),"-",""),"(",""),")",""),",",""),"/",""),"""",""),"+",""))</f>
        <v>gelpengp243whizgelblackjk</v>
      </c>
      <c r="D1013" s="91" t="str">
        <f>LOWER(SUBSTITUTE(SUBSTITUTE(SUBSTITUTE(SUBSTITUTE(SUBSTITUTE(SUBSTITUTE(SUBSTITUTE(SUBSTITUTE(SUBSTITUTE(db[[#This Row],[NB PAJAK]]," ",""),"-",""),"(",""),")",""),".",""),",",""),"/",""),"""",""),"+",""))</f>
        <v>gelpenjoykogp243whizgelhitam</v>
      </c>
      <c r="E1013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bpjkgp243whizbphitam144lsnartomoro</v>
      </c>
      <c r="F1013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gelpengp243whizgelblackjk144lsn</v>
      </c>
      <c r="G1013" s="91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gelpengp243whizgelblackjkartomoro</v>
      </c>
      <c r="H1013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gelpengp243whizgelblackjk144lsnartomoro</v>
      </c>
      <c r="I1013" s="60" t="s">
        <v>6693</v>
      </c>
      <c r="J1013" s="60" t="s">
        <v>5637</v>
      </c>
      <c r="K1013" s="61" t="s">
        <v>5638</v>
      </c>
      <c r="L1013" s="60" t="s">
        <v>1335</v>
      </c>
      <c r="M1013" s="92" t="e">
        <f>IF(db[[#This Row],[NB NOTA_C]]="","",COUNTIF([2]!B_MSK[concat],db[[#This Row],[NB NOTA_C]]))</f>
        <v>#REF!</v>
      </c>
      <c r="N1013" s="93" t="s">
        <v>1346</v>
      </c>
      <c r="O1013" s="91" t="s">
        <v>1391</v>
      </c>
      <c r="P1013" s="60" t="s">
        <v>2443</v>
      </c>
      <c r="Q1013" s="91" t="s">
        <v>5639</v>
      </c>
      <c r="R1013" s="91" t="str">
        <f>IF(db[[#This Row],[QTY/ CTN]]="","",SUBSTITUTE(SUBSTITUTE(SUBSTITUTE(db[[#This Row],[QTY/ CTN]]," ","_",2),"(",""),")","")&amp;"_")</f>
        <v>144 LSN_</v>
      </c>
      <c r="S1013" s="91">
        <f>IF(db[[#This Row],[H_QTY/ CTN]]="","",SEARCH("_",db[[#This Row],[H_QTY/ CTN]]))</f>
        <v>8</v>
      </c>
      <c r="T1013" s="91">
        <f>IF(db[[#This Row],[H_QTY/ CTN]]="","",LEN(db[[#This Row],[H_QTY/ CTN]]))</f>
        <v>8</v>
      </c>
      <c r="U1013" s="90" t="str">
        <f>IF(db[[#This Row],[H_QTY/ CTN]]="","",LEFT(db[[#This Row],[H_QTY/ CTN]],db[[#This Row],[H_1]]-1))</f>
        <v>144 LSN</v>
      </c>
      <c r="V1013" s="90" t="str">
        <f>IF(NOT(db[[#This Row],[H_1]]=db[[#This Row],[H_2]]),MID(db[[#This Row],[H_QTY/ CTN]],db[[#This Row],[H_1]]+1,db[[#This Row],[H_2]]-db[[#This Row],[H_1]]-1),"")</f>
        <v/>
      </c>
      <c r="W1013" s="90" t="str">
        <f>IF(db[[#This Row],[QTY/ CTN B]]="","",LEFT(db[[#This Row],[QTY/ CTN B]],SEARCH(" ",db[[#This Row],[QTY/ CTN B]],1)-1))</f>
        <v>144</v>
      </c>
      <c r="X1013" s="90" t="str">
        <f>IF(db[[#This Row],[QTY/ CTN B]]="","",RIGHT(db[[#This Row],[QTY/ CTN B]],LEN(db[[#This Row],[QTY/ CTN B]])-SEARCH(" ",db[[#This Row],[QTY/ CTN B]],1)))</f>
        <v>LSN</v>
      </c>
      <c r="Y1013" s="90">
        <f>IF(db[[#This Row],[QTY/ CTN TG]]="",IF(db[[#This Row],[STN TG]]="","",12),LEFT(db[[#This Row],[QTY/ CTN TG]],SEARCH(" ",db[[#This Row],[QTY/ CTN TG]],1)-1))</f>
        <v>12</v>
      </c>
      <c r="Z1013" s="9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3" s="90" t="str">
        <f>IF(db[[#This Row],[STN K]]="","",IF(db[[#This Row],[STN TG]]="LSN",12,""))</f>
        <v/>
      </c>
      <c r="AB1013" s="90" t="str">
        <f>IF(db[[#This Row],[STN TG]]="LSN","PCS","")</f>
        <v/>
      </c>
      <c r="AC1013" s="90">
        <f>db[[#This Row],[QTY B]]*IF(db[[#This Row],[QTY TG]]="",1,db[[#This Row],[QTY TG]])*IF(db[[#This Row],[QTY K]]="",1,db[[#This Row],[QTY K]])</f>
        <v>1728</v>
      </c>
      <c r="AD1013" s="90" t="str">
        <f>IF(db[[#This Row],[STN K]]="",IF(db[[#This Row],[STN TG]]="",db[[#This Row],[STN B]],db[[#This Row],[STN TG]]),db[[#This Row],[STN K]])</f>
        <v>PCS</v>
      </c>
      <c r="AE1013" s="90"/>
    </row>
    <row r="1014" spans="1:31" ht="16.5" customHeight="1" x14ac:dyDescent="0.25">
      <c r="A1014" s="40">
        <f t="shared" si="15"/>
        <v>1013</v>
      </c>
      <c r="B1014" s="2" t="str">
        <f>LOWER(SUBSTITUTE(SUBSTITUTE(SUBSTITUTE(SUBSTITUTE(SUBSTITUTE(SUBSTITUTE(SUBSTITUTE(SUBSTITUTE(db[[#This Row],[NB BM]]," ",),".",""),"-",""),"(",""),")",""),"/",""),"""",""),"+",""))</f>
        <v>bpjkgp265qgelhitam</v>
      </c>
      <c r="C1014" s="2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D1014" s="2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E101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bpjkgp265qgelhitam144lsnartomoro</v>
      </c>
      <c r="F101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gelpengp265qgelblackjk144lsn</v>
      </c>
      <c r="G1014" s="2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gelpengp265qgelblackjkartomoro</v>
      </c>
      <c r="H101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gelpengp265qgelblackjk144lsnartomoro</v>
      </c>
      <c r="I1014" s="2" t="s">
        <v>7738</v>
      </c>
      <c r="J1014" s="2" t="s">
        <v>226</v>
      </c>
      <c r="K1014" s="1" t="s">
        <v>3872</v>
      </c>
      <c r="L1014" s="2" t="s">
        <v>1335</v>
      </c>
      <c r="M1014" s="34" t="e">
        <f>IF(db[[#This Row],[NB NOTA_C]]="","",COUNTIF([2]!B_MSK[concat],db[[#This Row],[NB NOTA_C]]))</f>
        <v>#REF!</v>
      </c>
      <c r="N1014" s="14" t="s">
        <v>1346</v>
      </c>
      <c r="O1014" s="2" t="s">
        <v>1391</v>
      </c>
      <c r="P1014" s="2" t="s">
        <v>2443</v>
      </c>
      <c r="Q1014" s="2" t="s">
        <v>7739</v>
      </c>
      <c r="R1014" s="2" t="str">
        <f>IF(db[[#This Row],[QTY/ CTN]]="","",SUBSTITUTE(SUBSTITUTE(SUBSTITUTE(db[[#This Row],[QTY/ CTN]]," ","_",2),"(",""),")","")&amp;"_")</f>
        <v>144 LSN_</v>
      </c>
      <c r="S1014" s="2">
        <f>IF(db[[#This Row],[H_QTY/ CTN]]="","",SEARCH("_",db[[#This Row],[H_QTY/ CTN]]))</f>
        <v>8</v>
      </c>
      <c r="T1014" s="2">
        <f>IF(db[[#This Row],[H_QTY/ CTN]]="","",LEN(db[[#This Row],[H_QTY/ CTN]]))</f>
        <v>8</v>
      </c>
      <c r="U1014" s="41" t="str">
        <f>IF(db[[#This Row],[H_QTY/ CTN]]="","",LEFT(db[[#This Row],[H_QTY/ CTN]],db[[#This Row],[H_1]]-1))</f>
        <v>144 LSN</v>
      </c>
      <c r="V1014" s="40" t="str">
        <f>IF(NOT(db[[#This Row],[H_1]]=db[[#This Row],[H_2]]),MID(db[[#This Row],[H_QTY/ CTN]],db[[#This Row],[H_1]]+1,db[[#This Row],[H_2]]-db[[#This Row],[H_1]]-1),"")</f>
        <v/>
      </c>
      <c r="W1014" s="40" t="str">
        <f>IF(db[[#This Row],[QTY/ CTN B]]="","",LEFT(db[[#This Row],[QTY/ CTN B]],SEARCH(" ",db[[#This Row],[QTY/ CTN B]],1)-1))</f>
        <v>144</v>
      </c>
      <c r="X1014" s="40" t="str">
        <f>IF(db[[#This Row],[QTY/ CTN B]]="","",RIGHT(db[[#This Row],[QTY/ CTN B]],LEN(db[[#This Row],[QTY/ CTN B]])-SEARCH(" ",db[[#This Row],[QTY/ CTN B]],1)))</f>
        <v>LSN</v>
      </c>
      <c r="Y1014" s="40">
        <f>IF(db[[#This Row],[QTY/ CTN TG]]="",IF(db[[#This Row],[STN TG]]="","",12),LEFT(db[[#This Row],[QTY/ CTN TG]],SEARCH(" ",db[[#This Row],[QTY/ CTN TG]],1)-1))</f>
        <v>12</v>
      </c>
      <c r="Z10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4" s="40" t="str">
        <f>IF(db[[#This Row],[STN K]]="","",IF(db[[#This Row],[STN TG]]="LSN",12,""))</f>
        <v/>
      </c>
      <c r="AB1014" s="40" t="str">
        <f>IF(db[[#This Row],[STN TG]]="LSN","PCS","")</f>
        <v/>
      </c>
      <c r="AC1014" s="40">
        <f>db[[#This Row],[QTY B]]*IF(db[[#This Row],[QTY TG]]="",1,db[[#This Row],[QTY TG]])*IF(db[[#This Row],[QTY K]]="",1,db[[#This Row],[QTY K]])</f>
        <v>1728</v>
      </c>
      <c r="AD1014" s="40" t="str">
        <f>IF(db[[#This Row],[STN K]]="",IF(db[[#This Row],[STN TG]]="",db[[#This Row],[STN B]],db[[#This Row],[STN TG]]),db[[#This Row],[STN K]])</f>
        <v>PCS</v>
      </c>
      <c r="AE1014" s="40"/>
    </row>
    <row r="1015" spans="1:31" ht="16.5" customHeight="1" x14ac:dyDescent="0.25">
      <c r="A1015" s="40">
        <f t="shared" si="15"/>
        <v>1014</v>
      </c>
      <c r="B1015" s="5" t="str">
        <f>LOWER(SUBSTITUTE(SUBSTITUTE(SUBSTITUTE(SUBSTITUTE(SUBSTITUTE(SUBSTITUTE(SUBSTITUTE(SUBSTITUTE(db[[#This Row],[NB BM]]," ",),".",""),"-",""),"(",""),")",""),"/",""),"""",""),"+",""))</f>
        <v>bpjkgp265qgelbiru</v>
      </c>
      <c r="C1015" s="5" t="str">
        <f>LOWER(SUBSTITUTE(SUBSTITUTE(SUBSTITUTE(SUBSTITUTE(SUBSTITUTE(SUBSTITUTE(SUBSTITUTE(SUBSTITUTE(SUBSTITUTE(db[[#This Row],[NB NOTA]]," ",),".",""),"-",""),"(",""),")",""),",",""),"/",""),"""",""),"+",""))</f>
        <v>gelpengp265qgelbluejk</v>
      </c>
      <c r="D1015" s="5" t="str">
        <f>LOWER(SUBSTITUTE(SUBSTITUTE(SUBSTITUTE(SUBSTITUTE(SUBSTITUTE(SUBSTITUTE(SUBSTITUTE(SUBSTITUTE(SUBSTITUTE(db[[#This Row],[NB PAJAK]]," ",""),"-",""),"(",""),")",""),".",""),",",""),"/",""),"""",""),"+",""))</f>
        <v>gelpenjoykogp265qgelbiru</v>
      </c>
      <c r="E101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bpjkgp265qgelbiru144lsnartomoro</v>
      </c>
      <c r="F101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gelpengp265qgelbluejk144lsn</v>
      </c>
      <c r="G1015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gelpengp265qgelbluejkartomoro</v>
      </c>
      <c r="H101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gelpengp265qgelbluejk144lsnartomoro</v>
      </c>
      <c r="I1015" s="2" t="s">
        <v>7734</v>
      </c>
      <c r="J1015" s="2" t="s">
        <v>7735</v>
      </c>
      <c r="K1015" s="14" t="s">
        <v>7736</v>
      </c>
      <c r="L1015" s="2" t="s">
        <v>1335</v>
      </c>
      <c r="M1015" s="34" t="e">
        <f>IF(db[[#This Row],[NB NOTA_C]]="","",COUNTIF([2]!B_MSK[concat],db[[#This Row],[NB NOTA_C]]))</f>
        <v>#REF!</v>
      </c>
      <c r="N1015" s="9" t="s">
        <v>1346</v>
      </c>
      <c r="O1015" s="5" t="s">
        <v>1391</v>
      </c>
      <c r="P1015" s="2" t="s">
        <v>2443</v>
      </c>
      <c r="Q1015" s="2" t="s">
        <v>7737</v>
      </c>
      <c r="R1015" s="2" t="str">
        <f>IF(db[[#This Row],[QTY/ CTN]]="","",SUBSTITUTE(SUBSTITUTE(SUBSTITUTE(db[[#This Row],[QTY/ CTN]]," ","_",2),"(",""),")","")&amp;"_")</f>
        <v>144 LSN_</v>
      </c>
      <c r="S1015" s="2">
        <f>IF(db[[#This Row],[H_QTY/ CTN]]="","",SEARCH("_",db[[#This Row],[H_QTY/ CTN]]))</f>
        <v>8</v>
      </c>
      <c r="T1015" s="2">
        <f>IF(db[[#This Row],[H_QTY/ CTN]]="","",LEN(db[[#This Row],[H_QTY/ CTN]]))</f>
        <v>8</v>
      </c>
      <c r="U1015" s="41" t="str">
        <f>IF(db[[#This Row],[H_QTY/ CTN]]="","",LEFT(db[[#This Row],[H_QTY/ CTN]],db[[#This Row],[H_1]]-1))</f>
        <v>144 LSN</v>
      </c>
      <c r="V1015" s="40" t="str">
        <f>IF(NOT(db[[#This Row],[H_1]]=db[[#This Row],[H_2]]),MID(db[[#This Row],[H_QTY/ CTN]],db[[#This Row],[H_1]]+1,db[[#This Row],[H_2]]-db[[#This Row],[H_1]]-1),"")</f>
        <v/>
      </c>
      <c r="W1015" s="40" t="str">
        <f>IF(db[[#This Row],[QTY/ CTN B]]="","",LEFT(db[[#This Row],[QTY/ CTN B]],SEARCH(" ",db[[#This Row],[QTY/ CTN B]],1)-1))</f>
        <v>144</v>
      </c>
      <c r="X1015" s="40" t="str">
        <f>IF(db[[#This Row],[QTY/ CTN B]]="","",RIGHT(db[[#This Row],[QTY/ CTN B]],LEN(db[[#This Row],[QTY/ CTN B]])-SEARCH(" ",db[[#This Row],[QTY/ CTN B]],1)))</f>
        <v>LSN</v>
      </c>
      <c r="Y1015" s="40">
        <f>IF(db[[#This Row],[QTY/ CTN TG]]="",IF(db[[#This Row],[STN TG]]="","",12),LEFT(db[[#This Row],[QTY/ CTN TG]],SEARCH(" ",db[[#This Row],[QTY/ CTN TG]],1)-1))</f>
        <v>12</v>
      </c>
      <c r="Z10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5" s="40" t="str">
        <f>IF(db[[#This Row],[STN K]]="","",IF(db[[#This Row],[STN TG]]="LSN",12,""))</f>
        <v/>
      </c>
      <c r="AB1015" s="40" t="str">
        <f>IF(db[[#This Row],[STN TG]]="LSN","PCS","")</f>
        <v/>
      </c>
      <c r="AC1015" s="40">
        <f>db[[#This Row],[QTY B]]*IF(db[[#This Row],[QTY TG]]="",1,db[[#This Row],[QTY TG]])*IF(db[[#This Row],[QTY K]]="",1,db[[#This Row],[QTY K]])</f>
        <v>1728</v>
      </c>
      <c r="AD1015" s="40" t="str">
        <f>IF(db[[#This Row],[STN K]]="",IF(db[[#This Row],[STN TG]]="",db[[#This Row],[STN B]],db[[#This Row],[STN TG]]),db[[#This Row],[STN K]])</f>
        <v>PCS</v>
      </c>
      <c r="AE1015" s="40"/>
    </row>
    <row r="1016" spans="1:31" ht="16.5" customHeight="1" x14ac:dyDescent="0.25">
      <c r="A1016" s="40">
        <f t="shared" si="15"/>
        <v>1015</v>
      </c>
      <c r="B1016" s="5" t="str">
        <f>LOWER(SUBSTITUTE(SUBSTITUTE(SUBSTITUTE(SUBSTITUTE(SUBSTITUTE(SUBSTITUTE(SUBSTITUTE(SUBSTITUTE(db[[#This Row],[NB BM]]," ",),".",""),"-",""),"(",""),")",""),"/",""),"""",""),"+",""))</f>
        <v>bpjkgp266itechhitam</v>
      </c>
      <c r="C1016" s="5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D1016" s="5" t="str">
        <f>LOWER(SUBSTITUTE(SUBSTITUTE(SUBSTITUTE(SUBSTITUTE(SUBSTITUTE(SUBSTITUTE(SUBSTITUTE(SUBSTITUTE(SUBSTITUTE(db[[#This Row],[NB PAJAK]]," ",""),"-",""),"(",""),")",""),".",""),",",""),"/",""),"""",""),"+",""))</f>
        <v>gelpenjoykogp266itechhitam</v>
      </c>
      <c r="E101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bpjkgp266itechhitam144lsnartomoro</v>
      </c>
      <c r="F101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gelpengp266itechblackjk144lsn</v>
      </c>
      <c r="G1016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gelpengp266itechblackjkartomoro</v>
      </c>
      <c r="H101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gelpengp266itechblackjk144lsnartomoro</v>
      </c>
      <c r="I1016" s="2" t="s">
        <v>6694</v>
      </c>
      <c r="J1016" s="2" t="s">
        <v>1781</v>
      </c>
      <c r="K1016" s="14" t="s">
        <v>7043</v>
      </c>
      <c r="L1016" s="2" t="s">
        <v>1335</v>
      </c>
      <c r="M1016" s="34" t="e">
        <f>IF(db[[#This Row],[NB NOTA_C]]="","",COUNTIF([2]!B_MSK[concat],db[[#This Row],[NB NOTA_C]]))</f>
        <v>#REF!</v>
      </c>
      <c r="N1016" s="9" t="s">
        <v>1346</v>
      </c>
      <c r="O1016" s="5" t="s">
        <v>1391</v>
      </c>
      <c r="P1016" s="2" t="s">
        <v>2443</v>
      </c>
      <c r="Q1016" s="2" t="s">
        <v>4934</v>
      </c>
      <c r="R1016" s="2" t="str">
        <f>IF(db[[#This Row],[QTY/ CTN]]="","",SUBSTITUTE(SUBSTITUTE(SUBSTITUTE(db[[#This Row],[QTY/ CTN]]," ","_",2),"(",""),")","")&amp;"_")</f>
        <v>144 LSN_</v>
      </c>
      <c r="S1016" s="2">
        <f>IF(db[[#This Row],[H_QTY/ CTN]]="","",SEARCH("_",db[[#This Row],[H_QTY/ CTN]]))</f>
        <v>8</v>
      </c>
      <c r="T1016" s="2">
        <f>IF(db[[#This Row],[H_QTY/ CTN]]="","",LEN(db[[#This Row],[H_QTY/ CTN]]))</f>
        <v>8</v>
      </c>
      <c r="U1016" s="41" t="str">
        <f>IF(db[[#This Row],[H_QTY/ CTN]]="","",LEFT(db[[#This Row],[H_QTY/ CTN]],db[[#This Row],[H_1]]-1))</f>
        <v>144 LSN</v>
      </c>
      <c r="V1016" s="40" t="str">
        <f>IF(NOT(db[[#This Row],[H_1]]=db[[#This Row],[H_2]]),MID(db[[#This Row],[H_QTY/ CTN]],db[[#This Row],[H_1]]+1,db[[#This Row],[H_2]]-db[[#This Row],[H_1]]-1),"")</f>
        <v/>
      </c>
      <c r="W1016" s="40" t="str">
        <f>IF(db[[#This Row],[QTY/ CTN B]]="","",LEFT(db[[#This Row],[QTY/ CTN B]],SEARCH(" ",db[[#This Row],[QTY/ CTN B]],1)-1))</f>
        <v>144</v>
      </c>
      <c r="X1016" s="40" t="str">
        <f>IF(db[[#This Row],[QTY/ CTN B]]="","",RIGHT(db[[#This Row],[QTY/ CTN B]],LEN(db[[#This Row],[QTY/ CTN B]])-SEARCH(" ",db[[#This Row],[QTY/ CTN B]],1)))</f>
        <v>LSN</v>
      </c>
      <c r="Y1016" s="40">
        <f>IF(db[[#This Row],[QTY/ CTN TG]]="",IF(db[[#This Row],[STN TG]]="","",12),LEFT(db[[#This Row],[QTY/ CTN TG]],SEARCH(" ",db[[#This Row],[QTY/ CTN TG]],1)-1))</f>
        <v>12</v>
      </c>
      <c r="Z10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6" s="40" t="str">
        <f>IF(db[[#This Row],[STN K]]="","",IF(db[[#This Row],[STN TG]]="LSN",12,""))</f>
        <v/>
      </c>
      <c r="AB1016" s="40" t="str">
        <f>IF(db[[#This Row],[STN TG]]="LSN","PCS","")</f>
        <v/>
      </c>
      <c r="AC1016" s="40">
        <f>db[[#This Row],[QTY B]]*IF(db[[#This Row],[QTY TG]]="",1,db[[#This Row],[QTY TG]])*IF(db[[#This Row],[QTY K]]="",1,db[[#This Row],[QTY K]])</f>
        <v>1728</v>
      </c>
      <c r="AD1016" s="40" t="str">
        <f>IF(db[[#This Row],[STN K]]="",IF(db[[#This Row],[STN TG]]="",db[[#This Row],[STN B]],db[[#This Row],[STN TG]]),db[[#This Row],[STN K]])</f>
        <v>PCS</v>
      </c>
      <c r="AE1016" s="40"/>
    </row>
    <row r="1017" spans="1:31" ht="16.5" customHeight="1" x14ac:dyDescent="0.25">
      <c r="A1017" s="40">
        <f t="shared" si="15"/>
        <v>1016</v>
      </c>
      <c r="B1017" s="2" t="str">
        <f>LOWER(SUBSTITUTE(SUBSTITUTE(SUBSTITUTE(SUBSTITUTE(SUBSTITUTE(SUBSTITUTE(SUBSTITUTE(SUBSTITUTE(db[[#This Row],[NB BM]]," ",),".",""),"-",""),"(",""),")",""),"/",""),"""",""),"+",""))</f>
        <v>bpjkgp266itech2hitam</v>
      </c>
      <c r="C1017" s="2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D1017" s="2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E101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bpjkgp266itech2hitam144lsnartomoro</v>
      </c>
      <c r="F101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gelpengp266itech2blackjk144lsn</v>
      </c>
      <c r="G1017" s="2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gelpengp266itech2blackjkartomoro</v>
      </c>
      <c r="H101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gelpengp266itech2blackjk144lsnartomoro</v>
      </c>
      <c r="I1017" s="2" t="s">
        <v>6695</v>
      </c>
      <c r="J1017" s="2" t="s">
        <v>2805</v>
      </c>
      <c r="K1017" s="1" t="s">
        <v>1780</v>
      </c>
      <c r="L1017" s="2" t="s">
        <v>1335</v>
      </c>
      <c r="M1017" s="34" t="e">
        <f>IF(db[[#This Row],[NB NOTA_C]]="","",COUNTIF([2]!B_MSK[concat],db[[#This Row],[NB NOTA_C]]))</f>
        <v>#REF!</v>
      </c>
      <c r="N1017" s="14" t="s">
        <v>1346</v>
      </c>
      <c r="O1017" s="2" t="s">
        <v>1391</v>
      </c>
      <c r="P1017" s="2" t="s">
        <v>2443</v>
      </c>
      <c r="R1017" s="2" t="str">
        <f>IF(db[[#This Row],[QTY/ CTN]]="","",SUBSTITUTE(SUBSTITUTE(SUBSTITUTE(db[[#This Row],[QTY/ CTN]]," ","_",2),"(",""),")","")&amp;"_")</f>
        <v>144 LSN_</v>
      </c>
      <c r="S1017" s="2">
        <f>IF(db[[#This Row],[H_QTY/ CTN]]="","",SEARCH("_",db[[#This Row],[H_QTY/ CTN]]))</f>
        <v>8</v>
      </c>
      <c r="T1017" s="2">
        <f>IF(db[[#This Row],[H_QTY/ CTN]]="","",LEN(db[[#This Row],[H_QTY/ CTN]]))</f>
        <v>8</v>
      </c>
      <c r="U1017" s="41" t="str">
        <f>IF(db[[#This Row],[H_QTY/ CTN]]="","",LEFT(db[[#This Row],[H_QTY/ CTN]],db[[#This Row],[H_1]]-1))</f>
        <v>144 LSN</v>
      </c>
      <c r="V1017" s="40" t="str">
        <f>IF(NOT(db[[#This Row],[H_1]]=db[[#This Row],[H_2]]),MID(db[[#This Row],[H_QTY/ CTN]],db[[#This Row],[H_1]]+1,db[[#This Row],[H_2]]-db[[#This Row],[H_1]]-1),"")</f>
        <v/>
      </c>
      <c r="W1017" s="40" t="str">
        <f>IF(db[[#This Row],[QTY/ CTN B]]="","",LEFT(db[[#This Row],[QTY/ CTN B]],SEARCH(" ",db[[#This Row],[QTY/ CTN B]],1)-1))</f>
        <v>144</v>
      </c>
      <c r="X1017" s="40" t="str">
        <f>IF(db[[#This Row],[QTY/ CTN B]]="","",RIGHT(db[[#This Row],[QTY/ CTN B]],LEN(db[[#This Row],[QTY/ CTN B]])-SEARCH(" ",db[[#This Row],[QTY/ CTN B]],1)))</f>
        <v>LSN</v>
      </c>
      <c r="Y1017" s="40">
        <f>IF(db[[#This Row],[QTY/ CTN TG]]="",IF(db[[#This Row],[STN TG]]="","",12),LEFT(db[[#This Row],[QTY/ CTN TG]],SEARCH(" ",db[[#This Row],[QTY/ CTN TG]],1)-1))</f>
        <v>12</v>
      </c>
      <c r="Z10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7" s="40" t="str">
        <f>IF(db[[#This Row],[STN K]]="","",IF(db[[#This Row],[STN TG]]="LSN",12,""))</f>
        <v/>
      </c>
      <c r="AB1017" s="40" t="str">
        <f>IF(db[[#This Row],[STN TG]]="LSN","PCS","")</f>
        <v/>
      </c>
      <c r="AC1017" s="40">
        <f>db[[#This Row],[QTY B]]*IF(db[[#This Row],[QTY TG]]="",1,db[[#This Row],[QTY TG]])*IF(db[[#This Row],[QTY K]]="",1,db[[#This Row],[QTY K]])</f>
        <v>1728</v>
      </c>
      <c r="AD1017" s="40" t="str">
        <f>IF(db[[#This Row],[STN K]]="",IF(db[[#This Row],[STN TG]]="",db[[#This Row],[STN B]],db[[#This Row],[STN TG]]),db[[#This Row],[STN K]])</f>
        <v>PCS</v>
      </c>
      <c r="AE1017" s="40"/>
    </row>
    <row r="1018" spans="1:31" ht="16.5" customHeight="1" x14ac:dyDescent="0.25">
      <c r="A1018" s="40">
        <f t="shared" si="15"/>
        <v>1017</v>
      </c>
      <c r="B1018" s="2" t="str">
        <f>LOWER(SUBSTITUTE(SUBSTITUTE(SUBSTITUTE(SUBSTITUTE(SUBSTITUTE(SUBSTITUTE(SUBSTITUTE(SUBSTITUTE(db[[#This Row],[NB BM]]," ",),".",""),"-",""),"(",""),")",""),"/",""),"""",""),"+",""))</f>
        <v>bpjkgp266itech2biru</v>
      </c>
      <c r="C1018" s="2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D1018" s="2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E101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bpjkgp266itech2biru144lsnartomoro</v>
      </c>
      <c r="F101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gelpengp266itech2bluejk144lsn</v>
      </c>
      <c r="G1018" s="2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gelpengp266itech2bluejkartomoro</v>
      </c>
      <c r="H101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gelpengp266itech2bluejk144lsnartomoro</v>
      </c>
      <c r="I1018" s="2" t="s">
        <v>6696</v>
      </c>
      <c r="J1018" s="2" t="s">
        <v>2806</v>
      </c>
      <c r="K1018" s="1" t="s">
        <v>2807</v>
      </c>
      <c r="L1018" s="2" t="s">
        <v>1335</v>
      </c>
      <c r="M1018" s="34" t="e">
        <f>IF(db[[#This Row],[NB NOTA_C]]="","",COUNTIF([2]!B_MSK[concat],db[[#This Row],[NB NOTA_C]]))</f>
        <v>#REF!</v>
      </c>
      <c r="N1018" s="14" t="s">
        <v>1346</v>
      </c>
      <c r="O1018" s="2" t="s">
        <v>1391</v>
      </c>
      <c r="P1018" s="2" t="s">
        <v>2443</v>
      </c>
      <c r="R1018" s="2" t="str">
        <f>IF(db[[#This Row],[QTY/ CTN]]="","",SUBSTITUTE(SUBSTITUTE(SUBSTITUTE(db[[#This Row],[QTY/ CTN]]," ","_",2),"(",""),")","")&amp;"_")</f>
        <v>144 LSN_</v>
      </c>
      <c r="S1018" s="2">
        <f>IF(db[[#This Row],[H_QTY/ CTN]]="","",SEARCH("_",db[[#This Row],[H_QTY/ CTN]]))</f>
        <v>8</v>
      </c>
      <c r="T1018" s="2">
        <f>IF(db[[#This Row],[H_QTY/ CTN]]="","",LEN(db[[#This Row],[H_QTY/ CTN]]))</f>
        <v>8</v>
      </c>
      <c r="U1018" s="41" t="str">
        <f>IF(db[[#This Row],[H_QTY/ CTN]]="","",LEFT(db[[#This Row],[H_QTY/ CTN]],db[[#This Row],[H_1]]-1))</f>
        <v>144 LSN</v>
      </c>
      <c r="V1018" s="40" t="str">
        <f>IF(NOT(db[[#This Row],[H_1]]=db[[#This Row],[H_2]]),MID(db[[#This Row],[H_QTY/ CTN]],db[[#This Row],[H_1]]+1,db[[#This Row],[H_2]]-db[[#This Row],[H_1]]-1),"")</f>
        <v/>
      </c>
      <c r="W1018" s="40" t="str">
        <f>IF(db[[#This Row],[QTY/ CTN B]]="","",LEFT(db[[#This Row],[QTY/ CTN B]],SEARCH(" ",db[[#This Row],[QTY/ CTN B]],1)-1))</f>
        <v>144</v>
      </c>
      <c r="X1018" s="40" t="str">
        <f>IF(db[[#This Row],[QTY/ CTN B]]="","",RIGHT(db[[#This Row],[QTY/ CTN B]],LEN(db[[#This Row],[QTY/ CTN B]])-SEARCH(" ",db[[#This Row],[QTY/ CTN B]],1)))</f>
        <v>LSN</v>
      </c>
      <c r="Y1018" s="40">
        <f>IF(db[[#This Row],[QTY/ CTN TG]]="",IF(db[[#This Row],[STN TG]]="","",12),LEFT(db[[#This Row],[QTY/ CTN TG]],SEARCH(" ",db[[#This Row],[QTY/ CTN TG]],1)-1))</f>
        <v>12</v>
      </c>
      <c r="Z10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8" s="40" t="str">
        <f>IF(db[[#This Row],[STN K]]="","",IF(db[[#This Row],[STN TG]]="LSN",12,""))</f>
        <v/>
      </c>
      <c r="AB1018" s="40" t="str">
        <f>IF(db[[#This Row],[STN TG]]="LSN","PCS","")</f>
        <v/>
      </c>
      <c r="AC1018" s="40">
        <f>db[[#This Row],[QTY B]]*IF(db[[#This Row],[QTY TG]]="",1,db[[#This Row],[QTY TG]])*IF(db[[#This Row],[QTY K]]="",1,db[[#This Row],[QTY K]])</f>
        <v>1728</v>
      </c>
      <c r="AD1018" s="40" t="str">
        <f>IF(db[[#This Row],[STN K]]="",IF(db[[#This Row],[STN TG]]="",db[[#This Row],[STN B]],db[[#This Row],[STN TG]]),db[[#This Row],[STN K]])</f>
        <v>PCS</v>
      </c>
      <c r="AE1018" s="40"/>
    </row>
    <row r="1019" spans="1:31" ht="16.5" customHeight="1" x14ac:dyDescent="0.25">
      <c r="A1019" s="40">
        <f t="shared" si="15"/>
        <v>1018</v>
      </c>
      <c r="B1019" s="2" t="str">
        <f>LOWER(SUBSTITUTE(SUBSTITUTE(SUBSTITUTE(SUBSTITUTE(SUBSTITUTE(SUBSTITUTE(SUBSTITUTE(SUBSTITUTE(db[[#This Row],[NB BM]]," ",),".",""),"-",""),"(",""),")",""),"/",""),"""",""),"+",""))</f>
        <v>bpjkgp266itech2hitam</v>
      </c>
      <c r="C1019" s="2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D1019" s="2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E101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bpjkgp266itech2hitam144lsnartomoro</v>
      </c>
      <c r="F101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gelpengp266itech2jk144lsn</v>
      </c>
      <c r="G1019" s="2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gelpengp266itech2jkartomoro</v>
      </c>
      <c r="H101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gelpengp266itech2jk144lsnartomoro</v>
      </c>
      <c r="I1019" s="2" t="s">
        <v>6697</v>
      </c>
      <c r="J1019" s="2" t="s">
        <v>227</v>
      </c>
      <c r="K1019" s="1" t="s">
        <v>1780</v>
      </c>
      <c r="L1019" s="2" t="s">
        <v>1335</v>
      </c>
      <c r="M1019" s="34" t="e">
        <f>IF(db[[#This Row],[NB NOTA_C]]="","",COUNTIF([2]!B_MSK[concat],db[[#This Row],[NB NOTA_C]]))</f>
        <v>#REF!</v>
      </c>
      <c r="N1019" s="14" t="s">
        <v>1346</v>
      </c>
      <c r="O1019" s="2" t="s">
        <v>1391</v>
      </c>
      <c r="P1019" s="2" t="s">
        <v>2443</v>
      </c>
      <c r="R1019" s="2" t="str">
        <f>IF(db[[#This Row],[QTY/ CTN]]="","",SUBSTITUTE(SUBSTITUTE(SUBSTITUTE(db[[#This Row],[QTY/ CTN]]," ","_",2),"(",""),")","")&amp;"_")</f>
        <v>144 LSN_</v>
      </c>
      <c r="S1019" s="2">
        <f>IF(db[[#This Row],[H_QTY/ CTN]]="","",SEARCH("_",db[[#This Row],[H_QTY/ CTN]]))</f>
        <v>8</v>
      </c>
      <c r="T1019" s="2">
        <f>IF(db[[#This Row],[H_QTY/ CTN]]="","",LEN(db[[#This Row],[H_QTY/ CTN]]))</f>
        <v>8</v>
      </c>
      <c r="U1019" s="41" t="str">
        <f>IF(db[[#This Row],[H_QTY/ CTN]]="","",LEFT(db[[#This Row],[H_QTY/ CTN]],db[[#This Row],[H_1]]-1))</f>
        <v>144 LSN</v>
      </c>
      <c r="V1019" s="40" t="str">
        <f>IF(NOT(db[[#This Row],[H_1]]=db[[#This Row],[H_2]]),MID(db[[#This Row],[H_QTY/ CTN]],db[[#This Row],[H_1]]+1,db[[#This Row],[H_2]]-db[[#This Row],[H_1]]-1),"")</f>
        <v/>
      </c>
      <c r="W1019" s="40" t="str">
        <f>IF(db[[#This Row],[QTY/ CTN B]]="","",LEFT(db[[#This Row],[QTY/ CTN B]],SEARCH(" ",db[[#This Row],[QTY/ CTN B]],1)-1))</f>
        <v>144</v>
      </c>
      <c r="X1019" s="40" t="str">
        <f>IF(db[[#This Row],[QTY/ CTN B]]="","",RIGHT(db[[#This Row],[QTY/ CTN B]],LEN(db[[#This Row],[QTY/ CTN B]])-SEARCH(" ",db[[#This Row],[QTY/ CTN B]],1)))</f>
        <v>LSN</v>
      </c>
      <c r="Y1019" s="40">
        <f>IF(db[[#This Row],[QTY/ CTN TG]]="",IF(db[[#This Row],[STN TG]]="","",12),LEFT(db[[#This Row],[QTY/ CTN TG]],SEARCH(" ",db[[#This Row],[QTY/ CTN TG]],1)-1))</f>
        <v>12</v>
      </c>
      <c r="Z10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19" s="40" t="str">
        <f>IF(db[[#This Row],[STN K]]="","",IF(db[[#This Row],[STN TG]]="LSN",12,""))</f>
        <v/>
      </c>
      <c r="AB1019" s="40" t="str">
        <f>IF(db[[#This Row],[STN TG]]="LSN","PCS","")</f>
        <v/>
      </c>
      <c r="AC1019" s="40">
        <f>db[[#This Row],[QTY B]]*IF(db[[#This Row],[QTY TG]]="",1,db[[#This Row],[QTY TG]])*IF(db[[#This Row],[QTY K]]="",1,db[[#This Row],[QTY K]])</f>
        <v>1728</v>
      </c>
      <c r="AD1019" s="40" t="str">
        <f>IF(db[[#This Row],[STN K]]="",IF(db[[#This Row],[STN TG]]="",db[[#This Row],[STN B]],db[[#This Row],[STN TG]]),db[[#This Row],[STN K]])</f>
        <v>PCS</v>
      </c>
      <c r="AE1019" s="40"/>
    </row>
    <row r="1020" spans="1:31" ht="16.5" customHeight="1" x14ac:dyDescent="0.25">
      <c r="A1020" s="40">
        <f t="shared" si="15"/>
        <v>1019</v>
      </c>
      <c r="B1020" s="2" t="str">
        <f>LOWER(SUBSTITUTE(SUBSTITUTE(SUBSTITUTE(SUBSTITUTE(SUBSTITUTE(SUBSTITUTE(SUBSTITUTE(SUBSTITUTE(db[[#This Row],[NB BM]]," ",),".",""),"-",""),"(",""),")",""),"/",""),"""",""),"+",""))</f>
        <v>bpjkgp285trigohitam</v>
      </c>
      <c r="C1020" s="2" t="str">
        <f>LOWER(SUBSTITUTE(SUBSTITUTE(SUBSTITUTE(SUBSTITUTE(SUBSTITUTE(SUBSTITUTE(SUBSTITUTE(SUBSTITUTE(SUBSTITUTE(db[[#This Row],[NB NOTA]]," ",),".",""),"-",""),"(",""),")",""),",",""),"/",""),"""",""),"+",""))</f>
        <v>gelpengp285trigogelblackjk</v>
      </c>
      <c r="D1020" s="2" t="str">
        <f>LOWER(SUBSTITUTE(SUBSTITUTE(SUBSTITUTE(SUBSTITUTE(SUBSTITUTE(SUBSTITUTE(SUBSTITUTE(SUBSTITUTE(SUBSTITUTE(db[[#This Row],[NB PAJAK]]," ",""),"-",""),"(",""),")",""),".",""),",",""),"/",""),"""",""),"+",""))</f>
        <v>gelpenjoykogp285trigohitam</v>
      </c>
      <c r="E102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bpjkgp285trigohitam144lsnartomoro</v>
      </c>
      <c r="F102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gelpengp285trigogelblackjk144lsn</v>
      </c>
      <c r="G1020" s="2" t="str">
        <f>db[[#This Row],[NB NOTA_C]]&amp;LOWER(SUBSTITUTE(SUBSTITUTE(SUBSTITUTE(SUBSTITUTE(SUBSTITUTE(SUBSTITUTE(SUBSTITUTE(SUBSTITUTE(SUBSTITUTE(db[[#This Row],[FAKTUR]]," ",),".",""),"-",""),"(",""),")",""),",",""),"/",""),"""",""),"+",""))</f>
        <v>gelpengp285trigogelblackjkartomoro</v>
      </c>
      <c r="H102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gelpengp285trigogelblackjk144lsnartomoro</v>
      </c>
      <c r="I1020" s="2" t="s">
        <v>6698</v>
      </c>
      <c r="J1020" s="2" t="s">
        <v>5309</v>
      </c>
      <c r="K1020" s="1" t="s">
        <v>5310</v>
      </c>
      <c r="L1020" s="2" t="s">
        <v>1335</v>
      </c>
      <c r="M1020" s="34" t="e">
        <f>IF(db[[#This Row],[NB NOTA_C]]="","",COUNTIF([2]!B_MSK[concat],db[[#This Row],[NB NOTA_C]]))</f>
        <v>#REF!</v>
      </c>
      <c r="N1020" s="14" t="s">
        <v>1346</v>
      </c>
      <c r="O1020" s="2" t="s">
        <v>1391</v>
      </c>
      <c r="P1020" s="2" t="s">
        <v>2443</v>
      </c>
      <c r="Q1020" s="2" t="s">
        <v>5311</v>
      </c>
      <c r="R1020" s="2" t="str">
        <f>IF(db[[#This Row],[QTY/ CTN]]="","",SUBSTITUTE(SUBSTITUTE(SUBSTITUTE(db[[#This Row],[QTY/ CTN]]," ","_",2),"(",""),")","")&amp;"_")</f>
        <v>144 LSN_</v>
      </c>
      <c r="S1020" s="2">
        <f>IF(db[[#This Row],[H_QTY/ CTN]]="","",SEARCH("_",db[[#This Row],[H_QTY/ CTN]]))</f>
        <v>8</v>
      </c>
      <c r="T1020" s="2">
        <f>IF(db[[#This Row],[H_QTY/ CTN]]="","",LEN(db[[#This Row],[H_QTY/ CTN]]))</f>
        <v>8</v>
      </c>
      <c r="U1020" s="41" t="str">
        <f>IF(db[[#This Row],[H_QTY/ CTN]]="","",LEFT(db[[#This Row],[H_QTY/ CTN]],db[[#This Row],[H_1]]-1))</f>
        <v>144 LSN</v>
      </c>
      <c r="V1020" s="40" t="str">
        <f>IF(NOT(db[[#This Row],[H_1]]=db[[#This Row],[H_2]]),MID(db[[#This Row],[H_QTY/ CTN]],db[[#This Row],[H_1]]+1,db[[#This Row],[H_2]]-db[[#This Row],[H_1]]-1),"")</f>
        <v/>
      </c>
      <c r="W1020" s="40" t="str">
        <f>IF(db[[#This Row],[QTY/ CTN B]]="","",LEFT(db[[#This Row],[QTY/ CTN B]],SEARCH(" ",db[[#This Row],[QTY/ CTN B]],1)-1))</f>
        <v>144</v>
      </c>
      <c r="X1020" s="40" t="str">
        <f>IF(db[[#This Row],[QTY/ CTN B]]="","",RIGHT(db[[#This Row],[QTY/ CTN B]],LEN(db[[#This Row],[QTY/ CTN B]])-SEARCH(" ",db[[#This Row],[QTY/ CTN B]],1)))</f>
        <v>LSN</v>
      </c>
      <c r="Y1020" s="40">
        <f>IF(db[[#This Row],[QTY/ CTN TG]]="",IF(db[[#This Row],[STN TG]]="","",12),LEFT(db[[#This Row],[QTY/ CTN TG]],SEARCH(" ",db[[#This Row],[QTY/ CTN TG]],1)-1))</f>
        <v>12</v>
      </c>
      <c r="Z10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0" s="40" t="str">
        <f>IF(db[[#This Row],[STN K]]="","",IF(db[[#This Row],[STN TG]]="LSN",12,""))</f>
        <v/>
      </c>
      <c r="AB1020" s="40" t="str">
        <f>IF(db[[#This Row],[STN TG]]="LSN","PCS","")</f>
        <v/>
      </c>
      <c r="AC1020" s="40">
        <f>db[[#This Row],[QTY B]]*IF(db[[#This Row],[QTY TG]]="",1,db[[#This Row],[QTY TG]])*IF(db[[#This Row],[QTY K]]="",1,db[[#This Row],[QTY K]])</f>
        <v>1728</v>
      </c>
      <c r="AD1020" s="40" t="str">
        <f>IF(db[[#This Row],[STN K]]="",IF(db[[#This Row],[STN TG]]="",db[[#This Row],[STN B]],db[[#This Row],[STN TG]]),db[[#This Row],[STN K]])</f>
        <v>PCS</v>
      </c>
      <c r="AE1020" s="40"/>
    </row>
    <row r="1021" spans="1:31" ht="16.5" customHeight="1" x14ac:dyDescent="0.25">
      <c r="A1021" s="40">
        <f t="shared" si="15"/>
        <v>1020</v>
      </c>
      <c r="B1021" s="2" t="str">
        <f>LOWER(SUBSTITUTE(SUBSTITUTE(SUBSTITUTE(SUBSTITUTE(SUBSTITUTE(SUBSTITUTE(SUBSTITUTE(SUBSTITUTE(db[[#This Row],[NB BM]]," ",),".",""),"-",""),"(",""),")",""),"/",""),"""",""),"+",""))</f>
        <v>bpjkgp330hitam</v>
      </c>
      <c r="C1021" s="2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D1021" s="2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E102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bpjkgp330hitam144lsnartomoro</v>
      </c>
      <c r="F102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gelpengp330blackjk144lsn</v>
      </c>
      <c r="G1021" s="2" t="str">
        <f>db[[#This Row],[NB NOTA_C]]&amp;LOWER(SUBSTITUTE(SUBSTITUTE(SUBSTITUTE(SUBSTITUTE(SUBSTITUTE(SUBSTITUTE(SUBSTITUTE(SUBSTITUTE(SUBSTITUTE(db[[#This Row],[FAKTUR]]," ",),".",""),"-",""),"(",""),")",""),",",""),"/",""),"""",""),"+",""))</f>
        <v>gelpengp330blackjkartomoro</v>
      </c>
      <c r="H102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gelpengp330blackjk144lsnartomoro</v>
      </c>
      <c r="I1021" s="2" t="s">
        <v>6699</v>
      </c>
      <c r="J1021" s="2" t="s">
        <v>228</v>
      </c>
      <c r="K1021" s="14" t="s">
        <v>2262</v>
      </c>
      <c r="L1021" s="2" t="s">
        <v>1335</v>
      </c>
      <c r="M1021" s="34" t="e">
        <f>IF(db[[#This Row],[NB NOTA_C]]="","",COUNTIF([2]!B_MSK[concat],db[[#This Row],[NB NOTA_C]]))</f>
        <v>#REF!</v>
      </c>
      <c r="N1021" s="14" t="s">
        <v>1346</v>
      </c>
      <c r="O1021" s="2" t="s">
        <v>1391</v>
      </c>
      <c r="P1021" s="2" t="s">
        <v>2443</v>
      </c>
      <c r="R1021" s="2" t="str">
        <f>IF(db[[#This Row],[QTY/ CTN]]="","",SUBSTITUTE(SUBSTITUTE(SUBSTITUTE(db[[#This Row],[QTY/ CTN]]," ","_",2),"(",""),")","")&amp;"_")</f>
        <v>144 LSN_</v>
      </c>
      <c r="S1021" s="2">
        <f>IF(db[[#This Row],[H_QTY/ CTN]]="","",SEARCH("_",db[[#This Row],[H_QTY/ CTN]]))</f>
        <v>8</v>
      </c>
      <c r="T1021" s="2">
        <f>IF(db[[#This Row],[H_QTY/ CTN]]="","",LEN(db[[#This Row],[H_QTY/ CTN]]))</f>
        <v>8</v>
      </c>
      <c r="U1021" s="41" t="str">
        <f>IF(db[[#This Row],[H_QTY/ CTN]]="","",LEFT(db[[#This Row],[H_QTY/ CTN]],db[[#This Row],[H_1]]-1))</f>
        <v>144 LSN</v>
      </c>
      <c r="V1021" s="40" t="str">
        <f>IF(NOT(db[[#This Row],[H_1]]=db[[#This Row],[H_2]]),MID(db[[#This Row],[H_QTY/ CTN]],db[[#This Row],[H_1]]+1,db[[#This Row],[H_2]]-db[[#This Row],[H_1]]-1),"")</f>
        <v/>
      </c>
      <c r="W1021" s="40" t="str">
        <f>IF(db[[#This Row],[QTY/ CTN B]]="","",LEFT(db[[#This Row],[QTY/ CTN B]],SEARCH(" ",db[[#This Row],[QTY/ CTN B]],1)-1))</f>
        <v>144</v>
      </c>
      <c r="X1021" s="40" t="str">
        <f>IF(db[[#This Row],[QTY/ CTN B]]="","",RIGHT(db[[#This Row],[QTY/ CTN B]],LEN(db[[#This Row],[QTY/ CTN B]])-SEARCH(" ",db[[#This Row],[QTY/ CTN B]],1)))</f>
        <v>LSN</v>
      </c>
      <c r="Y1021" s="40">
        <f>IF(db[[#This Row],[QTY/ CTN TG]]="",IF(db[[#This Row],[STN TG]]="","",12),LEFT(db[[#This Row],[QTY/ CTN TG]],SEARCH(" ",db[[#This Row],[QTY/ CTN TG]],1)-1))</f>
        <v>12</v>
      </c>
      <c r="Z10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1" s="40" t="str">
        <f>IF(db[[#This Row],[STN K]]="","",IF(db[[#This Row],[STN TG]]="LSN",12,""))</f>
        <v/>
      </c>
      <c r="AB1021" s="40" t="str">
        <f>IF(db[[#This Row],[STN TG]]="LSN","PCS","")</f>
        <v/>
      </c>
      <c r="AC1021" s="40">
        <f>db[[#This Row],[QTY B]]*IF(db[[#This Row],[QTY TG]]="",1,db[[#This Row],[QTY TG]])*IF(db[[#This Row],[QTY K]]="",1,db[[#This Row],[QTY K]])</f>
        <v>1728</v>
      </c>
      <c r="AD1021" s="40" t="str">
        <f>IF(db[[#This Row],[STN K]]="",IF(db[[#This Row],[STN TG]]="",db[[#This Row],[STN B]],db[[#This Row],[STN TG]]),db[[#This Row],[STN K]])</f>
        <v>PCS</v>
      </c>
      <c r="AE1021" s="40"/>
    </row>
    <row r="1022" spans="1:31" ht="16.5" customHeight="1" x14ac:dyDescent="0.25">
      <c r="A1022" s="40">
        <f t="shared" si="15"/>
        <v>1021</v>
      </c>
      <c r="B1022" s="5" t="str">
        <f>LOWER(SUBSTITUTE(SUBSTITUTE(SUBSTITUTE(SUBSTITUTE(SUBSTITUTE(SUBSTITUTE(SUBSTITUTE(SUBSTITUTE(db[[#This Row],[NB BM]]," ",),".",""),"-",""),"(",""),")",""),"/",""),"""",""),"+",""))</f>
        <v>bpjkgp337paspenhitam</v>
      </c>
      <c r="C1022" s="5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D1022" s="5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E102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bpjkgp337paspenhitam12grsartomoro</v>
      </c>
      <c r="F102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gelpengp337paspengelblackjk12grs</v>
      </c>
      <c r="G102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gelpengp337paspengelblackjkartomoro</v>
      </c>
      <c r="H102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gelpengp337paspengelblackjk12grsartomoro</v>
      </c>
      <c r="I1022" s="2" t="s">
        <v>6700</v>
      </c>
      <c r="J1022" s="2" t="s">
        <v>2193</v>
      </c>
      <c r="K1022" s="14" t="s">
        <v>3873</v>
      </c>
      <c r="L1022" s="2" t="s">
        <v>1335</v>
      </c>
      <c r="M1022" s="34" t="e">
        <f>IF(db[[#This Row],[NB NOTA_C]]="","",COUNTIF([2]!B_MSK[concat],db[[#This Row],[NB NOTA_C]]))</f>
        <v>#REF!</v>
      </c>
      <c r="N1022" s="9" t="s">
        <v>1346</v>
      </c>
      <c r="O1022" s="5" t="s">
        <v>1411</v>
      </c>
      <c r="P1022" s="2" t="s">
        <v>2443</v>
      </c>
      <c r="R1022" s="2" t="str">
        <f>IF(db[[#This Row],[QTY/ CTN]]="","",SUBSTITUTE(SUBSTITUTE(SUBSTITUTE(db[[#This Row],[QTY/ CTN]]," ","_",2),"(",""),")","")&amp;"_")</f>
        <v>12 GRS_</v>
      </c>
      <c r="S1022" s="2">
        <f>IF(db[[#This Row],[H_QTY/ CTN]]="","",SEARCH("_",db[[#This Row],[H_QTY/ CTN]]))</f>
        <v>7</v>
      </c>
      <c r="T1022" s="2">
        <f>IF(db[[#This Row],[H_QTY/ CTN]]="","",LEN(db[[#This Row],[H_QTY/ CTN]]))</f>
        <v>7</v>
      </c>
      <c r="U1022" s="41" t="str">
        <f>IF(db[[#This Row],[H_QTY/ CTN]]="","",LEFT(db[[#This Row],[H_QTY/ CTN]],db[[#This Row],[H_1]]-1))</f>
        <v>12 GRS</v>
      </c>
      <c r="V1022" s="40" t="str">
        <f>IF(NOT(db[[#This Row],[H_1]]=db[[#This Row],[H_2]]),MID(db[[#This Row],[H_QTY/ CTN]],db[[#This Row],[H_1]]+1,db[[#This Row],[H_2]]-db[[#This Row],[H_1]]-1),"")</f>
        <v/>
      </c>
      <c r="W1022" s="40" t="str">
        <f>IF(db[[#This Row],[QTY/ CTN B]]="","",LEFT(db[[#This Row],[QTY/ CTN B]],SEARCH(" ",db[[#This Row],[QTY/ CTN B]],1)-1))</f>
        <v>12</v>
      </c>
      <c r="X1022" s="40" t="str">
        <f>IF(db[[#This Row],[QTY/ CTN B]]="","",RIGHT(db[[#This Row],[QTY/ CTN B]],LEN(db[[#This Row],[QTY/ CTN B]])-SEARCH(" ",db[[#This Row],[QTY/ CTN B]],1)))</f>
        <v>GRS</v>
      </c>
      <c r="Y1022" s="40">
        <f>IF(db[[#This Row],[QTY/ CTN TG]]="",IF(db[[#This Row],[STN TG]]="","",12),LEFT(db[[#This Row],[QTY/ CTN TG]],SEARCH(" ",db[[#This Row],[QTY/ CTN TG]],1)-1))</f>
        <v>12</v>
      </c>
      <c r="Z10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022" s="40">
        <f>IF(db[[#This Row],[STN K]]="","",IF(db[[#This Row],[STN TG]]="LSN",12,""))</f>
        <v>12</v>
      </c>
      <c r="AB1022" s="40" t="str">
        <f>IF(db[[#This Row],[STN TG]]="LSN","PCS","")</f>
        <v>PCS</v>
      </c>
      <c r="AC1022" s="40">
        <f>db[[#This Row],[QTY B]]*IF(db[[#This Row],[QTY TG]]="",1,db[[#This Row],[QTY TG]])*IF(db[[#This Row],[QTY K]]="",1,db[[#This Row],[QTY K]])</f>
        <v>1728</v>
      </c>
      <c r="AD1022" s="40" t="str">
        <f>IF(db[[#This Row],[STN K]]="",IF(db[[#This Row],[STN TG]]="",db[[#This Row],[STN B]],db[[#This Row],[STN TG]]),db[[#This Row],[STN K]])</f>
        <v>PCS</v>
      </c>
      <c r="AE1022" s="40"/>
    </row>
    <row r="1023" spans="1:31" ht="16.5" customHeight="1" x14ac:dyDescent="0.25">
      <c r="A1023" s="40">
        <f t="shared" si="15"/>
        <v>1022</v>
      </c>
      <c r="B1023" s="2" t="str">
        <f>LOWER(SUBSTITUTE(SUBSTITUTE(SUBSTITUTE(SUBSTITUTE(SUBSTITUTE(SUBSTITUTE(SUBSTITUTE(SUBSTITUTE(db[[#This Row],[NB BM]]," ",),".",""),"-",""),"(",""),")",""),"/",""),"""",""),"+",""))</f>
        <v>bpjkgp346trigohitam</v>
      </c>
      <c r="C1023" s="2" t="str">
        <f>LOWER(SUBSTITUTE(SUBSTITUTE(SUBSTITUTE(SUBSTITUTE(SUBSTITUTE(SUBSTITUTE(SUBSTITUTE(SUBSTITUTE(SUBSTITUTE(db[[#This Row],[NB NOTA]]," ",),".",""),"-",""),"(",""),")",""),",",""),"/",""),"""",""),"+",""))</f>
        <v>gelpengp346myteamblackjk</v>
      </c>
      <c r="D1023" s="2" t="str">
        <f>LOWER(SUBSTITUTE(SUBSTITUTE(SUBSTITUTE(SUBSTITUTE(SUBSTITUTE(SUBSTITUTE(SUBSTITUTE(SUBSTITUTE(SUBSTITUTE(db[[#This Row],[NB PAJAK]]," ",""),"-",""),"(",""),")",""),".",""),",",""),"/",""),"""",""),"+",""))</f>
        <v>gelpenjoykogp346myteamhitam</v>
      </c>
      <c r="E102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bpjkgp346trigohitam144lsnartomoro</v>
      </c>
      <c r="F102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gelpengp346myteamblackjk144lsn</v>
      </c>
      <c r="G1023" s="2" t="str">
        <f>db[[#This Row],[NB NOTA_C]]&amp;LOWER(SUBSTITUTE(SUBSTITUTE(SUBSTITUTE(SUBSTITUTE(SUBSTITUTE(SUBSTITUTE(SUBSTITUTE(SUBSTITUTE(SUBSTITUTE(db[[#This Row],[FAKTUR]]," ",),".",""),"-",""),"(",""),")",""),",",""),"/",""),"""",""),"+",""))</f>
        <v>gelpengp346myteamblackjkartomoro</v>
      </c>
      <c r="H102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gelpengp346myteamblackjk144lsnartomoro</v>
      </c>
      <c r="I1023" s="2" t="s">
        <v>6984</v>
      </c>
      <c r="J1023" s="2" t="s">
        <v>6982</v>
      </c>
      <c r="K1023" s="1" t="s">
        <v>6983</v>
      </c>
      <c r="L1023" s="2" t="s">
        <v>1335</v>
      </c>
      <c r="M1023" s="34" t="e">
        <f>IF(db[[#This Row],[NB NOTA_C]]="","",COUNTIF([2]!B_MSK[concat],db[[#This Row],[NB NOTA_C]]))</f>
        <v>#REF!</v>
      </c>
      <c r="N1023" s="14" t="s">
        <v>1346</v>
      </c>
      <c r="O1023" s="2" t="s">
        <v>1391</v>
      </c>
      <c r="P1023" s="2" t="s">
        <v>2443</v>
      </c>
      <c r="Q1023" s="2" t="s">
        <v>6985</v>
      </c>
      <c r="R1023" s="2" t="str">
        <f>IF(db[[#This Row],[QTY/ CTN]]="","",SUBSTITUTE(SUBSTITUTE(SUBSTITUTE(db[[#This Row],[QTY/ CTN]]," ","_",2),"(",""),")","")&amp;"_")</f>
        <v>144 LSN_</v>
      </c>
      <c r="S1023" s="2">
        <f>IF(db[[#This Row],[H_QTY/ CTN]]="","",SEARCH("_",db[[#This Row],[H_QTY/ CTN]]))</f>
        <v>8</v>
      </c>
      <c r="T1023" s="2">
        <f>IF(db[[#This Row],[H_QTY/ CTN]]="","",LEN(db[[#This Row],[H_QTY/ CTN]]))</f>
        <v>8</v>
      </c>
      <c r="U1023" s="41" t="str">
        <f>IF(db[[#This Row],[H_QTY/ CTN]]="","",LEFT(db[[#This Row],[H_QTY/ CTN]],db[[#This Row],[H_1]]-1))</f>
        <v>144 LSN</v>
      </c>
      <c r="V1023" s="40" t="str">
        <f>IF(NOT(db[[#This Row],[H_1]]=db[[#This Row],[H_2]]),MID(db[[#This Row],[H_QTY/ CTN]],db[[#This Row],[H_1]]+1,db[[#This Row],[H_2]]-db[[#This Row],[H_1]]-1),"")</f>
        <v/>
      </c>
      <c r="W1023" s="40" t="str">
        <f>IF(db[[#This Row],[QTY/ CTN B]]="","",LEFT(db[[#This Row],[QTY/ CTN B]],SEARCH(" ",db[[#This Row],[QTY/ CTN B]],1)-1))</f>
        <v>144</v>
      </c>
      <c r="X1023" s="40" t="str">
        <f>IF(db[[#This Row],[QTY/ CTN B]]="","",RIGHT(db[[#This Row],[QTY/ CTN B]],LEN(db[[#This Row],[QTY/ CTN B]])-SEARCH(" ",db[[#This Row],[QTY/ CTN B]],1)))</f>
        <v>LSN</v>
      </c>
      <c r="Y1023" s="40">
        <f>IF(db[[#This Row],[QTY/ CTN TG]]="",IF(db[[#This Row],[STN TG]]="","",12),LEFT(db[[#This Row],[QTY/ CTN TG]],SEARCH(" ",db[[#This Row],[QTY/ CTN TG]],1)-1))</f>
        <v>12</v>
      </c>
      <c r="Z10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3" s="40" t="str">
        <f>IF(db[[#This Row],[STN K]]="","",IF(db[[#This Row],[STN TG]]="LSN",12,""))</f>
        <v/>
      </c>
      <c r="AB1023" s="40" t="str">
        <f>IF(db[[#This Row],[STN TG]]="LSN","PCS","")</f>
        <v/>
      </c>
      <c r="AC1023" s="40">
        <f>db[[#This Row],[QTY B]]*IF(db[[#This Row],[QTY TG]]="",1,db[[#This Row],[QTY TG]])*IF(db[[#This Row],[QTY K]]="",1,db[[#This Row],[QTY K]])</f>
        <v>1728</v>
      </c>
      <c r="AD1023" s="40" t="str">
        <f>IF(db[[#This Row],[STN K]]="",IF(db[[#This Row],[STN TG]]="",db[[#This Row],[STN B]],db[[#This Row],[STN TG]]),db[[#This Row],[STN K]])</f>
        <v>PCS</v>
      </c>
      <c r="AE1023" s="40"/>
    </row>
    <row r="1024" spans="1:31" ht="16.5" customHeight="1" x14ac:dyDescent="0.25">
      <c r="A1024" s="40">
        <f t="shared" si="15"/>
        <v>1023</v>
      </c>
      <c r="B1024" s="5" t="str">
        <f>LOWER(SUBSTITUTE(SUBSTITUTE(SUBSTITUTE(SUBSTITUTE(SUBSTITUTE(SUBSTITUTE(SUBSTITUTE(SUBSTITUTE(db[[#This Row],[NB BM]]," ",),".",""),"-",""),"(",""),")",""),"/",""),"""",""),"+",""))</f>
        <v>bpvancogp559hitouchhitam</v>
      </c>
      <c r="C1024" s="5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D1024" s="5" t="str">
        <f>LOWER(SUBSTITUTE(SUBSTITUTE(SUBSTITUTE(SUBSTITUTE(SUBSTITUTE(SUBSTITUTE(SUBSTITUTE(SUBSTITUTE(SUBSTITUTE(db[[#This Row],[NB PAJAK]]," ",""),"-",""),"(",""),")",""),".",""),",",""),"/",""),"""",""),"+",""))</f>
        <v>gelpenvancogp559hitouchblack</v>
      </c>
      <c r="E102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bpvancogp559hitouchhitam144lsnartomoro</v>
      </c>
      <c r="F102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gelpengp559hitouchblack144lsn</v>
      </c>
      <c r="G1024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gelpengp559hitouchblackartomoro</v>
      </c>
      <c r="H102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gelpengp559hitouchblack144lsnartomoro</v>
      </c>
      <c r="I1024" s="2" t="s">
        <v>7789</v>
      </c>
      <c r="J1024" s="2" t="s">
        <v>2945</v>
      </c>
      <c r="K1024" s="1" t="s">
        <v>4977</v>
      </c>
      <c r="L1024" s="2" t="s">
        <v>1335</v>
      </c>
      <c r="M1024" s="33" t="e">
        <f>IF(db[[#This Row],[NB NOTA_C]]="","",COUNTIF([2]!B_MSK[concat],db[[#This Row],[NB NOTA_C]]))</f>
        <v>#REF!</v>
      </c>
      <c r="N1024" s="9" t="s">
        <v>1843</v>
      </c>
      <c r="O1024" s="5" t="s">
        <v>1391</v>
      </c>
      <c r="P1024" s="2" t="s">
        <v>2443</v>
      </c>
      <c r="Q1024" s="5" t="s">
        <v>4936</v>
      </c>
      <c r="R1024" s="5" t="str">
        <f>IF(db[[#This Row],[QTY/ CTN]]="","",SUBSTITUTE(SUBSTITUTE(SUBSTITUTE(db[[#This Row],[QTY/ CTN]]," ","_",2),"(",""),")","")&amp;"_")</f>
        <v>144 LSN_</v>
      </c>
      <c r="S1024" s="5">
        <f>IF(db[[#This Row],[H_QTY/ CTN]]="","",SEARCH("_",db[[#This Row],[H_QTY/ CTN]]))</f>
        <v>8</v>
      </c>
      <c r="T1024" s="5">
        <f>IF(db[[#This Row],[H_QTY/ CTN]]="","",LEN(db[[#This Row],[H_QTY/ CTN]]))</f>
        <v>8</v>
      </c>
      <c r="U1024" s="40" t="str">
        <f>IF(db[[#This Row],[H_QTY/ CTN]]="","",LEFT(db[[#This Row],[H_QTY/ CTN]],db[[#This Row],[H_1]]-1))</f>
        <v>144 LSN</v>
      </c>
      <c r="V1024" s="40" t="str">
        <f>IF(NOT(db[[#This Row],[H_1]]=db[[#This Row],[H_2]]),MID(db[[#This Row],[H_QTY/ CTN]],db[[#This Row],[H_1]]+1,db[[#This Row],[H_2]]-db[[#This Row],[H_1]]-1),"")</f>
        <v/>
      </c>
      <c r="W1024" s="40" t="str">
        <f>IF(db[[#This Row],[QTY/ CTN B]]="","",LEFT(db[[#This Row],[QTY/ CTN B]],SEARCH(" ",db[[#This Row],[QTY/ CTN B]],1)-1))</f>
        <v>144</v>
      </c>
      <c r="X1024" s="40" t="str">
        <f>IF(db[[#This Row],[QTY/ CTN B]]="","",RIGHT(db[[#This Row],[QTY/ CTN B]],LEN(db[[#This Row],[QTY/ CTN B]])-SEARCH(" ",db[[#This Row],[QTY/ CTN B]],1)))</f>
        <v>LSN</v>
      </c>
      <c r="Y1024" s="40">
        <f>IF(db[[#This Row],[QTY/ CTN TG]]="",IF(db[[#This Row],[STN TG]]="","",12),LEFT(db[[#This Row],[QTY/ CTN TG]],SEARCH(" ",db[[#This Row],[QTY/ CTN TG]],1)-1))</f>
        <v>12</v>
      </c>
      <c r="Z10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4" s="40" t="str">
        <f>IF(db[[#This Row],[STN K]]="","",IF(db[[#This Row],[STN TG]]="LSN",12,""))</f>
        <v/>
      </c>
      <c r="AB1024" s="40" t="str">
        <f>IF(db[[#This Row],[STN TG]]="LSN","PCS","")</f>
        <v/>
      </c>
      <c r="AC1024" s="40">
        <f>db[[#This Row],[QTY B]]*IF(db[[#This Row],[QTY TG]]="",1,db[[#This Row],[QTY TG]])*IF(db[[#This Row],[QTY K]]="",1,db[[#This Row],[QTY K]])</f>
        <v>1728</v>
      </c>
      <c r="AD1024" s="40" t="str">
        <f>IF(db[[#This Row],[STN K]]="",IF(db[[#This Row],[STN TG]]="",db[[#This Row],[STN B]],db[[#This Row],[STN TG]]),db[[#This Row],[STN K]])</f>
        <v>PCS</v>
      </c>
      <c r="AE1024" s="40"/>
    </row>
    <row r="1025" spans="1:31" ht="16.5" customHeight="1" x14ac:dyDescent="0.25">
      <c r="A1025" s="40">
        <f t="shared" si="15"/>
        <v>1024</v>
      </c>
      <c r="B1025" s="2" t="str">
        <f>LOWER(SUBSTITUTE(SUBSTITUTE(SUBSTITUTE(SUBSTITUTE(SUBSTITUTE(SUBSTITUTE(SUBSTITUTE(SUBSTITUTE(db[[#This Row],[NB BM]]," ",),".",""),"-",""),"(",""),")",""),"/",""),"""",""),"+",""))</f>
        <v>bpjkgpc309sdiamondart</v>
      </c>
      <c r="C1025" s="2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D1025" s="2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E102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bpjkgpc309sdiamondart8box24setartomoro</v>
      </c>
      <c r="F102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gelpengpc309sdiamondartjk8box24set</v>
      </c>
      <c r="G1025" s="2" t="str">
        <f>db[[#This Row],[NB NOTA_C]]&amp;LOWER(SUBSTITUTE(SUBSTITUTE(SUBSTITUTE(SUBSTITUTE(SUBSTITUTE(SUBSTITUTE(SUBSTITUTE(SUBSTITUTE(SUBSTITUTE(db[[#This Row],[FAKTUR]]," ",),".",""),"-",""),"(",""),")",""),",",""),"/",""),"""",""),"+",""))</f>
        <v>gelpengpc309sdiamondartjkartomoro</v>
      </c>
      <c r="H102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gelpengpc309sdiamondartjk8box24setartomoro</v>
      </c>
      <c r="I1025" s="2" t="s">
        <v>6701</v>
      </c>
      <c r="J1025" s="2" t="s">
        <v>229</v>
      </c>
      <c r="K1025" s="1" t="s">
        <v>3209</v>
      </c>
      <c r="L1025" s="2" t="s">
        <v>1335</v>
      </c>
      <c r="M1025" s="34" t="e">
        <f>IF(db[[#This Row],[NB NOTA_C]]="","",COUNTIF([2]!B_MSK[concat],db[[#This Row],[NB NOTA_C]]))</f>
        <v>#REF!</v>
      </c>
      <c r="N1025" s="14" t="s">
        <v>1346</v>
      </c>
      <c r="O1025" s="2" t="s">
        <v>1449</v>
      </c>
      <c r="P1025" s="2" t="s">
        <v>2443</v>
      </c>
      <c r="Q1025" s="2" t="s">
        <v>7748</v>
      </c>
      <c r="R1025" s="2" t="str">
        <f>IF(db[[#This Row],[QTY/ CTN]]="","",SUBSTITUTE(SUBSTITUTE(SUBSTITUTE(db[[#This Row],[QTY/ CTN]]," ","_",2),"(",""),")","")&amp;"_")</f>
        <v>8 BOX_24 SET_</v>
      </c>
      <c r="S1025" s="2">
        <f>IF(db[[#This Row],[H_QTY/ CTN]]="","",SEARCH("_",db[[#This Row],[H_QTY/ CTN]]))</f>
        <v>6</v>
      </c>
      <c r="T1025" s="2">
        <f>IF(db[[#This Row],[H_QTY/ CTN]]="","",LEN(db[[#This Row],[H_QTY/ CTN]]))</f>
        <v>13</v>
      </c>
      <c r="U1025" s="41" t="str">
        <f>IF(db[[#This Row],[H_QTY/ CTN]]="","",LEFT(db[[#This Row],[H_QTY/ CTN]],db[[#This Row],[H_1]]-1))</f>
        <v>8 BOX</v>
      </c>
      <c r="V1025" s="40" t="str">
        <f>IF(NOT(db[[#This Row],[H_1]]=db[[#This Row],[H_2]]),MID(db[[#This Row],[H_QTY/ CTN]],db[[#This Row],[H_1]]+1,db[[#This Row],[H_2]]-db[[#This Row],[H_1]]-1),"")</f>
        <v>24 SET</v>
      </c>
      <c r="W1025" s="40" t="str">
        <f>IF(db[[#This Row],[QTY/ CTN B]]="","",LEFT(db[[#This Row],[QTY/ CTN B]],SEARCH(" ",db[[#This Row],[QTY/ CTN B]],1)-1))</f>
        <v>8</v>
      </c>
      <c r="X1025" s="40" t="str">
        <f>IF(db[[#This Row],[QTY/ CTN B]]="","",RIGHT(db[[#This Row],[QTY/ CTN B]],LEN(db[[#This Row],[QTY/ CTN B]])-SEARCH(" ",db[[#This Row],[QTY/ CTN B]],1)))</f>
        <v>BOX</v>
      </c>
      <c r="Y1025" s="40" t="str">
        <f>IF(db[[#This Row],[QTY/ CTN TG]]="",IF(db[[#This Row],[STN TG]]="","",12),LEFT(db[[#This Row],[QTY/ CTN TG]],SEARCH(" ",db[[#This Row],[QTY/ CTN TG]],1)-1))</f>
        <v>24</v>
      </c>
      <c r="Z10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025" s="40" t="str">
        <f>IF(db[[#This Row],[STN K]]="","",IF(db[[#This Row],[STN TG]]="LSN",12,""))</f>
        <v/>
      </c>
      <c r="AB1025" s="40" t="str">
        <f>IF(db[[#This Row],[STN TG]]="LSN","PCS","")</f>
        <v/>
      </c>
      <c r="AC1025" s="40">
        <f>db[[#This Row],[QTY B]]*IF(db[[#This Row],[QTY TG]]="",1,db[[#This Row],[QTY TG]])*IF(db[[#This Row],[QTY K]]="",1,db[[#This Row],[QTY K]])</f>
        <v>192</v>
      </c>
      <c r="AD1025" s="40" t="str">
        <f>IF(db[[#This Row],[STN K]]="",IF(db[[#This Row],[STN TG]]="",db[[#This Row],[STN B]],db[[#This Row],[STN TG]]),db[[#This Row],[STN K]])</f>
        <v>SET</v>
      </c>
      <c r="AE1025" s="40"/>
    </row>
    <row r="1026" spans="1:31" ht="16.5" customHeight="1" x14ac:dyDescent="0.25">
      <c r="A1026" s="40">
        <f t="shared" si="15"/>
        <v>1025</v>
      </c>
      <c r="B1026" s="2" t="str">
        <f>LOWER(SUBSTITUTE(SUBSTITUTE(SUBSTITUTE(SUBSTITUTE(SUBSTITUTE(SUBSTITUTE(SUBSTITUTE(SUBSTITUTE(db[[#This Row],[NB BM]]," ",),".",""),"-",""),"(",""),")",""),"/",""),"""",""),"+",""))</f>
        <v>bpjkgpc310sdiamondart</v>
      </c>
      <c r="C1026" s="2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D1026" s="2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E102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bpjkgpc310sdiamondart6box24setartomoro</v>
      </c>
      <c r="F102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gelpengpc310sdiamondartjk6box24set</v>
      </c>
      <c r="G1026" s="2" t="str">
        <f>db[[#This Row],[NB NOTA_C]]&amp;LOWER(SUBSTITUTE(SUBSTITUTE(SUBSTITUTE(SUBSTITUTE(SUBSTITUTE(SUBSTITUTE(SUBSTITUTE(SUBSTITUTE(SUBSTITUTE(db[[#This Row],[FAKTUR]]," ",),".",""),"-",""),"(",""),")",""),",",""),"/",""),"""",""),"+",""))</f>
        <v>gelpengpc310sdiamondartjkartomoro</v>
      </c>
      <c r="H102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gelpengpc310sdiamondartjk6box24setartomoro</v>
      </c>
      <c r="I1026" s="2" t="s">
        <v>6702</v>
      </c>
      <c r="J1026" s="2" t="s">
        <v>230</v>
      </c>
      <c r="K1026" s="14" t="s">
        <v>3208</v>
      </c>
      <c r="L1026" s="2" t="s">
        <v>1335</v>
      </c>
      <c r="M1026" s="34" t="e">
        <f>IF(db[[#This Row],[NB NOTA_C]]="","",COUNTIF([2]!B_MSK[concat],db[[#This Row],[NB NOTA_C]]))</f>
        <v>#REF!</v>
      </c>
      <c r="N1026" s="14" t="s">
        <v>1346</v>
      </c>
      <c r="O1026" s="2" t="s">
        <v>1413</v>
      </c>
      <c r="P1026" s="2" t="s">
        <v>2443</v>
      </c>
      <c r="R1026" s="2" t="str">
        <f>IF(db[[#This Row],[QTY/ CTN]]="","",SUBSTITUTE(SUBSTITUTE(SUBSTITUTE(db[[#This Row],[QTY/ CTN]]," ","_",2),"(",""),")","")&amp;"_")</f>
        <v>6 BOX_24 SET_</v>
      </c>
      <c r="S1026" s="2">
        <f>IF(db[[#This Row],[H_QTY/ CTN]]="","",SEARCH("_",db[[#This Row],[H_QTY/ CTN]]))</f>
        <v>6</v>
      </c>
      <c r="T1026" s="2">
        <f>IF(db[[#This Row],[H_QTY/ CTN]]="","",LEN(db[[#This Row],[H_QTY/ CTN]]))</f>
        <v>13</v>
      </c>
      <c r="U1026" s="41" t="str">
        <f>IF(db[[#This Row],[H_QTY/ CTN]]="","",LEFT(db[[#This Row],[H_QTY/ CTN]],db[[#This Row],[H_1]]-1))</f>
        <v>6 BOX</v>
      </c>
      <c r="V1026" s="40" t="str">
        <f>IF(NOT(db[[#This Row],[H_1]]=db[[#This Row],[H_2]]),MID(db[[#This Row],[H_QTY/ CTN]],db[[#This Row],[H_1]]+1,db[[#This Row],[H_2]]-db[[#This Row],[H_1]]-1),"")</f>
        <v>24 SET</v>
      </c>
      <c r="W1026" s="40" t="str">
        <f>IF(db[[#This Row],[QTY/ CTN B]]="","",LEFT(db[[#This Row],[QTY/ CTN B]],SEARCH(" ",db[[#This Row],[QTY/ CTN B]],1)-1))</f>
        <v>6</v>
      </c>
      <c r="X1026" s="40" t="str">
        <f>IF(db[[#This Row],[QTY/ CTN B]]="","",RIGHT(db[[#This Row],[QTY/ CTN B]],LEN(db[[#This Row],[QTY/ CTN B]])-SEARCH(" ",db[[#This Row],[QTY/ CTN B]],1)))</f>
        <v>BOX</v>
      </c>
      <c r="Y1026" s="40" t="str">
        <f>IF(db[[#This Row],[QTY/ CTN TG]]="",IF(db[[#This Row],[STN TG]]="","",12),LEFT(db[[#This Row],[QTY/ CTN TG]],SEARCH(" ",db[[#This Row],[QTY/ CTN TG]],1)-1))</f>
        <v>24</v>
      </c>
      <c r="Z10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026" s="40" t="str">
        <f>IF(db[[#This Row],[STN K]]="","",IF(db[[#This Row],[STN TG]]="LSN",12,""))</f>
        <v/>
      </c>
      <c r="AB1026" s="40" t="str">
        <f>IF(db[[#This Row],[STN TG]]="LSN","PCS","")</f>
        <v/>
      </c>
      <c r="AC1026" s="40">
        <f>db[[#This Row],[QTY B]]*IF(db[[#This Row],[QTY TG]]="",1,db[[#This Row],[QTY TG]])*IF(db[[#This Row],[QTY K]]="",1,db[[#This Row],[QTY K]])</f>
        <v>144</v>
      </c>
      <c r="AD1026" s="40" t="str">
        <f>IF(db[[#This Row],[STN K]]="",IF(db[[#This Row],[STN TG]]="",db[[#This Row],[STN B]],db[[#This Row],[STN TG]]),db[[#This Row],[STN K]])</f>
        <v>SET</v>
      </c>
      <c r="AE1026" s="40"/>
    </row>
    <row r="1027" spans="1:31" ht="16.5" customHeight="1" x14ac:dyDescent="0.25">
      <c r="A1027" s="40">
        <f t="shared" si="15"/>
        <v>1026</v>
      </c>
      <c r="B1027" s="5" t="str">
        <f>LOWER(SUBSTITUTE(SUBSTITUTE(SUBSTITUTE(SUBSTITUTE(SUBSTITUTE(SUBSTITUTE(SUBSTITUTE(SUBSTITUTE(db[[#This Row],[NB BM]]," ",),".",""),"-",""),"(",""),")",""),"/",""),"""",""),"+",""))</f>
        <v>bpgelvancovc8100</v>
      </c>
      <c r="C1027" s="5" t="str">
        <f>LOWER(SUBSTITUTE(SUBSTITUTE(SUBSTITUTE(SUBSTITUTE(SUBSTITUTE(SUBSTITUTE(SUBSTITUTE(SUBSTITUTE(SUBSTITUTE(db[[#This Row],[NB NOTA]]," ",),".",""),"-",""),"(",""),")",""),",",""),"/",""),"""",""),"+",""))</f>
        <v>gelpenipenvc8100vanco</v>
      </c>
      <c r="D1027" s="5" t="str">
        <f>LOWER(SUBSTITUTE(SUBSTITUTE(SUBSTITUTE(SUBSTITUTE(SUBSTITUTE(SUBSTITUTE(SUBSTITUTE(SUBSTITUTE(SUBSTITUTE(db[[#This Row],[NB PAJAK]]," ",""),"-",""),"(",""),")",""),".",""),",",""),"/",""),"""",""),"+",""))</f>
        <v>gelpenipenvc8100vanco</v>
      </c>
      <c r="E10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bpgelvancovc8100144lsnartomoro</v>
      </c>
      <c r="F10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gelpenipenvc8100vanco144lsn</v>
      </c>
      <c r="G1027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gelpenipenvc8100vancoartomoro</v>
      </c>
      <c r="H10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gelpenipenvc8100vanco144lsnartomoro</v>
      </c>
      <c r="I1027" s="2" t="s">
        <v>7019</v>
      </c>
      <c r="J1027" s="2" t="s">
        <v>7010</v>
      </c>
      <c r="K1027" s="14" t="s">
        <v>7010</v>
      </c>
      <c r="L1027" s="2" t="s">
        <v>1335</v>
      </c>
      <c r="M1027" s="33" t="e">
        <f>IF(db[[#This Row],[NB NOTA_C]]="","",COUNTIF([2]!B_MSK[concat],db[[#This Row],[NB NOTA_C]]))</f>
        <v>#REF!</v>
      </c>
      <c r="N1027" s="9" t="s">
        <v>1843</v>
      </c>
      <c r="O1027" s="5" t="s">
        <v>1391</v>
      </c>
      <c r="P1027" s="2" t="s">
        <v>2443</v>
      </c>
      <c r="Q1027" s="5"/>
      <c r="R1027" s="5" t="str">
        <f>IF(db[[#This Row],[QTY/ CTN]]="","",SUBSTITUTE(SUBSTITUTE(SUBSTITUTE(db[[#This Row],[QTY/ CTN]]," ","_",2),"(",""),")","")&amp;"_")</f>
        <v>144 LSN_</v>
      </c>
      <c r="S1027" s="5">
        <f>IF(db[[#This Row],[H_QTY/ CTN]]="","",SEARCH("_",db[[#This Row],[H_QTY/ CTN]]))</f>
        <v>8</v>
      </c>
      <c r="T1027" s="5">
        <f>IF(db[[#This Row],[H_QTY/ CTN]]="","",LEN(db[[#This Row],[H_QTY/ CTN]]))</f>
        <v>8</v>
      </c>
      <c r="U1027" s="40" t="str">
        <f>IF(db[[#This Row],[H_QTY/ CTN]]="","",LEFT(db[[#This Row],[H_QTY/ CTN]],db[[#This Row],[H_1]]-1))</f>
        <v>144 LSN</v>
      </c>
      <c r="V1027" s="40" t="str">
        <f>IF(NOT(db[[#This Row],[H_1]]=db[[#This Row],[H_2]]),MID(db[[#This Row],[H_QTY/ CTN]],db[[#This Row],[H_1]]+1,db[[#This Row],[H_2]]-db[[#This Row],[H_1]]-1),"")</f>
        <v/>
      </c>
      <c r="W1027" s="40" t="str">
        <f>IF(db[[#This Row],[QTY/ CTN B]]="","",LEFT(db[[#This Row],[QTY/ CTN B]],SEARCH(" ",db[[#This Row],[QTY/ CTN B]],1)-1))</f>
        <v>144</v>
      </c>
      <c r="X1027" s="40" t="str">
        <f>IF(db[[#This Row],[QTY/ CTN B]]="","",RIGHT(db[[#This Row],[QTY/ CTN B]],LEN(db[[#This Row],[QTY/ CTN B]])-SEARCH(" ",db[[#This Row],[QTY/ CTN B]],1)))</f>
        <v>LSN</v>
      </c>
      <c r="Y1027" s="40">
        <f>IF(db[[#This Row],[QTY/ CTN TG]]="",IF(db[[#This Row],[STN TG]]="","",12),LEFT(db[[#This Row],[QTY/ CTN TG]],SEARCH(" ",db[[#This Row],[QTY/ CTN TG]],1)-1))</f>
        <v>12</v>
      </c>
      <c r="Z10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7" s="40" t="str">
        <f>IF(db[[#This Row],[STN K]]="","",IF(db[[#This Row],[STN TG]]="LSN",12,""))</f>
        <v/>
      </c>
      <c r="AB1027" s="40" t="str">
        <f>IF(db[[#This Row],[STN TG]]="LSN","PCS","")</f>
        <v/>
      </c>
      <c r="AC1027" s="40">
        <f>db[[#This Row],[QTY B]]*IF(db[[#This Row],[QTY TG]]="",1,db[[#This Row],[QTY TG]])*IF(db[[#This Row],[QTY K]]="",1,db[[#This Row],[QTY K]])</f>
        <v>1728</v>
      </c>
      <c r="AD1027" s="40" t="str">
        <f>IF(db[[#This Row],[STN K]]="",IF(db[[#This Row],[STN TG]]="",db[[#This Row],[STN B]],db[[#This Row],[STN TG]]),db[[#This Row],[STN K]])</f>
        <v>PCS</v>
      </c>
      <c r="AE1027" s="40"/>
    </row>
    <row r="1028" spans="1:31" ht="16.5" customHeight="1" x14ac:dyDescent="0.25">
      <c r="A1028" s="40">
        <f t="shared" si="15"/>
        <v>1027</v>
      </c>
      <c r="B1028" s="2" t="str">
        <f>LOWER(SUBSTITUTE(SUBSTITUTE(SUBSTITUTE(SUBSTITUTE(SUBSTITUTE(SUBSTITUTE(SUBSTITUTE(SUBSTITUTE(db[[#This Row],[NB BM]]," ",),".",""),"-",""),"(",""),")",""),"/",""),"""",""),"+",""))</f>
        <v>bpjkjk100nthitam</v>
      </c>
      <c r="C1028" s="2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D1028" s="2" t="str">
        <f>LOWER(SUBSTITUTE(SUBSTITUTE(SUBSTITUTE(SUBSTITUTE(SUBSTITUTE(SUBSTITUTE(SUBSTITUTE(SUBSTITUTE(SUBSTITUTE(db[[#This Row],[NB PAJAK]]," ",""),"-",""),"(",""),")",""),".",""),",",""),"/",""),"""",""),"+",""))</f>
        <v/>
      </c>
      <c r="E102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bpjkjk100nthitam8box30setartomoro</v>
      </c>
      <c r="F102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gelpenjk100ntblackjk8box30set</v>
      </c>
      <c r="G1028" s="2" t="str">
        <f>db[[#This Row],[NB NOTA_C]]&amp;LOWER(SUBSTITUTE(SUBSTITUTE(SUBSTITUTE(SUBSTITUTE(SUBSTITUTE(SUBSTITUTE(SUBSTITUTE(SUBSTITUTE(SUBSTITUTE(db[[#This Row],[FAKTUR]]," ",),".",""),"-",""),"(",""),")",""),",",""),"/",""),"""",""),"+",""))</f>
        <v>gelpenjk100ntblackjkartomoro</v>
      </c>
      <c r="H102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gelpenjk100ntblackjk8box30setartomoro</v>
      </c>
      <c r="I1028" s="2" t="s">
        <v>6703</v>
      </c>
      <c r="J1028" s="2" t="s">
        <v>231</v>
      </c>
      <c r="K1028" s="14"/>
      <c r="L1028" s="2" t="s">
        <v>1335</v>
      </c>
      <c r="M1028" s="34" t="e">
        <f>IF(db[[#This Row],[NB NOTA_C]]="","",COUNTIF([2]!B_MSK[concat],db[[#This Row],[NB NOTA_C]]))</f>
        <v>#REF!</v>
      </c>
      <c r="N1028" s="14" t="s">
        <v>1346</v>
      </c>
      <c r="O1028" s="2" t="s">
        <v>1450</v>
      </c>
      <c r="P1028" s="2" t="s">
        <v>2443</v>
      </c>
      <c r="R1028" s="2" t="str">
        <f>IF(db[[#This Row],[QTY/ CTN]]="","",SUBSTITUTE(SUBSTITUTE(SUBSTITUTE(db[[#This Row],[QTY/ CTN]]," ","_",2),"(",""),")","")&amp;"_")</f>
        <v>8 BOX_30 SET_</v>
      </c>
      <c r="S1028" s="2">
        <f>IF(db[[#This Row],[H_QTY/ CTN]]="","",SEARCH("_",db[[#This Row],[H_QTY/ CTN]]))</f>
        <v>6</v>
      </c>
      <c r="T1028" s="2">
        <f>IF(db[[#This Row],[H_QTY/ CTN]]="","",LEN(db[[#This Row],[H_QTY/ CTN]]))</f>
        <v>13</v>
      </c>
      <c r="U1028" s="41" t="str">
        <f>IF(db[[#This Row],[H_QTY/ CTN]]="","",LEFT(db[[#This Row],[H_QTY/ CTN]],db[[#This Row],[H_1]]-1))</f>
        <v>8 BOX</v>
      </c>
      <c r="V1028" s="40" t="str">
        <f>IF(NOT(db[[#This Row],[H_1]]=db[[#This Row],[H_2]]),MID(db[[#This Row],[H_QTY/ CTN]],db[[#This Row],[H_1]]+1,db[[#This Row],[H_2]]-db[[#This Row],[H_1]]-1),"")</f>
        <v>30 SET</v>
      </c>
      <c r="W1028" s="40" t="str">
        <f>IF(db[[#This Row],[QTY/ CTN B]]="","",LEFT(db[[#This Row],[QTY/ CTN B]],SEARCH(" ",db[[#This Row],[QTY/ CTN B]],1)-1))</f>
        <v>8</v>
      </c>
      <c r="X1028" s="40" t="str">
        <f>IF(db[[#This Row],[QTY/ CTN B]]="","",RIGHT(db[[#This Row],[QTY/ CTN B]],LEN(db[[#This Row],[QTY/ CTN B]])-SEARCH(" ",db[[#This Row],[QTY/ CTN B]],1)))</f>
        <v>BOX</v>
      </c>
      <c r="Y1028" s="40" t="str">
        <f>IF(db[[#This Row],[QTY/ CTN TG]]="",IF(db[[#This Row],[STN TG]]="","",12),LEFT(db[[#This Row],[QTY/ CTN TG]],SEARCH(" ",db[[#This Row],[QTY/ CTN TG]],1)-1))</f>
        <v>30</v>
      </c>
      <c r="Z10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028" s="40" t="str">
        <f>IF(db[[#This Row],[STN K]]="","",IF(db[[#This Row],[STN TG]]="LSN",12,""))</f>
        <v/>
      </c>
      <c r="AB1028" s="40" t="str">
        <f>IF(db[[#This Row],[STN TG]]="LSN","PCS","")</f>
        <v/>
      </c>
      <c r="AC1028" s="40">
        <f>db[[#This Row],[QTY B]]*IF(db[[#This Row],[QTY TG]]="",1,db[[#This Row],[QTY TG]])*IF(db[[#This Row],[QTY K]]="",1,db[[#This Row],[QTY K]])</f>
        <v>240</v>
      </c>
      <c r="AD1028" s="40" t="str">
        <f>IF(db[[#This Row],[STN K]]="",IF(db[[#This Row],[STN TG]]="",db[[#This Row],[STN B]],db[[#This Row],[STN TG]]),db[[#This Row],[STN K]])</f>
        <v>SET</v>
      </c>
      <c r="AE1028" s="40"/>
    </row>
    <row r="1029" spans="1:31" ht="16.5" customHeight="1" x14ac:dyDescent="0.25">
      <c r="A1029" s="40">
        <f t="shared" si="15"/>
        <v>1028</v>
      </c>
      <c r="B1029" s="95" t="str">
        <f>LOWER(SUBSTITUTE(SUBSTITUTE(SUBSTITUTE(SUBSTITUTE(SUBSTITUTE(SUBSTITUTE(SUBSTITUTE(SUBSTITUTE(db[[#This Row],[NB BM]]," ",),".",""),"-",""),"(",""),")",""),"/",""),"""",""),"+",""))</f>
        <v>bpjkjk100snhitam</v>
      </c>
      <c r="C1029" s="95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D1029" s="95" t="str">
        <f>LOWER(SUBSTITUTE(SUBSTITUTE(SUBSTITUTE(SUBSTITUTE(SUBSTITUTE(SUBSTITUTE(SUBSTITUTE(SUBSTITUTE(SUBSTITUTE(db[[#This Row],[NB PAJAK]]," ",""),"-",""),"(",""),")",""),".",""),",",""),"/",""),"""",""),"+",""))</f>
        <v/>
      </c>
      <c r="E1029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bpjkjk100snhitam144lsnartomoro</v>
      </c>
      <c r="F1029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gelpenjk100snblackjk144lsn</v>
      </c>
      <c r="G1029" s="95" t="str">
        <f>db[[#This Row],[NB NOTA_C]]&amp;LOWER(SUBSTITUTE(SUBSTITUTE(SUBSTITUTE(SUBSTITUTE(SUBSTITUTE(SUBSTITUTE(SUBSTITUTE(SUBSTITUTE(SUBSTITUTE(db[[#This Row],[FAKTUR]]," ",),".",""),"-",""),"(",""),")",""),",",""),"/",""),"""",""),"+",""))</f>
        <v>gelpenjk100snblackjkartomoro</v>
      </c>
      <c r="H1029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gelpenjk100snblackjk144lsnartomoro</v>
      </c>
      <c r="I1029" s="2" t="s">
        <v>6704</v>
      </c>
      <c r="J1029" s="12" t="s">
        <v>3900</v>
      </c>
      <c r="K1029" s="20"/>
      <c r="L1029" s="2" t="s">
        <v>1335</v>
      </c>
      <c r="M1029" s="96" t="e">
        <f>IF(db[[#This Row],[NB NOTA_C]]="","",COUNTIF([2]!B_MSK[concat],db[[#This Row],[NB NOTA_C]]))</f>
        <v>#REF!</v>
      </c>
      <c r="N1029" s="99" t="s">
        <v>1346</v>
      </c>
      <c r="O1029" s="95" t="s">
        <v>1391</v>
      </c>
      <c r="P1029" s="12" t="s">
        <v>2443</v>
      </c>
      <c r="Q1029" s="95"/>
      <c r="R1029" s="95" t="str">
        <f>IF(db[[#This Row],[QTY/ CTN]]="","",SUBSTITUTE(SUBSTITUTE(SUBSTITUTE(db[[#This Row],[QTY/ CTN]]," ","_",2),"(",""),")","")&amp;"_")</f>
        <v>144 LSN_</v>
      </c>
      <c r="S1029" s="95">
        <f>IF(db[[#This Row],[H_QTY/ CTN]]="","",SEARCH("_",db[[#This Row],[H_QTY/ CTN]]))</f>
        <v>8</v>
      </c>
      <c r="T1029" s="95">
        <f>IF(db[[#This Row],[H_QTY/ CTN]]="","",LEN(db[[#This Row],[H_QTY/ CTN]]))</f>
        <v>8</v>
      </c>
      <c r="U1029" s="97" t="str">
        <f>IF(db[[#This Row],[H_QTY/ CTN]]="","",LEFT(db[[#This Row],[H_QTY/ CTN]],db[[#This Row],[H_1]]-1))</f>
        <v>144 LSN</v>
      </c>
      <c r="V1029" s="97" t="str">
        <f>IF(NOT(db[[#This Row],[H_1]]=db[[#This Row],[H_2]]),MID(db[[#This Row],[H_QTY/ CTN]],db[[#This Row],[H_1]]+1,db[[#This Row],[H_2]]-db[[#This Row],[H_1]]-1),"")</f>
        <v/>
      </c>
      <c r="W1029" s="40" t="str">
        <f>IF(db[[#This Row],[QTY/ CTN B]]="","",LEFT(db[[#This Row],[QTY/ CTN B]],SEARCH(" ",db[[#This Row],[QTY/ CTN B]],1)-1))</f>
        <v>144</v>
      </c>
      <c r="X1029" s="40" t="str">
        <f>IF(db[[#This Row],[QTY/ CTN B]]="","",RIGHT(db[[#This Row],[QTY/ CTN B]],LEN(db[[#This Row],[QTY/ CTN B]])-SEARCH(" ",db[[#This Row],[QTY/ CTN B]],1)))</f>
        <v>LSN</v>
      </c>
      <c r="Y1029" s="40">
        <f>IF(db[[#This Row],[QTY/ CTN TG]]="",IF(db[[#This Row],[STN TG]]="","",12),LEFT(db[[#This Row],[QTY/ CTN TG]],SEARCH(" ",db[[#This Row],[QTY/ CTN TG]],1)-1))</f>
        <v>12</v>
      </c>
      <c r="Z10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29" s="40" t="str">
        <f>IF(db[[#This Row],[STN K]]="","",IF(db[[#This Row],[STN TG]]="LSN",12,""))</f>
        <v/>
      </c>
      <c r="AB1029" s="40" t="str">
        <f>IF(db[[#This Row],[STN TG]]="LSN","PCS","")</f>
        <v/>
      </c>
      <c r="AC1029" s="40">
        <f>db[[#This Row],[QTY B]]*IF(db[[#This Row],[QTY TG]]="",1,db[[#This Row],[QTY TG]])*IF(db[[#This Row],[QTY K]]="",1,db[[#This Row],[QTY K]])</f>
        <v>1728</v>
      </c>
      <c r="AD1029" s="40" t="str">
        <f>IF(db[[#This Row],[STN K]]="",IF(db[[#This Row],[STN TG]]="",db[[#This Row],[STN B]],db[[#This Row],[STN TG]]),db[[#This Row],[STN K]])</f>
        <v>PCS</v>
      </c>
      <c r="AE1029" s="40"/>
    </row>
    <row r="1030" spans="1:31" ht="16.5" customHeight="1" x14ac:dyDescent="0.25">
      <c r="A1030" s="40">
        <f t="shared" si="15"/>
        <v>1029</v>
      </c>
      <c r="B1030" s="95" t="str">
        <f>LOWER(SUBSTITUTE(SUBSTITUTE(SUBSTITUTE(SUBSTITUTE(SUBSTITUTE(SUBSTITUTE(SUBSTITUTE(SUBSTITUTE(db[[#This Row],[NB BM]]," ",),".",""),"-",""),"(",""),")",""),"/",""),"""",""),"+",""))</f>
        <v>bpjkjk100snbiru</v>
      </c>
      <c r="C1030" s="95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D1030" s="95" t="str">
        <f>LOWER(SUBSTITUTE(SUBSTITUTE(SUBSTITUTE(SUBSTITUTE(SUBSTITUTE(SUBSTITUTE(SUBSTITUTE(SUBSTITUTE(SUBSTITUTE(db[[#This Row],[NB PAJAK]]," ",""),"-",""),"(",""),")",""),".",""),",",""),"/",""),"""",""),"+",""))</f>
        <v/>
      </c>
      <c r="E1030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bpjkjk100snbiru144lsnartomoro</v>
      </c>
      <c r="F1030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gelpenjk100snbluejk144lsn</v>
      </c>
      <c r="G1030" s="95" t="str">
        <f>db[[#This Row],[NB NOTA_C]]&amp;LOWER(SUBSTITUTE(SUBSTITUTE(SUBSTITUTE(SUBSTITUTE(SUBSTITUTE(SUBSTITUTE(SUBSTITUTE(SUBSTITUTE(SUBSTITUTE(db[[#This Row],[FAKTUR]]," ",),".",""),"-",""),"(",""),")",""),",",""),"/",""),"""",""),"+",""))</f>
        <v>gelpenjk100snbluejkartomoro</v>
      </c>
      <c r="H1030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gelpenjk100snbluejk144lsnartomoro</v>
      </c>
      <c r="I1030" s="2" t="s">
        <v>6705</v>
      </c>
      <c r="J1030" s="12" t="s">
        <v>3901</v>
      </c>
      <c r="K1030" s="20"/>
      <c r="L1030" s="2" t="s">
        <v>1335</v>
      </c>
      <c r="M1030" s="96" t="e">
        <f>IF(db[[#This Row],[NB NOTA_C]]="","",COUNTIF([2]!B_MSK[concat],db[[#This Row],[NB NOTA_C]]))</f>
        <v>#REF!</v>
      </c>
      <c r="N1030" s="99" t="s">
        <v>1346</v>
      </c>
      <c r="O1030" s="95" t="s">
        <v>1391</v>
      </c>
      <c r="P1030" s="12" t="s">
        <v>2443</v>
      </c>
      <c r="Q1030" s="95"/>
      <c r="R1030" s="95" t="str">
        <f>IF(db[[#This Row],[QTY/ CTN]]="","",SUBSTITUTE(SUBSTITUTE(SUBSTITUTE(db[[#This Row],[QTY/ CTN]]," ","_",2),"(",""),")","")&amp;"_")</f>
        <v>144 LSN_</v>
      </c>
      <c r="S1030" s="95">
        <f>IF(db[[#This Row],[H_QTY/ CTN]]="","",SEARCH("_",db[[#This Row],[H_QTY/ CTN]]))</f>
        <v>8</v>
      </c>
      <c r="T1030" s="95">
        <f>IF(db[[#This Row],[H_QTY/ CTN]]="","",LEN(db[[#This Row],[H_QTY/ CTN]]))</f>
        <v>8</v>
      </c>
      <c r="U1030" s="97" t="str">
        <f>IF(db[[#This Row],[H_QTY/ CTN]]="","",LEFT(db[[#This Row],[H_QTY/ CTN]],db[[#This Row],[H_1]]-1))</f>
        <v>144 LSN</v>
      </c>
      <c r="V1030" s="97" t="str">
        <f>IF(NOT(db[[#This Row],[H_1]]=db[[#This Row],[H_2]]),MID(db[[#This Row],[H_QTY/ CTN]],db[[#This Row],[H_1]]+1,db[[#This Row],[H_2]]-db[[#This Row],[H_1]]-1),"")</f>
        <v/>
      </c>
      <c r="W1030" s="40" t="str">
        <f>IF(db[[#This Row],[QTY/ CTN B]]="","",LEFT(db[[#This Row],[QTY/ CTN B]],SEARCH(" ",db[[#This Row],[QTY/ CTN B]],1)-1))</f>
        <v>144</v>
      </c>
      <c r="X1030" s="40" t="str">
        <f>IF(db[[#This Row],[QTY/ CTN B]]="","",RIGHT(db[[#This Row],[QTY/ CTN B]],LEN(db[[#This Row],[QTY/ CTN B]])-SEARCH(" ",db[[#This Row],[QTY/ CTN B]],1)))</f>
        <v>LSN</v>
      </c>
      <c r="Y1030" s="40">
        <f>IF(db[[#This Row],[QTY/ CTN TG]]="",IF(db[[#This Row],[STN TG]]="","",12),LEFT(db[[#This Row],[QTY/ CTN TG]],SEARCH(" ",db[[#This Row],[QTY/ CTN TG]],1)-1))</f>
        <v>12</v>
      </c>
      <c r="Z10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30" s="40" t="str">
        <f>IF(db[[#This Row],[STN K]]="","",IF(db[[#This Row],[STN TG]]="LSN",12,""))</f>
        <v/>
      </c>
      <c r="AB1030" s="40" t="str">
        <f>IF(db[[#This Row],[STN TG]]="LSN","PCS","")</f>
        <v/>
      </c>
      <c r="AC1030" s="40">
        <f>db[[#This Row],[QTY B]]*IF(db[[#This Row],[QTY TG]]="",1,db[[#This Row],[QTY TG]])*IF(db[[#This Row],[QTY K]]="",1,db[[#This Row],[QTY K]])</f>
        <v>1728</v>
      </c>
      <c r="AD1030" s="40" t="str">
        <f>IF(db[[#This Row],[STN K]]="",IF(db[[#This Row],[STN TG]]="",db[[#This Row],[STN B]],db[[#This Row],[STN TG]]),db[[#This Row],[STN K]])</f>
        <v>PCS</v>
      </c>
      <c r="AE1030" s="40"/>
    </row>
    <row r="1031" spans="1:31" ht="16.5" customHeight="1" x14ac:dyDescent="0.25">
      <c r="A1031" s="40">
        <f t="shared" si="15"/>
        <v>1030</v>
      </c>
      <c r="B1031" s="5" t="str">
        <f>LOWER(SUBSTITUTE(SUBSTITUTE(SUBSTITUTE(SUBSTITUTE(SUBSTITUTE(SUBSTITUTE(SUBSTITUTE(SUBSTITUTE(db[[#This Row],[NB BM]]," ",),".",""),"-",""),"(",""),")",""),"/",""),"""",""),"+",""))</f>
        <v>bpgelklik9wgp96129</v>
      </c>
      <c r="C1031" s="5" t="str">
        <f>LOWER(SUBSTITUTE(SUBSTITUTE(SUBSTITUTE(SUBSTITUTE(SUBSTITUTE(SUBSTITUTE(SUBSTITUTE(SUBSTITUTE(SUBSTITUTE(db[[#This Row],[NB NOTA]]," ",),".",""),"-",""),"(",""),")",""),",",""),"/",""),"""",""),"+",""))</f>
        <v>gelpenklikgp961299wpvc</v>
      </c>
      <c r="D1031" s="5" t="str">
        <f>LOWER(SUBSTITUTE(SUBSTITUTE(SUBSTITUTE(SUBSTITUTE(SUBSTITUTE(SUBSTITUTE(SUBSTITUTE(SUBSTITUTE(SUBSTITUTE(db[[#This Row],[NB PAJAK]]," ",""),"-",""),"(",""),")",""),".",""),",",""),"/",""),"""",""),"+",""))</f>
        <v>gelpenklikgp961299wpvc</v>
      </c>
      <c r="E103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bpgelklik9wgp96129256setartomoro</v>
      </c>
      <c r="F103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gelpenklikgp961299wpvc256set</v>
      </c>
      <c r="G1031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gelpenklikgp961299wpvcartomoro</v>
      </c>
      <c r="H103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gelpenklikgp961299wpvc256setartomoro</v>
      </c>
      <c r="I1031" s="2" t="s">
        <v>7021</v>
      </c>
      <c r="J1031" s="2" t="s">
        <v>7012</v>
      </c>
      <c r="K1031" s="14" t="s">
        <v>7012</v>
      </c>
      <c r="L1031" s="2" t="s">
        <v>1335</v>
      </c>
      <c r="M1031" s="33" t="e">
        <f>IF(db[[#This Row],[NB NOTA_C]]="","",COUNTIF([2]!B_MSK[concat],db[[#This Row],[NB NOTA_C]]))</f>
        <v>#REF!</v>
      </c>
      <c r="N1031" s="9" t="s">
        <v>1843</v>
      </c>
      <c r="O1031" s="5" t="s">
        <v>7016</v>
      </c>
      <c r="P1031" s="2" t="s">
        <v>2443</v>
      </c>
      <c r="Q1031" s="5"/>
      <c r="R1031" s="5" t="str">
        <f>IF(db[[#This Row],[QTY/ CTN]]="","",SUBSTITUTE(SUBSTITUTE(SUBSTITUTE(db[[#This Row],[QTY/ CTN]]," ","_",2),"(",""),")","")&amp;"_")</f>
        <v>256 SET_</v>
      </c>
      <c r="S1031" s="5">
        <f>IF(db[[#This Row],[H_QTY/ CTN]]="","",SEARCH("_",db[[#This Row],[H_QTY/ CTN]]))</f>
        <v>8</v>
      </c>
      <c r="T1031" s="5">
        <f>IF(db[[#This Row],[H_QTY/ CTN]]="","",LEN(db[[#This Row],[H_QTY/ CTN]]))</f>
        <v>8</v>
      </c>
      <c r="U1031" s="40" t="str">
        <f>IF(db[[#This Row],[H_QTY/ CTN]]="","",LEFT(db[[#This Row],[H_QTY/ CTN]],db[[#This Row],[H_1]]-1))</f>
        <v>256 SET</v>
      </c>
      <c r="V1031" s="40" t="str">
        <f>IF(NOT(db[[#This Row],[H_1]]=db[[#This Row],[H_2]]),MID(db[[#This Row],[H_QTY/ CTN]],db[[#This Row],[H_1]]+1,db[[#This Row],[H_2]]-db[[#This Row],[H_1]]-1),"")</f>
        <v/>
      </c>
      <c r="W1031" s="40" t="str">
        <f>IF(db[[#This Row],[QTY/ CTN B]]="","",LEFT(db[[#This Row],[QTY/ CTN B]],SEARCH(" ",db[[#This Row],[QTY/ CTN B]],1)-1))</f>
        <v>256</v>
      </c>
      <c r="X1031" s="40" t="str">
        <f>IF(db[[#This Row],[QTY/ CTN B]]="","",RIGHT(db[[#This Row],[QTY/ CTN B]],LEN(db[[#This Row],[QTY/ CTN B]])-SEARCH(" ",db[[#This Row],[QTY/ CTN B]],1)))</f>
        <v>SET</v>
      </c>
      <c r="Y1031" s="40" t="str">
        <f>IF(db[[#This Row],[QTY/ CTN TG]]="",IF(db[[#This Row],[STN TG]]="","",12),LEFT(db[[#This Row],[QTY/ CTN TG]],SEARCH(" ",db[[#This Row],[QTY/ CTN TG]],1)-1))</f>
        <v/>
      </c>
      <c r="Z10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31" s="40" t="str">
        <f>IF(db[[#This Row],[STN K]]="","",IF(db[[#This Row],[STN TG]]="LSN",12,""))</f>
        <v/>
      </c>
      <c r="AB1031" s="40" t="str">
        <f>IF(db[[#This Row],[STN TG]]="LSN","PCS","")</f>
        <v/>
      </c>
      <c r="AC1031" s="40">
        <f>db[[#This Row],[QTY B]]*IF(db[[#This Row],[QTY TG]]="",1,db[[#This Row],[QTY TG]])*IF(db[[#This Row],[QTY K]]="",1,db[[#This Row],[QTY K]])</f>
        <v>256</v>
      </c>
      <c r="AD1031" s="40" t="str">
        <f>IF(db[[#This Row],[STN K]]="",IF(db[[#This Row],[STN TG]]="",db[[#This Row],[STN B]],db[[#This Row],[STN TG]]),db[[#This Row],[STN K]])</f>
        <v>SET</v>
      </c>
      <c r="AE1031" s="40"/>
    </row>
    <row r="1032" spans="1:31" ht="16.5" customHeight="1" x14ac:dyDescent="0.25">
      <c r="A1032" s="40">
        <f t="shared" si="15"/>
        <v>1031</v>
      </c>
      <c r="B1032" s="5" t="str">
        <f>LOWER(SUBSTITUTE(SUBSTITUTE(SUBSTITUTE(SUBSTITUTE(SUBSTITUTE(SUBSTITUTE(SUBSTITUTE(SUBSTITUTE(db[[#This Row],[NB BM]]," ",),".",""),"-",""),"(",""),")",""),"/",""),"""",""),"+",""))</f>
        <v>gelpenkoxikx701a</v>
      </c>
      <c r="C1032" s="5" t="str">
        <f>LOWER(SUBSTITUTE(SUBSTITUTE(SUBSTITUTE(SUBSTITUTE(SUBSTITUTE(SUBSTITUTE(SUBSTITUTE(SUBSTITUTE(SUBSTITUTE(db[[#This Row],[NB NOTA]]," ",),".",""),"-",""),"(",""),")",""),",",""),"/",""),"""",""),"+",""))</f>
        <v>gelpenkoxikx701a</v>
      </c>
      <c r="D1032" s="5" t="str">
        <f>LOWER(SUBSTITUTE(SUBSTITUTE(SUBSTITUTE(SUBSTITUTE(SUBSTITUTE(SUBSTITUTE(SUBSTITUTE(SUBSTITUTE(SUBSTITUTE(db[[#This Row],[NB PAJAK]]," ",""),"-",""),"(",""),")",""),".",""),",",""),"/",""),"""",""),"+",""))</f>
        <v/>
      </c>
      <c r="E10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gelpenkoxikx701a144lsnuntana</v>
      </c>
      <c r="F10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gelpenkoxikx701a144lsn</v>
      </c>
      <c r="G103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gelpenkoxikx701auntana</v>
      </c>
      <c r="H10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gelpenkoxikx701a144lsnuntana</v>
      </c>
      <c r="I1032" s="2" t="s">
        <v>7623</v>
      </c>
      <c r="J1032" s="2" t="s">
        <v>7302</v>
      </c>
      <c r="K1032" s="14"/>
      <c r="L1032" s="2" t="s">
        <v>1336</v>
      </c>
      <c r="M1032" s="33" t="e">
        <f>IF(db[[#This Row],[NB NOTA_C]]="","",COUNTIF([2]!B_MSK[concat],db[[#This Row],[NB NOTA_C]]))</f>
        <v>#REF!</v>
      </c>
      <c r="N1032" s="9" t="s">
        <v>2305</v>
      </c>
      <c r="O1032" s="5" t="s">
        <v>1391</v>
      </c>
      <c r="P1032" s="2" t="s">
        <v>2443</v>
      </c>
      <c r="Q1032" s="5"/>
      <c r="R1032" s="5" t="str">
        <f>IF(db[[#This Row],[QTY/ CTN]]="","",SUBSTITUTE(SUBSTITUTE(SUBSTITUTE(db[[#This Row],[QTY/ CTN]]," ","_",2),"(",""),")","")&amp;"_")</f>
        <v>144 LSN_</v>
      </c>
      <c r="S1032" s="5">
        <f>IF(db[[#This Row],[H_QTY/ CTN]]="","",SEARCH("_",db[[#This Row],[H_QTY/ CTN]]))</f>
        <v>8</v>
      </c>
      <c r="T1032" s="5">
        <f>IF(db[[#This Row],[H_QTY/ CTN]]="","",LEN(db[[#This Row],[H_QTY/ CTN]]))</f>
        <v>8</v>
      </c>
      <c r="U1032" s="40" t="str">
        <f>IF(db[[#This Row],[H_QTY/ CTN]]="","",LEFT(db[[#This Row],[H_QTY/ CTN]],db[[#This Row],[H_1]]-1))</f>
        <v>144 LSN</v>
      </c>
      <c r="V1032" s="40" t="str">
        <f>IF(NOT(db[[#This Row],[H_1]]=db[[#This Row],[H_2]]),MID(db[[#This Row],[H_QTY/ CTN]],db[[#This Row],[H_1]]+1,db[[#This Row],[H_2]]-db[[#This Row],[H_1]]-1),"")</f>
        <v/>
      </c>
      <c r="W1032" s="40" t="str">
        <f>IF(db[[#This Row],[QTY/ CTN B]]="","",LEFT(db[[#This Row],[QTY/ CTN B]],SEARCH(" ",db[[#This Row],[QTY/ CTN B]],1)-1))</f>
        <v>144</v>
      </c>
      <c r="X1032" s="40" t="str">
        <f>IF(db[[#This Row],[QTY/ CTN B]]="","",RIGHT(db[[#This Row],[QTY/ CTN B]],LEN(db[[#This Row],[QTY/ CTN B]])-SEARCH(" ",db[[#This Row],[QTY/ CTN B]],1)))</f>
        <v>LSN</v>
      </c>
      <c r="Y1032" s="40">
        <f>IF(db[[#This Row],[QTY/ CTN TG]]="",IF(db[[#This Row],[STN TG]]="","",12),LEFT(db[[#This Row],[QTY/ CTN TG]],SEARCH(" ",db[[#This Row],[QTY/ CTN TG]],1)-1))</f>
        <v>12</v>
      </c>
      <c r="Z10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32" s="40" t="str">
        <f>IF(db[[#This Row],[STN K]]="","",IF(db[[#This Row],[STN TG]]="LSN",12,""))</f>
        <v/>
      </c>
      <c r="AB1032" s="40" t="str">
        <f>IF(db[[#This Row],[STN TG]]="LSN","PCS","")</f>
        <v/>
      </c>
      <c r="AC1032" s="40">
        <f>db[[#This Row],[QTY B]]*IF(db[[#This Row],[QTY TG]]="",1,db[[#This Row],[QTY TG]])*IF(db[[#This Row],[QTY K]]="",1,db[[#This Row],[QTY K]])</f>
        <v>1728</v>
      </c>
      <c r="AD1032" s="40" t="str">
        <f>IF(db[[#This Row],[STN K]]="",IF(db[[#This Row],[STN TG]]="",db[[#This Row],[STN B]],db[[#This Row],[STN TG]]),db[[#This Row],[STN K]])</f>
        <v>PCS</v>
      </c>
      <c r="AE1032" s="40"/>
    </row>
    <row r="1033" spans="1:31" ht="16.5" customHeight="1" x14ac:dyDescent="0.25">
      <c r="A1033" s="40">
        <f t="shared" si="15"/>
        <v>1032</v>
      </c>
      <c r="B1033" s="5" t="str">
        <f>LOWER(SUBSTITUTE(SUBSTITUTE(SUBSTITUTE(SUBSTITUTE(SUBSTITUTE(SUBSTITUTE(SUBSTITUTE(SUBSTITUTE(db[[#This Row],[NB BM]]," ",),".",""),"-",""),"(",""),")",""),"/",""),"""",""),"+",""))</f>
        <v>gelpenkoxikx704a</v>
      </c>
      <c r="C1033" s="5" t="str">
        <f>LOWER(SUBSTITUTE(SUBSTITUTE(SUBSTITUTE(SUBSTITUTE(SUBSTITUTE(SUBSTITUTE(SUBSTITUTE(SUBSTITUTE(SUBSTITUTE(db[[#This Row],[NB NOTA]]," ",),".",""),"-",""),"(",""),")",""),",",""),"/",""),"""",""),"+",""))</f>
        <v>gelpenkoxikx704a</v>
      </c>
      <c r="D1033" s="5" t="str">
        <f>LOWER(SUBSTITUTE(SUBSTITUTE(SUBSTITUTE(SUBSTITUTE(SUBSTITUTE(SUBSTITUTE(SUBSTITUTE(SUBSTITUTE(SUBSTITUTE(db[[#This Row],[NB PAJAK]]," ",""),"-",""),"(",""),")",""),".",""),",",""),"/",""),"""",""),"+",""))</f>
        <v/>
      </c>
      <c r="E10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gelpenkoxikx704a144lsnuntana</v>
      </c>
      <c r="F10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gelpenkoxikx704a144lsn</v>
      </c>
      <c r="G1033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gelpenkoxikx704auntana</v>
      </c>
      <c r="H10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gelpenkoxikx704a144lsnuntana</v>
      </c>
      <c r="I1033" s="2" t="s">
        <v>7624</v>
      </c>
      <c r="J1033" s="2" t="s">
        <v>7303</v>
      </c>
      <c r="K1033" s="14"/>
      <c r="L1033" s="2" t="s">
        <v>1336</v>
      </c>
      <c r="M1033" s="33" t="e">
        <f>IF(db[[#This Row],[NB NOTA_C]]="","",COUNTIF([2]!B_MSK[concat],db[[#This Row],[NB NOTA_C]]))</f>
        <v>#REF!</v>
      </c>
      <c r="N1033" s="9" t="s">
        <v>2305</v>
      </c>
      <c r="O1033" s="5" t="s">
        <v>1391</v>
      </c>
      <c r="P1033" s="2" t="s">
        <v>2443</v>
      </c>
      <c r="Q1033" s="5"/>
      <c r="R1033" s="5" t="str">
        <f>IF(db[[#This Row],[QTY/ CTN]]="","",SUBSTITUTE(SUBSTITUTE(SUBSTITUTE(db[[#This Row],[QTY/ CTN]]," ","_",2),"(",""),")","")&amp;"_")</f>
        <v>144 LSN_</v>
      </c>
      <c r="S1033" s="5">
        <f>IF(db[[#This Row],[H_QTY/ CTN]]="","",SEARCH("_",db[[#This Row],[H_QTY/ CTN]]))</f>
        <v>8</v>
      </c>
      <c r="T1033" s="5">
        <f>IF(db[[#This Row],[H_QTY/ CTN]]="","",LEN(db[[#This Row],[H_QTY/ CTN]]))</f>
        <v>8</v>
      </c>
      <c r="U1033" s="40" t="str">
        <f>IF(db[[#This Row],[H_QTY/ CTN]]="","",LEFT(db[[#This Row],[H_QTY/ CTN]],db[[#This Row],[H_1]]-1))</f>
        <v>144 LSN</v>
      </c>
      <c r="V1033" s="40" t="str">
        <f>IF(NOT(db[[#This Row],[H_1]]=db[[#This Row],[H_2]]),MID(db[[#This Row],[H_QTY/ CTN]],db[[#This Row],[H_1]]+1,db[[#This Row],[H_2]]-db[[#This Row],[H_1]]-1),"")</f>
        <v/>
      </c>
      <c r="W1033" s="40" t="str">
        <f>IF(db[[#This Row],[QTY/ CTN B]]="","",LEFT(db[[#This Row],[QTY/ CTN B]],SEARCH(" ",db[[#This Row],[QTY/ CTN B]],1)-1))</f>
        <v>144</v>
      </c>
      <c r="X1033" s="40" t="str">
        <f>IF(db[[#This Row],[QTY/ CTN B]]="","",RIGHT(db[[#This Row],[QTY/ CTN B]],LEN(db[[#This Row],[QTY/ CTN B]])-SEARCH(" ",db[[#This Row],[QTY/ CTN B]],1)))</f>
        <v>LSN</v>
      </c>
      <c r="Y1033" s="40">
        <f>IF(db[[#This Row],[QTY/ CTN TG]]="",IF(db[[#This Row],[STN TG]]="","",12),LEFT(db[[#This Row],[QTY/ CTN TG]],SEARCH(" ",db[[#This Row],[QTY/ CTN TG]],1)-1))</f>
        <v>12</v>
      </c>
      <c r="Z10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33" s="40" t="str">
        <f>IF(db[[#This Row],[STN K]]="","",IF(db[[#This Row],[STN TG]]="LSN",12,""))</f>
        <v/>
      </c>
      <c r="AB1033" s="40" t="str">
        <f>IF(db[[#This Row],[STN TG]]="LSN","PCS","")</f>
        <v/>
      </c>
      <c r="AC1033" s="40">
        <f>db[[#This Row],[QTY B]]*IF(db[[#This Row],[QTY TG]]="",1,db[[#This Row],[QTY TG]])*IF(db[[#This Row],[QTY K]]="",1,db[[#This Row],[QTY K]])</f>
        <v>1728</v>
      </c>
      <c r="AD1033" s="40" t="str">
        <f>IF(db[[#This Row],[STN K]]="",IF(db[[#This Row],[STN TG]]="",db[[#This Row],[STN B]],db[[#This Row],[STN TG]]),db[[#This Row],[STN K]])</f>
        <v>PCS</v>
      </c>
      <c r="AE1033" s="40"/>
    </row>
    <row r="1034" spans="1:31" ht="16.5" customHeight="1" x14ac:dyDescent="0.25">
      <c r="A1034" s="40">
        <f t="shared" ref="A1034:A1097" si="16">ROW()-1</f>
        <v>1033</v>
      </c>
      <c r="B1034" s="5" t="str">
        <f>LOWER(SUBSTITUTE(SUBSTITUTE(SUBSTITUTE(SUBSTITUTE(SUBSTITUTE(SUBSTITUTE(SUBSTITUTE(SUBSTITUTE(db[[#This Row],[NB BM]]," ",),".",""),"-",""),"(",""),")",""),"/",""),"""",""),"+",""))</f>
        <v>gelpenkoxikxgp926</v>
      </c>
      <c r="C1034" s="5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D1034" s="5" t="str">
        <f>LOWER(SUBSTITUTE(SUBSTITUTE(SUBSTITUTE(SUBSTITUTE(SUBSTITUTE(SUBSTITUTE(SUBSTITUTE(SUBSTITUTE(SUBSTITUTE(db[[#This Row],[NB PAJAK]]," ",""),"-",""),"(",""),")",""),".",""),",",""),"/",""),"""",""),"+",""))</f>
        <v/>
      </c>
      <c r="E103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gelpenkoxikxgp926144lsnuntana</v>
      </c>
      <c r="F103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gelpenkoxikxgp926144lsn</v>
      </c>
      <c r="G1034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gelpenkoxikxgp926untana</v>
      </c>
      <c r="H103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gelpenkoxikxgp926144lsnuntana</v>
      </c>
      <c r="I1034" s="2" t="s">
        <v>1605</v>
      </c>
      <c r="J1034" s="2" t="s">
        <v>2756</v>
      </c>
      <c r="K1034" s="14"/>
      <c r="L1034" s="2" t="s">
        <v>1336</v>
      </c>
      <c r="M1034" s="34" t="e">
        <f>IF(db[[#This Row],[NB NOTA_C]]="","",COUNTIF([2]!B_MSK[concat],db[[#This Row],[NB NOTA_C]]))</f>
        <v>#REF!</v>
      </c>
      <c r="N1034" s="9" t="s">
        <v>1349</v>
      </c>
      <c r="O1034" s="5" t="s">
        <v>1391</v>
      </c>
      <c r="P1034" s="2" t="s">
        <v>2443</v>
      </c>
      <c r="R1034" s="2" t="str">
        <f>IF(db[[#This Row],[QTY/ CTN]]="","",SUBSTITUTE(SUBSTITUTE(SUBSTITUTE(db[[#This Row],[QTY/ CTN]]," ","_",2),"(",""),")","")&amp;"_")</f>
        <v>144 LSN_</v>
      </c>
      <c r="S1034" s="2">
        <f>IF(db[[#This Row],[H_QTY/ CTN]]="","",SEARCH("_",db[[#This Row],[H_QTY/ CTN]]))</f>
        <v>8</v>
      </c>
      <c r="T1034" s="2">
        <f>IF(db[[#This Row],[H_QTY/ CTN]]="","",LEN(db[[#This Row],[H_QTY/ CTN]]))</f>
        <v>8</v>
      </c>
      <c r="U1034" s="41" t="str">
        <f>IF(db[[#This Row],[H_QTY/ CTN]]="","",LEFT(db[[#This Row],[H_QTY/ CTN]],db[[#This Row],[H_1]]-1))</f>
        <v>144 LSN</v>
      </c>
      <c r="V1034" s="40" t="str">
        <f>IF(NOT(db[[#This Row],[H_1]]=db[[#This Row],[H_2]]),MID(db[[#This Row],[H_QTY/ CTN]],db[[#This Row],[H_1]]+1,db[[#This Row],[H_2]]-db[[#This Row],[H_1]]-1),"")</f>
        <v/>
      </c>
      <c r="W1034" s="40" t="str">
        <f>IF(db[[#This Row],[QTY/ CTN B]]="","",LEFT(db[[#This Row],[QTY/ CTN B]],SEARCH(" ",db[[#This Row],[QTY/ CTN B]],1)-1))</f>
        <v>144</v>
      </c>
      <c r="X1034" s="40" t="str">
        <f>IF(db[[#This Row],[QTY/ CTN B]]="","",RIGHT(db[[#This Row],[QTY/ CTN B]],LEN(db[[#This Row],[QTY/ CTN B]])-SEARCH(" ",db[[#This Row],[QTY/ CTN B]],1)))</f>
        <v>LSN</v>
      </c>
      <c r="Y1034" s="40">
        <f>IF(db[[#This Row],[QTY/ CTN TG]]="",IF(db[[#This Row],[STN TG]]="","",12),LEFT(db[[#This Row],[QTY/ CTN TG]],SEARCH(" ",db[[#This Row],[QTY/ CTN TG]],1)-1))</f>
        <v>12</v>
      </c>
      <c r="Z10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34" s="40" t="str">
        <f>IF(db[[#This Row],[STN K]]="","",IF(db[[#This Row],[STN TG]]="LSN",12,""))</f>
        <v/>
      </c>
      <c r="AB1034" s="40" t="str">
        <f>IF(db[[#This Row],[STN TG]]="LSN","PCS","")</f>
        <v/>
      </c>
      <c r="AC1034" s="40">
        <f>db[[#This Row],[QTY B]]*IF(db[[#This Row],[QTY TG]]="",1,db[[#This Row],[QTY TG]])*IF(db[[#This Row],[QTY K]]="",1,db[[#This Row],[QTY K]])</f>
        <v>1728</v>
      </c>
      <c r="AD1034" s="40" t="str">
        <f>IF(db[[#This Row],[STN K]]="",IF(db[[#This Row],[STN TG]]="",db[[#This Row],[STN B]],db[[#This Row],[STN TG]]),db[[#This Row],[STN K]])</f>
        <v>PCS</v>
      </c>
      <c r="AE1034" s="40"/>
    </row>
    <row r="1035" spans="1:31" ht="16.5" customHeight="1" x14ac:dyDescent="0.25">
      <c r="A1035" s="40">
        <f t="shared" si="16"/>
        <v>1034</v>
      </c>
      <c r="B1035" s="5" t="str">
        <f>LOWER(SUBSTITUTE(SUBSTITUTE(SUBSTITUTE(SUBSTITUTE(SUBSTITUTE(SUBSTITUTE(SUBSTITUTE(SUBSTITUTE(db[[#This Row],[NB BM]]," ",),".",""),"-",""),"(",""),")",""),"/",""),"""",""),"+",""))</f>
        <v>gelpenkoxikxgp927</v>
      </c>
      <c r="C1035" s="5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D1035" s="5" t="str">
        <f>LOWER(SUBSTITUTE(SUBSTITUTE(SUBSTITUTE(SUBSTITUTE(SUBSTITUTE(SUBSTITUTE(SUBSTITUTE(SUBSTITUTE(SUBSTITUTE(db[[#This Row],[NB PAJAK]]," ",""),"-",""),"(",""),")",""),".",""),",",""),"/",""),"""",""),"+",""))</f>
        <v/>
      </c>
      <c r="E103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gelpenkoxikxgp927144lsnuntana</v>
      </c>
      <c r="F103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gelpenkoxikxgp927144lsn</v>
      </c>
      <c r="G1035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gelpenkoxikxgp927untana</v>
      </c>
      <c r="H103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gelpenkoxikxgp927144lsnuntana</v>
      </c>
      <c r="I1035" s="2" t="s">
        <v>1606</v>
      </c>
      <c r="J1035" s="2" t="s">
        <v>2757</v>
      </c>
      <c r="K1035" s="14"/>
      <c r="L1035" s="2" t="s">
        <v>1336</v>
      </c>
      <c r="M1035" s="34" t="e">
        <f>IF(db[[#This Row],[NB NOTA_C]]="","",COUNTIF([2]!B_MSK[concat],db[[#This Row],[NB NOTA_C]]))</f>
        <v>#REF!</v>
      </c>
      <c r="N1035" s="9" t="s">
        <v>1349</v>
      </c>
      <c r="O1035" s="5" t="s">
        <v>1391</v>
      </c>
      <c r="P1035" s="2" t="s">
        <v>2443</v>
      </c>
      <c r="R1035" s="2" t="str">
        <f>IF(db[[#This Row],[QTY/ CTN]]="","",SUBSTITUTE(SUBSTITUTE(SUBSTITUTE(db[[#This Row],[QTY/ CTN]]," ","_",2),"(",""),")","")&amp;"_")</f>
        <v>144 LSN_</v>
      </c>
      <c r="S1035" s="2">
        <f>IF(db[[#This Row],[H_QTY/ CTN]]="","",SEARCH("_",db[[#This Row],[H_QTY/ CTN]]))</f>
        <v>8</v>
      </c>
      <c r="T1035" s="2">
        <f>IF(db[[#This Row],[H_QTY/ CTN]]="","",LEN(db[[#This Row],[H_QTY/ CTN]]))</f>
        <v>8</v>
      </c>
      <c r="U1035" s="41" t="str">
        <f>IF(db[[#This Row],[H_QTY/ CTN]]="","",LEFT(db[[#This Row],[H_QTY/ CTN]],db[[#This Row],[H_1]]-1))</f>
        <v>144 LSN</v>
      </c>
      <c r="V1035" s="40" t="str">
        <f>IF(NOT(db[[#This Row],[H_1]]=db[[#This Row],[H_2]]),MID(db[[#This Row],[H_QTY/ CTN]],db[[#This Row],[H_1]]+1,db[[#This Row],[H_2]]-db[[#This Row],[H_1]]-1),"")</f>
        <v/>
      </c>
      <c r="W1035" s="40" t="str">
        <f>IF(db[[#This Row],[QTY/ CTN B]]="","",LEFT(db[[#This Row],[QTY/ CTN B]],SEARCH(" ",db[[#This Row],[QTY/ CTN B]],1)-1))</f>
        <v>144</v>
      </c>
      <c r="X1035" s="40" t="str">
        <f>IF(db[[#This Row],[QTY/ CTN B]]="","",RIGHT(db[[#This Row],[QTY/ CTN B]],LEN(db[[#This Row],[QTY/ CTN B]])-SEARCH(" ",db[[#This Row],[QTY/ CTN B]],1)))</f>
        <v>LSN</v>
      </c>
      <c r="Y1035" s="40">
        <f>IF(db[[#This Row],[QTY/ CTN TG]]="",IF(db[[#This Row],[STN TG]]="","",12),LEFT(db[[#This Row],[QTY/ CTN TG]],SEARCH(" ",db[[#This Row],[QTY/ CTN TG]],1)-1))</f>
        <v>12</v>
      </c>
      <c r="Z10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35" s="40" t="str">
        <f>IF(db[[#This Row],[STN K]]="","",IF(db[[#This Row],[STN TG]]="LSN",12,""))</f>
        <v/>
      </c>
      <c r="AB1035" s="40" t="str">
        <f>IF(db[[#This Row],[STN TG]]="LSN","PCS","")</f>
        <v/>
      </c>
      <c r="AC1035" s="40">
        <f>db[[#This Row],[QTY B]]*IF(db[[#This Row],[QTY TG]]="",1,db[[#This Row],[QTY TG]])*IF(db[[#This Row],[QTY K]]="",1,db[[#This Row],[QTY K]])</f>
        <v>1728</v>
      </c>
      <c r="AD1035" s="40" t="str">
        <f>IF(db[[#This Row],[STN K]]="",IF(db[[#This Row],[STN TG]]="",db[[#This Row],[STN B]],db[[#This Row],[STN TG]]),db[[#This Row],[STN K]])</f>
        <v>PCS</v>
      </c>
      <c r="AE1035" s="40"/>
    </row>
    <row r="1036" spans="1:31" ht="16.5" customHeight="1" x14ac:dyDescent="0.25">
      <c r="A1036" s="40">
        <f t="shared" si="16"/>
        <v>1035</v>
      </c>
      <c r="B1036" s="5" t="str">
        <f>LOWER(SUBSTITUTE(SUBSTITUTE(SUBSTITUTE(SUBSTITUTE(SUBSTITUTE(SUBSTITUTE(SUBSTITUTE(SUBSTITUTE(db[[#This Row],[NB BM]]," ",),".",""),"-",""),"(",""),")",""),"/",""),"""",""),"+",""))</f>
        <v>gelpenkoxikxgp928</v>
      </c>
      <c r="C1036" s="5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D1036" s="5" t="str">
        <f>LOWER(SUBSTITUTE(SUBSTITUTE(SUBSTITUTE(SUBSTITUTE(SUBSTITUTE(SUBSTITUTE(SUBSTITUTE(SUBSTITUTE(SUBSTITUTE(db[[#This Row],[NB PAJAK]]," ",""),"-",""),"(",""),")",""),".",""),",",""),"/",""),"""",""),"+",""))</f>
        <v/>
      </c>
      <c r="E103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gelpenkoxikxgp928144lsnuntana</v>
      </c>
      <c r="F103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gelpenkoxikxgp928144lsn</v>
      </c>
      <c r="G1036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gelpenkoxikxgp928untana</v>
      </c>
      <c r="H103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gelpenkoxikxgp928144lsnuntana</v>
      </c>
      <c r="I1036" s="2" t="s">
        <v>1607</v>
      </c>
      <c r="J1036" s="2" t="s">
        <v>2758</v>
      </c>
      <c r="K1036" s="14"/>
      <c r="L1036" s="2" t="s">
        <v>1336</v>
      </c>
      <c r="M1036" s="34" t="e">
        <f>IF(db[[#This Row],[NB NOTA_C]]="","",COUNTIF([2]!B_MSK[concat],db[[#This Row],[NB NOTA_C]]))</f>
        <v>#REF!</v>
      </c>
      <c r="N1036" s="9" t="s">
        <v>1349</v>
      </c>
      <c r="O1036" s="5" t="s">
        <v>1391</v>
      </c>
      <c r="P1036" s="2" t="s">
        <v>2443</v>
      </c>
      <c r="R1036" s="2" t="str">
        <f>IF(db[[#This Row],[QTY/ CTN]]="","",SUBSTITUTE(SUBSTITUTE(SUBSTITUTE(db[[#This Row],[QTY/ CTN]]," ","_",2),"(",""),")","")&amp;"_")</f>
        <v>144 LSN_</v>
      </c>
      <c r="S1036" s="2">
        <f>IF(db[[#This Row],[H_QTY/ CTN]]="","",SEARCH("_",db[[#This Row],[H_QTY/ CTN]]))</f>
        <v>8</v>
      </c>
      <c r="T1036" s="2">
        <f>IF(db[[#This Row],[H_QTY/ CTN]]="","",LEN(db[[#This Row],[H_QTY/ CTN]]))</f>
        <v>8</v>
      </c>
      <c r="U1036" s="41" t="str">
        <f>IF(db[[#This Row],[H_QTY/ CTN]]="","",LEFT(db[[#This Row],[H_QTY/ CTN]],db[[#This Row],[H_1]]-1))</f>
        <v>144 LSN</v>
      </c>
      <c r="V1036" s="40" t="str">
        <f>IF(NOT(db[[#This Row],[H_1]]=db[[#This Row],[H_2]]),MID(db[[#This Row],[H_QTY/ CTN]],db[[#This Row],[H_1]]+1,db[[#This Row],[H_2]]-db[[#This Row],[H_1]]-1),"")</f>
        <v/>
      </c>
      <c r="W1036" s="40" t="str">
        <f>IF(db[[#This Row],[QTY/ CTN B]]="","",LEFT(db[[#This Row],[QTY/ CTN B]],SEARCH(" ",db[[#This Row],[QTY/ CTN B]],1)-1))</f>
        <v>144</v>
      </c>
      <c r="X1036" s="40" t="str">
        <f>IF(db[[#This Row],[QTY/ CTN B]]="","",RIGHT(db[[#This Row],[QTY/ CTN B]],LEN(db[[#This Row],[QTY/ CTN B]])-SEARCH(" ",db[[#This Row],[QTY/ CTN B]],1)))</f>
        <v>LSN</v>
      </c>
      <c r="Y1036" s="40">
        <f>IF(db[[#This Row],[QTY/ CTN TG]]="",IF(db[[#This Row],[STN TG]]="","",12),LEFT(db[[#This Row],[QTY/ CTN TG]],SEARCH(" ",db[[#This Row],[QTY/ CTN TG]],1)-1))</f>
        <v>12</v>
      </c>
      <c r="Z10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36" s="40" t="str">
        <f>IF(db[[#This Row],[STN K]]="","",IF(db[[#This Row],[STN TG]]="LSN",12,""))</f>
        <v/>
      </c>
      <c r="AB1036" s="40" t="str">
        <f>IF(db[[#This Row],[STN TG]]="LSN","PCS","")</f>
        <v/>
      </c>
      <c r="AC1036" s="40">
        <f>db[[#This Row],[QTY B]]*IF(db[[#This Row],[QTY TG]]="",1,db[[#This Row],[QTY TG]])*IF(db[[#This Row],[QTY K]]="",1,db[[#This Row],[QTY K]])</f>
        <v>1728</v>
      </c>
      <c r="AD1036" s="40" t="str">
        <f>IF(db[[#This Row],[STN K]]="",IF(db[[#This Row],[STN TG]]="",db[[#This Row],[STN B]],db[[#This Row],[STN TG]]),db[[#This Row],[STN K]])</f>
        <v>PCS</v>
      </c>
      <c r="AE1036" s="40"/>
    </row>
    <row r="1037" spans="1:31" ht="16.5" customHeight="1" x14ac:dyDescent="0.25">
      <c r="A1037" s="40">
        <f t="shared" si="16"/>
        <v>1036</v>
      </c>
      <c r="B1037" s="5" t="str">
        <f>LOWER(SUBSTITUTE(SUBSTITUTE(SUBSTITUTE(SUBSTITUTE(SUBSTITUTE(SUBSTITUTE(SUBSTITUTE(SUBSTITUTE(db[[#This Row],[NB BM]]," ",),".",""),"-",""),"(",""),")",""),"/",""),"""",""),"+",""))</f>
        <v>gelpenkoxikxgp929</v>
      </c>
      <c r="C1037" s="5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D1037" s="5" t="str">
        <f>LOWER(SUBSTITUTE(SUBSTITUTE(SUBSTITUTE(SUBSTITUTE(SUBSTITUTE(SUBSTITUTE(SUBSTITUTE(SUBSTITUTE(SUBSTITUTE(db[[#This Row],[NB PAJAK]]," ",""),"-",""),"(",""),")",""),".",""),",",""),"/",""),"""",""),"+",""))</f>
        <v/>
      </c>
      <c r="E103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gelpenkoxikxgp929144lsnuntana</v>
      </c>
      <c r="F103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gelpenkoxikxgp929144lsn</v>
      </c>
      <c r="G1037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gelpenkoxikxgp929untana</v>
      </c>
      <c r="H103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gelpenkoxikxgp929144lsnuntana</v>
      </c>
      <c r="I1037" s="2" t="s">
        <v>1608</v>
      </c>
      <c r="J1037" s="2" t="s">
        <v>2759</v>
      </c>
      <c r="K1037" s="14"/>
      <c r="L1037" s="2" t="s">
        <v>1336</v>
      </c>
      <c r="M1037" s="34" t="e">
        <f>IF(db[[#This Row],[NB NOTA_C]]="","",COUNTIF([2]!B_MSK[concat],db[[#This Row],[NB NOTA_C]]))</f>
        <v>#REF!</v>
      </c>
      <c r="N1037" s="9" t="s">
        <v>1349</v>
      </c>
      <c r="O1037" s="5" t="s">
        <v>1391</v>
      </c>
      <c r="P1037" s="2" t="s">
        <v>2443</v>
      </c>
      <c r="R1037" s="2" t="str">
        <f>IF(db[[#This Row],[QTY/ CTN]]="","",SUBSTITUTE(SUBSTITUTE(SUBSTITUTE(db[[#This Row],[QTY/ CTN]]," ","_",2),"(",""),")","")&amp;"_")</f>
        <v>144 LSN_</v>
      </c>
      <c r="S1037" s="2">
        <f>IF(db[[#This Row],[H_QTY/ CTN]]="","",SEARCH("_",db[[#This Row],[H_QTY/ CTN]]))</f>
        <v>8</v>
      </c>
      <c r="T1037" s="2">
        <f>IF(db[[#This Row],[H_QTY/ CTN]]="","",LEN(db[[#This Row],[H_QTY/ CTN]]))</f>
        <v>8</v>
      </c>
      <c r="U1037" s="41" t="str">
        <f>IF(db[[#This Row],[H_QTY/ CTN]]="","",LEFT(db[[#This Row],[H_QTY/ CTN]],db[[#This Row],[H_1]]-1))</f>
        <v>144 LSN</v>
      </c>
      <c r="V1037" s="40" t="str">
        <f>IF(NOT(db[[#This Row],[H_1]]=db[[#This Row],[H_2]]),MID(db[[#This Row],[H_QTY/ CTN]],db[[#This Row],[H_1]]+1,db[[#This Row],[H_2]]-db[[#This Row],[H_1]]-1),"")</f>
        <v/>
      </c>
      <c r="W1037" s="40" t="str">
        <f>IF(db[[#This Row],[QTY/ CTN B]]="","",LEFT(db[[#This Row],[QTY/ CTN B]],SEARCH(" ",db[[#This Row],[QTY/ CTN B]],1)-1))</f>
        <v>144</v>
      </c>
      <c r="X1037" s="40" t="str">
        <f>IF(db[[#This Row],[QTY/ CTN B]]="","",RIGHT(db[[#This Row],[QTY/ CTN B]],LEN(db[[#This Row],[QTY/ CTN B]])-SEARCH(" ",db[[#This Row],[QTY/ CTN B]],1)))</f>
        <v>LSN</v>
      </c>
      <c r="Y1037" s="40">
        <f>IF(db[[#This Row],[QTY/ CTN TG]]="",IF(db[[#This Row],[STN TG]]="","",12),LEFT(db[[#This Row],[QTY/ CTN TG]],SEARCH(" ",db[[#This Row],[QTY/ CTN TG]],1)-1))</f>
        <v>12</v>
      </c>
      <c r="Z10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37" s="40" t="str">
        <f>IF(db[[#This Row],[STN K]]="","",IF(db[[#This Row],[STN TG]]="LSN",12,""))</f>
        <v/>
      </c>
      <c r="AB1037" s="40" t="str">
        <f>IF(db[[#This Row],[STN TG]]="LSN","PCS","")</f>
        <v/>
      </c>
      <c r="AC1037" s="40">
        <f>db[[#This Row],[QTY B]]*IF(db[[#This Row],[QTY TG]]="",1,db[[#This Row],[QTY TG]])*IF(db[[#This Row],[QTY K]]="",1,db[[#This Row],[QTY K]])</f>
        <v>1728</v>
      </c>
      <c r="AD1037" s="40" t="str">
        <f>IF(db[[#This Row],[STN K]]="",IF(db[[#This Row],[STN TG]]="",db[[#This Row],[STN B]],db[[#This Row],[STN TG]]),db[[#This Row],[STN K]])</f>
        <v>PCS</v>
      </c>
      <c r="AE1037" s="40"/>
    </row>
    <row r="1038" spans="1:31" ht="16.5" customHeight="1" x14ac:dyDescent="0.25">
      <c r="A1038" s="40">
        <f t="shared" si="16"/>
        <v>1037</v>
      </c>
      <c r="B1038" s="5" t="str">
        <f>LOWER(SUBSTITUTE(SUBSTITUTE(SUBSTITUTE(SUBSTITUTE(SUBSTITUTE(SUBSTITUTE(SUBSTITUTE(SUBSTITUTE(db[[#This Row],[NB BM]]," ",),".",""),"-",""),"(",""),")",""),"/",""),"""",""),"+",""))</f>
        <v>gelpenkoxikxgp930</v>
      </c>
      <c r="C1038" s="5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D1038" s="5" t="str">
        <f>LOWER(SUBSTITUTE(SUBSTITUTE(SUBSTITUTE(SUBSTITUTE(SUBSTITUTE(SUBSTITUTE(SUBSTITUTE(SUBSTITUTE(SUBSTITUTE(db[[#This Row],[NB PAJAK]]," ",""),"-",""),"(",""),")",""),".",""),",",""),"/",""),"""",""),"+",""))</f>
        <v/>
      </c>
      <c r="E103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gelpenkoxikxgp930144lsnuntana</v>
      </c>
      <c r="F103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gelpenkoxikxgp930144lsn</v>
      </c>
      <c r="G1038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gelpenkoxikxgp930untana</v>
      </c>
      <c r="H103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gelpenkoxikxgp930144lsnuntana</v>
      </c>
      <c r="I1038" s="2" t="s">
        <v>1609</v>
      </c>
      <c r="J1038" s="2" t="s">
        <v>2760</v>
      </c>
      <c r="K1038" s="14"/>
      <c r="L1038" s="2" t="s">
        <v>1336</v>
      </c>
      <c r="M1038" s="34" t="e">
        <f>IF(db[[#This Row],[NB NOTA_C]]="","",COUNTIF([2]!B_MSK[concat],db[[#This Row],[NB NOTA_C]]))</f>
        <v>#REF!</v>
      </c>
      <c r="N1038" s="9" t="s">
        <v>1349</v>
      </c>
      <c r="O1038" s="5" t="s">
        <v>1391</v>
      </c>
      <c r="P1038" s="2" t="s">
        <v>2443</v>
      </c>
      <c r="R1038" s="2" t="str">
        <f>IF(db[[#This Row],[QTY/ CTN]]="","",SUBSTITUTE(SUBSTITUTE(SUBSTITUTE(db[[#This Row],[QTY/ CTN]]," ","_",2),"(",""),")","")&amp;"_")</f>
        <v>144 LSN_</v>
      </c>
      <c r="S1038" s="2">
        <f>IF(db[[#This Row],[H_QTY/ CTN]]="","",SEARCH("_",db[[#This Row],[H_QTY/ CTN]]))</f>
        <v>8</v>
      </c>
      <c r="T1038" s="2">
        <f>IF(db[[#This Row],[H_QTY/ CTN]]="","",LEN(db[[#This Row],[H_QTY/ CTN]]))</f>
        <v>8</v>
      </c>
      <c r="U1038" s="41" t="str">
        <f>IF(db[[#This Row],[H_QTY/ CTN]]="","",LEFT(db[[#This Row],[H_QTY/ CTN]],db[[#This Row],[H_1]]-1))</f>
        <v>144 LSN</v>
      </c>
      <c r="V1038" s="40" t="str">
        <f>IF(NOT(db[[#This Row],[H_1]]=db[[#This Row],[H_2]]),MID(db[[#This Row],[H_QTY/ CTN]],db[[#This Row],[H_1]]+1,db[[#This Row],[H_2]]-db[[#This Row],[H_1]]-1),"")</f>
        <v/>
      </c>
      <c r="W1038" s="40" t="str">
        <f>IF(db[[#This Row],[QTY/ CTN B]]="","",LEFT(db[[#This Row],[QTY/ CTN B]],SEARCH(" ",db[[#This Row],[QTY/ CTN B]],1)-1))</f>
        <v>144</v>
      </c>
      <c r="X1038" s="40" t="str">
        <f>IF(db[[#This Row],[QTY/ CTN B]]="","",RIGHT(db[[#This Row],[QTY/ CTN B]],LEN(db[[#This Row],[QTY/ CTN B]])-SEARCH(" ",db[[#This Row],[QTY/ CTN B]],1)))</f>
        <v>LSN</v>
      </c>
      <c r="Y1038" s="40">
        <f>IF(db[[#This Row],[QTY/ CTN TG]]="",IF(db[[#This Row],[STN TG]]="","",12),LEFT(db[[#This Row],[QTY/ CTN TG]],SEARCH(" ",db[[#This Row],[QTY/ CTN TG]],1)-1))</f>
        <v>12</v>
      </c>
      <c r="Z10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38" s="40" t="str">
        <f>IF(db[[#This Row],[STN K]]="","",IF(db[[#This Row],[STN TG]]="LSN",12,""))</f>
        <v/>
      </c>
      <c r="AB1038" s="40" t="str">
        <f>IF(db[[#This Row],[STN TG]]="LSN","PCS","")</f>
        <v/>
      </c>
      <c r="AC1038" s="40">
        <f>db[[#This Row],[QTY B]]*IF(db[[#This Row],[QTY TG]]="",1,db[[#This Row],[QTY TG]])*IF(db[[#This Row],[QTY K]]="",1,db[[#This Row],[QTY K]])</f>
        <v>1728</v>
      </c>
      <c r="AD1038" s="40" t="str">
        <f>IF(db[[#This Row],[STN K]]="",IF(db[[#This Row],[STN TG]]="",db[[#This Row],[STN B]],db[[#This Row],[STN TG]]),db[[#This Row],[STN K]])</f>
        <v>PCS</v>
      </c>
      <c r="AE1038" s="40"/>
    </row>
    <row r="1039" spans="1:31" ht="16.5" customHeight="1" x14ac:dyDescent="0.25">
      <c r="A1039" s="40">
        <f t="shared" si="16"/>
        <v>1038</v>
      </c>
      <c r="B1039" s="5" t="str">
        <f>LOWER(SUBSTITUTE(SUBSTITUTE(SUBSTITUTE(SUBSTITUTE(SUBSTITUTE(SUBSTITUTE(SUBSTITUTE(SUBSTITUTE(db[[#This Row],[NB BM]]," ",),".",""),"-",""),"(",""),")",""),"/",""),"""",""),"+",""))</f>
        <v>bpodomeigp0906</v>
      </c>
      <c r="C1039" s="5" t="str">
        <f>LOWER(SUBSTITUTE(SUBSTITUTE(SUBSTITUTE(SUBSTITUTE(SUBSTITUTE(SUBSTITUTE(SUBSTITUTE(SUBSTITUTE(SUBSTITUTE(db[[#This Row],[NB NOTA]]," ",),".",""),"-",""),"(",""),")",""),",",""),"/",""),"""",""),"+",""))</f>
        <v>gelpenodomeigp9905</v>
      </c>
      <c r="D1039" s="5" t="str">
        <f>LOWER(SUBSTITUTE(SUBSTITUTE(SUBSTITUTE(SUBSTITUTE(SUBSTITUTE(SUBSTITUTE(SUBSTITUTE(SUBSTITUTE(SUBSTITUTE(db[[#This Row],[NB PAJAK]]," ",""),"-",""),"(",""),")",""),".",""),",",""),"/",""),"""",""),"+",""))</f>
        <v/>
      </c>
      <c r="E103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bpodomeigp0906144lsnuntana</v>
      </c>
      <c r="F103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gelpenodomeigp9905144lsn</v>
      </c>
      <c r="G1039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gelpenodomeigp9905untana</v>
      </c>
      <c r="H103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gelpenodomeigp9905144lsnuntana</v>
      </c>
      <c r="I1039" s="2" t="s">
        <v>6843</v>
      </c>
      <c r="J1039" s="2" t="s">
        <v>6807</v>
      </c>
      <c r="K1039" s="14"/>
      <c r="L1039" s="2" t="s">
        <v>1336</v>
      </c>
      <c r="M1039" s="33" t="e">
        <f>IF(db[[#This Row],[NB NOTA_C]]="","",COUNTIF([2]!B_MSK[concat],db[[#This Row],[NB NOTA_C]]))</f>
        <v>#REF!</v>
      </c>
      <c r="N1039" s="9" t="s">
        <v>1351</v>
      </c>
      <c r="O1039" s="5" t="s">
        <v>1391</v>
      </c>
      <c r="P1039" s="2" t="s">
        <v>2443</v>
      </c>
      <c r="Q1039" s="5"/>
      <c r="R1039" s="5" t="str">
        <f>IF(db[[#This Row],[QTY/ CTN]]="","",SUBSTITUTE(SUBSTITUTE(SUBSTITUTE(db[[#This Row],[QTY/ CTN]]," ","_",2),"(",""),")","")&amp;"_")</f>
        <v>144 LSN_</v>
      </c>
      <c r="S1039" s="5">
        <f>IF(db[[#This Row],[H_QTY/ CTN]]="","",SEARCH("_",db[[#This Row],[H_QTY/ CTN]]))</f>
        <v>8</v>
      </c>
      <c r="T1039" s="5">
        <f>IF(db[[#This Row],[H_QTY/ CTN]]="","",LEN(db[[#This Row],[H_QTY/ CTN]]))</f>
        <v>8</v>
      </c>
      <c r="U1039" s="40" t="str">
        <f>IF(db[[#This Row],[H_QTY/ CTN]]="","",LEFT(db[[#This Row],[H_QTY/ CTN]],db[[#This Row],[H_1]]-1))</f>
        <v>144 LSN</v>
      </c>
      <c r="V1039" s="40" t="str">
        <f>IF(NOT(db[[#This Row],[H_1]]=db[[#This Row],[H_2]]),MID(db[[#This Row],[H_QTY/ CTN]],db[[#This Row],[H_1]]+1,db[[#This Row],[H_2]]-db[[#This Row],[H_1]]-1),"")</f>
        <v/>
      </c>
      <c r="W1039" s="40" t="str">
        <f>IF(db[[#This Row],[QTY/ CTN B]]="","",LEFT(db[[#This Row],[QTY/ CTN B]],SEARCH(" ",db[[#This Row],[QTY/ CTN B]],1)-1))</f>
        <v>144</v>
      </c>
      <c r="X1039" s="40" t="str">
        <f>IF(db[[#This Row],[QTY/ CTN B]]="","",RIGHT(db[[#This Row],[QTY/ CTN B]],LEN(db[[#This Row],[QTY/ CTN B]])-SEARCH(" ",db[[#This Row],[QTY/ CTN B]],1)))</f>
        <v>LSN</v>
      </c>
      <c r="Y1039" s="40">
        <f>IF(db[[#This Row],[QTY/ CTN TG]]="",IF(db[[#This Row],[STN TG]]="","",12),LEFT(db[[#This Row],[QTY/ CTN TG]],SEARCH(" ",db[[#This Row],[QTY/ CTN TG]],1)-1))</f>
        <v>12</v>
      </c>
      <c r="Z10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39" s="40" t="str">
        <f>IF(db[[#This Row],[STN K]]="","",IF(db[[#This Row],[STN TG]]="LSN",12,""))</f>
        <v/>
      </c>
      <c r="AB1039" s="40" t="str">
        <f>IF(db[[#This Row],[STN TG]]="LSN","PCS","")</f>
        <v/>
      </c>
      <c r="AC1039" s="40">
        <f>db[[#This Row],[QTY B]]*IF(db[[#This Row],[QTY TG]]="",1,db[[#This Row],[QTY TG]])*IF(db[[#This Row],[QTY K]]="",1,db[[#This Row],[QTY K]])</f>
        <v>1728</v>
      </c>
      <c r="AD1039" s="40" t="str">
        <f>IF(db[[#This Row],[STN K]]="",IF(db[[#This Row],[STN TG]]="",db[[#This Row],[STN B]],db[[#This Row],[STN TG]]),db[[#This Row],[STN K]])</f>
        <v>PCS</v>
      </c>
      <c r="AE1039" s="40"/>
    </row>
    <row r="1040" spans="1:31" ht="16.5" customHeight="1" x14ac:dyDescent="0.25">
      <c r="A1040" s="40">
        <f t="shared" si="16"/>
        <v>1039</v>
      </c>
      <c r="B1040" s="5" t="str">
        <f>LOWER(SUBSTITUTE(SUBSTITUTE(SUBSTITUTE(SUBSTITUTE(SUBSTITUTE(SUBSTITUTE(SUBSTITUTE(SUBSTITUTE(db[[#This Row],[NB BM]]," ",),".",""),"-",""),"(",""),")",""),"/",""),"""",""),"+",""))</f>
        <v>bpodomeigp9932</v>
      </c>
      <c r="C1040" s="5" t="str">
        <f>LOWER(SUBSTITUTE(SUBSTITUTE(SUBSTITUTE(SUBSTITUTE(SUBSTITUTE(SUBSTITUTE(SUBSTITUTE(SUBSTITUTE(SUBSTITUTE(db[[#This Row],[NB NOTA]]," ",),".",""),"-",""),"(",""),")",""),",",""),"/",""),"""",""),"+",""))</f>
        <v>gelpenodomeigp9932</v>
      </c>
      <c r="D1040" s="5" t="str">
        <f>LOWER(SUBSTITUTE(SUBSTITUTE(SUBSTITUTE(SUBSTITUTE(SUBSTITUTE(SUBSTITUTE(SUBSTITUTE(SUBSTITUTE(SUBSTITUTE(db[[#This Row],[NB PAJAK]]," ",""),"-",""),"(",""),")",""),".",""),",",""),"/",""),"""",""),"+",""))</f>
        <v/>
      </c>
      <c r="E104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bpodomeigp9932144lsnuntana</v>
      </c>
      <c r="F104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gelpenodomeigp9932144lsn</v>
      </c>
      <c r="G1040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gelpenodomeigp9932untana</v>
      </c>
      <c r="H104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gelpenodomeigp9932144lsnuntana</v>
      </c>
      <c r="I1040" s="2" t="s">
        <v>6844</v>
      </c>
      <c r="J1040" s="2" t="s">
        <v>6808</v>
      </c>
      <c r="K1040" s="14"/>
      <c r="L1040" s="2" t="s">
        <v>1336</v>
      </c>
      <c r="M1040" s="33" t="e">
        <f>IF(db[[#This Row],[NB NOTA_C]]="","",COUNTIF([2]!B_MSK[concat],db[[#This Row],[NB NOTA_C]]))</f>
        <v>#REF!</v>
      </c>
      <c r="N1040" s="9" t="s">
        <v>1351</v>
      </c>
      <c r="O1040" s="5" t="s">
        <v>1391</v>
      </c>
      <c r="P1040" s="2" t="s">
        <v>2443</v>
      </c>
      <c r="Q1040" s="5"/>
      <c r="R1040" s="5" t="str">
        <f>IF(db[[#This Row],[QTY/ CTN]]="","",SUBSTITUTE(SUBSTITUTE(SUBSTITUTE(db[[#This Row],[QTY/ CTN]]," ","_",2),"(",""),")","")&amp;"_")</f>
        <v>144 LSN_</v>
      </c>
      <c r="S1040" s="5">
        <f>IF(db[[#This Row],[H_QTY/ CTN]]="","",SEARCH("_",db[[#This Row],[H_QTY/ CTN]]))</f>
        <v>8</v>
      </c>
      <c r="T1040" s="5">
        <f>IF(db[[#This Row],[H_QTY/ CTN]]="","",LEN(db[[#This Row],[H_QTY/ CTN]]))</f>
        <v>8</v>
      </c>
      <c r="U1040" s="40" t="str">
        <f>IF(db[[#This Row],[H_QTY/ CTN]]="","",LEFT(db[[#This Row],[H_QTY/ CTN]],db[[#This Row],[H_1]]-1))</f>
        <v>144 LSN</v>
      </c>
      <c r="V1040" s="40" t="str">
        <f>IF(NOT(db[[#This Row],[H_1]]=db[[#This Row],[H_2]]),MID(db[[#This Row],[H_QTY/ CTN]],db[[#This Row],[H_1]]+1,db[[#This Row],[H_2]]-db[[#This Row],[H_1]]-1),"")</f>
        <v/>
      </c>
      <c r="W1040" s="40" t="str">
        <f>IF(db[[#This Row],[QTY/ CTN B]]="","",LEFT(db[[#This Row],[QTY/ CTN B]],SEARCH(" ",db[[#This Row],[QTY/ CTN B]],1)-1))</f>
        <v>144</v>
      </c>
      <c r="X1040" s="40" t="str">
        <f>IF(db[[#This Row],[QTY/ CTN B]]="","",RIGHT(db[[#This Row],[QTY/ CTN B]],LEN(db[[#This Row],[QTY/ CTN B]])-SEARCH(" ",db[[#This Row],[QTY/ CTN B]],1)))</f>
        <v>LSN</v>
      </c>
      <c r="Y1040" s="40">
        <f>IF(db[[#This Row],[QTY/ CTN TG]]="",IF(db[[#This Row],[STN TG]]="","",12),LEFT(db[[#This Row],[QTY/ CTN TG]],SEARCH(" ",db[[#This Row],[QTY/ CTN TG]],1)-1))</f>
        <v>12</v>
      </c>
      <c r="Z10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0" s="40" t="str">
        <f>IF(db[[#This Row],[STN K]]="","",IF(db[[#This Row],[STN TG]]="LSN",12,""))</f>
        <v/>
      </c>
      <c r="AB1040" s="40" t="str">
        <f>IF(db[[#This Row],[STN TG]]="LSN","PCS","")</f>
        <v/>
      </c>
      <c r="AC1040" s="40">
        <f>db[[#This Row],[QTY B]]*IF(db[[#This Row],[QTY TG]]="",1,db[[#This Row],[QTY TG]])*IF(db[[#This Row],[QTY K]]="",1,db[[#This Row],[QTY K]])</f>
        <v>1728</v>
      </c>
      <c r="AD1040" s="40" t="str">
        <f>IF(db[[#This Row],[STN K]]="",IF(db[[#This Row],[STN TG]]="",db[[#This Row],[STN B]],db[[#This Row],[STN TG]]),db[[#This Row],[STN K]])</f>
        <v>PCS</v>
      </c>
      <c r="AE1040" s="40"/>
    </row>
    <row r="1041" spans="1:31" ht="16.5" customHeight="1" x14ac:dyDescent="0.25">
      <c r="A1041" s="40">
        <f t="shared" si="16"/>
        <v>1040</v>
      </c>
      <c r="B1041" s="5" t="str">
        <f>LOWER(SUBSTITUTE(SUBSTITUTE(SUBSTITUTE(SUBSTITUTE(SUBSTITUTE(SUBSTITUTE(SUBSTITUTE(SUBSTITUTE(db[[#This Row],[NB BM]]," ",),".",""),"-",""),"(",""),")",""),"/",""),"""",""),"+",""))</f>
        <v>bpodomeigp9333</v>
      </c>
      <c r="C1041" s="5" t="str">
        <f>LOWER(SUBSTITUTE(SUBSTITUTE(SUBSTITUTE(SUBSTITUTE(SUBSTITUTE(SUBSTITUTE(SUBSTITUTE(SUBSTITUTE(SUBSTITUTE(db[[#This Row],[NB NOTA]]," ",),".",""),"-",""),"(",""),")",""),",",""),"/",""),"""",""),"+",""))</f>
        <v>gelpenodomeigp9933</v>
      </c>
      <c r="D1041" s="5" t="str">
        <f>LOWER(SUBSTITUTE(SUBSTITUTE(SUBSTITUTE(SUBSTITUTE(SUBSTITUTE(SUBSTITUTE(SUBSTITUTE(SUBSTITUTE(SUBSTITUTE(db[[#This Row],[NB PAJAK]]," ",""),"-",""),"(",""),")",""),".",""),",",""),"/",""),"""",""),"+",""))</f>
        <v/>
      </c>
      <c r="E104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bpodomeigp9333144lsnuntana</v>
      </c>
      <c r="F104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gelpenodomeigp9933144lsn</v>
      </c>
      <c r="G1041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gelpenodomeigp9933untana</v>
      </c>
      <c r="H104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gelpenodomeigp9933144lsnuntana</v>
      </c>
      <c r="I1041" s="2" t="s">
        <v>6842</v>
      </c>
      <c r="J1041" s="2" t="s">
        <v>6806</v>
      </c>
      <c r="K1041" s="14"/>
      <c r="L1041" s="2" t="s">
        <v>1336</v>
      </c>
      <c r="M1041" s="33" t="e">
        <f>IF(db[[#This Row],[NB NOTA_C]]="","",COUNTIF([2]!B_MSK[concat],db[[#This Row],[NB NOTA_C]]))</f>
        <v>#REF!</v>
      </c>
      <c r="N1041" s="9" t="s">
        <v>1351</v>
      </c>
      <c r="O1041" s="5" t="s">
        <v>1391</v>
      </c>
      <c r="P1041" s="2" t="s">
        <v>2443</v>
      </c>
      <c r="Q1041" s="5"/>
      <c r="R1041" s="5" t="str">
        <f>IF(db[[#This Row],[QTY/ CTN]]="","",SUBSTITUTE(SUBSTITUTE(SUBSTITUTE(db[[#This Row],[QTY/ CTN]]," ","_",2),"(",""),")","")&amp;"_")</f>
        <v>144 LSN_</v>
      </c>
      <c r="S1041" s="5">
        <f>IF(db[[#This Row],[H_QTY/ CTN]]="","",SEARCH("_",db[[#This Row],[H_QTY/ CTN]]))</f>
        <v>8</v>
      </c>
      <c r="T1041" s="5">
        <f>IF(db[[#This Row],[H_QTY/ CTN]]="","",LEN(db[[#This Row],[H_QTY/ CTN]]))</f>
        <v>8</v>
      </c>
      <c r="U1041" s="40" t="str">
        <f>IF(db[[#This Row],[H_QTY/ CTN]]="","",LEFT(db[[#This Row],[H_QTY/ CTN]],db[[#This Row],[H_1]]-1))</f>
        <v>144 LSN</v>
      </c>
      <c r="V1041" s="40" t="str">
        <f>IF(NOT(db[[#This Row],[H_1]]=db[[#This Row],[H_2]]),MID(db[[#This Row],[H_QTY/ CTN]],db[[#This Row],[H_1]]+1,db[[#This Row],[H_2]]-db[[#This Row],[H_1]]-1),"")</f>
        <v/>
      </c>
      <c r="W1041" s="40" t="str">
        <f>IF(db[[#This Row],[QTY/ CTN B]]="","",LEFT(db[[#This Row],[QTY/ CTN B]],SEARCH(" ",db[[#This Row],[QTY/ CTN B]],1)-1))</f>
        <v>144</v>
      </c>
      <c r="X1041" s="40" t="str">
        <f>IF(db[[#This Row],[QTY/ CTN B]]="","",RIGHT(db[[#This Row],[QTY/ CTN B]],LEN(db[[#This Row],[QTY/ CTN B]])-SEARCH(" ",db[[#This Row],[QTY/ CTN B]],1)))</f>
        <v>LSN</v>
      </c>
      <c r="Y1041" s="40">
        <f>IF(db[[#This Row],[QTY/ CTN TG]]="",IF(db[[#This Row],[STN TG]]="","",12),LEFT(db[[#This Row],[QTY/ CTN TG]],SEARCH(" ",db[[#This Row],[QTY/ CTN TG]],1)-1))</f>
        <v>12</v>
      </c>
      <c r="Z10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1" s="40" t="str">
        <f>IF(db[[#This Row],[STN K]]="","",IF(db[[#This Row],[STN TG]]="LSN",12,""))</f>
        <v/>
      </c>
      <c r="AB1041" s="40" t="str">
        <f>IF(db[[#This Row],[STN TG]]="LSN","PCS","")</f>
        <v/>
      </c>
      <c r="AC1041" s="40">
        <f>db[[#This Row],[QTY B]]*IF(db[[#This Row],[QTY TG]]="",1,db[[#This Row],[QTY TG]])*IF(db[[#This Row],[QTY K]]="",1,db[[#This Row],[QTY K]])</f>
        <v>1728</v>
      </c>
      <c r="AD1041" s="40" t="str">
        <f>IF(db[[#This Row],[STN K]]="",IF(db[[#This Row],[STN TG]]="",db[[#This Row],[STN B]],db[[#This Row],[STN TG]]),db[[#This Row],[STN K]])</f>
        <v>PCS</v>
      </c>
      <c r="AE1041" s="40"/>
    </row>
    <row r="1042" spans="1:31" ht="16.5" customHeight="1" x14ac:dyDescent="0.25">
      <c r="A1042" s="40">
        <f t="shared" si="16"/>
        <v>1041</v>
      </c>
      <c r="B1042" s="5" t="str">
        <f>LOWER(SUBSTITUTE(SUBSTITUTE(SUBSTITUTE(SUBSTITUTE(SUBSTITUTE(SUBSTITUTE(SUBSTITUTE(SUBSTITUTE(db[[#This Row],[NB BM]]," ",),".",""),"-",""),"(",""),")",""),"/",""),"""",""),"+",""))</f>
        <v>gelpensqhijabcute038mm</v>
      </c>
      <c r="C1042" s="5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D1042" s="5" t="str">
        <f>LOWER(SUBSTITUTE(SUBSTITUTE(SUBSTITUTE(SUBSTITUTE(SUBSTITUTE(SUBSTITUTE(SUBSTITUTE(SUBSTITUTE(SUBSTITUTE(db[[#This Row],[NB PAJAK]]," ",""),"-",""),"(",""),")",""),".",""),",",""),"/",""),"""",""),"+",""))</f>
        <v/>
      </c>
      <c r="E104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gelpensqhijabcute038mm144lsnuntana</v>
      </c>
      <c r="F104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gelpensqhijabcute038mm144lsn</v>
      </c>
      <c r="G104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gelpensqhijabcute038mmuntana</v>
      </c>
      <c r="H104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gelpensqhijabcute038mm144lsnuntana</v>
      </c>
      <c r="I1042" s="2" t="s">
        <v>1321</v>
      </c>
      <c r="J1042" s="2" t="s">
        <v>1314</v>
      </c>
      <c r="K1042" s="14"/>
      <c r="L1042" s="2" t="s">
        <v>1336</v>
      </c>
      <c r="M1042" s="34" t="e">
        <f>IF(db[[#This Row],[NB NOTA_C]]="","",COUNTIF([2]!B_MSK[concat],db[[#This Row],[NB NOTA_C]]))</f>
        <v>#REF!</v>
      </c>
      <c r="N1042" s="14" t="s">
        <v>1354</v>
      </c>
      <c r="O1042" s="2" t="s">
        <v>1391</v>
      </c>
      <c r="P1042" s="2" t="s">
        <v>2443</v>
      </c>
      <c r="R1042" s="2" t="str">
        <f>IF(db[[#This Row],[QTY/ CTN]]="","",SUBSTITUTE(SUBSTITUTE(SUBSTITUTE(db[[#This Row],[QTY/ CTN]]," ","_",2),"(",""),")","")&amp;"_")</f>
        <v>144 LSN_</v>
      </c>
      <c r="S1042" s="2">
        <f>IF(db[[#This Row],[H_QTY/ CTN]]="","",SEARCH("_",db[[#This Row],[H_QTY/ CTN]]))</f>
        <v>8</v>
      </c>
      <c r="T1042" s="2">
        <f>IF(db[[#This Row],[H_QTY/ CTN]]="","",LEN(db[[#This Row],[H_QTY/ CTN]]))</f>
        <v>8</v>
      </c>
      <c r="U1042" s="41" t="str">
        <f>IF(db[[#This Row],[H_QTY/ CTN]]="","",LEFT(db[[#This Row],[H_QTY/ CTN]],db[[#This Row],[H_1]]-1))</f>
        <v>144 LSN</v>
      </c>
      <c r="V1042" s="40" t="str">
        <f>IF(NOT(db[[#This Row],[H_1]]=db[[#This Row],[H_2]]),MID(db[[#This Row],[H_QTY/ CTN]],db[[#This Row],[H_1]]+1,db[[#This Row],[H_2]]-db[[#This Row],[H_1]]-1),"")</f>
        <v/>
      </c>
      <c r="W1042" s="40" t="str">
        <f>IF(db[[#This Row],[QTY/ CTN B]]="","",LEFT(db[[#This Row],[QTY/ CTN B]],SEARCH(" ",db[[#This Row],[QTY/ CTN B]],1)-1))</f>
        <v>144</v>
      </c>
      <c r="X1042" s="40" t="str">
        <f>IF(db[[#This Row],[QTY/ CTN B]]="","",RIGHT(db[[#This Row],[QTY/ CTN B]],LEN(db[[#This Row],[QTY/ CTN B]])-SEARCH(" ",db[[#This Row],[QTY/ CTN B]],1)))</f>
        <v>LSN</v>
      </c>
      <c r="Y1042" s="40">
        <f>IF(db[[#This Row],[QTY/ CTN TG]]="",IF(db[[#This Row],[STN TG]]="","",12),LEFT(db[[#This Row],[QTY/ CTN TG]],SEARCH(" ",db[[#This Row],[QTY/ CTN TG]],1)-1))</f>
        <v>12</v>
      </c>
      <c r="Z10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2" s="40" t="str">
        <f>IF(db[[#This Row],[STN K]]="","",IF(db[[#This Row],[STN TG]]="LSN",12,""))</f>
        <v/>
      </c>
      <c r="AB1042" s="40" t="str">
        <f>IF(db[[#This Row],[STN TG]]="LSN","PCS","")</f>
        <v/>
      </c>
      <c r="AC1042" s="40">
        <f>db[[#This Row],[QTY B]]*IF(db[[#This Row],[QTY TG]]="",1,db[[#This Row],[QTY TG]])*IF(db[[#This Row],[QTY K]]="",1,db[[#This Row],[QTY K]])</f>
        <v>1728</v>
      </c>
      <c r="AD1042" s="40" t="str">
        <f>IF(db[[#This Row],[STN K]]="",IF(db[[#This Row],[STN TG]]="",db[[#This Row],[STN B]],db[[#This Row],[STN TG]]),db[[#This Row],[STN K]])</f>
        <v>PCS</v>
      </c>
      <c r="AE1042" s="40"/>
    </row>
    <row r="1043" spans="1:31" ht="16.5" customHeight="1" x14ac:dyDescent="0.25">
      <c r="A1043" s="40">
        <f t="shared" si="16"/>
        <v>1042</v>
      </c>
      <c r="B1043" s="5" t="str">
        <f>LOWER(SUBSTITUTE(SUBSTITUTE(SUBSTITUTE(SUBSTITUTE(SUBSTITUTE(SUBSTITUTE(SUBSTITUTE(SUBSTITUTE(db[[#This Row],[NB BM]]," ",),".",""),"-",""),"(",""),")",""),"/",""),"""",""),"+",""))</f>
        <v>gelpensqowlcute038mm</v>
      </c>
      <c r="C1043" s="5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D1043" s="5" t="str">
        <f>LOWER(SUBSTITUTE(SUBSTITUTE(SUBSTITUTE(SUBSTITUTE(SUBSTITUTE(SUBSTITUTE(SUBSTITUTE(SUBSTITUTE(SUBSTITUTE(db[[#This Row],[NB PAJAK]]," ",""),"-",""),"(",""),")",""),".",""),",",""),"/",""),"""",""),"+",""))</f>
        <v/>
      </c>
      <c r="E104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gelpensqowlcute038mm144lsnuntana</v>
      </c>
      <c r="F104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gelpensqowlcute038mm144lsn</v>
      </c>
      <c r="G1043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gelpensqowlcute038mmuntana</v>
      </c>
      <c r="H104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gelpensqowlcute038mm144lsnuntana</v>
      </c>
      <c r="I1043" s="2" t="s">
        <v>1324</v>
      </c>
      <c r="J1043" s="2" t="s">
        <v>1313</v>
      </c>
      <c r="K1043" s="1"/>
      <c r="L1043" s="2" t="s">
        <v>1336</v>
      </c>
      <c r="M1043" s="34" t="e">
        <f>IF(db[[#This Row],[NB NOTA_C]]="","",COUNTIF([2]!B_MSK[concat],db[[#This Row],[NB NOTA_C]]))</f>
        <v>#REF!</v>
      </c>
      <c r="N1043" s="14" t="s">
        <v>1354</v>
      </c>
      <c r="O1043" s="2" t="s">
        <v>1391</v>
      </c>
      <c r="P1043" s="2" t="s">
        <v>2443</v>
      </c>
      <c r="R1043" s="2" t="str">
        <f>IF(db[[#This Row],[QTY/ CTN]]="","",SUBSTITUTE(SUBSTITUTE(SUBSTITUTE(db[[#This Row],[QTY/ CTN]]," ","_",2),"(",""),")","")&amp;"_")</f>
        <v>144 LSN_</v>
      </c>
      <c r="S1043" s="2">
        <f>IF(db[[#This Row],[H_QTY/ CTN]]="","",SEARCH("_",db[[#This Row],[H_QTY/ CTN]]))</f>
        <v>8</v>
      </c>
      <c r="T1043" s="2">
        <f>IF(db[[#This Row],[H_QTY/ CTN]]="","",LEN(db[[#This Row],[H_QTY/ CTN]]))</f>
        <v>8</v>
      </c>
      <c r="U1043" s="41" t="str">
        <f>IF(db[[#This Row],[H_QTY/ CTN]]="","",LEFT(db[[#This Row],[H_QTY/ CTN]],db[[#This Row],[H_1]]-1))</f>
        <v>144 LSN</v>
      </c>
      <c r="V1043" s="40" t="str">
        <f>IF(NOT(db[[#This Row],[H_1]]=db[[#This Row],[H_2]]),MID(db[[#This Row],[H_QTY/ CTN]],db[[#This Row],[H_1]]+1,db[[#This Row],[H_2]]-db[[#This Row],[H_1]]-1),"")</f>
        <v/>
      </c>
      <c r="W1043" s="40" t="str">
        <f>IF(db[[#This Row],[QTY/ CTN B]]="","",LEFT(db[[#This Row],[QTY/ CTN B]],SEARCH(" ",db[[#This Row],[QTY/ CTN B]],1)-1))</f>
        <v>144</v>
      </c>
      <c r="X1043" s="40" t="str">
        <f>IF(db[[#This Row],[QTY/ CTN B]]="","",RIGHT(db[[#This Row],[QTY/ CTN B]],LEN(db[[#This Row],[QTY/ CTN B]])-SEARCH(" ",db[[#This Row],[QTY/ CTN B]],1)))</f>
        <v>LSN</v>
      </c>
      <c r="Y1043" s="40">
        <f>IF(db[[#This Row],[QTY/ CTN TG]]="",IF(db[[#This Row],[STN TG]]="","",12),LEFT(db[[#This Row],[QTY/ CTN TG]],SEARCH(" ",db[[#This Row],[QTY/ CTN TG]],1)-1))</f>
        <v>12</v>
      </c>
      <c r="Z10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3" s="40" t="str">
        <f>IF(db[[#This Row],[STN K]]="","",IF(db[[#This Row],[STN TG]]="LSN",12,""))</f>
        <v/>
      </c>
      <c r="AB1043" s="40" t="str">
        <f>IF(db[[#This Row],[STN TG]]="LSN","PCS","")</f>
        <v/>
      </c>
      <c r="AC1043" s="40">
        <f>db[[#This Row],[QTY B]]*IF(db[[#This Row],[QTY TG]]="",1,db[[#This Row],[QTY TG]])*IF(db[[#This Row],[QTY K]]="",1,db[[#This Row],[QTY K]])</f>
        <v>1728</v>
      </c>
      <c r="AD1043" s="40" t="str">
        <f>IF(db[[#This Row],[STN K]]="",IF(db[[#This Row],[STN TG]]="",db[[#This Row],[STN B]],db[[#This Row],[STN TG]]),db[[#This Row],[STN K]])</f>
        <v>PCS</v>
      </c>
      <c r="AE1043" s="40"/>
    </row>
    <row r="1044" spans="1:31" ht="16.5" customHeight="1" x14ac:dyDescent="0.25">
      <c r="A1044" s="40">
        <f t="shared" si="16"/>
        <v>1043</v>
      </c>
      <c r="B1044" s="5" t="str">
        <f>LOWER(SUBSTITUTE(SUBSTITUTE(SUBSTITUTE(SUBSTITUTE(SUBSTITUTE(SUBSTITUTE(SUBSTITUTE(SUBSTITUTE(db[[#This Row],[NB BM]]," ",),".",""),"-",""),"(",""),")",""),"/",""),"""",""),"+",""))</f>
        <v>gelpensqparis038mm</v>
      </c>
      <c r="C1044" s="5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D1044" s="5" t="str">
        <f>LOWER(SUBSTITUTE(SUBSTITUTE(SUBSTITUTE(SUBSTITUTE(SUBSTITUTE(SUBSTITUTE(SUBSTITUTE(SUBSTITUTE(SUBSTITUTE(db[[#This Row],[NB PAJAK]]," ",""),"-",""),"(",""),")",""),".",""),",",""),"/",""),"""",""),"+",""))</f>
        <v/>
      </c>
      <c r="E104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gelpensqparis038mm144lsnuntana</v>
      </c>
      <c r="F104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gelpensqparis038mm144lsn</v>
      </c>
      <c r="G1044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gelpensqparis038mmuntana</v>
      </c>
      <c r="H104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gelpensqparis038mm144lsnuntana</v>
      </c>
      <c r="I1044" s="2" t="s">
        <v>1323</v>
      </c>
      <c r="J1044" s="2" t="s">
        <v>1311</v>
      </c>
      <c r="K1044" s="14"/>
      <c r="L1044" s="2" t="s">
        <v>1336</v>
      </c>
      <c r="M1044" s="34" t="e">
        <f>IF(db[[#This Row],[NB NOTA_C]]="","",COUNTIF([2]!B_MSK[concat],db[[#This Row],[NB NOTA_C]]))</f>
        <v>#REF!</v>
      </c>
      <c r="N1044" s="14" t="s">
        <v>1354</v>
      </c>
      <c r="O1044" s="2" t="s">
        <v>1391</v>
      </c>
      <c r="P1044" s="2" t="s">
        <v>2443</v>
      </c>
      <c r="R1044" s="2" t="str">
        <f>IF(db[[#This Row],[QTY/ CTN]]="","",SUBSTITUTE(SUBSTITUTE(SUBSTITUTE(db[[#This Row],[QTY/ CTN]]," ","_",2),"(",""),")","")&amp;"_")</f>
        <v>144 LSN_</v>
      </c>
      <c r="S1044" s="2">
        <f>IF(db[[#This Row],[H_QTY/ CTN]]="","",SEARCH("_",db[[#This Row],[H_QTY/ CTN]]))</f>
        <v>8</v>
      </c>
      <c r="T1044" s="2">
        <f>IF(db[[#This Row],[H_QTY/ CTN]]="","",LEN(db[[#This Row],[H_QTY/ CTN]]))</f>
        <v>8</v>
      </c>
      <c r="U1044" s="41" t="str">
        <f>IF(db[[#This Row],[H_QTY/ CTN]]="","",LEFT(db[[#This Row],[H_QTY/ CTN]],db[[#This Row],[H_1]]-1))</f>
        <v>144 LSN</v>
      </c>
      <c r="V1044" s="40" t="str">
        <f>IF(NOT(db[[#This Row],[H_1]]=db[[#This Row],[H_2]]),MID(db[[#This Row],[H_QTY/ CTN]],db[[#This Row],[H_1]]+1,db[[#This Row],[H_2]]-db[[#This Row],[H_1]]-1),"")</f>
        <v/>
      </c>
      <c r="W1044" s="40" t="str">
        <f>IF(db[[#This Row],[QTY/ CTN B]]="","",LEFT(db[[#This Row],[QTY/ CTN B]],SEARCH(" ",db[[#This Row],[QTY/ CTN B]],1)-1))</f>
        <v>144</v>
      </c>
      <c r="X1044" s="40" t="str">
        <f>IF(db[[#This Row],[QTY/ CTN B]]="","",RIGHT(db[[#This Row],[QTY/ CTN B]],LEN(db[[#This Row],[QTY/ CTN B]])-SEARCH(" ",db[[#This Row],[QTY/ CTN B]],1)))</f>
        <v>LSN</v>
      </c>
      <c r="Y1044" s="40">
        <f>IF(db[[#This Row],[QTY/ CTN TG]]="",IF(db[[#This Row],[STN TG]]="","",12),LEFT(db[[#This Row],[QTY/ CTN TG]],SEARCH(" ",db[[#This Row],[QTY/ CTN TG]],1)-1))</f>
        <v>12</v>
      </c>
      <c r="Z10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4" s="40" t="str">
        <f>IF(db[[#This Row],[STN K]]="","",IF(db[[#This Row],[STN TG]]="LSN",12,""))</f>
        <v/>
      </c>
      <c r="AB1044" s="40" t="str">
        <f>IF(db[[#This Row],[STN TG]]="LSN","PCS","")</f>
        <v/>
      </c>
      <c r="AC1044" s="40">
        <f>db[[#This Row],[QTY B]]*IF(db[[#This Row],[QTY TG]]="",1,db[[#This Row],[QTY TG]])*IF(db[[#This Row],[QTY K]]="",1,db[[#This Row],[QTY K]])</f>
        <v>1728</v>
      </c>
      <c r="AD1044" s="40" t="str">
        <f>IF(db[[#This Row],[STN K]]="",IF(db[[#This Row],[STN TG]]="",db[[#This Row],[STN B]],db[[#This Row],[STN TG]]),db[[#This Row],[STN K]])</f>
        <v>PCS</v>
      </c>
      <c r="AE1044" s="40"/>
    </row>
    <row r="1045" spans="1:31" ht="16.5" customHeight="1" x14ac:dyDescent="0.25">
      <c r="A1045" s="40">
        <f t="shared" si="16"/>
        <v>1044</v>
      </c>
      <c r="B1045" s="5" t="str">
        <f>LOWER(SUBSTITUTE(SUBSTITUTE(SUBSTITUTE(SUBSTITUTE(SUBSTITUTE(SUBSTITUTE(SUBSTITUTE(SUBSTITUTE(db[[#This Row],[NB BM]]," ",),".",""),"-",""),"(",""),")",""),"/",""),"""",""),"+",""))</f>
        <v>gelpensqpopcorncake038mm</v>
      </c>
      <c r="C1045" s="5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D1045" s="5" t="str">
        <f>LOWER(SUBSTITUTE(SUBSTITUTE(SUBSTITUTE(SUBSTITUTE(SUBSTITUTE(SUBSTITUTE(SUBSTITUTE(SUBSTITUTE(SUBSTITUTE(db[[#This Row],[NB PAJAK]]," ",""),"-",""),"(",""),")",""),".",""),",",""),"/",""),"""",""),"+",""))</f>
        <v/>
      </c>
      <c r="E104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gelpensqpopcorncake038mm144lsnuntana</v>
      </c>
      <c r="F104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gelpensqpopcorncake038mm144lsn</v>
      </c>
      <c r="G1045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gelpensqpopcorncake038mmuntana</v>
      </c>
      <c r="H104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gelpensqpopcorncake038mm144lsnuntana</v>
      </c>
      <c r="I1045" s="2" t="s">
        <v>1320</v>
      </c>
      <c r="J1045" s="2" t="s">
        <v>1312</v>
      </c>
      <c r="K1045" s="14"/>
      <c r="L1045" s="2" t="s">
        <v>1336</v>
      </c>
      <c r="M1045" s="34" t="e">
        <f>IF(db[[#This Row],[NB NOTA_C]]="","",COUNTIF([2]!B_MSK[concat],db[[#This Row],[NB NOTA_C]]))</f>
        <v>#REF!</v>
      </c>
      <c r="N1045" s="14" t="s">
        <v>1354</v>
      </c>
      <c r="O1045" s="2" t="s">
        <v>1391</v>
      </c>
      <c r="P1045" s="2" t="s">
        <v>2443</v>
      </c>
      <c r="R1045" s="2" t="str">
        <f>IF(db[[#This Row],[QTY/ CTN]]="","",SUBSTITUTE(SUBSTITUTE(SUBSTITUTE(db[[#This Row],[QTY/ CTN]]," ","_",2),"(",""),")","")&amp;"_")</f>
        <v>144 LSN_</v>
      </c>
      <c r="S1045" s="2">
        <f>IF(db[[#This Row],[H_QTY/ CTN]]="","",SEARCH("_",db[[#This Row],[H_QTY/ CTN]]))</f>
        <v>8</v>
      </c>
      <c r="T1045" s="2">
        <f>IF(db[[#This Row],[H_QTY/ CTN]]="","",LEN(db[[#This Row],[H_QTY/ CTN]]))</f>
        <v>8</v>
      </c>
      <c r="U1045" s="41" t="str">
        <f>IF(db[[#This Row],[H_QTY/ CTN]]="","",LEFT(db[[#This Row],[H_QTY/ CTN]],db[[#This Row],[H_1]]-1))</f>
        <v>144 LSN</v>
      </c>
      <c r="V1045" s="40" t="str">
        <f>IF(NOT(db[[#This Row],[H_1]]=db[[#This Row],[H_2]]),MID(db[[#This Row],[H_QTY/ CTN]],db[[#This Row],[H_1]]+1,db[[#This Row],[H_2]]-db[[#This Row],[H_1]]-1),"")</f>
        <v/>
      </c>
      <c r="W1045" s="40" t="str">
        <f>IF(db[[#This Row],[QTY/ CTN B]]="","",LEFT(db[[#This Row],[QTY/ CTN B]],SEARCH(" ",db[[#This Row],[QTY/ CTN B]],1)-1))</f>
        <v>144</v>
      </c>
      <c r="X1045" s="40" t="str">
        <f>IF(db[[#This Row],[QTY/ CTN B]]="","",RIGHT(db[[#This Row],[QTY/ CTN B]],LEN(db[[#This Row],[QTY/ CTN B]])-SEARCH(" ",db[[#This Row],[QTY/ CTN B]],1)))</f>
        <v>LSN</v>
      </c>
      <c r="Y1045" s="40">
        <f>IF(db[[#This Row],[QTY/ CTN TG]]="",IF(db[[#This Row],[STN TG]]="","",12),LEFT(db[[#This Row],[QTY/ CTN TG]],SEARCH(" ",db[[#This Row],[QTY/ CTN TG]],1)-1))</f>
        <v>12</v>
      </c>
      <c r="Z10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5" s="40" t="str">
        <f>IF(db[[#This Row],[STN K]]="","",IF(db[[#This Row],[STN TG]]="LSN",12,""))</f>
        <v/>
      </c>
      <c r="AB1045" s="40" t="str">
        <f>IF(db[[#This Row],[STN TG]]="LSN","PCS","")</f>
        <v/>
      </c>
      <c r="AC1045" s="40">
        <f>db[[#This Row],[QTY B]]*IF(db[[#This Row],[QTY TG]]="",1,db[[#This Row],[QTY TG]])*IF(db[[#This Row],[QTY K]]="",1,db[[#This Row],[QTY K]])</f>
        <v>1728</v>
      </c>
      <c r="AD1045" s="40" t="str">
        <f>IF(db[[#This Row],[STN K]]="",IF(db[[#This Row],[STN TG]]="",db[[#This Row],[STN B]],db[[#This Row],[STN TG]]),db[[#This Row],[STN K]])</f>
        <v>PCS</v>
      </c>
      <c r="AE1045" s="40"/>
    </row>
    <row r="1046" spans="1:31" ht="16.5" customHeight="1" x14ac:dyDescent="0.25">
      <c r="A1046" s="40">
        <f t="shared" si="16"/>
        <v>1045</v>
      </c>
      <c r="B1046" s="5" t="str">
        <f>LOWER(SUBSTITUTE(SUBSTITUTE(SUBSTITUTE(SUBSTITUTE(SUBSTITUTE(SUBSTITUTE(SUBSTITUTE(SUBSTITUTE(db[[#This Row],[NB BM]]," ",),".",""),"-",""),"(",""),")",""),"/",""),"""",""),"+",""))</f>
        <v>gelpensqretro038mm</v>
      </c>
      <c r="C1046" s="5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D1046" s="5" t="str">
        <f>LOWER(SUBSTITUTE(SUBSTITUTE(SUBSTITUTE(SUBSTITUTE(SUBSTITUTE(SUBSTITUTE(SUBSTITUTE(SUBSTITUTE(SUBSTITUTE(db[[#This Row],[NB PAJAK]]," ",""),"-",""),"(",""),")",""),".",""),",",""),"/",""),"""",""),"+",""))</f>
        <v/>
      </c>
      <c r="E104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gelpensqretro038mm144lsnuntana</v>
      </c>
      <c r="F104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gelpensqretro038mm144lsn</v>
      </c>
      <c r="G1046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gelpensqretro038mmuntana</v>
      </c>
      <c r="H104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gelpensqretro038mm144lsnuntana</v>
      </c>
      <c r="I1046" s="2" t="s">
        <v>1316</v>
      </c>
      <c r="J1046" s="2" t="s">
        <v>1306</v>
      </c>
      <c r="K1046" s="14"/>
      <c r="L1046" s="2" t="s">
        <v>1336</v>
      </c>
      <c r="M1046" s="34" t="e">
        <f>IF(db[[#This Row],[NB NOTA_C]]="","",COUNTIF([2]!B_MSK[concat],db[[#This Row],[NB NOTA_C]]))</f>
        <v>#REF!</v>
      </c>
      <c r="N1046" s="14" t="s">
        <v>1354</v>
      </c>
      <c r="O1046" s="2" t="s">
        <v>1391</v>
      </c>
      <c r="P1046" s="2" t="s">
        <v>2443</v>
      </c>
      <c r="R1046" s="2" t="str">
        <f>IF(db[[#This Row],[QTY/ CTN]]="","",SUBSTITUTE(SUBSTITUTE(SUBSTITUTE(db[[#This Row],[QTY/ CTN]]," ","_",2),"(",""),")","")&amp;"_")</f>
        <v>144 LSN_</v>
      </c>
      <c r="S1046" s="2">
        <f>IF(db[[#This Row],[H_QTY/ CTN]]="","",SEARCH("_",db[[#This Row],[H_QTY/ CTN]]))</f>
        <v>8</v>
      </c>
      <c r="T1046" s="2">
        <f>IF(db[[#This Row],[H_QTY/ CTN]]="","",LEN(db[[#This Row],[H_QTY/ CTN]]))</f>
        <v>8</v>
      </c>
      <c r="U1046" s="41" t="str">
        <f>IF(db[[#This Row],[H_QTY/ CTN]]="","",LEFT(db[[#This Row],[H_QTY/ CTN]],db[[#This Row],[H_1]]-1))</f>
        <v>144 LSN</v>
      </c>
      <c r="V1046" s="40" t="str">
        <f>IF(NOT(db[[#This Row],[H_1]]=db[[#This Row],[H_2]]),MID(db[[#This Row],[H_QTY/ CTN]],db[[#This Row],[H_1]]+1,db[[#This Row],[H_2]]-db[[#This Row],[H_1]]-1),"")</f>
        <v/>
      </c>
      <c r="W1046" s="40" t="str">
        <f>IF(db[[#This Row],[QTY/ CTN B]]="","",LEFT(db[[#This Row],[QTY/ CTN B]],SEARCH(" ",db[[#This Row],[QTY/ CTN B]],1)-1))</f>
        <v>144</v>
      </c>
      <c r="X1046" s="40" t="str">
        <f>IF(db[[#This Row],[QTY/ CTN B]]="","",RIGHT(db[[#This Row],[QTY/ CTN B]],LEN(db[[#This Row],[QTY/ CTN B]])-SEARCH(" ",db[[#This Row],[QTY/ CTN B]],1)))</f>
        <v>LSN</v>
      </c>
      <c r="Y1046" s="40">
        <f>IF(db[[#This Row],[QTY/ CTN TG]]="",IF(db[[#This Row],[STN TG]]="","",12),LEFT(db[[#This Row],[QTY/ CTN TG]],SEARCH(" ",db[[#This Row],[QTY/ CTN TG]],1)-1))</f>
        <v>12</v>
      </c>
      <c r="Z10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6" s="40" t="str">
        <f>IF(db[[#This Row],[STN K]]="","",IF(db[[#This Row],[STN TG]]="LSN",12,""))</f>
        <v/>
      </c>
      <c r="AB1046" s="40" t="str">
        <f>IF(db[[#This Row],[STN TG]]="LSN","PCS","")</f>
        <v/>
      </c>
      <c r="AC1046" s="40">
        <f>db[[#This Row],[QTY B]]*IF(db[[#This Row],[QTY TG]]="",1,db[[#This Row],[QTY TG]])*IF(db[[#This Row],[QTY K]]="",1,db[[#This Row],[QTY K]])</f>
        <v>1728</v>
      </c>
      <c r="AD1046" s="40" t="str">
        <f>IF(db[[#This Row],[STN K]]="",IF(db[[#This Row],[STN TG]]="",db[[#This Row],[STN B]],db[[#This Row],[STN TG]]),db[[#This Row],[STN K]])</f>
        <v>PCS</v>
      </c>
      <c r="AE1046" s="40"/>
    </row>
    <row r="1047" spans="1:31" ht="16.5" customHeight="1" x14ac:dyDescent="0.25">
      <c r="A1047" s="40">
        <f t="shared" si="16"/>
        <v>1046</v>
      </c>
      <c r="B1047" s="5" t="str">
        <f>LOWER(SUBSTITUTE(SUBSTITUTE(SUBSTITUTE(SUBSTITUTE(SUBSTITUTE(SUBSTITUTE(SUBSTITUTE(SUBSTITUTE(db[[#This Row],[NB BM]]," ",),".",""),"-",""),"(",""),")",""),"/",""),"""",""),"+",""))</f>
        <v>gelpensqrobotcross038mm</v>
      </c>
      <c r="C1047" s="5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D1047" s="5" t="str">
        <f>LOWER(SUBSTITUTE(SUBSTITUTE(SUBSTITUTE(SUBSTITUTE(SUBSTITUTE(SUBSTITUTE(SUBSTITUTE(SUBSTITUTE(SUBSTITUTE(db[[#This Row],[NB PAJAK]]," ",""),"-",""),"(",""),")",""),".",""),",",""),"/",""),"""",""),"+",""))</f>
        <v/>
      </c>
      <c r="E104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gelpensqrobotcross038mm144lsnuntana</v>
      </c>
      <c r="F104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gelpensqrobotcross038mm144lsn</v>
      </c>
      <c r="G1047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gelpensqrobotcross038mmuntana</v>
      </c>
      <c r="H104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gelpensqrobotcross038mm144lsnuntana</v>
      </c>
      <c r="I1047" s="2" t="s">
        <v>1318</v>
      </c>
      <c r="J1047" s="2" t="s">
        <v>1308</v>
      </c>
      <c r="K1047" s="14"/>
      <c r="L1047" s="2" t="s">
        <v>1336</v>
      </c>
      <c r="M1047" s="34" t="e">
        <f>IF(db[[#This Row],[NB NOTA_C]]="","",COUNTIF([2]!B_MSK[concat],db[[#This Row],[NB NOTA_C]]))</f>
        <v>#REF!</v>
      </c>
      <c r="N1047" s="14" t="s">
        <v>1354</v>
      </c>
      <c r="O1047" s="2" t="s">
        <v>1391</v>
      </c>
      <c r="P1047" s="2" t="s">
        <v>2443</v>
      </c>
      <c r="R1047" s="2" t="str">
        <f>IF(db[[#This Row],[QTY/ CTN]]="","",SUBSTITUTE(SUBSTITUTE(SUBSTITUTE(db[[#This Row],[QTY/ CTN]]," ","_",2),"(",""),")","")&amp;"_")</f>
        <v>144 LSN_</v>
      </c>
      <c r="S1047" s="2">
        <f>IF(db[[#This Row],[H_QTY/ CTN]]="","",SEARCH("_",db[[#This Row],[H_QTY/ CTN]]))</f>
        <v>8</v>
      </c>
      <c r="T1047" s="2">
        <f>IF(db[[#This Row],[H_QTY/ CTN]]="","",LEN(db[[#This Row],[H_QTY/ CTN]]))</f>
        <v>8</v>
      </c>
      <c r="U1047" s="41" t="str">
        <f>IF(db[[#This Row],[H_QTY/ CTN]]="","",LEFT(db[[#This Row],[H_QTY/ CTN]],db[[#This Row],[H_1]]-1))</f>
        <v>144 LSN</v>
      </c>
      <c r="V1047" s="40" t="str">
        <f>IF(NOT(db[[#This Row],[H_1]]=db[[#This Row],[H_2]]),MID(db[[#This Row],[H_QTY/ CTN]],db[[#This Row],[H_1]]+1,db[[#This Row],[H_2]]-db[[#This Row],[H_1]]-1),"")</f>
        <v/>
      </c>
      <c r="W1047" s="40" t="str">
        <f>IF(db[[#This Row],[QTY/ CTN B]]="","",LEFT(db[[#This Row],[QTY/ CTN B]],SEARCH(" ",db[[#This Row],[QTY/ CTN B]],1)-1))</f>
        <v>144</v>
      </c>
      <c r="X1047" s="40" t="str">
        <f>IF(db[[#This Row],[QTY/ CTN B]]="","",RIGHT(db[[#This Row],[QTY/ CTN B]],LEN(db[[#This Row],[QTY/ CTN B]])-SEARCH(" ",db[[#This Row],[QTY/ CTN B]],1)))</f>
        <v>LSN</v>
      </c>
      <c r="Y1047" s="40">
        <f>IF(db[[#This Row],[QTY/ CTN TG]]="",IF(db[[#This Row],[STN TG]]="","",12),LEFT(db[[#This Row],[QTY/ CTN TG]],SEARCH(" ",db[[#This Row],[QTY/ CTN TG]],1)-1))</f>
        <v>12</v>
      </c>
      <c r="Z10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7" s="40" t="str">
        <f>IF(db[[#This Row],[STN K]]="","",IF(db[[#This Row],[STN TG]]="LSN",12,""))</f>
        <v/>
      </c>
      <c r="AB1047" s="40" t="str">
        <f>IF(db[[#This Row],[STN TG]]="LSN","PCS","")</f>
        <v/>
      </c>
      <c r="AC1047" s="40">
        <f>db[[#This Row],[QTY B]]*IF(db[[#This Row],[QTY TG]]="",1,db[[#This Row],[QTY TG]])*IF(db[[#This Row],[QTY K]]="",1,db[[#This Row],[QTY K]])</f>
        <v>1728</v>
      </c>
      <c r="AD1047" s="40" t="str">
        <f>IF(db[[#This Row],[STN K]]="",IF(db[[#This Row],[STN TG]]="",db[[#This Row],[STN B]],db[[#This Row],[STN TG]]),db[[#This Row],[STN K]])</f>
        <v>PCS</v>
      </c>
      <c r="AE1047" s="40"/>
    </row>
    <row r="1048" spans="1:31" ht="16.5" customHeight="1" x14ac:dyDescent="0.25">
      <c r="A1048" s="40">
        <f t="shared" si="16"/>
        <v>1047</v>
      </c>
      <c r="B1048" s="5" t="str">
        <f>LOWER(SUBSTITUTE(SUBSTITUTE(SUBSTITUTE(SUBSTITUTE(SUBSTITUTE(SUBSTITUTE(SUBSTITUTE(SUBSTITUTE(db[[#This Row],[NB BM]]," ",),".",""),"-",""),"(",""),")",""),"/",""),"""",""),"+",""))</f>
        <v>gelpensqteencute038mm</v>
      </c>
      <c r="C1048" s="5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D1048" s="5" t="str">
        <f>LOWER(SUBSTITUTE(SUBSTITUTE(SUBSTITUTE(SUBSTITUTE(SUBSTITUTE(SUBSTITUTE(SUBSTITUTE(SUBSTITUTE(SUBSTITUTE(db[[#This Row],[NB PAJAK]]," ",""),"-",""),"(",""),")",""),".",""),",",""),"/",""),"""",""),"+",""))</f>
        <v/>
      </c>
      <c r="E104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gelpensqteencute038mm144lsnuntana</v>
      </c>
      <c r="F104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gelpensqteencute038mm144lsn</v>
      </c>
      <c r="G1048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gelpensqteencute038mmuntana</v>
      </c>
      <c r="H104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gelpensqteencute038mm144lsnuntana</v>
      </c>
      <c r="I1048" s="2" t="s">
        <v>1319</v>
      </c>
      <c r="J1048" s="2" t="s">
        <v>1310</v>
      </c>
      <c r="K1048" s="14"/>
      <c r="L1048" s="2" t="s">
        <v>1336</v>
      </c>
      <c r="M1048" s="34" t="e">
        <f>IF(db[[#This Row],[NB NOTA_C]]="","",COUNTIF([2]!B_MSK[concat],db[[#This Row],[NB NOTA_C]]))</f>
        <v>#REF!</v>
      </c>
      <c r="N1048" s="14" t="s">
        <v>1354</v>
      </c>
      <c r="O1048" s="2" t="s">
        <v>1391</v>
      </c>
      <c r="P1048" s="2" t="s">
        <v>2443</v>
      </c>
      <c r="R1048" s="2" t="str">
        <f>IF(db[[#This Row],[QTY/ CTN]]="","",SUBSTITUTE(SUBSTITUTE(SUBSTITUTE(db[[#This Row],[QTY/ CTN]]," ","_",2),"(",""),")","")&amp;"_")</f>
        <v>144 LSN_</v>
      </c>
      <c r="S1048" s="2">
        <f>IF(db[[#This Row],[H_QTY/ CTN]]="","",SEARCH("_",db[[#This Row],[H_QTY/ CTN]]))</f>
        <v>8</v>
      </c>
      <c r="T1048" s="2">
        <f>IF(db[[#This Row],[H_QTY/ CTN]]="","",LEN(db[[#This Row],[H_QTY/ CTN]]))</f>
        <v>8</v>
      </c>
      <c r="U1048" s="41" t="str">
        <f>IF(db[[#This Row],[H_QTY/ CTN]]="","",LEFT(db[[#This Row],[H_QTY/ CTN]],db[[#This Row],[H_1]]-1))</f>
        <v>144 LSN</v>
      </c>
      <c r="V1048" s="40" t="str">
        <f>IF(NOT(db[[#This Row],[H_1]]=db[[#This Row],[H_2]]),MID(db[[#This Row],[H_QTY/ CTN]],db[[#This Row],[H_1]]+1,db[[#This Row],[H_2]]-db[[#This Row],[H_1]]-1),"")</f>
        <v/>
      </c>
      <c r="W1048" s="40" t="str">
        <f>IF(db[[#This Row],[QTY/ CTN B]]="","",LEFT(db[[#This Row],[QTY/ CTN B]],SEARCH(" ",db[[#This Row],[QTY/ CTN B]],1)-1))</f>
        <v>144</v>
      </c>
      <c r="X1048" s="40" t="str">
        <f>IF(db[[#This Row],[QTY/ CTN B]]="","",RIGHT(db[[#This Row],[QTY/ CTN B]],LEN(db[[#This Row],[QTY/ CTN B]])-SEARCH(" ",db[[#This Row],[QTY/ CTN B]],1)))</f>
        <v>LSN</v>
      </c>
      <c r="Y1048" s="40">
        <f>IF(db[[#This Row],[QTY/ CTN TG]]="",IF(db[[#This Row],[STN TG]]="","",12),LEFT(db[[#This Row],[QTY/ CTN TG]],SEARCH(" ",db[[#This Row],[QTY/ CTN TG]],1)-1))</f>
        <v>12</v>
      </c>
      <c r="Z10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8" s="40" t="str">
        <f>IF(db[[#This Row],[STN K]]="","",IF(db[[#This Row],[STN TG]]="LSN",12,""))</f>
        <v/>
      </c>
      <c r="AB1048" s="40" t="str">
        <f>IF(db[[#This Row],[STN TG]]="LSN","PCS","")</f>
        <v/>
      </c>
      <c r="AC1048" s="40">
        <f>db[[#This Row],[QTY B]]*IF(db[[#This Row],[QTY TG]]="",1,db[[#This Row],[QTY TG]])*IF(db[[#This Row],[QTY K]]="",1,db[[#This Row],[QTY K]])</f>
        <v>1728</v>
      </c>
      <c r="AD1048" s="40" t="str">
        <f>IF(db[[#This Row],[STN K]]="",IF(db[[#This Row],[STN TG]]="",db[[#This Row],[STN B]],db[[#This Row],[STN TG]]),db[[#This Row],[STN K]])</f>
        <v>PCS</v>
      </c>
      <c r="AE1048" s="40"/>
    </row>
    <row r="1049" spans="1:31" ht="16.5" customHeight="1" x14ac:dyDescent="0.25">
      <c r="A1049" s="40">
        <f t="shared" si="16"/>
        <v>1048</v>
      </c>
      <c r="B1049" s="5" t="str">
        <f>LOWER(SUBSTITUTE(SUBSTITUTE(SUBSTITUTE(SUBSTITUTE(SUBSTITUTE(SUBSTITUTE(SUBSTITUTE(SUBSTITUTE(db[[#This Row],[NB BM]]," ",),".",""),"-",""),"(",""),")",""),"/",""),"""",""),"+",""))</f>
        <v>gelpensqunicute038mm</v>
      </c>
      <c r="C1049" s="5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D1049" s="5" t="str">
        <f>LOWER(SUBSTITUTE(SUBSTITUTE(SUBSTITUTE(SUBSTITUTE(SUBSTITUTE(SUBSTITUTE(SUBSTITUTE(SUBSTITUTE(SUBSTITUTE(db[[#This Row],[NB PAJAK]]," ",""),"-",""),"(",""),")",""),".",""),",",""),"/",""),"""",""),"+",""))</f>
        <v/>
      </c>
      <c r="E104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gelpensqunicute038mm144lsnuntana</v>
      </c>
      <c r="F104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gelpensqunicute038mm144lsn</v>
      </c>
      <c r="G1049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gelpensqunicute038mmuntana</v>
      </c>
      <c r="H104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gelpensqunicute038mm144lsnuntana</v>
      </c>
      <c r="I1049" s="2" t="s">
        <v>1317</v>
      </c>
      <c r="J1049" s="2" t="s">
        <v>1307</v>
      </c>
      <c r="K1049" s="14"/>
      <c r="L1049" s="2" t="s">
        <v>1336</v>
      </c>
      <c r="M1049" s="34" t="e">
        <f>IF(db[[#This Row],[NB NOTA_C]]="","",COUNTIF([2]!B_MSK[concat],db[[#This Row],[NB NOTA_C]]))</f>
        <v>#REF!</v>
      </c>
      <c r="N1049" s="14" t="s">
        <v>1354</v>
      </c>
      <c r="O1049" s="2" t="s">
        <v>1391</v>
      </c>
      <c r="P1049" s="2" t="s">
        <v>2443</v>
      </c>
      <c r="R1049" s="2" t="str">
        <f>IF(db[[#This Row],[QTY/ CTN]]="","",SUBSTITUTE(SUBSTITUTE(SUBSTITUTE(db[[#This Row],[QTY/ CTN]]," ","_",2),"(",""),")","")&amp;"_")</f>
        <v>144 LSN_</v>
      </c>
      <c r="S1049" s="2">
        <f>IF(db[[#This Row],[H_QTY/ CTN]]="","",SEARCH("_",db[[#This Row],[H_QTY/ CTN]]))</f>
        <v>8</v>
      </c>
      <c r="T1049" s="2">
        <f>IF(db[[#This Row],[H_QTY/ CTN]]="","",LEN(db[[#This Row],[H_QTY/ CTN]]))</f>
        <v>8</v>
      </c>
      <c r="U1049" s="41" t="str">
        <f>IF(db[[#This Row],[H_QTY/ CTN]]="","",LEFT(db[[#This Row],[H_QTY/ CTN]],db[[#This Row],[H_1]]-1))</f>
        <v>144 LSN</v>
      </c>
      <c r="V1049" s="40" t="str">
        <f>IF(NOT(db[[#This Row],[H_1]]=db[[#This Row],[H_2]]),MID(db[[#This Row],[H_QTY/ CTN]],db[[#This Row],[H_1]]+1,db[[#This Row],[H_2]]-db[[#This Row],[H_1]]-1),"")</f>
        <v/>
      </c>
      <c r="W1049" s="40" t="str">
        <f>IF(db[[#This Row],[QTY/ CTN B]]="","",LEFT(db[[#This Row],[QTY/ CTN B]],SEARCH(" ",db[[#This Row],[QTY/ CTN B]],1)-1))</f>
        <v>144</v>
      </c>
      <c r="X1049" s="40" t="str">
        <f>IF(db[[#This Row],[QTY/ CTN B]]="","",RIGHT(db[[#This Row],[QTY/ CTN B]],LEN(db[[#This Row],[QTY/ CTN B]])-SEARCH(" ",db[[#This Row],[QTY/ CTN B]],1)))</f>
        <v>LSN</v>
      </c>
      <c r="Y1049" s="40">
        <f>IF(db[[#This Row],[QTY/ CTN TG]]="",IF(db[[#This Row],[STN TG]]="","",12),LEFT(db[[#This Row],[QTY/ CTN TG]],SEARCH(" ",db[[#This Row],[QTY/ CTN TG]],1)-1))</f>
        <v>12</v>
      </c>
      <c r="Z10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49" s="40" t="str">
        <f>IF(db[[#This Row],[STN K]]="","",IF(db[[#This Row],[STN TG]]="LSN",12,""))</f>
        <v/>
      </c>
      <c r="AB1049" s="40" t="str">
        <f>IF(db[[#This Row],[STN TG]]="LSN","PCS","")</f>
        <v/>
      </c>
      <c r="AC1049" s="40">
        <f>db[[#This Row],[QTY B]]*IF(db[[#This Row],[QTY TG]]="",1,db[[#This Row],[QTY TG]])*IF(db[[#This Row],[QTY K]]="",1,db[[#This Row],[QTY K]])</f>
        <v>1728</v>
      </c>
      <c r="AD1049" s="40" t="str">
        <f>IF(db[[#This Row],[STN K]]="",IF(db[[#This Row],[STN TG]]="",db[[#This Row],[STN B]],db[[#This Row],[STN TG]]),db[[#This Row],[STN K]])</f>
        <v>PCS</v>
      </c>
      <c r="AE1049" s="40"/>
    </row>
    <row r="1050" spans="1:31" ht="16.5" customHeight="1" x14ac:dyDescent="0.25">
      <c r="A1050" s="40">
        <f t="shared" si="16"/>
        <v>1049</v>
      </c>
      <c r="B1050" s="5" t="str">
        <f>LOWER(SUBSTITUTE(SUBSTITUTE(SUBSTITUTE(SUBSTITUTE(SUBSTITUTE(SUBSTITUTE(SUBSTITUTE(SUBSTITUTE(db[[#This Row],[NB BM]]," ",),".",""),"-",""),"(",""),")",""),"/",""),"""",""),"+",""))</f>
        <v>gelpensqvintage038mm</v>
      </c>
      <c r="C1050" s="5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D1050" s="5" t="str">
        <f>LOWER(SUBSTITUTE(SUBSTITUTE(SUBSTITUTE(SUBSTITUTE(SUBSTITUTE(SUBSTITUTE(SUBSTITUTE(SUBSTITUTE(SUBSTITUTE(db[[#This Row],[NB PAJAK]]," ",""),"-",""),"(",""),")",""),".",""),",",""),"/",""),"""",""),"+",""))</f>
        <v/>
      </c>
      <c r="E105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gelpensqvintage038mm144lsnuntana</v>
      </c>
      <c r="F105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gelpensqvintage038mm144lsn</v>
      </c>
      <c r="G1050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gelpensqvintage038mmuntana</v>
      </c>
      <c r="H105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gelpensqvintage038mm144lsnuntana</v>
      </c>
      <c r="I1050" s="2" t="s">
        <v>1956</v>
      </c>
      <c r="J1050" s="2" t="s">
        <v>1309</v>
      </c>
      <c r="K1050" s="14"/>
      <c r="L1050" s="2" t="s">
        <v>1336</v>
      </c>
      <c r="M1050" s="34" t="e">
        <f>IF(db[[#This Row],[NB NOTA_C]]="","",COUNTIF([2]!B_MSK[concat],db[[#This Row],[NB NOTA_C]]))</f>
        <v>#REF!</v>
      </c>
      <c r="N1050" s="14" t="s">
        <v>1354</v>
      </c>
      <c r="O1050" s="2" t="s">
        <v>1391</v>
      </c>
      <c r="P1050" s="2" t="s">
        <v>2443</v>
      </c>
      <c r="R1050" s="2" t="str">
        <f>IF(db[[#This Row],[QTY/ CTN]]="","",SUBSTITUTE(SUBSTITUTE(SUBSTITUTE(db[[#This Row],[QTY/ CTN]]," ","_",2),"(",""),")","")&amp;"_")</f>
        <v>144 LSN_</v>
      </c>
      <c r="S1050" s="2">
        <f>IF(db[[#This Row],[H_QTY/ CTN]]="","",SEARCH("_",db[[#This Row],[H_QTY/ CTN]]))</f>
        <v>8</v>
      </c>
      <c r="T1050" s="2">
        <f>IF(db[[#This Row],[H_QTY/ CTN]]="","",LEN(db[[#This Row],[H_QTY/ CTN]]))</f>
        <v>8</v>
      </c>
      <c r="U1050" s="41" t="str">
        <f>IF(db[[#This Row],[H_QTY/ CTN]]="","",LEFT(db[[#This Row],[H_QTY/ CTN]],db[[#This Row],[H_1]]-1))</f>
        <v>144 LSN</v>
      </c>
      <c r="V1050" s="40" t="str">
        <f>IF(NOT(db[[#This Row],[H_1]]=db[[#This Row],[H_2]]),MID(db[[#This Row],[H_QTY/ CTN]],db[[#This Row],[H_1]]+1,db[[#This Row],[H_2]]-db[[#This Row],[H_1]]-1),"")</f>
        <v/>
      </c>
      <c r="W1050" s="40" t="str">
        <f>IF(db[[#This Row],[QTY/ CTN B]]="","",LEFT(db[[#This Row],[QTY/ CTN B]],SEARCH(" ",db[[#This Row],[QTY/ CTN B]],1)-1))</f>
        <v>144</v>
      </c>
      <c r="X1050" s="40" t="str">
        <f>IF(db[[#This Row],[QTY/ CTN B]]="","",RIGHT(db[[#This Row],[QTY/ CTN B]],LEN(db[[#This Row],[QTY/ CTN B]])-SEARCH(" ",db[[#This Row],[QTY/ CTN B]],1)))</f>
        <v>LSN</v>
      </c>
      <c r="Y1050" s="40">
        <f>IF(db[[#This Row],[QTY/ CTN TG]]="",IF(db[[#This Row],[STN TG]]="","",12),LEFT(db[[#This Row],[QTY/ CTN TG]],SEARCH(" ",db[[#This Row],[QTY/ CTN TG]],1)-1))</f>
        <v>12</v>
      </c>
      <c r="Z10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50" s="40" t="str">
        <f>IF(db[[#This Row],[STN K]]="","",IF(db[[#This Row],[STN TG]]="LSN",12,""))</f>
        <v/>
      </c>
      <c r="AB1050" s="40" t="str">
        <f>IF(db[[#This Row],[STN TG]]="LSN","PCS","")</f>
        <v/>
      </c>
      <c r="AC1050" s="40">
        <f>db[[#This Row],[QTY B]]*IF(db[[#This Row],[QTY TG]]="",1,db[[#This Row],[QTY TG]])*IF(db[[#This Row],[QTY K]]="",1,db[[#This Row],[QTY K]])</f>
        <v>1728</v>
      </c>
      <c r="AD1050" s="40" t="str">
        <f>IF(db[[#This Row],[STN K]]="",IF(db[[#This Row],[STN TG]]="",db[[#This Row],[STN B]],db[[#This Row],[STN TG]]),db[[#This Row],[STN K]])</f>
        <v>PCS</v>
      </c>
      <c r="AE1050" s="40"/>
    </row>
    <row r="1051" spans="1:31" ht="16.5" customHeight="1" x14ac:dyDescent="0.25">
      <c r="A1051" s="40">
        <f t="shared" si="16"/>
        <v>1050</v>
      </c>
      <c r="B1051" s="5" t="str">
        <f>LOWER(SUBSTITUTE(SUBSTITUTE(SUBSTITUTE(SUBSTITUTE(SUBSTITUTE(SUBSTITUTE(SUBSTITUTE(SUBSTITUTE(db[[#This Row],[NB BM]]," ",),".",""),"-",""),"(",""),")",""),"/",""),"""",""),"+",""))</f>
        <v>bptizotg340</v>
      </c>
      <c r="C1051" s="5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D1051" s="5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E105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bptizotg34096lsnartomoro</v>
      </c>
      <c r="F105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gelpentizo10tg34096lsn</v>
      </c>
      <c r="G1051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gelpentizo10tg340artomoro</v>
      </c>
      <c r="H105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gelpentizo10tg34096lsnartomoro</v>
      </c>
      <c r="I1051" s="2" t="s">
        <v>6874</v>
      </c>
      <c r="J1051" s="2" t="s">
        <v>1116</v>
      </c>
      <c r="K1051" s="1" t="s">
        <v>3454</v>
      </c>
      <c r="L1051" s="2" t="s">
        <v>1335</v>
      </c>
      <c r="M1051" s="34" t="e">
        <f>IF(db[[#This Row],[NB NOTA_C]]="","",COUNTIF([2]!B_MSK[concat],db[[#This Row],[NB NOTA_C]]))</f>
        <v>#REF!</v>
      </c>
      <c r="N1051" s="14">
        <v>99</v>
      </c>
      <c r="O1051" s="2" t="s">
        <v>1392</v>
      </c>
      <c r="P1051" s="2" t="s">
        <v>2443</v>
      </c>
      <c r="R1051" s="2" t="str">
        <f>IF(db[[#This Row],[QTY/ CTN]]="","",SUBSTITUTE(SUBSTITUTE(SUBSTITUTE(db[[#This Row],[QTY/ CTN]]," ","_",2),"(",""),")","")&amp;"_")</f>
        <v>96 LSN_</v>
      </c>
      <c r="S1051" s="2">
        <f>IF(db[[#This Row],[H_QTY/ CTN]]="","",SEARCH("_",db[[#This Row],[H_QTY/ CTN]]))</f>
        <v>7</v>
      </c>
      <c r="T1051" s="2">
        <f>IF(db[[#This Row],[H_QTY/ CTN]]="","",LEN(db[[#This Row],[H_QTY/ CTN]]))</f>
        <v>7</v>
      </c>
      <c r="U1051" s="41" t="str">
        <f>IF(db[[#This Row],[H_QTY/ CTN]]="","",LEFT(db[[#This Row],[H_QTY/ CTN]],db[[#This Row],[H_1]]-1))</f>
        <v>96 LSN</v>
      </c>
      <c r="V1051" s="40" t="str">
        <f>IF(NOT(db[[#This Row],[H_1]]=db[[#This Row],[H_2]]),MID(db[[#This Row],[H_QTY/ CTN]],db[[#This Row],[H_1]]+1,db[[#This Row],[H_2]]-db[[#This Row],[H_1]]-1),"")</f>
        <v/>
      </c>
      <c r="W1051" s="40" t="str">
        <f>IF(db[[#This Row],[QTY/ CTN B]]="","",LEFT(db[[#This Row],[QTY/ CTN B]],SEARCH(" ",db[[#This Row],[QTY/ CTN B]],1)-1))</f>
        <v>96</v>
      </c>
      <c r="X1051" s="40" t="str">
        <f>IF(db[[#This Row],[QTY/ CTN B]]="","",RIGHT(db[[#This Row],[QTY/ CTN B]],LEN(db[[#This Row],[QTY/ CTN B]])-SEARCH(" ",db[[#This Row],[QTY/ CTN B]],1)))</f>
        <v>LSN</v>
      </c>
      <c r="Y1051" s="40">
        <f>IF(db[[#This Row],[QTY/ CTN TG]]="",IF(db[[#This Row],[STN TG]]="","",12),LEFT(db[[#This Row],[QTY/ CTN TG]],SEARCH(" ",db[[#This Row],[QTY/ CTN TG]],1)-1))</f>
        <v>12</v>
      </c>
      <c r="Z10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51" s="40" t="str">
        <f>IF(db[[#This Row],[STN K]]="","",IF(db[[#This Row],[STN TG]]="LSN",12,""))</f>
        <v/>
      </c>
      <c r="AB1051" s="40" t="str">
        <f>IF(db[[#This Row],[STN TG]]="LSN","PCS","")</f>
        <v/>
      </c>
      <c r="AC1051" s="40">
        <f>db[[#This Row],[QTY B]]*IF(db[[#This Row],[QTY TG]]="",1,db[[#This Row],[QTY TG]])*IF(db[[#This Row],[QTY K]]="",1,db[[#This Row],[QTY K]])</f>
        <v>1152</v>
      </c>
      <c r="AD1051" s="40" t="str">
        <f>IF(db[[#This Row],[STN K]]="",IF(db[[#This Row],[STN TG]]="",db[[#This Row],[STN B]],db[[#This Row],[STN TG]]),db[[#This Row],[STN K]])</f>
        <v>PCS</v>
      </c>
      <c r="AE1051" s="40"/>
    </row>
    <row r="1052" spans="1:31" ht="16.5" customHeight="1" x14ac:dyDescent="0.25">
      <c r="A1052" s="89">
        <f t="shared" si="16"/>
        <v>1051</v>
      </c>
      <c r="B1052" s="86" t="str">
        <f>LOWER(SUBSTITUTE(SUBSTITUTE(SUBSTITUTE(SUBSTITUTE(SUBSTITUTE(SUBSTITUTE(SUBSTITUTE(SUBSTITUTE(db[[#This Row],[NB BM]]," ",),".",""),"-",""),"(",""),")",""),"/",""),"""",""),"+",""))</f>
        <v>bpvc1609</v>
      </c>
      <c r="C1052" s="86" t="str">
        <f>LOWER(SUBSTITUTE(SUBSTITUTE(SUBSTITUTE(SUBSTITUTE(SUBSTITUTE(SUBSTITUTE(SUBSTITUTE(SUBSTITUTE(SUBSTITUTE(db[[#This Row],[NB NOTA]]," ",),".",""),"-",""),"(",""),")",""),",",""),"/",""),"""",""),"+",""))</f>
        <v>gelpenvc1609</v>
      </c>
      <c r="D1052" s="86" t="str">
        <f>LOWER(SUBSTITUTE(SUBSTITUTE(SUBSTITUTE(SUBSTITUTE(SUBSTITUTE(SUBSTITUTE(SUBSTITUTE(SUBSTITUTE(SUBSTITUTE(db[[#This Row],[NB PAJAK]]," ",""),"-",""),"(",""),")",""),".",""),",",""),"/",""),"""",""),"+",""))</f>
        <v>gelpenvc1609</v>
      </c>
      <c r="E1052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bpvc1609192lsnartomoro</v>
      </c>
      <c r="F1052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gelpenvc1609192lsn</v>
      </c>
      <c r="G1052" s="86" t="str">
        <f>db[[#This Row],[NB NOTA_C]]&amp;LOWER(SUBSTITUTE(SUBSTITUTE(SUBSTITUTE(SUBSTITUTE(SUBSTITUTE(SUBSTITUTE(SUBSTITUTE(SUBSTITUTE(SUBSTITUTE(db[[#This Row],[FAKTUR]]," ",),".",""),"-",""),"(",""),")",""),",",""),"/",""),"""",""),"+",""))</f>
        <v>gelpenvc1609artomoro</v>
      </c>
      <c r="H1052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gelpenvc1609192lsnartomoro</v>
      </c>
      <c r="I1052" s="2" t="s">
        <v>6475</v>
      </c>
      <c r="J1052" s="51" t="s">
        <v>5514</v>
      </c>
      <c r="K1052" s="52" t="s">
        <v>5514</v>
      </c>
      <c r="L1052" s="51" t="s">
        <v>1335</v>
      </c>
      <c r="M1052" s="87" t="e">
        <f>IF(db[[#This Row],[NB NOTA_C]]="","",COUNTIF([2]!B_MSK[concat],db[[#This Row],[NB NOTA_C]]))</f>
        <v>#REF!</v>
      </c>
      <c r="N1052" s="88" t="s">
        <v>1843</v>
      </c>
      <c r="O1052" s="86" t="s">
        <v>1853</v>
      </c>
      <c r="P1052" s="51" t="s">
        <v>2443</v>
      </c>
      <c r="Q1052" s="86" t="s">
        <v>5530</v>
      </c>
      <c r="R1052" s="86" t="str">
        <f>IF(db[[#This Row],[QTY/ CTN]]="","",SUBSTITUTE(SUBSTITUTE(SUBSTITUTE(db[[#This Row],[QTY/ CTN]]," ","_",2),"(",""),")","")&amp;"_")</f>
        <v>192 LSN_</v>
      </c>
      <c r="S1052" s="86">
        <f>IF(db[[#This Row],[H_QTY/ CTN]]="","",SEARCH("_",db[[#This Row],[H_QTY/ CTN]]))</f>
        <v>8</v>
      </c>
      <c r="T1052" s="86">
        <f>IF(db[[#This Row],[H_QTY/ CTN]]="","",LEN(db[[#This Row],[H_QTY/ CTN]]))</f>
        <v>8</v>
      </c>
      <c r="U1052" s="89" t="str">
        <f>IF(db[[#This Row],[H_QTY/ CTN]]="","",LEFT(db[[#This Row],[H_QTY/ CTN]],db[[#This Row],[H_1]]-1))</f>
        <v>192 LSN</v>
      </c>
      <c r="V1052" s="89" t="str">
        <f>IF(NOT(db[[#This Row],[H_1]]=db[[#This Row],[H_2]]),MID(db[[#This Row],[H_QTY/ CTN]],db[[#This Row],[H_1]]+1,db[[#This Row],[H_2]]-db[[#This Row],[H_1]]-1),"")</f>
        <v/>
      </c>
      <c r="W1052" s="89" t="str">
        <f>IF(db[[#This Row],[QTY/ CTN B]]="","",LEFT(db[[#This Row],[QTY/ CTN B]],SEARCH(" ",db[[#This Row],[QTY/ CTN B]],1)-1))</f>
        <v>192</v>
      </c>
      <c r="X1052" s="89" t="str">
        <f>IF(db[[#This Row],[QTY/ CTN B]]="","",RIGHT(db[[#This Row],[QTY/ CTN B]],LEN(db[[#This Row],[QTY/ CTN B]])-SEARCH(" ",db[[#This Row],[QTY/ CTN B]],1)))</f>
        <v>LSN</v>
      </c>
      <c r="Y1052" s="89">
        <f>IF(db[[#This Row],[QTY/ CTN TG]]="",IF(db[[#This Row],[STN TG]]="","",12),LEFT(db[[#This Row],[QTY/ CTN TG]],SEARCH(" ",db[[#This Row],[QTY/ CTN TG]],1)-1))</f>
        <v>12</v>
      </c>
      <c r="Z105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52" s="89" t="str">
        <f>IF(db[[#This Row],[STN K]]="","",IF(db[[#This Row],[STN TG]]="LSN",12,""))</f>
        <v/>
      </c>
      <c r="AB1052" s="89" t="str">
        <f>IF(db[[#This Row],[STN TG]]="LSN","PCS","")</f>
        <v/>
      </c>
      <c r="AC1052" s="89">
        <f>db[[#This Row],[QTY B]]*IF(db[[#This Row],[QTY TG]]="",1,db[[#This Row],[QTY TG]])*IF(db[[#This Row],[QTY K]]="",1,db[[#This Row],[QTY K]])</f>
        <v>2304</v>
      </c>
      <c r="AD1052" s="89" t="str">
        <f>IF(db[[#This Row],[STN K]]="",IF(db[[#This Row],[STN TG]]="",db[[#This Row],[STN B]],db[[#This Row],[STN TG]]),db[[#This Row],[STN K]])</f>
        <v>PCS</v>
      </c>
      <c r="AE1052" s="89"/>
    </row>
    <row r="1053" spans="1:31" ht="16.5" customHeight="1" x14ac:dyDescent="0.25">
      <c r="A1053" s="40">
        <f t="shared" si="16"/>
        <v>1052</v>
      </c>
      <c r="B1053" s="5" t="str">
        <f>LOWER(SUBSTITUTE(SUBSTITUTE(SUBSTITUTE(SUBSTITUTE(SUBSTITUTE(SUBSTITUTE(SUBSTITUTE(SUBSTITUTE(db[[#This Row],[NB BM]]," ",),".",""),"-",""),"(",""),")",""),"/",""),"""",""),"+",""))</f>
        <v>gelpenvtr213bt21</v>
      </c>
      <c r="C1053" s="5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D1053" s="5" t="str">
        <f>LOWER(SUBSTITUTE(SUBSTITUTE(SUBSTITUTE(SUBSTITUTE(SUBSTITUTE(SUBSTITUTE(SUBSTITUTE(SUBSTITUTE(SUBSTITUTE(db[[#This Row],[NB PAJAK]]," ",""),"-",""),"(",""),")",""),".",""),",",""),"/",""),"""",""),"+",""))</f>
        <v/>
      </c>
      <c r="E10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gelpenvtr213bt21144lsnartomoro</v>
      </c>
      <c r="F10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gelpenvtr213bt21144lsn</v>
      </c>
      <c r="G1053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gelpenvtr213bt21artomoro</v>
      </c>
      <c r="H10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gelpenvtr213bt21144lsnartomoro</v>
      </c>
      <c r="I1053" s="2" t="s">
        <v>1612</v>
      </c>
      <c r="J1053" s="2" t="s">
        <v>2559</v>
      </c>
      <c r="K1053" s="14"/>
      <c r="L1053" s="2" t="s">
        <v>1335</v>
      </c>
      <c r="M1053" s="34" t="e">
        <f>IF(db[[#This Row],[NB NOTA_C]]="","",COUNTIF([2]!B_MSK[concat],db[[#This Row],[NB NOTA_C]]))</f>
        <v>#REF!</v>
      </c>
      <c r="N1053" s="9" t="s">
        <v>1372</v>
      </c>
      <c r="O1053" s="5" t="s">
        <v>1391</v>
      </c>
      <c r="P1053" s="2" t="s">
        <v>2443</v>
      </c>
      <c r="R1053" s="2" t="str">
        <f>IF(db[[#This Row],[QTY/ CTN]]="","",SUBSTITUTE(SUBSTITUTE(SUBSTITUTE(db[[#This Row],[QTY/ CTN]]," ","_",2),"(",""),")","")&amp;"_")</f>
        <v>144 LSN_</v>
      </c>
      <c r="S1053" s="2">
        <f>IF(db[[#This Row],[H_QTY/ CTN]]="","",SEARCH("_",db[[#This Row],[H_QTY/ CTN]]))</f>
        <v>8</v>
      </c>
      <c r="T1053" s="2">
        <f>IF(db[[#This Row],[H_QTY/ CTN]]="","",LEN(db[[#This Row],[H_QTY/ CTN]]))</f>
        <v>8</v>
      </c>
      <c r="U1053" s="41" t="str">
        <f>IF(db[[#This Row],[H_QTY/ CTN]]="","",LEFT(db[[#This Row],[H_QTY/ CTN]],db[[#This Row],[H_1]]-1))</f>
        <v>144 LSN</v>
      </c>
      <c r="V1053" s="40" t="str">
        <f>IF(NOT(db[[#This Row],[H_1]]=db[[#This Row],[H_2]]),MID(db[[#This Row],[H_QTY/ CTN]],db[[#This Row],[H_1]]+1,db[[#This Row],[H_2]]-db[[#This Row],[H_1]]-1),"")</f>
        <v/>
      </c>
      <c r="W1053" s="40" t="str">
        <f>IF(db[[#This Row],[QTY/ CTN B]]="","",LEFT(db[[#This Row],[QTY/ CTN B]],SEARCH(" ",db[[#This Row],[QTY/ CTN B]],1)-1))</f>
        <v>144</v>
      </c>
      <c r="X1053" s="40" t="str">
        <f>IF(db[[#This Row],[QTY/ CTN B]]="","",RIGHT(db[[#This Row],[QTY/ CTN B]],LEN(db[[#This Row],[QTY/ CTN B]])-SEARCH(" ",db[[#This Row],[QTY/ CTN B]],1)))</f>
        <v>LSN</v>
      </c>
      <c r="Y1053" s="40">
        <f>IF(db[[#This Row],[QTY/ CTN TG]]="",IF(db[[#This Row],[STN TG]]="","",12),LEFT(db[[#This Row],[QTY/ CTN TG]],SEARCH(" ",db[[#This Row],[QTY/ CTN TG]],1)-1))</f>
        <v>12</v>
      </c>
      <c r="Z10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53" s="40" t="str">
        <f>IF(db[[#This Row],[STN K]]="","",IF(db[[#This Row],[STN TG]]="LSN",12,""))</f>
        <v/>
      </c>
      <c r="AB1053" s="40" t="str">
        <f>IF(db[[#This Row],[STN TG]]="LSN","PCS","")</f>
        <v/>
      </c>
      <c r="AC1053" s="40">
        <f>db[[#This Row],[QTY B]]*IF(db[[#This Row],[QTY TG]]="",1,db[[#This Row],[QTY TG]])*IF(db[[#This Row],[QTY K]]="",1,db[[#This Row],[QTY K]])</f>
        <v>1728</v>
      </c>
      <c r="AD1053" s="40" t="str">
        <f>IF(db[[#This Row],[STN K]]="",IF(db[[#This Row],[STN TG]]="",db[[#This Row],[STN B]],db[[#This Row],[STN TG]]),db[[#This Row],[STN K]])</f>
        <v>PCS</v>
      </c>
      <c r="AE1053" s="40"/>
    </row>
    <row r="1054" spans="1:31" ht="16.5" customHeight="1" x14ac:dyDescent="0.25">
      <c r="A1054" s="40">
        <f t="shared" si="16"/>
        <v>1053</v>
      </c>
      <c r="B1054" s="5" t="str">
        <f>LOWER(SUBSTITUTE(SUBSTITUTE(SUBSTITUTE(SUBSTITUTE(SUBSTITUTE(SUBSTITUTE(SUBSTITUTE(SUBSTITUTE(db[[#This Row],[NB BM]]," ",),".",""),"-",""),"(",""),")",""),"/",""),"""",""),"+",""))</f>
        <v>gelpenvtr213bt22</v>
      </c>
      <c r="C1054" s="5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D1054" s="5" t="str">
        <f>LOWER(SUBSTITUTE(SUBSTITUTE(SUBSTITUTE(SUBSTITUTE(SUBSTITUTE(SUBSTITUTE(SUBSTITUTE(SUBSTITUTE(SUBSTITUTE(db[[#This Row],[NB PAJAK]]," ",""),"-",""),"(",""),")",""),".",""),",",""),"/",""),"""",""),"+",""))</f>
        <v/>
      </c>
      <c r="E105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gelpenvtr213bt22144lsnartomoro</v>
      </c>
      <c r="F105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gelpenvtr213bt22144lsn</v>
      </c>
      <c r="G1054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gelpenvtr213bt22artomoro</v>
      </c>
      <c r="H105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gelpenvtr213bt22144lsnartomoro</v>
      </c>
      <c r="I1054" s="2" t="s">
        <v>2562</v>
      </c>
      <c r="J1054" s="2" t="s">
        <v>2560</v>
      </c>
      <c r="K1054" s="14"/>
      <c r="L1054" s="2" t="s">
        <v>1335</v>
      </c>
      <c r="M1054" s="34" t="e">
        <f>IF(db[[#This Row],[NB NOTA_C]]="","",COUNTIF([2]!B_MSK[concat],db[[#This Row],[NB NOTA_C]]))</f>
        <v>#REF!</v>
      </c>
      <c r="N1054" s="9" t="s">
        <v>1372</v>
      </c>
      <c r="O1054" s="5" t="s">
        <v>1391</v>
      </c>
      <c r="P1054" s="2" t="s">
        <v>2443</v>
      </c>
      <c r="R1054" s="2" t="str">
        <f>IF(db[[#This Row],[QTY/ CTN]]="","",SUBSTITUTE(SUBSTITUTE(SUBSTITUTE(db[[#This Row],[QTY/ CTN]]," ","_",2),"(",""),")","")&amp;"_")</f>
        <v>144 LSN_</v>
      </c>
      <c r="S1054" s="2">
        <f>IF(db[[#This Row],[H_QTY/ CTN]]="","",SEARCH("_",db[[#This Row],[H_QTY/ CTN]]))</f>
        <v>8</v>
      </c>
      <c r="T1054" s="2">
        <f>IF(db[[#This Row],[H_QTY/ CTN]]="","",LEN(db[[#This Row],[H_QTY/ CTN]]))</f>
        <v>8</v>
      </c>
      <c r="U1054" s="41" t="str">
        <f>IF(db[[#This Row],[H_QTY/ CTN]]="","",LEFT(db[[#This Row],[H_QTY/ CTN]],db[[#This Row],[H_1]]-1))</f>
        <v>144 LSN</v>
      </c>
      <c r="V1054" s="40" t="str">
        <f>IF(NOT(db[[#This Row],[H_1]]=db[[#This Row],[H_2]]),MID(db[[#This Row],[H_QTY/ CTN]],db[[#This Row],[H_1]]+1,db[[#This Row],[H_2]]-db[[#This Row],[H_1]]-1),"")</f>
        <v/>
      </c>
      <c r="W1054" s="40" t="str">
        <f>IF(db[[#This Row],[QTY/ CTN B]]="","",LEFT(db[[#This Row],[QTY/ CTN B]],SEARCH(" ",db[[#This Row],[QTY/ CTN B]],1)-1))</f>
        <v>144</v>
      </c>
      <c r="X1054" s="40" t="str">
        <f>IF(db[[#This Row],[QTY/ CTN B]]="","",RIGHT(db[[#This Row],[QTY/ CTN B]],LEN(db[[#This Row],[QTY/ CTN B]])-SEARCH(" ",db[[#This Row],[QTY/ CTN B]],1)))</f>
        <v>LSN</v>
      </c>
      <c r="Y1054" s="40">
        <f>IF(db[[#This Row],[QTY/ CTN TG]]="",IF(db[[#This Row],[STN TG]]="","",12),LEFT(db[[#This Row],[QTY/ CTN TG]],SEARCH(" ",db[[#This Row],[QTY/ CTN TG]],1)-1))</f>
        <v>12</v>
      </c>
      <c r="Z10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54" s="40" t="str">
        <f>IF(db[[#This Row],[STN K]]="","",IF(db[[#This Row],[STN TG]]="LSN",12,""))</f>
        <v/>
      </c>
      <c r="AB1054" s="40" t="str">
        <f>IF(db[[#This Row],[STN TG]]="LSN","PCS","")</f>
        <v/>
      </c>
      <c r="AC1054" s="40">
        <f>db[[#This Row],[QTY B]]*IF(db[[#This Row],[QTY TG]]="",1,db[[#This Row],[QTY TG]])*IF(db[[#This Row],[QTY K]]="",1,db[[#This Row],[QTY K]])</f>
        <v>1728</v>
      </c>
      <c r="AD1054" s="40" t="str">
        <f>IF(db[[#This Row],[STN K]]="",IF(db[[#This Row],[STN TG]]="",db[[#This Row],[STN B]],db[[#This Row],[STN TG]]),db[[#This Row],[STN K]])</f>
        <v>PCS</v>
      </c>
      <c r="AE1054" s="40"/>
    </row>
    <row r="1055" spans="1:31" ht="16.5" customHeight="1" x14ac:dyDescent="0.25">
      <c r="A1055" s="40">
        <f t="shared" si="16"/>
        <v>1054</v>
      </c>
      <c r="B1055" s="5" t="str">
        <f>LOWER(SUBSTITUTE(SUBSTITUTE(SUBSTITUTE(SUBSTITUTE(SUBSTITUTE(SUBSTITUTE(SUBSTITUTE(SUBSTITUTE(db[[#This Row],[NB BM]]," ",),".",""),"-",""),"(",""),")",""),"/",""),"""",""),"+",""))</f>
        <v>gelpenvtr213bt23</v>
      </c>
      <c r="C1055" s="5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D1055" s="5" t="str">
        <f>LOWER(SUBSTITUTE(SUBSTITUTE(SUBSTITUTE(SUBSTITUTE(SUBSTITUTE(SUBSTITUTE(SUBSTITUTE(SUBSTITUTE(SUBSTITUTE(db[[#This Row],[NB PAJAK]]," ",""),"-",""),"(",""),")",""),".",""),",",""),"/",""),"""",""),"+",""))</f>
        <v/>
      </c>
      <c r="E105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gelpenvtr213bt23144lsnartomoro</v>
      </c>
      <c r="F105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gelpenvtr213bt23144lsn</v>
      </c>
      <c r="G1055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gelpenvtr213bt23artomoro</v>
      </c>
      <c r="H105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gelpenvtr213bt23144lsnartomoro</v>
      </c>
      <c r="I1055" s="2" t="s">
        <v>2563</v>
      </c>
      <c r="J1055" s="2" t="s">
        <v>2561</v>
      </c>
      <c r="K1055" s="14"/>
      <c r="L1055" s="2" t="s">
        <v>1335</v>
      </c>
      <c r="M1055" s="34" t="e">
        <f>IF(db[[#This Row],[NB NOTA_C]]="","",COUNTIF([2]!B_MSK[concat],db[[#This Row],[NB NOTA_C]]))</f>
        <v>#REF!</v>
      </c>
      <c r="N1055" s="9" t="s">
        <v>1372</v>
      </c>
      <c r="O1055" s="5" t="s">
        <v>1391</v>
      </c>
      <c r="P1055" s="2" t="s">
        <v>2443</v>
      </c>
      <c r="R1055" s="2" t="str">
        <f>IF(db[[#This Row],[QTY/ CTN]]="","",SUBSTITUTE(SUBSTITUTE(SUBSTITUTE(db[[#This Row],[QTY/ CTN]]," ","_",2),"(",""),")","")&amp;"_")</f>
        <v>144 LSN_</v>
      </c>
      <c r="S1055" s="2">
        <f>IF(db[[#This Row],[H_QTY/ CTN]]="","",SEARCH("_",db[[#This Row],[H_QTY/ CTN]]))</f>
        <v>8</v>
      </c>
      <c r="T1055" s="2">
        <f>IF(db[[#This Row],[H_QTY/ CTN]]="","",LEN(db[[#This Row],[H_QTY/ CTN]]))</f>
        <v>8</v>
      </c>
      <c r="U1055" s="41" t="str">
        <f>IF(db[[#This Row],[H_QTY/ CTN]]="","",LEFT(db[[#This Row],[H_QTY/ CTN]],db[[#This Row],[H_1]]-1))</f>
        <v>144 LSN</v>
      </c>
      <c r="V1055" s="40" t="str">
        <f>IF(NOT(db[[#This Row],[H_1]]=db[[#This Row],[H_2]]),MID(db[[#This Row],[H_QTY/ CTN]],db[[#This Row],[H_1]]+1,db[[#This Row],[H_2]]-db[[#This Row],[H_1]]-1),"")</f>
        <v/>
      </c>
      <c r="W1055" s="40" t="str">
        <f>IF(db[[#This Row],[QTY/ CTN B]]="","",LEFT(db[[#This Row],[QTY/ CTN B]],SEARCH(" ",db[[#This Row],[QTY/ CTN B]],1)-1))</f>
        <v>144</v>
      </c>
      <c r="X1055" s="40" t="str">
        <f>IF(db[[#This Row],[QTY/ CTN B]]="","",RIGHT(db[[#This Row],[QTY/ CTN B]],LEN(db[[#This Row],[QTY/ CTN B]])-SEARCH(" ",db[[#This Row],[QTY/ CTN B]],1)))</f>
        <v>LSN</v>
      </c>
      <c r="Y1055" s="40">
        <f>IF(db[[#This Row],[QTY/ CTN TG]]="",IF(db[[#This Row],[STN TG]]="","",12),LEFT(db[[#This Row],[QTY/ CTN TG]],SEARCH(" ",db[[#This Row],[QTY/ CTN TG]],1)-1))</f>
        <v>12</v>
      </c>
      <c r="Z10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55" s="40" t="str">
        <f>IF(db[[#This Row],[STN K]]="","",IF(db[[#This Row],[STN TG]]="LSN",12,""))</f>
        <v/>
      </c>
      <c r="AB1055" s="40" t="str">
        <f>IF(db[[#This Row],[STN TG]]="LSN","PCS","")</f>
        <v/>
      </c>
      <c r="AC1055" s="40">
        <f>db[[#This Row],[QTY B]]*IF(db[[#This Row],[QTY TG]]="",1,db[[#This Row],[QTY TG]])*IF(db[[#This Row],[QTY K]]="",1,db[[#This Row],[QTY K]])</f>
        <v>1728</v>
      </c>
      <c r="AD1055" s="40" t="str">
        <f>IF(db[[#This Row],[STN K]]="",IF(db[[#This Row],[STN TG]]="",db[[#This Row],[STN B]],db[[#This Row],[STN TG]]),db[[#This Row],[STN K]])</f>
        <v>PCS</v>
      </c>
      <c r="AE1055" s="40"/>
    </row>
    <row r="1056" spans="1:31" ht="16.5" customHeight="1" x14ac:dyDescent="0.25">
      <c r="A1056" s="40">
        <f t="shared" si="16"/>
        <v>1055</v>
      </c>
      <c r="B1056" s="110" t="str">
        <f>LOWER(SUBSTITUTE(SUBSTITUTE(SUBSTITUTE(SUBSTITUTE(SUBSTITUTE(SUBSTITUTE(SUBSTITUTE(SUBSTITUTE(db[[#This Row],[NB BM]]," ",),".",""),"-",""),"(",""),")",""),"/",""),"""",""),"+",""))</f>
        <v>gelpenweiyada681biru</v>
      </c>
      <c r="C1056" s="110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D1056" s="110" t="str">
        <f>LOWER(SUBSTITUTE(SUBSTITUTE(SUBSTITUTE(SUBSTITUTE(SUBSTITUTE(SUBSTITUTE(SUBSTITUTE(SUBSTITUTE(SUBSTITUTE(db[[#This Row],[NB PAJAK]]," ",""),"-",""),"(",""),")",""),".",""),",",""),"/",""),"""",""),"+",""))</f>
        <v/>
      </c>
      <c r="E1056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gelpenweiyada681biru96lsnuntana</v>
      </c>
      <c r="F1056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gelpenweiyada681biru96lsn</v>
      </c>
      <c r="G1056" s="110" t="str">
        <f>db[[#This Row],[NB NOTA_C]]&amp;LOWER(SUBSTITUTE(SUBSTITUTE(SUBSTITUTE(SUBSTITUTE(SUBSTITUTE(SUBSTITUTE(SUBSTITUTE(SUBSTITUTE(SUBSTITUTE(db[[#This Row],[FAKTUR]]," ",),".",""),"-",""),"(",""),")",""),",",""),"/",""),"""",""),"+",""))</f>
        <v>gelpenweiyada681biruuntana</v>
      </c>
      <c r="H1056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gelpenweiyada681biru96lsnuntana</v>
      </c>
      <c r="I1056" s="30" t="s">
        <v>4140</v>
      </c>
      <c r="J1056" s="30" t="s">
        <v>4139</v>
      </c>
      <c r="K1056" s="23"/>
      <c r="L1056" s="2" t="s">
        <v>1336</v>
      </c>
      <c r="M1056" s="111" t="e">
        <f>IF(db[[#This Row],[NB NOTA_C]]="","",COUNTIF([2]!B_MSK[concat],db[[#This Row],[NB NOTA_C]]))</f>
        <v>#REF!</v>
      </c>
      <c r="N1056" s="112" t="s">
        <v>2305</v>
      </c>
      <c r="O1056" s="110" t="s">
        <v>1392</v>
      </c>
      <c r="P1056" s="30" t="s">
        <v>2443</v>
      </c>
      <c r="Q1056" s="110"/>
      <c r="R1056" s="110" t="str">
        <f>IF(db[[#This Row],[QTY/ CTN]]="","",SUBSTITUTE(SUBSTITUTE(SUBSTITUTE(db[[#This Row],[QTY/ CTN]]," ","_",2),"(",""),")","")&amp;"_")</f>
        <v>96 LSN_</v>
      </c>
      <c r="S1056" s="110">
        <f>IF(db[[#This Row],[H_QTY/ CTN]]="","",SEARCH("_",db[[#This Row],[H_QTY/ CTN]]))</f>
        <v>7</v>
      </c>
      <c r="T1056" s="110">
        <f>IF(db[[#This Row],[H_QTY/ CTN]]="","",LEN(db[[#This Row],[H_QTY/ CTN]]))</f>
        <v>7</v>
      </c>
      <c r="U1056" s="113" t="str">
        <f>IF(db[[#This Row],[H_QTY/ CTN]]="","",LEFT(db[[#This Row],[H_QTY/ CTN]],db[[#This Row],[H_1]]-1))</f>
        <v>96 LSN</v>
      </c>
      <c r="V1056" s="113" t="str">
        <f>IF(NOT(db[[#This Row],[H_1]]=db[[#This Row],[H_2]]),MID(db[[#This Row],[H_QTY/ CTN]],db[[#This Row],[H_1]]+1,db[[#This Row],[H_2]]-db[[#This Row],[H_1]]-1),"")</f>
        <v/>
      </c>
      <c r="W1056" s="40" t="str">
        <f>IF(db[[#This Row],[QTY/ CTN B]]="","",LEFT(db[[#This Row],[QTY/ CTN B]],SEARCH(" ",db[[#This Row],[QTY/ CTN B]],1)-1))</f>
        <v>96</v>
      </c>
      <c r="X1056" s="40" t="str">
        <f>IF(db[[#This Row],[QTY/ CTN B]]="","",RIGHT(db[[#This Row],[QTY/ CTN B]],LEN(db[[#This Row],[QTY/ CTN B]])-SEARCH(" ",db[[#This Row],[QTY/ CTN B]],1)))</f>
        <v>LSN</v>
      </c>
      <c r="Y1056" s="40">
        <f>IF(db[[#This Row],[QTY/ CTN TG]]="",IF(db[[#This Row],[STN TG]]="","",12),LEFT(db[[#This Row],[QTY/ CTN TG]],SEARCH(" ",db[[#This Row],[QTY/ CTN TG]],1)-1))</f>
        <v>12</v>
      </c>
      <c r="Z10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56" s="40" t="str">
        <f>IF(db[[#This Row],[STN K]]="","",IF(db[[#This Row],[STN TG]]="LSN",12,""))</f>
        <v/>
      </c>
      <c r="AB1056" s="40" t="str">
        <f>IF(db[[#This Row],[STN TG]]="LSN","PCS","")</f>
        <v/>
      </c>
      <c r="AC1056" s="40">
        <f>db[[#This Row],[QTY B]]*IF(db[[#This Row],[QTY TG]]="",1,db[[#This Row],[QTY TG]])*IF(db[[#This Row],[QTY K]]="",1,db[[#This Row],[QTY K]])</f>
        <v>1152</v>
      </c>
      <c r="AD1056" s="40" t="str">
        <f>IF(db[[#This Row],[STN K]]="",IF(db[[#This Row],[STN TG]]="",db[[#This Row],[STN B]],db[[#This Row],[STN TG]]),db[[#This Row],[STN K]])</f>
        <v>PCS</v>
      </c>
      <c r="AE1056" s="40"/>
    </row>
    <row r="1057" spans="1:31" ht="16.5" customHeight="1" x14ac:dyDescent="0.25">
      <c r="A1057" s="40">
        <f t="shared" si="16"/>
        <v>1056</v>
      </c>
      <c r="B1057" s="5" t="str">
        <f>LOWER(SUBSTITUTE(SUBSTITUTE(SUBSTITUTE(SUBSTITUTE(SUBSTITUTE(SUBSTITUTE(SUBSTITUTE(SUBSTITUTE(db[[#This Row],[NB BM]]," ",),".",""),"-",""),"(",""),")",""),"/",""),"""",""),"+",""))</f>
        <v>gelpenweiyadae681bbiru</v>
      </c>
      <c r="C1057" s="5" t="str">
        <f>LOWER(SUBSTITUTE(SUBSTITUTE(SUBSTITUTE(SUBSTITUTE(SUBSTITUTE(SUBSTITUTE(SUBSTITUTE(SUBSTITUTE(SUBSTITUTE(db[[#This Row],[NB NOTA]]," ",),".",""),"-",""),"(",""),")",""),",",""),"/",""),"""",""),"+",""))</f>
        <v>gelpenweiyadae681bbiru</v>
      </c>
      <c r="D1057" s="5" t="str">
        <f>LOWER(SUBSTITUTE(SUBSTITUTE(SUBSTITUTE(SUBSTITUTE(SUBSTITUTE(SUBSTITUTE(SUBSTITUTE(SUBSTITUTE(SUBSTITUTE(db[[#This Row],[NB PAJAK]]," ",""),"-",""),"(",""),")",""),".",""),",",""),"/",""),"""",""),"+",""))</f>
        <v/>
      </c>
      <c r="E105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gelpenweiyadae681bbiru96lsnuntana</v>
      </c>
      <c r="F105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gelpenweiyadae681bbiru96lsn</v>
      </c>
      <c r="G1057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gelpenweiyadae681bbiruuntana</v>
      </c>
      <c r="H105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gelpenweiyadae681bbiru96lsnuntana</v>
      </c>
      <c r="I1057" s="2" t="s">
        <v>7393</v>
      </c>
      <c r="J1057" s="2" t="s">
        <v>7392</v>
      </c>
      <c r="K1057" s="1"/>
      <c r="L1057" s="2" t="s">
        <v>1336</v>
      </c>
      <c r="M1057" s="34" t="e">
        <f>IF(db[[#This Row],[NB NOTA_C]]="","",COUNTIF([2]!B_MSK[concat],db[[#This Row],[NB NOTA_C]]))</f>
        <v>#REF!</v>
      </c>
      <c r="N1057" s="14" t="s">
        <v>1349</v>
      </c>
      <c r="O1057" s="2" t="s">
        <v>1392</v>
      </c>
      <c r="P1057" s="2" t="s">
        <v>2443</v>
      </c>
      <c r="R1057" s="2" t="str">
        <f>IF(db[[#This Row],[QTY/ CTN]]="","",SUBSTITUTE(SUBSTITUTE(SUBSTITUTE(db[[#This Row],[QTY/ CTN]]," ","_",2),"(",""),")","")&amp;"_")</f>
        <v>96 LSN_</v>
      </c>
      <c r="S1057" s="2">
        <f>IF(db[[#This Row],[H_QTY/ CTN]]="","",SEARCH("_",db[[#This Row],[H_QTY/ CTN]]))</f>
        <v>7</v>
      </c>
      <c r="T1057" s="2">
        <f>IF(db[[#This Row],[H_QTY/ CTN]]="","",LEN(db[[#This Row],[H_QTY/ CTN]]))</f>
        <v>7</v>
      </c>
      <c r="U1057" s="41" t="str">
        <f>IF(db[[#This Row],[H_QTY/ CTN]]="","",LEFT(db[[#This Row],[H_QTY/ CTN]],db[[#This Row],[H_1]]-1))</f>
        <v>96 LSN</v>
      </c>
      <c r="V1057" s="40" t="str">
        <f>IF(NOT(db[[#This Row],[H_1]]=db[[#This Row],[H_2]]),MID(db[[#This Row],[H_QTY/ CTN]],db[[#This Row],[H_1]]+1,db[[#This Row],[H_2]]-db[[#This Row],[H_1]]-1),"")</f>
        <v/>
      </c>
      <c r="W1057" s="40" t="str">
        <f>IF(db[[#This Row],[QTY/ CTN B]]="","",LEFT(db[[#This Row],[QTY/ CTN B]],SEARCH(" ",db[[#This Row],[QTY/ CTN B]],1)-1))</f>
        <v>96</v>
      </c>
      <c r="X1057" s="40" t="str">
        <f>IF(db[[#This Row],[QTY/ CTN B]]="","",RIGHT(db[[#This Row],[QTY/ CTN B]],LEN(db[[#This Row],[QTY/ CTN B]])-SEARCH(" ",db[[#This Row],[QTY/ CTN B]],1)))</f>
        <v>LSN</v>
      </c>
      <c r="Y1057" s="40">
        <f>IF(db[[#This Row],[QTY/ CTN TG]]="",IF(db[[#This Row],[STN TG]]="","",12),LEFT(db[[#This Row],[QTY/ CTN TG]],SEARCH(" ",db[[#This Row],[QTY/ CTN TG]],1)-1))</f>
        <v>12</v>
      </c>
      <c r="Z10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57" s="40" t="str">
        <f>IF(db[[#This Row],[STN K]]="","",IF(db[[#This Row],[STN TG]]="LSN",12,""))</f>
        <v/>
      </c>
      <c r="AB1057" s="40" t="str">
        <f>IF(db[[#This Row],[STN TG]]="LSN","PCS","")</f>
        <v/>
      </c>
      <c r="AC1057" s="40">
        <f>db[[#This Row],[QTY B]]*IF(db[[#This Row],[QTY TG]]="",1,db[[#This Row],[QTY TG]])*IF(db[[#This Row],[QTY K]]="",1,db[[#This Row],[QTY K]])</f>
        <v>1152</v>
      </c>
      <c r="AD1057" s="40" t="str">
        <f>IF(db[[#This Row],[STN K]]="",IF(db[[#This Row],[STN TG]]="",db[[#This Row],[STN B]],db[[#This Row],[STN TG]]),db[[#This Row],[STN K]])</f>
        <v>PCS</v>
      </c>
      <c r="AE1057" s="40"/>
    </row>
    <row r="1058" spans="1:31" ht="16.5" customHeight="1" x14ac:dyDescent="0.25">
      <c r="A1058" s="40">
        <f t="shared" si="16"/>
        <v>1057</v>
      </c>
      <c r="B1058" s="5" t="str">
        <f>LOWER(SUBSTITUTE(SUBSTITUTE(SUBSTITUTE(SUBSTITUTE(SUBSTITUTE(SUBSTITUTE(SUBSTITUTE(SUBSTITUTE(db[[#This Row],[NB BM]]," ",),".",""),"-",""),"(",""),")",""),"/",""),"""",""),"+",""))</f>
        <v>gelpenweiyadae681</v>
      </c>
      <c r="C1058" s="5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D1058" s="5" t="str">
        <f>LOWER(SUBSTITUTE(SUBSTITUTE(SUBSTITUTE(SUBSTITUTE(SUBSTITUTE(SUBSTITUTE(SUBSTITUTE(SUBSTITUTE(SUBSTITUTE(db[[#This Row],[NB PAJAK]]," ",""),"-",""),"(",""),")",""),".",""),",",""),"/",""),"""",""),"+",""))</f>
        <v/>
      </c>
      <c r="E105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gelpenweiyadae68196lsnuntana</v>
      </c>
      <c r="F105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gelpenweiyadae68196lsn</v>
      </c>
      <c r="G1058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gelpenweiyadae681untana</v>
      </c>
      <c r="H105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gelpenweiyadae68196lsnuntana</v>
      </c>
      <c r="I1058" s="2" t="s">
        <v>900</v>
      </c>
      <c r="J1058" s="2" t="s">
        <v>1725</v>
      </c>
      <c r="K1058" s="1"/>
      <c r="L1058" s="2" t="s">
        <v>1336</v>
      </c>
      <c r="M1058" s="34" t="e">
        <f>IF(db[[#This Row],[NB NOTA_C]]="","",COUNTIF([2]!B_MSK[concat],db[[#This Row],[NB NOTA_C]]))</f>
        <v>#REF!</v>
      </c>
      <c r="N1058" s="14" t="s">
        <v>1349</v>
      </c>
      <c r="O1058" s="2" t="s">
        <v>1392</v>
      </c>
      <c r="P1058" s="2" t="s">
        <v>2443</v>
      </c>
      <c r="R1058" s="2" t="str">
        <f>IF(db[[#This Row],[QTY/ CTN]]="","",SUBSTITUTE(SUBSTITUTE(SUBSTITUTE(db[[#This Row],[QTY/ CTN]]," ","_",2),"(",""),")","")&amp;"_")</f>
        <v>96 LSN_</v>
      </c>
      <c r="S1058" s="2">
        <f>IF(db[[#This Row],[H_QTY/ CTN]]="","",SEARCH("_",db[[#This Row],[H_QTY/ CTN]]))</f>
        <v>7</v>
      </c>
      <c r="T1058" s="2">
        <f>IF(db[[#This Row],[H_QTY/ CTN]]="","",LEN(db[[#This Row],[H_QTY/ CTN]]))</f>
        <v>7</v>
      </c>
      <c r="U1058" s="41" t="str">
        <f>IF(db[[#This Row],[H_QTY/ CTN]]="","",LEFT(db[[#This Row],[H_QTY/ CTN]],db[[#This Row],[H_1]]-1))</f>
        <v>96 LSN</v>
      </c>
      <c r="V1058" s="40" t="str">
        <f>IF(NOT(db[[#This Row],[H_1]]=db[[#This Row],[H_2]]),MID(db[[#This Row],[H_QTY/ CTN]],db[[#This Row],[H_1]]+1,db[[#This Row],[H_2]]-db[[#This Row],[H_1]]-1),"")</f>
        <v/>
      </c>
      <c r="W1058" s="40" t="str">
        <f>IF(db[[#This Row],[QTY/ CTN B]]="","",LEFT(db[[#This Row],[QTY/ CTN B]],SEARCH(" ",db[[#This Row],[QTY/ CTN B]],1)-1))</f>
        <v>96</v>
      </c>
      <c r="X1058" s="40" t="str">
        <f>IF(db[[#This Row],[QTY/ CTN B]]="","",RIGHT(db[[#This Row],[QTY/ CTN B]],LEN(db[[#This Row],[QTY/ CTN B]])-SEARCH(" ",db[[#This Row],[QTY/ CTN B]],1)))</f>
        <v>LSN</v>
      </c>
      <c r="Y1058" s="40">
        <f>IF(db[[#This Row],[QTY/ CTN TG]]="",IF(db[[#This Row],[STN TG]]="","",12),LEFT(db[[#This Row],[QTY/ CTN TG]],SEARCH(" ",db[[#This Row],[QTY/ CTN TG]],1)-1))</f>
        <v>12</v>
      </c>
      <c r="Z10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58" s="40" t="str">
        <f>IF(db[[#This Row],[STN K]]="","",IF(db[[#This Row],[STN TG]]="LSN",12,""))</f>
        <v/>
      </c>
      <c r="AB1058" s="40" t="str">
        <f>IF(db[[#This Row],[STN TG]]="LSN","PCS","")</f>
        <v/>
      </c>
      <c r="AC1058" s="40">
        <f>db[[#This Row],[QTY B]]*IF(db[[#This Row],[QTY TG]]="",1,db[[#This Row],[QTY TG]])*IF(db[[#This Row],[QTY K]]="",1,db[[#This Row],[QTY K]])</f>
        <v>1152</v>
      </c>
      <c r="AD1058" s="40" t="str">
        <f>IF(db[[#This Row],[STN K]]="",IF(db[[#This Row],[STN TG]]="",db[[#This Row],[STN B]],db[[#This Row],[STN TG]]),db[[#This Row],[STN K]])</f>
        <v>PCS</v>
      </c>
      <c r="AE1058" s="40"/>
    </row>
    <row r="1059" spans="1:31" ht="16.5" customHeight="1" x14ac:dyDescent="0.25">
      <c r="A1059" s="40">
        <f t="shared" si="16"/>
        <v>1058</v>
      </c>
      <c r="B1059" s="82" t="str">
        <f>LOWER(SUBSTITUTE(SUBSTITUTE(SUBSTITUTE(SUBSTITUTE(SUBSTITUTE(SUBSTITUTE(SUBSTITUTE(SUBSTITUTE(db[[#This Row],[NB BM]]," ",),".",""),"-",""),"(",""),")",""),"/",""),"""",""),"+",""))</f>
        <v>gelpenzuixua1020hitam</v>
      </c>
      <c r="C1059" s="82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D1059" s="82" t="str">
        <f>LOWER(SUBSTITUTE(SUBSTITUTE(SUBSTITUTE(SUBSTITUTE(SUBSTITUTE(SUBSTITUTE(SUBSTITUTE(SUBSTITUTE(SUBSTITUTE(db[[#This Row],[NB PAJAK]]," ",""),"-",""),"(",""),")",""),".",""),",",""),"/",""),"""",""),"+",""))</f>
        <v/>
      </c>
      <c r="E1059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gelpenzuixua1020hitam192lsnartomoro</v>
      </c>
      <c r="F1059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gelpenzuixua1020hitam192lsn</v>
      </c>
      <c r="G1059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gelpenzuixua1020hitamartomoro</v>
      </c>
      <c r="H1059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gelpenzuixua1020hitam192lsnartomoro</v>
      </c>
      <c r="I1059" s="2" t="s">
        <v>7944</v>
      </c>
      <c r="J1059" s="7" t="s">
        <v>3761</v>
      </c>
      <c r="K1059" s="15"/>
      <c r="L1059" s="2" t="s">
        <v>1335</v>
      </c>
      <c r="M1059" s="83" t="e">
        <f>IF(db[[#This Row],[NB NOTA_C]]="","",COUNTIF([2]!B_MSK[concat],db[[#This Row],[NB NOTA_C]]))</f>
        <v>#REF!</v>
      </c>
      <c r="N1059" s="9" t="s">
        <v>1372</v>
      </c>
      <c r="O1059" s="5" t="s">
        <v>1853</v>
      </c>
      <c r="P1059" s="2" t="s">
        <v>2443</v>
      </c>
      <c r="Q1059" s="82"/>
      <c r="R1059" s="82" t="str">
        <f>IF(db[[#This Row],[QTY/ CTN]]="","",SUBSTITUTE(SUBSTITUTE(SUBSTITUTE(db[[#This Row],[QTY/ CTN]]," ","_",2),"(",""),")","")&amp;"_")</f>
        <v>192 LSN_</v>
      </c>
      <c r="S1059" s="82">
        <f>IF(db[[#This Row],[H_QTY/ CTN]]="","",SEARCH("_",db[[#This Row],[H_QTY/ CTN]]))</f>
        <v>8</v>
      </c>
      <c r="T1059" s="82">
        <f>IF(db[[#This Row],[H_QTY/ CTN]]="","",LEN(db[[#This Row],[H_QTY/ CTN]]))</f>
        <v>8</v>
      </c>
      <c r="U1059" s="85" t="str">
        <f>IF(db[[#This Row],[H_QTY/ CTN]]="","",LEFT(db[[#This Row],[H_QTY/ CTN]],db[[#This Row],[H_1]]-1))</f>
        <v>192 LSN</v>
      </c>
      <c r="V1059" s="85" t="str">
        <f>IF(NOT(db[[#This Row],[H_1]]=db[[#This Row],[H_2]]),MID(db[[#This Row],[H_QTY/ CTN]],db[[#This Row],[H_1]]+1,db[[#This Row],[H_2]]-db[[#This Row],[H_1]]-1),"")</f>
        <v/>
      </c>
      <c r="W1059" s="40" t="str">
        <f>IF(db[[#This Row],[QTY/ CTN B]]="","",LEFT(db[[#This Row],[QTY/ CTN B]],SEARCH(" ",db[[#This Row],[QTY/ CTN B]],1)-1))</f>
        <v>192</v>
      </c>
      <c r="X1059" s="40" t="str">
        <f>IF(db[[#This Row],[QTY/ CTN B]]="","",RIGHT(db[[#This Row],[QTY/ CTN B]],LEN(db[[#This Row],[QTY/ CTN B]])-SEARCH(" ",db[[#This Row],[QTY/ CTN B]],1)))</f>
        <v>LSN</v>
      </c>
      <c r="Y1059" s="40">
        <f>IF(db[[#This Row],[QTY/ CTN TG]]="",IF(db[[#This Row],[STN TG]]="","",12),LEFT(db[[#This Row],[QTY/ CTN TG]],SEARCH(" ",db[[#This Row],[QTY/ CTN TG]],1)-1))</f>
        <v>12</v>
      </c>
      <c r="Z10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59" s="40" t="str">
        <f>IF(db[[#This Row],[STN K]]="","",IF(db[[#This Row],[STN TG]]="LSN",12,""))</f>
        <v/>
      </c>
      <c r="AB1059" s="40" t="str">
        <f>IF(db[[#This Row],[STN TG]]="LSN","PCS","")</f>
        <v/>
      </c>
      <c r="AC1059" s="40">
        <f>db[[#This Row],[QTY B]]*IF(db[[#This Row],[QTY TG]]="",1,db[[#This Row],[QTY TG]])*IF(db[[#This Row],[QTY K]]="",1,db[[#This Row],[QTY K]])</f>
        <v>2304</v>
      </c>
      <c r="AD1059" s="40" t="str">
        <f>IF(db[[#This Row],[STN K]]="",IF(db[[#This Row],[STN TG]]="",db[[#This Row],[STN B]],db[[#This Row],[STN TG]]),db[[#This Row],[STN K]])</f>
        <v>PCS</v>
      </c>
      <c r="AE1059" s="40"/>
    </row>
    <row r="1060" spans="1:31" ht="16.5" customHeight="1" x14ac:dyDescent="0.25">
      <c r="A1060" s="40">
        <f t="shared" si="16"/>
        <v>1059</v>
      </c>
      <c r="B1060" s="5" t="str">
        <f>LOWER(SUBSTITUTE(SUBSTITUTE(SUBSTITUTE(SUBSTITUTE(SUBSTITUTE(SUBSTITUTE(SUBSTITUTE(SUBSTITUTE(db[[#This Row],[NB BM]]," ",),".",""),"-",""),"(",""),")",""),"/",""),"""",""),"+",""))</f>
        <v>gelpenzuizhuahy1020</v>
      </c>
      <c r="C1060" s="5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D1060" s="5" t="str">
        <f>LOWER(SUBSTITUTE(SUBSTITUTE(SUBSTITUTE(SUBSTITUTE(SUBSTITUTE(SUBSTITUTE(SUBSTITUTE(SUBSTITUTE(SUBSTITUTE(db[[#This Row],[NB PAJAK]]," ",""),"-",""),"(",""),")",""),".",""),",",""),"/",""),"""",""),"+",""))</f>
        <v/>
      </c>
      <c r="E106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gelpenzuizhuahy1020192lsnuntana</v>
      </c>
      <c r="F106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gelpenzuizhuahy1020192lsn</v>
      </c>
      <c r="G1060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gelpenzuizhuahy1020untana</v>
      </c>
      <c r="H106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gelpenzuizhuahy1020192lsnuntana</v>
      </c>
      <c r="I1060" s="2" t="s">
        <v>2507</v>
      </c>
      <c r="J1060" s="2" t="s">
        <v>2506</v>
      </c>
      <c r="K1060" s="14"/>
      <c r="L1060" s="2" t="s">
        <v>1336</v>
      </c>
      <c r="M1060" s="34" t="e">
        <f>IF(db[[#This Row],[NB NOTA_C]]="","",COUNTIF([2]!B_MSK[concat],db[[#This Row],[NB NOTA_C]]))</f>
        <v>#REF!</v>
      </c>
      <c r="N1060" s="9" t="s">
        <v>1362</v>
      </c>
      <c r="O1060" s="5" t="s">
        <v>1853</v>
      </c>
      <c r="P1060" s="2" t="s">
        <v>2443</v>
      </c>
      <c r="R1060" s="2" t="str">
        <f>IF(db[[#This Row],[QTY/ CTN]]="","",SUBSTITUTE(SUBSTITUTE(SUBSTITUTE(db[[#This Row],[QTY/ CTN]]," ","_",2),"(",""),")","")&amp;"_")</f>
        <v>192 LSN_</v>
      </c>
      <c r="S1060" s="2">
        <f>IF(db[[#This Row],[H_QTY/ CTN]]="","",SEARCH("_",db[[#This Row],[H_QTY/ CTN]]))</f>
        <v>8</v>
      </c>
      <c r="T1060" s="2">
        <f>IF(db[[#This Row],[H_QTY/ CTN]]="","",LEN(db[[#This Row],[H_QTY/ CTN]]))</f>
        <v>8</v>
      </c>
      <c r="U1060" s="41" t="str">
        <f>IF(db[[#This Row],[H_QTY/ CTN]]="","",LEFT(db[[#This Row],[H_QTY/ CTN]],db[[#This Row],[H_1]]-1))</f>
        <v>192 LSN</v>
      </c>
      <c r="V1060" s="40" t="str">
        <f>IF(NOT(db[[#This Row],[H_1]]=db[[#This Row],[H_2]]),MID(db[[#This Row],[H_QTY/ CTN]],db[[#This Row],[H_1]]+1,db[[#This Row],[H_2]]-db[[#This Row],[H_1]]-1),"")</f>
        <v/>
      </c>
      <c r="W1060" s="40" t="str">
        <f>IF(db[[#This Row],[QTY/ CTN B]]="","",LEFT(db[[#This Row],[QTY/ CTN B]],SEARCH(" ",db[[#This Row],[QTY/ CTN B]],1)-1))</f>
        <v>192</v>
      </c>
      <c r="X1060" s="40" t="str">
        <f>IF(db[[#This Row],[QTY/ CTN B]]="","",RIGHT(db[[#This Row],[QTY/ CTN B]],LEN(db[[#This Row],[QTY/ CTN B]])-SEARCH(" ",db[[#This Row],[QTY/ CTN B]],1)))</f>
        <v>LSN</v>
      </c>
      <c r="Y1060" s="40">
        <f>IF(db[[#This Row],[QTY/ CTN TG]]="",IF(db[[#This Row],[STN TG]]="","",12),LEFT(db[[#This Row],[QTY/ CTN TG]],SEARCH(" ",db[[#This Row],[QTY/ CTN TG]],1)-1))</f>
        <v>12</v>
      </c>
      <c r="Z10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60" s="40" t="str">
        <f>IF(db[[#This Row],[STN K]]="","",IF(db[[#This Row],[STN TG]]="LSN",12,""))</f>
        <v/>
      </c>
      <c r="AB1060" s="40" t="str">
        <f>IF(db[[#This Row],[STN TG]]="LSN","PCS","")</f>
        <v/>
      </c>
      <c r="AC1060" s="40">
        <f>db[[#This Row],[QTY B]]*IF(db[[#This Row],[QTY TG]]="",1,db[[#This Row],[QTY TG]])*IF(db[[#This Row],[QTY K]]="",1,db[[#This Row],[QTY K]])</f>
        <v>2304</v>
      </c>
      <c r="AD1060" s="40" t="str">
        <f>IF(db[[#This Row],[STN K]]="",IF(db[[#This Row],[STN TG]]="",db[[#This Row],[STN B]],db[[#This Row],[STN TG]]),db[[#This Row],[STN K]])</f>
        <v>PCS</v>
      </c>
      <c r="AE1060" s="40"/>
    </row>
    <row r="1061" spans="1:31" ht="16.5" customHeight="1" x14ac:dyDescent="0.25">
      <c r="A1061" s="40">
        <f t="shared" si="16"/>
        <v>1060</v>
      </c>
      <c r="B1061" s="5" t="str">
        <f>LOWER(SUBSTITUTE(SUBSTITUTE(SUBSTITUTE(SUBSTITUTE(SUBSTITUTE(SUBSTITUTE(SUBSTITUTE(SUBSTITUTE(db[[#This Row],[NB BM]]," ",),".",""),"-",""),"(",""),")",""),"/",""),"""",""),"+",""))</f>
        <v>bpgelzuizhuahy1020biru</v>
      </c>
      <c r="C1061" s="5" t="str">
        <f>LOWER(SUBSTITUTE(SUBSTITUTE(SUBSTITUTE(SUBSTITUTE(SUBSTITUTE(SUBSTITUTE(SUBSTITUTE(SUBSTITUTE(SUBSTITUTE(db[[#This Row],[NB NOTA]]," ",),".",""),"-",""),"(",""),")",""),",",""),"/",""),"""",""),"+",""))</f>
        <v>gelpenzuizhuahy1020biru</v>
      </c>
      <c r="D1061" s="5" t="str">
        <f>LOWER(SUBSTITUTE(SUBSTITUTE(SUBSTITUTE(SUBSTITUTE(SUBSTITUTE(SUBSTITUTE(SUBSTITUTE(SUBSTITUTE(SUBSTITUTE(db[[#This Row],[NB PAJAK]]," ",""),"-",""),"(",""),")",""),".",""),",",""),"/",""),"""",""),"+",""))</f>
        <v/>
      </c>
      <c r="E106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bpgelzuizhuahy1020biru192lsnuntana</v>
      </c>
      <c r="F106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gelpenzuizhuahy1020biru192lsn</v>
      </c>
      <c r="G1061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gelpenzuizhuahy1020biruuntana</v>
      </c>
      <c r="H106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gelpenzuizhuahy1020biru192lsnuntana</v>
      </c>
      <c r="I1061" s="2" t="s">
        <v>7068</v>
      </c>
      <c r="J1061" s="2" t="s">
        <v>7067</v>
      </c>
      <c r="K1061" s="14"/>
      <c r="L1061" s="2" t="s">
        <v>1336</v>
      </c>
      <c r="M1061" s="34" t="e">
        <f>IF(db[[#This Row],[NB NOTA_C]]="","",COUNTIF([2]!B_MSK[concat],db[[#This Row],[NB NOTA_C]]))</f>
        <v>#REF!</v>
      </c>
      <c r="N1061" s="9" t="s">
        <v>1372</v>
      </c>
      <c r="O1061" s="5" t="s">
        <v>1853</v>
      </c>
      <c r="P1061" s="2" t="s">
        <v>2443</v>
      </c>
      <c r="R1061" s="2" t="str">
        <f>IF(db[[#This Row],[QTY/ CTN]]="","",SUBSTITUTE(SUBSTITUTE(SUBSTITUTE(db[[#This Row],[QTY/ CTN]]," ","_",2),"(",""),")","")&amp;"_")</f>
        <v>192 LSN_</v>
      </c>
      <c r="S1061" s="2">
        <f>IF(db[[#This Row],[H_QTY/ CTN]]="","",SEARCH("_",db[[#This Row],[H_QTY/ CTN]]))</f>
        <v>8</v>
      </c>
      <c r="T1061" s="2">
        <f>IF(db[[#This Row],[H_QTY/ CTN]]="","",LEN(db[[#This Row],[H_QTY/ CTN]]))</f>
        <v>8</v>
      </c>
      <c r="U1061" s="41" t="str">
        <f>IF(db[[#This Row],[H_QTY/ CTN]]="","",LEFT(db[[#This Row],[H_QTY/ CTN]],db[[#This Row],[H_1]]-1))</f>
        <v>192 LSN</v>
      </c>
      <c r="V1061" s="40" t="str">
        <f>IF(NOT(db[[#This Row],[H_1]]=db[[#This Row],[H_2]]),MID(db[[#This Row],[H_QTY/ CTN]],db[[#This Row],[H_1]]+1,db[[#This Row],[H_2]]-db[[#This Row],[H_1]]-1),"")</f>
        <v/>
      </c>
      <c r="W1061" s="40" t="str">
        <f>IF(db[[#This Row],[QTY/ CTN B]]="","",LEFT(db[[#This Row],[QTY/ CTN B]],SEARCH(" ",db[[#This Row],[QTY/ CTN B]],1)-1))</f>
        <v>192</v>
      </c>
      <c r="X1061" s="40" t="str">
        <f>IF(db[[#This Row],[QTY/ CTN B]]="","",RIGHT(db[[#This Row],[QTY/ CTN B]],LEN(db[[#This Row],[QTY/ CTN B]])-SEARCH(" ",db[[#This Row],[QTY/ CTN B]],1)))</f>
        <v>LSN</v>
      </c>
      <c r="Y1061" s="40">
        <f>IF(db[[#This Row],[QTY/ CTN TG]]="",IF(db[[#This Row],[STN TG]]="","",12),LEFT(db[[#This Row],[QTY/ CTN TG]],SEARCH(" ",db[[#This Row],[QTY/ CTN TG]],1)-1))</f>
        <v>12</v>
      </c>
      <c r="Z10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61" s="40" t="str">
        <f>IF(db[[#This Row],[STN K]]="","",IF(db[[#This Row],[STN TG]]="LSN",12,""))</f>
        <v/>
      </c>
      <c r="AB1061" s="40" t="str">
        <f>IF(db[[#This Row],[STN TG]]="LSN","PCS","")</f>
        <v/>
      </c>
      <c r="AC1061" s="40">
        <f>db[[#This Row],[QTY B]]*IF(db[[#This Row],[QTY TG]]="",1,db[[#This Row],[QTY TG]])*IF(db[[#This Row],[QTY K]]="",1,db[[#This Row],[QTY K]])</f>
        <v>2304</v>
      </c>
      <c r="AD1061" s="40" t="str">
        <f>IF(db[[#This Row],[STN K]]="",IF(db[[#This Row],[STN TG]]="",db[[#This Row],[STN B]],db[[#This Row],[STN TG]]),db[[#This Row],[STN K]])</f>
        <v>PCS</v>
      </c>
      <c r="AE1061" s="40"/>
    </row>
    <row r="1062" spans="1:31" ht="16.5" customHeight="1" x14ac:dyDescent="0.25">
      <c r="A1062" s="40">
        <f t="shared" si="16"/>
        <v>1061</v>
      </c>
      <c r="B1062" s="5" t="str">
        <f>LOWER(SUBSTITUTE(SUBSTITUTE(SUBSTITUTE(SUBSTITUTE(SUBSTITUTE(SUBSTITUTE(SUBSTITUTE(SUBSTITUTE(db[[#This Row],[NB BM]]," ",),".",""),"-",""),"(",""),")",""),"/",""),"""",""),"+",""))</f>
        <v>bpgelzuizhuahy1020hitam</v>
      </c>
      <c r="C1062" s="5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D1062" s="5" t="str">
        <f>LOWER(SUBSTITUTE(SUBSTITUTE(SUBSTITUTE(SUBSTITUTE(SUBSTITUTE(SUBSTITUTE(SUBSTITUTE(SUBSTITUTE(SUBSTITUTE(db[[#This Row],[NB PAJAK]]," ",""),"-",""),"(",""),")",""),".",""),",",""),"/",""),"""",""),"+",""))</f>
        <v/>
      </c>
      <c r="E106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bpgelzuizhuahy1020hitam192lsnuntana</v>
      </c>
      <c r="F106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gelpenzuizhuahy1020hitam192lsn</v>
      </c>
      <c r="G106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gelpenzuizhuahy1020hitamuntana</v>
      </c>
      <c r="H106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gelpenzuizhuahy1020hitam192lsnuntana</v>
      </c>
      <c r="I1062" s="2" t="s">
        <v>6318</v>
      </c>
      <c r="J1062" s="2" t="s">
        <v>2739</v>
      </c>
      <c r="K1062" s="14"/>
      <c r="L1062" s="2" t="s">
        <v>1336</v>
      </c>
      <c r="M1062" s="34" t="e">
        <f>IF(db[[#This Row],[NB NOTA_C]]="","",COUNTIF([2]!B_MSK[concat],db[[#This Row],[NB NOTA_C]]))</f>
        <v>#REF!</v>
      </c>
      <c r="N1062" s="9" t="s">
        <v>1362</v>
      </c>
      <c r="O1062" s="5" t="s">
        <v>1853</v>
      </c>
      <c r="P1062" s="2" t="s">
        <v>2443</v>
      </c>
      <c r="R1062" s="2" t="str">
        <f>IF(db[[#This Row],[QTY/ CTN]]="","",SUBSTITUTE(SUBSTITUTE(SUBSTITUTE(db[[#This Row],[QTY/ CTN]]," ","_",2),"(",""),")","")&amp;"_")</f>
        <v>192 LSN_</v>
      </c>
      <c r="S1062" s="2">
        <f>IF(db[[#This Row],[H_QTY/ CTN]]="","",SEARCH("_",db[[#This Row],[H_QTY/ CTN]]))</f>
        <v>8</v>
      </c>
      <c r="T1062" s="2">
        <f>IF(db[[#This Row],[H_QTY/ CTN]]="","",LEN(db[[#This Row],[H_QTY/ CTN]]))</f>
        <v>8</v>
      </c>
      <c r="U1062" s="41" t="str">
        <f>IF(db[[#This Row],[H_QTY/ CTN]]="","",LEFT(db[[#This Row],[H_QTY/ CTN]],db[[#This Row],[H_1]]-1))</f>
        <v>192 LSN</v>
      </c>
      <c r="V1062" s="40" t="str">
        <f>IF(NOT(db[[#This Row],[H_1]]=db[[#This Row],[H_2]]),MID(db[[#This Row],[H_QTY/ CTN]],db[[#This Row],[H_1]]+1,db[[#This Row],[H_2]]-db[[#This Row],[H_1]]-1),"")</f>
        <v/>
      </c>
      <c r="W1062" s="40" t="str">
        <f>IF(db[[#This Row],[QTY/ CTN B]]="","",LEFT(db[[#This Row],[QTY/ CTN B]],SEARCH(" ",db[[#This Row],[QTY/ CTN B]],1)-1))</f>
        <v>192</v>
      </c>
      <c r="X1062" s="40" t="str">
        <f>IF(db[[#This Row],[QTY/ CTN B]]="","",RIGHT(db[[#This Row],[QTY/ CTN B]],LEN(db[[#This Row],[QTY/ CTN B]])-SEARCH(" ",db[[#This Row],[QTY/ CTN B]],1)))</f>
        <v>LSN</v>
      </c>
      <c r="Y1062" s="40">
        <f>IF(db[[#This Row],[QTY/ CTN TG]]="",IF(db[[#This Row],[STN TG]]="","",12),LEFT(db[[#This Row],[QTY/ CTN TG]],SEARCH(" ",db[[#This Row],[QTY/ CTN TG]],1)-1))</f>
        <v>12</v>
      </c>
      <c r="Z10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62" s="40" t="str">
        <f>IF(db[[#This Row],[STN K]]="","",IF(db[[#This Row],[STN TG]]="LSN",12,""))</f>
        <v/>
      </c>
      <c r="AB1062" s="40" t="str">
        <f>IF(db[[#This Row],[STN TG]]="LSN","PCS","")</f>
        <v/>
      </c>
      <c r="AC1062" s="40">
        <f>db[[#This Row],[QTY B]]*IF(db[[#This Row],[QTY TG]]="",1,db[[#This Row],[QTY TG]])*IF(db[[#This Row],[QTY K]]="",1,db[[#This Row],[QTY K]])</f>
        <v>2304</v>
      </c>
      <c r="AD1062" s="40" t="str">
        <f>IF(db[[#This Row],[STN K]]="",IF(db[[#This Row],[STN TG]]="",db[[#This Row],[STN B]],db[[#This Row],[STN TG]]),db[[#This Row],[STN K]])</f>
        <v>PCS</v>
      </c>
      <c r="AE1062" s="40"/>
    </row>
    <row r="1063" spans="1:31" ht="16.5" customHeight="1" x14ac:dyDescent="0.25">
      <c r="A1063" s="40">
        <f t="shared" si="16"/>
        <v>1062</v>
      </c>
      <c r="B1063" s="5" t="str">
        <f>LOWER(SUBSTITUTE(SUBSTITUTE(SUBSTITUTE(SUBSTITUTE(SUBSTITUTE(SUBSTITUTE(SUBSTITUTE(SUBSTITUTE(db[[#This Row],[NB BM]]," ",),".",""),"-",""),"(",""),")",""),"/",""),"""",""),"+",""))</f>
        <v>bpgelzuizhuahy1020merah</v>
      </c>
      <c r="C1063" s="5" t="str">
        <f>LOWER(SUBSTITUTE(SUBSTITUTE(SUBSTITUTE(SUBSTITUTE(SUBSTITUTE(SUBSTITUTE(SUBSTITUTE(SUBSTITUTE(SUBSTITUTE(db[[#This Row],[NB NOTA]]," ",),".",""),"-",""),"(",""),")",""),",",""),"/",""),"""",""),"+",""))</f>
        <v>gelpenzuizhuahy1020merah</v>
      </c>
      <c r="D1063" s="5" t="str">
        <f>LOWER(SUBSTITUTE(SUBSTITUTE(SUBSTITUTE(SUBSTITUTE(SUBSTITUTE(SUBSTITUTE(SUBSTITUTE(SUBSTITUTE(SUBSTITUTE(db[[#This Row],[NB PAJAK]]," ",""),"-",""),"(",""),")",""),".",""),",",""),"/",""),"""",""),"+",""))</f>
        <v/>
      </c>
      <c r="E106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bpgelzuizhuahy1020merah192lsnuntana</v>
      </c>
      <c r="F106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gelpenzuizhuahy1020merah192lsn</v>
      </c>
      <c r="G1063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gelpenzuizhuahy1020merahuntana</v>
      </c>
      <c r="H106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gelpenzuizhuahy1020merah192lsnuntana</v>
      </c>
      <c r="I1063" s="2" t="s">
        <v>7065</v>
      </c>
      <c r="J1063" s="2" t="s">
        <v>7066</v>
      </c>
      <c r="K1063" s="14"/>
      <c r="L1063" s="2" t="s">
        <v>1336</v>
      </c>
      <c r="M1063" s="34" t="e">
        <f>IF(db[[#This Row],[NB NOTA_C]]="","",COUNTIF([2]!B_MSK[concat],db[[#This Row],[NB NOTA_C]]))</f>
        <v>#REF!</v>
      </c>
      <c r="N1063" s="9" t="s">
        <v>1372</v>
      </c>
      <c r="O1063" s="5" t="s">
        <v>1853</v>
      </c>
      <c r="P1063" s="2" t="s">
        <v>2443</v>
      </c>
      <c r="R1063" s="2" t="str">
        <f>IF(db[[#This Row],[QTY/ CTN]]="","",SUBSTITUTE(SUBSTITUTE(SUBSTITUTE(db[[#This Row],[QTY/ CTN]]," ","_",2),"(",""),")","")&amp;"_")</f>
        <v>192 LSN_</v>
      </c>
      <c r="S1063" s="2">
        <f>IF(db[[#This Row],[H_QTY/ CTN]]="","",SEARCH("_",db[[#This Row],[H_QTY/ CTN]]))</f>
        <v>8</v>
      </c>
      <c r="T1063" s="2">
        <f>IF(db[[#This Row],[H_QTY/ CTN]]="","",LEN(db[[#This Row],[H_QTY/ CTN]]))</f>
        <v>8</v>
      </c>
      <c r="U1063" s="41" t="str">
        <f>IF(db[[#This Row],[H_QTY/ CTN]]="","",LEFT(db[[#This Row],[H_QTY/ CTN]],db[[#This Row],[H_1]]-1))</f>
        <v>192 LSN</v>
      </c>
      <c r="V1063" s="40" t="str">
        <f>IF(NOT(db[[#This Row],[H_1]]=db[[#This Row],[H_2]]),MID(db[[#This Row],[H_QTY/ CTN]],db[[#This Row],[H_1]]+1,db[[#This Row],[H_2]]-db[[#This Row],[H_1]]-1),"")</f>
        <v/>
      </c>
      <c r="W1063" s="40" t="str">
        <f>IF(db[[#This Row],[QTY/ CTN B]]="","",LEFT(db[[#This Row],[QTY/ CTN B]],SEARCH(" ",db[[#This Row],[QTY/ CTN B]],1)-1))</f>
        <v>192</v>
      </c>
      <c r="X1063" s="40" t="str">
        <f>IF(db[[#This Row],[QTY/ CTN B]]="","",RIGHT(db[[#This Row],[QTY/ CTN B]],LEN(db[[#This Row],[QTY/ CTN B]])-SEARCH(" ",db[[#This Row],[QTY/ CTN B]],1)))</f>
        <v>LSN</v>
      </c>
      <c r="Y1063" s="40">
        <f>IF(db[[#This Row],[QTY/ CTN TG]]="",IF(db[[#This Row],[STN TG]]="","",12),LEFT(db[[#This Row],[QTY/ CTN TG]],SEARCH(" ",db[[#This Row],[QTY/ CTN TG]],1)-1))</f>
        <v>12</v>
      </c>
      <c r="Z10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63" s="40" t="str">
        <f>IF(db[[#This Row],[STN K]]="","",IF(db[[#This Row],[STN TG]]="LSN",12,""))</f>
        <v/>
      </c>
      <c r="AB1063" s="40" t="str">
        <f>IF(db[[#This Row],[STN TG]]="LSN","PCS","")</f>
        <v/>
      </c>
      <c r="AC1063" s="40">
        <f>db[[#This Row],[QTY B]]*IF(db[[#This Row],[QTY TG]]="",1,db[[#This Row],[QTY TG]])*IF(db[[#This Row],[QTY K]]="",1,db[[#This Row],[QTY K]])</f>
        <v>2304</v>
      </c>
      <c r="AD1063" s="40" t="str">
        <f>IF(db[[#This Row],[STN K]]="",IF(db[[#This Row],[STN TG]]="",db[[#This Row],[STN B]],db[[#This Row],[STN TG]]),db[[#This Row],[STN K]])</f>
        <v>PCS</v>
      </c>
      <c r="AE1063" s="40"/>
    </row>
    <row r="1064" spans="1:31" ht="16.5" customHeight="1" x14ac:dyDescent="0.25">
      <c r="A1064" s="40">
        <f t="shared" si="16"/>
        <v>1063</v>
      </c>
      <c r="B1064" s="94" t="str">
        <f>LOWER(SUBSTITUTE(SUBSTITUTE(SUBSTITUTE(SUBSTITUTE(SUBSTITUTE(SUBSTITUTE(SUBSTITUTE(SUBSTITUTE(db[[#This Row],[NB BM]]," ",),".",""),"-",""),"(",""),")",""),"/",""),"""",""),"+",""))</f>
        <v>gelpentechjobtg346c</v>
      </c>
      <c r="C1064" s="94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D1064" s="94" t="str">
        <f>LOWER(SUBSTITUTE(SUBSTITUTE(SUBSTITUTE(SUBSTITUTE(SUBSTITUTE(SUBSTITUTE(SUBSTITUTE(SUBSTITUTE(SUBSTITUTE(db[[#This Row],[NB PAJAK]]," ",""),"-",""),"(",""),")",""),".",""),",",""),"/",""),"""",""),"+",""))</f>
        <v/>
      </c>
      <c r="E1064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gelpentechjobtg346c144lsnuntana</v>
      </c>
      <c r="F1064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geltechjobtg346c144lsn</v>
      </c>
      <c r="G1064" s="94" t="str">
        <f>db[[#This Row],[NB NOTA_C]]&amp;LOWER(SUBSTITUTE(SUBSTITUTE(SUBSTITUTE(SUBSTITUTE(SUBSTITUTE(SUBSTITUTE(SUBSTITUTE(SUBSTITUTE(SUBSTITUTE(db[[#This Row],[FAKTUR]]," ",),".",""),"-",""),"(",""),")",""),",",""),"/",""),"""",""),"+",""))</f>
        <v>geltechjobtg346cuntana</v>
      </c>
      <c r="H1064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geltechjobtg346c144lsnuntana</v>
      </c>
      <c r="I1064" s="6" t="s">
        <v>897</v>
      </c>
      <c r="J1064" s="6" t="s">
        <v>2214</v>
      </c>
      <c r="K1064" s="14"/>
      <c r="L1064" s="2" t="s">
        <v>1336</v>
      </c>
      <c r="M1064" s="34" t="e">
        <f>IF(db[[#This Row],[NB NOTA_C]]="","",COUNTIF([2]!B_MSK[concat],db[[#This Row],[NB NOTA_C]]))</f>
        <v>#REF!</v>
      </c>
      <c r="N1064" s="14" t="s">
        <v>1349</v>
      </c>
      <c r="O1064" s="2" t="s">
        <v>1391</v>
      </c>
      <c r="P1064" s="2" t="s">
        <v>2443</v>
      </c>
      <c r="R1064" s="2" t="str">
        <f>IF(db[[#This Row],[QTY/ CTN]]="","",SUBSTITUTE(SUBSTITUTE(SUBSTITUTE(db[[#This Row],[QTY/ CTN]]," ","_",2),"(",""),")","")&amp;"_")</f>
        <v>144 LSN_</v>
      </c>
      <c r="S1064" s="2">
        <f>IF(db[[#This Row],[H_QTY/ CTN]]="","",SEARCH("_",db[[#This Row],[H_QTY/ CTN]]))</f>
        <v>8</v>
      </c>
      <c r="T1064" s="2">
        <f>IF(db[[#This Row],[H_QTY/ CTN]]="","",LEN(db[[#This Row],[H_QTY/ CTN]]))</f>
        <v>8</v>
      </c>
      <c r="U1064" s="41" t="str">
        <f>IF(db[[#This Row],[H_QTY/ CTN]]="","",LEFT(db[[#This Row],[H_QTY/ CTN]],db[[#This Row],[H_1]]-1))</f>
        <v>144 LSN</v>
      </c>
      <c r="V1064" s="40" t="str">
        <f>IF(NOT(db[[#This Row],[H_1]]=db[[#This Row],[H_2]]),MID(db[[#This Row],[H_QTY/ CTN]],db[[#This Row],[H_1]]+1,db[[#This Row],[H_2]]-db[[#This Row],[H_1]]-1),"")</f>
        <v/>
      </c>
      <c r="W1064" s="40" t="str">
        <f>IF(db[[#This Row],[QTY/ CTN B]]="","",LEFT(db[[#This Row],[QTY/ CTN B]],SEARCH(" ",db[[#This Row],[QTY/ CTN B]],1)-1))</f>
        <v>144</v>
      </c>
      <c r="X1064" s="40" t="str">
        <f>IF(db[[#This Row],[QTY/ CTN B]]="","",RIGHT(db[[#This Row],[QTY/ CTN B]],LEN(db[[#This Row],[QTY/ CTN B]])-SEARCH(" ",db[[#This Row],[QTY/ CTN B]],1)))</f>
        <v>LSN</v>
      </c>
      <c r="Y1064" s="40">
        <f>IF(db[[#This Row],[QTY/ CTN TG]]="",IF(db[[#This Row],[STN TG]]="","",12),LEFT(db[[#This Row],[QTY/ CTN TG]],SEARCH(" ",db[[#This Row],[QTY/ CTN TG]],1)-1))</f>
        <v>12</v>
      </c>
      <c r="Z10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64" s="40" t="str">
        <f>IF(db[[#This Row],[STN K]]="","",IF(db[[#This Row],[STN TG]]="LSN",12,""))</f>
        <v/>
      </c>
      <c r="AB1064" s="40" t="str">
        <f>IF(db[[#This Row],[STN TG]]="LSN","PCS","")</f>
        <v/>
      </c>
      <c r="AC1064" s="40">
        <f>db[[#This Row],[QTY B]]*IF(db[[#This Row],[QTY TG]]="",1,db[[#This Row],[QTY TG]])*IF(db[[#This Row],[QTY K]]="",1,db[[#This Row],[QTY K]])</f>
        <v>1728</v>
      </c>
      <c r="AD1064" s="40" t="str">
        <f>IF(db[[#This Row],[STN K]]="",IF(db[[#This Row],[STN TG]]="",db[[#This Row],[STN B]],db[[#This Row],[STN TG]]),db[[#This Row],[STN K]])</f>
        <v>PCS</v>
      </c>
      <c r="AE1064" s="40"/>
    </row>
    <row r="1065" spans="1:31" ht="16.5" customHeight="1" x14ac:dyDescent="0.25">
      <c r="A1065" s="40">
        <f t="shared" si="16"/>
        <v>1064</v>
      </c>
      <c r="B1065" s="5" t="str">
        <f>LOWER(SUBSTITUTE(SUBSTITUTE(SUBSTITUTE(SUBSTITUTE(SUBSTITUTE(SUBSTITUTE(SUBSTITUTE(SUBSTITUTE(db[[#This Row],[NB BM]]," ",),".",""),"-",""),"(",""),")",""),"/",""),"""",""),"+",""))</f>
        <v>bptizotg313</v>
      </c>
      <c r="C1065" s="5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D1065" s="5" t="str">
        <f>LOWER(SUBSTITUTE(SUBSTITUTE(SUBSTITUTE(SUBSTITUTE(SUBSTITUTE(SUBSTITUTE(SUBSTITUTE(SUBSTITUTE(SUBSTITUTE(db[[#This Row],[NB PAJAK]]," ",""),"-",""),"(",""),")",""),".",""),",",""),"/",""),"""",""),"+",""))</f>
        <v/>
      </c>
      <c r="E106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bptizotg313144lsnuntana</v>
      </c>
      <c r="F106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geltechjobexaminattg313b144lsn</v>
      </c>
      <c r="G1065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geltechjobexaminattg313buntana</v>
      </c>
      <c r="H106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geltechjobexaminattg313b144lsnuntana</v>
      </c>
      <c r="I1065" s="2" t="s">
        <v>6857</v>
      </c>
      <c r="J1065" s="2" t="s">
        <v>2211</v>
      </c>
      <c r="K1065" s="14"/>
      <c r="L1065" s="2" t="s">
        <v>1336</v>
      </c>
      <c r="M1065" s="34" t="e">
        <f>IF(db[[#This Row],[NB NOTA_C]]="","",COUNTIF([2]!B_MSK[concat],db[[#This Row],[NB NOTA_C]]))</f>
        <v>#REF!</v>
      </c>
      <c r="N1065" s="9" t="s">
        <v>1349</v>
      </c>
      <c r="O1065" s="5" t="s">
        <v>1391</v>
      </c>
      <c r="P1065" s="2" t="s">
        <v>2443</v>
      </c>
      <c r="R1065" s="2" t="str">
        <f>IF(db[[#This Row],[QTY/ CTN]]="","",SUBSTITUTE(SUBSTITUTE(SUBSTITUTE(db[[#This Row],[QTY/ CTN]]," ","_",2),"(",""),")","")&amp;"_")</f>
        <v>144 LSN_</v>
      </c>
      <c r="S1065" s="2">
        <f>IF(db[[#This Row],[H_QTY/ CTN]]="","",SEARCH("_",db[[#This Row],[H_QTY/ CTN]]))</f>
        <v>8</v>
      </c>
      <c r="T1065" s="2">
        <f>IF(db[[#This Row],[H_QTY/ CTN]]="","",LEN(db[[#This Row],[H_QTY/ CTN]]))</f>
        <v>8</v>
      </c>
      <c r="U1065" s="41" t="str">
        <f>IF(db[[#This Row],[H_QTY/ CTN]]="","",LEFT(db[[#This Row],[H_QTY/ CTN]],db[[#This Row],[H_1]]-1))</f>
        <v>144 LSN</v>
      </c>
      <c r="V1065" s="40" t="str">
        <f>IF(NOT(db[[#This Row],[H_1]]=db[[#This Row],[H_2]]),MID(db[[#This Row],[H_QTY/ CTN]],db[[#This Row],[H_1]]+1,db[[#This Row],[H_2]]-db[[#This Row],[H_1]]-1),"")</f>
        <v/>
      </c>
      <c r="W1065" s="40" t="str">
        <f>IF(db[[#This Row],[QTY/ CTN B]]="","",LEFT(db[[#This Row],[QTY/ CTN B]],SEARCH(" ",db[[#This Row],[QTY/ CTN B]],1)-1))</f>
        <v>144</v>
      </c>
      <c r="X1065" s="40" t="str">
        <f>IF(db[[#This Row],[QTY/ CTN B]]="","",RIGHT(db[[#This Row],[QTY/ CTN B]],LEN(db[[#This Row],[QTY/ CTN B]])-SEARCH(" ",db[[#This Row],[QTY/ CTN B]],1)))</f>
        <v>LSN</v>
      </c>
      <c r="Y1065" s="40">
        <f>IF(db[[#This Row],[QTY/ CTN TG]]="",IF(db[[#This Row],[STN TG]]="","",12),LEFT(db[[#This Row],[QTY/ CTN TG]],SEARCH(" ",db[[#This Row],[QTY/ CTN TG]],1)-1))</f>
        <v>12</v>
      </c>
      <c r="Z10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65" s="40" t="str">
        <f>IF(db[[#This Row],[STN K]]="","",IF(db[[#This Row],[STN TG]]="LSN",12,""))</f>
        <v/>
      </c>
      <c r="AB1065" s="40" t="str">
        <f>IF(db[[#This Row],[STN TG]]="LSN","PCS","")</f>
        <v/>
      </c>
      <c r="AC1065" s="40">
        <f>db[[#This Row],[QTY B]]*IF(db[[#This Row],[QTY TG]]="",1,db[[#This Row],[QTY TG]])*IF(db[[#This Row],[QTY K]]="",1,db[[#This Row],[QTY K]])</f>
        <v>1728</v>
      </c>
      <c r="AD1065" s="40" t="str">
        <f>IF(db[[#This Row],[STN K]]="",IF(db[[#This Row],[STN TG]]="",db[[#This Row],[STN B]],db[[#This Row],[STN TG]]),db[[#This Row],[STN K]])</f>
        <v>PCS</v>
      </c>
      <c r="AE1065" s="40"/>
    </row>
    <row r="1066" spans="1:31" ht="16.5" customHeight="1" x14ac:dyDescent="0.25">
      <c r="A1066" s="40">
        <f t="shared" si="16"/>
        <v>1065</v>
      </c>
      <c r="B1066" s="82" t="str">
        <f>LOWER(SUBSTITUTE(SUBSTITUTE(SUBSTITUTE(SUBSTITUTE(SUBSTITUTE(SUBSTITUTE(SUBSTITUTE(SUBSTITUTE(db[[#This Row],[NB BM]]," ",),".",""),"-",""),"(",""),")",""),"/",""),"""",""),"+",""))</f>
        <v>bpgeltechjobtg313</v>
      </c>
      <c r="C1066" s="82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D1066" s="82" t="str">
        <f>LOWER(SUBSTITUTE(SUBSTITUTE(SUBSTITUTE(SUBSTITUTE(SUBSTITUTE(SUBSTITUTE(SUBSTITUTE(SUBSTITUTE(SUBSTITUTE(db[[#This Row],[NB PAJAK]]," ",""),"-",""),"(",""),")",""),".",""),",",""),"/",""),"""",""),"+",""))</f>
        <v>gelpentechjobtg313</v>
      </c>
      <c r="E1066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bpgeltechjobtg313144lsnartomoro</v>
      </c>
      <c r="F1066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geltechjobtg313144lsn</v>
      </c>
      <c r="G1066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geltechjobtg313artomoro</v>
      </c>
      <c r="H1066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geltechjobtg313144lsnartomoro</v>
      </c>
      <c r="I1066" s="2" t="s">
        <v>6227</v>
      </c>
      <c r="J1066" s="7" t="s">
        <v>3569</v>
      </c>
      <c r="K1066" s="14" t="s">
        <v>5370</v>
      </c>
      <c r="L1066" s="2" t="s">
        <v>1335</v>
      </c>
      <c r="M1066" s="83" t="e">
        <f>IF(db[[#This Row],[NB NOTA_C]]="","",COUNTIF([2]!B_MSK[concat],db[[#This Row],[NB NOTA_C]]))</f>
        <v>#REF!</v>
      </c>
      <c r="N1066" s="84">
        <v>99</v>
      </c>
      <c r="O1066" s="82" t="s">
        <v>1391</v>
      </c>
      <c r="P1066" s="7" t="s">
        <v>2443</v>
      </c>
      <c r="Q1066" s="82"/>
      <c r="R1066" s="82" t="str">
        <f>IF(db[[#This Row],[QTY/ CTN]]="","",SUBSTITUTE(SUBSTITUTE(SUBSTITUTE(db[[#This Row],[QTY/ CTN]]," ","_",2),"(",""),")","")&amp;"_")</f>
        <v>144 LSN_</v>
      </c>
      <c r="S1066" s="82">
        <f>IF(db[[#This Row],[H_QTY/ CTN]]="","",SEARCH("_",db[[#This Row],[H_QTY/ CTN]]))</f>
        <v>8</v>
      </c>
      <c r="T1066" s="82">
        <f>IF(db[[#This Row],[H_QTY/ CTN]]="","",LEN(db[[#This Row],[H_QTY/ CTN]]))</f>
        <v>8</v>
      </c>
      <c r="U1066" s="85" t="str">
        <f>IF(db[[#This Row],[H_QTY/ CTN]]="","",LEFT(db[[#This Row],[H_QTY/ CTN]],db[[#This Row],[H_1]]-1))</f>
        <v>144 LSN</v>
      </c>
      <c r="V1066" s="85" t="str">
        <f>IF(NOT(db[[#This Row],[H_1]]=db[[#This Row],[H_2]]),MID(db[[#This Row],[H_QTY/ CTN]],db[[#This Row],[H_1]]+1,db[[#This Row],[H_2]]-db[[#This Row],[H_1]]-1),"")</f>
        <v/>
      </c>
      <c r="W1066" s="40" t="str">
        <f>IF(db[[#This Row],[QTY/ CTN B]]="","",LEFT(db[[#This Row],[QTY/ CTN B]],SEARCH(" ",db[[#This Row],[QTY/ CTN B]],1)-1))</f>
        <v>144</v>
      </c>
      <c r="X1066" s="40" t="str">
        <f>IF(db[[#This Row],[QTY/ CTN B]]="","",RIGHT(db[[#This Row],[QTY/ CTN B]],LEN(db[[#This Row],[QTY/ CTN B]])-SEARCH(" ",db[[#This Row],[QTY/ CTN B]],1)))</f>
        <v>LSN</v>
      </c>
      <c r="Y1066" s="40">
        <f>IF(db[[#This Row],[QTY/ CTN TG]]="",IF(db[[#This Row],[STN TG]]="","",12),LEFT(db[[#This Row],[QTY/ CTN TG]],SEARCH(" ",db[[#This Row],[QTY/ CTN TG]],1)-1))</f>
        <v>12</v>
      </c>
      <c r="Z10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66" s="40" t="str">
        <f>IF(db[[#This Row],[STN K]]="","",IF(db[[#This Row],[STN TG]]="LSN",12,""))</f>
        <v/>
      </c>
      <c r="AB1066" s="40" t="str">
        <f>IF(db[[#This Row],[STN TG]]="LSN","PCS","")</f>
        <v/>
      </c>
      <c r="AC1066" s="40">
        <f>db[[#This Row],[QTY B]]*IF(db[[#This Row],[QTY TG]]="",1,db[[#This Row],[QTY TG]])*IF(db[[#This Row],[QTY K]]="",1,db[[#This Row],[QTY K]])</f>
        <v>1728</v>
      </c>
      <c r="AD1066" s="40" t="str">
        <f>IF(db[[#This Row],[STN K]]="",IF(db[[#This Row],[STN TG]]="",db[[#This Row],[STN B]],db[[#This Row],[STN TG]]),db[[#This Row],[STN K]])</f>
        <v>PCS</v>
      </c>
      <c r="AE1066" s="40"/>
    </row>
    <row r="1067" spans="1:31" ht="16.5" customHeight="1" x14ac:dyDescent="0.25">
      <c r="A1067" s="40">
        <f t="shared" si="16"/>
        <v>1066</v>
      </c>
      <c r="B1067" s="5" t="str">
        <f>LOWER(SUBSTITUTE(SUBSTITUTE(SUBSTITUTE(SUBSTITUTE(SUBSTITUTE(SUBSTITUTE(SUBSTITUTE(SUBSTITUTE(db[[#This Row],[NB BM]]," ",),".",""),"-",""),"(",""),")",""),"/",""),"""",""),"+",""))</f>
        <v>bpgeltechjobtg346b</v>
      </c>
      <c r="C1067" s="5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D1067" s="5" t="str">
        <f>LOWER(SUBSTITUTE(SUBSTITUTE(SUBSTITUTE(SUBSTITUTE(SUBSTITUTE(SUBSTITUTE(SUBSTITUTE(SUBSTITUTE(SUBSTITUTE(db[[#This Row],[NB PAJAK]]," ",""),"-",""),"(",""),")",""),".",""),",",""),"/",""),"""",""),"+",""))</f>
        <v/>
      </c>
      <c r="E106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bpgeltechjobtg346b144lsnuntana</v>
      </c>
      <c r="F106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geltechjobtg346b144lsn</v>
      </c>
      <c r="G1067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geltechjobtg346buntana</v>
      </c>
      <c r="H106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geltechjobtg346b144lsnuntana</v>
      </c>
      <c r="I1067" s="2" t="s">
        <v>6228</v>
      </c>
      <c r="J1067" s="2" t="s">
        <v>1113</v>
      </c>
      <c r="K1067" s="14"/>
      <c r="L1067" s="2" t="s">
        <v>1336</v>
      </c>
      <c r="M1067" s="34" t="e">
        <f>IF(db[[#This Row],[NB NOTA_C]]="","",COUNTIF([2]!B_MSK[concat],db[[#This Row],[NB NOTA_C]]))</f>
        <v>#REF!</v>
      </c>
      <c r="N1067" s="14" t="s">
        <v>1349</v>
      </c>
      <c r="O1067" s="2" t="s">
        <v>1391</v>
      </c>
      <c r="P1067" s="2" t="s">
        <v>2443</v>
      </c>
      <c r="R1067" s="2" t="str">
        <f>IF(db[[#This Row],[QTY/ CTN]]="","",SUBSTITUTE(SUBSTITUTE(SUBSTITUTE(db[[#This Row],[QTY/ CTN]]," ","_",2),"(",""),")","")&amp;"_")</f>
        <v>144 LSN_</v>
      </c>
      <c r="S1067" s="2">
        <f>IF(db[[#This Row],[H_QTY/ CTN]]="","",SEARCH("_",db[[#This Row],[H_QTY/ CTN]]))</f>
        <v>8</v>
      </c>
      <c r="T1067" s="2">
        <f>IF(db[[#This Row],[H_QTY/ CTN]]="","",LEN(db[[#This Row],[H_QTY/ CTN]]))</f>
        <v>8</v>
      </c>
      <c r="U1067" s="41" t="str">
        <f>IF(db[[#This Row],[H_QTY/ CTN]]="","",LEFT(db[[#This Row],[H_QTY/ CTN]],db[[#This Row],[H_1]]-1))</f>
        <v>144 LSN</v>
      </c>
      <c r="V1067" s="40" t="str">
        <f>IF(NOT(db[[#This Row],[H_1]]=db[[#This Row],[H_2]]),MID(db[[#This Row],[H_QTY/ CTN]],db[[#This Row],[H_1]]+1,db[[#This Row],[H_2]]-db[[#This Row],[H_1]]-1),"")</f>
        <v/>
      </c>
      <c r="W1067" s="40" t="str">
        <f>IF(db[[#This Row],[QTY/ CTN B]]="","",LEFT(db[[#This Row],[QTY/ CTN B]],SEARCH(" ",db[[#This Row],[QTY/ CTN B]],1)-1))</f>
        <v>144</v>
      </c>
      <c r="X1067" s="40" t="str">
        <f>IF(db[[#This Row],[QTY/ CTN B]]="","",RIGHT(db[[#This Row],[QTY/ CTN B]],LEN(db[[#This Row],[QTY/ CTN B]])-SEARCH(" ",db[[#This Row],[QTY/ CTN B]],1)))</f>
        <v>LSN</v>
      </c>
      <c r="Y1067" s="40">
        <f>IF(db[[#This Row],[QTY/ CTN TG]]="",IF(db[[#This Row],[STN TG]]="","",12),LEFT(db[[#This Row],[QTY/ CTN TG]],SEARCH(" ",db[[#This Row],[QTY/ CTN TG]],1)-1))</f>
        <v>12</v>
      </c>
      <c r="Z10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67" s="40" t="str">
        <f>IF(db[[#This Row],[STN K]]="","",IF(db[[#This Row],[STN TG]]="LSN",12,""))</f>
        <v/>
      </c>
      <c r="AB1067" s="40" t="str">
        <f>IF(db[[#This Row],[STN TG]]="LSN","PCS","")</f>
        <v/>
      </c>
      <c r="AC1067" s="40">
        <f>db[[#This Row],[QTY B]]*IF(db[[#This Row],[QTY TG]]="",1,db[[#This Row],[QTY TG]])*IF(db[[#This Row],[QTY K]]="",1,db[[#This Row],[QTY K]])</f>
        <v>1728</v>
      </c>
      <c r="AD1067" s="40" t="str">
        <f>IF(db[[#This Row],[STN K]]="",IF(db[[#This Row],[STN TG]]="",db[[#This Row],[STN B]],db[[#This Row],[STN TG]]),db[[#This Row],[STN K]])</f>
        <v>PCS</v>
      </c>
      <c r="AE1067" s="40"/>
    </row>
    <row r="1068" spans="1:31" ht="16.5" customHeight="1" x14ac:dyDescent="0.25">
      <c r="A1068" s="40">
        <f t="shared" si="16"/>
        <v>1067</v>
      </c>
      <c r="B1068" s="82" t="str">
        <f>LOWER(SUBSTITUTE(SUBSTITUTE(SUBSTITUTE(SUBSTITUTE(SUBSTITUTE(SUBSTITUTE(SUBSTITUTE(SUBSTITUTE(db[[#This Row],[NB BM]]," ",),".",""),"-",""),"(",""),")",""),"/",""),"""",""),"+",""))</f>
        <v>geltechjobtg346bl</v>
      </c>
      <c r="C1068" s="82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D1068" s="82" t="str">
        <f>LOWER(SUBSTITUTE(SUBSTITUTE(SUBSTITUTE(SUBSTITUTE(SUBSTITUTE(SUBSTITUTE(SUBSTITUTE(SUBSTITUTE(SUBSTITUTE(db[[#This Row],[NB PAJAK]]," ",""),"-",""),"(",""),")",""),".",""),",",""),"/",""),"""",""),"+",""))</f>
        <v/>
      </c>
      <c r="E106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geltechjobtg346bl138lsnuntana</v>
      </c>
      <c r="F106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geltechjobtg346bl138lsn</v>
      </c>
      <c r="G1068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geltechjobtg346bluntana</v>
      </c>
      <c r="H106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geltechjobtg346bl138lsnuntana</v>
      </c>
      <c r="I1068" s="7" t="s">
        <v>3562</v>
      </c>
      <c r="J1068" s="7" t="s">
        <v>3553</v>
      </c>
      <c r="K1068" s="15"/>
      <c r="L1068" s="2" t="s">
        <v>1336</v>
      </c>
      <c r="M1068" s="83" t="e">
        <f>IF(db[[#This Row],[NB NOTA_C]]="","",COUNTIF([2]!B_MSK[concat],db[[#This Row],[NB NOTA_C]]))</f>
        <v>#REF!</v>
      </c>
      <c r="N1068" s="84" t="s">
        <v>2305</v>
      </c>
      <c r="O1068" s="82" t="s">
        <v>3565</v>
      </c>
      <c r="P1068" s="7" t="s">
        <v>2443</v>
      </c>
      <c r="Q1068" s="82"/>
      <c r="R1068" s="82" t="str">
        <f>IF(db[[#This Row],[QTY/ CTN]]="","",SUBSTITUTE(SUBSTITUTE(SUBSTITUTE(db[[#This Row],[QTY/ CTN]]," ","_",2),"(",""),")","")&amp;"_")</f>
        <v>138 LSN_</v>
      </c>
      <c r="S1068" s="82">
        <f>IF(db[[#This Row],[H_QTY/ CTN]]="","",SEARCH("_",db[[#This Row],[H_QTY/ CTN]]))</f>
        <v>8</v>
      </c>
      <c r="T1068" s="82">
        <f>IF(db[[#This Row],[H_QTY/ CTN]]="","",LEN(db[[#This Row],[H_QTY/ CTN]]))</f>
        <v>8</v>
      </c>
      <c r="U1068" s="85" t="str">
        <f>IF(db[[#This Row],[H_QTY/ CTN]]="","",LEFT(db[[#This Row],[H_QTY/ CTN]],db[[#This Row],[H_1]]-1))</f>
        <v>138 LSN</v>
      </c>
      <c r="V1068" s="85" t="str">
        <f>IF(NOT(db[[#This Row],[H_1]]=db[[#This Row],[H_2]]),MID(db[[#This Row],[H_QTY/ CTN]],db[[#This Row],[H_1]]+1,db[[#This Row],[H_2]]-db[[#This Row],[H_1]]-1),"")</f>
        <v/>
      </c>
      <c r="W1068" s="40" t="str">
        <f>IF(db[[#This Row],[QTY/ CTN B]]="","",LEFT(db[[#This Row],[QTY/ CTN B]],SEARCH(" ",db[[#This Row],[QTY/ CTN B]],1)-1))</f>
        <v>138</v>
      </c>
      <c r="X1068" s="40" t="str">
        <f>IF(db[[#This Row],[QTY/ CTN B]]="","",RIGHT(db[[#This Row],[QTY/ CTN B]],LEN(db[[#This Row],[QTY/ CTN B]])-SEARCH(" ",db[[#This Row],[QTY/ CTN B]],1)))</f>
        <v>LSN</v>
      </c>
      <c r="Y1068" s="40">
        <f>IF(db[[#This Row],[QTY/ CTN TG]]="",IF(db[[#This Row],[STN TG]]="","",12),LEFT(db[[#This Row],[QTY/ CTN TG]],SEARCH(" ",db[[#This Row],[QTY/ CTN TG]],1)-1))</f>
        <v>12</v>
      </c>
      <c r="Z10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68" s="40" t="str">
        <f>IF(db[[#This Row],[STN K]]="","",IF(db[[#This Row],[STN TG]]="LSN",12,""))</f>
        <v/>
      </c>
      <c r="AB1068" s="40" t="str">
        <f>IF(db[[#This Row],[STN TG]]="LSN","PCS","")</f>
        <v/>
      </c>
      <c r="AC1068" s="40">
        <f>db[[#This Row],[QTY B]]*IF(db[[#This Row],[QTY TG]]="",1,db[[#This Row],[QTY TG]])*IF(db[[#This Row],[QTY K]]="",1,db[[#This Row],[QTY K]])</f>
        <v>1656</v>
      </c>
      <c r="AD1068" s="40" t="str">
        <f>IF(db[[#This Row],[STN K]]="",IF(db[[#This Row],[STN TG]]="",db[[#This Row],[STN B]],db[[#This Row],[STN TG]]),db[[#This Row],[STN K]])</f>
        <v>PCS</v>
      </c>
      <c r="AE1068" s="40"/>
    </row>
    <row r="1069" spans="1:31" ht="16.5" customHeight="1" x14ac:dyDescent="0.25">
      <c r="A1069" s="40">
        <f t="shared" si="16"/>
        <v>1068</v>
      </c>
      <c r="B1069" s="82" t="str">
        <f>LOWER(SUBSTITUTE(SUBSTITUTE(SUBSTITUTE(SUBSTITUTE(SUBSTITUTE(SUBSTITUTE(SUBSTITUTE(SUBSTITUTE(db[[#This Row],[NB BM]]," ",),".",""),"-",""),"(",""),")",""),"/",""),"""",""),"+",""))</f>
        <v>geltechjobwritetg322b</v>
      </c>
      <c r="C1069" s="82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D1069" s="82" t="str">
        <f>LOWER(SUBSTITUTE(SUBSTITUTE(SUBSTITUTE(SUBSTITUTE(SUBSTITUTE(SUBSTITUTE(SUBSTITUTE(SUBSTITUTE(SUBSTITUTE(db[[#This Row],[NB PAJAK]]," ",""),"-",""),"(",""),")",""),".",""),",",""),"/",""),"""",""),"+",""))</f>
        <v/>
      </c>
      <c r="E1069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geltechjobwritetg322b144lsnuntana</v>
      </c>
      <c r="F1069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geltechjobwritetg322b144lsn</v>
      </c>
      <c r="G1069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geltechjobwritetg322buntana</v>
      </c>
      <c r="H1069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geltechjobwritetg322b144lsnuntana</v>
      </c>
      <c r="I1069" s="7" t="s">
        <v>3342</v>
      </c>
      <c r="J1069" s="7" t="s">
        <v>3341</v>
      </c>
      <c r="K1069" s="15"/>
      <c r="L1069" s="2" t="s">
        <v>1336</v>
      </c>
      <c r="M1069" s="83" t="e">
        <f>IF(db[[#This Row],[NB NOTA_C]]="","",COUNTIF([2]!B_MSK[concat],db[[#This Row],[NB NOTA_C]]))</f>
        <v>#REF!</v>
      </c>
      <c r="N1069" s="84" t="s">
        <v>1352</v>
      </c>
      <c r="O1069" s="82" t="s">
        <v>1391</v>
      </c>
      <c r="P1069" s="7" t="s">
        <v>2443</v>
      </c>
      <c r="Q1069" s="82"/>
      <c r="R1069" s="82" t="str">
        <f>IF(db[[#This Row],[QTY/ CTN]]="","",SUBSTITUTE(SUBSTITUTE(SUBSTITUTE(db[[#This Row],[QTY/ CTN]]," ","_",2),"(",""),")","")&amp;"_")</f>
        <v>144 LSN_</v>
      </c>
      <c r="S1069" s="82">
        <f>IF(db[[#This Row],[H_QTY/ CTN]]="","",SEARCH("_",db[[#This Row],[H_QTY/ CTN]]))</f>
        <v>8</v>
      </c>
      <c r="T1069" s="82">
        <f>IF(db[[#This Row],[H_QTY/ CTN]]="","",LEN(db[[#This Row],[H_QTY/ CTN]]))</f>
        <v>8</v>
      </c>
      <c r="U1069" s="85" t="str">
        <f>IF(db[[#This Row],[H_QTY/ CTN]]="","",LEFT(db[[#This Row],[H_QTY/ CTN]],db[[#This Row],[H_1]]-1))</f>
        <v>144 LSN</v>
      </c>
      <c r="V1069" s="85" t="str">
        <f>IF(NOT(db[[#This Row],[H_1]]=db[[#This Row],[H_2]]),MID(db[[#This Row],[H_QTY/ CTN]],db[[#This Row],[H_1]]+1,db[[#This Row],[H_2]]-db[[#This Row],[H_1]]-1),"")</f>
        <v/>
      </c>
      <c r="W1069" s="40" t="str">
        <f>IF(db[[#This Row],[QTY/ CTN B]]="","",LEFT(db[[#This Row],[QTY/ CTN B]],SEARCH(" ",db[[#This Row],[QTY/ CTN B]],1)-1))</f>
        <v>144</v>
      </c>
      <c r="X1069" s="40" t="str">
        <f>IF(db[[#This Row],[QTY/ CTN B]]="","",RIGHT(db[[#This Row],[QTY/ CTN B]],LEN(db[[#This Row],[QTY/ CTN B]])-SEARCH(" ",db[[#This Row],[QTY/ CTN B]],1)))</f>
        <v>LSN</v>
      </c>
      <c r="Y1069" s="40">
        <f>IF(db[[#This Row],[QTY/ CTN TG]]="",IF(db[[#This Row],[STN TG]]="","",12),LEFT(db[[#This Row],[QTY/ CTN TG]],SEARCH(" ",db[[#This Row],[QTY/ CTN TG]],1)-1))</f>
        <v>12</v>
      </c>
      <c r="Z10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69" s="40" t="str">
        <f>IF(db[[#This Row],[STN K]]="","",IF(db[[#This Row],[STN TG]]="LSN",12,""))</f>
        <v/>
      </c>
      <c r="AB1069" s="40" t="str">
        <f>IF(db[[#This Row],[STN TG]]="LSN","PCS","")</f>
        <v/>
      </c>
      <c r="AC1069" s="40">
        <f>db[[#This Row],[QTY B]]*IF(db[[#This Row],[QTY TG]]="",1,db[[#This Row],[QTY TG]])*IF(db[[#This Row],[QTY K]]="",1,db[[#This Row],[QTY K]])</f>
        <v>1728</v>
      </c>
      <c r="AD1069" s="40" t="str">
        <f>IF(db[[#This Row],[STN K]]="",IF(db[[#This Row],[STN TG]]="",db[[#This Row],[STN B]],db[[#This Row],[STN TG]]),db[[#This Row],[STN K]])</f>
        <v>PCS</v>
      </c>
      <c r="AE1069" s="40"/>
    </row>
    <row r="1070" spans="1:31" ht="16.5" customHeight="1" x14ac:dyDescent="0.25">
      <c r="A1070" s="40">
        <f t="shared" si="16"/>
        <v>1069</v>
      </c>
      <c r="B1070" s="82" t="str">
        <f>LOWER(SUBSTITUTE(SUBSTITUTE(SUBSTITUTE(SUBSTITUTE(SUBSTITUTE(SUBSTITUTE(SUBSTITUTE(SUBSTITUTE(db[[#This Row],[NB BM]]," ",),".",""),"-",""),"(",""),")",""),"/",""),"""",""),"+",""))</f>
        <v>geltizo08tg33580</v>
      </c>
      <c r="C1070" s="82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D1070" s="82" t="str">
        <f>LOWER(SUBSTITUTE(SUBSTITUTE(SUBSTITUTE(SUBSTITUTE(SUBSTITUTE(SUBSTITUTE(SUBSTITUTE(SUBSTITUTE(SUBSTITUTE(db[[#This Row],[NB PAJAK]]," ",""),"-",""),"(",""),")",""),".",""),",",""),"/",""),"""",""),"+",""))</f>
        <v/>
      </c>
      <c r="E1070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geltizo08tg3358096lsnuntana</v>
      </c>
      <c r="F1070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geltizo08tg3358096lsn</v>
      </c>
      <c r="G1070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geltizo08tg33580untana</v>
      </c>
      <c r="H1070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geltizo08tg3358096lsnuntana</v>
      </c>
      <c r="I1070" s="7" t="s">
        <v>3588</v>
      </c>
      <c r="J1070" s="7" t="s">
        <v>3583</v>
      </c>
      <c r="K1070" s="15"/>
      <c r="L1070" s="2" t="s">
        <v>1336</v>
      </c>
      <c r="M1070" s="83" t="e">
        <f>IF(db[[#This Row],[NB NOTA_C]]="","",COUNTIF([2]!B_MSK[concat],db[[#This Row],[NB NOTA_C]]))</f>
        <v>#REF!</v>
      </c>
      <c r="N1070" s="84" t="s">
        <v>2305</v>
      </c>
      <c r="O1070" s="82" t="s">
        <v>1392</v>
      </c>
      <c r="P1070" s="7" t="s">
        <v>2443</v>
      </c>
      <c r="Q1070" s="82"/>
      <c r="R1070" s="82" t="str">
        <f>IF(db[[#This Row],[QTY/ CTN]]="","",SUBSTITUTE(SUBSTITUTE(SUBSTITUTE(db[[#This Row],[QTY/ CTN]]," ","_",2),"(",""),")","")&amp;"_")</f>
        <v>96 LSN_</v>
      </c>
      <c r="S1070" s="82">
        <f>IF(db[[#This Row],[H_QTY/ CTN]]="","",SEARCH("_",db[[#This Row],[H_QTY/ CTN]]))</f>
        <v>7</v>
      </c>
      <c r="T1070" s="82">
        <f>IF(db[[#This Row],[H_QTY/ CTN]]="","",LEN(db[[#This Row],[H_QTY/ CTN]]))</f>
        <v>7</v>
      </c>
      <c r="U1070" s="85" t="str">
        <f>IF(db[[#This Row],[H_QTY/ CTN]]="","",LEFT(db[[#This Row],[H_QTY/ CTN]],db[[#This Row],[H_1]]-1))</f>
        <v>96 LSN</v>
      </c>
      <c r="V1070" s="85" t="str">
        <f>IF(NOT(db[[#This Row],[H_1]]=db[[#This Row],[H_2]]),MID(db[[#This Row],[H_QTY/ CTN]],db[[#This Row],[H_1]]+1,db[[#This Row],[H_2]]-db[[#This Row],[H_1]]-1),"")</f>
        <v/>
      </c>
      <c r="W1070" s="40" t="str">
        <f>IF(db[[#This Row],[QTY/ CTN B]]="","",LEFT(db[[#This Row],[QTY/ CTN B]],SEARCH(" ",db[[#This Row],[QTY/ CTN B]],1)-1))</f>
        <v>96</v>
      </c>
      <c r="X1070" s="40" t="str">
        <f>IF(db[[#This Row],[QTY/ CTN B]]="","",RIGHT(db[[#This Row],[QTY/ CTN B]],LEN(db[[#This Row],[QTY/ CTN B]])-SEARCH(" ",db[[#This Row],[QTY/ CTN B]],1)))</f>
        <v>LSN</v>
      </c>
      <c r="Y1070" s="40">
        <f>IF(db[[#This Row],[QTY/ CTN TG]]="",IF(db[[#This Row],[STN TG]]="","",12),LEFT(db[[#This Row],[QTY/ CTN TG]],SEARCH(" ",db[[#This Row],[QTY/ CTN TG]],1)-1))</f>
        <v>12</v>
      </c>
      <c r="Z10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0" s="40" t="str">
        <f>IF(db[[#This Row],[STN K]]="","",IF(db[[#This Row],[STN TG]]="LSN",12,""))</f>
        <v/>
      </c>
      <c r="AB1070" s="40" t="str">
        <f>IF(db[[#This Row],[STN TG]]="LSN","PCS","")</f>
        <v/>
      </c>
      <c r="AC1070" s="40">
        <f>db[[#This Row],[QTY B]]*IF(db[[#This Row],[QTY TG]]="",1,db[[#This Row],[QTY TG]])*IF(db[[#This Row],[QTY K]]="",1,db[[#This Row],[QTY K]])</f>
        <v>1152</v>
      </c>
      <c r="AD1070" s="40" t="str">
        <f>IF(db[[#This Row],[STN K]]="",IF(db[[#This Row],[STN TG]]="",db[[#This Row],[STN B]],db[[#This Row],[STN TG]]),db[[#This Row],[STN K]])</f>
        <v>PCS</v>
      </c>
      <c r="AE1070" s="40"/>
    </row>
    <row r="1071" spans="1:31" ht="16.5" customHeight="1" x14ac:dyDescent="0.25">
      <c r="A1071" s="40">
        <f t="shared" si="16"/>
        <v>1070</v>
      </c>
      <c r="B1071" s="5" t="str">
        <f>LOWER(SUBSTITUTE(SUBSTITUTE(SUBSTITUTE(SUBSTITUTE(SUBSTITUTE(SUBSTITUTE(SUBSTITUTE(SUBSTITUTE(db[[#This Row],[NB BM]]," ",),".",""),"-",""),"(",""),")",""),"/",""),"""",""),"+",""))</f>
        <v>geltizo10mmtg30163a</v>
      </c>
      <c r="C1071" s="5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D1071" s="5" t="str">
        <f>LOWER(SUBSTITUTE(SUBSTITUTE(SUBSTITUTE(SUBSTITUTE(SUBSTITUTE(SUBSTITUTE(SUBSTITUTE(SUBSTITUTE(SUBSTITUTE(db[[#This Row],[NB PAJAK]]," ",""),"-",""),"(",""),")",""),".",""),",",""),"/",""),"""",""),"+",""))</f>
        <v/>
      </c>
      <c r="E107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geltizo10mmtg30163a144lsnartomoro</v>
      </c>
      <c r="F107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geltizo10mmtg30183a144lsn</v>
      </c>
      <c r="G1071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geltizo10mmtg30183aartomoro</v>
      </c>
      <c r="H107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geltizo10mmtg30183a144lsnartomoro</v>
      </c>
      <c r="I1071" s="2" t="s">
        <v>2887</v>
      </c>
      <c r="J1071" s="2" t="s">
        <v>2885</v>
      </c>
      <c r="K1071" s="14"/>
      <c r="L1071" s="2" t="s">
        <v>1335</v>
      </c>
      <c r="M1071" s="33" t="e">
        <f>IF(db[[#This Row],[NB NOTA_C]]="","",COUNTIF([2]!B_MSK[concat],db[[#This Row],[NB NOTA_C]]))</f>
        <v>#REF!</v>
      </c>
      <c r="N1071" s="9">
        <v>99</v>
      </c>
      <c r="O1071" s="5" t="s">
        <v>1391</v>
      </c>
      <c r="P1071" s="2" t="s">
        <v>2443</v>
      </c>
      <c r="Q1071" s="5"/>
      <c r="R1071" s="5" t="str">
        <f>IF(db[[#This Row],[QTY/ CTN]]="","",SUBSTITUTE(SUBSTITUTE(SUBSTITUTE(db[[#This Row],[QTY/ CTN]]," ","_",2),"(",""),")","")&amp;"_")</f>
        <v>144 LSN_</v>
      </c>
      <c r="S1071" s="5">
        <f>IF(db[[#This Row],[H_QTY/ CTN]]="","",SEARCH("_",db[[#This Row],[H_QTY/ CTN]]))</f>
        <v>8</v>
      </c>
      <c r="T1071" s="5">
        <f>IF(db[[#This Row],[H_QTY/ CTN]]="","",LEN(db[[#This Row],[H_QTY/ CTN]]))</f>
        <v>8</v>
      </c>
      <c r="U1071" s="40" t="str">
        <f>IF(db[[#This Row],[H_QTY/ CTN]]="","",LEFT(db[[#This Row],[H_QTY/ CTN]],db[[#This Row],[H_1]]-1))</f>
        <v>144 LSN</v>
      </c>
      <c r="V1071" s="40" t="str">
        <f>IF(NOT(db[[#This Row],[H_1]]=db[[#This Row],[H_2]]),MID(db[[#This Row],[H_QTY/ CTN]],db[[#This Row],[H_1]]+1,db[[#This Row],[H_2]]-db[[#This Row],[H_1]]-1),"")</f>
        <v/>
      </c>
      <c r="W1071" s="40" t="str">
        <f>IF(db[[#This Row],[QTY/ CTN B]]="","",LEFT(db[[#This Row],[QTY/ CTN B]],SEARCH(" ",db[[#This Row],[QTY/ CTN B]],1)-1))</f>
        <v>144</v>
      </c>
      <c r="X1071" s="40" t="str">
        <f>IF(db[[#This Row],[QTY/ CTN B]]="","",RIGHT(db[[#This Row],[QTY/ CTN B]],LEN(db[[#This Row],[QTY/ CTN B]])-SEARCH(" ",db[[#This Row],[QTY/ CTN B]],1)))</f>
        <v>LSN</v>
      </c>
      <c r="Y1071" s="40">
        <f>IF(db[[#This Row],[QTY/ CTN TG]]="",IF(db[[#This Row],[STN TG]]="","",12),LEFT(db[[#This Row],[QTY/ CTN TG]],SEARCH(" ",db[[#This Row],[QTY/ CTN TG]],1)-1))</f>
        <v>12</v>
      </c>
      <c r="Z10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1" s="40" t="str">
        <f>IF(db[[#This Row],[STN K]]="","",IF(db[[#This Row],[STN TG]]="LSN",12,""))</f>
        <v/>
      </c>
      <c r="AB1071" s="40" t="str">
        <f>IF(db[[#This Row],[STN TG]]="LSN","PCS","")</f>
        <v/>
      </c>
      <c r="AC1071" s="40">
        <f>db[[#This Row],[QTY B]]*IF(db[[#This Row],[QTY TG]]="",1,db[[#This Row],[QTY TG]])*IF(db[[#This Row],[QTY K]]="",1,db[[#This Row],[QTY K]])</f>
        <v>1728</v>
      </c>
      <c r="AD1071" s="40" t="str">
        <f>IF(db[[#This Row],[STN K]]="",IF(db[[#This Row],[STN TG]]="",db[[#This Row],[STN B]],db[[#This Row],[STN TG]]),db[[#This Row],[STN K]])</f>
        <v>PCS</v>
      </c>
      <c r="AE1071" s="40"/>
    </row>
    <row r="1072" spans="1:31" ht="16.5" customHeight="1" x14ac:dyDescent="0.25">
      <c r="A1072" s="40">
        <f t="shared" si="16"/>
        <v>1071</v>
      </c>
      <c r="B1072" s="5" t="str">
        <f>LOWER(SUBSTITUTE(SUBSTITUTE(SUBSTITUTE(SUBSTITUTE(SUBSTITUTE(SUBSTITUTE(SUBSTITUTE(SUBSTITUTE(db[[#This Row],[NB BM]]," ",),".",""),"-",""),"(",""),")",""),"/",""),"""",""),"+",""))</f>
        <v>gelpentizo10tg31580</v>
      </c>
      <c r="C1072" s="5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D1072" s="5" t="str">
        <f>LOWER(SUBSTITUTE(SUBSTITUTE(SUBSTITUTE(SUBSTITUTE(SUBSTITUTE(SUBSTITUTE(SUBSTITUTE(SUBSTITUTE(SUBSTITUTE(db[[#This Row],[NB PAJAK]]," ",""),"-",""),"(",""),")",""),".",""),",",""),"/",""),"""",""),"+",""))</f>
        <v/>
      </c>
      <c r="E107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gelpentizo10tg31580144lsnuntana</v>
      </c>
      <c r="F107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geltizo10tg31580144lsn</v>
      </c>
      <c r="G107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geltizo10tg31580untana</v>
      </c>
      <c r="H107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geltizo10tg31580144lsnuntana</v>
      </c>
      <c r="I1072" s="2" t="s">
        <v>898</v>
      </c>
      <c r="J1072" s="2" t="s">
        <v>1115</v>
      </c>
      <c r="K1072" s="14"/>
      <c r="L1072" s="2" t="s">
        <v>1336</v>
      </c>
      <c r="M1072" s="34" t="e">
        <f>IF(db[[#This Row],[NB NOTA_C]]="","",COUNTIF([2]!B_MSK[concat],db[[#This Row],[NB NOTA_C]]))</f>
        <v>#REF!</v>
      </c>
      <c r="N1072" s="14" t="s">
        <v>1349</v>
      </c>
      <c r="O1072" s="2" t="s">
        <v>1391</v>
      </c>
      <c r="P1072" s="2" t="s">
        <v>2443</v>
      </c>
      <c r="R1072" s="2" t="str">
        <f>IF(db[[#This Row],[QTY/ CTN]]="","",SUBSTITUTE(SUBSTITUTE(SUBSTITUTE(db[[#This Row],[QTY/ CTN]]," ","_",2),"(",""),")","")&amp;"_")</f>
        <v>144 LSN_</v>
      </c>
      <c r="S1072" s="2">
        <f>IF(db[[#This Row],[H_QTY/ CTN]]="","",SEARCH("_",db[[#This Row],[H_QTY/ CTN]]))</f>
        <v>8</v>
      </c>
      <c r="T1072" s="2">
        <f>IF(db[[#This Row],[H_QTY/ CTN]]="","",LEN(db[[#This Row],[H_QTY/ CTN]]))</f>
        <v>8</v>
      </c>
      <c r="U1072" s="41" t="str">
        <f>IF(db[[#This Row],[H_QTY/ CTN]]="","",LEFT(db[[#This Row],[H_QTY/ CTN]],db[[#This Row],[H_1]]-1))</f>
        <v>144 LSN</v>
      </c>
      <c r="V1072" s="40" t="str">
        <f>IF(NOT(db[[#This Row],[H_1]]=db[[#This Row],[H_2]]),MID(db[[#This Row],[H_QTY/ CTN]],db[[#This Row],[H_1]]+1,db[[#This Row],[H_2]]-db[[#This Row],[H_1]]-1),"")</f>
        <v/>
      </c>
      <c r="W1072" s="40" t="str">
        <f>IF(db[[#This Row],[QTY/ CTN B]]="","",LEFT(db[[#This Row],[QTY/ CTN B]],SEARCH(" ",db[[#This Row],[QTY/ CTN B]],1)-1))</f>
        <v>144</v>
      </c>
      <c r="X1072" s="40" t="str">
        <f>IF(db[[#This Row],[QTY/ CTN B]]="","",RIGHT(db[[#This Row],[QTY/ CTN B]],LEN(db[[#This Row],[QTY/ CTN B]])-SEARCH(" ",db[[#This Row],[QTY/ CTN B]],1)))</f>
        <v>LSN</v>
      </c>
      <c r="Y1072" s="40">
        <f>IF(db[[#This Row],[QTY/ CTN TG]]="",IF(db[[#This Row],[STN TG]]="","",12),LEFT(db[[#This Row],[QTY/ CTN TG]],SEARCH(" ",db[[#This Row],[QTY/ CTN TG]],1)-1))</f>
        <v>12</v>
      </c>
      <c r="Z10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2" s="40" t="str">
        <f>IF(db[[#This Row],[STN K]]="","",IF(db[[#This Row],[STN TG]]="LSN",12,""))</f>
        <v/>
      </c>
      <c r="AB1072" s="40" t="str">
        <f>IF(db[[#This Row],[STN TG]]="LSN","PCS","")</f>
        <v/>
      </c>
      <c r="AC1072" s="40">
        <f>db[[#This Row],[QTY B]]*IF(db[[#This Row],[QTY TG]]="",1,db[[#This Row],[QTY TG]])*IF(db[[#This Row],[QTY K]]="",1,db[[#This Row],[QTY K]])</f>
        <v>1728</v>
      </c>
      <c r="AD1072" s="40" t="str">
        <f>IF(db[[#This Row],[STN K]]="",IF(db[[#This Row],[STN TG]]="",db[[#This Row],[STN B]],db[[#This Row],[STN TG]]),db[[#This Row],[STN K]])</f>
        <v>PCS</v>
      </c>
      <c r="AE1072" s="40"/>
    </row>
    <row r="1073" spans="1:31" ht="16.5" customHeight="1" x14ac:dyDescent="0.25">
      <c r="A1073" s="40">
        <f t="shared" si="16"/>
        <v>1072</v>
      </c>
      <c r="B1073" s="5" t="str">
        <f>LOWER(SUBSTITUTE(SUBSTITUTE(SUBSTITUTE(SUBSTITUTE(SUBSTITUTE(SUBSTITUTE(SUBSTITUTE(SUBSTITUTE(db[[#This Row],[NB BM]]," ",),".",""),"-",""),"(",""),")",""),"/",""),"""",""),"+",""))</f>
        <v>geltiizo10tg31590</v>
      </c>
      <c r="C1073" s="5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D1073" s="5" t="str">
        <f>LOWER(SUBSTITUTE(SUBSTITUTE(SUBSTITUTE(SUBSTITUTE(SUBSTITUTE(SUBSTITUTE(SUBSTITUTE(SUBSTITUTE(SUBSTITUTE(db[[#This Row],[NB PAJAK]]," ",""),"-",""),"(",""),")",""),".",""),",",""),"/",""),"""",""),"+",""))</f>
        <v/>
      </c>
      <c r="E107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geltiizo10tg31590144lsnuntana</v>
      </c>
      <c r="F107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geltizo10tg31580144lsn</v>
      </c>
      <c r="G1073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geltizo10tg31580untana</v>
      </c>
      <c r="H107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geltizo10tg31580144lsnuntana</v>
      </c>
      <c r="I1073" s="2" t="s">
        <v>901</v>
      </c>
      <c r="J1073" s="2" t="s">
        <v>1115</v>
      </c>
      <c r="K1073" s="1"/>
      <c r="L1073" s="2" t="s">
        <v>1336</v>
      </c>
      <c r="M1073" s="34" t="e">
        <f>IF(db[[#This Row],[NB NOTA_C]]="","",COUNTIF([2]!B_MSK[concat],db[[#This Row],[NB NOTA_C]]))</f>
        <v>#REF!</v>
      </c>
      <c r="N1073" s="14" t="s">
        <v>1349</v>
      </c>
      <c r="O1073" s="2" t="s">
        <v>1391</v>
      </c>
      <c r="P1073" s="2" t="s">
        <v>2443</v>
      </c>
      <c r="R1073" s="2" t="str">
        <f>IF(db[[#This Row],[QTY/ CTN]]="","",SUBSTITUTE(SUBSTITUTE(SUBSTITUTE(db[[#This Row],[QTY/ CTN]]," ","_",2),"(",""),")","")&amp;"_")</f>
        <v>144 LSN_</v>
      </c>
      <c r="S1073" s="2">
        <f>IF(db[[#This Row],[H_QTY/ CTN]]="","",SEARCH("_",db[[#This Row],[H_QTY/ CTN]]))</f>
        <v>8</v>
      </c>
      <c r="T1073" s="2">
        <f>IF(db[[#This Row],[H_QTY/ CTN]]="","",LEN(db[[#This Row],[H_QTY/ CTN]]))</f>
        <v>8</v>
      </c>
      <c r="U1073" s="41" t="str">
        <f>IF(db[[#This Row],[H_QTY/ CTN]]="","",LEFT(db[[#This Row],[H_QTY/ CTN]],db[[#This Row],[H_1]]-1))</f>
        <v>144 LSN</v>
      </c>
      <c r="V1073" s="40" t="str">
        <f>IF(NOT(db[[#This Row],[H_1]]=db[[#This Row],[H_2]]),MID(db[[#This Row],[H_QTY/ CTN]],db[[#This Row],[H_1]]+1,db[[#This Row],[H_2]]-db[[#This Row],[H_1]]-1),"")</f>
        <v/>
      </c>
      <c r="W1073" s="40" t="str">
        <f>IF(db[[#This Row],[QTY/ CTN B]]="","",LEFT(db[[#This Row],[QTY/ CTN B]],SEARCH(" ",db[[#This Row],[QTY/ CTN B]],1)-1))</f>
        <v>144</v>
      </c>
      <c r="X1073" s="40" t="str">
        <f>IF(db[[#This Row],[QTY/ CTN B]]="","",RIGHT(db[[#This Row],[QTY/ CTN B]],LEN(db[[#This Row],[QTY/ CTN B]])-SEARCH(" ",db[[#This Row],[QTY/ CTN B]],1)))</f>
        <v>LSN</v>
      </c>
      <c r="Y1073" s="40">
        <f>IF(db[[#This Row],[QTY/ CTN TG]]="",IF(db[[#This Row],[STN TG]]="","",12),LEFT(db[[#This Row],[QTY/ CTN TG]],SEARCH(" ",db[[#This Row],[QTY/ CTN TG]],1)-1))</f>
        <v>12</v>
      </c>
      <c r="Z10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3" s="40" t="str">
        <f>IF(db[[#This Row],[STN K]]="","",IF(db[[#This Row],[STN TG]]="LSN",12,""))</f>
        <v/>
      </c>
      <c r="AB1073" s="40" t="str">
        <f>IF(db[[#This Row],[STN TG]]="LSN","PCS","")</f>
        <v/>
      </c>
      <c r="AC1073" s="40">
        <f>db[[#This Row],[QTY B]]*IF(db[[#This Row],[QTY TG]]="",1,db[[#This Row],[QTY TG]])*IF(db[[#This Row],[QTY K]]="",1,db[[#This Row],[QTY K]])</f>
        <v>1728</v>
      </c>
      <c r="AD1073" s="40" t="str">
        <f>IF(db[[#This Row],[STN K]]="",IF(db[[#This Row],[STN TG]]="",db[[#This Row],[STN B]],db[[#This Row],[STN TG]]),db[[#This Row],[STN K]])</f>
        <v>PCS</v>
      </c>
      <c r="AE1073" s="40"/>
    </row>
    <row r="1074" spans="1:31" ht="16.5" customHeight="1" x14ac:dyDescent="0.25">
      <c r="A1074" s="40">
        <f t="shared" si="16"/>
        <v>1073</v>
      </c>
      <c r="B1074" s="5" t="str">
        <f>LOWER(SUBSTITUTE(SUBSTITUTE(SUBSTITUTE(SUBSTITUTE(SUBSTITUTE(SUBSTITUTE(SUBSTITUTE(SUBSTITUTE(db[[#This Row],[NB BM]]," ",),".",""),"-",""),"(",""),")",""),"/",""),"""",""),"+",""))</f>
        <v>geltizo10mmtg30103a</v>
      </c>
      <c r="C1074" s="5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D1074" s="5" t="str">
        <f>LOWER(SUBSTITUTE(SUBSTITUTE(SUBSTITUTE(SUBSTITUTE(SUBSTITUTE(SUBSTITUTE(SUBSTITUTE(SUBSTITUTE(SUBSTITUTE(db[[#This Row],[NB PAJAK]]," ",""),"-",""),"(",""),")",""),".",""),",",""),"/",""),"""",""),"+",""))</f>
        <v/>
      </c>
      <c r="E107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geltizo10mmtg30103a144lsnuntana</v>
      </c>
      <c r="F107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geltizo10mmtg30103a144lsn</v>
      </c>
      <c r="G1074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geltizo10mmtg30103auntana</v>
      </c>
      <c r="H107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geltizo10mmtg30103a144lsnuntana</v>
      </c>
      <c r="I1074" s="2" t="s">
        <v>1613</v>
      </c>
      <c r="J1074" s="2" t="s">
        <v>2754</v>
      </c>
      <c r="K1074" s="1"/>
      <c r="L1074" s="2" t="s">
        <v>1336</v>
      </c>
      <c r="M1074" s="34" t="e">
        <f>IF(db[[#This Row],[NB NOTA_C]]="","",COUNTIF([2]!B_MSK[concat],db[[#This Row],[NB NOTA_C]]))</f>
        <v>#REF!</v>
      </c>
      <c r="N1074" s="9" t="s">
        <v>1349</v>
      </c>
      <c r="O1074" s="5" t="s">
        <v>1391</v>
      </c>
      <c r="P1074" s="2" t="s">
        <v>2443</v>
      </c>
      <c r="R1074" s="2" t="str">
        <f>IF(db[[#This Row],[QTY/ CTN]]="","",SUBSTITUTE(SUBSTITUTE(SUBSTITUTE(db[[#This Row],[QTY/ CTN]]," ","_",2),"(",""),")","")&amp;"_")</f>
        <v>144 LSN_</v>
      </c>
      <c r="S1074" s="2">
        <f>IF(db[[#This Row],[H_QTY/ CTN]]="","",SEARCH("_",db[[#This Row],[H_QTY/ CTN]]))</f>
        <v>8</v>
      </c>
      <c r="T1074" s="2">
        <f>IF(db[[#This Row],[H_QTY/ CTN]]="","",LEN(db[[#This Row],[H_QTY/ CTN]]))</f>
        <v>8</v>
      </c>
      <c r="U1074" s="41" t="str">
        <f>IF(db[[#This Row],[H_QTY/ CTN]]="","",LEFT(db[[#This Row],[H_QTY/ CTN]],db[[#This Row],[H_1]]-1))</f>
        <v>144 LSN</v>
      </c>
      <c r="V1074" s="40" t="str">
        <f>IF(NOT(db[[#This Row],[H_1]]=db[[#This Row],[H_2]]),MID(db[[#This Row],[H_QTY/ CTN]],db[[#This Row],[H_1]]+1,db[[#This Row],[H_2]]-db[[#This Row],[H_1]]-1),"")</f>
        <v/>
      </c>
      <c r="W1074" s="40" t="str">
        <f>IF(db[[#This Row],[QTY/ CTN B]]="","",LEFT(db[[#This Row],[QTY/ CTN B]],SEARCH(" ",db[[#This Row],[QTY/ CTN B]],1)-1))</f>
        <v>144</v>
      </c>
      <c r="X1074" s="40" t="str">
        <f>IF(db[[#This Row],[QTY/ CTN B]]="","",RIGHT(db[[#This Row],[QTY/ CTN B]],LEN(db[[#This Row],[QTY/ CTN B]])-SEARCH(" ",db[[#This Row],[QTY/ CTN B]],1)))</f>
        <v>LSN</v>
      </c>
      <c r="Y1074" s="40">
        <f>IF(db[[#This Row],[QTY/ CTN TG]]="",IF(db[[#This Row],[STN TG]]="","",12),LEFT(db[[#This Row],[QTY/ CTN TG]],SEARCH(" ",db[[#This Row],[QTY/ CTN TG]],1)-1))</f>
        <v>12</v>
      </c>
      <c r="Z10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4" s="40" t="str">
        <f>IF(db[[#This Row],[STN K]]="","",IF(db[[#This Row],[STN TG]]="LSN",12,""))</f>
        <v/>
      </c>
      <c r="AB1074" s="40" t="str">
        <f>IF(db[[#This Row],[STN TG]]="LSN","PCS","")</f>
        <v/>
      </c>
      <c r="AC1074" s="40">
        <f>db[[#This Row],[QTY B]]*IF(db[[#This Row],[QTY TG]]="",1,db[[#This Row],[QTY TG]])*IF(db[[#This Row],[QTY K]]="",1,db[[#This Row],[QTY K]])</f>
        <v>1728</v>
      </c>
      <c r="AD1074" s="40" t="str">
        <f>IF(db[[#This Row],[STN K]]="",IF(db[[#This Row],[STN TG]]="",db[[#This Row],[STN B]],db[[#This Row],[STN TG]]),db[[#This Row],[STN K]])</f>
        <v>PCS</v>
      </c>
      <c r="AE1074" s="40"/>
    </row>
    <row r="1075" spans="1:31" ht="16.5" customHeight="1" x14ac:dyDescent="0.25">
      <c r="A1075" s="40">
        <f t="shared" si="16"/>
        <v>1074</v>
      </c>
      <c r="B1075" s="5" t="str">
        <f>LOWER(SUBSTITUTE(SUBSTITUTE(SUBSTITUTE(SUBSTITUTE(SUBSTITUTE(SUBSTITUTE(SUBSTITUTE(SUBSTITUTE(db[[#This Row],[NB BM]]," ",),".",""),"-",""),"(",""),")",""),"/",""),"""",""),"+",""))</f>
        <v>gelpentizotg346d</v>
      </c>
      <c r="C1075" s="5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D1075" s="5" t="str">
        <f>LOWER(SUBSTITUTE(SUBSTITUTE(SUBSTITUTE(SUBSTITUTE(SUBSTITUTE(SUBSTITUTE(SUBSTITUTE(SUBSTITUTE(SUBSTITUTE(db[[#This Row],[NB PAJAK]]," ",""),"-",""),"(",""),")",""),".",""),",",""),"/",""),"""",""),"+",""))</f>
        <v/>
      </c>
      <c r="E107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gelpentizotg346d144lsnuntana</v>
      </c>
      <c r="F107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geltizo346tg346d144lsn</v>
      </c>
      <c r="G1075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geltizo346tg346duntana</v>
      </c>
      <c r="H107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geltizo346tg346d144lsnuntana</v>
      </c>
      <c r="I1075" s="2" t="s">
        <v>899</v>
      </c>
      <c r="J1075" s="2" t="s">
        <v>1120</v>
      </c>
      <c r="K1075" s="14"/>
      <c r="L1075" s="2" t="s">
        <v>1336</v>
      </c>
      <c r="M1075" s="34" t="e">
        <f>IF(db[[#This Row],[NB NOTA_C]]="","",COUNTIF([2]!B_MSK[concat],db[[#This Row],[NB NOTA_C]]))</f>
        <v>#REF!</v>
      </c>
      <c r="N1075" s="14" t="s">
        <v>1349</v>
      </c>
      <c r="O1075" s="2" t="s">
        <v>1391</v>
      </c>
      <c r="P1075" s="2" t="s">
        <v>2443</v>
      </c>
      <c r="R1075" s="2" t="str">
        <f>IF(db[[#This Row],[QTY/ CTN]]="","",SUBSTITUTE(SUBSTITUTE(SUBSTITUTE(db[[#This Row],[QTY/ CTN]]," ","_",2),"(",""),")","")&amp;"_")</f>
        <v>144 LSN_</v>
      </c>
      <c r="S1075" s="2">
        <f>IF(db[[#This Row],[H_QTY/ CTN]]="","",SEARCH("_",db[[#This Row],[H_QTY/ CTN]]))</f>
        <v>8</v>
      </c>
      <c r="T1075" s="2">
        <f>IF(db[[#This Row],[H_QTY/ CTN]]="","",LEN(db[[#This Row],[H_QTY/ CTN]]))</f>
        <v>8</v>
      </c>
      <c r="U1075" s="41" t="str">
        <f>IF(db[[#This Row],[H_QTY/ CTN]]="","",LEFT(db[[#This Row],[H_QTY/ CTN]],db[[#This Row],[H_1]]-1))</f>
        <v>144 LSN</v>
      </c>
      <c r="V1075" s="40" t="str">
        <f>IF(NOT(db[[#This Row],[H_1]]=db[[#This Row],[H_2]]),MID(db[[#This Row],[H_QTY/ CTN]],db[[#This Row],[H_1]]+1,db[[#This Row],[H_2]]-db[[#This Row],[H_1]]-1),"")</f>
        <v/>
      </c>
      <c r="W1075" s="40" t="str">
        <f>IF(db[[#This Row],[QTY/ CTN B]]="","",LEFT(db[[#This Row],[QTY/ CTN B]],SEARCH(" ",db[[#This Row],[QTY/ CTN B]],1)-1))</f>
        <v>144</v>
      </c>
      <c r="X1075" s="40" t="str">
        <f>IF(db[[#This Row],[QTY/ CTN B]]="","",RIGHT(db[[#This Row],[QTY/ CTN B]],LEN(db[[#This Row],[QTY/ CTN B]])-SEARCH(" ",db[[#This Row],[QTY/ CTN B]],1)))</f>
        <v>LSN</v>
      </c>
      <c r="Y1075" s="40">
        <f>IF(db[[#This Row],[QTY/ CTN TG]]="",IF(db[[#This Row],[STN TG]]="","",12),LEFT(db[[#This Row],[QTY/ CTN TG]],SEARCH(" ",db[[#This Row],[QTY/ CTN TG]],1)-1))</f>
        <v>12</v>
      </c>
      <c r="Z10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5" s="40" t="str">
        <f>IF(db[[#This Row],[STN K]]="","",IF(db[[#This Row],[STN TG]]="LSN",12,""))</f>
        <v/>
      </c>
      <c r="AB1075" s="40" t="str">
        <f>IF(db[[#This Row],[STN TG]]="LSN","PCS","")</f>
        <v/>
      </c>
      <c r="AC1075" s="40">
        <f>db[[#This Row],[QTY B]]*IF(db[[#This Row],[QTY TG]]="",1,db[[#This Row],[QTY TG]])*IF(db[[#This Row],[QTY K]]="",1,db[[#This Row],[QTY K]])</f>
        <v>1728</v>
      </c>
      <c r="AD1075" s="40" t="str">
        <f>IF(db[[#This Row],[STN K]]="",IF(db[[#This Row],[STN TG]]="",db[[#This Row],[STN B]],db[[#This Row],[STN TG]]),db[[#This Row],[STN K]])</f>
        <v>PCS</v>
      </c>
      <c r="AE1075" s="40"/>
    </row>
    <row r="1076" spans="1:31" ht="16.5" customHeight="1" x14ac:dyDescent="0.25">
      <c r="A1076" s="40">
        <f t="shared" si="16"/>
        <v>1075</v>
      </c>
      <c r="B1076" s="5" t="str">
        <f>LOWER(SUBSTITUTE(SUBSTITUTE(SUBSTITUTE(SUBSTITUTE(SUBSTITUTE(SUBSTITUTE(SUBSTITUTE(SUBSTITUTE(db[[#This Row],[NB BM]]," ",),".",""),"-",""),"(",""),")",""),"/",""),"""",""),"+",""))</f>
        <v>bpgeltizofancys3tg30801f</v>
      </c>
      <c r="C1076" s="5" t="str">
        <f>LOWER(SUBSTITUTE(SUBSTITUTE(SUBSTITUTE(SUBSTITUTE(SUBSTITUTE(SUBSTITUTE(SUBSTITUTE(SUBSTITUTE(SUBSTITUTE(db[[#This Row],[NB NOTA]]," ",),".",""),"-",""),"(",""),")",""),",",""),"/",""),"""",""),"+",""))</f>
        <v>geltizofancys3tg30801f</v>
      </c>
      <c r="D1076" s="5" t="str">
        <f>LOWER(SUBSTITUTE(SUBSTITUTE(SUBSTITUTE(SUBSTITUTE(SUBSTITUTE(SUBSTITUTE(SUBSTITUTE(SUBSTITUTE(SUBSTITUTE(db[[#This Row],[NB PAJAK]]," ",""),"-",""),"(",""),")",""),".",""),",",""),"/",""),"""",""),"+",""))</f>
        <v/>
      </c>
      <c r="E107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bpgeltizofancys3tg30801f144lsnuntana</v>
      </c>
      <c r="F107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geltizofancys3tg30801f144lsn</v>
      </c>
      <c r="G1076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geltizofancys3tg30801funtana</v>
      </c>
      <c r="H107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geltizofancys3tg30801f144lsnuntana</v>
      </c>
      <c r="I1076" s="2" t="s">
        <v>7133</v>
      </c>
      <c r="J1076" s="2" t="s">
        <v>7125</v>
      </c>
      <c r="K1076" s="14"/>
      <c r="L1076" s="2" t="s">
        <v>1336</v>
      </c>
      <c r="M1076" s="34" t="e">
        <f>IF(db[[#This Row],[NB NOTA_C]]="","",COUNTIF([2]!B_MSK[concat],db[[#This Row],[NB NOTA_C]]))</f>
        <v>#REF!</v>
      </c>
      <c r="N1076" s="14" t="s">
        <v>1349</v>
      </c>
      <c r="O1076" s="2" t="s">
        <v>1391</v>
      </c>
      <c r="P1076" s="2" t="s">
        <v>2443</v>
      </c>
      <c r="R1076" s="2" t="str">
        <f>IF(db[[#This Row],[QTY/ CTN]]="","",SUBSTITUTE(SUBSTITUTE(SUBSTITUTE(db[[#This Row],[QTY/ CTN]]," ","_",2),"(",""),")","")&amp;"_")</f>
        <v>144 LSN_</v>
      </c>
      <c r="S1076" s="2">
        <f>IF(db[[#This Row],[H_QTY/ CTN]]="","",SEARCH("_",db[[#This Row],[H_QTY/ CTN]]))</f>
        <v>8</v>
      </c>
      <c r="T1076" s="2">
        <f>IF(db[[#This Row],[H_QTY/ CTN]]="","",LEN(db[[#This Row],[H_QTY/ CTN]]))</f>
        <v>8</v>
      </c>
      <c r="U1076" s="41" t="str">
        <f>IF(db[[#This Row],[H_QTY/ CTN]]="","",LEFT(db[[#This Row],[H_QTY/ CTN]],db[[#This Row],[H_1]]-1))</f>
        <v>144 LSN</v>
      </c>
      <c r="V1076" s="40" t="str">
        <f>IF(NOT(db[[#This Row],[H_1]]=db[[#This Row],[H_2]]),MID(db[[#This Row],[H_QTY/ CTN]],db[[#This Row],[H_1]]+1,db[[#This Row],[H_2]]-db[[#This Row],[H_1]]-1),"")</f>
        <v/>
      </c>
      <c r="W1076" s="40" t="str">
        <f>IF(db[[#This Row],[QTY/ CTN B]]="","",LEFT(db[[#This Row],[QTY/ CTN B]],SEARCH(" ",db[[#This Row],[QTY/ CTN B]],1)-1))</f>
        <v>144</v>
      </c>
      <c r="X1076" s="40" t="str">
        <f>IF(db[[#This Row],[QTY/ CTN B]]="","",RIGHT(db[[#This Row],[QTY/ CTN B]],LEN(db[[#This Row],[QTY/ CTN B]])-SEARCH(" ",db[[#This Row],[QTY/ CTN B]],1)))</f>
        <v>LSN</v>
      </c>
      <c r="Y1076" s="40">
        <f>IF(db[[#This Row],[QTY/ CTN TG]]="",IF(db[[#This Row],[STN TG]]="","",12),LEFT(db[[#This Row],[QTY/ CTN TG]],SEARCH(" ",db[[#This Row],[QTY/ CTN TG]],1)-1))</f>
        <v>12</v>
      </c>
      <c r="Z10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6" s="40" t="str">
        <f>IF(db[[#This Row],[STN K]]="","",IF(db[[#This Row],[STN TG]]="LSN",12,""))</f>
        <v/>
      </c>
      <c r="AB1076" s="40" t="str">
        <f>IF(db[[#This Row],[STN TG]]="LSN","PCS","")</f>
        <v/>
      </c>
      <c r="AC1076" s="40">
        <f>db[[#This Row],[QTY B]]*IF(db[[#This Row],[QTY TG]]="",1,db[[#This Row],[QTY TG]])*IF(db[[#This Row],[QTY K]]="",1,db[[#This Row],[QTY K]])</f>
        <v>1728</v>
      </c>
      <c r="AD1076" s="40" t="str">
        <f>IF(db[[#This Row],[STN K]]="",IF(db[[#This Row],[STN TG]]="",db[[#This Row],[STN B]],db[[#This Row],[STN TG]]),db[[#This Row],[STN K]])</f>
        <v>PCS</v>
      </c>
      <c r="AE1076" s="40"/>
    </row>
    <row r="1077" spans="1:31" ht="16.5" customHeight="1" x14ac:dyDescent="0.25">
      <c r="A1077" s="40">
        <f t="shared" si="16"/>
        <v>1076</v>
      </c>
      <c r="B1077" s="5" t="str">
        <f>LOWER(SUBSTITUTE(SUBSTITUTE(SUBSTITUTE(SUBSTITUTE(SUBSTITUTE(SUBSTITUTE(SUBSTITUTE(SUBSTITUTE(db[[#This Row],[NB BM]]," ",),".",""),"-",""),"(",""),")",""),"/",""),"""",""),"+",""))</f>
        <v>bpgeltizofancys3tg30802e</v>
      </c>
      <c r="C1077" s="5" t="str">
        <f>LOWER(SUBSTITUTE(SUBSTITUTE(SUBSTITUTE(SUBSTITUTE(SUBSTITUTE(SUBSTITUTE(SUBSTITUTE(SUBSTITUTE(SUBSTITUTE(db[[#This Row],[NB NOTA]]," ",),".",""),"-",""),"(",""),")",""),",",""),"/",""),"""",""),"+",""))</f>
        <v>geltizofancys3tg30802e</v>
      </c>
      <c r="D1077" s="5" t="str">
        <f>LOWER(SUBSTITUTE(SUBSTITUTE(SUBSTITUTE(SUBSTITUTE(SUBSTITUTE(SUBSTITUTE(SUBSTITUTE(SUBSTITUTE(SUBSTITUTE(db[[#This Row],[NB PAJAK]]," ",""),"-",""),"(",""),")",""),".",""),",",""),"/",""),"""",""),"+",""))</f>
        <v/>
      </c>
      <c r="E107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bpgeltizofancys3tg30802e144lsnuntana</v>
      </c>
      <c r="F107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geltizofancys3tg30802e144lsn</v>
      </c>
      <c r="G1077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geltizofancys3tg30802euntana</v>
      </c>
      <c r="H107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geltizofancys3tg30802e144lsnuntana</v>
      </c>
      <c r="I1077" s="2" t="s">
        <v>7135</v>
      </c>
      <c r="J1077" s="2" t="s">
        <v>7120</v>
      </c>
      <c r="K1077" s="14"/>
      <c r="L1077" s="2" t="s">
        <v>1336</v>
      </c>
      <c r="M1077" s="34" t="e">
        <f>IF(db[[#This Row],[NB NOTA_C]]="","",COUNTIF([2]!B_MSK[concat],db[[#This Row],[NB NOTA_C]]))</f>
        <v>#REF!</v>
      </c>
      <c r="N1077" s="14" t="s">
        <v>1349</v>
      </c>
      <c r="O1077" s="2" t="s">
        <v>1391</v>
      </c>
      <c r="P1077" s="2" t="s">
        <v>2443</v>
      </c>
      <c r="R1077" s="2" t="str">
        <f>IF(db[[#This Row],[QTY/ CTN]]="","",SUBSTITUTE(SUBSTITUTE(SUBSTITUTE(db[[#This Row],[QTY/ CTN]]," ","_",2),"(",""),")","")&amp;"_")</f>
        <v>144 LSN_</v>
      </c>
      <c r="S1077" s="2">
        <f>IF(db[[#This Row],[H_QTY/ CTN]]="","",SEARCH("_",db[[#This Row],[H_QTY/ CTN]]))</f>
        <v>8</v>
      </c>
      <c r="T1077" s="2">
        <f>IF(db[[#This Row],[H_QTY/ CTN]]="","",LEN(db[[#This Row],[H_QTY/ CTN]]))</f>
        <v>8</v>
      </c>
      <c r="U1077" s="41" t="str">
        <f>IF(db[[#This Row],[H_QTY/ CTN]]="","",LEFT(db[[#This Row],[H_QTY/ CTN]],db[[#This Row],[H_1]]-1))</f>
        <v>144 LSN</v>
      </c>
      <c r="V1077" s="40" t="str">
        <f>IF(NOT(db[[#This Row],[H_1]]=db[[#This Row],[H_2]]),MID(db[[#This Row],[H_QTY/ CTN]],db[[#This Row],[H_1]]+1,db[[#This Row],[H_2]]-db[[#This Row],[H_1]]-1),"")</f>
        <v/>
      </c>
      <c r="W1077" s="40" t="str">
        <f>IF(db[[#This Row],[QTY/ CTN B]]="","",LEFT(db[[#This Row],[QTY/ CTN B]],SEARCH(" ",db[[#This Row],[QTY/ CTN B]],1)-1))</f>
        <v>144</v>
      </c>
      <c r="X1077" s="40" t="str">
        <f>IF(db[[#This Row],[QTY/ CTN B]]="","",RIGHT(db[[#This Row],[QTY/ CTN B]],LEN(db[[#This Row],[QTY/ CTN B]])-SEARCH(" ",db[[#This Row],[QTY/ CTN B]],1)))</f>
        <v>LSN</v>
      </c>
      <c r="Y1077" s="40">
        <f>IF(db[[#This Row],[QTY/ CTN TG]]="",IF(db[[#This Row],[STN TG]]="","",12),LEFT(db[[#This Row],[QTY/ CTN TG]],SEARCH(" ",db[[#This Row],[QTY/ CTN TG]],1)-1))</f>
        <v>12</v>
      </c>
      <c r="Z10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7" s="40" t="str">
        <f>IF(db[[#This Row],[STN K]]="","",IF(db[[#This Row],[STN TG]]="LSN",12,""))</f>
        <v/>
      </c>
      <c r="AB1077" s="40" t="str">
        <f>IF(db[[#This Row],[STN TG]]="LSN","PCS","")</f>
        <v/>
      </c>
      <c r="AC1077" s="40">
        <f>db[[#This Row],[QTY B]]*IF(db[[#This Row],[QTY TG]]="",1,db[[#This Row],[QTY TG]])*IF(db[[#This Row],[QTY K]]="",1,db[[#This Row],[QTY K]])</f>
        <v>1728</v>
      </c>
      <c r="AD1077" s="40" t="str">
        <f>IF(db[[#This Row],[STN K]]="",IF(db[[#This Row],[STN TG]]="",db[[#This Row],[STN B]],db[[#This Row],[STN TG]]),db[[#This Row],[STN K]])</f>
        <v>PCS</v>
      </c>
      <c r="AE1077" s="40"/>
    </row>
    <row r="1078" spans="1:31" ht="16.5" customHeight="1" x14ac:dyDescent="0.25">
      <c r="A1078" s="40">
        <f t="shared" si="16"/>
        <v>1077</v>
      </c>
      <c r="B1078" s="5" t="str">
        <f>LOWER(SUBSTITUTE(SUBSTITUTE(SUBSTITUTE(SUBSTITUTE(SUBSTITUTE(SUBSTITUTE(SUBSTITUTE(SUBSTITUTE(db[[#This Row],[NB BM]]," ",),".",""),"-",""),"(",""),")",""),"/",""),"""",""),"+",""))</f>
        <v>bpgeltizofancys3tg31830e</v>
      </c>
      <c r="C1078" s="5" t="str">
        <f>LOWER(SUBSTITUTE(SUBSTITUTE(SUBSTITUTE(SUBSTITUTE(SUBSTITUTE(SUBSTITUTE(SUBSTITUTE(SUBSTITUTE(SUBSTITUTE(db[[#This Row],[NB NOTA]]," ",),".",""),"-",""),"(",""),")",""),",",""),"/",""),"""",""),"+",""))</f>
        <v>geltizofancys3tg31830e</v>
      </c>
      <c r="D1078" s="5" t="str">
        <f>LOWER(SUBSTITUTE(SUBSTITUTE(SUBSTITUTE(SUBSTITUTE(SUBSTITUTE(SUBSTITUTE(SUBSTITUTE(SUBSTITUTE(SUBSTITUTE(db[[#This Row],[NB PAJAK]]," ",""),"-",""),"(",""),")",""),".",""),",",""),"/",""),"""",""),"+",""))</f>
        <v/>
      </c>
      <c r="E107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bpgeltizofancys3tg31830e144lsnuntana</v>
      </c>
      <c r="F107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geltizofancys3tg31830e144lsn</v>
      </c>
      <c r="G1078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geltizofancys3tg31830euntana</v>
      </c>
      <c r="H107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geltizofancys3tg31830e144lsnuntana</v>
      </c>
      <c r="I1078" s="2" t="s">
        <v>7131</v>
      </c>
      <c r="J1078" s="2" t="s">
        <v>7123</v>
      </c>
      <c r="K1078" s="14"/>
      <c r="L1078" s="2" t="s">
        <v>1336</v>
      </c>
      <c r="M1078" s="34" t="e">
        <f>IF(db[[#This Row],[NB NOTA_C]]="","",COUNTIF([2]!B_MSK[concat],db[[#This Row],[NB NOTA_C]]))</f>
        <v>#REF!</v>
      </c>
      <c r="N1078" s="14" t="s">
        <v>1349</v>
      </c>
      <c r="O1078" s="2" t="s">
        <v>1391</v>
      </c>
      <c r="P1078" s="2" t="s">
        <v>2443</v>
      </c>
      <c r="R1078" s="2" t="str">
        <f>IF(db[[#This Row],[QTY/ CTN]]="","",SUBSTITUTE(SUBSTITUTE(SUBSTITUTE(db[[#This Row],[QTY/ CTN]]," ","_",2),"(",""),")","")&amp;"_")</f>
        <v>144 LSN_</v>
      </c>
      <c r="S1078" s="2">
        <f>IF(db[[#This Row],[H_QTY/ CTN]]="","",SEARCH("_",db[[#This Row],[H_QTY/ CTN]]))</f>
        <v>8</v>
      </c>
      <c r="T1078" s="2">
        <f>IF(db[[#This Row],[H_QTY/ CTN]]="","",LEN(db[[#This Row],[H_QTY/ CTN]]))</f>
        <v>8</v>
      </c>
      <c r="U1078" s="41" t="str">
        <f>IF(db[[#This Row],[H_QTY/ CTN]]="","",LEFT(db[[#This Row],[H_QTY/ CTN]],db[[#This Row],[H_1]]-1))</f>
        <v>144 LSN</v>
      </c>
      <c r="V1078" s="40" t="str">
        <f>IF(NOT(db[[#This Row],[H_1]]=db[[#This Row],[H_2]]),MID(db[[#This Row],[H_QTY/ CTN]],db[[#This Row],[H_1]]+1,db[[#This Row],[H_2]]-db[[#This Row],[H_1]]-1),"")</f>
        <v/>
      </c>
      <c r="W1078" s="40" t="str">
        <f>IF(db[[#This Row],[QTY/ CTN B]]="","",LEFT(db[[#This Row],[QTY/ CTN B]],SEARCH(" ",db[[#This Row],[QTY/ CTN B]],1)-1))</f>
        <v>144</v>
      </c>
      <c r="X1078" s="40" t="str">
        <f>IF(db[[#This Row],[QTY/ CTN B]]="","",RIGHT(db[[#This Row],[QTY/ CTN B]],LEN(db[[#This Row],[QTY/ CTN B]])-SEARCH(" ",db[[#This Row],[QTY/ CTN B]],1)))</f>
        <v>LSN</v>
      </c>
      <c r="Y1078" s="40">
        <f>IF(db[[#This Row],[QTY/ CTN TG]]="",IF(db[[#This Row],[STN TG]]="","",12),LEFT(db[[#This Row],[QTY/ CTN TG]],SEARCH(" ",db[[#This Row],[QTY/ CTN TG]],1)-1))</f>
        <v>12</v>
      </c>
      <c r="Z10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8" s="40" t="str">
        <f>IF(db[[#This Row],[STN K]]="","",IF(db[[#This Row],[STN TG]]="LSN",12,""))</f>
        <v/>
      </c>
      <c r="AB1078" s="40" t="str">
        <f>IF(db[[#This Row],[STN TG]]="LSN","PCS","")</f>
        <v/>
      </c>
      <c r="AC1078" s="40">
        <f>db[[#This Row],[QTY B]]*IF(db[[#This Row],[QTY TG]]="",1,db[[#This Row],[QTY TG]])*IF(db[[#This Row],[QTY K]]="",1,db[[#This Row],[QTY K]])</f>
        <v>1728</v>
      </c>
      <c r="AD1078" s="40" t="str">
        <f>IF(db[[#This Row],[STN K]]="",IF(db[[#This Row],[STN TG]]="",db[[#This Row],[STN B]],db[[#This Row],[STN TG]]),db[[#This Row],[STN K]])</f>
        <v>PCS</v>
      </c>
      <c r="AE1078" s="40"/>
    </row>
    <row r="1079" spans="1:31" ht="16.5" customHeight="1" x14ac:dyDescent="0.25">
      <c r="A1079" s="40">
        <f t="shared" si="16"/>
        <v>1078</v>
      </c>
      <c r="B1079" s="5" t="str">
        <f>LOWER(SUBSTITUTE(SUBSTITUTE(SUBSTITUTE(SUBSTITUTE(SUBSTITUTE(SUBSTITUTE(SUBSTITUTE(SUBSTITUTE(db[[#This Row],[NB BM]]," ",),".",""),"-",""),"(",""),")",""),"/",""),"""",""),"+",""))</f>
        <v>bpgeltizofancytg3606d</v>
      </c>
      <c r="C1079" s="5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D1079" s="5" t="str">
        <f>LOWER(SUBSTITUTE(SUBSTITUTE(SUBSTITUTE(SUBSTITUTE(SUBSTITUTE(SUBSTITUTE(SUBSTITUTE(SUBSTITUTE(SUBSTITUTE(db[[#This Row],[NB PAJAK]]," ",""),"-",""),"(",""),")",""),".",""),",",""),"/",""),"""",""),"+",""))</f>
        <v/>
      </c>
      <c r="E10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bpgeltizofancytg3606d144lsnuntana</v>
      </c>
      <c r="F10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geltizofancytg3606d144lsn</v>
      </c>
      <c r="G1079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geltizofancytg3606duntana</v>
      </c>
      <c r="H10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geltizofancytg3606d144lsnuntana</v>
      </c>
      <c r="I1079" s="2" t="s">
        <v>6160</v>
      </c>
      <c r="J1079" s="2" t="s">
        <v>4200</v>
      </c>
      <c r="K1079" s="14"/>
      <c r="L1079" s="2" t="s">
        <v>1336</v>
      </c>
      <c r="M1079" s="33" t="e">
        <f>IF(db[[#This Row],[NB NOTA_C]]="","",COUNTIF([2]!B_MSK[concat],db[[#This Row],[NB NOTA_C]]))</f>
        <v>#REF!</v>
      </c>
      <c r="N1079" s="9" t="s">
        <v>1349</v>
      </c>
      <c r="O1079" s="5" t="s">
        <v>1391</v>
      </c>
      <c r="P1079" s="2" t="s">
        <v>2443</v>
      </c>
      <c r="Q1079" s="5"/>
      <c r="R1079" s="5" t="str">
        <f>IF(db[[#This Row],[QTY/ CTN]]="","",SUBSTITUTE(SUBSTITUTE(SUBSTITUTE(db[[#This Row],[QTY/ CTN]]," ","_",2),"(",""),")","")&amp;"_")</f>
        <v>144 LSN_</v>
      </c>
      <c r="S1079" s="5">
        <f>IF(db[[#This Row],[H_QTY/ CTN]]="","",SEARCH("_",db[[#This Row],[H_QTY/ CTN]]))</f>
        <v>8</v>
      </c>
      <c r="T1079" s="5">
        <f>IF(db[[#This Row],[H_QTY/ CTN]]="","",LEN(db[[#This Row],[H_QTY/ CTN]]))</f>
        <v>8</v>
      </c>
      <c r="U1079" s="40" t="str">
        <f>IF(db[[#This Row],[H_QTY/ CTN]]="","",LEFT(db[[#This Row],[H_QTY/ CTN]],db[[#This Row],[H_1]]-1))</f>
        <v>144 LSN</v>
      </c>
      <c r="V1079" s="40" t="str">
        <f>IF(NOT(db[[#This Row],[H_1]]=db[[#This Row],[H_2]]),MID(db[[#This Row],[H_QTY/ CTN]],db[[#This Row],[H_1]]+1,db[[#This Row],[H_2]]-db[[#This Row],[H_1]]-1),"")</f>
        <v/>
      </c>
      <c r="W1079" s="40" t="str">
        <f>IF(db[[#This Row],[QTY/ CTN B]]="","",LEFT(db[[#This Row],[QTY/ CTN B]],SEARCH(" ",db[[#This Row],[QTY/ CTN B]],1)-1))</f>
        <v>144</v>
      </c>
      <c r="X1079" s="40" t="str">
        <f>IF(db[[#This Row],[QTY/ CTN B]]="","",RIGHT(db[[#This Row],[QTY/ CTN B]],LEN(db[[#This Row],[QTY/ CTN B]])-SEARCH(" ",db[[#This Row],[QTY/ CTN B]],1)))</f>
        <v>LSN</v>
      </c>
      <c r="Y1079" s="40">
        <f>IF(db[[#This Row],[QTY/ CTN TG]]="",IF(db[[#This Row],[STN TG]]="","",12),LEFT(db[[#This Row],[QTY/ CTN TG]],SEARCH(" ",db[[#This Row],[QTY/ CTN TG]],1)-1))</f>
        <v>12</v>
      </c>
      <c r="Z10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79" s="40" t="str">
        <f>IF(db[[#This Row],[STN K]]="","",IF(db[[#This Row],[STN TG]]="LSN",12,""))</f>
        <v/>
      </c>
      <c r="AB1079" s="40" t="str">
        <f>IF(db[[#This Row],[STN TG]]="LSN","PCS","")</f>
        <v/>
      </c>
      <c r="AC1079" s="40">
        <f>db[[#This Row],[QTY B]]*IF(db[[#This Row],[QTY TG]]="",1,db[[#This Row],[QTY TG]])*IF(db[[#This Row],[QTY K]]="",1,db[[#This Row],[QTY K]])</f>
        <v>1728</v>
      </c>
      <c r="AD1079" s="40" t="str">
        <f>IF(db[[#This Row],[STN K]]="",IF(db[[#This Row],[STN TG]]="",db[[#This Row],[STN B]],db[[#This Row],[STN TG]]),db[[#This Row],[STN K]])</f>
        <v>PCS</v>
      </c>
      <c r="AE1079" s="40"/>
    </row>
    <row r="1080" spans="1:31" ht="16.5" customHeight="1" x14ac:dyDescent="0.25">
      <c r="A1080" s="40">
        <f t="shared" si="16"/>
        <v>1079</v>
      </c>
      <c r="B1080" s="5" t="str">
        <f>LOWER(SUBSTITUTE(SUBSTITUTE(SUBSTITUTE(SUBSTITUTE(SUBSTITUTE(SUBSTITUTE(SUBSTITUTE(SUBSTITUTE(db[[#This Row],[NB BM]]," ",),".",""),"-",""),"(",""),")",""),"/",""),"""",""),"+",""))</f>
        <v>bpgeltizofancytg30301d</v>
      </c>
      <c r="C1080" s="5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D1080" s="5" t="str">
        <f>LOWER(SUBSTITUTE(SUBSTITUTE(SUBSTITUTE(SUBSTITUTE(SUBSTITUTE(SUBSTITUTE(SUBSTITUTE(SUBSTITUTE(SUBSTITUTE(db[[#This Row],[NB PAJAK]]," ",""),"-",""),"(",""),")",""),".",""),",",""),"/",""),"""",""),"+",""))</f>
        <v/>
      </c>
      <c r="E108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bpgeltizofancytg30301d144lsnartomoro</v>
      </c>
      <c r="F108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geltizofancytg30301d144lsn</v>
      </c>
      <c r="G1080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geltizofancytg30301dartomoro</v>
      </c>
      <c r="H108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geltizofancytg30301d144lsnartomoro</v>
      </c>
      <c r="I1080" s="2" t="s">
        <v>6161</v>
      </c>
      <c r="J1080" s="2" t="s">
        <v>1122</v>
      </c>
      <c r="K1080" s="14"/>
      <c r="L1080" s="2" t="s">
        <v>1335</v>
      </c>
      <c r="M1080" s="34" t="e">
        <f>IF(db[[#This Row],[NB NOTA_C]]="","",COUNTIF([2]!B_MSK[concat],db[[#This Row],[NB NOTA_C]]))</f>
        <v>#REF!</v>
      </c>
      <c r="N1080" s="14">
        <v>99</v>
      </c>
      <c r="O1080" s="2" t="s">
        <v>1391</v>
      </c>
      <c r="P1080" s="2" t="s">
        <v>2443</v>
      </c>
      <c r="R1080" s="2" t="str">
        <f>IF(db[[#This Row],[QTY/ CTN]]="","",SUBSTITUTE(SUBSTITUTE(SUBSTITUTE(db[[#This Row],[QTY/ CTN]]," ","_",2),"(",""),")","")&amp;"_")</f>
        <v>144 LSN_</v>
      </c>
      <c r="S1080" s="2">
        <f>IF(db[[#This Row],[H_QTY/ CTN]]="","",SEARCH("_",db[[#This Row],[H_QTY/ CTN]]))</f>
        <v>8</v>
      </c>
      <c r="T1080" s="2">
        <f>IF(db[[#This Row],[H_QTY/ CTN]]="","",LEN(db[[#This Row],[H_QTY/ CTN]]))</f>
        <v>8</v>
      </c>
      <c r="U1080" s="41" t="str">
        <f>IF(db[[#This Row],[H_QTY/ CTN]]="","",LEFT(db[[#This Row],[H_QTY/ CTN]],db[[#This Row],[H_1]]-1))</f>
        <v>144 LSN</v>
      </c>
      <c r="V1080" s="40" t="str">
        <f>IF(NOT(db[[#This Row],[H_1]]=db[[#This Row],[H_2]]),MID(db[[#This Row],[H_QTY/ CTN]],db[[#This Row],[H_1]]+1,db[[#This Row],[H_2]]-db[[#This Row],[H_1]]-1),"")</f>
        <v/>
      </c>
      <c r="W1080" s="40" t="str">
        <f>IF(db[[#This Row],[QTY/ CTN B]]="","",LEFT(db[[#This Row],[QTY/ CTN B]],SEARCH(" ",db[[#This Row],[QTY/ CTN B]],1)-1))</f>
        <v>144</v>
      </c>
      <c r="X1080" s="40" t="str">
        <f>IF(db[[#This Row],[QTY/ CTN B]]="","",RIGHT(db[[#This Row],[QTY/ CTN B]],LEN(db[[#This Row],[QTY/ CTN B]])-SEARCH(" ",db[[#This Row],[QTY/ CTN B]],1)))</f>
        <v>LSN</v>
      </c>
      <c r="Y1080" s="40">
        <f>IF(db[[#This Row],[QTY/ CTN TG]]="",IF(db[[#This Row],[STN TG]]="","",12),LEFT(db[[#This Row],[QTY/ CTN TG]],SEARCH(" ",db[[#This Row],[QTY/ CTN TG]],1)-1))</f>
        <v>12</v>
      </c>
      <c r="Z10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0" s="40" t="str">
        <f>IF(db[[#This Row],[STN K]]="","",IF(db[[#This Row],[STN TG]]="LSN",12,""))</f>
        <v/>
      </c>
      <c r="AB1080" s="40" t="str">
        <f>IF(db[[#This Row],[STN TG]]="LSN","PCS","")</f>
        <v/>
      </c>
      <c r="AC1080" s="40">
        <f>db[[#This Row],[QTY B]]*IF(db[[#This Row],[QTY TG]]="",1,db[[#This Row],[QTY TG]])*IF(db[[#This Row],[QTY K]]="",1,db[[#This Row],[QTY K]])</f>
        <v>1728</v>
      </c>
      <c r="AD1080" s="40" t="str">
        <f>IF(db[[#This Row],[STN K]]="",IF(db[[#This Row],[STN TG]]="",db[[#This Row],[STN B]],db[[#This Row],[STN TG]]),db[[#This Row],[STN K]])</f>
        <v>PCS</v>
      </c>
      <c r="AE1080" s="40"/>
    </row>
    <row r="1081" spans="1:31" ht="16.5" customHeight="1" x14ac:dyDescent="0.25">
      <c r="A1081" s="40">
        <f t="shared" si="16"/>
        <v>1080</v>
      </c>
      <c r="B1081" s="5" t="str">
        <f>LOWER(SUBSTITUTE(SUBSTITUTE(SUBSTITUTE(SUBSTITUTE(SUBSTITUTE(SUBSTITUTE(SUBSTITUTE(SUBSTITUTE(db[[#This Row],[NB BM]]," ",),".",""),"-",""),"(",""),")",""),"/",""),"""",""),"+",""))</f>
        <v>bpgeltizofancytg30541d</v>
      </c>
      <c r="C1081" s="5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D1081" s="5" t="str">
        <f>LOWER(SUBSTITUTE(SUBSTITUTE(SUBSTITUTE(SUBSTITUTE(SUBSTITUTE(SUBSTITUTE(SUBSTITUTE(SUBSTITUTE(SUBSTITUTE(db[[#This Row],[NB PAJAK]]," ",""),"-",""),"(",""),")",""),".",""),",",""),"/",""),"""",""),"+",""))</f>
        <v/>
      </c>
      <c r="E108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bpgeltizofancytg30541d144lsnartomoro</v>
      </c>
      <c r="F108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geltizofancytg30541d144lsn</v>
      </c>
      <c r="G1081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geltizofancytg30541dartomoro</v>
      </c>
      <c r="H108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geltizofancytg30541d144lsnartomoro</v>
      </c>
      <c r="I1081" s="2" t="s">
        <v>6162</v>
      </c>
      <c r="J1081" s="2" t="s">
        <v>1123</v>
      </c>
      <c r="K1081" s="14"/>
      <c r="L1081" s="2" t="s">
        <v>1335</v>
      </c>
      <c r="M1081" s="34" t="e">
        <f>IF(db[[#This Row],[NB NOTA_C]]="","",COUNTIF([2]!B_MSK[concat],db[[#This Row],[NB NOTA_C]]))</f>
        <v>#REF!</v>
      </c>
      <c r="N1081" s="14">
        <v>99</v>
      </c>
      <c r="O1081" s="2" t="s">
        <v>1391</v>
      </c>
      <c r="P1081" s="2" t="s">
        <v>2443</v>
      </c>
      <c r="R1081" s="2" t="str">
        <f>IF(db[[#This Row],[QTY/ CTN]]="","",SUBSTITUTE(SUBSTITUTE(SUBSTITUTE(db[[#This Row],[QTY/ CTN]]," ","_",2),"(",""),")","")&amp;"_")</f>
        <v>144 LSN_</v>
      </c>
      <c r="S1081" s="2">
        <f>IF(db[[#This Row],[H_QTY/ CTN]]="","",SEARCH("_",db[[#This Row],[H_QTY/ CTN]]))</f>
        <v>8</v>
      </c>
      <c r="T1081" s="2">
        <f>IF(db[[#This Row],[H_QTY/ CTN]]="","",LEN(db[[#This Row],[H_QTY/ CTN]]))</f>
        <v>8</v>
      </c>
      <c r="U1081" s="41" t="str">
        <f>IF(db[[#This Row],[H_QTY/ CTN]]="","",LEFT(db[[#This Row],[H_QTY/ CTN]],db[[#This Row],[H_1]]-1))</f>
        <v>144 LSN</v>
      </c>
      <c r="V1081" s="40" t="str">
        <f>IF(NOT(db[[#This Row],[H_1]]=db[[#This Row],[H_2]]),MID(db[[#This Row],[H_QTY/ CTN]],db[[#This Row],[H_1]]+1,db[[#This Row],[H_2]]-db[[#This Row],[H_1]]-1),"")</f>
        <v/>
      </c>
      <c r="W1081" s="40" t="str">
        <f>IF(db[[#This Row],[QTY/ CTN B]]="","",LEFT(db[[#This Row],[QTY/ CTN B]],SEARCH(" ",db[[#This Row],[QTY/ CTN B]],1)-1))</f>
        <v>144</v>
      </c>
      <c r="X1081" s="40" t="str">
        <f>IF(db[[#This Row],[QTY/ CTN B]]="","",RIGHT(db[[#This Row],[QTY/ CTN B]],LEN(db[[#This Row],[QTY/ CTN B]])-SEARCH(" ",db[[#This Row],[QTY/ CTN B]],1)))</f>
        <v>LSN</v>
      </c>
      <c r="Y1081" s="40">
        <f>IF(db[[#This Row],[QTY/ CTN TG]]="",IF(db[[#This Row],[STN TG]]="","",12),LEFT(db[[#This Row],[QTY/ CTN TG]],SEARCH(" ",db[[#This Row],[QTY/ CTN TG]],1)-1))</f>
        <v>12</v>
      </c>
      <c r="Z10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1" s="40" t="str">
        <f>IF(db[[#This Row],[STN K]]="","",IF(db[[#This Row],[STN TG]]="LSN",12,""))</f>
        <v/>
      </c>
      <c r="AB1081" s="40" t="str">
        <f>IF(db[[#This Row],[STN TG]]="LSN","PCS","")</f>
        <v/>
      </c>
      <c r="AC1081" s="40">
        <f>db[[#This Row],[QTY B]]*IF(db[[#This Row],[QTY TG]]="",1,db[[#This Row],[QTY TG]])*IF(db[[#This Row],[QTY K]]="",1,db[[#This Row],[QTY K]])</f>
        <v>1728</v>
      </c>
      <c r="AD1081" s="40" t="str">
        <f>IF(db[[#This Row],[STN K]]="",IF(db[[#This Row],[STN TG]]="",db[[#This Row],[STN B]],db[[#This Row],[STN TG]]),db[[#This Row],[STN K]])</f>
        <v>PCS</v>
      </c>
      <c r="AE1081" s="40"/>
    </row>
    <row r="1082" spans="1:31" ht="16.5" customHeight="1" x14ac:dyDescent="0.25">
      <c r="A1082" s="40">
        <f t="shared" si="16"/>
        <v>1081</v>
      </c>
      <c r="B1082" s="5" t="str">
        <f>LOWER(SUBSTITUTE(SUBSTITUTE(SUBSTITUTE(SUBSTITUTE(SUBSTITUTE(SUBSTITUTE(SUBSTITUTE(SUBSTITUTE(db[[#This Row],[NB BM]]," ",),".",""),"-",""),"(",""),")",""),"/",""),"""",""),"+",""))</f>
        <v>bpgeltizofancytg30541dl</v>
      </c>
      <c r="C1082" s="5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D1082" s="5" t="str">
        <f>LOWER(SUBSTITUTE(SUBSTITUTE(SUBSTITUTE(SUBSTITUTE(SUBSTITUTE(SUBSTITUTE(SUBSTITUTE(SUBSTITUTE(SUBSTITUTE(db[[#This Row],[NB PAJAK]]," ",""),"-",""),"(",""),")",""),".",""),",",""),"/",""),"""",""),"+",""))</f>
        <v/>
      </c>
      <c r="E108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bpgeltizofancytg30541dl72lsnuntana</v>
      </c>
      <c r="F108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geltizofancytg30541dl72lsn</v>
      </c>
      <c r="G108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geltizofancytg30541dluntana</v>
      </c>
      <c r="H108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geltizofancytg30541dl72lsnuntana</v>
      </c>
      <c r="I1082" s="2" t="s">
        <v>6163</v>
      </c>
      <c r="J1082" s="2" t="s">
        <v>1124</v>
      </c>
      <c r="K1082" s="1"/>
      <c r="L1082" s="2" t="s">
        <v>1336</v>
      </c>
      <c r="M1082" s="34" t="e">
        <f>IF(db[[#This Row],[NB NOTA_C]]="","",COUNTIF([2]!B_MSK[concat],db[[#This Row],[NB NOTA_C]]))</f>
        <v>#REF!</v>
      </c>
      <c r="N1082" s="14" t="s">
        <v>1349</v>
      </c>
      <c r="O1082" s="2" t="s">
        <v>1453</v>
      </c>
      <c r="P1082" s="2" t="s">
        <v>2443</v>
      </c>
      <c r="R1082" s="2" t="str">
        <f>IF(db[[#This Row],[QTY/ CTN]]="","",SUBSTITUTE(SUBSTITUTE(SUBSTITUTE(db[[#This Row],[QTY/ CTN]]," ","_",2),"(",""),")","")&amp;"_")</f>
        <v>72 LSN_</v>
      </c>
      <c r="S1082" s="2">
        <f>IF(db[[#This Row],[H_QTY/ CTN]]="","",SEARCH("_",db[[#This Row],[H_QTY/ CTN]]))</f>
        <v>7</v>
      </c>
      <c r="T1082" s="2">
        <f>IF(db[[#This Row],[H_QTY/ CTN]]="","",LEN(db[[#This Row],[H_QTY/ CTN]]))</f>
        <v>7</v>
      </c>
      <c r="U1082" s="41" t="str">
        <f>IF(db[[#This Row],[H_QTY/ CTN]]="","",LEFT(db[[#This Row],[H_QTY/ CTN]],db[[#This Row],[H_1]]-1))</f>
        <v>72 LSN</v>
      </c>
      <c r="V1082" s="40" t="str">
        <f>IF(NOT(db[[#This Row],[H_1]]=db[[#This Row],[H_2]]),MID(db[[#This Row],[H_QTY/ CTN]],db[[#This Row],[H_1]]+1,db[[#This Row],[H_2]]-db[[#This Row],[H_1]]-1),"")</f>
        <v/>
      </c>
      <c r="W1082" s="40" t="str">
        <f>IF(db[[#This Row],[QTY/ CTN B]]="","",LEFT(db[[#This Row],[QTY/ CTN B]],SEARCH(" ",db[[#This Row],[QTY/ CTN B]],1)-1))</f>
        <v>72</v>
      </c>
      <c r="X1082" s="40" t="str">
        <f>IF(db[[#This Row],[QTY/ CTN B]]="","",RIGHT(db[[#This Row],[QTY/ CTN B]],LEN(db[[#This Row],[QTY/ CTN B]])-SEARCH(" ",db[[#This Row],[QTY/ CTN B]],1)))</f>
        <v>LSN</v>
      </c>
      <c r="Y1082" s="40">
        <f>IF(db[[#This Row],[QTY/ CTN TG]]="",IF(db[[#This Row],[STN TG]]="","",12),LEFT(db[[#This Row],[QTY/ CTN TG]],SEARCH(" ",db[[#This Row],[QTY/ CTN TG]],1)-1))</f>
        <v>12</v>
      </c>
      <c r="Z10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2" s="40" t="str">
        <f>IF(db[[#This Row],[STN K]]="","",IF(db[[#This Row],[STN TG]]="LSN",12,""))</f>
        <v/>
      </c>
      <c r="AB1082" s="40" t="str">
        <f>IF(db[[#This Row],[STN TG]]="LSN","PCS","")</f>
        <v/>
      </c>
      <c r="AC1082" s="40">
        <f>db[[#This Row],[QTY B]]*IF(db[[#This Row],[QTY TG]]="",1,db[[#This Row],[QTY TG]])*IF(db[[#This Row],[QTY K]]="",1,db[[#This Row],[QTY K]])</f>
        <v>864</v>
      </c>
      <c r="AD1082" s="40" t="str">
        <f>IF(db[[#This Row],[STN K]]="",IF(db[[#This Row],[STN TG]]="",db[[#This Row],[STN B]],db[[#This Row],[STN TG]]),db[[#This Row],[STN K]])</f>
        <v>PCS</v>
      </c>
      <c r="AE1082" s="40"/>
    </row>
    <row r="1083" spans="1:31" ht="16.5" customHeight="1" x14ac:dyDescent="0.25">
      <c r="A1083" s="40">
        <f t="shared" si="16"/>
        <v>1082</v>
      </c>
      <c r="B1083" s="5" t="str">
        <f>LOWER(SUBSTITUTE(SUBSTITUTE(SUBSTITUTE(SUBSTITUTE(SUBSTITUTE(SUBSTITUTE(SUBSTITUTE(SUBSTITUTE(db[[#This Row],[NB BM]]," ",),".",""),"-",""),"(",""),")",""),"/",""),"""",""),"+",""))</f>
        <v>bpgeltizofancytg30541e</v>
      </c>
      <c r="C1083" s="5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D1083" s="5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E108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bpgeltizofancytg30541e144lsnartomoro</v>
      </c>
      <c r="F108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geltizofancytg30541e144lsn</v>
      </c>
      <c r="G1083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geltizofancytg30541eartomoro</v>
      </c>
      <c r="H108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geltizofancytg30541e144lsnartomoro</v>
      </c>
      <c r="I1083" s="2" t="s">
        <v>6164</v>
      </c>
      <c r="J1083" s="2" t="s">
        <v>2319</v>
      </c>
      <c r="K1083" s="14" t="s">
        <v>2387</v>
      </c>
      <c r="L1083" s="2" t="s">
        <v>1335</v>
      </c>
      <c r="M1083" s="34" t="e">
        <f>IF(db[[#This Row],[NB NOTA_C]]="","",COUNTIF([2]!B_MSK[concat],db[[#This Row],[NB NOTA_C]]))</f>
        <v>#REF!</v>
      </c>
      <c r="N1083" s="9">
        <v>99</v>
      </c>
      <c r="O1083" s="5" t="s">
        <v>1391</v>
      </c>
      <c r="P1083" s="2" t="s">
        <v>2443</v>
      </c>
      <c r="R1083" s="2" t="str">
        <f>IF(db[[#This Row],[QTY/ CTN]]="","",SUBSTITUTE(SUBSTITUTE(SUBSTITUTE(db[[#This Row],[QTY/ CTN]]," ","_",2),"(",""),")","")&amp;"_")</f>
        <v>144 LSN_</v>
      </c>
      <c r="S1083" s="2">
        <f>IF(db[[#This Row],[H_QTY/ CTN]]="","",SEARCH("_",db[[#This Row],[H_QTY/ CTN]]))</f>
        <v>8</v>
      </c>
      <c r="T1083" s="2">
        <f>IF(db[[#This Row],[H_QTY/ CTN]]="","",LEN(db[[#This Row],[H_QTY/ CTN]]))</f>
        <v>8</v>
      </c>
      <c r="U1083" s="41" t="str">
        <f>IF(db[[#This Row],[H_QTY/ CTN]]="","",LEFT(db[[#This Row],[H_QTY/ CTN]],db[[#This Row],[H_1]]-1))</f>
        <v>144 LSN</v>
      </c>
      <c r="V1083" s="40" t="str">
        <f>IF(NOT(db[[#This Row],[H_1]]=db[[#This Row],[H_2]]),MID(db[[#This Row],[H_QTY/ CTN]],db[[#This Row],[H_1]]+1,db[[#This Row],[H_2]]-db[[#This Row],[H_1]]-1),"")</f>
        <v/>
      </c>
      <c r="W1083" s="40" t="str">
        <f>IF(db[[#This Row],[QTY/ CTN B]]="","",LEFT(db[[#This Row],[QTY/ CTN B]],SEARCH(" ",db[[#This Row],[QTY/ CTN B]],1)-1))</f>
        <v>144</v>
      </c>
      <c r="X1083" s="40" t="str">
        <f>IF(db[[#This Row],[QTY/ CTN B]]="","",RIGHT(db[[#This Row],[QTY/ CTN B]],LEN(db[[#This Row],[QTY/ CTN B]])-SEARCH(" ",db[[#This Row],[QTY/ CTN B]],1)))</f>
        <v>LSN</v>
      </c>
      <c r="Y1083" s="40">
        <f>IF(db[[#This Row],[QTY/ CTN TG]]="",IF(db[[#This Row],[STN TG]]="","",12),LEFT(db[[#This Row],[QTY/ CTN TG]],SEARCH(" ",db[[#This Row],[QTY/ CTN TG]],1)-1))</f>
        <v>12</v>
      </c>
      <c r="Z10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3" s="40" t="str">
        <f>IF(db[[#This Row],[STN K]]="","",IF(db[[#This Row],[STN TG]]="LSN",12,""))</f>
        <v/>
      </c>
      <c r="AB1083" s="40" t="str">
        <f>IF(db[[#This Row],[STN TG]]="LSN","PCS","")</f>
        <v/>
      </c>
      <c r="AC1083" s="40">
        <f>db[[#This Row],[QTY B]]*IF(db[[#This Row],[QTY TG]]="",1,db[[#This Row],[QTY TG]])*IF(db[[#This Row],[QTY K]]="",1,db[[#This Row],[QTY K]])</f>
        <v>1728</v>
      </c>
      <c r="AD1083" s="40" t="str">
        <f>IF(db[[#This Row],[STN K]]="",IF(db[[#This Row],[STN TG]]="",db[[#This Row],[STN B]],db[[#This Row],[STN TG]]),db[[#This Row],[STN K]])</f>
        <v>PCS</v>
      </c>
      <c r="AE1083" s="40"/>
    </row>
    <row r="1084" spans="1:31" ht="16.5" customHeight="1" x14ac:dyDescent="0.25">
      <c r="A1084" s="40">
        <f t="shared" si="16"/>
        <v>1083</v>
      </c>
      <c r="B1084" s="5" t="str">
        <f>LOWER(SUBSTITUTE(SUBSTITUTE(SUBSTITUTE(SUBSTITUTE(SUBSTITUTE(SUBSTITUTE(SUBSTITUTE(SUBSTITUTE(db[[#This Row],[NB BM]]," ",),".",""),"-",""),"(",""),")",""),"/",""),"""",""),"+",""))</f>
        <v>bpgeltizofancytg30541e</v>
      </c>
      <c r="C1084" s="5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D1084" s="5" t="str">
        <f>LOWER(SUBSTITUTE(SUBSTITUTE(SUBSTITUTE(SUBSTITUTE(SUBSTITUTE(SUBSTITUTE(SUBSTITUTE(SUBSTITUTE(SUBSTITUTE(db[[#This Row],[NB PAJAK]]," ",""),"-",""),"(",""),")",""),".",""),",",""),"/",""),"""",""),"+",""))</f>
        <v/>
      </c>
      <c r="E108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bpgeltizofancytg30541e144lsnuntana</v>
      </c>
      <c r="F108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geltizofancytg30541e144lsn</v>
      </c>
      <c r="G1084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geltizofancytg30541euntana</v>
      </c>
      <c r="H108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geltizofancytg30541e144lsnuntana</v>
      </c>
      <c r="I1084" s="2" t="s">
        <v>6164</v>
      </c>
      <c r="J1084" s="2" t="s">
        <v>2319</v>
      </c>
      <c r="K1084" s="1"/>
      <c r="L1084" s="2" t="s">
        <v>1336</v>
      </c>
      <c r="M1084" s="34" t="e">
        <f>IF(db[[#This Row],[NB NOTA_C]]="","",COUNTIF([2]!B_MSK[concat],db[[#This Row],[NB NOTA_C]]))</f>
        <v>#REF!</v>
      </c>
      <c r="N1084" s="9" t="s">
        <v>2305</v>
      </c>
      <c r="O1084" s="5" t="s">
        <v>1391</v>
      </c>
      <c r="P1084" s="2" t="s">
        <v>2443</v>
      </c>
      <c r="R1084" s="2" t="str">
        <f>IF(db[[#This Row],[QTY/ CTN]]="","",SUBSTITUTE(SUBSTITUTE(SUBSTITUTE(db[[#This Row],[QTY/ CTN]]," ","_",2),"(",""),")","")&amp;"_")</f>
        <v>144 LSN_</v>
      </c>
      <c r="S1084" s="2">
        <f>IF(db[[#This Row],[H_QTY/ CTN]]="","",SEARCH("_",db[[#This Row],[H_QTY/ CTN]]))</f>
        <v>8</v>
      </c>
      <c r="T1084" s="2">
        <f>IF(db[[#This Row],[H_QTY/ CTN]]="","",LEN(db[[#This Row],[H_QTY/ CTN]]))</f>
        <v>8</v>
      </c>
      <c r="U1084" s="41" t="str">
        <f>IF(db[[#This Row],[H_QTY/ CTN]]="","",LEFT(db[[#This Row],[H_QTY/ CTN]],db[[#This Row],[H_1]]-1))</f>
        <v>144 LSN</v>
      </c>
      <c r="V1084" s="40" t="str">
        <f>IF(NOT(db[[#This Row],[H_1]]=db[[#This Row],[H_2]]),MID(db[[#This Row],[H_QTY/ CTN]],db[[#This Row],[H_1]]+1,db[[#This Row],[H_2]]-db[[#This Row],[H_1]]-1),"")</f>
        <v/>
      </c>
      <c r="W1084" s="40" t="str">
        <f>IF(db[[#This Row],[QTY/ CTN B]]="","",LEFT(db[[#This Row],[QTY/ CTN B]],SEARCH(" ",db[[#This Row],[QTY/ CTN B]],1)-1))</f>
        <v>144</v>
      </c>
      <c r="X1084" s="40" t="str">
        <f>IF(db[[#This Row],[QTY/ CTN B]]="","",RIGHT(db[[#This Row],[QTY/ CTN B]],LEN(db[[#This Row],[QTY/ CTN B]])-SEARCH(" ",db[[#This Row],[QTY/ CTN B]],1)))</f>
        <v>LSN</v>
      </c>
      <c r="Y1084" s="40">
        <f>IF(db[[#This Row],[QTY/ CTN TG]]="",IF(db[[#This Row],[STN TG]]="","",12),LEFT(db[[#This Row],[QTY/ CTN TG]],SEARCH(" ",db[[#This Row],[QTY/ CTN TG]],1)-1))</f>
        <v>12</v>
      </c>
      <c r="Z10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4" s="40" t="str">
        <f>IF(db[[#This Row],[STN K]]="","",IF(db[[#This Row],[STN TG]]="LSN",12,""))</f>
        <v/>
      </c>
      <c r="AB1084" s="40" t="str">
        <f>IF(db[[#This Row],[STN TG]]="LSN","PCS","")</f>
        <v/>
      </c>
      <c r="AC1084" s="40">
        <f>db[[#This Row],[QTY B]]*IF(db[[#This Row],[QTY TG]]="",1,db[[#This Row],[QTY TG]])*IF(db[[#This Row],[QTY K]]="",1,db[[#This Row],[QTY K]])</f>
        <v>1728</v>
      </c>
      <c r="AD1084" s="40" t="str">
        <f>IF(db[[#This Row],[STN K]]="",IF(db[[#This Row],[STN TG]]="",db[[#This Row],[STN B]],db[[#This Row],[STN TG]]),db[[#This Row],[STN K]])</f>
        <v>PCS</v>
      </c>
      <c r="AE1084" s="40"/>
    </row>
    <row r="1085" spans="1:31" ht="16.5" customHeight="1" x14ac:dyDescent="0.25">
      <c r="A1085" s="40">
        <f t="shared" si="16"/>
        <v>1084</v>
      </c>
      <c r="B1085" s="5" t="str">
        <f>LOWER(SUBSTITUTE(SUBSTITUTE(SUBSTITUTE(SUBSTITUTE(SUBSTITUTE(SUBSTITUTE(SUBSTITUTE(SUBSTITUTE(db[[#This Row],[NB BM]]," ",),".",""),"-",""),"(",""),")",""),"/",""),"""",""),"+",""))</f>
        <v>bpgeltizofancytg30541f</v>
      </c>
      <c r="C1085" s="5" t="str">
        <f>LOWER(SUBSTITUTE(SUBSTITUTE(SUBSTITUTE(SUBSTITUTE(SUBSTITUTE(SUBSTITUTE(SUBSTITUTE(SUBSTITUTE(SUBSTITUTE(db[[#This Row],[NB NOTA]]," ",),".",""),"-",""),"(",""),")",""),",",""),"/",""),"""",""),"+",""))</f>
        <v>geltizofancytg30541f</v>
      </c>
      <c r="D1085" s="5" t="str">
        <f>LOWER(SUBSTITUTE(SUBSTITUTE(SUBSTITUTE(SUBSTITUTE(SUBSTITUTE(SUBSTITUTE(SUBSTITUTE(SUBSTITUTE(SUBSTITUTE(db[[#This Row],[NB PAJAK]]," ",""),"-",""),"(",""),")",""),".",""),",",""),"/",""),"""",""),"+",""))</f>
        <v/>
      </c>
      <c r="E108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bpgeltizofancytg30541f144lsnuntana</v>
      </c>
      <c r="F108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geltizofancytg30541f144lsn</v>
      </c>
      <c r="G1085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geltizofancytg30541funtana</v>
      </c>
      <c r="H108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geltizofancytg30541f144lsnuntana</v>
      </c>
      <c r="I1085" s="2" t="s">
        <v>7130</v>
      </c>
      <c r="J1085" s="2" t="s">
        <v>7122</v>
      </c>
      <c r="K1085" s="14"/>
      <c r="L1085" s="2" t="s">
        <v>1336</v>
      </c>
      <c r="M1085" s="34" t="e">
        <f>IF(db[[#This Row],[NB NOTA_C]]="","",COUNTIF([2]!B_MSK[concat],db[[#This Row],[NB NOTA_C]]))</f>
        <v>#REF!</v>
      </c>
      <c r="N1085" s="14" t="s">
        <v>1349</v>
      </c>
      <c r="O1085" s="2" t="s">
        <v>1391</v>
      </c>
      <c r="P1085" s="2" t="s">
        <v>2443</v>
      </c>
      <c r="R1085" s="2" t="str">
        <f>IF(db[[#This Row],[QTY/ CTN]]="","",SUBSTITUTE(SUBSTITUTE(SUBSTITUTE(db[[#This Row],[QTY/ CTN]]," ","_",2),"(",""),")","")&amp;"_")</f>
        <v>144 LSN_</v>
      </c>
      <c r="S1085" s="2">
        <f>IF(db[[#This Row],[H_QTY/ CTN]]="","",SEARCH("_",db[[#This Row],[H_QTY/ CTN]]))</f>
        <v>8</v>
      </c>
      <c r="T1085" s="2">
        <f>IF(db[[#This Row],[H_QTY/ CTN]]="","",LEN(db[[#This Row],[H_QTY/ CTN]]))</f>
        <v>8</v>
      </c>
      <c r="U1085" s="41" t="str">
        <f>IF(db[[#This Row],[H_QTY/ CTN]]="","",LEFT(db[[#This Row],[H_QTY/ CTN]],db[[#This Row],[H_1]]-1))</f>
        <v>144 LSN</v>
      </c>
      <c r="V1085" s="40" t="str">
        <f>IF(NOT(db[[#This Row],[H_1]]=db[[#This Row],[H_2]]),MID(db[[#This Row],[H_QTY/ CTN]],db[[#This Row],[H_1]]+1,db[[#This Row],[H_2]]-db[[#This Row],[H_1]]-1),"")</f>
        <v/>
      </c>
      <c r="W1085" s="40" t="str">
        <f>IF(db[[#This Row],[QTY/ CTN B]]="","",LEFT(db[[#This Row],[QTY/ CTN B]],SEARCH(" ",db[[#This Row],[QTY/ CTN B]],1)-1))</f>
        <v>144</v>
      </c>
      <c r="X1085" s="40" t="str">
        <f>IF(db[[#This Row],[QTY/ CTN B]]="","",RIGHT(db[[#This Row],[QTY/ CTN B]],LEN(db[[#This Row],[QTY/ CTN B]])-SEARCH(" ",db[[#This Row],[QTY/ CTN B]],1)))</f>
        <v>LSN</v>
      </c>
      <c r="Y1085" s="40">
        <f>IF(db[[#This Row],[QTY/ CTN TG]]="",IF(db[[#This Row],[STN TG]]="","",12),LEFT(db[[#This Row],[QTY/ CTN TG]],SEARCH(" ",db[[#This Row],[QTY/ CTN TG]],1)-1))</f>
        <v>12</v>
      </c>
      <c r="Z10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5" s="40" t="str">
        <f>IF(db[[#This Row],[STN K]]="","",IF(db[[#This Row],[STN TG]]="LSN",12,""))</f>
        <v/>
      </c>
      <c r="AB1085" s="40" t="str">
        <f>IF(db[[#This Row],[STN TG]]="LSN","PCS","")</f>
        <v/>
      </c>
      <c r="AC1085" s="40">
        <f>db[[#This Row],[QTY B]]*IF(db[[#This Row],[QTY TG]]="",1,db[[#This Row],[QTY TG]])*IF(db[[#This Row],[QTY K]]="",1,db[[#This Row],[QTY K]])</f>
        <v>1728</v>
      </c>
      <c r="AD1085" s="40" t="str">
        <f>IF(db[[#This Row],[STN K]]="",IF(db[[#This Row],[STN TG]]="",db[[#This Row],[STN B]],db[[#This Row],[STN TG]]),db[[#This Row],[STN K]])</f>
        <v>PCS</v>
      </c>
      <c r="AE1085" s="40"/>
    </row>
    <row r="1086" spans="1:31" ht="16.5" customHeight="1" x14ac:dyDescent="0.25">
      <c r="A1086" s="40">
        <f t="shared" si="16"/>
        <v>1085</v>
      </c>
      <c r="B1086" s="5" t="str">
        <f>LOWER(SUBSTITUTE(SUBSTITUTE(SUBSTITUTE(SUBSTITUTE(SUBSTITUTE(SUBSTITUTE(SUBSTITUTE(SUBSTITUTE(db[[#This Row],[NB BM]]," ",),".",""),"-",""),"(",""),")",""),"/",""),"""",""),"+",""))</f>
        <v>bpgeltizofancytg30542d</v>
      </c>
      <c r="C1086" s="5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D1086" s="5" t="str">
        <f>LOWER(SUBSTITUTE(SUBSTITUTE(SUBSTITUTE(SUBSTITUTE(SUBSTITUTE(SUBSTITUTE(SUBSTITUTE(SUBSTITUTE(SUBSTITUTE(db[[#This Row],[NB PAJAK]]," ",""),"-",""),"(",""),")",""),".",""),",",""),"/",""),"""",""),"+",""))</f>
        <v/>
      </c>
      <c r="E108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bpgeltizofancytg30542d144lsnartomoro</v>
      </c>
      <c r="F108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geltizofancytg30542d144lsn</v>
      </c>
      <c r="G1086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geltizofancytg30542dartomoro</v>
      </c>
      <c r="H108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geltizofancytg30542d144lsnartomoro</v>
      </c>
      <c r="I1086" s="2" t="s">
        <v>6165</v>
      </c>
      <c r="J1086" s="2" t="s">
        <v>1125</v>
      </c>
      <c r="K1086" s="1"/>
      <c r="L1086" s="2" t="s">
        <v>1335</v>
      </c>
      <c r="M1086" s="34" t="e">
        <f>IF(db[[#This Row],[NB NOTA_C]]="","",COUNTIF([2]!B_MSK[concat],db[[#This Row],[NB NOTA_C]]))</f>
        <v>#REF!</v>
      </c>
      <c r="N1086" s="14">
        <v>99</v>
      </c>
      <c r="O1086" s="2" t="s">
        <v>1391</v>
      </c>
      <c r="P1086" s="2" t="s">
        <v>2443</v>
      </c>
      <c r="R1086" s="2" t="str">
        <f>IF(db[[#This Row],[QTY/ CTN]]="","",SUBSTITUTE(SUBSTITUTE(SUBSTITUTE(db[[#This Row],[QTY/ CTN]]," ","_",2),"(",""),")","")&amp;"_")</f>
        <v>144 LSN_</v>
      </c>
      <c r="S1086" s="2">
        <f>IF(db[[#This Row],[H_QTY/ CTN]]="","",SEARCH("_",db[[#This Row],[H_QTY/ CTN]]))</f>
        <v>8</v>
      </c>
      <c r="T1086" s="2">
        <f>IF(db[[#This Row],[H_QTY/ CTN]]="","",LEN(db[[#This Row],[H_QTY/ CTN]]))</f>
        <v>8</v>
      </c>
      <c r="U1086" s="41" t="str">
        <f>IF(db[[#This Row],[H_QTY/ CTN]]="","",LEFT(db[[#This Row],[H_QTY/ CTN]],db[[#This Row],[H_1]]-1))</f>
        <v>144 LSN</v>
      </c>
      <c r="V1086" s="40" t="str">
        <f>IF(NOT(db[[#This Row],[H_1]]=db[[#This Row],[H_2]]),MID(db[[#This Row],[H_QTY/ CTN]],db[[#This Row],[H_1]]+1,db[[#This Row],[H_2]]-db[[#This Row],[H_1]]-1),"")</f>
        <v/>
      </c>
      <c r="W1086" s="40" t="str">
        <f>IF(db[[#This Row],[QTY/ CTN B]]="","",LEFT(db[[#This Row],[QTY/ CTN B]],SEARCH(" ",db[[#This Row],[QTY/ CTN B]],1)-1))</f>
        <v>144</v>
      </c>
      <c r="X1086" s="40" t="str">
        <f>IF(db[[#This Row],[QTY/ CTN B]]="","",RIGHT(db[[#This Row],[QTY/ CTN B]],LEN(db[[#This Row],[QTY/ CTN B]])-SEARCH(" ",db[[#This Row],[QTY/ CTN B]],1)))</f>
        <v>LSN</v>
      </c>
      <c r="Y1086" s="40">
        <f>IF(db[[#This Row],[QTY/ CTN TG]]="",IF(db[[#This Row],[STN TG]]="","",12),LEFT(db[[#This Row],[QTY/ CTN TG]],SEARCH(" ",db[[#This Row],[QTY/ CTN TG]],1)-1))</f>
        <v>12</v>
      </c>
      <c r="Z10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6" s="40" t="str">
        <f>IF(db[[#This Row],[STN K]]="","",IF(db[[#This Row],[STN TG]]="LSN",12,""))</f>
        <v/>
      </c>
      <c r="AB1086" s="40" t="str">
        <f>IF(db[[#This Row],[STN TG]]="LSN","PCS","")</f>
        <v/>
      </c>
      <c r="AC1086" s="40">
        <f>db[[#This Row],[QTY B]]*IF(db[[#This Row],[QTY TG]]="",1,db[[#This Row],[QTY TG]])*IF(db[[#This Row],[QTY K]]="",1,db[[#This Row],[QTY K]])</f>
        <v>1728</v>
      </c>
      <c r="AD1086" s="40" t="str">
        <f>IF(db[[#This Row],[STN K]]="",IF(db[[#This Row],[STN TG]]="",db[[#This Row],[STN B]],db[[#This Row],[STN TG]]),db[[#This Row],[STN K]])</f>
        <v>PCS</v>
      </c>
      <c r="AE1086" s="40"/>
    </row>
    <row r="1087" spans="1:31" ht="16.5" customHeight="1" x14ac:dyDescent="0.25">
      <c r="A1087" s="40">
        <f t="shared" si="16"/>
        <v>1086</v>
      </c>
      <c r="B1087" s="5" t="str">
        <f>LOWER(SUBSTITUTE(SUBSTITUTE(SUBSTITUTE(SUBSTITUTE(SUBSTITUTE(SUBSTITUTE(SUBSTITUTE(SUBSTITUTE(db[[#This Row],[NB BM]]," ",),".",""),"-",""),"(",""),")",""),"/",""),"""",""),"+",""))</f>
        <v>bpgeltizofancytg30590d</v>
      </c>
      <c r="C1087" s="5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D1087" s="5" t="str">
        <f>LOWER(SUBSTITUTE(SUBSTITUTE(SUBSTITUTE(SUBSTITUTE(SUBSTITUTE(SUBSTITUTE(SUBSTITUTE(SUBSTITUTE(SUBSTITUTE(db[[#This Row],[NB PAJAK]]," ",""),"-",""),"(",""),")",""),".",""),",",""),"/",""),"""",""),"+",""))</f>
        <v/>
      </c>
      <c r="E108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bpgeltizofancytg30590d144pcsartomoro</v>
      </c>
      <c r="F108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geltizofancytg30590d144pcs</v>
      </c>
      <c r="G1087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geltizofancytg30590dartomoro</v>
      </c>
      <c r="H108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geltizofancytg30590d144pcsartomoro</v>
      </c>
      <c r="I1087" s="2" t="s">
        <v>6166</v>
      </c>
      <c r="J1087" s="2" t="s">
        <v>2516</v>
      </c>
      <c r="K1087" s="14"/>
      <c r="L1087" s="2" t="s">
        <v>1335</v>
      </c>
      <c r="M1087" s="34" t="e">
        <f>IF(db[[#This Row],[NB NOTA_C]]="","",COUNTIF([2]!B_MSK[concat],db[[#This Row],[NB NOTA_C]]))</f>
        <v>#REF!</v>
      </c>
      <c r="N1087" s="9">
        <v>99</v>
      </c>
      <c r="O1087" s="5" t="s">
        <v>1379</v>
      </c>
      <c r="P1087" s="2" t="s">
        <v>2443</v>
      </c>
      <c r="Q1087" s="5"/>
      <c r="R1087" s="5" t="str">
        <f>IF(db[[#This Row],[QTY/ CTN]]="","",SUBSTITUTE(SUBSTITUTE(SUBSTITUTE(db[[#This Row],[QTY/ CTN]]," ","_",2),"(",""),")","")&amp;"_")</f>
        <v>144 PCS_</v>
      </c>
      <c r="S1087" s="5">
        <f>IF(db[[#This Row],[H_QTY/ CTN]]="","",SEARCH("_",db[[#This Row],[H_QTY/ CTN]]))</f>
        <v>8</v>
      </c>
      <c r="T1087" s="5">
        <f>IF(db[[#This Row],[H_QTY/ CTN]]="","",LEN(db[[#This Row],[H_QTY/ CTN]]))</f>
        <v>8</v>
      </c>
      <c r="U1087" s="41" t="str">
        <f>IF(db[[#This Row],[H_QTY/ CTN]]="","",LEFT(db[[#This Row],[H_QTY/ CTN]],db[[#This Row],[H_1]]-1))</f>
        <v>144 PCS</v>
      </c>
      <c r="V1087" s="40" t="str">
        <f>IF(NOT(db[[#This Row],[H_1]]=db[[#This Row],[H_2]]),MID(db[[#This Row],[H_QTY/ CTN]],db[[#This Row],[H_1]]+1,db[[#This Row],[H_2]]-db[[#This Row],[H_1]]-1),"")</f>
        <v/>
      </c>
      <c r="W1087" s="40" t="str">
        <f>IF(db[[#This Row],[QTY/ CTN B]]="","",LEFT(db[[#This Row],[QTY/ CTN B]],SEARCH(" ",db[[#This Row],[QTY/ CTN B]],1)-1))</f>
        <v>144</v>
      </c>
      <c r="X1087" s="40" t="str">
        <f>IF(db[[#This Row],[QTY/ CTN B]]="","",RIGHT(db[[#This Row],[QTY/ CTN B]],LEN(db[[#This Row],[QTY/ CTN B]])-SEARCH(" ",db[[#This Row],[QTY/ CTN B]],1)))</f>
        <v>PCS</v>
      </c>
      <c r="Y1087" s="40" t="str">
        <f>IF(db[[#This Row],[QTY/ CTN TG]]="",IF(db[[#This Row],[STN TG]]="","",12),LEFT(db[[#This Row],[QTY/ CTN TG]],SEARCH(" ",db[[#This Row],[QTY/ CTN TG]],1)-1))</f>
        <v/>
      </c>
      <c r="Z10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087" s="40" t="str">
        <f>IF(db[[#This Row],[STN K]]="","",IF(db[[#This Row],[STN TG]]="LSN",12,""))</f>
        <v/>
      </c>
      <c r="AB1087" s="40" t="str">
        <f>IF(db[[#This Row],[STN TG]]="LSN","PCS","")</f>
        <v/>
      </c>
      <c r="AC1087" s="40">
        <f>db[[#This Row],[QTY B]]*IF(db[[#This Row],[QTY TG]]="",1,db[[#This Row],[QTY TG]])*IF(db[[#This Row],[QTY K]]="",1,db[[#This Row],[QTY K]])</f>
        <v>144</v>
      </c>
      <c r="AD1087" s="40" t="str">
        <f>IF(db[[#This Row],[STN K]]="",IF(db[[#This Row],[STN TG]]="",db[[#This Row],[STN B]],db[[#This Row],[STN TG]]),db[[#This Row],[STN K]])</f>
        <v>PCS</v>
      </c>
      <c r="AE1087" s="40"/>
    </row>
    <row r="1088" spans="1:31" ht="16.5" customHeight="1" x14ac:dyDescent="0.25">
      <c r="A1088" s="40">
        <f t="shared" si="16"/>
        <v>1087</v>
      </c>
      <c r="B1088" s="5" t="str">
        <f>LOWER(SUBSTITUTE(SUBSTITUTE(SUBSTITUTE(SUBSTITUTE(SUBSTITUTE(SUBSTITUTE(SUBSTITUTE(SUBSTITUTE(db[[#This Row],[NB BM]]," ",),".",""),"-",""),"(",""),")",""),"/",""),"""",""),"+",""))</f>
        <v>bpgeltizofancytg30600d</v>
      </c>
      <c r="C1088" s="5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D1088" s="5" t="str">
        <f>LOWER(SUBSTITUTE(SUBSTITUTE(SUBSTITUTE(SUBSTITUTE(SUBSTITUTE(SUBSTITUTE(SUBSTITUTE(SUBSTITUTE(SUBSTITUTE(db[[#This Row],[NB PAJAK]]," ",""),"-",""),"(",""),")",""),".",""),",",""),"/",""),"""",""),"+",""))</f>
        <v/>
      </c>
      <c r="E108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bpgeltizofancytg30600d144lsnartomoro</v>
      </c>
      <c r="F108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geltizofancytg30600d144lsn</v>
      </c>
      <c r="G1088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geltizofancytg30600dartomoro</v>
      </c>
      <c r="H108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geltizofancytg30600d144lsnartomoro</v>
      </c>
      <c r="I1088" s="2" t="s">
        <v>6167</v>
      </c>
      <c r="J1088" s="2" t="s">
        <v>1126</v>
      </c>
      <c r="K1088" s="1"/>
      <c r="L1088" s="2" t="s">
        <v>1335</v>
      </c>
      <c r="M1088" s="34" t="e">
        <f>IF(db[[#This Row],[NB NOTA_C]]="","",COUNTIF([2]!B_MSK[concat],db[[#This Row],[NB NOTA_C]]))</f>
        <v>#REF!</v>
      </c>
      <c r="N1088" s="14">
        <v>99</v>
      </c>
      <c r="O1088" s="2" t="s">
        <v>1391</v>
      </c>
      <c r="P1088" s="2" t="s">
        <v>2443</v>
      </c>
      <c r="R1088" s="2" t="str">
        <f>IF(db[[#This Row],[QTY/ CTN]]="","",SUBSTITUTE(SUBSTITUTE(SUBSTITUTE(db[[#This Row],[QTY/ CTN]]," ","_",2),"(",""),")","")&amp;"_")</f>
        <v>144 LSN_</v>
      </c>
      <c r="S1088" s="2">
        <f>IF(db[[#This Row],[H_QTY/ CTN]]="","",SEARCH("_",db[[#This Row],[H_QTY/ CTN]]))</f>
        <v>8</v>
      </c>
      <c r="T1088" s="2">
        <f>IF(db[[#This Row],[H_QTY/ CTN]]="","",LEN(db[[#This Row],[H_QTY/ CTN]]))</f>
        <v>8</v>
      </c>
      <c r="U1088" s="41" t="str">
        <f>IF(db[[#This Row],[H_QTY/ CTN]]="","",LEFT(db[[#This Row],[H_QTY/ CTN]],db[[#This Row],[H_1]]-1))</f>
        <v>144 LSN</v>
      </c>
      <c r="V1088" s="40" t="str">
        <f>IF(NOT(db[[#This Row],[H_1]]=db[[#This Row],[H_2]]),MID(db[[#This Row],[H_QTY/ CTN]],db[[#This Row],[H_1]]+1,db[[#This Row],[H_2]]-db[[#This Row],[H_1]]-1),"")</f>
        <v/>
      </c>
      <c r="W1088" s="40" t="str">
        <f>IF(db[[#This Row],[QTY/ CTN B]]="","",LEFT(db[[#This Row],[QTY/ CTN B]],SEARCH(" ",db[[#This Row],[QTY/ CTN B]],1)-1))</f>
        <v>144</v>
      </c>
      <c r="X1088" s="40" t="str">
        <f>IF(db[[#This Row],[QTY/ CTN B]]="","",RIGHT(db[[#This Row],[QTY/ CTN B]],LEN(db[[#This Row],[QTY/ CTN B]])-SEARCH(" ",db[[#This Row],[QTY/ CTN B]],1)))</f>
        <v>LSN</v>
      </c>
      <c r="Y1088" s="40">
        <f>IF(db[[#This Row],[QTY/ CTN TG]]="",IF(db[[#This Row],[STN TG]]="","",12),LEFT(db[[#This Row],[QTY/ CTN TG]],SEARCH(" ",db[[#This Row],[QTY/ CTN TG]],1)-1))</f>
        <v>12</v>
      </c>
      <c r="Z10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8" s="40" t="str">
        <f>IF(db[[#This Row],[STN K]]="","",IF(db[[#This Row],[STN TG]]="LSN",12,""))</f>
        <v/>
      </c>
      <c r="AB1088" s="40" t="str">
        <f>IF(db[[#This Row],[STN TG]]="LSN","PCS","")</f>
        <v/>
      </c>
      <c r="AC1088" s="40">
        <f>db[[#This Row],[QTY B]]*IF(db[[#This Row],[QTY TG]]="",1,db[[#This Row],[QTY TG]])*IF(db[[#This Row],[QTY K]]="",1,db[[#This Row],[QTY K]])</f>
        <v>1728</v>
      </c>
      <c r="AD1088" s="40" t="str">
        <f>IF(db[[#This Row],[STN K]]="",IF(db[[#This Row],[STN TG]]="",db[[#This Row],[STN B]],db[[#This Row],[STN TG]]),db[[#This Row],[STN K]])</f>
        <v>PCS</v>
      </c>
      <c r="AE1088" s="40"/>
    </row>
    <row r="1089" spans="1:31" ht="16.5" customHeight="1" x14ac:dyDescent="0.25">
      <c r="A1089" s="40">
        <f t="shared" si="16"/>
        <v>1088</v>
      </c>
      <c r="B1089" s="5" t="str">
        <f>LOWER(SUBSTITUTE(SUBSTITUTE(SUBSTITUTE(SUBSTITUTE(SUBSTITUTE(SUBSTITUTE(SUBSTITUTE(SUBSTITUTE(db[[#This Row],[NB BM]]," ",),".",""),"-",""),"(",""),")",""),"/",""),"""",""),"+",""))</f>
        <v>bpgeltizofancytg30600e</v>
      </c>
      <c r="C1089" s="5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D1089" s="5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E108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bpgeltizofancytg30600e144lsnartomoro</v>
      </c>
      <c r="F108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geltizofancytg30600e144lsn</v>
      </c>
      <c r="G1089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geltizofancytg30600eartomoro</v>
      </c>
      <c r="H108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geltizofancytg30600e144lsnartomoro</v>
      </c>
      <c r="I1089" s="2" t="s">
        <v>6168</v>
      </c>
      <c r="J1089" s="2" t="s">
        <v>2318</v>
      </c>
      <c r="K1089" s="1" t="s">
        <v>2386</v>
      </c>
      <c r="L1089" s="2" t="s">
        <v>1335</v>
      </c>
      <c r="M1089" s="34" t="e">
        <f>IF(db[[#This Row],[NB NOTA_C]]="","",COUNTIF([2]!B_MSK[concat],db[[#This Row],[NB NOTA_C]]))</f>
        <v>#REF!</v>
      </c>
      <c r="N1089" s="9">
        <v>99</v>
      </c>
      <c r="O1089" s="5" t="s">
        <v>1391</v>
      </c>
      <c r="P1089" s="2" t="s">
        <v>2443</v>
      </c>
      <c r="R1089" s="2" t="str">
        <f>IF(db[[#This Row],[QTY/ CTN]]="","",SUBSTITUTE(SUBSTITUTE(SUBSTITUTE(db[[#This Row],[QTY/ CTN]]," ","_",2),"(",""),")","")&amp;"_")</f>
        <v>144 LSN_</v>
      </c>
      <c r="S1089" s="2">
        <f>IF(db[[#This Row],[H_QTY/ CTN]]="","",SEARCH("_",db[[#This Row],[H_QTY/ CTN]]))</f>
        <v>8</v>
      </c>
      <c r="T1089" s="2">
        <f>IF(db[[#This Row],[H_QTY/ CTN]]="","",LEN(db[[#This Row],[H_QTY/ CTN]]))</f>
        <v>8</v>
      </c>
      <c r="U1089" s="41" t="str">
        <f>IF(db[[#This Row],[H_QTY/ CTN]]="","",LEFT(db[[#This Row],[H_QTY/ CTN]],db[[#This Row],[H_1]]-1))</f>
        <v>144 LSN</v>
      </c>
      <c r="V1089" s="40" t="str">
        <f>IF(NOT(db[[#This Row],[H_1]]=db[[#This Row],[H_2]]),MID(db[[#This Row],[H_QTY/ CTN]],db[[#This Row],[H_1]]+1,db[[#This Row],[H_2]]-db[[#This Row],[H_1]]-1),"")</f>
        <v/>
      </c>
      <c r="W1089" s="40" t="str">
        <f>IF(db[[#This Row],[QTY/ CTN B]]="","",LEFT(db[[#This Row],[QTY/ CTN B]],SEARCH(" ",db[[#This Row],[QTY/ CTN B]],1)-1))</f>
        <v>144</v>
      </c>
      <c r="X1089" s="40" t="str">
        <f>IF(db[[#This Row],[QTY/ CTN B]]="","",RIGHT(db[[#This Row],[QTY/ CTN B]],LEN(db[[#This Row],[QTY/ CTN B]])-SEARCH(" ",db[[#This Row],[QTY/ CTN B]],1)))</f>
        <v>LSN</v>
      </c>
      <c r="Y1089" s="40">
        <f>IF(db[[#This Row],[QTY/ CTN TG]]="",IF(db[[#This Row],[STN TG]]="","",12),LEFT(db[[#This Row],[QTY/ CTN TG]],SEARCH(" ",db[[#This Row],[QTY/ CTN TG]],1)-1))</f>
        <v>12</v>
      </c>
      <c r="Z10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89" s="40" t="str">
        <f>IF(db[[#This Row],[STN K]]="","",IF(db[[#This Row],[STN TG]]="LSN",12,""))</f>
        <v/>
      </c>
      <c r="AB1089" s="40" t="str">
        <f>IF(db[[#This Row],[STN TG]]="LSN","PCS","")</f>
        <v/>
      </c>
      <c r="AC1089" s="40">
        <f>db[[#This Row],[QTY B]]*IF(db[[#This Row],[QTY TG]]="",1,db[[#This Row],[QTY TG]])*IF(db[[#This Row],[QTY K]]="",1,db[[#This Row],[QTY K]])</f>
        <v>1728</v>
      </c>
      <c r="AD1089" s="40" t="str">
        <f>IF(db[[#This Row],[STN K]]="",IF(db[[#This Row],[STN TG]]="",db[[#This Row],[STN B]],db[[#This Row],[STN TG]]),db[[#This Row],[STN K]])</f>
        <v>PCS</v>
      </c>
      <c r="AE1089" s="40"/>
    </row>
    <row r="1090" spans="1:31" ht="16.5" customHeight="1" x14ac:dyDescent="0.25">
      <c r="A1090" s="40">
        <f t="shared" si="16"/>
        <v>1089</v>
      </c>
      <c r="B1090" s="5" t="str">
        <f>LOWER(SUBSTITUTE(SUBSTITUTE(SUBSTITUTE(SUBSTITUTE(SUBSTITUTE(SUBSTITUTE(SUBSTITUTE(SUBSTITUTE(db[[#This Row],[NB BM]]," ",),".",""),"-",""),"(",""),")",""),"/",""),"""",""),"+",""))</f>
        <v>bpgeltizofancytg30600e</v>
      </c>
      <c r="C1090" s="5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D1090" s="5" t="str">
        <f>LOWER(SUBSTITUTE(SUBSTITUTE(SUBSTITUTE(SUBSTITUTE(SUBSTITUTE(SUBSTITUTE(SUBSTITUTE(SUBSTITUTE(SUBSTITUTE(db[[#This Row],[NB PAJAK]]," ",""),"-",""),"(",""),")",""),".",""),",",""),"/",""),"""",""),"+",""))</f>
        <v/>
      </c>
      <c r="E109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bpgeltizofancytg30600e144lsnuntana</v>
      </c>
      <c r="F109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geltizofancytg30600e144lsn</v>
      </c>
      <c r="G1090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geltizofancytg30600euntana</v>
      </c>
      <c r="H109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geltizofancytg30600e144lsnuntana</v>
      </c>
      <c r="I1090" s="2" t="s">
        <v>6168</v>
      </c>
      <c r="J1090" s="2" t="s">
        <v>2318</v>
      </c>
      <c r="K1090" s="1"/>
      <c r="L1090" s="2" t="s">
        <v>1336</v>
      </c>
      <c r="M1090" s="34" t="e">
        <f>IF(db[[#This Row],[NB NOTA_C]]="","",COUNTIF([2]!B_MSK[concat],db[[#This Row],[NB NOTA_C]]))</f>
        <v>#REF!</v>
      </c>
      <c r="N1090" s="9" t="s">
        <v>2305</v>
      </c>
      <c r="O1090" s="5" t="s">
        <v>1391</v>
      </c>
      <c r="P1090" s="2" t="s">
        <v>2443</v>
      </c>
      <c r="R1090" s="2" t="str">
        <f>IF(db[[#This Row],[QTY/ CTN]]="","",SUBSTITUTE(SUBSTITUTE(SUBSTITUTE(db[[#This Row],[QTY/ CTN]]," ","_",2),"(",""),")","")&amp;"_")</f>
        <v>144 LSN_</v>
      </c>
      <c r="S1090" s="2">
        <f>IF(db[[#This Row],[H_QTY/ CTN]]="","",SEARCH("_",db[[#This Row],[H_QTY/ CTN]]))</f>
        <v>8</v>
      </c>
      <c r="T1090" s="2">
        <f>IF(db[[#This Row],[H_QTY/ CTN]]="","",LEN(db[[#This Row],[H_QTY/ CTN]]))</f>
        <v>8</v>
      </c>
      <c r="U1090" s="41" t="str">
        <f>IF(db[[#This Row],[H_QTY/ CTN]]="","",LEFT(db[[#This Row],[H_QTY/ CTN]],db[[#This Row],[H_1]]-1))</f>
        <v>144 LSN</v>
      </c>
      <c r="V1090" s="40" t="str">
        <f>IF(NOT(db[[#This Row],[H_1]]=db[[#This Row],[H_2]]),MID(db[[#This Row],[H_QTY/ CTN]],db[[#This Row],[H_1]]+1,db[[#This Row],[H_2]]-db[[#This Row],[H_1]]-1),"")</f>
        <v/>
      </c>
      <c r="W1090" s="40" t="str">
        <f>IF(db[[#This Row],[QTY/ CTN B]]="","",LEFT(db[[#This Row],[QTY/ CTN B]],SEARCH(" ",db[[#This Row],[QTY/ CTN B]],1)-1))</f>
        <v>144</v>
      </c>
      <c r="X1090" s="40" t="str">
        <f>IF(db[[#This Row],[QTY/ CTN B]]="","",RIGHT(db[[#This Row],[QTY/ CTN B]],LEN(db[[#This Row],[QTY/ CTN B]])-SEARCH(" ",db[[#This Row],[QTY/ CTN B]],1)))</f>
        <v>LSN</v>
      </c>
      <c r="Y1090" s="40">
        <f>IF(db[[#This Row],[QTY/ CTN TG]]="",IF(db[[#This Row],[STN TG]]="","",12),LEFT(db[[#This Row],[QTY/ CTN TG]],SEARCH(" ",db[[#This Row],[QTY/ CTN TG]],1)-1))</f>
        <v>12</v>
      </c>
      <c r="Z10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0" s="40" t="str">
        <f>IF(db[[#This Row],[STN K]]="","",IF(db[[#This Row],[STN TG]]="LSN",12,""))</f>
        <v/>
      </c>
      <c r="AB1090" s="40" t="str">
        <f>IF(db[[#This Row],[STN TG]]="LSN","PCS","")</f>
        <v/>
      </c>
      <c r="AC1090" s="40">
        <f>db[[#This Row],[QTY B]]*IF(db[[#This Row],[QTY TG]]="",1,db[[#This Row],[QTY TG]])*IF(db[[#This Row],[QTY K]]="",1,db[[#This Row],[QTY K]])</f>
        <v>1728</v>
      </c>
      <c r="AD1090" s="40" t="str">
        <f>IF(db[[#This Row],[STN K]]="",IF(db[[#This Row],[STN TG]]="",db[[#This Row],[STN B]],db[[#This Row],[STN TG]]),db[[#This Row],[STN K]])</f>
        <v>PCS</v>
      </c>
      <c r="AE1090" s="40"/>
    </row>
    <row r="1091" spans="1:31" ht="16.5" customHeight="1" x14ac:dyDescent="0.25">
      <c r="A1091" s="40">
        <f t="shared" si="16"/>
        <v>1090</v>
      </c>
      <c r="B1091" s="5" t="str">
        <f>LOWER(SUBSTITUTE(SUBSTITUTE(SUBSTITUTE(SUBSTITUTE(SUBSTITUTE(SUBSTITUTE(SUBSTITUTE(SUBSTITUTE(db[[#This Row],[NB BM]]," ",),".",""),"-",""),"(",""),")",""),"/",""),"""",""),"+",""))</f>
        <v>bpgeltizofancytg30601d</v>
      </c>
      <c r="C1091" s="5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D1091" s="5" t="str">
        <f>LOWER(SUBSTITUTE(SUBSTITUTE(SUBSTITUTE(SUBSTITUTE(SUBSTITUTE(SUBSTITUTE(SUBSTITUTE(SUBSTITUTE(SUBSTITUTE(db[[#This Row],[NB PAJAK]]," ",""),"-",""),"(",""),")",""),".",""),",",""),"/",""),"""",""),"+",""))</f>
        <v/>
      </c>
      <c r="E109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bpgeltizofancytg30601d144lsnartomoro</v>
      </c>
      <c r="F109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geltizofancytg30601d144lsn</v>
      </c>
      <c r="G1091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geltizofancytg30601dartomoro</v>
      </c>
      <c r="H109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geltizofancytg30601d144lsnartomoro</v>
      </c>
      <c r="I1091" s="2" t="s">
        <v>6169</v>
      </c>
      <c r="J1091" s="2" t="s">
        <v>1127</v>
      </c>
      <c r="K1091" s="1"/>
      <c r="L1091" s="2" t="s">
        <v>1335</v>
      </c>
      <c r="M1091" s="34" t="e">
        <f>IF(db[[#This Row],[NB NOTA_C]]="","",COUNTIF([2]!B_MSK[concat],db[[#This Row],[NB NOTA_C]]))</f>
        <v>#REF!</v>
      </c>
      <c r="N1091" s="14">
        <v>99</v>
      </c>
      <c r="O1091" s="2" t="s">
        <v>1391</v>
      </c>
      <c r="P1091" s="2" t="s">
        <v>2443</v>
      </c>
      <c r="R1091" s="2" t="str">
        <f>IF(db[[#This Row],[QTY/ CTN]]="","",SUBSTITUTE(SUBSTITUTE(SUBSTITUTE(db[[#This Row],[QTY/ CTN]]," ","_",2),"(",""),")","")&amp;"_")</f>
        <v>144 LSN_</v>
      </c>
      <c r="S1091" s="2">
        <f>IF(db[[#This Row],[H_QTY/ CTN]]="","",SEARCH("_",db[[#This Row],[H_QTY/ CTN]]))</f>
        <v>8</v>
      </c>
      <c r="T1091" s="2">
        <f>IF(db[[#This Row],[H_QTY/ CTN]]="","",LEN(db[[#This Row],[H_QTY/ CTN]]))</f>
        <v>8</v>
      </c>
      <c r="U1091" s="41" t="str">
        <f>IF(db[[#This Row],[H_QTY/ CTN]]="","",LEFT(db[[#This Row],[H_QTY/ CTN]],db[[#This Row],[H_1]]-1))</f>
        <v>144 LSN</v>
      </c>
      <c r="V1091" s="40" t="str">
        <f>IF(NOT(db[[#This Row],[H_1]]=db[[#This Row],[H_2]]),MID(db[[#This Row],[H_QTY/ CTN]],db[[#This Row],[H_1]]+1,db[[#This Row],[H_2]]-db[[#This Row],[H_1]]-1),"")</f>
        <v/>
      </c>
      <c r="W1091" s="40" t="str">
        <f>IF(db[[#This Row],[QTY/ CTN B]]="","",LEFT(db[[#This Row],[QTY/ CTN B]],SEARCH(" ",db[[#This Row],[QTY/ CTN B]],1)-1))</f>
        <v>144</v>
      </c>
      <c r="X1091" s="40" t="str">
        <f>IF(db[[#This Row],[QTY/ CTN B]]="","",RIGHT(db[[#This Row],[QTY/ CTN B]],LEN(db[[#This Row],[QTY/ CTN B]])-SEARCH(" ",db[[#This Row],[QTY/ CTN B]],1)))</f>
        <v>LSN</v>
      </c>
      <c r="Y1091" s="40">
        <f>IF(db[[#This Row],[QTY/ CTN TG]]="",IF(db[[#This Row],[STN TG]]="","",12),LEFT(db[[#This Row],[QTY/ CTN TG]],SEARCH(" ",db[[#This Row],[QTY/ CTN TG]],1)-1))</f>
        <v>12</v>
      </c>
      <c r="Z10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1" s="40" t="str">
        <f>IF(db[[#This Row],[STN K]]="","",IF(db[[#This Row],[STN TG]]="LSN",12,""))</f>
        <v/>
      </c>
      <c r="AB1091" s="40" t="str">
        <f>IF(db[[#This Row],[STN TG]]="LSN","PCS","")</f>
        <v/>
      </c>
      <c r="AC1091" s="40">
        <f>db[[#This Row],[QTY B]]*IF(db[[#This Row],[QTY TG]]="",1,db[[#This Row],[QTY TG]])*IF(db[[#This Row],[QTY K]]="",1,db[[#This Row],[QTY K]])</f>
        <v>1728</v>
      </c>
      <c r="AD1091" s="40" t="str">
        <f>IF(db[[#This Row],[STN K]]="",IF(db[[#This Row],[STN TG]]="",db[[#This Row],[STN B]],db[[#This Row],[STN TG]]),db[[#This Row],[STN K]])</f>
        <v>PCS</v>
      </c>
      <c r="AE1091" s="40"/>
    </row>
    <row r="1092" spans="1:31" ht="16.5" customHeight="1" x14ac:dyDescent="0.25">
      <c r="A1092" s="40">
        <f t="shared" si="16"/>
        <v>1091</v>
      </c>
      <c r="B1092" s="5" t="str">
        <f>LOWER(SUBSTITUTE(SUBSTITUTE(SUBSTITUTE(SUBSTITUTE(SUBSTITUTE(SUBSTITUTE(SUBSTITUTE(SUBSTITUTE(db[[#This Row],[NB BM]]," ",),".",""),"-",""),"(",""),")",""),"/",""),"""",""),"+",""))</f>
        <v>bpgeltizofancytg30605c</v>
      </c>
      <c r="C1092" s="5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D1092" s="5" t="str">
        <f>LOWER(SUBSTITUTE(SUBSTITUTE(SUBSTITUTE(SUBSTITUTE(SUBSTITUTE(SUBSTITUTE(SUBSTITUTE(SUBSTITUTE(SUBSTITUTE(db[[#This Row],[NB PAJAK]]," ",""),"-",""),"(",""),")",""),".",""),",",""),"/",""),"""",""),"+",""))</f>
        <v/>
      </c>
      <c r="E109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bpgeltizofancytg30605c144lsnartomoro</v>
      </c>
      <c r="F109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geltizofancytg30605c144lsn</v>
      </c>
      <c r="G109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geltizofancytg30605cartomoro</v>
      </c>
      <c r="H109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geltizofancytg30605c144lsnartomoro</v>
      </c>
      <c r="I1092" s="2" t="s">
        <v>6170</v>
      </c>
      <c r="J1092" s="2" t="s">
        <v>1128</v>
      </c>
      <c r="K1092" s="14"/>
      <c r="L1092" s="2" t="s">
        <v>1335</v>
      </c>
      <c r="M1092" s="34" t="e">
        <f>IF(db[[#This Row],[NB NOTA_C]]="","",COUNTIF([2]!B_MSK[concat],db[[#This Row],[NB NOTA_C]]))</f>
        <v>#REF!</v>
      </c>
      <c r="N1092" s="14">
        <v>99</v>
      </c>
      <c r="O1092" s="2" t="s">
        <v>1391</v>
      </c>
      <c r="P1092" s="2" t="s">
        <v>2443</v>
      </c>
      <c r="R1092" s="2" t="str">
        <f>IF(db[[#This Row],[QTY/ CTN]]="","",SUBSTITUTE(SUBSTITUTE(SUBSTITUTE(db[[#This Row],[QTY/ CTN]]," ","_",2),"(",""),")","")&amp;"_")</f>
        <v>144 LSN_</v>
      </c>
      <c r="S1092" s="2">
        <f>IF(db[[#This Row],[H_QTY/ CTN]]="","",SEARCH("_",db[[#This Row],[H_QTY/ CTN]]))</f>
        <v>8</v>
      </c>
      <c r="T1092" s="2">
        <f>IF(db[[#This Row],[H_QTY/ CTN]]="","",LEN(db[[#This Row],[H_QTY/ CTN]]))</f>
        <v>8</v>
      </c>
      <c r="U1092" s="41" t="str">
        <f>IF(db[[#This Row],[H_QTY/ CTN]]="","",LEFT(db[[#This Row],[H_QTY/ CTN]],db[[#This Row],[H_1]]-1))</f>
        <v>144 LSN</v>
      </c>
      <c r="V1092" s="40" t="str">
        <f>IF(NOT(db[[#This Row],[H_1]]=db[[#This Row],[H_2]]),MID(db[[#This Row],[H_QTY/ CTN]],db[[#This Row],[H_1]]+1,db[[#This Row],[H_2]]-db[[#This Row],[H_1]]-1),"")</f>
        <v/>
      </c>
      <c r="W1092" s="40" t="str">
        <f>IF(db[[#This Row],[QTY/ CTN B]]="","",LEFT(db[[#This Row],[QTY/ CTN B]],SEARCH(" ",db[[#This Row],[QTY/ CTN B]],1)-1))</f>
        <v>144</v>
      </c>
      <c r="X1092" s="40" t="str">
        <f>IF(db[[#This Row],[QTY/ CTN B]]="","",RIGHT(db[[#This Row],[QTY/ CTN B]],LEN(db[[#This Row],[QTY/ CTN B]])-SEARCH(" ",db[[#This Row],[QTY/ CTN B]],1)))</f>
        <v>LSN</v>
      </c>
      <c r="Y1092" s="40">
        <f>IF(db[[#This Row],[QTY/ CTN TG]]="",IF(db[[#This Row],[STN TG]]="","",12),LEFT(db[[#This Row],[QTY/ CTN TG]],SEARCH(" ",db[[#This Row],[QTY/ CTN TG]],1)-1))</f>
        <v>12</v>
      </c>
      <c r="Z10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2" s="40" t="str">
        <f>IF(db[[#This Row],[STN K]]="","",IF(db[[#This Row],[STN TG]]="LSN",12,""))</f>
        <v/>
      </c>
      <c r="AB1092" s="40" t="str">
        <f>IF(db[[#This Row],[STN TG]]="LSN","PCS","")</f>
        <v/>
      </c>
      <c r="AC1092" s="40">
        <f>db[[#This Row],[QTY B]]*IF(db[[#This Row],[QTY TG]]="",1,db[[#This Row],[QTY TG]])*IF(db[[#This Row],[QTY K]]="",1,db[[#This Row],[QTY K]])</f>
        <v>1728</v>
      </c>
      <c r="AD1092" s="40" t="str">
        <f>IF(db[[#This Row],[STN K]]="",IF(db[[#This Row],[STN TG]]="",db[[#This Row],[STN B]],db[[#This Row],[STN TG]]),db[[#This Row],[STN K]])</f>
        <v>PCS</v>
      </c>
      <c r="AE1092" s="40"/>
    </row>
    <row r="1093" spans="1:31" ht="16.5" customHeight="1" x14ac:dyDescent="0.25">
      <c r="A1093" s="40">
        <f t="shared" si="16"/>
        <v>1092</v>
      </c>
      <c r="B1093" s="5" t="str">
        <f>LOWER(SUBSTITUTE(SUBSTITUTE(SUBSTITUTE(SUBSTITUTE(SUBSTITUTE(SUBSTITUTE(SUBSTITUTE(SUBSTITUTE(db[[#This Row],[NB BM]]," ",),".",""),"-",""),"(",""),")",""),"/",""),"""",""),"+",""))</f>
        <v>bpgeltizofancytg30605cl</v>
      </c>
      <c r="C1093" s="5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D1093" s="5" t="str">
        <f>LOWER(SUBSTITUTE(SUBSTITUTE(SUBSTITUTE(SUBSTITUTE(SUBSTITUTE(SUBSTITUTE(SUBSTITUTE(SUBSTITUTE(SUBSTITUTE(db[[#This Row],[NB PAJAK]]," ",""),"-",""),"(",""),")",""),".",""),",",""),"/",""),"""",""),"+",""))</f>
        <v/>
      </c>
      <c r="E109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bpgeltizofancytg30605cl144lsnuntana</v>
      </c>
      <c r="F109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geltizofancytg30605cl144lsn</v>
      </c>
      <c r="G1093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geltizofancytg30605cluntana</v>
      </c>
      <c r="H109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geltizofancytg30605cl144lsnuntana</v>
      </c>
      <c r="I1093" s="2" t="s">
        <v>6171</v>
      </c>
      <c r="J1093" s="2" t="s">
        <v>1129</v>
      </c>
      <c r="K1093" s="1"/>
      <c r="L1093" s="2" t="s">
        <v>1336</v>
      </c>
      <c r="M1093" s="34" t="e">
        <f>IF(db[[#This Row],[NB NOTA_C]]="","",COUNTIF([2]!B_MSK[concat],db[[#This Row],[NB NOTA_C]]))</f>
        <v>#REF!</v>
      </c>
      <c r="N1093" s="14" t="s">
        <v>1349</v>
      </c>
      <c r="O1093" s="2" t="s">
        <v>1391</v>
      </c>
      <c r="P1093" s="2" t="s">
        <v>2443</v>
      </c>
      <c r="R1093" s="2" t="str">
        <f>IF(db[[#This Row],[QTY/ CTN]]="","",SUBSTITUTE(SUBSTITUTE(SUBSTITUTE(db[[#This Row],[QTY/ CTN]]," ","_",2),"(",""),")","")&amp;"_")</f>
        <v>144 LSN_</v>
      </c>
      <c r="S1093" s="2">
        <f>IF(db[[#This Row],[H_QTY/ CTN]]="","",SEARCH("_",db[[#This Row],[H_QTY/ CTN]]))</f>
        <v>8</v>
      </c>
      <c r="T1093" s="2">
        <f>IF(db[[#This Row],[H_QTY/ CTN]]="","",LEN(db[[#This Row],[H_QTY/ CTN]]))</f>
        <v>8</v>
      </c>
      <c r="U1093" s="41" t="str">
        <f>IF(db[[#This Row],[H_QTY/ CTN]]="","",LEFT(db[[#This Row],[H_QTY/ CTN]],db[[#This Row],[H_1]]-1))</f>
        <v>144 LSN</v>
      </c>
      <c r="V1093" s="40" t="str">
        <f>IF(NOT(db[[#This Row],[H_1]]=db[[#This Row],[H_2]]),MID(db[[#This Row],[H_QTY/ CTN]],db[[#This Row],[H_1]]+1,db[[#This Row],[H_2]]-db[[#This Row],[H_1]]-1),"")</f>
        <v/>
      </c>
      <c r="W1093" s="40" t="str">
        <f>IF(db[[#This Row],[QTY/ CTN B]]="","",LEFT(db[[#This Row],[QTY/ CTN B]],SEARCH(" ",db[[#This Row],[QTY/ CTN B]],1)-1))</f>
        <v>144</v>
      </c>
      <c r="X1093" s="40" t="str">
        <f>IF(db[[#This Row],[QTY/ CTN B]]="","",RIGHT(db[[#This Row],[QTY/ CTN B]],LEN(db[[#This Row],[QTY/ CTN B]])-SEARCH(" ",db[[#This Row],[QTY/ CTN B]],1)))</f>
        <v>LSN</v>
      </c>
      <c r="Y1093" s="40">
        <f>IF(db[[#This Row],[QTY/ CTN TG]]="",IF(db[[#This Row],[STN TG]]="","",12),LEFT(db[[#This Row],[QTY/ CTN TG]],SEARCH(" ",db[[#This Row],[QTY/ CTN TG]],1)-1))</f>
        <v>12</v>
      </c>
      <c r="Z10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3" s="40" t="str">
        <f>IF(db[[#This Row],[STN K]]="","",IF(db[[#This Row],[STN TG]]="LSN",12,""))</f>
        <v/>
      </c>
      <c r="AB1093" s="40" t="str">
        <f>IF(db[[#This Row],[STN TG]]="LSN","PCS","")</f>
        <v/>
      </c>
      <c r="AC1093" s="40">
        <f>db[[#This Row],[QTY B]]*IF(db[[#This Row],[QTY TG]]="",1,db[[#This Row],[QTY TG]])*IF(db[[#This Row],[QTY K]]="",1,db[[#This Row],[QTY K]])</f>
        <v>1728</v>
      </c>
      <c r="AD1093" s="40" t="str">
        <f>IF(db[[#This Row],[STN K]]="",IF(db[[#This Row],[STN TG]]="",db[[#This Row],[STN B]],db[[#This Row],[STN TG]]),db[[#This Row],[STN K]])</f>
        <v>PCS</v>
      </c>
      <c r="AE1093" s="40"/>
    </row>
    <row r="1094" spans="1:31" ht="16.5" customHeight="1" x14ac:dyDescent="0.25">
      <c r="A1094" s="40">
        <f t="shared" si="16"/>
        <v>1093</v>
      </c>
      <c r="B1094" s="5" t="str">
        <f>LOWER(SUBSTITUTE(SUBSTITUTE(SUBSTITUTE(SUBSTITUTE(SUBSTITUTE(SUBSTITUTE(SUBSTITUTE(SUBSTITUTE(db[[#This Row],[NB BM]]," ",),".",""),"-",""),"(",""),")",""),"/",""),"""",""),"+",""))</f>
        <v>bpgeltizofancytg30606c</v>
      </c>
      <c r="C1094" s="5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D1094" s="5" t="str">
        <f>LOWER(SUBSTITUTE(SUBSTITUTE(SUBSTITUTE(SUBSTITUTE(SUBSTITUTE(SUBSTITUTE(SUBSTITUTE(SUBSTITUTE(SUBSTITUTE(db[[#This Row],[NB PAJAK]]," ",""),"-",""),"(",""),")",""),".",""),",",""),"/",""),"""",""),"+",""))</f>
        <v/>
      </c>
      <c r="E109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bpgeltizofancytg30606c144lsnuntana</v>
      </c>
      <c r="F109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geltizofancytg30606c144lsn</v>
      </c>
      <c r="G1094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geltizofancytg30606cuntana</v>
      </c>
      <c r="H109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geltizofancytg30606c144lsnuntana</v>
      </c>
      <c r="I1094" s="2" t="s">
        <v>6172</v>
      </c>
      <c r="J1094" s="2" t="s">
        <v>2752</v>
      </c>
      <c r="K1094" s="14"/>
      <c r="L1094" s="2" t="s">
        <v>1336</v>
      </c>
      <c r="M1094" s="34" t="e">
        <f>IF(db[[#This Row],[NB NOTA_C]]="","",COUNTIF([2]!B_MSK[concat],db[[#This Row],[NB NOTA_C]]))</f>
        <v>#REF!</v>
      </c>
      <c r="N1094" s="9" t="s">
        <v>2305</v>
      </c>
      <c r="O1094" s="5" t="s">
        <v>1391</v>
      </c>
      <c r="P1094" s="2" t="s">
        <v>2443</v>
      </c>
      <c r="Q1094" s="5"/>
      <c r="R1094" s="5" t="str">
        <f>IF(db[[#This Row],[QTY/ CTN]]="","",SUBSTITUTE(SUBSTITUTE(SUBSTITUTE(db[[#This Row],[QTY/ CTN]]," ","_",2),"(",""),")","")&amp;"_")</f>
        <v>144 LSN_</v>
      </c>
      <c r="S1094" s="5">
        <f>IF(db[[#This Row],[H_QTY/ CTN]]="","",SEARCH("_",db[[#This Row],[H_QTY/ CTN]]))</f>
        <v>8</v>
      </c>
      <c r="T1094" s="5">
        <f>IF(db[[#This Row],[H_QTY/ CTN]]="","",LEN(db[[#This Row],[H_QTY/ CTN]]))</f>
        <v>8</v>
      </c>
      <c r="U1094" s="40" t="str">
        <f>IF(db[[#This Row],[H_QTY/ CTN]]="","",LEFT(db[[#This Row],[H_QTY/ CTN]],db[[#This Row],[H_1]]-1))</f>
        <v>144 LSN</v>
      </c>
      <c r="V1094" s="40" t="str">
        <f>IF(NOT(db[[#This Row],[H_1]]=db[[#This Row],[H_2]]),MID(db[[#This Row],[H_QTY/ CTN]],db[[#This Row],[H_1]]+1,db[[#This Row],[H_2]]-db[[#This Row],[H_1]]-1),"")</f>
        <v/>
      </c>
      <c r="W1094" s="40" t="str">
        <f>IF(db[[#This Row],[QTY/ CTN B]]="","",LEFT(db[[#This Row],[QTY/ CTN B]],SEARCH(" ",db[[#This Row],[QTY/ CTN B]],1)-1))</f>
        <v>144</v>
      </c>
      <c r="X1094" s="40" t="str">
        <f>IF(db[[#This Row],[QTY/ CTN B]]="","",RIGHT(db[[#This Row],[QTY/ CTN B]],LEN(db[[#This Row],[QTY/ CTN B]])-SEARCH(" ",db[[#This Row],[QTY/ CTN B]],1)))</f>
        <v>LSN</v>
      </c>
      <c r="Y1094" s="40">
        <f>IF(db[[#This Row],[QTY/ CTN TG]]="",IF(db[[#This Row],[STN TG]]="","",12),LEFT(db[[#This Row],[QTY/ CTN TG]],SEARCH(" ",db[[#This Row],[QTY/ CTN TG]],1)-1))</f>
        <v>12</v>
      </c>
      <c r="Z10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4" s="40" t="str">
        <f>IF(db[[#This Row],[STN K]]="","",IF(db[[#This Row],[STN TG]]="LSN",12,""))</f>
        <v/>
      </c>
      <c r="AB1094" s="40" t="str">
        <f>IF(db[[#This Row],[STN TG]]="LSN","PCS","")</f>
        <v/>
      </c>
      <c r="AC1094" s="40">
        <f>db[[#This Row],[QTY B]]*IF(db[[#This Row],[QTY TG]]="",1,db[[#This Row],[QTY TG]])*IF(db[[#This Row],[QTY K]]="",1,db[[#This Row],[QTY K]])</f>
        <v>1728</v>
      </c>
      <c r="AD1094" s="40" t="str">
        <f>IF(db[[#This Row],[STN K]]="",IF(db[[#This Row],[STN TG]]="",db[[#This Row],[STN B]],db[[#This Row],[STN TG]]),db[[#This Row],[STN K]])</f>
        <v>PCS</v>
      </c>
      <c r="AE1094" s="40"/>
    </row>
    <row r="1095" spans="1:31" ht="16.5" customHeight="1" x14ac:dyDescent="0.25">
      <c r="A1095" s="40">
        <f t="shared" si="16"/>
        <v>1094</v>
      </c>
      <c r="B1095" s="5" t="str">
        <f>LOWER(SUBSTITUTE(SUBSTITUTE(SUBSTITUTE(SUBSTITUTE(SUBSTITUTE(SUBSTITUTE(SUBSTITUTE(SUBSTITUTE(db[[#This Row],[NB BM]]," ",),".",""),"-",""),"(",""),")",""),"/",""),"""",""),"+",""))</f>
        <v>bpgeltizofancytg30606d</v>
      </c>
      <c r="C1095" s="5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D1095" s="5" t="str">
        <f>LOWER(SUBSTITUTE(SUBSTITUTE(SUBSTITUTE(SUBSTITUTE(SUBSTITUTE(SUBSTITUTE(SUBSTITUTE(SUBSTITUTE(SUBSTITUTE(db[[#This Row],[NB PAJAK]]," ",""),"-",""),"(",""),")",""),".",""),",",""),"/",""),"""",""),"+",""))</f>
        <v/>
      </c>
      <c r="E109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bpgeltizofancytg30606d144lsnartomoro</v>
      </c>
      <c r="F109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geltizofancytg30606d144lsn</v>
      </c>
      <c r="G1095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geltizofancytg30606dartomoro</v>
      </c>
      <c r="H109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geltizofancytg30606d144lsnartomoro</v>
      </c>
      <c r="I1095" s="2" t="s">
        <v>6173</v>
      </c>
      <c r="J1095" s="2" t="s">
        <v>1130</v>
      </c>
      <c r="K1095" s="14"/>
      <c r="L1095" s="2" t="s">
        <v>1335</v>
      </c>
      <c r="M1095" s="34" t="e">
        <f>IF(db[[#This Row],[NB NOTA_C]]="","",COUNTIF([2]!B_MSK[concat],db[[#This Row],[NB NOTA_C]]))</f>
        <v>#REF!</v>
      </c>
      <c r="N1095" s="14">
        <v>99</v>
      </c>
      <c r="O1095" s="2" t="s">
        <v>1391</v>
      </c>
      <c r="P1095" s="2" t="s">
        <v>2443</v>
      </c>
      <c r="R1095" s="2" t="str">
        <f>IF(db[[#This Row],[QTY/ CTN]]="","",SUBSTITUTE(SUBSTITUTE(SUBSTITUTE(db[[#This Row],[QTY/ CTN]]," ","_",2),"(",""),")","")&amp;"_")</f>
        <v>144 LSN_</v>
      </c>
      <c r="S1095" s="2">
        <f>IF(db[[#This Row],[H_QTY/ CTN]]="","",SEARCH("_",db[[#This Row],[H_QTY/ CTN]]))</f>
        <v>8</v>
      </c>
      <c r="T1095" s="2">
        <f>IF(db[[#This Row],[H_QTY/ CTN]]="","",LEN(db[[#This Row],[H_QTY/ CTN]]))</f>
        <v>8</v>
      </c>
      <c r="U1095" s="41" t="str">
        <f>IF(db[[#This Row],[H_QTY/ CTN]]="","",LEFT(db[[#This Row],[H_QTY/ CTN]],db[[#This Row],[H_1]]-1))</f>
        <v>144 LSN</v>
      </c>
      <c r="V1095" s="40" t="str">
        <f>IF(NOT(db[[#This Row],[H_1]]=db[[#This Row],[H_2]]),MID(db[[#This Row],[H_QTY/ CTN]],db[[#This Row],[H_1]]+1,db[[#This Row],[H_2]]-db[[#This Row],[H_1]]-1),"")</f>
        <v/>
      </c>
      <c r="W1095" s="40" t="str">
        <f>IF(db[[#This Row],[QTY/ CTN B]]="","",LEFT(db[[#This Row],[QTY/ CTN B]],SEARCH(" ",db[[#This Row],[QTY/ CTN B]],1)-1))</f>
        <v>144</v>
      </c>
      <c r="X1095" s="40" t="str">
        <f>IF(db[[#This Row],[QTY/ CTN B]]="","",RIGHT(db[[#This Row],[QTY/ CTN B]],LEN(db[[#This Row],[QTY/ CTN B]])-SEARCH(" ",db[[#This Row],[QTY/ CTN B]],1)))</f>
        <v>LSN</v>
      </c>
      <c r="Y1095" s="40">
        <f>IF(db[[#This Row],[QTY/ CTN TG]]="",IF(db[[#This Row],[STN TG]]="","",12),LEFT(db[[#This Row],[QTY/ CTN TG]],SEARCH(" ",db[[#This Row],[QTY/ CTN TG]],1)-1))</f>
        <v>12</v>
      </c>
      <c r="Z10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5" s="40" t="str">
        <f>IF(db[[#This Row],[STN K]]="","",IF(db[[#This Row],[STN TG]]="LSN",12,""))</f>
        <v/>
      </c>
      <c r="AB1095" s="40" t="str">
        <f>IF(db[[#This Row],[STN TG]]="LSN","PCS","")</f>
        <v/>
      </c>
      <c r="AC1095" s="40">
        <f>db[[#This Row],[QTY B]]*IF(db[[#This Row],[QTY TG]]="",1,db[[#This Row],[QTY TG]])*IF(db[[#This Row],[QTY K]]="",1,db[[#This Row],[QTY K]])</f>
        <v>1728</v>
      </c>
      <c r="AD1095" s="40" t="str">
        <f>IF(db[[#This Row],[STN K]]="",IF(db[[#This Row],[STN TG]]="",db[[#This Row],[STN B]],db[[#This Row],[STN TG]]),db[[#This Row],[STN K]])</f>
        <v>PCS</v>
      </c>
      <c r="AE1095" s="40"/>
    </row>
    <row r="1096" spans="1:31" ht="16.5" customHeight="1" x14ac:dyDescent="0.25">
      <c r="A1096" s="40">
        <f t="shared" si="16"/>
        <v>1095</v>
      </c>
      <c r="B1096" s="5" t="str">
        <f>LOWER(SUBSTITUTE(SUBSTITUTE(SUBSTITUTE(SUBSTITUTE(SUBSTITUTE(SUBSTITUTE(SUBSTITUTE(SUBSTITUTE(db[[#This Row],[NB BM]]," ",),".",""),"-",""),"(",""),")",""),"/",""),"""",""),"+",""))</f>
        <v>bpgeltizofancytg30734d</v>
      </c>
      <c r="C1096" s="5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D1096" s="5" t="str">
        <f>LOWER(SUBSTITUTE(SUBSTITUTE(SUBSTITUTE(SUBSTITUTE(SUBSTITUTE(SUBSTITUTE(SUBSTITUTE(SUBSTITUTE(SUBSTITUTE(db[[#This Row],[NB PAJAK]]," ",""),"-",""),"(",""),")",""),".",""),",",""),"/",""),"""",""),"+",""))</f>
        <v/>
      </c>
      <c r="E109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bpgeltizofancytg30734d144lsnartomoro</v>
      </c>
      <c r="F109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geltizofancytg30734d144lsn</v>
      </c>
      <c r="G1096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geltizofancytg30734dartomoro</v>
      </c>
      <c r="H109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geltizofancytg30734d144lsnartomoro</v>
      </c>
      <c r="I1096" s="2" t="s">
        <v>6174</v>
      </c>
      <c r="J1096" s="2" t="s">
        <v>1131</v>
      </c>
      <c r="K1096" s="14"/>
      <c r="L1096" s="2" t="s">
        <v>1335</v>
      </c>
      <c r="M1096" s="34" t="e">
        <f>IF(db[[#This Row],[NB NOTA_C]]="","",COUNTIF([2]!B_MSK[concat],db[[#This Row],[NB NOTA_C]]))</f>
        <v>#REF!</v>
      </c>
      <c r="N1096" s="14">
        <v>99</v>
      </c>
      <c r="O1096" s="2" t="s">
        <v>1391</v>
      </c>
      <c r="P1096" s="2" t="s">
        <v>2443</v>
      </c>
      <c r="R1096" s="2" t="str">
        <f>IF(db[[#This Row],[QTY/ CTN]]="","",SUBSTITUTE(SUBSTITUTE(SUBSTITUTE(db[[#This Row],[QTY/ CTN]]," ","_",2),"(",""),")","")&amp;"_")</f>
        <v>144 LSN_</v>
      </c>
      <c r="S1096" s="2">
        <f>IF(db[[#This Row],[H_QTY/ CTN]]="","",SEARCH("_",db[[#This Row],[H_QTY/ CTN]]))</f>
        <v>8</v>
      </c>
      <c r="T1096" s="2">
        <f>IF(db[[#This Row],[H_QTY/ CTN]]="","",LEN(db[[#This Row],[H_QTY/ CTN]]))</f>
        <v>8</v>
      </c>
      <c r="U1096" s="41" t="str">
        <f>IF(db[[#This Row],[H_QTY/ CTN]]="","",LEFT(db[[#This Row],[H_QTY/ CTN]],db[[#This Row],[H_1]]-1))</f>
        <v>144 LSN</v>
      </c>
      <c r="V1096" s="40" t="str">
        <f>IF(NOT(db[[#This Row],[H_1]]=db[[#This Row],[H_2]]),MID(db[[#This Row],[H_QTY/ CTN]],db[[#This Row],[H_1]]+1,db[[#This Row],[H_2]]-db[[#This Row],[H_1]]-1),"")</f>
        <v/>
      </c>
      <c r="W1096" s="40" t="str">
        <f>IF(db[[#This Row],[QTY/ CTN B]]="","",LEFT(db[[#This Row],[QTY/ CTN B]],SEARCH(" ",db[[#This Row],[QTY/ CTN B]],1)-1))</f>
        <v>144</v>
      </c>
      <c r="X1096" s="40" t="str">
        <f>IF(db[[#This Row],[QTY/ CTN B]]="","",RIGHT(db[[#This Row],[QTY/ CTN B]],LEN(db[[#This Row],[QTY/ CTN B]])-SEARCH(" ",db[[#This Row],[QTY/ CTN B]],1)))</f>
        <v>LSN</v>
      </c>
      <c r="Y1096" s="40">
        <f>IF(db[[#This Row],[QTY/ CTN TG]]="",IF(db[[#This Row],[STN TG]]="","",12),LEFT(db[[#This Row],[QTY/ CTN TG]],SEARCH(" ",db[[#This Row],[QTY/ CTN TG]],1)-1))</f>
        <v>12</v>
      </c>
      <c r="Z10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6" s="40" t="str">
        <f>IF(db[[#This Row],[STN K]]="","",IF(db[[#This Row],[STN TG]]="LSN",12,""))</f>
        <v/>
      </c>
      <c r="AB1096" s="40" t="str">
        <f>IF(db[[#This Row],[STN TG]]="LSN","PCS","")</f>
        <v/>
      </c>
      <c r="AC1096" s="40">
        <f>db[[#This Row],[QTY B]]*IF(db[[#This Row],[QTY TG]]="",1,db[[#This Row],[QTY TG]])*IF(db[[#This Row],[QTY K]]="",1,db[[#This Row],[QTY K]])</f>
        <v>1728</v>
      </c>
      <c r="AD1096" s="40" t="str">
        <f>IF(db[[#This Row],[STN K]]="",IF(db[[#This Row],[STN TG]]="",db[[#This Row],[STN B]],db[[#This Row],[STN TG]]),db[[#This Row],[STN K]])</f>
        <v>PCS</v>
      </c>
      <c r="AE1096" s="40"/>
    </row>
    <row r="1097" spans="1:31" ht="16.5" customHeight="1" x14ac:dyDescent="0.25">
      <c r="A1097" s="40">
        <f t="shared" si="16"/>
        <v>1096</v>
      </c>
      <c r="B1097" s="5" t="str">
        <f>LOWER(SUBSTITUTE(SUBSTITUTE(SUBSTITUTE(SUBSTITUTE(SUBSTITUTE(SUBSTITUTE(SUBSTITUTE(SUBSTITUTE(db[[#This Row],[NB BM]]," ",),".",""),"-",""),"(",""),")",""),"/",""),"""",""),"+",""))</f>
        <v>bpgeltizofancytg30734e</v>
      </c>
      <c r="C1097" s="5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D1097" s="5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E109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bpgeltizofancytg30734e144lsnartomoro</v>
      </c>
      <c r="F109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geltizofancytg30734e144lsn</v>
      </c>
      <c r="G1097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geltizofancytg30734eartomoro</v>
      </c>
      <c r="H109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geltizofancytg30734e144lsnartomoro</v>
      </c>
      <c r="I1097" s="2" t="s">
        <v>6175</v>
      </c>
      <c r="J1097" s="2" t="s">
        <v>2332</v>
      </c>
      <c r="K1097" s="14" t="s">
        <v>2400</v>
      </c>
      <c r="L1097" s="2" t="s">
        <v>1335</v>
      </c>
      <c r="M1097" s="34" t="e">
        <f>IF(db[[#This Row],[NB NOTA_C]]="","",COUNTIF([2]!B_MSK[concat],db[[#This Row],[NB NOTA_C]]))</f>
        <v>#REF!</v>
      </c>
      <c r="N1097" s="9">
        <v>99</v>
      </c>
      <c r="O1097" s="5" t="s">
        <v>1391</v>
      </c>
      <c r="P1097" s="2" t="s">
        <v>2443</v>
      </c>
      <c r="R1097" s="2" t="str">
        <f>IF(db[[#This Row],[QTY/ CTN]]="","",SUBSTITUTE(SUBSTITUTE(SUBSTITUTE(db[[#This Row],[QTY/ CTN]]," ","_",2),"(",""),")","")&amp;"_")</f>
        <v>144 LSN_</v>
      </c>
      <c r="S1097" s="2">
        <f>IF(db[[#This Row],[H_QTY/ CTN]]="","",SEARCH("_",db[[#This Row],[H_QTY/ CTN]]))</f>
        <v>8</v>
      </c>
      <c r="T1097" s="2">
        <f>IF(db[[#This Row],[H_QTY/ CTN]]="","",LEN(db[[#This Row],[H_QTY/ CTN]]))</f>
        <v>8</v>
      </c>
      <c r="U1097" s="41" t="str">
        <f>IF(db[[#This Row],[H_QTY/ CTN]]="","",LEFT(db[[#This Row],[H_QTY/ CTN]],db[[#This Row],[H_1]]-1))</f>
        <v>144 LSN</v>
      </c>
      <c r="V1097" s="40" t="str">
        <f>IF(NOT(db[[#This Row],[H_1]]=db[[#This Row],[H_2]]),MID(db[[#This Row],[H_QTY/ CTN]],db[[#This Row],[H_1]]+1,db[[#This Row],[H_2]]-db[[#This Row],[H_1]]-1),"")</f>
        <v/>
      </c>
      <c r="W1097" s="40" t="str">
        <f>IF(db[[#This Row],[QTY/ CTN B]]="","",LEFT(db[[#This Row],[QTY/ CTN B]],SEARCH(" ",db[[#This Row],[QTY/ CTN B]],1)-1))</f>
        <v>144</v>
      </c>
      <c r="X1097" s="40" t="str">
        <f>IF(db[[#This Row],[QTY/ CTN B]]="","",RIGHT(db[[#This Row],[QTY/ CTN B]],LEN(db[[#This Row],[QTY/ CTN B]])-SEARCH(" ",db[[#This Row],[QTY/ CTN B]],1)))</f>
        <v>LSN</v>
      </c>
      <c r="Y1097" s="40">
        <f>IF(db[[#This Row],[QTY/ CTN TG]]="",IF(db[[#This Row],[STN TG]]="","",12),LEFT(db[[#This Row],[QTY/ CTN TG]],SEARCH(" ",db[[#This Row],[QTY/ CTN TG]],1)-1))</f>
        <v>12</v>
      </c>
      <c r="Z10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7" s="40" t="str">
        <f>IF(db[[#This Row],[STN K]]="","",IF(db[[#This Row],[STN TG]]="LSN",12,""))</f>
        <v/>
      </c>
      <c r="AB1097" s="40" t="str">
        <f>IF(db[[#This Row],[STN TG]]="LSN","PCS","")</f>
        <v/>
      </c>
      <c r="AC1097" s="40">
        <f>db[[#This Row],[QTY B]]*IF(db[[#This Row],[QTY TG]]="",1,db[[#This Row],[QTY TG]])*IF(db[[#This Row],[QTY K]]="",1,db[[#This Row],[QTY K]])</f>
        <v>1728</v>
      </c>
      <c r="AD1097" s="40" t="str">
        <f>IF(db[[#This Row],[STN K]]="",IF(db[[#This Row],[STN TG]]="",db[[#This Row],[STN B]],db[[#This Row],[STN TG]]),db[[#This Row],[STN K]])</f>
        <v>PCS</v>
      </c>
      <c r="AE1097" s="40"/>
    </row>
    <row r="1098" spans="1:31" ht="16.5" customHeight="1" x14ac:dyDescent="0.25">
      <c r="A1098" s="40">
        <f t="shared" ref="A1098:A1161" si="17">ROW()-1</f>
        <v>1097</v>
      </c>
      <c r="B1098" s="5" t="str">
        <f>LOWER(SUBSTITUTE(SUBSTITUTE(SUBSTITUTE(SUBSTITUTE(SUBSTITUTE(SUBSTITUTE(SUBSTITUTE(SUBSTITUTE(db[[#This Row],[NB BM]]," ",),".",""),"-",""),"(",""),")",""),"/",""),"""",""),"+",""))</f>
        <v>bpgeltizofancytg30734f</v>
      </c>
      <c r="C1098" s="5" t="str">
        <f>LOWER(SUBSTITUTE(SUBSTITUTE(SUBSTITUTE(SUBSTITUTE(SUBSTITUTE(SUBSTITUTE(SUBSTITUTE(SUBSTITUTE(SUBSTITUTE(db[[#This Row],[NB NOTA]]," ",),".",""),"-",""),"(",""),")",""),",",""),"/",""),"""",""),"+",""))</f>
        <v>geltizofancytg30734f</v>
      </c>
      <c r="D1098" s="5" t="str">
        <f>LOWER(SUBSTITUTE(SUBSTITUTE(SUBSTITUTE(SUBSTITUTE(SUBSTITUTE(SUBSTITUTE(SUBSTITUTE(SUBSTITUTE(SUBSTITUTE(db[[#This Row],[NB PAJAK]]," ",""),"-",""),"(",""),")",""),".",""),",",""),"/",""),"""",""),"+",""))</f>
        <v/>
      </c>
      <c r="E109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bpgeltizofancytg30734f144lsnuntana</v>
      </c>
      <c r="F109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geltizofancytg30734f144lsn</v>
      </c>
      <c r="G1098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geltizofancytg30734funtana</v>
      </c>
      <c r="H109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geltizofancytg30734f144lsnuntana</v>
      </c>
      <c r="I1098" s="2" t="s">
        <v>7827</v>
      </c>
      <c r="J1098" s="2" t="s">
        <v>7826</v>
      </c>
      <c r="K1098" s="1"/>
      <c r="L1098" s="2" t="s">
        <v>1336</v>
      </c>
      <c r="M1098" s="34" t="e">
        <f>IF(db[[#This Row],[NB NOTA_C]]="","",COUNTIF([2]!B_MSK[concat],db[[#This Row],[NB NOTA_C]]))</f>
        <v>#REF!</v>
      </c>
      <c r="N1098" s="9" t="s">
        <v>2305</v>
      </c>
      <c r="O1098" s="5" t="s">
        <v>1391</v>
      </c>
      <c r="P1098" s="2" t="s">
        <v>2443</v>
      </c>
      <c r="R1098" s="2" t="str">
        <f>IF(db[[#This Row],[QTY/ CTN]]="","",SUBSTITUTE(SUBSTITUTE(SUBSTITUTE(db[[#This Row],[QTY/ CTN]]," ","_",2),"(",""),")","")&amp;"_")</f>
        <v>144 LSN_</v>
      </c>
      <c r="S1098" s="2">
        <f>IF(db[[#This Row],[H_QTY/ CTN]]="","",SEARCH("_",db[[#This Row],[H_QTY/ CTN]]))</f>
        <v>8</v>
      </c>
      <c r="T1098" s="2">
        <f>IF(db[[#This Row],[H_QTY/ CTN]]="","",LEN(db[[#This Row],[H_QTY/ CTN]]))</f>
        <v>8</v>
      </c>
      <c r="U1098" s="41" t="str">
        <f>IF(db[[#This Row],[H_QTY/ CTN]]="","",LEFT(db[[#This Row],[H_QTY/ CTN]],db[[#This Row],[H_1]]-1))</f>
        <v>144 LSN</v>
      </c>
      <c r="V1098" s="40" t="str">
        <f>IF(NOT(db[[#This Row],[H_1]]=db[[#This Row],[H_2]]),MID(db[[#This Row],[H_QTY/ CTN]],db[[#This Row],[H_1]]+1,db[[#This Row],[H_2]]-db[[#This Row],[H_1]]-1),"")</f>
        <v/>
      </c>
      <c r="W1098" s="40" t="str">
        <f>IF(db[[#This Row],[QTY/ CTN B]]="","",LEFT(db[[#This Row],[QTY/ CTN B]],SEARCH(" ",db[[#This Row],[QTY/ CTN B]],1)-1))</f>
        <v>144</v>
      </c>
      <c r="X1098" s="40" t="str">
        <f>IF(db[[#This Row],[QTY/ CTN B]]="","",RIGHT(db[[#This Row],[QTY/ CTN B]],LEN(db[[#This Row],[QTY/ CTN B]])-SEARCH(" ",db[[#This Row],[QTY/ CTN B]],1)))</f>
        <v>LSN</v>
      </c>
      <c r="Y1098" s="40">
        <f>IF(db[[#This Row],[QTY/ CTN TG]]="",IF(db[[#This Row],[STN TG]]="","",12),LEFT(db[[#This Row],[QTY/ CTN TG]],SEARCH(" ",db[[#This Row],[QTY/ CTN TG]],1)-1))</f>
        <v>12</v>
      </c>
      <c r="Z10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8" s="40" t="str">
        <f>IF(db[[#This Row],[STN K]]="","",IF(db[[#This Row],[STN TG]]="LSN",12,""))</f>
        <v/>
      </c>
      <c r="AB1098" s="40" t="str">
        <f>IF(db[[#This Row],[STN TG]]="LSN","PCS","")</f>
        <v/>
      </c>
      <c r="AC1098" s="40">
        <f>db[[#This Row],[QTY B]]*IF(db[[#This Row],[QTY TG]]="",1,db[[#This Row],[QTY TG]])*IF(db[[#This Row],[QTY K]]="",1,db[[#This Row],[QTY K]])</f>
        <v>1728</v>
      </c>
      <c r="AD1098" s="40" t="str">
        <f>IF(db[[#This Row],[STN K]]="",IF(db[[#This Row],[STN TG]]="",db[[#This Row],[STN B]],db[[#This Row],[STN TG]]),db[[#This Row],[STN K]])</f>
        <v>PCS</v>
      </c>
      <c r="AE1098" s="40"/>
    </row>
    <row r="1099" spans="1:31" ht="16.5" customHeight="1" x14ac:dyDescent="0.25">
      <c r="A1099" s="40">
        <f t="shared" si="17"/>
        <v>1098</v>
      </c>
      <c r="B1099" s="5" t="str">
        <f>LOWER(SUBSTITUTE(SUBSTITUTE(SUBSTITUTE(SUBSTITUTE(SUBSTITUTE(SUBSTITUTE(SUBSTITUTE(SUBSTITUTE(db[[#This Row],[NB BM]]," ",),".",""),"-",""),"(",""),")",""),"/",""),"""",""),"+",""))</f>
        <v>bpgeltizofancytg30734e</v>
      </c>
      <c r="C1099" s="5" t="str">
        <f>LOWER(SUBSTITUTE(SUBSTITUTE(SUBSTITUTE(SUBSTITUTE(SUBSTITUTE(SUBSTITUTE(SUBSTITUTE(SUBSTITUTE(SUBSTITUTE(db[[#This Row],[NB NOTA]]," ",),".",""),"-",""),"(",""),")",""),",",""),"/",""),"""",""),"+",""))</f>
        <v>geltizofancytg30734ebonus</v>
      </c>
      <c r="D1099" s="5" t="str">
        <f>LOWER(SUBSTITUTE(SUBSTITUTE(SUBSTITUTE(SUBSTITUTE(SUBSTITUTE(SUBSTITUTE(SUBSTITUTE(SUBSTITUTE(SUBSTITUTE(db[[#This Row],[NB PAJAK]]," ",""),"-",""),"(",""),")",""),".",""),",",""),"/",""),"""",""),"+",""))</f>
        <v>gelpentizotg30734ebonus</v>
      </c>
      <c r="E109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bpgeltizofancytg30734e144lsnartomoro</v>
      </c>
      <c r="F109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geltizofancytg30734ebonus144lsn</v>
      </c>
      <c r="G1099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geltizofancytg30734ebonusartomoro</v>
      </c>
      <c r="H109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geltizofancytg30734ebonus144lsnartomoro</v>
      </c>
      <c r="I1099" s="2" t="s">
        <v>6175</v>
      </c>
      <c r="J1099" s="2" t="s">
        <v>5352</v>
      </c>
      <c r="K1099" s="14" t="s">
        <v>5353</v>
      </c>
      <c r="L1099" s="2" t="s">
        <v>1335</v>
      </c>
      <c r="M1099" s="34" t="e">
        <f>IF(db[[#This Row],[NB NOTA_C]]="","",COUNTIF([2]!B_MSK[concat],db[[#This Row],[NB NOTA_C]]))</f>
        <v>#REF!</v>
      </c>
      <c r="N1099" s="9">
        <v>99</v>
      </c>
      <c r="O1099" s="5" t="s">
        <v>1391</v>
      </c>
      <c r="P1099" s="2" t="s">
        <v>2443</v>
      </c>
      <c r="R1099" s="2" t="str">
        <f>IF(db[[#This Row],[QTY/ CTN]]="","",SUBSTITUTE(SUBSTITUTE(SUBSTITUTE(db[[#This Row],[QTY/ CTN]]," ","_",2),"(",""),")","")&amp;"_")</f>
        <v>144 LSN_</v>
      </c>
      <c r="S1099" s="2">
        <f>IF(db[[#This Row],[H_QTY/ CTN]]="","",SEARCH("_",db[[#This Row],[H_QTY/ CTN]]))</f>
        <v>8</v>
      </c>
      <c r="T1099" s="2">
        <f>IF(db[[#This Row],[H_QTY/ CTN]]="","",LEN(db[[#This Row],[H_QTY/ CTN]]))</f>
        <v>8</v>
      </c>
      <c r="U1099" s="41" t="str">
        <f>IF(db[[#This Row],[H_QTY/ CTN]]="","",LEFT(db[[#This Row],[H_QTY/ CTN]],db[[#This Row],[H_1]]-1))</f>
        <v>144 LSN</v>
      </c>
      <c r="V1099" s="40" t="str">
        <f>IF(NOT(db[[#This Row],[H_1]]=db[[#This Row],[H_2]]),MID(db[[#This Row],[H_QTY/ CTN]],db[[#This Row],[H_1]]+1,db[[#This Row],[H_2]]-db[[#This Row],[H_1]]-1),"")</f>
        <v/>
      </c>
      <c r="W1099" s="40" t="str">
        <f>IF(db[[#This Row],[QTY/ CTN B]]="","",LEFT(db[[#This Row],[QTY/ CTN B]],SEARCH(" ",db[[#This Row],[QTY/ CTN B]],1)-1))</f>
        <v>144</v>
      </c>
      <c r="X1099" s="40" t="str">
        <f>IF(db[[#This Row],[QTY/ CTN B]]="","",RIGHT(db[[#This Row],[QTY/ CTN B]],LEN(db[[#This Row],[QTY/ CTN B]])-SEARCH(" ",db[[#This Row],[QTY/ CTN B]],1)))</f>
        <v>LSN</v>
      </c>
      <c r="Y1099" s="40">
        <f>IF(db[[#This Row],[QTY/ CTN TG]]="",IF(db[[#This Row],[STN TG]]="","",12),LEFT(db[[#This Row],[QTY/ CTN TG]],SEARCH(" ",db[[#This Row],[QTY/ CTN TG]],1)-1))</f>
        <v>12</v>
      </c>
      <c r="Z10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099" s="40" t="str">
        <f>IF(db[[#This Row],[STN K]]="","",IF(db[[#This Row],[STN TG]]="LSN",12,""))</f>
        <v/>
      </c>
      <c r="AB1099" s="40" t="str">
        <f>IF(db[[#This Row],[STN TG]]="LSN","PCS","")</f>
        <v/>
      </c>
      <c r="AC1099" s="40">
        <f>db[[#This Row],[QTY B]]*IF(db[[#This Row],[QTY TG]]="",1,db[[#This Row],[QTY TG]])*IF(db[[#This Row],[QTY K]]="",1,db[[#This Row],[QTY K]])</f>
        <v>1728</v>
      </c>
      <c r="AD1099" s="40" t="str">
        <f>IF(db[[#This Row],[STN K]]="",IF(db[[#This Row],[STN TG]]="",db[[#This Row],[STN B]],db[[#This Row],[STN TG]]),db[[#This Row],[STN K]])</f>
        <v>PCS</v>
      </c>
      <c r="AE1099" s="40"/>
    </row>
    <row r="1100" spans="1:31" ht="16.5" customHeight="1" x14ac:dyDescent="0.25">
      <c r="A1100" s="40">
        <f t="shared" si="17"/>
        <v>1099</v>
      </c>
      <c r="B1100" s="5" t="str">
        <f>LOWER(SUBSTITUTE(SUBSTITUTE(SUBSTITUTE(SUBSTITUTE(SUBSTITUTE(SUBSTITUTE(SUBSTITUTE(SUBSTITUTE(db[[#This Row],[NB BM]]," ",),".",""),"-",""),"(",""),")",""),"/",""),"""",""),"+",""))</f>
        <v>bpgeltizofancytg30735d</v>
      </c>
      <c r="C1100" s="5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D1100" s="5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E110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bpgeltizofancytg30735d144lsnuntana</v>
      </c>
      <c r="F110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geltizofancytg30735d144lsn</v>
      </c>
      <c r="G1100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geltizofancytg30735duntana</v>
      </c>
      <c r="H110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geltizofancytg30735d144lsnuntana</v>
      </c>
      <c r="I1100" s="2" t="s">
        <v>6176</v>
      </c>
      <c r="J1100" s="1" t="s">
        <v>2382</v>
      </c>
      <c r="K1100" s="26" t="s">
        <v>2383</v>
      </c>
      <c r="L1100" s="2" t="s">
        <v>1336</v>
      </c>
      <c r="M1100" s="34" t="e">
        <f>IF(db[[#This Row],[NB NOTA_C]]="","",COUNTIF([2]!B_MSK[concat],db[[#This Row],[NB NOTA_C]]))</f>
        <v>#REF!</v>
      </c>
      <c r="N1100" s="9" t="s">
        <v>1349</v>
      </c>
      <c r="O1100" s="5" t="s">
        <v>1391</v>
      </c>
      <c r="P1100" s="2" t="s">
        <v>2443</v>
      </c>
      <c r="R1100" s="2" t="str">
        <f>IF(db[[#This Row],[QTY/ CTN]]="","",SUBSTITUTE(SUBSTITUTE(SUBSTITUTE(db[[#This Row],[QTY/ CTN]]," ","_",2),"(",""),")","")&amp;"_")</f>
        <v>144 LSN_</v>
      </c>
      <c r="S1100" s="2">
        <f>IF(db[[#This Row],[H_QTY/ CTN]]="","",SEARCH("_",db[[#This Row],[H_QTY/ CTN]]))</f>
        <v>8</v>
      </c>
      <c r="T1100" s="2">
        <f>IF(db[[#This Row],[H_QTY/ CTN]]="","",LEN(db[[#This Row],[H_QTY/ CTN]]))</f>
        <v>8</v>
      </c>
      <c r="U1100" s="41" t="str">
        <f>IF(db[[#This Row],[H_QTY/ CTN]]="","",LEFT(db[[#This Row],[H_QTY/ CTN]],db[[#This Row],[H_1]]-1))</f>
        <v>144 LSN</v>
      </c>
      <c r="V1100" s="40" t="str">
        <f>IF(NOT(db[[#This Row],[H_1]]=db[[#This Row],[H_2]]),MID(db[[#This Row],[H_QTY/ CTN]],db[[#This Row],[H_1]]+1,db[[#This Row],[H_2]]-db[[#This Row],[H_1]]-1),"")</f>
        <v/>
      </c>
      <c r="W1100" s="40" t="str">
        <f>IF(db[[#This Row],[QTY/ CTN B]]="","",LEFT(db[[#This Row],[QTY/ CTN B]],SEARCH(" ",db[[#This Row],[QTY/ CTN B]],1)-1))</f>
        <v>144</v>
      </c>
      <c r="X1100" s="40" t="str">
        <f>IF(db[[#This Row],[QTY/ CTN B]]="","",RIGHT(db[[#This Row],[QTY/ CTN B]],LEN(db[[#This Row],[QTY/ CTN B]])-SEARCH(" ",db[[#This Row],[QTY/ CTN B]],1)))</f>
        <v>LSN</v>
      </c>
      <c r="Y1100" s="40">
        <f>IF(db[[#This Row],[QTY/ CTN TG]]="",IF(db[[#This Row],[STN TG]]="","",12),LEFT(db[[#This Row],[QTY/ CTN TG]],SEARCH(" ",db[[#This Row],[QTY/ CTN TG]],1)-1))</f>
        <v>12</v>
      </c>
      <c r="Z11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0" s="40" t="str">
        <f>IF(db[[#This Row],[STN K]]="","",IF(db[[#This Row],[STN TG]]="LSN",12,""))</f>
        <v/>
      </c>
      <c r="AB1100" s="40" t="str">
        <f>IF(db[[#This Row],[STN TG]]="LSN","PCS","")</f>
        <v/>
      </c>
      <c r="AC1100" s="40">
        <f>db[[#This Row],[QTY B]]*IF(db[[#This Row],[QTY TG]]="",1,db[[#This Row],[QTY TG]])*IF(db[[#This Row],[QTY K]]="",1,db[[#This Row],[QTY K]])</f>
        <v>1728</v>
      </c>
      <c r="AD1100" s="40" t="str">
        <f>IF(db[[#This Row],[STN K]]="",IF(db[[#This Row],[STN TG]]="",db[[#This Row],[STN B]],db[[#This Row],[STN TG]]),db[[#This Row],[STN K]])</f>
        <v>PCS</v>
      </c>
      <c r="AE1100" s="40"/>
    </row>
    <row r="1101" spans="1:31" ht="16.5" customHeight="1" x14ac:dyDescent="0.25">
      <c r="A1101" s="40">
        <f t="shared" si="17"/>
        <v>1100</v>
      </c>
      <c r="B1101" s="5" t="str">
        <f>LOWER(SUBSTITUTE(SUBSTITUTE(SUBSTITUTE(SUBSTITUTE(SUBSTITUTE(SUBSTITUTE(SUBSTITUTE(SUBSTITUTE(db[[#This Row],[NB BM]]," ",),".",""),"-",""),"(",""),")",""),"/",""),"""",""),"+",""))</f>
        <v>bpgeltizofancytg30801d</v>
      </c>
      <c r="C1101" s="5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D1101" s="5" t="str">
        <f>LOWER(SUBSTITUTE(SUBSTITUTE(SUBSTITUTE(SUBSTITUTE(SUBSTITUTE(SUBSTITUTE(SUBSTITUTE(SUBSTITUTE(SUBSTITUTE(db[[#This Row],[NB PAJAK]]," ",""),"-",""),"(",""),")",""),".",""),",",""),"/",""),"""",""),"+",""))</f>
        <v/>
      </c>
      <c r="E110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bpgeltizofancytg30801d144lsnartomoro</v>
      </c>
      <c r="F110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geltizofancytg30801d144lsn</v>
      </c>
      <c r="G1101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geltizofancytg30801dartomoro</v>
      </c>
      <c r="H110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geltizofancytg30801d144lsnartomoro</v>
      </c>
      <c r="I1101" s="2" t="s">
        <v>6177</v>
      </c>
      <c r="J1101" s="2" t="s">
        <v>1132</v>
      </c>
      <c r="K1101" s="1"/>
      <c r="L1101" s="2" t="s">
        <v>1335</v>
      </c>
      <c r="M1101" s="34" t="e">
        <f>IF(db[[#This Row],[NB NOTA_C]]="","",COUNTIF([2]!B_MSK[concat],db[[#This Row],[NB NOTA_C]]))</f>
        <v>#REF!</v>
      </c>
      <c r="N1101" s="14">
        <v>99</v>
      </c>
      <c r="O1101" s="2" t="s">
        <v>1391</v>
      </c>
      <c r="P1101" s="2" t="s">
        <v>2443</v>
      </c>
      <c r="R1101" s="2" t="str">
        <f>IF(db[[#This Row],[QTY/ CTN]]="","",SUBSTITUTE(SUBSTITUTE(SUBSTITUTE(db[[#This Row],[QTY/ CTN]]," ","_",2),"(",""),")","")&amp;"_")</f>
        <v>144 LSN_</v>
      </c>
      <c r="S1101" s="2">
        <f>IF(db[[#This Row],[H_QTY/ CTN]]="","",SEARCH("_",db[[#This Row],[H_QTY/ CTN]]))</f>
        <v>8</v>
      </c>
      <c r="T1101" s="2">
        <f>IF(db[[#This Row],[H_QTY/ CTN]]="","",LEN(db[[#This Row],[H_QTY/ CTN]]))</f>
        <v>8</v>
      </c>
      <c r="U1101" s="41" t="str">
        <f>IF(db[[#This Row],[H_QTY/ CTN]]="","",LEFT(db[[#This Row],[H_QTY/ CTN]],db[[#This Row],[H_1]]-1))</f>
        <v>144 LSN</v>
      </c>
      <c r="V1101" s="40" t="str">
        <f>IF(NOT(db[[#This Row],[H_1]]=db[[#This Row],[H_2]]),MID(db[[#This Row],[H_QTY/ CTN]],db[[#This Row],[H_1]]+1,db[[#This Row],[H_2]]-db[[#This Row],[H_1]]-1),"")</f>
        <v/>
      </c>
      <c r="W1101" s="40" t="str">
        <f>IF(db[[#This Row],[QTY/ CTN B]]="","",LEFT(db[[#This Row],[QTY/ CTN B]],SEARCH(" ",db[[#This Row],[QTY/ CTN B]],1)-1))</f>
        <v>144</v>
      </c>
      <c r="X1101" s="40" t="str">
        <f>IF(db[[#This Row],[QTY/ CTN B]]="","",RIGHT(db[[#This Row],[QTY/ CTN B]],LEN(db[[#This Row],[QTY/ CTN B]])-SEARCH(" ",db[[#This Row],[QTY/ CTN B]],1)))</f>
        <v>LSN</v>
      </c>
      <c r="Y1101" s="40">
        <f>IF(db[[#This Row],[QTY/ CTN TG]]="",IF(db[[#This Row],[STN TG]]="","",12),LEFT(db[[#This Row],[QTY/ CTN TG]],SEARCH(" ",db[[#This Row],[QTY/ CTN TG]],1)-1))</f>
        <v>12</v>
      </c>
      <c r="Z11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1" s="40" t="str">
        <f>IF(db[[#This Row],[STN K]]="","",IF(db[[#This Row],[STN TG]]="LSN",12,""))</f>
        <v/>
      </c>
      <c r="AB1101" s="40" t="str">
        <f>IF(db[[#This Row],[STN TG]]="LSN","PCS","")</f>
        <v/>
      </c>
      <c r="AC1101" s="40">
        <f>db[[#This Row],[QTY B]]*IF(db[[#This Row],[QTY TG]]="",1,db[[#This Row],[QTY TG]])*IF(db[[#This Row],[QTY K]]="",1,db[[#This Row],[QTY K]])</f>
        <v>1728</v>
      </c>
      <c r="AD1101" s="40" t="str">
        <f>IF(db[[#This Row],[STN K]]="",IF(db[[#This Row],[STN TG]]="",db[[#This Row],[STN B]],db[[#This Row],[STN TG]]),db[[#This Row],[STN K]])</f>
        <v>PCS</v>
      </c>
      <c r="AE1101" s="40"/>
    </row>
    <row r="1102" spans="1:31" ht="16.5" customHeight="1" x14ac:dyDescent="0.25">
      <c r="A1102" s="40">
        <f t="shared" si="17"/>
        <v>1101</v>
      </c>
      <c r="B1102" s="5" t="str">
        <f>LOWER(SUBSTITUTE(SUBSTITUTE(SUBSTITUTE(SUBSTITUTE(SUBSTITUTE(SUBSTITUTE(SUBSTITUTE(SUBSTITUTE(db[[#This Row],[NB BM]]," ",),".",""),"-",""),"(",""),")",""),"/",""),"""",""),"+",""))</f>
        <v>bpgeltizofancytg30801dl</v>
      </c>
      <c r="C1102" s="5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D1102" s="5" t="str">
        <f>LOWER(SUBSTITUTE(SUBSTITUTE(SUBSTITUTE(SUBSTITUTE(SUBSTITUTE(SUBSTITUTE(SUBSTITUTE(SUBSTITUTE(SUBSTITUTE(db[[#This Row],[NB PAJAK]]," ",""),"-",""),"(",""),")",""),".",""),",",""),"/",""),"""",""),"+",""))</f>
        <v/>
      </c>
      <c r="E110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bpgeltizofancytg30801dl72lsnuntana</v>
      </c>
      <c r="F110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geltizofancytg30801dl72lsn</v>
      </c>
      <c r="G110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geltizofancytg30801dluntana</v>
      </c>
      <c r="H110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geltizofancytg30801dl72lsnuntana</v>
      </c>
      <c r="I1102" s="2" t="s">
        <v>6178</v>
      </c>
      <c r="J1102" s="2" t="s">
        <v>2610</v>
      </c>
      <c r="K1102" s="14"/>
      <c r="L1102" s="2" t="s">
        <v>1336</v>
      </c>
      <c r="M1102" s="34" t="e">
        <f>IF(db[[#This Row],[NB NOTA_C]]="","",COUNTIF([2]!B_MSK[concat],db[[#This Row],[NB NOTA_C]]))</f>
        <v>#REF!</v>
      </c>
      <c r="N1102" s="9" t="s">
        <v>1349</v>
      </c>
      <c r="O1102" s="5" t="s">
        <v>1453</v>
      </c>
      <c r="P1102" s="2" t="s">
        <v>2443</v>
      </c>
      <c r="R1102" s="2" t="str">
        <f>IF(db[[#This Row],[QTY/ CTN]]="","",SUBSTITUTE(SUBSTITUTE(SUBSTITUTE(db[[#This Row],[QTY/ CTN]]," ","_",2),"(",""),")","")&amp;"_")</f>
        <v>72 LSN_</v>
      </c>
      <c r="S1102" s="2">
        <f>IF(db[[#This Row],[H_QTY/ CTN]]="","",SEARCH("_",db[[#This Row],[H_QTY/ CTN]]))</f>
        <v>7</v>
      </c>
      <c r="T1102" s="2">
        <f>IF(db[[#This Row],[H_QTY/ CTN]]="","",LEN(db[[#This Row],[H_QTY/ CTN]]))</f>
        <v>7</v>
      </c>
      <c r="U1102" s="41" t="str">
        <f>IF(db[[#This Row],[H_QTY/ CTN]]="","",LEFT(db[[#This Row],[H_QTY/ CTN]],db[[#This Row],[H_1]]-1))</f>
        <v>72 LSN</v>
      </c>
      <c r="V1102" s="40" t="str">
        <f>IF(NOT(db[[#This Row],[H_1]]=db[[#This Row],[H_2]]),MID(db[[#This Row],[H_QTY/ CTN]],db[[#This Row],[H_1]]+1,db[[#This Row],[H_2]]-db[[#This Row],[H_1]]-1),"")</f>
        <v/>
      </c>
      <c r="W1102" s="40" t="str">
        <f>IF(db[[#This Row],[QTY/ CTN B]]="","",LEFT(db[[#This Row],[QTY/ CTN B]],SEARCH(" ",db[[#This Row],[QTY/ CTN B]],1)-1))</f>
        <v>72</v>
      </c>
      <c r="X1102" s="40" t="str">
        <f>IF(db[[#This Row],[QTY/ CTN B]]="","",RIGHT(db[[#This Row],[QTY/ CTN B]],LEN(db[[#This Row],[QTY/ CTN B]])-SEARCH(" ",db[[#This Row],[QTY/ CTN B]],1)))</f>
        <v>LSN</v>
      </c>
      <c r="Y1102" s="40">
        <f>IF(db[[#This Row],[QTY/ CTN TG]]="",IF(db[[#This Row],[STN TG]]="","",12),LEFT(db[[#This Row],[QTY/ CTN TG]],SEARCH(" ",db[[#This Row],[QTY/ CTN TG]],1)-1))</f>
        <v>12</v>
      </c>
      <c r="Z11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2" s="40" t="str">
        <f>IF(db[[#This Row],[STN K]]="","",IF(db[[#This Row],[STN TG]]="LSN",12,""))</f>
        <v/>
      </c>
      <c r="AB1102" s="40" t="str">
        <f>IF(db[[#This Row],[STN TG]]="LSN","PCS","")</f>
        <v/>
      </c>
      <c r="AC1102" s="40">
        <f>db[[#This Row],[QTY B]]*IF(db[[#This Row],[QTY TG]]="",1,db[[#This Row],[QTY TG]])*IF(db[[#This Row],[QTY K]]="",1,db[[#This Row],[QTY K]])</f>
        <v>864</v>
      </c>
      <c r="AD1102" s="40" t="str">
        <f>IF(db[[#This Row],[STN K]]="",IF(db[[#This Row],[STN TG]]="",db[[#This Row],[STN B]],db[[#This Row],[STN TG]]),db[[#This Row],[STN K]])</f>
        <v>PCS</v>
      </c>
      <c r="AE1102" s="40"/>
    </row>
    <row r="1103" spans="1:31" ht="16.5" customHeight="1" x14ac:dyDescent="0.25">
      <c r="A1103" s="40">
        <f t="shared" si="17"/>
        <v>1102</v>
      </c>
      <c r="B1103" s="5" t="str">
        <f>LOWER(SUBSTITUTE(SUBSTITUTE(SUBSTITUTE(SUBSTITUTE(SUBSTITUTE(SUBSTITUTE(SUBSTITUTE(SUBSTITUTE(db[[#This Row],[NB BM]]," ",),".",""),"-",""),"(",""),")",""),"/",""),"""",""),"+",""))</f>
        <v>bpgeltizofancytg30801e</v>
      </c>
      <c r="C1103" s="5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D1103" s="5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E110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bpgeltizofancytg30801e144lsnartomoro</v>
      </c>
      <c r="F110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geltizofancytg30801e144lsn</v>
      </c>
      <c r="G1103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geltizofancytg30801eartomoro</v>
      </c>
      <c r="H110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geltizofancytg30801e144lsnartomoro</v>
      </c>
      <c r="I1103" s="2" t="s">
        <v>6179</v>
      </c>
      <c r="J1103" s="2" t="s">
        <v>2331</v>
      </c>
      <c r="K1103" s="1" t="s">
        <v>2399</v>
      </c>
      <c r="L1103" s="2" t="s">
        <v>1335</v>
      </c>
      <c r="M1103" s="34" t="e">
        <f>IF(db[[#This Row],[NB NOTA_C]]="","",COUNTIF([2]!B_MSK[concat],db[[#This Row],[NB NOTA_C]]))</f>
        <v>#REF!</v>
      </c>
      <c r="N1103" s="9">
        <v>99</v>
      </c>
      <c r="O1103" s="5" t="s">
        <v>1391</v>
      </c>
      <c r="P1103" s="2" t="s">
        <v>2443</v>
      </c>
      <c r="R1103" s="2" t="str">
        <f>IF(db[[#This Row],[QTY/ CTN]]="","",SUBSTITUTE(SUBSTITUTE(SUBSTITUTE(db[[#This Row],[QTY/ CTN]]," ","_",2),"(",""),")","")&amp;"_")</f>
        <v>144 LSN_</v>
      </c>
      <c r="S1103" s="2">
        <f>IF(db[[#This Row],[H_QTY/ CTN]]="","",SEARCH("_",db[[#This Row],[H_QTY/ CTN]]))</f>
        <v>8</v>
      </c>
      <c r="T1103" s="2">
        <f>IF(db[[#This Row],[H_QTY/ CTN]]="","",LEN(db[[#This Row],[H_QTY/ CTN]]))</f>
        <v>8</v>
      </c>
      <c r="U1103" s="41" t="str">
        <f>IF(db[[#This Row],[H_QTY/ CTN]]="","",LEFT(db[[#This Row],[H_QTY/ CTN]],db[[#This Row],[H_1]]-1))</f>
        <v>144 LSN</v>
      </c>
      <c r="V1103" s="40" t="str">
        <f>IF(NOT(db[[#This Row],[H_1]]=db[[#This Row],[H_2]]),MID(db[[#This Row],[H_QTY/ CTN]],db[[#This Row],[H_1]]+1,db[[#This Row],[H_2]]-db[[#This Row],[H_1]]-1),"")</f>
        <v/>
      </c>
      <c r="W1103" s="40" t="str">
        <f>IF(db[[#This Row],[QTY/ CTN B]]="","",LEFT(db[[#This Row],[QTY/ CTN B]],SEARCH(" ",db[[#This Row],[QTY/ CTN B]],1)-1))</f>
        <v>144</v>
      </c>
      <c r="X1103" s="40" t="str">
        <f>IF(db[[#This Row],[QTY/ CTN B]]="","",RIGHT(db[[#This Row],[QTY/ CTN B]],LEN(db[[#This Row],[QTY/ CTN B]])-SEARCH(" ",db[[#This Row],[QTY/ CTN B]],1)))</f>
        <v>LSN</v>
      </c>
      <c r="Y1103" s="40">
        <f>IF(db[[#This Row],[QTY/ CTN TG]]="",IF(db[[#This Row],[STN TG]]="","",12),LEFT(db[[#This Row],[QTY/ CTN TG]],SEARCH(" ",db[[#This Row],[QTY/ CTN TG]],1)-1))</f>
        <v>12</v>
      </c>
      <c r="Z11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3" s="40" t="str">
        <f>IF(db[[#This Row],[STN K]]="","",IF(db[[#This Row],[STN TG]]="LSN",12,""))</f>
        <v/>
      </c>
      <c r="AB1103" s="40" t="str">
        <f>IF(db[[#This Row],[STN TG]]="LSN","PCS","")</f>
        <v/>
      </c>
      <c r="AC1103" s="40">
        <f>db[[#This Row],[QTY B]]*IF(db[[#This Row],[QTY TG]]="",1,db[[#This Row],[QTY TG]])*IF(db[[#This Row],[QTY K]]="",1,db[[#This Row],[QTY K]])</f>
        <v>1728</v>
      </c>
      <c r="AD1103" s="40" t="str">
        <f>IF(db[[#This Row],[STN K]]="",IF(db[[#This Row],[STN TG]]="",db[[#This Row],[STN B]],db[[#This Row],[STN TG]]),db[[#This Row],[STN K]])</f>
        <v>PCS</v>
      </c>
      <c r="AE1103" s="40"/>
    </row>
    <row r="1104" spans="1:31" ht="16.5" customHeight="1" x14ac:dyDescent="0.25">
      <c r="A1104" s="40">
        <f t="shared" si="17"/>
        <v>1103</v>
      </c>
      <c r="B1104" s="5" t="str">
        <f>LOWER(SUBSTITUTE(SUBSTITUTE(SUBSTITUTE(SUBSTITUTE(SUBSTITUTE(SUBSTITUTE(SUBSTITUTE(SUBSTITUTE(db[[#This Row],[NB BM]]," ",),".",""),"-",""),"(",""),")",""),"/",""),"""",""),"+",""))</f>
        <v>bpgeltizofancytg30802d</v>
      </c>
      <c r="C1104" s="5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D1104" s="5" t="str">
        <f>LOWER(SUBSTITUTE(SUBSTITUTE(SUBSTITUTE(SUBSTITUTE(SUBSTITUTE(SUBSTITUTE(SUBSTITUTE(SUBSTITUTE(SUBSTITUTE(db[[#This Row],[NB PAJAK]]," ",""),"-",""),"(",""),")",""),".",""),",",""),"/",""),"""",""),"+",""))</f>
        <v/>
      </c>
      <c r="E110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bpgeltizofancytg30802d144lsnartomoro</v>
      </c>
      <c r="F110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geltizofancytg30802d144lsn</v>
      </c>
      <c r="G1104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geltizofancytg30802dartomoro</v>
      </c>
      <c r="H110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geltizofancytg30802d144lsnartomoro</v>
      </c>
      <c r="I1104" s="2" t="s">
        <v>6180</v>
      </c>
      <c r="J1104" s="2" t="s">
        <v>1133</v>
      </c>
      <c r="K1104" s="1"/>
      <c r="L1104" s="2" t="s">
        <v>1335</v>
      </c>
      <c r="M1104" s="34" t="e">
        <f>IF(db[[#This Row],[NB NOTA_C]]="","",COUNTIF([2]!B_MSK[concat],db[[#This Row],[NB NOTA_C]]))</f>
        <v>#REF!</v>
      </c>
      <c r="N1104" s="14">
        <v>99</v>
      </c>
      <c r="O1104" s="2" t="s">
        <v>1391</v>
      </c>
      <c r="P1104" s="2" t="s">
        <v>2443</v>
      </c>
      <c r="R1104" s="2" t="str">
        <f>IF(db[[#This Row],[QTY/ CTN]]="","",SUBSTITUTE(SUBSTITUTE(SUBSTITUTE(db[[#This Row],[QTY/ CTN]]," ","_",2),"(",""),")","")&amp;"_")</f>
        <v>144 LSN_</v>
      </c>
      <c r="S1104" s="2">
        <f>IF(db[[#This Row],[H_QTY/ CTN]]="","",SEARCH("_",db[[#This Row],[H_QTY/ CTN]]))</f>
        <v>8</v>
      </c>
      <c r="T1104" s="2">
        <f>IF(db[[#This Row],[H_QTY/ CTN]]="","",LEN(db[[#This Row],[H_QTY/ CTN]]))</f>
        <v>8</v>
      </c>
      <c r="U1104" s="41" t="str">
        <f>IF(db[[#This Row],[H_QTY/ CTN]]="","",LEFT(db[[#This Row],[H_QTY/ CTN]],db[[#This Row],[H_1]]-1))</f>
        <v>144 LSN</v>
      </c>
      <c r="V1104" s="40" t="str">
        <f>IF(NOT(db[[#This Row],[H_1]]=db[[#This Row],[H_2]]),MID(db[[#This Row],[H_QTY/ CTN]],db[[#This Row],[H_1]]+1,db[[#This Row],[H_2]]-db[[#This Row],[H_1]]-1),"")</f>
        <v/>
      </c>
      <c r="W1104" s="40" t="str">
        <f>IF(db[[#This Row],[QTY/ CTN B]]="","",LEFT(db[[#This Row],[QTY/ CTN B]],SEARCH(" ",db[[#This Row],[QTY/ CTN B]],1)-1))</f>
        <v>144</v>
      </c>
      <c r="X1104" s="40" t="str">
        <f>IF(db[[#This Row],[QTY/ CTN B]]="","",RIGHT(db[[#This Row],[QTY/ CTN B]],LEN(db[[#This Row],[QTY/ CTN B]])-SEARCH(" ",db[[#This Row],[QTY/ CTN B]],1)))</f>
        <v>LSN</v>
      </c>
      <c r="Y1104" s="40">
        <f>IF(db[[#This Row],[QTY/ CTN TG]]="",IF(db[[#This Row],[STN TG]]="","",12),LEFT(db[[#This Row],[QTY/ CTN TG]],SEARCH(" ",db[[#This Row],[QTY/ CTN TG]],1)-1))</f>
        <v>12</v>
      </c>
      <c r="Z11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4" s="40" t="str">
        <f>IF(db[[#This Row],[STN K]]="","",IF(db[[#This Row],[STN TG]]="LSN",12,""))</f>
        <v/>
      </c>
      <c r="AB1104" s="40" t="str">
        <f>IF(db[[#This Row],[STN TG]]="LSN","PCS","")</f>
        <v/>
      </c>
      <c r="AC1104" s="40">
        <f>db[[#This Row],[QTY B]]*IF(db[[#This Row],[QTY TG]]="",1,db[[#This Row],[QTY TG]])*IF(db[[#This Row],[QTY K]]="",1,db[[#This Row],[QTY K]])</f>
        <v>1728</v>
      </c>
      <c r="AD1104" s="40" t="str">
        <f>IF(db[[#This Row],[STN K]]="",IF(db[[#This Row],[STN TG]]="",db[[#This Row],[STN B]],db[[#This Row],[STN TG]]),db[[#This Row],[STN K]])</f>
        <v>PCS</v>
      </c>
      <c r="AE1104" s="40"/>
    </row>
    <row r="1105" spans="1:31" ht="16.5" customHeight="1" x14ac:dyDescent="0.25">
      <c r="A1105" s="40">
        <f t="shared" si="17"/>
        <v>1104</v>
      </c>
      <c r="B1105" s="5" t="str">
        <f>LOWER(SUBSTITUTE(SUBSTITUTE(SUBSTITUTE(SUBSTITUTE(SUBSTITUTE(SUBSTITUTE(SUBSTITUTE(SUBSTITUTE(db[[#This Row],[NB BM]]," ",),".",""),"-",""),"(",""),")",""),"/",""),"""",""),"+",""))</f>
        <v>bpgeltizofancytg30802e</v>
      </c>
      <c r="C1105" s="5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D1105" s="5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E110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bpgeltizofancytg30802e144lsnartomoro</v>
      </c>
      <c r="F110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geltizofancytg30802e144lsn</v>
      </c>
      <c r="G1105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geltizofancytg30802eartomoro</v>
      </c>
      <c r="H110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geltizofancytg30802e144lsnartomoro</v>
      </c>
      <c r="I1105" s="2" t="s">
        <v>6181</v>
      </c>
      <c r="J1105" s="2" t="s">
        <v>2324</v>
      </c>
      <c r="K1105" s="14" t="s">
        <v>2392</v>
      </c>
      <c r="L1105" s="2" t="s">
        <v>1335</v>
      </c>
      <c r="M1105" s="34" t="e">
        <f>IF(db[[#This Row],[NB NOTA_C]]="","",COUNTIF([2]!B_MSK[concat],db[[#This Row],[NB NOTA_C]]))</f>
        <v>#REF!</v>
      </c>
      <c r="N1105" s="9">
        <v>99</v>
      </c>
      <c r="O1105" s="5" t="s">
        <v>1391</v>
      </c>
      <c r="P1105" s="2" t="s">
        <v>2443</v>
      </c>
      <c r="R1105" s="2" t="str">
        <f>IF(db[[#This Row],[QTY/ CTN]]="","",SUBSTITUTE(SUBSTITUTE(SUBSTITUTE(db[[#This Row],[QTY/ CTN]]," ","_",2),"(",""),")","")&amp;"_")</f>
        <v>144 LSN_</v>
      </c>
      <c r="S1105" s="2">
        <f>IF(db[[#This Row],[H_QTY/ CTN]]="","",SEARCH("_",db[[#This Row],[H_QTY/ CTN]]))</f>
        <v>8</v>
      </c>
      <c r="T1105" s="2">
        <f>IF(db[[#This Row],[H_QTY/ CTN]]="","",LEN(db[[#This Row],[H_QTY/ CTN]]))</f>
        <v>8</v>
      </c>
      <c r="U1105" s="41" t="str">
        <f>IF(db[[#This Row],[H_QTY/ CTN]]="","",LEFT(db[[#This Row],[H_QTY/ CTN]],db[[#This Row],[H_1]]-1))</f>
        <v>144 LSN</v>
      </c>
      <c r="V1105" s="40" t="str">
        <f>IF(NOT(db[[#This Row],[H_1]]=db[[#This Row],[H_2]]),MID(db[[#This Row],[H_QTY/ CTN]],db[[#This Row],[H_1]]+1,db[[#This Row],[H_2]]-db[[#This Row],[H_1]]-1),"")</f>
        <v/>
      </c>
      <c r="W1105" s="40" t="str">
        <f>IF(db[[#This Row],[QTY/ CTN B]]="","",LEFT(db[[#This Row],[QTY/ CTN B]],SEARCH(" ",db[[#This Row],[QTY/ CTN B]],1)-1))</f>
        <v>144</v>
      </c>
      <c r="X1105" s="40" t="str">
        <f>IF(db[[#This Row],[QTY/ CTN B]]="","",RIGHT(db[[#This Row],[QTY/ CTN B]],LEN(db[[#This Row],[QTY/ CTN B]])-SEARCH(" ",db[[#This Row],[QTY/ CTN B]],1)))</f>
        <v>LSN</v>
      </c>
      <c r="Y1105" s="40">
        <f>IF(db[[#This Row],[QTY/ CTN TG]]="",IF(db[[#This Row],[STN TG]]="","",12),LEFT(db[[#This Row],[QTY/ CTN TG]],SEARCH(" ",db[[#This Row],[QTY/ CTN TG]],1)-1))</f>
        <v>12</v>
      </c>
      <c r="Z11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5" s="40" t="str">
        <f>IF(db[[#This Row],[STN K]]="","",IF(db[[#This Row],[STN TG]]="LSN",12,""))</f>
        <v/>
      </c>
      <c r="AB1105" s="40" t="str">
        <f>IF(db[[#This Row],[STN TG]]="LSN","PCS","")</f>
        <v/>
      </c>
      <c r="AC1105" s="40">
        <f>db[[#This Row],[QTY B]]*IF(db[[#This Row],[QTY TG]]="",1,db[[#This Row],[QTY TG]])*IF(db[[#This Row],[QTY K]]="",1,db[[#This Row],[QTY K]])</f>
        <v>1728</v>
      </c>
      <c r="AD1105" s="40" t="str">
        <f>IF(db[[#This Row],[STN K]]="",IF(db[[#This Row],[STN TG]]="",db[[#This Row],[STN B]],db[[#This Row],[STN TG]]),db[[#This Row],[STN K]])</f>
        <v>PCS</v>
      </c>
      <c r="AE1105" s="40"/>
    </row>
    <row r="1106" spans="1:31" ht="16.5" customHeight="1" x14ac:dyDescent="0.25">
      <c r="A1106" s="40">
        <f t="shared" si="17"/>
        <v>1105</v>
      </c>
      <c r="B1106" s="5" t="str">
        <f>LOWER(SUBSTITUTE(SUBSTITUTE(SUBSTITUTE(SUBSTITUTE(SUBSTITUTE(SUBSTITUTE(SUBSTITUTE(SUBSTITUTE(db[[#This Row],[NB BM]]," ",),".",""),"-",""),"(",""),")",""),"/",""),"""",""),"+",""))</f>
        <v>bpgeltizofancytg30802e</v>
      </c>
      <c r="C1106" s="5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D1106" s="5" t="str">
        <f>LOWER(SUBSTITUTE(SUBSTITUTE(SUBSTITUTE(SUBSTITUTE(SUBSTITUTE(SUBSTITUTE(SUBSTITUTE(SUBSTITUTE(SUBSTITUTE(db[[#This Row],[NB PAJAK]]," ",""),"-",""),"(",""),")",""),".",""),",",""),"/",""),"""",""),"+",""))</f>
        <v/>
      </c>
      <c r="E110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bpgeltizofancytg30802e144lsnuntana</v>
      </c>
      <c r="F110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geltizofancytg30802e144lsn</v>
      </c>
      <c r="G1106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geltizofancytg30802euntana</v>
      </c>
      <c r="H110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geltizofancytg30802e144lsnuntana</v>
      </c>
      <c r="I1106" s="2" t="s">
        <v>6181</v>
      </c>
      <c r="J1106" s="2" t="s">
        <v>2324</v>
      </c>
      <c r="K1106" s="1"/>
      <c r="L1106" s="2" t="s">
        <v>1336</v>
      </c>
      <c r="M1106" s="34" t="e">
        <f>IF(db[[#This Row],[NB NOTA_C]]="","",COUNTIF([2]!B_MSK[concat],db[[#This Row],[NB NOTA_C]]))</f>
        <v>#REF!</v>
      </c>
      <c r="N1106" s="9" t="s">
        <v>2305</v>
      </c>
      <c r="O1106" s="5" t="s">
        <v>1391</v>
      </c>
      <c r="P1106" s="2" t="s">
        <v>2443</v>
      </c>
      <c r="R1106" s="2" t="str">
        <f>IF(db[[#This Row],[QTY/ CTN]]="","",SUBSTITUTE(SUBSTITUTE(SUBSTITUTE(db[[#This Row],[QTY/ CTN]]," ","_",2),"(",""),")","")&amp;"_")</f>
        <v>144 LSN_</v>
      </c>
      <c r="S1106" s="2">
        <f>IF(db[[#This Row],[H_QTY/ CTN]]="","",SEARCH("_",db[[#This Row],[H_QTY/ CTN]]))</f>
        <v>8</v>
      </c>
      <c r="T1106" s="2">
        <f>IF(db[[#This Row],[H_QTY/ CTN]]="","",LEN(db[[#This Row],[H_QTY/ CTN]]))</f>
        <v>8</v>
      </c>
      <c r="U1106" s="41" t="str">
        <f>IF(db[[#This Row],[H_QTY/ CTN]]="","",LEFT(db[[#This Row],[H_QTY/ CTN]],db[[#This Row],[H_1]]-1))</f>
        <v>144 LSN</v>
      </c>
      <c r="V1106" s="40" t="str">
        <f>IF(NOT(db[[#This Row],[H_1]]=db[[#This Row],[H_2]]),MID(db[[#This Row],[H_QTY/ CTN]],db[[#This Row],[H_1]]+1,db[[#This Row],[H_2]]-db[[#This Row],[H_1]]-1),"")</f>
        <v/>
      </c>
      <c r="W1106" s="40" t="str">
        <f>IF(db[[#This Row],[QTY/ CTN B]]="","",LEFT(db[[#This Row],[QTY/ CTN B]],SEARCH(" ",db[[#This Row],[QTY/ CTN B]],1)-1))</f>
        <v>144</v>
      </c>
      <c r="X1106" s="40" t="str">
        <f>IF(db[[#This Row],[QTY/ CTN B]]="","",RIGHT(db[[#This Row],[QTY/ CTN B]],LEN(db[[#This Row],[QTY/ CTN B]])-SEARCH(" ",db[[#This Row],[QTY/ CTN B]],1)))</f>
        <v>LSN</v>
      </c>
      <c r="Y1106" s="40">
        <f>IF(db[[#This Row],[QTY/ CTN TG]]="",IF(db[[#This Row],[STN TG]]="","",12),LEFT(db[[#This Row],[QTY/ CTN TG]],SEARCH(" ",db[[#This Row],[QTY/ CTN TG]],1)-1))</f>
        <v>12</v>
      </c>
      <c r="Z11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6" s="40" t="str">
        <f>IF(db[[#This Row],[STN K]]="","",IF(db[[#This Row],[STN TG]]="LSN",12,""))</f>
        <v/>
      </c>
      <c r="AB1106" s="40" t="str">
        <f>IF(db[[#This Row],[STN TG]]="LSN","PCS","")</f>
        <v/>
      </c>
      <c r="AC1106" s="40">
        <f>db[[#This Row],[QTY B]]*IF(db[[#This Row],[QTY TG]]="",1,db[[#This Row],[QTY TG]])*IF(db[[#This Row],[QTY K]]="",1,db[[#This Row],[QTY K]])</f>
        <v>1728</v>
      </c>
      <c r="AD1106" s="40" t="str">
        <f>IF(db[[#This Row],[STN K]]="",IF(db[[#This Row],[STN TG]]="",db[[#This Row],[STN B]],db[[#This Row],[STN TG]]),db[[#This Row],[STN K]])</f>
        <v>PCS</v>
      </c>
      <c r="AE1106" s="40"/>
    </row>
    <row r="1107" spans="1:31" ht="16.5" customHeight="1" x14ac:dyDescent="0.25">
      <c r="A1107" s="40">
        <f t="shared" si="17"/>
        <v>1106</v>
      </c>
      <c r="B1107" s="5" t="str">
        <f>LOWER(SUBSTITUTE(SUBSTITUTE(SUBSTITUTE(SUBSTITUTE(SUBSTITUTE(SUBSTITUTE(SUBSTITUTE(SUBSTITUTE(db[[#This Row],[NB BM]]," ",),".",""),"-",""),"(",""),")",""),"/",""),"""",""),"+",""))</f>
        <v>bpgeltizofancytg30900d</v>
      </c>
      <c r="C1107" s="5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D1107" s="5" t="str">
        <f>LOWER(SUBSTITUTE(SUBSTITUTE(SUBSTITUTE(SUBSTITUTE(SUBSTITUTE(SUBSTITUTE(SUBSTITUTE(SUBSTITUTE(SUBSTITUTE(db[[#This Row],[NB PAJAK]]," ",""),"-",""),"(",""),")",""),".",""),",",""),"/",""),"""",""),"+",""))</f>
        <v/>
      </c>
      <c r="E110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bpgeltizofancytg30900d144lsnartomoro</v>
      </c>
      <c r="F110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geltizofancytg30900d144lsn</v>
      </c>
      <c r="G1107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geltizofancytg30900dartomoro</v>
      </c>
      <c r="H110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geltizofancytg30900d144lsnartomoro</v>
      </c>
      <c r="I1107" s="2" t="s">
        <v>6182</v>
      </c>
      <c r="J1107" s="2" t="s">
        <v>1134</v>
      </c>
      <c r="K1107" s="14"/>
      <c r="L1107" s="2" t="s">
        <v>1335</v>
      </c>
      <c r="M1107" s="34" t="e">
        <f>IF(db[[#This Row],[NB NOTA_C]]="","",COUNTIF([2]!B_MSK[concat],db[[#This Row],[NB NOTA_C]]))</f>
        <v>#REF!</v>
      </c>
      <c r="N1107" s="14">
        <v>99</v>
      </c>
      <c r="O1107" s="2" t="s">
        <v>1391</v>
      </c>
      <c r="P1107" s="2" t="s">
        <v>2443</v>
      </c>
      <c r="R1107" s="2" t="str">
        <f>IF(db[[#This Row],[QTY/ CTN]]="","",SUBSTITUTE(SUBSTITUTE(SUBSTITUTE(db[[#This Row],[QTY/ CTN]]," ","_",2),"(",""),")","")&amp;"_")</f>
        <v>144 LSN_</v>
      </c>
      <c r="S1107" s="2">
        <f>IF(db[[#This Row],[H_QTY/ CTN]]="","",SEARCH("_",db[[#This Row],[H_QTY/ CTN]]))</f>
        <v>8</v>
      </c>
      <c r="T1107" s="2">
        <f>IF(db[[#This Row],[H_QTY/ CTN]]="","",LEN(db[[#This Row],[H_QTY/ CTN]]))</f>
        <v>8</v>
      </c>
      <c r="U1107" s="41" t="str">
        <f>IF(db[[#This Row],[H_QTY/ CTN]]="","",LEFT(db[[#This Row],[H_QTY/ CTN]],db[[#This Row],[H_1]]-1))</f>
        <v>144 LSN</v>
      </c>
      <c r="V1107" s="40" t="str">
        <f>IF(NOT(db[[#This Row],[H_1]]=db[[#This Row],[H_2]]),MID(db[[#This Row],[H_QTY/ CTN]],db[[#This Row],[H_1]]+1,db[[#This Row],[H_2]]-db[[#This Row],[H_1]]-1),"")</f>
        <v/>
      </c>
      <c r="W1107" s="40" t="str">
        <f>IF(db[[#This Row],[QTY/ CTN B]]="","",LEFT(db[[#This Row],[QTY/ CTN B]],SEARCH(" ",db[[#This Row],[QTY/ CTN B]],1)-1))</f>
        <v>144</v>
      </c>
      <c r="X1107" s="40" t="str">
        <f>IF(db[[#This Row],[QTY/ CTN B]]="","",RIGHT(db[[#This Row],[QTY/ CTN B]],LEN(db[[#This Row],[QTY/ CTN B]])-SEARCH(" ",db[[#This Row],[QTY/ CTN B]],1)))</f>
        <v>LSN</v>
      </c>
      <c r="Y1107" s="40">
        <f>IF(db[[#This Row],[QTY/ CTN TG]]="",IF(db[[#This Row],[STN TG]]="","",12),LEFT(db[[#This Row],[QTY/ CTN TG]],SEARCH(" ",db[[#This Row],[QTY/ CTN TG]],1)-1))</f>
        <v>12</v>
      </c>
      <c r="Z11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7" s="40" t="str">
        <f>IF(db[[#This Row],[STN K]]="","",IF(db[[#This Row],[STN TG]]="LSN",12,""))</f>
        <v/>
      </c>
      <c r="AB1107" s="40" t="str">
        <f>IF(db[[#This Row],[STN TG]]="LSN","PCS","")</f>
        <v/>
      </c>
      <c r="AC1107" s="40">
        <f>db[[#This Row],[QTY B]]*IF(db[[#This Row],[QTY TG]]="",1,db[[#This Row],[QTY TG]])*IF(db[[#This Row],[QTY K]]="",1,db[[#This Row],[QTY K]])</f>
        <v>1728</v>
      </c>
      <c r="AD1107" s="40" t="str">
        <f>IF(db[[#This Row],[STN K]]="",IF(db[[#This Row],[STN TG]]="",db[[#This Row],[STN B]],db[[#This Row],[STN TG]]),db[[#This Row],[STN K]])</f>
        <v>PCS</v>
      </c>
      <c r="AE1107" s="40"/>
    </row>
    <row r="1108" spans="1:31" ht="16.5" customHeight="1" x14ac:dyDescent="0.25">
      <c r="A1108" s="40">
        <f t="shared" si="17"/>
        <v>1107</v>
      </c>
      <c r="B1108" s="5" t="str">
        <f>LOWER(SUBSTITUTE(SUBSTITUTE(SUBSTITUTE(SUBSTITUTE(SUBSTITUTE(SUBSTITUTE(SUBSTITUTE(SUBSTITUTE(db[[#This Row],[NB BM]]," ",),".",""),"-",""),"(",""),")",""),"/",""),"""",""),"+",""))</f>
        <v>bpgeltizofancytg30900dl</v>
      </c>
      <c r="C1108" s="5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D1108" s="5" t="str">
        <f>LOWER(SUBSTITUTE(SUBSTITUTE(SUBSTITUTE(SUBSTITUTE(SUBSTITUTE(SUBSTITUTE(SUBSTITUTE(SUBSTITUTE(SUBSTITUTE(db[[#This Row],[NB PAJAK]]," ",""),"-",""),"(",""),")",""),".",""),",",""),"/",""),"""",""),"+",""))</f>
        <v/>
      </c>
      <c r="E110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bpgeltizofancytg30900dl72lsnartomoro</v>
      </c>
      <c r="F110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geltizofancytg30900dl72lsn</v>
      </c>
      <c r="G1108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geltizofancytg30900dlartomoro</v>
      </c>
      <c r="H110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geltizofancytg30900dl72lsnartomoro</v>
      </c>
      <c r="I1108" s="2" t="s">
        <v>6183</v>
      </c>
      <c r="J1108" s="2" t="s">
        <v>1135</v>
      </c>
      <c r="K1108" s="14"/>
      <c r="L1108" s="2" t="s">
        <v>1335</v>
      </c>
      <c r="M1108" s="34" t="e">
        <f>IF(db[[#This Row],[NB NOTA_C]]="","",COUNTIF([2]!B_MSK[concat],db[[#This Row],[NB NOTA_C]]))</f>
        <v>#REF!</v>
      </c>
      <c r="N1108" s="14">
        <v>99</v>
      </c>
      <c r="O1108" s="2" t="s">
        <v>1453</v>
      </c>
      <c r="P1108" s="2" t="s">
        <v>2443</v>
      </c>
      <c r="R1108" s="2" t="str">
        <f>IF(db[[#This Row],[QTY/ CTN]]="","",SUBSTITUTE(SUBSTITUTE(SUBSTITUTE(db[[#This Row],[QTY/ CTN]]," ","_",2),"(",""),")","")&amp;"_")</f>
        <v>72 LSN_</v>
      </c>
      <c r="S1108" s="2">
        <f>IF(db[[#This Row],[H_QTY/ CTN]]="","",SEARCH("_",db[[#This Row],[H_QTY/ CTN]]))</f>
        <v>7</v>
      </c>
      <c r="T1108" s="2">
        <f>IF(db[[#This Row],[H_QTY/ CTN]]="","",LEN(db[[#This Row],[H_QTY/ CTN]]))</f>
        <v>7</v>
      </c>
      <c r="U1108" s="41" t="str">
        <f>IF(db[[#This Row],[H_QTY/ CTN]]="","",LEFT(db[[#This Row],[H_QTY/ CTN]],db[[#This Row],[H_1]]-1))</f>
        <v>72 LSN</v>
      </c>
      <c r="V1108" s="40" t="str">
        <f>IF(NOT(db[[#This Row],[H_1]]=db[[#This Row],[H_2]]),MID(db[[#This Row],[H_QTY/ CTN]],db[[#This Row],[H_1]]+1,db[[#This Row],[H_2]]-db[[#This Row],[H_1]]-1),"")</f>
        <v/>
      </c>
      <c r="W1108" s="40" t="str">
        <f>IF(db[[#This Row],[QTY/ CTN B]]="","",LEFT(db[[#This Row],[QTY/ CTN B]],SEARCH(" ",db[[#This Row],[QTY/ CTN B]],1)-1))</f>
        <v>72</v>
      </c>
      <c r="X1108" s="40" t="str">
        <f>IF(db[[#This Row],[QTY/ CTN B]]="","",RIGHT(db[[#This Row],[QTY/ CTN B]],LEN(db[[#This Row],[QTY/ CTN B]])-SEARCH(" ",db[[#This Row],[QTY/ CTN B]],1)))</f>
        <v>LSN</v>
      </c>
      <c r="Y1108" s="40">
        <f>IF(db[[#This Row],[QTY/ CTN TG]]="",IF(db[[#This Row],[STN TG]]="","",12),LEFT(db[[#This Row],[QTY/ CTN TG]],SEARCH(" ",db[[#This Row],[QTY/ CTN TG]],1)-1))</f>
        <v>12</v>
      </c>
      <c r="Z11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8" s="40" t="str">
        <f>IF(db[[#This Row],[STN K]]="","",IF(db[[#This Row],[STN TG]]="LSN",12,""))</f>
        <v/>
      </c>
      <c r="AB1108" s="40" t="str">
        <f>IF(db[[#This Row],[STN TG]]="LSN","PCS","")</f>
        <v/>
      </c>
      <c r="AC1108" s="40">
        <f>db[[#This Row],[QTY B]]*IF(db[[#This Row],[QTY TG]]="",1,db[[#This Row],[QTY TG]])*IF(db[[#This Row],[QTY K]]="",1,db[[#This Row],[QTY K]])</f>
        <v>864</v>
      </c>
      <c r="AD1108" s="40" t="str">
        <f>IF(db[[#This Row],[STN K]]="",IF(db[[#This Row],[STN TG]]="",db[[#This Row],[STN B]],db[[#This Row],[STN TG]]),db[[#This Row],[STN K]])</f>
        <v>PCS</v>
      </c>
      <c r="AE1108" s="40"/>
    </row>
    <row r="1109" spans="1:31" ht="16.5" customHeight="1" x14ac:dyDescent="0.25">
      <c r="A1109" s="40">
        <f t="shared" si="17"/>
        <v>1108</v>
      </c>
      <c r="B1109" s="5" t="str">
        <f>LOWER(SUBSTITUTE(SUBSTITUTE(SUBSTITUTE(SUBSTITUTE(SUBSTITUTE(SUBSTITUTE(SUBSTITUTE(SUBSTITUTE(db[[#This Row],[NB BM]]," ",),".",""),"-",""),"(",""),")",""),"/",""),"""",""),"+",""))</f>
        <v>bpgeltizofancytg30900e</v>
      </c>
      <c r="C1109" s="5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D1109" s="5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E110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bpgeltizofancytg30900e144lsnartomoro</v>
      </c>
      <c r="F110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geltizofancytg30900e144lsn</v>
      </c>
      <c r="G1109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geltizofancytg30900eartomoro</v>
      </c>
      <c r="H110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geltizofancytg30900e144lsnartomoro</v>
      </c>
      <c r="I1109" s="2" t="s">
        <v>6184</v>
      </c>
      <c r="J1109" s="2" t="s">
        <v>2329</v>
      </c>
      <c r="K1109" s="14" t="s">
        <v>2397</v>
      </c>
      <c r="L1109" s="2" t="s">
        <v>1335</v>
      </c>
      <c r="M1109" s="34" t="e">
        <f>IF(db[[#This Row],[NB NOTA_C]]="","",COUNTIF([2]!B_MSK[concat],db[[#This Row],[NB NOTA_C]]))</f>
        <v>#REF!</v>
      </c>
      <c r="N1109" s="9">
        <v>99</v>
      </c>
      <c r="O1109" s="5" t="s">
        <v>1391</v>
      </c>
      <c r="P1109" s="2" t="s">
        <v>2443</v>
      </c>
      <c r="R1109" s="2" t="str">
        <f>IF(db[[#This Row],[QTY/ CTN]]="","",SUBSTITUTE(SUBSTITUTE(SUBSTITUTE(db[[#This Row],[QTY/ CTN]]," ","_",2),"(",""),")","")&amp;"_")</f>
        <v>144 LSN_</v>
      </c>
      <c r="S1109" s="2">
        <f>IF(db[[#This Row],[H_QTY/ CTN]]="","",SEARCH("_",db[[#This Row],[H_QTY/ CTN]]))</f>
        <v>8</v>
      </c>
      <c r="T1109" s="2">
        <f>IF(db[[#This Row],[H_QTY/ CTN]]="","",LEN(db[[#This Row],[H_QTY/ CTN]]))</f>
        <v>8</v>
      </c>
      <c r="U1109" s="41" t="str">
        <f>IF(db[[#This Row],[H_QTY/ CTN]]="","",LEFT(db[[#This Row],[H_QTY/ CTN]],db[[#This Row],[H_1]]-1))</f>
        <v>144 LSN</v>
      </c>
      <c r="V1109" s="40" t="str">
        <f>IF(NOT(db[[#This Row],[H_1]]=db[[#This Row],[H_2]]),MID(db[[#This Row],[H_QTY/ CTN]],db[[#This Row],[H_1]]+1,db[[#This Row],[H_2]]-db[[#This Row],[H_1]]-1),"")</f>
        <v/>
      </c>
      <c r="W1109" s="40" t="str">
        <f>IF(db[[#This Row],[QTY/ CTN B]]="","",LEFT(db[[#This Row],[QTY/ CTN B]],SEARCH(" ",db[[#This Row],[QTY/ CTN B]],1)-1))</f>
        <v>144</v>
      </c>
      <c r="X1109" s="40" t="str">
        <f>IF(db[[#This Row],[QTY/ CTN B]]="","",RIGHT(db[[#This Row],[QTY/ CTN B]],LEN(db[[#This Row],[QTY/ CTN B]])-SEARCH(" ",db[[#This Row],[QTY/ CTN B]],1)))</f>
        <v>LSN</v>
      </c>
      <c r="Y1109" s="40">
        <f>IF(db[[#This Row],[QTY/ CTN TG]]="",IF(db[[#This Row],[STN TG]]="","",12),LEFT(db[[#This Row],[QTY/ CTN TG]],SEARCH(" ",db[[#This Row],[QTY/ CTN TG]],1)-1))</f>
        <v>12</v>
      </c>
      <c r="Z11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09" s="40" t="str">
        <f>IF(db[[#This Row],[STN K]]="","",IF(db[[#This Row],[STN TG]]="LSN",12,""))</f>
        <v/>
      </c>
      <c r="AB1109" s="40" t="str">
        <f>IF(db[[#This Row],[STN TG]]="LSN","PCS","")</f>
        <v/>
      </c>
      <c r="AC1109" s="40">
        <f>db[[#This Row],[QTY B]]*IF(db[[#This Row],[QTY TG]]="",1,db[[#This Row],[QTY TG]])*IF(db[[#This Row],[QTY K]]="",1,db[[#This Row],[QTY K]])</f>
        <v>1728</v>
      </c>
      <c r="AD1109" s="40" t="str">
        <f>IF(db[[#This Row],[STN K]]="",IF(db[[#This Row],[STN TG]]="",db[[#This Row],[STN B]],db[[#This Row],[STN TG]]),db[[#This Row],[STN K]])</f>
        <v>PCS</v>
      </c>
      <c r="AE1109" s="40"/>
    </row>
    <row r="1110" spans="1:31" ht="16.5" customHeight="1" x14ac:dyDescent="0.25">
      <c r="A1110" s="40">
        <f t="shared" si="17"/>
        <v>1109</v>
      </c>
      <c r="B1110" s="5" t="str">
        <f>LOWER(SUBSTITUTE(SUBSTITUTE(SUBSTITUTE(SUBSTITUTE(SUBSTITUTE(SUBSTITUTE(SUBSTITUTE(SUBSTITUTE(db[[#This Row],[NB BM]]," ",),".",""),"-",""),"(",""),")",""),"/",""),"""",""),"+",""))</f>
        <v>bpgeltizofancytg30900f</v>
      </c>
      <c r="C1110" s="5" t="str">
        <f>LOWER(SUBSTITUTE(SUBSTITUTE(SUBSTITUTE(SUBSTITUTE(SUBSTITUTE(SUBSTITUTE(SUBSTITUTE(SUBSTITUTE(SUBSTITUTE(db[[#This Row],[NB NOTA]]," ",),".",""),"-",""),"(",""),")",""),",",""),"/",""),"""",""),"+",""))</f>
        <v>geltizofancytg30900f</v>
      </c>
      <c r="D1110" s="5" t="str">
        <f>LOWER(SUBSTITUTE(SUBSTITUTE(SUBSTITUTE(SUBSTITUTE(SUBSTITUTE(SUBSTITUTE(SUBSTITUTE(SUBSTITUTE(SUBSTITUTE(db[[#This Row],[NB PAJAK]]," ",""),"-",""),"(",""),")",""),".",""),",",""),"/",""),"""",""),"+",""))</f>
        <v/>
      </c>
      <c r="E111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bpgeltizofancytg30900f144lsnuntana</v>
      </c>
      <c r="F111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geltizofancytg30900f144lsn</v>
      </c>
      <c r="G1110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geltizofancytg30900funtana</v>
      </c>
      <c r="H111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geltizofancytg30900f144lsnuntana</v>
      </c>
      <c r="I1110" s="2" t="s">
        <v>7831</v>
      </c>
      <c r="J1110" s="2" t="s">
        <v>7830</v>
      </c>
      <c r="K1110" s="1"/>
      <c r="L1110" s="2" t="s">
        <v>1336</v>
      </c>
      <c r="M1110" s="34" t="e">
        <f>IF(db[[#This Row],[NB NOTA_C]]="","",COUNTIF([2]!B_MSK[concat],db[[#This Row],[NB NOTA_C]]))</f>
        <v>#REF!</v>
      </c>
      <c r="N1110" s="9" t="s">
        <v>2305</v>
      </c>
      <c r="O1110" s="5" t="s">
        <v>1391</v>
      </c>
      <c r="P1110" s="2" t="s">
        <v>2443</v>
      </c>
      <c r="R1110" s="2" t="str">
        <f>IF(db[[#This Row],[QTY/ CTN]]="","",SUBSTITUTE(SUBSTITUTE(SUBSTITUTE(db[[#This Row],[QTY/ CTN]]," ","_",2),"(",""),")","")&amp;"_")</f>
        <v>144 LSN_</v>
      </c>
      <c r="S1110" s="2">
        <f>IF(db[[#This Row],[H_QTY/ CTN]]="","",SEARCH("_",db[[#This Row],[H_QTY/ CTN]]))</f>
        <v>8</v>
      </c>
      <c r="T1110" s="2">
        <f>IF(db[[#This Row],[H_QTY/ CTN]]="","",LEN(db[[#This Row],[H_QTY/ CTN]]))</f>
        <v>8</v>
      </c>
      <c r="U1110" s="41" t="str">
        <f>IF(db[[#This Row],[H_QTY/ CTN]]="","",LEFT(db[[#This Row],[H_QTY/ CTN]],db[[#This Row],[H_1]]-1))</f>
        <v>144 LSN</v>
      </c>
      <c r="V1110" s="40" t="str">
        <f>IF(NOT(db[[#This Row],[H_1]]=db[[#This Row],[H_2]]),MID(db[[#This Row],[H_QTY/ CTN]],db[[#This Row],[H_1]]+1,db[[#This Row],[H_2]]-db[[#This Row],[H_1]]-1),"")</f>
        <v/>
      </c>
      <c r="W1110" s="40" t="str">
        <f>IF(db[[#This Row],[QTY/ CTN B]]="","",LEFT(db[[#This Row],[QTY/ CTN B]],SEARCH(" ",db[[#This Row],[QTY/ CTN B]],1)-1))</f>
        <v>144</v>
      </c>
      <c r="X1110" s="40" t="str">
        <f>IF(db[[#This Row],[QTY/ CTN B]]="","",RIGHT(db[[#This Row],[QTY/ CTN B]],LEN(db[[#This Row],[QTY/ CTN B]])-SEARCH(" ",db[[#This Row],[QTY/ CTN B]],1)))</f>
        <v>LSN</v>
      </c>
      <c r="Y1110" s="40">
        <f>IF(db[[#This Row],[QTY/ CTN TG]]="",IF(db[[#This Row],[STN TG]]="","",12),LEFT(db[[#This Row],[QTY/ CTN TG]],SEARCH(" ",db[[#This Row],[QTY/ CTN TG]],1)-1))</f>
        <v>12</v>
      </c>
      <c r="Z11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0" s="40" t="str">
        <f>IF(db[[#This Row],[STN K]]="","",IF(db[[#This Row],[STN TG]]="LSN",12,""))</f>
        <v/>
      </c>
      <c r="AB1110" s="40" t="str">
        <f>IF(db[[#This Row],[STN TG]]="LSN","PCS","")</f>
        <v/>
      </c>
      <c r="AC1110" s="40">
        <f>db[[#This Row],[QTY B]]*IF(db[[#This Row],[QTY TG]]="",1,db[[#This Row],[QTY TG]])*IF(db[[#This Row],[QTY K]]="",1,db[[#This Row],[QTY K]])</f>
        <v>1728</v>
      </c>
      <c r="AD1110" s="40" t="str">
        <f>IF(db[[#This Row],[STN K]]="",IF(db[[#This Row],[STN TG]]="",db[[#This Row],[STN B]],db[[#This Row],[STN TG]]),db[[#This Row],[STN K]])</f>
        <v>PCS</v>
      </c>
      <c r="AE1110" s="40"/>
    </row>
    <row r="1111" spans="1:31" ht="16.5" customHeight="1" x14ac:dyDescent="0.25">
      <c r="A1111" s="40">
        <f t="shared" si="17"/>
        <v>1110</v>
      </c>
      <c r="B1111" s="5" t="str">
        <f>LOWER(SUBSTITUTE(SUBSTITUTE(SUBSTITUTE(SUBSTITUTE(SUBSTITUTE(SUBSTITUTE(SUBSTITUTE(SUBSTITUTE(db[[#This Row],[NB BM]]," ",),".",""),"-",""),"(",""),")",""),"/",""),"""",""),"+",""))</f>
        <v>bpgeltizofancytg30901d</v>
      </c>
      <c r="C1111" s="5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D1111" s="5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E111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bpgeltizofancytg30901d144lsnartomoro</v>
      </c>
      <c r="F111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geltizofancytg30901d144lsn</v>
      </c>
      <c r="G1111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geltizofancytg30901dartomoro</v>
      </c>
      <c r="H111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geltizofancytg30901d144lsnartomoro</v>
      </c>
      <c r="I1111" s="2" t="s">
        <v>6185</v>
      </c>
      <c r="J1111" s="2" t="s">
        <v>1136</v>
      </c>
      <c r="K1111" s="14" t="s">
        <v>2377</v>
      </c>
      <c r="L1111" s="2" t="s">
        <v>1335</v>
      </c>
      <c r="M1111" s="34" t="e">
        <f>IF(db[[#This Row],[NB NOTA_C]]="","",COUNTIF([2]!B_MSK[concat],db[[#This Row],[NB NOTA_C]]))</f>
        <v>#REF!</v>
      </c>
      <c r="N1111" s="14">
        <v>99</v>
      </c>
      <c r="O1111" s="2" t="s">
        <v>1391</v>
      </c>
      <c r="P1111" s="2" t="s">
        <v>2443</v>
      </c>
      <c r="R1111" s="2" t="str">
        <f>IF(db[[#This Row],[QTY/ CTN]]="","",SUBSTITUTE(SUBSTITUTE(SUBSTITUTE(db[[#This Row],[QTY/ CTN]]," ","_",2),"(",""),")","")&amp;"_")</f>
        <v>144 LSN_</v>
      </c>
      <c r="S1111" s="2">
        <f>IF(db[[#This Row],[H_QTY/ CTN]]="","",SEARCH("_",db[[#This Row],[H_QTY/ CTN]]))</f>
        <v>8</v>
      </c>
      <c r="T1111" s="2">
        <f>IF(db[[#This Row],[H_QTY/ CTN]]="","",LEN(db[[#This Row],[H_QTY/ CTN]]))</f>
        <v>8</v>
      </c>
      <c r="U1111" s="41" t="str">
        <f>IF(db[[#This Row],[H_QTY/ CTN]]="","",LEFT(db[[#This Row],[H_QTY/ CTN]],db[[#This Row],[H_1]]-1))</f>
        <v>144 LSN</v>
      </c>
      <c r="V1111" s="40" t="str">
        <f>IF(NOT(db[[#This Row],[H_1]]=db[[#This Row],[H_2]]),MID(db[[#This Row],[H_QTY/ CTN]],db[[#This Row],[H_1]]+1,db[[#This Row],[H_2]]-db[[#This Row],[H_1]]-1),"")</f>
        <v/>
      </c>
      <c r="W1111" s="40" t="str">
        <f>IF(db[[#This Row],[QTY/ CTN B]]="","",LEFT(db[[#This Row],[QTY/ CTN B]],SEARCH(" ",db[[#This Row],[QTY/ CTN B]],1)-1))</f>
        <v>144</v>
      </c>
      <c r="X1111" s="40" t="str">
        <f>IF(db[[#This Row],[QTY/ CTN B]]="","",RIGHT(db[[#This Row],[QTY/ CTN B]],LEN(db[[#This Row],[QTY/ CTN B]])-SEARCH(" ",db[[#This Row],[QTY/ CTN B]],1)))</f>
        <v>LSN</v>
      </c>
      <c r="Y1111" s="40">
        <f>IF(db[[#This Row],[QTY/ CTN TG]]="",IF(db[[#This Row],[STN TG]]="","",12),LEFT(db[[#This Row],[QTY/ CTN TG]],SEARCH(" ",db[[#This Row],[QTY/ CTN TG]],1)-1))</f>
        <v>12</v>
      </c>
      <c r="Z11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1" s="40" t="str">
        <f>IF(db[[#This Row],[STN K]]="","",IF(db[[#This Row],[STN TG]]="LSN",12,""))</f>
        <v/>
      </c>
      <c r="AB1111" s="40" t="str">
        <f>IF(db[[#This Row],[STN TG]]="LSN","PCS","")</f>
        <v/>
      </c>
      <c r="AC1111" s="40">
        <f>db[[#This Row],[QTY B]]*IF(db[[#This Row],[QTY TG]]="",1,db[[#This Row],[QTY TG]])*IF(db[[#This Row],[QTY K]]="",1,db[[#This Row],[QTY K]])</f>
        <v>1728</v>
      </c>
      <c r="AD1111" s="40" t="str">
        <f>IF(db[[#This Row],[STN K]]="",IF(db[[#This Row],[STN TG]]="",db[[#This Row],[STN B]],db[[#This Row],[STN TG]]),db[[#This Row],[STN K]])</f>
        <v>PCS</v>
      </c>
      <c r="AE1111" s="40"/>
    </row>
    <row r="1112" spans="1:31" ht="16.5" customHeight="1" x14ac:dyDescent="0.25">
      <c r="A1112" s="40">
        <f t="shared" si="17"/>
        <v>1111</v>
      </c>
      <c r="B1112" s="5" t="str">
        <f>LOWER(SUBSTITUTE(SUBSTITUTE(SUBSTITUTE(SUBSTITUTE(SUBSTITUTE(SUBSTITUTE(SUBSTITUTE(SUBSTITUTE(db[[#This Row],[NB BM]]," ",),".",""),"-",""),"(",""),")",""),"/",""),"""",""),"+",""))</f>
        <v>bpgeltizofancytg30901dl</v>
      </c>
      <c r="C1112" s="5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D1112" s="5" t="str">
        <f>LOWER(SUBSTITUTE(SUBSTITUTE(SUBSTITUTE(SUBSTITUTE(SUBSTITUTE(SUBSTITUTE(SUBSTITUTE(SUBSTITUTE(SUBSTITUTE(db[[#This Row],[NB PAJAK]]," ",""),"-",""),"(",""),")",""),".",""),",",""),"/",""),"""",""),"+",""))</f>
        <v/>
      </c>
      <c r="E111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bpgeltizofancytg30901dl72lsnuntana</v>
      </c>
      <c r="F111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geltizofancytg30901dl72lsn</v>
      </c>
      <c r="G111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geltizofancytg30901dluntana</v>
      </c>
      <c r="H111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geltizofancytg30901dl72lsnuntana</v>
      </c>
      <c r="I1112" s="2" t="s">
        <v>6186</v>
      </c>
      <c r="J1112" s="2" t="s">
        <v>2609</v>
      </c>
      <c r="K1112" s="14"/>
      <c r="L1112" s="2" t="s">
        <v>1336</v>
      </c>
      <c r="M1112" s="34" t="e">
        <f>IF(db[[#This Row],[NB NOTA_C]]="","",COUNTIF([2]!B_MSK[concat],db[[#This Row],[NB NOTA_C]]))</f>
        <v>#REF!</v>
      </c>
      <c r="N1112" s="9" t="s">
        <v>1349</v>
      </c>
      <c r="O1112" s="5" t="s">
        <v>1453</v>
      </c>
      <c r="P1112" s="2" t="s">
        <v>2443</v>
      </c>
      <c r="R1112" s="2" t="str">
        <f>IF(db[[#This Row],[QTY/ CTN]]="","",SUBSTITUTE(SUBSTITUTE(SUBSTITUTE(db[[#This Row],[QTY/ CTN]]," ","_",2),"(",""),")","")&amp;"_")</f>
        <v>72 LSN_</v>
      </c>
      <c r="S1112" s="2">
        <f>IF(db[[#This Row],[H_QTY/ CTN]]="","",SEARCH("_",db[[#This Row],[H_QTY/ CTN]]))</f>
        <v>7</v>
      </c>
      <c r="T1112" s="2">
        <f>IF(db[[#This Row],[H_QTY/ CTN]]="","",LEN(db[[#This Row],[H_QTY/ CTN]]))</f>
        <v>7</v>
      </c>
      <c r="U1112" s="41" t="str">
        <f>IF(db[[#This Row],[H_QTY/ CTN]]="","",LEFT(db[[#This Row],[H_QTY/ CTN]],db[[#This Row],[H_1]]-1))</f>
        <v>72 LSN</v>
      </c>
      <c r="V1112" s="40" t="str">
        <f>IF(NOT(db[[#This Row],[H_1]]=db[[#This Row],[H_2]]),MID(db[[#This Row],[H_QTY/ CTN]],db[[#This Row],[H_1]]+1,db[[#This Row],[H_2]]-db[[#This Row],[H_1]]-1),"")</f>
        <v/>
      </c>
      <c r="W1112" s="40" t="str">
        <f>IF(db[[#This Row],[QTY/ CTN B]]="","",LEFT(db[[#This Row],[QTY/ CTN B]],SEARCH(" ",db[[#This Row],[QTY/ CTN B]],1)-1))</f>
        <v>72</v>
      </c>
      <c r="X1112" s="40" t="str">
        <f>IF(db[[#This Row],[QTY/ CTN B]]="","",RIGHT(db[[#This Row],[QTY/ CTN B]],LEN(db[[#This Row],[QTY/ CTN B]])-SEARCH(" ",db[[#This Row],[QTY/ CTN B]],1)))</f>
        <v>LSN</v>
      </c>
      <c r="Y1112" s="40">
        <f>IF(db[[#This Row],[QTY/ CTN TG]]="",IF(db[[#This Row],[STN TG]]="","",12),LEFT(db[[#This Row],[QTY/ CTN TG]],SEARCH(" ",db[[#This Row],[QTY/ CTN TG]],1)-1))</f>
        <v>12</v>
      </c>
      <c r="Z11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2" s="40" t="str">
        <f>IF(db[[#This Row],[STN K]]="","",IF(db[[#This Row],[STN TG]]="LSN",12,""))</f>
        <v/>
      </c>
      <c r="AB1112" s="40" t="str">
        <f>IF(db[[#This Row],[STN TG]]="LSN","PCS","")</f>
        <v/>
      </c>
      <c r="AC1112" s="40">
        <f>db[[#This Row],[QTY B]]*IF(db[[#This Row],[QTY TG]]="",1,db[[#This Row],[QTY TG]])*IF(db[[#This Row],[QTY K]]="",1,db[[#This Row],[QTY K]])</f>
        <v>864</v>
      </c>
      <c r="AD1112" s="40" t="str">
        <f>IF(db[[#This Row],[STN K]]="",IF(db[[#This Row],[STN TG]]="",db[[#This Row],[STN B]],db[[#This Row],[STN TG]]),db[[#This Row],[STN K]])</f>
        <v>PCS</v>
      </c>
      <c r="AE1112" s="40"/>
    </row>
    <row r="1113" spans="1:31" ht="16.5" customHeight="1" x14ac:dyDescent="0.25">
      <c r="A1113" s="40">
        <f t="shared" si="17"/>
        <v>1112</v>
      </c>
      <c r="B1113" s="5" t="str">
        <f>LOWER(SUBSTITUTE(SUBSTITUTE(SUBSTITUTE(SUBSTITUTE(SUBSTITUTE(SUBSTITUTE(SUBSTITUTE(SUBSTITUTE(db[[#This Row],[NB BM]]," ",),".",""),"-",""),"(",""),")",""),"/",""),"""",""),"+",""))</f>
        <v>bpgeltizofancytg31035dl</v>
      </c>
      <c r="C1113" s="5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D1113" s="5" t="str">
        <f>LOWER(SUBSTITUTE(SUBSTITUTE(SUBSTITUTE(SUBSTITUTE(SUBSTITUTE(SUBSTITUTE(SUBSTITUTE(SUBSTITUTE(SUBSTITUTE(db[[#This Row],[NB PAJAK]]," ",""),"-",""),"(",""),")",""),".",""),",",""),"/",""),"""",""),"+",""))</f>
        <v/>
      </c>
      <c r="E111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bpgeltizofancytg31035dl72lsnuntana</v>
      </c>
      <c r="F111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geltizofancytg31035dl72lsn</v>
      </c>
      <c r="G1113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geltizofancytg31035dluntana</v>
      </c>
      <c r="H111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geltizofancytg31035dl72lsnuntana</v>
      </c>
      <c r="I1113" s="2" t="s">
        <v>6187</v>
      </c>
      <c r="J1113" s="2" t="s">
        <v>1137</v>
      </c>
      <c r="K1113" s="14"/>
      <c r="L1113" s="2" t="s">
        <v>1336</v>
      </c>
      <c r="M1113" s="34" t="e">
        <f>IF(db[[#This Row],[NB NOTA_C]]="","",COUNTIF([2]!B_MSK[concat],db[[#This Row],[NB NOTA_C]]))</f>
        <v>#REF!</v>
      </c>
      <c r="N1113" s="14" t="s">
        <v>1349</v>
      </c>
      <c r="O1113" s="2" t="s">
        <v>1453</v>
      </c>
      <c r="P1113" s="2" t="s">
        <v>2443</v>
      </c>
      <c r="R1113" s="2" t="str">
        <f>IF(db[[#This Row],[QTY/ CTN]]="","",SUBSTITUTE(SUBSTITUTE(SUBSTITUTE(db[[#This Row],[QTY/ CTN]]," ","_",2),"(",""),")","")&amp;"_")</f>
        <v>72 LSN_</v>
      </c>
      <c r="S1113" s="2">
        <f>IF(db[[#This Row],[H_QTY/ CTN]]="","",SEARCH("_",db[[#This Row],[H_QTY/ CTN]]))</f>
        <v>7</v>
      </c>
      <c r="T1113" s="2">
        <f>IF(db[[#This Row],[H_QTY/ CTN]]="","",LEN(db[[#This Row],[H_QTY/ CTN]]))</f>
        <v>7</v>
      </c>
      <c r="U1113" s="41" t="str">
        <f>IF(db[[#This Row],[H_QTY/ CTN]]="","",LEFT(db[[#This Row],[H_QTY/ CTN]],db[[#This Row],[H_1]]-1))</f>
        <v>72 LSN</v>
      </c>
      <c r="V1113" s="40" t="str">
        <f>IF(NOT(db[[#This Row],[H_1]]=db[[#This Row],[H_2]]),MID(db[[#This Row],[H_QTY/ CTN]],db[[#This Row],[H_1]]+1,db[[#This Row],[H_2]]-db[[#This Row],[H_1]]-1),"")</f>
        <v/>
      </c>
      <c r="W1113" s="40" t="str">
        <f>IF(db[[#This Row],[QTY/ CTN B]]="","",LEFT(db[[#This Row],[QTY/ CTN B]],SEARCH(" ",db[[#This Row],[QTY/ CTN B]],1)-1))</f>
        <v>72</v>
      </c>
      <c r="X1113" s="40" t="str">
        <f>IF(db[[#This Row],[QTY/ CTN B]]="","",RIGHT(db[[#This Row],[QTY/ CTN B]],LEN(db[[#This Row],[QTY/ CTN B]])-SEARCH(" ",db[[#This Row],[QTY/ CTN B]],1)))</f>
        <v>LSN</v>
      </c>
      <c r="Y1113" s="40">
        <f>IF(db[[#This Row],[QTY/ CTN TG]]="",IF(db[[#This Row],[STN TG]]="","",12),LEFT(db[[#This Row],[QTY/ CTN TG]],SEARCH(" ",db[[#This Row],[QTY/ CTN TG]],1)-1))</f>
        <v>12</v>
      </c>
      <c r="Z11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3" s="40" t="str">
        <f>IF(db[[#This Row],[STN K]]="","",IF(db[[#This Row],[STN TG]]="LSN",12,""))</f>
        <v/>
      </c>
      <c r="AB1113" s="40" t="str">
        <f>IF(db[[#This Row],[STN TG]]="LSN","PCS","")</f>
        <v/>
      </c>
      <c r="AC1113" s="40">
        <f>db[[#This Row],[QTY B]]*IF(db[[#This Row],[QTY TG]]="",1,db[[#This Row],[QTY TG]])*IF(db[[#This Row],[QTY K]]="",1,db[[#This Row],[QTY K]])</f>
        <v>864</v>
      </c>
      <c r="AD1113" s="40" t="str">
        <f>IF(db[[#This Row],[STN K]]="",IF(db[[#This Row],[STN TG]]="",db[[#This Row],[STN B]],db[[#This Row],[STN TG]]),db[[#This Row],[STN K]])</f>
        <v>PCS</v>
      </c>
      <c r="AE1113" s="40"/>
    </row>
    <row r="1114" spans="1:31" ht="16.5" customHeight="1" x14ac:dyDescent="0.25">
      <c r="A1114" s="40">
        <f t="shared" si="17"/>
        <v>1113</v>
      </c>
      <c r="B1114" s="5" t="str">
        <f>LOWER(SUBSTITUTE(SUBSTITUTE(SUBSTITUTE(SUBSTITUTE(SUBSTITUTE(SUBSTITUTE(SUBSTITUTE(SUBSTITUTE(db[[#This Row],[NB BM]]," ",),".",""),"-",""),"(",""),")",""),"/",""),"""",""),"+",""))</f>
        <v>bpgeltizofancytg31035e</v>
      </c>
      <c r="C1114" s="5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D1114" s="5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E111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bpgeltizofancytg31035e144lsnartomoro</v>
      </c>
      <c r="F111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geltizofancytg31035e144lsn</v>
      </c>
      <c r="G1114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geltizofancytg31035eartomoro</v>
      </c>
      <c r="H111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geltizofancytg31035e144lsnartomoro</v>
      </c>
      <c r="I1114" s="2" t="s">
        <v>6188</v>
      </c>
      <c r="J1114" s="2" t="s">
        <v>2333</v>
      </c>
      <c r="K1114" s="14" t="s">
        <v>2401</v>
      </c>
      <c r="L1114" s="2" t="s">
        <v>1335</v>
      </c>
      <c r="M1114" s="34" t="e">
        <f>IF(db[[#This Row],[NB NOTA_C]]="","",COUNTIF([2]!B_MSK[concat],db[[#This Row],[NB NOTA_C]]))</f>
        <v>#REF!</v>
      </c>
      <c r="N1114" s="9">
        <v>99</v>
      </c>
      <c r="O1114" s="5" t="s">
        <v>1391</v>
      </c>
      <c r="P1114" s="2" t="s">
        <v>2443</v>
      </c>
      <c r="R1114" s="2" t="str">
        <f>IF(db[[#This Row],[QTY/ CTN]]="","",SUBSTITUTE(SUBSTITUTE(SUBSTITUTE(db[[#This Row],[QTY/ CTN]]," ","_",2),"(",""),")","")&amp;"_")</f>
        <v>144 LSN_</v>
      </c>
      <c r="S1114" s="2">
        <f>IF(db[[#This Row],[H_QTY/ CTN]]="","",SEARCH("_",db[[#This Row],[H_QTY/ CTN]]))</f>
        <v>8</v>
      </c>
      <c r="T1114" s="2">
        <f>IF(db[[#This Row],[H_QTY/ CTN]]="","",LEN(db[[#This Row],[H_QTY/ CTN]]))</f>
        <v>8</v>
      </c>
      <c r="U1114" s="41" t="str">
        <f>IF(db[[#This Row],[H_QTY/ CTN]]="","",LEFT(db[[#This Row],[H_QTY/ CTN]],db[[#This Row],[H_1]]-1))</f>
        <v>144 LSN</v>
      </c>
      <c r="V1114" s="40" t="str">
        <f>IF(NOT(db[[#This Row],[H_1]]=db[[#This Row],[H_2]]),MID(db[[#This Row],[H_QTY/ CTN]],db[[#This Row],[H_1]]+1,db[[#This Row],[H_2]]-db[[#This Row],[H_1]]-1),"")</f>
        <v/>
      </c>
      <c r="W1114" s="40" t="str">
        <f>IF(db[[#This Row],[QTY/ CTN B]]="","",LEFT(db[[#This Row],[QTY/ CTN B]],SEARCH(" ",db[[#This Row],[QTY/ CTN B]],1)-1))</f>
        <v>144</v>
      </c>
      <c r="X1114" s="40" t="str">
        <f>IF(db[[#This Row],[QTY/ CTN B]]="","",RIGHT(db[[#This Row],[QTY/ CTN B]],LEN(db[[#This Row],[QTY/ CTN B]])-SEARCH(" ",db[[#This Row],[QTY/ CTN B]],1)))</f>
        <v>LSN</v>
      </c>
      <c r="Y1114" s="40">
        <f>IF(db[[#This Row],[QTY/ CTN TG]]="",IF(db[[#This Row],[STN TG]]="","",12),LEFT(db[[#This Row],[QTY/ CTN TG]],SEARCH(" ",db[[#This Row],[QTY/ CTN TG]],1)-1))</f>
        <v>12</v>
      </c>
      <c r="Z11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4" s="40" t="str">
        <f>IF(db[[#This Row],[STN K]]="","",IF(db[[#This Row],[STN TG]]="LSN",12,""))</f>
        <v/>
      </c>
      <c r="AB1114" s="40" t="str">
        <f>IF(db[[#This Row],[STN TG]]="LSN","PCS","")</f>
        <v/>
      </c>
      <c r="AC1114" s="40">
        <f>db[[#This Row],[QTY B]]*IF(db[[#This Row],[QTY TG]]="",1,db[[#This Row],[QTY TG]])*IF(db[[#This Row],[QTY K]]="",1,db[[#This Row],[QTY K]])</f>
        <v>1728</v>
      </c>
      <c r="AD1114" s="40" t="str">
        <f>IF(db[[#This Row],[STN K]]="",IF(db[[#This Row],[STN TG]]="",db[[#This Row],[STN B]],db[[#This Row],[STN TG]]),db[[#This Row],[STN K]])</f>
        <v>PCS</v>
      </c>
      <c r="AE1114" s="40"/>
    </row>
    <row r="1115" spans="1:31" ht="16.5" customHeight="1" x14ac:dyDescent="0.25">
      <c r="A1115" s="40">
        <f t="shared" si="17"/>
        <v>1114</v>
      </c>
      <c r="B1115" s="5" t="str">
        <f>LOWER(SUBSTITUTE(SUBSTITUTE(SUBSTITUTE(SUBSTITUTE(SUBSTITUTE(SUBSTITUTE(SUBSTITUTE(SUBSTITUTE(db[[#This Row],[NB BM]]," ",),".",""),"-",""),"(",""),")",""),"/",""),"""",""),"+",""))</f>
        <v>bpgeltizofancytg31055e</v>
      </c>
      <c r="C1115" s="5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D1115" s="5" t="str">
        <f>LOWER(SUBSTITUTE(SUBSTITUTE(SUBSTITUTE(SUBSTITUTE(SUBSTITUTE(SUBSTITUTE(SUBSTITUTE(SUBSTITUTE(SUBSTITUTE(db[[#This Row],[NB PAJAK]]," ",""),"-",""),"(",""),")",""),".",""),",",""),"/",""),"""",""),"+",""))</f>
        <v/>
      </c>
      <c r="E111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bpgeltizofancytg31055e144lsnuntana</v>
      </c>
      <c r="F111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geltizofancytg31035e144lsn</v>
      </c>
      <c r="G1115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geltizofancytg31035euntana</v>
      </c>
      <c r="H111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geltizofancytg31035e144lsnuntana</v>
      </c>
      <c r="I1115" s="2" t="s">
        <v>6223</v>
      </c>
      <c r="J1115" s="2" t="s">
        <v>2333</v>
      </c>
      <c r="K1115" s="1"/>
      <c r="L1115" s="2" t="s">
        <v>1336</v>
      </c>
      <c r="M1115" s="34" t="e">
        <f>IF(db[[#This Row],[NB NOTA_C]]="","",COUNTIF([2]!B_MSK[concat],db[[#This Row],[NB NOTA_C]]))</f>
        <v>#REF!</v>
      </c>
      <c r="N1115" s="9" t="s">
        <v>2305</v>
      </c>
      <c r="O1115" s="5" t="s">
        <v>1391</v>
      </c>
      <c r="P1115" s="2" t="s">
        <v>2443</v>
      </c>
      <c r="R1115" s="2" t="str">
        <f>IF(db[[#This Row],[QTY/ CTN]]="","",SUBSTITUTE(SUBSTITUTE(SUBSTITUTE(db[[#This Row],[QTY/ CTN]]," ","_",2),"(",""),")","")&amp;"_")</f>
        <v>144 LSN_</v>
      </c>
      <c r="S1115" s="2">
        <f>IF(db[[#This Row],[H_QTY/ CTN]]="","",SEARCH("_",db[[#This Row],[H_QTY/ CTN]]))</f>
        <v>8</v>
      </c>
      <c r="T1115" s="2">
        <f>IF(db[[#This Row],[H_QTY/ CTN]]="","",LEN(db[[#This Row],[H_QTY/ CTN]]))</f>
        <v>8</v>
      </c>
      <c r="U1115" s="41" t="str">
        <f>IF(db[[#This Row],[H_QTY/ CTN]]="","",LEFT(db[[#This Row],[H_QTY/ CTN]],db[[#This Row],[H_1]]-1))</f>
        <v>144 LSN</v>
      </c>
      <c r="V1115" s="40" t="str">
        <f>IF(NOT(db[[#This Row],[H_1]]=db[[#This Row],[H_2]]),MID(db[[#This Row],[H_QTY/ CTN]],db[[#This Row],[H_1]]+1,db[[#This Row],[H_2]]-db[[#This Row],[H_1]]-1),"")</f>
        <v/>
      </c>
      <c r="W1115" s="40" t="str">
        <f>IF(db[[#This Row],[QTY/ CTN B]]="","",LEFT(db[[#This Row],[QTY/ CTN B]],SEARCH(" ",db[[#This Row],[QTY/ CTN B]],1)-1))</f>
        <v>144</v>
      </c>
      <c r="X1115" s="40" t="str">
        <f>IF(db[[#This Row],[QTY/ CTN B]]="","",RIGHT(db[[#This Row],[QTY/ CTN B]],LEN(db[[#This Row],[QTY/ CTN B]])-SEARCH(" ",db[[#This Row],[QTY/ CTN B]],1)))</f>
        <v>LSN</v>
      </c>
      <c r="Y1115" s="40">
        <f>IF(db[[#This Row],[QTY/ CTN TG]]="",IF(db[[#This Row],[STN TG]]="","",12),LEFT(db[[#This Row],[QTY/ CTN TG]],SEARCH(" ",db[[#This Row],[QTY/ CTN TG]],1)-1))</f>
        <v>12</v>
      </c>
      <c r="Z11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5" s="40" t="str">
        <f>IF(db[[#This Row],[STN K]]="","",IF(db[[#This Row],[STN TG]]="LSN",12,""))</f>
        <v/>
      </c>
      <c r="AB1115" s="40" t="str">
        <f>IF(db[[#This Row],[STN TG]]="LSN","PCS","")</f>
        <v/>
      </c>
      <c r="AC1115" s="40">
        <f>db[[#This Row],[QTY B]]*IF(db[[#This Row],[QTY TG]]="",1,db[[#This Row],[QTY TG]])*IF(db[[#This Row],[QTY K]]="",1,db[[#This Row],[QTY K]])</f>
        <v>1728</v>
      </c>
      <c r="AD1115" s="40" t="str">
        <f>IF(db[[#This Row],[STN K]]="",IF(db[[#This Row],[STN TG]]="",db[[#This Row],[STN B]],db[[#This Row],[STN TG]]),db[[#This Row],[STN K]])</f>
        <v>PCS</v>
      </c>
      <c r="AE1115" s="40"/>
    </row>
    <row r="1116" spans="1:31" ht="16.5" customHeight="1" x14ac:dyDescent="0.25">
      <c r="A1116" s="40">
        <f t="shared" si="17"/>
        <v>1115</v>
      </c>
      <c r="B1116" s="5" t="str">
        <f>LOWER(SUBSTITUTE(SUBSTITUTE(SUBSTITUTE(SUBSTITUTE(SUBSTITUTE(SUBSTITUTE(SUBSTITUTE(SUBSTITUTE(db[[#This Row],[NB BM]]," ",),".",""),"-",""),"(",""),")",""),"/",""),"""",""),"+",""))</f>
        <v>bpgeltizofancytg31037d</v>
      </c>
      <c r="C1116" s="5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D1116" s="5" t="str">
        <f>LOWER(SUBSTITUTE(SUBSTITUTE(SUBSTITUTE(SUBSTITUTE(SUBSTITUTE(SUBSTITUTE(SUBSTITUTE(SUBSTITUTE(SUBSTITUTE(db[[#This Row],[NB PAJAK]]," ",""),"-",""),"(",""),")",""),".",""),",",""),"/",""),"""",""),"+",""))</f>
        <v/>
      </c>
      <c r="E111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bpgeltizofancytg31037d144lsnuntana</v>
      </c>
      <c r="F111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geltizofancytg31037d144lsn</v>
      </c>
      <c r="G1116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geltizofancytg31037duntana</v>
      </c>
      <c r="H111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geltizofancytg31037d144lsnuntana</v>
      </c>
      <c r="I1116" s="2" t="s">
        <v>6189</v>
      </c>
      <c r="J1116" s="2" t="s">
        <v>1138</v>
      </c>
      <c r="K1116" s="14"/>
      <c r="L1116" s="2" t="s">
        <v>1336</v>
      </c>
      <c r="M1116" s="34" t="e">
        <f>IF(db[[#This Row],[NB NOTA_C]]="","",COUNTIF([2]!B_MSK[concat],db[[#This Row],[NB NOTA_C]]))</f>
        <v>#REF!</v>
      </c>
      <c r="N1116" s="14" t="s">
        <v>1349</v>
      </c>
      <c r="O1116" s="2" t="s">
        <v>1391</v>
      </c>
      <c r="P1116" s="2" t="s">
        <v>2443</v>
      </c>
      <c r="R1116" s="2" t="str">
        <f>IF(db[[#This Row],[QTY/ CTN]]="","",SUBSTITUTE(SUBSTITUTE(SUBSTITUTE(db[[#This Row],[QTY/ CTN]]," ","_",2),"(",""),")","")&amp;"_")</f>
        <v>144 LSN_</v>
      </c>
      <c r="S1116" s="2">
        <f>IF(db[[#This Row],[H_QTY/ CTN]]="","",SEARCH("_",db[[#This Row],[H_QTY/ CTN]]))</f>
        <v>8</v>
      </c>
      <c r="T1116" s="2">
        <f>IF(db[[#This Row],[H_QTY/ CTN]]="","",LEN(db[[#This Row],[H_QTY/ CTN]]))</f>
        <v>8</v>
      </c>
      <c r="U1116" s="41" t="str">
        <f>IF(db[[#This Row],[H_QTY/ CTN]]="","",LEFT(db[[#This Row],[H_QTY/ CTN]],db[[#This Row],[H_1]]-1))</f>
        <v>144 LSN</v>
      </c>
      <c r="V1116" s="40" t="str">
        <f>IF(NOT(db[[#This Row],[H_1]]=db[[#This Row],[H_2]]),MID(db[[#This Row],[H_QTY/ CTN]],db[[#This Row],[H_1]]+1,db[[#This Row],[H_2]]-db[[#This Row],[H_1]]-1),"")</f>
        <v/>
      </c>
      <c r="W1116" s="40" t="str">
        <f>IF(db[[#This Row],[QTY/ CTN B]]="","",LEFT(db[[#This Row],[QTY/ CTN B]],SEARCH(" ",db[[#This Row],[QTY/ CTN B]],1)-1))</f>
        <v>144</v>
      </c>
      <c r="X1116" s="40" t="str">
        <f>IF(db[[#This Row],[QTY/ CTN B]]="","",RIGHT(db[[#This Row],[QTY/ CTN B]],LEN(db[[#This Row],[QTY/ CTN B]])-SEARCH(" ",db[[#This Row],[QTY/ CTN B]],1)))</f>
        <v>LSN</v>
      </c>
      <c r="Y1116" s="40">
        <f>IF(db[[#This Row],[QTY/ CTN TG]]="",IF(db[[#This Row],[STN TG]]="","",12),LEFT(db[[#This Row],[QTY/ CTN TG]],SEARCH(" ",db[[#This Row],[QTY/ CTN TG]],1)-1))</f>
        <v>12</v>
      </c>
      <c r="Z11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6" s="40" t="str">
        <f>IF(db[[#This Row],[STN K]]="","",IF(db[[#This Row],[STN TG]]="LSN",12,""))</f>
        <v/>
      </c>
      <c r="AB1116" s="40" t="str">
        <f>IF(db[[#This Row],[STN TG]]="LSN","PCS","")</f>
        <v/>
      </c>
      <c r="AC1116" s="40">
        <f>db[[#This Row],[QTY B]]*IF(db[[#This Row],[QTY TG]]="",1,db[[#This Row],[QTY TG]])*IF(db[[#This Row],[QTY K]]="",1,db[[#This Row],[QTY K]])</f>
        <v>1728</v>
      </c>
      <c r="AD1116" s="40" t="str">
        <f>IF(db[[#This Row],[STN K]]="",IF(db[[#This Row],[STN TG]]="",db[[#This Row],[STN B]],db[[#This Row],[STN TG]]),db[[#This Row],[STN K]])</f>
        <v>PCS</v>
      </c>
      <c r="AE1116" s="40"/>
    </row>
    <row r="1117" spans="1:31" ht="16.5" customHeight="1" x14ac:dyDescent="0.25">
      <c r="A1117" s="40">
        <f t="shared" si="17"/>
        <v>1116</v>
      </c>
      <c r="B1117" s="5" t="str">
        <f>LOWER(SUBSTITUTE(SUBSTITUTE(SUBSTITUTE(SUBSTITUTE(SUBSTITUTE(SUBSTITUTE(SUBSTITUTE(SUBSTITUTE(db[[#This Row],[NB BM]]," ",),".",""),"-",""),"(",""),")",""),"/",""),"""",""),"+",""))</f>
        <v>bpgeltizofancytg31037dl</v>
      </c>
      <c r="C1117" s="5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D1117" s="5" t="str">
        <f>LOWER(SUBSTITUTE(SUBSTITUTE(SUBSTITUTE(SUBSTITUTE(SUBSTITUTE(SUBSTITUTE(SUBSTITUTE(SUBSTITUTE(SUBSTITUTE(db[[#This Row],[NB PAJAK]]," ",""),"-",""),"(",""),")",""),".",""),",",""),"/",""),"""",""),"+",""))</f>
        <v/>
      </c>
      <c r="E111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bpgeltizofancytg31037dl72lsnuntana</v>
      </c>
      <c r="F111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geltizofancytg31037dl72lsn</v>
      </c>
      <c r="G1117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geltizofancytg31037dluntana</v>
      </c>
      <c r="H111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geltizofancytg31037dl72lsnuntana</v>
      </c>
      <c r="I1117" s="2" t="s">
        <v>6190</v>
      </c>
      <c r="J1117" s="2" t="s">
        <v>1139</v>
      </c>
      <c r="K1117" s="14"/>
      <c r="L1117" s="2" t="s">
        <v>1336</v>
      </c>
      <c r="M1117" s="34" t="e">
        <f>IF(db[[#This Row],[NB NOTA_C]]="","",COUNTIF([2]!B_MSK[concat],db[[#This Row],[NB NOTA_C]]))</f>
        <v>#REF!</v>
      </c>
      <c r="N1117" s="14" t="s">
        <v>1349</v>
      </c>
      <c r="O1117" s="2" t="s">
        <v>1453</v>
      </c>
      <c r="P1117" s="2" t="s">
        <v>2443</v>
      </c>
      <c r="R1117" s="2" t="str">
        <f>IF(db[[#This Row],[QTY/ CTN]]="","",SUBSTITUTE(SUBSTITUTE(SUBSTITUTE(db[[#This Row],[QTY/ CTN]]," ","_",2),"(",""),")","")&amp;"_")</f>
        <v>72 LSN_</v>
      </c>
      <c r="S1117" s="2">
        <f>IF(db[[#This Row],[H_QTY/ CTN]]="","",SEARCH("_",db[[#This Row],[H_QTY/ CTN]]))</f>
        <v>7</v>
      </c>
      <c r="T1117" s="2">
        <f>IF(db[[#This Row],[H_QTY/ CTN]]="","",LEN(db[[#This Row],[H_QTY/ CTN]]))</f>
        <v>7</v>
      </c>
      <c r="U1117" s="41" t="str">
        <f>IF(db[[#This Row],[H_QTY/ CTN]]="","",LEFT(db[[#This Row],[H_QTY/ CTN]],db[[#This Row],[H_1]]-1))</f>
        <v>72 LSN</v>
      </c>
      <c r="V1117" s="40" t="str">
        <f>IF(NOT(db[[#This Row],[H_1]]=db[[#This Row],[H_2]]),MID(db[[#This Row],[H_QTY/ CTN]],db[[#This Row],[H_1]]+1,db[[#This Row],[H_2]]-db[[#This Row],[H_1]]-1),"")</f>
        <v/>
      </c>
      <c r="W1117" s="40" t="str">
        <f>IF(db[[#This Row],[QTY/ CTN B]]="","",LEFT(db[[#This Row],[QTY/ CTN B]],SEARCH(" ",db[[#This Row],[QTY/ CTN B]],1)-1))</f>
        <v>72</v>
      </c>
      <c r="X1117" s="40" t="str">
        <f>IF(db[[#This Row],[QTY/ CTN B]]="","",RIGHT(db[[#This Row],[QTY/ CTN B]],LEN(db[[#This Row],[QTY/ CTN B]])-SEARCH(" ",db[[#This Row],[QTY/ CTN B]],1)))</f>
        <v>LSN</v>
      </c>
      <c r="Y1117" s="40">
        <f>IF(db[[#This Row],[QTY/ CTN TG]]="",IF(db[[#This Row],[STN TG]]="","",12),LEFT(db[[#This Row],[QTY/ CTN TG]],SEARCH(" ",db[[#This Row],[QTY/ CTN TG]],1)-1))</f>
        <v>12</v>
      </c>
      <c r="Z11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7" s="40" t="str">
        <f>IF(db[[#This Row],[STN K]]="","",IF(db[[#This Row],[STN TG]]="LSN",12,""))</f>
        <v/>
      </c>
      <c r="AB1117" s="40" t="str">
        <f>IF(db[[#This Row],[STN TG]]="LSN","PCS","")</f>
        <v/>
      </c>
      <c r="AC1117" s="40">
        <f>db[[#This Row],[QTY B]]*IF(db[[#This Row],[QTY TG]]="",1,db[[#This Row],[QTY TG]])*IF(db[[#This Row],[QTY K]]="",1,db[[#This Row],[QTY K]])</f>
        <v>864</v>
      </c>
      <c r="AD1117" s="40" t="str">
        <f>IF(db[[#This Row],[STN K]]="",IF(db[[#This Row],[STN TG]]="",db[[#This Row],[STN B]],db[[#This Row],[STN TG]]),db[[#This Row],[STN K]])</f>
        <v>PCS</v>
      </c>
      <c r="AE1117" s="40"/>
    </row>
    <row r="1118" spans="1:31" ht="16.5" customHeight="1" x14ac:dyDescent="0.25">
      <c r="A1118" s="40">
        <f t="shared" si="17"/>
        <v>1117</v>
      </c>
      <c r="B1118" s="5" t="str">
        <f>LOWER(SUBSTITUTE(SUBSTITUTE(SUBSTITUTE(SUBSTITUTE(SUBSTITUTE(SUBSTITUTE(SUBSTITUTE(SUBSTITUTE(db[[#This Row],[NB BM]]," ",),".",""),"-",""),"(",""),")",""),"/",""),"""",""),"+",""))</f>
        <v>bpgeltizofancytg31037e</v>
      </c>
      <c r="C1118" s="5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D1118" s="5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E111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bpgeltizofancytg31037e144lsnartomoro</v>
      </c>
      <c r="F111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geltizofancytg31037e144lsn</v>
      </c>
      <c r="G1118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geltizofancytg31037eartomoro</v>
      </c>
      <c r="H111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geltizofancytg31037e144lsnartomoro</v>
      </c>
      <c r="I1118" s="2" t="s">
        <v>6191</v>
      </c>
      <c r="J1118" s="2" t="s">
        <v>2330</v>
      </c>
      <c r="K1118" s="14" t="s">
        <v>2398</v>
      </c>
      <c r="L1118" s="2" t="s">
        <v>1335</v>
      </c>
      <c r="M1118" s="34" t="e">
        <f>IF(db[[#This Row],[NB NOTA_C]]="","",COUNTIF([2]!B_MSK[concat],db[[#This Row],[NB NOTA_C]]))</f>
        <v>#REF!</v>
      </c>
      <c r="N1118" s="9">
        <v>99</v>
      </c>
      <c r="O1118" s="5" t="s">
        <v>1391</v>
      </c>
      <c r="P1118" s="2" t="s">
        <v>2443</v>
      </c>
      <c r="Q1118" s="2" t="s">
        <v>5495</v>
      </c>
      <c r="R1118" s="2" t="str">
        <f>IF(db[[#This Row],[QTY/ CTN]]="","",SUBSTITUTE(SUBSTITUTE(SUBSTITUTE(db[[#This Row],[QTY/ CTN]]," ","_",2),"(",""),")","")&amp;"_")</f>
        <v>144 LSN_</v>
      </c>
      <c r="S1118" s="2">
        <f>IF(db[[#This Row],[H_QTY/ CTN]]="","",SEARCH("_",db[[#This Row],[H_QTY/ CTN]]))</f>
        <v>8</v>
      </c>
      <c r="T1118" s="2">
        <f>IF(db[[#This Row],[H_QTY/ CTN]]="","",LEN(db[[#This Row],[H_QTY/ CTN]]))</f>
        <v>8</v>
      </c>
      <c r="U1118" s="41" t="str">
        <f>IF(db[[#This Row],[H_QTY/ CTN]]="","",LEFT(db[[#This Row],[H_QTY/ CTN]],db[[#This Row],[H_1]]-1))</f>
        <v>144 LSN</v>
      </c>
      <c r="V1118" s="40" t="str">
        <f>IF(NOT(db[[#This Row],[H_1]]=db[[#This Row],[H_2]]),MID(db[[#This Row],[H_QTY/ CTN]],db[[#This Row],[H_1]]+1,db[[#This Row],[H_2]]-db[[#This Row],[H_1]]-1),"")</f>
        <v/>
      </c>
      <c r="W1118" s="40" t="str">
        <f>IF(db[[#This Row],[QTY/ CTN B]]="","",LEFT(db[[#This Row],[QTY/ CTN B]],SEARCH(" ",db[[#This Row],[QTY/ CTN B]],1)-1))</f>
        <v>144</v>
      </c>
      <c r="X1118" s="40" t="str">
        <f>IF(db[[#This Row],[QTY/ CTN B]]="","",RIGHT(db[[#This Row],[QTY/ CTN B]],LEN(db[[#This Row],[QTY/ CTN B]])-SEARCH(" ",db[[#This Row],[QTY/ CTN B]],1)))</f>
        <v>LSN</v>
      </c>
      <c r="Y1118" s="40">
        <f>IF(db[[#This Row],[QTY/ CTN TG]]="",IF(db[[#This Row],[STN TG]]="","",12),LEFT(db[[#This Row],[QTY/ CTN TG]],SEARCH(" ",db[[#This Row],[QTY/ CTN TG]],1)-1))</f>
        <v>12</v>
      </c>
      <c r="Z11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8" s="40" t="str">
        <f>IF(db[[#This Row],[STN K]]="","",IF(db[[#This Row],[STN TG]]="LSN",12,""))</f>
        <v/>
      </c>
      <c r="AB1118" s="40" t="str">
        <f>IF(db[[#This Row],[STN TG]]="LSN","PCS","")</f>
        <v/>
      </c>
      <c r="AC1118" s="40">
        <f>db[[#This Row],[QTY B]]*IF(db[[#This Row],[QTY TG]]="",1,db[[#This Row],[QTY TG]])*IF(db[[#This Row],[QTY K]]="",1,db[[#This Row],[QTY K]])</f>
        <v>1728</v>
      </c>
      <c r="AD1118" s="40" t="str">
        <f>IF(db[[#This Row],[STN K]]="",IF(db[[#This Row],[STN TG]]="",db[[#This Row],[STN B]],db[[#This Row],[STN TG]]),db[[#This Row],[STN K]])</f>
        <v>PCS</v>
      </c>
      <c r="AE1118" s="40"/>
    </row>
    <row r="1119" spans="1:31" ht="16.5" customHeight="1" x14ac:dyDescent="0.25">
      <c r="A1119" s="40">
        <f t="shared" si="17"/>
        <v>1118</v>
      </c>
      <c r="B1119" s="5" t="str">
        <f>LOWER(SUBSTITUTE(SUBSTITUTE(SUBSTITUTE(SUBSTITUTE(SUBSTITUTE(SUBSTITUTE(SUBSTITUTE(SUBSTITUTE(db[[#This Row],[NB BM]]," ",),".",""),"-",""),"(",""),")",""),"/",""),"""",""),"+",""))</f>
        <v>bpgeltizofancytg31037e</v>
      </c>
      <c r="C1119" s="5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D1119" s="5" t="str">
        <f>LOWER(SUBSTITUTE(SUBSTITUTE(SUBSTITUTE(SUBSTITUTE(SUBSTITUTE(SUBSTITUTE(SUBSTITUTE(SUBSTITUTE(SUBSTITUTE(db[[#This Row],[NB PAJAK]]," ",""),"-",""),"(",""),")",""),".",""),",",""),"/",""),"""",""),"+",""))</f>
        <v/>
      </c>
      <c r="E111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bpgeltizofancytg31037e144lsnuntana</v>
      </c>
      <c r="F111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geltizofancytg31037e144lsn</v>
      </c>
      <c r="G1119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geltizofancytg31037euntana</v>
      </c>
      <c r="H111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geltizofancytg31037e144lsnuntana</v>
      </c>
      <c r="I1119" s="2" t="s">
        <v>6191</v>
      </c>
      <c r="J1119" s="2" t="s">
        <v>2330</v>
      </c>
      <c r="K1119" s="1"/>
      <c r="L1119" s="2" t="s">
        <v>1336</v>
      </c>
      <c r="M1119" s="34" t="e">
        <f>IF(db[[#This Row],[NB NOTA_C]]="","",COUNTIF([2]!B_MSK[concat],db[[#This Row],[NB NOTA_C]]))</f>
        <v>#REF!</v>
      </c>
      <c r="N1119" s="9" t="s">
        <v>2305</v>
      </c>
      <c r="O1119" s="5" t="s">
        <v>1391</v>
      </c>
      <c r="P1119" s="2" t="s">
        <v>2443</v>
      </c>
      <c r="R1119" s="2" t="str">
        <f>IF(db[[#This Row],[QTY/ CTN]]="","",SUBSTITUTE(SUBSTITUTE(SUBSTITUTE(db[[#This Row],[QTY/ CTN]]," ","_",2),"(",""),")","")&amp;"_")</f>
        <v>144 LSN_</v>
      </c>
      <c r="S1119" s="2">
        <f>IF(db[[#This Row],[H_QTY/ CTN]]="","",SEARCH("_",db[[#This Row],[H_QTY/ CTN]]))</f>
        <v>8</v>
      </c>
      <c r="T1119" s="2">
        <f>IF(db[[#This Row],[H_QTY/ CTN]]="","",LEN(db[[#This Row],[H_QTY/ CTN]]))</f>
        <v>8</v>
      </c>
      <c r="U1119" s="41" t="str">
        <f>IF(db[[#This Row],[H_QTY/ CTN]]="","",LEFT(db[[#This Row],[H_QTY/ CTN]],db[[#This Row],[H_1]]-1))</f>
        <v>144 LSN</v>
      </c>
      <c r="V1119" s="40" t="str">
        <f>IF(NOT(db[[#This Row],[H_1]]=db[[#This Row],[H_2]]),MID(db[[#This Row],[H_QTY/ CTN]],db[[#This Row],[H_1]]+1,db[[#This Row],[H_2]]-db[[#This Row],[H_1]]-1),"")</f>
        <v/>
      </c>
      <c r="W1119" s="40" t="str">
        <f>IF(db[[#This Row],[QTY/ CTN B]]="","",LEFT(db[[#This Row],[QTY/ CTN B]],SEARCH(" ",db[[#This Row],[QTY/ CTN B]],1)-1))</f>
        <v>144</v>
      </c>
      <c r="X1119" s="40" t="str">
        <f>IF(db[[#This Row],[QTY/ CTN B]]="","",RIGHT(db[[#This Row],[QTY/ CTN B]],LEN(db[[#This Row],[QTY/ CTN B]])-SEARCH(" ",db[[#This Row],[QTY/ CTN B]],1)))</f>
        <v>LSN</v>
      </c>
      <c r="Y1119" s="40">
        <f>IF(db[[#This Row],[QTY/ CTN TG]]="",IF(db[[#This Row],[STN TG]]="","",12),LEFT(db[[#This Row],[QTY/ CTN TG]],SEARCH(" ",db[[#This Row],[QTY/ CTN TG]],1)-1))</f>
        <v>12</v>
      </c>
      <c r="Z11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19" s="40" t="str">
        <f>IF(db[[#This Row],[STN K]]="","",IF(db[[#This Row],[STN TG]]="LSN",12,""))</f>
        <v/>
      </c>
      <c r="AB1119" s="40" t="str">
        <f>IF(db[[#This Row],[STN TG]]="LSN","PCS","")</f>
        <v/>
      </c>
      <c r="AC1119" s="40">
        <f>db[[#This Row],[QTY B]]*IF(db[[#This Row],[QTY TG]]="",1,db[[#This Row],[QTY TG]])*IF(db[[#This Row],[QTY K]]="",1,db[[#This Row],[QTY K]])</f>
        <v>1728</v>
      </c>
      <c r="AD1119" s="40" t="str">
        <f>IF(db[[#This Row],[STN K]]="",IF(db[[#This Row],[STN TG]]="",db[[#This Row],[STN B]],db[[#This Row],[STN TG]]),db[[#This Row],[STN K]])</f>
        <v>PCS</v>
      </c>
      <c r="AE1119" s="40"/>
    </row>
    <row r="1120" spans="1:31" ht="16.5" customHeight="1" x14ac:dyDescent="0.25">
      <c r="A1120" s="40">
        <f t="shared" si="17"/>
        <v>1119</v>
      </c>
      <c r="B1120" s="5" t="str">
        <f>LOWER(SUBSTITUTE(SUBSTITUTE(SUBSTITUTE(SUBSTITUTE(SUBSTITUTE(SUBSTITUTE(SUBSTITUTE(SUBSTITUTE(db[[#This Row],[NB BM]]," ",),".",""),"-",""),"(",""),")",""),"/",""),"""",""),"+",""))</f>
        <v>bpgeltizofancytg31037f</v>
      </c>
      <c r="C1120" s="5" t="str">
        <f>LOWER(SUBSTITUTE(SUBSTITUTE(SUBSTITUTE(SUBSTITUTE(SUBSTITUTE(SUBSTITUTE(SUBSTITUTE(SUBSTITUTE(SUBSTITUTE(db[[#This Row],[NB NOTA]]," ",),".",""),"-",""),"(",""),")",""),",",""),"/",""),"""",""),"+",""))</f>
        <v>geltizofancytg31037f</v>
      </c>
      <c r="D1120" s="5" t="str">
        <f>LOWER(SUBSTITUTE(SUBSTITUTE(SUBSTITUTE(SUBSTITUTE(SUBSTITUTE(SUBSTITUTE(SUBSTITUTE(SUBSTITUTE(SUBSTITUTE(db[[#This Row],[NB PAJAK]]," ",""),"-",""),"(",""),")",""),".",""),",",""),"/",""),"""",""),"+",""))</f>
        <v/>
      </c>
      <c r="E112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bpgeltizofancytg31037f144lsnuntana</v>
      </c>
      <c r="F112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geltizofancytg31037f144lsn</v>
      </c>
      <c r="G1120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geltizofancytg31037funtana</v>
      </c>
      <c r="H112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geltizofancytg31037f144lsnuntana</v>
      </c>
      <c r="I1120" s="2" t="s">
        <v>7136</v>
      </c>
      <c r="J1120" s="2" t="s">
        <v>7119</v>
      </c>
      <c r="K1120" s="14"/>
      <c r="L1120" s="2" t="s">
        <v>1336</v>
      </c>
      <c r="M1120" s="34" t="e">
        <f>IF(db[[#This Row],[NB NOTA_C]]="","",COUNTIF([2]!B_MSK[concat],db[[#This Row],[NB NOTA_C]]))</f>
        <v>#REF!</v>
      </c>
      <c r="N1120" s="14" t="s">
        <v>1349</v>
      </c>
      <c r="O1120" s="2" t="s">
        <v>1391</v>
      </c>
      <c r="P1120" s="2" t="s">
        <v>2443</v>
      </c>
      <c r="R1120" s="2" t="str">
        <f>IF(db[[#This Row],[QTY/ CTN]]="","",SUBSTITUTE(SUBSTITUTE(SUBSTITUTE(db[[#This Row],[QTY/ CTN]]," ","_",2),"(",""),")","")&amp;"_")</f>
        <v>144 LSN_</v>
      </c>
      <c r="S1120" s="2">
        <f>IF(db[[#This Row],[H_QTY/ CTN]]="","",SEARCH("_",db[[#This Row],[H_QTY/ CTN]]))</f>
        <v>8</v>
      </c>
      <c r="T1120" s="2">
        <f>IF(db[[#This Row],[H_QTY/ CTN]]="","",LEN(db[[#This Row],[H_QTY/ CTN]]))</f>
        <v>8</v>
      </c>
      <c r="U1120" s="41" t="str">
        <f>IF(db[[#This Row],[H_QTY/ CTN]]="","",LEFT(db[[#This Row],[H_QTY/ CTN]],db[[#This Row],[H_1]]-1))</f>
        <v>144 LSN</v>
      </c>
      <c r="V1120" s="40" t="str">
        <f>IF(NOT(db[[#This Row],[H_1]]=db[[#This Row],[H_2]]),MID(db[[#This Row],[H_QTY/ CTN]],db[[#This Row],[H_1]]+1,db[[#This Row],[H_2]]-db[[#This Row],[H_1]]-1),"")</f>
        <v/>
      </c>
      <c r="W1120" s="40" t="str">
        <f>IF(db[[#This Row],[QTY/ CTN B]]="","",LEFT(db[[#This Row],[QTY/ CTN B]],SEARCH(" ",db[[#This Row],[QTY/ CTN B]],1)-1))</f>
        <v>144</v>
      </c>
      <c r="X1120" s="40" t="str">
        <f>IF(db[[#This Row],[QTY/ CTN B]]="","",RIGHT(db[[#This Row],[QTY/ CTN B]],LEN(db[[#This Row],[QTY/ CTN B]])-SEARCH(" ",db[[#This Row],[QTY/ CTN B]],1)))</f>
        <v>LSN</v>
      </c>
      <c r="Y1120" s="40">
        <f>IF(db[[#This Row],[QTY/ CTN TG]]="",IF(db[[#This Row],[STN TG]]="","",12),LEFT(db[[#This Row],[QTY/ CTN TG]],SEARCH(" ",db[[#This Row],[QTY/ CTN TG]],1)-1))</f>
        <v>12</v>
      </c>
      <c r="Z11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0" s="40" t="str">
        <f>IF(db[[#This Row],[STN K]]="","",IF(db[[#This Row],[STN TG]]="LSN",12,""))</f>
        <v/>
      </c>
      <c r="AB1120" s="40" t="str">
        <f>IF(db[[#This Row],[STN TG]]="LSN","PCS","")</f>
        <v/>
      </c>
      <c r="AC1120" s="40">
        <f>db[[#This Row],[QTY B]]*IF(db[[#This Row],[QTY TG]]="",1,db[[#This Row],[QTY TG]])*IF(db[[#This Row],[QTY K]]="",1,db[[#This Row],[QTY K]])</f>
        <v>1728</v>
      </c>
      <c r="AD1120" s="40" t="str">
        <f>IF(db[[#This Row],[STN K]]="",IF(db[[#This Row],[STN TG]]="",db[[#This Row],[STN B]],db[[#This Row],[STN TG]]),db[[#This Row],[STN K]])</f>
        <v>PCS</v>
      </c>
      <c r="AE1120" s="40"/>
    </row>
    <row r="1121" spans="1:31" ht="16.5" customHeight="1" x14ac:dyDescent="0.25">
      <c r="A1121" s="40">
        <f t="shared" si="17"/>
        <v>1120</v>
      </c>
      <c r="B1121" s="5" t="str">
        <f>LOWER(SUBSTITUTE(SUBSTITUTE(SUBSTITUTE(SUBSTITUTE(SUBSTITUTE(SUBSTITUTE(SUBSTITUTE(SUBSTITUTE(db[[#This Row],[NB BM]]," ",),".",""),"-",""),"(",""),")",""),"/",""),"""",""),"+",""))</f>
        <v>bpgeltizofancytg31475d</v>
      </c>
      <c r="C1121" s="5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D1121" s="5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E112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bpgeltizofancytg31475d144lsnartomoro</v>
      </c>
      <c r="F112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geltizofancytg31475d144lsn</v>
      </c>
      <c r="G1121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geltizofancytg31475dartomoro</v>
      </c>
      <c r="H112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geltizofancytg31475d144lsnartomoro</v>
      </c>
      <c r="I1121" s="2" t="s">
        <v>6192</v>
      </c>
      <c r="J1121" s="2" t="s">
        <v>1140</v>
      </c>
      <c r="K1121" s="14" t="s">
        <v>2378</v>
      </c>
      <c r="L1121" s="2" t="s">
        <v>1335</v>
      </c>
      <c r="M1121" s="34" t="e">
        <f>IF(db[[#This Row],[NB NOTA_C]]="","",COUNTIF([2]!B_MSK[concat],db[[#This Row],[NB NOTA_C]]))</f>
        <v>#REF!</v>
      </c>
      <c r="N1121" s="14">
        <v>99</v>
      </c>
      <c r="O1121" s="2" t="s">
        <v>1391</v>
      </c>
      <c r="P1121" s="2" t="s">
        <v>2443</v>
      </c>
      <c r="R1121" s="2" t="str">
        <f>IF(db[[#This Row],[QTY/ CTN]]="","",SUBSTITUTE(SUBSTITUTE(SUBSTITUTE(db[[#This Row],[QTY/ CTN]]," ","_",2),"(",""),")","")&amp;"_")</f>
        <v>144 LSN_</v>
      </c>
      <c r="S1121" s="2">
        <f>IF(db[[#This Row],[H_QTY/ CTN]]="","",SEARCH("_",db[[#This Row],[H_QTY/ CTN]]))</f>
        <v>8</v>
      </c>
      <c r="T1121" s="2">
        <f>IF(db[[#This Row],[H_QTY/ CTN]]="","",LEN(db[[#This Row],[H_QTY/ CTN]]))</f>
        <v>8</v>
      </c>
      <c r="U1121" s="41" t="str">
        <f>IF(db[[#This Row],[H_QTY/ CTN]]="","",LEFT(db[[#This Row],[H_QTY/ CTN]],db[[#This Row],[H_1]]-1))</f>
        <v>144 LSN</v>
      </c>
      <c r="V1121" s="40" t="str">
        <f>IF(NOT(db[[#This Row],[H_1]]=db[[#This Row],[H_2]]),MID(db[[#This Row],[H_QTY/ CTN]],db[[#This Row],[H_1]]+1,db[[#This Row],[H_2]]-db[[#This Row],[H_1]]-1),"")</f>
        <v/>
      </c>
      <c r="W1121" s="40" t="str">
        <f>IF(db[[#This Row],[QTY/ CTN B]]="","",LEFT(db[[#This Row],[QTY/ CTN B]],SEARCH(" ",db[[#This Row],[QTY/ CTN B]],1)-1))</f>
        <v>144</v>
      </c>
      <c r="X1121" s="40" t="str">
        <f>IF(db[[#This Row],[QTY/ CTN B]]="","",RIGHT(db[[#This Row],[QTY/ CTN B]],LEN(db[[#This Row],[QTY/ CTN B]])-SEARCH(" ",db[[#This Row],[QTY/ CTN B]],1)))</f>
        <v>LSN</v>
      </c>
      <c r="Y1121" s="40">
        <f>IF(db[[#This Row],[QTY/ CTN TG]]="",IF(db[[#This Row],[STN TG]]="","",12),LEFT(db[[#This Row],[QTY/ CTN TG]],SEARCH(" ",db[[#This Row],[QTY/ CTN TG]],1)-1))</f>
        <v>12</v>
      </c>
      <c r="Z11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1" s="40" t="str">
        <f>IF(db[[#This Row],[STN K]]="","",IF(db[[#This Row],[STN TG]]="LSN",12,""))</f>
        <v/>
      </c>
      <c r="AB1121" s="40" t="str">
        <f>IF(db[[#This Row],[STN TG]]="LSN","PCS","")</f>
        <v/>
      </c>
      <c r="AC1121" s="40">
        <f>db[[#This Row],[QTY B]]*IF(db[[#This Row],[QTY TG]]="",1,db[[#This Row],[QTY TG]])*IF(db[[#This Row],[QTY K]]="",1,db[[#This Row],[QTY K]])</f>
        <v>1728</v>
      </c>
      <c r="AD1121" s="40" t="str">
        <f>IF(db[[#This Row],[STN K]]="",IF(db[[#This Row],[STN TG]]="",db[[#This Row],[STN B]],db[[#This Row],[STN TG]]),db[[#This Row],[STN K]])</f>
        <v>PCS</v>
      </c>
      <c r="AE1121" s="40"/>
    </row>
    <row r="1122" spans="1:31" ht="16.5" customHeight="1" x14ac:dyDescent="0.25">
      <c r="A1122" s="40">
        <f t="shared" si="17"/>
        <v>1121</v>
      </c>
      <c r="B1122" s="5" t="str">
        <f>LOWER(SUBSTITUTE(SUBSTITUTE(SUBSTITUTE(SUBSTITUTE(SUBSTITUTE(SUBSTITUTE(SUBSTITUTE(SUBSTITUTE(db[[#This Row],[NB BM]]," ",),".",""),"-",""),"(",""),")",""),"/",""),"""",""),"+",""))</f>
        <v>bpgeltizofancytg31475e</v>
      </c>
      <c r="C1122" s="5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D1122" s="5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E112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bpgeltizofancytg31475e144lsnartomoro</v>
      </c>
      <c r="F112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geltizofancytg31475e144lsn</v>
      </c>
      <c r="G112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geltizofancytg31475eartomoro</v>
      </c>
      <c r="H112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geltizofancytg31475e144lsnartomoro</v>
      </c>
      <c r="I1122" s="2" t="s">
        <v>6193</v>
      </c>
      <c r="J1122" s="2" t="s">
        <v>2325</v>
      </c>
      <c r="K1122" s="1" t="s">
        <v>2393</v>
      </c>
      <c r="L1122" s="2" t="s">
        <v>1335</v>
      </c>
      <c r="M1122" s="34" t="e">
        <f>IF(db[[#This Row],[NB NOTA_C]]="","",COUNTIF([2]!B_MSK[concat],db[[#This Row],[NB NOTA_C]]))</f>
        <v>#REF!</v>
      </c>
      <c r="N1122" s="9">
        <v>99</v>
      </c>
      <c r="O1122" s="5" t="s">
        <v>1391</v>
      </c>
      <c r="P1122" s="2" t="s">
        <v>2443</v>
      </c>
      <c r="R1122" s="2" t="str">
        <f>IF(db[[#This Row],[QTY/ CTN]]="","",SUBSTITUTE(SUBSTITUTE(SUBSTITUTE(db[[#This Row],[QTY/ CTN]]," ","_",2),"(",""),")","")&amp;"_")</f>
        <v>144 LSN_</v>
      </c>
      <c r="S1122" s="2">
        <f>IF(db[[#This Row],[H_QTY/ CTN]]="","",SEARCH("_",db[[#This Row],[H_QTY/ CTN]]))</f>
        <v>8</v>
      </c>
      <c r="T1122" s="2">
        <f>IF(db[[#This Row],[H_QTY/ CTN]]="","",LEN(db[[#This Row],[H_QTY/ CTN]]))</f>
        <v>8</v>
      </c>
      <c r="U1122" s="41" t="str">
        <f>IF(db[[#This Row],[H_QTY/ CTN]]="","",LEFT(db[[#This Row],[H_QTY/ CTN]],db[[#This Row],[H_1]]-1))</f>
        <v>144 LSN</v>
      </c>
      <c r="V1122" s="40" t="str">
        <f>IF(NOT(db[[#This Row],[H_1]]=db[[#This Row],[H_2]]),MID(db[[#This Row],[H_QTY/ CTN]],db[[#This Row],[H_1]]+1,db[[#This Row],[H_2]]-db[[#This Row],[H_1]]-1),"")</f>
        <v/>
      </c>
      <c r="W1122" s="40" t="str">
        <f>IF(db[[#This Row],[QTY/ CTN B]]="","",LEFT(db[[#This Row],[QTY/ CTN B]],SEARCH(" ",db[[#This Row],[QTY/ CTN B]],1)-1))</f>
        <v>144</v>
      </c>
      <c r="X1122" s="40" t="str">
        <f>IF(db[[#This Row],[QTY/ CTN B]]="","",RIGHT(db[[#This Row],[QTY/ CTN B]],LEN(db[[#This Row],[QTY/ CTN B]])-SEARCH(" ",db[[#This Row],[QTY/ CTN B]],1)))</f>
        <v>LSN</v>
      </c>
      <c r="Y1122" s="40">
        <f>IF(db[[#This Row],[QTY/ CTN TG]]="",IF(db[[#This Row],[STN TG]]="","",12),LEFT(db[[#This Row],[QTY/ CTN TG]],SEARCH(" ",db[[#This Row],[QTY/ CTN TG]],1)-1))</f>
        <v>12</v>
      </c>
      <c r="Z11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2" s="40" t="str">
        <f>IF(db[[#This Row],[STN K]]="","",IF(db[[#This Row],[STN TG]]="LSN",12,""))</f>
        <v/>
      </c>
      <c r="AB1122" s="40" t="str">
        <f>IF(db[[#This Row],[STN TG]]="LSN","PCS","")</f>
        <v/>
      </c>
      <c r="AC1122" s="40">
        <f>db[[#This Row],[QTY B]]*IF(db[[#This Row],[QTY TG]]="",1,db[[#This Row],[QTY TG]])*IF(db[[#This Row],[QTY K]]="",1,db[[#This Row],[QTY K]])</f>
        <v>1728</v>
      </c>
      <c r="AD1122" s="40" t="str">
        <f>IF(db[[#This Row],[STN K]]="",IF(db[[#This Row],[STN TG]]="",db[[#This Row],[STN B]],db[[#This Row],[STN TG]]),db[[#This Row],[STN K]])</f>
        <v>PCS</v>
      </c>
      <c r="AE1122" s="40"/>
    </row>
    <row r="1123" spans="1:31" ht="16.5" customHeight="1" x14ac:dyDescent="0.25">
      <c r="A1123" s="40">
        <f t="shared" si="17"/>
        <v>1122</v>
      </c>
      <c r="B1123" s="5" t="str">
        <f>LOWER(SUBSTITUTE(SUBSTITUTE(SUBSTITUTE(SUBSTITUTE(SUBSTITUTE(SUBSTITUTE(SUBSTITUTE(SUBSTITUTE(db[[#This Row],[NB BM]]," ",),".",""),"-",""),"(",""),")",""),"/",""),"""",""),"+",""))</f>
        <v>bpgeltizofancytg31475f</v>
      </c>
      <c r="C1123" s="5" t="str">
        <f>LOWER(SUBSTITUTE(SUBSTITUTE(SUBSTITUTE(SUBSTITUTE(SUBSTITUTE(SUBSTITUTE(SUBSTITUTE(SUBSTITUTE(SUBSTITUTE(db[[#This Row],[NB NOTA]]," ",),".",""),"-",""),"(",""),")",""),",",""),"/",""),"""",""),"+",""))</f>
        <v>geltizofancytg31475f</v>
      </c>
      <c r="D1123" s="5" t="str">
        <f>LOWER(SUBSTITUTE(SUBSTITUTE(SUBSTITUTE(SUBSTITUTE(SUBSTITUTE(SUBSTITUTE(SUBSTITUTE(SUBSTITUTE(SUBSTITUTE(db[[#This Row],[NB PAJAK]]," ",""),"-",""),"(",""),")",""),".",""),",",""),"/",""),"""",""),"+",""))</f>
        <v/>
      </c>
      <c r="E112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bpgeltizofancytg31475f144lsnuntana</v>
      </c>
      <c r="F112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geltizofancytg31475f144lsn</v>
      </c>
      <c r="G1123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geltizofancytg31475funtana</v>
      </c>
      <c r="H112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geltizofancytg31475f144lsnuntana</v>
      </c>
      <c r="I1123" s="2" t="s">
        <v>7132</v>
      </c>
      <c r="J1123" s="2" t="s">
        <v>7124</v>
      </c>
      <c r="K1123" s="14"/>
      <c r="L1123" s="2" t="s">
        <v>1336</v>
      </c>
      <c r="M1123" s="34" t="e">
        <f>IF(db[[#This Row],[NB NOTA_C]]="","",COUNTIF([2]!B_MSK[concat],db[[#This Row],[NB NOTA_C]]))</f>
        <v>#REF!</v>
      </c>
      <c r="N1123" s="14" t="s">
        <v>1349</v>
      </c>
      <c r="O1123" s="2" t="s">
        <v>1391</v>
      </c>
      <c r="P1123" s="2" t="s">
        <v>2443</v>
      </c>
      <c r="R1123" s="2" t="str">
        <f>IF(db[[#This Row],[QTY/ CTN]]="","",SUBSTITUTE(SUBSTITUTE(SUBSTITUTE(db[[#This Row],[QTY/ CTN]]," ","_",2),"(",""),")","")&amp;"_")</f>
        <v>144 LSN_</v>
      </c>
      <c r="S1123" s="2">
        <f>IF(db[[#This Row],[H_QTY/ CTN]]="","",SEARCH("_",db[[#This Row],[H_QTY/ CTN]]))</f>
        <v>8</v>
      </c>
      <c r="T1123" s="2">
        <f>IF(db[[#This Row],[H_QTY/ CTN]]="","",LEN(db[[#This Row],[H_QTY/ CTN]]))</f>
        <v>8</v>
      </c>
      <c r="U1123" s="41" t="str">
        <f>IF(db[[#This Row],[H_QTY/ CTN]]="","",LEFT(db[[#This Row],[H_QTY/ CTN]],db[[#This Row],[H_1]]-1))</f>
        <v>144 LSN</v>
      </c>
      <c r="V1123" s="40" t="str">
        <f>IF(NOT(db[[#This Row],[H_1]]=db[[#This Row],[H_2]]),MID(db[[#This Row],[H_QTY/ CTN]],db[[#This Row],[H_1]]+1,db[[#This Row],[H_2]]-db[[#This Row],[H_1]]-1),"")</f>
        <v/>
      </c>
      <c r="W1123" s="40" t="str">
        <f>IF(db[[#This Row],[QTY/ CTN B]]="","",LEFT(db[[#This Row],[QTY/ CTN B]],SEARCH(" ",db[[#This Row],[QTY/ CTN B]],1)-1))</f>
        <v>144</v>
      </c>
      <c r="X1123" s="40" t="str">
        <f>IF(db[[#This Row],[QTY/ CTN B]]="","",RIGHT(db[[#This Row],[QTY/ CTN B]],LEN(db[[#This Row],[QTY/ CTN B]])-SEARCH(" ",db[[#This Row],[QTY/ CTN B]],1)))</f>
        <v>LSN</v>
      </c>
      <c r="Y1123" s="40">
        <f>IF(db[[#This Row],[QTY/ CTN TG]]="",IF(db[[#This Row],[STN TG]]="","",12),LEFT(db[[#This Row],[QTY/ CTN TG]],SEARCH(" ",db[[#This Row],[QTY/ CTN TG]],1)-1))</f>
        <v>12</v>
      </c>
      <c r="Z11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3" s="40" t="str">
        <f>IF(db[[#This Row],[STN K]]="","",IF(db[[#This Row],[STN TG]]="LSN",12,""))</f>
        <v/>
      </c>
      <c r="AB1123" s="40" t="str">
        <f>IF(db[[#This Row],[STN TG]]="LSN","PCS","")</f>
        <v/>
      </c>
      <c r="AC1123" s="40">
        <f>db[[#This Row],[QTY B]]*IF(db[[#This Row],[QTY TG]]="",1,db[[#This Row],[QTY TG]])*IF(db[[#This Row],[QTY K]]="",1,db[[#This Row],[QTY K]])</f>
        <v>1728</v>
      </c>
      <c r="AD1123" s="40" t="str">
        <f>IF(db[[#This Row],[STN K]]="",IF(db[[#This Row],[STN TG]]="",db[[#This Row],[STN B]],db[[#This Row],[STN TG]]),db[[#This Row],[STN K]])</f>
        <v>PCS</v>
      </c>
      <c r="AE1123" s="40"/>
    </row>
    <row r="1124" spans="1:31" ht="16.5" customHeight="1" x14ac:dyDescent="0.25">
      <c r="A1124" s="40">
        <f t="shared" si="17"/>
        <v>1123</v>
      </c>
      <c r="B1124" s="5" t="str">
        <f>LOWER(SUBSTITUTE(SUBSTITUTE(SUBSTITUTE(SUBSTITUTE(SUBSTITUTE(SUBSTITUTE(SUBSTITUTE(SUBSTITUTE(db[[#This Row],[NB BM]]," ",),".",""),"-",""),"(",""),")",""),"/",""),"""",""),"+",""))</f>
        <v>bpgeltizofancytg31475kl</v>
      </c>
      <c r="C1124" s="5" t="str">
        <f>LOWER(SUBSTITUTE(SUBSTITUTE(SUBSTITUTE(SUBSTITUTE(SUBSTITUTE(SUBSTITUTE(SUBSTITUTE(SUBSTITUTE(SUBSTITUTE(db[[#This Row],[NB NOTA]]," ",),".",""),"-",""),"(",""),")",""),",",""),"/",""),"""",""),"+",""))</f>
        <v>geltizofancytg31475kl</v>
      </c>
      <c r="D1124" s="5" t="str">
        <f>LOWER(SUBSTITUTE(SUBSTITUTE(SUBSTITUTE(SUBSTITUTE(SUBSTITUTE(SUBSTITUTE(SUBSTITUTE(SUBSTITUTE(SUBSTITUTE(db[[#This Row],[NB PAJAK]]," ",""),"-",""),"(",""),")",""),".",""),",",""),"/",""),"""",""),"+",""))</f>
        <v/>
      </c>
      <c r="E112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bpgeltizofancytg31475kluntana</v>
      </c>
      <c r="F112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geltizofancytg31475kl</v>
      </c>
      <c r="G1124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geltizofancytg31475kluntana</v>
      </c>
      <c r="H112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geltizofancytg31475kluntana</v>
      </c>
      <c r="I1124" s="2" t="s">
        <v>6194</v>
      </c>
      <c r="J1124" s="2" t="s">
        <v>4825</v>
      </c>
      <c r="K1124" s="14"/>
      <c r="L1124" s="2" t="s">
        <v>1336</v>
      </c>
      <c r="M1124" s="33" t="e">
        <f>IF(db[[#This Row],[NB NOTA_C]]="","",COUNTIF([2]!B_MSK[concat],db[[#This Row],[NB NOTA_C]]))</f>
        <v>#REF!</v>
      </c>
      <c r="N1124" s="9" t="s">
        <v>2305</v>
      </c>
      <c r="O1124" s="5"/>
      <c r="P1124" s="2" t="s">
        <v>2443</v>
      </c>
      <c r="Q1124" s="5"/>
      <c r="R1124" s="5" t="str">
        <f>IF(db[[#This Row],[QTY/ CTN]]="","",SUBSTITUTE(SUBSTITUTE(SUBSTITUTE(db[[#This Row],[QTY/ CTN]]," ","_",2),"(",""),")","")&amp;"_")</f>
        <v/>
      </c>
      <c r="S1124" s="5" t="str">
        <f>IF(db[[#This Row],[H_QTY/ CTN]]="","",SEARCH("_",db[[#This Row],[H_QTY/ CTN]]))</f>
        <v/>
      </c>
      <c r="T1124" s="5" t="str">
        <f>IF(db[[#This Row],[H_QTY/ CTN]]="","",LEN(db[[#This Row],[H_QTY/ CTN]]))</f>
        <v/>
      </c>
      <c r="U1124" s="40" t="str">
        <f>IF(db[[#This Row],[H_QTY/ CTN]]="","",LEFT(db[[#This Row],[H_QTY/ CTN]],db[[#This Row],[H_1]]-1))</f>
        <v/>
      </c>
      <c r="V1124" s="40" t="str">
        <f>IF(NOT(db[[#This Row],[H_1]]=db[[#This Row],[H_2]]),MID(db[[#This Row],[H_QTY/ CTN]],db[[#This Row],[H_1]]+1,db[[#This Row],[H_2]]-db[[#This Row],[H_1]]-1),"")</f>
        <v/>
      </c>
      <c r="W1124" s="40" t="str">
        <f>IF(db[[#This Row],[QTY/ CTN B]]="","",LEFT(db[[#This Row],[QTY/ CTN B]],SEARCH(" ",db[[#This Row],[QTY/ CTN B]],1)-1))</f>
        <v/>
      </c>
      <c r="X1124" s="40" t="str">
        <f>IF(db[[#This Row],[QTY/ CTN B]]="","",RIGHT(db[[#This Row],[QTY/ CTN B]],LEN(db[[#This Row],[QTY/ CTN B]])-SEARCH(" ",db[[#This Row],[QTY/ CTN B]],1)))</f>
        <v/>
      </c>
      <c r="Y1124" s="40" t="str">
        <f>IF(db[[#This Row],[QTY/ CTN TG]]="",IF(db[[#This Row],[STN TG]]="","",12),LEFT(db[[#This Row],[QTY/ CTN TG]],SEARCH(" ",db[[#This Row],[QTY/ CTN TG]],1)-1))</f>
        <v/>
      </c>
      <c r="Z11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24" s="40" t="str">
        <f>IF(db[[#This Row],[STN K]]="","",IF(db[[#This Row],[STN TG]]="LSN",12,""))</f>
        <v/>
      </c>
      <c r="AB1124" s="40" t="str">
        <f>IF(db[[#This Row],[STN TG]]="LSN","PCS","")</f>
        <v/>
      </c>
      <c r="AC1124" s="40" t="e">
        <f>db[[#This Row],[QTY B]]*IF(db[[#This Row],[QTY TG]]="",1,db[[#This Row],[QTY TG]])*IF(db[[#This Row],[QTY K]]="",1,db[[#This Row],[QTY K]])</f>
        <v>#VALUE!</v>
      </c>
      <c r="AD1124" s="40" t="str">
        <f>IF(db[[#This Row],[STN K]]="",IF(db[[#This Row],[STN TG]]="",db[[#This Row],[STN B]],db[[#This Row],[STN TG]]),db[[#This Row],[STN K]])</f>
        <v/>
      </c>
      <c r="AE1124" s="40"/>
    </row>
    <row r="1125" spans="1:31" ht="16.5" customHeight="1" x14ac:dyDescent="0.25">
      <c r="A1125" s="40">
        <f t="shared" si="17"/>
        <v>1124</v>
      </c>
      <c r="B1125" s="94" t="str">
        <f>LOWER(SUBSTITUTE(SUBSTITUTE(SUBSTITUTE(SUBSTITUTE(SUBSTITUTE(SUBSTITUTE(SUBSTITUTE(SUBSTITUTE(db[[#This Row],[NB BM]]," ",),".",""),"-",""),"(",""),")",""),"/",""),"""",""),"+",""))</f>
        <v>bpgeltizofancytg31590d</v>
      </c>
      <c r="C1125" s="94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D1125" s="94" t="str">
        <f>LOWER(SUBSTITUTE(SUBSTITUTE(SUBSTITUTE(SUBSTITUTE(SUBSTITUTE(SUBSTITUTE(SUBSTITUTE(SUBSTITUTE(SUBSTITUTE(db[[#This Row],[NB PAJAK]]," ",""),"-",""),"(",""),")",""),".",""),",",""),"/",""),"""",""),"+",""))</f>
        <v/>
      </c>
      <c r="E1125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bpgeltizofancytg31590d144lsnuntana</v>
      </c>
      <c r="F1125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geltizofancytg31590d144lsn</v>
      </c>
      <c r="G1125" s="94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geltizofancytg31590duntana</v>
      </c>
      <c r="H1125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geltizofancytg31590d144lsnuntana</v>
      </c>
      <c r="I1125" s="6" t="s">
        <v>6195</v>
      </c>
      <c r="J1125" s="6" t="s">
        <v>1141</v>
      </c>
      <c r="K1125" s="14"/>
      <c r="L1125" s="2" t="s">
        <v>1336</v>
      </c>
      <c r="M1125" s="34" t="e">
        <f>IF(db[[#This Row],[NB NOTA_C]]="","",COUNTIF([2]!B_MSK[concat],db[[#This Row],[NB NOTA_C]]))</f>
        <v>#REF!</v>
      </c>
      <c r="N1125" s="14" t="s">
        <v>1349</v>
      </c>
      <c r="O1125" s="2" t="s">
        <v>1391</v>
      </c>
      <c r="P1125" s="2" t="s">
        <v>2443</v>
      </c>
      <c r="R1125" s="2" t="str">
        <f>IF(db[[#This Row],[QTY/ CTN]]="","",SUBSTITUTE(SUBSTITUTE(SUBSTITUTE(db[[#This Row],[QTY/ CTN]]," ","_",2),"(",""),")","")&amp;"_")</f>
        <v>144 LSN_</v>
      </c>
      <c r="S1125" s="2">
        <f>IF(db[[#This Row],[H_QTY/ CTN]]="","",SEARCH("_",db[[#This Row],[H_QTY/ CTN]]))</f>
        <v>8</v>
      </c>
      <c r="T1125" s="2">
        <f>IF(db[[#This Row],[H_QTY/ CTN]]="","",LEN(db[[#This Row],[H_QTY/ CTN]]))</f>
        <v>8</v>
      </c>
      <c r="U1125" s="41" t="str">
        <f>IF(db[[#This Row],[H_QTY/ CTN]]="","",LEFT(db[[#This Row],[H_QTY/ CTN]],db[[#This Row],[H_1]]-1))</f>
        <v>144 LSN</v>
      </c>
      <c r="V1125" s="40" t="str">
        <f>IF(NOT(db[[#This Row],[H_1]]=db[[#This Row],[H_2]]),MID(db[[#This Row],[H_QTY/ CTN]],db[[#This Row],[H_1]]+1,db[[#This Row],[H_2]]-db[[#This Row],[H_1]]-1),"")</f>
        <v/>
      </c>
      <c r="W1125" s="40" t="str">
        <f>IF(db[[#This Row],[QTY/ CTN B]]="","",LEFT(db[[#This Row],[QTY/ CTN B]],SEARCH(" ",db[[#This Row],[QTY/ CTN B]],1)-1))</f>
        <v>144</v>
      </c>
      <c r="X1125" s="40" t="str">
        <f>IF(db[[#This Row],[QTY/ CTN B]]="","",RIGHT(db[[#This Row],[QTY/ CTN B]],LEN(db[[#This Row],[QTY/ CTN B]])-SEARCH(" ",db[[#This Row],[QTY/ CTN B]],1)))</f>
        <v>LSN</v>
      </c>
      <c r="Y1125" s="40">
        <f>IF(db[[#This Row],[QTY/ CTN TG]]="",IF(db[[#This Row],[STN TG]]="","",12),LEFT(db[[#This Row],[QTY/ CTN TG]],SEARCH(" ",db[[#This Row],[QTY/ CTN TG]],1)-1))</f>
        <v>12</v>
      </c>
      <c r="Z11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5" s="40" t="str">
        <f>IF(db[[#This Row],[STN K]]="","",IF(db[[#This Row],[STN TG]]="LSN",12,""))</f>
        <v/>
      </c>
      <c r="AB1125" s="40" t="str">
        <f>IF(db[[#This Row],[STN TG]]="LSN","PCS","")</f>
        <v/>
      </c>
      <c r="AC1125" s="40">
        <f>db[[#This Row],[QTY B]]*IF(db[[#This Row],[QTY TG]]="",1,db[[#This Row],[QTY TG]])*IF(db[[#This Row],[QTY K]]="",1,db[[#This Row],[QTY K]])</f>
        <v>1728</v>
      </c>
      <c r="AD1125" s="40" t="str">
        <f>IF(db[[#This Row],[STN K]]="",IF(db[[#This Row],[STN TG]]="",db[[#This Row],[STN B]],db[[#This Row],[STN TG]]),db[[#This Row],[STN K]])</f>
        <v>PCS</v>
      </c>
      <c r="AE1125" s="40"/>
    </row>
    <row r="1126" spans="1:31" ht="16.5" customHeight="1" x14ac:dyDescent="0.25">
      <c r="A1126" s="40">
        <f t="shared" si="17"/>
        <v>1125</v>
      </c>
      <c r="B1126" s="5" t="str">
        <f>LOWER(SUBSTITUTE(SUBSTITUTE(SUBSTITUTE(SUBSTITUTE(SUBSTITUTE(SUBSTITUTE(SUBSTITUTE(SUBSTITUTE(db[[#This Row],[NB BM]]," ",),".",""),"-",""),"(",""),")",""),"/",""),"""",""),"+",""))</f>
        <v>bpgeltizofancytg31590e</v>
      </c>
      <c r="C1126" s="5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D1126" s="5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E11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bpgeltizofancytg31590e144lsnartomoro</v>
      </c>
      <c r="F11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geltizofancytg31590e144lsn</v>
      </c>
      <c r="G1126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geltizofancytg31590eartomoro</v>
      </c>
      <c r="H11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geltizofancytg31590e144lsnartomoro</v>
      </c>
      <c r="I1126" s="2" t="s">
        <v>6196</v>
      </c>
      <c r="J1126" s="2" t="s">
        <v>2321</v>
      </c>
      <c r="K1126" s="14" t="s">
        <v>2389</v>
      </c>
      <c r="L1126" s="2" t="s">
        <v>1335</v>
      </c>
      <c r="M1126" s="34" t="e">
        <f>IF(db[[#This Row],[NB NOTA_C]]="","",COUNTIF([2]!B_MSK[concat],db[[#This Row],[NB NOTA_C]]))</f>
        <v>#REF!</v>
      </c>
      <c r="N1126" s="9">
        <v>99</v>
      </c>
      <c r="O1126" s="5" t="s">
        <v>1391</v>
      </c>
      <c r="P1126" s="2" t="s">
        <v>2443</v>
      </c>
      <c r="R1126" s="2" t="str">
        <f>IF(db[[#This Row],[QTY/ CTN]]="","",SUBSTITUTE(SUBSTITUTE(SUBSTITUTE(db[[#This Row],[QTY/ CTN]]," ","_",2),"(",""),")","")&amp;"_")</f>
        <v>144 LSN_</v>
      </c>
      <c r="S1126" s="2">
        <f>IF(db[[#This Row],[H_QTY/ CTN]]="","",SEARCH("_",db[[#This Row],[H_QTY/ CTN]]))</f>
        <v>8</v>
      </c>
      <c r="T1126" s="2">
        <f>IF(db[[#This Row],[H_QTY/ CTN]]="","",LEN(db[[#This Row],[H_QTY/ CTN]]))</f>
        <v>8</v>
      </c>
      <c r="U1126" s="41" t="str">
        <f>IF(db[[#This Row],[H_QTY/ CTN]]="","",LEFT(db[[#This Row],[H_QTY/ CTN]],db[[#This Row],[H_1]]-1))</f>
        <v>144 LSN</v>
      </c>
      <c r="V1126" s="40" t="str">
        <f>IF(NOT(db[[#This Row],[H_1]]=db[[#This Row],[H_2]]),MID(db[[#This Row],[H_QTY/ CTN]],db[[#This Row],[H_1]]+1,db[[#This Row],[H_2]]-db[[#This Row],[H_1]]-1),"")</f>
        <v/>
      </c>
      <c r="W1126" s="40" t="str">
        <f>IF(db[[#This Row],[QTY/ CTN B]]="","",LEFT(db[[#This Row],[QTY/ CTN B]],SEARCH(" ",db[[#This Row],[QTY/ CTN B]],1)-1))</f>
        <v>144</v>
      </c>
      <c r="X1126" s="40" t="str">
        <f>IF(db[[#This Row],[QTY/ CTN B]]="","",RIGHT(db[[#This Row],[QTY/ CTN B]],LEN(db[[#This Row],[QTY/ CTN B]])-SEARCH(" ",db[[#This Row],[QTY/ CTN B]],1)))</f>
        <v>LSN</v>
      </c>
      <c r="Y1126" s="40">
        <f>IF(db[[#This Row],[QTY/ CTN TG]]="",IF(db[[#This Row],[STN TG]]="","",12),LEFT(db[[#This Row],[QTY/ CTN TG]],SEARCH(" ",db[[#This Row],[QTY/ CTN TG]],1)-1))</f>
        <v>12</v>
      </c>
      <c r="Z11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6" s="40" t="str">
        <f>IF(db[[#This Row],[STN K]]="","",IF(db[[#This Row],[STN TG]]="LSN",12,""))</f>
        <v/>
      </c>
      <c r="AB1126" s="40" t="str">
        <f>IF(db[[#This Row],[STN TG]]="LSN","PCS","")</f>
        <v/>
      </c>
      <c r="AC1126" s="40">
        <f>db[[#This Row],[QTY B]]*IF(db[[#This Row],[QTY TG]]="",1,db[[#This Row],[QTY TG]])*IF(db[[#This Row],[QTY K]]="",1,db[[#This Row],[QTY K]])</f>
        <v>1728</v>
      </c>
      <c r="AD1126" s="40" t="str">
        <f>IF(db[[#This Row],[STN K]]="",IF(db[[#This Row],[STN TG]]="",db[[#This Row],[STN B]],db[[#This Row],[STN TG]]),db[[#This Row],[STN K]])</f>
        <v>PCS</v>
      </c>
      <c r="AE1126" s="40"/>
    </row>
    <row r="1127" spans="1:31" ht="16.5" customHeight="1" x14ac:dyDescent="0.25">
      <c r="A1127" s="40">
        <f t="shared" si="17"/>
        <v>1126</v>
      </c>
      <c r="B1127" s="5" t="str">
        <f>LOWER(SUBSTITUTE(SUBSTITUTE(SUBSTITUTE(SUBSTITUTE(SUBSTITUTE(SUBSTITUTE(SUBSTITUTE(SUBSTITUTE(db[[#This Row],[NB BM]]," ",),".",""),"-",""),"(",""),")",""),"/",""),"""",""),"+",""))</f>
        <v>bpgeltizofancytg31590e</v>
      </c>
      <c r="C1127" s="5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D1127" s="5" t="str">
        <f>LOWER(SUBSTITUTE(SUBSTITUTE(SUBSTITUTE(SUBSTITUTE(SUBSTITUTE(SUBSTITUTE(SUBSTITUTE(SUBSTITUTE(SUBSTITUTE(db[[#This Row],[NB PAJAK]]," ",""),"-",""),"(",""),")",""),".",""),",",""),"/",""),"""",""),"+",""))</f>
        <v/>
      </c>
      <c r="E11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bpgeltizofancytg31590e144lsnuntana</v>
      </c>
      <c r="F11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geltizofancytg31590e144lsn</v>
      </c>
      <c r="G1127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geltizofancytg31590euntana</v>
      </c>
      <c r="H11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geltizofancytg31590e144lsnuntana</v>
      </c>
      <c r="I1127" s="2" t="s">
        <v>6196</v>
      </c>
      <c r="J1127" s="2" t="s">
        <v>2321</v>
      </c>
      <c r="K1127" s="1"/>
      <c r="L1127" s="2" t="s">
        <v>1336</v>
      </c>
      <c r="M1127" s="34" t="e">
        <f>IF(db[[#This Row],[NB NOTA_C]]="","",COUNTIF([2]!B_MSK[concat],db[[#This Row],[NB NOTA_C]]))</f>
        <v>#REF!</v>
      </c>
      <c r="N1127" s="9" t="s">
        <v>2305</v>
      </c>
      <c r="O1127" s="5" t="s">
        <v>1391</v>
      </c>
      <c r="P1127" s="2" t="s">
        <v>2443</v>
      </c>
      <c r="R1127" s="2" t="str">
        <f>IF(db[[#This Row],[QTY/ CTN]]="","",SUBSTITUTE(SUBSTITUTE(SUBSTITUTE(db[[#This Row],[QTY/ CTN]]," ","_",2),"(",""),")","")&amp;"_")</f>
        <v>144 LSN_</v>
      </c>
      <c r="S1127" s="2">
        <f>IF(db[[#This Row],[H_QTY/ CTN]]="","",SEARCH("_",db[[#This Row],[H_QTY/ CTN]]))</f>
        <v>8</v>
      </c>
      <c r="T1127" s="2">
        <f>IF(db[[#This Row],[H_QTY/ CTN]]="","",LEN(db[[#This Row],[H_QTY/ CTN]]))</f>
        <v>8</v>
      </c>
      <c r="U1127" s="41" t="str">
        <f>IF(db[[#This Row],[H_QTY/ CTN]]="","",LEFT(db[[#This Row],[H_QTY/ CTN]],db[[#This Row],[H_1]]-1))</f>
        <v>144 LSN</v>
      </c>
      <c r="V1127" s="40" t="str">
        <f>IF(NOT(db[[#This Row],[H_1]]=db[[#This Row],[H_2]]),MID(db[[#This Row],[H_QTY/ CTN]],db[[#This Row],[H_1]]+1,db[[#This Row],[H_2]]-db[[#This Row],[H_1]]-1),"")</f>
        <v/>
      </c>
      <c r="W1127" s="40" t="str">
        <f>IF(db[[#This Row],[QTY/ CTN B]]="","",LEFT(db[[#This Row],[QTY/ CTN B]],SEARCH(" ",db[[#This Row],[QTY/ CTN B]],1)-1))</f>
        <v>144</v>
      </c>
      <c r="X1127" s="40" t="str">
        <f>IF(db[[#This Row],[QTY/ CTN B]]="","",RIGHT(db[[#This Row],[QTY/ CTN B]],LEN(db[[#This Row],[QTY/ CTN B]])-SEARCH(" ",db[[#This Row],[QTY/ CTN B]],1)))</f>
        <v>LSN</v>
      </c>
      <c r="Y1127" s="40">
        <f>IF(db[[#This Row],[QTY/ CTN TG]]="",IF(db[[#This Row],[STN TG]]="","",12),LEFT(db[[#This Row],[QTY/ CTN TG]],SEARCH(" ",db[[#This Row],[QTY/ CTN TG]],1)-1))</f>
        <v>12</v>
      </c>
      <c r="Z11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27" s="40" t="str">
        <f>IF(db[[#This Row],[STN K]]="","",IF(db[[#This Row],[STN TG]]="LSN",12,""))</f>
        <v/>
      </c>
      <c r="AB1127" s="40" t="str">
        <f>IF(db[[#This Row],[STN TG]]="LSN","PCS","")</f>
        <v/>
      </c>
      <c r="AC1127" s="40">
        <f>db[[#This Row],[QTY B]]*IF(db[[#This Row],[QTY TG]]="",1,db[[#This Row],[QTY TG]])*IF(db[[#This Row],[QTY K]]="",1,db[[#This Row],[QTY K]])</f>
        <v>1728</v>
      </c>
      <c r="AD1127" s="40" t="str">
        <f>IF(db[[#This Row],[STN K]]="",IF(db[[#This Row],[STN TG]]="",db[[#This Row],[STN B]],db[[#This Row],[STN TG]]),db[[#This Row],[STN K]])</f>
        <v>PCS</v>
      </c>
      <c r="AE1127" s="40"/>
    </row>
    <row r="1128" spans="1:31" ht="16.5" customHeight="1" x14ac:dyDescent="0.25">
      <c r="A1128" s="40">
        <f t="shared" si="17"/>
        <v>1127</v>
      </c>
      <c r="B1128" s="5" t="str">
        <f>LOWER(SUBSTITUTE(SUBSTITUTE(SUBSTITUTE(SUBSTITUTE(SUBSTITUTE(SUBSTITUTE(SUBSTITUTE(SUBSTITUTE(db[[#This Row],[NB BM]]," ",),".",""),"-",""),"(",""),")",""),"/",""),"""",""),"+",""))</f>
        <v>bpgeltizofancytg31601d</v>
      </c>
      <c r="C1128" s="5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D1128" s="5" t="str">
        <f>LOWER(SUBSTITUTE(SUBSTITUTE(SUBSTITUTE(SUBSTITUTE(SUBSTITUTE(SUBSTITUTE(SUBSTITUTE(SUBSTITUTE(SUBSTITUTE(db[[#This Row],[NB PAJAK]]," ",""),"-",""),"(",""),")",""),".",""),",",""),"/",""),"""",""),"+",""))</f>
        <v/>
      </c>
      <c r="E112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bpgeltizofancytg31601d144pcsartomoro</v>
      </c>
      <c r="F112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geltizofancytg31601d144pcs</v>
      </c>
      <c r="G1128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geltizofancytg31601dartomoro</v>
      </c>
      <c r="H112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geltizofancytg31601d144pcsartomoro</v>
      </c>
      <c r="I1128" s="2" t="s">
        <v>6197</v>
      </c>
      <c r="J1128" s="2" t="s">
        <v>2518</v>
      </c>
      <c r="K1128" s="14"/>
      <c r="L1128" s="2" t="s">
        <v>1335</v>
      </c>
      <c r="M1128" s="34" t="e">
        <f>IF(db[[#This Row],[NB NOTA_C]]="","",COUNTIF([2]!B_MSK[concat],db[[#This Row],[NB NOTA_C]]))</f>
        <v>#REF!</v>
      </c>
      <c r="N1128" s="9">
        <v>99</v>
      </c>
      <c r="O1128" s="5" t="s">
        <v>1379</v>
      </c>
      <c r="P1128" s="2" t="s">
        <v>2443</v>
      </c>
      <c r="Q1128" s="5"/>
      <c r="R1128" s="5" t="str">
        <f>IF(db[[#This Row],[QTY/ CTN]]="","",SUBSTITUTE(SUBSTITUTE(SUBSTITUTE(db[[#This Row],[QTY/ CTN]]," ","_",2),"(",""),")","")&amp;"_")</f>
        <v>144 PCS_</v>
      </c>
      <c r="S1128" s="5">
        <f>IF(db[[#This Row],[H_QTY/ CTN]]="","",SEARCH("_",db[[#This Row],[H_QTY/ CTN]]))</f>
        <v>8</v>
      </c>
      <c r="T1128" s="5">
        <f>IF(db[[#This Row],[H_QTY/ CTN]]="","",LEN(db[[#This Row],[H_QTY/ CTN]]))</f>
        <v>8</v>
      </c>
      <c r="U1128" s="41" t="str">
        <f>IF(db[[#This Row],[H_QTY/ CTN]]="","",LEFT(db[[#This Row],[H_QTY/ CTN]],db[[#This Row],[H_1]]-1))</f>
        <v>144 PCS</v>
      </c>
      <c r="V1128" s="40" t="str">
        <f>IF(NOT(db[[#This Row],[H_1]]=db[[#This Row],[H_2]]),MID(db[[#This Row],[H_QTY/ CTN]],db[[#This Row],[H_1]]+1,db[[#This Row],[H_2]]-db[[#This Row],[H_1]]-1),"")</f>
        <v/>
      </c>
      <c r="W1128" s="40" t="str">
        <f>IF(db[[#This Row],[QTY/ CTN B]]="","",LEFT(db[[#This Row],[QTY/ CTN B]],SEARCH(" ",db[[#This Row],[QTY/ CTN B]],1)-1))</f>
        <v>144</v>
      </c>
      <c r="X1128" s="40" t="str">
        <f>IF(db[[#This Row],[QTY/ CTN B]]="","",RIGHT(db[[#This Row],[QTY/ CTN B]],LEN(db[[#This Row],[QTY/ CTN B]])-SEARCH(" ",db[[#This Row],[QTY/ CTN B]],1)))</f>
        <v>PCS</v>
      </c>
      <c r="Y1128" s="40" t="str">
        <f>IF(db[[#This Row],[QTY/ CTN TG]]="",IF(db[[#This Row],[STN TG]]="","",12),LEFT(db[[#This Row],[QTY/ CTN TG]],SEARCH(" ",db[[#This Row],[QTY/ CTN TG]],1)-1))</f>
        <v/>
      </c>
      <c r="Z11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28" s="40" t="str">
        <f>IF(db[[#This Row],[STN K]]="","",IF(db[[#This Row],[STN TG]]="LSN",12,""))</f>
        <v/>
      </c>
      <c r="AB1128" s="40" t="str">
        <f>IF(db[[#This Row],[STN TG]]="LSN","PCS","")</f>
        <v/>
      </c>
      <c r="AC1128" s="40">
        <f>db[[#This Row],[QTY B]]*IF(db[[#This Row],[QTY TG]]="",1,db[[#This Row],[QTY TG]])*IF(db[[#This Row],[QTY K]]="",1,db[[#This Row],[QTY K]])</f>
        <v>144</v>
      </c>
      <c r="AD1128" s="40" t="str">
        <f>IF(db[[#This Row],[STN K]]="",IF(db[[#This Row],[STN TG]]="",db[[#This Row],[STN B]],db[[#This Row],[STN TG]]),db[[#This Row],[STN K]])</f>
        <v>PCS</v>
      </c>
      <c r="AE1128" s="40"/>
    </row>
    <row r="1129" spans="1:31" ht="16.5" customHeight="1" x14ac:dyDescent="0.25">
      <c r="A1129" s="40">
        <f t="shared" si="17"/>
        <v>1128</v>
      </c>
      <c r="B1129" s="5" t="str">
        <f>LOWER(SUBSTITUTE(SUBSTITUTE(SUBSTITUTE(SUBSTITUTE(SUBSTITUTE(SUBSTITUTE(SUBSTITUTE(SUBSTITUTE(db[[#This Row],[NB BM]]," ",),".",""),"-",""),"(",""),")",""),"/",""),"""",""),"+",""))</f>
        <v>bpgeltizofancytg31605d</v>
      </c>
      <c r="C1129" s="5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D1129" s="5" t="str">
        <f>LOWER(SUBSTITUTE(SUBSTITUTE(SUBSTITUTE(SUBSTITUTE(SUBSTITUTE(SUBSTITUTE(SUBSTITUTE(SUBSTITUTE(SUBSTITUTE(db[[#This Row],[NB PAJAK]]," ",""),"-",""),"(",""),")",""),".",""),",",""),"/",""),"""",""),"+",""))</f>
        <v/>
      </c>
      <c r="E112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bpgeltizofancytg31605d144pcsartomoro</v>
      </c>
      <c r="F112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geltizofancytg31605d144pcs</v>
      </c>
      <c r="G1129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geltizofancytg31605dartomoro</v>
      </c>
      <c r="H112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geltizofancytg31605d144pcsartomoro</v>
      </c>
      <c r="I1129" s="2" t="s">
        <v>6198</v>
      </c>
      <c r="J1129" s="2" t="s">
        <v>2517</v>
      </c>
      <c r="K1129" s="14"/>
      <c r="L1129" s="2" t="s">
        <v>1335</v>
      </c>
      <c r="M1129" s="34" t="e">
        <f>IF(db[[#This Row],[NB NOTA_C]]="","",COUNTIF([2]!B_MSK[concat],db[[#This Row],[NB NOTA_C]]))</f>
        <v>#REF!</v>
      </c>
      <c r="N1129" s="9">
        <v>99</v>
      </c>
      <c r="O1129" s="5" t="s">
        <v>1379</v>
      </c>
      <c r="P1129" s="2" t="s">
        <v>2443</v>
      </c>
      <c r="Q1129" s="5"/>
      <c r="R1129" s="5" t="str">
        <f>IF(db[[#This Row],[QTY/ CTN]]="","",SUBSTITUTE(SUBSTITUTE(SUBSTITUTE(db[[#This Row],[QTY/ CTN]]," ","_",2),"(",""),")","")&amp;"_")</f>
        <v>144 PCS_</v>
      </c>
      <c r="S1129" s="5">
        <f>IF(db[[#This Row],[H_QTY/ CTN]]="","",SEARCH("_",db[[#This Row],[H_QTY/ CTN]]))</f>
        <v>8</v>
      </c>
      <c r="T1129" s="5">
        <f>IF(db[[#This Row],[H_QTY/ CTN]]="","",LEN(db[[#This Row],[H_QTY/ CTN]]))</f>
        <v>8</v>
      </c>
      <c r="U1129" s="41" t="str">
        <f>IF(db[[#This Row],[H_QTY/ CTN]]="","",LEFT(db[[#This Row],[H_QTY/ CTN]],db[[#This Row],[H_1]]-1))</f>
        <v>144 PCS</v>
      </c>
      <c r="V1129" s="40" t="str">
        <f>IF(NOT(db[[#This Row],[H_1]]=db[[#This Row],[H_2]]),MID(db[[#This Row],[H_QTY/ CTN]],db[[#This Row],[H_1]]+1,db[[#This Row],[H_2]]-db[[#This Row],[H_1]]-1),"")</f>
        <v/>
      </c>
      <c r="W1129" s="40" t="str">
        <f>IF(db[[#This Row],[QTY/ CTN B]]="","",LEFT(db[[#This Row],[QTY/ CTN B]],SEARCH(" ",db[[#This Row],[QTY/ CTN B]],1)-1))</f>
        <v>144</v>
      </c>
      <c r="X1129" s="40" t="str">
        <f>IF(db[[#This Row],[QTY/ CTN B]]="","",RIGHT(db[[#This Row],[QTY/ CTN B]],LEN(db[[#This Row],[QTY/ CTN B]])-SEARCH(" ",db[[#This Row],[QTY/ CTN B]],1)))</f>
        <v>PCS</v>
      </c>
      <c r="Y1129" s="40" t="str">
        <f>IF(db[[#This Row],[QTY/ CTN TG]]="",IF(db[[#This Row],[STN TG]]="","",12),LEFT(db[[#This Row],[QTY/ CTN TG]],SEARCH(" ",db[[#This Row],[QTY/ CTN TG]],1)-1))</f>
        <v/>
      </c>
      <c r="Z11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29" s="40" t="str">
        <f>IF(db[[#This Row],[STN K]]="","",IF(db[[#This Row],[STN TG]]="LSN",12,""))</f>
        <v/>
      </c>
      <c r="AB1129" s="40" t="str">
        <f>IF(db[[#This Row],[STN TG]]="LSN","PCS","")</f>
        <v/>
      </c>
      <c r="AC1129" s="40">
        <f>db[[#This Row],[QTY B]]*IF(db[[#This Row],[QTY TG]]="",1,db[[#This Row],[QTY TG]])*IF(db[[#This Row],[QTY K]]="",1,db[[#This Row],[QTY K]])</f>
        <v>144</v>
      </c>
      <c r="AD1129" s="40" t="str">
        <f>IF(db[[#This Row],[STN K]]="",IF(db[[#This Row],[STN TG]]="",db[[#This Row],[STN B]],db[[#This Row],[STN TG]]),db[[#This Row],[STN K]])</f>
        <v>PCS</v>
      </c>
      <c r="AE1129" s="40"/>
    </row>
    <row r="1130" spans="1:31" ht="16.5" customHeight="1" x14ac:dyDescent="0.25">
      <c r="A1130" s="40">
        <f t="shared" si="17"/>
        <v>1129</v>
      </c>
      <c r="B1130" s="5" t="str">
        <f>LOWER(SUBSTITUTE(SUBSTITUTE(SUBSTITUTE(SUBSTITUTE(SUBSTITUTE(SUBSTITUTE(SUBSTITUTE(SUBSTITUTE(db[[#This Row],[NB BM]]," ",),".",""),"-",""),"(",""),")",""),"/",""),"""",""),"+",""))</f>
        <v>bpgeltizofancytg31762d</v>
      </c>
      <c r="C1130" s="5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D1130" s="5" t="str">
        <f>LOWER(SUBSTITUTE(SUBSTITUTE(SUBSTITUTE(SUBSTITUTE(SUBSTITUTE(SUBSTITUTE(SUBSTITUTE(SUBSTITUTE(SUBSTITUTE(db[[#This Row],[NB PAJAK]]," ",""),"-",""),"(",""),")",""),".",""),",",""),"/",""),"""",""),"+",""))</f>
        <v/>
      </c>
      <c r="E113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bpgeltizofancytg31762d144lsnartomoro</v>
      </c>
      <c r="F113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geltizofancytg31762d144lsn</v>
      </c>
      <c r="G1130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geltizofancytg31762dartomoro</v>
      </c>
      <c r="H113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geltizofancytg31762d144lsnartomoro</v>
      </c>
      <c r="I1130" s="2" t="s">
        <v>6199</v>
      </c>
      <c r="J1130" s="2" t="s">
        <v>1142</v>
      </c>
      <c r="K1130" s="14"/>
      <c r="L1130" s="2" t="s">
        <v>1335</v>
      </c>
      <c r="M1130" s="34" t="e">
        <f>IF(db[[#This Row],[NB NOTA_C]]="","",COUNTIF([2]!B_MSK[concat],db[[#This Row],[NB NOTA_C]]))</f>
        <v>#REF!</v>
      </c>
      <c r="N1130" s="14">
        <v>99</v>
      </c>
      <c r="O1130" s="2" t="s">
        <v>1391</v>
      </c>
      <c r="P1130" s="2" t="s">
        <v>2443</v>
      </c>
      <c r="R1130" s="2" t="str">
        <f>IF(db[[#This Row],[QTY/ CTN]]="","",SUBSTITUTE(SUBSTITUTE(SUBSTITUTE(db[[#This Row],[QTY/ CTN]]," ","_",2),"(",""),")","")&amp;"_")</f>
        <v>144 LSN_</v>
      </c>
      <c r="S1130" s="2">
        <f>IF(db[[#This Row],[H_QTY/ CTN]]="","",SEARCH("_",db[[#This Row],[H_QTY/ CTN]]))</f>
        <v>8</v>
      </c>
      <c r="T1130" s="2">
        <f>IF(db[[#This Row],[H_QTY/ CTN]]="","",LEN(db[[#This Row],[H_QTY/ CTN]]))</f>
        <v>8</v>
      </c>
      <c r="U1130" s="41" t="str">
        <f>IF(db[[#This Row],[H_QTY/ CTN]]="","",LEFT(db[[#This Row],[H_QTY/ CTN]],db[[#This Row],[H_1]]-1))</f>
        <v>144 LSN</v>
      </c>
      <c r="V1130" s="40" t="str">
        <f>IF(NOT(db[[#This Row],[H_1]]=db[[#This Row],[H_2]]),MID(db[[#This Row],[H_QTY/ CTN]],db[[#This Row],[H_1]]+1,db[[#This Row],[H_2]]-db[[#This Row],[H_1]]-1),"")</f>
        <v/>
      </c>
      <c r="W1130" s="40" t="str">
        <f>IF(db[[#This Row],[QTY/ CTN B]]="","",LEFT(db[[#This Row],[QTY/ CTN B]],SEARCH(" ",db[[#This Row],[QTY/ CTN B]],1)-1))</f>
        <v>144</v>
      </c>
      <c r="X1130" s="40" t="str">
        <f>IF(db[[#This Row],[QTY/ CTN B]]="","",RIGHT(db[[#This Row],[QTY/ CTN B]],LEN(db[[#This Row],[QTY/ CTN B]])-SEARCH(" ",db[[#This Row],[QTY/ CTN B]],1)))</f>
        <v>LSN</v>
      </c>
      <c r="Y1130" s="40">
        <f>IF(db[[#This Row],[QTY/ CTN TG]]="",IF(db[[#This Row],[STN TG]]="","",12),LEFT(db[[#This Row],[QTY/ CTN TG]],SEARCH(" ",db[[#This Row],[QTY/ CTN TG]],1)-1))</f>
        <v>12</v>
      </c>
      <c r="Z11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0" s="40" t="str">
        <f>IF(db[[#This Row],[STN K]]="","",IF(db[[#This Row],[STN TG]]="LSN",12,""))</f>
        <v/>
      </c>
      <c r="AB1130" s="40" t="str">
        <f>IF(db[[#This Row],[STN TG]]="LSN","PCS","")</f>
        <v/>
      </c>
      <c r="AC1130" s="40">
        <f>db[[#This Row],[QTY B]]*IF(db[[#This Row],[QTY TG]]="",1,db[[#This Row],[QTY TG]])*IF(db[[#This Row],[QTY K]]="",1,db[[#This Row],[QTY K]])</f>
        <v>1728</v>
      </c>
      <c r="AD1130" s="40" t="str">
        <f>IF(db[[#This Row],[STN K]]="",IF(db[[#This Row],[STN TG]]="",db[[#This Row],[STN B]],db[[#This Row],[STN TG]]),db[[#This Row],[STN K]])</f>
        <v>PCS</v>
      </c>
      <c r="AE1130" s="40"/>
    </row>
    <row r="1131" spans="1:31" ht="16.5" customHeight="1" x14ac:dyDescent="0.25">
      <c r="A1131" s="40">
        <f t="shared" si="17"/>
        <v>1130</v>
      </c>
      <c r="B1131" s="5" t="str">
        <f>LOWER(SUBSTITUTE(SUBSTITUTE(SUBSTITUTE(SUBSTITUTE(SUBSTITUTE(SUBSTITUTE(SUBSTITUTE(SUBSTITUTE(db[[#This Row],[NB BM]]," ",),".",""),"-",""),"(",""),")",""),"/",""),"""",""),"+",""))</f>
        <v>bpgeltizofancytg31762e</v>
      </c>
      <c r="C1131" s="5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D1131" s="5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E113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bpgeltizofancytg31762e144lsnartomoro</v>
      </c>
      <c r="F113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geltizofancytg31762e144lsn</v>
      </c>
      <c r="G1131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geltizofancytg31762eartomoro</v>
      </c>
      <c r="H113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geltizofancytg31762e144lsnartomoro</v>
      </c>
      <c r="I1131" s="2" t="s">
        <v>6200</v>
      </c>
      <c r="J1131" s="2" t="s">
        <v>2326</v>
      </c>
      <c r="K1131" s="14" t="s">
        <v>2394</v>
      </c>
      <c r="L1131" s="2" t="s">
        <v>1335</v>
      </c>
      <c r="M1131" s="34" t="e">
        <f>IF(db[[#This Row],[NB NOTA_C]]="","",COUNTIF([2]!B_MSK[concat],db[[#This Row],[NB NOTA_C]]))</f>
        <v>#REF!</v>
      </c>
      <c r="N1131" s="9">
        <v>99</v>
      </c>
      <c r="O1131" s="5" t="s">
        <v>1391</v>
      </c>
      <c r="P1131" s="2" t="s">
        <v>2443</v>
      </c>
      <c r="Q1131" s="2" t="s">
        <v>5494</v>
      </c>
      <c r="R1131" s="2" t="str">
        <f>IF(db[[#This Row],[QTY/ CTN]]="","",SUBSTITUTE(SUBSTITUTE(SUBSTITUTE(db[[#This Row],[QTY/ CTN]]," ","_",2),"(",""),")","")&amp;"_")</f>
        <v>144 LSN_</v>
      </c>
      <c r="S1131" s="2">
        <f>IF(db[[#This Row],[H_QTY/ CTN]]="","",SEARCH("_",db[[#This Row],[H_QTY/ CTN]]))</f>
        <v>8</v>
      </c>
      <c r="T1131" s="2">
        <f>IF(db[[#This Row],[H_QTY/ CTN]]="","",LEN(db[[#This Row],[H_QTY/ CTN]]))</f>
        <v>8</v>
      </c>
      <c r="U1131" s="41" t="str">
        <f>IF(db[[#This Row],[H_QTY/ CTN]]="","",LEFT(db[[#This Row],[H_QTY/ CTN]],db[[#This Row],[H_1]]-1))</f>
        <v>144 LSN</v>
      </c>
      <c r="V1131" s="40" t="str">
        <f>IF(NOT(db[[#This Row],[H_1]]=db[[#This Row],[H_2]]),MID(db[[#This Row],[H_QTY/ CTN]],db[[#This Row],[H_1]]+1,db[[#This Row],[H_2]]-db[[#This Row],[H_1]]-1),"")</f>
        <v/>
      </c>
      <c r="W1131" s="40" t="str">
        <f>IF(db[[#This Row],[QTY/ CTN B]]="","",LEFT(db[[#This Row],[QTY/ CTN B]],SEARCH(" ",db[[#This Row],[QTY/ CTN B]],1)-1))</f>
        <v>144</v>
      </c>
      <c r="X1131" s="40" t="str">
        <f>IF(db[[#This Row],[QTY/ CTN B]]="","",RIGHT(db[[#This Row],[QTY/ CTN B]],LEN(db[[#This Row],[QTY/ CTN B]])-SEARCH(" ",db[[#This Row],[QTY/ CTN B]],1)))</f>
        <v>LSN</v>
      </c>
      <c r="Y1131" s="40">
        <f>IF(db[[#This Row],[QTY/ CTN TG]]="",IF(db[[#This Row],[STN TG]]="","",12),LEFT(db[[#This Row],[QTY/ CTN TG]],SEARCH(" ",db[[#This Row],[QTY/ CTN TG]],1)-1))</f>
        <v>12</v>
      </c>
      <c r="Z11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1" s="40" t="str">
        <f>IF(db[[#This Row],[STN K]]="","",IF(db[[#This Row],[STN TG]]="LSN",12,""))</f>
        <v/>
      </c>
      <c r="AB1131" s="40" t="str">
        <f>IF(db[[#This Row],[STN TG]]="LSN","PCS","")</f>
        <v/>
      </c>
      <c r="AC1131" s="40">
        <f>db[[#This Row],[QTY B]]*IF(db[[#This Row],[QTY TG]]="",1,db[[#This Row],[QTY TG]])*IF(db[[#This Row],[QTY K]]="",1,db[[#This Row],[QTY K]])</f>
        <v>1728</v>
      </c>
      <c r="AD1131" s="40" t="str">
        <f>IF(db[[#This Row],[STN K]]="",IF(db[[#This Row],[STN TG]]="",db[[#This Row],[STN B]],db[[#This Row],[STN TG]]),db[[#This Row],[STN K]])</f>
        <v>PCS</v>
      </c>
      <c r="AE1131" s="40"/>
    </row>
    <row r="1132" spans="1:31" ht="16.5" customHeight="1" x14ac:dyDescent="0.25">
      <c r="A1132" s="40">
        <f t="shared" si="17"/>
        <v>1131</v>
      </c>
      <c r="B1132" s="5" t="str">
        <f>LOWER(SUBSTITUTE(SUBSTITUTE(SUBSTITUTE(SUBSTITUTE(SUBSTITUTE(SUBSTITUTE(SUBSTITUTE(SUBSTITUTE(db[[#This Row],[NB BM]]," ",),".",""),"-",""),"(",""),")",""),"/",""),"""",""),"+",""))</f>
        <v>bpgeltizofancytg31762e</v>
      </c>
      <c r="C1132" s="5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D1132" s="5" t="str">
        <f>LOWER(SUBSTITUTE(SUBSTITUTE(SUBSTITUTE(SUBSTITUTE(SUBSTITUTE(SUBSTITUTE(SUBSTITUTE(SUBSTITUTE(SUBSTITUTE(db[[#This Row],[NB PAJAK]]," ",""),"-",""),"(",""),")",""),".",""),",",""),"/",""),"""",""),"+",""))</f>
        <v/>
      </c>
      <c r="E11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bpgeltizofancytg31762e144lsnuntana</v>
      </c>
      <c r="F11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geltizofancytg31762e144lsn</v>
      </c>
      <c r="G113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geltizofancytg31762euntana</v>
      </c>
      <c r="H11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geltizofancytg31762e144lsnuntana</v>
      </c>
      <c r="I1132" s="2" t="s">
        <v>6200</v>
      </c>
      <c r="J1132" s="2" t="s">
        <v>2326</v>
      </c>
      <c r="K1132" s="1"/>
      <c r="L1132" s="2" t="s">
        <v>1336</v>
      </c>
      <c r="M1132" s="34" t="e">
        <f>IF(db[[#This Row],[NB NOTA_C]]="","",COUNTIF([2]!B_MSK[concat],db[[#This Row],[NB NOTA_C]]))</f>
        <v>#REF!</v>
      </c>
      <c r="N1132" s="9" t="s">
        <v>2305</v>
      </c>
      <c r="O1132" s="5" t="s">
        <v>1391</v>
      </c>
      <c r="P1132" s="2" t="s">
        <v>2443</v>
      </c>
      <c r="R1132" s="2" t="str">
        <f>IF(db[[#This Row],[QTY/ CTN]]="","",SUBSTITUTE(SUBSTITUTE(SUBSTITUTE(db[[#This Row],[QTY/ CTN]]," ","_",2),"(",""),")","")&amp;"_")</f>
        <v>144 LSN_</v>
      </c>
      <c r="S1132" s="2">
        <f>IF(db[[#This Row],[H_QTY/ CTN]]="","",SEARCH("_",db[[#This Row],[H_QTY/ CTN]]))</f>
        <v>8</v>
      </c>
      <c r="T1132" s="2">
        <f>IF(db[[#This Row],[H_QTY/ CTN]]="","",LEN(db[[#This Row],[H_QTY/ CTN]]))</f>
        <v>8</v>
      </c>
      <c r="U1132" s="41" t="str">
        <f>IF(db[[#This Row],[H_QTY/ CTN]]="","",LEFT(db[[#This Row],[H_QTY/ CTN]],db[[#This Row],[H_1]]-1))</f>
        <v>144 LSN</v>
      </c>
      <c r="V1132" s="40" t="str">
        <f>IF(NOT(db[[#This Row],[H_1]]=db[[#This Row],[H_2]]),MID(db[[#This Row],[H_QTY/ CTN]],db[[#This Row],[H_1]]+1,db[[#This Row],[H_2]]-db[[#This Row],[H_1]]-1),"")</f>
        <v/>
      </c>
      <c r="W1132" s="40" t="str">
        <f>IF(db[[#This Row],[QTY/ CTN B]]="","",LEFT(db[[#This Row],[QTY/ CTN B]],SEARCH(" ",db[[#This Row],[QTY/ CTN B]],1)-1))</f>
        <v>144</v>
      </c>
      <c r="X1132" s="40" t="str">
        <f>IF(db[[#This Row],[QTY/ CTN B]]="","",RIGHT(db[[#This Row],[QTY/ CTN B]],LEN(db[[#This Row],[QTY/ CTN B]])-SEARCH(" ",db[[#This Row],[QTY/ CTN B]],1)))</f>
        <v>LSN</v>
      </c>
      <c r="Y1132" s="40">
        <f>IF(db[[#This Row],[QTY/ CTN TG]]="",IF(db[[#This Row],[STN TG]]="","",12),LEFT(db[[#This Row],[QTY/ CTN TG]],SEARCH(" ",db[[#This Row],[QTY/ CTN TG]],1)-1))</f>
        <v>12</v>
      </c>
      <c r="Z11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2" s="40" t="str">
        <f>IF(db[[#This Row],[STN K]]="","",IF(db[[#This Row],[STN TG]]="LSN",12,""))</f>
        <v/>
      </c>
      <c r="AB1132" s="40" t="str">
        <f>IF(db[[#This Row],[STN TG]]="LSN","PCS","")</f>
        <v/>
      </c>
      <c r="AC1132" s="40">
        <f>db[[#This Row],[QTY B]]*IF(db[[#This Row],[QTY TG]]="",1,db[[#This Row],[QTY TG]])*IF(db[[#This Row],[QTY K]]="",1,db[[#This Row],[QTY K]])</f>
        <v>1728</v>
      </c>
      <c r="AD1132" s="40" t="str">
        <f>IF(db[[#This Row],[STN K]]="",IF(db[[#This Row],[STN TG]]="",db[[#This Row],[STN B]],db[[#This Row],[STN TG]]),db[[#This Row],[STN K]])</f>
        <v>PCS</v>
      </c>
      <c r="AE1132" s="40"/>
    </row>
    <row r="1133" spans="1:31" ht="16.5" customHeight="1" x14ac:dyDescent="0.25">
      <c r="A1133" s="40">
        <f t="shared" si="17"/>
        <v>1132</v>
      </c>
      <c r="B1133" s="5" t="str">
        <f>LOWER(SUBSTITUTE(SUBSTITUTE(SUBSTITUTE(SUBSTITUTE(SUBSTITUTE(SUBSTITUTE(SUBSTITUTE(SUBSTITUTE(db[[#This Row],[NB BM]]," ",),".",""),"-",""),"(",""),")",""),"/",""),"""",""),"+",""))</f>
        <v>bpgeltizofancytg31762f</v>
      </c>
      <c r="C1133" s="5" t="str">
        <f>LOWER(SUBSTITUTE(SUBSTITUTE(SUBSTITUTE(SUBSTITUTE(SUBSTITUTE(SUBSTITUTE(SUBSTITUTE(SUBSTITUTE(SUBSTITUTE(db[[#This Row],[NB NOTA]]," ",),".",""),"-",""),"(",""),")",""),",",""),"/",""),"""",""),"+",""))</f>
        <v>geltizofancytg31762f</v>
      </c>
      <c r="D1133" s="5" t="str">
        <f>LOWER(SUBSTITUTE(SUBSTITUTE(SUBSTITUTE(SUBSTITUTE(SUBSTITUTE(SUBSTITUTE(SUBSTITUTE(SUBSTITUTE(SUBSTITUTE(db[[#This Row],[NB PAJAK]]," ",""),"-",""),"(",""),")",""),".",""),",",""),"/",""),"""",""),"+",""))</f>
        <v/>
      </c>
      <c r="E11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bpgeltizofancytg31762f144lsnuntana</v>
      </c>
      <c r="F11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geltizofancytg31762f144lsn</v>
      </c>
      <c r="G1133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geltizofancytg31762funtana</v>
      </c>
      <c r="H11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geltizofancytg31762f144lsnuntana</v>
      </c>
      <c r="I1133" s="2" t="s">
        <v>7129</v>
      </c>
      <c r="J1133" s="2" t="s">
        <v>7121</v>
      </c>
      <c r="K1133" s="14"/>
      <c r="L1133" s="2" t="s">
        <v>1336</v>
      </c>
      <c r="M1133" s="34" t="e">
        <f>IF(db[[#This Row],[NB NOTA_C]]="","",COUNTIF([2]!B_MSK[concat],db[[#This Row],[NB NOTA_C]]))</f>
        <v>#REF!</v>
      </c>
      <c r="N1133" s="14" t="s">
        <v>1349</v>
      </c>
      <c r="O1133" s="2" t="s">
        <v>1391</v>
      </c>
      <c r="P1133" s="2" t="s">
        <v>2443</v>
      </c>
      <c r="R1133" s="2" t="str">
        <f>IF(db[[#This Row],[QTY/ CTN]]="","",SUBSTITUTE(SUBSTITUTE(SUBSTITUTE(db[[#This Row],[QTY/ CTN]]," ","_",2),"(",""),")","")&amp;"_")</f>
        <v>144 LSN_</v>
      </c>
      <c r="S1133" s="2">
        <f>IF(db[[#This Row],[H_QTY/ CTN]]="","",SEARCH("_",db[[#This Row],[H_QTY/ CTN]]))</f>
        <v>8</v>
      </c>
      <c r="T1133" s="2">
        <f>IF(db[[#This Row],[H_QTY/ CTN]]="","",LEN(db[[#This Row],[H_QTY/ CTN]]))</f>
        <v>8</v>
      </c>
      <c r="U1133" s="41" t="str">
        <f>IF(db[[#This Row],[H_QTY/ CTN]]="","",LEFT(db[[#This Row],[H_QTY/ CTN]],db[[#This Row],[H_1]]-1))</f>
        <v>144 LSN</v>
      </c>
      <c r="V1133" s="40" t="str">
        <f>IF(NOT(db[[#This Row],[H_1]]=db[[#This Row],[H_2]]),MID(db[[#This Row],[H_QTY/ CTN]],db[[#This Row],[H_1]]+1,db[[#This Row],[H_2]]-db[[#This Row],[H_1]]-1),"")</f>
        <v/>
      </c>
      <c r="W1133" s="40" t="str">
        <f>IF(db[[#This Row],[QTY/ CTN B]]="","",LEFT(db[[#This Row],[QTY/ CTN B]],SEARCH(" ",db[[#This Row],[QTY/ CTN B]],1)-1))</f>
        <v>144</v>
      </c>
      <c r="X1133" s="40" t="str">
        <f>IF(db[[#This Row],[QTY/ CTN B]]="","",RIGHT(db[[#This Row],[QTY/ CTN B]],LEN(db[[#This Row],[QTY/ CTN B]])-SEARCH(" ",db[[#This Row],[QTY/ CTN B]],1)))</f>
        <v>LSN</v>
      </c>
      <c r="Y1133" s="40">
        <f>IF(db[[#This Row],[QTY/ CTN TG]]="",IF(db[[#This Row],[STN TG]]="","",12),LEFT(db[[#This Row],[QTY/ CTN TG]],SEARCH(" ",db[[#This Row],[QTY/ CTN TG]],1)-1))</f>
        <v>12</v>
      </c>
      <c r="Z11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3" s="40" t="str">
        <f>IF(db[[#This Row],[STN K]]="","",IF(db[[#This Row],[STN TG]]="LSN",12,""))</f>
        <v/>
      </c>
      <c r="AB1133" s="40" t="str">
        <f>IF(db[[#This Row],[STN TG]]="LSN","PCS","")</f>
        <v/>
      </c>
      <c r="AC1133" s="40">
        <f>db[[#This Row],[QTY B]]*IF(db[[#This Row],[QTY TG]]="",1,db[[#This Row],[QTY TG]])*IF(db[[#This Row],[QTY K]]="",1,db[[#This Row],[QTY K]])</f>
        <v>1728</v>
      </c>
      <c r="AD1133" s="40" t="str">
        <f>IF(db[[#This Row],[STN K]]="",IF(db[[#This Row],[STN TG]]="",db[[#This Row],[STN B]],db[[#This Row],[STN TG]]),db[[#This Row],[STN K]])</f>
        <v>PCS</v>
      </c>
      <c r="AE1133" s="40"/>
    </row>
    <row r="1134" spans="1:31" ht="16.5" customHeight="1" x14ac:dyDescent="0.25">
      <c r="A1134" s="40">
        <f t="shared" si="17"/>
        <v>1133</v>
      </c>
      <c r="B1134" s="5" t="str">
        <f>LOWER(SUBSTITUTE(SUBSTITUTE(SUBSTITUTE(SUBSTITUTE(SUBSTITUTE(SUBSTITUTE(SUBSTITUTE(SUBSTITUTE(db[[#This Row],[NB BM]]," ",),".",""),"-",""),"(",""),")",""),"/",""),"""",""),"+",""))</f>
        <v>bpgeltizofancytg31763d</v>
      </c>
      <c r="C1134" s="5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D1134" s="5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E113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bpgeltizofancytg31763d144lsnartomoro</v>
      </c>
      <c r="F113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geltizofancytg31763d144lsn</v>
      </c>
      <c r="G1134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geltizofancytg31763dartomoro</v>
      </c>
      <c r="H113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geltizofancytg31763d144lsnartomoro</v>
      </c>
      <c r="I1134" s="2" t="s">
        <v>6201</v>
      </c>
      <c r="J1134" s="2" t="s">
        <v>1143</v>
      </c>
      <c r="K1134" s="26" t="s">
        <v>2380</v>
      </c>
      <c r="L1134" s="2" t="s">
        <v>1335</v>
      </c>
      <c r="M1134" s="34" t="e">
        <f>IF(db[[#This Row],[NB NOTA_C]]="","",COUNTIF([2]!B_MSK[concat],db[[#This Row],[NB NOTA_C]]))</f>
        <v>#REF!</v>
      </c>
      <c r="N1134" s="14">
        <v>99</v>
      </c>
      <c r="O1134" s="2" t="s">
        <v>1391</v>
      </c>
      <c r="P1134" s="2" t="s">
        <v>2443</v>
      </c>
      <c r="R1134" s="2" t="str">
        <f>IF(db[[#This Row],[QTY/ CTN]]="","",SUBSTITUTE(SUBSTITUTE(SUBSTITUTE(db[[#This Row],[QTY/ CTN]]," ","_",2),"(",""),")","")&amp;"_")</f>
        <v>144 LSN_</v>
      </c>
      <c r="S1134" s="2">
        <f>IF(db[[#This Row],[H_QTY/ CTN]]="","",SEARCH("_",db[[#This Row],[H_QTY/ CTN]]))</f>
        <v>8</v>
      </c>
      <c r="T1134" s="2">
        <f>IF(db[[#This Row],[H_QTY/ CTN]]="","",LEN(db[[#This Row],[H_QTY/ CTN]]))</f>
        <v>8</v>
      </c>
      <c r="U1134" s="41" t="str">
        <f>IF(db[[#This Row],[H_QTY/ CTN]]="","",LEFT(db[[#This Row],[H_QTY/ CTN]],db[[#This Row],[H_1]]-1))</f>
        <v>144 LSN</v>
      </c>
      <c r="V1134" s="40" t="str">
        <f>IF(NOT(db[[#This Row],[H_1]]=db[[#This Row],[H_2]]),MID(db[[#This Row],[H_QTY/ CTN]],db[[#This Row],[H_1]]+1,db[[#This Row],[H_2]]-db[[#This Row],[H_1]]-1),"")</f>
        <v/>
      </c>
      <c r="W1134" s="40" t="str">
        <f>IF(db[[#This Row],[QTY/ CTN B]]="","",LEFT(db[[#This Row],[QTY/ CTN B]],SEARCH(" ",db[[#This Row],[QTY/ CTN B]],1)-1))</f>
        <v>144</v>
      </c>
      <c r="X1134" s="40" t="str">
        <f>IF(db[[#This Row],[QTY/ CTN B]]="","",RIGHT(db[[#This Row],[QTY/ CTN B]],LEN(db[[#This Row],[QTY/ CTN B]])-SEARCH(" ",db[[#This Row],[QTY/ CTN B]],1)))</f>
        <v>LSN</v>
      </c>
      <c r="Y1134" s="40">
        <f>IF(db[[#This Row],[QTY/ CTN TG]]="",IF(db[[#This Row],[STN TG]]="","",12),LEFT(db[[#This Row],[QTY/ CTN TG]],SEARCH(" ",db[[#This Row],[QTY/ CTN TG]],1)-1))</f>
        <v>12</v>
      </c>
      <c r="Z11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4" s="40" t="str">
        <f>IF(db[[#This Row],[STN K]]="","",IF(db[[#This Row],[STN TG]]="LSN",12,""))</f>
        <v/>
      </c>
      <c r="AB1134" s="40" t="str">
        <f>IF(db[[#This Row],[STN TG]]="LSN","PCS","")</f>
        <v/>
      </c>
      <c r="AC1134" s="40">
        <f>db[[#This Row],[QTY B]]*IF(db[[#This Row],[QTY TG]]="",1,db[[#This Row],[QTY TG]])*IF(db[[#This Row],[QTY K]]="",1,db[[#This Row],[QTY K]])</f>
        <v>1728</v>
      </c>
      <c r="AD1134" s="40" t="str">
        <f>IF(db[[#This Row],[STN K]]="",IF(db[[#This Row],[STN TG]]="",db[[#This Row],[STN B]],db[[#This Row],[STN TG]]),db[[#This Row],[STN K]])</f>
        <v>PCS</v>
      </c>
      <c r="AE1134" s="40"/>
    </row>
    <row r="1135" spans="1:31" ht="16.5" customHeight="1" x14ac:dyDescent="0.25">
      <c r="A1135" s="40">
        <f t="shared" si="17"/>
        <v>1134</v>
      </c>
      <c r="B1135" s="5" t="str">
        <f>LOWER(SUBSTITUTE(SUBSTITUTE(SUBSTITUTE(SUBSTITUTE(SUBSTITUTE(SUBSTITUTE(SUBSTITUTE(SUBSTITUTE(db[[#This Row],[NB BM]]," ",),".",""),"-",""),"(",""),")",""),"/",""),"""",""),"+",""))</f>
        <v>bpgeltizofancytg31763e</v>
      </c>
      <c r="C1135" s="5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D1135" s="5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E113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bpgeltizofancytg31763e144lsnartomoro</v>
      </c>
      <c r="F113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geltizofancytg31763e144lsn</v>
      </c>
      <c r="G1135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geltizofancytg31763eartomoro</v>
      </c>
      <c r="H113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geltizofancytg31763e144lsnartomoro</v>
      </c>
      <c r="I1135" s="2" t="s">
        <v>6202</v>
      </c>
      <c r="J1135" s="2" t="s">
        <v>2323</v>
      </c>
      <c r="K1135" s="14" t="s">
        <v>2391</v>
      </c>
      <c r="L1135" s="2" t="s">
        <v>1335</v>
      </c>
      <c r="M1135" s="34" t="e">
        <f>IF(db[[#This Row],[NB NOTA_C]]="","",COUNTIF([2]!B_MSK[concat],db[[#This Row],[NB NOTA_C]]))</f>
        <v>#REF!</v>
      </c>
      <c r="N1135" s="9">
        <v>99</v>
      </c>
      <c r="O1135" s="5" t="s">
        <v>1391</v>
      </c>
      <c r="P1135" s="2" t="s">
        <v>2443</v>
      </c>
      <c r="R1135" s="2" t="str">
        <f>IF(db[[#This Row],[QTY/ CTN]]="","",SUBSTITUTE(SUBSTITUTE(SUBSTITUTE(db[[#This Row],[QTY/ CTN]]," ","_",2),"(",""),")","")&amp;"_")</f>
        <v>144 LSN_</v>
      </c>
      <c r="S1135" s="2">
        <f>IF(db[[#This Row],[H_QTY/ CTN]]="","",SEARCH("_",db[[#This Row],[H_QTY/ CTN]]))</f>
        <v>8</v>
      </c>
      <c r="T1135" s="2">
        <f>IF(db[[#This Row],[H_QTY/ CTN]]="","",LEN(db[[#This Row],[H_QTY/ CTN]]))</f>
        <v>8</v>
      </c>
      <c r="U1135" s="41" t="str">
        <f>IF(db[[#This Row],[H_QTY/ CTN]]="","",LEFT(db[[#This Row],[H_QTY/ CTN]],db[[#This Row],[H_1]]-1))</f>
        <v>144 LSN</v>
      </c>
      <c r="V1135" s="40" t="str">
        <f>IF(NOT(db[[#This Row],[H_1]]=db[[#This Row],[H_2]]),MID(db[[#This Row],[H_QTY/ CTN]],db[[#This Row],[H_1]]+1,db[[#This Row],[H_2]]-db[[#This Row],[H_1]]-1),"")</f>
        <v/>
      </c>
      <c r="W1135" s="40" t="str">
        <f>IF(db[[#This Row],[QTY/ CTN B]]="","",LEFT(db[[#This Row],[QTY/ CTN B]],SEARCH(" ",db[[#This Row],[QTY/ CTN B]],1)-1))</f>
        <v>144</v>
      </c>
      <c r="X1135" s="40" t="str">
        <f>IF(db[[#This Row],[QTY/ CTN B]]="","",RIGHT(db[[#This Row],[QTY/ CTN B]],LEN(db[[#This Row],[QTY/ CTN B]])-SEARCH(" ",db[[#This Row],[QTY/ CTN B]],1)))</f>
        <v>LSN</v>
      </c>
      <c r="Y1135" s="40">
        <f>IF(db[[#This Row],[QTY/ CTN TG]]="",IF(db[[#This Row],[STN TG]]="","",12),LEFT(db[[#This Row],[QTY/ CTN TG]],SEARCH(" ",db[[#This Row],[QTY/ CTN TG]],1)-1))</f>
        <v>12</v>
      </c>
      <c r="Z11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5" s="40" t="str">
        <f>IF(db[[#This Row],[STN K]]="","",IF(db[[#This Row],[STN TG]]="LSN",12,""))</f>
        <v/>
      </c>
      <c r="AB1135" s="40" t="str">
        <f>IF(db[[#This Row],[STN TG]]="LSN","PCS","")</f>
        <v/>
      </c>
      <c r="AC1135" s="40">
        <f>db[[#This Row],[QTY B]]*IF(db[[#This Row],[QTY TG]]="",1,db[[#This Row],[QTY TG]])*IF(db[[#This Row],[QTY K]]="",1,db[[#This Row],[QTY K]])</f>
        <v>1728</v>
      </c>
      <c r="AD1135" s="40" t="str">
        <f>IF(db[[#This Row],[STN K]]="",IF(db[[#This Row],[STN TG]]="",db[[#This Row],[STN B]],db[[#This Row],[STN TG]]),db[[#This Row],[STN K]])</f>
        <v>PCS</v>
      </c>
      <c r="AE1135" s="40"/>
    </row>
    <row r="1136" spans="1:31" ht="16.5" customHeight="1" x14ac:dyDescent="0.25">
      <c r="A1136" s="40">
        <f t="shared" si="17"/>
        <v>1135</v>
      </c>
      <c r="B1136" s="5" t="str">
        <f>LOWER(SUBSTITUTE(SUBSTITUTE(SUBSTITUTE(SUBSTITUTE(SUBSTITUTE(SUBSTITUTE(SUBSTITUTE(SUBSTITUTE(db[[#This Row],[NB BM]]," ",),".",""),"-",""),"(",""),")",""),"/",""),"""",""),"+",""))</f>
        <v>bpgeltizofancytg31763f</v>
      </c>
      <c r="C1136" s="5" t="str">
        <f>LOWER(SUBSTITUTE(SUBSTITUTE(SUBSTITUTE(SUBSTITUTE(SUBSTITUTE(SUBSTITUTE(SUBSTITUTE(SUBSTITUTE(SUBSTITUTE(db[[#This Row],[NB NOTA]]," ",),".",""),"-",""),"(",""),")",""),",",""),"/",""),"""",""),"+",""))</f>
        <v>geltizofancytg31763f</v>
      </c>
      <c r="D1136" s="5" t="str">
        <f>LOWER(SUBSTITUTE(SUBSTITUTE(SUBSTITUTE(SUBSTITUTE(SUBSTITUTE(SUBSTITUTE(SUBSTITUTE(SUBSTITUTE(SUBSTITUTE(db[[#This Row],[NB PAJAK]]," ",""),"-",""),"(",""),")",""),".",""),",",""),"/",""),"""",""),"+",""))</f>
        <v/>
      </c>
      <c r="E113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bpgeltizofancytg31763f144lsnuntana</v>
      </c>
      <c r="F113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geltizofancytg31763f144lsn</v>
      </c>
      <c r="G1136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geltizofancytg31763funtana</v>
      </c>
      <c r="H113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geltizofancytg31763f144lsnuntana</v>
      </c>
      <c r="I1136" s="2" t="s">
        <v>7829</v>
      </c>
      <c r="J1136" s="2" t="s">
        <v>7828</v>
      </c>
      <c r="K1136" s="1"/>
      <c r="L1136" s="2" t="s">
        <v>1336</v>
      </c>
      <c r="M1136" s="34" t="e">
        <f>IF(db[[#This Row],[NB NOTA_C]]="","",COUNTIF([2]!B_MSK[concat],db[[#This Row],[NB NOTA_C]]))</f>
        <v>#REF!</v>
      </c>
      <c r="N1136" s="9" t="s">
        <v>2305</v>
      </c>
      <c r="O1136" s="5" t="s">
        <v>1391</v>
      </c>
      <c r="P1136" s="2" t="s">
        <v>2443</v>
      </c>
      <c r="R1136" s="2" t="str">
        <f>IF(db[[#This Row],[QTY/ CTN]]="","",SUBSTITUTE(SUBSTITUTE(SUBSTITUTE(db[[#This Row],[QTY/ CTN]]," ","_",2),"(",""),")","")&amp;"_")</f>
        <v>144 LSN_</v>
      </c>
      <c r="S1136" s="2">
        <f>IF(db[[#This Row],[H_QTY/ CTN]]="","",SEARCH("_",db[[#This Row],[H_QTY/ CTN]]))</f>
        <v>8</v>
      </c>
      <c r="T1136" s="2">
        <f>IF(db[[#This Row],[H_QTY/ CTN]]="","",LEN(db[[#This Row],[H_QTY/ CTN]]))</f>
        <v>8</v>
      </c>
      <c r="U1136" s="41" t="str">
        <f>IF(db[[#This Row],[H_QTY/ CTN]]="","",LEFT(db[[#This Row],[H_QTY/ CTN]],db[[#This Row],[H_1]]-1))</f>
        <v>144 LSN</v>
      </c>
      <c r="V1136" s="40" t="str">
        <f>IF(NOT(db[[#This Row],[H_1]]=db[[#This Row],[H_2]]),MID(db[[#This Row],[H_QTY/ CTN]],db[[#This Row],[H_1]]+1,db[[#This Row],[H_2]]-db[[#This Row],[H_1]]-1),"")</f>
        <v/>
      </c>
      <c r="W1136" s="40" t="str">
        <f>IF(db[[#This Row],[QTY/ CTN B]]="","",LEFT(db[[#This Row],[QTY/ CTN B]],SEARCH(" ",db[[#This Row],[QTY/ CTN B]],1)-1))</f>
        <v>144</v>
      </c>
      <c r="X1136" s="40" t="str">
        <f>IF(db[[#This Row],[QTY/ CTN B]]="","",RIGHT(db[[#This Row],[QTY/ CTN B]],LEN(db[[#This Row],[QTY/ CTN B]])-SEARCH(" ",db[[#This Row],[QTY/ CTN B]],1)))</f>
        <v>LSN</v>
      </c>
      <c r="Y1136" s="40">
        <f>IF(db[[#This Row],[QTY/ CTN TG]]="",IF(db[[#This Row],[STN TG]]="","",12),LEFT(db[[#This Row],[QTY/ CTN TG]],SEARCH(" ",db[[#This Row],[QTY/ CTN TG]],1)-1))</f>
        <v>12</v>
      </c>
      <c r="Z11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6" s="40" t="str">
        <f>IF(db[[#This Row],[STN K]]="","",IF(db[[#This Row],[STN TG]]="LSN",12,""))</f>
        <v/>
      </c>
      <c r="AB1136" s="40" t="str">
        <f>IF(db[[#This Row],[STN TG]]="LSN","PCS","")</f>
        <v/>
      </c>
      <c r="AC1136" s="40">
        <f>db[[#This Row],[QTY B]]*IF(db[[#This Row],[QTY TG]]="",1,db[[#This Row],[QTY TG]])*IF(db[[#This Row],[QTY K]]="",1,db[[#This Row],[QTY K]])</f>
        <v>1728</v>
      </c>
      <c r="AD1136" s="40" t="str">
        <f>IF(db[[#This Row],[STN K]]="",IF(db[[#This Row],[STN TG]]="",db[[#This Row],[STN B]],db[[#This Row],[STN TG]]),db[[#This Row],[STN K]])</f>
        <v>PCS</v>
      </c>
      <c r="AE1136" s="40"/>
    </row>
    <row r="1137" spans="1:31" ht="16.5" customHeight="1" x14ac:dyDescent="0.25">
      <c r="A1137" s="40">
        <f t="shared" si="17"/>
        <v>1136</v>
      </c>
      <c r="B1137" s="5" t="str">
        <f>LOWER(SUBSTITUTE(SUBSTITUTE(SUBSTITUTE(SUBSTITUTE(SUBSTITUTE(SUBSTITUTE(SUBSTITUTE(SUBSTITUTE(db[[#This Row],[NB BM]]," ",),".",""),"-",""),"(",""),")",""),"/",""),"""",""),"+",""))</f>
        <v>bpgeltizofancytg31763el</v>
      </c>
      <c r="C1137" s="5" t="str">
        <f>LOWER(SUBSTITUTE(SUBSTITUTE(SUBSTITUTE(SUBSTITUTE(SUBSTITUTE(SUBSTITUTE(SUBSTITUTE(SUBSTITUTE(SUBSTITUTE(db[[#This Row],[NB NOTA]]," ",),".",""),"-",""),"(",""),")",""),",",""),"/",""),"""",""),"+",""))</f>
        <v>geltizofancytg31763el</v>
      </c>
      <c r="D1137" s="5" t="str">
        <f>LOWER(SUBSTITUTE(SUBSTITUTE(SUBSTITUTE(SUBSTITUTE(SUBSTITUTE(SUBSTITUTE(SUBSTITUTE(SUBSTITUTE(SUBSTITUTE(db[[#This Row],[NB PAJAK]]," ",""),"-",""),"(",""),")",""),".",""),",",""),"/",""),"""",""),"+",""))</f>
        <v>gelpentizotg31763el</v>
      </c>
      <c r="E113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bpgeltizofancytg31763el72lsnuntana</v>
      </c>
      <c r="F113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geltizofancytg31763el72lsn</v>
      </c>
      <c r="G1137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geltizofancytg31763eluntana</v>
      </c>
      <c r="H113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geltizofancytg31763el72lsnuntana</v>
      </c>
      <c r="I1137" s="2" t="s">
        <v>6203</v>
      </c>
      <c r="J1137" s="2" t="s">
        <v>4921</v>
      </c>
      <c r="K1137" s="14" t="s">
        <v>4922</v>
      </c>
      <c r="L1137" s="2" t="s">
        <v>1336</v>
      </c>
      <c r="M1137" s="34" t="e">
        <f>IF(db[[#This Row],[NB NOTA_C]]="","",COUNTIF([2]!B_MSK[concat],db[[#This Row],[NB NOTA_C]]))</f>
        <v>#REF!</v>
      </c>
      <c r="N1137" s="9" t="s">
        <v>2305</v>
      </c>
      <c r="O1137" s="5" t="s">
        <v>1453</v>
      </c>
      <c r="P1137" s="2" t="s">
        <v>2443</v>
      </c>
      <c r="R1137" s="2" t="str">
        <f>IF(db[[#This Row],[QTY/ CTN]]="","",SUBSTITUTE(SUBSTITUTE(SUBSTITUTE(db[[#This Row],[QTY/ CTN]]," ","_",2),"(",""),")","")&amp;"_")</f>
        <v>72 LSN_</v>
      </c>
      <c r="S1137" s="2">
        <f>IF(db[[#This Row],[H_QTY/ CTN]]="","",SEARCH("_",db[[#This Row],[H_QTY/ CTN]]))</f>
        <v>7</v>
      </c>
      <c r="T1137" s="2">
        <f>IF(db[[#This Row],[H_QTY/ CTN]]="","",LEN(db[[#This Row],[H_QTY/ CTN]]))</f>
        <v>7</v>
      </c>
      <c r="U1137" s="41" t="str">
        <f>IF(db[[#This Row],[H_QTY/ CTN]]="","",LEFT(db[[#This Row],[H_QTY/ CTN]],db[[#This Row],[H_1]]-1))</f>
        <v>72 LSN</v>
      </c>
      <c r="V1137" s="40" t="str">
        <f>IF(NOT(db[[#This Row],[H_1]]=db[[#This Row],[H_2]]),MID(db[[#This Row],[H_QTY/ CTN]],db[[#This Row],[H_1]]+1,db[[#This Row],[H_2]]-db[[#This Row],[H_1]]-1),"")</f>
        <v/>
      </c>
      <c r="W1137" s="40" t="str">
        <f>IF(db[[#This Row],[QTY/ CTN B]]="","",LEFT(db[[#This Row],[QTY/ CTN B]],SEARCH(" ",db[[#This Row],[QTY/ CTN B]],1)-1))</f>
        <v>72</v>
      </c>
      <c r="X1137" s="40" t="str">
        <f>IF(db[[#This Row],[QTY/ CTN B]]="","",RIGHT(db[[#This Row],[QTY/ CTN B]],LEN(db[[#This Row],[QTY/ CTN B]])-SEARCH(" ",db[[#This Row],[QTY/ CTN B]],1)))</f>
        <v>LSN</v>
      </c>
      <c r="Y1137" s="40">
        <f>IF(db[[#This Row],[QTY/ CTN TG]]="",IF(db[[#This Row],[STN TG]]="","",12),LEFT(db[[#This Row],[QTY/ CTN TG]],SEARCH(" ",db[[#This Row],[QTY/ CTN TG]],1)-1))</f>
        <v>12</v>
      </c>
      <c r="Z11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7" s="40" t="str">
        <f>IF(db[[#This Row],[STN K]]="","",IF(db[[#This Row],[STN TG]]="LSN",12,""))</f>
        <v/>
      </c>
      <c r="AB1137" s="40" t="str">
        <f>IF(db[[#This Row],[STN TG]]="LSN","PCS","")</f>
        <v/>
      </c>
      <c r="AC1137" s="40">
        <f>db[[#This Row],[QTY B]]*IF(db[[#This Row],[QTY TG]]="",1,db[[#This Row],[QTY TG]])*IF(db[[#This Row],[QTY K]]="",1,db[[#This Row],[QTY K]])</f>
        <v>864</v>
      </c>
      <c r="AD1137" s="40" t="str">
        <f>IF(db[[#This Row],[STN K]]="",IF(db[[#This Row],[STN TG]]="",db[[#This Row],[STN B]],db[[#This Row],[STN TG]]),db[[#This Row],[STN K]])</f>
        <v>PCS</v>
      </c>
      <c r="AE1137" s="40"/>
    </row>
    <row r="1138" spans="1:31" ht="16.5" customHeight="1" x14ac:dyDescent="0.25">
      <c r="A1138" s="40">
        <f t="shared" si="17"/>
        <v>1137</v>
      </c>
      <c r="B1138" s="5" t="str">
        <f>LOWER(SUBSTITUTE(SUBSTITUTE(SUBSTITUTE(SUBSTITUTE(SUBSTITUTE(SUBSTITUTE(SUBSTITUTE(SUBSTITUTE(db[[#This Row],[NB BM]]," ",),".",""),"-",""),"(",""),")",""),"/",""),"""",""),"+",""))</f>
        <v>bpgeltizofancytg31780d</v>
      </c>
      <c r="C1138" s="5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D1138" s="5" t="str">
        <f>LOWER(SUBSTITUTE(SUBSTITUTE(SUBSTITUTE(SUBSTITUTE(SUBSTITUTE(SUBSTITUTE(SUBSTITUTE(SUBSTITUTE(SUBSTITUTE(db[[#This Row],[NB PAJAK]]," ",""),"-",""),"(",""),")",""),".",""),",",""),"/",""),"""",""),"+",""))</f>
        <v/>
      </c>
      <c r="E113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bpgeltizofancytg31780d144lsnartomoro</v>
      </c>
      <c r="F113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geltizofancytg31780d144lsn</v>
      </c>
      <c r="G1138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geltizofancytg31780dartomoro</v>
      </c>
      <c r="H113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geltizofancytg31780d144lsnartomoro</v>
      </c>
      <c r="I1138" s="2" t="s">
        <v>6204</v>
      </c>
      <c r="J1138" s="2" t="s">
        <v>1144</v>
      </c>
      <c r="K1138" s="14"/>
      <c r="L1138" s="2" t="s">
        <v>1335</v>
      </c>
      <c r="M1138" s="34" t="e">
        <f>IF(db[[#This Row],[NB NOTA_C]]="","",COUNTIF([2]!B_MSK[concat],db[[#This Row],[NB NOTA_C]]))</f>
        <v>#REF!</v>
      </c>
      <c r="N1138" s="14">
        <v>99</v>
      </c>
      <c r="O1138" s="2" t="s">
        <v>1391</v>
      </c>
      <c r="P1138" s="2" t="s">
        <v>2443</v>
      </c>
      <c r="R1138" s="2" t="str">
        <f>IF(db[[#This Row],[QTY/ CTN]]="","",SUBSTITUTE(SUBSTITUTE(SUBSTITUTE(db[[#This Row],[QTY/ CTN]]," ","_",2),"(",""),")","")&amp;"_")</f>
        <v>144 LSN_</v>
      </c>
      <c r="S1138" s="2">
        <f>IF(db[[#This Row],[H_QTY/ CTN]]="","",SEARCH("_",db[[#This Row],[H_QTY/ CTN]]))</f>
        <v>8</v>
      </c>
      <c r="T1138" s="2">
        <f>IF(db[[#This Row],[H_QTY/ CTN]]="","",LEN(db[[#This Row],[H_QTY/ CTN]]))</f>
        <v>8</v>
      </c>
      <c r="U1138" s="41" t="str">
        <f>IF(db[[#This Row],[H_QTY/ CTN]]="","",LEFT(db[[#This Row],[H_QTY/ CTN]],db[[#This Row],[H_1]]-1))</f>
        <v>144 LSN</v>
      </c>
      <c r="V1138" s="40" t="str">
        <f>IF(NOT(db[[#This Row],[H_1]]=db[[#This Row],[H_2]]),MID(db[[#This Row],[H_QTY/ CTN]],db[[#This Row],[H_1]]+1,db[[#This Row],[H_2]]-db[[#This Row],[H_1]]-1),"")</f>
        <v/>
      </c>
      <c r="W1138" s="40" t="str">
        <f>IF(db[[#This Row],[QTY/ CTN B]]="","",LEFT(db[[#This Row],[QTY/ CTN B]],SEARCH(" ",db[[#This Row],[QTY/ CTN B]],1)-1))</f>
        <v>144</v>
      </c>
      <c r="X1138" s="40" t="str">
        <f>IF(db[[#This Row],[QTY/ CTN B]]="","",RIGHT(db[[#This Row],[QTY/ CTN B]],LEN(db[[#This Row],[QTY/ CTN B]])-SEARCH(" ",db[[#This Row],[QTY/ CTN B]],1)))</f>
        <v>LSN</v>
      </c>
      <c r="Y1138" s="40">
        <f>IF(db[[#This Row],[QTY/ CTN TG]]="",IF(db[[#This Row],[STN TG]]="","",12),LEFT(db[[#This Row],[QTY/ CTN TG]],SEARCH(" ",db[[#This Row],[QTY/ CTN TG]],1)-1))</f>
        <v>12</v>
      </c>
      <c r="Z11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8" s="40" t="str">
        <f>IF(db[[#This Row],[STN K]]="","",IF(db[[#This Row],[STN TG]]="LSN",12,""))</f>
        <v/>
      </c>
      <c r="AB1138" s="40" t="str">
        <f>IF(db[[#This Row],[STN TG]]="LSN","PCS","")</f>
        <v/>
      </c>
      <c r="AC1138" s="40">
        <f>db[[#This Row],[QTY B]]*IF(db[[#This Row],[QTY TG]]="",1,db[[#This Row],[QTY TG]])*IF(db[[#This Row],[QTY K]]="",1,db[[#This Row],[QTY K]])</f>
        <v>1728</v>
      </c>
      <c r="AD1138" s="40" t="str">
        <f>IF(db[[#This Row],[STN K]]="",IF(db[[#This Row],[STN TG]]="",db[[#This Row],[STN B]],db[[#This Row],[STN TG]]),db[[#This Row],[STN K]])</f>
        <v>PCS</v>
      </c>
      <c r="AE1138" s="40"/>
    </row>
    <row r="1139" spans="1:31" ht="16.5" customHeight="1" x14ac:dyDescent="0.25">
      <c r="A1139" s="40">
        <f t="shared" si="17"/>
        <v>1138</v>
      </c>
      <c r="B1139" s="5" t="str">
        <f>LOWER(SUBSTITUTE(SUBSTITUTE(SUBSTITUTE(SUBSTITUTE(SUBSTITUTE(SUBSTITUTE(SUBSTITUTE(SUBSTITUTE(db[[#This Row],[NB BM]]," ",),".",""),"-",""),"(",""),")",""),"/",""),"""",""),"+",""))</f>
        <v>bpgeltizofancytg31780dl</v>
      </c>
      <c r="C1139" s="5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D1139" s="5" t="str">
        <f>LOWER(SUBSTITUTE(SUBSTITUTE(SUBSTITUTE(SUBSTITUTE(SUBSTITUTE(SUBSTITUTE(SUBSTITUTE(SUBSTITUTE(SUBSTITUTE(db[[#This Row],[NB PAJAK]]," ",""),"-",""),"(",""),")",""),".",""),",",""),"/",""),"""",""),"+",""))</f>
        <v/>
      </c>
      <c r="E113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bpgeltizofancytg31780dl72lsnartomoro</v>
      </c>
      <c r="F113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geltizofancytg31780dl72lsn</v>
      </c>
      <c r="G1139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geltizofancytg31780dlartomoro</v>
      </c>
      <c r="H113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geltizofancytg31780dl72lsnartomoro</v>
      </c>
      <c r="I1139" s="2" t="s">
        <v>6205</v>
      </c>
      <c r="J1139" s="2" t="s">
        <v>2886</v>
      </c>
      <c r="K1139" s="14"/>
      <c r="L1139" s="2" t="s">
        <v>1335</v>
      </c>
      <c r="M1139" s="33" t="e">
        <f>IF(db[[#This Row],[NB NOTA_C]]="","",COUNTIF([2]!B_MSK[concat],db[[#This Row],[NB NOTA_C]]))</f>
        <v>#REF!</v>
      </c>
      <c r="N1139" s="9">
        <v>99</v>
      </c>
      <c r="O1139" s="5" t="s">
        <v>1453</v>
      </c>
      <c r="P1139" s="2" t="s">
        <v>2443</v>
      </c>
      <c r="Q1139" s="5"/>
      <c r="R1139" s="5" t="str">
        <f>IF(db[[#This Row],[QTY/ CTN]]="","",SUBSTITUTE(SUBSTITUTE(SUBSTITUTE(db[[#This Row],[QTY/ CTN]]," ","_",2),"(",""),")","")&amp;"_")</f>
        <v>72 LSN_</v>
      </c>
      <c r="S1139" s="5">
        <f>IF(db[[#This Row],[H_QTY/ CTN]]="","",SEARCH("_",db[[#This Row],[H_QTY/ CTN]]))</f>
        <v>7</v>
      </c>
      <c r="T1139" s="5">
        <f>IF(db[[#This Row],[H_QTY/ CTN]]="","",LEN(db[[#This Row],[H_QTY/ CTN]]))</f>
        <v>7</v>
      </c>
      <c r="U1139" s="40" t="str">
        <f>IF(db[[#This Row],[H_QTY/ CTN]]="","",LEFT(db[[#This Row],[H_QTY/ CTN]],db[[#This Row],[H_1]]-1))</f>
        <v>72 LSN</v>
      </c>
      <c r="V1139" s="40" t="str">
        <f>IF(NOT(db[[#This Row],[H_1]]=db[[#This Row],[H_2]]),MID(db[[#This Row],[H_QTY/ CTN]],db[[#This Row],[H_1]]+1,db[[#This Row],[H_2]]-db[[#This Row],[H_1]]-1),"")</f>
        <v/>
      </c>
      <c r="W1139" s="40" t="str">
        <f>IF(db[[#This Row],[QTY/ CTN B]]="","",LEFT(db[[#This Row],[QTY/ CTN B]],SEARCH(" ",db[[#This Row],[QTY/ CTN B]],1)-1))</f>
        <v>72</v>
      </c>
      <c r="X1139" s="40" t="str">
        <f>IF(db[[#This Row],[QTY/ CTN B]]="","",RIGHT(db[[#This Row],[QTY/ CTN B]],LEN(db[[#This Row],[QTY/ CTN B]])-SEARCH(" ",db[[#This Row],[QTY/ CTN B]],1)))</f>
        <v>LSN</v>
      </c>
      <c r="Y1139" s="40">
        <f>IF(db[[#This Row],[QTY/ CTN TG]]="",IF(db[[#This Row],[STN TG]]="","",12),LEFT(db[[#This Row],[QTY/ CTN TG]],SEARCH(" ",db[[#This Row],[QTY/ CTN TG]],1)-1))</f>
        <v>12</v>
      </c>
      <c r="Z11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39" s="40" t="str">
        <f>IF(db[[#This Row],[STN K]]="","",IF(db[[#This Row],[STN TG]]="LSN",12,""))</f>
        <v/>
      </c>
      <c r="AB1139" s="40" t="str">
        <f>IF(db[[#This Row],[STN TG]]="LSN","PCS","")</f>
        <v/>
      </c>
      <c r="AC1139" s="40">
        <f>db[[#This Row],[QTY B]]*IF(db[[#This Row],[QTY TG]]="",1,db[[#This Row],[QTY TG]])*IF(db[[#This Row],[QTY K]]="",1,db[[#This Row],[QTY K]])</f>
        <v>864</v>
      </c>
      <c r="AD1139" s="40" t="str">
        <f>IF(db[[#This Row],[STN K]]="",IF(db[[#This Row],[STN TG]]="",db[[#This Row],[STN B]],db[[#This Row],[STN TG]]),db[[#This Row],[STN K]])</f>
        <v>PCS</v>
      </c>
      <c r="AE1139" s="40"/>
    </row>
    <row r="1140" spans="1:31" ht="16.5" customHeight="1" x14ac:dyDescent="0.25">
      <c r="A1140" s="40">
        <f t="shared" si="17"/>
        <v>1139</v>
      </c>
      <c r="B1140" s="5" t="str">
        <f>LOWER(SUBSTITUTE(SUBSTITUTE(SUBSTITUTE(SUBSTITUTE(SUBSTITUTE(SUBSTITUTE(SUBSTITUTE(SUBSTITUTE(db[[#This Row],[NB BM]]," ",),".",""),"-",""),"(",""),")",""),"/",""),"""",""),"+",""))</f>
        <v>bpgeltizofancytg31780e</v>
      </c>
      <c r="C1140" s="5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D1140" s="5" t="str">
        <f>LOWER(SUBSTITUTE(SUBSTITUTE(SUBSTITUTE(SUBSTITUTE(SUBSTITUTE(SUBSTITUTE(SUBSTITUTE(SUBSTITUTE(SUBSTITUTE(db[[#This Row],[NB PAJAK]]," ",""),"-",""),"(",""),")",""),".",""),",",""),"/",""),"""",""),"+",""))</f>
        <v>gelpentizotg31780e</v>
      </c>
      <c r="E114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bpgeltizofancytg31780e144lsnuntana</v>
      </c>
      <c r="F114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geltizofancytg31780e144lsn</v>
      </c>
      <c r="G1140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geltizofancytg31780euntana</v>
      </c>
      <c r="H114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geltizofancytg31780e144lsnuntana</v>
      </c>
      <c r="I1140" s="2" t="s">
        <v>6206</v>
      </c>
      <c r="J1140" s="2" t="s">
        <v>2991</v>
      </c>
      <c r="K1140" s="14" t="s">
        <v>5331</v>
      </c>
      <c r="L1140" s="2" t="s">
        <v>1336</v>
      </c>
      <c r="M1140" s="34" t="e">
        <f>IF(db[[#This Row],[NB NOTA_C]]="","",COUNTIF([2]!B_MSK[concat],db[[#This Row],[NB NOTA_C]]))</f>
        <v>#REF!</v>
      </c>
      <c r="N1140" s="9" t="s">
        <v>2305</v>
      </c>
      <c r="O1140" s="5" t="s">
        <v>1391</v>
      </c>
      <c r="P1140" s="2" t="s">
        <v>2443</v>
      </c>
      <c r="R1140" s="2" t="str">
        <f>IF(db[[#This Row],[QTY/ CTN]]="","",SUBSTITUTE(SUBSTITUTE(SUBSTITUTE(db[[#This Row],[QTY/ CTN]]," ","_",2),"(",""),")","")&amp;"_")</f>
        <v>144 LSN_</v>
      </c>
      <c r="S1140" s="2">
        <f>IF(db[[#This Row],[H_QTY/ CTN]]="","",SEARCH("_",db[[#This Row],[H_QTY/ CTN]]))</f>
        <v>8</v>
      </c>
      <c r="T1140" s="2">
        <f>IF(db[[#This Row],[H_QTY/ CTN]]="","",LEN(db[[#This Row],[H_QTY/ CTN]]))</f>
        <v>8</v>
      </c>
      <c r="U1140" s="41" t="str">
        <f>IF(db[[#This Row],[H_QTY/ CTN]]="","",LEFT(db[[#This Row],[H_QTY/ CTN]],db[[#This Row],[H_1]]-1))</f>
        <v>144 LSN</v>
      </c>
      <c r="V1140" s="40" t="str">
        <f>IF(NOT(db[[#This Row],[H_1]]=db[[#This Row],[H_2]]),MID(db[[#This Row],[H_QTY/ CTN]],db[[#This Row],[H_1]]+1,db[[#This Row],[H_2]]-db[[#This Row],[H_1]]-1),"")</f>
        <v/>
      </c>
      <c r="W1140" s="40" t="str">
        <f>IF(db[[#This Row],[QTY/ CTN B]]="","",LEFT(db[[#This Row],[QTY/ CTN B]],SEARCH(" ",db[[#This Row],[QTY/ CTN B]],1)-1))</f>
        <v>144</v>
      </c>
      <c r="X1140" s="40" t="str">
        <f>IF(db[[#This Row],[QTY/ CTN B]]="","",RIGHT(db[[#This Row],[QTY/ CTN B]],LEN(db[[#This Row],[QTY/ CTN B]])-SEARCH(" ",db[[#This Row],[QTY/ CTN B]],1)))</f>
        <v>LSN</v>
      </c>
      <c r="Y1140" s="40">
        <f>IF(db[[#This Row],[QTY/ CTN TG]]="",IF(db[[#This Row],[STN TG]]="","",12),LEFT(db[[#This Row],[QTY/ CTN TG]],SEARCH(" ",db[[#This Row],[QTY/ CTN TG]],1)-1))</f>
        <v>12</v>
      </c>
      <c r="Z11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0" s="40" t="str">
        <f>IF(db[[#This Row],[STN K]]="","",IF(db[[#This Row],[STN TG]]="LSN",12,""))</f>
        <v/>
      </c>
      <c r="AB1140" s="40" t="str">
        <f>IF(db[[#This Row],[STN TG]]="LSN","PCS","")</f>
        <v/>
      </c>
      <c r="AC1140" s="40">
        <f>db[[#This Row],[QTY B]]*IF(db[[#This Row],[QTY TG]]="",1,db[[#This Row],[QTY TG]])*IF(db[[#This Row],[QTY K]]="",1,db[[#This Row],[QTY K]])</f>
        <v>1728</v>
      </c>
      <c r="AD1140" s="40" t="str">
        <f>IF(db[[#This Row],[STN K]]="",IF(db[[#This Row],[STN TG]]="",db[[#This Row],[STN B]],db[[#This Row],[STN TG]]),db[[#This Row],[STN K]])</f>
        <v>PCS</v>
      </c>
      <c r="AE1140" s="40"/>
    </row>
    <row r="1141" spans="1:31" ht="16.5" customHeight="1" x14ac:dyDescent="0.25">
      <c r="A1141" s="40">
        <f t="shared" si="17"/>
        <v>1140</v>
      </c>
      <c r="B1141" s="5" t="str">
        <f>LOWER(SUBSTITUTE(SUBSTITUTE(SUBSTITUTE(SUBSTITUTE(SUBSTITUTE(SUBSTITUTE(SUBSTITUTE(SUBSTITUTE(db[[#This Row],[NB BM]]," ",),".",""),"-",""),"(",""),")",""),"/",""),"""",""),"+",""))</f>
        <v>bpgeltizofancytg31810d</v>
      </c>
      <c r="C1141" s="5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D1141" s="5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E114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bpgeltizofancytg31810d144lsnartomoro</v>
      </c>
      <c r="F114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geltizofancytg31810d144lsn</v>
      </c>
      <c r="G1141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geltizofancytg31810dartomoro</v>
      </c>
      <c r="H114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geltizofancytg31810d144lsnartomoro</v>
      </c>
      <c r="I1141" s="2" t="s">
        <v>6207</v>
      </c>
      <c r="J1141" s="2" t="s">
        <v>1145</v>
      </c>
      <c r="K1141" s="26" t="s">
        <v>2381</v>
      </c>
      <c r="L1141" s="2" t="s">
        <v>1335</v>
      </c>
      <c r="M1141" s="34" t="e">
        <f>IF(db[[#This Row],[NB NOTA_C]]="","",COUNTIF([2]!B_MSK[concat],db[[#This Row],[NB NOTA_C]]))</f>
        <v>#REF!</v>
      </c>
      <c r="N1141" s="14">
        <v>99</v>
      </c>
      <c r="O1141" s="2" t="s">
        <v>1391</v>
      </c>
      <c r="P1141" s="2" t="s">
        <v>2443</v>
      </c>
      <c r="R1141" s="2" t="str">
        <f>IF(db[[#This Row],[QTY/ CTN]]="","",SUBSTITUTE(SUBSTITUTE(SUBSTITUTE(db[[#This Row],[QTY/ CTN]]," ","_",2),"(",""),")","")&amp;"_")</f>
        <v>144 LSN_</v>
      </c>
      <c r="S1141" s="2">
        <f>IF(db[[#This Row],[H_QTY/ CTN]]="","",SEARCH("_",db[[#This Row],[H_QTY/ CTN]]))</f>
        <v>8</v>
      </c>
      <c r="T1141" s="2">
        <f>IF(db[[#This Row],[H_QTY/ CTN]]="","",LEN(db[[#This Row],[H_QTY/ CTN]]))</f>
        <v>8</v>
      </c>
      <c r="U1141" s="41" t="str">
        <f>IF(db[[#This Row],[H_QTY/ CTN]]="","",LEFT(db[[#This Row],[H_QTY/ CTN]],db[[#This Row],[H_1]]-1))</f>
        <v>144 LSN</v>
      </c>
      <c r="V1141" s="40" t="str">
        <f>IF(NOT(db[[#This Row],[H_1]]=db[[#This Row],[H_2]]),MID(db[[#This Row],[H_QTY/ CTN]],db[[#This Row],[H_1]]+1,db[[#This Row],[H_2]]-db[[#This Row],[H_1]]-1),"")</f>
        <v/>
      </c>
      <c r="W1141" s="40" t="str">
        <f>IF(db[[#This Row],[QTY/ CTN B]]="","",LEFT(db[[#This Row],[QTY/ CTN B]],SEARCH(" ",db[[#This Row],[QTY/ CTN B]],1)-1))</f>
        <v>144</v>
      </c>
      <c r="X1141" s="40" t="str">
        <f>IF(db[[#This Row],[QTY/ CTN B]]="","",RIGHT(db[[#This Row],[QTY/ CTN B]],LEN(db[[#This Row],[QTY/ CTN B]])-SEARCH(" ",db[[#This Row],[QTY/ CTN B]],1)))</f>
        <v>LSN</v>
      </c>
      <c r="Y1141" s="40">
        <f>IF(db[[#This Row],[QTY/ CTN TG]]="",IF(db[[#This Row],[STN TG]]="","",12),LEFT(db[[#This Row],[QTY/ CTN TG]],SEARCH(" ",db[[#This Row],[QTY/ CTN TG]],1)-1))</f>
        <v>12</v>
      </c>
      <c r="Z11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1" s="40" t="str">
        <f>IF(db[[#This Row],[STN K]]="","",IF(db[[#This Row],[STN TG]]="LSN",12,""))</f>
        <v/>
      </c>
      <c r="AB1141" s="40" t="str">
        <f>IF(db[[#This Row],[STN TG]]="LSN","PCS","")</f>
        <v/>
      </c>
      <c r="AC1141" s="40">
        <f>db[[#This Row],[QTY B]]*IF(db[[#This Row],[QTY TG]]="",1,db[[#This Row],[QTY TG]])*IF(db[[#This Row],[QTY K]]="",1,db[[#This Row],[QTY K]])</f>
        <v>1728</v>
      </c>
      <c r="AD1141" s="40" t="str">
        <f>IF(db[[#This Row],[STN K]]="",IF(db[[#This Row],[STN TG]]="",db[[#This Row],[STN B]],db[[#This Row],[STN TG]]),db[[#This Row],[STN K]])</f>
        <v>PCS</v>
      </c>
      <c r="AE1141" s="40"/>
    </row>
    <row r="1142" spans="1:31" ht="16.5" customHeight="1" x14ac:dyDescent="0.25">
      <c r="A1142" s="40">
        <f t="shared" si="17"/>
        <v>1141</v>
      </c>
      <c r="B1142" s="5" t="str">
        <f>LOWER(SUBSTITUTE(SUBSTITUTE(SUBSTITUTE(SUBSTITUTE(SUBSTITUTE(SUBSTITUTE(SUBSTITUTE(SUBSTITUTE(db[[#This Row],[NB BM]]," ",),".",""),"-",""),"(",""),")",""),"/",""),"""",""),"+",""))</f>
        <v>bpgeltizofancytg31810dl</v>
      </c>
      <c r="C1142" s="5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D1142" s="5" t="str">
        <f>LOWER(SUBSTITUTE(SUBSTITUTE(SUBSTITUTE(SUBSTITUTE(SUBSTITUTE(SUBSTITUTE(SUBSTITUTE(SUBSTITUTE(SUBSTITUTE(db[[#This Row],[NB PAJAK]]," ",""),"-",""),"(",""),")",""),".",""),",",""),"/",""),"""",""),"+",""))</f>
        <v/>
      </c>
      <c r="E114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bpgeltizofancytg31810dl72lsnuntana</v>
      </c>
      <c r="F114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geltizofancytg31810dl72lsn</v>
      </c>
      <c r="G114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geltizofancytg31810dluntana</v>
      </c>
      <c r="H114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geltizofancytg31810dl72lsnuntana</v>
      </c>
      <c r="I1142" s="2" t="s">
        <v>6208</v>
      </c>
      <c r="J1142" s="2" t="s">
        <v>2611</v>
      </c>
      <c r="K1142" s="14"/>
      <c r="L1142" s="2" t="s">
        <v>1336</v>
      </c>
      <c r="M1142" s="34" t="e">
        <f>IF(db[[#This Row],[NB NOTA_C]]="","",COUNTIF([2]!B_MSK[concat],db[[#This Row],[NB NOTA_C]]))</f>
        <v>#REF!</v>
      </c>
      <c r="N1142" s="9" t="s">
        <v>1349</v>
      </c>
      <c r="O1142" s="5" t="s">
        <v>1453</v>
      </c>
      <c r="P1142" s="2" t="s">
        <v>2443</v>
      </c>
      <c r="R1142" s="2" t="str">
        <f>IF(db[[#This Row],[QTY/ CTN]]="","",SUBSTITUTE(SUBSTITUTE(SUBSTITUTE(db[[#This Row],[QTY/ CTN]]," ","_",2),"(",""),")","")&amp;"_")</f>
        <v>72 LSN_</v>
      </c>
      <c r="S1142" s="2">
        <f>IF(db[[#This Row],[H_QTY/ CTN]]="","",SEARCH("_",db[[#This Row],[H_QTY/ CTN]]))</f>
        <v>7</v>
      </c>
      <c r="T1142" s="2">
        <f>IF(db[[#This Row],[H_QTY/ CTN]]="","",LEN(db[[#This Row],[H_QTY/ CTN]]))</f>
        <v>7</v>
      </c>
      <c r="U1142" s="41" t="str">
        <f>IF(db[[#This Row],[H_QTY/ CTN]]="","",LEFT(db[[#This Row],[H_QTY/ CTN]],db[[#This Row],[H_1]]-1))</f>
        <v>72 LSN</v>
      </c>
      <c r="V1142" s="40" t="str">
        <f>IF(NOT(db[[#This Row],[H_1]]=db[[#This Row],[H_2]]),MID(db[[#This Row],[H_QTY/ CTN]],db[[#This Row],[H_1]]+1,db[[#This Row],[H_2]]-db[[#This Row],[H_1]]-1),"")</f>
        <v/>
      </c>
      <c r="W1142" s="40" t="str">
        <f>IF(db[[#This Row],[QTY/ CTN B]]="","",LEFT(db[[#This Row],[QTY/ CTN B]],SEARCH(" ",db[[#This Row],[QTY/ CTN B]],1)-1))</f>
        <v>72</v>
      </c>
      <c r="X1142" s="40" t="str">
        <f>IF(db[[#This Row],[QTY/ CTN B]]="","",RIGHT(db[[#This Row],[QTY/ CTN B]],LEN(db[[#This Row],[QTY/ CTN B]])-SEARCH(" ",db[[#This Row],[QTY/ CTN B]],1)))</f>
        <v>LSN</v>
      </c>
      <c r="Y1142" s="40">
        <f>IF(db[[#This Row],[QTY/ CTN TG]]="",IF(db[[#This Row],[STN TG]]="","",12),LEFT(db[[#This Row],[QTY/ CTN TG]],SEARCH(" ",db[[#This Row],[QTY/ CTN TG]],1)-1))</f>
        <v>12</v>
      </c>
      <c r="Z11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2" s="40" t="str">
        <f>IF(db[[#This Row],[STN K]]="","",IF(db[[#This Row],[STN TG]]="LSN",12,""))</f>
        <v/>
      </c>
      <c r="AB1142" s="40" t="str">
        <f>IF(db[[#This Row],[STN TG]]="LSN","PCS","")</f>
        <v/>
      </c>
      <c r="AC1142" s="40">
        <f>db[[#This Row],[QTY B]]*IF(db[[#This Row],[QTY TG]]="",1,db[[#This Row],[QTY TG]])*IF(db[[#This Row],[QTY K]]="",1,db[[#This Row],[QTY K]])</f>
        <v>864</v>
      </c>
      <c r="AD1142" s="40" t="str">
        <f>IF(db[[#This Row],[STN K]]="",IF(db[[#This Row],[STN TG]]="",db[[#This Row],[STN B]],db[[#This Row],[STN TG]]),db[[#This Row],[STN K]])</f>
        <v>PCS</v>
      </c>
      <c r="AE1142" s="40"/>
    </row>
    <row r="1143" spans="1:31" ht="16.5" customHeight="1" x14ac:dyDescent="0.25">
      <c r="A1143" s="40">
        <f t="shared" si="17"/>
        <v>1142</v>
      </c>
      <c r="B1143" s="5" t="str">
        <f>LOWER(SUBSTITUTE(SUBSTITUTE(SUBSTITUTE(SUBSTITUTE(SUBSTITUTE(SUBSTITUTE(SUBSTITUTE(SUBSTITUTE(db[[#This Row],[NB BM]]," ",),".",""),"-",""),"(",""),")",""),"/",""),"""",""),"+",""))</f>
        <v>bpgeltizofancytg31810e</v>
      </c>
      <c r="C1143" s="5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D1143" s="5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E114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bpgeltizofancytg31810e144lsnartomoro</v>
      </c>
      <c r="F114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geltizofancytg31810e144lsn</v>
      </c>
      <c r="G1143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geltizofancytg31810eartomoro</v>
      </c>
      <c r="H114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geltizofancytg31810e144lsnartomoro</v>
      </c>
      <c r="I1143" s="2" t="s">
        <v>6209</v>
      </c>
      <c r="J1143" s="2" t="s">
        <v>2320</v>
      </c>
      <c r="K1143" s="14" t="s">
        <v>2388</v>
      </c>
      <c r="L1143" s="2" t="s">
        <v>1335</v>
      </c>
      <c r="M1143" s="34" t="e">
        <f>IF(db[[#This Row],[NB NOTA_C]]="","",COUNTIF([2]!B_MSK[concat],db[[#This Row],[NB NOTA_C]]))</f>
        <v>#REF!</v>
      </c>
      <c r="N1143" s="9">
        <v>99</v>
      </c>
      <c r="O1143" s="5" t="s">
        <v>1391</v>
      </c>
      <c r="P1143" s="2" t="s">
        <v>2443</v>
      </c>
      <c r="R1143" s="2" t="str">
        <f>IF(db[[#This Row],[QTY/ CTN]]="","",SUBSTITUTE(SUBSTITUTE(SUBSTITUTE(db[[#This Row],[QTY/ CTN]]," ","_",2),"(",""),")","")&amp;"_")</f>
        <v>144 LSN_</v>
      </c>
      <c r="S1143" s="2">
        <f>IF(db[[#This Row],[H_QTY/ CTN]]="","",SEARCH("_",db[[#This Row],[H_QTY/ CTN]]))</f>
        <v>8</v>
      </c>
      <c r="T1143" s="2">
        <f>IF(db[[#This Row],[H_QTY/ CTN]]="","",LEN(db[[#This Row],[H_QTY/ CTN]]))</f>
        <v>8</v>
      </c>
      <c r="U1143" s="41" t="str">
        <f>IF(db[[#This Row],[H_QTY/ CTN]]="","",LEFT(db[[#This Row],[H_QTY/ CTN]],db[[#This Row],[H_1]]-1))</f>
        <v>144 LSN</v>
      </c>
      <c r="V1143" s="40" t="str">
        <f>IF(NOT(db[[#This Row],[H_1]]=db[[#This Row],[H_2]]),MID(db[[#This Row],[H_QTY/ CTN]],db[[#This Row],[H_1]]+1,db[[#This Row],[H_2]]-db[[#This Row],[H_1]]-1),"")</f>
        <v/>
      </c>
      <c r="W1143" s="40" t="str">
        <f>IF(db[[#This Row],[QTY/ CTN B]]="","",LEFT(db[[#This Row],[QTY/ CTN B]],SEARCH(" ",db[[#This Row],[QTY/ CTN B]],1)-1))</f>
        <v>144</v>
      </c>
      <c r="X1143" s="40" t="str">
        <f>IF(db[[#This Row],[QTY/ CTN B]]="","",RIGHT(db[[#This Row],[QTY/ CTN B]],LEN(db[[#This Row],[QTY/ CTN B]])-SEARCH(" ",db[[#This Row],[QTY/ CTN B]],1)))</f>
        <v>LSN</v>
      </c>
      <c r="Y1143" s="40">
        <f>IF(db[[#This Row],[QTY/ CTN TG]]="",IF(db[[#This Row],[STN TG]]="","",12),LEFT(db[[#This Row],[QTY/ CTN TG]],SEARCH(" ",db[[#This Row],[QTY/ CTN TG]],1)-1))</f>
        <v>12</v>
      </c>
      <c r="Z11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3" s="40" t="str">
        <f>IF(db[[#This Row],[STN K]]="","",IF(db[[#This Row],[STN TG]]="LSN",12,""))</f>
        <v/>
      </c>
      <c r="AB1143" s="40" t="str">
        <f>IF(db[[#This Row],[STN TG]]="LSN","PCS","")</f>
        <v/>
      </c>
      <c r="AC1143" s="40">
        <f>db[[#This Row],[QTY B]]*IF(db[[#This Row],[QTY TG]]="",1,db[[#This Row],[QTY TG]])*IF(db[[#This Row],[QTY K]]="",1,db[[#This Row],[QTY K]])</f>
        <v>1728</v>
      </c>
      <c r="AD1143" s="40" t="str">
        <f>IF(db[[#This Row],[STN K]]="",IF(db[[#This Row],[STN TG]]="",db[[#This Row],[STN B]],db[[#This Row],[STN TG]]),db[[#This Row],[STN K]])</f>
        <v>PCS</v>
      </c>
      <c r="AE1143" s="40"/>
    </row>
    <row r="1144" spans="1:31" ht="16.5" customHeight="1" x14ac:dyDescent="0.25">
      <c r="A1144" s="40">
        <f t="shared" si="17"/>
        <v>1143</v>
      </c>
      <c r="B1144" s="5" t="str">
        <f>LOWER(SUBSTITUTE(SUBSTITUTE(SUBSTITUTE(SUBSTITUTE(SUBSTITUTE(SUBSTITUTE(SUBSTITUTE(SUBSTITUTE(db[[#This Row],[NB BM]]," ",),".",""),"-",""),"(",""),")",""),"/",""),"""",""),"+",""))</f>
        <v>bpgeltizofancytg31810e</v>
      </c>
      <c r="C1144" s="5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D1144" s="5" t="str">
        <f>LOWER(SUBSTITUTE(SUBSTITUTE(SUBSTITUTE(SUBSTITUTE(SUBSTITUTE(SUBSTITUTE(SUBSTITUTE(SUBSTITUTE(SUBSTITUTE(db[[#This Row],[NB PAJAK]]," ",""),"-",""),"(",""),")",""),".",""),",",""),"/",""),"""",""),"+",""))</f>
        <v/>
      </c>
      <c r="E114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bpgeltizofancytg31810e144lsnuntana</v>
      </c>
      <c r="F114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geltizofancytg31810e144lsn</v>
      </c>
      <c r="G1144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geltizofancytg31810euntana</v>
      </c>
      <c r="H114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geltizofancytg31810e144lsnuntana</v>
      </c>
      <c r="I1144" s="2" t="s">
        <v>6209</v>
      </c>
      <c r="J1144" s="2" t="s">
        <v>2320</v>
      </c>
      <c r="K1144" s="1"/>
      <c r="L1144" s="2" t="s">
        <v>1336</v>
      </c>
      <c r="M1144" s="34" t="e">
        <f>IF(db[[#This Row],[NB NOTA_C]]="","",COUNTIF([2]!B_MSK[concat],db[[#This Row],[NB NOTA_C]]))</f>
        <v>#REF!</v>
      </c>
      <c r="N1144" s="9" t="s">
        <v>2305</v>
      </c>
      <c r="O1144" s="5" t="s">
        <v>1391</v>
      </c>
      <c r="P1144" s="2" t="s">
        <v>2443</v>
      </c>
      <c r="R1144" s="2" t="str">
        <f>IF(db[[#This Row],[QTY/ CTN]]="","",SUBSTITUTE(SUBSTITUTE(SUBSTITUTE(db[[#This Row],[QTY/ CTN]]," ","_",2),"(",""),")","")&amp;"_")</f>
        <v>144 LSN_</v>
      </c>
      <c r="S1144" s="2">
        <f>IF(db[[#This Row],[H_QTY/ CTN]]="","",SEARCH("_",db[[#This Row],[H_QTY/ CTN]]))</f>
        <v>8</v>
      </c>
      <c r="T1144" s="2">
        <f>IF(db[[#This Row],[H_QTY/ CTN]]="","",LEN(db[[#This Row],[H_QTY/ CTN]]))</f>
        <v>8</v>
      </c>
      <c r="U1144" s="41" t="str">
        <f>IF(db[[#This Row],[H_QTY/ CTN]]="","",LEFT(db[[#This Row],[H_QTY/ CTN]],db[[#This Row],[H_1]]-1))</f>
        <v>144 LSN</v>
      </c>
      <c r="V1144" s="40" t="str">
        <f>IF(NOT(db[[#This Row],[H_1]]=db[[#This Row],[H_2]]),MID(db[[#This Row],[H_QTY/ CTN]],db[[#This Row],[H_1]]+1,db[[#This Row],[H_2]]-db[[#This Row],[H_1]]-1),"")</f>
        <v/>
      </c>
      <c r="W1144" s="40" t="str">
        <f>IF(db[[#This Row],[QTY/ CTN B]]="","",LEFT(db[[#This Row],[QTY/ CTN B]],SEARCH(" ",db[[#This Row],[QTY/ CTN B]],1)-1))</f>
        <v>144</v>
      </c>
      <c r="X1144" s="40" t="str">
        <f>IF(db[[#This Row],[QTY/ CTN B]]="","",RIGHT(db[[#This Row],[QTY/ CTN B]],LEN(db[[#This Row],[QTY/ CTN B]])-SEARCH(" ",db[[#This Row],[QTY/ CTN B]],1)))</f>
        <v>LSN</v>
      </c>
      <c r="Y1144" s="40">
        <f>IF(db[[#This Row],[QTY/ CTN TG]]="",IF(db[[#This Row],[STN TG]]="","",12),LEFT(db[[#This Row],[QTY/ CTN TG]],SEARCH(" ",db[[#This Row],[QTY/ CTN TG]],1)-1))</f>
        <v>12</v>
      </c>
      <c r="Z11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4" s="40" t="str">
        <f>IF(db[[#This Row],[STN K]]="","",IF(db[[#This Row],[STN TG]]="LSN",12,""))</f>
        <v/>
      </c>
      <c r="AB1144" s="40" t="str">
        <f>IF(db[[#This Row],[STN TG]]="LSN","PCS","")</f>
        <v/>
      </c>
      <c r="AC1144" s="40">
        <f>db[[#This Row],[QTY B]]*IF(db[[#This Row],[QTY TG]]="",1,db[[#This Row],[QTY TG]])*IF(db[[#This Row],[QTY K]]="",1,db[[#This Row],[QTY K]])</f>
        <v>1728</v>
      </c>
      <c r="AD1144" s="40" t="str">
        <f>IF(db[[#This Row],[STN K]]="",IF(db[[#This Row],[STN TG]]="",db[[#This Row],[STN B]],db[[#This Row],[STN TG]]),db[[#This Row],[STN K]])</f>
        <v>PCS</v>
      </c>
      <c r="AE1144" s="40"/>
    </row>
    <row r="1145" spans="1:31" ht="16.5" customHeight="1" x14ac:dyDescent="0.25">
      <c r="A1145" s="40">
        <f t="shared" si="17"/>
        <v>1144</v>
      </c>
      <c r="B1145" s="5" t="str">
        <f>LOWER(SUBSTITUTE(SUBSTITUTE(SUBSTITUTE(SUBSTITUTE(SUBSTITUTE(SUBSTITUTE(SUBSTITUTE(SUBSTITUTE(db[[#This Row],[NB BM]]," ",),".",""),"-",""),"(",""),")",""),"/",""),"""",""),"+",""))</f>
        <v>bpgeltizofancytg31830c</v>
      </c>
      <c r="C1145" s="5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D1145" s="5" t="str">
        <f>LOWER(SUBSTITUTE(SUBSTITUTE(SUBSTITUTE(SUBSTITUTE(SUBSTITUTE(SUBSTITUTE(SUBSTITUTE(SUBSTITUTE(SUBSTITUTE(db[[#This Row],[NB PAJAK]]," ",""),"-",""),"(",""),")",""),".",""),",",""),"/",""),"""",""),"+",""))</f>
        <v/>
      </c>
      <c r="E114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bpgeltizofancytg31830c144lsnuntana</v>
      </c>
      <c r="F114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geltizofancytg31830c144lsn</v>
      </c>
      <c r="G1145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geltizofancytg31830cuntana</v>
      </c>
      <c r="H114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geltizofancytg31830c144lsnuntana</v>
      </c>
      <c r="I1145" s="2" t="s">
        <v>6210</v>
      </c>
      <c r="J1145" s="2" t="s">
        <v>1146</v>
      </c>
      <c r="K1145" s="14"/>
      <c r="L1145" s="2" t="s">
        <v>1336</v>
      </c>
      <c r="M1145" s="34" t="e">
        <f>IF(db[[#This Row],[NB NOTA_C]]="","",COUNTIF([2]!B_MSK[concat],db[[#This Row],[NB NOTA_C]]))</f>
        <v>#REF!</v>
      </c>
      <c r="N1145" s="14" t="s">
        <v>1349</v>
      </c>
      <c r="O1145" s="2" t="s">
        <v>1391</v>
      </c>
      <c r="P1145" s="2" t="s">
        <v>2443</v>
      </c>
      <c r="R1145" s="2" t="str">
        <f>IF(db[[#This Row],[QTY/ CTN]]="","",SUBSTITUTE(SUBSTITUTE(SUBSTITUTE(db[[#This Row],[QTY/ CTN]]," ","_",2),"(",""),")","")&amp;"_")</f>
        <v>144 LSN_</v>
      </c>
      <c r="S1145" s="2">
        <f>IF(db[[#This Row],[H_QTY/ CTN]]="","",SEARCH("_",db[[#This Row],[H_QTY/ CTN]]))</f>
        <v>8</v>
      </c>
      <c r="T1145" s="2">
        <f>IF(db[[#This Row],[H_QTY/ CTN]]="","",LEN(db[[#This Row],[H_QTY/ CTN]]))</f>
        <v>8</v>
      </c>
      <c r="U1145" s="41" t="str">
        <f>IF(db[[#This Row],[H_QTY/ CTN]]="","",LEFT(db[[#This Row],[H_QTY/ CTN]],db[[#This Row],[H_1]]-1))</f>
        <v>144 LSN</v>
      </c>
      <c r="V1145" s="40" t="str">
        <f>IF(NOT(db[[#This Row],[H_1]]=db[[#This Row],[H_2]]),MID(db[[#This Row],[H_QTY/ CTN]],db[[#This Row],[H_1]]+1,db[[#This Row],[H_2]]-db[[#This Row],[H_1]]-1),"")</f>
        <v/>
      </c>
      <c r="W1145" s="40" t="str">
        <f>IF(db[[#This Row],[QTY/ CTN B]]="","",LEFT(db[[#This Row],[QTY/ CTN B]],SEARCH(" ",db[[#This Row],[QTY/ CTN B]],1)-1))</f>
        <v>144</v>
      </c>
      <c r="X1145" s="40" t="str">
        <f>IF(db[[#This Row],[QTY/ CTN B]]="","",RIGHT(db[[#This Row],[QTY/ CTN B]],LEN(db[[#This Row],[QTY/ CTN B]])-SEARCH(" ",db[[#This Row],[QTY/ CTN B]],1)))</f>
        <v>LSN</v>
      </c>
      <c r="Y1145" s="40">
        <f>IF(db[[#This Row],[QTY/ CTN TG]]="",IF(db[[#This Row],[STN TG]]="","",12),LEFT(db[[#This Row],[QTY/ CTN TG]],SEARCH(" ",db[[#This Row],[QTY/ CTN TG]],1)-1))</f>
        <v>12</v>
      </c>
      <c r="Z11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5" s="40" t="str">
        <f>IF(db[[#This Row],[STN K]]="","",IF(db[[#This Row],[STN TG]]="LSN",12,""))</f>
        <v/>
      </c>
      <c r="AB1145" s="40" t="str">
        <f>IF(db[[#This Row],[STN TG]]="LSN","PCS","")</f>
        <v/>
      </c>
      <c r="AC1145" s="40">
        <f>db[[#This Row],[QTY B]]*IF(db[[#This Row],[QTY TG]]="",1,db[[#This Row],[QTY TG]])*IF(db[[#This Row],[QTY K]]="",1,db[[#This Row],[QTY K]])</f>
        <v>1728</v>
      </c>
      <c r="AD1145" s="40" t="str">
        <f>IF(db[[#This Row],[STN K]]="",IF(db[[#This Row],[STN TG]]="",db[[#This Row],[STN B]],db[[#This Row],[STN TG]]),db[[#This Row],[STN K]])</f>
        <v>PCS</v>
      </c>
      <c r="AE1145" s="40"/>
    </row>
    <row r="1146" spans="1:31" ht="16.5" customHeight="1" x14ac:dyDescent="0.25">
      <c r="A1146" s="40">
        <f t="shared" si="17"/>
        <v>1145</v>
      </c>
      <c r="B1146" s="5" t="str">
        <f>LOWER(SUBSTITUTE(SUBSTITUTE(SUBSTITUTE(SUBSTITUTE(SUBSTITUTE(SUBSTITUTE(SUBSTITUTE(SUBSTITUTE(db[[#This Row],[NB BM]]," ",),".",""),"-",""),"(",""),")",""),"/",""),"""",""),"+",""))</f>
        <v>bpgeltizofancytg31830d</v>
      </c>
      <c r="C1146" s="5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D1146" s="5" t="str">
        <f>LOWER(SUBSTITUTE(SUBSTITUTE(SUBSTITUTE(SUBSTITUTE(SUBSTITUTE(SUBSTITUTE(SUBSTITUTE(SUBSTITUTE(SUBSTITUTE(db[[#This Row],[NB PAJAK]]," ",""),"-",""),"(",""),")",""),".",""),",",""),"/",""),"""",""),"+",""))</f>
        <v/>
      </c>
      <c r="E114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bpgeltizofancytg31830d144lsnartomoro</v>
      </c>
      <c r="F114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geltizofancytg31830d144lsn</v>
      </c>
      <c r="G1146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geltizofancytg31830dartomoro</v>
      </c>
      <c r="H114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geltizofancytg31830d144lsnartomoro</v>
      </c>
      <c r="I1146" s="2" t="s">
        <v>6211</v>
      </c>
      <c r="J1146" s="2" t="s">
        <v>1147</v>
      </c>
      <c r="K1146" s="14"/>
      <c r="L1146" s="2" t="s">
        <v>1335</v>
      </c>
      <c r="M1146" s="34" t="e">
        <f>IF(db[[#This Row],[NB NOTA_C]]="","",COUNTIF([2]!B_MSK[concat],db[[#This Row],[NB NOTA_C]]))</f>
        <v>#REF!</v>
      </c>
      <c r="N1146" s="14">
        <v>99</v>
      </c>
      <c r="O1146" s="2" t="s">
        <v>1391</v>
      </c>
      <c r="P1146" s="2" t="s">
        <v>2443</v>
      </c>
      <c r="R1146" s="2" t="str">
        <f>IF(db[[#This Row],[QTY/ CTN]]="","",SUBSTITUTE(SUBSTITUTE(SUBSTITUTE(db[[#This Row],[QTY/ CTN]]," ","_",2),"(",""),")","")&amp;"_")</f>
        <v>144 LSN_</v>
      </c>
      <c r="S1146" s="2">
        <f>IF(db[[#This Row],[H_QTY/ CTN]]="","",SEARCH("_",db[[#This Row],[H_QTY/ CTN]]))</f>
        <v>8</v>
      </c>
      <c r="T1146" s="2">
        <f>IF(db[[#This Row],[H_QTY/ CTN]]="","",LEN(db[[#This Row],[H_QTY/ CTN]]))</f>
        <v>8</v>
      </c>
      <c r="U1146" s="41" t="str">
        <f>IF(db[[#This Row],[H_QTY/ CTN]]="","",LEFT(db[[#This Row],[H_QTY/ CTN]],db[[#This Row],[H_1]]-1))</f>
        <v>144 LSN</v>
      </c>
      <c r="V1146" s="40" t="str">
        <f>IF(NOT(db[[#This Row],[H_1]]=db[[#This Row],[H_2]]),MID(db[[#This Row],[H_QTY/ CTN]],db[[#This Row],[H_1]]+1,db[[#This Row],[H_2]]-db[[#This Row],[H_1]]-1),"")</f>
        <v/>
      </c>
      <c r="W1146" s="40" t="str">
        <f>IF(db[[#This Row],[QTY/ CTN B]]="","",LEFT(db[[#This Row],[QTY/ CTN B]],SEARCH(" ",db[[#This Row],[QTY/ CTN B]],1)-1))</f>
        <v>144</v>
      </c>
      <c r="X1146" s="40" t="str">
        <f>IF(db[[#This Row],[QTY/ CTN B]]="","",RIGHT(db[[#This Row],[QTY/ CTN B]],LEN(db[[#This Row],[QTY/ CTN B]])-SEARCH(" ",db[[#This Row],[QTY/ CTN B]],1)))</f>
        <v>LSN</v>
      </c>
      <c r="Y1146" s="40">
        <f>IF(db[[#This Row],[QTY/ CTN TG]]="",IF(db[[#This Row],[STN TG]]="","",12),LEFT(db[[#This Row],[QTY/ CTN TG]],SEARCH(" ",db[[#This Row],[QTY/ CTN TG]],1)-1))</f>
        <v>12</v>
      </c>
      <c r="Z11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6" s="40" t="str">
        <f>IF(db[[#This Row],[STN K]]="","",IF(db[[#This Row],[STN TG]]="LSN",12,""))</f>
        <v/>
      </c>
      <c r="AB1146" s="40" t="str">
        <f>IF(db[[#This Row],[STN TG]]="LSN","PCS","")</f>
        <v/>
      </c>
      <c r="AC1146" s="40">
        <f>db[[#This Row],[QTY B]]*IF(db[[#This Row],[QTY TG]]="",1,db[[#This Row],[QTY TG]])*IF(db[[#This Row],[QTY K]]="",1,db[[#This Row],[QTY K]])</f>
        <v>1728</v>
      </c>
      <c r="AD1146" s="40" t="str">
        <f>IF(db[[#This Row],[STN K]]="",IF(db[[#This Row],[STN TG]]="",db[[#This Row],[STN B]],db[[#This Row],[STN TG]]),db[[#This Row],[STN K]])</f>
        <v>PCS</v>
      </c>
      <c r="AE1146" s="40"/>
    </row>
    <row r="1147" spans="1:31" ht="16.5" customHeight="1" x14ac:dyDescent="0.25">
      <c r="A1147" s="40">
        <f t="shared" si="17"/>
        <v>1146</v>
      </c>
      <c r="B1147" s="82" t="str">
        <f>LOWER(SUBSTITUTE(SUBSTITUTE(SUBSTITUTE(SUBSTITUTE(SUBSTITUTE(SUBSTITUTE(SUBSTITUTE(SUBSTITUTE(db[[#This Row],[NB BM]]," ",),".",""),"-",""),"(",""),")",""),"/",""),"""",""),"+",""))</f>
        <v>bpgeltizofancytg31830e</v>
      </c>
      <c r="C1147" s="82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D1147" s="82" t="str">
        <f>LOWER(SUBSTITUTE(SUBSTITUTE(SUBSTITUTE(SUBSTITUTE(SUBSTITUTE(SUBSTITUTE(SUBSTITUTE(SUBSTITUTE(SUBSTITUTE(db[[#This Row],[NB PAJAK]]," ",""),"-",""),"(",""),")",""),".",""),",",""),"/",""),"""",""),"+",""))</f>
        <v>gelpentizotg31830e</v>
      </c>
      <c r="E1147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bpgeltizofancytg31830e144lsnartomoro</v>
      </c>
      <c r="F1147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geltizofancytg31830e144lsn</v>
      </c>
      <c r="G1147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geltizofancytg31830eartomoro</v>
      </c>
      <c r="H1147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geltizofancytg31830e144lsnartomoro</v>
      </c>
      <c r="I1147" s="7" t="s">
        <v>6212</v>
      </c>
      <c r="J1147" s="7" t="s">
        <v>3340</v>
      </c>
      <c r="K1147" s="14" t="s">
        <v>6969</v>
      </c>
      <c r="L1147" s="2" t="s">
        <v>1335</v>
      </c>
      <c r="M1147" s="83" t="e">
        <f>IF(db[[#This Row],[NB NOTA_C]]="","",COUNTIF([2]!B_MSK[concat],db[[#This Row],[NB NOTA_C]]))</f>
        <v>#REF!</v>
      </c>
      <c r="N1147" s="9" t="s">
        <v>4503</v>
      </c>
      <c r="O1147" s="82" t="s">
        <v>1391</v>
      </c>
      <c r="P1147" s="7" t="s">
        <v>2443</v>
      </c>
      <c r="Q1147" s="82"/>
      <c r="R1147" s="82" t="str">
        <f>IF(db[[#This Row],[QTY/ CTN]]="","",SUBSTITUTE(SUBSTITUTE(SUBSTITUTE(db[[#This Row],[QTY/ CTN]]," ","_",2),"(",""),")","")&amp;"_")</f>
        <v>144 LSN_</v>
      </c>
      <c r="S1147" s="82">
        <f>IF(db[[#This Row],[H_QTY/ CTN]]="","",SEARCH("_",db[[#This Row],[H_QTY/ CTN]]))</f>
        <v>8</v>
      </c>
      <c r="T1147" s="82">
        <f>IF(db[[#This Row],[H_QTY/ CTN]]="","",LEN(db[[#This Row],[H_QTY/ CTN]]))</f>
        <v>8</v>
      </c>
      <c r="U1147" s="85" t="str">
        <f>IF(db[[#This Row],[H_QTY/ CTN]]="","",LEFT(db[[#This Row],[H_QTY/ CTN]],db[[#This Row],[H_1]]-1))</f>
        <v>144 LSN</v>
      </c>
      <c r="V1147" s="85" t="str">
        <f>IF(NOT(db[[#This Row],[H_1]]=db[[#This Row],[H_2]]),MID(db[[#This Row],[H_QTY/ CTN]],db[[#This Row],[H_1]]+1,db[[#This Row],[H_2]]-db[[#This Row],[H_1]]-1),"")</f>
        <v/>
      </c>
      <c r="W1147" s="40" t="str">
        <f>IF(db[[#This Row],[QTY/ CTN B]]="","",LEFT(db[[#This Row],[QTY/ CTN B]],SEARCH(" ",db[[#This Row],[QTY/ CTN B]],1)-1))</f>
        <v>144</v>
      </c>
      <c r="X1147" s="40" t="str">
        <f>IF(db[[#This Row],[QTY/ CTN B]]="","",RIGHT(db[[#This Row],[QTY/ CTN B]],LEN(db[[#This Row],[QTY/ CTN B]])-SEARCH(" ",db[[#This Row],[QTY/ CTN B]],1)))</f>
        <v>LSN</v>
      </c>
      <c r="Y1147" s="40">
        <f>IF(db[[#This Row],[QTY/ CTN TG]]="",IF(db[[#This Row],[STN TG]]="","",12),LEFT(db[[#This Row],[QTY/ CTN TG]],SEARCH(" ",db[[#This Row],[QTY/ CTN TG]],1)-1))</f>
        <v>12</v>
      </c>
      <c r="Z11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7" s="40" t="str">
        <f>IF(db[[#This Row],[STN K]]="","",IF(db[[#This Row],[STN TG]]="LSN",12,""))</f>
        <v/>
      </c>
      <c r="AB1147" s="40" t="str">
        <f>IF(db[[#This Row],[STN TG]]="LSN","PCS","")</f>
        <v/>
      </c>
      <c r="AC1147" s="40">
        <f>db[[#This Row],[QTY B]]*IF(db[[#This Row],[QTY TG]]="",1,db[[#This Row],[QTY TG]])*IF(db[[#This Row],[QTY K]]="",1,db[[#This Row],[QTY K]])</f>
        <v>1728</v>
      </c>
      <c r="AD1147" s="40" t="str">
        <f>IF(db[[#This Row],[STN K]]="",IF(db[[#This Row],[STN TG]]="",db[[#This Row],[STN B]],db[[#This Row],[STN TG]]),db[[#This Row],[STN K]])</f>
        <v>PCS</v>
      </c>
      <c r="AE1147" s="40"/>
    </row>
    <row r="1148" spans="1:31" ht="16.5" customHeight="1" x14ac:dyDescent="0.25">
      <c r="A1148" s="40">
        <f t="shared" si="17"/>
        <v>1147</v>
      </c>
      <c r="B1148" s="5" t="str">
        <f>LOWER(SUBSTITUTE(SUBSTITUTE(SUBSTITUTE(SUBSTITUTE(SUBSTITUTE(SUBSTITUTE(SUBSTITUTE(SUBSTITUTE(db[[#This Row],[NB BM]]," ",),".",""),"-",""),"(",""),")",""),"/",""),"""",""),"+",""))</f>
        <v>bpgeltizofancytg31831d</v>
      </c>
      <c r="C1148" s="5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D1148" s="5" t="str">
        <f>LOWER(SUBSTITUTE(SUBSTITUTE(SUBSTITUTE(SUBSTITUTE(SUBSTITUTE(SUBSTITUTE(SUBSTITUTE(SUBSTITUTE(SUBSTITUTE(db[[#This Row],[NB PAJAK]]," ",""),"-",""),"(",""),")",""),".",""),",",""),"/",""),"""",""),"+",""))</f>
        <v/>
      </c>
      <c r="E114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bpgeltizofancytg31831d144lsnartomoro</v>
      </c>
      <c r="F114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geltizofancytg31831d144lsn</v>
      </c>
      <c r="G1148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geltizofancytg31831dartomoro</v>
      </c>
      <c r="H114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geltizofancytg31831d144lsnartomoro</v>
      </c>
      <c r="I1148" s="2" t="s">
        <v>6213</v>
      </c>
      <c r="J1148" s="2" t="s">
        <v>1148</v>
      </c>
      <c r="K1148" s="1"/>
      <c r="L1148" s="2" t="s">
        <v>1335</v>
      </c>
      <c r="M1148" s="34" t="e">
        <f>IF(db[[#This Row],[NB NOTA_C]]="","",COUNTIF([2]!B_MSK[concat],db[[#This Row],[NB NOTA_C]]))</f>
        <v>#REF!</v>
      </c>
      <c r="N1148" s="14">
        <v>99</v>
      </c>
      <c r="O1148" s="2" t="s">
        <v>1391</v>
      </c>
      <c r="P1148" s="2" t="s">
        <v>2443</v>
      </c>
      <c r="R1148" s="2" t="str">
        <f>IF(db[[#This Row],[QTY/ CTN]]="","",SUBSTITUTE(SUBSTITUTE(SUBSTITUTE(db[[#This Row],[QTY/ CTN]]," ","_",2),"(",""),")","")&amp;"_")</f>
        <v>144 LSN_</v>
      </c>
      <c r="S1148" s="2">
        <f>IF(db[[#This Row],[H_QTY/ CTN]]="","",SEARCH("_",db[[#This Row],[H_QTY/ CTN]]))</f>
        <v>8</v>
      </c>
      <c r="T1148" s="2">
        <f>IF(db[[#This Row],[H_QTY/ CTN]]="","",LEN(db[[#This Row],[H_QTY/ CTN]]))</f>
        <v>8</v>
      </c>
      <c r="U1148" s="41" t="str">
        <f>IF(db[[#This Row],[H_QTY/ CTN]]="","",LEFT(db[[#This Row],[H_QTY/ CTN]],db[[#This Row],[H_1]]-1))</f>
        <v>144 LSN</v>
      </c>
      <c r="V1148" s="40" t="str">
        <f>IF(NOT(db[[#This Row],[H_1]]=db[[#This Row],[H_2]]),MID(db[[#This Row],[H_QTY/ CTN]],db[[#This Row],[H_1]]+1,db[[#This Row],[H_2]]-db[[#This Row],[H_1]]-1),"")</f>
        <v/>
      </c>
      <c r="W1148" s="40" t="str">
        <f>IF(db[[#This Row],[QTY/ CTN B]]="","",LEFT(db[[#This Row],[QTY/ CTN B]],SEARCH(" ",db[[#This Row],[QTY/ CTN B]],1)-1))</f>
        <v>144</v>
      </c>
      <c r="X1148" s="40" t="str">
        <f>IF(db[[#This Row],[QTY/ CTN B]]="","",RIGHT(db[[#This Row],[QTY/ CTN B]],LEN(db[[#This Row],[QTY/ CTN B]])-SEARCH(" ",db[[#This Row],[QTY/ CTN B]],1)))</f>
        <v>LSN</v>
      </c>
      <c r="Y1148" s="40">
        <f>IF(db[[#This Row],[QTY/ CTN TG]]="",IF(db[[#This Row],[STN TG]]="","",12),LEFT(db[[#This Row],[QTY/ CTN TG]],SEARCH(" ",db[[#This Row],[QTY/ CTN TG]],1)-1))</f>
        <v>12</v>
      </c>
      <c r="Z11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8" s="40" t="str">
        <f>IF(db[[#This Row],[STN K]]="","",IF(db[[#This Row],[STN TG]]="LSN",12,""))</f>
        <v/>
      </c>
      <c r="AB1148" s="40" t="str">
        <f>IF(db[[#This Row],[STN TG]]="LSN","PCS","")</f>
        <v/>
      </c>
      <c r="AC1148" s="40">
        <f>db[[#This Row],[QTY B]]*IF(db[[#This Row],[QTY TG]]="",1,db[[#This Row],[QTY TG]])*IF(db[[#This Row],[QTY K]]="",1,db[[#This Row],[QTY K]])</f>
        <v>1728</v>
      </c>
      <c r="AD1148" s="40" t="str">
        <f>IF(db[[#This Row],[STN K]]="",IF(db[[#This Row],[STN TG]]="",db[[#This Row],[STN B]],db[[#This Row],[STN TG]]),db[[#This Row],[STN K]])</f>
        <v>PCS</v>
      </c>
      <c r="AE1148" s="40"/>
    </row>
    <row r="1149" spans="1:31" ht="16.5" customHeight="1" x14ac:dyDescent="0.25">
      <c r="A1149" s="40">
        <f t="shared" si="17"/>
        <v>1148</v>
      </c>
      <c r="B1149" s="5" t="str">
        <f>LOWER(SUBSTITUTE(SUBSTITUTE(SUBSTITUTE(SUBSTITUTE(SUBSTITUTE(SUBSTITUTE(SUBSTITUTE(SUBSTITUTE(db[[#This Row],[NB BM]]," ",),".",""),"-",""),"(",""),")",""),"/",""),"""",""),"+",""))</f>
        <v>bpgeltizofancytg31831e</v>
      </c>
      <c r="C1149" s="5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D1149" s="5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E114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bpgeltizofancytg31831e144lsnartomoro</v>
      </c>
      <c r="F114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geltizofancytg31831e144lsn</v>
      </c>
      <c r="G1149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geltizofancytg31831eartomoro</v>
      </c>
      <c r="H114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geltizofancytg31831e144lsnartomoro</v>
      </c>
      <c r="I1149" s="2" t="s">
        <v>6214</v>
      </c>
      <c r="J1149" s="2" t="s">
        <v>2327</v>
      </c>
      <c r="K1149" s="1" t="s">
        <v>2395</v>
      </c>
      <c r="L1149" s="2" t="s">
        <v>1335</v>
      </c>
      <c r="M1149" s="34" t="e">
        <f>IF(db[[#This Row],[NB NOTA_C]]="","",COUNTIF([2]!B_MSK[concat],db[[#This Row],[NB NOTA_C]]))</f>
        <v>#REF!</v>
      </c>
      <c r="N1149" s="9">
        <v>99</v>
      </c>
      <c r="O1149" s="5" t="s">
        <v>1391</v>
      </c>
      <c r="P1149" s="2" t="s">
        <v>2443</v>
      </c>
      <c r="R1149" s="2" t="str">
        <f>IF(db[[#This Row],[QTY/ CTN]]="","",SUBSTITUTE(SUBSTITUTE(SUBSTITUTE(db[[#This Row],[QTY/ CTN]]," ","_",2),"(",""),")","")&amp;"_")</f>
        <v>144 LSN_</v>
      </c>
      <c r="S1149" s="2">
        <f>IF(db[[#This Row],[H_QTY/ CTN]]="","",SEARCH("_",db[[#This Row],[H_QTY/ CTN]]))</f>
        <v>8</v>
      </c>
      <c r="T1149" s="2">
        <f>IF(db[[#This Row],[H_QTY/ CTN]]="","",LEN(db[[#This Row],[H_QTY/ CTN]]))</f>
        <v>8</v>
      </c>
      <c r="U1149" s="41" t="str">
        <f>IF(db[[#This Row],[H_QTY/ CTN]]="","",LEFT(db[[#This Row],[H_QTY/ CTN]],db[[#This Row],[H_1]]-1))</f>
        <v>144 LSN</v>
      </c>
      <c r="V1149" s="40" t="str">
        <f>IF(NOT(db[[#This Row],[H_1]]=db[[#This Row],[H_2]]),MID(db[[#This Row],[H_QTY/ CTN]],db[[#This Row],[H_1]]+1,db[[#This Row],[H_2]]-db[[#This Row],[H_1]]-1),"")</f>
        <v/>
      </c>
      <c r="W1149" s="40" t="str">
        <f>IF(db[[#This Row],[QTY/ CTN B]]="","",LEFT(db[[#This Row],[QTY/ CTN B]],SEARCH(" ",db[[#This Row],[QTY/ CTN B]],1)-1))</f>
        <v>144</v>
      </c>
      <c r="X1149" s="40" t="str">
        <f>IF(db[[#This Row],[QTY/ CTN B]]="","",RIGHT(db[[#This Row],[QTY/ CTN B]],LEN(db[[#This Row],[QTY/ CTN B]])-SEARCH(" ",db[[#This Row],[QTY/ CTN B]],1)))</f>
        <v>LSN</v>
      </c>
      <c r="Y1149" s="40">
        <f>IF(db[[#This Row],[QTY/ CTN TG]]="",IF(db[[#This Row],[STN TG]]="","",12),LEFT(db[[#This Row],[QTY/ CTN TG]],SEARCH(" ",db[[#This Row],[QTY/ CTN TG]],1)-1))</f>
        <v>12</v>
      </c>
      <c r="Z11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49" s="40" t="str">
        <f>IF(db[[#This Row],[STN K]]="","",IF(db[[#This Row],[STN TG]]="LSN",12,""))</f>
        <v/>
      </c>
      <c r="AB1149" s="40" t="str">
        <f>IF(db[[#This Row],[STN TG]]="LSN","PCS","")</f>
        <v/>
      </c>
      <c r="AC1149" s="40">
        <f>db[[#This Row],[QTY B]]*IF(db[[#This Row],[QTY TG]]="",1,db[[#This Row],[QTY TG]])*IF(db[[#This Row],[QTY K]]="",1,db[[#This Row],[QTY K]])</f>
        <v>1728</v>
      </c>
      <c r="AD1149" s="40" t="str">
        <f>IF(db[[#This Row],[STN K]]="",IF(db[[#This Row],[STN TG]]="",db[[#This Row],[STN B]],db[[#This Row],[STN TG]]),db[[#This Row],[STN K]])</f>
        <v>PCS</v>
      </c>
      <c r="AE1149" s="40"/>
    </row>
    <row r="1150" spans="1:31" ht="16.5" customHeight="1" x14ac:dyDescent="0.25">
      <c r="A1150" s="40">
        <f t="shared" si="17"/>
        <v>1149</v>
      </c>
      <c r="B1150" s="5" t="str">
        <f>LOWER(SUBSTITUTE(SUBSTITUTE(SUBSTITUTE(SUBSTITUTE(SUBSTITUTE(SUBSTITUTE(SUBSTITUTE(SUBSTITUTE(db[[#This Row],[NB BM]]," ",),".",""),"-",""),"(",""),")",""),"/",""),"""",""),"+",""))</f>
        <v>bpgeltizofancytg31831e</v>
      </c>
      <c r="C1150" s="5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D1150" s="5" t="str">
        <f>LOWER(SUBSTITUTE(SUBSTITUTE(SUBSTITUTE(SUBSTITUTE(SUBSTITUTE(SUBSTITUTE(SUBSTITUTE(SUBSTITUTE(SUBSTITUTE(db[[#This Row],[NB PAJAK]]," ",""),"-",""),"(",""),")",""),".",""),",",""),"/",""),"""",""),"+",""))</f>
        <v/>
      </c>
      <c r="E115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bpgeltizofancytg31831e144lsnuntana</v>
      </c>
      <c r="F115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geltizofancytg31831e144lsn</v>
      </c>
      <c r="G1150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geltizofancytg31831euntana</v>
      </c>
      <c r="H115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geltizofancytg31831e144lsnuntana</v>
      </c>
      <c r="I1150" s="2" t="s">
        <v>6214</v>
      </c>
      <c r="J1150" s="2" t="s">
        <v>2327</v>
      </c>
      <c r="K1150" s="1"/>
      <c r="L1150" s="2" t="s">
        <v>1336</v>
      </c>
      <c r="M1150" s="34" t="e">
        <f>IF(db[[#This Row],[NB NOTA_C]]="","",COUNTIF([2]!B_MSK[concat],db[[#This Row],[NB NOTA_C]]))</f>
        <v>#REF!</v>
      </c>
      <c r="N1150" s="9" t="s">
        <v>2305</v>
      </c>
      <c r="O1150" s="5" t="s">
        <v>1391</v>
      </c>
      <c r="P1150" s="2" t="s">
        <v>2443</v>
      </c>
      <c r="R1150" s="2" t="str">
        <f>IF(db[[#This Row],[QTY/ CTN]]="","",SUBSTITUTE(SUBSTITUTE(SUBSTITUTE(db[[#This Row],[QTY/ CTN]]," ","_",2),"(",""),")","")&amp;"_")</f>
        <v>144 LSN_</v>
      </c>
      <c r="S1150" s="2">
        <f>IF(db[[#This Row],[H_QTY/ CTN]]="","",SEARCH("_",db[[#This Row],[H_QTY/ CTN]]))</f>
        <v>8</v>
      </c>
      <c r="T1150" s="2">
        <f>IF(db[[#This Row],[H_QTY/ CTN]]="","",LEN(db[[#This Row],[H_QTY/ CTN]]))</f>
        <v>8</v>
      </c>
      <c r="U1150" s="41" t="str">
        <f>IF(db[[#This Row],[H_QTY/ CTN]]="","",LEFT(db[[#This Row],[H_QTY/ CTN]],db[[#This Row],[H_1]]-1))</f>
        <v>144 LSN</v>
      </c>
      <c r="V1150" s="40" t="str">
        <f>IF(NOT(db[[#This Row],[H_1]]=db[[#This Row],[H_2]]),MID(db[[#This Row],[H_QTY/ CTN]],db[[#This Row],[H_1]]+1,db[[#This Row],[H_2]]-db[[#This Row],[H_1]]-1),"")</f>
        <v/>
      </c>
      <c r="W1150" s="40" t="str">
        <f>IF(db[[#This Row],[QTY/ CTN B]]="","",LEFT(db[[#This Row],[QTY/ CTN B]],SEARCH(" ",db[[#This Row],[QTY/ CTN B]],1)-1))</f>
        <v>144</v>
      </c>
      <c r="X1150" s="40" t="str">
        <f>IF(db[[#This Row],[QTY/ CTN B]]="","",RIGHT(db[[#This Row],[QTY/ CTN B]],LEN(db[[#This Row],[QTY/ CTN B]])-SEARCH(" ",db[[#This Row],[QTY/ CTN B]],1)))</f>
        <v>LSN</v>
      </c>
      <c r="Y1150" s="40">
        <f>IF(db[[#This Row],[QTY/ CTN TG]]="",IF(db[[#This Row],[STN TG]]="","",12),LEFT(db[[#This Row],[QTY/ CTN TG]],SEARCH(" ",db[[#This Row],[QTY/ CTN TG]],1)-1))</f>
        <v>12</v>
      </c>
      <c r="Z11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0" s="40" t="str">
        <f>IF(db[[#This Row],[STN K]]="","",IF(db[[#This Row],[STN TG]]="LSN",12,""))</f>
        <v/>
      </c>
      <c r="AB1150" s="40" t="str">
        <f>IF(db[[#This Row],[STN TG]]="LSN","PCS","")</f>
        <v/>
      </c>
      <c r="AC1150" s="40">
        <f>db[[#This Row],[QTY B]]*IF(db[[#This Row],[QTY TG]]="",1,db[[#This Row],[QTY TG]])*IF(db[[#This Row],[QTY K]]="",1,db[[#This Row],[QTY K]])</f>
        <v>1728</v>
      </c>
      <c r="AD1150" s="40" t="str">
        <f>IF(db[[#This Row],[STN K]]="",IF(db[[#This Row],[STN TG]]="",db[[#This Row],[STN B]],db[[#This Row],[STN TG]]),db[[#This Row],[STN K]])</f>
        <v>PCS</v>
      </c>
      <c r="AE1150" s="40"/>
    </row>
    <row r="1151" spans="1:31" ht="16.5" customHeight="1" x14ac:dyDescent="0.25">
      <c r="A1151" s="40">
        <f t="shared" si="17"/>
        <v>1150</v>
      </c>
      <c r="B1151" s="5" t="str">
        <f>LOWER(SUBSTITUTE(SUBSTITUTE(SUBSTITUTE(SUBSTITUTE(SUBSTITUTE(SUBSTITUTE(SUBSTITUTE(SUBSTITUTE(db[[#This Row],[NB BM]]," ",),".",""),"-",""),"(",""),")",""),"/",""),"""",""),"+",""))</f>
        <v>bpgeltizofancytg31975d</v>
      </c>
      <c r="C1151" s="5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D1151" s="5" t="str">
        <f>LOWER(SUBSTITUTE(SUBSTITUTE(SUBSTITUTE(SUBSTITUTE(SUBSTITUTE(SUBSTITUTE(SUBSTITUTE(SUBSTITUTE(SUBSTITUTE(db[[#This Row],[NB PAJAK]]," ",""),"-",""),"(",""),")",""),".",""),",",""),"/",""),"""",""),"+",""))</f>
        <v/>
      </c>
      <c r="E115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bpgeltizofancytg31975d144lsnartomoro</v>
      </c>
      <c r="F115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geltizofancytg31975d144lsn</v>
      </c>
      <c r="G1151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geltizofancytg31975dartomoro</v>
      </c>
      <c r="H115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geltizofancytg31975d144lsnartomoro</v>
      </c>
      <c r="I1151" s="2" t="s">
        <v>6215</v>
      </c>
      <c r="J1151" s="2" t="s">
        <v>1149</v>
      </c>
      <c r="K1151" s="14"/>
      <c r="L1151" s="2" t="s">
        <v>1335</v>
      </c>
      <c r="M1151" s="34" t="e">
        <f>IF(db[[#This Row],[NB NOTA_C]]="","",COUNTIF([2]!B_MSK[concat],db[[#This Row],[NB NOTA_C]]))</f>
        <v>#REF!</v>
      </c>
      <c r="N1151" s="14">
        <v>99</v>
      </c>
      <c r="O1151" s="2" t="s">
        <v>1391</v>
      </c>
      <c r="P1151" s="2" t="s">
        <v>2443</v>
      </c>
      <c r="R1151" s="2" t="str">
        <f>IF(db[[#This Row],[QTY/ CTN]]="","",SUBSTITUTE(SUBSTITUTE(SUBSTITUTE(db[[#This Row],[QTY/ CTN]]," ","_",2),"(",""),")","")&amp;"_")</f>
        <v>144 LSN_</v>
      </c>
      <c r="S1151" s="2">
        <f>IF(db[[#This Row],[H_QTY/ CTN]]="","",SEARCH("_",db[[#This Row],[H_QTY/ CTN]]))</f>
        <v>8</v>
      </c>
      <c r="T1151" s="2">
        <f>IF(db[[#This Row],[H_QTY/ CTN]]="","",LEN(db[[#This Row],[H_QTY/ CTN]]))</f>
        <v>8</v>
      </c>
      <c r="U1151" s="41" t="str">
        <f>IF(db[[#This Row],[H_QTY/ CTN]]="","",LEFT(db[[#This Row],[H_QTY/ CTN]],db[[#This Row],[H_1]]-1))</f>
        <v>144 LSN</v>
      </c>
      <c r="V1151" s="40" t="str">
        <f>IF(NOT(db[[#This Row],[H_1]]=db[[#This Row],[H_2]]),MID(db[[#This Row],[H_QTY/ CTN]],db[[#This Row],[H_1]]+1,db[[#This Row],[H_2]]-db[[#This Row],[H_1]]-1),"")</f>
        <v/>
      </c>
      <c r="W1151" s="40" t="str">
        <f>IF(db[[#This Row],[QTY/ CTN B]]="","",LEFT(db[[#This Row],[QTY/ CTN B]],SEARCH(" ",db[[#This Row],[QTY/ CTN B]],1)-1))</f>
        <v>144</v>
      </c>
      <c r="X1151" s="40" t="str">
        <f>IF(db[[#This Row],[QTY/ CTN B]]="","",RIGHT(db[[#This Row],[QTY/ CTN B]],LEN(db[[#This Row],[QTY/ CTN B]])-SEARCH(" ",db[[#This Row],[QTY/ CTN B]],1)))</f>
        <v>LSN</v>
      </c>
      <c r="Y1151" s="40">
        <f>IF(db[[#This Row],[QTY/ CTN TG]]="",IF(db[[#This Row],[STN TG]]="","",12),LEFT(db[[#This Row],[QTY/ CTN TG]],SEARCH(" ",db[[#This Row],[QTY/ CTN TG]],1)-1))</f>
        <v>12</v>
      </c>
      <c r="Z11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1" s="40" t="str">
        <f>IF(db[[#This Row],[STN K]]="","",IF(db[[#This Row],[STN TG]]="LSN",12,""))</f>
        <v/>
      </c>
      <c r="AB1151" s="40" t="str">
        <f>IF(db[[#This Row],[STN TG]]="LSN","PCS","")</f>
        <v/>
      </c>
      <c r="AC1151" s="40">
        <f>db[[#This Row],[QTY B]]*IF(db[[#This Row],[QTY TG]]="",1,db[[#This Row],[QTY TG]])*IF(db[[#This Row],[QTY K]]="",1,db[[#This Row],[QTY K]])</f>
        <v>1728</v>
      </c>
      <c r="AD1151" s="40" t="str">
        <f>IF(db[[#This Row],[STN K]]="",IF(db[[#This Row],[STN TG]]="",db[[#This Row],[STN B]],db[[#This Row],[STN TG]]),db[[#This Row],[STN K]])</f>
        <v>PCS</v>
      </c>
      <c r="AE1151" s="40"/>
    </row>
    <row r="1152" spans="1:31" ht="16.5" customHeight="1" x14ac:dyDescent="0.25">
      <c r="A1152" s="40">
        <f t="shared" si="17"/>
        <v>1151</v>
      </c>
      <c r="B1152" s="5" t="str">
        <f>LOWER(SUBSTITUTE(SUBSTITUTE(SUBSTITUTE(SUBSTITUTE(SUBSTITUTE(SUBSTITUTE(SUBSTITUTE(SUBSTITUTE(db[[#This Row],[NB BM]]," ",),".",""),"-",""),"(",""),")",""),"/",""),"""",""),"+",""))</f>
        <v>bpgeltizofancytg31975e</v>
      </c>
      <c r="C1152" s="5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D1152" s="5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E115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bpgeltizofancytg31975e144lsnartomoro</v>
      </c>
      <c r="F115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geltizofancytg31975e144lsn</v>
      </c>
      <c r="G115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geltizofancytg31975eartomoro</v>
      </c>
      <c r="H115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geltizofancytg31975e144lsnartomoro</v>
      </c>
      <c r="I1152" s="2" t="s">
        <v>6216</v>
      </c>
      <c r="J1152" s="2" t="s">
        <v>2322</v>
      </c>
      <c r="K1152" s="14" t="s">
        <v>2390</v>
      </c>
      <c r="L1152" s="2" t="s">
        <v>1335</v>
      </c>
      <c r="M1152" s="34" t="e">
        <f>IF(db[[#This Row],[NB NOTA_C]]="","",COUNTIF([2]!B_MSK[concat],db[[#This Row],[NB NOTA_C]]))</f>
        <v>#REF!</v>
      </c>
      <c r="N1152" s="9">
        <v>99</v>
      </c>
      <c r="O1152" s="5" t="s">
        <v>1391</v>
      </c>
      <c r="P1152" s="2" t="s">
        <v>2443</v>
      </c>
      <c r="R1152" s="2" t="str">
        <f>IF(db[[#This Row],[QTY/ CTN]]="","",SUBSTITUTE(SUBSTITUTE(SUBSTITUTE(db[[#This Row],[QTY/ CTN]]," ","_",2),"(",""),")","")&amp;"_")</f>
        <v>144 LSN_</v>
      </c>
      <c r="S1152" s="2">
        <f>IF(db[[#This Row],[H_QTY/ CTN]]="","",SEARCH("_",db[[#This Row],[H_QTY/ CTN]]))</f>
        <v>8</v>
      </c>
      <c r="T1152" s="2">
        <f>IF(db[[#This Row],[H_QTY/ CTN]]="","",LEN(db[[#This Row],[H_QTY/ CTN]]))</f>
        <v>8</v>
      </c>
      <c r="U1152" s="41" t="str">
        <f>IF(db[[#This Row],[H_QTY/ CTN]]="","",LEFT(db[[#This Row],[H_QTY/ CTN]],db[[#This Row],[H_1]]-1))</f>
        <v>144 LSN</v>
      </c>
      <c r="V1152" s="40" t="str">
        <f>IF(NOT(db[[#This Row],[H_1]]=db[[#This Row],[H_2]]),MID(db[[#This Row],[H_QTY/ CTN]],db[[#This Row],[H_1]]+1,db[[#This Row],[H_2]]-db[[#This Row],[H_1]]-1),"")</f>
        <v/>
      </c>
      <c r="W1152" s="40" t="str">
        <f>IF(db[[#This Row],[QTY/ CTN B]]="","",LEFT(db[[#This Row],[QTY/ CTN B]],SEARCH(" ",db[[#This Row],[QTY/ CTN B]],1)-1))</f>
        <v>144</v>
      </c>
      <c r="X1152" s="40" t="str">
        <f>IF(db[[#This Row],[QTY/ CTN B]]="","",RIGHT(db[[#This Row],[QTY/ CTN B]],LEN(db[[#This Row],[QTY/ CTN B]])-SEARCH(" ",db[[#This Row],[QTY/ CTN B]],1)))</f>
        <v>LSN</v>
      </c>
      <c r="Y1152" s="40">
        <f>IF(db[[#This Row],[QTY/ CTN TG]]="",IF(db[[#This Row],[STN TG]]="","",12),LEFT(db[[#This Row],[QTY/ CTN TG]],SEARCH(" ",db[[#This Row],[QTY/ CTN TG]],1)-1))</f>
        <v>12</v>
      </c>
      <c r="Z11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2" s="40" t="str">
        <f>IF(db[[#This Row],[STN K]]="","",IF(db[[#This Row],[STN TG]]="LSN",12,""))</f>
        <v/>
      </c>
      <c r="AB1152" s="40" t="str">
        <f>IF(db[[#This Row],[STN TG]]="LSN","PCS","")</f>
        <v/>
      </c>
      <c r="AC1152" s="40">
        <f>db[[#This Row],[QTY B]]*IF(db[[#This Row],[QTY TG]]="",1,db[[#This Row],[QTY TG]])*IF(db[[#This Row],[QTY K]]="",1,db[[#This Row],[QTY K]])</f>
        <v>1728</v>
      </c>
      <c r="AD1152" s="40" t="str">
        <f>IF(db[[#This Row],[STN K]]="",IF(db[[#This Row],[STN TG]]="",db[[#This Row],[STN B]],db[[#This Row],[STN TG]]),db[[#This Row],[STN K]])</f>
        <v>PCS</v>
      </c>
      <c r="AE1152" s="40"/>
    </row>
    <row r="1153" spans="1:31" ht="16.5" customHeight="1" x14ac:dyDescent="0.25">
      <c r="A1153" s="40">
        <f t="shared" si="17"/>
        <v>1152</v>
      </c>
      <c r="B1153" s="5" t="str">
        <f>LOWER(SUBSTITUTE(SUBSTITUTE(SUBSTITUTE(SUBSTITUTE(SUBSTITUTE(SUBSTITUTE(SUBSTITUTE(SUBSTITUTE(db[[#This Row],[NB BM]]," ",),".",""),"-",""),"(",""),")",""),"/",""),"""",""),"+",""))</f>
        <v>bpgeltizofancytg31975e</v>
      </c>
      <c r="C1153" s="5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D1153" s="5" t="str">
        <f>LOWER(SUBSTITUTE(SUBSTITUTE(SUBSTITUTE(SUBSTITUTE(SUBSTITUTE(SUBSTITUTE(SUBSTITUTE(SUBSTITUTE(SUBSTITUTE(db[[#This Row],[NB PAJAK]]," ",""),"-",""),"(",""),")",""),".",""),",",""),"/",""),"""",""),"+",""))</f>
        <v/>
      </c>
      <c r="E11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bpgeltizofancytg31975e144lsnuntana</v>
      </c>
      <c r="F11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geltizofancytg31975e144lsn</v>
      </c>
      <c r="G1153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geltizofancytg31975euntana</v>
      </c>
      <c r="H11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geltizofancytg31975e144lsnuntana</v>
      </c>
      <c r="I1153" s="2" t="s">
        <v>6216</v>
      </c>
      <c r="J1153" s="2" t="s">
        <v>2322</v>
      </c>
      <c r="K1153" s="1"/>
      <c r="L1153" s="2" t="s">
        <v>1336</v>
      </c>
      <c r="M1153" s="34" t="e">
        <f>IF(db[[#This Row],[NB NOTA_C]]="","",COUNTIF([2]!B_MSK[concat],db[[#This Row],[NB NOTA_C]]))</f>
        <v>#REF!</v>
      </c>
      <c r="N1153" s="9" t="s">
        <v>2305</v>
      </c>
      <c r="O1153" s="5" t="s">
        <v>1391</v>
      </c>
      <c r="P1153" s="2" t="s">
        <v>2443</v>
      </c>
      <c r="R1153" s="2" t="str">
        <f>IF(db[[#This Row],[QTY/ CTN]]="","",SUBSTITUTE(SUBSTITUTE(SUBSTITUTE(db[[#This Row],[QTY/ CTN]]," ","_",2),"(",""),")","")&amp;"_")</f>
        <v>144 LSN_</v>
      </c>
      <c r="S1153" s="2">
        <f>IF(db[[#This Row],[H_QTY/ CTN]]="","",SEARCH("_",db[[#This Row],[H_QTY/ CTN]]))</f>
        <v>8</v>
      </c>
      <c r="T1153" s="2">
        <f>IF(db[[#This Row],[H_QTY/ CTN]]="","",LEN(db[[#This Row],[H_QTY/ CTN]]))</f>
        <v>8</v>
      </c>
      <c r="U1153" s="41" t="str">
        <f>IF(db[[#This Row],[H_QTY/ CTN]]="","",LEFT(db[[#This Row],[H_QTY/ CTN]],db[[#This Row],[H_1]]-1))</f>
        <v>144 LSN</v>
      </c>
      <c r="V1153" s="40" t="str">
        <f>IF(NOT(db[[#This Row],[H_1]]=db[[#This Row],[H_2]]),MID(db[[#This Row],[H_QTY/ CTN]],db[[#This Row],[H_1]]+1,db[[#This Row],[H_2]]-db[[#This Row],[H_1]]-1),"")</f>
        <v/>
      </c>
      <c r="W1153" s="40" t="str">
        <f>IF(db[[#This Row],[QTY/ CTN B]]="","",LEFT(db[[#This Row],[QTY/ CTN B]],SEARCH(" ",db[[#This Row],[QTY/ CTN B]],1)-1))</f>
        <v>144</v>
      </c>
      <c r="X1153" s="40" t="str">
        <f>IF(db[[#This Row],[QTY/ CTN B]]="","",RIGHT(db[[#This Row],[QTY/ CTN B]],LEN(db[[#This Row],[QTY/ CTN B]])-SEARCH(" ",db[[#This Row],[QTY/ CTN B]],1)))</f>
        <v>LSN</v>
      </c>
      <c r="Y1153" s="40">
        <f>IF(db[[#This Row],[QTY/ CTN TG]]="",IF(db[[#This Row],[STN TG]]="","",12),LEFT(db[[#This Row],[QTY/ CTN TG]],SEARCH(" ",db[[#This Row],[QTY/ CTN TG]],1)-1))</f>
        <v>12</v>
      </c>
      <c r="Z11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3" s="40" t="str">
        <f>IF(db[[#This Row],[STN K]]="","",IF(db[[#This Row],[STN TG]]="LSN",12,""))</f>
        <v/>
      </c>
      <c r="AB1153" s="40" t="str">
        <f>IF(db[[#This Row],[STN TG]]="LSN","PCS","")</f>
        <v/>
      </c>
      <c r="AC1153" s="40">
        <f>db[[#This Row],[QTY B]]*IF(db[[#This Row],[QTY TG]]="",1,db[[#This Row],[QTY TG]])*IF(db[[#This Row],[QTY K]]="",1,db[[#This Row],[QTY K]])</f>
        <v>1728</v>
      </c>
      <c r="AD1153" s="40" t="str">
        <f>IF(db[[#This Row],[STN K]]="",IF(db[[#This Row],[STN TG]]="",db[[#This Row],[STN B]],db[[#This Row],[STN TG]]),db[[#This Row],[STN K]])</f>
        <v>PCS</v>
      </c>
      <c r="AE1153" s="40"/>
    </row>
    <row r="1154" spans="1:31" ht="16.5" customHeight="1" x14ac:dyDescent="0.25">
      <c r="A1154" s="40">
        <f t="shared" si="17"/>
        <v>1153</v>
      </c>
      <c r="B1154" s="5" t="str">
        <f>LOWER(SUBSTITUTE(SUBSTITUTE(SUBSTITUTE(SUBSTITUTE(SUBSTITUTE(SUBSTITUTE(SUBSTITUTE(SUBSTITUTE(db[[#This Row],[NB BM]]," ",),".",""),"-",""),"(",""),")",""),"/",""),"""",""),"+",""))</f>
        <v>bpgeltizofancytg32763d</v>
      </c>
      <c r="C1154" s="5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D1154" s="5" t="str">
        <f>LOWER(SUBSTITUTE(SUBSTITUTE(SUBSTITUTE(SUBSTITUTE(SUBSTITUTE(SUBSTITUTE(SUBSTITUTE(SUBSTITUTE(SUBSTITUTE(db[[#This Row],[NB PAJAK]]," ",""),"-",""),"(",""),")",""),".",""),",",""),"/",""),"""",""),"+",""))</f>
        <v/>
      </c>
      <c r="E115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bpgeltizofancytg32763d144lsnuntana</v>
      </c>
      <c r="F115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geltizofancytg32763d144lsn</v>
      </c>
      <c r="G1154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geltizofancytg32763duntana</v>
      </c>
      <c r="H115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geltizofancytg32763d144lsnuntana</v>
      </c>
      <c r="I1154" s="2" t="s">
        <v>6217</v>
      </c>
      <c r="J1154" s="2" t="s">
        <v>2379</v>
      </c>
      <c r="K1154" s="14"/>
      <c r="L1154" s="2" t="s">
        <v>1336</v>
      </c>
      <c r="M1154" s="34" t="e">
        <f>IF(db[[#This Row],[NB NOTA_C]]="","",COUNTIF([2]!B_MSK[concat],db[[#This Row],[NB NOTA_C]]))</f>
        <v>#REF!</v>
      </c>
      <c r="N1154" s="14" t="s">
        <v>1349</v>
      </c>
      <c r="O1154" s="2" t="s">
        <v>1391</v>
      </c>
      <c r="P1154" s="2" t="s">
        <v>2443</v>
      </c>
      <c r="R1154" s="2" t="str">
        <f>IF(db[[#This Row],[QTY/ CTN]]="","",SUBSTITUTE(SUBSTITUTE(SUBSTITUTE(db[[#This Row],[QTY/ CTN]]," ","_",2),"(",""),")","")&amp;"_")</f>
        <v>144 LSN_</v>
      </c>
      <c r="S1154" s="2">
        <f>IF(db[[#This Row],[H_QTY/ CTN]]="","",SEARCH("_",db[[#This Row],[H_QTY/ CTN]]))</f>
        <v>8</v>
      </c>
      <c r="T1154" s="2">
        <f>IF(db[[#This Row],[H_QTY/ CTN]]="","",LEN(db[[#This Row],[H_QTY/ CTN]]))</f>
        <v>8</v>
      </c>
      <c r="U1154" s="41" t="str">
        <f>IF(db[[#This Row],[H_QTY/ CTN]]="","",LEFT(db[[#This Row],[H_QTY/ CTN]],db[[#This Row],[H_1]]-1))</f>
        <v>144 LSN</v>
      </c>
      <c r="V1154" s="40" t="str">
        <f>IF(NOT(db[[#This Row],[H_1]]=db[[#This Row],[H_2]]),MID(db[[#This Row],[H_QTY/ CTN]],db[[#This Row],[H_1]]+1,db[[#This Row],[H_2]]-db[[#This Row],[H_1]]-1),"")</f>
        <v/>
      </c>
      <c r="W1154" s="40" t="str">
        <f>IF(db[[#This Row],[QTY/ CTN B]]="","",LEFT(db[[#This Row],[QTY/ CTN B]],SEARCH(" ",db[[#This Row],[QTY/ CTN B]],1)-1))</f>
        <v>144</v>
      </c>
      <c r="X1154" s="40" t="str">
        <f>IF(db[[#This Row],[QTY/ CTN B]]="","",RIGHT(db[[#This Row],[QTY/ CTN B]],LEN(db[[#This Row],[QTY/ CTN B]])-SEARCH(" ",db[[#This Row],[QTY/ CTN B]],1)))</f>
        <v>LSN</v>
      </c>
      <c r="Y1154" s="40">
        <f>IF(db[[#This Row],[QTY/ CTN TG]]="",IF(db[[#This Row],[STN TG]]="","",12),LEFT(db[[#This Row],[QTY/ CTN TG]],SEARCH(" ",db[[#This Row],[QTY/ CTN TG]],1)-1))</f>
        <v>12</v>
      </c>
      <c r="Z11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4" s="40" t="str">
        <f>IF(db[[#This Row],[STN K]]="","",IF(db[[#This Row],[STN TG]]="LSN",12,""))</f>
        <v/>
      </c>
      <c r="AB1154" s="40" t="str">
        <f>IF(db[[#This Row],[STN TG]]="LSN","PCS","")</f>
        <v/>
      </c>
      <c r="AC1154" s="40">
        <f>db[[#This Row],[QTY B]]*IF(db[[#This Row],[QTY TG]]="",1,db[[#This Row],[QTY TG]])*IF(db[[#This Row],[QTY K]]="",1,db[[#This Row],[QTY K]])</f>
        <v>1728</v>
      </c>
      <c r="AD1154" s="40" t="str">
        <f>IF(db[[#This Row],[STN K]]="",IF(db[[#This Row],[STN TG]]="",db[[#This Row],[STN B]],db[[#This Row],[STN TG]]),db[[#This Row],[STN K]])</f>
        <v>PCS</v>
      </c>
      <c r="AE1154" s="40"/>
    </row>
    <row r="1155" spans="1:31" ht="16.5" customHeight="1" x14ac:dyDescent="0.25">
      <c r="A1155" s="40">
        <f t="shared" si="17"/>
        <v>1154</v>
      </c>
      <c r="B1155" s="5" t="str">
        <f>LOWER(SUBSTITUTE(SUBSTITUTE(SUBSTITUTE(SUBSTITUTE(SUBSTITUTE(SUBSTITUTE(SUBSTITUTE(SUBSTITUTE(db[[#This Row],[NB BM]]," ",),".",""),"-",""),"(",""),")",""),"/",""),"""",""),"+",""))</f>
        <v>bpgeltizofancytg3481d</v>
      </c>
      <c r="C1155" s="5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D1155" s="5" t="str">
        <f>LOWER(SUBSTITUTE(SUBSTITUTE(SUBSTITUTE(SUBSTITUTE(SUBSTITUTE(SUBSTITUTE(SUBSTITUTE(SUBSTITUTE(SUBSTITUTE(db[[#This Row],[NB PAJAK]]," ",""),"-",""),"(",""),")",""),".",""),",",""),"/",""),"""",""),"+",""))</f>
        <v/>
      </c>
      <c r="E115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bpgeltizofancytg3481d144lsnuntana</v>
      </c>
      <c r="F115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geltizofancytg3481d144lsn</v>
      </c>
      <c r="G1155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geltizofancytg3481duntana</v>
      </c>
      <c r="H115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geltizofancytg3481d144lsnuntana</v>
      </c>
      <c r="I1155" s="2" t="s">
        <v>6218</v>
      </c>
      <c r="J1155" s="2" t="s">
        <v>1150</v>
      </c>
      <c r="K1155" s="1"/>
      <c r="L1155" s="2" t="s">
        <v>1336</v>
      </c>
      <c r="M1155" s="34" t="e">
        <f>IF(db[[#This Row],[NB NOTA_C]]="","",COUNTIF([2]!B_MSK[concat],db[[#This Row],[NB NOTA_C]]))</f>
        <v>#REF!</v>
      </c>
      <c r="N1155" s="14" t="s">
        <v>1349</v>
      </c>
      <c r="O1155" s="2" t="s">
        <v>1391</v>
      </c>
      <c r="P1155" s="2" t="s">
        <v>2443</v>
      </c>
      <c r="R1155" s="2" t="str">
        <f>IF(db[[#This Row],[QTY/ CTN]]="","",SUBSTITUTE(SUBSTITUTE(SUBSTITUTE(db[[#This Row],[QTY/ CTN]]," ","_",2),"(",""),")","")&amp;"_")</f>
        <v>144 LSN_</v>
      </c>
      <c r="S1155" s="2">
        <f>IF(db[[#This Row],[H_QTY/ CTN]]="","",SEARCH("_",db[[#This Row],[H_QTY/ CTN]]))</f>
        <v>8</v>
      </c>
      <c r="T1155" s="2">
        <f>IF(db[[#This Row],[H_QTY/ CTN]]="","",LEN(db[[#This Row],[H_QTY/ CTN]]))</f>
        <v>8</v>
      </c>
      <c r="U1155" s="41" t="str">
        <f>IF(db[[#This Row],[H_QTY/ CTN]]="","",LEFT(db[[#This Row],[H_QTY/ CTN]],db[[#This Row],[H_1]]-1))</f>
        <v>144 LSN</v>
      </c>
      <c r="V1155" s="40" t="str">
        <f>IF(NOT(db[[#This Row],[H_1]]=db[[#This Row],[H_2]]),MID(db[[#This Row],[H_QTY/ CTN]],db[[#This Row],[H_1]]+1,db[[#This Row],[H_2]]-db[[#This Row],[H_1]]-1),"")</f>
        <v/>
      </c>
      <c r="W1155" s="40" t="str">
        <f>IF(db[[#This Row],[QTY/ CTN B]]="","",LEFT(db[[#This Row],[QTY/ CTN B]],SEARCH(" ",db[[#This Row],[QTY/ CTN B]],1)-1))</f>
        <v>144</v>
      </c>
      <c r="X1155" s="40" t="str">
        <f>IF(db[[#This Row],[QTY/ CTN B]]="","",RIGHT(db[[#This Row],[QTY/ CTN B]],LEN(db[[#This Row],[QTY/ CTN B]])-SEARCH(" ",db[[#This Row],[QTY/ CTN B]],1)))</f>
        <v>LSN</v>
      </c>
      <c r="Y1155" s="40">
        <f>IF(db[[#This Row],[QTY/ CTN TG]]="",IF(db[[#This Row],[STN TG]]="","",12),LEFT(db[[#This Row],[QTY/ CTN TG]],SEARCH(" ",db[[#This Row],[QTY/ CTN TG]],1)-1))</f>
        <v>12</v>
      </c>
      <c r="Z11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5" s="40" t="str">
        <f>IF(db[[#This Row],[STN K]]="","",IF(db[[#This Row],[STN TG]]="LSN",12,""))</f>
        <v/>
      </c>
      <c r="AB1155" s="40" t="str">
        <f>IF(db[[#This Row],[STN TG]]="LSN","PCS","")</f>
        <v/>
      </c>
      <c r="AC1155" s="40">
        <f>db[[#This Row],[QTY B]]*IF(db[[#This Row],[QTY TG]]="",1,db[[#This Row],[QTY TG]])*IF(db[[#This Row],[QTY K]]="",1,db[[#This Row],[QTY K]])</f>
        <v>1728</v>
      </c>
      <c r="AD1155" s="40" t="str">
        <f>IF(db[[#This Row],[STN K]]="",IF(db[[#This Row],[STN TG]]="",db[[#This Row],[STN B]],db[[#This Row],[STN TG]]),db[[#This Row],[STN K]])</f>
        <v>PCS</v>
      </c>
      <c r="AE1155" s="40"/>
    </row>
    <row r="1156" spans="1:31" ht="16.5" customHeight="1" x14ac:dyDescent="0.25">
      <c r="A1156" s="40">
        <f t="shared" si="17"/>
        <v>1155</v>
      </c>
      <c r="B1156" s="5" t="str">
        <f>LOWER(SUBSTITUTE(SUBSTITUTE(SUBSTITUTE(SUBSTITUTE(SUBSTITUTE(SUBSTITUTE(SUBSTITUTE(SUBSTITUTE(db[[#This Row],[NB BM]]," ",),".",""),"-",""),"(",""),")",""),"/",""),"""",""),"+",""))</f>
        <v>bpgeltizofancytg348d</v>
      </c>
      <c r="C1156" s="5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D1156" s="5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E115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bpgeltizofancytg348d144lsnartomoro</v>
      </c>
      <c r="F115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geltizofancytg348d144lsn</v>
      </c>
      <c r="G1156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geltizofancytg348dartomoro</v>
      </c>
      <c r="H115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geltizofancytg348d144lsnartomoro</v>
      </c>
      <c r="I1156" s="2" t="s">
        <v>6219</v>
      </c>
      <c r="J1156" s="2" t="s">
        <v>1151</v>
      </c>
      <c r="K1156" s="14" t="s">
        <v>2376</v>
      </c>
      <c r="L1156" s="2" t="s">
        <v>1335</v>
      </c>
      <c r="M1156" s="34" t="e">
        <f>IF(db[[#This Row],[NB NOTA_C]]="","",COUNTIF([2]!B_MSK[concat],db[[#This Row],[NB NOTA_C]]))</f>
        <v>#REF!</v>
      </c>
      <c r="N1156" s="14">
        <v>99</v>
      </c>
      <c r="O1156" s="2" t="s">
        <v>1391</v>
      </c>
      <c r="P1156" s="2" t="s">
        <v>2443</v>
      </c>
      <c r="R1156" s="2" t="str">
        <f>IF(db[[#This Row],[QTY/ CTN]]="","",SUBSTITUTE(SUBSTITUTE(SUBSTITUTE(db[[#This Row],[QTY/ CTN]]," ","_",2),"(",""),")","")&amp;"_")</f>
        <v>144 LSN_</v>
      </c>
      <c r="S1156" s="2">
        <f>IF(db[[#This Row],[H_QTY/ CTN]]="","",SEARCH("_",db[[#This Row],[H_QTY/ CTN]]))</f>
        <v>8</v>
      </c>
      <c r="T1156" s="2">
        <f>IF(db[[#This Row],[H_QTY/ CTN]]="","",LEN(db[[#This Row],[H_QTY/ CTN]]))</f>
        <v>8</v>
      </c>
      <c r="U1156" s="41" t="str">
        <f>IF(db[[#This Row],[H_QTY/ CTN]]="","",LEFT(db[[#This Row],[H_QTY/ CTN]],db[[#This Row],[H_1]]-1))</f>
        <v>144 LSN</v>
      </c>
      <c r="V1156" s="40" t="str">
        <f>IF(NOT(db[[#This Row],[H_1]]=db[[#This Row],[H_2]]),MID(db[[#This Row],[H_QTY/ CTN]],db[[#This Row],[H_1]]+1,db[[#This Row],[H_2]]-db[[#This Row],[H_1]]-1),"")</f>
        <v/>
      </c>
      <c r="W1156" s="40" t="str">
        <f>IF(db[[#This Row],[QTY/ CTN B]]="","",LEFT(db[[#This Row],[QTY/ CTN B]],SEARCH(" ",db[[#This Row],[QTY/ CTN B]],1)-1))</f>
        <v>144</v>
      </c>
      <c r="X1156" s="40" t="str">
        <f>IF(db[[#This Row],[QTY/ CTN B]]="","",RIGHT(db[[#This Row],[QTY/ CTN B]],LEN(db[[#This Row],[QTY/ CTN B]])-SEARCH(" ",db[[#This Row],[QTY/ CTN B]],1)))</f>
        <v>LSN</v>
      </c>
      <c r="Y1156" s="40">
        <f>IF(db[[#This Row],[QTY/ CTN TG]]="",IF(db[[#This Row],[STN TG]]="","",12),LEFT(db[[#This Row],[QTY/ CTN TG]],SEARCH(" ",db[[#This Row],[QTY/ CTN TG]],1)-1))</f>
        <v>12</v>
      </c>
      <c r="Z11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6" s="40" t="str">
        <f>IF(db[[#This Row],[STN K]]="","",IF(db[[#This Row],[STN TG]]="LSN",12,""))</f>
        <v/>
      </c>
      <c r="AB1156" s="40" t="str">
        <f>IF(db[[#This Row],[STN TG]]="LSN","PCS","")</f>
        <v/>
      </c>
      <c r="AC1156" s="40">
        <f>db[[#This Row],[QTY B]]*IF(db[[#This Row],[QTY TG]]="",1,db[[#This Row],[QTY TG]])*IF(db[[#This Row],[QTY K]]="",1,db[[#This Row],[QTY K]])</f>
        <v>1728</v>
      </c>
      <c r="AD1156" s="40" t="str">
        <f>IF(db[[#This Row],[STN K]]="",IF(db[[#This Row],[STN TG]]="",db[[#This Row],[STN B]],db[[#This Row],[STN TG]]),db[[#This Row],[STN K]])</f>
        <v>PCS</v>
      </c>
      <c r="AE1156" s="40"/>
    </row>
    <row r="1157" spans="1:31" ht="16.5" customHeight="1" x14ac:dyDescent="0.25">
      <c r="A1157" s="40">
        <f t="shared" si="17"/>
        <v>1156</v>
      </c>
      <c r="B1157" s="5" t="str">
        <f>LOWER(SUBSTITUTE(SUBSTITUTE(SUBSTITUTE(SUBSTITUTE(SUBSTITUTE(SUBSTITUTE(SUBSTITUTE(SUBSTITUTE(db[[#This Row],[NB BM]]," ",),".",""),"-",""),"(",""),")",""),"/",""),"""",""),"+",""))</f>
        <v>bpgeltizofancytg348dl</v>
      </c>
      <c r="C1157" s="5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D1157" s="5" t="str">
        <f>LOWER(SUBSTITUTE(SUBSTITUTE(SUBSTITUTE(SUBSTITUTE(SUBSTITUTE(SUBSTITUTE(SUBSTITUTE(SUBSTITUTE(SUBSTITUTE(db[[#This Row],[NB PAJAK]]," ",""),"-",""),"(",""),")",""),".",""),",",""),"/",""),"""",""),"+",""))</f>
        <v/>
      </c>
      <c r="E115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bpgeltizofancytg348dl72lsnuntana</v>
      </c>
      <c r="F115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geltizofancytg348dl72lsn</v>
      </c>
      <c r="G1157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geltizofancytg348dluntana</v>
      </c>
      <c r="H115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geltizofancytg348dl72lsnuntana</v>
      </c>
      <c r="I1157" s="2" t="s">
        <v>6220</v>
      </c>
      <c r="J1157" s="2" t="s">
        <v>2612</v>
      </c>
      <c r="K1157" s="14"/>
      <c r="L1157" s="2" t="s">
        <v>1336</v>
      </c>
      <c r="M1157" s="34" t="e">
        <f>IF(db[[#This Row],[NB NOTA_C]]="","",COUNTIF([2]!B_MSK[concat],db[[#This Row],[NB NOTA_C]]))</f>
        <v>#REF!</v>
      </c>
      <c r="N1157" s="9" t="s">
        <v>1349</v>
      </c>
      <c r="O1157" s="5" t="s">
        <v>1453</v>
      </c>
      <c r="P1157" s="2" t="s">
        <v>2443</v>
      </c>
      <c r="R1157" s="2" t="str">
        <f>IF(db[[#This Row],[QTY/ CTN]]="","",SUBSTITUTE(SUBSTITUTE(SUBSTITUTE(db[[#This Row],[QTY/ CTN]]," ","_",2),"(",""),")","")&amp;"_")</f>
        <v>72 LSN_</v>
      </c>
      <c r="S1157" s="2">
        <f>IF(db[[#This Row],[H_QTY/ CTN]]="","",SEARCH("_",db[[#This Row],[H_QTY/ CTN]]))</f>
        <v>7</v>
      </c>
      <c r="T1157" s="2">
        <f>IF(db[[#This Row],[H_QTY/ CTN]]="","",LEN(db[[#This Row],[H_QTY/ CTN]]))</f>
        <v>7</v>
      </c>
      <c r="U1157" s="41" t="str">
        <f>IF(db[[#This Row],[H_QTY/ CTN]]="","",LEFT(db[[#This Row],[H_QTY/ CTN]],db[[#This Row],[H_1]]-1))</f>
        <v>72 LSN</v>
      </c>
      <c r="V1157" s="40" t="str">
        <f>IF(NOT(db[[#This Row],[H_1]]=db[[#This Row],[H_2]]),MID(db[[#This Row],[H_QTY/ CTN]],db[[#This Row],[H_1]]+1,db[[#This Row],[H_2]]-db[[#This Row],[H_1]]-1),"")</f>
        <v/>
      </c>
      <c r="W1157" s="40" t="str">
        <f>IF(db[[#This Row],[QTY/ CTN B]]="","",LEFT(db[[#This Row],[QTY/ CTN B]],SEARCH(" ",db[[#This Row],[QTY/ CTN B]],1)-1))</f>
        <v>72</v>
      </c>
      <c r="X1157" s="40" t="str">
        <f>IF(db[[#This Row],[QTY/ CTN B]]="","",RIGHT(db[[#This Row],[QTY/ CTN B]],LEN(db[[#This Row],[QTY/ CTN B]])-SEARCH(" ",db[[#This Row],[QTY/ CTN B]],1)))</f>
        <v>LSN</v>
      </c>
      <c r="Y1157" s="40">
        <f>IF(db[[#This Row],[QTY/ CTN TG]]="",IF(db[[#This Row],[STN TG]]="","",12),LEFT(db[[#This Row],[QTY/ CTN TG]],SEARCH(" ",db[[#This Row],[QTY/ CTN TG]],1)-1))</f>
        <v>12</v>
      </c>
      <c r="Z11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7" s="40" t="str">
        <f>IF(db[[#This Row],[STN K]]="","",IF(db[[#This Row],[STN TG]]="LSN",12,""))</f>
        <v/>
      </c>
      <c r="AB1157" s="40" t="str">
        <f>IF(db[[#This Row],[STN TG]]="LSN","PCS","")</f>
        <v/>
      </c>
      <c r="AC1157" s="40">
        <f>db[[#This Row],[QTY B]]*IF(db[[#This Row],[QTY TG]]="",1,db[[#This Row],[QTY TG]])*IF(db[[#This Row],[QTY K]]="",1,db[[#This Row],[QTY K]])</f>
        <v>864</v>
      </c>
      <c r="AD1157" s="40" t="str">
        <f>IF(db[[#This Row],[STN K]]="",IF(db[[#This Row],[STN TG]]="",db[[#This Row],[STN B]],db[[#This Row],[STN TG]]),db[[#This Row],[STN K]])</f>
        <v>PCS</v>
      </c>
      <c r="AE1157" s="40"/>
    </row>
    <row r="1158" spans="1:31" ht="16.5" customHeight="1" x14ac:dyDescent="0.25">
      <c r="A1158" s="40">
        <f t="shared" si="17"/>
        <v>1157</v>
      </c>
      <c r="B1158" s="5" t="str">
        <f>LOWER(SUBSTITUTE(SUBSTITUTE(SUBSTITUTE(SUBSTITUTE(SUBSTITUTE(SUBSTITUTE(SUBSTITUTE(SUBSTITUTE(db[[#This Row],[NB BM]]," ",),".",""),"-",""),"(",""),")",""),"/",""),"""",""),"+",""))</f>
        <v>bpgeltizofancytg348e</v>
      </c>
      <c r="C1158" s="5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D1158" s="5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E115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bpgeltizofancytg348e144lsnartomoro</v>
      </c>
      <c r="F115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geltizofancytg348e144lsn</v>
      </c>
      <c r="G1158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geltizofancytg348eartomoro</v>
      </c>
      <c r="H115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geltizofancytg348e144lsnartomoro</v>
      </c>
      <c r="I1158" s="2" t="s">
        <v>6221</v>
      </c>
      <c r="J1158" s="2" t="s">
        <v>2328</v>
      </c>
      <c r="K1158" s="14" t="s">
        <v>2396</v>
      </c>
      <c r="L1158" s="2" t="s">
        <v>1335</v>
      </c>
      <c r="M1158" s="34" t="e">
        <f>IF(db[[#This Row],[NB NOTA_C]]="","",COUNTIF([2]!B_MSK[concat],db[[#This Row],[NB NOTA_C]]))</f>
        <v>#REF!</v>
      </c>
      <c r="N1158" s="9">
        <v>99</v>
      </c>
      <c r="O1158" s="5" t="s">
        <v>1391</v>
      </c>
      <c r="P1158" s="2" t="s">
        <v>2443</v>
      </c>
      <c r="R1158" s="2" t="str">
        <f>IF(db[[#This Row],[QTY/ CTN]]="","",SUBSTITUTE(SUBSTITUTE(SUBSTITUTE(db[[#This Row],[QTY/ CTN]]," ","_",2),"(",""),")","")&amp;"_")</f>
        <v>144 LSN_</v>
      </c>
      <c r="S1158" s="2">
        <f>IF(db[[#This Row],[H_QTY/ CTN]]="","",SEARCH("_",db[[#This Row],[H_QTY/ CTN]]))</f>
        <v>8</v>
      </c>
      <c r="T1158" s="2">
        <f>IF(db[[#This Row],[H_QTY/ CTN]]="","",LEN(db[[#This Row],[H_QTY/ CTN]]))</f>
        <v>8</v>
      </c>
      <c r="U1158" s="41" t="str">
        <f>IF(db[[#This Row],[H_QTY/ CTN]]="","",LEFT(db[[#This Row],[H_QTY/ CTN]],db[[#This Row],[H_1]]-1))</f>
        <v>144 LSN</v>
      </c>
      <c r="V1158" s="40" t="str">
        <f>IF(NOT(db[[#This Row],[H_1]]=db[[#This Row],[H_2]]),MID(db[[#This Row],[H_QTY/ CTN]],db[[#This Row],[H_1]]+1,db[[#This Row],[H_2]]-db[[#This Row],[H_1]]-1),"")</f>
        <v/>
      </c>
      <c r="W1158" s="40" t="str">
        <f>IF(db[[#This Row],[QTY/ CTN B]]="","",LEFT(db[[#This Row],[QTY/ CTN B]],SEARCH(" ",db[[#This Row],[QTY/ CTN B]],1)-1))</f>
        <v>144</v>
      </c>
      <c r="X1158" s="40" t="str">
        <f>IF(db[[#This Row],[QTY/ CTN B]]="","",RIGHT(db[[#This Row],[QTY/ CTN B]],LEN(db[[#This Row],[QTY/ CTN B]])-SEARCH(" ",db[[#This Row],[QTY/ CTN B]],1)))</f>
        <v>LSN</v>
      </c>
      <c r="Y1158" s="40">
        <f>IF(db[[#This Row],[QTY/ CTN TG]]="",IF(db[[#This Row],[STN TG]]="","",12),LEFT(db[[#This Row],[QTY/ CTN TG]],SEARCH(" ",db[[#This Row],[QTY/ CTN TG]],1)-1))</f>
        <v>12</v>
      </c>
      <c r="Z11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8" s="40" t="str">
        <f>IF(db[[#This Row],[STN K]]="","",IF(db[[#This Row],[STN TG]]="LSN",12,""))</f>
        <v/>
      </c>
      <c r="AB1158" s="40" t="str">
        <f>IF(db[[#This Row],[STN TG]]="LSN","PCS","")</f>
        <v/>
      </c>
      <c r="AC1158" s="40">
        <f>db[[#This Row],[QTY B]]*IF(db[[#This Row],[QTY TG]]="",1,db[[#This Row],[QTY TG]])*IF(db[[#This Row],[QTY K]]="",1,db[[#This Row],[QTY K]])</f>
        <v>1728</v>
      </c>
      <c r="AD1158" s="40" t="str">
        <f>IF(db[[#This Row],[STN K]]="",IF(db[[#This Row],[STN TG]]="",db[[#This Row],[STN B]],db[[#This Row],[STN TG]]),db[[#This Row],[STN K]])</f>
        <v>PCS</v>
      </c>
      <c r="AE1158" s="40"/>
    </row>
    <row r="1159" spans="1:31" ht="16.5" customHeight="1" x14ac:dyDescent="0.25">
      <c r="A1159" s="40">
        <f t="shared" si="17"/>
        <v>1158</v>
      </c>
      <c r="B1159" s="5" t="str">
        <f>LOWER(SUBSTITUTE(SUBSTITUTE(SUBSTITUTE(SUBSTITUTE(SUBSTITUTE(SUBSTITUTE(SUBSTITUTE(SUBSTITUTE(db[[#This Row],[NB BM]]," ",),".",""),"-",""),"(",""),")",""),"/",""),"""",""),"+",""))</f>
        <v>bpgeltizofancytg348el</v>
      </c>
      <c r="C1159" s="5" t="str">
        <f>LOWER(SUBSTITUTE(SUBSTITUTE(SUBSTITUTE(SUBSTITUTE(SUBSTITUTE(SUBSTITUTE(SUBSTITUTE(SUBSTITUTE(SUBSTITUTE(db[[#This Row],[NB NOTA]]," ",),".",""),"-",""),"(",""),")",""),",",""),"/",""),"""",""),"+",""))</f>
        <v>geltizofancytg348el</v>
      </c>
      <c r="D1159" s="5" t="str">
        <f>LOWER(SUBSTITUTE(SUBSTITUTE(SUBSTITUTE(SUBSTITUTE(SUBSTITUTE(SUBSTITUTE(SUBSTITUTE(SUBSTITUTE(SUBSTITUTE(db[[#This Row],[NB PAJAK]]," ",""),"-",""),"(",""),")",""),".",""),",",""),"/",""),"""",""),"+",""))</f>
        <v>gelpentizotg348el</v>
      </c>
      <c r="E115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bpgeltizofancytg348el72lsnuntana</v>
      </c>
      <c r="F115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geltizofancytg348el72lsn</v>
      </c>
      <c r="G1159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geltizofancytg348eluntana</v>
      </c>
      <c r="H115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geltizofancytg348el72lsnuntana</v>
      </c>
      <c r="I1159" s="2" t="s">
        <v>6222</v>
      </c>
      <c r="J1159" s="2" t="s">
        <v>4774</v>
      </c>
      <c r="K1159" s="1" t="s">
        <v>4925</v>
      </c>
      <c r="L1159" s="2" t="s">
        <v>1336</v>
      </c>
      <c r="M1159" s="34" t="e">
        <f>IF(db[[#This Row],[NB NOTA_C]]="","",COUNTIF([2]!B_MSK[concat],db[[#This Row],[NB NOTA_C]]))</f>
        <v>#REF!</v>
      </c>
      <c r="N1159" s="9" t="s">
        <v>2305</v>
      </c>
      <c r="O1159" s="5" t="s">
        <v>1453</v>
      </c>
      <c r="P1159" s="2" t="s">
        <v>2443</v>
      </c>
      <c r="R1159" s="2" t="str">
        <f>IF(db[[#This Row],[QTY/ CTN]]="","",SUBSTITUTE(SUBSTITUTE(SUBSTITUTE(db[[#This Row],[QTY/ CTN]]," ","_",2),"(",""),")","")&amp;"_")</f>
        <v>72 LSN_</v>
      </c>
      <c r="S1159" s="2">
        <f>IF(db[[#This Row],[H_QTY/ CTN]]="","",SEARCH("_",db[[#This Row],[H_QTY/ CTN]]))</f>
        <v>7</v>
      </c>
      <c r="T1159" s="2">
        <f>IF(db[[#This Row],[H_QTY/ CTN]]="","",LEN(db[[#This Row],[H_QTY/ CTN]]))</f>
        <v>7</v>
      </c>
      <c r="U1159" s="41" t="str">
        <f>IF(db[[#This Row],[H_QTY/ CTN]]="","",LEFT(db[[#This Row],[H_QTY/ CTN]],db[[#This Row],[H_1]]-1))</f>
        <v>72 LSN</v>
      </c>
      <c r="V1159" s="40" t="str">
        <f>IF(NOT(db[[#This Row],[H_1]]=db[[#This Row],[H_2]]),MID(db[[#This Row],[H_QTY/ CTN]],db[[#This Row],[H_1]]+1,db[[#This Row],[H_2]]-db[[#This Row],[H_1]]-1),"")</f>
        <v/>
      </c>
      <c r="W1159" s="40" t="str">
        <f>IF(db[[#This Row],[QTY/ CTN B]]="","",LEFT(db[[#This Row],[QTY/ CTN B]],SEARCH(" ",db[[#This Row],[QTY/ CTN B]],1)-1))</f>
        <v>72</v>
      </c>
      <c r="X1159" s="40" t="str">
        <f>IF(db[[#This Row],[QTY/ CTN B]]="","",RIGHT(db[[#This Row],[QTY/ CTN B]],LEN(db[[#This Row],[QTY/ CTN B]])-SEARCH(" ",db[[#This Row],[QTY/ CTN B]],1)))</f>
        <v>LSN</v>
      </c>
      <c r="Y1159" s="40">
        <f>IF(db[[#This Row],[QTY/ CTN TG]]="",IF(db[[#This Row],[STN TG]]="","",12),LEFT(db[[#This Row],[QTY/ CTN TG]],SEARCH(" ",db[[#This Row],[QTY/ CTN TG]],1)-1))</f>
        <v>12</v>
      </c>
      <c r="Z11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59" s="40" t="str">
        <f>IF(db[[#This Row],[STN K]]="","",IF(db[[#This Row],[STN TG]]="LSN",12,""))</f>
        <v/>
      </c>
      <c r="AB1159" s="40" t="str">
        <f>IF(db[[#This Row],[STN TG]]="LSN","PCS","")</f>
        <v/>
      </c>
      <c r="AC1159" s="40">
        <f>db[[#This Row],[QTY B]]*IF(db[[#This Row],[QTY TG]]="",1,db[[#This Row],[QTY TG]])*IF(db[[#This Row],[QTY K]]="",1,db[[#This Row],[QTY K]])</f>
        <v>864</v>
      </c>
      <c r="AD1159" s="40" t="str">
        <f>IF(db[[#This Row],[STN K]]="",IF(db[[#This Row],[STN TG]]="",db[[#This Row],[STN B]],db[[#This Row],[STN TG]]),db[[#This Row],[STN K]])</f>
        <v>PCS</v>
      </c>
      <c r="AE1159" s="40"/>
    </row>
    <row r="1160" spans="1:31" ht="16.5" customHeight="1" x14ac:dyDescent="0.25">
      <c r="A1160" s="40">
        <f t="shared" si="17"/>
        <v>1159</v>
      </c>
      <c r="B1160" s="5" t="str">
        <f>LOWER(SUBSTITUTE(SUBSTITUTE(SUBSTITUTE(SUBSTITUTE(SUBSTITUTE(SUBSTITUTE(SUBSTITUTE(SUBSTITUTE(db[[#This Row],[NB BM]]," ",),".",""),"-",""),"(",""),")",""),"/",""),"""",""),"+",""))</f>
        <v>bpgeltizofancytg348f</v>
      </c>
      <c r="C1160" s="5" t="str">
        <f>LOWER(SUBSTITUTE(SUBSTITUTE(SUBSTITUTE(SUBSTITUTE(SUBSTITUTE(SUBSTITUTE(SUBSTITUTE(SUBSTITUTE(SUBSTITUTE(db[[#This Row],[NB NOTA]]," ",),".",""),"-",""),"(",""),")",""),",",""),"/",""),"""",""),"+",""))</f>
        <v>geltizofancytg348f</v>
      </c>
      <c r="D1160" s="5" t="str">
        <f>LOWER(SUBSTITUTE(SUBSTITUTE(SUBSTITUTE(SUBSTITUTE(SUBSTITUTE(SUBSTITUTE(SUBSTITUTE(SUBSTITUTE(SUBSTITUTE(db[[#This Row],[NB PAJAK]]," ",""),"-",""),"(",""),")",""),".",""),",",""),"/",""),"""",""),"+",""))</f>
        <v/>
      </c>
      <c r="E116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bpgeltizofancytg348f144lsnuntana</v>
      </c>
      <c r="F116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geltizofancytg348f144lsn</v>
      </c>
      <c r="G1160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geltizofancytg348funtana</v>
      </c>
      <c r="H116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geltizofancytg348f144lsnuntana</v>
      </c>
      <c r="I1160" s="2" t="s">
        <v>7134</v>
      </c>
      <c r="J1160" s="2" t="s">
        <v>7126</v>
      </c>
      <c r="K1160" s="14"/>
      <c r="L1160" s="2" t="s">
        <v>1336</v>
      </c>
      <c r="M1160" s="34" t="e">
        <f>IF(db[[#This Row],[NB NOTA_C]]="","",COUNTIF([2]!B_MSK[concat],db[[#This Row],[NB NOTA_C]]))</f>
        <v>#REF!</v>
      </c>
      <c r="N1160" s="14" t="s">
        <v>1349</v>
      </c>
      <c r="O1160" s="2" t="s">
        <v>1391</v>
      </c>
      <c r="P1160" s="2" t="s">
        <v>2443</v>
      </c>
      <c r="R1160" s="2" t="str">
        <f>IF(db[[#This Row],[QTY/ CTN]]="","",SUBSTITUTE(SUBSTITUTE(SUBSTITUTE(db[[#This Row],[QTY/ CTN]]," ","_",2),"(",""),")","")&amp;"_")</f>
        <v>144 LSN_</v>
      </c>
      <c r="S1160" s="2">
        <f>IF(db[[#This Row],[H_QTY/ CTN]]="","",SEARCH("_",db[[#This Row],[H_QTY/ CTN]]))</f>
        <v>8</v>
      </c>
      <c r="T1160" s="2">
        <f>IF(db[[#This Row],[H_QTY/ CTN]]="","",LEN(db[[#This Row],[H_QTY/ CTN]]))</f>
        <v>8</v>
      </c>
      <c r="U1160" s="41" t="str">
        <f>IF(db[[#This Row],[H_QTY/ CTN]]="","",LEFT(db[[#This Row],[H_QTY/ CTN]],db[[#This Row],[H_1]]-1))</f>
        <v>144 LSN</v>
      </c>
      <c r="V1160" s="40" t="str">
        <f>IF(NOT(db[[#This Row],[H_1]]=db[[#This Row],[H_2]]),MID(db[[#This Row],[H_QTY/ CTN]],db[[#This Row],[H_1]]+1,db[[#This Row],[H_2]]-db[[#This Row],[H_1]]-1),"")</f>
        <v/>
      </c>
      <c r="W1160" s="40" t="str">
        <f>IF(db[[#This Row],[QTY/ CTN B]]="","",LEFT(db[[#This Row],[QTY/ CTN B]],SEARCH(" ",db[[#This Row],[QTY/ CTN B]],1)-1))</f>
        <v>144</v>
      </c>
      <c r="X1160" s="40" t="str">
        <f>IF(db[[#This Row],[QTY/ CTN B]]="","",RIGHT(db[[#This Row],[QTY/ CTN B]],LEN(db[[#This Row],[QTY/ CTN B]])-SEARCH(" ",db[[#This Row],[QTY/ CTN B]],1)))</f>
        <v>LSN</v>
      </c>
      <c r="Y1160" s="40">
        <f>IF(db[[#This Row],[QTY/ CTN TG]]="",IF(db[[#This Row],[STN TG]]="","",12),LEFT(db[[#This Row],[QTY/ CTN TG]],SEARCH(" ",db[[#This Row],[QTY/ CTN TG]],1)-1))</f>
        <v>12</v>
      </c>
      <c r="Z11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0" s="40" t="str">
        <f>IF(db[[#This Row],[STN K]]="","",IF(db[[#This Row],[STN TG]]="LSN",12,""))</f>
        <v/>
      </c>
      <c r="AB1160" s="40" t="str">
        <f>IF(db[[#This Row],[STN TG]]="LSN","PCS","")</f>
        <v/>
      </c>
      <c r="AC1160" s="40">
        <f>db[[#This Row],[QTY B]]*IF(db[[#This Row],[QTY TG]]="",1,db[[#This Row],[QTY TG]])*IF(db[[#This Row],[QTY K]]="",1,db[[#This Row],[QTY K]])</f>
        <v>1728</v>
      </c>
      <c r="AD1160" s="40" t="str">
        <f>IF(db[[#This Row],[STN K]]="",IF(db[[#This Row],[STN TG]]="",db[[#This Row],[STN B]],db[[#This Row],[STN TG]]),db[[#This Row],[STN K]])</f>
        <v>PCS</v>
      </c>
      <c r="AE1160" s="40"/>
    </row>
    <row r="1161" spans="1:31" ht="16.5" customHeight="1" x14ac:dyDescent="0.25">
      <c r="A1161" s="40">
        <f t="shared" si="17"/>
        <v>1160</v>
      </c>
      <c r="B1161" s="5" t="str">
        <f>LOWER(SUBSTITUTE(SUBSTITUTE(SUBSTITUTE(SUBSTITUTE(SUBSTITUTE(SUBSTITUTE(SUBSTITUTE(SUBSTITUTE(db[[#This Row],[NB BM]]," ",),".",""),"-",""),"(",""),")",""),"/",""),"""",""),"+",""))</f>
        <v>bpgeltizoretrc05tg670</v>
      </c>
      <c r="C1161" s="5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D1161" s="5" t="str">
        <f>LOWER(SUBSTITUTE(SUBSTITUTE(SUBSTITUTE(SUBSTITUTE(SUBSTITUTE(SUBSTITUTE(SUBSTITUTE(SUBSTITUTE(SUBSTITUTE(db[[#This Row],[NB PAJAK]]," ",""),"-",""),"(",""),")",""),".",""),",",""),"/",""),"""",""),"+",""))</f>
        <v/>
      </c>
      <c r="E116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bpgeltizoretrc05tg67096lsnuntana</v>
      </c>
      <c r="F116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geltizoretrc05tg67096lsn</v>
      </c>
      <c r="G1161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geltizoretrc05tg670untana</v>
      </c>
      <c r="H116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geltizoretrc05tg67096lsnuntana</v>
      </c>
      <c r="I1161" s="2" t="s">
        <v>6225</v>
      </c>
      <c r="J1161" s="2" t="s">
        <v>4043</v>
      </c>
      <c r="K1161" s="14"/>
      <c r="L1161" s="2" t="s">
        <v>1336</v>
      </c>
      <c r="M1161" s="33" t="e">
        <f>IF(db[[#This Row],[NB NOTA_C]]="","",COUNTIF([2]!B_MSK[concat],db[[#This Row],[NB NOTA_C]]))</f>
        <v>#REF!</v>
      </c>
      <c r="N1161" s="9" t="s">
        <v>2305</v>
      </c>
      <c r="O1161" s="5" t="s">
        <v>1392</v>
      </c>
      <c r="P1161" s="2" t="s">
        <v>2443</v>
      </c>
      <c r="Q1161" s="5"/>
      <c r="R1161" s="5" t="str">
        <f>IF(db[[#This Row],[QTY/ CTN]]="","",SUBSTITUTE(SUBSTITUTE(SUBSTITUTE(db[[#This Row],[QTY/ CTN]]," ","_",2),"(",""),")","")&amp;"_")</f>
        <v>96 LSN_</v>
      </c>
      <c r="S1161" s="5">
        <f>IF(db[[#This Row],[H_QTY/ CTN]]="","",SEARCH("_",db[[#This Row],[H_QTY/ CTN]]))</f>
        <v>7</v>
      </c>
      <c r="T1161" s="5">
        <f>IF(db[[#This Row],[H_QTY/ CTN]]="","",LEN(db[[#This Row],[H_QTY/ CTN]]))</f>
        <v>7</v>
      </c>
      <c r="U1161" s="40" t="str">
        <f>IF(db[[#This Row],[H_QTY/ CTN]]="","",LEFT(db[[#This Row],[H_QTY/ CTN]],db[[#This Row],[H_1]]-1))</f>
        <v>96 LSN</v>
      </c>
      <c r="V1161" s="40" t="str">
        <f>IF(NOT(db[[#This Row],[H_1]]=db[[#This Row],[H_2]]),MID(db[[#This Row],[H_QTY/ CTN]],db[[#This Row],[H_1]]+1,db[[#This Row],[H_2]]-db[[#This Row],[H_1]]-1),"")</f>
        <v/>
      </c>
      <c r="W1161" s="40" t="str">
        <f>IF(db[[#This Row],[QTY/ CTN B]]="","",LEFT(db[[#This Row],[QTY/ CTN B]],SEARCH(" ",db[[#This Row],[QTY/ CTN B]],1)-1))</f>
        <v>96</v>
      </c>
      <c r="X1161" s="40" t="str">
        <f>IF(db[[#This Row],[QTY/ CTN B]]="","",RIGHT(db[[#This Row],[QTY/ CTN B]],LEN(db[[#This Row],[QTY/ CTN B]])-SEARCH(" ",db[[#This Row],[QTY/ CTN B]],1)))</f>
        <v>LSN</v>
      </c>
      <c r="Y1161" s="40">
        <f>IF(db[[#This Row],[QTY/ CTN TG]]="",IF(db[[#This Row],[STN TG]]="","",12),LEFT(db[[#This Row],[QTY/ CTN TG]],SEARCH(" ",db[[#This Row],[QTY/ CTN TG]],1)-1))</f>
        <v>12</v>
      </c>
      <c r="Z11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1" s="40" t="str">
        <f>IF(db[[#This Row],[STN K]]="","",IF(db[[#This Row],[STN TG]]="LSN",12,""))</f>
        <v/>
      </c>
      <c r="AB1161" s="40" t="str">
        <f>IF(db[[#This Row],[STN TG]]="LSN","PCS","")</f>
        <v/>
      </c>
      <c r="AC1161" s="40">
        <f>db[[#This Row],[QTY B]]*IF(db[[#This Row],[QTY TG]]="",1,db[[#This Row],[QTY TG]])*IF(db[[#This Row],[QTY K]]="",1,db[[#This Row],[QTY K]])</f>
        <v>1152</v>
      </c>
      <c r="AD1161" s="40" t="str">
        <f>IF(db[[#This Row],[STN K]]="",IF(db[[#This Row],[STN TG]]="",db[[#This Row],[STN B]],db[[#This Row],[STN TG]]),db[[#This Row],[STN K]])</f>
        <v>PCS</v>
      </c>
      <c r="AE1161" s="40"/>
    </row>
    <row r="1162" spans="1:31" ht="16.5" customHeight="1" x14ac:dyDescent="0.25">
      <c r="A1162" s="40">
        <f t="shared" ref="A1162:A1225" si="18">ROW()-1</f>
        <v>1161</v>
      </c>
      <c r="B1162" s="5" t="str">
        <f>LOWER(SUBSTITUTE(SUBSTITUTE(SUBSTITUTE(SUBSTITUTE(SUBSTITUTE(SUBSTITUTE(SUBSTITUTE(SUBSTITUTE(db[[#This Row],[NB BM]]," ",),".",""),"-",""),"(",""),")",""),"/",""),"""",""),"+",""))</f>
        <v>bpgeltizoretrc05tg690</v>
      </c>
      <c r="C1162" s="5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D1162" s="5" t="str">
        <f>LOWER(SUBSTITUTE(SUBSTITUTE(SUBSTITUTE(SUBSTITUTE(SUBSTITUTE(SUBSTITUTE(SUBSTITUTE(SUBSTITUTE(SUBSTITUTE(db[[#This Row],[NB PAJAK]]," ",""),"-",""),"(",""),")",""),".",""),",",""),"/",""),"""",""),"+",""))</f>
        <v/>
      </c>
      <c r="E116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bpgeltizoretrc05tg69072lsnuntana</v>
      </c>
      <c r="F116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geltizoretrc05tg69072lsn</v>
      </c>
      <c r="G116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geltizoretrc05tg690untana</v>
      </c>
      <c r="H116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geltizoretrc05tg69072lsnuntana</v>
      </c>
      <c r="I1162" s="2" t="s">
        <v>6226</v>
      </c>
      <c r="J1162" s="2" t="s">
        <v>4044</v>
      </c>
      <c r="K1162" s="14"/>
      <c r="L1162" s="2" t="s">
        <v>1336</v>
      </c>
      <c r="M1162" s="33" t="e">
        <f>IF(db[[#This Row],[NB NOTA_C]]="","",COUNTIF([2]!B_MSK[concat],db[[#This Row],[NB NOTA_C]]))</f>
        <v>#REF!</v>
      </c>
      <c r="N1162" s="9" t="s">
        <v>2305</v>
      </c>
      <c r="O1162" s="5" t="s">
        <v>1453</v>
      </c>
      <c r="P1162" s="2" t="s">
        <v>2443</v>
      </c>
      <c r="Q1162" s="5"/>
      <c r="R1162" s="5" t="str">
        <f>IF(db[[#This Row],[QTY/ CTN]]="","",SUBSTITUTE(SUBSTITUTE(SUBSTITUTE(db[[#This Row],[QTY/ CTN]]," ","_",2),"(",""),")","")&amp;"_")</f>
        <v>72 LSN_</v>
      </c>
      <c r="S1162" s="5">
        <f>IF(db[[#This Row],[H_QTY/ CTN]]="","",SEARCH("_",db[[#This Row],[H_QTY/ CTN]]))</f>
        <v>7</v>
      </c>
      <c r="T1162" s="5">
        <f>IF(db[[#This Row],[H_QTY/ CTN]]="","",LEN(db[[#This Row],[H_QTY/ CTN]]))</f>
        <v>7</v>
      </c>
      <c r="U1162" s="40" t="str">
        <f>IF(db[[#This Row],[H_QTY/ CTN]]="","",LEFT(db[[#This Row],[H_QTY/ CTN]],db[[#This Row],[H_1]]-1))</f>
        <v>72 LSN</v>
      </c>
      <c r="V1162" s="40" t="str">
        <f>IF(NOT(db[[#This Row],[H_1]]=db[[#This Row],[H_2]]),MID(db[[#This Row],[H_QTY/ CTN]],db[[#This Row],[H_1]]+1,db[[#This Row],[H_2]]-db[[#This Row],[H_1]]-1),"")</f>
        <v/>
      </c>
      <c r="W1162" s="40" t="str">
        <f>IF(db[[#This Row],[QTY/ CTN B]]="","",LEFT(db[[#This Row],[QTY/ CTN B]],SEARCH(" ",db[[#This Row],[QTY/ CTN B]],1)-1))</f>
        <v>72</v>
      </c>
      <c r="X1162" s="40" t="str">
        <f>IF(db[[#This Row],[QTY/ CTN B]]="","",RIGHT(db[[#This Row],[QTY/ CTN B]],LEN(db[[#This Row],[QTY/ CTN B]])-SEARCH(" ",db[[#This Row],[QTY/ CTN B]],1)))</f>
        <v>LSN</v>
      </c>
      <c r="Y1162" s="40">
        <f>IF(db[[#This Row],[QTY/ CTN TG]]="",IF(db[[#This Row],[STN TG]]="","",12),LEFT(db[[#This Row],[QTY/ CTN TG]],SEARCH(" ",db[[#This Row],[QTY/ CTN TG]],1)-1))</f>
        <v>12</v>
      </c>
      <c r="Z11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2" s="40" t="str">
        <f>IF(db[[#This Row],[STN K]]="","",IF(db[[#This Row],[STN TG]]="LSN",12,""))</f>
        <v/>
      </c>
      <c r="AB1162" s="40" t="str">
        <f>IF(db[[#This Row],[STN TG]]="LSN","PCS","")</f>
        <v/>
      </c>
      <c r="AC1162" s="40">
        <f>db[[#This Row],[QTY B]]*IF(db[[#This Row],[QTY TG]]="",1,db[[#This Row],[QTY TG]])*IF(db[[#This Row],[QTY K]]="",1,db[[#This Row],[QTY K]])</f>
        <v>864</v>
      </c>
      <c r="AD1162" s="40" t="str">
        <f>IF(db[[#This Row],[STN K]]="",IF(db[[#This Row],[STN TG]]="",db[[#This Row],[STN B]],db[[#This Row],[STN TG]]),db[[#This Row],[STN K]])</f>
        <v>PCS</v>
      </c>
      <c r="AE1162" s="40"/>
    </row>
    <row r="1163" spans="1:31" ht="16.5" customHeight="1" x14ac:dyDescent="0.25">
      <c r="A1163" s="40">
        <f t="shared" si="18"/>
        <v>1162</v>
      </c>
      <c r="B1163" s="5" t="str">
        <f>LOWER(SUBSTITUTE(SUBSTITUTE(SUBSTITUTE(SUBSTITUTE(SUBSTITUTE(SUBSTITUTE(SUBSTITUTE(SUBSTITUTE(db[[#This Row],[NB BM]]," ",),".",""),"-",""),"(",""),")",""),"/",""),"""",""),"+",""))</f>
        <v>bptizotg630</v>
      </c>
      <c r="C1163" s="5" t="str">
        <f>LOWER(SUBSTITUTE(SUBSTITUTE(SUBSTITUTE(SUBSTITUTE(SUBSTITUTE(SUBSTITUTE(SUBSTITUTE(SUBSTITUTE(SUBSTITUTE(db[[#This Row],[NB NOTA]]," ",),".",""),"-",""),"(",""),")",""),",",""),"/",""),"""",""),"+",""))</f>
        <v>geltizoretrc10tg630</v>
      </c>
      <c r="D1163" s="5" t="str">
        <f>LOWER(SUBSTITUTE(SUBSTITUTE(SUBSTITUTE(SUBSTITUTE(SUBSTITUTE(SUBSTITUTE(SUBSTITUTE(SUBSTITUTE(SUBSTITUTE(db[[#This Row],[NB PAJAK]]," ",""),"-",""),"(",""),")",""),".",""),",",""),"/",""),"""",""),"+",""))</f>
        <v/>
      </c>
      <c r="E116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bptizotg63072lsnuntana</v>
      </c>
      <c r="F116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geltizoretrc10tg63072lsn</v>
      </c>
      <c r="G1163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geltizoretrc10tg630untana</v>
      </c>
      <c r="H116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geltizoretrc10tg63072lsnuntana</v>
      </c>
      <c r="I1163" s="2" t="s">
        <v>6860</v>
      </c>
      <c r="J1163" s="2" t="s">
        <v>6783</v>
      </c>
      <c r="K1163" s="14"/>
      <c r="L1163" s="2" t="s">
        <v>1336</v>
      </c>
      <c r="M1163" s="33" t="e">
        <f>IF(db[[#This Row],[NB NOTA_C]]="","",COUNTIF([2]!B_MSK[concat],db[[#This Row],[NB NOTA_C]]))</f>
        <v>#REF!</v>
      </c>
      <c r="N1163" s="9" t="s">
        <v>2305</v>
      </c>
      <c r="O1163" s="5" t="s">
        <v>1453</v>
      </c>
      <c r="P1163" s="2" t="s">
        <v>2443</v>
      </c>
      <c r="Q1163" s="5"/>
      <c r="R1163" s="5" t="str">
        <f>IF(db[[#This Row],[QTY/ CTN]]="","",SUBSTITUTE(SUBSTITUTE(SUBSTITUTE(db[[#This Row],[QTY/ CTN]]," ","_",2),"(",""),")","")&amp;"_")</f>
        <v>72 LSN_</v>
      </c>
      <c r="S1163" s="5">
        <f>IF(db[[#This Row],[H_QTY/ CTN]]="","",SEARCH("_",db[[#This Row],[H_QTY/ CTN]]))</f>
        <v>7</v>
      </c>
      <c r="T1163" s="5">
        <f>IF(db[[#This Row],[H_QTY/ CTN]]="","",LEN(db[[#This Row],[H_QTY/ CTN]]))</f>
        <v>7</v>
      </c>
      <c r="U1163" s="40" t="str">
        <f>IF(db[[#This Row],[H_QTY/ CTN]]="","",LEFT(db[[#This Row],[H_QTY/ CTN]],db[[#This Row],[H_1]]-1))</f>
        <v>72 LSN</v>
      </c>
      <c r="V1163" s="40" t="str">
        <f>IF(NOT(db[[#This Row],[H_1]]=db[[#This Row],[H_2]]),MID(db[[#This Row],[H_QTY/ CTN]],db[[#This Row],[H_1]]+1,db[[#This Row],[H_2]]-db[[#This Row],[H_1]]-1),"")</f>
        <v/>
      </c>
      <c r="W1163" s="40" t="str">
        <f>IF(db[[#This Row],[QTY/ CTN B]]="","",LEFT(db[[#This Row],[QTY/ CTN B]],SEARCH(" ",db[[#This Row],[QTY/ CTN B]],1)-1))</f>
        <v>72</v>
      </c>
      <c r="X1163" s="40" t="str">
        <f>IF(db[[#This Row],[QTY/ CTN B]]="","",RIGHT(db[[#This Row],[QTY/ CTN B]],LEN(db[[#This Row],[QTY/ CTN B]])-SEARCH(" ",db[[#This Row],[QTY/ CTN B]],1)))</f>
        <v>LSN</v>
      </c>
      <c r="Y1163" s="40">
        <f>IF(db[[#This Row],[QTY/ CTN TG]]="",IF(db[[#This Row],[STN TG]]="","",12),LEFT(db[[#This Row],[QTY/ CTN TG]],SEARCH(" ",db[[#This Row],[QTY/ CTN TG]],1)-1))</f>
        <v>12</v>
      </c>
      <c r="Z11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3" s="40" t="str">
        <f>IF(db[[#This Row],[STN K]]="","",IF(db[[#This Row],[STN TG]]="LSN",12,""))</f>
        <v/>
      </c>
      <c r="AB1163" s="40" t="str">
        <f>IF(db[[#This Row],[STN TG]]="LSN","PCS","")</f>
        <v/>
      </c>
      <c r="AC1163" s="40">
        <f>db[[#This Row],[QTY B]]*IF(db[[#This Row],[QTY TG]]="",1,db[[#This Row],[QTY TG]])*IF(db[[#This Row],[QTY K]]="",1,db[[#This Row],[QTY K]])</f>
        <v>864</v>
      </c>
      <c r="AD1163" s="40" t="str">
        <f>IF(db[[#This Row],[STN K]]="",IF(db[[#This Row],[STN TG]]="",db[[#This Row],[STN B]],db[[#This Row],[STN TG]]),db[[#This Row],[STN K]])</f>
        <v>PCS</v>
      </c>
      <c r="AE1163" s="40"/>
    </row>
    <row r="1164" spans="1:31" ht="16.5" customHeight="1" x14ac:dyDescent="0.25">
      <c r="A1164" s="40">
        <f t="shared" si="18"/>
        <v>1163</v>
      </c>
      <c r="B1164" s="82" t="str">
        <f>LOWER(SUBSTITUTE(SUBSTITUTE(SUBSTITUTE(SUBSTITUTE(SUBSTITUTE(SUBSTITUTE(SUBSTITUTE(SUBSTITUTE(db[[#This Row],[NB BM]]," ",),".",""),"-",""),"(",""),")",""),"/",""),"""",""),"+",""))</f>
        <v>bpgeltizos305tg32610</v>
      </c>
      <c r="C1164" s="82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D1164" s="82" t="str">
        <f>LOWER(SUBSTITUTE(SUBSTITUTE(SUBSTITUTE(SUBSTITUTE(SUBSTITUTE(SUBSTITUTE(SUBSTITUTE(SUBSTITUTE(SUBSTITUTE(db[[#This Row],[NB PAJAK]]," ",""),"-",""),"(",""),")",""),".",""),",",""),"/",""),"""",""),"+",""))</f>
        <v/>
      </c>
      <c r="E116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bpgeltizos305tg32610144lsnuntana</v>
      </c>
      <c r="F116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geltizos305tg32610144lsn</v>
      </c>
      <c r="G1164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geltizos305tg32610untana</v>
      </c>
      <c r="H116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geltizos305tg32610144lsnuntana</v>
      </c>
      <c r="I1164" s="2" t="s">
        <v>6224</v>
      </c>
      <c r="J1164" s="7" t="s">
        <v>3584</v>
      </c>
      <c r="K1164" s="15"/>
      <c r="L1164" s="2" t="s">
        <v>1336</v>
      </c>
      <c r="M1164" s="83" t="e">
        <f>IF(db[[#This Row],[NB NOTA_C]]="","",COUNTIF([2]!B_MSK[concat],db[[#This Row],[NB NOTA_C]]))</f>
        <v>#REF!</v>
      </c>
      <c r="N1164" s="84" t="s">
        <v>2305</v>
      </c>
      <c r="O1164" s="82" t="s">
        <v>1391</v>
      </c>
      <c r="P1164" s="7" t="s">
        <v>2443</v>
      </c>
      <c r="Q1164" s="82"/>
      <c r="R1164" s="82" t="str">
        <f>IF(db[[#This Row],[QTY/ CTN]]="","",SUBSTITUTE(SUBSTITUTE(SUBSTITUTE(db[[#This Row],[QTY/ CTN]]," ","_",2),"(",""),")","")&amp;"_")</f>
        <v>144 LSN_</v>
      </c>
      <c r="S1164" s="82">
        <f>IF(db[[#This Row],[H_QTY/ CTN]]="","",SEARCH("_",db[[#This Row],[H_QTY/ CTN]]))</f>
        <v>8</v>
      </c>
      <c r="T1164" s="82">
        <f>IF(db[[#This Row],[H_QTY/ CTN]]="","",LEN(db[[#This Row],[H_QTY/ CTN]]))</f>
        <v>8</v>
      </c>
      <c r="U1164" s="85" t="str">
        <f>IF(db[[#This Row],[H_QTY/ CTN]]="","",LEFT(db[[#This Row],[H_QTY/ CTN]],db[[#This Row],[H_1]]-1))</f>
        <v>144 LSN</v>
      </c>
      <c r="V1164" s="85" t="str">
        <f>IF(NOT(db[[#This Row],[H_1]]=db[[#This Row],[H_2]]),MID(db[[#This Row],[H_QTY/ CTN]],db[[#This Row],[H_1]]+1,db[[#This Row],[H_2]]-db[[#This Row],[H_1]]-1),"")</f>
        <v/>
      </c>
      <c r="W1164" s="40" t="str">
        <f>IF(db[[#This Row],[QTY/ CTN B]]="","",LEFT(db[[#This Row],[QTY/ CTN B]],SEARCH(" ",db[[#This Row],[QTY/ CTN B]],1)-1))</f>
        <v>144</v>
      </c>
      <c r="X1164" s="40" t="str">
        <f>IF(db[[#This Row],[QTY/ CTN B]]="","",RIGHT(db[[#This Row],[QTY/ CTN B]],LEN(db[[#This Row],[QTY/ CTN B]])-SEARCH(" ",db[[#This Row],[QTY/ CTN B]],1)))</f>
        <v>LSN</v>
      </c>
      <c r="Y1164" s="40">
        <f>IF(db[[#This Row],[QTY/ CTN TG]]="",IF(db[[#This Row],[STN TG]]="","",12),LEFT(db[[#This Row],[QTY/ CTN TG]],SEARCH(" ",db[[#This Row],[QTY/ CTN TG]],1)-1))</f>
        <v>12</v>
      </c>
      <c r="Z11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4" s="40" t="str">
        <f>IF(db[[#This Row],[STN K]]="","",IF(db[[#This Row],[STN TG]]="LSN",12,""))</f>
        <v/>
      </c>
      <c r="AB1164" s="40" t="str">
        <f>IF(db[[#This Row],[STN TG]]="LSN","PCS","")</f>
        <v/>
      </c>
      <c r="AC1164" s="40">
        <f>db[[#This Row],[QTY B]]*IF(db[[#This Row],[QTY TG]]="",1,db[[#This Row],[QTY TG]])*IF(db[[#This Row],[QTY K]]="",1,db[[#This Row],[QTY K]])</f>
        <v>1728</v>
      </c>
      <c r="AD1164" s="40" t="str">
        <f>IF(db[[#This Row],[STN K]]="",IF(db[[#This Row],[STN TG]]="",db[[#This Row],[STN B]],db[[#This Row],[STN TG]]),db[[#This Row],[STN K]])</f>
        <v>PCS</v>
      </c>
      <c r="AE1164" s="40"/>
    </row>
    <row r="1165" spans="1:31" ht="16.5" customHeight="1" x14ac:dyDescent="0.25">
      <c r="A1165" s="40">
        <f t="shared" si="18"/>
        <v>1164</v>
      </c>
      <c r="B1165" s="5" t="str">
        <f>LOWER(SUBSTITUTE(SUBSTITUTE(SUBSTITUTE(SUBSTITUTE(SUBSTITUTE(SUBSTITUTE(SUBSTITUTE(SUBSTITUTE(db[[#This Row],[NB BM]]," ",),".",""),"-",""),"(",""),")",""),"/",""),"""",""),"+",""))</f>
        <v>bptizotg396d</v>
      </c>
      <c r="C1165" s="5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D1165" s="5" t="str">
        <f>LOWER(SUBSTITUTE(SUBSTITUTE(SUBSTITUTE(SUBSTITUTE(SUBSTITUTE(SUBSTITUTE(SUBSTITUTE(SUBSTITUTE(SUBSTITUTE(db[[#This Row],[NB PAJAK]]," ",""),"-",""),"(",""),")",""),".",""),",",""),"/",""),"""",""),"+",""))</f>
        <v/>
      </c>
      <c r="E116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bptizotg396d144lsnuntana</v>
      </c>
      <c r="F116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geltizosavextg396d144lsn</v>
      </c>
      <c r="G1165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geltizosavextg396duntana</v>
      </c>
      <c r="H116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geltizosavextg396d144lsnuntana</v>
      </c>
      <c r="I1165" s="2" t="s">
        <v>6915</v>
      </c>
      <c r="J1165" s="2" t="s">
        <v>1118</v>
      </c>
      <c r="K1165" s="14"/>
      <c r="L1165" s="2" t="s">
        <v>1336</v>
      </c>
      <c r="M1165" s="34" t="e">
        <f>IF(db[[#This Row],[NB NOTA_C]]="","",COUNTIF([2]!B_MSK[concat],db[[#This Row],[NB NOTA_C]]))</f>
        <v>#REF!</v>
      </c>
      <c r="N1165" s="14" t="s">
        <v>1349</v>
      </c>
      <c r="O1165" s="2" t="s">
        <v>1391</v>
      </c>
      <c r="P1165" s="2" t="s">
        <v>2443</v>
      </c>
      <c r="R1165" s="2" t="str">
        <f>IF(db[[#This Row],[QTY/ CTN]]="","",SUBSTITUTE(SUBSTITUTE(SUBSTITUTE(db[[#This Row],[QTY/ CTN]]," ","_",2),"(",""),")","")&amp;"_")</f>
        <v>144 LSN_</v>
      </c>
      <c r="S1165" s="2">
        <f>IF(db[[#This Row],[H_QTY/ CTN]]="","",SEARCH("_",db[[#This Row],[H_QTY/ CTN]]))</f>
        <v>8</v>
      </c>
      <c r="T1165" s="2">
        <f>IF(db[[#This Row],[H_QTY/ CTN]]="","",LEN(db[[#This Row],[H_QTY/ CTN]]))</f>
        <v>8</v>
      </c>
      <c r="U1165" s="41" t="str">
        <f>IF(db[[#This Row],[H_QTY/ CTN]]="","",LEFT(db[[#This Row],[H_QTY/ CTN]],db[[#This Row],[H_1]]-1))</f>
        <v>144 LSN</v>
      </c>
      <c r="V1165" s="40" t="str">
        <f>IF(NOT(db[[#This Row],[H_1]]=db[[#This Row],[H_2]]),MID(db[[#This Row],[H_QTY/ CTN]],db[[#This Row],[H_1]]+1,db[[#This Row],[H_2]]-db[[#This Row],[H_1]]-1),"")</f>
        <v/>
      </c>
      <c r="W1165" s="40" t="str">
        <f>IF(db[[#This Row],[QTY/ CTN B]]="","",LEFT(db[[#This Row],[QTY/ CTN B]],SEARCH(" ",db[[#This Row],[QTY/ CTN B]],1)-1))</f>
        <v>144</v>
      </c>
      <c r="X1165" s="40" t="str">
        <f>IF(db[[#This Row],[QTY/ CTN B]]="","",RIGHT(db[[#This Row],[QTY/ CTN B]],LEN(db[[#This Row],[QTY/ CTN B]])-SEARCH(" ",db[[#This Row],[QTY/ CTN B]],1)))</f>
        <v>LSN</v>
      </c>
      <c r="Y1165" s="40">
        <f>IF(db[[#This Row],[QTY/ CTN TG]]="",IF(db[[#This Row],[STN TG]]="","",12),LEFT(db[[#This Row],[QTY/ CTN TG]],SEARCH(" ",db[[#This Row],[QTY/ CTN TG]],1)-1))</f>
        <v>12</v>
      </c>
      <c r="Z11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5" s="40" t="str">
        <f>IF(db[[#This Row],[STN K]]="","",IF(db[[#This Row],[STN TG]]="LSN",12,""))</f>
        <v/>
      </c>
      <c r="AB1165" s="40" t="str">
        <f>IF(db[[#This Row],[STN TG]]="LSN","PCS","")</f>
        <v/>
      </c>
      <c r="AC1165" s="40">
        <f>db[[#This Row],[QTY B]]*IF(db[[#This Row],[QTY TG]]="",1,db[[#This Row],[QTY TG]])*IF(db[[#This Row],[QTY K]]="",1,db[[#This Row],[QTY K]])</f>
        <v>1728</v>
      </c>
      <c r="AD1165" s="40" t="str">
        <f>IF(db[[#This Row],[STN K]]="",IF(db[[#This Row],[STN TG]]="",db[[#This Row],[STN B]],db[[#This Row],[STN TG]]),db[[#This Row],[STN K]])</f>
        <v>PCS</v>
      </c>
      <c r="AE1165" s="40"/>
    </row>
    <row r="1166" spans="1:31" ht="16.5" customHeight="1" x14ac:dyDescent="0.25">
      <c r="A1166" s="40">
        <f t="shared" si="18"/>
        <v>1165</v>
      </c>
      <c r="B1166" s="5" t="str">
        <f>LOWER(SUBSTITUTE(SUBSTITUTE(SUBSTITUTE(SUBSTITUTE(SUBSTITUTE(SUBSTITUTE(SUBSTITUTE(SUBSTITUTE(db[[#This Row],[NB BM]]," ",),".",""),"-",""),"(",""),")",""),"/",""),"""",""),"+",""))</f>
        <v>bpgeltizosegitigatg31831e</v>
      </c>
      <c r="C1166" s="5" t="str">
        <f>LOWER(SUBSTITUTE(SUBSTITUTE(SUBSTITUTE(SUBSTITUTE(SUBSTITUTE(SUBSTITUTE(SUBSTITUTE(SUBSTITUTE(SUBSTITUTE(db[[#This Row],[NB NOTA]]," ",),".",""),"-",""),"(",""),")",""),",",""),"/",""),"""",""),"+",""))</f>
        <v>geltizosegitigatg31831e</v>
      </c>
      <c r="D1166" s="5" t="str">
        <f>LOWER(SUBSTITUTE(SUBSTITUTE(SUBSTITUTE(SUBSTITUTE(SUBSTITUTE(SUBSTITUTE(SUBSTITUTE(SUBSTITUTE(SUBSTITUTE(db[[#This Row],[NB PAJAK]]," ",""),"-",""),"(",""),")",""),".",""),",",""),"/",""),"""",""),"+",""))</f>
        <v/>
      </c>
      <c r="E116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bpgeltizosegitigatg31831e144lsnuntana</v>
      </c>
      <c r="F116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geltizosegitigatg31831e144lsn</v>
      </c>
      <c r="G1166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geltizosegitigatg31831euntana</v>
      </c>
      <c r="H116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geltizosegitigatg31831e144lsnuntana</v>
      </c>
      <c r="I1166" s="2" t="s">
        <v>7128</v>
      </c>
      <c r="J1166" s="2" t="s">
        <v>7127</v>
      </c>
      <c r="K1166" s="14"/>
      <c r="L1166" s="2" t="s">
        <v>1336</v>
      </c>
      <c r="M1166" s="34" t="e">
        <f>IF(db[[#This Row],[NB NOTA_C]]="","",COUNTIF([2]!B_MSK[concat],db[[#This Row],[NB NOTA_C]]))</f>
        <v>#REF!</v>
      </c>
      <c r="N1166" s="14" t="s">
        <v>1349</v>
      </c>
      <c r="O1166" s="2" t="s">
        <v>1391</v>
      </c>
      <c r="P1166" s="2" t="s">
        <v>2443</v>
      </c>
      <c r="R1166" s="2" t="str">
        <f>IF(db[[#This Row],[QTY/ CTN]]="","",SUBSTITUTE(SUBSTITUTE(SUBSTITUTE(db[[#This Row],[QTY/ CTN]]," ","_",2),"(",""),")","")&amp;"_")</f>
        <v>144 LSN_</v>
      </c>
      <c r="S1166" s="2">
        <f>IF(db[[#This Row],[H_QTY/ CTN]]="","",SEARCH("_",db[[#This Row],[H_QTY/ CTN]]))</f>
        <v>8</v>
      </c>
      <c r="T1166" s="2">
        <f>IF(db[[#This Row],[H_QTY/ CTN]]="","",LEN(db[[#This Row],[H_QTY/ CTN]]))</f>
        <v>8</v>
      </c>
      <c r="U1166" s="41" t="str">
        <f>IF(db[[#This Row],[H_QTY/ CTN]]="","",LEFT(db[[#This Row],[H_QTY/ CTN]],db[[#This Row],[H_1]]-1))</f>
        <v>144 LSN</v>
      </c>
      <c r="V1166" s="40" t="str">
        <f>IF(NOT(db[[#This Row],[H_1]]=db[[#This Row],[H_2]]),MID(db[[#This Row],[H_QTY/ CTN]],db[[#This Row],[H_1]]+1,db[[#This Row],[H_2]]-db[[#This Row],[H_1]]-1),"")</f>
        <v/>
      </c>
      <c r="W1166" s="40" t="str">
        <f>IF(db[[#This Row],[QTY/ CTN B]]="","",LEFT(db[[#This Row],[QTY/ CTN B]],SEARCH(" ",db[[#This Row],[QTY/ CTN B]],1)-1))</f>
        <v>144</v>
      </c>
      <c r="X1166" s="40" t="str">
        <f>IF(db[[#This Row],[QTY/ CTN B]]="","",RIGHT(db[[#This Row],[QTY/ CTN B]],LEN(db[[#This Row],[QTY/ CTN B]])-SEARCH(" ",db[[#This Row],[QTY/ CTN B]],1)))</f>
        <v>LSN</v>
      </c>
      <c r="Y1166" s="40">
        <f>IF(db[[#This Row],[QTY/ CTN TG]]="",IF(db[[#This Row],[STN TG]]="","",12),LEFT(db[[#This Row],[QTY/ CTN TG]],SEARCH(" ",db[[#This Row],[QTY/ CTN TG]],1)-1))</f>
        <v>12</v>
      </c>
      <c r="Z11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6" s="40" t="str">
        <f>IF(db[[#This Row],[STN K]]="","",IF(db[[#This Row],[STN TG]]="LSN",12,""))</f>
        <v/>
      </c>
      <c r="AB1166" s="40" t="str">
        <f>IF(db[[#This Row],[STN TG]]="LSN","PCS","")</f>
        <v/>
      </c>
      <c r="AC1166" s="40">
        <f>db[[#This Row],[QTY B]]*IF(db[[#This Row],[QTY TG]]="",1,db[[#This Row],[QTY TG]])*IF(db[[#This Row],[QTY K]]="",1,db[[#This Row],[QTY K]])</f>
        <v>1728</v>
      </c>
      <c r="AD1166" s="40" t="str">
        <f>IF(db[[#This Row],[STN K]]="",IF(db[[#This Row],[STN TG]]="",db[[#This Row],[STN B]],db[[#This Row],[STN TG]]),db[[#This Row],[STN K]])</f>
        <v>PCS</v>
      </c>
      <c r="AE1166" s="40"/>
    </row>
    <row r="1167" spans="1:31" ht="16.5" customHeight="1" x14ac:dyDescent="0.25">
      <c r="A1167" s="40">
        <f t="shared" si="18"/>
        <v>1166</v>
      </c>
      <c r="B1167" s="5" t="str">
        <f>LOWER(SUBSTITUTE(SUBSTITUTE(SUBSTITUTE(SUBSTITUTE(SUBSTITUTE(SUBSTITUTE(SUBSTITUTE(SUBSTITUTE(db[[#This Row],[NB BM]]," ",),".",""),"-",""),"(",""),")",""),"/",""),"""",""),"+",""))</f>
        <v>bptizotg30630</v>
      </c>
      <c r="C1167" s="5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D1167" s="5" t="str">
        <f>LOWER(SUBSTITUTE(SUBSTITUTE(SUBSTITUTE(SUBSTITUTE(SUBSTITUTE(SUBSTITUTE(SUBSTITUTE(SUBSTITUTE(SUBSTITUTE(db[[#This Row],[NB PAJAK]]," ",""),"-",""),"(",""),")",""),".",""),",",""),"/",""),"""",""),"+",""))</f>
        <v/>
      </c>
      <c r="E116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bptizotg30630144lsnuntana</v>
      </c>
      <c r="F116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geltizotg30630144lsn</v>
      </c>
      <c r="G1167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geltizotg30630untana</v>
      </c>
      <c r="H116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geltizotg30630144lsnuntana</v>
      </c>
      <c r="I1167" s="2" t="s">
        <v>6851</v>
      </c>
      <c r="J1167" s="2" t="s">
        <v>2340</v>
      </c>
      <c r="K1167" s="14"/>
      <c r="L1167" s="2" t="s">
        <v>1336</v>
      </c>
      <c r="M1167" s="34" t="e">
        <f>IF(db[[#This Row],[NB NOTA_C]]="","",COUNTIF([2]!B_MSK[concat],db[[#This Row],[NB NOTA_C]]))</f>
        <v>#REF!</v>
      </c>
      <c r="N1167" s="9" t="s">
        <v>1349</v>
      </c>
      <c r="O1167" s="5" t="s">
        <v>1391</v>
      </c>
      <c r="P1167" s="2" t="s">
        <v>2443</v>
      </c>
      <c r="R1167" s="2" t="str">
        <f>IF(db[[#This Row],[QTY/ CTN]]="","",SUBSTITUTE(SUBSTITUTE(SUBSTITUTE(db[[#This Row],[QTY/ CTN]]," ","_",2),"(",""),")","")&amp;"_")</f>
        <v>144 LSN_</v>
      </c>
      <c r="S1167" s="2">
        <f>IF(db[[#This Row],[H_QTY/ CTN]]="","",SEARCH("_",db[[#This Row],[H_QTY/ CTN]]))</f>
        <v>8</v>
      </c>
      <c r="T1167" s="2">
        <f>IF(db[[#This Row],[H_QTY/ CTN]]="","",LEN(db[[#This Row],[H_QTY/ CTN]]))</f>
        <v>8</v>
      </c>
      <c r="U1167" s="41" t="str">
        <f>IF(db[[#This Row],[H_QTY/ CTN]]="","",LEFT(db[[#This Row],[H_QTY/ CTN]],db[[#This Row],[H_1]]-1))</f>
        <v>144 LSN</v>
      </c>
      <c r="V1167" s="40" t="str">
        <f>IF(NOT(db[[#This Row],[H_1]]=db[[#This Row],[H_2]]),MID(db[[#This Row],[H_QTY/ CTN]],db[[#This Row],[H_1]]+1,db[[#This Row],[H_2]]-db[[#This Row],[H_1]]-1),"")</f>
        <v/>
      </c>
      <c r="W1167" s="40" t="str">
        <f>IF(db[[#This Row],[QTY/ CTN B]]="","",LEFT(db[[#This Row],[QTY/ CTN B]],SEARCH(" ",db[[#This Row],[QTY/ CTN B]],1)-1))</f>
        <v>144</v>
      </c>
      <c r="X1167" s="40" t="str">
        <f>IF(db[[#This Row],[QTY/ CTN B]]="","",RIGHT(db[[#This Row],[QTY/ CTN B]],LEN(db[[#This Row],[QTY/ CTN B]])-SEARCH(" ",db[[#This Row],[QTY/ CTN B]],1)))</f>
        <v>LSN</v>
      </c>
      <c r="Y1167" s="40">
        <f>IF(db[[#This Row],[QTY/ CTN TG]]="",IF(db[[#This Row],[STN TG]]="","",12),LEFT(db[[#This Row],[QTY/ CTN TG]],SEARCH(" ",db[[#This Row],[QTY/ CTN TG]],1)-1))</f>
        <v>12</v>
      </c>
      <c r="Z11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7" s="40" t="str">
        <f>IF(db[[#This Row],[STN K]]="","",IF(db[[#This Row],[STN TG]]="LSN",12,""))</f>
        <v/>
      </c>
      <c r="AB1167" s="40" t="str">
        <f>IF(db[[#This Row],[STN TG]]="LSN","PCS","")</f>
        <v/>
      </c>
      <c r="AC1167" s="40">
        <f>db[[#This Row],[QTY B]]*IF(db[[#This Row],[QTY TG]]="",1,db[[#This Row],[QTY TG]])*IF(db[[#This Row],[QTY K]]="",1,db[[#This Row],[QTY K]])</f>
        <v>1728</v>
      </c>
      <c r="AD1167" s="40" t="str">
        <f>IF(db[[#This Row],[STN K]]="",IF(db[[#This Row],[STN TG]]="",db[[#This Row],[STN B]],db[[#This Row],[STN TG]]),db[[#This Row],[STN K]])</f>
        <v>PCS</v>
      </c>
      <c r="AE1167" s="40"/>
    </row>
    <row r="1168" spans="1:31" ht="16.5" customHeight="1" x14ac:dyDescent="0.25">
      <c r="A1168" s="40">
        <f t="shared" si="18"/>
        <v>1167</v>
      </c>
      <c r="B1168" s="5" t="str">
        <f>LOWER(SUBSTITUTE(SUBSTITUTE(SUBSTITUTE(SUBSTITUTE(SUBSTITUTE(SUBSTITUTE(SUBSTITUTE(SUBSTITUTE(db[[#This Row],[NB BM]]," ",),".",""),"-",""),"(",""),")",""),"/",""),"""",""),"+",""))</f>
        <v>bptizotg3063d</v>
      </c>
      <c r="C1168" s="5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D1168" s="5" t="str">
        <f>LOWER(SUBSTITUTE(SUBSTITUTE(SUBSTITUTE(SUBSTITUTE(SUBSTITUTE(SUBSTITUTE(SUBSTITUTE(SUBSTITUTE(SUBSTITUTE(db[[#This Row],[NB PAJAK]]," ",""),"-",""),"(",""),")",""),".",""),",",""),"/",""),"""",""),"+",""))</f>
        <v/>
      </c>
      <c r="E116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bptizotg3063d144lsnuntana</v>
      </c>
      <c r="F116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geltizotg3063d144lsn</v>
      </c>
      <c r="G1168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geltizotg3063duntana</v>
      </c>
      <c r="H116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geltizotg3063d144lsnuntana</v>
      </c>
      <c r="I1168" s="2" t="s">
        <v>6852</v>
      </c>
      <c r="J1168" s="2" t="s">
        <v>1119</v>
      </c>
      <c r="K1168" s="14"/>
      <c r="L1168" s="2" t="s">
        <v>1336</v>
      </c>
      <c r="M1168" s="34" t="e">
        <f>IF(db[[#This Row],[NB NOTA_C]]="","",COUNTIF([2]!B_MSK[concat],db[[#This Row],[NB NOTA_C]]))</f>
        <v>#REF!</v>
      </c>
      <c r="N1168" s="14" t="s">
        <v>1349</v>
      </c>
      <c r="O1168" s="2" t="s">
        <v>1391</v>
      </c>
      <c r="P1168" s="2" t="s">
        <v>2443</v>
      </c>
      <c r="R1168" s="2" t="str">
        <f>IF(db[[#This Row],[QTY/ CTN]]="","",SUBSTITUTE(SUBSTITUTE(SUBSTITUTE(db[[#This Row],[QTY/ CTN]]," ","_",2),"(",""),")","")&amp;"_")</f>
        <v>144 LSN_</v>
      </c>
      <c r="S1168" s="2">
        <f>IF(db[[#This Row],[H_QTY/ CTN]]="","",SEARCH("_",db[[#This Row],[H_QTY/ CTN]]))</f>
        <v>8</v>
      </c>
      <c r="T1168" s="2">
        <f>IF(db[[#This Row],[H_QTY/ CTN]]="","",LEN(db[[#This Row],[H_QTY/ CTN]]))</f>
        <v>8</v>
      </c>
      <c r="U1168" s="41" t="str">
        <f>IF(db[[#This Row],[H_QTY/ CTN]]="","",LEFT(db[[#This Row],[H_QTY/ CTN]],db[[#This Row],[H_1]]-1))</f>
        <v>144 LSN</v>
      </c>
      <c r="V1168" s="40" t="str">
        <f>IF(NOT(db[[#This Row],[H_1]]=db[[#This Row],[H_2]]),MID(db[[#This Row],[H_QTY/ CTN]],db[[#This Row],[H_1]]+1,db[[#This Row],[H_2]]-db[[#This Row],[H_1]]-1),"")</f>
        <v/>
      </c>
      <c r="W1168" s="40" t="str">
        <f>IF(db[[#This Row],[QTY/ CTN B]]="","",LEFT(db[[#This Row],[QTY/ CTN B]],SEARCH(" ",db[[#This Row],[QTY/ CTN B]],1)-1))</f>
        <v>144</v>
      </c>
      <c r="X1168" s="40" t="str">
        <f>IF(db[[#This Row],[QTY/ CTN B]]="","",RIGHT(db[[#This Row],[QTY/ CTN B]],LEN(db[[#This Row],[QTY/ CTN B]])-SEARCH(" ",db[[#This Row],[QTY/ CTN B]],1)))</f>
        <v>LSN</v>
      </c>
      <c r="Y1168" s="40">
        <f>IF(db[[#This Row],[QTY/ CTN TG]]="",IF(db[[#This Row],[STN TG]]="","",12),LEFT(db[[#This Row],[QTY/ CTN TG]],SEARCH(" ",db[[#This Row],[QTY/ CTN TG]],1)-1))</f>
        <v>12</v>
      </c>
      <c r="Z11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8" s="40" t="str">
        <f>IF(db[[#This Row],[STN K]]="","",IF(db[[#This Row],[STN TG]]="LSN",12,""))</f>
        <v/>
      </c>
      <c r="AB1168" s="40" t="str">
        <f>IF(db[[#This Row],[STN TG]]="LSN","PCS","")</f>
        <v/>
      </c>
      <c r="AC1168" s="40">
        <f>db[[#This Row],[QTY B]]*IF(db[[#This Row],[QTY TG]]="",1,db[[#This Row],[QTY TG]])*IF(db[[#This Row],[QTY K]]="",1,db[[#This Row],[QTY K]])</f>
        <v>1728</v>
      </c>
      <c r="AD1168" s="40" t="str">
        <f>IF(db[[#This Row],[STN K]]="",IF(db[[#This Row],[STN TG]]="",db[[#This Row],[STN B]],db[[#This Row],[STN TG]]),db[[#This Row],[STN K]])</f>
        <v>PCS</v>
      </c>
      <c r="AE1168" s="40"/>
    </row>
    <row r="1169" spans="1:31" ht="16.5" customHeight="1" x14ac:dyDescent="0.25">
      <c r="A1169" s="40">
        <f t="shared" si="18"/>
        <v>1168</v>
      </c>
      <c r="B1169" s="5" t="str">
        <f>LOWER(SUBSTITUTE(SUBSTITUTE(SUBSTITUTE(SUBSTITUTE(SUBSTITUTE(SUBSTITUTE(SUBSTITUTE(SUBSTITUTE(db[[#This Row],[NB BM]]," ",),".",""),"-",""),"(",""),")",""),"/",""),"""",""),"+",""))</f>
        <v>bptizotg31060</v>
      </c>
      <c r="C1169" s="5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D1169" s="5" t="str">
        <f>LOWER(SUBSTITUTE(SUBSTITUTE(SUBSTITUTE(SUBSTITUTE(SUBSTITUTE(SUBSTITUTE(SUBSTITUTE(SUBSTITUTE(SUBSTITUTE(db[[#This Row],[NB PAJAK]]," ",""),"-",""),"(",""),")",""),".",""),",",""),"/",""),"""",""),"+",""))</f>
        <v/>
      </c>
      <c r="E116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bptizotg31060144lsnartomoro</v>
      </c>
      <c r="F116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geltizotg31060144lsn</v>
      </c>
      <c r="G1169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geltizotg31060artomoro</v>
      </c>
      <c r="H116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geltizotg31060144lsnartomoro</v>
      </c>
      <c r="I1169" s="2" t="s">
        <v>6853</v>
      </c>
      <c r="J1169" s="2" t="s">
        <v>2617</v>
      </c>
      <c r="K1169" s="1"/>
      <c r="L1169" s="2" t="s">
        <v>1335</v>
      </c>
      <c r="M1169" s="34" t="e">
        <f>IF(db[[#This Row],[NB NOTA_C]]="","",COUNTIF([2]!B_MSK[concat],db[[#This Row],[NB NOTA_C]]))</f>
        <v>#REF!</v>
      </c>
      <c r="N1169" s="9">
        <v>99</v>
      </c>
      <c r="O1169" s="5" t="s">
        <v>1391</v>
      </c>
      <c r="P1169" s="2" t="s">
        <v>2443</v>
      </c>
      <c r="R1169" s="2" t="str">
        <f>IF(db[[#This Row],[QTY/ CTN]]="","",SUBSTITUTE(SUBSTITUTE(SUBSTITUTE(db[[#This Row],[QTY/ CTN]]," ","_",2),"(",""),")","")&amp;"_")</f>
        <v>144 LSN_</v>
      </c>
      <c r="S1169" s="2">
        <f>IF(db[[#This Row],[H_QTY/ CTN]]="","",SEARCH("_",db[[#This Row],[H_QTY/ CTN]]))</f>
        <v>8</v>
      </c>
      <c r="T1169" s="2">
        <f>IF(db[[#This Row],[H_QTY/ CTN]]="","",LEN(db[[#This Row],[H_QTY/ CTN]]))</f>
        <v>8</v>
      </c>
      <c r="U1169" s="41" t="str">
        <f>IF(db[[#This Row],[H_QTY/ CTN]]="","",LEFT(db[[#This Row],[H_QTY/ CTN]],db[[#This Row],[H_1]]-1))</f>
        <v>144 LSN</v>
      </c>
      <c r="V1169" s="40" t="str">
        <f>IF(NOT(db[[#This Row],[H_1]]=db[[#This Row],[H_2]]),MID(db[[#This Row],[H_QTY/ CTN]],db[[#This Row],[H_1]]+1,db[[#This Row],[H_2]]-db[[#This Row],[H_1]]-1),"")</f>
        <v/>
      </c>
      <c r="W1169" s="40" t="str">
        <f>IF(db[[#This Row],[QTY/ CTN B]]="","",LEFT(db[[#This Row],[QTY/ CTN B]],SEARCH(" ",db[[#This Row],[QTY/ CTN B]],1)-1))</f>
        <v>144</v>
      </c>
      <c r="X1169" s="40" t="str">
        <f>IF(db[[#This Row],[QTY/ CTN B]]="","",RIGHT(db[[#This Row],[QTY/ CTN B]],LEN(db[[#This Row],[QTY/ CTN B]])-SEARCH(" ",db[[#This Row],[QTY/ CTN B]],1)))</f>
        <v>LSN</v>
      </c>
      <c r="Y1169" s="40">
        <f>IF(db[[#This Row],[QTY/ CTN TG]]="",IF(db[[#This Row],[STN TG]]="","",12),LEFT(db[[#This Row],[QTY/ CTN TG]],SEARCH(" ",db[[#This Row],[QTY/ CTN TG]],1)-1))</f>
        <v>12</v>
      </c>
      <c r="Z11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69" s="40" t="str">
        <f>IF(db[[#This Row],[STN K]]="","",IF(db[[#This Row],[STN TG]]="LSN",12,""))</f>
        <v/>
      </c>
      <c r="AB1169" s="40" t="str">
        <f>IF(db[[#This Row],[STN TG]]="LSN","PCS","")</f>
        <v/>
      </c>
      <c r="AC1169" s="40">
        <f>db[[#This Row],[QTY B]]*IF(db[[#This Row],[QTY TG]]="",1,db[[#This Row],[QTY TG]])*IF(db[[#This Row],[QTY K]]="",1,db[[#This Row],[QTY K]])</f>
        <v>1728</v>
      </c>
      <c r="AD1169" s="40" t="str">
        <f>IF(db[[#This Row],[STN K]]="",IF(db[[#This Row],[STN TG]]="",db[[#This Row],[STN B]],db[[#This Row],[STN TG]]),db[[#This Row],[STN K]])</f>
        <v>PCS</v>
      </c>
      <c r="AE1169" s="40"/>
    </row>
    <row r="1170" spans="1:31" ht="16.5" customHeight="1" x14ac:dyDescent="0.25">
      <c r="A1170" s="40">
        <f t="shared" si="18"/>
        <v>1169</v>
      </c>
      <c r="B1170" s="5" t="str">
        <f>LOWER(SUBSTITUTE(SUBSTITUTE(SUBSTITUTE(SUBSTITUTE(SUBSTITUTE(SUBSTITUTE(SUBSTITUTE(SUBSTITUTE(db[[#This Row],[NB BM]]," ",),".",""),"-",""),"(",""),")",""),"/",""),"""",""),"+",""))</f>
        <v>bptizotg31060</v>
      </c>
      <c r="C1170" s="5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D1170" s="5" t="str">
        <f>LOWER(SUBSTITUTE(SUBSTITUTE(SUBSTITUTE(SUBSTITUTE(SUBSTITUTE(SUBSTITUTE(SUBSTITUTE(SUBSTITUTE(SUBSTITUTE(db[[#This Row],[NB PAJAK]]," ",""),"-",""),"(",""),")",""),".",""),",",""),"/",""),"""",""),"+",""))</f>
        <v/>
      </c>
      <c r="E117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bptizotg31060144lsnuntana</v>
      </c>
      <c r="F117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geltizotg31060144lsn</v>
      </c>
      <c r="G1170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geltizotg31060untana</v>
      </c>
      <c r="H117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geltizotg31060144lsnuntana</v>
      </c>
      <c r="I1170" s="2" t="s">
        <v>6853</v>
      </c>
      <c r="J1170" s="2" t="s">
        <v>2617</v>
      </c>
      <c r="K1170" s="1"/>
      <c r="L1170" s="2" t="s">
        <v>1336</v>
      </c>
      <c r="M1170" s="34" t="e">
        <f>IF(db[[#This Row],[NB NOTA_C]]="","",COUNTIF([2]!B_MSK[concat],db[[#This Row],[NB NOTA_C]]))</f>
        <v>#REF!</v>
      </c>
      <c r="N1170" s="9" t="s">
        <v>2305</v>
      </c>
      <c r="O1170" s="5" t="s">
        <v>1391</v>
      </c>
      <c r="P1170" s="2" t="s">
        <v>2443</v>
      </c>
      <c r="R1170" s="2" t="str">
        <f>IF(db[[#This Row],[QTY/ CTN]]="","",SUBSTITUTE(SUBSTITUTE(SUBSTITUTE(db[[#This Row],[QTY/ CTN]]," ","_",2),"(",""),")","")&amp;"_")</f>
        <v>144 LSN_</v>
      </c>
      <c r="S1170" s="2">
        <f>IF(db[[#This Row],[H_QTY/ CTN]]="","",SEARCH("_",db[[#This Row],[H_QTY/ CTN]]))</f>
        <v>8</v>
      </c>
      <c r="T1170" s="2">
        <f>IF(db[[#This Row],[H_QTY/ CTN]]="","",LEN(db[[#This Row],[H_QTY/ CTN]]))</f>
        <v>8</v>
      </c>
      <c r="U1170" s="41" t="str">
        <f>IF(db[[#This Row],[H_QTY/ CTN]]="","",LEFT(db[[#This Row],[H_QTY/ CTN]],db[[#This Row],[H_1]]-1))</f>
        <v>144 LSN</v>
      </c>
      <c r="V1170" s="40" t="str">
        <f>IF(NOT(db[[#This Row],[H_1]]=db[[#This Row],[H_2]]),MID(db[[#This Row],[H_QTY/ CTN]],db[[#This Row],[H_1]]+1,db[[#This Row],[H_2]]-db[[#This Row],[H_1]]-1),"")</f>
        <v/>
      </c>
      <c r="W1170" s="40" t="str">
        <f>IF(db[[#This Row],[QTY/ CTN B]]="","",LEFT(db[[#This Row],[QTY/ CTN B]],SEARCH(" ",db[[#This Row],[QTY/ CTN B]],1)-1))</f>
        <v>144</v>
      </c>
      <c r="X1170" s="40" t="str">
        <f>IF(db[[#This Row],[QTY/ CTN B]]="","",RIGHT(db[[#This Row],[QTY/ CTN B]],LEN(db[[#This Row],[QTY/ CTN B]])-SEARCH(" ",db[[#This Row],[QTY/ CTN B]],1)))</f>
        <v>LSN</v>
      </c>
      <c r="Y1170" s="40">
        <f>IF(db[[#This Row],[QTY/ CTN TG]]="",IF(db[[#This Row],[STN TG]]="","",12),LEFT(db[[#This Row],[QTY/ CTN TG]],SEARCH(" ",db[[#This Row],[QTY/ CTN TG]],1)-1))</f>
        <v>12</v>
      </c>
      <c r="Z11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0" s="40" t="str">
        <f>IF(db[[#This Row],[STN K]]="","",IF(db[[#This Row],[STN TG]]="LSN",12,""))</f>
        <v/>
      </c>
      <c r="AB1170" s="40" t="str">
        <f>IF(db[[#This Row],[STN TG]]="LSN","PCS","")</f>
        <v/>
      </c>
      <c r="AC1170" s="40">
        <f>db[[#This Row],[QTY B]]*IF(db[[#This Row],[QTY TG]]="",1,db[[#This Row],[QTY TG]])*IF(db[[#This Row],[QTY K]]="",1,db[[#This Row],[QTY K]])</f>
        <v>1728</v>
      </c>
      <c r="AD1170" s="40" t="str">
        <f>IF(db[[#This Row],[STN K]]="",IF(db[[#This Row],[STN TG]]="",db[[#This Row],[STN B]],db[[#This Row],[STN TG]]),db[[#This Row],[STN K]])</f>
        <v>PCS</v>
      </c>
      <c r="AE1170" s="40"/>
    </row>
    <row r="1171" spans="1:31" ht="16.5" customHeight="1" x14ac:dyDescent="0.25">
      <c r="A1171" s="40">
        <f t="shared" si="18"/>
        <v>1170</v>
      </c>
      <c r="B1171" s="5" t="str">
        <f>LOWER(SUBSTITUTE(SUBSTITUTE(SUBSTITUTE(SUBSTITUTE(SUBSTITUTE(SUBSTITUTE(SUBSTITUTE(SUBSTITUTE(db[[#This Row],[NB BM]]," ",),".",""),"-",""),"(",""),")",""),"/",""),"""",""),"+",""))</f>
        <v>bptizotg31220</v>
      </c>
      <c r="C1171" s="5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D1171" s="5" t="str">
        <f>LOWER(SUBSTITUTE(SUBSTITUTE(SUBSTITUTE(SUBSTITUTE(SUBSTITUTE(SUBSTITUTE(SUBSTITUTE(SUBSTITUTE(SUBSTITUTE(db[[#This Row],[NB PAJAK]]," ",""),"-",""),"(",""),")",""),".",""),",",""),"/",""),"""",""),"+",""))</f>
        <v/>
      </c>
      <c r="E117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bptizotg31220144lsnuntana</v>
      </c>
      <c r="F117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geltizotg31220144lsn</v>
      </c>
      <c r="G1171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geltizotg31220untana</v>
      </c>
      <c r="H117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geltizotg31220144lsnuntana</v>
      </c>
      <c r="I1171" s="2" t="s">
        <v>6854</v>
      </c>
      <c r="J1171" s="2" t="s">
        <v>2215</v>
      </c>
      <c r="K1171" s="14"/>
      <c r="L1171" s="2" t="s">
        <v>1336</v>
      </c>
      <c r="M1171" s="34" t="e">
        <f>IF(db[[#This Row],[NB NOTA_C]]="","",COUNTIF([2]!B_MSK[concat],db[[#This Row],[NB NOTA_C]]))</f>
        <v>#REF!</v>
      </c>
      <c r="N1171" s="9" t="s">
        <v>1349</v>
      </c>
      <c r="O1171" s="5" t="s">
        <v>1391</v>
      </c>
      <c r="P1171" s="2" t="s">
        <v>2443</v>
      </c>
      <c r="R1171" s="2" t="str">
        <f>IF(db[[#This Row],[QTY/ CTN]]="","",SUBSTITUTE(SUBSTITUTE(SUBSTITUTE(db[[#This Row],[QTY/ CTN]]," ","_",2),"(",""),")","")&amp;"_")</f>
        <v>144 LSN_</v>
      </c>
      <c r="S1171" s="2">
        <f>IF(db[[#This Row],[H_QTY/ CTN]]="","",SEARCH("_",db[[#This Row],[H_QTY/ CTN]]))</f>
        <v>8</v>
      </c>
      <c r="T1171" s="2">
        <f>IF(db[[#This Row],[H_QTY/ CTN]]="","",LEN(db[[#This Row],[H_QTY/ CTN]]))</f>
        <v>8</v>
      </c>
      <c r="U1171" s="41" t="str">
        <f>IF(db[[#This Row],[H_QTY/ CTN]]="","",LEFT(db[[#This Row],[H_QTY/ CTN]],db[[#This Row],[H_1]]-1))</f>
        <v>144 LSN</v>
      </c>
      <c r="V1171" s="40" t="str">
        <f>IF(NOT(db[[#This Row],[H_1]]=db[[#This Row],[H_2]]),MID(db[[#This Row],[H_QTY/ CTN]],db[[#This Row],[H_1]]+1,db[[#This Row],[H_2]]-db[[#This Row],[H_1]]-1),"")</f>
        <v/>
      </c>
      <c r="W1171" s="40" t="str">
        <f>IF(db[[#This Row],[QTY/ CTN B]]="","",LEFT(db[[#This Row],[QTY/ CTN B]],SEARCH(" ",db[[#This Row],[QTY/ CTN B]],1)-1))</f>
        <v>144</v>
      </c>
      <c r="X1171" s="40" t="str">
        <f>IF(db[[#This Row],[QTY/ CTN B]]="","",RIGHT(db[[#This Row],[QTY/ CTN B]],LEN(db[[#This Row],[QTY/ CTN B]])-SEARCH(" ",db[[#This Row],[QTY/ CTN B]],1)))</f>
        <v>LSN</v>
      </c>
      <c r="Y1171" s="40">
        <f>IF(db[[#This Row],[QTY/ CTN TG]]="",IF(db[[#This Row],[STN TG]]="","",12),LEFT(db[[#This Row],[QTY/ CTN TG]],SEARCH(" ",db[[#This Row],[QTY/ CTN TG]],1)-1))</f>
        <v>12</v>
      </c>
      <c r="Z11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1" s="40" t="str">
        <f>IF(db[[#This Row],[STN K]]="","",IF(db[[#This Row],[STN TG]]="LSN",12,""))</f>
        <v/>
      </c>
      <c r="AB1171" s="40" t="str">
        <f>IF(db[[#This Row],[STN TG]]="LSN","PCS","")</f>
        <v/>
      </c>
      <c r="AC1171" s="40">
        <f>db[[#This Row],[QTY B]]*IF(db[[#This Row],[QTY TG]]="",1,db[[#This Row],[QTY TG]])*IF(db[[#This Row],[QTY K]]="",1,db[[#This Row],[QTY K]])</f>
        <v>1728</v>
      </c>
      <c r="AD1171" s="40" t="str">
        <f>IF(db[[#This Row],[STN K]]="",IF(db[[#This Row],[STN TG]]="",db[[#This Row],[STN B]],db[[#This Row],[STN TG]]),db[[#This Row],[STN K]])</f>
        <v>PCS</v>
      </c>
      <c r="AE1171" s="40"/>
    </row>
    <row r="1172" spans="1:31" ht="16.5" customHeight="1" x14ac:dyDescent="0.25">
      <c r="A1172" s="40">
        <f t="shared" si="18"/>
        <v>1171</v>
      </c>
      <c r="B1172" s="82" t="str">
        <f>LOWER(SUBSTITUTE(SUBSTITUTE(SUBSTITUTE(SUBSTITUTE(SUBSTITUTE(SUBSTITUTE(SUBSTITUTE(SUBSTITUTE(db[[#This Row],[NB BM]]," ",),".",""),"-",""),"(",""),")",""),"/",""),"""",""),"+",""))</f>
        <v>bptizotg346d</v>
      </c>
      <c r="C1172" s="82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D1172" s="82" t="str">
        <f>LOWER(SUBSTITUTE(SUBSTITUTE(SUBSTITUTE(SUBSTITUTE(SUBSTITUTE(SUBSTITUTE(SUBSTITUTE(SUBSTITUTE(SUBSTITUTE(db[[#This Row],[NB PAJAK]]," ",""),"-",""),"(",""),")",""),".",""),",",""),"/",""),"""",""),"+",""))</f>
        <v/>
      </c>
      <c r="E1172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bptizotg346d144lsnuntana</v>
      </c>
      <c r="F1172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geltizotg346d144lsn</v>
      </c>
      <c r="G1172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geltizotg346duntana</v>
      </c>
      <c r="H1172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geltizotg346d144lsnuntana</v>
      </c>
      <c r="I1172" s="2" t="s">
        <v>6855</v>
      </c>
      <c r="J1172" s="7" t="s">
        <v>3568</v>
      </c>
      <c r="K1172" s="15"/>
      <c r="L1172" s="2" t="s">
        <v>1336</v>
      </c>
      <c r="M1172" s="83" t="e">
        <f>IF(db[[#This Row],[NB NOTA_C]]="","",COUNTIF([2]!B_MSK[concat],db[[#This Row],[NB NOTA_C]]))</f>
        <v>#REF!</v>
      </c>
      <c r="N1172" s="84" t="s">
        <v>2305</v>
      </c>
      <c r="O1172" s="82" t="s">
        <v>1391</v>
      </c>
      <c r="P1172" s="7" t="s">
        <v>2443</v>
      </c>
      <c r="Q1172" s="82"/>
      <c r="R1172" s="82" t="str">
        <f>IF(db[[#This Row],[QTY/ CTN]]="","",SUBSTITUTE(SUBSTITUTE(SUBSTITUTE(db[[#This Row],[QTY/ CTN]]," ","_",2),"(",""),")","")&amp;"_")</f>
        <v>144 LSN_</v>
      </c>
      <c r="S1172" s="82">
        <f>IF(db[[#This Row],[H_QTY/ CTN]]="","",SEARCH("_",db[[#This Row],[H_QTY/ CTN]]))</f>
        <v>8</v>
      </c>
      <c r="T1172" s="82">
        <f>IF(db[[#This Row],[H_QTY/ CTN]]="","",LEN(db[[#This Row],[H_QTY/ CTN]]))</f>
        <v>8</v>
      </c>
      <c r="U1172" s="85" t="str">
        <f>IF(db[[#This Row],[H_QTY/ CTN]]="","",LEFT(db[[#This Row],[H_QTY/ CTN]],db[[#This Row],[H_1]]-1))</f>
        <v>144 LSN</v>
      </c>
      <c r="V1172" s="85" t="str">
        <f>IF(NOT(db[[#This Row],[H_1]]=db[[#This Row],[H_2]]),MID(db[[#This Row],[H_QTY/ CTN]],db[[#This Row],[H_1]]+1,db[[#This Row],[H_2]]-db[[#This Row],[H_1]]-1),"")</f>
        <v/>
      </c>
      <c r="W1172" s="40" t="str">
        <f>IF(db[[#This Row],[QTY/ CTN B]]="","",LEFT(db[[#This Row],[QTY/ CTN B]],SEARCH(" ",db[[#This Row],[QTY/ CTN B]],1)-1))</f>
        <v>144</v>
      </c>
      <c r="X1172" s="40" t="str">
        <f>IF(db[[#This Row],[QTY/ CTN B]]="","",RIGHT(db[[#This Row],[QTY/ CTN B]],LEN(db[[#This Row],[QTY/ CTN B]])-SEARCH(" ",db[[#This Row],[QTY/ CTN B]],1)))</f>
        <v>LSN</v>
      </c>
      <c r="Y1172" s="40">
        <f>IF(db[[#This Row],[QTY/ CTN TG]]="",IF(db[[#This Row],[STN TG]]="","",12),LEFT(db[[#This Row],[QTY/ CTN TG]],SEARCH(" ",db[[#This Row],[QTY/ CTN TG]],1)-1))</f>
        <v>12</v>
      </c>
      <c r="Z11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2" s="40" t="str">
        <f>IF(db[[#This Row],[STN K]]="","",IF(db[[#This Row],[STN TG]]="LSN",12,""))</f>
        <v/>
      </c>
      <c r="AB1172" s="40" t="str">
        <f>IF(db[[#This Row],[STN TG]]="LSN","PCS","")</f>
        <v/>
      </c>
      <c r="AC1172" s="40">
        <f>db[[#This Row],[QTY B]]*IF(db[[#This Row],[QTY TG]]="",1,db[[#This Row],[QTY TG]])*IF(db[[#This Row],[QTY K]]="",1,db[[#This Row],[QTY K]])</f>
        <v>1728</v>
      </c>
      <c r="AD1172" s="40" t="str">
        <f>IF(db[[#This Row],[STN K]]="",IF(db[[#This Row],[STN TG]]="",db[[#This Row],[STN B]],db[[#This Row],[STN TG]]),db[[#This Row],[STN K]])</f>
        <v>PCS</v>
      </c>
      <c r="AE1172" s="40"/>
    </row>
    <row r="1173" spans="1:31" ht="16.5" customHeight="1" x14ac:dyDescent="0.25">
      <c r="A1173" s="40">
        <f t="shared" si="18"/>
        <v>1172</v>
      </c>
      <c r="B1173" s="5" t="str">
        <f>LOWER(SUBSTITUTE(SUBSTITUTE(SUBSTITUTE(SUBSTITUTE(SUBSTITUTE(SUBSTITUTE(SUBSTITUTE(SUBSTITUTE(db[[#This Row],[NB BM]]," ",),".",""),"-",""),"(",""),")",""),"/",""),"""",""),"+",""))</f>
        <v>bptizotg346e</v>
      </c>
      <c r="C1173" s="5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D1173" s="5" t="str">
        <f>LOWER(SUBSTITUTE(SUBSTITUTE(SUBSTITUTE(SUBSTITUTE(SUBSTITUTE(SUBSTITUTE(SUBSTITUTE(SUBSTITUTE(SUBSTITUTE(db[[#This Row],[NB PAJAK]]," ",""),"-",""),"(",""),")",""),".",""),",",""),"/",""),"""",""),"+",""))</f>
        <v/>
      </c>
      <c r="E117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bptizotg346e144lsnuntana</v>
      </c>
      <c r="F117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geltizotg346e144lsn</v>
      </c>
      <c r="G1173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geltizotg346euntana</v>
      </c>
      <c r="H117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geltizotg346e144lsnuntana</v>
      </c>
      <c r="I1173" s="2" t="s">
        <v>6856</v>
      </c>
      <c r="J1173" s="2" t="s">
        <v>1121</v>
      </c>
      <c r="K1173" s="14"/>
      <c r="L1173" s="2" t="s">
        <v>1336</v>
      </c>
      <c r="M1173" s="34" t="e">
        <f>IF(db[[#This Row],[NB NOTA_C]]="","",COUNTIF([2]!B_MSK[concat],db[[#This Row],[NB NOTA_C]]))</f>
        <v>#REF!</v>
      </c>
      <c r="N1173" s="14" t="s">
        <v>1349</v>
      </c>
      <c r="O1173" s="2" t="s">
        <v>1391</v>
      </c>
      <c r="P1173" s="2" t="s">
        <v>2443</v>
      </c>
      <c r="R1173" s="2" t="str">
        <f>IF(db[[#This Row],[QTY/ CTN]]="","",SUBSTITUTE(SUBSTITUTE(SUBSTITUTE(db[[#This Row],[QTY/ CTN]]," ","_",2),"(",""),")","")&amp;"_")</f>
        <v>144 LSN_</v>
      </c>
      <c r="S1173" s="2">
        <f>IF(db[[#This Row],[H_QTY/ CTN]]="","",SEARCH("_",db[[#This Row],[H_QTY/ CTN]]))</f>
        <v>8</v>
      </c>
      <c r="T1173" s="2">
        <f>IF(db[[#This Row],[H_QTY/ CTN]]="","",LEN(db[[#This Row],[H_QTY/ CTN]]))</f>
        <v>8</v>
      </c>
      <c r="U1173" s="41" t="str">
        <f>IF(db[[#This Row],[H_QTY/ CTN]]="","",LEFT(db[[#This Row],[H_QTY/ CTN]],db[[#This Row],[H_1]]-1))</f>
        <v>144 LSN</v>
      </c>
      <c r="V1173" s="40" t="str">
        <f>IF(NOT(db[[#This Row],[H_1]]=db[[#This Row],[H_2]]),MID(db[[#This Row],[H_QTY/ CTN]],db[[#This Row],[H_1]]+1,db[[#This Row],[H_2]]-db[[#This Row],[H_1]]-1),"")</f>
        <v/>
      </c>
      <c r="W1173" s="40" t="str">
        <f>IF(db[[#This Row],[QTY/ CTN B]]="","",LEFT(db[[#This Row],[QTY/ CTN B]],SEARCH(" ",db[[#This Row],[QTY/ CTN B]],1)-1))</f>
        <v>144</v>
      </c>
      <c r="X1173" s="40" t="str">
        <f>IF(db[[#This Row],[QTY/ CTN B]]="","",RIGHT(db[[#This Row],[QTY/ CTN B]],LEN(db[[#This Row],[QTY/ CTN B]])-SEARCH(" ",db[[#This Row],[QTY/ CTN B]],1)))</f>
        <v>LSN</v>
      </c>
      <c r="Y1173" s="40">
        <f>IF(db[[#This Row],[QTY/ CTN TG]]="",IF(db[[#This Row],[STN TG]]="","",12),LEFT(db[[#This Row],[QTY/ CTN TG]],SEARCH(" ",db[[#This Row],[QTY/ CTN TG]],1)-1))</f>
        <v>12</v>
      </c>
      <c r="Z11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3" s="40" t="str">
        <f>IF(db[[#This Row],[STN K]]="","",IF(db[[#This Row],[STN TG]]="LSN",12,""))</f>
        <v/>
      </c>
      <c r="AB1173" s="40" t="str">
        <f>IF(db[[#This Row],[STN TG]]="LSN","PCS","")</f>
        <v/>
      </c>
      <c r="AC1173" s="40">
        <f>db[[#This Row],[QTY B]]*IF(db[[#This Row],[QTY TG]]="",1,db[[#This Row],[QTY TG]])*IF(db[[#This Row],[QTY K]]="",1,db[[#This Row],[QTY K]])</f>
        <v>1728</v>
      </c>
      <c r="AD1173" s="40" t="str">
        <f>IF(db[[#This Row],[STN K]]="",IF(db[[#This Row],[STN TG]]="",db[[#This Row],[STN B]],db[[#This Row],[STN TG]]),db[[#This Row],[STN K]])</f>
        <v>PCS</v>
      </c>
      <c r="AE1173" s="40"/>
    </row>
    <row r="1174" spans="1:31" ht="16.5" customHeight="1" x14ac:dyDescent="0.25">
      <c r="A1174" s="40">
        <f t="shared" si="18"/>
        <v>1173</v>
      </c>
      <c r="B1174" s="75" t="str">
        <f>LOWER(SUBSTITUTE(SUBSTITUTE(SUBSTITUTE(SUBSTITUTE(SUBSTITUTE(SUBSTITUTE(SUBSTITUTE(SUBSTITUTE(db[[#This Row],[NB BM]]," ",),".",""),"-",""),"(",""),")",""),"/",""),"""",""),"+",""))</f>
        <v>bpgelzhixinrefillg3138</v>
      </c>
      <c r="C1174" s="75" t="str">
        <f>LOWER(SUBSTITUTE(SUBSTITUTE(SUBSTITUTE(SUBSTITUTE(SUBSTITUTE(SUBSTITUTE(SUBSTITUTE(SUBSTITUTE(SUBSTITUTE(db[[#This Row],[NB NOTA]]," ",),".",""),"-",""),"(",""),")",""),",",""),"/",""),"""",""),"+",""))</f>
        <v>gelzhixinrefillg3138</v>
      </c>
      <c r="D1174" s="75" t="str">
        <f>LOWER(SUBSTITUTE(SUBSTITUTE(SUBSTITUTE(SUBSTITUTE(SUBSTITUTE(SUBSTITUTE(SUBSTITUTE(SUBSTITUTE(SUBSTITUTE(db[[#This Row],[NB PAJAK]]," ",""),"-",""),"(",""),")",""),".",""),",",""),"/",""),"""",""),"+",""))</f>
        <v/>
      </c>
      <c r="E1174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bpgelzhixinrefillg3138120lsnuntana</v>
      </c>
      <c r="F1174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gelzhixinrefillg3138120lsn</v>
      </c>
      <c r="G1174" s="7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gelzhixinrefillg3138untana</v>
      </c>
      <c r="H1174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gelzhixinrefillg3138120lsnuntana</v>
      </c>
      <c r="I1174" s="2" t="s">
        <v>6081</v>
      </c>
      <c r="J1174" s="47" t="s">
        <v>5388</v>
      </c>
      <c r="K1174" s="48"/>
      <c r="L1174" s="2" t="s">
        <v>1336</v>
      </c>
      <c r="M1174" s="76" t="e">
        <f>IF(db[[#This Row],[NB NOTA_C]]="","",COUNTIF([2]!B_MSK[concat],db[[#This Row],[NB NOTA_C]]))</f>
        <v>#REF!</v>
      </c>
      <c r="N1174" s="120" t="s">
        <v>2305</v>
      </c>
      <c r="O1174" s="5" t="s">
        <v>1433</v>
      </c>
      <c r="P1174" s="2" t="s">
        <v>2443</v>
      </c>
      <c r="Q1174" s="75"/>
      <c r="R1174" s="75" t="str">
        <f>IF(db[[#This Row],[QTY/ CTN]]="","",SUBSTITUTE(SUBSTITUTE(SUBSTITUTE(db[[#This Row],[QTY/ CTN]]," ","_",2),"(",""),")","")&amp;"_")</f>
        <v>120 LSN_</v>
      </c>
      <c r="S1174" s="75">
        <f>IF(db[[#This Row],[H_QTY/ CTN]]="","",SEARCH("_",db[[#This Row],[H_QTY/ CTN]]))</f>
        <v>8</v>
      </c>
      <c r="T1174" s="75">
        <f>IF(db[[#This Row],[H_QTY/ CTN]]="","",LEN(db[[#This Row],[H_QTY/ CTN]]))</f>
        <v>8</v>
      </c>
      <c r="U1174" s="77" t="str">
        <f>IF(db[[#This Row],[H_QTY/ CTN]]="","",LEFT(db[[#This Row],[H_QTY/ CTN]],db[[#This Row],[H_1]]-1))</f>
        <v>120 LSN</v>
      </c>
      <c r="V1174" s="77" t="str">
        <f>IF(NOT(db[[#This Row],[H_1]]=db[[#This Row],[H_2]]),MID(db[[#This Row],[H_QTY/ CTN]],db[[#This Row],[H_1]]+1,db[[#This Row],[H_2]]-db[[#This Row],[H_1]]-1),"")</f>
        <v/>
      </c>
      <c r="W1174" s="77" t="str">
        <f>IF(db[[#This Row],[QTY/ CTN B]]="","",LEFT(db[[#This Row],[QTY/ CTN B]],SEARCH(" ",db[[#This Row],[QTY/ CTN B]],1)-1))</f>
        <v>120</v>
      </c>
      <c r="X1174" s="77" t="str">
        <f>IF(db[[#This Row],[QTY/ CTN B]]="","",RIGHT(db[[#This Row],[QTY/ CTN B]],LEN(db[[#This Row],[QTY/ CTN B]])-SEARCH(" ",db[[#This Row],[QTY/ CTN B]],1)))</f>
        <v>LSN</v>
      </c>
      <c r="Y1174" s="77">
        <f>IF(db[[#This Row],[QTY/ CTN TG]]="",IF(db[[#This Row],[STN TG]]="","",12),LEFT(db[[#This Row],[QTY/ CTN TG]],SEARCH(" ",db[[#This Row],[QTY/ CTN TG]],1)-1))</f>
        <v>12</v>
      </c>
      <c r="Z1174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4" s="77" t="str">
        <f>IF(db[[#This Row],[STN K]]="","",IF(db[[#This Row],[STN TG]]="LSN",12,""))</f>
        <v/>
      </c>
      <c r="AB1174" s="77" t="str">
        <f>IF(db[[#This Row],[STN TG]]="LSN","PCS","")</f>
        <v/>
      </c>
      <c r="AC1174" s="77">
        <f>db[[#This Row],[QTY B]]*IF(db[[#This Row],[QTY TG]]="",1,db[[#This Row],[QTY TG]])*IF(db[[#This Row],[QTY K]]="",1,db[[#This Row],[QTY K]])</f>
        <v>1440</v>
      </c>
      <c r="AD1174" s="77" t="str">
        <f>IF(db[[#This Row],[STN K]]="",IF(db[[#This Row],[STN TG]]="",db[[#This Row],[STN B]],db[[#This Row],[STN TG]]),db[[#This Row],[STN K]])</f>
        <v>PCS</v>
      </c>
      <c r="AE1174" s="40"/>
    </row>
    <row r="1175" spans="1:31" ht="16.5" customHeight="1" x14ac:dyDescent="0.25">
      <c r="A1175" s="40">
        <f t="shared" si="18"/>
        <v>1174</v>
      </c>
      <c r="B1175" s="75" t="str">
        <f>LOWER(SUBSTITUTE(SUBSTITUTE(SUBSTITUTE(SUBSTITUTE(SUBSTITUTE(SUBSTITUTE(SUBSTITUTE(SUBSTITUTE(db[[#This Row],[NB BM]]," ",),".",""),"-",""),"(",""),")",""),"/",""),"""",""),"+",""))</f>
        <v>bpgelzhixinrefillg3139</v>
      </c>
      <c r="C1175" s="75" t="str">
        <f>LOWER(SUBSTITUTE(SUBSTITUTE(SUBSTITUTE(SUBSTITUTE(SUBSTITUTE(SUBSTITUTE(SUBSTITUTE(SUBSTITUTE(SUBSTITUTE(db[[#This Row],[NB NOTA]]," ",),".",""),"-",""),"(",""),")",""),",",""),"/",""),"""",""),"+",""))</f>
        <v>gelzhixinrefillg3139</v>
      </c>
      <c r="D1175" s="75" t="str">
        <f>LOWER(SUBSTITUTE(SUBSTITUTE(SUBSTITUTE(SUBSTITUTE(SUBSTITUTE(SUBSTITUTE(SUBSTITUTE(SUBSTITUTE(SUBSTITUTE(db[[#This Row],[NB PAJAK]]," ",""),"-",""),"(",""),")",""),".",""),",",""),"/",""),"""",""),"+",""))</f>
        <v/>
      </c>
      <c r="E1175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bpgelzhixinrefillg3139120lsnuntana</v>
      </c>
      <c r="F1175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gelzhixinrefillg3139120lsn</v>
      </c>
      <c r="G1175" s="7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gelzhixinrefillg3139untana</v>
      </c>
      <c r="H1175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gelzhixinrefillg3139120lsnuntana</v>
      </c>
      <c r="I1175" s="2" t="s">
        <v>7226</v>
      </c>
      <c r="J1175" s="47" t="s">
        <v>7214</v>
      </c>
      <c r="K1175" s="48"/>
      <c r="L1175" s="2" t="s">
        <v>1336</v>
      </c>
      <c r="M1175" s="76" t="e">
        <f>IF(db[[#This Row],[NB NOTA_C]]="","",COUNTIF([2]!B_MSK[concat],db[[#This Row],[NB NOTA_C]]))</f>
        <v>#REF!</v>
      </c>
      <c r="N1175" s="120" t="s">
        <v>2305</v>
      </c>
      <c r="O1175" s="5" t="s">
        <v>1433</v>
      </c>
      <c r="P1175" s="2" t="s">
        <v>2443</v>
      </c>
      <c r="Q1175" s="75"/>
      <c r="R1175" s="75" t="str">
        <f>IF(db[[#This Row],[QTY/ CTN]]="","",SUBSTITUTE(SUBSTITUTE(SUBSTITUTE(db[[#This Row],[QTY/ CTN]]," ","_",2),"(",""),")","")&amp;"_")</f>
        <v>120 LSN_</v>
      </c>
      <c r="S1175" s="75">
        <f>IF(db[[#This Row],[H_QTY/ CTN]]="","",SEARCH("_",db[[#This Row],[H_QTY/ CTN]]))</f>
        <v>8</v>
      </c>
      <c r="T1175" s="75">
        <f>IF(db[[#This Row],[H_QTY/ CTN]]="","",LEN(db[[#This Row],[H_QTY/ CTN]]))</f>
        <v>8</v>
      </c>
      <c r="U1175" s="77" t="str">
        <f>IF(db[[#This Row],[H_QTY/ CTN]]="","",LEFT(db[[#This Row],[H_QTY/ CTN]],db[[#This Row],[H_1]]-1))</f>
        <v>120 LSN</v>
      </c>
      <c r="V1175" s="77" t="str">
        <f>IF(NOT(db[[#This Row],[H_1]]=db[[#This Row],[H_2]]),MID(db[[#This Row],[H_QTY/ CTN]],db[[#This Row],[H_1]]+1,db[[#This Row],[H_2]]-db[[#This Row],[H_1]]-1),"")</f>
        <v/>
      </c>
      <c r="W1175" s="77" t="str">
        <f>IF(db[[#This Row],[QTY/ CTN B]]="","",LEFT(db[[#This Row],[QTY/ CTN B]],SEARCH(" ",db[[#This Row],[QTY/ CTN B]],1)-1))</f>
        <v>120</v>
      </c>
      <c r="X1175" s="77" t="str">
        <f>IF(db[[#This Row],[QTY/ CTN B]]="","",RIGHT(db[[#This Row],[QTY/ CTN B]],LEN(db[[#This Row],[QTY/ CTN B]])-SEARCH(" ",db[[#This Row],[QTY/ CTN B]],1)))</f>
        <v>LSN</v>
      </c>
      <c r="Y1175" s="77">
        <f>IF(db[[#This Row],[QTY/ CTN TG]]="",IF(db[[#This Row],[STN TG]]="","",12),LEFT(db[[#This Row],[QTY/ CTN TG]],SEARCH(" ",db[[#This Row],[QTY/ CTN TG]],1)-1))</f>
        <v>12</v>
      </c>
      <c r="Z1175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5" s="77" t="str">
        <f>IF(db[[#This Row],[STN K]]="","",IF(db[[#This Row],[STN TG]]="LSN",12,""))</f>
        <v/>
      </c>
      <c r="AB1175" s="77" t="str">
        <f>IF(db[[#This Row],[STN TG]]="LSN","PCS","")</f>
        <v/>
      </c>
      <c r="AC1175" s="77">
        <f>db[[#This Row],[QTY B]]*IF(db[[#This Row],[QTY TG]]="",1,db[[#This Row],[QTY TG]])*IF(db[[#This Row],[QTY K]]="",1,db[[#This Row],[QTY K]])</f>
        <v>1440</v>
      </c>
      <c r="AD1175" s="77" t="str">
        <f>IF(db[[#This Row],[STN K]]="",IF(db[[#This Row],[STN TG]]="",db[[#This Row],[STN B]],db[[#This Row],[STN TG]]),db[[#This Row],[STN K]])</f>
        <v>PCS</v>
      </c>
      <c r="AE1175" s="40"/>
    </row>
    <row r="1176" spans="1:31" ht="16.5" customHeight="1" x14ac:dyDescent="0.25">
      <c r="A1176" s="40">
        <f t="shared" si="18"/>
        <v>1175</v>
      </c>
      <c r="B1176" s="75" t="str">
        <f>LOWER(SUBSTITUTE(SUBSTITUTE(SUBSTITUTE(SUBSTITUTE(SUBSTITUTE(SUBSTITUTE(SUBSTITUTE(SUBSTITUTE(db[[#This Row],[NB BM]]," ",),".",""),"-",""),"(",""),")",""),"/",""),"""",""),"+",""))</f>
        <v>bpgelzhixinrefillg3150</v>
      </c>
      <c r="C1176" s="75" t="str">
        <f>LOWER(SUBSTITUTE(SUBSTITUTE(SUBSTITUTE(SUBSTITUTE(SUBSTITUTE(SUBSTITUTE(SUBSTITUTE(SUBSTITUTE(SUBSTITUTE(db[[#This Row],[NB NOTA]]," ",),".",""),"-",""),"(",""),")",""),",",""),"/",""),"""",""),"+",""))</f>
        <v>gelzhixinrefillg3150</v>
      </c>
      <c r="D1176" s="75" t="str">
        <f>LOWER(SUBSTITUTE(SUBSTITUTE(SUBSTITUTE(SUBSTITUTE(SUBSTITUTE(SUBSTITUTE(SUBSTITUTE(SUBSTITUTE(SUBSTITUTE(db[[#This Row],[NB PAJAK]]," ",""),"-",""),"(",""),")",""),".",""),",",""),"/",""),"""",""),"+",""))</f>
        <v/>
      </c>
      <c r="E1176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bpgelzhixinrefillg3150120lsnuntana</v>
      </c>
      <c r="F1176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gelzhixinrefillg3150120lsn</v>
      </c>
      <c r="G1176" s="7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gelzhixinrefillg3150untana</v>
      </c>
      <c r="H1176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gelzhixinrefillg3150120lsnuntana</v>
      </c>
      <c r="I1176" s="2" t="s">
        <v>7231</v>
      </c>
      <c r="J1176" s="47" t="s">
        <v>7220</v>
      </c>
      <c r="K1176" s="48"/>
      <c r="L1176" s="2" t="s">
        <v>1336</v>
      </c>
      <c r="M1176" s="76" t="e">
        <f>IF(db[[#This Row],[NB NOTA_C]]="","",COUNTIF([2]!B_MSK[concat],db[[#This Row],[NB NOTA_C]]))</f>
        <v>#REF!</v>
      </c>
      <c r="N1176" s="120" t="s">
        <v>2305</v>
      </c>
      <c r="O1176" s="5" t="s">
        <v>1433</v>
      </c>
      <c r="P1176" s="2" t="s">
        <v>2443</v>
      </c>
      <c r="Q1176" s="75"/>
      <c r="R1176" s="75" t="str">
        <f>IF(db[[#This Row],[QTY/ CTN]]="","",SUBSTITUTE(SUBSTITUTE(SUBSTITUTE(db[[#This Row],[QTY/ CTN]]," ","_",2),"(",""),")","")&amp;"_")</f>
        <v>120 LSN_</v>
      </c>
      <c r="S1176" s="75">
        <f>IF(db[[#This Row],[H_QTY/ CTN]]="","",SEARCH("_",db[[#This Row],[H_QTY/ CTN]]))</f>
        <v>8</v>
      </c>
      <c r="T1176" s="75">
        <f>IF(db[[#This Row],[H_QTY/ CTN]]="","",LEN(db[[#This Row],[H_QTY/ CTN]]))</f>
        <v>8</v>
      </c>
      <c r="U1176" s="77" t="str">
        <f>IF(db[[#This Row],[H_QTY/ CTN]]="","",LEFT(db[[#This Row],[H_QTY/ CTN]],db[[#This Row],[H_1]]-1))</f>
        <v>120 LSN</v>
      </c>
      <c r="V1176" s="77" t="str">
        <f>IF(NOT(db[[#This Row],[H_1]]=db[[#This Row],[H_2]]),MID(db[[#This Row],[H_QTY/ CTN]],db[[#This Row],[H_1]]+1,db[[#This Row],[H_2]]-db[[#This Row],[H_1]]-1),"")</f>
        <v/>
      </c>
      <c r="W1176" s="77" t="str">
        <f>IF(db[[#This Row],[QTY/ CTN B]]="","",LEFT(db[[#This Row],[QTY/ CTN B]],SEARCH(" ",db[[#This Row],[QTY/ CTN B]],1)-1))</f>
        <v>120</v>
      </c>
      <c r="X1176" s="77" t="str">
        <f>IF(db[[#This Row],[QTY/ CTN B]]="","",RIGHT(db[[#This Row],[QTY/ CTN B]],LEN(db[[#This Row],[QTY/ CTN B]])-SEARCH(" ",db[[#This Row],[QTY/ CTN B]],1)))</f>
        <v>LSN</v>
      </c>
      <c r="Y1176" s="77">
        <f>IF(db[[#This Row],[QTY/ CTN TG]]="",IF(db[[#This Row],[STN TG]]="","",12),LEFT(db[[#This Row],[QTY/ CTN TG]],SEARCH(" ",db[[#This Row],[QTY/ CTN TG]],1)-1))</f>
        <v>12</v>
      </c>
      <c r="Z1176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6" s="77" t="str">
        <f>IF(db[[#This Row],[STN K]]="","",IF(db[[#This Row],[STN TG]]="LSN",12,""))</f>
        <v/>
      </c>
      <c r="AB1176" s="77" t="str">
        <f>IF(db[[#This Row],[STN TG]]="LSN","PCS","")</f>
        <v/>
      </c>
      <c r="AC1176" s="77">
        <f>db[[#This Row],[QTY B]]*IF(db[[#This Row],[QTY TG]]="",1,db[[#This Row],[QTY TG]])*IF(db[[#This Row],[QTY K]]="",1,db[[#This Row],[QTY K]])</f>
        <v>1440</v>
      </c>
      <c r="AD1176" s="77" t="str">
        <f>IF(db[[#This Row],[STN K]]="",IF(db[[#This Row],[STN TG]]="",db[[#This Row],[STN B]],db[[#This Row],[STN TG]]),db[[#This Row],[STN K]])</f>
        <v>PCS</v>
      </c>
      <c r="AE1176" s="40"/>
    </row>
    <row r="1177" spans="1:31" ht="16.5" customHeight="1" x14ac:dyDescent="0.25">
      <c r="A1177" s="40">
        <f t="shared" si="18"/>
        <v>1176</v>
      </c>
      <c r="B1177" s="75" t="str">
        <f>LOWER(SUBSTITUTE(SUBSTITUTE(SUBSTITUTE(SUBSTITUTE(SUBSTITUTE(SUBSTITUTE(SUBSTITUTE(SUBSTITUTE(db[[#This Row],[NB BM]]," ",),".",""),"-",""),"(",""),")",""),"/",""),"""",""),"+",""))</f>
        <v>bpgelzhixinrefillg3151</v>
      </c>
      <c r="C1177" s="75" t="str">
        <f>LOWER(SUBSTITUTE(SUBSTITUTE(SUBSTITUTE(SUBSTITUTE(SUBSTITUTE(SUBSTITUTE(SUBSTITUTE(SUBSTITUTE(SUBSTITUTE(db[[#This Row],[NB NOTA]]," ",),".",""),"-",""),"(",""),")",""),",",""),"/",""),"""",""),"+",""))</f>
        <v>gelzhixinrefillg3151</v>
      </c>
      <c r="D1177" s="75" t="str">
        <f>LOWER(SUBSTITUTE(SUBSTITUTE(SUBSTITUTE(SUBSTITUTE(SUBSTITUTE(SUBSTITUTE(SUBSTITUTE(SUBSTITUTE(SUBSTITUTE(db[[#This Row],[NB PAJAK]]," ",""),"-",""),"(",""),")",""),".",""),",",""),"/",""),"""",""),"+",""))</f>
        <v/>
      </c>
      <c r="E1177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bpgelzhixinrefillg3151120lsnuntana</v>
      </c>
      <c r="F1177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gelzhixinrefillg3151120lsn</v>
      </c>
      <c r="G1177" s="7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gelzhixinrefillg3151untana</v>
      </c>
      <c r="H1177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gelzhixinrefillg3151120lsnuntana</v>
      </c>
      <c r="I1177" s="2" t="s">
        <v>7229</v>
      </c>
      <c r="J1177" s="47" t="s">
        <v>7218</v>
      </c>
      <c r="K1177" s="48"/>
      <c r="L1177" s="2" t="s">
        <v>1336</v>
      </c>
      <c r="M1177" s="76" t="e">
        <f>IF(db[[#This Row],[NB NOTA_C]]="","",COUNTIF([2]!B_MSK[concat],db[[#This Row],[NB NOTA_C]]))</f>
        <v>#REF!</v>
      </c>
      <c r="N1177" s="120" t="s">
        <v>2305</v>
      </c>
      <c r="O1177" s="5" t="s">
        <v>1433</v>
      </c>
      <c r="P1177" s="2" t="s">
        <v>2443</v>
      </c>
      <c r="Q1177" s="75"/>
      <c r="R1177" s="75" t="str">
        <f>IF(db[[#This Row],[QTY/ CTN]]="","",SUBSTITUTE(SUBSTITUTE(SUBSTITUTE(db[[#This Row],[QTY/ CTN]]," ","_",2),"(",""),")","")&amp;"_")</f>
        <v>120 LSN_</v>
      </c>
      <c r="S1177" s="75">
        <f>IF(db[[#This Row],[H_QTY/ CTN]]="","",SEARCH("_",db[[#This Row],[H_QTY/ CTN]]))</f>
        <v>8</v>
      </c>
      <c r="T1177" s="75">
        <f>IF(db[[#This Row],[H_QTY/ CTN]]="","",LEN(db[[#This Row],[H_QTY/ CTN]]))</f>
        <v>8</v>
      </c>
      <c r="U1177" s="77" t="str">
        <f>IF(db[[#This Row],[H_QTY/ CTN]]="","",LEFT(db[[#This Row],[H_QTY/ CTN]],db[[#This Row],[H_1]]-1))</f>
        <v>120 LSN</v>
      </c>
      <c r="V1177" s="77" t="str">
        <f>IF(NOT(db[[#This Row],[H_1]]=db[[#This Row],[H_2]]),MID(db[[#This Row],[H_QTY/ CTN]],db[[#This Row],[H_1]]+1,db[[#This Row],[H_2]]-db[[#This Row],[H_1]]-1),"")</f>
        <v/>
      </c>
      <c r="W1177" s="77" t="str">
        <f>IF(db[[#This Row],[QTY/ CTN B]]="","",LEFT(db[[#This Row],[QTY/ CTN B]],SEARCH(" ",db[[#This Row],[QTY/ CTN B]],1)-1))</f>
        <v>120</v>
      </c>
      <c r="X1177" s="77" t="str">
        <f>IF(db[[#This Row],[QTY/ CTN B]]="","",RIGHT(db[[#This Row],[QTY/ CTN B]],LEN(db[[#This Row],[QTY/ CTN B]])-SEARCH(" ",db[[#This Row],[QTY/ CTN B]],1)))</f>
        <v>LSN</v>
      </c>
      <c r="Y1177" s="77">
        <f>IF(db[[#This Row],[QTY/ CTN TG]]="",IF(db[[#This Row],[STN TG]]="","",12),LEFT(db[[#This Row],[QTY/ CTN TG]],SEARCH(" ",db[[#This Row],[QTY/ CTN TG]],1)-1))</f>
        <v>12</v>
      </c>
      <c r="Z1177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7" s="77" t="str">
        <f>IF(db[[#This Row],[STN K]]="","",IF(db[[#This Row],[STN TG]]="LSN",12,""))</f>
        <v/>
      </c>
      <c r="AB1177" s="77" t="str">
        <f>IF(db[[#This Row],[STN TG]]="LSN","PCS","")</f>
        <v/>
      </c>
      <c r="AC1177" s="77">
        <f>db[[#This Row],[QTY B]]*IF(db[[#This Row],[QTY TG]]="",1,db[[#This Row],[QTY TG]])*IF(db[[#This Row],[QTY K]]="",1,db[[#This Row],[QTY K]])</f>
        <v>1440</v>
      </c>
      <c r="AD1177" s="77" t="str">
        <f>IF(db[[#This Row],[STN K]]="",IF(db[[#This Row],[STN TG]]="",db[[#This Row],[STN B]],db[[#This Row],[STN TG]]),db[[#This Row],[STN K]])</f>
        <v>PCS</v>
      </c>
      <c r="AE1177" s="40"/>
    </row>
    <row r="1178" spans="1:31" ht="16.5" customHeight="1" x14ac:dyDescent="0.25">
      <c r="A1178" s="40">
        <f t="shared" si="18"/>
        <v>1177</v>
      </c>
      <c r="B1178" s="75" t="str">
        <f>LOWER(SUBSTITUTE(SUBSTITUTE(SUBSTITUTE(SUBSTITUTE(SUBSTITUTE(SUBSTITUTE(SUBSTITUTE(SUBSTITUTE(db[[#This Row],[NB BM]]," ",),".",""),"-",""),"(",""),")",""),"/",""),"""",""),"+",""))</f>
        <v>bpgelzhixinrefillg3152</v>
      </c>
      <c r="C1178" s="75" t="str">
        <f>LOWER(SUBSTITUTE(SUBSTITUTE(SUBSTITUTE(SUBSTITUTE(SUBSTITUTE(SUBSTITUTE(SUBSTITUTE(SUBSTITUTE(SUBSTITUTE(db[[#This Row],[NB NOTA]]," ",),".",""),"-",""),"(",""),")",""),",",""),"/",""),"""",""),"+",""))</f>
        <v>gelzhixinrefillg3152</v>
      </c>
      <c r="D1178" s="75" t="str">
        <f>LOWER(SUBSTITUTE(SUBSTITUTE(SUBSTITUTE(SUBSTITUTE(SUBSTITUTE(SUBSTITUTE(SUBSTITUTE(SUBSTITUTE(SUBSTITUTE(db[[#This Row],[NB PAJAK]]," ",""),"-",""),"(",""),")",""),".",""),",",""),"/",""),"""",""),"+",""))</f>
        <v/>
      </c>
      <c r="E1178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bpgelzhixinrefillg3152120lsnuntana</v>
      </c>
      <c r="F1178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gelzhixinrefillg3152120lsn</v>
      </c>
      <c r="G1178" s="7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gelzhixinrefillg3152untana</v>
      </c>
      <c r="H1178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gelzhixinrefillg3152120lsnuntana</v>
      </c>
      <c r="I1178" s="2" t="s">
        <v>7230</v>
      </c>
      <c r="J1178" s="47" t="s">
        <v>7219</v>
      </c>
      <c r="K1178" s="48"/>
      <c r="L1178" s="2" t="s">
        <v>1336</v>
      </c>
      <c r="M1178" s="76" t="e">
        <f>IF(db[[#This Row],[NB NOTA_C]]="","",COUNTIF([2]!B_MSK[concat],db[[#This Row],[NB NOTA_C]]))</f>
        <v>#REF!</v>
      </c>
      <c r="N1178" s="120" t="s">
        <v>2305</v>
      </c>
      <c r="O1178" s="5" t="s">
        <v>1433</v>
      </c>
      <c r="P1178" s="2" t="s">
        <v>2443</v>
      </c>
      <c r="Q1178" s="75"/>
      <c r="R1178" s="75" t="str">
        <f>IF(db[[#This Row],[QTY/ CTN]]="","",SUBSTITUTE(SUBSTITUTE(SUBSTITUTE(db[[#This Row],[QTY/ CTN]]," ","_",2),"(",""),")","")&amp;"_")</f>
        <v>120 LSN_</v>
      </c>
      <c r="S1178" s="75">
        <f>IF(db[[#This Row],[H_QTY/ CTN]]="","",SEARCH("_",db[[#This Row],[H_QTY/ CTN]]))</f>
        <v>8</v>
      </c>
      <c r="T1178" s="75">
        <f>IF(db[[#This Row],[H_QTY/ CTN]]="","",LEN(db[[#This Row],[H_QTY/ CTN]]))</f>
        <v>8</v>
      </c>
      <c r="U1178" s="77" t="str">
        <f>IF(db[[#This Row],[H_QTY/ CTN]]="","",LEFT(db[[#This Row],[H_QTY/ CTN]],db[[#This Row],[H_1]]-1))</f>
        <v>120 LSN</v>
      </c>
      <c r="V1178" s="77" t="str">
        <f>IF(NOT(db[[#This Row],[H_1]]=db[[#This Row],[H_2]]),MID(db[[#This Row],[H_QTY/ CTN]],db[[#This Row],[H_1]]+1,db[[#This Row],[H_2]]-db[[#This Row],[H_1]]-1),"")</f>
        <v/>
      </c>
      <c r="W1178" s="77" t="str">
        <f>IF(db[[#This Row],[QTY/ CTN B]]="","",LEFT(db[[#This Row],[QTY/ CTN B]],SEARCH(" ",db[[#This Row],[QTY/ CTN B]],1)-1))</f>
        <v>120</v>
      </c>
      <c r="X1178" s="77" t="str">
        <f>IF(db[[#This Row],[QTY/ CTN B]]="","",RIGHT(db[[#This Row],[QTY/ CTN B]],LEN(db[[#This Row],[QTY/ CTN B]])-SEARCH(" ",db[[#This Row],[QTY/ CTN B]],1)))</f>
        <v>LSN</v>
      </c>
      <c r="Y1178" s="77">
        <f>IF(db[[#This Row],[QTY/ CTN TG]]="",IF(db[[#This Row],[STN TG]]="","",12),LEFT(db[[#This Row],[QTY/ CTN TG]],SEARCH(" ",db[[#This Row],[QTY/ CTN TG]],1)-1))</f>
        <v>12</v>
      </c>
      <c r="Z1178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8" s="77" t="str">
        <f>IF(db[[#This Row],[STN K]]="","",IF(db[[#This Row],[STN TG]]="LSN",12,""))</f>
        <v/>
      </c>
      <c r="AB1178" s="77" t="str">
        <f>IF(db[[#This Row],[STN TG]]="LSN","PCS","")</f>
        <v/>
      </c>
      <c r="AC1178" s="77">
        <f>db[[#This Row],[QTY B]]*IF(db[[#This Row],[QTY TG]]="",1,db[[#This Row],[QTY TG]])*IF(db[[#This Row],[QTY K]]="",1,db[[#This Row],[QTY K]])</f>
        <v>1440</v>
      </c>
      <c r="AD1178" s="77" t="str">
        <f>IF(db[[#This Row],[STN K]]="",IF(db[[#This Row],[STN TG]]="",db[[#This Row],[STN B]],db[[#This Row],[STN TG]]),db[[#This Row],[STN K]])</f>
        <v>PCS</v>
      </c>
      <c r="AE1178" s="40"/>
    </row>
    <row r="1179" spans="1:31" ht="16.5" customHeight="1" x14ac:dyDescent="0.25">
      <c r="A1179" s="40">
        <f t="shared" si="18"/>
        <v>1178</v>
      </c>
      <c r="B1179" s="75" t="str">
        <f>LOWER(SUBSTITUTE(SUBSTITUTE(SUBSTITUTE(SUBSTITUTE(SUBSTITUTE(SUBSTITUTE(SUBSTITUTE(SUBSTITUTE(db[[#This Row],[NB BM]]," ",),".",""),"-",""),"(",""),")",""),"/",""),"""",""),"+",""))</f>
        <v>bpgelzhixinrefillg3153</v>
      </c>
      <c r="C1179" s="75" t="str">
        <f>LOWER(SUBSTITUTE(SUBSTITUTE(SUBSTITUTE(SUBSTITUTE(SUBSTITUTE(SUBSTITUTE(SUBSTITUTE(SUBSTITUTE(SUBSTITUTE(db[[#This Row],[NB NOTA]]," ",),".",""),"-",""),"(",""),")",""),",",""),"/",""),"""",""),"+",""))</f>
        <v>gelzhixinrefillg3153</v>
      </c>
      <c r="D1179" s="75" t="str">
        <f>LOWER(SUBSTITUTE(SUBSTITUTE(SUBSTITUTE(SUBSTITUTE(SUBSTITUTE(SUBSTITUTE(SUBSTITUTE(SUBSTITUTE(SUBSTITUTE(db[[#This Row],[NB PAJAK]]," ",""),"-",""),"(",""),")",""),".",""),",",""),"/",""),"""",""),"+",""))</f>
        <v/>
      </c>
      <c r="E1179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bpgelzhixinrefillg3153120lsnuntana</v>
      </c>
      <c r="F1179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gelzhixinrefillg3153120lsn</v>
      </c>
      <c r="G1179" s="7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gelzhixinrefillg3153untana</v>
      </c>
      <c r="H1179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gelzhixinrefillg3153120lsnuntana</v>
      </c>
      <c r="I1179" s="2" t="s">
        <v>6084</v>
      </c>
      <c r="J1179" s="47" t="s">
        <v>6069</v>
      </c>
      <c r="K1179" s="48"/>
      <c r="L1179" s="2" t="s">
        <v>1336</v>
      </c>
      <c r="M1179" s="76" t="e">
        <f>IF(db[[#This Row],[NB NOTA_C]]="","",COUNTIF([2]!B_MSK[concat],db[[#This Row],[NB NOTA_C]]))</f>
        <v>#REF!</v>
      </c>
      <c r="N1179" s="120" t="s">
        <v>2305</v>
      </c>
      <c r="O1179" s="5" t="s">
        <v>1433</v>
      </c>
      <c r="P1179" s="2" t="s">
        <v>2443</v>
      </c>
      <c r="Q1179" s="75"/>
      <c r="R1179" s="75" t="str">
        <f>IF(db[[#This Row],[QTY/ CTN]]="","",SUBSTITUTE(SUBSTITUTE(SUBSTITUTE(db[[#This Row],[QTY/ CTN]]," ","_",2),"(",""),")","")&amp;"_")</f>
        <v>120 LSN_</v>
      </c>
      <c r="S1179" s="75">
        <f>IF(db[[#This Row],[H_QTY/ CTN]]="","",SEARCH("_",db[[#This Row],[H_QTY/ CTN]]))</f>
        <v>8</v>
      </c>
      <c r="T1179" s="75">
        <f>IF(db[[#This Row],[H_QTY/ CTN]]="","",LEN(db[[#This Row],[H_QTY/ CTN]]))</f>
        <v>8</v>
      </c>
      <c r="U1179" s="77" t="str">
        <f>IF(db[[#This Row],[H_QTY/ CTN]]="","",LEFT(db[[#This Row],[H_QTY/ CTN]],db[[#This Row],[H_1]]-1))</f>
        <v>120 LSN</v>
      </c>
      <c r="V1179" s="77" t="str">
        <f>IF(NOT(db[[#This Row],[H_1]]=db[[#This Row],[H_2]]),MID(db[[#This Row],[H_QTY/ CTN]],db[[#This Row],[H_1]]+1,db[[#This Row],[H_2]]-db[[#This Row],[H_1]]-1),"")</f>
        <v/>
      </c>
      <c r="W1179" s="77" t="str">
        <f>IF(db[[#This Row],[QTY/ CTN B]]="","",LEFT(db[[#This Row],[QTY/ CTN B]],SEARCH(" ",db[[#This Row],[QTY/ CTN B]],1)-1))</f>
        <v>120</v>
      </c>
      <c r="X1179" s="77" t="str">
        <f>IF(db[[#This Row],[QTY/ CTN B]]="","",RIGHT(db[[#This Row],[QTY/ CTN B]],LEN(db[[#This Row],[QTY/ CTN B]])-SEARCH(" ",db[[#This Row],[QTY/ CTN B]],1)))</f>
        <v>LSN</v>
      </c>
      <c r="Y1179" s="77">
        <f>IF(db[[#This Row],[QTY/ CTN TG]]="",IF(db[[#This Row],[STN TG]]="","",12),LEFT(db[[#This Row],[QTY/ CTN TG]],SEARCH(" ",db[[#This Row],[QTY/ CTN TG]],1)-1))</f>
        <v>12</v>
      </c>
      <c r="Z1179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79" s="77" t="str">
        <f>IF(db[[#This Row],[STN K]]="","",IF(db[[#This Row],[STN TG]]="LSN",12,""))</f>
        <v/>
      </c>
      <c r="AB1179" s="77" t="str">
        <f>IF(db[[#This Row],[STN TG]]="LSN","PCS","")</f>
        <v/>
      </c>
      <c r="AC1179" s="77">
        <f>db[[#This Row],[QTY B]]*IF(db[[#This Row],[QTY TG]]="",1,db[[#This Row],[QTY TG]])*IF(db[[#This Row],[QTY K]]="",1,db[[#This Row],[QTY K]])</f>
        <v>1440</v>
      </c>
      <c r="AD1179" s="77" t="str">
        <f>IF(db[[#This Row],[STN K]]="",IF(db[[#This Row],[STN TG]]="",db[[#This Row],[STN B]],db[[#This Row],[STN TG]]),db[[#This Row],[STN K]])</f>
        <v>PCS</v>
      </c>
      <c r="AE1179" s="40"/>
    </row>
    <row r="1180" spans="1:31" ht="16.5" customHeight="1" x14ac:dyDescent="0.25">
      <c r="A1180" s="40">
        <f t="shared" si="18"/>
        <v>1179</v>
      </c>
      <c r="B1180" s="75" t="str">
        <f>LOWER(SUBSTITUTE(SUBSTITUTE(SUBSTITUTE(SUBSTITUTE(SUBSTITUTE(SUBSTITUTE(SUBSTITUTE(SUBSTITUTE(db[[#This Row],[NB BM]]," ",),".",""),"-",""),"(",""),")",""),"/",""),"""",""),"+",""))</f>
        <v>bpgelzhixinrefillg3154</v>
      </c>
      <c r="C1180" s="75" t="str">
        <f>LOWER(SUBSTITUTE(SUBSTITUTE(SUBSTITUTE(SUBSTITUTE(SUBSTITUTE(SUBSTITUTE(SUBSTITUTE(SUBSTITUTE(SUBSTITUTE(db[[#This Row],[NB NOTA]]," ",),".",""),"-",""),"(",""),")",""),",",""),"/",""),"""",""),"+",""))</f>
        <v>gelzhixinrefillg3154</v>
      </c>
      <c r="D1180" s="75" t="str">
        <f>LOWER(SUBSTITUTE(SUBSTITUTE(SUBSTITUTE(SUBSTITUTE(SUBSTITUTE(SUBSTITUTE(SUBSTITUTE(SUBSTITUTE(SUBSTITUTE(db[[#This Row],[NB PAJAK]]," ",""),"-",""),"(",""),")",""),".",""),",",""),"/",""),"""",""),"+",""))</f>
        <v/>
      </c>
      <c r="E1180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bpgelzhixinrefillg3154120lsnuntana</v>
      </c>
      <c r="F1180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gelzhixinrefillg3154120lsn</v>
      </c>
      <c r="G1180" s="7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gelzhixinrefillg3154untana</v>
      </c>
      <c r="H1180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gelzhixinrefillg3154120lsnuntana</v>
      </c>
      <c r="I1180" s="2" t="s">
        <v>7232</v>
      </c>
      <c r="J1180" s="47" t="s">
        <v>7221</v>
      </c>
      <c r="K1180" s="48"/>
      <c r="L1180" s="2" t="s">
        <v>1336</v>
      </c>
      <c r="M1180" s="76" t="e">
        <f>IF(db[[#This Row],[NB NOTA_C]]="","",COUNTIF([2]!B_MSK[concat],db[[#This Row],[NB NOTA_C]]))</f>
        <v>#REF!</v>
      </c>
      <c r="N1180" s="120" t="s">
        <v>2305</v>
      </c>
      <c r="O1180" s="5" t="s">
        <v>1433</v>
      </c>
      <c r="P1180" s="2" t="s">
        <v>2443</v>
      </c>
      <c r="Q1180" s="75"/>
      <c r="R1180" s="75" t="str">
        <f>IF(db[[#This Row],[QTY/ CTN]]="","",SUBSTITUTE(SUBSTITUTE(SUBSTITUTE(db[[#This Row],[QTY/ CTN]]," ","_",2),"(",""),")","")&amp;"_")</f>
        <v>120 LSN_</v>
      </c>
      <c r="S1180" s="75">
        <f>IF(db[[#This Row],[H_QTY/ CTN]]="","",SEARCH("_",db[[#This Row],[H_QTY/ CTN]]))</f>
        <v>8</v>
      </c>
      <c r="T1180" s="75">
        <f>IF(db[[#This Row],[H_QTY/ CTN]]="","",LEN(db[[#This Row],[H_QTY/ CTN]]))</f>
        <v>8</v>
      </c>
      <c r="U1180" s="77" t="str">
        <f>IF(db[[#This Row],[H_QTY/ CTN]]="","",LEFT(db[[#This Row],[H_QTY/ CTN]],db[[#This Row],[H_1]]-1))</f>
        <v>120 LSN</v>
      </c>
      <c r="V1180" s="77" t="str">
        <f>IF(NOT(db[[#This Row],[H_1]]=db[[#This Row],[H_2]]),MID(db[[#This Row],[H_QTY/ CTN]],db[[#This Row],[H_1]]+1,db[[#This Row],[H_2]]-db[[#This Row],[H_1]]-1),"")</f>
        <v/>
      </c>
      <c r="W1180" s="77" t="str">
        <f>IF(db[[#This Row],[QTY/ CTN B]]="","",LEFT(db[[#This Row],[QTY/ CTN B]],SEARCH(" ",db[[#This Row],[QTY/ CTN B]],1)-1))</f>
        <v>120</v>
      </c>
      <c r="X1180" s="77" t="str">
        <f>IF(db[[#This Row],[QTY/ CTN B]]="","",RIGHT(db[[#This Row],[QTY/ CTN B]],LEN(db[[#This Row],[QTY/ CTN B]])-SEARCH(" ",db[[#This Row],[QTY/ CTN B]],1)))</f>
        <v>LSN</v>
      </c>
      <c r="Y1180" s="77">
        <f>IF(db[[#This Row],[QTY/ CTN TG]]="",IF(db[[#This Row],[STN TG]]="","",12),LEFT(db[[#This Row],[QTY/ CTN TG]],SEARCH(" ",db[[#This Row],[QTY/ CTN TG]],1)-1))</f>
        <v>12</v>
      </c>
      <c r="Z1180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0" s="77" t="str">
        <f>IF(db[[#This Row],[STN K]]="","",IF(db[[#This Row],[STN TG]]="LSN",12,""))</f>
        <v/>
      </c>
      <c r="AB1180" s="77" t="str">
        <f>IF(db[[#This Row],[STN TG]]="LSN","PCS","")</f>
        <v/>
      </c>
      <c r="AC1180" s="77">
        <f>db[[#This Row],[QTY B]]*IF(db[[#This Row],[QTY TG]]="",1,db[[#This Row],[QTY TG]])*IF(db[[#This Row],[QTY K]]="",1,db[[#This Row],[QTY K]])</f>
        <v>1440</v>
      </c>
      <c r="AD1180" s="77" t="str">
        <f>IF(db[[#This Row],[STN K]]="",IF(db[[#This Row],[STN TG]]="",db[[#This Row],[STN B]],db[[#This Row],[STN TG]]),db[[#This Row],[STN K]])</f>
        <v>PCS</v>
      </c>
      <c r="AE1180" s="40"/>
    </row>
    <row r="1181" spans="1:31" ht="16.5" customHeight="1" x14ac:dyDescent="0.25">
      <c r="A1181" s="40">
        <f t="shared" si="18"/>
        <v>1180</v>
      </c>
      <c r="B1181" s="5" t="str">
        <f>LOWER(SUBSTITUTE(SUBSTITUTE(SUBSTITUTE(SUBSTITUTE(SUBSTITUTE(SUBSTITUTE(SUBSTITUTE(SUBSTITUTE(db[[#This Row],[NB BM]]," ",),".",""),"-",""),"(",""),")",""),"/",""),"""",""),"+",""))</f>
        <v>bpgelzhixinrefillg3155</v>
      </c>
      <c r="C1181" s="5" t="str">
        <f>LOWER(SUBSTITUTE(SUBSTITUTE(SUBSTITUTE(SUBSTITUTE(SUBSTITUTE(SUBSTITUTE(SUBSTITUTE(SUBSTITUTE(SUBSTITUTE(db[[#This Row],[NB NOTA]]," ",),".",""),"-",""),"(",""),")",""),",",""),"/",""),"""",""),"+",""))</f>
        <v>gelzhixinrefillg3155</v>
      </c>
      <c r="D1181" s="5" t="str">
        <f>LOWER(SUBSTITUTE(SUBSTITUTE(SUBSTITUTE(SUBSTITUTE(SUBSTITUTE(SUBSTITUTE(SUBSTITUTE(SUBSTITUTE(SUBSTITUTE(db[[#This Row],[NB PAJAK]]," ",""),"-",""),"(",""),")",""),".",""),",",""),"/",""),"""",""),"+",""))</f>
        <v/>
      </c>
      <c r="E118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bpgelzhixinrefillg3155120lsnuntana</v>
      </c>
      <c r="F118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gelzhixinrefillg3155120lsn</v>
      </c>
      <c r="G1181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gelzhixinrefillg3155untana</v>
      </c>
      <c r="H118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gelzhixinrefillg3155120lsnuntana</v>
      </c>
      <c r="I1181" s="2" t="s">
        <v>7855</v>
      </c>
      <c r="J1181" s="2" t="s">
        <v>7301</v>
      </c>
      <c r="K1181" s="14"/>
      <c r="L1181" s="2" t="s">
        <v>1336</v>
      </c>
      <c r="M1181" s="76" t="e">
        <f>IF(db[[#This Row],[NB NOTA_C]]="","",COUNTIF([2]!B_MSK[concat],db[[#This Row],[NB NOTA_C]]))</f>
        <v>#REF!</v>
      </c>
      <c r="N1181" s="120" t="s">
        <v>2305</v>
      </c>
      <c r="O1181" s="5" t="s">
        <v>1433</v>
      </c>
      <c r="P1181" s="2" t="s">
        <v>2443</v>
      </c>
      <c r="Q1181" s="5"/>
      <c r="R1181" s="5" t="str">
        <f>IF(db[[#This Row],[QTY/ CTN]]="","",SUBSTITUTE(SUBSTITUTE(SUBSTITUTE(db[[#This Row],[QTY/ CTN]]," ","_",2),"(",""),")","")&amp;"_")</f>
        <v>120 LSN_</v>
      </c>
      <c r="S1181" s="5">
        <f>IF(db[[#This Row],[H_QTY/ CTN]]="","",SEARCH("_",db[[#This Row],[H_QTY/ CTN]]))</f>
        <v>8</v>
      </c>
      <c r="T1181" s="5">
        <f>IF(db[[#This Row],[H_QTY/ CTN]]="","",LEN(db[[#This Row],[H_QTY/ CTN]]))</f>
        <v>8</v>
      </c>
      <c r="U1181" s="40" t="str">
        <f>IF(db[[#This Row],[H_QTY/ CTN]]="","",LEFT(db[[#This Row],[H_QTY/ CTN]],db[[#This Row],[H_1]]-1))</f>
        <v>120 LSN</v>
      </c>
      <c r="V1181" s="40" t="str">
        <f>IF(NOT(db[[#This Row],[H_1]]=db[[#This Row],[H_2]]),MID(db[[#This Row],[H_QTY/ CTN]],db[[#This Row],[H_1]]+1,db[[#This Row],[H_2]]-db[[#This Row],[H_1]]-1),"")</f>
        <v/>
      </c>
      <c r="W1181" s="40" t="str">
        <f>IF(db[[#This Row],[QTY/ CTN B]]="","",LEFT(db[[#This Row],[QTY/ CTN B]],SEARCH(" ",db[[#This Row],[QTY/ CTN B]],1)-1))</f>
        <v>120</v>
      </c>
      <c r="X1181" s="40" t="str">
        <f>IF(db[[#This Row],[QTY/ CTN B]]="","",RIGHT(db[[#This Row],[QTY/ CTN B]],LEN(db[[#This Row],[QTY/ CTN B]])-SEARCH(" ",db[[#This Row],[QTY/ CTN B]],1)))</f>
        <v>LSN</v>
      </c>
      <c r="Y1181" s="40">
        <f>IF(db[[#This Row],[QTY/ CTN TG]]="",IF(db[[#This Row],[STN TG]]="","",12),LEFT(db[[#This Row],[QTY/ CTN TG]],SEARCH(" ",db[[#This Row],[QTY/ CTN TG]],1)-1))</f>
        <v>12</v>
      </c>
      <c r="Z11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1" s="40" t="str">
        <f>IF(db[[#This Row],[STN K]]="","",IF(db[[#This Row],[STN TG]]="LSN",12,""))</f>
        <v/>
      </c>
      <c r="AB1181" s="40" t="str">
        <f>IF(db[[#This Row],[STN TG]]="LSN","PCS","")</f>
        <v/>
      </c>
      <c r="AC1181" s="40">
        <f>db[[#This Row],[QTY B]]*IF(db[[#This Row],[QTY TG]]="",1,db[[#This Row],[QTY TG]])*IF(db[[#This Row],[QTY K]]="",1,db[[#This Row],[QTY K]])</f>
        <v>1440</v>
      </c>
      <c r="AD1181" s="40" t="str">
        <f>IF(db[[#This Row],[STN K]]="",IF(db[[#This Row],[STN TG]]="",db[[#This Row],[STN B]],db[[#This Row],[STN TG]]),db[[#This Row],[STN K]])</f>
        <v>PCS</v>
      </c>
      <c r="AE1181" s="40"/>
    </row>
    <row r="1182" spans="1:31" ht="16.5" customHeight="1" x14ac:dyDescent="0.25">
      <c r="A1182" s="40">
        <f t="shared" si="18"/>
        <v>1181</v>
      </c>
      <c r="B1182" s="75" t="str">
        <f>LOWER(SUBSTITUTE(SUBSTITUTE(SUBSTITUTE(SUBSTITUTE(SUBSTITUTE(SUBSTITUTE(SUBSTITUTE(SUBSTITUTE(db[[#This Row],[NB BM]]," ",),".",""),"-",""),"(",""),")",""),"/",""),"""",""),"+",""))</f>
        <v>bpgelzhixinrefillg3156</v>
      </c>
      <c r="C1182" s="75" t="str">
        <f>LOWER(SUBSTITUTE(SUBSTITUTE(SUBSTITUTE(SUBSTITUTE(SUBSTITUTE(SUBSTITUTE(SUBSTITUTE(SUBSTITUTE(SUBSTITUTE(db[[#This Row],[NB NOTA]]," ",),".",""),"-",""),"(",""),")",""),",",""),"/",""),"""",""),"+",""))</f>
        <v>gelzhixinrefillg3156</v>
      </c>
      <c r="D1182" s="75" t="str">
        <f>LOWER(SUBSTITUTE(SUBSTITUTE(SUBSTITUTE(SUBSTITUTE(SUBSTITUTE(SUBSTITUTE(SUBSTITUTE(SUBSTITUTE(SUBSTITUTE(db[[#This Row],[NB PAJAK]]," ",""),"-",""),"(",""),")",""),".",""),",",""),"/",""),"""",""),"+",""))</f>
        <v/>
      </c>
      <c r="E1182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bpgelzhixinrefillg3156120lsnuntana</v>
      </c>
      <c r="F1182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gelzhixinrefillg3156120lsn</v>
      </c>
      <c r="G1182" s="7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gelzhixinrefillg3156untana</v>
      </c>
      <c r="H1182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gelzhixinrefillg3156120lsnuntana</v>
      </c>
      <c r="I1182" s="2" t="s">
        <v>7228</v>
      </c>
      <c r="J1182" s="47" t="s">
        <v>7216</v>
      </c>
      <c r="K1182" s="48"/>
      <c r="L1182" s="2" t="s">
        <v>1336</v>
      </c>
      <c r="M1182" s="76" t="e">
        <f>IF(db[[#This Row],[NB NOTA_C]]="","",COUNTIF([2]!B_MSK[concat],db[[#This Row],[NB NOTA_C]]))</f>
        <v>#REF!</v>
      </c>
      <c r="N1182" s="120" t="s">
        <v>2305</v>
      </c>
      <c r="O1182" s="5" t="s">
        <v>1433</v>
      </c>
      <c r="P1182" s="2" t="s">
        <v>2443</v>
      </c>
      <c r="Q1182" s="75"/>
      <c r="R1182" s="75" t="str">
        <f>IF(db[[#This Row],[QTY/ CTN]]="","",SUBSTITUTE(SUBSTITUTE(SUBSTITUTE(db[[#This Row],[QTY/ CTN]]," ","_",2),"(",""),")","")&amp;"_")</f>
        <v>120 LSN_</v>
      </c>
      <c r="S1182" s="75">
        <f>IF(db[[#This Row],[H_QTY/ CTN]]="","",SEARCH("_",db[[#This Row],[H_QTY/ CTN]]))</f>
        <v>8</v>
      </c>
      <c r="T1182" s="75">
        <f>IF(db[[#This Row],[H_QTY/ CTN]]="","",LEN(db[[#This Row],[H_QTY/ CTN]]))</f>
        <v>8</v>
      </c>
      <c r="U1182" s="77" t="str">
        <f>IF(db[[#This Row],[H_QTY/ CTN]]="","",LEFT(db[[#This Row],[H_QTY/ CTN]],db[[#This Row],[H_1]]-1))</f>
        <v>120 LSN</v>
      </c>
      <c r="V1182" s="77" t="str">
        <f>IF(NOT(db[[#This Row],[H_1]]=db[[#This Row],[H_2]]),MID(db[[#This Row],[H_QTY/ CTN]],db[[#This Row],[H_1]]+1,db[[#This Row],[H_2]]-db[[#This Row],[H_1]]-1),"")</f>
        <v/>
      </c>
      <c r="W1182" s="77" t="str">
        <f>IF(db[[#This Row],[QTY/ CTN B]]="","",LEFT(db[[#This Row],[QTY/ CTN B]],SEARCH(" ",db[[#This Row],[QTY/ CTN B]],1)-1))</f>
        <v>120</v>
      </c>
      <c r="X1182" s="77" t="str">
        <f>IF(db[[#This Row],[QTY/ CTN B]]="","",RIGHT(db[[#This Row],[QTY/ CTN B]],LEN(db[[#This Row],[QTY/ CTN B]])-SEARCH(" ",db[[#This Row],[QTY/ CTN B]],1)))</f>
        <v>LSN</v>
      </c>
      <c r="Y1182" s="77">
        <f>IF(db[[#This Row],[QTY/ CTN TG]]="",IF(db[[#This Row],[STN TG]]="","",12),LEFT(db[[#This Row],[QTY/ CTN TG]],SEARCH(" ",db[[#This Row],[QTY/ CTN TG]],1)-1))</f>
        <v>12</v>
      </c>
      <c r="Z1182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2" s="77" t="str">
        <f>IF(db[[#This Row],[STN K]]="","",IF(db[[#This Row],[STN TG]]="LSN",12,""))</f>
        <v/>
      </c>
      <c r="AB1182" s="77" t="str">
        <f>IF(db[[#This Row],[STN TG]]="LSN","PCS","")</f>
        <v/>
      </c>
      <c r="AC1182" s="77">
        <f>db[[#This Row],[QTY B]]*IF(db[[#This Row],[QTY TG]]="",1,db[[#This Row],[QTY TG]])*IF(db[[#This Row],[QTY K]]="",1,db[[#This Row],[QTY K]])</f>
        <v>1440</v>
      </c>
      <c r="AD1182" s="77" t="str">
        <f>IF(db[[#This Row],[STN K]]="",IF(db[[#This Row],[STN TG]]="",db[[#This Row],[STN B]],db[[#This Row],[STN TG]]),db[[#This Row],[STN K]])</f>
        <v>PCS</v>
      </c>
      <c r="AE1182" s="40"/>
    </row>
    <row r="1183" spans="1:31" ht="16.5" customHeight="1" x14ac:dyDescent="0.25">
      <c r="A1183" s="40">
        <f t="shared" si="18"/>
        <v>1182</v>
      </c>
      <c r="B1183" s="75" t="str">
        <f>LOWER(SUBSTITUTE(SUBSTITUTE(SUBSTITUTE(SUBSTITUTE(SUBSTITUTE(SUBSTITUTE(SUBSTITUTE(SUBSTITUTE(db[[#This Row],[NB BM]]," ",),".",""),"-",""),"(",""),")",""),"/",""),"""",""),"+",""))</f>
        <v>bpgelzhixinrefillg3157</v>
      </c>
      <c r="C1183" s="75" t="str">
        <f>LOWER(SUBSTITUTE(SUBSTITUTE(SUBSTITUTE(SUBSTITUTE(SUBSTITUTE(SUBSTITUTE(SUBSTITUTE(SUBSTITUTE(SUBSTITUTE(db[[#This Row],[NB NOTA]]," ",),".",""),"-",""),"(",""),")",""),",",""),"/",""),"""",""),"+",""))</f>
        <v>gelzhixinrefillg3157</v>
      </c>
      <c r="D1183" s="75" t="str">
        <f>LOWER(SUBSTITUTE(SUBSTITUTE(SUBSTITUTE(SUBSTITUTE(SUBSTITUTE(SUBSTITUTE(SUBSTITUTE(SUBSTITUTE(SUBSTITUTE(db[[#This Row],[NB PAJAK]]," ",""),"-",""),"(",""),")",""),".",""),",",""),"/",""),"""",""),"+",""))</f>
        <v/>
      </c>
      <c r="E1183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bpgelzhixinrefillg3157120lsnuntana</v>
      </c>
      <c r="F1183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gelzhixinrefillg3157120lsn</v>
      </c>
      <c r="G1183" s="7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gelzhixinrefillg3157untana</v>
      </c>
      <c r="H1183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gelzhixinrefillg3157120lsnuntana</v>
      </c>
      <c r="I1183" s="2" t="s">
        <v>7223</v>
      </c>
      <c r="J1183" s="47" t="s">
        <v>7211</v>
      </c>
      <c r="K1183" s="48"/>
      <c r="L1183" s="2" t="s">
        <v>1336</v>
      </c>
      <c r="M1183" s="76" t="e">
        <f>IF(db[[#This Row],[NB NOTA_C]]="","",COUNTIF([2]!B_MSK[concat],db[[#This Row],[NB NOTA_C]]))</f>
        <v>#REF!</v>
      </c>
      <c r="N1183" s="120" t="s">
        <v>2305</v>
      </c>
      <c r="O1183" s="5" t="s">
        <v>1433</v>
      </c>
      <c r="P1183" s="2" t="s">
        <v>2443</v>
      </c>
      <c r="Q1183" s="75"/>
      <c r="R1183" s="75" t="str">
        <f>IF(db[[#This Row],[QTY/ CTN]]="","",SUBSTITUTE(SUBSTITUTE(SUBSTITUTE(db[[#This Row],[QTY/ CTN]]," ","_",2),"(",""),")","")&amp;"_")</f>
        <v>120 LSN_</v>
      </c>
      <c r="S1183" s="75">
        <f>IF(db[[#This Row],[H_QTY/ CTN]]="","",SEARCH("_",db[[#This Row],[H_QTY/ CTN]]))</f>
        <v>8</v>
      </c>
      <c r="T1183" s="75">
        <f>IF(db[[#This Row],[H_QTY/ CTN]]="","",LEN(db[[#This Row],[H_QTY/ CTN]]))</f>
        <v>8</v>
      </c>
      <c r="U1183" s="77" t="str">
        <f>IF(db[[#This Row],[H_QTY/ CTN]]="","",LEFT(db[[#This Row],[H_QTY/ CTN]],db[[#This Row],[H_1]]-1))</f>
        <v>120 LSN</v>
      </c>
      <c r="V1183" s="77" t="str">
        <f>IF(NOT(db[[#This Row],[H_1]]=db[[#This Row],[H_2]]),MID(db[[#This Row],[H_QTY/ CTN]],db[[#This Row],[H_1]]+1,db[[#This Row],[H_2]]-db[[#This Row],[H_1]]-1),"")</f>
        <v/>
      </c>
      <c r="W1183" s="77" t="str">
        <f>IF(db[[#This Row],[QTY/ CTN B]]="","",LEFT(db[[#This Row],[QTY/ CTN B]],SEARCH(" ",db[[#This Row],[QTY/ CTN B]],1)-1))</f>
        <v>120</v>
      </c>
      <c r="X1183" s="77" t="str">
        <f>IF(db[[#This Row],[QTY/ CTN B]]="","",RIGHT(db[[#This Row],[QTY/ CTN B]],LEN(db[[#This Row],[QTY/ CTN B]])-SEARCH(" ",db[[#This Row],[QTY/ CTN B]],1)))</f>
        <v>LSN</v>
      </c>
      <c r="Y1183" s="77">
        <f>IF(db[[#This Row],[QTY/ CTN TG]]="",IF(db[[#This Row],[STN TG]]="","",12),LEFT(db[[#This Row],[QTY/ CTN TG]],SEARCH(" ",db[[#This Row],[QTY/ CTN TG]],1)-1))</f>
        <v>12</v>
      </c>
      <c r="Z1183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3" s="77" t="str">
        <f>IF(db[[#This Row],[STN K]]="","",IF(db[[#This Row],[STN TG]]="LSN",12,""))</f>
        <v/>
      </c>
      <c r="AB1183" s="77" t="str">
        <f>IF(db[[#This Row],[STN TG]]="LSN","PCS","")</f>
        <v/>
      </c>
      <c r="AC1183" s="77">
        <f>db[[#This Row],[QTY B]]*IF(db[[#This Row],[QTY TG]]="",1,db[[#This Row],[QTY TG]])*IF(db[[#This Row],[QTY K]]="",1,db[[#This Row],[QTY K]])</f>
        <v>1440</v>
      </c>
      <c r="AD1183" s="77" t="str">
        <f>IF(db[[#This Row],[STN K]]="",IF(db[[#This Row],[STN TG]]="",db[[#This Row],[STN B]],db[[#This Row],[STN TG]]),db[[#This Row],[STN K]])</f>
        <v>PCS</v>
      </c>
      <c r="AE1183" s="40"/>
    </row>
    <row r="1184" spans="1:31" ht="16.5" customHeight="1" x14ac:dyDescent="0.25">
      <c r="A1184" s="40">
        <f t="shared" si="18"/>
        <v>1183</v>
      </c>
      <c r="B1184" s="75" t="str">
        <f>LOWER(SUBSTITUTE(SUBSTITUTE(SUBSTITUTE(SUBSTITUTE(SUBSTITUTE(SUBSTITUTE(SUBSTITUTE(SUBSTITUTE(db[[#This Row],[NB BM]]," ",),".",""),"-",""),"(",""),")",""),"/",""),"""",""),"+",""))</f>
        <v>bpgelzhixinrefillg3158</v>
      </c>
      <c r="C1184" s="75" t="str">
        <f>LOWER(SUBSTITUTE(SUBSTITUTE(SUBSTITUTE(SUBSTITUTE(SUBSTITUTE(SUBSTITUTE(SUBSTITUTE(SUBSTITUTE(SUBSTITUTE(db[[#This Row],[NB NOTA]]," ",),".",""),"-",""),"(",""),")",""),",",""),"/",""),"""",""),"+",""))</f>
        <v>gelzhixinrefillg3158</v>
      </c>
      <c r="D1184" s="75" t="str">
        <f>LOWER(SUBSTITUTE(SUBSTITUTE(SUBSTITUTE(SUBSTITUTE(SUBSTITUTE(SUBSTITUTE(SUBSTITUTE(SUBSTITUTE(SUBSTITUTE(db[[#This Row],[NB PAJAK]]," ",""),"-",""),"(",""),")",""),".",""),",",""),"/",""),"""",""),"+",""))</f>
        <v/>
      </c>
      <c r="E1184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bpgelzhixinrefillg3158120lsnuntana</v>
      </c>
      <c r="F1184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gelzhixinrefillg3158120lsn</v>
      </c>
      <c r="G1184" s="7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gelzhixinrefillg3158untana</v>
      </c>
      <c r="H1184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gelzhixinrefillg3158120lsnuntana</v>
      </c>
      <c r="I1184" s="2" t="s">
        <v>7225</v>
      </c>
      <c r="J1184" s="47" t="s">
        <v>7213</v>
      </c>
      <c r="K1184" s="48"/>
      <c r="L1184" s="2" t="s">
        <v>1336</v>
      </c>
      <c r="M1184" s="76" t="e">
        <f>IF(db[[#This Row],[NB NOTA_C]]="","",COUNTIF([2]!B_MSK[concat],db[[#This Row],[NB NOTA_C]]))</f>
        <v>#REF!</v>
      </c>
      <c r="N1184" s="120" t="s">
        <v>2305</v>
      </c>
      <c r="O1184" s="5" t="s">
        <v>1433</v>
      </c>
      <c r="P1184" s="2" t="s">
        <v>2443</v>
      </c>
      <c r="Q1184" s="75"/>
      <c r="R1184" s="75" t="str">
        <f>IF(db[[#This Row],[QTY/ CTN]]="","",SUBSTITUTE(SUBSTITUTE(SUBSTITUTE(db[[#This Row],[QTY/ CTN]]," ","_",2),"(",""),")","")&amp;"_")</f>
        <v>120 LSN_</v>
      </c>
      <c r="S1184" s="75">
        <f>IF(db[[#This Row],[H_QTY/ CTN]]="","",SEARCH("_",db[[#This Row],[H_QTY/ CTN]]))</f>
        <v>8</v>
      </c>
      <c r="T1184" s="75">
        <f>IF(db[[#This Row],[H_QTY/ CTN]]="","",LEN(db[[#This Row],[H_QTY/ CTN]]))</f>
        <v>8</v>
      </c>
      <c r="U1184" s="77" t="str">
        <f>IF(db[[#This Row],[H_QTY/ CTN]]="","",LEFT(db[[#This Row],[H_QTY/ CTN]],db[[#This Row],[H_1]]-1))</f>
        <v>120 LSN</v>
      </c>
      <c r="V1184" s="77" t="str">
        <f>IF(NOT(db[[#This Row],[H_1]]=db[[#This Row],[H_2]]),MID(db[[#This Row],[H_QTY/ CTN]],db[[#This Row],[H_1]]+1,db[[#This Row],[H_2]]-db[[#This Row],[H_1]]-1),"")</f>
        <v/>
      </c>
      <c r="W1184" s="77" t="str">
        <f>IF(db[[#This Row],[QTY/ CTN B]]="","",LEFT(db[[#This Row],[QTY/ CTN B]],SEARCH(" ",db[[#This Row],[QTY/ CTN B]],1)-1))</f>
        <v>120</v>
      </c>
      <c r="X1184" s="77" t="str">
        <f>IF(db[[#This Row],[QTY/ CTN B]]="","",RIGHT(db[[#This Row],[QTY/ CTN B]],LEN(db[[#This Row],[QTY/ CTN B]])-SEARCH(" ",db[[#This Row],[QTY/ CTN B]],1)))</f>
        <v>LSN</v>
      </c>
      <c r="Y1184" s="77">
        <f>IF(db[[#This Row],[QTY/ CTN TG]]="",IF(db[[#This Row],[STN TG]]="","",12),LEFT(db[[#This Row],[QTY/ CTN TG]],SEARCH(" ",db[[#This Row],[QTY/ CTN TG]],1)-1))</f>
        <v>12</v>
      </c>
      <c r="Z1184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4" s="77" t="str">
        <f>IF(db[[#This Row],[STN K]]="","",IF(db[[#This Row],[STN TG]]="LSN",12,""))</f>
        <v/>
      </c>
      <c r="AB1184" s="77" t="str">
        <f>IF(db[[#This Row],[STN TG]]="LSN","PCS","")</f>
        <v/>
      </c>
      <c r="AC1184" s="77">
        <f>db[[#This Row],[QTY B]]*IF(db[[#This Row],[QTY TG]]="",1,db[[#This Row],[QTY TG]])*IF(db[[#This Row],[QTY K]]="",1,db[[#This Row],[QTY K]])</f>
        <v>1440</v>
      </c>
      <c r="AD1184" s="77" t="str">
        <f>IF(db[[#This Row],[STN K]]="",IF(db[[#This Row],[STN TG]]="",db[[#This Row],[STN B]],db[[#This Row],[STN TG]]),db[[#This Row],[STN K]])</f>
        <v>PCS</v>
      </c>
      <c r="AE1184" s="40"/>
    </row>
    <row r="1185" spans="1:31" ht="16.5" customHeight="1" x14ac:dyDescent="0.25">
      <c r="A1185" s="40">
        <f t="shared" si="18"/>
        <v>1184</v>
      </c>
      <c r="B1185" s="75" t="str">
        <f>LOWER(SUBSTITUTE(SUBSTITUTE(SUBSTITUTE(SUBSTITUTE(SUBSTITUTE(SUBSTITUTE(SUBSTITUTE(SUBSTITUTE(db[[#This Row],[NB BM]]," ",),".",""),"-",""),"(",""),")",""),"/",""),"""",""),"+",""))</f>
        <v>bpgelzhixinrefillg3163</v>
      </c>
      <c r="C1185" s="75" t="str">
        <f>LOWER(SUBSTITUTE(SUBSTITUTE(SUBSTITUTE(SUBSTITUTE(SUBSTITUTE(SUBSTITUTE(SUBSTITUTE(SUBSTITUTE(SUBSTITUTE(db[[#This Row],[NB NOTA]]," ",),".",""),"-",""),"(",""),")",""),",",""),"/",""),"""",""),"+",""))</f>
        <v>gelzhixinrefillg3163</v>
      </c>
      <c r="D1185" s="75" t="str">
        <f>LOWER(SUBSTITUTE(SUBSTITUTE(SUBSTITUTE(SUBSTITUTE(SUBSTITUTE(SUBSTITUTE(SUBSTITUTE(SUBSTITUTE(SUBSTITUTE(db[[#This Row],[NB PAJAK]]," ",""),"-",""),"(",""),")",""),".",""),",",""),"/",""),"""",""),"+",""))</f>
        <v/>
      </c>
      <c r="E1185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bpgelzhixinrefillg3163120lsnuntana</v>
      </c>
      <c r="F1185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gelzhixinrefillg3163120lsn</v>
      </c>
      <c r="G1185" s="7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gelzhixinrefillg3163untana</v>
      </c>
      <c r="H1185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gelzhixinrefillg3163120lsnuntana</v>
      </c>
      <c r="I1185" s="2" t="s">
        <v>7233</v>
      </c>
      <c r="J1185" s="47" t="s">
        <v>7222</v>
      </c>
      <c r="K1185" s="48"/>
      <c r="L1185" s="2" t="s">
        <v>1336</v>
      </c>
      <c r="M1185" s="76" t="e">
        <f>IF(db[[#This Row],[NB NOTA_C]]="","",COUNTIF([2]!B_MSK[concat],db[[#This Row],[NB NOTA_C]]))</f>
        <v>#REF!</v>
      </c>
      <c r="N1185" s="120" t="s">
        <v>2305</v>
      </c>
      <c r="O1185" s="5" t="s">
        <v>1433</v>
      </c>
      <c r="P1185" s="2" t="s">
        <v>2443</v>
      </c>
      <c r="Q1185" s="75"/>
      <c r="R1185" s="75" t="str">
        <f>IF(db[[#This Row],[QTY/ CTN]]="","",SUBSTITUTE(SUBSTITUTE(SUBSTITUTE(db[[#This Row],[QTY/ CTN]]," ","_",2),"(",""),")","")&amp;"_")</f>
        <v>120 LSN_</v>
      </c>
      <c r="S1185" s="75">
        <f>IF(db[[#This Row],[H_QTY/ CTN]]="","",SEARCH("_",db[[#This Row],[H_QTY/ CTN]]))</f>
        <v>8</v>
      </c>
      <c r="T1185" s="75">
        <f>IF(db[[#This Row],[H_QTY/ CTN]]="","",LEN(db[[#This Row],[H_QTY/ CTN]]))</f>
        <v>8</v>
      </c>
      <c r="U1185" s="77" t="str">
        <f>IF(db[[#This Row],[H_QTY/ CTN]]="","",LEFT(db[[#This Row],[H_QTY/ CTN]],db[[#This Row],[H_1]]-1))</f>
        <v>120 LSN</v>
      </c>
      <c r="V1185" s="77" t="str">
        <f>IF(NOT(db[[#This Row],[H_1]]=db[[#This Row],[H_2]]),MID(db[[#This Row],[H_QTY/ CTN]],db[[#This Row],[H_1]]+1,db[[#This Row],[H_2]]-db[[#This Row],[H_1]]-1),"")</f>
        <v/>
      </c>
      <c r="W1185" s="77" t="str">
        <f>IF(db[[#This Row],[QTY/ CTN B]]="","",LEFT(db[[#This Row],[QTY/ CTN B]],SEARCH(" ",db[[#This Row],[QTY/ CTN B]],1)-1))</f>
        <v>120</v>
      </c>
      <c r="X1185" s="77" t="str">
        <f>IF(db[[#This Row],[QTY/ CTN B]]="","",RIGHT(db[[#This Row],[QTY/ CTN B]],LEN(db[[#This Row],[QTY/ CTN B]])-SEARCH(" ",db[[#This Row],[QTY/ CTN B]],1)))</f>
        <v>LSN</v>
      </c>
      <c r="Y1185" s="77">
        <f>IF(db[[#This Row],[QTY/ CTN TG]]="",IF(db[[#This Row],[STN TG]]="","",12),LEFT(db[[#This Row],[QTY/ CTN TG]],SEARCH(" ",db[[#This Row],[QTY/ CTN TG]],1)-1))</f>
        <v>12</v>
      </c>
      <c r="Z1185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5" s="77" t="str">
        <f>IF(db[[#This Row],[STN K]]="","",IF(db[[#This Row],[STN TG]]="LSN",12,""))</f>
        <v/>
      </c>
      <c r="AB1185" s="77" t="str">
        <f>IF(db[[#This Row],[STN TG]]="LSN","PCS","")</f>
        <v/>
      </c>
      <c r="AC1185" s="77">
        <f>db[[#This Row],[QTY B]]*IF(db[[#This Row],[QTY TG]]="",1,db[[#This Row],[QTY TG]])*IF(db[[#This Row],[QTY K]]="",1,db[[#This Row],[QTY K]])</f>
        <v>1440</v>
      </c>
      <c r="AD1185" s="77" t="str">
        <f>IF(db[[#This Row],[STN K]]="",IF(db[[#This Row],[STN TG]]="",db[[#This Row],[STN B]],db[[#This Row],[STN TG]]),db[[#This Row],[STN K]])</f>
        <v>PCS</v>
      </c>
      <c r="AE1185" s="40"/>
    </row>
    <row r="1186" spans="1:31" ht="16.5" customHeight="1" x14ac:dyDescent="0.25">
      <c r="A1186" s="40">
        <f t="shared" si="18"/>
        <v>1185</v>
      </c>
      <c r="B1186" s="5" t="str">
        <f>LOWER(SUBSTITUTE(SUBSTITUTE(SUBSTITUTE(SUBSTITUTE(SUBSTITUTE(SUBSTITUTE(SUBSTITUTE(SUBSTITUTE(db[[#This Row],[NB BM]]," ",),".",""),"-",""),"(",""),")",""),"/",""),"""",""),"+",""))</f>
        <v>bpgelzhixinrefillg5006</v>
      </c>
      <c r="C1186" s="5" t="str">
        <f>LOWER(SUBSTITUTE(SUBSTITUTE(SUBSTITUTE(SUBSTITUTE(SUBSTITUTE(SUBSTITUTE(SUBSTITUTE(SUBSTITUTE(SUBSTITUTE(db[[#This Row],[NB NOTA]]," ",),".",""),"-",""),"(",""),")",""),",",""),"/",""),"""",""),"+",""))</f>
        <v>gelzhixinrefillg5006</v>
      </c>
      <c r="D1186" s="5" t="str">
        <f>LOWER(SUBSTITUTE(SUBSTITUTE(SUBSTITUTE(SUBSTITUTE(SUBSTITUTE(SUBSTITUTE(SUBSTITUTE(SUBSTITUTE(SUBSTITUTE(db[[#This Row],[NB PAJAK]]," ",""),"-",""),"(",""),")",""),".",""),",",""),"/",""),"""",""),"+",""))</f>
        <v/>
      </c>
      <c r="E118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bpgelzhixinrefillg5006120lsnuntana</v>
      </c>
      <c r="F118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gelzhixinrefillg5006120lsn</v>
      </c>
      <c r="G1186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gelzhixinrefillg5006untana</v>
      </c>
      <c r="H118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gelzhixinrefillg5006120lsnuntana</v>
      </c>
      <c r="I1186" s="2" t="s">
        <v>7856</v>
      </c>
      <c r="J1186" s="2" t="s">
        <v>7300</v>
      </c>
      <c r="K1186" s="14"/>
      <c r="L1186" s="2" t="s">
        <v>1336</v>
      </c>
      <c r="M1186" s="76" t="e">
        <f>IF(db[[#This Row],[NB NOTA_C]]="","",COUNTIF([2]!B_MSK[concat],db[[#This Row],[NB NOTA_C]]))</f>
        <v>#REF!</v>
      </c>
      <c r="N1186" s="120" t="s">
        <v>2305</v>
      </c>
      <c r="O1186" s="5" t="s">
        <v>1433</v>
      </c>
      <c r="P1186" s="2" t="s">
        <v>2443</v>
      </c>
      <c r="Q1186" s="5"/>
      <c r="R1186" s="5" t="str">
        <f>IF(db[[#This Row],[QTY/ CTN]]="","",SUBSTITUTE(SUBSTITUTE(SUBSTITUTE(db[[#This Row],[QTY/ CTN]]," ","_",2),"(",""),")","")&amp;"_")</f>
        <v>120 LSN_</v>
      </c>
      <c r="S1186" s="5">
        <f>IF(db[[#This Row],[H_QTY/ CTN]]="","",SEARCH("_",db[[#This Row],[H_QTY/ CTN]]))</f>
        <v>8</v>
      </c>
      <c r="T1186" s="5">
        <f>IF(db[[#This Row],[H_QTY/ CTN]]="","",LEN(db[[#This Row],[H_QTY/ CTN]]))</f>
        <v>8</v>
      </c>
      <c r="U1186" s="40" t="str">
        <f>IF(db[[#This Row],[H_QTY/ CTN]]="","",LEFT(db[[#This Row],[H_QTY/ CTN]],db[[#This Row],[H_1]]-1))</f>
        <v>120 LSN</v>
      </c>
      <c r="V1186" s="40" t="str">
        <f>IF(NOT(db[[#This Row],[H_1]]=db[[#This Row],[H_2]]),MID(db[[#This Row],[H_QTY/ CTN]],db[[#This Row],[H_1]]+1,db[[#This Row],[H_2]]-db[[#This Row],[H_1]]-1),"")</f>
        <v/>
      </c>
      <c r="W1186" s="40" t="str">
        <f>IF(db[[#This Row],[QTY/ CTN B]]="","",LEFT(db[[#This Row],[QTY/ CTN B]],SEARCH(" ",db[[#This Row],[QTY/ CTN B]],1)-1))</f>
        <v>120</v>
      </c>
      <c r="X1186" s="40" t="str">
        <f>IF(db[[#This Row],[QTY/ CTN B]]="","",RIGHT(db[[#This Row],[QTY/ CTN B]],LEN(db[[#This Row],[QTY/ CTN B]])-SEARCH(" ",db[[#This Row],[QTY/ CTN B]],1)))</f>
        <v>LSN</v>
      </c>
      <c r="Y1186" s="40">
        <f>IF(db[[#This Row],[QTY/ CTN TG]]="",IF(db[[#This Row],[STN TG]]="","",12),LEFT(db[[#This Row],[QTY/ CTN TG]],SEARCH(" ",db[[#This Row],[QTY/ CTN TG]],1)-1))</f>
        <v>12</v>
      </c>
      <c r="Z11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6" s="40" t="str">
        <f>IF(db[[#This Row],[STN K]]="","",IF(db[[#This Row],[STN TG]]="LSN",12,""))</f>
        <v/>
      </c>
      <c r="AB1186" s="40" t="str">
        <f>IF(db[[#This Row],[STN TG]]="LSN","PCS","")</f>
        <v/>
      </c>
      <c r="AC1186" s="40">
        <f>db[[#This Row],[QTY B]]*IF(db[[#This Row],[QTY TG]]="",1,db[[#This Row],[QTY TG]])*IF(db[[#This Row],[QTY K]]="",1,db[[#This Row],[QTY K]])</f>
        <v>1440</v>
      </c>
      <c r="AD1186" s="40" t="str">
        <f>IF(db[[#This Row],[STN K]]="",IF(db[[#This Row],[STN TG]]="",db[[#This Row],[STN B]],db[[#This Row],[STN TG]]),db[[#This Row],[STN K]])</f>
        <v>PCS</v>
      </c>
      <c r="AE1186" s="40"/>
    </row>
    <row r="1187" spans="1:31" ht="16.5" customHeight="1" x14ac:dyDescent="0.25">
      <c r="A1187" s="40">
        <f t="shared" si="18"/>
        <v>1186</v>
      </c>
      <c r="B1187" s="75" t="str">
        <f>LOWER(SUBSTITUTE(SUBSTITUTE(SUBSTITUTE(SUBSTITUTE(SUBSTITUTE(SUBSTITUTE(SUBSTITUTE(SUBSTITUTE(db[[#This Row],[NB BM]]," ",),".",""),"-",""),"(",""),")",""),"/",""),"""",""),"+",""))</f>
        <v>bpgelzhixinrefillg5008</v>
      </c>
      <c r="C1187" s="75" t="str">
        <f>LOWER(SUBSTITUTE(SUBSTITUTE(SUBSTITUTE(SUBSTITUTE(SUBSTITUTE(SUBSTITUTE(SUBSTITUTE(SUBSTITUTE(SUBSTITUTE(db[[#This Row],[NB NOTA]]," ",),".",""),"-",""),"(",""),")",""),",",""),"/",""),"""",""),"+",""))</f>
        <v>gelzhixinrefillg5008</v>
      </c>
      <c r="D1187" s="75" t="str">
        <f>LOWER(SUBSTITUTE(SUBSTITUTE(SUBSTITUTE(SUBSTITUTE(SUBSTITUTE(SUBSTITUTE(SUBSTITUTE(SUBSTITUTE(SUBSTITUTE(db[[#This Row],[NB PAJAK]]," ",""),"-",""),"(",""),")",""),".",""),",",""),"/",""),"""",""),"+",""))</f>
        <v/>
      </c>
      <c r="E1187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bpgelzhixinrefillg5008120lsnuntana</v>
      </c>
      <c r="F1187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gelzhixinrefillg5008120lsn</v>
      </c>
      <c r="G1187" s="7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gelzhixinrefillg5008untana</v>
      </c>
      <c r="H1187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gelzhixinrefillg5008120lsnuntana</v>
      </c>
      <c r="I1187" s="2" t="s">
        <v>6085</v>
      </c>
      <c r="J1187" s="47" t="s">
        <v>6070</v>
      </c>
      <c r="K1187" s="48"/>
      <c r="L1187" s="2" t="s">
        <v>1336</v>
      </c>
      <c r="M1187" s="76" t="e">
        <f>IF(db[[#This Row],[NB NOTA_C]]="","",COUNTIF([2]!B_MSK[concat],db[[#This Row],[NB NOTA_C]]))</f>
        <v>#REF!</v>
      </c>
      <c r="N1187" s="120" t="s">
        <v>2305</v>
      </c>
      <c r="O1187" s="5" t="s">
        <v>1433</v>
      </c>
      <c r="P1187" s="2" t="s">
        <v>2443</v>
      </c>
      <c r="Q1187" s="75"/>
      <c r="R1187" s="75" t="str">
        <f>IF(db[[#This Row],[QTY/ CTN]]="","",SUBSTITUTE(SUBSTITUTE(SUBSTITUTE(db[[#This Row],[QTY/ CTN]]," ","_",2),"(",""),")","")&amp;"_")</f>
        <v>120 LSN_</v>
      </c>
      <c r="S1187" s="75">
        <f>IF(db[[#This Row],[H_QTY/ CTN]]="","",SEARCH("_",db[[#This Row],[H_QTY/ CTN]]))</f>
        <v>8</v>
      </c>
      <c r="T1187" s="75">
        <f>IF(db[[#This Row],[H_QTY/ CTN]]="","",LEN(db[[#This Row],[H_QTY/ CTN]]))</f>
        <v>8</v>
      </c>
      <c r="U1187" s="77" t="str">
        <f>IF(db[[#This Row],[H_QTY/ CTN]]="","",LEFT(db[[#This Row],[H_QTY/ CTN]],db[[#This Row],[H_1]]-1))</f>
        <v>120 LSN</v>
      </c>
      <c r="V1187" s="77" t="str">
        <f>IF(NOT(db[[#This Row],[H_1]]=db[[#This Row],[H_2]]),MID(db[[#This Row],[H_QTY/ CTN]],db[[#This Row],[H_1]]+1,db[[#This Row],[H_2]]-db[[#This Row],[H_1]]-1),"")</f>
        <v/>
      </c>
      <c r="W1187" s="77" t="str">
        <f>IF(db[[#This Row],[QTY/ CTN B]]="","",LEFT(db[[#This Row],[QTY/ CTN B]],SEARCH(" ",db[[#This Row],[QTY/ CTN B]],1)-1))</f>
        <v>120</v>
      </c>
      <c r="X1187" s="77" t="str">
        <f>IF(db[[#This Row],[QTY/ CTN B]]="","",RIGHT(db[[#This Row],[QTY/ CTN B]],LEN(db[[#This Row],[QTY/ CTN B]])-SEARCH(" ",db[[#This Row],[QTY/ CTN B]],1)))</f>
        <v>LSN</v>
      </c>
      <c r="Y1187" s="77">
        <f>IF(db[[#This Row],[QTY/ CTN TG]]="",IF(db[[#This Row],[STN TG]]="","",12),LEFT(db[[#This Row],[QTY/ CTN TG]],SEARCH(" ",db[[#This Row],[QTY/ CTN TG]],1)-1))</f>
        <v>12</v>
      </c>
      <c r="Z1187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7" s="77" t="str">
        <f>IF(db[[#This Row],[STN K]]="","",IF(db[[#This Row],[STN TG]]="LSN",12,""))</f>
        <v/>
      </c>
      <c r="AB1187" s="77" t="str">
        <f>IF(db[[#This Row],[STN TG]]="LSN","PCS","")</f>
        <v/>
      </c>
      <c r="AC1187" s="77">
        <f>db[[#This Row],[QTY B]]*IF(db[[#This Row],[QTY TG]]="",1,db[[#This Row],[QTY TG]])*IF(db[[#This Row],[QTY K]]="",1,db[[#This Row],[QTY K]])</f>
        <v>1440</v>
      </c>
      <c r="AD1187" s="77" t="str">
        <f>IF(db[[#This Row],[STN K]]="",IF(db[[#This Row],[STN TG]]="",db[[#This Row],[STN B]],db[[#This Row],[STN TG]]),db[[#This Row],[STN K]])</f>
        <v>PCS</v>
      </c>
      <c r="AE1187" s="40"/>
    </row>
    <row r="1188" spans="1:31" ht="16.5" customHeight="1" x14ac:dyDescent="0.25">
      <c r="A1188" s="40">
        <f t="shared" si="18"/>
        <v>1187</v>
      </c>
      <c r="B1188" s="75" t="str">
        <f>LOWER(SUBSTITUTE(SUBSTITUTE(SUBSTITUTE(SUBSTITUTE(SUBSTITUTE(SUBSTITUTE(SUBSTITUTE(SUBSTITUTE(db[[#This Row],[NB BM]]," ",),".",""),"-",""),"(",""),")",""),"/",""),"""",""),"+",""))</f>
        <v>bpgelzhixinrefillg5013</v>
      </c>
      <c r="C1188" s="75" t="str">
        <f>LOWER(SUBSTITUTE(SUBSTITUTE(SUBSTITUTE(SUBSTITUTE(SUBSTITUTE(SUBSTITUTE(SUBSTITUTE(SUBSTITUTE(SUBSTITUTE(db[[#This Row],[NB NOTA]]," ",),".",""),"-",""),"(",""),")",""),",",""),"/",""),"""",""),"+",""))</f>
        <v>gelzhixinrefillg5013</v>
      </c>
      <c r="D1188" s="75" t="str">
        <f>LOWER(SUBSTITUTE(SUBSTITUTE(SUBSTITUTE(SUBSTITUTE(SUBSTITUTE(SUBSTITUTE(SUBSTITUTE(SUBSTITUTE(SUBSTITUTE(db[[#This Row],[NB PAJAK]]," ",""),"-",""),"(",""),")",""),".",""),",",""),"/",""),"""",""),"+",""))</f>
        <v/>
      </c>
      <c r="E1188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bpgelzhixinrefillg5013120lsnuntana</v>
      </c>
      <c r="F1188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gelzhixinrefillg5013120lsn</v>
      </c>
      <c r="G1188" s="7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gelzhixinrefillg5013untana</v>
      </c>
      <c r="H1188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gelzhixinrefillg5013120lsnuntana</v>
      </c>
      <c r="I1188" s="2" t="s">
        <v>6086</v>
      </c>
      <c r="J1188" s="47" t="s">
        <v>6071</v>
      </c>
      <c r="K1188" s="48"/>
      <c r="L1188" s="2" t="s">
        <v>1336</v>
      </c>
      <c r="M1188" s="76" t="e">
        <f>IF(db[[#This Row],[NB NOTA_C]]="","",COUNTIF([2]!B_MSK[concat],db[[#This Row],[NB NOTA_C]]))</f>
        <v>#REF!</v>
      </c>
      <c r="N1188" s="120" t="s">
        <v>2305</v>
      </c>
      <c r="O1188" s="5" t="s">
        <v>1433</v>
      </c>
      <c r="P1188" s="2" t="s">
        <v>2443</v>
      </c>
      <c r="Q1188" s="75"/>
      <c r="R1188" s="75" t="str">
        <f>IF(db[[#This Row],[QTY/ CTN]]="","",SUBSTITUTE(SUBSTITUTE(SUBSTITUTE(db[[#This Row],[QTY/ CTN]]," ","_",2),"(",""),")","")&amp;"_")</f>
        <v>120 LSN_</v>
      </c>
      <c r="S1188" s="75">
        <f>IF(db[[#This Row],[H_QTY/ CTN]]="","",SEARCH("_",db[[#This Row],[H_QTY/ CTN]]))</f>
        <v>8</v>
      </c>
      <c r="T1188" s="75">
        <f>IF(db[[#This Row],[H_QTY/ CTN]]="","",LEN(db[[#This Row],[H_QTY/ CTN]]))</f>
        <v>8</v>
      </c>
      <c r="U1188" s="77" t="str">
        <f>IF(db[[#This Row],[H_QTY/ CTN]]="","",LEFT(db[[#This Row],[H_QTY/ CTN]],db[[#This Row],[H_1]]-1))</f>
        <v>120 LSN</v>
      </c>
      <c r="V1188" s="77" t="str">
        <f>IF(NOT(db[[#This Row],[H_1]]=db[[#This Row],[H_2]]),MID(db[[#This Row],[H_QTY/ CTN]],db[[#This Row],[H_1]]+1,db[[#This Row],[H_2]]-db[[#This Row],[H_1]]-1),"")</f>
        <v/>
      </c>
      <c r="W1188" s="77" t="str">
        <f>IF(db[[#This Row],[QTY/ CTN B]]="","",LEFT(db[[#This Row],[QTY/ CTN B]],SEARCH(" ",db[[#This Row],[QTY/ CTN B]],1)-1))</f>
        <v>120</v>
      </c>
      <c r="X1188" s="77" t="str">
        <f>IF(db[[#This Row],[QTY/ CTN B]]="","",RIGHT(db[[#This Row],[QTY/ CTN B]],LEN(db[[#This Row],[QTY/ CTN B]])-SEARCH(" ",db[[#This Row],[QTY/ CTN B]],1)))</f>
        <v>LSN</v>
      </c>
      <c r="Y1188" s="77">
        <f>IF(db[[#This Row],[QTY/ CTN TG]]="",IF(db[[#This Row],[STN TG]]="","",12),LEFT(db[[#This Row],[QTY/ CTN TG]],SEARCH(" ",db[[#This Row],[QTY/ CTN TG]],1)-1))</f>
        <v>12</v>
      </c>
      <c r="Z1188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8" s="77" t="str">
        <f>IF(db[[#This Row],[STN K]]="","",IF(db[[#This Row],[STN TG]]="LSN",12,""))</f>
        <v/>
      </c>
      <c r="AB1188" s="77" t="str">
        <f>IF(db[[#This Row],[STN TG]]="LSN","PCS","")</f>
        <v/>
      </c>
      <c r="AC1188" s="77">
        <f>db[[#This Row],[QTY B]]*IF(db[[#This Row],[QTY TG]]="",1,db[[#This Row],[QTY TG]])*IF(db[[#This Row],[QTY K]]="",1,db[[#This Row],[QTY K]])</f>
        <v>1440</v>
      </c>
      <c r="AD1188" s="77" t="str">
        <f>IF(db[[#This Row],[STN K]]="",IF(db[[#This Row],[STN TG]]="",db[[#This Row],[STN B]],db[[#This Row],[STN TG]]),db[[#This Row],[STN K]])</f>
        <v>PCS</v>
      </c>
      <c r="AE1188" s="40"/>
    </row>
    <row r="1189" spans="1:31" ht="16.5" customHeight="1" x14ac:dyDescent="0.25">
      <c r="A1189" s="40">
        <f t="shared" si="18"/>
        <v>1188</v>
      </c>
      <c r="B1189" s="75" t="str">
        <f>LOWER(SUBSTITUTE(SUBSTITUTE(SUBSTITUTE(SUBSTITUTE(SUBSTITUTE(SUBSTITUTE(SUBSTITUTE(SUBSTITUTE(db[[#This Row],[NB BM]]," ",),".",""),"-",""),"(",""),")",""),"/",""),"""",""),"+",""))</f>
        <v>bpgelzhixinrefillg5014</v>
      </c>
      <c r="C1189" s="75" t="str">
        <f>LOWER(SUBSTITUTE(SUBSTITUTE(SUBSTITUTE(SUBSTITUTE(SUBSTITUTE(SUBSTITUTE(SUBSTITUTE(SUBSTITUTE(SUBSTITUTE(db[[#This Row],[NB NOTA]]," ",),".",""),"-",""),"(",""),")",""),",",""),"/",""),"""",""),"+",""))</f>
        <v>gelzhixinrefillg5014</v>
      </c>
      <c r="D1189" s="75" t="str">
        <f>LOWER(SUBSTITUTE(SUBSTITUTE(SUBSTITUTE(SUBSTITUTE(SUBSTITUTE(SUBSTITUTE(SUBSTITUTE(SUBSTITUTE(SUBSTITUTE(db[[#This Row],[NB PAJAK]]," ",""),"-",""),"(",""),")",""),".",""),",",""),"/",""),"""",""),"+",""))</f>
        <v/>
      </c>
      <c r="E1189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bpgelzhixinrefillg5014120lsnuntana</v>
      </c>
      <c r="F1189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gelzhixinrefillg5014120lsn</v>
      </c>
      <c r="G1189" s="7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gelzhixinrefillg5014untana</v>
      </c>
      <c r="H1189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gelzhixinrefillg5014120lsnuntana</v>
      </c>
      <c r="I1189" s="2" t="s">
        <v>6083</v>
      </c>
      <c r="J1189" s="47" t="s">
        <v>7217</v>
      </c>
      <c r="K1189" s="48"/>
      <c r="L1189" s="2" t="s">
        <v>1336</v>
      </c>
      <c r="M1189" s="76" t="e">
        <f>IF(db[[#This Row],[NB NOTA_C]]="","",COUNTIF([2]!B_MSK[concat],db[[#This Row],[NB NOTA_C]]))</f>
        <v>#REF!</v>
      </c>
      <c r="N1189" s="120" t="s">
        <v>2305</v>
      </c>
      <c r="O1189" s="5" t="s">
        <v>1433</v>
      </c>
      <c r="P1189" s="2" t="s">
        <v>2443</v>
      </c>
      <c r="Q1189" s="75"/>
      <c r="R1189" s="75" t="str">
        <f>IF(db[[#This Row],[QTY/ CTN]]="","",SUBSTITUTE(SUBSTITUTE(SUBSTITUTE(db[[#This Row],[QTY/ CTN]]," ","_",2),"(",""),")","")&amp;"_")</f>
        <v>120 LSN_</v>
      </c>
      <c r="S1189" s="75">
        <f>IF(db[[#This Row],[H_QTY/ CTN]]="","",SEARCH("_",db[[#This Row],[H_QTY/ CTN]]))</f>
        <v>8</v>
      </c>
      <c r="T1189" s="75">
        <f>IF(db[[#This Row],[H_QTY/ CTN]]="","",LEN(db[[#This Row],[H_QTY/ CTN]]))</f>
        <v>8</v>
      </c>
      <c r="U1189" s="77" t="str">
        <f>IF(db[[#This Row],[H_QTY/ CTN]]="","",LEFT(db[[#This Row],[H_QTY/ CTN]],db[[#This Row],[H_1]]-1))</f>
        <v>120 LSN</v>
      </c>
      <c r="V1189" s="77" t="str">
        <f>IF(NOT(db[[#This Row],[H_1]]=db[[#This Row],[H_2]]),MID(db[[#This Row],[H_QTY/ CTN]],db[[#This Row],[H_1]]+1,db[[#This Row],[H_2]]-db[[#This Row],[H_1]]-1),"")</f>
        <v/>
      </c>
      <c r="W1189" s="77" t="str">
        <f>IF(db[[#This Row],[QTY/ CTN B]]="","",LEFT(db[[#This Row],[QTY/ CTN B]],SEARCH(" ",db[[#This Row],[QTY/ CTN B]],1)-1))</f>
        <v>120</v>
      </c>
      <c r="X1189" s="77" t="str">
        <f>IF(db[[#This Row],[QTY/ CTN B]]="","",RIGHT(db[[#This Row],[QTY/ CTN B]],LEN(db[[#This Row],[QTY/ CTN B]])-SEARCH(" ",db[[#This Row],[QTY/ CTN B]],1)))</f>
        <v>LSN</v>
      </c>
      <c r="Y1189" s="77">
        <f>IF(db[[#This Row],[QTY/ CTN TG]]="",IF(db[[#This Row],[STN TG]]="","",12),LEFT(db[[#This Row],[QTY/ CTN TG]],SEARCH(" ",db[[#This Row],[QTY/ CTN TG]],1)-1))</f>
        <v>12</v>
      </c>
      <c r="Z1189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89" s="77" t="str">
        <f>IF(db[[#This Row],[STN K]]="","",IF(db[[#This Row],[STN TG]]="LSN",12,""))</f>
        <v/>
      </c>
      <c r="AB1189" s="77" t="str">
        <f>IF(db[[#This Row],[STN TG]]="LSN","PCS","")</f>
        <v/>
      </c>
      <c r="AC1189" s="77">
        <f>db[[#This Row],[QTY B]]*IF(db[[#This Row],[QTY TG]]="",1,db[[#This Row],[QTY TG]])*IF(db[[#This Row],[QTY K]]="",1,db[[#This Row],[QTY K]])</f>
        <v>1440</v>
      </c>
      <c r="AD1189" s="77" t="str">
        <f>IF(db[[#This Row],[STN K]]="",IF(db[[#This Row],[STN TG]]="",db[[#This Row],[STN B]],db[[#This Row],[STN TG]]),db[[#This Row],[STN K]])</f>
        <v>PCS</v>
      </c>
      <c r="AE1189" s="40"/>
    </row>
    <row r="1190" spans="1:31" ht="16.5" customHeight="1" x14ac:dyDescent="0.25">
      <c r="A1190" s="40">
        <f t="shared" si="18"/>
        <v>1189</v>
      </c>
      <c r="B1190" s="75" t="str">
        <f>LOWER(SUBSTITUTE(SUBSTITUTE(SUBSTITUTE(SUBSTITUTE(SUBSTITUTE(SUBSTITUTE(SUBSTITUTE(SUBSTITUTE(db[[#This Row],[NB BM]]," ",),".",""),"-",""),"(",""),")",""),"/",""),"""",""),"+",""))</f>
        <v>bpgelzhixinrefillg5016</v>
      </c>
      <c r="C1190" s="75" t="str">
        <f>LOWER(SUBSTITUTE(SUBSTITUTE(SUBSTITUTE(SUBSTITUTE(SUBSTITUTE(SUBSTITUTE(SUBSTITUTE(SUBSTITUTE(SUBSTITUTE(db[[#This Row],[NB NOTA]]," ",),".",""),"-",""),"(",""),")",""),",",""),"/",""),"""",""),"+",""))</f>
        <v>gelzhixinrefillg5016</v>
      </c>
      <c r="D1190" s="75" t="str">
        <f>LOWER(SUBSTITUTE(SUBSTITUTE(SUBSTITUTE(SUBSTITUTE(SUBSTITUTE(SUBSTITUTE(SUBSTITUTE(SUBSTITUTE(SUBSTITUTE(db[[#This Row],[NB PAJAK]]," ",""),"-",""),"(",""),")",""),".",""),",",""),"/",""),"""",""),"+",""))</f>
        <v/>
      </c>
      <c r="E1190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bpgelzhixinrefillg5016120lsnuntana</v>
      </c>
      <c r="F1190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gelzhixinrefillg5016120lsn</v>
      </c>
      <c r="G1190" s="7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gelzhixinrefillg5016untana</v>
      </c>
      <c r="H1190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gelzhixinrefillg5016120lsnuntana</v>
      </c>
      <c r="I1190" s="2" t="s">
        <v>6082</v>
      </c>
      <c r="J1190" s="47" t="s">
        <v>5386</v>
      </c>
      <c r="K1190" s="48"/>
      <c r="L1190" s="2" t="s">
        <v>1336</v>
      </c>
      <c r="M1190" s="76" t="e">
        <f>IF(db[[#This Row],[NB NOTA_C]]="","",COUNTIF([2]!B_MSK[concat],db[[#This Row],[NB NOTA_C]]))</f>
        <v>#REF!</v>
      </c>
      <c r="N1190" s="120" t="s">
        <v>2305</v>
      </c>
      <c r="O1190" s="5" t="s">
        <v>1433</v>
      </c>
      <c r="P1190" s="2" t="s">
        <v>2443</v>
      </c>
      <c r="Q1190" s="75"/>
      <c r="R1190" s="75" t="str">
        <f>IF(db[[#This Row],[QTY/ CTN]]="","",SUBSTITUTE(SUBSTITUTE(SUBSTITUTE(db[[#This Row],[QTY/ CTN]]," ","_",2),"(",""),")","")&amp;"_")</f>
        <v>120 LSN_</v>
      </c>
      <c r="S1190" s="75">
        <f>IF(db[[#This Row],[H_QTY/ CTN]]="","",SEARCH("_",db[[#This Row],[H_QTY/ CTN]]))</f>
        <v>8</v>
      </c>
      <c r="T1190" s="75">
        <f>IF(db[[#This Row],[H_QTY/ CTN]]="","",LEN(db[[#This Row],[H_QTY/ CTN]]))</f>
        <v>8</v>
      </c>
      <c r="U1190" s="77" t="str">
        <f>IF(db[[#This Row],[H_QTY/ CTN]]="","",LEFT(db[[#This Row],[H_QTY/ CTN]],db[[#This Row],[H_1]]-1))</f>
        <v>120 LSN</v>
      </c>
      <c r="V1190" s="77" t="str">
        <f>IF(NOT(db[[#This Row],[H_1]]=db[[#This Row],[H_2]]),MID(db[[#This Row],[H_QTY/ CTN]],db[[#This Row],[H_1]]+1,db[[#This Row],[H_2]]-db[[#This Row],[H_1]]-1),"")</f>
        <v/>
      </c>
      <c r="W1190" s="77" t="str">
        <f>IF(db[[#This Row],[QTY/ CTN B]]="","",LEFT(db[[#This Row],[QTY/ CTN B]],SEARCH(" ",db[[#This Row],[QTY/ CTN B]],1)-1))</f>
        <v>120</v>
      </c>
      <c r="X1190" s="77" t="str">
        <f>IF(db[[#This Row],[QTY/ CTN B]]="","",RIGHT(db[[#This Row],[QTY/ CTN B]],LEN(db[[#This Row],[QTY/ CTN B]])-SEARCH(" ",db[[#This Row],[QTY/ CTN B]],1)))</f>
        <v>LSN</v>
      </c>
      <c r="Y1190" s="77">
        <f>IF(db[[#This Row],[QTY/ CTN TG]]="",IF(db[[#This Row],[STN TG]]="","",12),LEFT(db[[#This Row],[QTY/ CTN TG]],SEARCH(" ",db[[#This Row],[QTY/ CTN TG]],1)-1))</f>
        <v>12</v>
      </c>
      <c r="Z1190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0" s="77" t="str">
        <f>IF(db[[#This Row],[STN K]]="","",IF(db[[#This Row],[STN TG]]="LSN",12,""))</f>
        <v/>
      </c>
      <c r="AB1190" s="77" t="str">
        <f>IF(db[[#This Row],[STN TG]]="LSN","PCS","")</f>
        <v/>
      </c>
      <c r="AC1190" s="77">
        <f>db[[#This Row],[QTY B]]*IF(db[[#This Row],[QTY TG]]="",1,db[[#This Row],[QTY TG]])*IF(db[[#This Row],[QTY K]]="",1,db[[#This Row],[QTY K]])</f>
        <v>1440</v>
      </c>
      <c r="AD1190" s="77" t="str">
        <f>IF(db[[#This Row],[STN K]]="",IF(db[[#This Row],[STN TG]]="",db[[#This Row],[STN B]],db[[#This Row],[STN TG]]),db[[#This Row],[STN K]])</f>
        <v>PCS</v>
      </c>
      <c r="AE1190" s="40"/>
    </row>
    <row r="1191" spans="1:31" ht="16.5" customHeight="1" x14ac:dyDescent="0.25">
      <c r="A1191" s="40">
        <f t="shared" si="18"/>
        <v>1190</v>
      </c>
      <c r="B1191" s="75" t="str">
        <f>LOWER(SUBSTITUTE(SUBSTITUTE(SUBSTITUTE(SUBSTITUTE(SUBSTITUTE(SUBSTITUTE(SUBSTITUTE(SUBSTITUTE(db[[#This Row],[NB BM]]," ",),".",""),"-",""),"(",""),")",""),"/",""),"""",""),"+",""))</f>
        <v>bpgelzhixinrefillg5017</v>
      </c>
      <c r="C1191" s="75" t="str">
        <f>LOWER(SUBSTITUTE(SUBSTITUTE(SUBSTITUTE(SUBSTITUTE(SUBSTITUTE(SUBSTITUTE(SUBSTITUTE(SUBSTITUTE(SUBSTITUTE(db[[#This Row],[NB NOTA]]," ",),".",""),"-",""),"(",""),")",""),",",""),"/",""),"""",""),"+",""))</f>
        <v>gelzhixinrefillg5017</v>
      </c>
      <c r="D1191" s="75" t="str">
        <f>LOWER(SUBSTITUTE(SUBSTITUTE(SUBSTITUTE(SUBSTITUTE(SUBSTITUTE(SUBSTITUTE(SUBSTITUTE(SUBSTITUTE(SUBSTITUTE(db[[#This Row],[NB PAJAK]]," ",""),"-",""),"(",""),")",""),".",""),",",""),"/",""),"""",""),"+",""))</f>
        <v/>
      </c>
      <c r="E1191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bpgelzhixinrefillg5017120lsnuntana</v>
      </c>
      <c r="F1191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gelzhixinrefillg5017120lsn</v>
      </c>
      <c r="G1191" s="7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gelzhixinrefillg5017untana</v>
      </c>
      <c r="H1191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gelzhixinrefillg5017120lsnuntana</v>
      </c>
      <c r="I1191" s="2" t="s">
        <v>7224</v>
      </c>
      <c r="J1191" s="47" t="s">
        <v>7212</v>
      </c>
      <c r="K1191" s="48"/>
      <c r="L1191" s="2" t="s">
        <v>1336</v>
      </c>
      <c r="M1191" s="76" t="e">
        <f>IF(db[[#This Row],[NB NOTA_C]]="","",COUNTIF([2]!B_MSK[concat],db[[#This Row],[NB NOTA_C]]))</f>
        <v>#REF!</v>
      </c>
      <c r="N1191" s="120" t="s">
        <v>2305</v>
      </c>
      <c r="O1191" s="5" t="s">
        <v>1433</v>
      </c>
      <c r="P1191" s="2" t="s">
        <v>2443</v>
      </c>
      <c r="Q1191" s="75"/>
      <c r="R1191" s="75" t="str">
        <f>IF(db[[#This Row],[QTY/ CTN]]="","",SUBSTITUTE(SUBSTITUTE(SUBSTITUTE(db[[#This Row],[QTY/ CTN]]," ","_",2),"(",""),")","")&amp;"_")</f>
        <v>120 LSN_</v>
      </c>
      <c r="S1191" s="75">
        <f>IF(db[[#This Row],[H_QTY/ CTN]]="","",SEARCH("_",db[[#This Row],[H_QTY/ CTN]]))</f>
        <v>8</v>
      </c>
      <c r="T1191" s="75">
        <f>IF(db[[#This Row],[H_QTY/ CTN]]="","",LEN(db[[#This Row],[H_QTY/ CTN]]))</f>
        <v>8</v>
      </c>
      <c r="U1191" s="77" t="str">
        <f>IF(db[[#This Row],[H_QTY/ CTN]]="","",LEFT(db[[#This Row],[H_QTY/ CTN]],db[[#This Row],[H_1]]-1))</f>
        <v>120 LSN</v>
      </c>
      <c r="V1191" s="77" t="str">
        <f>IF(NOT(db[[#This Row],[H_1]]=db[[#This Row],[H_2]]),MID(db[[#This Row],[H_QTY/ CTN]],db[[#This Row],[H_1]]+1,db[[#This Row],[H_2]]-db[[#This Row],[H_1]]-1),"")</f>
        <v/>
      </c>
      <c r="W1191" s="77" t="str">
        <f>IF(db[[#This Row],[QTY/ CTN B]]="","",LEFT(db[[#This Row],[QTY/ CTN B]],SEARCH(" ",db[[#This Row],[QTY/ CTN B]],1)-1))</f>
        <v>120</v>
      </c>
      <c r="X1191" s="77" t="str">
        <f>IF(db[[#This Row],[QTY/ CTN B]]="","",RIGHT(db[[#This Row],[QTY/ CTN B]],LEN(db[[#This Row],[QTY/ CTN B]])-SEARCH(" ",db[[#This Row],[QTY/ CTN B]],1)))</f>
        <v>LSN</v>
      </c>
      <c r="Y1191" s="77">
        <f>IF(db[[#This Row],[QTY/ CTN TG]]="",IF(db[[#This Row],[STN TG]]="","",12),LEFT(db[[#This Row],[QTY/ CTN TG]],SEARCH(" ",db[[#This Row],[QTY/ CTN TG]],1)-1))</f>
        <v>12</v>
      </c>
      <c r="Z1191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1" s="77" t="str">
        <f>IF(db[[#This Row],[STN K]]="","",IF(db[[#This Row],[STN TG]]="LSN",12,""))</f>
        <v/>
      </c>
      <c r="AB1191" s="77" t="str">
        <f>IF(db[[#This Row],[STN TG]]="LSN","PCS","")</f>
        <v/>
      </c>
      <c r="AC1191" s="77">
        <f>db[[#This Row],[QTY B]]*IF(db[[#This Row],[QTY TG]]="",1,db[[#This Row],[QTY TG]])*IF(db[[#This Row],[QTY K]]="",1,db[[#This Row],[QTY K]])</f>
        <v>1440</v>
      </c>
      <c r="AD1191" s="77" t="str">
        <f>IF(db[[#This Row],[STN K]]="",IF(db[[#This Row],[STN TG]]="",db[[#This Row],[STN B]],db[[#This Row],[STN TG]]),db[[#This Row],[STN K]])</f>
        <v>PCS</v>
      </c>
      <c r="AE1191" s="40"/>
    </row>
    <row r="1192" spans="1:31" ht="16.5" customHeight="1" x14ac:dyDescent="0.25">
      <c r="A1192" s="40">
        <f t="shared" si="18"/>
        <v>1191</v>
      </c>
      <c r="B1192" s="75" t="str">
        <f>LOWER(SUBSTITUTE(SUBSTITUTE(SUBSTITUTE(SUBSTITUTE(SUBSTITUTE(SUBSTITUTE(SUBSTITUTE(SUBSTITUTE(db[[#This Row],[NB BM]]," ",),".",""),"-",""),"(",""),")",""),"/",""),"""",""),"+",""))</f>
        <v>bpgelzhixinrefillg5034</v>
      </c>
      <c r="C1192" s="75" t="str">
        <f>LOWER(SUBSTITUTE(SUBSTITUTE(SUBSTITUTE(SUBSTITUTE(SUBSTITUTE(SUBSTITUTE(SUBSTITUTE(SUBSTITUTE(SUBSTITUTE(db[[#This Row],[NB NOTA]]," ",),".",""),"-",""),"(",""),")",""),",",""),"/",""),"""",""),"+",""))</f>
        <v>gelzhixinrefillg5034</v>
      </c>
      <c r="D1192" s="75" t="str">
        <f>LOWER(SUBSTITUTE(SUBSTITUTE(SUBSTITUTE(SUBSTITUTE(SUBSTITUTE(SUBSTITUTE(SUBSTITUTE(SUBSTITUTE(SUBSTITUTE(db[[#This Row],[NB PAJAK]]," ",""),"-",""),"(",""),")",""),".",""),",",""),"/",""),"""",""),"+",""))</f>
        <v/>
      </c>
      <c r="E1192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bpgelzhixinrefillg5034120lsnuntana</v>
      </c>
      <c r="F1192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gelzhixinrefillg5034120lsn</v>
      </c>
      <c r="G1192" s="7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gelzhixinrefillg5034untana</v>
      </c>
      <c r="H1192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gelzhixinrefillg5034120lsnuntana</v>
      </c>
      <c r="I1192" s="2" t="s">
        <v>7234</v>
      </c>
      <c r="J1192" s="47" t="s">
        <v>5387</v>
      </c>
      <c r="K1192" s="48"/>
      <c r="L1192" s="2" t="s">
        <v>1336</v>
      </c>
      <c r="M1192" s="76" t="e">
        <f>IF(db[[#This Row],[NB NOTA_C]]="","",COUNTIF([2]!B_MSK[concat],db[[#This Row],[NB NOTA_C]]))</f>
        <v>#REF!</v>
      </c>
      <c r="N1192" s="120" t="s">
        <v>2305</v>
      </c>
      <c r="O1192" s="5" t="s">
        <v>1433</v>
      </c>
      <c r="P1192" s="2" t="s">
        <v>2443</v>
      </c>
      <c r="Q1192" s="75"/>
      <c r="R1192" s="75" t="str">
        <f>IF(db[[#This Row],[QTY/ CTN]]="","",SUBSTITUTE(SUBSTITUTE(SUBSTITUTE(db[[#This Row],[QTY/ CTN]]," ","_",2),"(",""),")","")&amp;"_")</f>
        <v>120 LSN_</v>
      </c>
      <c r="S1192" s="75">
        <f>IF(db[[#This Row],[H_QTY/ CTN]]="","",SEARCH("_",db[[#This Row],[H_QTY/ CTN]]))</f>
        <v>8</v>
      </c>
      <c r="T1192" s="75">
        <f>IF(db[[#This Row],[H_QTY/ CTN]]="","",LEN(db[[#This Row],[H_QTY/ CTN]]))</f>
        <v>8</v>
      </c>
      <c r="U1192" s="77" t="str">
        <f>IF(db[[#This Row],[H_QTY/ CTN]]="","",LEFT(db[[#This Row],[H_QTY/ CTN]],db[[#This Row],[H_1]]-1))</f>
        <v>120 LSN</v>
      </c>
      <c r="V1192" s="77" t="str">
        <f>IF(NOT(db[[#This Row],[H_1]]=db[[#This Row],[H_2]]),MID(db[[#This Row],[H_QTY/ CTN]],db[[#This Row],[H_1]]+1,db[[#This Row],[H_2]]-db[[#This Row],[H_1]]-1),"")</f>
        <v/>
      </c>
      <c r="W1192" s="77" t="str">
        <f>IF(db[[#This Row],[QTY/ CTN B]]="","",LEFT(db[[#This Row],[QTY/ CTN B]],SEARCH(" ",db[[#This Row],[QTY/ CTN B]],1)-1))</f>
        <v>120</v>
      </c>
      <c r="X1192" s="77" t="str">
        <f>IF(db[[#This Row],[QTY/ CTN B]]="","",RIGHT(db[[#This Row],[QTY/ CTN B]],LEN(db[[#This Row],[QTY/ CTN B]])-SEARCH(" ",db[[#This Row],[QTY/ CTN B]],1)))</f>
        <v>LSN</v>
      </c>
      <c r="Y1192" s="77">
        <f>IF(db[[#This Row],[QTY/ CTN TG]]="",IF(db[[#This Row],[STN TG]]="","",12),LEFT(db[[#This Row],[QTY/ CTN TG]],SEARCH(" ",db[[#This Row],[QTY/ CTN TG]],1)-1))</f>
        <v>12</v>
      </c>
      <c r="Z1192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2" s="77" t="str">
        <f>IF(db[[#This Row],[STN K]]="","",IF(db[[#This Row],[STN TG]]="LSN",12,""))</f>
        <v/>
      </c>
      <c r="AB1192" s="77" t="str">
        <f>IF(db[[#This Row],[STN TG]]="LSN","PCS","")</f>
        <v/>
      </c>
      <c r="AC1192" s="77">
        <f>db[[#This Row],[QTY B]]*IF(db[[#This Row],[QTY TG]]="",1,db[[#This Row],[QTY TG]])*IF(db[[#This Row],[QTY K]]="",1,db[[#This Row],[QTY K]])</f>
        <v>1440</v>
      </c>
      <c r="AD1192" s="77" t="str">
        <f>IF(db[[#This Row],[STN K]]="",IF(db[[#This Row],[STN TG]]="",db[[#This Row],[STN B]],db[[#This Row],[STN TG]]),db[[#This Row],[STN K]])</f>
        <v>PCS</v>
      </c>
      <c r="AE1192" s="40"/>
    </row>
    <row r="1193" spans="1:31" ht="16.5" customHeight="1" x14ac:dyDescent="0.25">
      <c r="A1193" s="40">
        <f t="shared" si="18"/>
        <v>1192</v>
      </c>
      <c r="B1193" s="75" t="str">
        <f>LOWER(SUBSTITUTE(SUBSTITUTE(SUBSTITUTE(SUBSTITUTE(SUBSTITUTE(SUBSTITUTE(SUBSTITUTE(SUBSTITUTE(db[[#This Row],[NB BM]]," ",),".",""),"-",""),"(",""),")",""),"/",""),"""",""),"+",""))</f>
        <v>bpgelzhixinrefillg5034l</v>
      </c>
      <c r="C1193" s="75" t="str">
        <f>LOWER(SUBSTITUTE(SUBSTITUTE(SUBSTITUTE(SUBSTITUTE(SUBSTITUTE(SUBSTITUTE(SUBSTITUTE(SUBSTITUTE(SUBSTITUTE(db[[#This Row],[NB NOTA]]," ",),".",""),"-",""),"(",""),")",""),",",""),"/",""),"""",""),"+",""))</f>
        <v>gelzhixinrefillg5034l</v>
      </c>
      <c r="D1193" s="75" t="str">
        <f>LOWER(SUBSTITUTE(SUBSTITUTE(SUBSTITUTE(SUBSTITUTE(SUBSTITUTE(SUBSTITUTE(SUBSTITUTE(SUBSTITUTE(SUBSTITUTE(db[[#This Row],[NB PAJAK]]," ",""),"-",""),"(",""),")",""),".",""),",",""),"/",""),"""",""),"+",""))</f>
        <v/>
      </c>
      <c r="E1193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bpgelzhixinrefillg5034l120lsnuntana</v>
      </c>
      <c r="F1193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gelzhixinrefillg5034l120lsn</v>
      </c>
      <c r="G1193" s="7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gelzhixinrefillg5034luntana</v>
      </c>
      <c r="H1193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gelzhixinrefillg5034l120lsnuntana</v>
      </c>
      <c r="I1193" s="2" t="s">
        <v>6087</v>
      </c>
      <c r="J1193" s="47" t="s">
        <v>6072</v>
      </c>
      <c r="K1193" s="48"/>
      <c r="L1193" s="2" t="s">
        <v>1336</v>
      </c>
      <c r="M1193" s="76" t="e">
        <f>IF(db[[#This Row],[NB NOTA_C]]="","",COUNTIF([2]!B_MSK[concat],db[[#This Row],[NB NOTA_C]]))</f>
        <v>#REF!</v>
      </c>
      <c r="N1193" s="120" t="s">
        <v>2305</v>
      </c>
      <c r="O1193" s="5" t="s">
        <v>1433</v>
      </c>
      <c r="P1193" s="2" t="s">
        <v>2443</v>
      </c>
      <c r="Q1193" s="75"/>
      <c r="R1193" s="75" t="str">
        <f>IF(db[[#This Row],[QTY/ CTN]]="","",SUBSTITUTE(SUBSTITUTE(SUBSTITUTE(db[[#This Row],[QTY/ CTN]]," ","_",2),"(",""),")","")&amp;"_")</f>
        <v>120 LSN_</v>
      </c>
      <c r="S1193" s="75">
        <f>IF(db[[#This Row],[H_QTY/ CTN]]="","",SEARCH("_",db[[#This Row],[H_QTY/ CTN]]))</f>
        <v>8</v>
      </c>
      <c r="T1193" s="75">
        <f>IF(db[[#This Row],[H_QTY/ CTN]]="","",LEN(db[[#This Row],[H_QTY/ CTN]]))</f>
        <v>8</v>
      </c>
      <c r="U1193" s="77" t="str">
        <f>IF(db[[#This Row],[H_QTY/ CTN]]="","",LEFT(db[[#This Row],[H_QTY/ CTN]],db[[#This Row],[H_1]]-1))</f>
        <v>120 LSN</v>
      </c>
      <c r="V1193" s="77" t="str">
        <f>IF(NOT(db[[#This Row],[H_1]]=db[[#This Row],[H_2]]),MID(db[[#This Row],[H_QTY/ CTN]],db[[#This Row],[H_1]]+1,db[[#This Row],[H_2]]-db[[#This Row],[H_1]]-1),"")</f>
        <v/>
      </c>
      <c r="W1193" s="77" t="str">
        <f>IF(db[[#This Row],[QTY/ CTN B]]="","",LEFT(db[[#This Row],[QTY/ CTN B]],SEARCH(" ",db[[#This Row],[QTY/ CTN B]],1)-1))</f>
        <v>120</v>
      </c>
      <c r="X1193" s="77" t="str">
        <f>IF(db[[#This Row],[QTY/ CTN B]]="","",RIGHT(db[[#This Row],[QTY/ CTN B]],LEN(db[[#This Row],[QTY/ CTN B]])-SEARCH(" ",db[[#This Row],[QTY/ CTN B]],1)))</f>
        <v>LSN</v>
      </c>
      <c r="Y1193" s="77">
        <f>IF(db[[#This Row],[QTY/ CTN TG]]="",IF(db[[#This Row],[STN TG]]="","",12),LEFT(db[[#This Row],[QTY/ CTN TG]],SEARCH(" ",db[[#This Row],[QTY/ CTN TG]],1)-1))</f>
        <v>12</v>
      </c>
      <c r="Z1193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3" s="77" t="str">
        <f>IF(db[[#This Row],[STN K]]="","",IF(db[[#This Row],[STN TG]]="LSN",12,""))</f>
        <v/>
      </c>
      <c r="AB1193" s="77" t="str">
        <f>IF(db[[#This Row],[STN TG]]="LSN","PCS","")</f>
        <v/>
      </c>
      <c r="AC1193" s="77">
        <f>db[[#This Row],[QTY B]]*IF(db[[#This Row],[QTY TG]]="",1,db[[#This Row],[QTY TG]])*IF(db[[#This Row],[QTY K]]="",1,db[[#This Row],[QTY K]])</f>
        <v>1440</v>
      </c>
      <c r="AD1193" s="77" t="str">
        <f>IF(db[[#This Row],[STN K]]="",IF(db[[#This Row],[STN TG]]="",db[[#This Row],[STN B]],db[[#This Row],[STN TG]]),db[[#This Row],[STN K]])</f>
        <v>PCS</v>
      </c>
      <c r="AE1193" s="40"/>
    </row>
    <row r="1194" spans="1:31" ht="16.5" customHeight="1" x14ac:dyDescent="0.25">
      <c r="A1194" s="40">
        <f t="shared" si="18"/>
        <v>1193</v>
      </c>
      <c r="B1194" s="75" t="str">
        <f>LOWER(SUBSTITUTE(SUBSTITUTE(SUBSTITUTE(SUBSTITUTE(SUBSTITUTE(SUBSTITUTE(SUBSTITUTE(SUBSTITUTE(db[[#This Row],[NB BM]]," ",),".",""),"-",""),"(",""),")",""),"/",""),"""",""),"+",""))</f>
        <v>bpgelzhixinrefillg5037</v>
      </c>
      <c r="C1194" s="75" t="str">
        <f>LOWER(SUBSTITUTE(SUBSTITUTE(SUBSTITUTE(SUBSTITUTE(SUBSTITUTE(SUBSTITUTE(SUBSTITUTE(SUBSTITUTE(SUBSTITUTE(db[[#This Row],[NB NOTA]]," ",),".",""),"-",""),"(",""),")",""),",",""),"/",""),"""",""),"+",""))</f>
        <v>gelzhixinrefillg5037</v>
      </c>
      <c r="D1194" s="75" t="str">
        <f>LOWER(SUBSTITUTE(SUBSTITUTE(SUBSTITUTE(SUBSTITUTE(SUBSTITUTE(SUBSTITUTE(SUBSTITUTE(SUBSTITUTE(SUBSTITUTE(db[[#This Row],[NB PAJAK]]," ",""),"-",""),"(",""),")",""),".",""),",",""),"/",""),"""",""),"+",""))</f>
        <v/>
      </c>
      <c r="E1194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bpgelzhixinrefillg5037120lsnuntana</v>
      </c>
      <c r="F1194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gelzhixinrefillg5037120lsn</v>
      </c>
      <c r="G1194" s="7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gelzhixinrefillg5037untana</v>
      </c>
      <c r="H1194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gelzhixinrefillg5037120lsnuntana</v>
      </c>
      <c r="I1194" s="2" t="s">
        <v>7227</v>
      </c>
      <c r="J1194" s="47" t="s">
        <v>7215</v>
      </c>
      <c r="K1194" s="48"/>
      <c r="L1194" s="2" t="s">
        <v>1336</v>
      </c>
      <c r="M1194" s="76" t="e">
        <f>IF(db[[#This Row],[NB NOTA_C]]="","",COUNTIF([2]!B_MSK[concat],db[[#This Row],[NB NOTA_C]]))</f>
        <v>#REF!</v>
      </c>
      <c r="N1194" s="120" t="s">
        <v>2305</v>
      </c>
      <c r="O1194" s="5" t="s">
        <v>1433</v>
      </c>
      <c r="P1194" s="2" t="s">
        <v>2443</v>
      </c>
      <c r="Q1194" s="75"/>
      <c r="R1194" s="75" t="str">
        <f>IF(db[[#This Row],[QTY/ CTN]]="","",SUBSTITUTE(SUBSTITUTE(SUBSTITUTE(db[[#This Row],[QTY/ CTN]]," ","_",2),"(",""),")","")&amp;"_")</f>
        <v>120 LSN_</v>
      </c>
      <c r="S1194" s="75">
        <f>IF(db[[#This Row],[H_QTY/ CTN]]="","",SEARCH("_",db[[#This Row],[H_QTY/ CTN]]))</f>
        <v>8</v>
      </c>
      <c r="T1194" s="75">
        <f>IF(db[[#This Row],[H_QTY/ CTN]]="","",LEN(db[[#This Row],[H_QTY/ CTN]]))</f>
        <v>8</v>
      </c>
      <c r="U1194" s="77" t="str">
        <f>IF(db[[#This Row],[H_QTY/ CTN]]="","",LEFT(db[[#This Row],[H_QTY/ CTN]],db[[#This Row],[H_1]]-1))</f>
        <v>120 LSN</v>
      </c>
      <c r="V1194" s="77" t="str">
        <f>IF(NOT(db[[#This Row],[H_1]]=db[[#This Row],[H_2]]),MID(db[[#This Row],[H_QTY/ CTN]],db[[#This Row],[H_1]]+1,db[[#This Row],[H_2]]-db[[#This Row],[H_1]]-1),"")</f>
        <v/>
      </c>
      <c r="W1194" s="77" t="str">
        <f>IF(db[[#This Row],[QTY/ CTN B]]="","",LEFT(db[[#This Row],[QTY/ CTN B]],SEARCH(" ",db[[#This Row],[QTY/ CTN B]],1)-1))</f>
        <v>120</v>
      </c>
      <c r="X1194" s="77" t="str">
        <f>IF(db[[#This Row],[QTY/ CTN B]]="","",RIGHT(db[[#This Row],[QTY/ CTN B]],LEN(db[[#This Row],[QTY/ CTN B]])-SEARCH(" ",db[[#This Row],[QTY/ CTN B]],1)))</f>
        <v>LSN</v>
      </c>
      <c r="Y1194" s="77">
        <f>IF(db[[#This Row],[QTY/ CTN TG]]="",IF(db[[#This Row],[STN TG]]="","",12),LEFT(db[[#This Row],[QTY/ CTN TG]],SEARCH(" ",db[[#This Row],[QTY/ CTN TG]],1)-1))</f>
        <v>12</v>
      </c>
      <c r="Z1194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4" s="77" t="str">
        <f>IF(db[[#This Row],[STN K]]="","",IF(db[[#This Row],[STN TG]]="LSN",12,""))</f>
        <v/>
      </c>
      <c r="AB1194" s="77" t="str">
        <f>IF(db[[#This Row],[STN TG]]="LSN","PCS","")</f>
        <v/>
      </c>
      <c r="AC1194" s="77">
        <f>db[[#This Row],[QTY B]]*IF(db[[#This Row],[QTY TG]]="",1,db[[#This Row],[QTY TG]])*IF(db[[#This Row],[QTY K]]="",1,db[[#This Row],[QTY K]])</f>
        <v>1440</v>
      </c>
      <c r="AD1194" s="77" t="str">
        <f>IF(db[[#This Row],[STN K]]="",IF(db[[#This Row],[STN TG]]="",db[[#This Row],[STN B]],db[[#This Row],[STN TG]]),db[[#This Row],[STN K]])</f>
        <v>PCS</v>
      </c>
      <c r="AE1194" s="40"/>
    </row>
    <row r="1195" spans="1:31" ht="16.5" customHeight="1" x14ac:dyDescent="0.25">
      <c r="A1195" s="40">
        <f t="shared" si="18"/>
        <v>1194</v>
      </c>
      <c r="B1195" s="5" t="str">
        <f>LOWER(SUBSTITUTE(SUBSTITUTE(SUBSTITUTE(SUBSTITUTE(SUBSTITUTE(SUBSTITUTE(SUBSTITUTE(SUBSTITUTE(db[[#This Row],[NB BM]]," ",),".",""),"-",""),"(",""),")",""),"/",""),"""",""),"+",""))</f>
        <v>bpgelzhixintubeg3567</v>
      </c>
      <c r="C1195" s="5" t="str">
        <f>LOWER(SUBSTITUTE(SUBSTITUTE(SUBSTITUTE(SUBSTITUTE(SUBSTITUTE(SUBSTITUTE(SUBSTITUTE(SUBSTITUTE(SUBSTITUTE(db[[#This Row],[NB NOTA]]," ",),".",""),"-",""),"(",""),")",""),",",""),"/",""),"""",""),"+",""))</f>
        <v>gelzhixintubeg3567</v>
      </c>
      <c r="D1195" s="5" t="str">
        <f>LOWER(SUBSTITUTE(SUBSTITUTE(SUBSTITUTE(SUBSTITUTE(SUBSTITUTE(SUBSTITUTE(SUBSTITUTE(SUBSTITUTE(SUBSTITUTE(db[[#This Row],[NB PAJAK]]," ",""),"-",""),"(",""),")",""),".",""),",",""),"/",""),"""",""),"+",""))</f>
        <v/>
      </c>
      <c r="E119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bpgelzhixintubeg3567144lsnuntana</v>
      </c>
      <c r="F119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gelzhixintubeg3567144lsn</v>
      </c>
      <c r="G1195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gelzhixintubeg3567untana</v>
      </c>
      <c r="H119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gelzhixintubeg3567144lsnuntana</v>
      </c>
      <c r="I1195" s="2" t="s">
        <v>6088</v>
      </c>
      <c r="J1195" s="2" t="s">
        <v>5174</v>
      </c>
      <c r="K1195" s="14"/>
      <c r="L1195" s="2" t="s">
        <v>1336</v>
      </c>
      <c r="M1195" s="34" t="e">
        <f>IF(db[[#This Row],[NB NOTA_C]]="","",COUNTIF([2]!B_MSK[concat],db[[#This Row],[NB NOTA_C]]))</f>
        <v>#REF!</v>
      </c>
      <c r="N1195" s="14" t="s">
        <v>1349</v>
      </c>
      <c r="O1195" s="2" t="s">
        <v>1391</v>
      </c>
      <c r="P1195" s="2" t="s">
        <v>2443</v>
      </c>
      <c r="R1195" s="2" t="str">
        <f>IF(db[[#This Row],[QTY/ CTN]]="","",SUBSTITUTE(SUBSTITUTE(SUBSTITUTE(db[[#This Row],[QTY/ CTN]]," ","_",2),"(",""),")","")&amp;"_")</f>
        <v>144 LSN_</v>
      </c>
      <c r="S1195" s="2">
        <f>IF(db[[#This Row],[H_QTY/ CTN]]="","",SEARCH("_",db[[#This Row],[H_QTY/ CTN]]))</f>
        <v>8</v>
      </c>
      <c r="T1195" s="2">
        <f>IF(db[[#This Row],[H_QTY/ CTN]]="","",LEN(db[[#This Row],[H_QTY/ CTN]]))</f>
        <v>8</v>
      </c>
      <c r="U1195" s="41" t="str">
        <f>IF(db[[#This Row],[H_QTY/ CTN]]="","",LEFT(db[[#This Row],[H_QTY/ CTN]],db[[#This Row],[H_1]]-1))</f>
        <v>144 LSN</v>
      </c>
      <c r="V1195" s="40" t="str">
        <f>IF(NOT(db[[#This Row],[H_1]]=db[[#This Row],[H_2]]),MID(db[[#This Row],[H_QTY/ CTN]],db[[#This Row],[H_1]]+1,db[[#This Row],[H_2]]-db[[#This Row],[H_1]]-1),"")</f>
        <v/>
      </c>
      <c r="W1195" s="40" t="str">
        <f>IF(db[[#This Row],[QTY/ CTN B]]="","",LEFT(db[[#This Row],[QTY/ CTN B]],SEARCH(" ",db[[#This Row],[QTY/ CTN B]],1)-1))</f>
        <v>144</v>
      </c>
      <c r="X1195" s="40" t="str">
        <f>IF(db[[#This Row],[QTY/ CTN B]]="","",RIGHT(db[[#This Row],[QTY/ CTN B]],LEN(db[[#This Row],[QTY/ CTN B]])-SEARCH(" ",db[[#This Row],[QTY/ CTN B]],1)))</f>
        <v>LSN</v>
      </c>
      <c r="Y1195" s="40">
        <f>IF(db[[#This Row],[QTY/ CTN TG]]="",IF(db[[#This Row],[STN TG]]="","",12),LEFT(db[[#This Row],[QTY/ CTN TG]],SEARCH(" ",db[[#This Row],[QTY/ CTN TG]],1)-1))</f>
        <v>12</v>
      </c>
      <c r="Z11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5" s="40" t="str">
        <f>IF(db[[#This Row],[STN K]]="","",IF(db[[#This Row],[STN TG]]="LSN",12,""))</f>
        <v/>
      </c>
      <c r="AB1195" s="40" t="str">
        <f>IF(db[[#This Row],[STN TG]]="LSN","PCS","")</f>
        <v/>
      </c>
      <c r="AC1195" s="40">
        <f>db[[#This Row],[QTY B]]*IF(db[[#This Row],[QTY TG]]="",1,db[[#This Row],[QTY TG]])*IF(db[[#This Row],[QTY K]]="",1,db[[#This Row],[QTY K]])</f>
        <v>1728</v>
      </c>
      <c r="AD1195" s="40" t="str">
        <f>IF(db[[#This Row],[STN K]]="",IF(db[[#This Row],[STN TG]]="",db[[#This Row],[STN B]],db[[#This Row],[STN TG]]),db[[#This Row],[STN K]])</f>
        <v>PCS</v>
      </c>
      <c r="AE1195" s="40"/>
    </row>
    <row r="1196" spans="1:31" ht="16.5" customHeight="1" x14ac:dyDescent="0.25">
      <c r="A1196" s="40">
        <f t="shared" si="18"/>
        <v>1195</v>
      </c>
      <c r="B1196" s="82" t="str">
        <f>LOWER(SUBSTITUTE(SUBSTITUTE(SUBSTITUTE(SUBSTITUTE(SUBSTITUTE(SUBSTITUTE(SUBSTITUTE(SUBSTITUTE(db[[#This Row],[NB BM]]," ",),".",""),"-",""),"(",""),")",""),"/",""),"""",""),"+",""))</f>
        <v>bpgelzhixintubeg3567l</v>
      </c>
      <c r="C1196" s="82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D1196" s="82" t="str">
        <f>LOWER(SUBSTITUTE(SUBSTITUTE(SUBSTITUTE(SUBSTITUTE(SUBSTITUTE(SUBSTITUTE(SUBSTITUTE(SUBSTITUTE(SUBSTITUTE(db[[#This Row],[NB PAJAK]]," ",""),"-",""),"(",""),")",""),".",""),",",""),"/",""),"""",""),"+",""))</f>
        <v/>
      </c>
      <c r="E1196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bpgelzhixintubeg3567l72lsnuntana</v>
      </c>
      <c r="F1196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gelzhixintubeg3567l72lsn</v>
      </c>
      <c r="G1196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gelzhixintubeg3567luntana</v>
      </c>
      <c r="H1196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gelzhixintubeg3567l72lsnuntana</v>
      </c>
      <c r="I1196" s="7" t="s">
        <v>6089</v>
      </c>
      <c r="J1196" s="7" t="s">
        <v>3564</v>
      </c>
      <c r="K1196" s="15"/>
      <c r="L1196" s="2" t="s">
        <v>1336</v>
      </c>
      <c r="M1196" s="83" t="e">
        <f>IF(db[[#This Row],[NB NOTA_C]]="","",COUNTIF([2]!B_MSK[concat],db[[#This Row],[NB NOTA_C]]))</f>
        <v>#REF!</v>
      </c>
      <c r="N1196" s="84" t="s">
        <v>2305</v>
      </c>
      <c r="O1196" s="82" t="s">
        <v>1453</v>
      </c>
      <c r="P1196" s="7" t="s">
        <v>2443</v>
      </c>
      <c r="Q1196" s="82"/>
      <c r="R1196" s="82" t="str">
        <f>IF(db[[#This Row],[QTY/ CTN]]="","",SUBSTITUTE(SUBSTITUTE(SUBSTITUTE(db[[#This Row],[QTY/ CTN]]," ","_",2),"(",""),")","")&amp;"_")</f>
        <v>72 LSN_</v>
      </c>
      <c r="S1196" s="82">
        <f>IF(db[[#This Row],[H_QTY/ CTN]]="","",SEARCH("_",db[[#This Row],[H_QTY/ CTN]]))</f>
        <v>7</v>
      </c>
      <c r="T1196" s="82">
        <f>IF(db[[#This Row],[H_QTY/ CTN]]="","",LEN(db[[#This Row],[H_QTY/ CTN]]))</f>
        <v>7</v>
      </c>
      <c r="U1196" s="85" t="str">
        <f>IF(db[[#This Row],[H_QTY/ CTN]]="","",LEFT(db[[#This Row],[H_QTY/ CTN]],db[[#This Row],[H_1]]-1))</f>
        <v>72 LSN</v>
      </c>
      <c r="V1196" s="85" t="str">
        <f>IF(NOT(db[[#This Row],[H_1]]=db[[#This Row],[H_2]]),MID(db[[#This Row],[H_QTY/ CTN]],db[[#This Row],[H_1]]+1,db[[#This Row],[H_2]]-db[[#This Row],[H_1]]-1),"")</f>
        <v/>
      </c>
      <c r="W1196" s="40" t="str">
        <f>IF(db[[#This Row],[QTY/ CTN B]]="","",LEFT(db[[#This Row],[QTY/ CTN B]],SEARCH(" ",db[[#This Row],[QTY/ CTN B]],1)-1))</f>
        <v>72</v>
      </c>
      <c r="X1196" s="40" t="str">
        <f>IF(db[[#This Row],[QTY/ CTN B]]="","",RIGHT(db[[#This Row],[QTY/ CTN B]],LEN(db[[#This Row],[QTY/ CTN B]])-SEARCH(" ",db[[#This Row],[QTY/ CTN B]],1)))</f>
        <v>LSN</v>
      </c>
      <c r="Y1196" s="40">
        <f>IF(db[[#This Row],[QTY/ CTN TG]]="",IF(db[[#This Row],[STN TG]]="","",12),LEFT(db[[#This Row],[QTY/ CTN TG]],SEARCH(" ",db[[#This Row],[QTY/ CTN TG]],1)-1))</f>
        <v>12</v>
      </c>
      <c r="Z11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6" s="40" t="str">
        <f>IF(db[[#This Row],[STN K]]="","",IF(db[[#This Row],[STN TG]]="LSN",12,""))</f>
        <v/>
      </c>
      <c r="AB1196" s="40" t="str">
        <f>IF(db[[#This Row],[STN TG]]="LSN","PCS","")</f>
        <v/>
      </c>
      <c r="AC1196" s="40">
        <f>db[[#This Row],[QTY B]]*IF(db[[#This Row],[QTY TG]]="",1,db[[#This Row],[QTY TG]])*IF(db[[#This Row],[QTY K]]="",1,db[[#This Row],[QTY K]])</f>
        <v>864</v>
      </c>
      <c r="AD1196" s="40" t="str">
        <f>IF(db[[#This Row],[STN K]]="",IF(db[[#This Row],[STN TG]]="",db[[#This Row],[STN B]],db[[#This Row],[STN TG]]),db[[#This Row],[STN K]])</f>
        <v>PCS</v>
      </c>
      <c r="AE1196" s="40"/>
    </row>
    <row r="1197" spans="1:31" ht="16.5" customHeight="1" x14ac:dyDescent="0.25">
      <c r="A1197" s="40">
        <f t="shared" si="18"/>
        <v>1196</v>
      </c>
      <c r="B1197" s="82" t="str">
        <f>LOWER(SUBSTITUTE(SUBSTITUTE(SUBSTITUTE(SUBSTITUTE(SUBSTITUTE(SUBSTITUTE(SUBSTITUTE(SUBSTITUTE(db[[#This Row],[NB BM]]," ",),".",""),"-",""),"(",""),")",""),"/",""),"""",""),"+",""))</f>
        <v>bpgelzhixintubeg3568l</v>
      </c>
      <c r="C1197" s="82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D1197" s="82" t="str">
        <f>LOWER(SUBSTITUTE(SUBSTITUTE(SUBSTITUTE(SUBSTITUTE(SUBSTITUTE(SUBSTITUTE(SUBSTITUTE(SUBSTITUTE(SUBSTITUTE(db[[#This Row],[NB PAJAK]]," ",""),"-",""),"(",""),")",""),".",""),",",""),"/",""),"""",""),"+",""))</f>
        <v/>
      </c>
      <c r="E1197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bpgelzhixintubeg3568l72tubuntana</v>
      </c>
      <c r="F1197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gelzhixintubeg3568l72tub</v>
      </c>
      <c r="G1197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gelzhixintubeg3568luntana</v>
      </c>
      <c r="H1197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gelzhixintubeg3568l72tubuntana</v>
      </c>
      <c r="I1197" s="7" t="s">
        <v>6090</v>
      </c>
      <c r="J1197" s="7" t="s">
        <v>3555</v>
      </c>
      <c r="K1197" s="15"/>
      <c r="L1197" s="2" t="s">
        <v>1336</v>
      </c>
      <c r="M1197" s="83" t="e">
        <f>IF(db[[#This Row],[NB NOTA_C]]="","",COUNTIF([2]!B_MSK[concat],db[[#This Row],[NB NOTA_C]]))</f>
        <v>#REF!</v>
      </c>
      <c r="N1197" s="84" t="s">
        <v>2305</v>
      </c>
      <c r="O1197" s="82" t="s">
        <v>3567</v>
      </c>
      <c r="P1197" s="7" t="s">
        <v>2443</v>
      </c>
      <c r="Q1197" s="82"/>
      <c r="R1197" s="82" t="str">
        <f>IF(db[[#This Row],[QTY/ CTN]]="","",SUBSTITUTE(SUBSTITUTE(SUBSTITUTE(db[[#This Row],[QTY/ CTN]]," ","_",2),"(",""),")","")&amp;"_")</f>
        <v>72 TUB_</v>
      </c>
      <c r="S1197" s="82">
        <f>IF(db[[#This Row],[H_QTY/ CTN]]="","",SEARCH("_",db[[#This Row],[H_QTY/ CTN]]))</f>
        <v>7</v>
      </c>
      <c r="T1197" s="82">
        <f>IF(db[[#This Row],[H_QTY/ CTN]]="","",LEN(db[[#This Row],[H_QTY/ CTN]]))</f>
        <v>7</v>
      </c>
      <c r="U1197" s="85" t="str">
        <f>IF(db[[#This Row],[H_QTY/ CTN]]="","",LEFT(db[[#This Row],[H_QTY/ CTN]],db[[#This Row],[H_1]]-1))</f>
        <v>72 TUB</v>
      </c>
      <c r="V1197" s="85" t="str">
        <f>IF(NOT(db[[#This Row],[H_1]]=db[[#This Row],[H_2]]),MID(db[[#This Row],[H_QTY/ CTN]],db[[#This Row],[H_1]]+1,db[[#This Row],[H_2]]-db[[#This Row],[H_1]]-1),"")</f>
        <v/>
      </c>
      <c r="W1197" s="40" t="str">
        <f>IF(db[[#This Row],[QTY/ CTN B]]="","",LEFT(db[[#This Row],[QTY/ CTN B]],SEARCH(" ",db[[#This Row],[QTY/ CTN B]],1)-1))</f>
        <v>72</v>
      </c>
      <c r="X1197" s="40" t="str">
        <f>IF(db[[#This Row],[QTY/ CTN B]]="","",RIGHT(db[[#This Row],[QTY/ CTN B]],LEN(db[[#This Row],[QTY/ CTN B]])-SEARCH(" ",db[[#This Row],[QTY/ CTN B]],1)))</f>
        <v>TUB</v>
      </c>
      <c r="Y1197" s="40" t="str">
        <f>IF(db[[#This Row],[QTY/ CTN TG]]="",IF(db[[#This Row],[STN TG]]="","",12),LEFT(db[[#This Row],[QTY/ CTN TG]],SEARCH(" ",db[[#This Row],[QTY/ CTN TG]],1)-1))</f>
        <v/>
      </c>
      <c r="Z11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197" s="40" t="str">
        <f>IF(db[[#This Row],[STN K]]="","",IF(db[[#This Row],[STN TG]]="LSN",12,""))</f>
        <v/>
      </c>
      <c r="AB1197" s="40" t="str">
        <f>IF(db[[#This Row],[STN TG]]="LSN","PCS","")</f>
        <v/>
      </c>
      <c r="AC1197" s="40">
        <f>db[[#This Row],[QTY B]]*IF(db[[#This Row],[QTY TG]]="",1,db[[#This Row],[QTY TG]])*IF(db[[#This Row],[QTY K]]="",1,db[[#This Row],[QTY K]])</f>
        <v>72</v>
      </c>
      <c r="AD1197" s="40" t="str">
        <f>IF(db[[#This Row],[STN K]]="",IF(db[[#This Row],[STN TG]]="",db[[#This Row],[STN B]],db[[#This Row],[STN TG]]),db[[#This Row],[STN K]])</f>
        <v>TUB</v>
      </c>
      <c r="AE1197" s="40"/>
    </row>
    <row r="1198" spans="1:31" ht="16.5" customHeight="1" x14ac:dyDescent="0.25">
      <c r="A1198" s="40">
        <f t="shared" si="18"/>
        <v>1197</v>
      </c>
      <c r="B1198" s="5" t="str">
        <f>LOWER(SUBSTITUTE(SUBSTITUTE(SUBSTITUTE(SUBSTITUTE(SUBSTITUTE(SUBSTITUTE(SUBSTITUTE(SUBSTITUTE(db[[#This Row],[NB BM]]," ",),".",""),"-",""),"(",""),")",""),"/",""),"""",""),"+",""))</f>
        <v>bpgelzhixinrefillg3027</v>
      </c>
      <c r="C1198" s="5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D1198" s="5" t="str">
        <f>LOWER(SUBSTITUTE(SUBSTITUTE(SUBSTITUTE(SUBSTITUTE(SUBSTITUTE(SUBSTITUTE(SUBSTITUTE(SUBSTITUTE(SUBSTITUTE(db[[#This Row],[NB PAJAK]]," ",""),"-",""),"(",""),")",""),".",""),",",""),"/",""),"""",""),"+",""))</f>
        <v/>
      </c>
      <c r="E119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bpgelzhixinrefillg3027120lsnuntana</v>
      </c>
      <c r="F119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gelzhixinrefillg3027120lsn</v>
      </c>
      <c r="G1198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gelzhixinrefillg3027untana</v>
      </c>
      <c r="H119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gelzhixinrefillg3027120lsnuntana</v>
      </c>
      <c r="I1198" s="2" t="s">
        <v>6091</v>
      </c>
      <c r="J1198" s="2" t="s">
        <v>3164</v>
      </c>
      <c r="K1198" s="14"/>
      <c r="L1198" s="2" t="s">
        <v>1336</v>
      </c>
      <c r="M1198" s="34" t="e">
        <f>IF(db[[#This Row],[NB NOTA_C]]="","",COUNTIF([2]!B_MSK[concat],db[[#This Row],[NB NOTA_C]]))</f>
        <v>#REF!</v>
      </c>
      <c r="N1198" s="14" t="s">
        <v>1349</v>
      </c>
      <c r="O1198" s="2" t="s">
        <v>1433</v>
      </c>
      <c r="P1198" s="2" t="s">
        <v>2443</v>
      </c>
      <c r="R1198" s="2" t="str">
        <f>IF(db[[#This Row],[QTY/ CTN]]="","",SUBSTITUTE(SUBSTITUTE(SUBSTITUTE(db[[#This Row],[QTY/ CTN]]," ","_",2),"(",""),")","")&amp;"_")</f>
        <v>120 LSN_</v>
      </c>
      <c r="S1198" s="2">
        <f>IF(db[[#This Row],[H_QTY/ CTN]]="","",SEARCH("_",db[[#This Row],[H_QTY/ CTN]]))</f>
        <v>8</v>
      </c>
      <c r="T1198" s="2">
        <f>IF(db[[#This Row],[H_QTY/ CTN]]="","",LEN(db[[#This Row],[H_QTY/ CTN]]))</f>
        <v>8</v>
      </c>
      <c r="U1198" s="41" t="str">
        <f>IF(db[[#This Row],[H_QTY/ CTN]]="","",LEFT(db[[#This Row],[H_QTY/ CTN]],db[[#This Row],[H_1]]-1))</f>
        <v>120 LSN</v>
      </c>
      <c r="V1198" s="40" t="str">
        <f>IF(NOT(db[[#This Row],[H_1]]=db[[#This Row],[H_2]]),MID(db[[#This Row],[H_QTY/ CTN]],db[[#This Row],[H_1]]+1,db[[#This Row],[H_2]]-db[[#This Row],[H_1]]-1),"")</f>
        <v/>
      </c>
      <c r="W1198" s="40" t="str">
        <f>IF(db[[#This Row],[QTY/ CTN B]]="","",LEFT(db[[#This Row],[QTY/ CTN B]],SEARCH(" ",db[[#This Row],[QTY/ CTN B]],1)-1))</f>
        <v>120</v>
      </c>
      <c r="X1198" s="40" t="str">
        <f>IF(db[[#This Row],[QTY/ CTN B]]="","",RIGHT(db[[#This Row],[QTY/ CTN B]],LEN(db[[#This Row],[QTY/ CTN B]])-SEARCH(" ",db[[#This Row],[QTY/ CTN B]],1)))</f>
        <v>LSN</v>
      </c>
      <c r="Y1198" s="40">
        <f>IF(db[[#This Row],[QTY/ CTN TG]]="",IF(db[[#This Row],[STN TG]]="","",12),LEFT(db[[#This Row],[QTY/ CTN TG]],SEARCH(" ",db[[#This Row],[QTY/ CTN TG]],1)-1))</f>
        <v>12</v>
      </c>
      <c r="Z11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8" s="40" t="str">
        <f>IF(db[[#This Row],[STN K]]="","",IF(db[[#This Row],[STN TG]]="LSN",12,""))</f>
        <v/>
      </c>
      <c r="AB1198" s="40" t="str">
        <f>IF(db[[#This Row],[STN TG]]="LSN","PCS","")</f>
        <v/>
      </c>
      <c r="AC1198" s="40">
        <f>db[[#This Row],[QTY B]]*IF(db[[#This Row],[QTY TG]]="",1,db[[#This Row],[QTY TG]])*IF(db[[#This Row],[QTY K]]="",1,db[[#This Row],[QTY K]])</f>
        <v>1440</v>
      </c>
      <c r="AD1198" s="40" t="str">
        <f>IF(db[[#This Row],[STN K]]="",IF(db[[#This Row],[STN TG]]="",db[[#This Row],[STN B]],db[[#This Row],[STN TG]]),db[[#This Row],[STN K]])</f>
        <v>PCS</v>
      </c>
      <c r="AE1198" s="40"/>
    </row>
    <row r="1199" spans="1:31" ht="16.5" customHeight="1" x14ac:dyDescent="0.25">
      <c r="A1199" s="40">
        <f t="shared" si="18"/>
        <v>1198</v>
      </c>
      <c r="B1199" s="5" t="str">
        <f>LOWER(SUBSTITUTE(SUBSTITUTE(SUBSTITUTE(SUBSTITUTE(SUBSTITUTE(SUBSTITUTE(SUBSTITUTE(SUBSTITUTE(db[[#This Row],[NB BM]]," ",),".",""),"-",""),"(",""),")",""),"/",""),"""",""),"+",""))</f>
        <v>bpgelzhixinrefillg3031</v>
      </c>
      <c r="C1199" s="5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D1199" s="5" t="str">
        <f>LOWER(SUBSTITUTE(SUBSTITUTE(SUBSTITUTE(SUBSTITUTE(SUBSTITUTE(SUBSTITUTE(SUBSTITUTE(SUBSTITUTE(SUBSTITUTE(db[[#This Row],[NB PAJAK]]," ",""),"-",""),"(",""),")",""),".",""),",",""),"/",""),"""",""),"+",""))</f>
        <v/>
      </c>
      <c r="E119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bpgelzhixinrefillg3031120lsnuntana</v>
      </c>
      <c r="F119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gelzhixinrefillg3031120lsn</v>
      </c>
      <c r="G1199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gelzhixinrefillg3031untana</v>
      </c>
      <c r="H119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gelzhixinrefillg3031120lsnuntana</v>
      </c>
      <c r="I1199" s="2" t="s">
        <v>6092</v>
      </c>
      <c r="J1199" s="2" t="s">
        <v>3165</v>
      </c>
      <c r="K1199" s="14"/>
      <c r="L1199" s="2" t="s">
        <v>1336</v>
      </c>
      <c r="M1199" s="34" t="e">
        <f>IF(db[[#This Row],[NB NOTA_C]]="","",COUNTIF([2]!B_MSK[concat],db[[#This Row],[NB NOTA_C]]))</f>
        <v>#REF!</v>
      </c>
      <c r="N1199" s="14" t="s">
        <v>1349</v>
      </c>
      <c r="O1199" s="2" t="s">
        <v>1433</v>
      </c>
      <c r="P1199" s="2" t="s">
        <v>2443</v>
      </c>
      <c r="R1199" s="2" t="str">
        <f>IF(db[[#This Row],[QTY/ CTN]]="","",SUBSTITUTE(SUBSTITUTE(SUBSTITUTE(db[[#This Row],[QTY/ CTN]]," ","_",2),"(",""),")","")&amp;"_")</f>
        <v>120 LSN_</v>
      </c>
      <c r="S1199" s="2">
        <f>IF(db[[#This Row],[H_QTY/ CTN]]="","",SEARCH("_",db[[#This Row],[H_QTY/ CTN]]))</f>
        <v>8</v>
      </c>
      <c r="T1199" s="2">
        <f>IF(db[[#This Row],[H_QTY/ CTN]]="","",LEN(db[[#This Row],[H_QTY/ CTN]]))</f>
        <v>8</v>
      </c>
      <c r="U1199" s="41" t="str">
        <f>IF(db[[#This Row],[H_QTY/ CTN]]="","",LEFT(db[[#This Row],[H_QTY/ CTN]],db[[#This Row],[H_1]]-1))</f>
        <v>120 LSN</v>
      </c>
      <c r="V1199" s="40" t="str">
        <f>IF(NOT(db[[#This Row],[H_1]]=db[[#This Row],[H_2]]),MID(db[[#This Row],[H_QTY/ CTN]],db[[#This Row],[H_1]]+1,db[[#This Row],[H_2]]-db[[#This Row],[H_1]]-1),"")</f>
        <v/>
      </c>
      <c r="W1199" s="40" t="str">
        <f>IF(db[[#This Row],[QTY/ CTN B]]="","",LEFT(db[[#This Row],[QTY/ CTN B]],SEARCH(" ",db[[#This Row],[QTY/ CTN B]],1)-1))</f>
        <v>120</v>
      </c>
      <c r="X1199" s="40" t="str">
        <f>IF(db[[#This Row],[QTY/ CTN B]]="","",RIGHT(db[[#This Row],[QTY/ CTN B]],LEN(db[[#This Row],[QTY/ CTN B]])-SEARCH(" ",db[[#This Row],[QTY/ CTN B]],1)))</f>
        <v>LSN</v>
      </c>
      <c r="Y1199" s="40">
        <f>IF(db[[#This Row],[QTY/ CTN TG]]="",IF(db[[#This Row],[STN TG]]="","",12),LEFT(db[[#This Row],[QTY/ CTN TG]],SEARCH(" ",db[[#This Row],[QTY/ CTN TG]],1)-1))</f>
        <v>12</v>
      </c>
      <c r="Z11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199" s="40" t="str">
        <f>IF(db[[#This Row],[STN K]]="","",IF(db[[#This Row],[STN TG]]="LSN",12,""))</f>
        <v/>
      </c>
      <c r="AB1199" s="40" t="str">
        <f>IF(db[[#This Row],[STN TG]]="LSN","PCS","")</f>
        <v/>
      </c>
      <c r="AC1199" s="40">
        <f>db[[#This Row],[QTY B]]*IF(db[[#This Row],[QTY TG]]="",1,db[[#This Row],[QTY TG]])*IF(db[[#This Row],[QTY K]]="",1,db[[#This Row],[QTY K]])</f>
        <v>1440</v>
      </c>
      <c r="AD1199" s="40" t="str">
        <f>IF(db[[#This Row],[STN K]]="",IF(db[[#This Row],[STN TG]]="",db[[#This Row],[STN B]],db[[#This Row],[STN TG]]),db[[#This Row],[STN K]])</f>
        <v>PCS</v>
      </c>
      <c r="AE1199" s="40"/>
    </row>
    <row r="1200" spans="1:31" ht="16.5" customHeight="1" x14ac:dyDescent="0.25">
      <c r="A1200" s="40">
        <f t="shared" si="18"/>
        <v>1199</v>
      </c>
      <c r="B1200" s="5" t="str">
        <f>LOWER(SUBSTITUTE(SUBSTITUTE(SUBSTITUTE(SUBSTITUTE(SUBSTITUTE(SUBSTITUTE(SUBSTITUTE(SUBSTITUTE(db[[#This Row],[NB BM]]," ",),".",""),"-",""),"(",""),")",""),"/",""),"""",""),"+",""))</f>
        <v>bpgelzhixinrefillg3033</v>
      </c>
      <c r="C1200" s="5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D1200" s="5" t="str">
        <f>LOWER(SUBSTITUTE(SUBSTITUTE(SUBSTITUTE(SUBSTITUTE(SUBSTITUTE(SUBSTITUTE(SUBSTITUTE(SUBSTITUTE(SUBSTITUTE(db[[#This Row],[NB PAJAK]]," ",""),"-",""),"(",""),")",""),".",""),",",""),"/",""),"""",""),"+",""))</f>
        <v/>
      </c>
      <c r="E120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bpgelzhixinrefillg3033120lsnuntana</v>
      </c>
      <c r="F120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gelzhixinrefillg3033120lsn</v>
      </c>
      <c r="G1200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gelzhixinrefillg3033untana</v>
      </c>
      <c r="H120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gelzhixinrefillg3033120lsnuntana</v>
      </c>
      <c r="I1200" s="2" t="s">
        <v>6093</v>
      </c>
      <c r="J1200" s="2" t="s">
        <v>3166</v>
      </c>
      <c r="K1200" s="14"/>
      <c r="L1200" s="2" t="s">
        <v>1336</v>
      </c>
      <c r="M1200" s="34" t="e">
        <f>IF(db[[#This Row],[NB NOTA_C]]="","",COUNTIF([2]!B_MSK[concat],db[[#This Row],[NB NOTA_C]]))</f>
        <v>#REF!</v>
      </c>
      <c r="N1200" s="14" t="s">
        <v>1349</v>
      </c>
      <c r="O1200" s="2" t="s">
        <v>1433</v>
      </c>
      <c r="P1200" s="2" t="s">
        <v>2443</v>
      </c>
      <c r="R1200" s="2" t="str">
        <f>IF(db[[#This Row],[QTY/ CTN]]="","",SUBSTITUTE(SUBSTITUTE(SUBSTITUTE(db[[#This Row],[QTY/ CTN]]," ","_",2),"(",""),")","")&amp;"_")</f>
        <v>120 LSN_</v>
      </c>
      <c r="S1200" s="2">
        <f>IF(db[[#This Row],[H_QTY/ CTN]]="","",SEARCH("_",db[[#This Row],[H_QTY/ CTN]]))</f>
        <v>8</v>
      </c>
      <c r="T1200" s="2">
        <f>IF(db[[#This Row],[H_QTY/ CTN]]="","",LEN(db[[#This Row],[H_QTY/ CTN]]))</f>
        <v>8</v>
      </c>
      <c r="U1200" s="41" t="str">
        <f>IF(db[[#This Row],[H_QTY/ CTN]]="","",LEFT(db[[#This Row],[H_QTY/ CTN]],db[[#This Row],[H_1]]-1))</f>
        <v>120 LSN</v>
      </c>
      <c r="V1200" s="40" t="str">
        <f>IF(NOT(db[[#This Row],[H_1]]=db[[#This Row],[H_2]]),MID(db[[#This Row],[H_QTY/ CTN]],db[[#This Row],[H_1]]+1,db[[#This Row],[H_2]]-db[[#This Row],[H_1]]-1),"")</f>
        <v/>
      </c>
      <c r="W1200" s="40" t="str">
        <f>IF(db[[#This Row],[QTY/ CTN B]]="","",LEFT(db[[#This Row],[QTY/ CTN B]],SEARCH(" ",db[[#This Row],[QTY/ CTN B]],1)-1))</f>
        <v>120</v>
      </c>
      <c r="X1200" s="40" t="str">
        <f>IF(db[[#This Row],[QTY/ CTN B]]="","",RIGHT(db[[#This Row],[QTY/ CTN B]],LEN(db[[#This Row],[QTY/ CTN B]])-SEARCH(" ",db[[#This Row],[QTY/ CTN B]],1)))</f>
        <v>LSN</v>
      </c>
      <c r="Y1200" s="40">
        <f>IF(db[[#This Row],[QTY/ CTN TG]]="",IF(db[[#This Row],[STN TG]]="","",12),LEFT(db[[#This Row],[QTY/ CTN TG]],SEARCH(" ",db[[#This Row],[QTY/ CTN TG]],1)-1))</f>
        <v>12</v>
      </c>
      <c r="Z12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0" s="40" t="str">
        <f>IF(db[[#This Row],[STN K]]="","",IF(db[[#This Row],[STN TG]]="LSN",12,""))</f>
        <v/>
      </c>
      <c r="AB1200" s="40" t="str">
        <f>IF(db[[#This Row],[STN TG]]="LSN","PCS","")</f>
        <v/>
      </c>
      <c r="AC1200" s="40">
        <f>db[[#This Row],[QTY B]]*IF(db[[#This Row],[QTY TG]]="",1,db[[#This Row],[QTY TG]])*IF(db[[#This Row],[QTY K]]="",1,db[[#This Row],[QTY K]])</f>
        <v>1440</v>
      </c>
      <c r="AD1200" s="40" t="str">
        <f>IF(db[[#This Row],[STN K]]="",IF(db[[#This Row],[STN TG]]="",db[[#This Row],[STN B]],db[[#This Row],[STN TG]]),db[[#This Row],[STN K]])</f>
        <v>PCS</v>
      </c>
      <c r="AE1200" s="40"/>
    </row>
    <row r="1201" spans="1:31" ht="16.5" customHeight="1" x14ac:dyDescent="0.25">
      <c r="A1201" s="40">
        <f t="shared" si="18"/>
        <v>1200</v>
      </c>
      <c r="B1201" s="5" t="str">
        <f>LOWER(SUBSTITUTE(SUBSTITUTE(SUBSTITUTE(SUBSTITUTE(SUBSTITUTE(SUBSTITUTE(SUBSTITUTE(SUBSTITUTE(db[[#This Row],[NB BM]]," ",),".",""),"-",""),"(",""),")",""),"/",""),"""",""),"+",""))</f>
        <v>bpgelzhixinrefillg3035</v>
      </c>
      <c r="C1201" s="5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D1201" s="5" t="str">
        <f>LOWER(SUBSTITUTE(SUBSTITUTE(SUBSTITUTE(SUBSTITUTE(SUBSTITUTE(SUBSTITUTE(SUBSTITUTE(SUBSTITUTE(SUBSTITUTE(db[[#This Row],[NB PAJAK]]," ",""),"-",""),"(",""),")",""),".",""),",",""),"/",""),"""",""),"+",""))</f>
        <v/>
      </c>
      <c r="E120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bpgelzhixinrefillg3035120lsnuntana</v>
      </c>
      <c r="F120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gelzhixinrefillg3035120lsn</v>
      </c>
      <c r="G1201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gelzhixinrefillg3035untana</v>
      </c>
      <c r="H120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gelzhixinrefillg3035120lsnuntana</v>
      </c>
      <c r="I1201" s="2" t="s">
        <v>6094</v>
      </c>
      <c r="J1201" s="2" t="s">
        <v>3167</v>
      </c>
      <c r="K1201" s="14"/>
      <c r="L1201" s="2" t="s">
        <v>1336</v>
      </c>
      <c r="M1201" s="34" t="e">
        <f>IF(db[[#This Row],[NB NOTA_C]]="","",COUNTIF([2]!B_MSK[concat],db[[#This Row],[NB NOTA_C]]))</f>
        <v>#REF!</v>
      </c>
      <c r="N1201" s="14" t="s">
        <v>1349</v>
      </c>
      <c r="O1201" s="2" t="s">
        <v>1433</v>
      </c>
      <c r="P1201" s="2" t="s">
        <v>2443</v>
      </c>
      <c r="R1201" s="2" t="str">
        <f>IF(db[[#This Row],[QTY/ CTN]]="","",SUBSTITUTE(SUBSTITUTE(SUBSTITUTE(db[[#This Row],[QTY/ CTN]]," ","_",2),"(",""),")","")&amp;"_")</f>
        <v>120 LSN_</v>
      </c>
      <c r="S1201" s="2">
        <f>IF(db[[#This Row],[H_QTY/ CTN]]="","",SEARCH("_",db[[#This Row],[H_QTY/ CTN]]))</f>
        <v>8</v>
      </c>
      <c r="T1201" s="2">
        <f>IF(db[[#This Row],[H_QTY/ CTN]]="","",LEN(db[[#This Row],[H_QTY/ CTN]]))</f>
        <v>8</v>
      </c>
      <c r="U1201" s="41" t="str">
        <f>IF(db[[#This Row],[H_QTY/ CTN]]="","",LEFT(db[[#This Row],[H_QTY/ CTN]],db[[#This Row],[H_1]]-1))</f>
        <v>120 LSN</v>
      </c>
      <c r="V1201" s="40" t="str">
        <f>IF(NOT(db[[#This Row],[H_1]]=db[[#This Row],[H_2]]),MID(db[[#This Row],[H_QTY/ CTN]],db[[#This Row],[H_1]]+1,db[[#This Row],[H_2]]-db[[#This Row],[H_1]]-1),"")</f>
        <v/>
      </c>
      <c r="W1201" s="40" t="str">
        <f>IF(db[[#This Row],[QTY/ CTN B]]="","",LEFT(db[[#This Row],[QTY/ CTN B]],SEARCH(" ",db[[#This Row],[QTY/ CTN B]],1)-1))</f>
        <v>120</v>
      </c>
      <c r="X1201" s="40" t="str">
        <f>IF(db[[#This Row],[QTY/ CTN B]]="","",RIGHT(db[[#This Row],[QTY/ CTN B]],LEN(db[[#This Row],[QTY/ CTN B]])-SEARCH(" ",db[[#This Row],[QTY/ CTN B]],1)))</f>
        <v>LSN</v>
      </c>
      <c r="Y1201" s="40">
        <f>IF(db[[#This Row],[QTY/ CTN TG]]="",IF(db[[#This Row],[STN TG]]="","",12),LEFT(db[[#This Row],[QTY/ CTN TG]],SEARCH(" ",db[[#This Row],[QTY/ CTN TG]],1)-1))</f>
        <v>12</v>
      </c>
      <c r="Z12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1" s="40" t="str">
        <f>IF(db[[#This Row],[STN K]]="","",IF(db[[#This Row],[STN TG]]="LSN",12,""))</f>
        <v/>
      </c>
      <c r="AB1201" s="40" t="str">
        <f>IF(db[[#This Row],[STN TG]]="LSN","PCS","")</f>
        <v/>
      </c>
      <c r="AC1201" s="40">
        <f>db[[#This Row],[QTY B]]*IF(db[[#This Row],[QTY TG]]="",1,db[[#This Row],[QTY TG]])*IF(db[[#This Row],[QTY K]]="",1,db[[#This Row],[QTY K]])</f>
        <v>1440</v>
      </c>
      <c r="AD1201" s="40" t="str">
        <f>IF(db[[#This Row],[STN K]]="",IF(db[[#This Row],[STN TG]]="",db[[#This Row],[STN B]],db[[#This Row],[STN TG]]),db[[#This Row],[STN K]])</f>
        <v>PCS</v>
      </c>
      <c r="AE1201" s="40"/>
    </row>
    <row r="1202" spans="1:31" ht="16.5" customHeight="1" x14ac:dyDescent="0.25">
      <c r="A1202" s="40">
        <f t="shared" si="18"/>
        <v>1201</v>
      </c>
      <c r="B1202" s="5" t="str">
        <f>LOWER(SUBSTITUTE(SUBSTITUTE(SUBSTITUTE(SUBSTITUTE(SUBSTITUTE(SUBSTITUTE(SUBSTITUTE(SUBSTITUTE(db[[#This Row],[NB BM]]," ",),".",""),"-",""),"(",""),")",""),"/",""),"""",""),"+",""))</f>
        <v>bpgelzhixinrefillg3036</v>
      </c>
      <c r="C1202" s="5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D1202" s="5" t="str">
        <f>LOWER(SUBSTITUTE(SUBSTITUTE(SUBSTITUTE(SUBSTITUTE(SUBSTITUTE(SUBSTITUTE(SUBSTITUTE(SUBSTITUTE(SUBSTITUTE(db[[#This Row],[NB PAJAK]]," ",""),"-",""),"(",""),")",""),".",""),",",""),"/",""),"""",""),"+",""))</f>
        <v/>
      </c>
      <c r="E120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bpgelzhixinrefillg3036120lsnuntana</v>
      </c>
      <c r="F120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gelzhixinrefillg3036120lsn</v>
      </c>
      <c r="G120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gelzhixinrefillg3036untana</v>
      </c>
      <c r="H120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gelzhixinrefillg3036120lsnuntana</v>
      </c>
      <c r="I1202" s="2" t="s">
        <v>6095</v>
      </c>
      <c r="J1202" s="2" t="s">
        <v>3168</v>
      </c>
      <c r="K1202" s="1"/>
      <c r="L1202" s="2" t="s">
        <v>1336</v>
      </c>
      <c r="M1202" s="34" t="e">
        <f>IF(db[[#This Row],[NB NOTA_C]]="","",COUNTIF([2]!B_MSK[concat],db[[#This Row],[NB NOTA_C]]))</f>
        <v>#REF!</v>
      </c>
      <c r="N1202" s="14" t="s">
        <v>1349</v>
      </c>
      <c r="O1202" s="2" t="s">
        <v>1433</v>
      </c>
      <c r="P1202" s="2" t="s">
        <v>2443</v>
      </c>
      <c r="R1202" s="2" t="str">
        <f>IF(db[[#This Row],[QTY/ CTN]]="","",SUBSTITUTE(SUBSTITUTE(SUBSTITUTE(db[[#This Row],[QTY/ CTN]]," ","_",2),"(",""),")","")&amp;"_")</f>
        <v>120 LSN_</v>
      </c>
      <c r="S1202" s="2">
        <f>IF(db[[#This Row],[H_QTY/ CTN]]="","",SEARCH("_",db[[#This Row],[H_QTY/ CTN]]))</f>
        <v>8</v>
      </c>
      <c r="T1202" s="2">
        <f>IF(db[[#This Row],[H_QTY/ CTN]]="","",LEN(db[[#This Row],[H_QTY/ CTN]]))</f>
        <v>8</v>
      </c>
      <c r="U1202" s="41" t="str">
        <f>IF(db[[#This Row],[H_QTY/ CTN]]="","",LEFT(db[[#This Row],[H_QTY/ CTN]],db[[#This Row],[H_1]]-1))</f>
        <v>120 LSN</v>
      </c>
      <c r="V1202" s="40" t="str">
        <f>IF(NOT(db[[#This Row],[H_1]]=db[[#This Row],[H_2]]),MID(db[[#This Row],[H_QTY/ CTN]],db[[#This Row],[H_1]]+1,db[[#This Row],[H_2]]-db[[#This Row],[H_1]]-1),"")</f>
        <v/>
      </c>
      <c r="W1202" s="40" t="str">
        <f>IF(db[[#This Row],[QTY/ CTN B]]="","",LEFT(db[[#This Row],[QTY/ CTN B]],SEARCH(" ",db[[#This Row],[QTY/ CTN B]],1)-1))</f>
        <v>120</v>
      </c>
      <c r="X1202" s="40" t="str">
        <f>IF(db[[#This Row],[QTY/ CTN B]]="","",RIGHT(db[[#This Row],[QTY/ CTN B]],LEN(db[[#This Row],[QTY/ CTN B]])-SEARCH(" ",db[[#This Row],[QTY/ CTN B]],1)))</f>
        <v>LSN</v>
      </c>
      <c r="Y1202" s="40">
        <f>IF(db[[#This Row],[QTY/ CTN TG]]="",IF(db[[#This Row],[STN TG]]="","",12),LEFT(db[[#This Row],[QTY/ CTN TG]],SEARCH(" ",db[[#This Row],[QTY/ CTN TG]],1)-1))</f>
        <v>12</v>
      </c>
      <c r="Z12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2" s="40" t="str">
        <f>IF(db[[#This Row],[STN K]]="","",IF(db[[#This Row],[STN TG]]="LSN",12,""))</f>
        <v/>
      </c>
      <c r="AB1202" s="40" t="str">
        <f>IF(db[[#This Row],[STN TG]]="LSN","PCS","")</f>
        <v/>
      </c>
      <c r="AC1202" s="40">
        <f>db[[#This Row],[QTY B]]*IF(db[[#This Row],[QTY TG]]="",1,db[[#This Row],[QTY TG]])*IF(db[[#This Row],[QTY K]]="",1,db[[#This Row],[QTY K]])</f>
        <v>1440</v>
      </c>
      <c r="AD1202" s="40" t="str">
        <f>IF(db[[#This Row],[STN K]]="",IF(db[[#This Row],[STN TG]]="",db[[#This Row],[STN B]],db[[#This Row],[STN TG]]),db[[#This Row],[STN K]])</f>
        <v>PCS</v>
      </c>
      <c r="AE1202" s="40"/>
    </row>
    <row r="1203" spans="1:31" ht="16.5" customHeight="1" x14ac:dyDescent="0.25">
      <c r="A1203" s="40">
        <f t="shared" si="18"/>
        <v>1202</v>
      </c>
      <c r="B1203" s="5" t="str">
        <f>LOWER(SUBSTITUTE(SUBSTITUTE(SUBSTITUTE(SUBSTITUTE(SUBSTITUTE(SUBSTITUTE(SUBSTITUTE(SUBSTITUTE(db[[#This Row],[NB BM]]," ",),".",""),"-",""),"(",""),")",""),"/",""),"""",""),"+",""))</f>
        <v>bpgelzhixinrefillg3037</v>
      </c>
      <c r="C1203" s="5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D1203" s="5" t="str">
        <f>LOWER(SUBSTITUTE(SUBSTITUTE(SUBSTITUTE(SUBSTITUTE(SUBSTITUTE(SUBSTITUTE(SUBSTITUTE(SUBSTITUTE(SUBSTITUTE(db[[#This Row],[NB PAJAK]]," ",""),"-",""),"(",""),")",""),".",""),",",""),"/",""),"""",""),"+",""))</f>
        <v/>
      </c>
      <c r="E120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bpgelzhixinrefillg3037120lsnuntana</v>
      </c>
      <c r="F120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gelzhixinrefillg3037120lsn</v>
      </c>
      <c r="G1203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gelzhixinrefillg3037untana</v>
      </c>
      <c r="H120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gelzhixinrefillg3037120lsnuntana</v>
      </c>
      <c r="I1203" s="2" t="s">
        <v>6096</v>
      </c>
      <c r="J1203" s="2" t="s">
        <v>3169</v>
      </c>
      <c r="K1203" s="14"/>
      <c r="L1203" s="2" t="s">
        <v>1336</v>
      </c>
      <c r="M1203" s="34" t="e">
        <f>IF(db[[#This Row],[NB NOTA_C]]="","",COUNTIF([2]!B_MSK[concat],db[[#This Row],[NB NOTA_C]]))</f>
        <v>#REF!</v>
      </c>
      <c r="N1203" s="14" t="s">
        <v>1349</v>
      </c>
      <c r="O1203" s="2" t="s">
        <v>1433</v>
      </c>
      <c r="P1203" s="2" t="s">
        <v>2443</v>
      </c>
      <c r="R1203" s="2" t="str">
        <f>IF(db[[#This Row],[QTY/ CTN]]="","",SUBSTITUTE(SUBSTITUTE(SUBSTITUTE(db[[#This Row],[QTY/ CTN]]," ","_",2),"(",""),")","")&amp;"_")</f>
        <v>120 LSN_</v>
      </c>
      <c r="S1203" s="2">
        <f>IF(db[[#This Row],[H_QTY/ CTN]]="","",SEARCH("_",db[[#This Row],[H_QTY/ CTN]]))</f>
        <v>8</v>
      </c>
      <c r="T1203" s="2">
        <f>IF(db[[#This Row],[H_QTY/ CTN]]="","",LEN(db[[#This Row],[H_QTY/ CTN]]))</f>
        <v>8</v>
      </c>
      <c r="U1203" s="41" t="str">
        <f>IF(db[[#This Row],[H_QTY/ CTN]]="","",LEFT(db[[#This Row],[H_QTY/ CTN]],db[[#This Row],[H_1]]-1))</f>
        <v>120 LSN</v>
      </c>
      <c r="V1203" s="40" t="str">
        <f>IF(NOT(db[[#This Row],[H_1]]=db[[#This Row],[H_2]]),MID(db[[#This Row],[H_QTY/ CTN]],db[[#This Row],[H_1]]+1,db[[#This Row],[H_2]]-db[[#This Row],[H_1]]-1),"")</f>
        <v/>
      </c>
      <c r="W1203" s="40" t="str">
        <f>IF(db[[#This Row],[QTY/ CTN B]]="","",LEFT(db[[#This Row],[QTY/ CTN B]],SEARCH(" ",db[[#This Row],[QTY/ CTN B]],1)-1))</f>
        <v>120</v>
      </c>
      <c r="X1203" s="40" t="str">
        <f>IF(db[[#This Row],[QTY/ CTN B]]="","",RIGHT(db[[#This Row],[QTY/ CTN B]],LEN(db[[#This Row],[QTY/ CTN B]])-SEARCH(" ",db[[#This Row],[QTY/ CTN B]],1)))</f>
        <v>LSN</v>
      </c>
      <c r="Y1203" s="40">
        <f>IF(db[[#This Row],[QTY/ CTN TG]]="",IF(db[[#This Row],[STN TG]]="","",12),LEFT(db[[#This Row],[QTY/ CTN TG]],SEARCH(" ",db[[#This Row],[QTY/ CTN TG]],1)-1))</f>
        <v>12</v>
      </c>
      <c r="Z12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3" s="40" t="str">
        <f>IF(db[[#This Row],[STN K]]="","",IF(db[[#This Row],[STN TG]]="LSN",12,""))</f>
        <v/>
      </c>
      <c r="AB1203" s="40" t="str">
        <f>IF(db[[#This Row],[STN TG]]="LSN","PCS","")</f>
        <v/>
      </c>
      <c r="AC1203" s="40">
        <f>db[[#This Row],[QTY B]]*IF(db[[#This Row],[QTY TG]]="",1,db[[#This Row],[QTY TG]])*IF(db[[#This Row],[QTY K]]="",1,db[[#This Row],[QTY K]])</f>
        <v>1440</v>
      </c>
      <c r="AD1203" s="40" t="str">
        <f>IF(db[[#This Row],[STN K]]="",IF(db[[#This Row],[STN TG]]="",db[[#This Row],[STN B]],db[[#This Row],[STN TG]]),db[[#This Row],[STN K]])</f>
        <v>PCS</v>
      </c>
      <c r="AE1203" s="40"/>
    </row>
    <row r="1204" spans="1:31" ht="16.5" customHeight="1" x14ac:dyDescent="0.25">
      <c r="A1204" s="40">
        <f t="shared" si="18"/>
        <v>1203</v>
      </c>
      <c r="B1204" s="5" t="str">
        <f>LOWER(SUBSTITUTE(SUBSTITUTE(SUBSTITUTE(SUBSTITUTE(SUBSTITUTE(SUBSTITUTE(SUBSTITUTE(SUBSTITUTE(db[[#This Row],[NB BM]]," ",),".",""),"-",""),"(",""),")",""),"/",""),"""",""),"+",""))</f>
        <v>bpgelzhixinrefillg3038</v>
      </c>
      <c r="C1204" s="5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D1204" s="5" t="str">
        <f>LOWER(SUBSTITUTE(SUBSTITUTE(SUBSTITUTE(SUBSTITUTE(SUBSTITUTE(SUBSTITUTE(SUBSTITUTE(SUBSTITUTE(SUBSTITUTE(db[[#This Row],[NB PAJAK]]," ",""),"-",""),"(",""),")",""),".",""),",",""),"/",""),"""",""),"+",""))</f>
        <v/>
      </c>
      <c r="E120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bpgelzhixinrefillg3038120lsnuntana</v>
      </c>
      <c r="F120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gelzhixinrefillg3038120lsn</v>
      </c>
      <c r="G1204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gelzhixinrefillg3038untana</v>
      </c>
      <c r="H120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gelzhixinrefillg3038120lsnuntana</v>
      </c>
      <c r="I1204" s="2" t="s">
        <v>6097</v>
      </c>
      <c r="J1204" s="2" t="s">
        <v>1152</v>
      </c>
      <c r="K1204" s="14"/>
      <c r="L1204" s="2" t="s">
        <v>1336</v>
      </c>
      <c r="M1204" s="34" t="e">
        <f>IF(db[[#This Row],[NB NOTA_C]]="","",COUNTIF([2]!B_MSK[concat],db[[#This Row],[NB NOTA_C]]))</f>
        <v>#REF!</v>
      </c>
      <c r="N1204" s="14" t="s">
        <v>1349</v>
      </c>
      <c r="O1204" s="2" t="s">
        <v>1433</v>
      </c>
      <c r="P1204" s="2" t="s">
        <v>2443</v>
      </c>
      <c r="R1204" s="2" t="str">
        <f>IF(db[[#This Row],[QTY/ CTN]]="","",SUBSTITUTE(SUBSTITUTE(SUBSTITUTE(db[[#This Row],[QTY/ CTN]]," ","_",2),"(",""),")","")&amp;"_")</f>
        <v>120 LSN_</v>
      </c>
      <c r="S1204" s="2">
        <f>IF(db[[#This Row],[H_QTY/ CTN]]="","",SEARCH("_",db[[#This Row],[H_QTY/ CTN]]))</f>
        <v>8</v>
      </c>
      <c r="T1204" s="2">
        <f>IF(db[[#This Row],[H_QTY/ CTN]]="","",LEN(db[[#This Row],[H_QTY/ CTN]]))</f>
        <v>8</v>
      </c>
      <c r="U1204" s="41" t="str">
        <f>IF(db[[#This Row],[H_QTY/ CTN]]="","",LEFT(db[[#This Row],[H_QTY/ CTN]],db[[#This Row],[H_1]]-1))</f>
        <v>120 LSN</v>
      </c>
      <c r="V1204" s="40" t="str">
        <f>IF(NOT(db[[#This Row],[H_1]]=db[[#This Row],[H_2]]),MID(db[[#This Row],[H_QTY/ CTN]],db[[#This Row],[H_1]]+1,db[[#This Row],[H_2]]-db[[#This Row],[H_1]]-1),"")</f>
        <v/>
      </c>
      <c r="W1204" s="40" t="str">
        <f>IF(db[[#This Row],[QTY/ CTN B]]="","",LEFT(db[[#This Row],[QTY/ CTN B]],SEARCH(" ",db[[#This Row],[QTY/ CTN B]],1)-1))</f>
        <v>120</v>
      </c>
      <c r="X1204" s="40" t="str">
        <f>IF(db[[#This Row],[QTY/ CTN B]]="","",RIGHT(db[[#This Row],[QTY/ CTN B]],LEN(db[[#This Row],[QTY/ CTN B]])-SEARCH(" ",db[[#This Row],[QTY/ CTN B]],1)))</f>
        <v>LSN</v>
      </c>
      <c r="Y1204" s="40">
        <f>IF(db[[#This Row],[QTY/ CTN TG]]="",IF(db[[#This Row],[STN TG]]="","",12),LEFT(db[[#This Row],[QTY/ CTN TG]],SEARCH(" ",db[[#This Row],[QTY/ CTN TG]],1)-1))</f>
        <v>12</v>
      </c>
      <c r="Z12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4" s="40" t="str">
        <f>IF(db[[#This Row],[STN K]]="","",IF(db[[#This Row],[STN TG]]="LSN",12,""))</f>
        <v/>
      </c>
      <c r="AB1204" s="40" t="str">
        <f>IF(db[[#This Row],[STN TG]]="LSN","PCS","")</f>
        <v/>
      </c>
      <c r="AC1204" s="40">
        <f>db[[#This Row],[QTY B]]*IF(db[[#This Row],[QTY TG]]="",1,db[[#This Row],[QTY TG]])*IF(db[[#This Row],[QTY K]]="",1,db[[#This Row],[QTY K]])</f>
        <v>1440</v>
      </c>
      <c r="AD1204" s="40" t="str">
        <f>IF(db[[#This Row],[STN K]]="",IF(db[[#This Row],[STN TG]]="",db[[#This Row],[STN B]],db[[#This Row],[STN TG]]),db[[#This Row],[STN K]])</f>
        <v>PCS</v>
      </c>
      <c r="AE1204" s="40"/>
    </row>
    <row r="1205" spans="1:31" ht="16.5" customHeight="1" x14ac:dyDescent="0.25">
      <c r="A1205" s="40">
        <f t="shared" si="18"/>
        <v>1204</v>
      </c>
      <c r="B1205" s="5" t="str">
        <f>LOWER(SUBSTITUTE(SUBSTITUTE(SUBSTITUTE(SUBSTITUTE(SUBSTITUTE(SUBSTITUTE(SUBSTITUTE(SUBSTITUTE(db[[#This Row],[NB BM]]," ",),".",""),"-",""),"(",""),")",""),"/",""),"""",""),"+",""))</f>
        <v>bpgelzhixinrefillg3039</v>
      </c>
      <c r="C1205" s="5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D1205" s="5" t="str">
        <f>LOWER(SUBSTITUTE(SUBSTITUTE(SUBSTITUTE(SUBSTITUTE(SUBSTITUTE(SUBSTITUTE(SUBSTITUTE(SUBSTITUTE(SUBSTITUTE(db[[#This Row],[NB PAJAK]]," ",""),"-",""),"(",""),")",""),".",""),",",""),"/",""),"""",""),"+",""))</f>
        <v/>
      </c>
      <c r="E120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bpgelzhixinrefillg3039120lsnuntana</v>
      </c>
      <c r="F120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gelzhixinrefillg3039120lsn</v>
      </c>
      <c r="G1205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gelzhixinrefillg3039untana</v>
      </c>
      <c r="H120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gelzhixinrefillg3039120lsnuntana</v>
      </c>
      <c r="I1205" s="2" t="s">
        <v>6098</v>
      </c>
      <c r="J1205" s="2" t="s">
        <v>3170</v>
      </c>
      <c r="K1205" s="14"/>
      <c r="L1205" s="2" t="s">
        <v>1336</v>
      </c>
      <c r="M1205" s="34" t="e">
        <f>IF(db[[#This Row],[NB NOTA_C]]="","",COUNTIF([2]!B_MSK[concat],db[[#This Row],[NB NOTA_C]]))</f>
        <v>#REF!</v>
      </c>
      <c r="N1205" s="14" t="s">
        <v>1349</v>
      </c>
      <c r="O1205" s="2" t="s">
        <v>1433</v>
      </c>
      <c r="P1205" s="2" t="s">
        <v>2443</v>
      </c>
      <c r="R1205" s="2" t="str">
        <f>IF(db[[#This Row],[QTY/ CTN]]="","",SUBSTITUTE(SUBSTITUTE(SUBSTITUTE(db[[#This Row],[QTY/ CTN]]," ","_",2),"(",""),")","")&amp;"_")</f>
        <v>120 LSN_</v>
      </c>
      <c r="S1205" s="2">
        <f>IF(db[[#This Row],[H_QTY/ CTN]]="","",SEARCH("_",db[[#This Row],[H_QTY/ CTN]]))</f>
        <v>8</v>
      </c>
      <c r="T1205" s="2">
        <f>IF(db[[#This Row],[H_QTY/ CTN]]="","",LEN(db[[#This Row],[H_QTY/ CTN]]))</f>
        <v>8</v>
      </c>
      <c r="U1205" s="41" t="str">
        <f>IF(db[[#This Row],[H_QTY/ CTN]]="","",LEFT(db[[#This Row],[H_QTY/ CTN]],db[[#This Row],[H_1]]-1))</f>
        <v>120 LSN</v>
      </c>
      <c r="V1205" s="40" t="str">
        <f>IF(NOT(db[[#This Row],[H_1]]=db[[#This Row],[H_2]]),MID(db[[#This Row],[H_QTY/ CTN]],db[[#This Row],[H_1]]+1,db[[#This Row],[H_2]]-db[[#This Row],[H_1]]-1),"")</f>
        <v/>
      </c>
      <c r="W1205" s="40" t="str">
        <f>IF(db[[#This Row],[QTY/ CTN B]]="","",LEFT(db[[#This Row],[QTY/ CTN B]],SEARCH(" ",db[[#This Row],[QTY/ CTN B]],1)-1))</f>
        <v>120</v>
      </c>
      <c r="X1205" s="40" t="str">
        <f>IF(db[[#This Row],[QTY/ CTN B]]="","",RIGHT(db[[#This Row],[QTY/ CTN B]],LEN(db[[#This Row],[QTY/ CTN B]])-SEARCH(" ",db[[#This Row],[QTY/ CTN B]],1)))</f>
        <v>LSN</v>
      </c>
      <c r="Y1205" s="40">
        <f>IF(db[[#This Row],[QTY/ CTN TG]]="",IF(db[[#This Row],[STN TG]]="","",12),LEFT(db[[#This Row],[QTY/ CTN TG]],SEARCH(" ",db[[#This Row],[QTY/ CTN TG]],1)-1))</f>
        <v>12</v>
      </c>
      <c r="Z12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5" s="40" t="str">
        <f>IF(db[[#This Row],[STN K]]="","",IF(db[[#This Row],[STN TG]]="LSN",12,""))</f>
        <v/>
      </c>
      <c r="AB1205" s="40" t="str">
        <f>IF(db[[#This Row],[STN TG]]="LSN","PCS","")</f>
        <v/>
      </c>
      <c r="AC1205" s="40">
        <f>db[[#This Row],[QTY B]]*IF(db[[#This Row],[QTY TG]]="",1,db[[#This Row],[QTY TG]])*IF(db[[#This Row],[QTY K]]="",1,db[[#This Row],[QTY K]])</f>
        <v>1440</v>
      </c>
      <c r="AD1205" s="40" t="str">
        <f>IF(db[[#This Row],[STN K]]="",IF(db[[#This Row],[STN TG]]="",db[[#This Row],[STN B]],db[[#This Row],[STN TG]]),db[[#This Row],[STN K]])</f>
        <v>PCS</v>
      </c>
      <c r="AE1205" s="40"/>
    </row>
    <row r="1206" spans="1:31" ht="16.5" customHeight="1" x14ac:dyDescent="0.25">
      <c r="A1206" s="40">
        <f t="shared" si="18"/>
        <v>1205</v>
      </c>
      <c r="B1206" s="5" t="str">
        <f>LOWER(SUBSTITUTE(SUBSTITUTE(SUBSTITUTE(SUBSTITUTE(SUBSTITUTE(SUBSTITUTE(SUBSTITUTE(SUBSTITUTE(db[[#This Row],[NB BM]]," ",),".",""),"-",""),"(",""),")",""),"/",""),"""",""),"+",""))</f>
        <v>bpgelzhixinrefillg3050</v>
      </c>
      <c r="C1206" s="5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D1206" s="5" t="str">
        <f>LOWER(SUBSTITUTE(SUBSTITUTE(SUBSTITUTE(SUBSTITUTE(SUBSTITUTE(SUBSTITUTE(SUBSTITUTE(SUBSTITUTE(SUBSTITUTE(db[[#This Row],[NB PAJAK]]," ",""),"-",""),"(",""),")",""),".",""),",",""),"/",""),"""",""),"+",""))</f>
        <v/>
      </c>
      <c r="E120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bpgelzhixinrefillg3050120lsnuntana</v>
      </c>
      <c r="F120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gelzhixinrefillg3050120lsn</v>
      </c>
      <c r="G1206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gelzhixinrefillg3050untana</v>
      </c>
      <c r="H120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gelzhixinrefillg3050120lsnuntana</v>
      </c>
      <c r="I1206" s="2" t="s">
        <v>6099</v>
      </c>
      <c r="J1206" s="2" t="s">
        <v>1153</v>
      </c>
      <c r="K1206" s="14"/>
      <c r="L1206" s="2" t="s">
        <v>1336</v>
      </c>
      <c r="M1206" s="34" t="e">
        <f>IF(db[[#This Row],[NB NOTA_C]]="","",COUNTIF([2]!B_MSK[concat],db[[#This Row],[NB NOTA_C]]))</f>
        <v>#REF!</v>
      </c>
      <c r="N1206" s="14" t="s">
        <v>1349</v>
      </c>
      <c r="O1206" s="2" t="s">
        <v>1433</v>
      </c>
      <c r="P1206" s="2" t="s">
        <v>2443</v>
      </c>
      <c r="R1206" s="2" t="str">
        <f>IF(db[[#This Row],[QTY/ CTN]]="","",SUBSTITUTE(SUBSTITUTE(SUBSTITUTE(db[[#This Row],[QTY/ CTN]]," ","_",2),"(",""),")","")&amp;"_")</f>
        <v>120 LSN_</v>
      </c>
      <c r="S1206" s="2">
        <f>IF(db[[#This Row],[H_QTY/ CTN]]="","",SEARCH("_",db[[#This Row],[H_QTY/ CTN]]))</f>
        <v>8</v>
      </c>
      <c r="T1206" s="2">
        <f>IF(db[[#This Row],[H_QTY/ CTN]]="","",LEN(db[[#This Row],[H_QTY/ CTN]]))</f>
        <v>8</v>
      </c>
      <c r="U1206" s="41" t="str">
        <f>IF(db[[#This Row],[H_QTY/ CTN]]="","",LEFT(db[[#This Row],[H_QTY/ CTN]],db[[#This Row],[H_1]]-1))</f>
        <v>120 LSN</v>
      </c>
      <c r="V1206" s="40" t="str">
        <f>IF(NOT(db[[#This Row],[H_1]]=db[[#This Row],[H_2]]),MID(db[[#This Row],[H_QTY/ CTN]],db[[#This Row],[H_1]]+1,db[[#This Row],[H_2]]-db[[#This Row],[H_1]]-1),"")</f>
        <v/>
      </c>
      <c r="W1206" s="40" t="str">
        <f>IF(db[[#This Row],[QTY/ CTN B]]="","",LEFT(db[[#This Row],[QTY/ CTN B]],SEARCH(" ",db[[#This Row],[QTY/ CTN B]],1)-1))</f>
        <v>120</v>
      </c>
      <c r="X1206" s="40" t="str">
        <f>IF(db[[#This Row],[QTY/ CTN B]]="","",RIGHT(db[[#This Row],[QTY/ CTN B]],LEN(db[[#This Row],[QTY/ CTN B]])-SEARCH(" ",db[[#This Row],[QTY/ CTN B]],1)))</f>
        <v>LSN</v>
      </c>
      <c r="Y1206" s="40">
        <f>IF(db[[#This Row],[QTY/ CTN TG]]="",IF(db[[#This Row],[STN TG]]="","",12),LEFT(db[[#This Row],[QTY/ CTN TG]],SEARCH(" ",db[[#This Row],[QTY/ CTN TG]],1)-1))</f>
        <v>12</v>
      </c>
      <c r="Z12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6" s="40" t="str">
        <f>IF(db[[#This Row],[STN K]]="","",IF(db[[#This Row],[STN TG]]="LSN",12,""))</f>
        <v/>
      </c>
      <c r="AB1206" s="40" t="str">
        <f>IF(db[[#This Row],[STN TG]]="LSN","PCS","")</f>
        <v/>
      </c>
      <c r="AC1206" s="40">
        <f>db[[#This Row],[QTY B]]*IF(db[[#This Row],[QTY TG]]="",1,db[[#This Row],[QTY TG]])*IF(db[[#This Row],[QTY K]]="",1,db[[#This Row],[QTY K]])</f>
        <v>1440</v>
      </c>
      <c r="AD1206" s="40" t="str">
        <f>IF(db[[#This Row],[STN K]]="",IF(db[[#This Row],[STN TG]]="",db[[#This Row],[STN B]],db[[#This Row],[STN TG]]),db[[#This Row],[STN K]])</f>
        <v>PCS</v>
      </c>
      <c r="AE1206" s="40"/>
    </row>
    <row r="1207" spans="1:31" ht="16.5" customHeight="1" x14ac:dyDescent="0.25">
      <c r="A1207" s="40">
        <f t="shared" si="18"/>
        <v>1206</v>
      </c>
      <c r="B1207" s="5" t="str">
        <f>LOWER(SUBSTITUTE(SUBSTITUTE(SUBSTITUTE(SUBSTITUTE(SUBSTITUTE(SUBSTITUTE(SUBSTITUTE(SUBSTITUTE(db[[#This Row],[NB BM]]," ",),".",""),"-",""),"(",""),")",""),"/",""),"""",""),"+",""))</f>
        <v>bpgelzhixinrefillg3051</v>
      </c>
      <c r="C1207" s="5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D1207" s="5" t="str">
        <f>LOWER(SUBSTITUTE(SUBSTITUTE(SUBSTITUTE(SUBSTITUTE(SUBSTITUTE(SUBSTITUTE(SUBSTITUTE(SUBSTITUTE(SUBSTITUTE(db[[#This Row],[NB PAJAK]]," ",""),"-",""),"(",""),")",""),".",""),",",""),"/",""),"""",""),"+",""))</f>
        <v/>
      </c>
      <c r="E120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bpgelzhixinrefillg3051120lsnuntana</v>
      </c>
      <c r="F120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gelzhixinrefillg3051120lsn</v>
      </c>
      <c r="G1207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gelzhixinrefillg3051untana</v>
      </c>
      <c r="H120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gelzhixinrefillg3051120lsnuntana</v>
      </c>
      <c r="I1207" s="2" t="s">
        <v>6100</v>
      </c>
      <c r="J1207" s="2" t="s">
        <v>1154</v>
      </c>
      <c r="K1207" s="14"/>
      <c r="L1207" s="2" t="s">
        <v>1336</v>
      </c>
      <c r="M1207" s="34" t="e">
        <f>IF(db[[#This Row],[NB NOTA_C]]="","",COUNTIF([2]!B_MSK[concat],db[[#This Row],[NB NOTA_C]]))</f>
        <v>#REF!</v>
      </c>
      <c r="N1207" s="14" t="s">
        <v>1349</v>
      </c>
      <c r="O1207" s="2" t="s">
        <v>1433</v>
      </c>
      <c r="P1207" s="2" t="s">
        <v>2443</v>
      </c>
      <c r="R1207" s="2" t="str">
        <f>IF(db[[#This Row],[QTY/ CTN]]="","",SUBSTITUTE(SUBSTITUTE(SUBSTITUTE(db[[#This Row],[QTY/ CTN]]," ","_",2),"(",""),")","")&amp;"_")</f>
        <v>120 LSN_</v>
      </c>
      <c r="S1207" s="2">
        <f>IF(db[[#This Row],[H_QTY/ CTN]]="","",SEARCH("_",db[[#This Row],[H_QTY/ CTN]]))</f>
        <v>8</v>
      </c>
      <c r="T1207" s="2">
        <f>IF(db[[#This Row],[H_QTY/ CTN]]="","",LEN(db[[#This Row],[H_QTY/ CTN]]))</f>
        <v>8</v>
      </c>
      <c r="U1207" s="41" t="str">
        <f>IF(db[[#This Row],[H_QTY/ CTN]]="","",LEFT(db[[#This Row],[H_QTY/ CTN]],db[[#This Row],[H_1]]-1))</f>
        <v>120 LSN</v>
      </c>
      <c r="V1207" s="40" t="str">
        <f>IF(NOT(db[[#This Row],[H_1]]=db[[#This Row],[H_2]]),MID(db[[#This Row],[H_QTY/ CTN]],db[[#This Row],[H_1]]+1,db[[#This Row],[H_2]]-db[[#This Row],[H_1]]-1),"")</f>
        <v/>
      </c>
      <c r="W1207" s="40" t="str">
        <f>IF(db[[#This Row],[QTY/ CTN B]]="","",LEFT(db[[#This Row],[QTY/ CTN B]],SEARCH(" ",db[[#This Row],[QTY/ CTN B]],1)-1))</f>
        <v>120</v>
      </c>
      <c r="X1207" s="40" t="str">
        <f>IF(db[[#This Row],[QTY/ CTN B]]="","",RIGHT(db[[#This Row],[QTY/ CTN B]],LEN(db[[#This Row],[QTY/ CTN B]])-SEARCH(" ",db[[#This Row],[QTY/ CTN B]],1)))</f>
        <v>LSN</v>
      </c>
      <c r="Y1207" s="40">
        <f>IF(db[[#This Row],[QTY/ CTN TG]]="",IF(db[[#This Row],[STN TG]]="","",12),LEFT(db[[#This Row],[QTY/ CTN TG]],SEARCH(" ",db[[#This Row],[QTY/ CTN TG]],1)-1))</f>
        <v>12</v>
      </c>
      <c r="Z12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7" s="40" t="str">
        <f>IF(db[[#This Row],[STN K]]="","",IF(db[[#This Row],[STN TG]]="LSN",12,""))</f>
        <v/>
      </c>
      <c r="AB1207" s="40" t="str">
        <f>IF(db[[#This Row],[STN TG]]="LSN","PCS","")</f>
        <v/>
      </c>
      <c r="AC1207" s="40">
        <f>db[[#This Row],[QTY B]]*IF(db[[#This Row],[QTY TG]]="",1,db[[#This Row],[QTY TG]])*IF(db[[#This Row],[QTY K]]="",1,db[[#This Row],[QTY K]])</f>
        <v>1440</v>
      </c>
      <c r="AD1207" s="40" t="str">
        <f>IF(db[[#This Row],[STN K]]="",IF(db[[#This Row],[STN TG]]="",db[[#This Row],[STN B]],db[[#This Row],[STN TG]]),db[[#This Row],[STN K]])</f>
        <v>PCS</v>
      </c>
      <c r="AE1207" s="40"/>
    </row>
    <row r="1208" spans="1:31" ht="16.5" customHeight="1" x14ac:dyDescent="0.25">
      <c r="A1208" s="40">
        <f t="shared" si="18"/>
        <v>1207</v>
      </c>
      <c r="B1208" s="5" t="str">
        <f>LOWER(SUBSTITUTE(SUBSTITUTE(SUBSTITUTE(SUBSTITUTE(SUBSTITUTE(SUBSTITUTE(SUBSTITUTE(SUBSTITUTE(db[[#This Row],[NB BM]]," ",),".",""),"-",""),"(",""),")",""),"/",""),"""",""),"+",""))</f>
        <v>bpgelzhixinrefillg3053</v>
      </c>
      <c r="C1208" s="5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D1208" s="5" t="str">
        <f>LOWER(SUBSTITUTE(SUBSTITUTE(SUBSTITUTE(SUBSTITUTE(SUBSTITUTE(SUBSTITUTE(SUBSTITUTE(SUBSTITUTE(SUBSTITUTE(db[[#This Row],[NB PAJAK]]," ",""),"-",""),"(",""),")",""),".",""),",",""),"/",""),"""",""),"+",""))</f>
        <v/>
      </c>
      <c r="E120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bpgelzhixinrefillg3053120lsnuntana</v>
      </c>
      <c r="F120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gelzhixinrefillg3053120lsn</v>
      </c>
      <c r="G1208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gelzhixinrefillg3053untana</v>
      </c>
      <c r="H120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gelzhixinrefillg3053120lsnuntana</v>
      </c>
      <c r="I1208" s="2" t="s">
        <v>6101</v>
      </c>
      <c r="J1208" s="2" t="s">
        <v>1155</v>
      </c>
      <c r="K1208" s="14"/>
      <c r="L1208" s="2" t="s">
        <v>1336</v>
      </c>
      <c r="M1208" s="34" t="e">
        <f>IF(db[[#This Row],[NB NOTA_C]]="","",COUNTIF([2]!B_MSK[concat],db[[#This Row],[NB NOTA_C]]))</f>
        <v>#REF!</v>
      </c>
      <c r="N1208" s="14" t="s">
        <v>1349</v>
      </c>
      <c r="O1208" s="2" t="s">
        <v>1433</v>
      </c>
      <c r="P1208" s="2" t="s">
        <v>2443</v>
      </c>
      <c r="R1208" s="2" t="str">
        <f>IF(db[[#This Row],[QTY/ CTN]]="","",SUBSTITUTE(SUBSTITUTE(SUBSTITUTE(db[[#This Row],[QTY/ CTN]]," ","_",2),"(",""),")","")&amp;"_")</f>
        <v>120 LSN_</v>
      </c>
      <c r="S1208" s="2">
        <f>IF(db[[#This Row],[H_QTY/ CTN]]="","",SEARCH("_",db[[#This Row],[H_QTY/ CTN]]))</f>
        <v>8</v>
      </c>
      <c r="T1208" s="2">
        <f>IF(db[[#This Row],[H_QTY/ CTN]]="","",LEN(db[[#This Row],[H_QTY/ CTN]]))</f>
        <v>8</v>
      </c>
      <c r="U1208" s="41" t="str">
        <f>IF(db[[#This Row],[H_QTY/ CTN]]="","",LEFT(db[[#This Row],[H_QTY/ CTN]],db[[#This Row],[H_1]]-1))</f>
        <v>120 LSN</v>
      </c>
      <c r="V1208" s="40" t="str">
        <f>IF(NOT(db[[#This Row],[H_1]]=db[[#This Row],[H_2]]),MID(db[[#This Row],[H_QTY/ CTN]],db[[#This Row],[H_1]]+1,db[[#This Row],[H_2]]-db[[#This Row],[H_1]]-1),"")</f>
        <v/>
      </c>
      <c r="W1208" s="40" t="str">
        <f>IF(db[[#This Row],[QTY/ CTN B]]="","",LEFT(db[[#This Row],[QTY/ CTN B]],SEARCH(" ",db[[#This Row],[QTY/ CTN B]],1)-1))</f>
        <v>120</v>
      </c>
      <c r="X1208" s="40" t="str">
        <f>IF(db[[#This Row],[QTY/ CTN B]]="","",RIGHT(db[[#This Row],[QTY/ CTN B]],LEN(db[[#This Row],[QTY/ CTN B]])-SEARCH(" ",db[[#This Row],[QTY/ CTN B]],1)))</f>
        <v>LSN</v>
      </c>
      <c r="Y1208" s="40">
        <f>IF(db[[#This Row],[QTY/ CTN TG]]="",IF(db[[#This Row],[STN TG]]="","",12),LEFT(db[[#This Row],[QTY/ CTN TG]],SEARCH(" ",db[[#This Row],[QTY/ CTN TG]],1)-1))</f>
        <v>12</v>
      </c>
      <c r="Z12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8" s="40" t="str">
        <f>IF(db[[#This Row],[STN K]]="","",IF(db[[#This Row],[STN TG]]="LSN",12,""))</f>
        <v/>
      </c>
      <c r="AB1208" s="40" t="str">
        <f>IF(db[[#This Row],[STN TG]]="LSN","PCS","")</f>
        <v/>
      </c>
      <c r="AC1208" s="40">
        <f>db[[#This Row],[QTY B]]*IF(db[[#This Row],[QTY TG]]="",1,db[[#This Row],[QTY TG]])*IF(db[[#This Row],[QTY K]]="",1,db[[#This Row],[QTY K]])</f>
        <v>1440</v>
      </c>
      <c r="AD1208" s="40" t="str">
        <f>IF(db[[#This Row],[STN K]]="",IF(db[[#This Row],[STN TG]]="",db[[#This Row],[STN B]],db[[#This Row],[STN TG]]),db[[#This Row],[STN K]])</f>
        <v>PCS</v>
      </c>
      <c r="AE1208" s="40"/>
    </row>
    <row r="1209" spans="1:31" ht="16.5" customHeight="1" x14ac:dyDescent="0.25">
      <c r="A1209" s="40">
        <f t="shared" si="18"/>
        <v>1208</v>
      </c>
      <c r="B1209" s="5" t="str">
        <f>LOWER(SUBSTITUTE(SUBSTITUTE(SUBSTITUTE(SUBSTITUTE(SUBSTITUTE(SUBSTITUTE(SUBSTITUTE(SUBSTITUTE(db[[#This Row],[NB BM]]," ",),".",""),"-",""),"(",""),")",""),"/",""),"""",""),"+",""))</f>
        <v>bpgelzhixinrefillg3056</v>
      </c>
      <c r="C1209" s="5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D1209" s="5" t="str">
        <f>LOWER(SUBSTITUTE(SUBSTITUTE(SUBSTITUTE(SUBSTITUTE(SUBSTITUTE(SUBSTITUTE(SUBSTITUTE(SUBSTITUTE(SUBSTITUTE(db[[#This Row],[NB PAJAK]]," ",""),"-",""),"(",""),")",""),".",""),",",""),"/",""),"""",""),"+",""))</f>
        <v/>
      </c>
      <c r="E120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bpgelzhixinrefillg3056120lsnuntana</v>
      </c>
      <c r="F120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gelzhixinrefillg3056120lsn</v>
      </c>
      <c r="G1209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gelzhixinrefillg3056untana</v>
      </c>
      <c r="H120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gelzhixinrefillg3056120lsnuntana</v>
      </c>
      <c r="I1209" s="2" t="s">
        <v>6102</v>
      </c>
      <c r="J1209" s="2" t="s">
        <v>1156</v>
      </c>
      <c r="K1209" s="14"/>
      <c r="L1209" s="2" t="s">
        <v>1336</v>
      </c>
      <c r="M1209" s="34" t="e">
        <f>IF(db[[#This Row],[NB NOTA_C]]="","",COUNTIF([2]!B_MSK[concat],db[[#This Row],[NB NOTA_C]]))</f>
        <v>#REF!</v>
      </c>
      <c r="N1209" s="14" t="s">
        <v>1349</v>
      </c>
      <c r="O1209" s="2" t="s">
        <v>1433</v>
      </c>
      <c r="P1209" s="2" t="s">
        <v>2443</v>
      </c>
      <c r="R1209" s="2" t="str">
        <f>IF(db[[#This Row],[QTY/ CTN]]="","",SUBSTITUTE(SUBSTITUTE(SUBSTITUTE(db[[#This Row],[QTY/ CTN]]," ","_",2),"(",""),")","")&amp;"_")</f>
        <v>120 LSN_</v>
      </c>
      <c r="S1209" s="2">
        <f>IF(db[[#This Row],[H_QTY/ CTN]]="","",SEARCH("_",db[[#This Row],[H_QTY/ CTN]]))</f>
        <v>8</v>
      </c>
      <c r="T1209" s="2">
        <f>IF(db[[#This Row],[H_QTY/ CTN]]="","",LEN(db[[#This Row],[H_QTY/ CTN]]))</f>
        <v>8</v>
      </c>
      <c r="U1209" s="41" t="str">
        <f>IF(db[[#This Row],[H_QTY/ CTN]]="","",LEFT(db[[#This Row],[H_QTY/ CTN]],db[[#This Row],[H_1]]-1))</f>
        <v>120 LSN</v>
      </c>
      <c r="V1209" s="40" t="str">
        <f>IF(NOT(db[[#This Row],[H_1]]=db[[#This Row],[H_2]]),MID(db[[#This Row],[H_QTY/ CTN]],db[[#This Row],[H_1]]+1,db[[#This Row],[H_2]]-db[[#This Row],[H_1]]-1),"")</f>
        <v/>
      </c>
      <c r="W1209" s="40" t="str">
        <f>IF(db[[#This Row],[QTY/ CTN B]]="","",LEFT(db[[#This Row],[QTY/ CTN B]],SEARCH(" ",db[[#This Row],[QTY/ CTN B]],1)-1))</f>
        <v>120</v>
      </c>
      <c r="X1209" s="40" t="str">
        <f>IF(db[[#This Row],[QTY/ CTN B]]="","",RIGHT(db[[#This Row],[QTY/ CTN B]],LEN(db[[#This Row],[QTY/ CTN B]])-SEARCH(" ",db[[#This Row],[QTY/ CTN B]],1)))</f>
        <v>LSN</v>
      </c>
      <c r="Y1209" s="40">
        <f>IF(db[[#This Row],[QTY/ CTN TG]]="",IF(db[[#This Row],[STN TG]]="","",12),LEFT(db[[#This Row],[QTY/ CTN TG]],SEARCH(" ",db[[#This Row],[QTY/ CTN TG]],1)-1))</f>
        <v>12</v>
      </c>
      <c r="Z12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09" s="40" t="str">
        <f>IF(db[[#This Row],[STN K]]="","",IF(db[[#This Row],[STN TG]]="LSN",12,""))</f>
        <v/>
      </c>
      <c r="AB1209" s="40" t="str">
        <f>IF(db[[#This Row],[STN TG]]="LSN","PCS","")</f>
        <v/>
      </c>
      <c r="AC1209" s="40">
        <f>db[[#This Row],[QTY B]]*IF(db[[#This Row],[QTY TG]]="",1,db[[#This Row],[QTY TG]])*IF(db[[#This Row],[QTY K]]="",1,db[[#This Row],[QTY K]])</f>
        <v>1440</v>
      </c>
      <c r="AD1209" s="40" t="str">
        <f>IF(db[[#This Row],[STN K]]="",IF(db[[#This Row],[STN TG]]="",db[[#This Row],[STN B]],db[[#This Row],[STN TG]]),db[[#This Row],[STN K]])</f>
        <v>PCS</v>
      </c>
      <c r="AE1209" s="40"/>
    </row>
    <row r="1210" spans="1:31" ht="16.5" customHeight="1" x14ac:dyDescent="0.25">
      <c r="A1210" s="40">
        <f t="shared" si="18"/>
        <v>1209</v>
      </c>
      <c r="B1210" s="5" t="str">
        <f>LOWER(SUBSTITUTE(SUBSTITUTE(SUBSTITUTE(SUBSTITUTE(SUBSTITUTE(SUBSTITUTE(SUBSTITUTE(SUBSTITUTE(db[[#This Row],[NB BM]]," ",),".",""),"-",""),"(",""),")",""),"/",""),"""",""),"+",""))</f>
        <v>bpgelzhixinrefillg3057</v>
      </c>
      <c r="C1210" s="5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D1210" s="5" t="str">
        <f>LOWER(SUBSTITUTE(SUBSTITUTE(SUBSTITUTE(SUBSTITUTE(SUBSTITUTE(SUBSTITUTE(SUBSTITUTE(SUBSTITUTE(SUBSTITUTE(db[[#This Row],[NB PAJAK]]," ",""),"-",""),"(",""),")",""),".",""),",",""),"/",""),"""",""),"+",""))</f>
        <v/>
      </c>
      <c r="E121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bpgelzhixinrefillg3057120lsnuntana</v>
      </c>
      <c r="F121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gelzhixinrefillg3057120lsn</v>
      </c>
      <c r="G1210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gelzhixinrefillg3057untana</v>
      </c>
      <c r="H121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gelzhixinrefillg3057120lsnuntana</v>
      </c>
      <c r="I1210" s="2" t="s">
        <v>6103</v>
      </c>
      <c r="J1210" s="2" t="s">
        <v>1157</v>
      </c>
      <c r="K1210" s="14"/>
      <c r="L1210" s="2" t="s">
        <v>1336</v>
      </c>
      <c r="M1210" s="34" t="e">
        <f>IF(db[[#This Row],[NB NOTA_C]]="","",COUNTIF([2]!B_MSK[concat],db[[#This Row],[NB NOTA_C]]))</f>
        <v>#REF!</v>
      </c>
      <c r="N1210" s="14" t="s">
        <v>1349</v>
      </c>
      <c r="O1210" s="2" t="s">
        <v>1433</v>
      </c>
      <c r="P1210" s="2" t="s">
        <v>2443</v>
      </c>
      <c r="R1210" s="2" t="str">
        <f>IF(db[[#This Row],[QTY/ CTN]]="","",SUBSTITUTE(SUBSTITUTE(SUBSTITUTE(db[[#This Row],[QTY/ CTN]]," ","_",2),"(",""),")","")&amp;"_")</f>
        <v>120 LSN_</v>
      </c>
      <c r="S1210" s="2">
        <f>IF(db[[#This Row],[H_QTY/ CTN]]="","",SEARCH("_",db[[#This Row],[H_QTY/ CTN]]))</f>
        <v>8</v>
      </c>
      <c r="T1210" s="2">
        <f>IF(db[[#This Row],[H_QTY/ CTN]]="","",LEN(db[[#This Row],[H_QTY/ CTN]]))</f>
        <v>8</v>
      </c>
      <c r="U1210" s="41" t="str">
        <f>IF(db[[#This Row],[H_QTY/ CTN]]="","",LEFT(db[[#This Row],[H_QTY/ CTN]],db[[#This Row],[H_1]]-1))</f>
        <v>120 LSN</v>
      </c>
      <c r="V1210" s="40" t="str">
        <f>IF(NOT(db[[#This Row],[H_1]]=db[[#This Row],[H_2]]),MID(db[[#This Row],[H_QTY/ CTN]],db[[#This Row],[H_1]]+1,db[[#This Row],[H_2]]-db[[#This Row],[H_1]]-1),"")</f>
        <v/>
      </c>
      <c r="W1210" s="40" t="str">
        <f>IF(db[[#This Row],[QTY/ CTN B]]="","",LEFT(db[[#This Row],[QTY/ CTN B]],SEARCH(" ",db[[#This Row],[QTY/ CTN B]],1)-1))</f>
        <v>120</v>
      </c>
      <c r="X1210" s="40" t="str">
        <f>IF(db[[#This Row],[QTY/ CTN B]]="","",RIGHT(db[[#This Row],[QTY/ CTN B]],LEN(db[[#This Row],[QTY/ CTN B]])-SEARCH(" ",db[[#This Row],[QTY/ CTN B]],1)))</f>
        <v>LSN</v>
      </c>
      <c r="Y1210" s="40">
        <f>IF(db[[#This Row],[QTY/ CTN TG]]="",IF(db[[#This Row],[STN TG]]="","",12),LEFT(db[[#This Row],[QTY/ CTN TG]],SEARCH(" ",db[[#This Row],[QTY/ CTN TG]],1)-1))</f>
        <v>12</v>
      </c>
      <c r="Z12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10" s="40" t="str">
        <f>IF(db[[#This Row],[STN K]]="","",IF(db[[#This Row],[STN TG]]="LSN",12,""))</f>
        <v/>
      </c>
      <c r="AB1210" s="40" t="str">
        <f>IF(db[[#This Row],[STN TG]]="LSN","PCS","")</f>
        <v/>
      </c>
      <c r="AC1210" s="40">
        <f>db[[#This Row],[QTY B]]*IF(db[[#This Row],[QTY TG]]="",1,db[[#This Row],[QTY TG]])*IF(db[[#This Row],[QTY K]]="",1,db[[#This Row],[QTY K]])</f>
        <v>1440</v>
      </c>
      <c r="AD1210" s="40" t="str">
        <f>IF(db[[#This Row],[STN K]]="",IF(db[[#This Row],[STN TG]]="",db[[#This Row],[STN B]],db[[#This Row],[STN TG]]),db[[#This Row],[STN K]])</f>
        <v>PCS</v>
      </c>
      <c r="AE1210" s="40"/>
    </row>
    <row r="1211" spans="1:31" ht="16.5" customHeight="1" x14ac:dyDescent="0.25">
      <c r="A1211" s="40">
        <f t="shared" si="18"/>
        <v>1210</v>
      </c>
      <c r="B1211" s="5" t="str">
        <f>LOWER(SUBSTITUTE(SUBSTITUTE(SUBSTITUTE(SUBSTITUTE(SUBSTITUTE(SUBSTITUTE(SUBSTITUTE(SUBSTITUTE(db[[#This Row],[NB BM]]," ",),".",""),"-",""),"(",""),")",""),"/",""),"""",""),"+",""))</f>
        <v>bpgelzhixinrefillg3058</v>
      </c>
      <c r="C1211" s="5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D1211" s="5" t="str">
        <f>LOWER(SUBSTITUTE(SUBSTITUTE(SUBSTITUTE(SUBSTITUTE(SUBSTITUTE(SUBSTITUTE(SUBSTITUTE(SUBSTITUTE(SUBSTITUTE(db[[#This Row],[NB PAJAK]]," ",""),"-",""),"(",""),")",""),".",""),",",""),"/",""),"""",""),"+",""))</f>
        <v/>
      </c>
      <c r="E121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bpgelzhixinrefillg3058120lsnuntana</v>
      </c>
      <c r="F121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gelzhixinrefillg3058120lsn</v>
      </c>
      <c r="G1211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gelzhixinrefillg3058untana</v>
      </c>
      <c r="H121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gelzhixinrefillg3058120lsnuntana</v>
      </c>
      <c r="I1211" s="2" t="s">
        <v>6104</v>
      </c>
      <c r="J1211" s="2" t="s">
        <v>1158</v>
      </c>
      <c r="K1211" s="14"/>
      <c r="L1211" s="2" t="s">
        <v>1336</v>
      </c>
      <c r="M1211" s="34" t="e">
        <f>IF(db[[#This Row],[NB NOTA_C]]="","",COUNTIF([2]!B_MSK[concat],db[[#This Row],[NB NOTA_C]]))</f>
        <v>#REF!</v>
      </c>
      <c r="N1211" s="14" t="s">
        <v>1349</v>
      </c>
      <c r="O1211" s="2" t="s">
        <v>1433</v>
      </c>
      <c r="P1211" s="2" t="s">
        <v>2443</v>
      </c>
      <c r="R1211" s="2" t="str">
        <f>IF(db[[#This Row],[QTY/ CTN]]="","",SUBSTITUTE(SUBSTITUTE(SUBSTITUTE(db[[#This Row],[QTY/ CTN]]," ","_",2),"(",""),")","")&amp;"_")</f>
        <v>120 LSN_</v>
      </c>
      <c r="S1211" s="2">
        <f>IF(db[[#This Row],[H_QTY/ CTN]]="","",SEARCH("_",db[[#This Row],[H_QTY/ CTN]]))</f>
        <v>8</v>
      </c>
      <c r="T1211" s="2">
        <f>IF(db[[#This Row],[H_QTY/ CTN]]="","",LEN(db[[#This Row],[H_QTY/ CTN]]))</f>
        <v>8</v>
      </c>
      <c r="U1211" s="41" t="str">
        <f>IF(db[[#This Row],[H_QTY/ CTN]]="","",LEFT(db[[#This Row],[H_QTY/ CTN]],db[[#This Row],[H_1]]-1))</f>
        <v>120 LSN</v>
      </c>
      <c r="V1211" s="40" t="str">
        <f>IF(NOT(db[[#This Row],[H_1]]=db[[#This Row],[H_2]]),MID(db[[#This Row],[H_QTY/ CTN]],db[[#This Row],[H_1]]+1,db[[#This Row],[H_2]]-db[[#This Row],[H_1]]-1),"")</f>
        <v/>
      </c>
      <c r="W1211" s="40" t="str">
        <f>IF(db[[#This Row],[QTY/ CTN B]]="","",LEFT(db[[#This Row],[QTY/ CTN B]],SEARCH(" ",db[[#This Row],[QTY/ CTN B]],1)-1))</f>
        <v>120</v>
      </c>
      <c r="X1211" s="40" t="str">
        <f>IF(db[[#This Row],[QTY/ CTN B]]="","",RIGHT(db[[#This Row],[QTY/ CTN B]],LEN(db[[#This Row],[QTY/ CTN B]])-SEARCH(" ",db[[#This Row],[QTY/ CTN B]],1)))</f>
        <v>LSN</v>
      </c>
      <c r="Y1211" s="40">
        <f>IF(db[[#This Row],[QTY/ CTN TG]]="",IF(db[[#This Row],[STN TG]]="","",12),LEFT(db[[#This Row],[QTY/ CTN TG]],SEARCH(" ",db[[#This Row],[QTY/ CTN TG]],1)-1))</f>
        <v>12</v>
      </c>
      <c r="Z12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11" s="40" t="str">
        <f>IF(db[[#This Row],[STN K]]="","",IF(db[[#This Row],[STN TG]]="LSN",12,""))</f>
        <v/>
      </c>
      <c r="AB1211" s="40" t="str">
        <f>IF(db[[#This Row],[STN TG]]="LSN","PCS","")</f>
        <v/>
      </c>
      <c r="AC1211" s="40">
        <f>db[[#This Row],[QTY B]]*IF(db[[#This Row],[QTY TG]]="",1,db[[#This Row],[QTY TG]])*IF(db[[#This Row],[QTY K]]="",1,db[[#This Row],[QTY K]])</f>
        <v>1440</v>
      </c>
      <c r="AD1211" s="40" t="str">
        <f>IF(db[[#This Row],[STN K]]="",IF(db[[#This Row],[STN TG]]="",db[[#This Row],[STN B]],db[[#This Row],[STN TG]]),db[[#This Row],[STN K]])</f>
        <v>PCS</v>
      </c>
      <c r="AE1211" s="40"/>
    </row>
    <row r="1212" spans="1:31" ht="16.5" customHeight="1" x14ac:dyDescent="0.25">
      <c r="A1212" s="40">
        <f t="shared" si="18"/>
        <v>1211</v>
      </c>
      <c r="B1212" s="5" t="str">
        <f>LOWER(SUBSTITUTE(SUBSTITUTE(SUBSTITUTE(SUBSTITUTE(SUBSTITUTE(SUBSTITUTE(SUBSTITUTE(SUBSTITUTE(db[[#This Row],[NB BM]]," ",),".",""),"-",""),"(",""),")",""),"/",""),"""",""),"+",""))</f>
        <v>bpgelzhixinrefillg3060</v>
      </c>
      <c r="C1212" s="5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D1212" s="5" t="str">
        <f>LOWER(SUBSTITUTE(SUBSTITUTE(SUBSTITUTE(SUBSTITUTE(SUBSTITUTE(SUBSTITUTE(SUBSTITUTE(SUBSTITUTE(SUBSTITUTE(db[[#This Row],[NB PAJAK]]," ",""),"-",""),"(",""),")",""),".",""),",",""),"/",""),"""",""),"+",""))</f>
        <v/>
      </c>
      <c r="E121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bpgelzhixinrefillg3060120lsnuntana</v>
      </c>
      <c r="F121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gelzhixinrefillg3060120lsn</v>
      </c>
      <c r="G121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gelzhixinrefillg3060untana</v>
      </c>
      <c r="H121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gelzhixinrefillg3060120lsnuntana</v>
      </c>
      <c r="I1212" s="2" t="s">
        <v>6105</v>
      </c>
      <c r="J1212" s="2" t="s">
        <v>3171</v>
      </c>
      <c r="K1212" s="14"/>
      <c r="L1212" s="2" t="s">
        <v>1336</v>
      </c>
      <c r="M1212" s="34" t="e">
        <f>IF(db[[#This Row],[NB NOTA_C]]="","",COUNTIF([2]!B_MSK[concat],db[[#This Row],[NB NOTA_C]]))</f>
        <v>#REF!</v>
      </c>
      <c r="N1212" s="14" t="s">
        <v>1349</v>
      </c>
      <c r="O1212" s="2" t="s">
        <v>1433</v>
      </c>
      <c r="P1212" s="2" t="s">
        <v>2443</v>
      </c>
      <c r="R1212" s="2" t="str">
        <f>IF(db[[#This Row],[QTY/ CTN]]="","",SUBSTITUTE(SUBSTITUTE(SUBSTITUTE(db[[#This Row],[QTY/ CTN]]," ","_",2),"(",""),")","")&amp;"_")</f>
        <v>120 LSN_</v>
      </c>
      <c r="S1212" s="2">
        <f>IF(db[[#This Row],[H_QTY/ CTN]]="","",SEARCH("_",db[[#This Row],[H_QTY/ CTN]]))</f>
        <v>8</v>
      </c>
      <c r="T1212" s="2">
        <f>IF(db[[#This Row],[H_QTY/ CTN]]="","",LEN(db[[#This Row],[H_QTY/ CTN]]))</f>
        <v>8</v>
      </c>
      <c r="U1212" s="41" t="str">
        <f>IF(db[[#This Row],[H_QTY/ CTN]]="","",LEFT(db[[#This Row],[H_QTY/ CTN]],db[[#This Row],[H_1]]-1))</f>
        <v>120 LSN</v>
      </c>
      <c r="V1212" s="40" t="str">
        <f>IF(NOT(db[[#This Row],[H_1]]=db[[#This Row],[H_2]]),MID(db[[#This Row],[H_QTY/ CTN]],db[[#This Row],[H_1]]+1,db[[#This Row],[H_2]]-db[[#This Row],[H_1]]-1),"")</f>
        <v/>
      </c>
      <c r="W1212" s="40" t="str">
        <f>IF(db[[#This Row],[QTY/ CTN B]]="","",LEFT(db[[#This Row],[QTY/ CTN B]],SEARCH(" ",db[[#This Row],[QTY/ CTN B]],1)-1))</f>
        <v>120</v>
      </c>
      <c r="X1212" s="40" t="str">
        <f>IF(db[[#This Row],[QTY/ CTN B]]="","",RIGHT(db[[#This Row],[QTY/ CTN B]],LEN(db[[#This Row],[QTY/ CTN B]])-SEARCH(" ",db[[#This Row],[QTY/ CTN B]],1)))</f>
        <v>LSN</v>
      </c>
      <c r="Y1212" s="40">
        <f>IF(db[[#This Row],[QTY/ CTN TG]]="",IF(db[[#This Row],[STN TG]]="","",12),LEFT(db[[#This Row],[QTY/ CTN TG]],SEARCH(" ",db[[#This Row],[QTY/ CTN TG]],1)-1))</f>
        <v>12</v>
      </c>
      <c r="Z12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12" s="40" t="str">
        <f>IF(db[[#This Row],[STN K]]="","",IF(db[[#This Row],[STN TG]]="LSN",12,""))</f>
        <v/>
      </c>
      <c r="AB1212" s="40" t="str">
        <f>IF(db[[#This Row],[STN TG]]="LSN","PCS","")</f>
        <v/>
      </c>
      <c r="AC1212" s="40">
        <f>db[[#This Row],[QTY B]]*IF(db[[#This Row],[QTY TG]]="",1,db[[#This Row],[QTY TG]])*IF(db[[#This Row],[QTY K]]="",1,db[[#This Row],[QTY K]])</f>
        <v>1440</v>
      </c>
      <c r="AD1212" s="40" t="str">
        <f>IF(db[[#This Row],[STN K]]="",IF(db[[#This Row],[STN TG]]="",db[[#This Row],[STN B]],db[[#This Row],[STN TG]]),db[[#This Row],[STN K]])</f>
        <v>PCS</v>
      </c>
      <c r="AE1212" s="40"/>
    </row>
    <row r="1213" spans="1:31" ht="16.5" customHeight="1" x14ac:dyDescent="0.25">
      <c r="A1213" s="40">
        <f t="shared" si="18"/>
        <v>1212</v>
      </c>
      <c r="B1213" s="5" t="str">
        <f>LOWER(SUBSTITUTE(SUBSTITUTE(SUBSTITUTE(SUBSTITUTE(SUBSTITUTE(SUBSTITUTE(SUBSTITUTE(SUBSTITUTE(db[[#This Row],[NB BM]]," ",),".",""),"-",""),"(",""),")",""),"/",""),"""",""),"+",""))</f>
        <v>bpgelzhixinrefillg3062</v>
      </c>
      <c r="C1213" s="5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D1213" s="5" t="str">
        <f>LOWER(SUBSTITUTE(SUBSTITUTE(SUBSTITUTE(SUBSTITUTE(SUBSTITUTE(SUBSTITUTE(SUBSTITUTE(SUBSTITUTE(SUBSTITUTE(db[[#This Row],[NB PAJAK]]," ",""),"-",""),"(",""),")",""),".",""),",",""),"/",""),"""",""),"+",""))</f>
        <v/>
      </c>
      <c r="E121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bpgelzhixinrefillg3062120lsnuntana</v>
      </c>
      <c r="F121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gelzhixinrefillg3062120lsn</v>
      </c>
      <c r="G1213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gelzhixinrefillg3062untana</v>
      </c>
      <c r="H121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gelzhixinrefillg3062120lsnuntana</v>
      </c>
      <c r="I1213" s="2" t="s">
        <v>6106</v>
      </c>
      <c r="J1213" s="2" t="s">
        <v>3172</v>
      </c>
      <c r="K1213" s="14"/>
      <c r="L1213" s="2" t="s">
        <v>1336</v>
      </c>
      <c r="M1213" s="34" t="e">
        <f>IF(db[[#This Row],[NB NOTA_C]]="","",COUNTIF([2]!B_MSK[concat],db[[#This Row],[NB NOTA_C]]))</f>
        <v>#REF!</v>
      </c>
      <c r="N1213" s="14" t="s">
        <v>1349</v>
      </c>
      <c r="O1213" s="2" t="s">
        <v>1433</v>
      </c>
      <c r="P1213" s="2" t="s">
        <v>2443</v>
      </c>
      <c r="R1213" s="2" t="str">
        <f>IF(db[[#This Row],[QTY/ CTN]]="","",SUBSTITUTE(SUBSTITUTE(SUBSTITUTE(db[[#This Row],[QTY/ CTN]]," ","_",2),"(",""),")","")&amp;"_")</f>
        <v>120 LSN_</v>
      </c>
      <c r="S1213" s="2">
        <f>IF(db[[#This Row],[H_QTY/ CTN]]="","",SEARCH("_",db[[#This Row],[H_QTY/ CTN]]))</f>
        <v>8</v>
      </c>
      <c r="T1213" s="2">
        <f>IF(db[[#This Row],[H_QTY/ CTN]]="","",LEN(db[[#This Row],[H_QTY/ CTN]]))</f>
        <v>8</v>
      </c>
      <c r="U1213" s="41" t="str">
        <f>IF(db[[#This Row],[H_QTY/ CTN]]="","",LEFT(db[[#This Row],[H_QTY/ CTN]],db[[#This Row],[H_1]]-1))</f>
        <v>120 LSN</v>
      </c>
      <c r="V1213" s="40" t="str">
        <f>IF(NOT(db[[#This Row],[H_1]]=db[[#This Row],[H_2]]),MID(db[[#This Row],[H_QTY/ CTN]],db[[#This Row],[H_1]]+1,db[[#This Row],[H_2]]-db[[#This Row],[H_1]]-1),"")</f>
        <v/>
      </c>
      <c r="W1213" s="40" t="str">
        <f>IF(db[[#This Row],[QTY/ CTN B]]="","",LEFT(db[[#This Row],[QTY/ CTN B]],SEARCH(" ",db[[#This Row],[QTY/ CTN B]],1)-1))</f>
        <v>120</v>
      </c>
      <c r="X1213" s="40" t="str">
        <f>IF(db[[#This Row],[QTY/ CTN B]]="","",RIGHT(db[[#This Row],[QTY/ CTN B]],LEN(db[[#This Row],[QTY/ CTN B]])-SEARCH(" ",db[[#This Row],[QTY/ CTN B]],1)))</f>
        <v>LSN</v>
      </c>
      <c r="Y1213" s="40">
        <f>IF(db[[#This Row],[QTY/ CTN TG]]="",IF(db[[#This Row],[STN TG]]="","",12),LEFT(db[[#This Row],[QTY/ CTN TG]],SEARCH(" ",db[[#This Row],[QTY/ CTN TG]],1)-1))</f>
        <v>12</v>
      </c>
      <c r="Z12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13" s="40" t="str">
        <f>IF(db[[#This Row],[STN K]]="","",IF(db[[#This Row],[STN TG]]="LSN",12,""))</f>
        <v/>
      </c>
      <c r="AB1213" s="40" t="str">
        <f>IF(db[[#This Row],[STN TG]]="LSN","PCS","")</f>
        <v/>
      </c>
      <c r="AC1213" s="40">
        <f>db[[#This Row],[QTY B]]*IF(db[[#This Row],[QTY TG]]="",1,db[[#This Row],[QTY TG]])*IF(db[[#This Row],[QTY K]]="",1,db[[#This Row],[QTY K]])</f>
        <v>1440</v>
      </c>
      <c r="AD1213" s="40" t="str">
        <f>IF(db[[#This Row],[STN K]]="",IF(db[[#This Row],[STN TG]]="",db[[#This Row],[STN B]],db[[#This Row],[STN TG]]),db[[#This Row],[STN K]])</f>
        <v>PCS</v>
      </c>
      <c r="AE1213" s="40"/>
    </row>
    <row r="1214" spans="1:31" ht="16.5" customHeight="1" x14ac:dyDescent="0.25">
      <c r="A1214" s="40">
        <f t="shared" si="18"/>
        <v>1213</v>
      </c>
      <c r="B1214" s="5" t="str">
        <f>LOWER(SUBSTITUTE(SUBSTITUTE(SUBSTITUTE(SUBSTITUTE(SUBSTITUTE(SUBSTITUTE(SUBSTITUTE(SUBSTITUTE(db[[#This Row],[NB BM]]," ",),".",""),"-",""),"(",""),")",""),"/",""),"""",""),"+",""))</f>
        <v>bpgelzhixinrefillg3066</v>
      </c>
      <c r="C1214" s="5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D1214" s="5" t="str">
        <f>LOWER(SUBSTITUTE(SUBSTITUTE(SUBSTITUTE(SUBSTITUTE(SUBSTITUTE(SUBSTITUTE(SUBSTITUTE(SUBSTITUTE(SUBSTITUTE(db[[#This Row],[NB PAJAK]]," ",""),"-",""),"(",""),")",""),".",""),",",""),"/",""),"""",""),"+",""))</f>
        <v/>
      </c>
      <c r="E121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bpgelzhixinrefillg3066120lsnuntana</v>
      </c>
      <c r="F121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gelzhixinrefillg3066120lsn</v>
      </c>
      <c r="G1214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gelzhixinrefillg3066untana</v>
      </c>
      <c r="H121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gelzhixinrefillg3066120lsnuntana</v>
      </c>
      <c r="I1214" s="2" t="s">
        <v>6107</v>
      </c>
      <c r="J1214" s="2" t="s">
        <v>1159</v>
      </c>
      <c r="K1214" s="1"/>
      <c r="L1214" s="2" t="s">
        <v>1336</v>
      </c>
      <c r="M1214" s="34" t="e">
        <f>IF(db[[#This Row],[NB NOTA_C]]="","",COUNTIF([2]!B_MSK[concat],db[[#This Row],[NB NOTA_C]]))</f>
        <v>#REF!</v>
      </c>
      <c r="N1214" s="14" t="s">
        <v>1349</v>
      </c>
      <c r="O1214" s="2" t="s">
        <v>1433</v>
      </c>
      <c r="P1214" s="2" t="s">
        <v>2443</v>
      </c>
      <c r="R1214" s="2" t="str">
        <f>IF(db[[#This Row],[QTY/ CTN]]="","",SUBSTITUTE(SUBSTITUTE(SUBSTITUTE(db[[#This Row],[QTY/ CTN]]," ","_",2),"(",""),")","")&amp;"_")</f>
        <v>120 LSN_</v>
      </c>
      <c r="S1214" s="2">
        <f>IF(db[[#This Row],[H_QTY/ CTN]]="","",SEARCH("_",db[[#This Row],[H_QTY/ CTN]]))</f>
        <v>8</v>
      </c>
      <c r="T1214" s="2">
        <f>IF(db[[#This Row],[H_QTY/ CTN]]="","",LEN(db[[#This Row],[H_QTY/ CTN]]))</f>
        <v>8</v>
      </c>
      <c r="U1214" s="41" t="str">
        <f>IF(db[[#This Row],[H_QTY/ CTN]]="","",LEFT(db[[#This Row],[H_QTY/ CTN]],db[[#This Row],[H_1]]-1))</f>
        <v>120 LSN</v>
      </c>
      <c r="V1214" s="40" t="str">
        <f>IF(NOT(db[[#This Row],[H_1]]=db[[#This Row],[H_2]]),MID(db[[#This Row],[H_QTY/ CTN]],db[[#This Row],[H_1]]+1,db[[#This Row],[H_2]]-db[[#This Row],[H_1]]-1),"")</f>
        <v/>
      </c>
      <c r="W1214" s="40" t="str">
        <f>IF(db[[#This Row],[QTY/ CTN B]]="","",LEFT(db[[#This Row],[QTY/ CTN B]],SEARCH(" ",db[[#This Row],[QTY/ CTN B]],1)-1))</f>
        <v>120</v>
      </c>
      <c r="X1214" s="40" t="str">
        <f>IF(db[[#This Row],[QTY/ CTN B]]="","",RIGHT(db[[#This Row],[QTY/ CTN B]],LEN(db[[#This Row],[QTY/ CTN B]])-SEARCH(" ",db[[#This Row],[QTY/ CTN B]],1)))</f>
        <v>LSN</v>
      </c>
      <c r="Y1214" s="40">
        <f>IF(db[[#This Row],[QTY/ CTN TG]]="",IF(db[[#This Row],[STN TG]]="","",12),LEFT(db[[#This Row],[QTY/ CTN TG]],SEARCH(" ",db[[#This Row],[QTY/ CTN TG]],1)-1))</f>
        <v>12</v>
      </c>
      <c r="Z12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14" s="40" t="str">
        <f>IF(db[[#This Row],[STN K]]="","",IF(db[[#This Row],[STN TG]]="LSN",12,""))</f>
        <v/>
      </c>
      <c r="AB1214" s="40" t="str">
        <f>IF(db[[#This Row],[STN TG]]="LSN","PCS","")</f>
        <v/>
      </c>
      <c r="AC1214" s="40">
        <f>db[[#This Row],[QTY B]]*IF(db[[#This Row],[QTY TG]]="",1,db[[#This Row],[QTY TG]])*IF(db[[#This Row],[QTY K]]="",1,db[[#This Row],[QTY K]])</f>
        <v>1440</v>
      </c>
      <c r="AD1214" s="40" t="str">
        <f>IF(db[[#This Row],[STN K]]="",IF(db[[#This Row],[STN TG]]="",db[[#This Row],[STN B]],db[[#This Row],[STN TG]]),db[[#This Row],[STN K]])</f>
        <v>PCS</v>
      </c>
      <c r="AE1214" s="40"/>
    </row>
    <row r="1215" spans="1:31" ht="16.5" customHeight="1" x14ac:dyDescent="0.25">
      <c r="A1215" s="40">
        <f t="shared" si="18"/>
        <v>1214</v>
      </c>
      <c r="B1215" s="5" t="str">
        <f>LOWER(SUBSTITUTE(SUBSTITUTE(SUBSTITUTE(SUBSTITUTE(SUBSTITUTE(SUBSTITUTE(SUBSTITUTE(SUBSTITUTE(db[[#This Row],[NB BM]]," ",),".",""),"-",""),"(",""),")",""),"/",""),"""",""),"+",""))</f>
        <v>bpgelzhixinrefillg3068</v>
      </c>
      <c r="C1215" s="5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D1215" s="5" t="str">
        <f>LOWER(SUBSTITUTE(SUBSTITUTE(SUBSTITUTE(SUBSTITUTE(SUBSTITUTE(SUBSTITUTE(SUBSTITUTE(SUBSTITUTE(SUBSTITUTE(db[[#This Row],[NB PAJAK]]," ",""),"-",""),"(",""),")",""),".",""),",",""),"/",""),"""",""),"+",""))</f>
        <v/>
      </c>
      <c r="E121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bpgelzhixinrefillg3068120lsnuntana</v>
      </c>
      <c r="F121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gelzhixinrefillg3068120lsn</v>
      </c>
      <c r="G1215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gelzhixinrefillg3068untana</v>
      </c>
      <c r="H121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gelzhixinrefillg3068120lsnuntana</v>
      </c>
      <c r="I1215" s="2" t="s">
        <v>6108</v>
      </c>
      <c r="J1215" s="2" t="s">
        <v>3173</v>
      </c>
      <c r="K1215" s="1"/>
      <c r="L1215" s="2" t="s">
        <v>1336</v>
      </c>
      <c r="M1215" s="34" t="e">
        <f>IF(db[[#This Row],[NB NOTA_C]]="","",COUNTIF([2]!B_MSK[concat],db[[#This Row],[NB NOTA_C]]))</f>
        <v>#REF!</v>
      </c>
      <c r="N1215" s="14" t="s">
        <v>1349</v>
      </c>
      <c r="O1215" s="2" t="s">
        <v>1433</v>
      </c>
      <c r="P1215" s="2" t="s">
        <v>2443</v>
      </c>
      <c r="R1215" s="2" t="str">
        <f>IF(db[[#This Row],[QTY/ CTN]]="","",SUBSTITUTE(SUBSTITUTE(SUBSTITUTE(db[[#This Row],[QTY/ CTN]]," ","_",2),"(",""),")","")&amp;"_")</f>
        <v>120 LSN_</v>
      </c>
      <c r="S1215" s="2">
        <f>IF(db[[#This Row],[H_QTY/ CTN]]="","",SEARCH("_",db[[#This Row],[H_QTY/ CTN]]))</f>
        <v>8</v>
      </c>
      <c r="T1215" s="2">
        <f>IF(db[[#This Row],[H_QTY/ CTN]]="","",LEN(db[[#This Row],[H_QTY/ CTN]]))</f>
        <v>8</v>
      </c>
      <c r="U1215" s="41" t="str">
        <f>IF(db[[#This Row],[H_QTY/ CTN]]="","",LEFT(db[[#This Row],[H_QTY/ CTN]],db[[#This Row],[H_1]]-1))</f>
        <v>120 LSN</v>
      </c>
      <c r="V1215" s="40" t="str">
        <f>IF(NOT(db[[#This Row],[H_1]]=db[[#This Row],[H_2]]),MID(db[[#This Row],[H_QTY/ CTN]],db[[#This Row],[H_1]]+1,db[[#This Row],[H_2]]-db[[#This Row],[H_1]]-1),"")</f>
        <v/>
      </c>
      <c r="W1215" s="40" t="str">
        <f>IF(db[[#This Row],[QTY/ CTN B]]="","",LEFT(db[[#This Row],[QTY/ CTN B]],SEARCH(" ",db[[#This Row],[QTY/ CTN B]],1)-1))</f>
        <v>120</v>
      </c>
      <c r="X1215" s="40" t="str">
        <f>IF(db[[#This Row],[QTY/ CTN B]]="","",RIGHT(db[[#This Row],[QTY/ CTN B]],LEN(db[[#This Row],[QTY/ CTN B]])-SEARCH(" ",db[[#This Row],[QTY/ CTN B]],1)))</f>
        <v>LSN</v>
      </c>
      <c r="Y1215" s="40">
        <f>IF(db[[#This Row],[QTY/ CTN TG]]="",IF(db[[#This Row],[STN TG]]="","",12),LEFT(db[[#This Row],[QTY/ CTN TG]],SEARCH(" ",db[[#This Row],[QTY/ CTN TG]],1)-1))</f>
        <v>12</v>
      </c>
      <c r="Z12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15" s="40" t="str">
        <f>IF(db[[#This Row],[STN K]]="","",IF(db[[#This Row],[STN TG]]="LSN",12,""))</f>
        <v/>
      </c>
      <c r="AB1215" s="40" t="str">
        <f>IF(db[[#This Row],[STN TG]]="LSN","PCS","")</f>
        <v/>
      </c>
      <c r="AC1215" s="40">
        <f>db[[#This Row],[QTY B]]*IF(db[[#This Row],[QTY TG]]="",1,db[[#This Row],[QTY TG]])*IF(db[[#This Row],[QTY K]]="",1,db[[#This Row],[QTY K]])</f>
        <v>1440</v>
      </c>
      <c r="AD1215" s="40" t="str">
        <f>IF(db[[#This Row],[STN K]]="",IF(db[[#This Row],[STN TG]]="",db[[#This Row],[STN B]],db[[#This Row],[STN TG]]),db[[#This Row],[STN K]])</f>
        <v>PCS</v>
      </c>
      <c r="AE1215" s="40"/>
    </row>
    <row r="1216" spans="1:31" ht="16.5" customHeight="1" x14ac:dyDescent="0.25">
      <c r="A1216" s="40">
        <f t="shared" si="18"/>
        <v>1215</v>
      </c>
      <c r="B1216" s="5" t="str">
        <f>LOWER(SUBSTITUTE(SUBSTITUTE(SUBSTITUTE(SUBSTITUTE(SUBSTITUTE(SUBSTITUTE(SUBSTITUTE(SUBSTITUTE(db[[#This Row],[NB BM]]," ",),".",""),"-",""),"(",""),")",""),"/",""),"""",""),"+",""))</f>
        <v>bpgelzhixinrefillg3070</v>
      </c>
      <c r="C1216" s="5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D1216" s="5" t="str">
        <f>LOWER(SUBSTITUTE(SUBSTITUTE(SUBSTITUTE(SUBSTITUTE(SUBSTITUTE(SUBSTITUTE(SUBSTITUTE(SUBSTITUTE(SUBSTITUTE(db[[#This Row],[NB PAJAK]]," ",""),"-",""),"(",""),")",""),".",""),",",""),"/",""),"""",""),"+",""))</f>
        <v/>
      </c>
      <c r="E121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bpgelzhixinrefillg3070120lsnuntana</v>
      </c>
      <c r="F121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gelzhixinrefillg3070120lsn</v>
      </c>
      <c r="G1216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gelzhixinrefillg3070untana</v>
      </c>
      <c r="H121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gelzhixinrefillg3070120lsnuntana</v>
      </c>
      <c r="I1216" s="2" t="s">
        <v>6109</v>
      </c>
      <c r="J1216" s="2" t="s">
        <v>3174</v>
      </c>
      <c r="K1216" s="1"/>
      <c r="L1216" s="2" t="s">
        <v>1336</v>
      </c>
      <c r="M1216" s="34" t="e">
        <f>IF(db[[#This Row],[NB NOTA_C]]="","",COUNTIF([2]!B_MSK[concat],db[[#This Row],[NB NOTA_C]]))</f>
        <v>#REF!</v>
      </c>
      <c r="N1216" s="14" t="s">
        <v>1349</v>
      </c>
      <c r="O1216" s="2" t="s">
        <v>1433</v>
      </c>
      <c r="P1216" s="2" t="s">
        <v>2443</v>
      </c>
      <c r="R1216" s="2" t="str">
        <f>IF(db[[#This Row],[QTY/ CTN]]="","",SUBSTITUTE(SUBSTITUTE(SUBSTITUTE(db[[#This Row],[QTY/ CTN]]," ","_",2),"(",""),")","")&amp;"_")</f>
        <v>120 LSN_</v>
      </c>
      <c r="S1216" s="2">
        <f>IF(db[[#This Row],[H_QTY/ CTN]]="","",SEARCH("_",db[[#This Row],[H_QTY/ CTN]]))</f>
        <v>8</v>
      </c>
      <c r="T1216" s="2">
        <f>IF(db[[#This Row],[H_QTY/ CTN]]="","",LEN(db[[#This Row],[H_QTY/ CTN]]))</f>
        <v>8</v>
      </c>
      <c r="U1216" s="41" t="str">
        <f>IF(db[[#This Row],[H_QTY/ CTN]]="","",LEFT(db[[#This Row],[H_QTY/ CTN]],db[[#This Row],[H_1]]-1))</f>
        <v>120 LSN</v>
      </c>
      <c r="V1216" s="40" t="str">
        <f>IF(NOT(db[[#This Row],[H_1]]=db[[#This Row],[H_2]]),MID(db[[#This Row],[H_QTY/ CTN]],db[[#This Row],[H_1]]+1,db[[#This Row],[H_2]]-db[[#This Row],[H_1]]-1),"")</f>
        <v/>
      </c>
      <c r="W1216" s="40" t="str">
        <f>IF(db[[#This Row],[QTY/ CTN B]]="","",LEFT(db[[#This Row],[QTY/ CTN B]],SEARCH(" ",db[[#This Row],[QTY/ CTN B]],1)-1))</f>
        <v>120</v>
      </c>
      <c r="X1216" s="40" t="str">
        <f>IF(db[[#This Row],[QTY/ CTN B]]="","",RIGHT(db[[#This Row],[QTY/ CTN B]],LEN(db[[#This Row],[QTY/ CTN B]])-SEARCH(" ",db[[#This Row],[QTY/ CTN B]],1)))</f>
        <v>LSN</v>
      </c>
      <c r="Y1216" s="40">
        <f>IF(db[[#This Row],[QTY/ CTN TG]]="",IF(db[[#This Row],[STN TG]]="","",12),LEFT(db[[#This Row],[QTY/ CTN TG]],SEARCH(" ",db[[#This Row],[QTY/ CTN TG]],1)-1))</f>
        <v>12</v>
      </c>
      <c r="Z12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16" s="40" t="str">
        <f>IF(db[[#This Row],[STN K]]="","",IF(db[[#This Row],[STN TG]]="LSN",12,""))</f>
        <v/>
      </c>
      <c r="AB1216" s="40" t="str">
        <f>IF(db[[#This Row],[STN TG]]="LSN","PCS","")</f>
        <v/>
      </c>
      <c r="AC1216" s="40">
        <f>db[[#This Row],[QTY B]]*IF(db[[#This Row],[QTY TG]]="",1,db[[#This Row],[QTY TG]])*IF(db[[#This Row],[QTY K]]="",1,db[[#This Row],[QTY K]])</f>
        <v>1440</v>
      </c>
      <c r="AD1216" s="40" t="str">
        <f>IF(db[[#This Row],[STN K]]="",IF(db[[#This Row],[STN TG]]="",db[[#This Row],[STN B]],db[[#This Row],[STN TG]]),db[[#This Row],[STN K]])</f>
        <v>PCS</v>
      </c>
      <c r="AE1216" s="40"/>
    </row>
    <row r="1217" spans="1:31" ht="16.5" customHeight="1" x14ac:dyDescent="0.25">
      <c r="A1217" s="40">
        <f t="shared" si="18"/>
        <v>1216</v>
      </c>
      <c r="B1217" s="5" t="str">
        <f>LOWER(SUBSTITUTE(SUBSTITUTE(SUBSTITUTE(SUBSTITUTE(SUBSTITUTE(SUBSTITUTE(SUBSTITUTE(SUBSTITUTE(db[[#This Row],[NB BM]]," ",),".",""),"-",""),"(",""),")",""),"/",""),"""",""),"+",""))</f>
        <v>bpgelzhixinrefillg3078</v>
      </c>
      <c r="C1217" s="5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D1217" s="5" t="str">
        <f>LOWER(SUBSTITUTE(SUBSTITUTE(SUBSTITUTE(SUBSTITUTE(SUBSTITUTE(SUBSTITUTE(SUBSTITUTE(SUBSTITUTE(SUBSTITUTE(db[[#This Row],[NB PAJAK]]," ",""),"-",""),"(",""),")",""),".",""),",",""),"/",""),"""",""),"+",""))</f>
        <v/>
      </c>
      <c r="E121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bpgelzhixinrefillg3078120lsnuntana</v>
      </c>
      <c r="F121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gelzhixinrefillg3078120lsn</v>
      </c>
      <c r="G1217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gelzhixinrefillg3078untana</v>
      </c>
      <c r="H121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gelzhixinrefillg3078120lsnuntana</v>
      </c>
      <c r="I1217" s="2" t="s">
        <v>6110</v>
      </c>
      <c r="J1217" s="2" t="s">
        <v>3175</v>
      </c>
      <c r="K1217" s="14"/>
      <c r="L1217" s="2" t="s">
        <v>1336</v>
      </c>
      <c r="M1217" s="34" t="e">
        <f>IF(db[[#This Row],[NB NOTA_C]]="","",COUNTIF([2]!B_MSK[concat],db[[#This Row],[NB NOTA_C]]))</f>
        <v>#REF!</v>
      </c>
      <c r="N1217" s="14" t="s">
        <v>1349</v>
      </c>
      <c r="O1217" s="2" t="s">
        <v>1433</v>
      </c>
      <c r="P1217" s="2" t="s">
        <v>2443</v>
      </c>
      <c r="R1217" s="2" t="str">
        <f>IF(db[[#This Row],[QTY/ CTN]]="","",SUBSTITUTE(SUBSTITUTE(SUBSTITUTE(db[[#This Row],[QTY/ CTN]]," ","_",2),"(",""),")","")&amp;"_")</f>
        <v>120 LSN_</v>
      </c>
      <c r="S1217" s="2">
        <f>IF(db[[#This Row],[H_QTY/ CTN]]="","",SEARCH("_",db[[#This Row],[H_QTY/ CTN]]))</f>
        <v>8</v>
      </c>
      <c r="T1217" s="2">
        <f>IF(db[[#This Row],[H_QTY/ CTN]]="","",LEN(db[[#This Row],[H_QTY/ CTN]]))</f>
        <v>8</v>
      </c>
      <c r="U1217" s="41" t="str">
        <f>IF(db[[#This Row],[H_QTY/ CTN]]="","",LEFT(db[[#This Row],[H_QTY/ CTN]],db[[#This Row],[H_1]]-1))</f>
        <v>120 LSN</v>
      </c>
      <c r="V1217" s="40" t="str">
        <f>IF(NOT(db[[#This Row],[H_1]]=db[[#This Row],[H_2]]),MID(db[[#This Row],[H_QTY/ CTN]],db[[#This Row],[H_1]]+1,db[[#This Row],[H_2]]-db[[#This Row],[H_1]]-1),"")</f>
        <v/>
      </c>
      <c r="W1217" s="40" t="str">
        <f>IF(db[[#This Row],[QTY/ CTN B]]="","",LEFT(db[[#This Row],[QTY/ CTN B]],SEARCH(" ",db[[#This Row],[QTY/ CTN B]],1)-1))</f>
        <v>120</v>
      </c>
      <c r="X1217" s="40" t="str">
        <f>IF(db[[#This Row],[QTY/ CTN B]]="","",RIGHT(db[[#This Row],[QTY/ CTN B]],LEN(db[[#This Row],[QTY/ CTN B]])-SEARCH(" ",db[[#This Row],[QTY/ CTN B]],1)))</f>
        <v>LSN</v>
      </c>
      <c r="Y1217" s="40">
        <f>IF(db[[#This Row],[QTY/ CTN TG]]="",IF(db[[#This Row],[STN TG]]="","",12),LEFT(db[[#This Row],[QTY/ CTN TG]],SEARCH(" ",db[[#This Row],[QTY/ CTN TG]],1)-1))</f>
        <v>12</v>
      </c>
      <c r="Z12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17" s="40" t="str">
        <f>IF(db[[#This Row],[STN K]]="","",IF(db[[#This Row],[STN TG]]="LSN",12,""))</f>
        <v/>
      </c>
      <c r="AB1217" s="40" t="str">
        <f>IF(db[[#This Row],[STN TG]]="LSN","PCS","")</f>
        <v/>
      </c>
      <c r="AC1217" s="40">
        <f>db[[#This Row],[QTY B]]*IF(db[[#This Row],[QTY TG]]="",1,db[[#This Row],[QTY TG]])*IF(db[[#This Row],[QTY K]]="",1,db[[#This Row],[QTY K]])</f>
        <v>1440</v>
      </c>
      <c r="AD1217" s="40" t="str">
        <f>IF(db[[#This Row],[STN K]]="",IF(db[[#This Row],[STN TG]]="",db[[#This Row],[STN B]],db[[#This Row],[STN TG]]),db[[#This Row],[STN K]])</f>
        <v>PCS</v>
      </c>
      <c r="AE1217" s="40"/>
    </row>
    <row r="1218" spans="1:31" ht="16.5" customHeight="1" x14ac:dyDescent="0.25">
      <c r="A1218" s="40">
        <f t="shared" si="18"/>
        <v>1217</v>
      </c>
      <c r="B1218" s="5" t="str">
        <f>LOWER(SUBSTITUTE(SUBSTITUTE(SUBSTITUTE(SUBSTITUTE(SUBSTITUTE(SUBSTITUTE(SUBSTITUTE(SUBSTITUTE(db[[#This Row],[NB BM]]," ",),".",""),"-",""),"(",""),")",""),"/",""),"""",""),"+",""))</f>
        <v>bpgelzhixinrefillg3086</v>
      </c>
      <c r="C1218" s="5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D1218" s="5" t="str">
        <f>LOWER(SUBSTITUTE(SUBSTITUTE(SUBSTITUTE(SUBSTITUTE(SUBSTITUTE(SUBSTITUTE(SUBSTITUTE(SUBSTITUTE(SUBSTITUTE(db[[#This Row],[NB PAJAK]]," ",""),"-",""),"(",""),")",""),".",""),",",""),"/",""),"""",""),"+",""))</f>
        <v/>
      </c>
      <c r="E121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bpgelzhixinrefillg3086120lsnuntana</v>
      </c>
      <c r="F121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gelzhixinrefillg3086120lsn</v>
      </c>
      <c r="G1218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gelzhixinrefillg3086untana</v>
      </c>
      <c r="H121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gelzhixinrefillg3086120lsnuntana</v>
      </c>
      <c r="I1218" s="2" t="s">
        <v>6111</v>
      </c>
      <c r="J1218" s="2" t="s">
        <v>1160</v>
      </c>
      <c r="K1218" s="14"/>
      <c r="L1218" s="2" t="s">
        <v>1336</v>
      </c>
      <c r="M1218" s="34" t="e">
        <f>IF(db[[#This Row],[NB NOTA_C]]="","",COUNTIF([2]!B_MSK[concat],db[[#This Row],[NB NOTA_C]]))</f>
        <v>#REF!</v>
      </c>
      <c r="N1218" s="14" t="s">
        <v>1349</v>
      </c>
      <c r="O1218" s="2" t="s">
        <v>1433</v>
      </c>
      <c r="P1218" s="2" t="s">
        <v>2443</v>
      </c>
      <c r="R1218" s="2" t="str">
        <f>IF(db[[#This Row],[QTY/ CTN]]="","",SUBSTITUTE(SUBSTITUTE(SUBSTITUTE(db[[#This Row],[QTY/ CTN]]," ","_",2),"(",""),")","")&amp;"_")</f>
        <v>120 LSN_</v>
      </c>
      <c r="S1218" s="2">
        <f>IF(db[[#This Row],[H_QTY/ CTN]]="","",SEARCH("_",db[[#This Row],[H_QTY/ CTN]]))</f>
        <v>8</v>
      </c>
      <c r="T1218" s="2">
        <f>IF(db[[#This Row],[H_QTY/ CTN]]="","",LEN(db[[#This Row],[H_QTY/ CTN]]))</f>
        <v>8</v>
      </c>
      <c r="U1218" s="41" t="str">
        <f>IF(db[[#This Row],[H_QTY/ CTN]]="","",LEFT(db[[#This Row],[H_QTY/ CTN]],db[[#This Row],[H_1]]-1))</f>
        <v>120 LSN</v>
      </c>
      <c r="V1218" s="40" t="str">
        <f>IF(NOT(db[[#This Row],[H_1]]=db[[#This Row],[H_2]]),MID(db[[#This Row],[H_QTY/ CTN]],db[[#This Row],[H_1]]+1,db[[#This Row],[H_2]]-db[[#This Row],[H_1]]-1),"")</f>
        <v/>
      </c>
      <c r="W1218" s="40" t="str">
        <f>IF(db[[#This Row],[QTY/ CTN B]]="","",LEFT(db[[#This Row],[QTY/ CTN B]],SEARCH(" ",db[[#This Row],[QTY/ CTN B]],1)-1))</f>
        <v>120</v>
      </c>
      <c r="X1218" s="40" t="str">
        <f>IF(db[[#This Row],[QTY/ CTN B]]="","",RIGHT(db[[#This Row],[QTY/ CTN B]],LEN(db[[#This Row],[QTY/ CTN B]])-SEARCH(" ",db[[#This Row],[QTY/ CTN B]],1)))</f>
        <v>LSN</v>
      </c>
      <c r="Y1218" s="40">
        <f>IF(db[[#This Row],[QTY/ CTN TG]]="",IF(db[[#This Row],[STN TG]]="","",12),LEFT(db[[#This Row],[QTY/ CTN TG]],SEARCH(" ",db[[#This Row],[QTY/ CTN TG]],1)-1))</f>
        <v>12</v>
      </c>
      <c r="Z12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18" s="40" t="str">
        <f>IF(db[[#This Row],[STN K]]="","",IF(db[[#This Row],[STN TG]]="LSN",12,""))</f>
        <v/>
      </c>
      <c r="AB1218" s="40" t="str">
        <f>IF(db[[#This Row],[STN TG]]="LSN","PCS","")</f>
        <v/>
      </c>
      <c r="AC1218" s="40">
        <f>db[[#This Row],[QTY B]]*IF(db[[#This Row],[QTY TG]]="",1,db[[#This Row],[QTY TG]])*IF(db[[#This Row],[QTY K]]="",1,db[[#This Row],[QTY K]])</f>
        <v>1440</v>
      </c>
      <c r="AD1218" s="40" t="str">
        <f>IF(db[[#This Row],[STN K]]="",IF(db[[#This Row],[STN TG]]="",db[[#This Row],[STN B]],db[[#This Row],[STN TG]]),db[[#This Row],[STN K]])</f>
        <v>PCS</v>
      </c>
      <c r="AE1218" s="40"/>
    </row>
    <row r="1219" spans="1:31" ht="16.5" customHeight="1" x14ac:dyDescent="0.25">
      <c r="A1219" s="40">
        <f t="shared" si="18"/>
        <v>1218</v>
      </c>
      <c r="B1219" s="5" t="str">
        <f>LOWER(SUBSTITUTE(SUBSTITUTE(SUBSTITUTE(SUBSTITUTE(SUBSTITUTE(SUBSTITUTE(SUBSTITUTE(SUBSTITUTE(db[[#This Row],[NB BM]]," ",),".",""),"-",""),"(",""),")",""),"/",""),"""",""),"+",""))</f>
        <v>bpgelzhixinrefillg3087</v>
      </c>
      <c r="C1219" s="5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D1219" s="5" t="str">
        <f>LOWER(SUBSTITUTE(SUBSTITUTE(SUBSTITUTE(SUBSTITUTE(SUBSTITUTE(SUBSTITUTE(SUBSTITUTE(SUBSTITUTE(SUBSTITUTE(db[[#This Row],[NB PAJAK]]," ",""),"-",""),"(",""),")",""),".",""),",",""),"/",""),"""",""),"+",""))</f>
        <v/>
      </c>
      <c r="E121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bpgelzhixinrefillg3087120lsnuntana</v>
      </c>
      <c r="F121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gelzhixinrefillg3087120lsn</v>
      </c>
      <c r="G1219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gelzhixinrefillg3087untana</v>
      </c>
      <c r="H121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gelzhixinrefillg3087120lsnuntana</v>
      </c>
      <c r="I1219" s="2" t="s">
        <v>6112</v>
      </c>
      <c r="J1219" s="2" t="s">
        <v>1161</v>
      </c>
      <c r="K1219" s="14"/>
      <c r="L1219" s="2" t="s">
        <v>1336</v>
      </c>
      <c r="M1219" s="34" t="e">
        <f>IF(db[[#This Row],[NB NOTA_C]]="","",COUNTIF([2]!B_MSK[concat],db[[#This Row],[NB NOTA_C]]))</f>
        <v>#REF!</v>
      </c>
      <c r="N1219" s="14" t="s">
        <v>1349</v>
      </c>
      <c r="O1219" s="2" t="s">
        <v>1433</v>
      </c>
      <c r="P1219" s="2" t="s">
        <v>2443</v>
      </c>
      <c r="R1219" s="2" t="str">
        <f>IF(db[[#This Row],[QTY/ CTN]]="","",SUBSTITUTE(SUBSTITUTE(SUBSTITUTE(db[[#This Row],[QTY/ CTN]]," ","_",2),"(",""),")","")&amp;"_")</f>
        <v>120 LSN_</v>
      </c>
      <c r="S1219" s="2">
        <f>IF(db[[#This Row],[H_QTY/ CTN]]="","",SEARCH("_",db[[#This Row],[H_QTY/ CTN]]))</f>
        <v>8</v>
      </c>
      <c r="T1219" s="2">
        <f>IF(db[[#This Row],[H_QTY/ CTN]]="","",LEN(db[[#This Row],[H_QTY/ CTN]]))</f>
        <v>8</v>
      </c>
      <c r="U1219" s="41" t="str">
        <f>IF(db[[#This Row],[H_QTY/ CTN]]="","",LEFT(db[[#This Row],[H_QTY/ CTN]],db[[#This Row],[H_1]]-1))</f>
        <v>120 LSN</v>
      </c>
      <c r="V1219" s="40" t="str">
        <f>IF(NOT(db[[#This Row],[H_1]]=db[[#This Row],[H_2]]),MID(db[[#This Row],[H_QTY/ CTN]],db[[#This Row],[H_1]]+1,db[[#This Row],[H_2]]-db[[#This Row],[H_1]]-1),"")</f>
        <v/>
      </c>
      <c r="W1219" s="40" t="str">
        <f>IF(db[[#This Row],[QTY/ CTN B]]="","",LEFT(db[[#This Row],[QTY/ CTN B]],SEARCH(" ",db[[#This Row],[QTY/ CTN B]],1)-1))</f>
        <v>120</v>
      </c>
      <c r="X1219" s="40" t="str">
        <f>IF(db[[#This Row],[QTY/ CTN B]]="","",RIGHT(db[[#This Row],[QTY/ CTN B]],LEN(db[[#This Row],[QTY/ CTN B]])-SEARCH(" ",db[[#This Row],[QTY/ CTN B]],1)))</f>
        <v>LSN</v>
      </c>
      <c r="Y1219" s="40">
        <f>IF(db[[#This Row],[QTY/ CTN TG]]="",IF(db[[#This Row],[STN TG]]="","",12),LEFT(db[[#This Row],[QTY/ CTN TG]],SEARCH(" ",db[[#This Row],[QTY/ CTN TG]],1)-1))</f>
        <v>12</v>
      </c>
      <c r="Z12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19" s="40" t="str">
        <f>IF(db[[#This Row],[STN K]]="","",IF(db[[#This Row],[STN TG]]="LSN",12,""))</f>
        <v/>
      </c>
      <c r="AB1219" s="40" t="str">
        <f>IF(db[[#This Row],[STN TG]]="LSN","PCS","")</f>
        <v/>
      </c>
      <c r="AC1219" s="40">
        <f>db[[#This Row],[QTY B]]*IF(db[[#This Row],[QTY TG]]="",1,db[[#This Row],[QTY TG]])*IF(db[[#This Row],[QTY K]]="",1,db[[#This Row],[QTY K]])</f>
        <v>1440</v>
      </c>
      <c r="AD1219" s="40" t="str">
        <f>IF(db[[#This Row],[STN K]]="",IF(db[[#This Row],[STN TG]]="",db[[#This Row],[STN B]],db[[#This Row],[STN TG]]),db[[#This Row],[STN K]])</f>
        <v>PCS</v>
      </c>
      <c r="AE1219" s="40"/>
    </row>
    <row r="1220" spans="1:31" ht="16.5" customHeight="1" x14ac:dyDescent="0.25">
      <c r="A1220" s="40">
        <f t="shared" si="18"/>
        <v>1219</v>
      </c>
      <c r="B1220" s="5" t="str">
        <f>LOWER(SUBSTITUTE(SUBSTITUTE(SUBSTITUTE(SUBSTITUTE(SUBSTITUTE(SUBSTITUTE(SUBSTITUTE(SUBSTITUTE(db[[#This Row],[NB BM]]," ",),".",""),"-",""),"(",""),")",""),"/",""),"""",""),"+",""))</f>
        <v>bpgelzhixinrefillg3088</v>
      </c>
      <c r="C1220" s="5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D1220" s="5" t="str">
        <f>LOWER(SUBSTITUTE(SUBSTITUTE(SUBSTITUTE(SUBSTITUTE(SUBSTITUTE(SUBSTITUTE(SUBSTITUTE(SUBSTITUTE(SUBSTITUTE(db[[#This Row],[NB PAJAK]]," ",""),"-",""),"(",""),")",""),".",""),",",""),"/",""),"""",""),"+",""))</f>
        <v/>
      </c>
      <c r="E122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bpgelzhixinrefillg3088120lsnuntana</v>
      </c>
      <c r="F122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gelzhixinrefillg3088120lsn</v>
      </c>
      <c r="G1220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gelzhixinrefillg3088untana</v>
      </c>
      <c r="H122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gelzhixinrefillg3088120lsnuntana</v>
      </c>
      <c r="I1220" s="2" t="s">
        <v>6113</v>
      </c>
      <c r="J1220" s="2" t="s">
        <v>1162</v>
      </c>
      <c r="K1220" s="14"/>
      <c r="L1220" s="2" t="s">
        <v>1336</v>
      </c>
      <c r="M1220" s="34" t="e">
        <f>IF(db[[#This Row],[NB NOTA_C]]="","",COUNTIF([2]!B_MSK[concat],db[[#This Row],[NB NOTA_C]]))</f>
        <v>#REF!</v>
      </c>
      <c r="N1220" s="14" t="s">
        <v>1349</v>
      </c>
      <c r="O1220" s="2" t="s">
        <v>1433</v>
      </c>
      <c r="P1220" s="2" t="s">
        <v>2443</v>
      </c>
      <c r="R1220" s="2" t="str">
        <f>IF(db[[#This Row],[QTY/ CTN]]="","",SUBSTITUTE(SUBSTITUTE(SUBSTITUTE(db[[#This Row],[QTY/ CTN]]," ","_",2),"(",""),")","")&amp;"_")</f>
        <v>120 LSN_</v>
      </c>
      <c r="S1220" s="2">
        <f>IF(db[[#This Row],[H_QTY/ CTN]]="","",SEARCH("_",db[[#This Row],[H_QTY/ CTN]]))</f>
        <v>8</v>
      </c>
      <c r="T1220" s="2">
        <f>IF(db[[#This Row],[H_QTY/ CTN]]="","",LEN(db[[#This Row],[H_QTY/ CTN]]))</f>
        <v>8</v>
      </c>
      <c r="U1220" s="41" t="str">
        <f>IF(db[[#This Row],[H_QTY/ CTN]]="","",LEFT(db[[#This Row],[H_QTY/ CTN]],db[[#This Row],[H_1]]-1))</f>
        <v>120 LSN</v>
      </c>
      <c r="V1220" s="40" t="str">
        <f>IF(NOT(db[[#This Row],[H_1]]=db[[#This Row],[H_2]]),MID(db[[#This Row],[H_QTY/ CTN]],db[[#This Row],[H_1]]+1,db[[#This Row],[H_2]]-db[[#This Row],[H_1]]-1),"")</f>
        <v/>
      </c>
      <c r="W1220" s="40" t="str">
        <f>IF(db[[#This Row],[QTY/ CTN B]]="","",LEFT(db[[#This Row],[QTY/ CTN B]],SEARCH(" ",db[[#This Row],[QTY/ CTN B]],1)-1))</f>
        <v>120</v>
      </c>
      <c r="X1220" s="40" t="str">
        <f>IF(db[[#This Row],[QTY/ CTN B]]="","",RIGHT(db[[#This Row],[QTY/ CTN B]],LEN(db[[#This Row],[QTY/ CTN B]])-SEARCH(" ",db[[#This Row],[QTY/ CTN B]],1)))</f>
        <v>LSN</v>
      </c>
      <c r="Y1220" s="40">
        <f>IF(db[[#This Row],[QTY/ CTN TG]]="",IF(db[[#This Row],[STN TG]]="","",12),LEFT(db[[#This Row],[QTY/ CTN TG]],SEARCH(" ",db[[#This Row],[QTY/ CTN TG]],1)-1))</f>
        <v>12</v>
      </c>
      <c r="Z12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0" s="40" t="str">
        <f>IF(db[[#This Row],[STN K]]="","",IF(db[[#This Row],[STN TG]]="LSN",12,""))</f>
        <v/>
      </c>
      <c r="AB1220" s="40" t="str">
        <f>IF(db[[#This Row],[STN TG]]="LSN","PCS","")</f>
        <v/>
      </c>
      <c r="AC1220" s="40">
        <f>db[[#This Row],[QTY B]]*IF(db[[#This Row],[QTY TG]]="",1,db[[#This Row],[QTY TG]])*IF(db[[#This Row],[QTY K]]="",1,db[[#This Row],[QTY K]])</f>
        <v>1440</v>
      </c>
      <c r="AD1220" s="40" t="str">
        <f>IF(db[[#This Row],[STN K]]="",IF(db[[#This Row],[STN TG]]="",db[[#This Row],[STN B]],db[[#This Row],[STN TG]]),db[[#This Row],[STN K]])</f>
        <v>PCS</v>
      </c>
      <c r="AE1220" s="40"/>
    </row>
    <row r="1221" spans="1:31" ht="16.5" customHeight="1" x14ac:dyDescent="0.25">
      <c r="A1221" s="40">
        <f t="shared" si="18"/>
        <v>1220</v>
      </c>
      <c r="B1221" s="5" t="str">
        <f>LOWER(SUBSTITUTE(SUBSTITUTE(SUBSTITUTE(SUBSTITUTE(SUBSTITUTE(SUBSTITUTE(SUBSTITUTE(SUBSTITUTE(db[[#This Row],[NB BM]]," ",),".",""),"-",""),"(",""),")",""),"/",""),"""",""),"+",""))</f>
        <v>bpgelzhixinrefillg3089</v>
      </c>
      <c r="C1221" s="5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D1221" s="5" t="str">
        <f>LOWER(SUBSTITUTE(SUBSTITUTE(SUBSTITUTE(SUBSTITUTE(SUBSTITUTE(SUBSTITUTE(SUBSTITUTE(SUBSTITUTE(SUBSTITUTE(db[[#This Row],[NB PAJAK]]," ",""),"-",""),"(",""),")",""),".",""),",",""),"/",""),"""",""),"+",""))</f>
        <v/>
      </c>
      <c r="E122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bpgelzhixinrefillg3089120lsnuntana</v>
      </c>
      <c r="F122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gelzhixinrefillg3089120lsn</v>
      </c>
      <c r="G1221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gelzhixinrefillg3089untana</v>
      </c>
      <c r="H122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gelzhixinrefillg3089120lsnuntana</v>
      </c>
      <c r="I1221" s="2" t="s">
        <v>6114</v>
      </c>
      <c r="J1221" s="2" t="s">
        <v>1163</v>
      </c>
      <c r="K1221" s="14"/>
      <c r="L1221" s="2" t="s">
        <v>1336</v>
      </c>
      <c r="M1221" s="34" t="e">
        <f>IF(db[[#This Row],[NB NOTA_C]]="","",COUNTIF([2]!B_MSK[concat],db[[#This Row],[NB NOTA_C]]))</f>
        <v>#REF!</v>
      </c>
      <c r="N1221" s="14" t="s">
        <v>1349</v>
      </c>
      <c r="O1221" s="2" t="s">
        <v>1433</v>
      </c>
      <c r="P1221" s="2" t="s">
        <v>2443</v>
      </c>
      <c r="R1221" s="2" t="str">
        <f>IF(db[[#This Row],[QTY/ CTN]]="","",SUBSTITUTE(SUBSTITUTE(SUBSTITUTE(db[[#This Row],[QTY/ CTN]]," ","_",2),"(",""),")","")&amp;"_")</f>
        <v>120 LSN_</v>
      </c>
      <c r="S1221" s="2">
        <f>IF(db[[#This Row],[H_QTY/ CTN]]="","",SEARCH("_",db[[#This Row],[H_QTY/ CTN]]))</f>
        <v>8</v>
      </c>
      <c r="T1221" s="2">
        <f>IF(db[[#This Row],[H_QTY/ CTN]]="","",LEN(db[[#This Row],[H_QTY/ CTN]]))</f>
        <v>8</v>
      </c>
      <c r="U1221" s="41" t="str">
        <f>IF(db[[#This Row],[H_QTY/ CTN]]="","",LEFT(db[[#This Row],[H_QTY/ CTN]],db[[#This Row],[H_1]]-1))</f>
        <v>120 LSN</v>
      </c>
      <c r="V1221" s="40" t="str">
        <f>IF(NOT(db[[#This Row],[H_1]]=db[[#This Row],[H_2]]),MID(db[[#This Row],[H_QTY/ CTN]],db[[#This Row],[H_1]]+1,db[[#This Row],[H_2]]-db[[#This Row],[H_1]]-1),"")</f>
        <v/>
      </c>
      <c r="W1221" s="40" t="str">
        <f>IF(db[[#This Row],[QTY/ CTN B]]="","",LEFT(db[[#This Row],[QTY/ CTN B]],SEARCH(" ",db[[#This Row],[QTY/ CTN B]],1)-1))</f>
        <v>120</v>
      </c>
      <c r="X1221" s="40" t="str">
        <f>IF(db[[#This Row],[QTY/ CTN B]]="","",RIGHT(db[[#This Row],[QTY/ CTN B]],LEN(db[[#This Row],[QTY/ CTN B]])-SEARCH(" ",db[[#This Row],[QTY/ CTN B]],1)))</f>
        <v>LSN</v>
      </c>
      <c r="Y1221" s="40">
        <f>IF(db[[#This Row],[QTY/ CTN TG]]="",IF(db[[#This Row],[STN TG]]="","",12),LEFT(db[[#This Row],[QTY/ CTN TG]],SEARCH(" ",db[[#This Row],[QTY/ CTN TG]],1)-1))</f>
        <v>12</v>
      </c>
      <c r="Z12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1" s="40" t="str">
        <f>IF(db[[#This Row],[STN K]]="","",IF(db[[#This Row],[STN TG]]="LSN",12,""))</f>
        <v/>
      </c>
      <c r="AB1221" s="40" t="str">
        <f>IF(db[[#This Row],[STN TG]]="LSN","PCS","")</f>
        <v/>
      </c>
      <c r="AC1221" s="40">
        <f>db[[#This Row],[QTY B]]*IF(db[[#This Row],[QTY TG]]="",1,db[[#This Row],[QTY TG]])*IF(db[[#This Row],[QTY K]]="",1,db[[#This Row],[QTY K]])</f>
        <v>1440</v>
      </c>
      <c r="AD1221" s="40" t="str">
        <f>IF(db[[#This Row],[STN K]]="",IF(db[[#This Row],[STN TG]]="",db[[#This Row],[STN B]],db[[#This Row],[STN TG]]),db[[#This Row],[STN K]])</f>
        <v>PCS</v>
      </c>
      <c r="AE1221" s="40"/>
    </row>
    <row r="1222" spans="1:31" ht="16.5" customHeight="1" x14ac:dyDescent="0.25">
      <c r="A1222" s="40">
        <f t="shared" si="18"/>
        <v>1221</v>
      </c>
      <c r="B1222" s="5" t="str">
        <f>LOWER(SUBSTITUTE(SUBSTITUTE(SUBSTITUTE(SUBSTITUTE(SUBSTITUTE(SUBSTITUTE(SUBSTITUTE(SUBSTITUTE(db[[#This Row],[NB BM]]," ",),".",""),"-",""),"(",""),")",""),"/",""),"""",""),"+",""))</f>
        <v>bpgelzhixinrefillg3090</v>
      </c>
      <c r="C1222" s="5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D1222" s="5" t="str">
        <f>LOWER(SUBSTITUTE(SUBSTITUTE(SUBSTITUTE(SUBSTITUTE(SUBSTITUTE(SUBSTITUTE(SUBSTITUTE(SUBSTITUTE(SUBSTITUTE(db[[#This Row],[NB PAJAK]]," ",""),"-",""),"(",""),")",""),".",""),",",""),"/",""),"""",""),"+",""))</f>
        <v/>
      </c>
      <c r="E122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bpgelzhixinrefillg3090120lsnuntana</v>
      </c>
      <c r="F122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gelzhixinrefillg3090120lsn</v>
      </c>
      <c r="G122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gelzhixinrefillg3090untana</v>
      </c>
      <c r="H122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gelzhixinrefillg3090120lsnuntana</v>
      </c>
      <c r="I1222" s="2" t="s">
        <v>6115</v>
      </c>
      <c r="J1222" s="2" t="s">
        <v>1164</v>
      </c>
      <c r="K1222" s="14"/>
      <c r="L1222" s="2" t="s">
        <v>1336</v>
      </c>
      <c r="M1222" s="34" t="e">
        <f>IF(db[[#This Row],[NB NOTA_C]]="","",COUNTIF([2]!B_MSK[concat],db[[#This Row],[NB NOTA_C]]))</f>
        <v>#REF!</v>
      </c>
      <c r="N1222" s="14" t="s">
        <v>1349</v>
      </c>
      <c r="O1222" s="2" t="s">
        <v>1433</v>
      </c>
      <c r="P1222" s="2" t="s">
        <v>2443</v>
      </c>
      <c r="R1222" s="2" t="str">
        <f>IF(db[[#This Row],[QTY/ CTN]]="","",SUBSTITUTE(SUBSTITUTE(SUBSTITUTE(db[[#This Row],[QTY/ CTN]]," ","_",2),"(",""),")","")&amp;"_")</f>
        <v>120 LSN_</v>
      </c>
      <c r="S1222" s="2">
        <f>IF(db[[#This Row],[H_QTY/ CTN]]="","",SEARCH("_",db[[#This Row],[H_QTY/ CTN]]))</f>
        <v>8</v>
      </c>
      <c r="T1222" s="2">
        <f>IF(db[[#This Row],[H_QTY/ CTN]]="","",LEN(db[[#This Row],[H_QTY/ CTN]]))</f>
        <v>8</v>
      </c>
      <c r="U1222" s="41" t="str">
        <f>IF(db[[#This Row],[H_QTY/ CTN]]="","",LEFT(db[[#This Row],[H_QTY/ CTN]],db[[#This Row],[H_1]]-1))</f>
        <v>120 LSN</v>
      </c>
      <c r="V1222" s="40" t="str">
        <f>IF(NOT(db[[#This Row],[H_1]]=db[[#This Row],[H_2]]),MID(db[[#This Row],[H_QTY/ CTN]],db[[#This Row],[H_1]]+1,db[[#This Row],[H_2]]-db[[#This Row],[H_1]]-1),"")</f>
        <v/>
      </c>
      <c r="W1222" s="40" t="str">
        <f>IF(db[[#This Row],[QTY/ CTN B]]="","",LEFT(db[[#This Row],[QTY/ CTN B]],SEARCH(" ",db[[#This Row],[QTY/ CTN B]],1)-1))</f>
        <v>120</v>
      </c>
      <c r="X1222" s="40" t="str">
        <f>IF(db[[#This Row],[QTY/ CTN B]]="","",RIGHT(db[[#This Row],[QTY/ CTN B]],LEN(db[[#This Row],[QTY/ CTN B]])-SEARCH(" ",db[[#This Row],[QTY/ CTN B]],1)))</f>
        <v>LSN</v>
      </c>
      <c r="Y1222" s="40">
        <f>IF(db[[#This Row],[QTY/ CTN TG]]="",IF(db[[#This Row],[STN TG]]="","",12),LEFT(db[[#This Row],[QTY/ CTN TG]],SEARCH(" ",db[[#This Row],[QTY/ CTN TG]],1)-1))</f>
        <v>12</v>
      </c>
      <c r="Z12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2" s="40" t="str">
        <f>IF(db[[#This Row],[STN K]]="","",IF(db[[#This Row],[STN TG]]="LSN",12,""))</f>
        <v/>
      </c>
      <c r="AB1222" s="40" t="str">
        <f>IF(db[[#This Row],[STN TG]]="LSN","PCS","")</f>
        <v/>
      </c>
      <c r="AC1222" s="40">
        <f>db[[#This Row],[QTY B]]*IF(db[[#This Row],[QTY TG]]="",1,db[[#This Row],[QTY TG]])*IF(db[[#This Row],[QTY K]]="",1,db[[#This Row],[QTY K]])</f>
        <v>1440</v>
      </c>
      <c r="AD1222" s="40" t="str">
        <f>IF(db[[#This Row],[STN K]]="",IF(db[[#This Row],[STN TG]]="",db[[#This Row],[STN B]],db[[#This Row],[STN TG]]),db[[#This Row],[STN K]])</f>
        <v>PCS</v>
      </c>
      <c r="AE1222" s="40"/>
    </row>
    <row r="1223" spans="1:31" ht="16.5" customHeight="1" x14ac:dyDescent="0.25">
      <c r="A1223" s="40">
        <f t="shared" si="18"/>
        <v>1222</v>
      </c>
      <c r="B1223" s="5" t="str">
        <f>LOWER(SUBSTITUTE(SUBSTITUTE(SUBSTITUTE(SUBSTITUTE(SUBSTITUTE(SUBSTITUTE(SUBSTITUTE(SUBSTITUTE(db[[#This Row],[NB BM]]," ",),".",""),"-",""),"(",""),")",""),"/",""),"""",""),"+",""))</f>
        <v>bpgelzhixinrefillg3092</v>
      </c>
      <c r="C1223" s="5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D1223" s="5" t="str">
        <f>LOWER(SUBSTITUTE(SUBSTITUTE(SUBSTITUTE(SUBSTITUTE(SUBSTITUTE(SUBSTITUTE(SUBSTITUTE(SUBSTITUTE(SUBSTITUTE(db[[#This Row],[NB PAJAK]]," ",""),"-",""),"(",""),")",""),".",""),",",""),"/",""),"""",""),"+",""))</f>
        <v/>
      </c>
      <c r="E122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bpgelzhixinrefillg3092120lsnuntana</v>
      </c>
      <c r="F122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gelzhixinrefillg3092120lsn</v>
      </c>
      <c r="G1223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gelzhixinrefillg3092untana</v>
      </c>
      <c r="H122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gelzhixinrefillg3092120lsnuntana</v>
      </c>
      <c r="I1223" s="2" t="s">
        <v>6116</v>
      </c>
      <c r="J1223" s="2" t="s">
        <v>3176</v>
      </c>
      <c r="K1223" s="14"/>
      <c r="L1223" s="2" t="s">
        <v>1336</v>
      </c>
      <c r="M1223" s="34" t="e">
        <f>IF(db[[#This Row],[NB NOTA_C]]="","",COUNTIF([2]!B_MSK[concat],db[[#This Row],[NB NOTA_C]]))</f>
        <v>#REF!</v>
      </c>
      <c r="N1223" s="14" t="s">
        <v>1349</v>
      </c>
      <c r="O1223" s="2" t="s">
        <v>1433</v>
      </c>
      <c r="P1223" s="2" t="s">
        <v>2443</v>
      </c>
      <c r="R1223" s="2" t="str">
        <f>IF(db[[#This Row],[QTY/ CTN]]="","",SUBSTITUTE(SUBSTITUTE(SUBSTITUTE(db[[#This Row],[QTY/ CTN]]," ","_",2),"(",""),")","")&amp;"_")</f>
        <v>120 LSN_</v>
      </c>
      <c r="S1223" s="2">
        <f>IF(db[[#This Row],[H_QTY/ CTN]]="","",SEARCH("_",db[[#This Row],[H_QTY/ CTN]]))</f>
        <v>8</v>
      </c>
      <c r="T1223" s="2">
        <f>IF(db[[#This Row],[H_QTY/ CTN]]="","",LEN(db[[#This Row],[H_QTY/ CTN]]))</f>
        <v>8</v>
      </c>
      <c r="U1223" s="41" t="str">
        <f>IF(db[[#This Row],[H_QTY/ CTN]]="","",LEFT(db[[#This Row],[H_QTY/ CTN]],db[[#This Row],[H_1]]-1))</f>
        <v>120 LSN</v>
      </c>
      <c r="V1223" s="40" t="str">
        <f>IF(NOT(db[[#This Row],[H_1]]=db[[#This Row],[H_2]]),MID(db[[#This Row],[H_QTY/ CTN]],db[[#This Row],[H_1]]+1,db[[#This Row],[H_2]]-db[[#This Row],[H_1]]-1),"")</f>
        <v/>
      </c>
      <c r="W1223" s="40" t="str">
        <f>IF(db[[#This Row],[QTY/ CTN B]]="","",LEFT(db[[#This Row],[QTY/ CTN B]],SEARCH(" ",db[[#This Row],[QTY/ CTN B]],1)-1))</f>
        <v>120</v>
      </c>
      <c r="X1223" s="40" t="str">
        <f>IF(db[[#This Row],[QTY/ CTN B]]="","",RIGHT(db[[#This Row],[QTY/ CTN B]],LEN(db[[#This Row],[QTY/ CTN B]])-SEARCH(" ",db[[#This Row],[QTY/ CTN B]],1)))</f>
        <v>LSN</v>
      </c>
      <c r="Y1223" s="40">
        <f>IF(db[[#This Row],[QTY/ CTN TG]]="",IF(db[[#This Row],[STN TG]]="","",12),LEFT(db[[#This Row],[QTY/ CTN TG]],SEARCH(" ",db[[#This Row],[QTY/ CTN TG]],1)-1))</f>
        <v>12</v>
      </c>
      <c r="Z12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3" s="40" t="str">
        <f>IF(db[[#This Row],[STN K]]="","",IF(db[[#This Row],[STN TG]]="LSN",12,""))</f>
        <v/>
      </c>
      <c r="AB1223" s="40" t="str">
        <f>IF(db[[#This Row],[STN TG]]="LSN","PCS","")</f>
        <v/>
      </c>
      <c r="AC1223" s="40">
        <f>db[[#This Row],[QTY B]]*IF(db[[#This Row],[QTY TG]]="",1,db[[#This Row],[QTY TG]])*IF(db[[#This Row],[QTY K]]="",1,db[[#This Row],[QTY K]])</f>
        <v>1440</v>
      </c>
      <c r="AD1223" s="40" t="str">
        <f>IF(db[[#This Row],[STN K]]="",IF(db[[#This Row],[STN TG]]="",db[[#This Row],[STN B]],db[[#This Row],[STN TG]]),db[[#This Row],[STN K]])</f>
        <v>PCS</v>
      </c>
      <c r="AE1223" s="40"/>
    </row>
    <row r="1224" spans="1:31" ht="16.5" customHeight="1" x14ac:dyDescent="0.25">
      <c r="A1224" s="40">
        <f t="shared" si="18"/>
        <v>1223</v>
      </c>
      <c r="B1224" s="5" t="str">
        <f>LOWER(SUBSTITUTE(SUBSTITUTE(SUBSTITUTE(SUBSTITUTE(SUBSTITUTE(SUBSTITUTE(SUBSTITUTE(SUBSTITUTE(db[[#This Row],[NB BM]]," ",),".",""),"-",""),"(",""),")",""),"/",""),"""",""),"+",""))</f>
        <v>bpgelzhixinrefillg3093</v>
      </c>
      <c r="C1224" s="5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D1224" s="5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E122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bpgelzhixinrefillg3093120lsnartomoro</v>
      </c>
      <c r="F122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gelzhixinrefillg3093120lsn</v>
      </c>
      <c r="G1224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gelzhixinrefillg3093artomoro</v>
      </c>
      <c r="H122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gelzhixinrefillg3093120lsnartomoro</v>
      </c>
      <c r="I1224" s="2" t="s">
        <v>6117</v>
      </c>
      <c r="J1224" s="2" t="s">
        <v>4949</v>
      </c>
      <c r="K1224" s="1" t="s">
        <v>4501</v>
      </c>
      <c r="L1224" s="2" t="s">
        <v>1335</v>
      </c>
      <c r="M1224" s="33" t="e">
        <f>IF(db[[#This Row],[NB NOTA_C]]="","",COUNTIF([2]!B_MSK[concat],db[[#This Row],[NB NOTA_C]]))</f>
        <v>#REF!</v>
      </c>
      <c r="N1224" s="9" t="s">
        <v>4503</v>
      </c>
      <c r="O1224" s="5" t="s">
        <v>1433</v>
      </c>
      <c r="P1224" s="2" t="s">
        <v>2443</v>
      </c>
      <c r="Q1224" s="5" t="s">
        <v>4510</v>
      </c>
      <c r="R1224" s="5" t="str">
        <f>IF(db[[#This Row],[QTY/ CTN]]="","",SUBSTITUTE(SUBSTITUTE(SUBSTITUTE(db[[#This Row],[QTY/ CTN]]," ","_",2),"(",""),")","")&amp;"_")</f>
        <v>120 LSN_</v>
      </c>
      <c r="S1224" s="5">
        <f>IF(db[[#This Row],[H_QTY/ CTN]]="","",SEARCH("_",db[[#This Row],[H_QTY/ CTN]]))</f>
        <v>8</v>
      </c>
      <c r="T1224" s="5">
        <f>IF(db[[#This Row],[H_QTY/ CTN]]="","",LEN(db[[#This Row],[H_QTY/ CTN]]))</f>
        <v>8</v>
      </c>
      <c r="U1224" s="40" t="str">
        <f>IF(db[[#This Row],[H_QTY/ CTN]]="","",LEFT(db[[#This Row],[H_QTY/ CTN]],db[[#This Row],[H_1]]-1))</f>
        <v>120 LSN</v>
      </c>
      <c r="V1224" s="40" t="str">
        <f>IF(NOT(db[[#This Row],[H_1]]=db[[#This Row],[H_2]]),MID(db[[#This Row],[H_QTY/ CTN]],db[[#This Row],[H_1]]+1,db[[#This Row],[H_2]]-db[[#This Row],[H_1]]-1),"")</f>
        <v/>
      </c>
      <c r="W1224" s="40" t="str">
        <f>IF(db[[#This Row],[QTY/ CTN B]]="","",LEFT(db[[#This Row],[QTY/ CTN B]],SEARCH(" ",db[[#This Row],[QTY/ CTN B]],1)-1))</f>
        <v>120</v>
      </c>
      <c r="X1224" s="40" t="str">
        <f>IF(db[[#This Row],[QTY/ CTN B]]="","",RIGHT(db[[#This Row],[QTY/ CTN B]],LEN(db[[#This Row],[QTY/ CTN B]])-SEARCH(" ",db[[#This Row],[QTY/ CTN B]],1)))</f>
        <v>LSN</v>
      </c>
      <c r="Y1224" s="40">
        <f>IF(db[[#This Row],[QTY/ CTN TG]]="",IF(db[[#This Row],[STN TG]]="","",12),LEFT(db[[#This Row],[QTY/ CTN TG]],SEARCH(" ",db[[#This Row],[QTY/ CTN TG]],1)-1))</f>
        <v>12</v>
      </c>
      <c r="Z12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4" s="40" t="str">
        <f>IF(db[[#This Row],[STN K]]="","",IF(db[[#This Row],[STN TG]]="LSN",12,""))</f>
        <v/>
      </c>
      <c r="AB1224" s="40" t="str">
        <f>IF(db[[#This Row],[STN TG]]="LSN","PCS","")</f>
        <v/>
      </c>
      <c r="AC1224" s="40">
        <f>db[[#This Row],[QTY B]]*IF(db[[#This Row],[QTY TG]]="",1,db[[#This Row],[QTY TG]])*IF(db[[#This Row],[QTY K]]="",1,db[[#This Row],[QTY K]])</f>
        <v>1440</v>
      </c>
      <c r="AD1224" s="40" t="str">
        <f>IF(db[[#This Row],[STN K]]="",IF(db[[#This Row],[STN TG]]="",db[[#This Row],[STN B]],db[[#This Row],[STN TG]]),db[[#This Row],[STN K]])</f>
        <v>PCS</v>
      </c>
      <c r="AE1224" s="40"/>
    </row>
    <row r="1225" spans="1:31" x14ac:dyDescent="0.25">
      <c r="A1225" s="40">
        <f t="shared" si="18"/>
        <v>1224</v>
      </c>
      <c r="B1225" s="82" t="str">
        <f>LOWER(SUBSTITUTE(SUBSTITUTE(SUBSTITUTE(SUBSTITUTE(SUBSTITUTE(SUBSTITUTE(SUBSTITUTE(SUBSTITUTE(db[[#This Row],[NB BM]]," ",),".",""),"-",""),"(",""),")",""),"/",""),"""",""),"+",""))</f>
        <v>bpgelzhixinrefillg3096</v>
      </c>
      <c r="C1225" s="82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D1225" s="82" t="str">
        <f>LOWER(SUBSTITUTE(SUBSTITUTE(SUBSTITUTE(SUBSTITUTE(SUBSTITUTE(SUBSTITUTE(SUBSTITUTE(SUBSTITUTE(SUBSTITUTE(db[[#This Row],[NB PAJAK]]," ",""),"-",""),"(",""),")",""),".",""),",",""),"/",""),"""",""),"+",""))</f>
        <v/>
      </c>
      <c r="E122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bpgelzhixinrefillg3096120lsnuntana</v>
      </c>
      <c r="F122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gelzhixinrefillg3096120lsn</v>
      </c>
      <c r="G1225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gelzhixinrefillg3096untana</v>
      </c>
      <c r="H122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gelzhixinrefillg3096120lsnuntana</v>
      </c>
      <c r="I1225" s="7" t="s">
        <v>6118</v>
      </c>
      <c r="J1225" s="7" t="s">
        <v>4950</v>
      </c>
      <c r="K1225" s="15"/>
      <c r="L1225" s="2" t="s">
        <v>1336</v>
      </c>
      <c r="M1225" s="83" t="e">
        <f>IF(db[[#This Row],[NB NOTA_C]]="","",COUNTIF([2]!B_MSK[concat],db[[#This Row],[NB NOTA_C]]))</f>
        <v>#REF!</v>
      </c>
      <c r="N1225" s="84" t="s">
        <v>2305</v>
      </c>
      <c r="O1225" s="82" t="s">
        <v>1433</v>
      </c>
      <c r="P1225" s="7" t="s">
        <v>2443</v>
      </c>
      <c r="Q1225" s="82"/>
      <c r="R1225" s="82" t="str">
        <f>IF(db[[#This Row],[QTY/ CTN]]="","",SUBSTITUTE(SUBSTITUTE(SUBSTITUTE(db[[#This Row],[QTY/ CTN]]," ","_",2),"(",""),")","")&amp;"_")</f>
        <v>120 LSN_</v>
      </c>
      <c r="S1225" s="82">
        <f>IF(db[[#This Row],[H_QTY/ CTN]]="","",SEARCH("_",db[[#This Row],[H_QTY/ CTN]]))</f>
        <v>8</v>
      </c>
      <c r="T1225" s="82">
        <f>IF(db[[#This Row],[H_QTY/ CTN]]="","",LEN(db[[#This Row],[H_QTY/ CTN]]))</f>
        <v>8</v>
      </c>
      <c r="U1225" s="85" t="str">
        <f>IF(db[[#This Row],[H_QTY/ CTN]]="","",LEFT(db[[#This Row],[H_QTY/ CTN]],db[[#This Row],[H_1]]-1))</f>
        <v>120 LSN</v>
      </c>
      <c r="V1225" s="85" t="str">
        <f>IF(NOT(db[[#This Row],[H_1]]=db[[#This Row],[H_2]]),MID(db[[#This Row],[H_QTY/ CTN]],db[[#This Row],[H_1]]+1,db[[#This Row],[H_2]]-db[[#This Row],[H_1]]-1),"")</f>
        <v/>
      </c>
      <c r="W1225" s="40" t="str">
        <f>IF(db[[#This Row],[QTY/ CTN B]]="","",LEFT(db[[#This Row],[QTY/ CTN B]],SEARCH(" ",db[[#This Row],[QTY/ CTN B]],1)-1))</f>
        <v>120</v>
      </c>
      <c r="X1225" s="40" t="str">
        <f>IF(db[[#This Row],[QTY/ CTN B]]="","",RIGHT(db[[#This Row],[QTY/ CTN B]],LEN(db[[#This Row],[QTY/ CTN B]])-SEARCH(" ",db[[#This Row],[QTY/ CTN B]],1)))</f>
        <v>LSN</v>
      </c>
      <c r="Y1225" s="40">
        <f>IF(db[[#This Row],[QTY/ CTN TG]]="",IF(db[[#This Row],[STN TG]]="","",12),LEFT(db[[#This Row],[QTY/ CTN TG]],SEARCH(" ",db[[#This Row],[QTY/ CTN TG]],1)-1))</f>
        <v>12</v>
      </c>
      <c r="Z12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5" s="40" t="str">
        <f>IF(db[[#This Row],[STN K]]="","",IF(db[[#This Row],[STN TG]]="LSN",12,""))</f>
        <v/>
      </c>
      <c r="AB1225" s="40" t="str">
        <f>IF(db[[#This Row],[STN TG]]="LSN","PCS","")</f>
        <v/>
      </c>
      <c r="AC1225" s="40">
        <f>db[[#This Row],[QTY B]]*IF(db[[#This Row],[QTY TG]]="",1,db[[#This Row],[QTY TG]])*IF(db[[#This Row],[QTY K]]="",1,db[[#This Row],[QTY K]])</f>
        <v>1440</v>
      </c>
      <c r="AD1225" s="40" t="str">
        <f>IF(db[[#This Row],[STN K]]="",IF(db[[#This Row],[STN TG]]="",db[[#This Row],[STN B]],db[[#This Row],[STN TG]]),db[[#This Row],[STN K]])</f>
        <v>PCS</v>
      </c>
      <c r="AE1225" s="40"/>
    </row>
    <row r="1226" spans="1:31" x14ac:dyDescent="0.25">
      <c r="A1226" s="40">
        <f t="shared" ref="A1226:A1291" si="19">ROW()-1</f>
        <v>1225</v>
      </c>
      <c r="B1226" s="82" t="str">
        <f>LOWER(SUBSTITUTE(SUBSTITUTE(SUBSTITUTE(SUBSTITUTE(SUBSTITUTE(SUBSTITUTE(SUBSTITUTE(SUBSTITUTE(db[[#This Row],[NB BM]]," ",),".",""),"-",""),"(",""),")",""),"/",""),"""",""),"+",""))</f>
        <v>bpgelzhixinrefillg3099</v>
      </c>
      <c r="C1226" s="82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D1226" s="82" t="str">
        <f>LOWER(SUBSTITUTE(SUBSTITUTE(SUBSTITUTE(SUBSTITUTE(SUBSTITUTE(SUBSTITUTE(SUBSTITUTE(SUBSTITUTE(SUBSTITUTE(db[[#This Row],[NB PAJAK]]," ",""),"-",""),"(",""),")",""),".",""),",",""),"/",""),"""",""),"+",""))</f>
        <v/>
      </c>
      <c r="E1226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bpgelzhixinrefillg3099120lsnuntana</v>
      </c>
      <c r="F1226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gelzhixinrefillg3099120lsn</v>
      </c>
      <c r="G1226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gelzhixinrefillg3099untana</v>
      </c>
      <c r="H1226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gelzhixinrefillg3099120lsnuntana</v>
      </c>
      <c r="I1226" s="7" t="s">
        <v>6119</v>
      </c>
      <c r="J1226" s="7" t="s">
        <v>4951</v>
      </c>
      <c r="K1226" s="15"/>
      <c r="L1226" s="2" t="s">
        <v>1336</v>
      </c>
      <c r="M1226" s="83" t="e">
        <f>IF(db[[#This Row],[NB NOTA_C]]="","",COUNTIF([2]!B_MSK[concat],db[[#This Row],[NB NOTA_C]]))</f>
        <v>#REF!</v>
      </c>
      <c r="N1226" s="84" t="s">
        <v>2305</v>
      </c>
      <c r="O1226" s="82" t="s">
        <v>1433</v>
      </c>
      <c r="P1226" s="7" t="s">
        <v>2443</v>
      </c>
      <c r="Q1226" s="82"/>
      <c r="R1226" s="82" t="str">
        <f>IF(db[[#This Row],[QTY/ CTN]]="","",SUBSTITUTE(SUBSTITUTE(SUBSTITUTE(db[[#This Row],[QTY/ CTN]]," ","_",2),"(",""),")","")&amp;"_")</f>
        <v>120 LSN_</v>
      </c>
      <c r="S1226" s="82">
        <f>IF(db[[#This Row],[H_QTY/ CTN]]="","",SEARCH("_",db[[#This Row],[H_QTY/ CTN]]))</f>
        <v>8</v>
      </c>
      <c r="T1226" s="82">
        <f>IF(db[[#This Row],[H_QTY/ CTN]]="","",LEN(db[[#This Row],[H_QTY/ CTN]]))</f>
        <v>8</v>
      </c>
      <c r="U1226" s="85" t="str">
        <f>IF(db[[#This Row],[H_QTY/ CTN]]="","",LEFT(db[[#This Row],[H_QTY/ CTN]],db[[#This Row],[H_1]]-1))</f>
        <v>120 LSN</v>
      </c>
      <c r="V1226" s="85" t="str">
        <f>IF(NOT(db[[#This Row],[H_1]]=db[[#This Row],[H_2]]),MID(db[[#This Row],[H_QTY/ CTN]],db[[#This Row],[H_1]]+1,db[[#This Row],[H_2]]-db[[#This Row],[H_1]]-1),"")</f>
        <v/>
      </c>
      <c r="W1226" s="40" t="str">
        <f>IF(db[[#This Row],[QTY/ CTN B]]="","",LEFT(db[[#This Row],[QTY/ CTN B]],SEARCH(" ",db[[#This Row],[QTY/ CTN B]],1)-1))</f>
        <v>120</v>
      </c>
      <c r="X1226" s="40" t="str">
        <f>IF(db[[#This Row],[QTY/ CTN B]]="","",RIGHT(db[[#This Row],[QTY/ CTN B]],LEN(db[[#This Row],[QTY/ CTN B]])-SEARCH(" ",db[[#This Row],[QTY/ CTN B]],1)))</f>
        <v>LSN</v>
      </c>
      <c r="Y1226" s="40">
        <f>IF(db[[#This Row],[QTY/ CTN TG]]="",IF(db[[#This Row],[STN TG]]="","",12),LEFT(db[[#This Row],[QTY/ CTN TG]],SEARCH(" ",db[[#This Row],[QTY/ CTN TG]],1)-1))</f>
        <v>12</v>
      </c>
      <c r="Z12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6" s="40" t="str">
        <f>IF(db[[#This Row],[STN K]]="","",IF(db[[#This Row],[STN TG]]="LSN",12,""))</f>
        <v/>
      </c>
      <c r="AB1226" s="40" t="str">
        <f>IF(db[[#This Row],[STN TG]]="LSN","PCS","")</f>
        <v/>
      </c>
      <c r="AC1226" s="40">
        <f>db[[#This Row],[QTY B]]*IF(db[[#This Row],[QTY TG]]="",1,db[[#This Row],[QTY TG]])*IF(db[[#This Row],[QTY K]]="",1,db[[#This Row],[QTY K]])</f>
        <v>1440</v>
      </c>
      <c r="AD1226" s="40" t="str">
        <f>IF(db[[#This Row],[STN K]]="",IF(db[[#This Row],[STN TG]]="",db[[#This Row],[STN B]],db[[#This Row],[STN TG]]),db[[#This Row],[STN K]])</f>
        <v>PCS</v>
      </c>
      <c r="AE1226" s="40"/>
    </row>
    <row r="1227" spans="1:31" x14ac:dyDescent="0.25">
      <c r="A1227" s="40">
        <f t="shared" si="19"/>
        <v>1226</v>
      </c>
      <c r="B1227" s="82" t="str">
        <f>LOWER(SUBSTITUTE(SUBSTITUTE(SUBSTITUTE(SUBSTITUTE(SUBSTITUTE(SUBSTITUTE(SUBSTITUTE(SUBSTITUTE(db[[#This Row],[NB BM]]," ",),".",""),"-",""),"(",""),")",""),"/",""),"""",""),"+",""))</f>
        <v>bpgelzhixinrefillg3101</v>
      </c>
      <c r="C1227" s="82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D1227" s="82" t="str">
        <f>LOWER(SUBSTITUTE(SUBSTITUTE(SUBSTITUTE(SUBSTITUTE(SUBSTITUTE(SUBSTITUTE(SUBSTITUTE(SUBSTITUTE(SUBSTITUTE(db[[#This Row],[NB PAJAK]]," ",""),"-",""),"(",""),")",""),".",""),",",""),"/",""),"""",""),"+",""))</f>
        <v/>
      </c>
      <c r="E1227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bpgelzhixinrefillg3101120lsnuntana</v>
      </c>
      <c r="F1227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gelzhixinrefillg3101120lsn</v>
      </c>
      <c r="G1227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gelzhixinrefillg3101untana</v>
      </c>
      <c r="H1227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gelzhixinrefillg3101120lsnuntana</v>
      </c>
      <c r="I1227" s="7" t="s">
        <v>6120</v>
      </c>
      <c r="J1227" s="7" t="s">
        <v>4952</v>
      </c>
      <c r="K1227" s="15"/>
      <c r="L1227" s="2" t="s">
        <v>1336</v>
      </c>
      <c r="M1227" s="83" t="e">
        <f>IF(db[[#This Row],[NB NOTA_C]]="","",COUNTIF([2]!B_MSK[concat],db[[#This Row],[NB NOTA_C]]))</f>
        <v>#REF!</v>
      </c>
      <c r="N1227" s="84" t="s">
        <v>2305</v>
      </c>
      <c r="O1227" s="82" t="s">
        <v>1433</v>
      </c>
      <c r="P1227" s="7" t="s">
        <v>2443</v>
      </c>
      <c r="Q1227" s="82"/>
      <c r="R1227" s="82" t="str">
        <f>IF(db[[#This Row],[QTY/ CTN]]="","",SUBSTITUTE(SUBSTITUTE(SUBSTITUTE(db[[#This Row],[QTY/ CTN]]," ","_",2),"(",""),")","")&amp;"_")</f>
        <v>120 LSN_</v>
      </c>
      <c r="S1227" s="82">
        <f>IF(db[[#This Row],[H_QTY/ CTN]]="","",SEARCH("_",db[[#This Row],[H_QTY/ CTN]]))</f>
        <v>8</v>
      </c>
      <c r="T1227" s="82">
        <f>IF(db[[#This Row],[H_QTY/ CTN]]="","",LEN(db[[#This Row],[H_QTY/ CTN]]))</f>
        <v>8</v>
      </c>
      <c r="U1227" s="85" t="str">
        <f>IF(db[[#This Row],[H_QTY/ CTN]]="","",LEFT(db[[#This Row],[H_QTY/ CTN]],db[[#This Row],[H_1]]-1))</f>
        <v>120 LSN</v>
      </c>
      <c r="V1227" s="85" t="str">
        <f>IF(NOT(db[[#This Row],[H_1]]=db[[#This Row],[H_2]]),MID(db[[#This Row],[H_QTY/ CTN]],db[[#This Row],[H_1]]+1,db[[#This Row],[H_2]]-db[[#This Row],[H_1]]-1),"")</f>
        <v/>
      </c>
      <c r="W1227" s="40" t="str">
        <f>IF(db[[#This Row],[QTY/ CTN B]]="","",LEFT(db[[#This Row],[QTY/ CTN B]],SEARCH(" ",db[[#This Row],[QTY/ CTN B]],1)-1))</f>
        <v>120</v>
      </c>
      <c r="X1227" s="40" t="str">
        <f>IF(db[[#This Row],[QTY/ CTN B]]="","",RIGHT(db[[#This Row],[QTY/ CTN B]],LEN(db[[#This Row],[QTY/ CTN B]])-SEARCH(" ",db[[#This Row],[QTY/ CTN B]],1)))</f>
        <v>LSN</v>
      </c>
      <c r="Y1227" s="40">
        <f>IF(db[[#This Row],[QTY/ CTN TG]]="",IF(db[[#This Row],[STN TG]]="","",12),LEFT(db[[#This Row],[QTY/ CTN TG]],SEARCH(" ",db[[#This Row],[QTY/ CTN TG]],1)-1))</f>
        <v>12</v>
      </c>
      <c r="Z12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7" s="40" t="str">
        <f>IF(db[[#This Row],[STN K]]="","",IF(db[[#This Row],[STN TG]]="LSN",12,""))</f>
        <v/>
      </c>
      <c r="AB1227" s="40" t="str">
        <f>IF(db[[#This Row],[STN TG]]="LSN","PCS","")</f>
        <v/>
      </c>
      <c r="AC1227" s="40">
        <f>db[[#This Row],[QTY B]]*IF(db[[#This Row],[QTY TG]]="",1,db[[#This Row],[QTY TG]])*IF(db[[#This Row],[QTY K]]="",1,db[[#This Row],[QTY K]])</f>
        <v>1440</v>
      </c>
      <c r="AD1227" s="40" t="str">
        <f>IF(db[[#This Row],[STN K]]="",IF(db[[#This Row],[STN TG]]="",db[[#This Row],[STN B]],db[[#This Row],[STN TG]]),db[[#This Row],[STN K]])</f>
        <v>PCS</v>
      </c>
      <c r="AE1227" s="40"/>
    </row>
    <row r="1228" spans="1:31" ht="16.5" customHeight="1" x14ac:dyDescent="0.25">
      <c r="A1228" s="40">
        <f t="shared" si="19"/>
        <v>1227</v>
      </c>
      <c r="B1228" s="5" t="str">
        <f>LOWER(SUBSTITUTE(SUBSTITUTE(SUBSTITUTE(SUBSTITUTE(SUBSTITUTE(SUBSTITUTE(SUBSTITUTE(SUBSTITUTE(db[[#This Row],[NB BM]]," ",),".",""),"-",""),"(",""),")",""),"/",""),"""",""),"+",""))</f>
        <v>bpgelzhixinrefillg3102</v>
      </c>
      <c r="C1228" s="5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D1228" s="5" t="str">
        <f>LOWER(SUBSTITUTE(SUBSTITUTE(SUBSTITUTE(SUBSTITUTE(SUBSTITUTE(SUBSTITUTE(SUBSTITUTE(SUBSTITUTE(SUBSTITUTE(db[[#This Row],[NB PAJAK]]," ",""),"-",""),"(",""),")",""),".",""),",",""),"/",""),"""",""),"+",""))</f>
        <v/>
      </c>
      <c r="E122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bpgelzhixinrefillg3102120lsnuntana</v>
      </c>
      <c r="F122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gelzhixinrefillg3102120lsn</v>
      </c>
      <c r="G1228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gelzhixinrefillg3102untana</v>
      </c>
      <c r="H122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gelzhixinrefillg3102120lsnuntana</v>
      </c>
      <c r="I1228" s="2" t="s">
        <v>6121</v>
      </c>
      <c r="J1228" s="2" t="s">
        <v>3177</v>
      </c>
      <c r="K1228" s="14"/>
      <c r="L1228" s="2" t="s">
        <v>1336</v>
      </c>
      <c r="M1228" s="33" t="e">
        <f>IF(db[[#This Row],[NB NOTA_C]]="","",COUNTIF([2]!B_MSK[concat],db[[#This Row],[NB NOTA_C]]))</f>
        <v>#REF!</v>
      </c>
      <c r="N1228" s="9" t="s">
        <v>2305</v>
      </c>
      <c r="O1228" s="5" t="s">
        <v>1433</v>
      </c>
      <c r="P1228" s="2" t="s">
        <v>2443</v>
      </c>
      <c r="Q1228" s="5"/>
      <c r="R1228" s="5" t="str">
        <f>IF(db[[#This Row],[QTY/ CTN]]="","",SUBSTITUTE(SUBSTITUTE(SUBSTITUTE(db[[#This Row],[QTY/ CTN]]," ","_",2),"(",""),")","")&amp;"_")</f>
        <v>120 LSN_</v>
      </c>
      <c r="S1228" s="5">
        <f>IF(db[[#This Row],[H_QTY/ CTN]]="","",SEARCH("_",db[[#This Row],[H_QTY/ CTN]]))</f>
        <v>8</v>
      </c>
      <c r="T1228" s="5">
        <f>IF(db[[#This Row],[H_QTY/ CTN]]="","",LEN(db[[#This Row],[H_QTY/ CTN]]))</f>
        <v>8</v>
      </c>
      <c r="U1228" s="40" t="str">
        <f>IF(db[[#This Row],[H_QTY/ CTN]]="","",LEFT(db[[#This Row],[H_QTY/ CTN]],db[[#This Row],[H_1]]-1))</f>
        <v>120 LSN</v>
      </c>
      <c r="V1228" s="40" t="str">
        <f>IF(NOT(db[[#This Row],[H_1]]=db[[#This Row],[H_2]]),MID(db[[#This Row],[H_QTY/ CTN]],db[[#This Row],[H_1]]+1,db[[#This Row],[H_2]]-db[[#This Row],[H_1]]-1),"")</f>
        <v/>
      </c>
      <c r="W1228" s="40" t="str">
        <f>IF(db[[#This Row],[QTY/ CTN B]]="","",LEFT(db[[#This Row],[QTY/ CTN B]],SEARCH(" ",db[[#This Row],[QTY/ CTN B]],1)-1))</f>
        <v>120</v>
      </c>
      <c r="X1228" s="40" t="str">
        <f>IF(db[[#This Row],[QTY/ CTN B]]="","",RIGHT(db[[#This Row],[QTY/ CTN B]],LEN(db[[#This Row],[QTY/ CTN B]])-SEARCH(" ",db[[#This Row],[QTY/ CTN B]],1)))</f>
        <v>LSN</v>
      </c>
      <c r="Y1228" s="40">
        <f>IF(db[[#This Row],[QTY/ CTN TG]]="",IF(db[[#This Row],[STN TG]]="","",12),LEFT(db[[#This Row],[QTY/ CTN TG]],SEARCH(" ",db[[#This Row],[QTY/ CTN TG]],1)-1))</f>
        <v>12</v>
      </c>
      <c r="Z12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8" s="40" t="str">
        <f>IF(db[[#This Row],[STN K]]="","",IF(db[[#This Row],[STN TG]]="LSN",12,""))</f>
        <v/>
      </c>
      <c r="AB1228" s="40" t="str">
        <f>IF(db[[#This Row],[STN TG]]="LSN","PCS","")</f>
        <v/>
      </c>
      <c r="AC1228" s="40">
        <f>db[[#This Row],[QTY B]]*IF(db[[#This Row],[QTY TG]]="",1,db[[#This Row],[QTY TG]])*IF(db[[#This Row],[QTY K]]="",1,db[[#This Row],[QTY K]])</f>
        <v>1440</v>
      </c>
      <c r="AD1228" s="40" t="str">
        <f>IF(db[[#This Row],[STN K]]="",IF(db[[#This Row],[STN TG]]="",db[[#This Row],[STN B]],db[[#This Row],[STN TG]]),db[[#This Row],[STN K]])</f>
        <v>PCS</v>
      </c>
      <c r="AE1228" s="40"/>
    </row>
    <row r="1229" spans="1:31" x14ac:dyDescent="0.25">
      <c r="A1229" s="40">
        <f t="shared" si="19"/>
        <v>1228</v>
      </c>
      <c r="B1229" s="5" t="str">
        <f>LOWER(SUBSTITUTE(SUBSTITUTE(SUBSTITUTE(SUBSTITUTE(SUBSTITUTE(SUBSTITUTE(SUBSTITUTE(SUBSTITUTE(db[[#This Row],[NB BM]]," ",),".",""),"-",""),"(",""),")",""),"/",""),"""",""),"+",""))</f>
        <v>bpgelzhixinrefillg3103</v>
      </c>
      <c r="C1229" s="5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D1229" s="5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E122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bpgelzhixinrefillg3103120lsnartomoro</v>
      </c>
      <c r="F122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gelzhixinrefillg3103120lsn</v>
      </c>
      <c r="G1229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gelzhixinrefillg3103artomoro</v>
      </c>
      <c r="H122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gelzhixinrefillg3103120lsnartomoro</v>
      </c>
      <c r="I1229" s="2" t="s">
        <v>6122</v>
      </c>
      <c r="J1229" s="2" t="s">
        <v>4953</v>
      </c>
      <c r="K1229" s="1" t="s">
        <v>4502</v>
      </c>
      <c r="L1229" s="2" t="s">
        <v>1335</v>
      </c>
      <c r="M1229" s="33" t="e">
        <f>IF(db[[#This Row],[NB NOTA_C]]="","",COUNTIF([2]!B_MSK[concat],db[[#This Row],[NB NOTA_C]]))</f>
        <v>#REF!</v>
      </c>
      <c r="N1229" s="9" t="s">
        <v>4503</v>
      </c>
      <c r="O1229" s="5" t="s">
        <v>1433</v>
      </c>
      <c r="P1229" s="2" t="s">
        <v>2443</v>
      </c>
      <c r="Q1229" s="5" t="s">
        <v>4511</v>
      </c>
      <c r="R1229" s="5" t="str">
        <f>IF(db[[#This Row],[QTY/ CTN]]="","",SUBSTITUTE(SUBSTITUTE(SUBSTITUTE(db[[#This Row],[QTY/ CTN]]," ","_",2),"(",""),")","")&amp;"_")</f>
        <v>120 LSN_</v>
      </c>
      <c r="S1229" s="5">
        <f>IF(db[[#This Row],[H_QTY/ CTN]]="","",SEARCH("_",db[[#This Row],[H_QTY/ CTN]]))</f>
        <v>8</v>
      </c>
      <c r="T1229" s="5">
        <f>IF(db[[#This Row],[H_QTY/ CTN]]="","",LEN(db[[#This Row],[H_QTY/ CTN]]))</f>
        <v>8</v>
      </c>
      <c r="U1229" s="40" t="str">
        <f>IF(db[[#This Row],[H_QTY/ CTN]]="","",LEFT(db[[#This Row],[H_QTY/ CTN]],db[[#This Row],[H_1]]-1))</f>
        <v>120 LSN</v>
      </c>
      <c r="V1229" s="40" t="str">
        <f>IF(NOT(db[[#This Row],[H_1]]=db[[#This Row],[H_2]]),MID(db[[#This Row],[H_QTY/ CTN]],db[[#This Row],[H_1]]+1,db[[#This Row],[H_2]]-db[[#This Row],[H_1]]-1),"")</f>
        <v/>
      </c>
      <c r="W1229" s="40" t="str">
        <f>IF(db[[#This Row],[QTY/ CTN B]]="","",LEFT(db[[#This Row],[QTY/ CTN B]],SEARCH(" ",db[[#This Row],[QTY/ CTN B]],1)-1))</f>
        <v>120</v>
      </c>
      <c r="X1229" s="40" t="str">
        <f>IF(db[[#This Row],[QTY/ CTN B]]="","",RIGHT(db[[#This Row],[QTY/ CTN B]],LEN(db[[#This Row],[QTY/ CTN B]])-SEARCH(" ",db[[#This Row],[QTY/ CTN B]],1)))</f>
        <v>LSN</v>
      </c>
      <c r="Y1229" s="40">
        <f>IF(db[[#This Row],[QTY/ CTN TG]]="",IF(db[[#This Row],[STN TG]]="","",12),LEFT(db[[#This Row],[QTY/ CTN TG]],SEARCH(" ",db[[#This Row],[QTY/ CTN TG]],1)-1))</f>
        <v>12</v>
      </c>
      <c r="Z12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29" s="40" t="str">
        <f>IF(db[[#This Row],[STN K]]="","",IF(db[[#This Row],[STN TG]]="LSN",12,""))</f>
        <v/>
      </c>
      <c r="AB1229" s="40" t="str">
        <f>IF(db[[#This Row],[STN TG]]="LSN","PCS","")</f>
        <v/>
      </c>
      <c r="AC1229" s="40">
        <f>db[[#This Row],[QTY B]]*IF(db[[#This Row],[QTY TG]]="",1,db[[#This Row],[QTY TG]])*IF(db[[#This Row],[QTY K]]="",1,db[[#This Row],[QTY K]])</f>
        <v>1440</v>
      </c>
      <c r="AD1229" s="40" t="str">
        <f>IF(db[[#This Row],[STN K]]="",IF(db[[#This Row],[STN TG]]="",db[[#This Row],[STN B]],db[[#This Row],[STN TG]]),db[[#This Row],[STN K]])</f>
        <v>PCS</v>
      </c>
      <c r="AE1229" s="40"/>
    </row>
    <row r="1230" spans="1:31" ht="16.5" customHeight="1" x14ac:dyDescent="0.25">
      <c r="A1230" s="40">
        <f t="shared" si="19"/>
        <v>1229</v>
      </c>
      <c r="B1230" s="5" t="str">
        <f>LOWER(SUBSTITUTE(SUBSTITUTE(SUBSTITUTE(SUBSTITUTE(SUBSTITUTE(SUBSTITUTE(SUBSTITUTE(SUBSTITUTE(db[[#This Row],[NB BM]]," ",),".",""),"-",""),"(",""),")",""),"/",""),"""",""),"+",""))</f>
        <v>bpgelzhixinrefillg3106</v>
      </c>
      <c r="C1230" s="5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D1230" s="5" t="str">
        <f>LOWER(SUBSTITUTE(SUBSTITUTE(SUBSTITUTE(SUBSTITUTE(SUBSTITUTE(SUBSTITUTE(SUBSTITUTE(SUBSTITUTE(SUBSTITUTE(db[[#This Row],[NB PAJAK]]," ",""),"-",""),"(",""),")",""),".",""),",",""),"/",""),"""",""),"+",""))</f>
        <v/>
      </c>
      <c r="E123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bpgelzhixinrefillg3106120lsnuntana</v>
      </c>
      <c r="F123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gelzhixinrefillg3106120lsn</v>
      </c>
      <c r="G1230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gelzhixinrefillg3106untana</v>
      </c>
      <c r="H123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gelzhixinrefillg3106120lsnuntana</v>
      </c>
      <c r="I1230" s="2" t="s">
        <v>6123</v>
      </c>
      <c r="J1230" s="2" t="s">
        <v>3178</v>
      </c>
      <c r="K1230" s="14"/>
      <c r="L1230" s="2" t="s">
        <v>1336</v>
      </c>
      <c r="M1230" s="33" t="e">
        <f>IF(db[[#This Row],[NB NOTA_C]]="","",COUNTIF([2]!B_MSK[concat],db[[#This Row],[NB NOTA_C]]))</f>
        <v>#REF!</v>
      </c>
      <c r="N1230" s="9" t="s">
        <v>2305</v>
      </c>
      <c r="O1230" s="5" t="s">
        <v>1433</v>
      </c>
      <c r="P1230" s="2" t="s">
        <v>2443</v>
      </c>
      <c r="Q1230" s="5"/>
      <c r="R1230" s="5" t="str">
        <f>IF(db[[#This Row],[QTY/ CTN]]="","",SUBSTITUTE(SUBSTITUTE(SUBSTITUTE(db[[#This Row],[QTY/ CTN]]," ","_",2),"(",""),")","")&amp;"_")</f>
        <v>120 LSN_</v>
      </c>
      <c r="S1230" s="5">
        <f>IF(db[[#This Row],[H_QTY/ CTN]]="","",SEARCH("_",db[[#This Row],[H_QTY/ CTN]]))</f>
        <v>8</v>
      </c>
      <c r="T1230" s="5">
        <f>IF(db[[#This Row],[H_QTY/ CTN]]="","",LEN(db[[#This Row],[H_QTY/ CTN]]))</f>
        <v>8</v>
      </c>
      <c r="U1230" s="40" t="str">
        <f>IF(db[[#This Row],[H_QTY/ CTN]]="","",LEFT(db[[#This Row],[H_QTY/ CTN]],db[[#This Row],[H_1]]-1))</f>
        <v>120 LSN</v>
      </c>
      <c r="V1230" s="40" t="str">
        <f>IF(NOT(db[[#This Row],[H_1]]=db[[#This Row],[H_2]]),MID(db[[#This Row],[H_QTY/ CTN]],db[[#This Row],[H_1]]+1,db[[#This Row],[H_2]]-db[[#This Row],[H_1]]-1),"")</f>
        <v/>
      </c>
      <c r="W1230" s="40" t="str">
        <f>IF(db[[#This Row],[QTY/ CTN B]]="","",LEFT(db[[#This Row],[QTY/ CTN B]],SEARCH(" ",db[[#This Row],[QTY/ CTN B]],1)-1))</f>
        <v>120</v>
      </c>
      <c r="X1230" s="40" t="str">
        <f>IF(db[[#This Row],[QTY/ CTN B]]="","",RIGHT(db[[#This Row],[QTY/ CTN B]],LEN(db[[#This Row],[QTY/ CTN B]])-SEARCH(" ",db[[#This Row],[QTY/ CTN B]],1)))</f>
        <v>LSN</v>
      </c>
      <c r="Y1230" s="40">
        <f>IF(db[[#This Row],[QTY/ CTN TG]]="",IF(db[[#This Row],[STN TG]]="","",12),LEFT(db[[#This Row],[QTY/ CTN TG]],SEARCH(" ",db[[#This Row],[QTY/ CTN TG]],1)-1))</f>
        <v>12</v>
      </c>
      <c r="Z12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0" s="40" t="str">
        <f>IF(db[[#This Row],[STN K]]="","",IF(db[[#This Row],[STN TG]]="LSN",12,""))</f>
        <v/>
      </c>
      <c r="AB1230" s="40" t="str">
        <f>IF(db[[#This Row],[STN TG]]="LSN","PCS","")</f>
        <v/>
      </c>
      <c r="AC1230" s="40">
        <f>db[[#This Row],[QTY B]]*IF(db[[#This Row],[QTY TG]]="",1,db[[#This Row],[QTY TG]])*IF(db[[#This Row],[QTY K]]="",1,db[[#This Row],[QTY K]])</f>
        <v>1440</v>
      </c>
      <c r="AD1230" s="40" t="str">
        <f>IF(db[[#This Row],[STN K]]="",IF(db[[#This Row],[STN TG]]="",db[[#This Row],[STN B]],db[[#This Row],[STN TG]]),db[[#This Row],[STN K]])</f>
        <v>PCS</v>
      </c>
      <c r="AE1230" s="40"/>
    </row>
    <row r="1231" spans="1:31" ht="16.5" customHeight="1" x14ac:dyDescent="0.25">
      <c r="A1231" s="40">
        <f t="shared" si="19"/>
        <v>1230</v>
      </c>
      <c r="B1231" s="82" t="str">
        <f>LOWER(SUBSTITUTE(SUBSTITUTE(SUBSTITUTE(SUBSTITUTE(SUBSTITUTE(SUBSTITUTE(SUBSTITUTE(SUBSTITUTE(db[[#This Row],[NB BM]]," ",),".",""),"-",""),"(",""),")",""),"/",""),"""",""),"+",""))</f>
        <v>bpgelzhixinrefillg3108</v>
      </c>
      <c r="C1231" s="82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D1231" s="82" t="str">
        <f>LOWER(SUBSTITUTE(SUBSTITUTE(SUBSTITUTE(SUBSTITUTE(SUBSTITUTE(SUBSTITUTE(SUBSTITUTE(SUBSTITUTE(SUBSTITUTE(db[[#This Row],[NB PAJAK]]," ",""),"-",""),"(",""),")",""),".",""),",",""),"/",""),"""",""),"+",""))</f>
        <v/>
      </c>
      <c r="E1231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bpgelzhixinrefillg3108120lsnuntana</v>
      </c>
      <c r="F1231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gelzhixinrefillg3108120lsn</v>
      </c>
      <c r="G1231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gelzhixinrefillg3108untana</v>
      </c>
      <c r="H1231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gelzhixinrefillg3108120lsnuntana</v>
      </c>
      <c r="I1231" s="7" t="s">
        <v>6124</v>
      </c>
      <c r="J1231" s="7" t="s">
        <v>3118</v>
      </c>
      <c r="K1231" s="15"/>
      <c r="L1231" s="2" t="s">
        <v>1336</v>
      </c>
      <c r="M1231" s="83" t="e">
        <f>IF(db[[#This Row],[NB NOTA_C]]="","",COUNTIF([2]!B_MSK[concat],db[[#This Row],[NB NOTA_C]]))</f>
        <v>#REF!</v>
      </c>
      <c r="N1231" s="84" t="s">
        <v>2305</v>
      </c>
      <c r="O1231" s="82" t="s">
        <v>1433</v>
      </c>
      <c r="P1231" s="7" t="s">
        <v>2443</v>
      </c>
      <c r="Q1231" s="82"/>
      <c r="R1231" s="82" t="str">
        <f>IF(db[[#This Row],[QTY/ CTN]]="","",SUBSTITUTE(SUBSTITUTE(SUBSTITUTE(db[[#This Row],[QTY/ CTN]]," ","_",2),"(",""),")","")&amp;"_")</f>
        <v>120 LSN_</v>
      </c>
      <c r="S1231" s="82">
        <f>IF(db[[#This Row],[H_QTY/ CTN]]="","",SEARCH("_",db[[#This Row],[H_QTY/ CTN]]))</f>
        <v>8</v>
      </c>
      <c r="T1231" s="82">
        <f>IF(db[[#This Row],[H_QTY/ CTN]]="","",LEN(db[[#This Row],[H_QTY/ CTN]]))</f>
        <v>8</v>
      </c>
      <c r="U1231" s="85" t="str">
        <f>IF(db[[#This Row],[H_QTY/ CTN]]="","",LEFT(db[[#This Row],[H_QTY/ CTN]],db[[#This Row],[H_1]]-1))</f>
        <v>120 LSN</v>
      </c>
      <c r="V1231" s="85" t="str">
        <f>IF(NOT(db[[#This Row],[H_1]]=db[[#This Row],[H_2]]),MID(db[[#This Row],[H_QTY/ CTN]],db[[#This Row],[H_1]]+1,db[[#This Row],[H_2]]-db[[#This Row],[H_1]]-1),"")</f>
        <v/>
      </c>
      <c r="W1231" s="40" t="str">
        <f>IF(db[[#This Row],[QTY/ CTN B]]="","",LEFT(db[[#This Row],[QTY/ CTN B]],SEARCH(" ",db[[#This Row],[QTY/ CTN B]],1)-1))</f>
        <v>120</v>
      </c>
      <c r="X1231" s="40" t="str">
        <f>IF(db[[#This Row],[QTY/ CTN B]]="","",RIGHT(db[[#This Row],[QTY/ CTN B]],LEN(db[[#This Row],[QTY/ CTN B]])-SEARCH(" ",db[[#This Row],[QTY/ CTN B]],1)))</f>
        <v>LSN</v>
      </c>
      <c r="Y1231" s="40">
        <f>IF(db[[#This Row],[QTY/ CTN TG]]="",IF(db[[#This Row],[STN TG]]="","",12),LEFT(db[[#This Row],[QTY/ CTN TG]],SEARCH(" ",db[[#This Row],[QTY/ CTN TG]],1)-1))</f>
        <v>12</v>
      </c>
      <c r="Z12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1" s="40" t="str">
        <f>IF(db[[#This Row],[STN K]]="","",IF(db[[#This Row],[STN TG]]="LSN",12,""))</f>
        <v/>
      </c>
      <c r="AB1231" s="40" t="str">
        <f>IF(db[[#This Row],[STN TG]]="LSN","PCS","")</f>
        <v/>
      </c>
      <c r="AC1231" s="40">
        <f>db[[#This Row],[QTY B]]*IF(db[[#This Row],[QTY TG]]="",1,db[[#This Row],[QTY TG]])*IF(db[[#This Row],[QTY K]]="",1,db[[#This Row],[QTY K]])</f>
        <v>1440</v>
      </c>
      <c r="AD1231" s="40" t="str">
        <f>IF(db[[#This Row],[STN K]]="",IF(db[[#This Row],[STN TG]]="",db[[#This Row],[STN B]],db[[#This Row],[STN TG]]),db[[#This Row],[STN K]])</f>
        <v>PCS</v>
      </c>
      <c r="AE1231" s="40"/>
    </row>
    <row r="1232" spans="1:31" ht="16.5" customHeight="1" x14ac:dyDescent="0.25">
      <c r="A1232" s="40">
        <f t="shared" si="19"/>
        <v>1231</v>
      </c>
      <c r="B1232" s="5" t="str">
        <f>LOWER(SUBSTITUTE(SUBSTITUTE(SUBSTITUTE(SUBSTITUTE(SUBSTITUTE(SUBSTITUTE(SUBSTITUTE(SUBSTITUTE(db[[#This Row],[NB BM]]," ",),".",""),"-",""),"(",""),")",""),"/",""),"""",""),"+",""))</f>
        <v>bpgelzhixinrefillg3108s3</v>
      </c>
      <c r="C1232" s="5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D1232" s="5" t="str">
        <f>LOWER(SUBSTITUTE(SUBSTITUTE(SUBSTITUTE(SUBSTITUTE(SUBSTITUTE(SUBSTITUTE(SUBSTITUTE(SUBSTITUTE(SUBSTITUTE(db[[#This Row],[NB PAJAK]]," ",""),"-",""),"(",""),")",""),".",""),",",""),"/",""),"""",""),"+",""))</f>
        <v/>
      </c>
      <c r="E12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bpgelzhixinrefillg3108s3120lsnuntana</v>
      </c>
      <c r="F12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gelzhixinrefillg3108s3120lsn</v>
      </c>
      <c r="G123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gelzhixinrefillg3108s3untana</v>
      </c>
      <c r="H12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gelzhixinrefillg3108s3120lsnuntana</v>
      </c>
      <c r="I1232" s="2" t="s">
        <v>6125</v>
      </c>
      <c r="J1232" s="2" t="s">
        <v>3179</v>
      </c>
      <c r="K1232" s="14"/>
      <c r="L1232" s="2" t="s">
        <v>1336</v>
      </c>
      <c r="M1232" s="33" t="e">
        <f>IF(db[[#This Row],[NB NOTA_C]]="","",COUNTIF([2]!B_MSK[concat],db[[#This Row],[NB NOTA_C]]))</f>
        <v>#REF!</v>
      </c>
      <c r="N1232" s="9" t="s">
        <v>2305</v>
      </c>
      <c r="O1232" s="5" t="s">
        <v>1433</v>
      </c>
      <c r="P1232" s="2" t="s">
        <v>2443</v>
      </c>
      <c r="Q1232" s="5"/>
      <c r="R1232" s="5" t="str">
        <f>IF(db[[#This Row],[QTY/ CTN]]="","",SUBSTITUTE(SUBSTITUTE(SUBSTITUTE(db[[#This Row],[QTY/ CTN]]," ","_",2),"(",""),")","")&amp;"_")</f>
        <v>120 LSN_</v>
      </c>
      <c r="S1232" s="5">
        <f>IF(db[[#This Row],[H_QTY/ CTN]]="","",SEARCH("_",db[[#This Row],[H_QTY/ CTN]]))</f>
        <v>8</v>
      </c>
      <c r="T1232" s="5">
        <f>IF(db[[#This Row],[H_QTY/ CTN]]="","",LEN(db[[#This Row],[H_QTY/ CTN]]))</f>
        <v>8</v>
      </c>
      <c r="U1232" s="40" t="str">
        <f>IF(db[[#This Row],[H_QTY/ CTN]]="","",LEFT(db[[#This Row],[H_QTY/ CTN]],db[[#This Row],[H_1]]-1))</f>
        <v>120 LSN</v>
      </c>
      <c r="V1232" s="40" t="str">
        <f>IF(NOT(db[[#This Row],[H_1]]=db[[#This Row],[H_2]]),MID(db[[#This Row],[H_QTY/ CTN]],db[[#This Row],[H_1]]+1,db[[#This Row],[H_2]]-db[[#This Row],[H_1]]-1),"")</f>
        <v/>
      </c>
      <c r="W1232" s="40" t="str">
        <f>IF(db[[#This Row],[QTY/ CTN B]]="","",LEFT(db[[#This Row],[QTY/ CTN B]],SEARCH(" ",db[[#This Row],[QTY/ CTN B]],1)-1))</f>
        <v>120</v>
      </c>
      <c r="X1232" s="40" t="str">
        <f>IF(db[[#This Row],[QTY/ CTN B]]="","",RIGHT(db[[#This Row],[QTY/ CTN B]],LEN(db[[#This Row],[QTY/ CTN B]])-SEARCH(" ",db[[#This Row],[QTY/ CTN B]],1)))</f>
        <v>LSN</v>
      </c>
      <c r="Y1232" s="40">
        <f>IF(db[[#This Row],[QTY/ CTN TG]]="",IF(db[[#This Row],[STN TG]]="","",12),LEFT(db[[#This Row],[QTY/ CTN TG]],SEARCH(" ",db[[#This Row],[QTY/ CTN TG]],1)-1))</f>
        <v>12</v>
      </c>
      <c r="Z12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2" s="40" t="str">
        <f>IF(db[[#This Row],[STN K]]="","",IF(db[[#This Row],[STN TG]]="LSN",12,""))</f>
        <v/>
      </c>
      <c r="AB1232" s="40" t="str">
        <f>IF(db[[#This Row],[STN TG]]="LSN","PCS","")</f>
        <v/>
      </c>
      <c r="AC1232" s="40">
        <f>db[[#This Row],[QTY B]]*IF(db[[#This Row],[QTY TG]]="",1,db[[#This Row],[QTY TG]])*IF(db[[#This Row],[QTY K]]="",1,db[[#This Row],[QTY K]])</f>
        <v>1440</v>
      </c>
      <c r="AD1232" s="40" t="str">
        <f>IF(db[[#This Row],[STN K]]="",IF(db[[#This Row],[STN TG]]="",db[[#This Row],[STN B]],db[[#This Row],[STN TG]]),db[[#This Row],[STN K]])</f>
        <v>PCS</v>
      </c>
      <c r="AE1232" s="40"/>
    </row>
    <row r="1233" spans="1:31" ht="16.5" customHeight="1" x14ac:dyDescent="0.25">
      <c r="A1233" s="40">
        <f t="shared" si="19"/>
        <v>1232</v>
      </c>
      <c r="B1233" s="5" t="str">
        <f>LOWER(SUBSTITUTE(SUBSTITUTE(SUBSTITUTE(SUBSTITUTE(SUBSTITUTE(SUBSTITUTE(SUBSTITUTE(SUBSTITUTE(db[[#This Row],[NB BM]]," ",),".",""),"-",""),"(",""),")",""),"/",""),"""",""),"+",""))</f>
        <v>bpgelzhixinrefillg3109</v>
      </c>
      <c r="C1233" s="5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D1233" s="5" t="str">
        <f>LOWER(SUBSTITUTE(SUBSTITUTE(SUBSTITUTE(SUBSTITUTE(SUBSTITUTE(SUBSTITUTE(SUBSTITUTE(SUBSTITUTE(SUBSTITUTE(db[[#This Row],[NB PAJAK]]," ",""),"-",""),"(",""),")",""),".",""),",",""),"/",""),"""",""),"+",""))</f>
        <v/>
      </c>
      <c r="E12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bpgelzhixinrefillg3109120lsnuntana</v>
      </c>
      <c r="F12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gelzhixinrefillg3109120lsn</v>
      </c>
      <c r="G1233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gelzhixinrefillg3109untana</v>
      </c>
      <c r="H12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gelzhixinrefillg3109120lsnuntana</v>
      </c>
      <c r="I1233" s="2" t="s">
        <v>6126</v>
      </c>
      <c r="J1233" s="2" t="s">
        <v>3180</v>
      </c>
      <c r="K1233" s="14"/>
      <c r="L1233" s="2" t="s">
        <v>1336</v>
      </c>
      <c r="M1233" s="33" t="e">
        <f>IF(db[[#This Row],[NB NOTA_C]]="","",COUNTIF([2]!B_MSK[concat],db[[#This Row],[NB NOTA_C]]))</f>
        <v>#REF!</v>
      </c>
      <c r="N1233" s="9" t="s">
        <v>2305</v>
      </c>
      <c r="O1233" s="5" t="s">
        <v>1433</v>
      </c>
      <c r="P1233" s="2" t="s">
        <v>2443</v>
      </c>
      <c r="Q1233" s="5"/>
      <c r="R1233" s="5" t="str">
        <f>IF(db[[#This Row],[QTY/ CTN]]="","",SUBSTITUTE(SUBSTITUTE(SUBSTITUTE(db[[#This Row],[QTY/ CTN]]," ","_",2),"(",""),")","")&amp;"_")</f>
        <v>120 LSN_</v>
      </c>
      <c r="S1233" s="5">
        <f>IF(db[[#This Row],[H_QTY/ CTN]]="","",SEARCH("_",db[[#This Row],[H_QTY/ CTN]]))</f>
        <v>8</v>
      </c>
      <c r="T1233" s="5">
        <f>IF(db[[#This Row],[H_QTY/ CTN]]="","",LEN(db[[#This Row],[H_QTY/ CTN]]))</f>
        <v>8</v>
      </c>
      <c r="U1233" s="40" t="str">
        <f>IF(db[[#This Row],[H_QTY/ CTN]]="","",LEFT(db[[#This Row],[H_QTY/ CTN]],db[[#This Row],[H_1]]-1))</f>
        <v>120 LSN</v>
      </c>
      <c r="V1233" s="40" t="str">
        <f>IF(NOT(db[[#This Row],[H_1]]=db[[#This Row],[H_2]]),MID(db[[#This Row],[H_QTY/ CTN]],db[[#This Row],[H_1]]+1,db[[#This Row],[H_2]]-db[[#This Row],[H_1]]-1),"")</f>
        <v/>
      </c>
      <c r="W1233" s="40" t="str">
        <f>IF(db[[#This Row],[QTY/ CTN B]]="","",LEFT(db[[#This Row],[QTY/ CTN B]],SEARCH(" ",db[[#This Row],[QTY/ CTN B]],1)-1))</f>
        <v>120</v>
      </c>
      <c r="X1233" s="40" t="str">
        <f>IF(db[[#This Row],[QTY/ CTN B]]="","",RIGHT(db[[#This Row],[QTY/ CTN B]],LEN(db[[#This Row],[QTY/ CTN B]])-SEARCH(" ",db[[#This Row],[QTY/ CTN B]],1)))</f>
        <v>LSN</v>
      </c>
      <c r="Y1233" s="40">
        <f>IF(db[[#This Row],[QTY/ CTN TG]]="",IF(db[[#This Row],[STN TG]]="","",12),LEFT(db[[#This Row],[QTY/ CTN TG]],SEARCH(" ",db[[#This Row],[QTY/ CTN TG]],1)-1))</f>
        <v>12</v>
      </c>
      <c r="Z12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3" s="40" t="str">
        <f>IF(db[[#This Row],[STN K]]="","",IF(db[[#This Row],[STN TG]]="LSN",12,""))</f>
        <v/>
      </c>
      <c r="AB1233" s="40" t="str">
        <f>IF(db[[#This Row],[STN TG]]="LSN","PCS","")</f>
        <v/>
      </c>
      <c r="AC1233" s="40">
        <f>db[[#This Row],[QTY B]]*IF(db[[#This Row],[QTY TG]]="",1,db[[#This Row],[QTY TG]])*IF(db[[#This Row],[QTY K]]="",1,db[[#This Row],[QTY K]])</f>
        <v>1440</v>
      </c>
      <c r="AD1233" s="40" t="str">
        <f>IF(db[[#This Row],[STN K]]="",IF(db[[#This Row],[STN TG]]="",db[[#This Row],[STN B]],db[[#This Row],[STN TG]]),db[[#This Row],[STN K]])</f>
        <v>PCS</v>
      </c>
      <c r="AE1233" s="40"/>
    </row>
    <row r="1234" spans="1:31" ht="16.5" customHeight="1" x14ac:dyDescent="0.25">
      <c r="A1234" s="40">
        <f t="shared" si="19"/>
        <v>1233</v>
      </c>
      <c r="B1234" s="82" t="str">
        <f>LOWER(SUBSTITUTE(SUBSTITUTE(SUBSTITUTE(SUBSTITUTE(SUBSTITUTE(SUBSTITUTE(SUBSTITUTE(SUBSTITUTE(db[[#This Row],[NB BM]]," ",),".",""),"-",""),"(",""),")",""),"/",""),"""",""),"+",""))</f>
        <v>bpgelzhixinrefillg3110</v>
      </c>
      <c r="C1234" s="82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D1234" s="82" t="str">
        <f>LOWER(SUBSTITUTE(SUBSTITUTE(SUBSTITUTE(SUBSTITUTE(SUBSTITUTE(SUBSTITUTE(SUBSTITUTE(SUBSTITUTE(SUBSTITUTE(db[[#This Row],[NB PAJAK]]," ",""),"-",""),"(",""),")",""),".",""),",",""),"/",""),"""",""),"+",""))</f>
        <v/>
      </c>
      <c r="E123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bpgelzhixinrefillg3110120lsnuntana</v>
      </c>
      <c r="F123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gelzhixinrefillg3110120lsn</v>
      </c>
      <c r="G1234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gelzhixinrefillg3110untana</v>
      </c>
      <c r="H123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gelzhixinrefillg3110120lsnuntana</v>
      </c>
      <c r="I1234" s="7" t="s">
        <v>6127</v>
      </c>
      <c r="J1234" s="7" t="s">
        <v>4954</v>
      </c>
      <c r="K1234" s="15"/>
      <c r="L1234" s="2" t="s">
        <v>1336</v>
      </c>
      <c r="M1234" s="83" t="e">
        <f>IF(db[[#This Row],[NB NOTA_C]]="","",COUNTIF([2]!B_MSK[concat],db[[#This Row],[NB NOTA_C]]))</f>
        <v>#REF!</v>
      </c>
      <c r="N1234" s="84" t="s">
        <v>2305</v>
      </c>
      <c r="O1234" s="82" t="s">
        <v>1433</v>
      </c>
      <c r="P1234" s="7" t="s">
        <v>2443</v>
      </c>
      <c r="Q1234" s="82"/>
      <c r="R1234" s="82" t="str">
        <f>IF(db[[#This Row],[QTY/ CTN]]="","",SUBSTITUTE(SUBSTITUTE(SUBSTITUTE(db[[#This Row],[QTY/ CTN]]," ","_",2),"(",""),")","")&amp;"_")</f>
        <v>120 LSN_</v>
      </c>
      <c r="S1234" s="82">
        <f>IF(db[[#This Row],[H_QTY/ CTN]]="","",SEARCH("_",db[[#This Row],[H_QTY/ CTN]]))</f>
        <v>8</v>
      </c>
      <c r="T1234" s="82">
        <f>IF(db[[#This Row],[H_QTY/ CTN]]="","",LEN(db[[#This Row],[H_QTY/ CTN]]))</f>
        <v>8</v>
      </c>
      <c r="U1234" s="85" t="str">
        <f>IF(db[[#This Row],[H_QTY/ CTN]]="","",LEFT(db[[#This Row],[H_QTY/ CTN]],db[[#This Row],[H_1]]-1))</f>
        <v>120 LSN</v>
      </c>
      <c r="V1234" s="85" t="str">
        <f>IF(NOT(db[[#This Row],[H_1]]=db[[#This Row],[H_2]]),MID(db[[#This Row],[H_QTY/ CTN]],db[[#This Row],[H_1]]+1,db[[#This Row],[H_2]]-db[[#This Row],[H_1]]-1),"")</f>
        <v/>
      </c>
      <c r="W1234" s="40" t="str">
        <f>IF(db[[#This Row],[QTY/ CTN B]]="","",LEFT(db[[#This Row],[QTY/ CTN B]],SEARCH(" ",db[[#This Row],[QTY/ CTN B]],1)-1))</f>
        <v>120</v>
      </c>
      <c r="X1234" s="40" t="str">
        <f>IF(db[[#This Row],[QTY/ CTN B]]="","",RIGHT(db[[#This Row],[QTY/ CTN B]],LEN(db[[#This Row],[QTY/ CTN B]])-SEARCH(" ",db[[#This Row],[QTY/ CTN B]],1)))</f>
        <v>LSN</v>
      </c>
      <c r="Y1234" s="40">
        <f>IF(db[[#This Row],[QTY/ CTN TG]]="",IF(db[[#This Row],[STN TG]]="","",12),LEFT(db[[#This Row],[QTY/ CTN TG]],SEARCH(" ",db[[#This Row],[QTY/ CTN TG]],1)-1))</f>
        <v>12</v>
      </c>
      <c r="Z12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4" s="40" t="str">
        <f>IF(db[[#This Row],[STN K]]="","",IF(db[[#This Row],[STN TG]]="LSN",12,""))</f>
        <v/>
      </c>
      <c r="AB1234" s="40" t="str">
        <f>IF(db[[#This Row],[STN TG]]="LSN","PCS","")</f>
        <v/>
      </c>
      <c r="AC1234" s="40">
        <f>db[[#This Row],[QTY B]]*IF(db[[#This Row],[QTY TG]]="",1,db[[#This Row],[QTY TG]])*IF(db[[#This Row],[QTY K]]="",1,db[[#This Row],[QTY K]])</f>
        <v>1440</v>
      </c>
      <c r="AD1234" s="40" t="str">
        <f>IF(db[[#This Row],[STN K]]="",IF(db[[#This Row],[STN TG]]="",db[[#This Row],[STN B]],db[[#This Row],[STN TG]]),db[[#This Row],[STN K]])</f>
        <v>PCS</v>
      </c>
      <c r="AE1234" s="40"/>
    </row>
    <row r="1235" spans="1:31" ht="16.5" customHeight="1" x14ac:dyDescent="0.25">
      <c r="A1235" s="40">
        <f t="shared" si="19"/>
        <v>1234</v>
      </c>
      <c r="B1235" s="75" t="str">
        <f>LOWER(SUBSTITUTE(SUBSTITUTE(SUBSTITUTE(SUBSTITUTE(SUBSTITUTE(SUBSTITUTE(SUBSTITUTE(SUBSTITUTE(db[[#This Row],[NB BM]]," ",),".",""),"-",""),"(",""),")",""),"/",""),"""",""),"+",""))</f>
        <v>bpgelzhixinrefillg3111</v>
      </c>
      <c r="C1235" s="75" t="str">
        <f>LOWER(SUBSTITUTE(SUBSTITUTE(SUBSTITUTE(SUBSTITUTE(SUBSTITUTE(SUBSTITUTE(SUBSTITUTE(SUBSTITUTE(SUBSTITUTE(db[[#This Row],[NB NOTA]]," ",),".",""),"-",""),"(",""),")",""),",",""),"/",""),"""",""),"+",""))</f>
        <v>gelzhixinrefillg3111</v>
      </c>
      <c r="D1235" s="75" t="str">
        <f>LOWER(SUBSTITUTE(SUBSTITUTE(SUBSTITUTE(SUBSTITUTE(SUBSTITUTE(SUBSTITUTE(SUBSTITUTE(SUBSTITUTE(SUBSTITUTE(db[[#This Row],[NB PAJAK]]," ",""),"-",""),"(",""),")",""),".",""),",",""),"/",""),"""",""),"+",""))</f>
        <v>gelpenzhixing3111isi</v>
      </c>
      <c r="E1235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bpgelzhixinrefillg3111120lsnuntana</v>
      </c>
      <c r="F1235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gelzhixinrefillg3111120lsn</v>
      </c>
      <c r="G1235" s="7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gelzhixinrefillg3111untana</v>
      </c>
      <c r="H1235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gelzhixinrefillg3111120lsnuntana</v>
      </c>
      <c r="I1235" s="47" t="s">
        <v>6128</v>
      </c>
      <c r="J1235" s="47" t="s">
        <v>4974</v>
      </c>
      <c r="K1235" s="48" t="s">
        <v>4976</v>
      </c>
      <c r="L1235" s="2" t="s">
        <v>1336</v>
      </c>
      <c r="M1235" s="76" t="e">
        <f>IF(db[[#This Row],[NB NOTA_C]]="","",COUNTIF([2]!B_MSK[concat],db[[#This Row],[NB NOTA_C]]))</f>
        <v>#REF!</v>
      </c>
      <c r="N1235" s="120" t="s">
        <v>2305</v>
      </c>
      <c r="O1235" s="75" t="s">
        <v>1433</v>
      </c>
      <c r="P1235" s="47" t="s">
        <v>2443</v>
      </c>
      <c r="Q1235" s="75"/>
      <c r="R1235" s="75" t="str">
        <f>IF(db[[#This Row],[QTY/ CTN]]="","",SUBSTITUTE(SUBSTITUTE(SUBSTITUTE(db[[#This Row],[QTY/ CTN]]," ","_",2),"(",""),")","")&amp;"_")</f>
        <v>120 LSN_</v>
      </c>
      <c r="S1235" s="75">
        <f>IF(db[[#This Row],[H_QTY/ CTN]]="","",SEARCH("_",db[[#This Row],[H_QTY/ CTN]]))</f>
        <v>8</v>
      </c>
      <c r="T1235" s="75">
        <f>IF(db[[#This Row],[H_QTY/ CTN]]="","",LEN(db[[#This Row],[H_QTY/ CTN]]))</f>
        <v>8</v>
      </c>
      <c r="U1235" s="77" t="str">
        <f>IF(db[[#This Row],[H_QTY/ CTN]]="","",LEFT(db[[#This Row],[H_QTY/ CTN]],db[[#This Row],[H_1]]-1))</f>
        <v>120 LSN</v>
      </c>
      <c r="V1235" s="77" t="str">
        <f>IF(NOT(db[[#This Row],[H_1]]=db[[#This Row],[H_2]]),MID(db[[#This Row],[H_QTY/ CTN]],db[[#This Row],[H_1]]+1,db[[#This Row],[H_2]]-db[[#This Row],[H_1]]-1),"")</f>
        <v/>
      </c>
      <c r="W1235" s="77" t="str">
        <f>IF(db[[#This Row],[QTY/ CTN B]]="","",LEFT(db[[#This Row],[QTY/ CTN B]],SEARCH(" ",db[[#This Row],[QTY/ CTN B]],1)-1))</f>
        <v>120</v>
      </c>
      <c r="X1235" s="77" t="str">
        <f>IF(db[[#This Row],[QTY/ CTN B]]="","",RIGHT(db[[#This Row],[QTY/ CTN B]],LEN(db[[#This Row],[QTY/ CTN B]])-SEARCH(" ",db[[#This Row],[QTY/ CTN B]],1)))</f>
        <v>LSN</v>
      </c>
      <c r="Y1235" s="77">
        <f>IF(db[[#This Row],[QTY/ CTN TG]]="",IF(db[[#This Row],[STN TG]]="","",12),LEFT(db[[#This Row],[QTY/ CTN TG]],SEARCH(" ",db[[#This Row],[QTY/ CTN TG]],1)-1))</f>
        <v>12</v>
      </c>
      <c r="Z1235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5" s="77" t="str">
        <f>IF(db[[#This Row],[STN K]]="","",IF(db[[#This Row],[STN TG]]="LSN",12,""))</f>
        <v/>
      </c>
      <c r="AB1235" s="77" t="str">
        <f>IF(db[[#This Row],[STN TG]]="LSN","PCS","")</f>
        <v/>
      </c>
      <c r="AC1235" s="77">
        <f>db[[#This Row],[QTY B]]*IF(db[[#This Row],[QTY TG]]="",1,db[[#This Row],[QTY TG]])*IF(db[[#This Row],[QTY K]]="",1,db[[#This Row],[QTY K]])</f>
        <v>1440</v>
      </c>
      <c r="AD1235" s="77" t="str">
        <f>IF(db[[#This Row],[STN K]]="",IF(db[[#This Row],[STN TG]]="",db[[#This Row],[STN B]],db[[#This Row],[STN TG]]),db[[#This Row],[STN K]])</f>
        <v>PCS</v>
      </c>
      <c r="AE1235" s="40"/>
    </row>
    <row r="1236" spans="1:31" x14ac:dyDescent="0.25">
      <c r="A1236" s="40">
        <f t="shared" si="19"/>
        <v>1235</v>
      </c>
      <c r="B1236" s="82" t="str">
        <f>LOWER(SUBSTITUTE(SUBSTITUTE(SUBSTITUTE(SUBSTITUTE(SUBSTITUTE(SUBSTITUTE(SUBSTITUTE(SUBSTITUTE(db[[#This Row],[NB BM]]," ",),".",""),"-",""),"(",""),")",""),"/",""),"""",""),"+",""))</f>
        <v>bpgelzhixinrefillg3112</v>
      </c>
      <c r="C1236" s="82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D1236" s="82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E1236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bpgelzhixinrefillg3112120lsnuntana</v>
      </c>
      <c r="F1236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gelzhixinrefillg3112120lsn</v>
      </c>
      <c r="G1236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gelzhixinrefillg3112untana</v>
      </c>
      <c r="H1236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gelzhixinrefillg3112120lsnuntana</v>
      </c>
      <c r="I1236" s="7" t="s">
        <v>6129</v>
      </c>
      <c r="J1236" s="7" t="s">
        <v>3119</v>
      </c>
      <c r="K1236" s="14" t="s">
        <v>4500</v>
      </c>
      <c r="L1236" s="2" t="s">
        <v>1336</v>
      </c>
      <c r="M1236" s="83" t="e">
        <f>IF(db[[#This Row],[NB NOTA_C]]="","",COUNTIF([2]!B_MSK[concat],db[[#This Row],[NB NOTA_C]]))</f>
        <v>#REF!</v>
      </c>
      <c r="N1236" s="84" t="s">
        <v>2305</v>
      </c>
      <c r="O1236" s="82" t="s">
        <v>1433</v>
      </c>
      <c r="P1236" s="7" t="s">
        <v>2443</v>
      </c>
      <c r="Q1236" s="5" t="s">
        <v>4512</v>
      </c>
      <c r="R1236" s="82" t="str">
        <f>IF(db[[#This Row],[QTY/ CTN]]="","",SUBSTITUTE(SUBSTITUTE(SUBSTITUTE(db[[#This Row],[QTY/ CTN]]," ","_",2),"(",""),")","")&amp;"_")</f>
        <v>120 LSN_</v>
      </c>
      <c r="S1236" s="82">
        <f>IF(db[[#This Row],[H_QTY/ CTN]]="","",SEARCH("_",db[[#This Row],[H_QTY/ CTN]]))</f>
        <v>8</v>
      </c>
      <c r="T1236" s="82">
        <f>IF(db[[#This Row],[H_QTY/ CTN]]="","",LEN(db[[#This Row],[H_QTY/ CTN]]))</f>
        <v>8</v>
      </c>
      <c r="U1236" s="85" t="str">
        <f>IF(db[[#This Row],[H_QTY/ CTN]]="","",LEFT(db[[#This Row],[H_QTY/ CTN]],db[[#This Row],[H_1]]-1))</f>
        <v>120 LSN</v>
      </c>
      <c r="V1236" s="85" t="str">
        <f>IF(NOT(db[[#This Row],[H_1]]=db[[#This Row],[H_2]]),MID(db[[#This Row],[H_QTY/ CTN]],db[[#This Row],[H_1]]+1,db[[#This Row],[H_2]]-db[[#This Row],[H_1]]-1),"")</f>
        <v/>
      </c>
      <c r="W1236" s="40" t="str">
        <f>IF(db[[#This Row],[QTY/ CTN B]]="","",LEFT(db[[#This Row],[QTY/ CTN B]],SEARCH(" ",db[[#This Row],[QTY/ CTN B]],1)-1))</f>
        <v>120</v>
      </c>
      <c r="X1236" s="40" t="str">
        <f>IF(db[[#This Row],[QTY/ CTN B]]="","",RIGHT(db[[#This Row],[QTY/ CTN B]],LEN(db[[#This Row],[QTY/ CTN B]])-SEARCH(" ",db[[#This Row],[QTY/ CTN B]],1)))</f>
        <v>LSN</v>
      </c>
      <c r="Y1236" s="40">
        <f>IF(db[[#This Row],[QTY/ CTN TG]]="",IF(db[[#This Row],[STN TG]]="","",12),LEFT(db[[#This Row],[QTY/ CTN TG]],SEARCH(" ",db[[#This Row],[QTY/ CTN TG]],1)-1))</f>
        <v>12</v>
      </c>
      <c r="Z12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6" s="40" t="str">
        <f>IF(db[[#This Row],[STN K]]="","",IF(db[[#This Row],[STN TG]]="LSN",12,""))</f>
        <v/>
      </c>
      <c r="AB1236" s="40" t="str">
        <f>IF(db[[#This Row],[STN TG]]="LSN","PCS","")</f>
        <v/>
      </c>
      <c r="AC1236" s="40">
        <f>db[[#This Row],[QTY B]]*IF(db[[#This Row],[QTY TG]]="",1,db[[#This Row],[QTY TG]])*IF(db[[#This Row],[QTY K]]="",1,db[[#This Row],[QTY K]])</f>
        <v>1440</v>
      </c>
      <c r="AD1236" s="40" t="str">
        <f>IF(db[[#This Row],[STN K]]="",IF(db[[#This Row],[STN TG]]="",db[[#This Row],[STN B]],db[[#This Row],[STN TG]]),db[[#This Row],[STN K]])</f>
        <v>PCS</v>
      </c>
      <c r="AE1236" s="40"/>
    </row>
    <row r="1237" spans="1:31" x14ac:dyDescent="0.25">
      <c r="A1237" s="40">
        <f t="shared" si="19"/>
        <v>1236</v>
      </c>
      <c r="B1237" s="5" t="str">
        <f>LOWER(SUBSTITUTE(SUBSTITUTE(SUBSTITUTE(SUBSTITUTE(SUBSTITUTE(SUBSTITUTE(SUBSTITUTE(SUBSTITUTE(db[[#This Row],[NB BM]]," ",),".",""),"-",""),"(",""),")",""),"/",""),"""",""),"+",""))</f>
        <v>bpgelzhixinrefillg3112s3</v>
      </c>
      <c r="C1237" s="5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D1237" s="5" t="str">
        <f>LOWER(SUBSTITUTE(SUBSTITUTE(SUBSTITUTE(SUBSTITUTE(SUBSTITUTE(SUBSTITUTE(SUBSTITUTE(SUBSTITUTE(SUBSTITUTE(db[[#This Row],[NB PAJAK]]," ",""),"-",""),"(",""),")",""),".",""),",",""),"/",""),"""",""),"+",""))</f>
        <v/>
      </c>
      <c r="E123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bpgelzhixinrefillg3112s3120lsnuntana</v>
      </c>
      <c r="F123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gelzhixinrefillg3112s3120lsn</v>
      </c>
      <c r="G1237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gelzhixinrefillg3112s3untana</v>
      </c>
      <c r="H123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gelzhixinrefillg3112s3120lsnuntana</v>
      </c>
      <c r="I1237" s="2" t="s">
        <v>6130</v>
      </c>
      <c r="J1237" s="2" t="s">
        <v>3181</v>
      </c>
      <c r="K1237" s="14"/>
      <c r="L1237" s="2" t="s">
        <v>1336</v>
      </c>
      <c r="M1237" s="33" t="e">
        <f>IF(db[[#This Row],[NB NOTA_C]]="","",COUNTIF([2]!B_MSK[concat],db[[#This Row],[NB NOTA_C]]))</f>
        <v>#REF!</v>
      </c>
      <c r="N1237" s="9" t="s">
        <v>2305</v>
      </c>
      <c r="O1237" s="5" t="s">
        <v>1433</v>
      </c>
      <c r="P1237" s="2" t="s">
        <v>2443</v>
      </c>
      <c r="Q1237" s="5"/>
      <c r="R1237" s="5" t="str">
        <f>IF(db[[#This Row],[QTY/ CTN]]="","",SUBSTITUTE(SUBSTITUTE(SUBSTITUTE(db[[#This Row],[QTY/ CTN]]," ","_",2),"(",""),")","")&amp;"_")</f>
        <v>120 LSN_</v>
      </c>
      <c r="S1237" s="5">
        <f>IF(db[[#This Row],[H_QTY/ CTN]]="","",SEARCH("_",db[[#This Row],[H_QTY/ CTN]]))</f>
        <v>8</v>
      </c>
      <c r="T1237" s="5">
        <f>IF(db[[#This Row],[H_QTY/ CTN]]="","",LEN(db[[#This Row],[H_QTY/ CTN]]))</f>
        <v>8</v>
      </c>
      <c r="U1237" s="40" t="str">
        <f>IF(db[[#This Row],[H_QTY/ CTN]]="","",LEFT(db[[#This Row],[H_QTY/ CTN]],db[[#This Row],[H_1]]-1))</f>
        <v>120 LSN</v>
      </c>
      <c r="V1237" s="40" t="str">
        <f>IF(NOT(db[[#This Row],[H_1]]=db[[#This Row],[H_2]]),MID(db[[#This Row],[H_QTY/ CTN]],db[[#This Row],[H_1]]+1,db[[#This Row],[H_2]]-db[[#This Row],[H_1]]-1),"")</f>
        <v/>
      </c>
      <c r="W1237" s="40" t="str">
        <f>IF(db[[#This Row],[QTY/ CTN B]]="","",LEFT(db[[#This Row],[QTY/ CTN B]],SEARCH(" ",db[[#This Row],[QTY/ CTN B]],1)-1))</f>
        <v>120</v>
      </c>
      <c r="X1237" s="40" t="str">
        <f>IF(db[[#This Row],[QTY/ CTN B]]="","",RIGHT(db[[#This Row],[QTY/ CTN B]],LEN(db[[#This Row],[QTY/ CTN B]])-SEARCH(" ",db[[#This Row],[QTY/ CTN B]],1)))</f>
        <v>LSN</v>
      </c>
      <c r="Y1237" s="40">
        <f>IF(db[[#This Row],[QTY/ CTN TG]]="",IF(db[[#This Row],[STN TG]]="","",12),LEFT(db[[#This Row],[QTY/ CTN TG]],SEARCH(" ",db[[#This Row],[QTY/ CTN TG]],1)-1))</f>
        <v>12</v>
      </c>
      <c r="Z12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7" s="40" t="str">
        <f>IF(db[[#This Row],[STN K]]="","",IF(db[[#This Row],[STN TG]]="LSN",12,""))</f>
        <v/>
      </c>
      <c r="AB1237" s="40" t="str">
        <f>IF(db[[#This Row],[STN TG]]="LSN","PCS","")</f>
        <v/>
      </c>
      <c r="AC1237" s="40">
        <f>db[[#This Row],[QTY B]]*IF(db[[#This Row],[QTY TG]]="",1,db[[#This Row],[QTY TG]])*IF(db[[#This Row],[QTY K]]="",1,db[[#This Row],[QTY K]])</f>
        <v>1440</v>
      </c>
      <c r="AD1237" s="40" t="str">
        <f>IF(db[[#This Row],[STN K]]="",IF(db[[#This Row],[STN TG]]="",db[[#This Row],[STN B]],db[[#This Row],[STN TG]]),db[[#This Row],[STN K]])</f>
        <v>PCS</v>
      </c>
      <c r="AE1237" s="40"/>
    </row>
    <row r="1238" spans="1:31" x14ac:dyDescent="0.25">
      <c r="A1238" s="40">
        <f t="shared" si="19"/>
        <v>1237</v>
      </c>
      <c r="B1238" s="82" t="str">
        <f>LOWER(SUBSTITUTE(SUBSTITUTE(SUBSTITUTE(SUBSTITUTE(SUBSTITUTE(SUBSTITUTE(SUBSTITUTE(SUBSTITUTE(db[[#This Row],[NB BM]]," ",),".",""),"-",""),"(",""),")",""),"/",""),"""",""),"+",""))</f>
        <v>bpgelzhixinrefillg3115</v>
      </c>
      <c r="C1238" s="82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D1238" s="82" t="str">
        <f>LOWER(SUBSTITUTE(SUBSTITUTE(SUBSTITUTE(SUBSTITUTE(SUBSTITUTE(SUBSTITUTE(SUBSTITUTE(SUBSTITUTE(SUBSTITUTE(db[[#This Row],[NB PAJAK]]," ",""),"-",""),"(",""),")",""),".",""),",",""),"/",""),"""",""),"+",""))</f>
        <v/>
      </c>
      <c r="E123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bpgelzhixinrefillg3115120lsnuntana</v>
      </c>
      <c r="F123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gelzhixinrefillg3115120lsn</v>
      </c>
      <c r="G1238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gelzhixinrefillg3115untana</v>
      </c>
      <c r="H123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gelzhixinrefillg3115120lsnuntana</v>
      </c>
      <c r="I1238" s="7" t="s">
        <v>6131</v>
      </c>
      <c r="J1238" s="7" t="s">
        <v>4955</v>
      </c>
      <c r="K1238" s="15"/>
      <c r="L1238" s="2" t="s">
        <v>1336</v>
      </c>
      <c r="M1238" s="83" t="e">
        <f>IF(db[[#This Row],[NB NOTA_C]]="","",COUNTIF([2]!B_MSK[concat],db[[#This Row],[NB NOTA_C]]))</f>
        <v>#REF!</v>
      </c>
      <c r="N1238" s="84" t="s">
        <v>2305</v>
      </c>
      <c r="O1238" s="82" t="s">
        <v>1433</v>
      </c>
      <c r="P1238" s="7" t="s">
        <v>2443</v>
      </c>
      <c r="Q1238" s="82"/>
      <c r="R1238" s="82" t="str">
        <f>IF(db[[#This Row],[QTY/ CTN]]="","",SUBSTITUTE(SUBSTITUTE(SUBSTITUTE(db[[#This Row],[QTY/ CTN]]," ","_",2),"(",""),")","")&amp;"_")</f>
        <v>120 LSN_</v>
      </c>
      <c r="S1238" s="82">
        <f>IF(db[[#This Row],[H_QTY/ CTN]]="","",SEARCH("_",db[[#This Row],[H_QTY/ CTN]]))</f>
        <v>8</v>
      </c>
      <c r="T1238" s="82">
        <f>IF(db[[#This Row],[H_QTY/ CTN]]="","",LEN(db[[#This Row],[H_QTY/ CTN]]))</f>
        <v>8</v>
      </c>
      <c r="U1238" s="85" t="str">
        <f>IF(db[[#This Row],[H_QTY/ CTN]]="","",LEFT(db[[#This Row],[H_QTY/ CTN]],db[[#This Row],[H_1]]-1))</f>
        <v>120 LSN</v>
      </c>
      <c r="V1238" s="85" t="str">
        <f>IF(NOT(db[[#This Row],[H_1]]=db[[#This Row],[H_2]]),MID(db[[#This Row],[H_QTY/ CTN]],db[[#This Row],[H_1]]+1,db[[#This Row],[H_2]]-db[[#This Row],[H_1]]-1),"")</f>
        <v/>
      </c>
      <c r="W1238" s="40" t="str">
        <f>IF(db[[#This Row],[QTY/ CTN B]]="","",LEFT(db[[#This Row],[QTY/ CTN B]],SEARCH(" ",db[[#This Row],[QTY/ CTN B]],1)-1))</f>
        <v>120</v>
      </c>
      <c r="X1238" s="40" t="str">
        <f>IF(db[[#This Row],[QTY/ CTN B]]="","",RIGHT(db[[#This Row],[QTY/ CTN B]],LEN(db[[#This Row],[QTY/ CTN B]])-SEARCH(" ",db[[#This Row],[QTY/ CTN B]],1)))</f>
        <v>LSN</v>
      </c>
      <c r="Y1238" s="40">
        <f>IF(db[[#This Row],[QTY/ CTN TG]]="",IF(db[[#This Row],[STN TG]]="","",12),LEFT(db[[#This Row],[QTY/ CTN TG]],SEARCH(" ",db[[#This Row],[QTY/ CTN TG]],1)-1))</f>
        <v>12</v>
      </c>
      <c r="Z12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8" s="40" t="str">
        <f>IF(db[[#This Row],[STN K]]="","",IF(db[[#This Row],[STN TG]]="LSN",12,""))</f>
        <v/>
      </c>
      <c r="AB1238" s="40" t="str">
        <f>IF(db[[#This Row],[STN TG]]="LSN","PCS","")</f>
        <v/>
      </c>
      <c r="AC1238" s="40">
        <f>db[[#This Row],[QTY B]]*IF(db[[#This Row],[QTY TG]]="",1,db[[#This Row],[QTY TG]])*IF(db[[#This Row],[QTY K]]="",1,db[[#This Row],[QTY K]])</f>
        <v>1440</v>
      </c>
      <c r="AD1238" s="40" t="str">
        <f>IF(db[[#This Row],[STN K]]="",IF(db[[#This Row],[STN TG]]="",db[[#This Row],[STN B]],db[[#This Row],[STN TG]]),db[[#This Row],[STN K]])</f>
        <v>PCS</v>
      </c>
      <c r="AE1238" s="40"/>
    </row>
    <row r="1239" spans="1:31" x14ac:dyDescent="0.25">
      <c r="A1239" s="40">
        <f t="shared" si="19"/>
        <v>1238</v>
      </c>
      <c r="B1239" s="5" t="str">
        <f>LOWER(SUBSTITUTE(SUBSTITUTE(SUBSTITUTE(SUBSTITUTE(SUBSTITUTE(SUBSTITUTE(SUBSTITUTE(SUBSTITUTE(db[[#This Row],[NB BM]]," ",),".",""),"-",""),"(",""),")",""),"/",""),"""",""),"+",""))</f>
        <v>bpgelzhixinrefillg3116</v>
      </c>
      <c r="C1239" s="5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D1239" s="5" t="str">
        <f>LOWER(SUBSTITUTE(SUBSTITUTE(SUBSTITUTE(SUBSTITUTE(SUBSTITUTE(SUBSTITUTE(SUBSTITUTE(SUBSTITUTE(SUBSTITUTE(db[[#This Row],[NB PAJAK]]," ",""),"-",""),"(",""),")",""),".",""),",",""),"/",""),"""",""),"+",""))</f>
        <v/>
      </c>
      <c r="E123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bpgelzhixinrefillg3116120lsnuntana</v>
      </c>
      <c r="F123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gelzhixinrefillg3116120lsn</v>
      </c>
      <c r="G1239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gelzhixinrefillg3116untana</v>
      </c>
      <c r="H123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gelzhixinrefillg3116120lsnuntana</v>
      </c>
      <c r="I1239" s="2" t="s">
        <v>6132</v>
      </c>
      <c r="J1239" s="2" t="s">
        <v>3182</v>
      </c>
      <c r="K1239" s="14"/>
      <c r="L1239" s="2" t="s">
        <v>1336</v>
      </c>
      <c r="M1239" s="33" t="e">
        <f>IF(db[[#This Row],[NB NOTA_C]]="","",COUNTIF([2]!B_MSK[concat],db[[#This Row],[NB NOTA_C]]))</f>
        <v>#REF!</v>
      </c>
      <c r="N1239" s="9" t="s">
        <v>2305</v>
      </c>
      <c r="O1239" s="5" t="s">
        <v>1433</v>
      </c>
      <c r="P1239" s="2" t="s">
        <v>2443</v>
      </c>
      <c r="Q1239" s="5"/>
      <c r="R1239" s="5" t="str">
        <f>IF(db[[#This Row],[QTY/ CTN]]="","",SUBSTITUTE(SUBSTITUTE(SUBSTITUTE(db[[#This Row],[QTY/ CTN]]," ","_",2),"(",""),")","")&amp;"_")</f>
        <v>120 LSN_</v>
      </c>
      <c r="S1239" s="5">
        <f>IF(db[[#This Row],[H_QTY/ CTN]]="","",SEARCH("_",db[[#This Row],[H_QTY/ CTN]]))</f>
        <v>8</v>
      </c>
      <c r="T1239" s="5">
        <f>IF(db[[#This Row],[H_QTY/ CTN]]="","",LEN(db[[#This Row],[H_QTY/ CTN]]))</f>
        <v>8</v>
      </c>
      <c r="U1239" s="40" t="str">
        <f>IF(db[[#This Row],[H_QTY/ CTN]]="","",LEFT(db[[#This Row],[H_QTY/ CTN]],db[[#This Row],[H_1]]-1))</f>
        <v>120 LSN</v>
      </c>
      <c r="V1239" s="40" t="str">
        <f>IF(NOT(db[[#This Row],[H_1]]=db[[#This Row],[H_2]]),MID(db[[#This Row],[H_QTY/ CTN]],db[[#This Row],[H_1]]+1,db[[#This Row],[H_2]]-db[[#This Row],[H_1]]-1),"")</f>
        <v/>
      </c>
      <c r="W1239" s="40" t="str">
        <f>IF(db[[#This Row],[QTY/ CTN B]]="","",LEFT(db[[#This Row],[QTY/ CTN B]],SEARCH(" ",db[[#This Row],[QTY/ CTN B]],1)-1))</f>
        <v>120</v>
      </c>
      <c r="X1239" s="40" t="str">
        <f>IF(db[[#This Row],[QTY/ CTN B]]="","",RIGHT(db[[#This Row],[QTY/ CTN B]],LEN(db[[#This Row],[QTY/ CTN B]])-SEARCH(" ",db[[#This Row],[QTY/ CTN B]],1)))</f>
        <v>LSN</v>
      </c>
      <c r="Y1239" s="40">
        <f>IF(db[[#This Row],[QTY/ CTN TG]]="",IF(db[[#This Row],[STN TG]]="","",12),LEFT(db[[#This Row],[QTY/ CTN TG]],SEARCH(" ",db[[#This Row],[QTY/ CTN TG]],1)-1))</f>
        <v>12</v>
      </c>
      <c r="Z12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39" s="40" t="str">
        <f>IF(db[[#This Row],[STN K]]="","",IF(db[[#This Row],[STN TG]]="LSN",12,""))</f>
        <v/>
      </c>
      <c r="AB1239" s="40" t="str">
        <f>IF(db[[#This Row],[STN TG]]="LSN","PCS","")</f>
        <v/>
      </c>
      <c r="AC1239" s="40">
        <f>db[[#This Row],[QTY B]]*IF(db[[#This Row],[QTY TG]]="",1,db[[#This Row],[QTY TG]])*IF(db[[#This Row],[QTY K]]="",1,db[[#This Row],[QTY K]])</f>
        <v>1440</v>
      </c>
      <c r="AD1239" s="40" t="str">
        <f>IF(db[[#This Row],[STN K]]="",IF(db[[#This Row],[STN TG]]="",db[[#This Row],[STN B]],db[[#This Row],[STN TG]]),db[[#This Row],[STN K]])</f>
        <v>PCS</v>
      </c>
      <c r="AE1239" s="40"/>
    </row>
    <row r="1240" spans="1:31" x14ac:dyDescent="0.25">
      <c r="A1240" s="40">
        <f t="shared" si="19"/>
        <v>1239</v>
      </c>
      <c r="B1240" s="5" t="str">
        <f>LOWER(SUBSTITUTE(SUBSTITUTE(SUBSTITUTE(SUBSTITUTE(SUBSTITUTE(SUBSTITUTE(SUBSTITUTE(SUBSTITUTE(db[[#This Row],[NB BM]]," ",),".",""),"-",""),"(",""),")",""),"/",""),"""",""),"+",""))</f>
        <v>bpgelzhixinrefillg3117</v>
      </c>
      <c r="C1240" s="5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D1240" s="5" t="str">
        <f>LOWER(SUBSTITUTE(SUBSTITUTE(SUBSTITUTE(SUBSTITUTE(SUBSTITUTE(SUBSTITUTE(SUBSTITUTE(SUBSTITUTE(SUBSTITUTE(db[[#This Row],[NB PAJAK]]," ",""),"-",""),"(",""),")",""),".",""),",",""),"/",""),"""",""),"+",""))</f>
        <v>gelpenzhixing3117isi</v>
      </c>
      <c r="E124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bpgelzhixinrefillg3117120lsnuntana</v>
      </c>
      <c r="F124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gelzhixinrefillg3117120lsn</v>
      </c>
      <c r="G1240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gelzhixinrefillg3117untana</v>
      </c>
      <c r="H124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gelzhixinrefillg3117120lsnuntana</v>
      </c>
      <c r="I1240" s="2" t="s">
        <v>6133</v>
      </c>
      <c r="J1240" s="2" t="s">
        <v>3228</v>
      </c>
      <c r="K1240" s="1" t="s">
        <v>4972</v>
      </c>
      <c r="L1240" s="2" t="s">
        <v>1336</v>
      </c>
      <c r="M1240" s="33" t="e">
        <f>IF(db[[#This Row],[NB NOTA_C]]="","",COUNTIF([2]!B_MSK[concat],db[[#This Row],[NB NOTA_C]]))</f>
        <v>#REF!</v>
      </c>
      <c r="N1240" s="9" t="s">
        <v>2305</v>
      </c>
      <c r="O1240" s="5" t="s">
        <v>1433</v>
      </c>
      <c r="P1240" s="2" t="s">
        <v>2443</v>
      </c>
      <c r="Q1240" s="5"/>
      <c r="R1240" s="5" t="str">
        <f>IF(db[[#This Row],[QTY/ CTN]]="","",SUBSTITUTE(SUBSTITUTE(SUBSTITUTE(db[[#This Row],[QTY/ CTN]]," ","_",2),"(",""),")","")&amp;"_")</f>
        <v>120 LSN_</v>
      </c>
      <c r="S1240" s="5">
        <f>IF(db[[#This Row],[H_QTY/ CTN]]="","",SEARCH("_",db[[#This Row],[H_QTY/ CTN]]))</f>
        <v>8</v>
      </c>
      <c r="T1240" s="5">
        <f>IF(db[[#This Row],[H_QTY/ CTN]]="","",LEN(db[[#This Row],[H_QTY/ CTN]]))</f>
        <v>8</v>
      </c>
      <c r="U1240" s="40" t="str">
        <f>IF(db[[#This Row],[H_QTY/ CTN]]="","",LEFT(db[[#This Row],[H_QTY/ CTN]],db[[#This Row],[H_1]]-1))</f>
        <v>120 LSN</v>
      </c>
      <c r="V1240" s="40" t="str">
        <f>IF(NOT(db[[#This Row],[H_1]]=db[[#This Row],[H_2]]),MID(db[[#This Row],[H_QTY/ CTN]],db[[#This Row],[H_1]]+1,db[[#This Row],[H_2]]-db[[#This Row],[H_1]]-1),"")</f>
        <v/>
      </c>
      <c r="W1240" s="40" t="str">
        <f>IF(db[[#This Row],[QTY/ CTN B]]="","",LEFT(db[[#This Row],[QTY/ CTN B]],SEARCH(" ",db[[#This Row],[QTY/ CTN B]],1)-1))</f>
        <v>120</v>
      </c>
      <c r="X1240" s="40" t="str">
        <f>IF(db[[#This Row],[QTY/ CTN B]]="","",RIGHT(db[[#This Row],[QTY/ CTN B]],LEN(db[[#This Row],[QTY/ CTN B]])-SEARCH(" ",db[[#This Row],[QTY/ CTN B]],1)))</f>
        <v>LSN</v>
      </c>
      <c r="Y1240" s="40">
        <f>IF(db[[#This Row],[QTY/ CTN TG]]="",IF(db[[#This Row],[STN TG]]="","",12),LEFT(db[[#This Row],[QTY/ CTN TG]],SEARCH(" ",db[[#This Row],[QTY/ CTN TG]],1)-1))</f>
        <v>12</v>
      </c>
      <c r="Z12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0" s="40" t="str">
        <f>IF(db[[#This Row],[STN K]]="","",IF(db[[#This Row],[STN TG]]="LSN",12,""))</f>
        <v/>
      </c>
      <c r="AB1240" s="40" t="str">
        <f>IF(db[[#This Row],[STN TG]]="LSN","PCS","")</f>
        <v/>
      </c>
      <c r="AC1240" s="40">
        <f>db[[#This Row],[QTY B]]*IF(db[[#This Row],[QTY TG]]="",1,db[[#This Row],[QTY TG]])*IF(db[[#This Row],[QTY K]]="",1,db[[#This Row],[QTY K]])</f>
        <v>1440</v>
      </c>
      <c r="AD1240" s="40" t="str">
        <f>IF(db[[#This Row],[STN K]]="",IF(db[[#This Row],[STN TG]]="",db[[#This Row],[STN B]],db[[#This Row],[STN TG]]),db[[#This Row],[STN K]])</f>
        <v>PCS</v>
      </c>
      <c r="AE1240" s="40"/>
    </row>
    <row r="1241" spans="1:31" ht="16.5" customHeight="1" x14ac:dyDescent="0.25">
      <c r="A1241" s="40">
        <f t="shared" si="19"/>
        <v>1240</v>
      </c>
      <c r="B1241" s="5" t="str">
        <f>LOWER(SUBSTITUTE(SUBSTITUTE(SUBSTITUTE(SUBSTITUTE(SUBSTITUTE(SUBSTITUTE(SUBSTITUTE(SUBSTITUTE(db[[#This Row],[NB BM]]," ",),".",""),"-",""),"(",""),")",""),"/",""),"""",""),"+",""))</f>
        <v>bpgelzhixinrefillg3118</v>
      </c>
      <c r="C1241" s="5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D1241" s="5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E124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bpgelzhixinrefillg3118120lsnuntana</v>
      </c>
      <c r="F124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gelzhixinrefillg3118120lsn</v>
      </c>
      <c r="G1241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gelzhixinrefillg3118untana</v>
      </c>
      <c r="H124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gelzhixinrefillg3118120lsnuntana</v>
      </c>
      <c r="I1241" s="2" t="s">
        <v>6134</v>
      </c>
      <c r="J1241" s="2" t="s">
        <v>3183</v>
      </c>
      <c r="K1241" s="1" t="s">
        <v>4499</v>
      </c>
      <c r="L1241" s="2" t="s">
        <v>1336</v>
      </c>
      <c r="M1241" s="33" t="e">
        <f>IF(db[[#This Row],[NB NOTA_C]]="","",COUNTIF([2]!B_MSK[concat],db[[#This Row],[NB NOTA_C]]))</f>
        <v>#REF!</v>
      </c>
      <c r="N1241" s="9" t="s">
        <v>2305</v>
      </c>
      <c r="O1241" s="5" t="s">
        <v>1433</v>
      </c>
      <c r="P1241" s="2" t="s">
        <v>2443</v>
      </c>
      <c r="Q1241" s="5"/>
      <c r="R1241" s="5" t="str">
        <f>IF(db[[#This Row],[QTY/ CTN]]="","",SUBSTITUTE(SUBSTITUTE(SUBSTITUTE(db[[#This Row],[QTY/ CTN]]," ","_",2),"(",""),")","")&amp;"_")</f>
        <v>120 LSN_</v>
      </c>
      <c r="S1241" s="5">
        <f>IF(db[[#This Row],[H_QTY/ CTN]]="","",SEARCH("_",db[[#This Row],[H_QTY/ CTN]]))</f>
        <v>8</v>
      </c>
      <c r="T1241" s="5">
        <f>IF(db[[#This Row],[H_QTY/ CTN]]="","",LEN(db[[#This Row],[H_QTY/ CTN]]))</f>
        <v>8</v>
      </c>
      <c r="U1241" s="40" t="str">
        <f>IF(db[[#This Row],[H_QTY/ CTN]]="","",LEFT(db[[#This Row],[H_QTY/ CTN]],db[[#This Row],[H_1]]-1))</f>
        <v>120 LSN</v>
      </c>
      <c r="V1241" s="40" t="str">
        <f>IF(NOT(db[[#This Row],[H_1]]=db[[#This Row],[H_2]]),MID(db[[#This Row],[H_QTY/ CTN]],db[[#This Row],[H_1]]+1,db[[#This Row],[H_2]]-db[[#This Row],[H_1]]-1),"")</f>
        <v/>
      </c>
      <c r="W1241" s="40" t="str">
        <f>IF(db[[#This Row],[QTY/ CTN B]]="","",LEFT(db[[#This Row],[QTY/ CTN B]],SEARCH(" ",db[[#This Row],[QTY/ CTN B]],1)-1))</f>
        <v>120</v>
      </c>
      <c r="X1241" s="40" t="str">
        <f>IF(db[[#This Row],[QTY/ CTN B]]="","",RIGHT(db[[#This Row],[QTY/ CTN B]],LEN(db[[#This Row],[QTY/ CTN B]])-SEARCH(" ",db[[#This Row],[QTY/ CTN B]],1)))</f>
        <v>LSN</v>
      </c>
      <c r="Y1241" s="40">
        <f>IF(db[[#This Row],[QTY/ CTN TG]]="",IF(db[[#This Row],[STN TG]]="","",12),LEFT(db[[#This Row],[QTY/ CTN TG]],SEARCH(" ",db[[#This Row],[QTY/ CTN TG]],1)-1))</f>
        <v>12</v>
      </c>
      <c r="Z12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1" s="40" t="str">
        <f>IF(db[[#This Row],[STN K]]="","",IF(db[[#This Row],[STN TG]]="LSN",12,""))</f>
        <v/>
      </c>
      <c r="AB1241" s="40" t="str">
        <f>IF(db[[#This Row],[STN TG]]="LSN","PCS","")</f>
        <v/>
      </c>
      <c r="AC1241" s="40">
        <f>db[[#This Row],[QTY B]]*IF(db[[#This Row],[QTY TG]]="",1,db[[#This Row],[QTY TG]])*IF(db[[#This Row],[QTY K]]="",1,db[[#This Row],[QTY K]])</f>
        <v>1440</v>
      </c>
      <c r="AD1241" s="40" t="str">
        <f>IF(db[[#This Row],[STN K]]="",IF(db[[#This Row],[STN TG]]="",db[[#This Row],[STN B]],db[[#This Row],[STN TG]]),db[[#This Row],[STN K]])</f>
        <v>PCS</v>
      </c>
      <c r="AE1241" s="40"/>
    </row>
    <row r="1242" spans="1:31" ht="16.5" customHeight="1" x14ac:dyDescent="0.25">
      <c r="A1242" s="40">
        <f t="shared" si="19"/>
        <v>1241</v>
      </c>
      <c r="B1242" s="5" t="str">
        <f>LOWER(SUBSTITUTE(SUBSTITUTE(SUBSTITUTE(SUBSTITUTE(SUBSTITUTE(SUBSTITUTE(SUBSTITUTE(SUBSTITUTE(db[[#This Row],[NB BM]]," ",),".",""),"-",""),"(",""),")",""),"/",""),"""",""),"+",""))</f>
        <v>bpgelzhixinrefillg3119</v>
      </c>
      <c r="C1242" s="5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D1242" s="5" t="str">
        <f>LOWER(SUBSTITUTE(SUBSTITUTE(SUBSTITUTE(SUBSTITUTE(SUBSTITUTE(SUBSTITUTE(SUBSTITUTE(SUBSTITUTE(SUBSTITUTE(db[[#This Row],[NB PAJAK]]," ",""),"-",""),"(",""),")",""),".",""),",",""),"/",""),"""",""),"+",""))</f>
        <v/>
      </c>
      <c r="E124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bpgelzhixinrefillg3119120lsnuntana</v>
      </c>
      <c r="F124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gelzhixinrefillg3119120lsn</v>
      </c>
      <c r="G124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gelzhixinrefillg3119untana</v>
      </c>
      <c r="H124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gelzhixinrefillg3119120lsnuntana</v>
      </c>
      <c r="I1242" s="2" t="s">
        <v>6135</v>
      </c>
      <c r="J1242" s="2" t="s">
        <v>3184</v>
      </c>
      <c r="K1242" s="14"/>
      <c r="L1242" s="2" t="s">
        <v>1336</v>
      </c>
      <c r="M1242" s="33" t="e">
        <f>IF(db[[#This Row],[NB NOTA_C]]="","",COUNTIF([2]!B_MSK[concat],db[[#This Row],[NB NOTA_C]]))</f>
        <v>#REF!</v>
      </c>
      <c r="N1242" s="9" t="s">
        <v>2305</v>
      </c>
      <c r="O1242" s="5" t="s">
        <v>1433</v>
      </c>
      <c r="P1242" s="2" t="s">
        <v>2443</v>
      </c>
      <c r="Q1242" s="5"/>
      <c r="R1242" s="5" t="str">
        <f>IF(db[[#This Row],[QTY/ CTN]]="","",SUBSTITUTE(SUBSTITUTE(SUBSTITUTE(db[[#This Row],[QTY/ CTN]]," ","_",2),"(",""),")","")&amp;"_")</f>
        <v>120 LSN_</v>
      </c>
      <c r="S1242" s="5">
        <f>IF(db[[#This Row],[H_QTY/ CTN]]="","",SEARCH("_",db[[#This Row],[H_QTY/ CTN]]))</f>
        <v>8</v>
      </c>
      <c r="T1242" s="5">
        <f>IF(db[[#This Row],[H_QTY/ CTN]]="","",LEN(db[[#This Row],[H_QTY/ CTN]]))</f>
        <v>8</v>
      </c>
      <c r="U1242" s="40" t="str">
        <f>IF(db[[#This Row],[H_QTY/ CTN]]="","",LEFT(db[[#This Row],[H_QTY/ CTN]],db[[#This Row],[H_1]]-1))</f>
        <v>120 LSN</v>
      </c>
      <c r="V1242" s="40" t="str">
        <f>IF(NOT(db[[#This Row],[H_1]]=db[[#This Row],[H_2]]),MID(db[[#This Row],[H_QTY/ CTN]],db[[#This Row],[H_1]]+1,db[[#This Row],[H_2]]-db[[#This Row],[H_1]]-1),"")</f>
        <v/>
      </c>
      <c r="W1242" s="40" t="str">
        <f>IF(db[[#This Row],[QTY/ CTN B]]="","",LEFT(db[[#This Row],[QTY/ CTN B]],SEARCH(" ",db[[#This Row],[QTY/ CTN B]],1)-1))</f>
        <v>120</v>
      </c>
      <c r="X1242" s="40" t="str">
        <f>IF(db[[#This Row],[QTY/ CTN B]]="","",RIGHT(db[[#This Row],[QTY/ CTN B]],LEN(db[[#This Row],[QTY/ CTN B]])-SEARCH(" ",db[[#This Row],[QTY/ CTN B]],1)))</f>
        <v>LSN</v>
      </c>
      <c r="Y1242" s="40">
        <f>IF(db[[#This Row],[QTY/ CTN TG]]="",IF(db[[#This Row],[STN TG]]="","",12),LEFT(db[[#This Row],[QTY/ CTN TG]],SEARCH(" ",db[[#This Row],[QTY/ CTN TG]],1)-1))</f>
        <v>12</v>
      </c>
      <c r="Z12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2" s="40" t="str">
        <f>IF(db[[#This Row],[STN K]]="","",IF(db[[#This Row],[STN TG]]="LSN",12,""))</f>
        <v/>
      </c>
      <c r="AB1242" s="40" t="str">
        <f>IF(db[[#This Row],[STN TG]]="LSN","PCS","")</f>
        <v/>
      </c>
      <c r="AC1242" s="40">
        <f>db[[#This Row],[QTY B]]*IF(db[[#This Row],[QTY TG]]="",1,db[[#This Row],[QTY TG]])*IF(db[[#This Row],[QTY K]]="",1,db[[#This Row],[QTY K]])</f>
        <v>1440</v>
      </c>
      <c r="AD1242" s="40" t="str">
        <f>IF(db[[#This Row],[STN K]]="",IF(db[[#This Row],[STN TG]]="",db[[#This Row],[STN B]],db[[#This Row],[STN TG]]),db[[#This Row],[STN K]])</f>
        <v>PCS</v>
      </c>
      <c r="AE1242" s="40"/>
    </row>
    <row r="1243" spans="1:31" ht="16.5" customHeight="1" x14ac:dyDescent="0.25">
      <c r="A1243" s="40">
        <f t="shared" si="19"/>
        <v>1242</v>
      </c>
      <c r="B1243" s="5" t="str">
        <f>LOWER(SUBSTITUTE(SUBSTITUTE(SUBSTITUTE(SUBSTITUTE(SUBSTITUTE(SUBSTITUTE(SUBSTITUTE(SUBSTITUTE(db[[#This Row],[NB BM]]," ",),".",""),"-",""),"(",""),")",""),"/",""),"""",""),"+",""))</f>
        <v>bpgelzhixinrefillg3120</v>
      </c>
      <c r="C1243" s="5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D1243" s="5" t="str">
        <f>LOWER(SUBSTITUTE(SUBSTITUTE(SUBSTITUTE(SUBSTITUTE(SUBSTITUTE(SUBSTITUTE(SUBSTITUTE(SUBSTITUTE(SUBSTITUTE(db[[#This Row],[NB PAJAK]]," ",""),"-",""),"(",""),")",""),".",""),",",""),"/",""),"""",""),"+",""))</f>
        <v/>
      </c>
      <c r="E124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bpgelzhixinrefillg3120120lsnuntana</v>
      </c>
      <c r="F124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gelzhixinrefillg3120120lsn</v>
      </c>
      <c r="G1243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gelzhixinrefillg3120untana</v>
      </c>
      <c r="H124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gelzhixinrefillg3120120lsnuntana</v>
      </c>
      <c r="I1243" s="2" t="s">
        <v>6136</v>
      </c>
      <c r="J1243" s="2" t="s">
        <v>3185</v>
      </c>
      <c r="K1243" s="14"/>
      <c r="L1243" s="2" t="s">
        <v>1336</v>
      </c>
      <c r="M1243" s="33" t="e">
        <f>IF(db[[#This Row],[NB NOTA_C]]="","",COUNTIF([2]!B_MSK[concat],db[[#This Row],[NB NOTA_C]]))</f>
        <v>#REF!</v>
      </c>
      <c r="N1243" s="9" t="s">
        <v>2305</v>
      </c>
      <c r="O1243" s="5" t="s">
        <v>1433</v>
      </c>
      <c r="P1243" s="2" t="s">
        <v>2443</v>
      </c>
      <c r="Q1243" s="5"/>
      <c r="R1243" s="5" t="str">
        <f>IF(db[[#This Row],[QTY/ CTN]]="","",SUBSTITUTE(SUBSTITUTE(SUBSTITUTE(db[[#This Row],[QTY/ CTN]]," ","_",2),"(",""),")","")&amp;"_")</f>
        <v>120 LSN_</v>
      </c>
      <c r="S1243" s="5">
        <f>IF(db[[#This Row],[H_QTY/ CTN]]="","",SEARCH("_",db[[#This Row],[H_QTY/ CTN]]))</f>
        <v>8</v>
      </c>
      <c r="T1243" s="5">
        <f>IF(db[[#This Row],[H_QTY/ CTN]]="","",LEN(db[[#This Row],[H_QTY/ CTN]]))</f>
        <v>8</v>
      </c>
      <c r="U1243" s="40" t="str">
        <f>IF(db[[#This Row],[H_QTY/ CTN]]="","",LEFT(db[[#This Row],[H_QTY/ CTN]],db[[#This Row],[H_1]]-1))</f>
        <v>120 LSN</v>
      </c>
      <c r="V1243" s="40" t="str">
        <f>IF(NOT(db[[#This Row],[H_1]]=db[[#This Row],[H_2]]),MID(db[[#This Row],[H_QTY/ CTN]],db[[#This Row],[H_1]]+1,db[[#This Row],[H_2]]-db[[#This Row],[H_1]]-1),"")</f>
        <v/>
      </c>
      <c r="W1243" s="40" t="str">
        <f>IF(db[[#This Row],[QTY/ CTN B]]="","",LEFT(db[[#This Row],[QTY/ CTN B]],SEARCH(" ",db[[#This Row],[QTY/ CTN B]],1)-1))</f>
        <v>120</v>
      </c>
      <c r="X1243" s="40" t="str">
        <f>IF(db[[#This Row],[QTY/ CTN B]]="","",RIGHT(db[[#This Row],[QTY/ CTN B]],LEN(db[[#This Row],[QTY/ CTN B]])-SEARCH(" ",db[[#This Row],[QTY/ CTN B]],1)))</f>
        <v>LSN</v>
      </c>
      <c r="Y1243" s="40">
        <f>IF(db[[#This Row],[QTY/ CTN TG]]="",IF(db[[#This Row],[STN TG]]="","",12),LEFT(db[[#This Row],[QTY/ CTN TG]],SEARCH(" ",db[[#This Row],[QTY/ CTN TG]],1)-1))</f>
        <v>12</v>
      </c>
      <c r="Z12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3" s="40" t="str">
        <f>IF(db[[#This Row],[STN K]]="","",IF(db[[#This Row],[STN TG]]="LSN",12,""))</f>
        <v/>
      </c>
      <c r="AB1243" s="40" t="str">
        <f>IF(db[[#This Row],[STN TG]]="LSN","PCS","")</f>
        <v/>
      </c>
      <c r="AC1243" s="40">
        <f>db[[#This Row],[QTY B]]*IF(db[[#This Row],[QTY TG]]="",1,db[[#This Row],[QTY TG]])*IF(db[[#This Row],[QTY K]]="",1,db[[#This Row],[QTY K]])</f>
        <v>1440</v>
      </c>
      <c r="AD1243" s="40" t="str">
        <f>IF(db[[#This Row],[STN K]]="",IF(db[[#This Row],[STN TG]]="",db[[#This Row],[STN B]],db[[#This Row],[STN TG]]),db[[#This Row],[STN K]])</f>
        <v>PCS</v>
      </c>
      <c r="AE1243" s="40"/>
    </row>
    <row r="1244" spans="1:31" x14ac:dyDescent="0.25">
      <c r="A1244" s="40">
        <f t="shared" si="19"/>
        <v>1243</v>
      </c>
      <c r="B1244" s="82" t="str">
        <f>LOWER(SUBSTITUTE(SUBSTITUTE(SUBSTITUTE(SUBSTITUTE(SUBSTITUTE(SUBSTITUTE(SUBSTITUTE(SUBSTITUTE(db[[#This Row],[NB BM]]," ",),".",""),"-",""),"(",""),")",""),"/",""),"""",""),"+",""))</f>
        <v>bpgelzhixinrefillg3121</v>
      </c>
      <c r="C1244" s="82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D1244" s="82" t="str">
        <f>LOWER(SUBSTITUTE(SUBSTITUTE(SUBSTITUTE(SUBSTITUTE(SUBSTITUTE(SUBSTITUTE(SUBSTITUTE(SUBSTITUTE(SUBSTITUTE(db[[#This Row],[NB PAJAK]]," ",""),"-",""),"(",""),")",""),".",""),",",""),"/",""),"""",""),"+",""))</f>
        <v/>
      </c>
      <c r="E124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bpgelzhixinrefillg3121120lsnuntana</v>
      </c>
      <c r="F124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gelzhixinrefillg3121120lsn</v>
      </c>
      <c r="G1244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gelzhixinrefillg3121untana</v>
      </c>
      <c r="H124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gelzhixinrefillg3121120lsnuntana</v>
      </c>
      <c r="I1244" s="7" t="s">
        <v>6137</v>
      </c>
      <c r="J1244" s="7" t="s">
        <v>4956</v>
      </c>
      <c r="K1244" s="15"/>
      <c r="L1244" s="2" t="s">
        <v>1336</v>
      </c>
      <c r="M1244" s="83" t="e">
        <f>IF(db[[#This Row],[NB NOTA_C]]="","",COUNTIF([2]!B_MSK[concat],db[[#This Row],[NB NOTA_C]]))</f>
        <v>#REF!</v>
      </c>
      <c r="N1244" s="84" t="s">
        <v>2305</v>
      </c>
      <c r="O1244" s="82" t="s">
        <v>1433</v>
      </c>
      <c r="P1244" s="7" t="s">
        <v>2443</v>
      </c>
      <c r="Q1244" s="82"/>
      <c r="R1244" s="82" t="str">
        <f>IF(db[[#This Row],[QTY/ CTN]]="","",SUBSTITUTE(SUBSTITUTE(SUBSTITUTE(db[[#This Row],[QTY/ CTN]]," ","_",2),"(",""),")","")&amp;"_")</f>
        <v>120 LSN_</v>
      </c>
      <c r="S1244" s="82">
        <f>IF(db[[#This Row],[H_QTY/ CTN]]="","",SEARCH("_",db[[#This Row],[H_QTY/ CTN]]))</f>
        <v>8</v>
      </c>
      <c r="T1244" s="82">
        <f>IF(db[[#This Row],[H_QTY/ CTN]]="","",LEN(db[[#This Row],[H_QTY/ CTN]]))</f>
        <v>8</v>
      </c>
      <c r="U1244" s="85" t="str">
        <f>IF(db[[#This Row],[H_QTY/ CTN]]="","",LEFT(db[[#This Row],[H_QTY/ CTN]],db[[#This Row],[H_1]]-1))</f>
        <v>120 LSN</v>
      </c>
      <c r="V1244" s="85" t="str">
        <f>IF(NOT(db[[#This Row],[H_1]]=db[[#This Row],[H_2]]),MID(db[[#This Row],[H_QTY/ CTN]],db[[#This Row],[H_1]]+1,db[[#This Row],[H_2]]-db[[#This Row],[H_1]]-1),"")</f>
        <v/>
      </c>
      <c r="W1244" s="40" t="str">
        <f>IF(db[[#This Row],[QTY/ CTN B]]="","",LEFT(db[[#This Row],[QTY/ CTN B]],SEARCH(" ",db[[#This Row],[QTY/ CTN B]],1)-1))</f>
        <v>120</v>
      </c>
      <c r="X1244" s="40" t="str">
        <f>IF(db[[#This Row],[QTY/ CTN B]]="","",RIGHT(db[[#This Row],[QTY/ CTN B]],LEN(db[[#This Row],[QTY/ CTN B]])-SEARCH(" ",db[[#This Row],[QTY/ CTN B]],1)))</f>
        <v>LSN</v>
      </c>
      <c r="Y1244" s="40">
        <f>IF(db[[#This Row],[QTY/ CTN TG]]="",IF(db[[#This Row],[STN TG]]="","",12),LEFT(db[[#This Row],[QTY/ CTN TG]],SEARCH(" ",db[[#This Row],[QTY/ CTN TG]],1)-1))</f>
        <v>12</v>
      </c>
      <c r="Z12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4" s="40" t="str">
        <f>IF(db[[#This Row],[STN K]]="","",IF(db[[#This Row],[STN TG]]="LSN",12,""))</f>
        <v/>
      </c>
      <c r="AB1244" s="40" t="str">
        <f>IF(db[[#This Row],[STN TG]]="LSN","PCS","")</f>
        <v/>
      </c>
      <c r="AC1244" s="40">
        <f>db[[#This Row],[QTY B]]*IF(db[[#This Row],[QTY TG]]="",1,db[[#This Row],[QTY TG]])*IF(db[[#This Row],[QTY K]]="",1,db[[#This Row],[QTY K]])</f>
        <v>1440</v>
      </c>
      <c r="AD1244" s="40" t="str">
        <f>IF(db[[#This Row],[STN K]]="",IF(db[[#This Row],[STN TG]]="",db[[#This Row],[STN B]],db[[#This Row],[STN TG]]),db[[#This Row],[STN K]])</f>
        <v>PCS</v>
      </c>
      <c r="AE1244" s="40"/>
    </row>
    <row r="1245" spans="1:31" x14ac:dyDescent="0.25">
      <c r="A1245" s="40">
        <f t="shared" si="19"/>
        <v>1244</v>
      </c>
      <c r="B1245" s="5" t="str">
        <f>LOWER(SUBSTITUTE(SUBSTITUTE(SUBSTITUTE(SUBSTITUTE(SUBSTITUTE(SUBSTITUTE(SUBSTITUTE(SUBSTITUTE(db[[#This Row],[NB BM]]," ",),".",""),"-",""),"(",""),")",""),"/",""),"""",""),"+",""))</f>
        <v>bpgelzhixinrefillg3122</v>
      </c>
      <c r="C1245" s="5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D1245" s="5" t="str">
        <f>LOWER(SUBSTITUTE(SUBSTITUTE(SUBSTITUTE(SUBSTITUTE(SUBSTITUTE(SUBSTITUTE(SUBSTITUTE(SUBSTITUTE(SUBSTITUTE(db[[#This Row],[NB PAJAK]]," ",""),"-",""),"(",""),")",""),".",""),",",""),"/",""),"""",""),"+",""))</f>
        <v/>
      </c>
      <c r="E124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bpgelzhixinrefillg3122120lsnuntana</v>
      </c>
      <c r="F124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gelzhixinrefillg3122120lsn</v>
      </c>
      <c r="G1245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gelzhixinrefillg3122untana</v>
      </c>
      <c r="H124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gelzhixinrefillg3122120lsnuntana</v>
      </c>
      <c r="I1245" s="2" t="s">
        <v>6138</v>
      </c>
      <c r="J1245" s="2" t="s">
        <v>3186</v>
      </c>
      <c r="K1245" s="14"/>
      <c r="L1245" s="2" t="s">
        <v>1336</v>
      </c>
      <c r="M1245" s="33" t="e">
        <f>IF(db[[#This Row],[NB NOTA_C]]="","",COUNTIF([2]!B_MSK[concat],db[[#This Row],[NB NOTA_C]]))</f>
        <v>#REF!</v>
      </c>
      <c r="N1245" s="9" t="s">
        <v>2305</v>
      </c>
      <c r="O1245" s="5" t="s">
        <v>1433</v>
      </c>
      <c r="P1245" s="2" t="s">
        <v>2443</v>
      </c>
      <c r="Q1245" s="5"/>
      <c r="R1245" s="5" t="str">
        <f>IF(db[[#This Row],[QTY/ CTN]]="","",SUBSTITUTE(SUBSTITUTE(SUBSTITUTE(db[[#This Row],[QTY/ CTN]]," ","_",2),"(",""),")","")&amp;"_")</f>
        <v>120 LSN_</v>
      </c>
      <c r="S1245" s="5">
        <f>IF(db[[#This Row],[H_QTY/ CTN]]="","",SEARCH("_",db[[#This Row],[H_QTY/ CTN]]))</f>
        <v>8</v>
      </c>
      <c r="T1245" s="5">
        <f>IF(db[[#This Row],[H_QTY/ CTN]]="","",LEN(db[[#This Row],[H_QTY/ CTN]]))</f>
        <v>8</v>
      </c>
      <c r="U1245" s="40" t="str">
        <f>IF(db[[#This Row],[H_QTY/ CTN]]="","",LEFT(db[[#This Row],[H_QTY/ CTN]],db[[#This Row],[H_1]]-1))</f>
        <v>120 LSN</v>
      </c>
      <c r="V1245" s="40" t="str">
        <f>IF(NOT(db[[#This Row],[H_1]]=db[[#This Row],[H_2]]),MID(db[[#This Row],[H_QTY/ CTN]],db[[#This Row],[H_1]]+1,db[[#This Row],[H_2]]-db[[#This Row],[H_1]]-1),"")</f>
        <v/>
      </c>
      <c r="W1245" s="40" t="str">
        <f>IF(db[[#This Row],[QTY/ CTN B]]="","",LEFT(db[[#This Row],[QTY/ CTN B]],SEARCH(" ",db[[#This Row],[QTY/ CTN B]],1)-1))</f>
        <v>120</v>
      </c>
      <c r="X1245" s="40" t="str">
        <f>IF(db[[#This Row],[QTY/ CTN B]]="","",RIGHT(db[[#This Row],[QTY/ CTN B]],LEN(db[[#This Row],[QTY/ CTN B]])-SEARCH(" ",db[[#This Row],[QTY/ CTN B]],1)))</f>
        <v>LSN</v>
      </c>
      <c r="Y1245" s="40">
        <f>IF(db[[#This Row],[QTY/ CTN TG]]="",IF(db[[#This Row],[STN TG]]="","",12),LEFT(db[[#This Row],[QTY/ CTN TG]],SEARCH(" ",db[[#This Row],[QTY/ CTN TG]],1)-1))</f>
        <v>12</v>
      </c>
      <c r="Z12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5" s="40" t="str">
        <f>IF(db[[#This Row],[STN K]]="","",IF(db[[#This Row],[STN TG]]="LSN",12,""))</f>
        <v/>
      </c>
      <c r="AB1245" s="40" t="str">
        <f>IF(db[[#This Row],[STN TG]]="LSN","PCS","")</f>
        <v/>
      </c>
      <c r="AC1245" s="40">
        <f>db[[#This Row],[QTY B]]*IF(db[[#This Row],[QTY TG]]="",1,db[[#This Row],[QTY TG]])*IF(db[[#This Row],[QTY K]]="",1,db[[#This Row],[QTY K]])</f>
        <v>1440</v>
      </c>
      <c r="AD1245" s="40" t="str">
        <f>IF(db[[#This Row],[STN K]]="",IF(db[[#This Row],[STN TG]]="",db[[#This Row],[STN B]],db[[#This Row],[STN TG]]),db[[#This Row],[STN K]])</f>
        <v>PCS</v>
      </c>
      <c r="AE1245" s="40"/>
    </row>
    <row r="1246" spans="1:31" ht="16.5" customHeight="1" x14ac:dyDescent="0.25">
      <c r="A1246" s="40">
        <f t="shared" si="19"/>
        <v>1245</v>
      </c>
      <c r="B1246" s="5" t="str">
        <f>LOWER(SUBSTITUTE(SUBSTITUTE(SUBSTITUTE(SUBSTITUTE(SUBSTITUTE(SUBSTITUTE(SUBSTITUTE(SUBSTITUTE(db[[#This Row],[NB BM]]," ",),".",""),"-",""),"(",""),")",""),"/",""),"""",""),"+",""))</f>
        <v>bpgelzhixinrefillg3123</v>
      </c>
      <c r="C1246" s="5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D1246" s="5" t="str">
        <f>LOWER(SUBSTITUTE(SUBSTITUTE(SUBSTITUTE(SUBSTITUTE(SUBSTITUTE(SUBSTITUTE(SUBSTITUTE(SUBSTITUTE(SUBSTITUTE(db[[#This Row],[NB PAJAK]]," ",""),"-",""),"(",""),")",""),".",""),",",""),"/",""),"""",""),"+",""))</f>
        <v/>
      </c>
      <c r="E124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bpgelzhixinrefillg3123120lsnuntana</v>
      </c>
      <c r="F124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gelzhixinrefillg3123120lsn</v>
      </c>
      <c r="G1246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gelzhixinrefillg3123untana</v>
      </c>
      <c r="H124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gelzhixinrefillg3123120lsnuntana</v>
      </c>
      <c r="I1246" s="2" t="s">
        <v>6139</v>
      </c>
      <c r="J1246" s="2" t="s">
        <v>3187</v>
      </c>
      <c r="K1246" s="14"/>
      <c r="L1246" s="2" t="s">
        <v>1336</v>
      </c>
      <c r="M1246" s="33" t="e">
        <f>IF(db[[#This Row],[NB NOTA_C]]="","",COUNTIF([2]!B_MSK[concat],db[[#This Row],[NB NOTA_C]]))</f>
        <v>#REF!</v>
      </c>
      <c r="N1246" s="9" t="s">
        <v>2305</v>
      </c>
      <c r="O1246" s="5" t="s">
        <v>1433</v>
      </c>
      <c r="P1246" s="2" t="s">
        <v>2443</v>
      </c>
      <c r="Q1246" s="5"/>
      <c r="R1246" s="5" t="str">
        <f>IF(db[[#This Row],[QTY/ CTN]]="","",SUBSTITUTE(SUBSTITUTE(SUBSTITUTE(db[[#This Row],[QTY/ CTN]]," ","_",2),"(",""),")","")&amp;"_")</f>
        <v>120 LSN_</v>
      </c>
      <c r="S1246" s="5">
        <f>IF(db[[#This Row],[H_QTY/ CTN]]="","",SEARCH("_",db[[#This Row],[H_QTY/ CTN]]))</f>
        <v>8</v>
      </c>
      <c r="T1246" s="5">
        <f>IF(db[[#This Row],[H_QTY/ CTN]]="","",LEN(db[[#This Row],[H_QTY/ CTN]]))</f>
        <v>8</v>
      </c>
      <c r="U1246" s="40" t="str">
        <f>IF(db[[#This Row],[H_QTY/ CTN]]="","",LEFT(db[[#This Row],[H_QTY/ CTN]],db[[#This Row],[H_1]]-1))</f>
        <v>120 LSN</v>
      </c>
      <c r="V1246" s="40" t="str">
        <f>IF(NOT(db[[#This Row],[H_1]]=db[[#This Row],[H_2]]),MID(db[[#This Row],[H_QTY/ CTN]],db[[#This Row],[H_1]]+1,db[[#This Row],[H_2]]-db[[#This Row],[H_1]]-1),"")</f>
        <v/>
      </c>
      <c r="W1246" s="40" t="str">
        <f>IF(db[[#This Row],[QTY/ CTN B]]="","",LEFT(db[[#This Row],[QTY/ CTN B]],SEARCH(" ",db[[#This Row],[QTY/ CTN B]],1)-1))</f>
        <v>120</v>
      </c>
      <c r="X1246" s="40" t="str">
        <f>IF(db[[#This Row],[QTY/ CTN B]]="","",RIGHT(db[[#This Row],[QTY/ CTN B]],LEN(db[[#This Row],[QTY/ CTN B]])-SEARCH(" ",db[[#This Row],[QTY/ CTN B]],1)))</f>
        <v>LSN</v>
      </c>
      <c r="Y1246" s="40">
        <f>IF(db[[#This Row],[QTY/ CTN TG]]="",IF(db[[#This Row],[STN TG]]="","",12),LEFT(db[[#This Row],[QTY/ CTN TG]],SEARCH(" ",db[[#This Row],[QTY/ CTN TG]],1)-1))</f>
        <v>12</v>
      </c>
      <c r="Z12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6" s="40" t="str">
        <f>IF(db[[#This Row],[STN K]]="","",IF(db[[#This Row],[STN TG]]="LSN",12,""))</f>
        <v/>
      </c>
      <c r="AB1246" s="40" t="str">
        <f>IF(db[[#This Row],[STN TG]]="LSN","PCS","")</f>
        <v/>
      </c>
      <c r="AC1246" s="40">
        <f>db[[#This Row],[QTY B]]*IF(db[[#This Row],[QTY TG]]="",1,db[[#This Row],[QTY TG]])*IF(db[[#This Row],[QTY K]]="",1,db[[#This Row],[QTY K]])</f>
        <v>1440</v>
      </c>
      <c r="AD1246" s="40" t="str">
        <f>IF(db[[#This Row],[STN K]]="",IF(db[[#This Row],[STN TG]]="",db[[#This Row],[STN B]],db[[#This Row],[STN TG]]),db[[#This Row],[STN K]])</f>
        <v>PCS</v>
      </c>
      <c r="AE1246" s="40"/>
    </row>
    <row r="1247" spans="1:31" ht="16.5" customHeight="1" x14ac:dyDescent="0.25">
      <c r="A1247" s="40">
        <f t="shared" si="19"/>
        <v>1246</v>
      </c>
      <c r="B1247" s="5" t="str">
        <f>LOWER(SUBSTITUTE(SUBSTITUTE(SUBSTITUTE(SUBSTITUTE(SUBSTITUTE(SUBSTITUTE(SUBSTITUTE(SUBSTITUTE(db[[#This Row],[NB BM]]," ",),".",""),"-",""),"(",""),")",""),"/",""),"""",""),"+",""))</f>
        <v>bpgelzhixinrefillg3124</v>
      </c>
      <c r="C1247" s="5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D1247" s="5" t="str">
        <f>LOWER(SUBSTITUTE(SUBSTITUTE(SUBSTITUTE(SUBSTITUTE(SUBSTITUTE(SUBSTITUTE(SUBSTITUTE(SUBSTITUTE(SUBSTITUTE(db[[#This Row],[NB PAJAK]]," ",""),"-",""),"(",""),")",""),".",""),",",""),"/",""),"""",""),"+",""))</f>
        <v/>
      </c>
      <c r="E124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bpgelzhixinrefillg3124120lsnuntana</v>
      </c>
      <c r="F124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gelzhixinrefillg3124120lsn</v>
      </c>
      <c r="G1247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gelzhixinrefillg3124untana</v>
      </c>
      <c r="H124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gelzhixinrefillg3124120lsnuntana</v>
      </c>
      <c r="I1247" s="2" t="s">
        <v>6140</v>
      </c>
      <c r="J1247" s="2" t="s">
        <v>3188</v>
      </c>
      <c r="K1247" s="14"/>
      <c r="L1247" s="2" t="s">
        <v>1336</v>
      </c>
      <c r="M1247" s="33" t="e">
        <f>IF(db[[#This Row],[NB NOTA_C]]="","",COUNTIF([2]!B_MSK[concat],db[[#This Row],[NB NOTA_C]]))</f>
        <v>#REF!</v>
      </c>
      <c r="N1247" s="9" t="s">
        <v>2305</v>
      </c>
      <c r="O1247" s="5" t="s">
        <v>1433</v>
      </c>
      <c r="P1247" s="2" t="s">
        <v>2443</v>
      </c>
      <c r="Q1247" s="5"/>
      <c r="R1247" s="5" t="str">
        <f>IF(db[[#This Row],[QTY/ CTN]]="","",SUBSTITUTE(SUBSTITUTE(SUBSTITUTE(db[[#This Row],[QTY/ CTN]]," ","_",2),"(",""),")","")&amp;"_")</f>
        <v>120 LSN_</v>
      </c>
      <c r="S1247" s="5">
        <f>IF(db[[#This Row],[H_QTY/ CTN]]="","",SEARCH("_",db[[#This Row],[H_QTY/ CTN]]))</f>
        <v>8</v>
      </c>
      <c r="T1247" s="5">
        <f>IF(db[[#This Row],[H_QTY/ CTN]]="","",LEN(db[[#This Row],[H_QTY/ CTN]]))</f>
        <v>8</v>
      </c>
      <c r="U1247" s="40" t="str">
        <f>IF(db[[#This Row],[H_QTY/ CTN]]="","",LEFT(db[[#This Row],[H_QTY/ CTN]],db[[#This Row],[H_1]]-1))</f>
        <v>120 LSN</v>
      </c>
      <c r="V1247" s="40" t="str">
        <f>IF(NOT(db[[#This Row],[H_1]]=db[[#This Row],[H_2]]),MID(db[[#This Row],[H_QTY/ CTN]],db[[#This Row],[H_1]]+1,db[[#This Row],[H_2]]-db[[#This Row],[H_1]]-1),"")</f>
        <v/>
      </c>
      <c r="W1247" s="40" t="str">
        <f>IF(db[[#This Row],[QTY/ CTN B]]="","",LEFT(db[[#This Row],[QTY/ CTN B]],SEARCH(" ",db[[#This Row],[QTY/ CTN B]],1)-1))</f>
        <v>120</v>
      </c>
      <c r="X1247" s="40" t="str">
        <f>IF(db[[#This Row],[QTY/ CTN B]]="","",RIGHT(db[[#This Row],[QTY/ CTN B]],LEN(db[[#This Row],[QTY/ CTN B]])-SEARCH(" ",db[[#This Row],[QTY/ CTN B]],1)))</f>
        <v>LSN</v>
      </c>
      <c r="Y1247" s="40">
        <f>IF(db[[#This Row],[QTY/ CTN TG]]="",IF(db[[#This Row],[STN TG]]="","",12),LEFT(db[[#This Row],[QTY/ CTN TG]],SEARCH(" ",db[[#This Row],[QTY/ CTN TG]],1)-1))</f>
        <v>12</v>
      </c>
      <c r="Z12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7" s="40" t="str">
        <f>IF(db[[#This Row],[STN K]]="","",IF(db[[#This Row],[STN TG]]="LSN",12,""))</f>
        <v/>
      </c>
      <c r="AB1247" s="40" t="str">
        <f>IF(db[[#This Row],[STN TG]]="LSN","PCS","")</f>
        <v/>
      </c>
      <c r="AC1247" s="40">
        <f>db[[#This Row],[QTY B]]*IF(db[[#This Row],[QTY TG]]="",1,db[[#This Row],[QTY TG]])*IF(db[[#This Row],[QTY K]]="",1,db[[#This Row],[QTY K]])</f>
        <v>1440</v>
      </c>
      <c r="AD1247" s="40" t="str">
        <f>IF(db[[#This Row],[STN K]]="",IF(db[[#This Row],[STN TG]]="",db[[#This Row],[STN B]],db[[#This Row],[STN TG]]),db[[#This Row],[STN K]])</f>
        <v>PCS</v>
      </c>
      <c r="AE1247" s="40"/>
    </row>
    <row r="1248" spans="1:31" ht="16.5" customHeight="1" x14ac:dyDescent="0.25">
      <c r="A1248" s="40">
        <f t="shared" si="19"/>
        <v>1247</v>
      </c>
      <c r="B1248" s="82" t="str">
        <f>LOWER(SUBSTITUTE(SUBSTITUTE(SUBSTITUTE(SUBSTITUTE(SUBSTITUTE(SUBSTITUTE(SUBSTITUTE(SUBSTITUTE(db[[#This Row],[NB BM]]," ",),".",""),"-",""),"(",""),")",""),"/",""),"""",""),"+",""))</f>
        <v>bpgelzhixinrefillg3125</v>
      </c>
      <c r="C1248" s="82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D1248" s="82" t="str">
        <f>LOWER(SUBSTITUTE(SUBSTITUTE(SUBSTITUTE(SUBSTITUTE(SUBSTITUTE(SUBSTITUTE(SUBSTITUTE(SUBSTITUTE(SUBSTITUTE(db[[#This Row],[NB PAJAK]]," ",""),"-",""),"(",""),")",""),".",""),",",""),"/",""),"""",""),"+",""))</f>
        <v/>
      </c>
      <c r="E124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bpgelzhixinrefillg3125120lsnuntana</v>
      </c>
      <c r="F124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gelzhixinrefillg3125120lsn</v>
      </c>
      <c r="G1248" s="82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gelzhixinrefillg3125untana</v>
      </c>
      <c r="H124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gelzhixinrefillg3125120lsnuntana</v>
      </c>
      <c r="I1248" s="7" t="s">
        <v>6141</v>
      </c>
      <c r="J1248" s="7" t="s">
        <v>4957</v>
      </c>
      <c r="K1248" s="15"/>
      <c r="L1248" s="2" t="s">
        <v>1336</v>
      </c>
      <c r="M1248" s="83" t="e">
        <f>IF(db[[#This Row],[NB NOTA_C]]="","",COUNTIF([2]!B_MSK[concat],db[[#This Row],[NB NOTA_C]]))</f>
        <v>#REF!</v>
      </c>
      <c r="N1248" s="84" t="s">
        <v>2305</v>
      </c>
      <c r="O1248" s="82" t="s">
        <v>1433</v>
      </c>
      <c r="P1248" s="7" t="s">
        <v>2443</v>
      </c>
      <c r="Q1248" s="82"/>
      <c r="R1248" s="82" t="str">
        <f>IF(db[[#This Row],[QTY/ CTN]]="","",SUBSTITUTE(SUBSTITUTE(SUBSTITUTE(db[[#This Row],[QTY/ CTN]]," ","_",2),"(",""),")","")&amp;"_")</f>
        <v>120 LSN_</v>
      </c>
      <c r="S1248" s="82">
        <f>IF(db[[#This Row],[H_QTY/ CTN]]="","",SEARCH("_",db[[#This Row],[H_QTY/ CTN]]))</f>
        <v>8</v>
      </c>
      <c r="T1248" s="82">
        <f>IF(db[[#This Row],[H_QTY/ CTN]]="","",LEN(db[[#This Row],[H_QTY/ CTN]]))</f>
        <v>8</v>
      </c>
      <c r="U1248" s="85" t="str">
        <f>IF(db[[#This Row],[H_QTY/ CTN]]="","",LEFT(db[[#This Row],[H_QTY/ CTN]],db[[#This Row],[H_1]]-1))</f>
        <v>120 LSN</v>
      </c>
      <c r="V1248" s="85" t="str">
        <f>IF(NOT(db[[#This Row],[H_1]]=db[[#This Row],[H_2]]),MID(db[[#This Row],[H_QTY/ CTN]],db[[#This Row],[H_1]]+1,db[[#This Row],[H_2]]-db[[#This Row],[H_1]]-1),"")</f>
        <v/>
      </c>
      <c r="W1248" s="40" t="str">
        <f>IF(db[[#This Row],[QTY/ CTN B]]="","",LEFT(db[[#This Row],[QTY/ CTN B]],SEARCH(" ",db[[#This Row],[QTY/ CTN B]],1)-1))</f>
        <v>120</v>
      </c>
      <c r="X1248" s="40" t="str">
        <f>IF(db[[#This Row],[QTY/ CTN B]]="","",RIGHT(db[[#This Row],[QTY/ CTN B]],LEN(db[[#This Row],[QTY/ CTN B]])-SEARCH(" ",db[[#This Row],[QTY/ CTN B]],1)))</f>
        <v>LSN</v>
      </c>
      <c r="Y1248" s="40">
        <f>IF(db[[#This Row],[QTY/ CTN TG]]="",IF(db[[#This Row],[STN TG]]="","",12),LEFT(db[[#This Row],[QTY/ CTN TG]],SEARCH(" ",db[[#This Row],[QTY/ CTN TG]],1)-1))</f>
        <v>12</v>
      </c>
      <c r="Z12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8" s="40" t="str">
        <f>IF(db[[#This Row],[STN K]]="","",IF(db[[#This Row],[STN TG]]="LSN",12,""))</f>
        <v/>
      </c>
      <c r="AB1248" s="40" t="str">
        <f>IF(db[[#This Row],[STN TG]]="LSN","PCS","")</f>
        <v/>
      </c>
      <c r="AC1248" s="40">
        <f>db[[#This Row],[QTY B]]*IF(db[[#This Row],[QTY TG]]="",1,db[[#This Row],[QTY TG]])*IF(db[[#This Row],[QTY K]]="",1,db[[#This Row],[QTY K]])</f>
        <v>1440</v>
      </c>
      <c r="AD1248" s="40" t="str">
        <f>IF(db[[#This Row],[STN K]]="",IF(db[[#This Row],[STN TG]]="",db[[#This Row],[STN B]],db[[#This Row],[STN TG]]),db[[#This Row],[STN K]])</f>
        <v>PCS</v>
      </c>
      <c r="AE1248" s="40"/>
    </row>
    <row r="1249" spans="1:31" ht="16.5" customHeight="1" x14ac:dyDescent="0.25">
      <c r="A1249" s="40">
        <f t="shared" si="19"/>
        <v>1248</v>
      </c>
      <c r="B1249" s="5" t="str">
        <f>LOWER(SUBSTITUTE(SUBSTITUTE(SUBSTITUTE(SUBSTITUTE(SUBSTITUTE(SUBSTITUTE(SUBSTITUTE(SUBSTITUTE(db[[#This Row],[NB BM]]," ",),".",""),"-",""),"(",""),")",""),"/",""),"""",""),"+",""))</f>
        <v>bpgelzhixinrefillg3126</v>
      </c>
      <c r="C1249" s="5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D1249" s="5" t="str">
        <f>LOWER(SUBSTITUTE(SUBSTITUTE(SUBSTITUTE(SUBSTITUTE(SUBSTITUTE(SUBSTITUTE(SUBSTITUTE(SUBSTITUTE(SUBSTITUTE(db[[#This Row],[NB PAJAK]]," ",""),"-",""),"(",""),")",""),".",""),",",""),"/",""),"""",""),"+",""))</f>
        <v/>
      </c>
      <c r="E124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bpgelzhixinrefillg3126120lsnuntana</v>
      </c>
      <c r="F124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gelzhixinrefillg3126120lsn</v>
      </c>
      <c r="G1249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gelzhixinrefillg3126untana</v>
      </c>
      <c r="H124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gelzhixinrefillg3126120lsnuntana</v>
      </c>
      <c r="I1249" s="2" t="s">
        <v>6142</v>
      </c>
      <c r="J1249" s="2" t="s">
        <v>3229</v>
      </c>
      <c r="K1249" s="14"/>
      <c r="L1249" s="2" t="s">
        <v>1336</v>
      </c>
      <c r="M1249" s="33" t="e">
        <f>IF(db[[#This Row],[NB NOTA_C]]="","",COUNTIF([2]!B_MSK[concat],db[[#This Row],[NB NOTA_C]]))</f>
        <v>#REF!</v>
      </c>
      <c r="N1249" s="9" t="s">
        <v>2305</v>
      </c>
      <c r="O1249" s="5" t="s">
        <v>1433</v>
      </c>
      <c r="P1249" s="2" t="s">
        <v>2443</v>
      </c>
      <c r="Q1249" s="5"/>
      <c r="R1249" s="5" t="str">
        <f>IF(db[[#This Row],[QTY/ CTN]]="","",SUBSTITUTE(SUBSTITUTE(SUBSTITUTE(db[[#This Row],[QTY/ CTN]]," ","_",2),"(",""),")","")&amp;"_")</f>
        <v>120 LSN_</v>
      </c>
      <c r="S1249" s="5">
        <f>IF(db[[#This Row],[H_QTY/ CTN]]="","",SEARCH("_",db[[#This Row],[H_QTY/ CTN]]))</f>
        <v>8</v>
      </c>
      <c r="T1249" s="5">
        <f>IF(db[[#This Row],[H_QTY/ CTN]]="","",LEN(db[[#This Row],[H_QTY/ CTN]]))</f>
        <v>8</v>
      </c>
      <c r="U1249" s="40" t="str">
        <f>IF(db[[#This Row],[H_QTY/ CTN]]="","",LEFT(db[[#This Row],[H_QTY/ CTN]],db[[#This Row],[H_1]]-1))</f>
        <v>120 LSN</v>
      </c>
      <c r="V1249" s="40" t="str">
        <f>IF(NOT(db[[#This Row],[H_1]]=db[[#This Row],[H_2]]),MID(db[[#This Row],[H_QTY/ CTN]],db[[#This Row],[H_1]]+1,db[[#This Row],[H_2]]-db[[#This Row],[H_1]]-1),"")</f>
        <v/>
      </c>
      <c r="W1249" s="40" t="str">
        <f>IF(db[[#This Row],[QTY/ CTN B]]="","",LEFT(db[[#This Row],[QTY/ CTN B]],SEARCH(" ",db[[#This Row],[QTY/ CTN B]],1)-1))</f>
        <v>120</v>
      </c>
      <c r="X1249" s="40" t="str">
        <f>IF(db[[#This Row],[QTY/ CTN B]]="","",RIGHT(db[[#This Row],[QTY/ CTN B]],LEN(db[[#This Row],[QTY/ CTN B]])-SEARCH(" ",db[[#This Row],[QTY/ CTN B]],1)))</f>
        <v>LSN</v>
      </c>
      <c r="Y1249" s="40">
        <f>IF(db[[#This Row],[QTY/ CTN TG]]="",IF(db[[#This Row],[STN TG]]="","",12),LEFT(db[[#This Row],[QTY/ CTN TG]],SEARCH(" ",db[[#This Row],[QTY/ CTN TG]],1)-1))</f>
        <v>12</v>
      </c>
      <c r="Z12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49" s="40" t="str">
        <f>IF(db[[#This Row],[STN K]]="","",IF(db[[#This Row],[STN TG]]="LSN",12,""))</f>
        <v/>
      </c>
      <c r="AB1249" s="40" t="str">
        <f>IF(db[[#This Row],[STN TG]]="LSN","PCS","")</f>
        <v/>
      </c>
      <c r="AC1249" s="40">
        <f>db[[#This Row],[QTY B]]*IF(db[[#This Row],[QTY TG]]="",1,db[[#This Row],[QTY TG]])*IF(db[[#This Row],[QTY K]]="",1,db[[#This Row],[QTY K]])</f>
        <v>1440</v>
      </c>
      <c r="AD1249" s="40" t="str">
        <f>IF(db[[#This Row],[STN K]]="",IF(db[[#This Row],[STN TG]]="",db[[#This Row],[STN B]],db[[#This Row],[STN TG]]),db[[#This Row],[STN K]])</f>
        <v>PCS</v>
      </c>
      <c r="AE1249" s="40"/>
    </row>
    <row r="1250" spans="1:31" ht="16.5" customHeight="1" x14ac:dyDescent="0.25">
      <c r="A1250" s="40">
        <f t="shared" si="19"/>
        <v>1249</v>
      </c>
      <c r="B1250" s="110" t="str">
        <f>LOWER(SUBSTITUTE(SUBSTITUTE(SUBSTITUTE(SUBSTITUTE(SUBSTITUTE(SUBSTITUTE(SUBSTITUTE(SUBSTITUTE(db[[#This Row],[NB BM]]," ",),".",""),"-",""),"(",""),")",""),"/",""),"""",""),"+",""))</f>
        <v>bpgelzhixinrefillg3127</v>
      </c>
      <c r="C1250" s="110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D1250" s="110" t="str">
        <f>LOWER(SUBSTITUTE(SUBSTITUTE(SUBSTITUTE(SUBSTITUTE(SUBSTITUTE(SUBSTITUTE(SUBSTITUTE(SUBSTITUTE(SUBSTITUTE(db[[#This Row],[NB PAJAK]]," ",""),"-",""),"(",""),")",""),".",""),",",""),"/",""),"""",""),"+",""))</f>
        <v/>
      </c>
      <c r="E1250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bpgelzhixinrefillg3127120lsnuntana</v>
      </c>
      <c r="F1250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gelzhixinrefillg3127120lsn</v>
      </c>
      <c r="G1250" s="110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gelzhixinrefillg3127untana</v>
      </c>
      <c r="H1250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gelzhixinrefillg3127120lsnuntana</v>
      </c>
      <c r="I1250" s="2" t="s">
        <v>6143</v>
      </c>
      <c r="J1250" s="30" t="s">
        <v>4958</v>
      </c>
      <c r="K1250" s="23"/>
      <c r="L1250" s="2" t="s">
        <v>1336</v>
      </c>
      <c r="M1250" s="111" t="e">
        <f>IF(db[[#This Row],[NB NOTA_C]]="","",COUNTIF([2]!B_MSK[concat],db[[#This Row],[NB NOTA_C]]))</f>
        <v>#REF!</v>
      </c>
      <c r="N1250" s="84" t="s">
        <v>2305</v>
      </c>
      <c r="O1250" s="82" t="s">
        <v>1433</v>
      </c>
      <c r="P1250" s="7" t="s">
        <v>2443</v>
      </c>
      <c r="Q1250" s="110"/>
      <c r="R1250" s="110" t="str">
        <f>IF(db[[#This Row],[QTY/ CTN]]="","",SUBSTITUTE(SUBSTITUTE(SUBSTITUTE(db[[#This Row],[QTY/ CTN]]," ","_",2),"(",""),")","")&amp;"_")</f>
        <v>120 LSN_</v>
      </c>
      <c r="S1250" s="110">
        <f>IF(db[[#This Row],[H_QTY/ CTN]]="","",SEARCH("_",db[[#This Row],[H_QTY/ CTN]]))</f>
        <v>8</v>
      </c>
      <c r="T1250" s="110">
        <f>IF(db[[#This Row],[H_QTY/ CTN]]="","",LEN(db[[#This Row],[H_QTY/ CTN]]))</f>
        <v>8</v>
      </c>
      <c r="U1250" s="113" t="str">
        <f>IF(db[[#This Row],[H_QTY/ CTN]]="","",LEFT(db[[#This Row],[H_QTY/ CTN]],db[[#This Row],[H_1]]-1))</f>
        <v>120 LSN</v>
      </c>
      <c r="V1250" s="113" t="str">
        <f>IF(NOT(db[[#This Row],[H_1]]=db[[#This Row],[H_2]]),MID(db[[#This Row],[H_QTY/ CTN]],db[[#This Row],[H_1]]+1,db[[#This Row],[H_2]]-db[[#This Row],[H_1]]-1),"")</f>
        <v/>
      </c>
      <c r="W1250" s="40" t="str">
        <f>IF(db[[#This Row],[QTY/ CTN B]]="","",LEFT(db[[#This Row],[QTY/ CTN B]],SEARCH(" ",db[[#This Row],[QTY/ CTN B]],1)-1))</f>
        <v>120</v>
      </c>
      <c r="X1250" s="40" t="str">
        <f>IF(db[[#This Row],[QTY/ CTN B]]="","",RIGHT(db[[#This Row],[QTY/ CTN B]],LEN(db[[#This Row],[QTY/ CTN B]])-SEARCH(" ",db[[#This Row],[QTY/ CTN B]],1)))</f>
        <v>LSN</v>
      </c>
      <c r="Y1250" s="40">
        <f>IF(db[[#This Row],[QTY/ CTN TG]]="",IF(db[[#This Row],[STN TG]]="","",12),LEFT(db[[#This Row],[QTY/ CTN TG]],SEARCH(" ",db[[#This Row],[QTY/ CTN TG]],1)-1))</f>
        <v>12</v>
      </c>
      <c r="Z12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0" s="40" t="str">
        <f>IF(db[[#This Row],[STN K]]="","",IF(db[[#This Row],[STN TG]]="LSN",12,""))</f>
        <v/>
      </c>
      <c r="AB1250" s="40" t="str">
        <f>IF(db[[#This Row],[STN TG]]="LSN","PCS","")</f>
        <v/>
      </c>
      <c r="AC1250" s="40">
        <f>db[[#This Row],[QTY B]]*IF(db[[#This Row],[QTY TG]]="",1,db[[#This Row],[QTY TG]])*IF(db[[#This Row],[QTY K]]="",1,db[[#This Row],[QTY K]])</f>
        <v>1440</v>
      </c>
      <c r="AD1250" s="40" t="str">
        <f>IF(db[[#This Row],[STN K]]="",IF(db[[#This Row],[STN TG]]="",db[[#This Row],[STN B]],db[[#This Row],[STN TG]]),db[[#This Row],[STN K]])</f>
        <v>PCS</v>
      </c>
      <c r="AE1250" s="40"/>
    </row>
    <row r="1251" spans="1:31" ht="16.5" customHeight="1" x14ac:dyDescent="0.25">
      <c r="A1251" s="40">
        <f t="shared" si="19"/>
        <v>1250</v>
      </c>
      <c r="B1251" s="110" t="str">
        <f>LOWER(SUBSTITUTE(SUBSTITUTE(SUBSTITUTE(SUBSTITUTE(SUBSTITUTE(SUBSTITUTE(SUBSTITUTE(SUBSTITUTE(db[[#This Row],[NB BM]]," ",),".",""),"-",""),"(",""),")",""),"/",""),"""",""),"+",""))</f>
        <v>bpgelzhixinrefillg3128</v>
      </c>
      <c r="C1251" s="110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D1251" s="110" t="str">
        <f>LOWER(SUBSTITUTE(SUBSTITUTE(SUBSTITUTE(SUBSTITUTE(SUBSTITUTE(SUBSTITUTE(SUBSTITUTE(SUBSTITUTE(SUBSTITUTE(db[[#This Row],[NB PAJAK]]," ",""),"-",""),"(",""),")",""),".",""),",",""),"/",""),"""",""),"+",""))</f>
        <v/>
      </c>
      <c r="E1251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bpgelzhixinrefillg3128120lsnuntana</v>
      </c>
      <c r="F1251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gelzhixinrefillg3128120lsn</v>
      </c>
      <c r="G1251" s="110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gelzhixinrefillg3128untana</v>
      </c>
      <c r="H1251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gelzhixinrefillg3128120lsnuntana</v>
      </c>
      <c r="I1251" s="30" t="s">
        <v>6144</v>
      </c>
      <c r="J1251" s="30" t="s">
        <v>4959</v>
      </c>
      <c r="K1251" s="23"/>
      <c r="L1251" s="2" t="s">
        <v>1336</v>
      </c>
      <c r="M1251" s="111" t="e">
        <f>IF(db[[#This Row],[NB NOTA_C]]="","",COUNTIF([2]!B_MSK[concat],db[[#This Row],[NB NOTA_C]]))</f>
        <v>#REF!</v>
      </c>
      <c r="N1251" s="84" t="s">
        <v>2305</v>
      </c>
      <c r="O1251" s="82" t="s">
        <v>1433</v>
      </c>
      <c r="P1251" s="7" t="s">
        <v>2443</v>
      </c>
      <c r="Q1251" s="110"/>
      <c r="R1251" s="110" t="str">
        <f>IF(db[[#This Row],[QTY/ CTN]]="","",SUBSTITUTE(SUBSTITUTE(SUBSTITUTE(db[[#This Row],[QTY/ CTN]]," ","_",2),"(",""),")","")&amp;"_")</f>
        <v>120 LSN_</v>
      </c>
      <c r="S1251" s="110">
        <f>IF(db[[#This Row],[H_QTY/ CTN]]="","",SEARCH("_",db[[#This Row],[H_QTY/ CTN]]))</f>
        <v>8</v>
      </c>
      <c r="T1251" s="110">
        <f>IF(db[[#This Row],[H_QTY/ CTN]]="","",LEN(db[[#This Row],[H_QTY/ CTN]]))</f>
        <v>8</v>
      </c>
      <c r="U1251" s="113" t="str">
        <f>IF(db[[#This Row],[H_QTY/ CTN]]="","",LEFT(db[[#This Row],[H_QTY/ CTN]],db[[#This Row],[H_1]]-1))</f>
        <v>120 LSN</v>
      </c>
      <c r="V1251" s="113" t="str">
        <f>IF(NOT(db[[#This Row],[H_1]]=db[[#This Row],[H_2]]),MID(db[[#This Row],[H_QTY/ CTN]],db[[#This Row],[H_1]]+1,db[[#This Row],[H_2]]-db[[#This Row],[H_1]]-1),"")</f>
        <v/>
      </c>
      <c r="W1251" s="40" t="str">
        <f>IF(db[[#This Row],[QTY/ CTN B]]="","",LEFT(db[[#This Row],[QTY/ CTN B]],SEARCH(" ",db[[#This Row],[QTY/ CTN B]],1)-1))</f>
        <v>120</v>
      </c>
      <c r="X1251" s="40" t="str">
        <f>IF(db[[#This Row],[QTY/ CTN B]]="","",RIGHT(db[[#This Row],[QTY/ CTN B]],LEN(db[[#This Row],[QTY/ CTN B]])-SEARCH(" ",db[[#This Row],[QTY/ CTN B]],1)))</f>
        <v>LSN</v>
      </c>
      <c r="Y1251" s="40">
        <f>IF(db[[#This Row],[QTY/ CTN TG]]="",IF(db[[#This Row],[STN TG]]="","",12),LEFT(db[[#This Row],[QTY/ CTN TG]],SEARCH(" ",db[[#This Row],[QTY/ CTN TG]],1)-1))</f>
        <v>12</v>
      </c>
      <c r="Z12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1" s="40" t="str">
        <f>IF(db[[#This Row],[STN K]]="","",IF(db[[#This Row],[STN TG]]="LSN",12,""))</f>
        <v/>
      </c>
      <c r="AB1251" s="40" t="str">
        <f>IF(db[[#This Row],[STN TG]]="LSN","PCS","")</f>
        <v/>
      </c>
      <c r="AC1251" s="40">
        <f>db[[#This Row],[QTY B]]*IF(db[[#This Row],[QTY TG]]="",1,db[[#This Row],[QTY TG]])*IF(db[[#This Row],[QTY K]]="",1,db[[#This Row],[QTY K]])</f>
        <v>1440</v>
      </c>
      <c r="AD1251" s="40" t="str">
        <f>IF(db[[#This Row],[STN K]]="",IF(db[[#This Row],[STN TG]]="",db[[#This Row],[STN B]],db[[#This Row],[STN TG]]),db[[#This Row],[STN K]])</f>
        <v>PCS</v>
      </c>
      <c r="AE1251" s="40"/>
    </row>
    <row r="1252" spans="1:31" ht="16.5" customHeight="1" x14ac:dyDescent="0.25">
      <c r="A1252" s="40">
        <f t="shared" si="19"/>
        <v>1251</v>
      </c>
      <c r="B1252" s="5" t="str">
        <f>LOWER(SUBSTITUTE(SUBSTITUTE(SUBSTITUTE(SUBSTITUTE(SUBSTITUTE(SUBSTITUTE(SUBSTITUTE(SUBSTITUTE(db[[#This Row],[NB BM]]," ",),".",""),"-",""),"(",""),")",""),"/",""),"""",""),"+",""))</f>
        <v>bpgelzhixinrefillg3129</v>
      </c>
      <c r="C1252" s="5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D1252" s="5" t="str">
        <f>LOWER(SUBSTITUTE(SUBSTITUTE(SUBSTITUTE(SUBSTITUTE(SUBSTITUTE(SUBSTITUTE(SUBSTITUTE(SUBSTITUTE(SUBSTITUTE(db[[#This Row],[NB PAJAK]]," ",""),"-",""),"(",""),")",""),".",""),",",""),"/",""),"""",""),"+",""))</f>
        <v/>
      </c>
      <c r="E125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bpgelzhixinrefillg3129120lsnuntana</v>
      </c>
      <c r="F125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gelzhixinrefillg3129120lsn</v>
      </c>
      <c r="G125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gelzhixinrefillg3129untana</v>
      </c>
      <c r="H125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gelzhixinrefillg3129120lsnuntana</v>
      </c>
      <c r="I1252" s="2" t="s">
        <v>6145</v>
      </c>
      <c r="J1252" s="2" t="s">
        <v>3230</v>
      </c>
      <c r="K1252" s="14"/>
      <c r="L1252" s="2" t="s">
        <v>1336</v>
      </c>
      <c r="M1252" s="33" t="e">
        <f>IF(db[[#This Row],[NB NOTA_C]]="","",COUNTIF([2]!B_MSK[concat],db[[#This Row],[NB NOTA_C]]))</f>
        <v>#REF!</v>
      </c>
      <c r="N1252" s="9" t="s">
        <v>2305</v>
      </c>
      <c r="O1252" s="5" t="s">
        <v>1433</v>
      </c>
      <c r="P1252" s="2" t="s">
        <v>2443</v>
      </c>
      <c r="Q1252" s="5"/>
      <c r="R1252" s="5" t="str">
        <f>IF(db[[#This Row],[QTY/ CTN]]="","",SUBSTITUTE(SUBSTITUTE(SUBSTITUTE(db[[#This Row],[QTY/ CTN]]," ","_",2),"(",""),")","")&amp;"_")</f>
        <v>120 LSN_</v>
      </c>
      <c r="S1252" s="5">
        <f>IF(db[[#This Row],[H_QTY/ CTN]]="","",SEARCH("_",db[[#This Row],[H_QTY/ CTN]]))</f>
        <v>8</v>
      </c>
      <c r="T1252" s="5">
        <f>IF(db[[#This Row],[H_QTY/ CTN]]="","",LEN(db[[#This Row],[H_QTY/ CTN]]))</f>
        <v>8</v>
      </c>
      <c r="U1252" s="40" t="str">
        <f>IF(db[[#This Row],[H_QTY/ CTN]]="","",LEFT(db[[#This Row],[H_QTY/ CTN]],db[[#This Row],[H_1]]-1))</f>
        <v>120 LSN</v>
      </c>
      <c r="V1252" s="40" t="str">
        <f>IF(NOT(db[[#This Row],[H_1]]=db[[#This Row],[H_2]]),MID(db[[#This Row],[H_QTY/ CTN]],db[[#This Row],[H_1]]+1,db[[#This Row],[H_2]]-db[[#This Row],[H_1]]-1),"")</f>
        <v/>
      </c>
      <c r="W1252" s="40" t="str">
        <f>IF(db[[#This Row],[QTY/ CTN B]]="","",LEFT(db[[#This Row],[QTY/ CTN B]],SEARCH(" ",db[[#This Row],[QTY/ CTN B]],1)-1))</f>
        <v>120</v>
      </c>
      <c r="X1252" s="40" t="str">
        <f>IF(db[[#This Row],[QTY/ CTN B]]="","",RIGHT(db[[#This Row],[QTY/ CTN B]],LEN(db[[#This Row],[QTY/ CTN B]])-SEARCH(" ",db[[#This Row],[QTY/ CTN B]],1)))</f>
        <v>LSN</v>
      </c>
      <c r="Y1252" s="40">
        <f>IF(db[[#This Row],[QTY/ CTN TG]]="",IF(db[[#This Row],[STN TG]]="","",12),LEFT(db[[#This Row],[QTY/ CTN TG]],SEARCH(" ",db[[#This Row],[QTY/ CTN TG]],1)-1))</f>
        <v>12</v>
      </c>
      <c r="Z12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2" s="40" t="str">
        <f>IF(db[[#This Row],[STN K]]="","",IF(db[[#This Row],[STN TG]]="LSN",12,""))</f>
        <v/>
      </c>
      <c r="AB1252" s="40" t="str">
        <f>IF(db[[#This Row],[STN TG]]="LSN","PCS","")</f>
        <v/>
      </c>
      <c r="AC1252" s="40">
        <f>db[[#This Row],[QTY B]]*IF(db[[#This Row],[QTY TG]]="",1,db[[#This Row],[QTY TG]])*IF(db[[#This Row],[QTY K]]="",1,db[[#This Row],[QTY K]])</f>
        <v>1440</v>
      </c>
      <c r="AD1252" s="40" t="str">
        <f>IF(db[[#This Row],[STN K]]="",IF(db[[#This Row],[STN TG]]="",db[[#This Row],[STN B]],db[[#This Row],[STN TG]]),db[[#This Row],[STN K]])</f>
        <v>PCS</v>
      </c>
      <c r="AE1252" s="40"/>
    </row>
    <row r="1253" spans="1:31" ht="16.5" customHeight="1" x14ac:dyDescent="0.25">
      <c r="A1253" s="40">
        <f t="shared" si="19"/>
        <v>1252</v>
      </c>
      <c r="B1253" s="106" t="str">
        <f>LOWER(SUBSTITUTE(SUBSTITUTE(SUBSTITUTE(SUBSTITUTE(SUBSTITUTE(SUBSTITUTE(SUBSTITUTE(SUBSTITUTE(db[[#This Row],[NB BM]]," ",),".",""),"-",""),"(",""),")",""),"/",""),"""",""),"+",""))</f>
        <v>bpgelzhixinrefillg3130</v>
      </c>
      <c r="C1253" s="106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D1253" s="106" t="str">
        <f>LOWER(SUBSTITUTE(SUBSTITUTE(SUBSTITUTE(SUBSTITUTE(SUBSTITUTE(SUBSTITUTE(SUBSTITUTE(SUBSTITUTE(SUBSTITUTE(db[[#This Row],[NB PAJAK]]," ",""),"-",""),"(",""),")",""),".",""),",",""),"/",""),"""",""),"+",""))</f>
        <v/>
      </c>
      <c r="E1253" s="10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bpgelzhixinrefillg3130120lsnuntana</v>
      </c>
      <c r="F1253" s="106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gelzhixinrefillg3130120lsn</v>
      </c>
      <c r="G1253" s="106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gelzhixinrefillg3130untana</v>
      </c>
      <c r="H1253" s="10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gelzhixinrefillg3130120lsnuntana</v>
      </c>
      <c r="I1253" s="35" t="s">
        <v>6146</v>
      </c>
      <c r="J1253" s="35" t="s">
        <v>4960</v>
      </c>
      <c r="K1253" s="36"/>
      <c r="L1253" s="2" t="s">
        <v>1336</v>
      </c>
      <c r="M1253" s="107" t="e">
        <f>IF(db[[#This Row],[NB NOTA_C]]="","",COUNTIF([2]!B_MSK[concat],db[[#This Row],[NB NOTA_C]]))</f>
        <v>#REF!</v>
      </c>
      <c r="N1253" s="108" t="s">
        <v>2305</v>
      </c>
      <c r="O1253" s="106" t="s">
        <v>1433</v>
      </c>
      <c r="P1253" s="35" t="s">
        <v>2443</v>
      </c>
      <c r="Q1253" s="106"/>
      <c r="R1253" s="106" t="str">
        <f>IF(db[[#This Row],[QTY/ CTN]]="","",SUBSTITUTE(SUBSTITUTE(SUBSTITUTE(db[[#This Row],[QTY/ CTN]]," ","_",2),"(",""),")","")&amp;"_")</f>
        <v>120 LSN_</v>
      </c>
      <c r="S1253" s="106">
        <f>IF(db[[#This Row],[H_QTY/ CTN]]="","",SEARCH("_",db[[#This Row],[H_QTY/ CTN]]))</f>
        <v>8</v>
      </c>
      <c r="T1253" s="106">
        <f>IF(db[[#This Row],[H_QTY/ CTN]]="","",LEN(db[[#This Row],[H_QTY/ CTN]]))</f>
        <v>8</v>
      </c>
      <c r="U1253" s="109" t="str">
        <f>IF(db[[#This Row],[H_QTY/ CTN]]="","",LEFT(db[[#This Row],[H_QTY/ CTN]],db[[#This Row],[H_1]]-1))</f>
        <v>120 LSN</v>
      </c>
      <c r="V1253" s="109" t="str">
        <f>IF(NOT(db[[#This Row],[H_1]]=db[[#This Row],[H_2]]),MID(db[[#This Row],[H_QTY/ CTN]],db[[#This Row],[H_1]]+1,db[[#This Row],[H_2]]-db[[#This Row],[H_1]]-1),"")</f>
        <v/>
      </c>
      <c r="W1253" s="40" t="str">
        <f>IF(db[[#This Row],[QTY/ CTN B]]="","",LEFT(db[[#This Row],[QTY/ CTN B]],SEARCH(" ",db[[#This Row],[QTY/ CTN B]],1)-1))</f>
        <v>120</v>
      </c>
      <c r="X1253" s="40" t="str">
        <f>IF(db[[#This Row],[QTY/ CTN B]]="","",RIGHT(db[[#This Row],[QTY/ CTN B]],LEN(db[[#This Row],[QTY/ CTN B]])-SEARCH(" ",db[[#This Row],[QTY/ CTN B]],1)))</f>
        <v>LSN</v>
      </c>
      <c r="Y1253" s="40">
        <f>IF(db[[#This Row],[QTY/ CTN TG]]="",IF(db[[#This Row],[STN TG]]="","",12),LEFT(db[[#This Row],[QTY/ CTN TG]],SEARCH(" ",db[[#This Row],[QTY/ CTN TG]],1)-1))</f>
        <v>12</v>
      </c>
      <c r="Z12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3" s="40" t="str">
        <f>IF(db[[#This Row],[STN K]]="","",IF(db[[#This Row],[STN TG]]="LSN",12,""))</f>
        <v/>
      </c>
      <c r="AB1253" s="40" t="str">
        <f>IF(db[[#This Row],[STN TG]]="LSN","PCS","")</f>
        <v/>
      </c>
      <c r="AC1253" s="40">
        <f>db[[#This Row],[QTY B]]*IF(db[[#This Row],[QTY TG]]="",1,db[[#This Row],[QTY TG]])*IF(db[[#This Row],[QTY K]]="",1,db[[#This Row],[QTY K]])</f>
        <v>1440</v>
      </c>
      <c r="AD1253" s="40" t="str">
        <f>IF(db[[#This Row],[STN K]]="",IF(db[[#This Row],[STN TG]]="",db[[#This Row],[STN B]],db[[#This Row],[STN TG]]),db[[#This Row],[STN K]])</f>
        <v>PCS</v>
      </c>
      <c r="AE1253" s="40"/>
    </row>
    <row r="1254" spans="1:31" ht="16.5" customHeight="1" x14ac:dyDescent="0.25">
      <c r="A1254" s="40">
        <f t="shared" si="19"/>
        <v>1253</v>
      </c>
      <c r="B1254" s="110" t="str">
        <f>LOWER(SUBSTITUTE(SUBSTITUTE(SUBSTITUTE(SUBSTITUTE(SUBSTITUTE(SUBSTITUTE(SUBSTITUTE(SUBSTITUTE(db[[#This Row],[NB BM]]," ",),".",""),"-",""),"(",""),")",""),"/",""),"""",""),"+",""))</f>
        <v>bpgelzhixinrefillg3131</v>
      </c>
      <c r="C1254" s="110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D1254" s="110" t="str">
        <f>LOWER(SUBSTITUTE(SUBSTITUTE(SUBSTITUTE(SUBSTITUTE(SUBSTITUTE(SUBSTITUTE(SUBSTITUTE(SUBSTITUTE(SUBSTITUTE(db[[#This Row],[NB PAJAK]]," ",""),"-",""),"(",""),")",""),".",""),",",""),"/",""),"""",""),"+",""))</f>
        <v/>
      </c>
      <c r="E1254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bpgelzhixinrefillg3131120lsnuntana</v>
      </c>
      <c r="F1254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gelzhixinrefillg3131120lsn</v>
      </c>
      <c r="G1254" s="110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gelzhixinrefillg3131untana</v>
      </c>
      <c r="H1254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gelzhixinrefillg3131120lsnuntana</v>
      </c>
      <c r="I1254" s="30" t="s">
        <v>6147</v>
      </c>
      <c r="J1254" s="30" t="s">
        <v>4961</v>
      </c>
      <c r="K1254" s="23"/>
      <c r="L1254" s="2" t="s">
        <v>1336</v>
      </c>
      <c r="M1254" s="111" t="e">
        <f>IF(db[[#This Row],[NB NOTA_C]]="","",COUNTIF([2]!B_MSK[concat],db[[#This Row],[NB NOTA_C]]))</f>
        <v>#REF!</v>
      </c>
      <c r="N1254" s="84" t="s">
        <v>2305</v>
      </c>
      <c r="O1254" s="82" t="s">
        <v>1433</v>
      </c>
      <c r="P1254" s="7" t="s">
        <v>2443</v>
      </c>
      <c r="Q1254" s="110"/>
      <c r="R1254" s="110" t="str">
        <f>IF(db[[#This Row],[QTY/ CTN]]="","",SUBSTITUTE(SUBSTITUTE(SUBSTITUTE(db[[#This Row],[QTY/ CTN]]," ","_",2),"(",""),")","")&amp;"_")</f>
        <v>120 LSN_</v>
      </c>
      <c r="S1254" s="110">
        <f>IF(db[[#This Row],[H_QTY/ CTN]]="","",SEARCH("_",db[[#This Row],[H_QTY/ CTN]]))</f>
        <v>8</v>
      </c>
      <c r="T1254" s="110">
        <f>IF(db[[#This Row],[H_QTY/ CTN]]="","",LEN(db[[#This Row],[H_QTY/ CTN]]))</f>
        <v>8</v>
      </c>
      <c r="U1254" s="113" t="str">
        <f>IF(db[[#This Row],[H_QTY/ CTN]]="","",LEFT(db[[#This Row],[H_QTY/ CTN]],db[[#This Row],[H_1]]-1))</f>
        <v>120 LSN</v>
      </c>
      <c r="V1254" s="113" t="str">
        <f>IF(NOT(db[[#This Row],[H_1]]=db[[#This Row],[H_2]]),MID(db[[#This Row],[H_QTY/ CTN]],db[[#This Row],[H_1]]+1,db[[#This Row],[H_2]]-db[[#This Row],[H_1]]-1),"")</f>
        <v/>
      </c>
      <c r="W1254" s="40" t="str">
        <f>IF(db[[#This Row],[QTY/ CTN B]]="","",LEFT(db[[#This Row],[QTY/ CTN B]],SEARCH(" ",db[[#This Row],[QTY/ CTN B]],1)-1))</f>
        <v>120</v>
      </c>
      <c r="X1254" s="40" t="str">
        <f>IF(db[[#This Row],[QTY/ CTN B]]="","",RIGHT(db[[#This Row],[QTY/ CTN B]],LEN(db[[#This Row],[QTY/ CTN B]])-SEARCH(" ",db[[#This Row],[QTY/ CTN B]],1)))</f>
        <v>LSN</v>
      </c>
      <c r="Y1254" s="40">
        <f>IF(db[[#This Row],[QTY/ CTN TG]]="",IF(db[[#This Row],[STN TG]]="","",12),LEFT(db[[#This Row],[QTY/ CTN TG]],SEARCH(" ",db[[#This Row],[QTY/ CTN TG]],1)-1))</f>
        <v>12</v>
      </c>
      <c r="Z12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4" s="40" t="str">
        <f>IF(db[[#This Row],[STN K]]="","",IF(db[[#This Row],[STN TG]]="LSN",12,""))</f>
        <v/>
      </c>
      <c r="AB1254" s="40" t="str">
        <f>IF(db[[#This Row],[STN TG]]="LSN","PCS","")</f>
        <v/>
      </c>
      <c r="AC1254" s="40">
        <f>db[[#This Row],[QTY B]]*IF(db[[#This Row],[QTY TG]]="",1,db[[#This Row],[QTY TG]])*IF(db[[#This Row],[QTY K]]="",1,db[[#This Row],[QTY K]])</f>
        <v>1440</v>
      </c>
      <c r="AD1254" s="40" t="str">
        <f>IF(db[[#This Row],[STN K]]="",IF(db[[#This Row],[STN TG]]="",db[[#This Row],[STN B]],db[[#This Row],[STN TG]]),db[[#This Row],[STN K]])</f>
        <v>PCS</v>
      </c>
      <c r="AE1254" s="40"/>
    </row>
    <row r="1255" spans="1:31" ht="16.5" customHeight="1" x14ac:dyDescent="0.25">
      <c r="A1255" s="40">
        <f t="shared" si="19"/>
        <v>1254</v>
      </c>
      <c r="B1255" s="110" t="str">
        <f>LOWER(SUBSTITUTE(SUBSTITUTE(SUBSTITUTE(SUBSTITUTE(SUBSTITUTE(SUBSTITUTE(SUBSTITUTE(SUBSTITUTE(db[[#This Row],[NB BM]]," ",),".",""),"-",""),"(",""),")",""),"/",""),"""",""),"+",""))</f>
        <v>bpgelzhixinrefillg3132</v>
      </c>
      <c r="C1255" s="110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D1255" s="110" t="str">
        <f>LOWER(SUBSTITUTE(SUBSTITUTE(SUBSTITUTE(SUBSTITUTE(SUBSTITUTE(SUBSTITUTE(SUBSTITUTE(SUBSTITUTE(SUBSTITUTE(db[[#This Row],[NB PAJAK]]," ",""),"-",""),"(",""),")",""),".",""),",",""),"/",""),"""",""),"+",""))</f>
        <v>gelpenzhixing3132isi</v>
      </c>
      <c r="E1255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bpgelzhixinrefillg3132120lsnuntana</v>
      </c>
      <c r="F1255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gelzhixinrefillg3132120lsn</v>
      </c>
      <c r="G1255" s="110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gelzhixinrefillg3132untana</v>
      </c>
      <c r="H1255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gelzhixinrefillg3132120lsnuntana</v>
      </c>
      <c r="I1255" s="30" t="s">
        <v>6148</v>
      </c>
      <c r="J1255" s="30" t="s">
        <v>4962</v>
      </c>
      <c r="K1255" s="14" t="s">
        <v>4944</v>
      </c>
      <c r="L1255" s="2" t="s">
        <v>1336</v>
      </c>
      <c r="M1255" s="111" t="e">
        <f>IF(db[[#This Row],[NB NOTA_C]]="","",COUNTIF([2]!B_MSK[concat],db[[#This Row],[NB NOTA_C]]))</f>
        <v>#REF!</v>
      </c>
      <c r="N1255" s="84" t="s">
        <v>2305</v>
      </c>
      <c r="O1255" s="82" t="s">
        <v>1433</v>
      </c>
      <c r="P1255" s="7" t="s">
        <v>2443</v>
      </c>
      <c r="Q1255" s="110"/>
      <c r="R1255" s="110" t="str">
        <f>IF(db[[#This Row],[QTY/ CTN]]="","",SUBSTITUTE(SUBSTITUTE(SUBSTITUTE(db[[#This Row],[QTY/ CTN]]," ","_",2),"(",""),")","")&amp;"_")</f>
        <v>120 LSN_</v>
      </c>
      <c r="S1255" s="110">
        <f>IF(db[[#This Row],[H_QTY/ CTN]]="","",SEARCH("_",db[[#This Row],[H_QTY/ CTN]]))</f>
        <v>8</v>
      </c>
      <c r="T1255" s="110">
        <f>IF(db[[#This Row],[H_QTY/ CTN]]="","",LEN(db[[#This Row],[H_QTY/ CTN]]))</f>
        <v>8</v>
      </c>
      <c r="U1255" s="113" t="str">
        <f>IF(db[[#This Row],[H_QTY/ CTN]]="","",LEFT(db[[#This Row],[H_QTY/ CTN]],db[[#This Row],[H_1]]-1))</f>
        <v>120 LSN</v>
      </c>
      <c r="V1255" s="113" t="str">
        <f>IF(NOT(db[[#This Row],[H_1]]=db[[#This Row],[H_2]]),MID(db[[#This Row],[H_QTY/ CTN]],db[[#This Row],[H_1]]+1,db[[#This Row],[H_2]]-db[[#This Row],[H_1]]-1),"")</f>
        <v/>
      </c>
      <c r="W1255" s="40" t="str">
        <f>IF(db[[#This Row],[QTY/ CTN B]]="","",LEFT(db[[#This Row],[QTY/ CTN B]],SEARCH(" ",db[[#This Row],[QTY/ CTN B]],1)-1))</f>
        <v>120</v>
      </c>
      <c r="X1255" s="40" t="str">
        <f>IF(db[[#This Row],[QTY/ CTN B]]="","",RIGHT(db[[#This Row],[QTY/ CTN B]],LEN(db[[#This Row],[QTY/ CTN B]])-SEARCH(" ",db[[#This Row],[QTY/ CTN B]],1)))</f>
        <v>LSN</v>
      </c>
      <c r="Y1255" s="40">
        <f>IF(db[[#This Row],[QTY/ CTN TG]]="",IF(db[[#This Row],[STN TG]]="","",12),LEFT(db[[#This Row],[QTY/ CTN TG]],SEARCH(" ",db[[#This Row],[QTY/ CTN TG]],1)-1))</f>
        <v>12</v>
      </c>
      <c r="Z12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5" s="40" t="str">
        <f>IF(db[[#This Row],[STN K]]="","",IF(db[[#This Row],[STN TG]]="LSN",12,""))</f>
        <v/>
      </c>
      <c r="AB1255" s="40" t="str">
        <f>IF(db[[#This Row],[STN TG]]="LSN","PCS","")</f>
        <v/>
      </c>
      <c r="AC1255" s="40">
        <f>db[[#This Row],[QTY B]]*IF(db[[#This Row],[QTY TG]]="",1,db[[#This Row],[QTY TG]])*IF(db[[#This Row],[QTY K]]="",1,db[[#This Row],[QTY K]])</f>
        <v>1440</v>
      </c>
      <c r="AD1255" s="40" t="str">
        <f>IF(db[[#This Row],[STN K]]="",IF(db[[#This Row],[STN TG]]="",db[[#This Row],[STN B]],db[[#This Row],[STN TG]]),db[[#This Row],[STN K]])</f>
        <v>PCS</v>
      </c>
      <c r="AE1255" s="40"/>
    </row>
    <row r="1256" spans="1:31" ht="16.5" customHeight="1" x14ac:dyDescent="0.25">
      <c r="A1256" s="40">
        <f t="shared" si="19"/>
        <v>1255</v>
      </c>
      <c r="B1256" s="110" t="str">
        <f>LOWER(SUBSTITUTE(SUBSTITUTE(SUBSTITUTE(SUBSTITUTE(SUBSTITUTE(SUBSTITUTE(SUBSTITUTE(SUBSTITUTE(db[[#This Row],[NB BM]]," ",),".",""),"-",""),"(",""),")",""),"/",""),"""",""),"+",""))</f>
        <v>bpgelzhixinrefillg3133</v>
      </c>
      <c r="C1256" s="110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D1256" s="110" t="str">
        <f>LOWER(SUBSTITUTE(SUBSTITUTE(SUBSTITUTE(SUBSTITUTE(SUBSTITUTE(SUBSTITUTE(SUBSTITUTE(SUBSTITUTE(SUBSTITUTE(db[[#This Row],[NB PAJAK]]," ",""),"-",""),"(",""),")",""),".",""),",",""),"/",""),"""",""),"+",""))</f>
        <v/>
      </c>
      <c r="E1256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bpgelzhixinrefillg3133120lsnuntana</v>
      </c>
      <c r="F1256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gelzhixinrefillg3133120lsn</v>
      </c>
      <c r="G1256" s="110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gelzhixinrefillg3133untana</v>
      </c>
      <c r="H1256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gelzhixinrefillg3133120lsnuntana</v>
      </c>
      <c r="I1256" s="30" t="s">
        <v>6149</v>
      </c>
      <c r="J1256" s="30" t="s">
        <v>4963</v>
      </c>
      <c r="K1256" s="23"/>
      <c r="L1256" s="2" t="s">
        <v>1336</v>
      </c>
      <c r="M1256" s="111" t="e">
        <f>IF(db[[#This Row],[NB NOTA_C]]="","",COUNTIF([2]!B_MSK[concat],db[[#This Row],[NB NOTA_C]]))</f>
        <v>#REF!</v>
      </c>
      <c r="N1256" s="84" t="s">
        <v>2305</v>
      </c>
      <c r="O1256" s="82" t="s">
        <v>1433</v>
      </c>
      <c r="P1256" s="7" t="s">
        <v>2443</v>
      </c>
      <c r="Q1256" s="110"/>
      <c r="R1256" s="110" t="str">
        <f>IF(db[[#This Row],[QTY/ CTN]]="","",SUBSTITUTE(SUBSTITUTE(SUBSTITUTE(db[[#This Row],[QTY/ CTN]]," ","_",2),"(",""),")","")&amp;"_")</f>
        <v>120 LSN_</v>
      </c>
      <c r="S1256" s="110">
        <f>IF(db[[#This Row],[H_QTY/ CTN]]="","",SEARCH("_",db[[#This Row],[H_QTY/ CTN]]))</f>
        <v>8</v>
      </c>
      <c r="T1256" s="110">
        <f>IF(db[[#This Row],[H_QTY/ CTN]]="","",LEN(db[[#This Row],[H_QTY/ CTN]]))</f>
        <v>8</v>
      </c>
      <c r="U1256" s="113" t="str">
        <f>IF(db[[#This Row],[H_QTY/ CTN]]="","",LEFT(db[[#This Row],[H_QTY/ CTN]],db[[#This Row],[H_1]]-1))</f>
        <v>120 LSN</v>
      </c>
      <c r="V1256" s="113" t="str">
        <f>IF(NOT(db[[#This Row],[H_1]]=db[[#This Row],[H_2]]),MID(db[[#This Row],[H_QTY/ CTN]],db[[#This Row],[H_1]]+1,db[[#This Row],[H_2]]-db[[#This Row],[H_1]]-1),"")</f>
        <v/>
      </c>
      <c r="W1256" s="40" t="str">
        <f>IF(db[[#This Row],[QTY/ CTN B]]="","",LEFT(db[[#This Row],[QTY/ CTN B]],SEARCH(" ",db[[#This Row],[QTY/ CTN B]],1)-1))</f>
        <v>120</v>
      </c>
      <c r="X1256" s="40" t="str">
        <f>IF(db[[#This Row],[QTY/ CTN B]]="","",RIGHT(db[[#This Row],[QTY/ CTN B]],LEN(db[[#This Row],[QTY/ CTN B]])-SEARCH(" ",db[[#This Row],[QTY/ CTN B]],1)))</f>
        <v>LSN</v>
      </c>
      <c r="Y1256" s="40">
        <f>IF(db[[#This Row],[QTY/ CTN TG]]="",IF(db[[#This Row],[STN TG]]="","",12),LEFT(db[[#This Row],[QTY/ CTN TG]],SEARCH(" ",db[[#This Row],[QTY/ CTN TG]],1)-1))</f>
        <v>12</v>
      </c>
      <c r="Z12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6" s="40" t="str">
        <f>IF(db[[#This Row],[STN K]]="","",IF(db[[#This Row],[STN TG]]="LSN",12,""))</f>
        <v/>
      </c>
      <c r="AB1256" s="40" t="str">
        <f>IF(db[[#This Row],[STN TG]]="LSN","PCS","")</f>
        <v/>
      </c>
      <c r="AC1256" s="40">
        <f>db[[#This Row],[QTY B]]*IF(db[[#This Row],[QTY TG]]="",1,db[[#This Row],[QTY TG]])*IF(db[[#This Row],[QTY K]]="",1,db[[#This Row],[QTY K]])</f>
        <v>1440</v>
      </c>
      <c r="AD1256" s="40" t="str">
        <f>IF(db[[#This Row],[STN K]]="",IF(db[[#This Row],[STN TG]]="",db[[#This Row],[STN B]],db[[#This Row],[STN TG]]),db[[#This Row],[STN K]])</f>
        <v>PCS</v>
      </c>
      <c r="AE1256" s="40"/>
    </row>
    <row r="1257" spans="1:31" ht="16.5" customHeight="1" x14ac:dyDescent="0.25">
      <c r="A1257" s="40">
        <f t="shared" si="19"/>
        <v>1256</v>
      </c>
      <c r="B1257" s="110" t="str">
        <f>LOWER(SUBSTITUTE(SUBSTITUTE(SUBSTITUTE(SUBSTITUTE(SUBSTITUTE(SUBSTITUTE(SUBSTITUTE(SUBSTITUTE(db[[#This Row],[NB BM]]," ",),".",""),"-",""),"(",""),")",""),"/",""),"""",""),"+",""))</f>
        <v>bpgelzhixinrefillg3135</v>
      </c>
      <c r="C1257" s="110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D1257" s="110" t="str">
        <f>LOWER(SUBSTITUTE(SUBSTITUTE(SUBSTITUTE(SUBSTITUTE(SUBSTITUTE(SUBSTITUTE(SUBSTITUTE(SUBSTITUTE(SUBSTITUTE(db[[#This Row],[NB PAJAK]]," ",""),"-",""),"(",""),")",""),".",""),",",""),"/",""),"""",""),"+",""))</f>
        <v/>
      </c>
      <c r="E1257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bpgelzhixinrefillg3135120lsnuntana</v>
      </c>
      <c r="F1257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gelzhixinrefillg3135120lsn</v>
      </c>
      <c r="G1257" s="110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gelzhixinrefillg3135untana</v>
      </c>
      <c r="H1257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gelzhixinrefillg3135120lsnuntana</v>
      </c>
      <c r="I1257" s="30" t="s">
        <v>6150</v>
      </c>
      <c r="J1257" s="30" t="s">
        <v>4964</v>
      </c>
      <c r="K1257" s="23"/>
      <c r="L1257" s="2" t="s">
        <v>1336</v>
      </c>
      <c r="M1257" s="111" t="e">
        <f>IF(db[[#This Row],[NB NOTA_C]]="","",COUNTIF([2]!B_MSK[concat],db[[#This Row],[NB NOTA_C]]))</f>
        <v>#REF!</v>
      </c>
      <c r="N1257" s="84" t="s">
        <v>2305</v>
      </c>
      <c r="O1257" s="82" t="s">
        <v>1433</v>
      </c>
      <c r="P1257" s="7" t="s">
        <v>2443</v>
      </c>
      <c r="Q1257" s="110"/>
      <c r="R1257" s="110" t="str">
        <f>IF(db[[#This Row],[QTY/ CTN]]="","",SUBSTITUTE(SUBSTITUTE(SUBSTITUTE(db[[#This Row],[QTY/ CTN]]," ","_",2),"(",""),")","")&amp;"_")</f>
        <v>120 LSN_</v>
      </c>
      <c r="S1257" s="110">
        <f>IF(db[[#This Row],[H_QTY/ CTN]]="","",SEARCH("_",db[[#This Row],[H_QTY/ CTN]]))</f>
        <v>8</v>
      </c>
      <c r="T1257" s="110">
        <f>IF(db[[#This Row],[H_QTY/ CTN]]="","",LEN(db[[#This Row],[H_QTY/ CTN]]))</f>
        <v>8</v>
      </c>
      <c r="U1257" s="113" t="str">
        <f>IF(db[[#This Row],[H_QTY/ CTN]]="","",LEFT(db[[#This Row],[H_QTY/ CTN]],db[[#This Row],[H_1]]-1))</f>
        <v>120 LSN</v>
      </c>
      <c r="V1257" s="113" t="str">
        <f>IF(NOT(db[[#This Row],[H_1]]=db[[#This Row],[H_2]]),MID(db[[#This Row],[H_QTY/ CTN]],db[[#This Row],[H_1]]+1,db[[#This Row],[H_2]]-db[[#This Row],[H_1]]-1),"")</f>
        <v/>
      </c>
      <c r="W1257" s="40" t="str">
        <f>IF(db[[#This Row],[QTY/ CTN B]]="","",LEFT(db[[#This Row],[QTY/ CTN B]],SEARCH(" ",db[[#This Row],[QTY/ CTN B]],1)-1))</f>
        <v>120</v>
      </c>
      <c r="X1257" s="40" t="str">
        <f>IF(db[[#This Row],[QTY/ CTN B]]="","",RIGHT(db[[#This Row],[QTY/ CTN B]],LEN(db[[#This Row],[QTY/ CTN B]])-SEARCH(" ",db[[#This Row],[QTY/ CTN B]],1)))</f>
        <v>LSN</v>
      </c>
      <c r="Y1257" s="40">
        <f>IF(db[[#This Row],[QTY/ CTN TG]]="",IF(db[[#This Row],[STN TG]]="","",12),LEFT(db[[#This Row],[QTY/ CTN TG]],SEARCH(" ",db[[#This Row],[QTY/ CTN TG]],1)-1))</f>
        <v>12</v>
      </c>
      <c r="Z12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7" s="40" t="str">
        <f>IF(db[[#This Row],[STN K]]="","",IF(db[[#This Row],[STN TG]]="LSN",12,""))</f>
        <v/>
      </c>
      <c r="AB1257" s="40" t="str">
        <f>IF(db[[#This Row],[STN TG]]="LSN","PCS","")</f>
        <v/>
      </c>
      <c r="AC1257" s="40">
        <f>db[[#This Row],[QTY B]]*IF(db[[#This Row],[QTY TG]]="",1,db[[#This Row],[QTY TG]])*IF(db[[#This Row],[QTY K]]="",1,db[[#This Row],[QTY K]])</f>
        <v>1440</v>
      </c>
      <c r="AD1257" s="40" t="str">
        <f>IF(db[[#This Row],[STN K]]="",IF(db[[#This Row],[STN TG]]="",db[[#This Row],[STN B]],db[[#This Row],[STN TG]]),db[[#This Row],[STN K]])</f>
        <v>PCS</v>
      </c>
      <c r="AE1257" s="40"/>
    </row>
    <row r="1258" spans="1:31" ht="16.5" customHeight="1" x14ac:dyDescent="0.25">
      <c r="A1258" s="40">
        <f t="shared" si="19"/>
        <v>1257</v>
      </c>
      <c r="B1258" s="110" t="str">
        <f>LOWER(SUBSTITUTE(SUBSTITUTE(SUBSTITUTE(SUBSTITUTE(SUBSTITUTE(SUBSTITUTE(SUBSTITUTE(SUBSTITUTE(db[[#This Row],[NB BM]]," ",),".",""),"-",""),"(",""),")",""),"/",""),"""",""),"+",""))</f>
        <v>bpgelzhixinrefillg3136</v>
      </c>
      <c r="C1258" s="110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D1258" s="110" t="str">
        <f>LOWER(SUBSTITUTE(SUBSTITUTE(SUBSTITUTE(SUBSTITUTE(SUBSTITUTE(SUBSTITUTE(SUBSTITUTE(SUBSTITUTE(SUBSTITUTE(db[[#This Row],[NB PAJAK]]," ",""),"-",""),"(",""),")",""),".",""),",",""),"/",""),"""",""),"+",""))</f>
        <v>gelpenzhixing3136isi</v>
      </c>
      <c r="E1258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bpgelzhixinrefillg3136120lsnuntana</v>
      </c>
      <c r="F1258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gelzhixinrefillg3136120lsn</v>
      </c>
      <c r="G1258" s="110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gelzhixinrefillg3136untana</v>
      </c>
      <c r="H1258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gelzhixinrefillg3136120lsnuntana</v>
      </c>
      <c r="I1258" s="30" t="s">
        <v>6151</v>
      </c>
      <c r="J1258" s="30" t="s">
        <v>4965</v>
      </c>
      <c r="K1258" s="14" t="s">
        <v>4945</v>
      </c>
      <c r="L1258" s="2" t="s">
        <v>1336</v>
      </c>
      <c r="M1258" s="111" t="e">
        <f>IF(db[[#This Row],[NB NOTA_C]]="","",COUNTIF([2]!B_MSK[concat],db[[#This Row],[NB NOTA_C]]))</f>
        <v>#REF!</v>
      </c>
      <c r="N1258" s="84" t="s">
        <v>2305</v>
      </c>
      <c r="O1258" s="82" t="s">
        <v>1433</v>
      </c>
      <c r="P1258" s="7" t="s">
        <v>2443</v>
      </c>
      <c r="Q1258" s="110"/>
      <c r="R1258" s="110" t="str">
        <f>IF(db[[#This Row],[QTY/ CTN]]="","",SUBSTITUTE(SUBSTITUTE(SUBSTITUTE(db[[#This Row],[QTY/ CTN]]," ","_",2),"(",""),")","")&amp;"_")</f>
        <v>120 LSN_</v>
      </c>
      <c r="S1258" s="110">
        <f>IF(db[[#This Row],[H_QTY/ CTN]]="","",SEARCH("_",db[[#This Row],[H_QTY/ CTN]]))</f>
        <v>8</v>
      </c>
      <c r="T1258" s="110">
        <f>IF(db[[#This Row],[H_QTY/ CTN]]="","",LEN(db[[#This Row],[H_QTY/ CTN]]))</f>
        <v>8</v>
      </c>
      <c r="U1258" s="113" t="str">
        <f>IF(db[[#This Row],[H_QTY/ CTN]]="","",LEFT(db[[#This Row],[H_QTY/ CTN]],db[[#This Row],[H_1]]-1))</f>
        <v>120 LSN</v>
      </c>
      <c r="V1258" s="113" t="str">
        <f>IF(NOT(db[[#This Row],[H_1]]=db[[#This Row],[H_2]]),MID(db[[#This Row],[H_QTY/ CTN]],db[[#This Row],[H_1]]+1,db[[#This Row],[H_2]]-db[[#This Row],[H_1]]-1),"")</f>
        <v/>
      </c>
      <c r="W1258" s="40" t="str">
        <f>IF(db[[#This Row],[QTY/ CTN B]]="","",LEFT(db[[#This Row],[QTY/ CTN B]],SEARCH(" ",db[[#This Row],[QTY/ CTN B]],1)-1))</f>
        <v>120</v>
      </c>
      <c r="X1258" s="40" t="str">
        <f>IF(db[[#This Row],[QTY/ CTN B]]="","",RIGHT(db[[#This Row],[QTY/ CTN B]],LEN(db[[#This Row],[QTY/ CTN B]])-SEARCH(" ",db[[#This Row],[QTY/ CTN B]],1)))</f>
        <v>LSN</v>
      </c>
      <c r="Y1258" s="40">
        <f>IF(db[[#This Row],[QTY/ CTN TG]]="",IF(db[[#This Row],[STN TG]]="","",12),LEFT(db[[#This Row],[QTY/ CTN TG]],SEARCH(" ",db[[#This Row],[QTY/ CTN TG]],1)-1))</f>
        <v>12</v>
      </c>
      <c r="Z12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8" s="40" t="str">
        <f>IF(db[[#This Row],[STN K]]="","",IF(db[[#This Row],[STN TG]]="LSN",12,""))</f>
        <v/>
      </c>
      <c r="AB1258" s="40" t="str">
        <f>IF(db[[#This Row],[STN TG]]="LSN","PCS","")</f>
        <v/>
      </c>
      <c r="AC1258" s="40">
        <f>db[[#This Row],[QTY B]]*IF(db[[#This Row],[QTY TG]]="",1,db[[#This Row],[QTY TG]])*IF(db[[#This Row],[QTY K]]="",1,db[[#This Row],[QTY K]])</f>
        <v>1440</v>
      </c>
      <c r="AD1258" s="40" t="str">
        <f>IF(db[[#This Row],[STN K]]="",IF(db[[#This Row],[STN TG]]="",db[[#This Row],[STN B]],db[[#This Row],[STN TG]]),db[[#This Row],[STN K]])</f>
        <v>PCS</v>
      </c>
      <c r="AE1258" s="40"/>
    </row>
    <row r="1259" spans="1:31" ht="16.5" customHeight="1" x14ac:dyDescent="0.25">
      <c r="A1259" s="40">
        <f t="shared" si="19"/>
        <v>1258</v>
      </c>
      <c r="B1259" s="110" t="str">
        <f>LOWER(SUBSTITUTE(SUBSTITUTE(SUBSTITUTE(SUBSTITUTE(SUBSTITUTE(SUBSTITUTE(SUBSTITUTE(SUBSTITUTE(db[[#This Row],[NB BM]]," ",),".",""),"-",""),"(",""),")",""),"/",""),"""",""),"+",""))</f>
        <v>bpgelzhixinrefillg3137</v>
      </c>
      <c r="C1259" s="110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D1259" s="110" t="str">
        <f>LOWER(SUBSTITUTE(SUBSTITUTE(SUBSTITUTE(SUBSTITUTE(SUBSTITUTE(SUBSTITUTE(SUBSTITUTE(SUBSTITUTE(SUBSTITUTE(db[[#This Row],[NB PAJAK]]," ",""),"-",""),"(",""),")",""),".",""),",",""),"/",""),"""",""),"+",""))</f>
        <v>gelpenzhixing3137isi</v>
      </c>
      <c r="E1259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bpgelzhixinrefillg3137120lsnuntana</v>
      </c>
      <c r="F1259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gelzhixinrefillg3137120lsn</v>
      </c>
      <c r="G1259" s="110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gelzhixinrefillg3137untana</v>
      </c>
      <c r="H1259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gelzhixinrefillg3137120lsnuntana</v>
      </c>
      <c r="I1259" s="30" t="s">
        <v>6152</v>
      </c>
      <c r="J1259" s="30" t="s">
        <v>4966</v>
      </c>
      <c r="K1259" s="14" t="s">
        <v>4946</v>
      </c>
      <c r="L1259" s="2" t="s">
        <v>1336</v>
      </c>
      <c r="M1259" s="111" t="e">
        <f>IF(db[[#This Row],[NB NOTA_C]]="","",COUNTIF([2]!B_MSK[concat],db[[#This Row],[NB NOTA_C]]))</f>
        <v>#REF!</v>
      </c>
      <c r="N1259" s="84" t="s">
        <v>2305</v>
      </c>
      <c r="O1259" s="82" t="s">
        <v>1433</v>
      </c>
      <c r="P1259" s="7" t="s">
        <v>2443</v>
      </c>
      <c r="Q1259" s="110"/>
      <c r="R1259" s="110" t="str">
        <f>IF(db[[#This Row],[QTY/ CTN]]="","",SUBSTITUTE(SUBSTITUTE(SUBSTITUTE(db[[#This Row],[QTY/ CTN]]," ","_",2),"(",""),")","")&amp;"_")</f>
        <v>120 LSN_</v>
      </c>
      <c r="S1259" s="110">
        <f>IF(db[[#This Row],[H_QTY/ CTN]]="","",SEARCH("_",db[[#This Row],[H_QTY/ CTN]]))</f>
        <v>8</v>
      </c>
      <c r="T1259" s="110">
        <f>IF(db[[#This Row],[H_QTY/ CTN]]="","",LEN(db[[#This Row],[H_QTY/ CTN]]))</f>
        <v>8</v>
      </c>
      <c r="U1259" s="113" t="str">
        <f>IF(db[[#This Row],[H_QTY/ CTN]]="","",LEFT(db[[#This Row],[H_QTY/ CTN]],db[[#This Row],[H_1]]-1))</f>
        <v>120 LSN</v>
      </c>
      <c r="V1259" s="113" t="str">
        <f>IF(NOT(db[[#This Row],[H_1]]=db[[#This Row],[H_2]]),MID(db[[#This Row],[H_QTY/ CTN]],db[[#This Row],[H_1]]+1,db[[#This Row],[H_2]]-db[[#This Row],[H_1]]-1),"")</f>
        <v/>
      </c>
      <c r="W1259" s="40" t="str">
        <f>IF(db[[#This Row],[QTY/ CTN B]]="","",LEFT(db[[#This Row],[QTY/ CTN B]],SEARCH(" ",db[[#This Row],[QTY/ CTN B]],1)-1))</f>
        <v>120</v>
      </c>
      <c r="X1259" s="40" t="str">
        <f>IF(db[[#This Row],[QTY/ CTN B]]="","",RIGHT(db[[#This Row],[QTY/ CTN B]],LEN(db[[#This Row],[QTY/ CTN B]])-SEARCH(" ",db[[#This Row],[QTY/ CTN B]],1)))</f>
        <v>LSN</v>
      </c>
      <c r="Y1259" s="40">
        <f>IF(db[[#This Row],[QTY/ CTN TG]]="",IF(db[[#This Row],[STN TG]]="","",12),LEFT(db[[#This Row],[QTY/ CTN TG]],SEARCH(" ",db[[#This Row],[QTY/ CTN TG]],1)-1))</f>
        <v>12</v>
      </c>
      <c r="Z12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59" s="40" t="str">
        <f>IF(db[[#This Row],[STN K]]="","",IF(db[[#This Row],[STN TG]]="LSN",12,""))</f>
        <v/>
      </c>
      <c r="AB1259" s="40" t="str">
        <f>IF(db[[#This Row],[STN TG]]="LSN","PCS","")</f>
        <v/>
      </c>
      <c r="AC1259" s="40">
        <f>db[[#This Row],[QTY B]]*IF(db[[#This Row],[QTY TG]]="",1,db[[#This Row],[QTY TG]])*IF(db[[#This Row],[QTY K]]="",1,db[[#This Row],[QTY K]])</f>
        <v>1440</v>
      </c>
      <c r="AD1259" s="40" t="str">
        <f>IF(db[[#This Row],[STN K]]="",IF(db[[#This Row],[STN TG]]="",db[[#This Row],[STN B]],db[[#This Row],[STN TG]]),db[[#This Row],[STN K]])</f>
        <v>PCS</v>
      </c>
      <c r="AE1259" s="40"/>
    </row>
    <row r="1260" spans="1:31" ht="16.5" customHeight="1" x14ac:dyDescent="0.25">
      <c r="A1260" s="40">
        <f>ROW()-1</f>
        <v>1259</v>
      </c>
      <c r="B1260" s="110" t="str">
        <f>LOWER(SUBSTITUTE(SUBSTITUTE(SUBSTITUTE(SUBSTITUTE(SUBSTITUTE(SUBSTITUTE(SUBSTITUTE(SUBSTITUTE(db[[#This Row],[NB BM]]," ",),".",""),"-",""),"(",""),")",""),"/",""),"""",""),"+",""))</f>
        <v/>
      </c>
      <c r="C1260" s="110" t="str">
        <f>LOWER(SUBSTITUTE(SUBSTITUTE(SUBSTITUTE(SUBSTITUTE(SUBSTITUTE(SUBSTITUTE(SUBSTITUTE(SUBSTITUTE(SUBSTITUTE(db[[#This Row],[NB NOTA]]," ",),".",""),"-",""),"(",""),")",""),",",""),"/",""),"""",""),"+",""))</f>
        <v/>
      </c>
      <c r="D1260" s="110" t="str">
        <f>LOWER(SUBSTITUTE(SUBSTITUTE(SUBSTITUTE(SUBSTITUTE(SUBSTITUTE(SUBSTITUTE(SUBSTITUTE(SUBSTITUTE(SUBSTITUTE(db[[#This Row],[NB PAJAK]]," ",""),"-",""),"(",""),")",""),".",""),",",""),"/",""),"""",""),"+",""))</f>
        <v/>
      </c>
      <c r="E1260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/>
      </c>
      <c r="F1260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/>
      </c>
      <c r="G1260" s="110" t="str">
        <f>db[[#This Row],[NB NOTA_C]]&amp;LOWER(SUBSTITUTE(SUBSTITUTE(SUBSTITUTE(SUBSTITUTE(SUBSTITUTE(SUBSTITUTE(SUBSTITUTE(SUBSTITUTE(SUBSTITUTE(db[[#This Row],[FAKTUR]]," ",),".",""),"-",""),"(",""),")",""),",",""),"/",""),"""",""),"+",""))</f>
        <v/>
      </c>
      <c r="H1260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/>
      </c>
      <c r="I1260" s="30"/>
      <c r="J1260" s="30"/>
      <c r="K1260" s="14"/>
      <c r="M1260" s="111" t="str">
        <f>IF(db[[#This Row],[NB NOTA_C]]="","",COUNTIF([2]!B_MSK[concat],db[[#This Row],[NB NOTA_C]]))</f>
        <v/>
      </c>
      <c r="N1260" s="84"/>
      <c r="O1260" s="82"/>
      <c r="P1260" s="7"/>
      <c r="Q1260" s="110"/>
      <c r="R1260" s="110" t="str">
        <f>IF(db[[#This Row],[QTY/ CTN]]="","",SUBSTITUTE(SUBSTITUTE(SUBSTITUTE(db[[#This Row],[QTY/ CTN]]," ","_",2),"(",""),")","")&amp;"_")</f>
        <v/>
      </c>
      <c r="S1260" s="110" t="str">
        <f>IF(db[[#This Row],[H_QTY/ CTN]]="","",SEARCH("_",db[[#This Row],[H_QTY/ CTN]]))</f>
        <v/>
      </c>
      <c r="T1260" s="110" t="str">
        <f>IF(db[[#This Row],[H_QTY/ CTN]]="","",LEN(db[[#This Row],[H_QTY/ CTN]]))</f>
        <v/>
      </c>
      <c r="U1260" s="113" t="str">
        <f>IF(db[[#This Row],[H_QTY/ CTN]]="","",LEFT(db[[#This Row],[H_QTY/ CTN]],db[[#This Row],[H_1]]-1))</f>
        <v/>
      </c>
      <c r="V1260" s="113" t="str">
        <f>IF(NOT(db[[#This Row],[H_1]]=db[[#This Row],[H_2]]),MID(db[[#This Row],[H_QTY/ CTN]],db[[#This Row],[H_1]]+1,db[[#This Row],[H_2]]-db[[#This Row],[H_1]]-1),"")</f>
        <v/>
      </c>
      <c r="W1260" s="40" t="str">
        <f>IF(db[[#This Row],[QTY/ CTN B]]="","",LEFT(db[[#This Row],[QTY/ CTN B]],SEARCH(" ",db[[#This Row],[QTY/ CTN B]],1)-1))</f>
        <v/>
      </c>
      <c r="X1260" s="40" t="str">
        <f>IF(db[[#This Row],[QTY/ CTN B]]="","",RIGHT(db[[#This Row],[QTY/ CTN B]],LEN(db[[#This Row],[QTY/ CTN B]])-SEARCH(" ",db[[#This Row],[QTY/ CTN B]],1)))</f>
        <v/>
      </c>
      <c r="Y1260" s="40" t="str">
        <f>IF(db[[#This Row],[QTY/ CTN TG]]="",IF(db[[#This Row],[STN TG]]="","",12),LEFT(db[[#This Row],[QTY/ CTN TG]],SEARCH(" ",db[[#This Row],[QTY/ CTN TG]],1)-1))</f>
        <v/>
      </c>
      <c r="Z12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60" s="40" t="str">
        <f>IF(db[[#This Row],[STN K]]="","",IF(db[[#This Row],[STN TG]]="LSN",12,""))</f>
        <v/>
      </c>
      <c r="AB1260" s="40" t="str">
        <f>IF(db[[#This Row],[STN TG]]="LSN","PCS","")</f>
        <v/>
      </c>
      <c r="AC1260" s="40" t="e">
        <f>db[[#This Row],[QTY B]]*IF(db[[#This Row],[QTY TG]]="",1,db[[#This Row],[QTY TG]])*IF(db[[#This Row],[QTY K]]="",1,db[[#This Row],[QTY K]])</f>
        <v>#VALUE!</v>
      </c>
      <c r="AD1260" s="40" t="str">
        <f>IF(db[[#This Row],[STN K]]="",IF(db[[#This Row],[STN TG]]="",db[[#This Row],[STN B]],db[[#This Row],[STN TG]]),db[[#This Row],[STN K]])</f>
        <v/>
      </c>
      <c r="AE1260" s="40"/>
    </row>
    <row r="1261" spans="1:31" ht="16.5" customHeight="1" x14ac:dyDescent="0.25">
      <c r="A1261" s="40">
        <f>ROW()-1</f>
        <v>1260</v>
      </c>
      <c r="B1261" s="110" t="str">
        <f>LOWER(SUBSTITUTE(SUBSTITUTE(SUBSTITUTE(SUBSTITUTE(SUBSTITUTE(SUBSTITUTE(SUBSTITUTE(SUBSTITUTE(db[[#This Row],[NB BM]]," ",),".",""),"-",""),"(",""),")",""),"/",""),"""",""),"+",""))</f>
        <v/>
      </c>
      <c r="C1261" s="110" t="str">
        <f>LOWER(SUBSTITUTE(SUBSTITUTE(SUBSTITUTE(SUBSTITUTE(SUBSTITUTE(SUBSTITUTE(SUBSTITUTE(SUBSTITUTE(SUBSTITUTE(db[[#This Row],[NB NOTA]]," ",),".",""),"-",""),"(",""),")",""),",",""),"/",""),"""",""),"+",""))</f>
        <v>3155</v>
      </c>
      <c r="D1261" s="110" t="str">
        <f>LOWER(SUBSTITUTE(SUBSTITUTE(SUBSTITUTE(SUBSTITUTE(SUBSTITUTE(SUBSTITUTE(SUBSTITUTE(SUBSTITUTE(SUBSTITUTE(db[[#This Row],[NB PAJAK]]," ",""),"-",""),"(",""),")",""),".",""),",",""),"/",""),"""",""),"+",""))</f>
        <v/>
      </c>
      <c r="E1261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/>
      </c>
      <c r="F1261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3155</v>
      </c>
      <c r="G1261" s="110" t="str">
        <f>db[[#This Row],[NB NOTA_C]]&amp;LOWER(SUBSTITUTE(SUBSTITUTE(SUBSTITUTE(SUBSTITUTE(SUBSTITUTE(SUBSTITUTE(SUBSTITUTE(SUBSTITUTE(SUBSTITUTE(db[[#This Row],[FAKTUR]]," ",),".",""),"-",""),"(",""),")",""),",",""),"/",""),"""",""),"+",""))</f>
        <v>3155</v>
      </c>
      <c r="H1261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3155</v>
      </c>
      <c r="I1261" s="30"/>
      <c r="J1261" s="30">
        <v>3155</v>
      </c>
      <c r="K1261" s="14"/>
      <c r="M1261" s="111" t="e">
        <f>IF(db[[#This Row],[NB NOTA_C]]="","",COUNTIF([2]!B_MSK[concat],db[[#This Row],[NB NOTA_C]]))</f>
        <v>#REF!</v>
      </c>
      <c r="N1261" s="84"/>
      <c r="O1261" s="82"/>
      <c r="P1261" s="7"/>
      <c r="Q1261" s="110"/>
      <c r="R1261" s="110" t="str">
        <f>IF(db[[#This Row],[QTY/ CTN]]="","",SUBSTITUTE(SUBSTITUTE(SUBSTITUTE(db[[#This Row],[QTY/ CTN]]," ","_",2),"(",""),")","")&amp;"_")</f>
        <v/>
      </c>
      <c r="S1261" s="110" t="str">
        <f>IF(db[[#This Row],[H_QTY/ CTN]]="","",SEARCH("_",db[[#This Row],[H_QTY/ CTN]]))</f>
        <v/>
      </c>
      <c r="T1261" s="110" t="str">
        <f>IF(db[[#This Row],[H_QTY/ CTN]]="","",LEN(db[[#This Row],[H_QTY/ CTN]]))</f>
        <v/>
      </c>
      <c r="U1261" s="113" t="str">
        <f>IF(db[[#This Row],[H_QTY/ CTN]]="","",LEFT(db[[#This Row],[H_QTY/ CTN]],db[[#This Row],[H_1]]-1))</f>
        <v/>
      </c>
      <c r="V1261" s="113" t="str">
        <f>IF(NOT(db[[#This Row],[H_1]]=db[[#This Row],[H_2]]),MID(db[[#This Row],[H_QTY/ CTN]],db[[#This Row],[H_1]]+1,db[[#This Row],[H_2]]-db[[#This Row],[H_1]]-1),"")</f>
        <v/>
      </c>
      <c r="W1261" s="40" t="str">
        <f>IF(db[[#This Row],[QTY/ CTN B]]="","",LEFT(db[[#This Row],[QTY/ CTN B]],SEARCH(" ",db[[#This Row],[QTY/ CTN B]],1)-1))</f>
        <v/>
      </c>
      <c r="X1261" s="40" t="str">
        <f>IF(db[[#This Row],[QTY/ CTN B]]="","",RIGHT(db[[#This Row],[QTY/ CTN B]],LEN(db[[#This Row],[QTY/ CTN B]])-SEARCH(" ",db[[#This Row],[QTY/ CTN B]],1)))</f>
        <v/>
      </c>
      <c r="Y1261" s="40" t="str">
        <f>IF(db[[#This Row],[QTY/ CTN TG]]="",IF(db[[#This Row],[STN TG]]="","",12),LEFT(db[[#This Row],[QTY/ CTN TG]],SEARCH(" ",db[[#This Row],[QTY/ CTN TG]],1)-1))</f>
        <v/>
      </c>
      <c r="Z12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61" s="40" t="str">
        <f>IF(db[[#This Row],[STN K]]="","",IF(db[[#This Row],[STN TG]]="LSN",12,""))</f>
        <v/>
      </c>
      <c r="AB1261" s="40" t="str">
        <f>IF(db[[#This Row],[STN TG]]="LSN","PCS","")</f>
        <v/>
      </c>
      <c r="AC1261" s="40" t="e">
        <f>db[[#This Row],[QTY B]]*IF(db[[#This Row],[QTY TG]]="",1,db[[#This Row],[QTY TG]])*IF(db[[#This Row],[QTY K]]="",1,db[[#This Row],[QTY K]])</f>
        <v>#VALUE!</v>
      </c>
      <c r="AD1261" s="40" t="str">
        <f>IF(db[[#This Row],[STN K]]="",IF(db[[#This Row],[STN TG]]="",db[[#This Row],[STN B]],db[[#This Row],[STN TG]]),db[[#This Row],[STN K]])</f>
        <v/>
      </c>
      <c r="AE1261" s="40"/>
    </row>
    <row r="1262" spans="1:31" ht="16.5" customHeight="1" x14ac:dyDescent="0.25">
      <c r="A1262" s="40">
        <f t="shared" si="19"/>
        <v>1261</v>
      </c>
      <c r="B1262" s="5" t="str">
        <f>LOWER(SUBSTITUTE(SUBSTITUTE(SUBSTITUTE(SUBSTITUTE(SUBSTITUTE(SUBSTITUTE(SUBSTITUTE(SUBSTITUTE(db[[#This Row],[NB BM]]," ",),".",""),"-",""),"(",""),")",""),"/",""),"""",""),"+",""))</f>
        <v>bpgelzhixinrefillg3555a</v>
      </c>
      <c r="C1262" s="5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D1262" s="5" t="str">
        <f>LOWER(SUBSTITUTE(SUBSTITUTE(SUBSTITUTE(SUBSTITUTE(SUBSTITUTE(SUBSTITUTE(SUBSTITUTE(SUBSTITUTE(SUBSTITUTE(db[[#This Row],[NB PAJAK]]," ",""),"-",""),"(",""),")",""),".",""),",",""),"/",""),"""",""),"+",""))</f>
        <v/>
      </c>
      <c r="E126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bpgelzhixinrefillg3555a120lsnuntana</v>
      </c>
      <c r="F126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gelzhixinrefillg3555a120lsn</v>
      </c>
      <c r="G1262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gelzhixinrefillg3555auntana</v>
      </c>
      <c r="H126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gelzhixinrefillg3555a120lsnuntana</v>
      </c>
      <c r="I1262" s="2" t="s">
        <v>6153</v>
      </c>
      <c r="J1262" s="2" t="s">
        <v>3189</v>
      </c>
      <c r="K1262" s="14"/>
      <c r="L1262" s="2" t="s">
        <v>1336</v>
      </c>
      <c r="M1262" s="33" t="e">
        <f>IF(db[[#This Row],[NB NOTA_C]]="","",COUNTIF([2]!B_MSK[concat],db[[#This Row],[NB NOTA_C]]))</f>
        <v>#REF!</v>
      </c>
      <c r="N1262" s="9" t="s">
        <v>2305</v>
      </c>
      <c r="O1262" s="5" t="s">
        <v>1433</v>
      </c>
      <c r="P1262" s="2" t="s">
        <v>2443</v>
      </c>
      <c r="Q1262" s="5"/>
      <c r="R1262" s="5" t="str">
        <f>IF(db[[#This Row],[QTY/ CTN]]="","",SUBSTITUTE(SUBSTITUTE(SUBSTITUTE(db[[#This Row],[QTY/ CTN]]," ","_",2),"(",""),")","")&amp;"_")</f>
        <v>120 LSN_</v>
      </c>
      <c r="S1262" s="5">
        <f>IF(db[[#This Row],[H_QTY/ CTN]]="","",SEARCH("_",db[[#This Row],[H_QTY/ CTN]]))</f>
        <v>8</v>
      </c>
      <c r="T1262" s="5">
        <f>IF(db[[#This Row],[H_QTY/ CTN]]="","",LEN(db[[#This Row],[H_QTY/ CTN]]))</f>
        <v>8</v>
      </c>
      <c r="U1262" s="40" t="str">
        <f>IF(db[[#This Row],[H_QTY/ CTN]]="","",LEFT(db[[#This Row],[H_QTY/ CTN]],db[[#This Row],[H_1]]-1))</f>
        <v>120 LSN</v>
      </c>
      <c r="V1262" s="40" t="str">
        <f>IF(NOT(db[[#This Row],[H_1]]=db[[#This Row],[H_2]]),MID(db[[#This Row],[H_QTY/ CTN]],db[[#This Row],[H_1]]+1,db[[#This Row],[H_2]]-db[[#This Row],[H_1]]-1),"")</f>
        <v/>
      </c>
      <c r="W1262" s="40" t="str">
        <f>IF(db[[#This Row],[QTY/ CTN B]]="","",LEFT(db[[#This Row],[QTY/ CTN B]],SEARCH(" ",db[[#This Row],[QTY/ CTN B]],1)-1))</f>
        <v>120</v>
      </c>
      <c r="X1262" s="40" t="str">
        <f>IF(db[[#This Row],[QTY/ CTN B]]="","",RIGHT(db[[#This Row],[QTY/ CTN B]],LEN(db[[#This Row],[QTY/ CTN B]])-SEARCH(" ",db[[#This Row],[QTY/ CTN B]],1)))</f>
        <v>LSN</v>
      </c>
      <c r="Y1262" s="40">
        <f>IF(db[[#This Row],[QTY/ CTN TG]]="",IF(db[[#This Row],[STN TG]]="","",12),LEFT(db[[#This Row],[QTY/ CTN TG]],SEARCH(" ",db[[#This Row],[QTY/ CTN TG]],1)-1))</f>
        <v>12</v>
      </c>
      <c r="Z12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2" s="40" t="str">
        <f>IF(db[[#This Row],[STN K]]="","",IF(db[[#This Row],[STN TG]]="LSN",12,""))</f>
        <v/>
      </c>
      <c r="AB1262" s="40" t="str">
        <f>IF(db[[#This Row],[STN TG]]="LSN","PCS","")</f>
        <v/>
      </c>
      <c r="AC1262" s="40">
        <f>db[[#This Row],[QTY B]]*IF(db[[#This Row],[QTY TG]]="",1,db[[#This Row],[QTY TG]])*IF(db[[#This Row],[QTY K]]="",1,db[[#This Row],[QTY K]])</f>
        <v>1440</v>
      </c>
      <c r="AD1262" s="40" t="str">
        <f>IF(db[[#This Row],[STN K]]="",IF(db[[#This Row],[STN TG]]="",db[[#This Row],[STN B]],db[[#This Row],[STN TG]]),db[[#This Row],[STN K]])</f>
        <v>PCS</v>
      </c>
      <c r="AE1262" s="40"/>
    </row>
    <row r="1263" spans="1:31" ht="16.5" customHeight="1" x14ac:dyDescent="0.25">
      <c r="A1263" s="40">
        <f t="shared" si="19"/>
        <v>1262</v>
      </c>
      <c r="B1263" s="106" t="str">
        <f>LOWER(SUBSTITUTE(SUBSTITUTE(SUBSTITUTE(SUBSTITUTE(SUBSTITUTE(SUBSTITUTE(SUBSTITUTE(SUBSTITUTE(db[[#This Row],[NB BM]]," ",),".",""),"-",""),"(",""),")",""),"/",""),"""",""),"+",""))</f>
        <v>bpgelzhixinrefillg355a</v>
      </c>
      <c r="C1263" s="106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D1263" s="106" t="str">
        <f>LOWER(SUBSTITUTE(SUBSTITUTE(SUBSTITUTE(SUBSTITUTE(SUBSTITUTE(SUBSTITUTE(SUBSTITUTE(SUBSTITUTE(SUBSTITUTE(db[[#This Row],[NB PAJAK]]," ",""),"-",""),"(",""),")",""),".",""),",",""),"/",""),"""",""),"+",""))</f>
        <v/>
      </c>
      <c r="E1263" s="10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bpgelzhixinrefillg355a120lsnuntana</v>
      </c>
      <c r="F1263" s="106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gelzhixinrefillg355a120lsn</v>
      </c>
      <c r="G1263" s="106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gelzhixinrefillg355auntana</v>
      </c>
      <c r="H1263" s="10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gelzhixinrefillg355a120lsnuntana</v>
      </c>
      <c r="I1263" s="35" t="s">
        <v>6154</v>
      </c>
      <c r="J1263" s="35" t="s">
        <v>4967</v>
      </c>
      <c r="K1263" s="36"/>
      <c r="L1263" s="2" t="s">
        <v>1336</v>
      </c>
      <c r="M1263" s="107" t="e">
        <f>IF(db[[#This Row],[NB NOTA_C]]="","",COUNTIF([2]!B_MSK[concat],db[[#This Row],[NB NOTA_C]]))</f>
        <v>#REF!</v>
      </c>
      <c r="N1263" s="108" t="s">
        <v>2305</v>
      </c>
      <c r="O1263" s="106" t="s">
        <v>1433</v>
      </c>
      <c r="P1263" s="35" t="s">
        <v>2443</v>
      </c>
      <c r="Q1263" s="106"/>
      <c r="R1263" s="106" t="str">
        <f>IF(db[[#This Row],[QTY/ CTN]]="","",SUBSTITUTE(SUBSTITUTE(SUBSTITUTE(db[[#This Row],[QTY/ CTN]]," ","_",2),"(",""),")","")&amp;"_")</f>
        <v>120 LSN_</v>
      </c>
      <c r="S1263" s="106">
        <f>IF(db[[#This Row],[H_QTY/ CTN]]="","",SEARCH("_",db[[#This Row],[H_QTY/ CTN]]))</f>
        <v>8</v>
      </c>
      <c r="T1263" s="106">
        <f>IF(db[[#This Row],[H_QTY/ CTN]]="","",LEN(db[[#This Row],[H_QTY/ CTN]]))</f>
        <v>8</v>
      </c>
      <c r="U1263" s="109" t="str">
        <f>IF(db[[#This Row],[H_QTY/ CTN]]="","",LEFT(db[[#This Row],[H_QTY/ CTN]],db[[#This Row],[H_1]]-1))</f>
        <v>120 LSN</v>
      </c>
      <c r="V1263" s="109" t="str">
        <f>IF(NOT(db[[#This Row],[H_1]]=db[[#This Row],[H_2]]),MID(db[[#This Row],[H_QTY/ CTN]],db[[#This Row],[H_1]]+1,db[[#This Row],[H_2]]-db[[#This Row],[H_1]]-1),"")</f>
        <v/>
      </c>
      <c r="W1263" s="40" t="str">
        <f>IF(db[[#This Row],[QTY/ CTN B]]="","",LEFT(db[[#This Row],[QTY/ CTN B]],SEARCH(" ",db[[#This Row],[QTY/ CTN B]],1)-1))</f>
        <v>120</v>
      </c>
      <c r="X1263" s="40" t="str">
        <f>IF(db[[#This Row],[QTY/ CTN B]]="","",RIGHT(db[[#This Row],[QTY/ CTN B]],LEN(db[[#This Row],[QTY/ CTN B]])-SEARCH(" ",db[[#This Row],[QTY/ CTN B]],1)))</f>
        <v>LSN</v>
      </c>
      <c r="Y1263" s="40">
        <f>IF(db[[#This Row],[QTY/ CTN TG]]="",IF(db[[#This Row],[STN TG]]="","",12),LEFT(db[[#This Row],[QTY/ CTN TG]],SEARCH(" ",db[[#This Row],[QTY/ CTN TG]],1)-1))</f>
        <v>12</v>
      </c>
      <c r="Z12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3" s="40" t="str">
        <f>IF(db[[#This Row],[STN K]]="","",IF(db[[#This Row],[STN TG]]="LSN",12,""))</f>
        <v/>
      </c>
      <c r="AB1263" s="40" t="str">
        <f>IF(db[[#This Row],[STN TG]]="LSN","PCS","")</f>
        <v/>
      </c>
      <c r="AC1263" s="40">
        <f>db[[#This Row],[QTY B]]*IF(db[[#This Row],[QTY TG]]="",1,db[[#This Row],[QTY TG]])*IF(db[[#This Row],[QTY K]]="",1,db[[#This Row],[QTY K]])</f>
        <v>1440</v>
      </c>
      <c r="AD1263" s="40" t="str">
        <f>IF(db[[#This Row],[STN K]]="",IF(db[[#This Row],[STN TG]]="",db[[#This Row],[STN B]],db[[#This Row],[STN TG]]),db[[#This Row],[STN K]])</f>
        <v>PCS</v>
      </c>
      <c r="AE1263" s="40"/>
    </row>
    <row r="1264" spans="1:31" ht="16.5" customHeight="1" x14ac:dyDescent="0.25">
      <c r="A1264" s="40">
        <f t="shared" si="19"/>
        <v>1263</v>
      </c>
      <c r="B1264" s="110" t="str">
        <f>LOWER(SUBSTITUTE(SUBSTITUTE(SUBSTITUTE(SUBSTITUTE(SUBSTITUTE(SUBSTITUTE(SUBSTITUTE(SUBSTITUTE(db[[#This Row],[NB BM]]," ",),".",""),"-",""),"(",""),")",""),"/",""),"""",""),"+",""))</f>
        <v>bpgelzhixinrefillg5001</v>
      </c>
      <c r="C1264" s="110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D1264" s="110" t="str">
        <f>LOWER(SUBSTITUTE(SUBSTITUTE(SUBSTITUTE(SUBSTITUTE(SUBSTITUTE(SUBSTITUTE(SUBSTITUTE(SUBSTITUTE(SUBSTITUTE(db[[#This Row],[NB PAJAK]]," ",""),"-",""),"(",""),")",""),".",""),",",""),"/",""),"""",""),"+",""))</f>
        <v>gelpenzhixing5001isi</v>
      </c>
      <c r="E1264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bpgelzhixinrefillg5001120lsnuntana</v>
      </c>
      <c r="F1264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gelzhixinrefillg5001120lsn</v>
      </c>
      <c r="G1264" s="110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gelzhixinrefillg5001untana</v>
      </c>
      <c r="H1264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gelzhixinrefillg5001120lsnuntana</v>
      </c>
      <c r="I1264" s="30" t="s">
        <v>6155</v>
      </c>
      <c r="J1264" s="30" t="s">
        <v>4968</v>
      </c>
      <c r="K1264" s="14" t="s">
        <v>4942</v>
      </c>
      <c r="L1264" s="2" t="s">
        <v>1336</v>
      </c>
      <c r="M1264" s="111" t="e">
        <f>IF(db[[#This Row],[NB NOTA_C]]="","",COUNTIF([2]!B_MSK[concat],db[[#This Row],[NB NOTA_C]]))</f>
        <v>#REF!</v>
      </c>
      <c r="N1264" s="84" t="s">
        <v>2305</v>
      </c>
      <c r="O1264" s="82" t="s">
        <v>1433</v>
      </c>
      <c r="P1264" s="7" t="s">
        <v>2443</v>
      </c>
      <c r="Q1264" s="110"/>
      <c r="R1264" s="110" t="str">
        <f>IF(db[[#This Row],[QTY/ CTN]]="","",SUBSTITUTE(SUBSTITUTE(SUBSTITUTE(db[[#This Row],[QTY/ CTN]]," ","_",2),"(",""),")","")&amp;"_")</f>
        <v>120 LSN_</v>
      </c>
      <c r="S1264" s="110">
        <f>IF(db[[#This Row],[H_QTY/ CTN]]="","",SEARCH("_",db[[#This Row],[H_QTY/ CTN]]))</f>
        <v>8</v>
      </c>
      <c r="T1264" s="110">
        <f>IF(db[[#This Row],[H_QTY/ CTN]]="","",LEN(db[[#This Row],[H_QTY/ CTN]]))</f>
        <v>8</v>
      </c>
      <c r="U1264" s="113" t="str">
        <f>IF(db[[#This Row],[H_QTY/ CTN]]="","",LEFT(db[[#This Row],[H_QTY/ CTN]],db[[#This Row],[H_1]]-1))</f>
        <v>120 LSN</v>
      </c>
      <c r="V1264" s="113" t="str">
        <f>IF(NOT(db[[#This Row],[H_1]]=db[[#This Row],[H_2]]),MID(db[[#This Row],[H_QTY/ CTN]],db[[#This Row],[H_1]]+1,db[[#This Row],[H_2]]-db[[#This Row],[H_1]]-1),"")</f>
        <v/>
      </c>
      <c r="W1264" s="40" t="str">
        <f>IF(db[[#This Row],[QTY/ CTN B]]="","",LEFT(db[[#This Row],[QTY/ CTN B]],SEARCH(" ",db[[#This Row],[QTY/ CTN B]],1)-1))</f>
        <v>120</v>
      </c>
      <c r="X1264" s="40" t="str">
        <f>IF(db[[#This Row],[QTY/ CTN B]]="","",RIGHT(db[[#This Row],[QTY/ CTN B]],LEN(db[[#This Row],[QTY/ CTN B]])-SEARCH(" ",db[[#This Row],[QTY/ CTN B]],1)))</f>
        <v>LSN</v>
      </c>
      <c r="Y1264" s="40">
        <f>IF(db[[#This Row],[QTY/ CTN TG]]="",IF(db[[#This Row],[STN TG]]="","",12),LEFT(db[[#This Row],[QTY/ CTN TG]],SEARCH(" ",db[[#This Row],[QTY/ CTN TG]],1)-1))</f>
        <v>12</v>
      </c>
      <c r="Z12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4" s="40" t="str">
        <f>IF(db[[#This Row],[STN K]]="","",IF(db[[#This Row],[STN TG]]="LSN",12,""))</f>
        <v/>
      </c>
      <c r="AB1264" s="40" t="str">
        <f>IF(db[[#This Row],[STN TG]]="LSN","PCS","")</f>
        <v/>
      </c>
      <c r="AC1264" s="40">
        <f>db[[#This Row],[QTY B]]*IF(db[[#This Row],[QTY TG]]="",1,db[[#This Row],[QTY TG]])*IF(db[[#This Row],[QTY K]]="",1,db[[#This Row],[QTY K]])</f>
        <v>1440</v>
      </c>
      <c r="AD1264" s="40" t="str">
        <f>IF(db[[#This Row],[STN K]]="",IF(db[[#This Row],[STN TG]]="",db[[#This Row],[STN B]],db[[#This Row],[STN TG]]),db[[#This Row],[STN K]])</f>
        <v>PCS</v>
      </c>
      <c r="AE1264" s="40"/>
    </row>
    <row r="1265" spans="1:31" ht="16.5" customHeight="1" x14ac:dyDescent="0.25">
      <c r="A1265" s="40">
        <f t="shared" si="19"/>
        <v>1264</v>
      </c>
      <c r="B1265" s="126" t="str">
        <f>LOWER(SUBSTITUTE(SUBSTITUTE(SUBSTITUTE(SUBSTITUTE(SUBSTITUTE(SUBSTITUTE(SUBSTITUTE(SUBSTITUTE(db[[#This Row],[NB BM]]," ",),".",""),"-",""),"(",""),")",""),"/",""),"""",""),"+",""))</f>
        <v>bpgelzhixinrefillg5002</v>
      </c>
      <c r="C1265" s="126" t="str">
        <f>LOWER(SUBSTITUTE(SUBSTITUTE(SUBSTITUTE(SUBSTITUTE(SUBSTITUTE(SUBSTITUTE(SUBSTITUTE(SUBSTITUTE(SUBSTITUTE(db[[#This Row],[NB NOTA]]," ",),".",""),"-",""),"(",""),")",""),",",""),"/",""),"""",""),"+",""))</f>
        <v>gelzhixinrefillg5002</v>
      </c>
      <c r="D1265" s="126" t="str">
        <f>LOWER(SUBSTITUTE(SUBSTITUTE(SUBSTITUTE(SUBSTITUTE(SUBSTITUTE(SUBSTITUTE(SUBSTITUTE(SUBSTITUTE(SUBSTITUTE(db[[#This Row],[NB PAJAK]]," ",""),"-",""),"(",""),")",""),".",""),",",""),"/",""),"""",""),"+",""))</f>
        <v>gelpenzhixing5002isi</v>
      </c>
      <c r="E1265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bpgelzhixinrefillg5002120lsnuntana</v>
      </c>
      <c r="F1265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gelzhixinrefillg5002120lsn</v>
      </c>
      <c r="G1265" s="126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gelzhixinrefillg5002untana</v>
      </c>
      <c r="H1265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gelzhixinrefillg5002120lsnuntana</v>
      </c>
      <c r="I1265" s="2" t="s">
        <v>6156</v>
      </c>
      <c r="J1265" s="43" t="s">
        <v>4969</v>
      </c>
      <c r="K1265" s="14" t="s">
        <v>4947</v>
      </c>
      <c r="L1265" s="2" t="s">
        <v>1336</v>
      </c>
      <c r="M1265" s="127" t="e">
        <f>IF(db[[#This Row],[NB NOTA_C]]="","",COUNTIF([2]!B_MSK[concat],db[[#This Row],[NB NOTA_C]]))</f>
        <v>#REF!</v>
      </c>
      <c r="N1265" s="128" t="s">
        <v>2305</v>
      </c>
      <c r="O1265" s="126" t="s">
        <v>1433</v>
      </c>
      <c r="P1265" s="43" t="s">
        <v>2443</v>
      </c>
      <c r="Q1265" s="126"/>
      <c r="R1265" s="126" t="str">
        <f>IF(db[[#This Row],[QTY/ CTN]]="","",SUBSTITUTE(SUBSTITUTE(SUBSTITUTE(db[[#This Row],[QTY/ CTN]]," ","_",2),"(",""),")","")&amp;"_")</f>
        <v>120 LSN_</v>
      </c>
      <c r="S1265" s="126">
        <f>IF(db[[#This Row],[H_QTY/ CTN]]="","",SEARCH("_",db[[#This Row],[H_QTY/ CTN]]))</f>
        <v>8</v>
      </c>
      <c r="T1265" s="126">
        <f>IF(db[[#This Row],[H_QTY/ CTN]]="","",LEN(db[[#This Row],[H_QTY/ CTN]]))</f>
        <v>8</v>
      </c>
      <c r="U1265" s="129" t="str">
        <f>IF(db[[#This Row],[H_QTY/ CTN]]="","",LEFT(db[[#This Row],[H_QTY/ CTN]],db[[#This Row],[H_1]]-1))</f>
        <v>120 LSN</v>
      </c>
      <c r="V1265" s="129" t="str">
        <f>IF(NOT(db[[#This Row],[H_1]]=db[[#This Row],[H_2]]),MID(db[[#This Row],[H_QTY/ CTN]],db[[#This Row],[H_1]]+1,db[[#This Row],[H_2]]-db[[#This Row],[H_1]]-1),"")</f>
        <v/>
      </c>
      <c r="W1265" s="129" t="str">
        <f>IF(db[[#This Row],[QTY/ CTN B]]="","",LEFT(db[[#This Row],[QTY/ CTN B]],SEARCH(" ",db[[#This Row],[QTY/ CTN B]],1)-1))</f>
        <v>120</v>
      </c>
      <c r="X1265" s="129" t="str">
        <f>IF(db[[#This Row],[QTY/ CTN B]]="","",RIGHT(db[[#This Row],[QTY/ CTN B]],LEN(db[[#This Row],[QTY/ CTN B]])-SEARCH(" ",db[[#This Row],[QTY/ CTN B]],1)))</f>
        <v>LSN</v>
      </c>
      <c r="Y1265" s="129">
        <f>IF(db[[#This Row],[QTY/ CTN TG]]="",IF(db[[#This Row],[STN TG]]="","",12),LEFT(db[[#This Row],[QTY/ CTN TG]],SEARCH(" ",db[[#This Row],[QTY/ CTN TG]],1)-1))</f>
        <v>12</v>
      </c>
      <c r="Z1265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5" s="129" t="str">
        <f>IF(db[[#This Row],[STN K]]="","",IF(db[[#This Row],[STN TG]]="LSN",12,""))</f>
        <v/>
      </c>
      <c r="AB1265" s="129" t="str">
        <f>IF(db[[#This Row],[STN TG]]="LSN","PCS","")</f>
        <v/>
      </c>
      <c r="AC1265" s="129">
        <f>db[[#This Row],[QTY B]]*IF(db[[#This Row],[QTY TG]]="",1,db[[#This Row],[QTY TG]])*IF(db[[#This Row],[QTY K]]="",1,db[[#This Row],[QTY K]])</f>
        <v>1440</v>
      </c>
      <c r="AD1265" s="129" t="str">
        <f>IF(db[[#This Row],[STN K]]="",IF(db[[#This Row],[STN TG]]="",db[[#This Row],[STN B]],db[[#This Row],[STN TG]]),db[[#This Row],[STN K]])</f>
        <v>PCS</v>
      </c>
      <c r="AE1265" s="40"/>
    </row>
    <row r="1266" spans="1:31" ht="16.5" customHeight="1" x14ac:dyDescent="0.25">
      <c r="A1266" s="40">
        <f t="shared" si="19"/>
        <v>1265</v>
      </c>
      <c r="B1266" s="110" t="str">
        <f>LOWER(SUBSTITUTE(SUBSTITUTE(SUBSTITUTE(SUBSTITUTE(SUBSTITUTE(SUBSTITUTE(SUBSTITUTE(SUBSTITUTE(db[[#This Row],[NB BM]]," ",),".",""),"-",""),"(",""),")",""),"/",""),"""",""),"+",""))</f>
        <v>bpgelzhixinrefillg5004</v>
      </c>
      <c r="C1266" s="110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D1266" s="110" t="str">
        <f>LOWER(SUBSTITUTE(SUBSTITUTE(SUBSTITUTE(SUBSTITUTE(SUBSTITUTE(SUBSTITUTE(SUBSTITUTE(SUBSTITUTE(SUBSTITUTE(db[[#This Row],[NB PAJAK]]," ",""),"-",""),"(",""),")",""),".",""),",",""),"/",""),"""",""),"+",""))</f>
        <v>gelpenzhixing5004isi</v>
      </c>
      <c r="E1266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bpgelzhixinrefillg5004120lsnuntana</v>
      </c>
      <c r="F1266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gelzhixinrefillg5004120lsn</v>
      </c>
      <c r="G1266" s="110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gelzhixinrefillg5004untana</v>
      </c>
      <c r="H1266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gelzhixinrefillg5004120lsnuntana</v>
      </c>
      <c r="I1266" s="30" t="s">
        <v>6157</v>
      </c>
      <c r="J1266" s="30" t="s">
        <v>4970</v>
      </c>
      <c r="K1266" s="14" t="s">
        <v>4943</v>
      </c>
      <c r="L1266" s="2" t="s">
        <v>1336</v>
      </c>
      <c r="M1266" s="111" t="e">
        <f>IF(db[[#This Row],[NB NOTA_C]]="","",COUNTIF([2]!B_MSK[concat],db[[#This Row],[NB NOTA_C]]))</f>
        <v>#REF!</v>
      </c>
      <c r="N1266" s="84" t="s">
        <v>2305</v>
      </c>
      <c r="O1266" s="82" t="s">
        <v>1433</v>
      </c>
      <c r="P1266" s="7" t="s">
        <v>2443</v>
      </c>
      <c r="Q1266" s="110"/>
      <c r="R1266" s="110" t="str">
        <f>IF(db[[#This Row],[QTY/ CTN]]="","",SUBSTITUTE(SUBSTITUTE(SUBSTITUTE(db[[#This Row],[QTY/ CTN]]," ","_",2),"(",""),")","")&amp;"_")</f>
        <v>120 LSN_</v>
      </c>
      <c r="S1266" s="110">
        <f>IF(db[[#This Row],[H_QTY/ CTN]]="","",SEARCH("_",db[[#This Row],[H_QTY/ CTN]]))</f>
        <v>8</v>
      </c>
      <c r="T1266" s="110">
        <f>IF(db[[#This Row],[H_QTY/ CTN]]="","",LEN(db[[#This Row],[H_QTY/ CTN]]))</f>
        <v>8</v>
      </c>
      <c r="U1266" s="113" t="str">
        <f>IF(db[[#This Row],[H_QTY/ CTN]]="","",LEFT(db[[#This Row],[H_QTY/ CTN]],db[[#This Row],[H_1]]-1))</f>
        <v>120 LSN</v>
      </c>
      <c r="V1266" s="113" t="str">
        <f>IF(NOT(db[[#This Row],[H_1]]=db[[#This Row],[H_2]]),MID(db[[#This Row],[H_QTY/ CTN]],db[[#This Row],[H_1]]+1,db[[#This Row],[H_2]]-db[[#This Row],[H_1]]-1),"")</f>
        <v/>
      </c>
      <c r="W1266" s="40" t="str">
        <f>IF(db[[#This Row],[QTY/ CTN B]]="","",LEFT(db[[#This Row],[QTY/ CTN B]],SEARCH(" ",db[[#This Row],[QTY/ CTN B]],1)-1))</f>
        <v>120</v>
      </c>
      <c r="X1266" s="40" t="str">
        <f>IF(db[[#This Row],[QTY/ CTN B]]="","",RIGHT(db[[#This Row],[QTY/ CTN B]],LEN(db[[#This Row],[QTY/ CTN B]])-SEARCH(" ",db[[#This Row],[QTY/ CTN B]],1)))</f>
        <v>LSN</v>
      </c>
      <c r="Y1266" s="40">
        <f>IF(db[[#This Row],[QTY/ CTN TG]]="",IF(db[[#This Row],[STN TG]]="","",12),LEFT(db[[#This Row],[QTY/ CTN TG]],SEARCH(" ",db[[#This Row],[QTY/ CTN TG]],1)-1))</f>
        <v>12</v>
      </c>
      <c r="Z12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6" s="40" t="str">
        <f>IF(db[[#This Row],[STN K]]="","",IF(db[[#This Row],[STN TG]]="LSN",12,""))</f>
        <v/>
      </c>
      <c r="AB1266" s="40" t="str">
        <f>IF(db[[#This Row],[STN TG]]="LSN","PCS","")</f>
        <v/>
      </c>
      <c r="AC1266" s="40">
        <f>db[[#This Row],[QTY B]]*IF(db[[#This Row],[QTY TG]]="",1,db[[#This Row],[QTY TG]])*IF(db[[#This Row],[QTY K]]="",1,db[[#This Row],[QTY K]])</f>
        <v>1440</v>
      </c>
      <c r="AD1266" s="40" t="str">
        <f>IF(db[[#This Row],[STN K]]="",IF(db[[#This Row],[STN TG]]="",db[[#This Row],[STN B]],db[[#This Row],[STN TG]]),db[[#This Row],[STN K]])</f>
        <v>PCS</v>
      </c>
      <c r="AE1266" s="40"/>
    </row>
    <row r="1267" spans="1:31" ht="16.5" customHeight="1" x14ac:dyDescent="0.25">
      <c r="A1267" s="40">
        <f t="shared" si="19"/>
        <v>1266</v>
      </c>
      <c r="B1267" s="106" t="str">
        <f>LOWER(SUBSTITUTE(SUBSTITUTE(SUBSTITUTE(SUBSTITUTE(SUBSTITUTE(SUBSTITUTE(SUBSTITUTE(SUBSTITUTE(db[[#This Row],[NB BM]]," ",),".",""),"-",""),"(",""),")",""),"/",""),"""",""),"+",""))</f>
        <v>bpgelzhixinrefillg5009</v>
      </c>
      <c r="C1267" s="106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D1267" s="106" t="str">
        <f>LOWER(SUBSTITUTE(SUBSTITUTE(SUBSTITUTE(SUBSTITUTE(SUBSTITUTE(SUBSTITUTE(SUBSTITUTE(SUBSTITUTE(SUBSTITUTE(db[[#This Row],[NB PAJAK]]," ",""),"-",""),"(",""),")",""),".",""),",",""),"/",""),"""",""),"+",""))</f>
        <v>gelpenzhixing5009isi</v>
      </c>
      <c r="E1267" s="10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bpgelzhixinrefillg5009120lsnuntana</v>
      </c>
      <c r="F1267" s="106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gelzhixinrefillg5009120lsn</v>
      </c>
      <c r="G1267" s="106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gelzhixinrefillg5009untana</v>
      </c>
      <c r="H1267" s="10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gelzhixinrefillg5009120lsnuntana</v>
      </c>
      <c r="I1267" s="35" t="s">
        <v>6158</v>
      </c>
      <c r="J1267" s="35" t="s">
        <v>4971</v>
      </c>
      <c r="K1267" s="14" t="s">
        <v>4948</v>
      </c>
      <c r="L1267" s="2" t="s">
        <v>1336</v>
      </c>
      <c r="M1267" s="107" t="e">
        <f>IF(db[[#This Row],[NB NOTA_C]]="","",COUNTIF([2]!B_MSK[concat],db[[#This Row],[NB NOTA_C]]))</f>
        <v>#REF!</v>
      </c>
      <c r="N1267" s="108" t="s">
        <v>2305</v>
      </c>
      <c r="O1267" s="106" t="s">
        <v>1433</v>
      </c>
      <c r="P1267" s="35" t="s">
        <v>2443</v>
      </c>
      <c r="Q1267" s="106"/>
      <c r="R1267" s="106" t="str">
        <f>IF(db[[#This Row],[QTY/ CTN]]="","",SUBSTITUTE(SUBSTITUTE(SUBSTITUTE(db[[#This Row],[QTY/ CTN]]," ","_",2),"(",""),")","")&amp;"_")</f>
        <v>120 LSN_</v>
      </c>
      <c r="S1267" s="106">
        <f>IF(db[[#This Row],[H_QTY/ CTN]]="","",SEARCH("_",db[[#This Row],[H_QTY/ CTN]]))</f>
        <v>8</v>
      </c>
      <c r="T1267" s="106">
        <f>IF(db[[#This Row],[H_QTY/ CTN]]="","",LEN(db[[#This Row],[H_QTY/ CTN]]))</f>
        <v>8</v>
      </c>
      <c r="U1267" s="109" t="str">
        <f>IF(db[[#This Row],[H_QTY/ CTN]]="","",LEFT(db[[#This Row],[H_QTY/ CTN]],db[[#This Row],[H_1]]-1))</f>
        <v>120 LSN</v>
      </c>
      <c r="V1267" s="109" t="str">
        <f>IF(NOT(db[[#This Row],[H_1]]=db[[#This Row],[H_2]]),MID(db[[#This Row],[H_QTY/ CTN]],db[[#This Row],[H_1]]+1,db[[#This Row],[H_2]]-db[[#This Row],[H_1]]-1),"")</f>
        <v/>
      </c>
      <c r="W1267" s="40" t="str">
        <f>IF(db[[#This Row],[QTY/ CTN B]]="","",LEFT(db[[#This Row],[QTY/ CTN B]],SEARCH(" ",db[[#This Row],[QTY/ CTN B]],1)-1))</f>
        <v>120</v>
      </c>
      <c r="X1267" s="40" t="str">
        <f>IF(db[[#This Row],[QTY/ CTN B]]="","",RIGHT(db[[#This Row],[QTY/ CTN B]],LEN(db[[#This Row],[QTY/ CTN B]])-SEARCH(" ",db[[#This Row],[QTY/ CTN B]],1)))</f>
        <v>LSN</v>
      </c>
      <c r="Y1267" s="40">
        <f>IF(db[[#This Row],[QTY/ CTN TG]]="",IF(db[[#This Row],[STN TG]]="","",12),LEFT(db[[#This Row],[QTY/ CTN TG]],SEARCH(" ",db[[#This Row],[QTY/ CTN TG]],1)-1))</f>
        <v>12</v>
      </c>
      <c r="Z12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7" s="40" t="str">
        <f>IF(db[[#This Row],[STN K]]="","",IF(db[[#This Row],[STN TG]]="LSN",12,""))</f>
        <v/>
      </c>
      <c r="AB1267" s="40" t="str">
        <f>IF(db[[#This Row],[STN TG]]="LSN","PCS","")</f>
        <v/>
      </c>
      <c r="AC1267" s="40">
        <f>db[[#This Row],[QTY B]]*IF(db[[#This Row],[QTY TG]]="",1,db[[#This Row],[QTY TG]])*IF(db[[#This Row],[QTY K]]="",1,db[[#This Row],[QTY K]])</f>
        <v>1440</v>
      </c>
      <c r="AD1267" s="40" t="str">
        <f>IF(db[[#This Row],[STN K]]="",IF(db[[#This Row],[STN TG]]="",db[[#This Row],[STN B]],db[[#This Row],[STN TG]]),db[[#This Row],[STN K]])</f>
        <v>PCS</v>
      </c>
      <c r="AE1267" s="40"/>
    </row>
    <row r="1268" spans="1:31" ht="16.5" customHeight="1" x14ac:dyDescent="0.25">
      <c r="A1268" s="40">
        <f t="shared" si="19"/>
        <v>1267</v>
      </c>
      <c r="B1268" s="75" t="str">
        <f>LOWER(SUBSTITUTE(SUBSTITUTE(SUBSTITUTE(SUBSTITUTE(SUBSTITUTE(SUBSTITUTE(SUBSTITUTE(SUBSTITUTE(db[[#This Row],[NB BM]]," ",),".",""),"-",""),"(",""),")",""),"/",""),"""",""),"+",""))</f>
        <v>bpgelzhixinrefillg5016l</v>
      </c>
      <c r="C1268" s="75" t="str">
        <f>LOWER(SUBSTITUTE(SUBSTITUTE(SUBSTITUTE(SUBSTITUTE(SUBSTITUTE(SUBSTITUTE(SUBSTITUTE(SUBSTITUTE(SUBSTITUTE(db[[#This Row],[NB NOTA]]," ",),".",""),"-",""),"(",""),")",""),",",""),"/",""),"""",""),"+",""))</f>
        <v>gelzhixinrefillg5016l</v>
      </c>
      <c r="D1268" s="75" t="str">
        <f>LOWER(SUBSTITUTE(SUBSTITUTE(SUBSTITUTE(SUBSTITUTE(SUBSTITUTE(SUBSTITUTE(SUBSTITUTE(SUBSTITUTE(SUBSTITUTE(db[[#This Row],[NB PAJAK]]," ",""),"-",""),"(",""),")",""),".",""),",",""),"/",""),"""",""),"+",""))</f>
        <v>gelpenzhixing5016lisi</v>
      </c>
      <c r="E1268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bpgelzhixinrefillg5016l60lsnuntana</v>
      </c>
      <c r="F1268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gelzhixinrefillg5016l60lsn</v>
      </c>
      <c r="G1268" s="75" t="str">
        <f>db[[#This Row],[NB NOTA_C]]&amp;LOWER(SUBSTITUTE(SUBSTITUTE(SUBSTITUTE(SUBSTITUTE(SUBSTITUTE(SUBSTITUTE(SUBSTITUTE(SUBSTITUTE(SUBSTITUTE(db[[#This Row],[FAKTUR]]," ",),".",""),"-",""),"(",""),")",""),",",""),"/",""),"""",""),"+",""))</f>
        <v>gelzhixinrefillg5016luntana</v>
      </c>
      <c r="H1268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gelzhixinrefillg5016l60lsnuntana</v>
      </c>
      <c r="I1268" s="47" t="s">
        <v>6159</v>
      </c>
      <c r="J1268" s="47" t="s">
        <v>4973</v>
      </c>
      <c r="K1268" s="48" t="s">
        <v>4975</v>
      </c>
      <c r="L1268" s="2" t="s">
        <v>1336</v>
      </c>
      <c r="M1268" s="76" t="e">
        <f>IF(db[[#This Row],[NB NOTA_C]]="","",COUNTIF([2]!B_MSK[concat],db[[#This Row],[NB NOTA_C]]))</f>
        <v>#REF!</v>
      </c>
      <c r="N1268" s="120" t="s">
        <v>2305</v>
      </c>
      <c r="O1268" s="75" t="s">
        <v>1385</v>
      </c>
      <c r="P1268" s="47" t="s">
        <v>2443</v>
      </c>
      <c r="Q1268" s="75"/>
      <c r="R1268" s="75" t="str">
        <f>IF(db[[#This Row],[QTY/ CTN]]="","",SUBSTITUTE(SUBSTITUTE(SUBSTITUTE(db[[#This Row],[QTY/ CTN]]," ","_",2),"(",""),")","")&amp;"_")</f>
        <v>60 LSN_</v>
      </c>
      <c r="S1268" s="75">
        <f>IF(db[[#This Row],[H_QTY/ CTN]]="","",SEARCH("_",db[[#This Row],[H_QTY/ CTN]]))</f>
        <v>7</v>
      </c>
      <c r="T1268" s="75">
        <f>IF(db[[#This Row],[H_QTY/ CTN]]="","",LEN(db[[#This Row],[H_QTY/ CTN]]))</f>
        <v>7</v>
      </c>
      <c r="U1268" s="77" t="str">
        <f>IF(db[[#This Row],[H_QTY/ CTN]]="","",LEFT(db[[#This Row],[H_QTY/ CTN]],db[[#This Row],[H_1]]-1))</f>
        <v>60 LSN</v>
      </c>
      <c r="V1268" s="77" t="str">
        <f>IF(NOT(db[[#This Row],[H_1]]=db[[#This Row],[H_2]]),MID(db[[#This Row],[H_QTY/ CTN]],db[[#This Row],[H_1]]+1,db[[#This Row],[H_2]]-db[[#This Row],[H_1]]-1),"")</f>
        <v/>
      </c>
      <c r="W1268" s="77" t="str">
        <f>IF(db[[#This Row],[QTY/ CTN B]]="","",LEFT(db[[#This Row],[QTY/ CTN B]],SEARCH(" ",db[[#This Row],[QTY/ CTN B]],1)-1))</f>
        <v>60</v>
      </c>
      <c r="X1268" s="77" t="str">
        <f>IF(db[[#This Row],[QTY/ CTN B]]="","",RIGHT(db[[#This Row],[QTY/ CTN B]],LEN(db[[#This Row],[QTY/ CTN B]])-SEARCH(" ",db[[#This Row],[QTY/ CTN B]],1)))</f>
        <v>LSN</v>
      </c>
      <c r="Y1268" s="77">
        <f>IF(db[[#This Row],[QTY/ CTN TG]]="",IF(db[[#This Row],[STN TG]]="","",12),LEFT(db[[#This Row],[QTY/ CTN TG]],SEARCH(" ",db[[#This Row],[QTY/ CTN TG]],1)-1))</f>
        <v>12</v>
      </c>
      <c r="Z1268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8" s="77" t="str">
        <f>IF(db[[#This Row],[STN K]]="","",IF(db[[#This Row],[STN TG]]="LSN",12,""))</f>
        <v/>
      </c>
      <c r="AB1268" s="77" t="str">
        <f>IF(db[[#This Row],[STN TG]]="LSN","PCS","")</f>
        <v/>
      </c>
      <c r="AC1268" s="77">
        <f>db[[#This Row],[QTY B]]*IF(db[[#This Row],[QTY TG]]="",1,db[[#This Row],[QTY TG]])*IF(db[[#This Row],[QTY K]]="",1,db[[#This Row],[QTY K]])</f>
        <v>720</v>
      </c>
      <c r="AD1268" s="77" t="str">
        <f>IF(db[[#This Row],[STN K]]="",IF(db[[#This Row],[STN TG]]="",db[[#This Row],[STN B]],db[[#This Row],[STN TG]]),db[[#This Row],[STN K]])</f>
        <v>PCS</v>
      </c>
      <c r="AE1268" s="40"/>
    </row>
    <row r="1269" spans="1:31" ht="16.5" customHeight="1" x14ac:dyDescent="0.25">
      <c r="A1269" s="40">
        <f t="shared" si="19"/>
        <v>1268</v>
      </c>
      <c r="B1269" s="5" t="str">
        <f>LOWER(SUBSTITUTE(SUBSTITUTE(SUBSTITUTE(SUBSTITUTE(SUBSTITUTE(SUBSTITUTE(SUBSTITUTE(SUBSTITUTE(db[[#This Row],[NB BM]]," ",),".",""),"-",""),"(",""),")",""),"/",""),"""",""),"+",""))</f>
        <v>gelpentrotg31060</v>
      </c>
      <c r="C1269" s="5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D1269" s="5" t="str">
        <f>LOWER(SUBSTITUTE(SUBSTITUTE(SUBSTITUTE(SUBSTITUTE(SUBSTITUTE(SUBSTITUTE(SUBSTITUTE(SUBSTITUTE(SUBSTITUTE(db[[#This Row],[NB PAJAK]]," ",""),"-",""),"(",""),")",""),".",""),",",""),"/",""),"""",""),"+",""))</f>
        <v/>
      </c>
      <c r="E126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gelpentrotg31060144lsnartomoro</v>
      </c>
      <c r="F126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gelpentrotg31060144lsn</v>
      </c>
      <c r="G1269" s="5" t="str">
        <f>db[[#This Row],[NB NOTA_C]]&amp;LOWER(SUBSTITUTE(SUBSTITUTE(SUBSTITUTE(SUBSTITUTE(SUBSTITUTE(SUBSTITUTE(SUBSTITUTE(SUBSTITUTE(SUBSTITUTE(db[[#This Row],[FAKTUR]]," ",),".",""),"-",""),"(",""),")",""),",",""),"/",""),"""",""),"+",""))</f>
        <v>gelpentrotg31060artomoro</v>
      </c>
      <c r="H126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gelpentrotg31060144lsnartomoro</v>
      </c>
      <c r="I1269" s="2" t="s">
        <v>2779</v>
      </c>
      <c r="J1269" s="2" t="s">
        <v>2778</v>
      </c>
      <c r="K1269" s="14"/>
      <c r="L1269" s="2" t="s">
        <v>1335</v>
      </c>
      <c r="M1269" s="34" t="e">
        <f>IF(db[[#This Row],[NB NOTA_C]]="","",COUNTIF([2]!B_MSK[concat],db[[#This Row],[NB NOTA_C]]))</f>
        <v>#REF!</v>
      </c>
      <c r="N1269" s="9">
        <v>99</v>
      </c>
      <c r="O1269" s="5" t="s">
        <v>1391</v>
      </c>
      <c r="P1269" s="2" t="s">
        <v>2443</v>
      </c>
      <c r="Q1269" s="5"/>
      <c r="R1269" s="5" t="str">
        <f>IF(db[[#This Row],[QTY/ CTN]]="","",SUBSTITUTE(SUBSTITUTE(SUBSTITUTE(db[[#This Row],[QTY/ CTN]]," ","_",2),"(",""),")","")&amp;"_")</f>
        <v>144 LSN_</v>
      </c>
      <c r="S1269" s="5">
        <f>IF(db[[#This Row],[H_QTY/ CTN]]="","",SEARCH("_",db[[#This Row],[H_QTY/ CTN]]))</f>
        <v>8</v>
      </c>
      <c r="T1269" s="5">
        <f>IF(db[[#This Row],[H_QTY/ CTN]]="","",LEN(db[[#This Row],[H_QTY/ CTN]]))</f>
        <v>8</v>
      </c>
      <c r="U1269" s="40" t="str">
        <f>IF(db[[#This Row],[H_QTY/ CTN]]="","",LEFT(db[[#This Row],[H_QTY/ CTN]],db[[#This Row],[H_1]]-1))</f>
        <v>144 LSN</v>
      </c>
      <c r="V1269" s="40" t="str">
        <f>IF(NOT(db[[#This Row],[H_1]]=db[[#This Row],[H_2]]),MID(db[[#This Row],[H_QTY/ CTN]],db[[#This Row],[H_1]]+1,db[[#This Row],[H_2]]-db[[#This Row],[H_1]]-1),"")</f>
        <v/>
      </c>
      <c r="W1269" s="40" t="str">
        <f>IF(db[[#This Row],[QTY/ CTN B]]="","",LEFT(db[[#This Row],[QTY/ CTN B]],SEARCH(" ",db[[#This Row],[QTY/ CTN B]],1)-1))</f>
        <v>144</v>
      </c>
      <c r="X1269" s="40" t="str">
        <f>IF(db[[#This Row],[QTY/ CTN B]]="","",RIGHT(db[[#This Row],[QTY/ CTN B]],LEN(db[[#This Row],[QTY/ CTN B]])-SEARCH(" ",db[[#This Row],[QTY/ CTN B]],1)))</f>
        <v>LSN</v>
      </c>
      <c r="Y1269" s="40">
        <f>IF(db[[#This Row],[QTY/ CTN TG]]="",IF(db[[#This Row],[STN TG]]="","",12),LEFT(db[[#This Row],[QTY/ CTN TG]],SEARCH(" ",db[[#This Row],[QTY/ CTN TG]],1)-1))</f>
        <v>12</v>
      </c>
      <c r="Z12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69" s="40" t="str">
        <f>IF(db[[#This Row],[STN K]]="","",IF(db[[#This Row],[STN TG]]="LSN",12,""))</f>
        <v/>
      </c>
      <c r="AB1269" s="40" t="str">
        <f>IF(db[[#This Row],[STN TG]]="LSN","PCS","")</f>
        <v/>
      </c>
      <c r="AC1269" s="40">
        <f>db[[#This Row],[QTY B]]*IF(db[[#This Row],[QTY TG]]="",1,db[[#This Row],[QTY TG]])*IF(db[[#This Row],[QTY K]]="",1,db[[#This Row],[QTY K]])</f>
        <v>1728</v>
      </c>
      <c r="AD1269" s="40" t="str">
        <f>IF(db[[#This Row],[STN K]]="",IF(db[[#This Row],[STN TG]]="",db[[#This Row],[STN B]],db[[#This Row],[STN TG]]),db[[#This Row],[STN K]])</f>
        <v>PCS</v>
      </c>
      <c r="AE1269" s="40"/>
    </row>
    <row r="1270" spans="1:31" ht="16.5" customHeight="1" x14ac:dyDescent="0.25">
      <c r="A1270" s="40">
        <f t="shared" si="19"/>
        <v>1269</v>
      </c>
      <c r="B1270" s="5" t="str">
        <f>LOWER(SUBSTITUTE(SUBSTITUTE(SUBSTITUTE(SUBSTITUTE(SUBSTITUTE(SUBSTITUTE(SUBSTITUTE(SUBSTITUTE(db[[#This Row],[NB BM]]," ",),".",""),"-",""),"(",""),")",""),"/",""),"""",""),"+",""))</f>
        <v>jarumhijabgp50</v>
      </c>
      <c r="C1270" s="5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D1270" s="5" t="str">
        <f>LOWER(SUBSTITUTE(SUBSTITUTE(SUBSTITUTE(SUBSTITUTE(SUBSTITUTE(SUBSTITUTE(SUBSTITUTE(SUBSTITUTE(SUBSTITUTE(db[[#This Row],[NB PAJAK]]," ",""),"-",""),"(",""),")",""),".",""),",",""),"/",""),"""",""),"+",""))</f>
        <v/>
      </c>
      <c r="E127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jarumhijabgp501200box24pcsartomoro</v>
      </c>
      <c r="F127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glasspinsgp501200box24pcs</v>
      </c>
      <c r="G1270" s="5" t="str">
        <f>db[[#This Row],[NB NOTA_C]]&amp;LOWER(SUBSTITUTE(SUBSTITUTE(SUBSTITUTE(SUBSTITUTE(SUBSTITUTE(SUBSTITUTE(SUBSTITUTE(SUBSTITUTE(SUBSTITUTE(db[[#This Row],[FAKTUR]]," ",),".",""),"-",""),"(",""),")",""),",",""),"/",""),"""",""),"+",""))</f>
        <v>glasspinsgp50artomoro</v>
      </c>
      <c r="H127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glasspinsgp501200box24pcsartomoro</v>
      </c>
      <c r="I1270" s="2" t="s">
        <v>1622</v>
      </c>
      <c r="J1270" s="2" t="s">
        <v>2578</v>
      </c>
      <c r="K1270" s="1"/>
      <c r="L1270" s="2" t="s">
        <v>1335</v>
      </c>
      <c r="M1270" s="34" t="e">
        <f>IF(db[[#This Row],[NB NOTA_C]]="","",COUNTIF([2]!B_MSK[concat],db[[#This Row],[NB NOTA_C]]))</f>
        <v>#REF!</v>
      </c>
      <c r="N1270" s="9" t="s">
        <v>1372</v>
      </c>
      <c r="O1270" s="5" t="s">
        <v>1861</v>
      </c>
      <c r="P1270" s="2" t="s">
        <v>2429</v>
      </c>
      <c r="R1270" s="2" t="str">
        <f>IF(db[[#This Row],[QTY/ CTN]]="","",SUBSTITUTE(SUBSTITUTE(SUBSTITUTE(db[[#This Row],[QTY/ CTN]]," ","_",2),"(",""),")","")&amp;"_")</f>
        <v>1200 BOX_24 PCS_</v>
      </c>
      <c r="S1270" s="2">
        <f>IF(db[[#This Row],[H_QTY/ CTN]]="","",SEARCH("_",db[[#This Row],[H_QTY/ CTN]]))</f>
        <v>9</v>
      </c>
      <c r="T1270" s="2">
        <f>IF(db[[#This Row],[H_QTY/ CTN]]="","",LEN(db[[#This Row],[H_QTY/ CTN]]))</f>
        <v>16</v>
      </c>
      <c r="U1270" s="41" t="str">
        <f>IF(db[[#This Row],[H_QTY/ CTN]]="","",LEFT(db[[#This Row],[H_QTY/ CTN]],db[[#This Row],[H_1]]-1))</f>
        <v>1200 BOX</v>
      </c>
      <c r="V1270" s="40" t="str">
        <f>IF(NOT(db[[#This Row],[H_1]]=db[[#This Row],[H_2]]),MID(db[[#This Row],[H_QTY/ CTN]],db[[#This Row],[H_1]]+1,db[[#This Row],[H_2]]-db[[#This Row],[H_1]]-1),"")</f>
        <v>24 PCS</v>
      </c>
      <c r="W1270" s="40" t="str">
        <f>IF(db[[#This Row],[QTY/ CTN B]]="","",LEFT(db[[#This Row],[QTY/ CTN B]],SEARCH(" ",db[[#This Row],[QTY/ CTN B]],1)-1))</f>
        <v>1200</v>
      </c>
      <c r="X1270" s="40" t="str">
        <f>IF(db[[#This Row],[QTY/ CTN B]]="","",RIGHT(db[[#This Row],[QTY/ CTN B]],LEN(db[[#This Row],[QTY/ CTN B]])-SEARCH(" ",db[[#This Row],[QTY/ CTN B]],1)))</f>
        <v>BOX</v>
      </c>
      <c r="Y1270" s="40" t="str">
        <f>IF(db[[#This Row],[QTY/ CTN TG]]="",IF(db[[#This Row],[STN TG]]="","",12),LEFT(db[[#This Row],[QTY/ CTN TG]],SEARCH(" ",db[[#This Row],[QTY/ CTN TG]],1)-1))</f>
        <v>24</v>
      </c>
      <c r="Z12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70" s="40" t="str">
        <f>IF(db[[#This Row],[STN K]]="","",IF(db[[#This Row],[STN TG]]="LSN",12,""))</f>
        <v/>
      </c>
      <c r="AB1270" s="40" t="str">
        <f>IF(db[[#This Row],[STN TG]]="LSN","PCS","")</f>
        <v/>
      </c>
      <c r="AC1270" s="40">
        <f>db[[#This Row],[QTY B]]*IF(db[[#This Row],[QTY TG]]="",1,db[[#This Row],[QTY TG]])*IF(db[[#This Row],[QTY K]]="",1,db[[#This Row],[QTY K]])</f>
        <v>28800</v>
      </c>
      <c r="AD1270" s="40" t="str">
        <f>IF(db[[#This Row],[STN K]]="",IF(db[[#This Row],[STN TG]]="",db[[#This Row],[STN B]],db[[#This Row],[STN TG]]),db[[#This Row],[STN K]])</f>
        <v>PCS</v>
      </c>
      <c r="AE1270" s="40"/>
    </row>
    <row r="1271" spans="1:31" ht="16.5" customHeight="1" x14ac:dyDescent="0.25">
      <c r="A1271" s="40">
        <f t="shared" si="19"/>
        <v>1270</v>
      </c>
      <c r="B1271" s="2" t="str">
        <f>LOWER(SUBSTITUTE(SUBSTITUTE(SUBSTITUTE(SUBSTITUTE(SUBSTITUTE(SUBSTITUTE(SUBSTITUTE(SUBSTITUTE(db[[#This Row],[NB BM]]," ",),".",""),"-",""),"(",""),")",""),"/",""),"""",""),"+",""))</f>
        <v>lemjkgl30</v>
      </c>
      <c r="C1271" s="2" t="str">
        <f>LOWER(SUBSTITUTE(SUBSTITUTE(SUBSTITUTE(SUBSTITUTE(SUBSTITUTE(SUBSTITUTE(SUBSTITUTE(SUBSTITUTE(SUBSTITUTE(db[[#This Row],[NB NOTA]]," ",),".",""),"-",""),"(",""),")",""),",",""),"/",""),"""",""),"+",""))</f>
        <v>gluegl30jk</v>
      </c>
      <c r="D1271" s="2" t="str">
        <f>LOWER(SUBSTITUTE(SUBSTITUTE(SUBSTITUTE(SUBSTITUTE(SUBSTITUTE(SUBSTITUTE(SUBSTITUTE(SUBSTITUTE(SUBSTITUTE(db[[#This Row],[NB PAJAK]]," ",""),"-",""),"(",""),")",""),".",""),",",""),"/",""),"""",""),"+",""))</f>
        <v>lemliquidcairjoykogl30</v>
      </c>
      <c r="E127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lemjkgl3048lsnartomoro</v>
      </c>
      <c r="F127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gluegl30jk48lsn</v>
      </c>
      <c r="G1271" s="2" t="str">
        <f>db[[#This Row],[NB NOTA_C]]&amp;LOWER(SUBSTITUTE(SUBSTITUTE(SUBSTITUTE(SUBSTITUTE(SUBSTITUTE(SUBSTITUTE(SUBSTITUTE(SUBSTITUTE(SUBSTITUTE(db[[#This Row],[FAKTUR]]," ",),".",""),"-",""),"(",""),")",""),",",""),"/",""),"""",""),"+",""))</f>
        <v>gluegl30jkartomoro</v>
      </c>
      <c r="H127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gluegl30jk48lsnartomoro</v>
      </c>
      <c r="I1271" s="2" t="s">
        <v>5464</v>
      </c>
      <c r="J1271" s="2" t="s">
        <v>5463</v>
      </c>
      <c r="K1271" s="14" t="s">
        <v>5465</v>
      </c>
      <c r="L1271" s="2" t="s">
        <v>1335</v>
      </c>
      <c r="M1271" s="34" t="e">
        <f>IF(db[[#This Row],[NB NOTA_C]]="","",COUNTIF([2]!B_MSK[concat],db[[#This Row],[NB NOTA_C]]))</f>
        <v>#REF!</v>
      </c>
      <c r="N1271" s="14" t="s">
        <v>1346</v>
      </c>
      <c r="O1271" s="2" t="s">
        <v>1425</v>
      </c>
      <c r="P1271" s="2" t="s">
        <v>2436</v>
      </c>
      <c r="R1271" s="2" t="str">
        <f>IF(db[[#This Row],[QTY/ CTN]]="","",SUBSTITUTE(SUBSTITUTE(SUBSTITUTE(db[[#This Row],[QTY/ CTN]]," ","_",2),"(",""),")","")&amp;"_")</f>
        <v>48 LSN_</v>
      </c>
      <c r="S1271" s="2">
        <f>IF(db[[#This Row],[H_QTY/ CTN]]="","",SEARCH("_",db[[#This Row],[H_QTY/ CTN]]))</f>
        <v>7</v>
      </c>
      <c r="T1271" s="2">
        <f>IF(db[[#This Row],[H_QTY/ CTN]]="","",LEN(db[[#This Row],[H_QTY/ CTN]]))</f>
        <v>7</v>
      </c>
      <c r="U1271" s="41" t="str">
        <f>IF(db[[#This Row],[H_QTY/ CTN]]="","",LEFT(db[[#This Row],[H_QTY/ CTN]],db[[#This Row],[H_1]]-1))</f>
        <v>48 LSN</v>
      </c>
      <c r="V1271" s="40" t="str">
        <f>IF(NOT(db[[#This Row],[H_1]]=db[[#This Row],[H_2]]),MID(db[[#This Row],[H_QTY/ CTN]],db[[#This Row],[H_1]]+1,db[[#This Row],[H_2]]-db[[#This Row],[H_1]]-1),"")</f>
        <v/>
      </c>
      <c r="W1271" s="40" t="str">
        <f>IF(db[[#This Row],[QTY/ CTN B]]="","",LEFT(db[[#This Row],[QTY/ CTN B]],SEARCH(" ",db[[#This Row],[QTY/ CTN B]],1)-1))</f>
        <v>48</v>
      </c>
      <c r="X1271" s="40" t="str">
        <f>IF(db[[#This Row],[QTY/ CTN B]]="","",RIGHT(db[[#This Row],[QTY/ CTN B]],LEN(db[[#This Row],[QTY/ CTN B]])-SEARCH(" ",db[[#This Row],[QTY/ CTN B]],1)))</f>
        <v>LSN</v>
      </c>
      <c r="Y1271" s="40">
        <f>IF(db[[#This Row],[QTY/ CTN TG]]="",IF(db[[#This Row],[STN TG]]="","",12),LEFT(db[[#This Row],[QTY/ CTN TG]],SEARCH(" ",db[[#This Row],[QTY/ CTN TG]],1)-1))</f>
        <v>12</v>
      </c>
      <c r="Z12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71" s="40" t="str">
        <f>IF(db[[#This Row],[STN K]]="","",IF(db[[#This Row],[STN TG]]="LSN",12,""))</f>
        <v/>
      </c>
      <c r="AB1271" s="40" t="str">
        <f>IF(db[[#This Row],[STN TG]]="LSN","PCS","")</f>
        <v/>
      </c>
      <c r="AC1271" s="40">
        <f>db[[#This Row],[QTY B]]*IF(db[[#This Row],[QTY TG]]="",1,db[[#This Row],[QTY TG]])*IF(db[[#This Row],[QTY K]]="",1,db[[#This Row],[QTY K]])</f>
        <v>576</v>
      </c>
      <c r="AD1271" s="40" t="str">
        <f>IF(db[[#This Row],[STN K]]="",IF(db[[#This Row],[STN TG]]="",db[[#This Row],[STN B]],db[[#This Row],[STN TG]]),db[[#This Row],[STN K]])</f>
        <v>PCS</v>
      </c>
      <c r="AE1271" s="40"/>
    </row>
    <row r="1272" spans="1:31" ht="16.5" customHeight="1" x14ac:dyDescent="0.25">
      <c r="A1272" s="40">
        <f t="shared" si="19"/>
        <v>1271</v>
      </c>
      <c r="B1272" s="2" t="str">
        <f>LOWER(SUBSTITUTE(SUBSTITUTE(SUBSTITUTE(SUBSTITUTE(SUBSTITUTE(SUBSTITUTE(SUBSTITUTE(SUBSTITUTE(db[[#This Row],[NB BM]]," ",),".",""),"-",""),"(",""),")",""),"/",""),"""",""),"+",""))</f>
        <v>lemjkgl50</v>
      </c>
      <c r="C1272" s="2" t="str">
        <f>LOWER(SUBSTITUTE(SUBSTITUTE(SUBSTITUTE(SUBSTITUTE(SUBSTITUTE(SUBSTITUTE(SUBSTITUTE(SUBSTITUTE(SUBSTITUTE(db[[#This Row],[NB NOTA]]," ",),".",""),"-",""),"(",""),")",""),",",""),"/",""),"""",""),"+",""))</f>
        <v>gluegl50jk</v>
      </c>
      <c r="D1272" s="2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E127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lemjkgl5024lsnartomoro</v>
      </c>
      <c r="F127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gluegl50jk24lsn</v>
      </c>
      <c r="G1272" s="2" t="str">
        <f>db[[#This Row],[NB NOTA_C]]&amp;LOWER(SUBSTITUTE(SUBSTITUTE(SUBSTITUTE(SUBSTITUTE(SUBSTITUTE(SUBSTITUTE(SUBSTITUTE(SUBSTITUTE(SUBSTITUTE(db[[#This Row],[FAKTUR]]," ",),".",""),"-",""),"(",""),")",""),",",""),"/",""),"""",""),"+",""))</f>
        <v>gluegl50jkartomoro</v>
      </c>
      <c r="H127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gluegl50jk24lsnartomoro</v>
      </c>
      <c r="I1272" s="2" t="s">
        <v>2825</v>
      </c>
      <c r="J1272" s="2" t="s">
        <v>2824</v>
      </c>
      <c r="K1272" s="14" t="s">
        <v>2826</v>
      </c>
      <c r="L1272" s="2" t="s">
        <v>1335</v>
      </c>
      <c r="M1272" s="34" t="e">
        <f>IF(db[[#This Row],[NB NOTA_C]]="","",COUNTIF([2]!B_MSK[concat],db[[#This Row],[NB NOTA_C]]))</f>
        <v>#REF!</v>
      </c>
      <c r="N1272" s="14" t="s">
        <v>1346</v>
      </c>
      <c r="O1272" s="2" t="s">
        <v>1431</v>
      </c>
      <c r="P1272" s="2" t="s">
        <v>2436</v>
      </c>
      <c r="R1272" s="2" t="str">
        <f>IF(db[[#This Row],[QTY/ CTN]]="","",SUBSTITUTE(SUBSTITUTE(SUBSTITUTE(db[[#This Row],[QTY/ CTN]]," ","_",2),"(",""),")","")&amp;"_")</f>
        <v>24 LSN_</v>
      </c>
      <c r="S1272" s="2">
        <f>IF(db[[#This Row],[H_QTY/ CTN]]="","",SEARCH("_",db[[#This Row],[H_QTY/ CTN]]))</f>
        <v>7</v>
      </c>
      <c r="T1272" s="2">
        <f>IF(db[[#This Row],[H_QTY/ CTN]]="","",LEN(db[[#This Row],[H_QTY/ CTN]]))</f>
        <v>7</v>
      </c>
      <c r="U1272" s="41" t="str">
        <f>IF(db[[#This Row],[H_QTY/ CTN]]="","",LEFT(db[[#This Row],[H_QTY/ CTN]],db[[#This Row],[H_1]]-1))</f>
        <v>24 LSN</v>
      </c>
      <c r="V1272" s="40" t="str">
        <f>IF(NOT(db[[#This Row],[H_1]]=db[[#This Row],[H_2]]),MID(db[[#This Row],[H_QTY/ CTN]],db[[#This Row],[H_1]]+1,db[[#This Row],[H_2]]-db[[#This Row],[H_1]]-1),"")</f>
        <v/>
      </c>
      <c r="W1272" s="40" t="str">
        <f>IF(db[[#This Row],[QTY/ CTN B]]="","",LEFT(db[[#This Row],[QTY/ CTN B]],SEARCH(" ",db[[#This Row],[QTY/ CTN B]],1)-1))</f>
        <v>24</v>
      </c>
      <c r="X1272" s="40" t="str">
        <f>IF(db[[#This Row],[QTY/ CTN B]]="","",RIGHT(db[[#This Row],[QTY/ CTN B]],LEN(db[[#This Row],[QTY/ CTN B]])-SEARCH(" ",db[[#This Row],[QTY/ CTN B]],1)))</f>
        <v>LSN</v>
      </c>
      <c r="Y1272" s="40">
        <f>IF(db[[#This Row],[QTY/ CTN TG]]="",IF(db[[#This Row],[STN TG]]="","",12),LEFT(db[[#This Row],[QTY/ CTN TG]],SEARCH(" ",db[[#This Row],[QTY/ CTN TG]],1)-1))</f>
        <v>12</v>
      </c>
      <c r="Z12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72" s="40" t="str">
        <f>IF(db[[#This Row],[STN K]]="","",IF(db[[#This Row],[STN TG]]="LSN",12,""))</f>
        <v/>
      </c>
      <c r="AB1272" s="40" t="str">
        <f>IF(db[[#This Row],[STN TG]]="LSN","PCS","")</f>
        <v/>
      </c>
      <c r="AC1272" s="40">
        <f>db[[#This Row],[QTY B]]*IF(db[[#This Row],[QTY TG]]="",1,db[[#This Row],[QTY TG]])*IF(db[[#This Row],[QTY K]]="",1,db[[#This Row],[QTY K]])</f>
        <v>288</v>
      </c>
      <c r="AD1272" s="40" t="str">
        <f>IF(db[[#This Row],[STN K]]="",IF(db[[#This Row],[STN TG]]="",db[[#This Row],[STN B]],db[[#This Row],[STN TG]]),db[[#This Row],[STN K]])</f>
        <v>PCS</v>
      </c>
      <c r="AE1272" s="40"/>
    </row>
    <row r="1273" spans="1:31" ht="16.5" customHeight="1" x14ac:dyDescent="0.25">
      <c r="A1273" s="40">
        <f t="shared" si="19"/>
        <v>1272</v>
      </c>
      <c r="B1273" s="2" t="str">
        <f>LOWER(SUBSTITUTE(SUBSTITUTE(SUBSTITUTE(SUBSTITUTE(SUBSTITUTE(SUBSTITUTE(SUBSTITUTE(SUBSTITUTE(db[[#This Row],[NB BM]]," ",),".",""),"-",""),"(",""),")",""),"/",""),"""",""),"+",""))</f>
        <v>lemjkglr35</v>
      </c>
      <c r="C1273" s="2" t="str">
        <f>LOWER(SUBSTITUTE(SUBSTITUTE(SUBSTITUTE(SUBSTITUTE(SUBSTITUTE(SUBSTITUTE(SUBSTITUTE(SUBSTITUTE(SUBSTITUTE(db[[#This Row],[NB NOTA]]," ",),".",""),"-",""),"(",""),")",""),",",""),"/",""),"""",""),"+",""))</f>
        <v>glueglr35jk</v>
      </c>
      <c r="D1273" s="2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E127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lemjkglr3548lsnartomoro</v>
      </c>
      <c r="F127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glueglr35jk48lsn</v>
      </c>
      <c r="G1273" s="2" t="str">
        <f>db[[#This Row],[NB NOTA_C]]&amp;LOWER(SUBSTITUTE(SUBSTITUTE(SUBSTITUTE(SUBSTITUTE(SUBSTITUTE(SUBSTITUTE(SUBSTITUTE(SUBSTITUTE(SUBSTITUTE(db[[#This Row],[FAKTUR]]," ",),".",""),"-",""),"(",""),")",""),",",""),"/",""),"""",""),"+",""))</f>
        <v>glueglr35jkartomoro</v>
      </c>
      <c r="H127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glueglr35jk48lsnartomoro</v>
      </c>
      <c r="I1273" s="2" t="s">
        <v>232</v>
      </c>
      <c r="J1273" s="2" t="s">
        <v>233</v>
      </c>
      <c r="K1273" s="14" t="s">
        <v>234</v>
      </c>
      <c r="L1273" s="2" t="s">
        <v>1335</v>
      </c>
      <c r="M1273" s="34" t="e">
        <f>IF(db[[#This Row],[NB NOTA_C]]="","",COUNTIF([2]!B_MSK[concat],db[[#This Row],[NB NOTA_C]]))</f>
        <v>#REF!</v>
      </c>
      <c r="N1273" s="14" t="s">
        <v>1346</v>
      </c>
      <c r="O1273" s="2" t="s">
        <v>1425</v>
      </c>
      <c r="P1273" s="2" t="s">
        <v>2436</v>
      </c>
      <c r="Q1273" s="39" t="s">
        <v>4426</v>
      </c>
      <c r="R1273" s="2" t="str">
        <f>IF(db[[#This Row],[QTY/ CTN]]="","",SUBSTITUTE(SUBSTITUTE(SUBSTITUTE(db[[#This Row],[QTY/ CTN]]," ","_",2),"(",""),")","")&amp;"_")</f>
        <v>48 LSN_</v>
      </c>
      <c r="S1273" s="2">
        <f>IF(db[[#This Row],[H_QTY/ CTN]]="","",SEARCH("_",db[[#This Row],[H_QTY/ CTN]]))</f>
        <v>7</v>
      </c>
      <c r="T1273" s="2">
        <f>IF(db[[#This Row],[H_QTY/ CTN]]="","",LEN(db[[#This Row],[H_QTY/ CTN]]))</f>
        <v>7</v>
      </c>
      <c r="U1273" s="41" t="str">
        <f>IF(db[[#This Row],[H_QTY/ CTN]]="","",LEFT(db[[#This Row],[H_QTY/ CTN]],db[[#This Row],[H_1]]-1))</f>
        <v>48 LSN</v>
      </c>
      <c r="V1273" s="40" t="str">
        <f>IF(NOT(db[[#This Row],[H_1]]=db[[#This Row],[H_2]]),MID(db[[#This Row],[H_QTY/ CTN]],db[[#This Row],[H_1]]+1,db[[#This Row],[H_2]]-db[[#This Row],[H_1]]-1),"")</f>
        <v/>
      </c>
      <c r="W1273" s="40" t="str">
        <f>IF(db[[#This Row],[QTY/ CTN B]]="","",LEFT(db[[#This Row],[QTY/ CTN B]],SEARCH(" ",db[[#This Row],[QTY/ CTN B]],1)-1))</f>
        <v>48</v>
      </c>
      <c r="X1273" s="40" t="str">
        <f>IF(db[[#This Row],[QTY/ CTN B]]="","",RIGHT(db[[#This Row],[QTY/ CTN B]],LEN(db[[#This Row],[QTY/ CTN B]])-SEARCH(" ",db[[#This Row],[QTY/ CTN B]],1)))</f>
        <v>LSN</v>
      </c>
      <c r="Y1273" s="40">
        <f>IF(db[[#This Row],[QTY/ CTN TG]]="",IF(db[[#This Row],[STN TG]]="","",12),LEFT(db[[#This Row],[QTY/ CTN TG]],SEARCH(" ",db[[#This Row],[QTY/ CTN TG]],1)-1))</f>
        <v>12</v>
      </c>
      <c r="Z12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73" s="40" t="str">
        <f>IF(db[[#This Row],[STN K]]="","",IF(db[[#This Row],[STN TG]]="LSN",12,""))</f>
        <v/>
      </c>
      <c r="AB1273" s="40" t="str">
        <f>IF(db[[#This Row],[STN TG]]="LSN","PCS","")</f>
        <v/>
      </c>
      <c r="AC1273" s="40">
        <f>db[[#This Row],[QTY B]]*IF(db[[#This Row],[QTY TG]]="",1,db[[#This Row],[QTY TG]])*IF(db[[#This Row],[QTY K]]="",1,db[[#This Row],[QTY K]])</f>
        <v>576</v>
      </c>
      <c r="AD1273" s="40" t="str">
        <f>IF(db[[#This Row],[STN K]]="",IF(db[[#This Row],[STN TG]]="",db[[#This Row],[STN B]],db[[#This Row],[STN TG]]),db[[#This Row],[STN K]])</f>
        <v>PCS</v>
      </c>
      <c r="AE1273" s="40"/>
    </row>
    <row r="1274" spans="1:31" ht="16.5" customHeight="1" x14ac:dyDescent="0.25">
      <c r="A1274" s="40">
        <f t="shared" si="19"/>
        <v>1273</v>
      </c>
      <c r="B1274" s="2" t="str">
        <f>LOWER(SUBSTITUTE(SUBSTITUTE(SUBSTITUTE(SUBSTITUTE(SUBSTITUTE(SUBSTITUTE(SUBSTITUTE(SUBSTITUTE(db[[#This Row],[NB BM]]," ",),".",""),"-",""),"(",""),")",""),"/",""),"""",""),"+",""))</f>
        <v>lemjkglr50</v>
      </c>
      <c r="C1274" s="2" t="str">
        <f>LOWER(SUBSTITUTE(SUBSTITUTE(SUBSTITUTE(SUBSTITUTE(SUBSTITUTE(SUBSTITUTE(SUBSTITUTE(SUBSTITUTE(SUBSTITUTE(db[[#This Row],[NB NOTA]]," ",),".",""),"-",""),"(",""),")",""),",",""),"/",""),"""",""),"+",""))</f>
        <v>glueglr50jk</v>
      </c>
      <c r="D1274" s="2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E127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lemjkglr5024lsnartomoro</v>
      </c>
      <c r="F127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glueglr50jk24lsn</v>
      </c>
      <c r="G1274" s="2" t="str">
        <f>db[[#This Row],[NB NOTA_C]]&amp;LOWER(SUBSTITUTE(SUBSTITUTE(SUBSTITUTE(SUBSTITUTE(SUBSTITUTE(SUBSTITUTE(SUBSTITUTE(SUBSTITUTE(SUBSTITUTE(db[[#This Row],[FAKTUR]]," ",),".",""),"-",""),"(",""),")",""),",",""),"/",""),"""",""),"+",""))</f>
        <v>glueglr50jkartomoro</v>
      </c>
      <c r="H127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glueglr50jk24lsnartomoro</v>
      </c>
      <c r="I1274" s="2" t="s">
        <v>235</v>
      </c>
      <c r="J1274" s="2" t="s">
        <v>236</v>
      </c>
      <c r="K1274" s="14" t="s">
        <v>237</v>
      </c>
      <c r="L1274" s="2" t="s">
        <v>1335</v>
      </c>
      <c r="M1274" s="34" t="e">
        <f>IF(db[[#This Row],[NB NOTA_C]]="","",COUNTIF([2]!B_MSK[concat],db[[#This Row],[NB NOTA_C]]))</f>
        <v>#REF!</v>
      </c>
      <c r="N1274" s="14" t="s">
        <v>1346</v>
      </c>
      <c r="O1274" s="2" t="s">
        <v>1431</v>
      </c>
      <c r="P1274" s="2" t="s">
        <v>2436</v>
      </c>
      <c r="Q1274" s="2" t="s">
        <v>4281</v>
      </c>
      <c r="R1274" s="2" t="str">
        <f>IF(db[[#This Row],[QTY/ CTN]]="","",SUBSTITUTE(SUBSTITUTE(SUBSTITUTE(db[[#This Row],[QTY/ CTN]]," ","_",2),"(",""),")","")&amp;"_")</f>
        <v>24 LSN_</v>
      </c>
      <c r="S1274" s="2">
        <f>IF(db[[#This Row],[H_QTY/ CTN]]="","",SEARCH("_",db[[#This Row],[H_QTY/ CTN]]))</f>
        <v>7</v>
      </c>
      <c r="T1274" s="2">
        <f>IF(db[[#This Row],[H_QTY/ CTN]]="","",LEN(db[[#This Row],[H_QTY/ CTN]]))</f>
        <v>7</v>
      </c>
      <c r="U1274" s="41" t="str">
        <f>IF(db[[#This Row],[H_QTY/ CTN]]="","",LEFT(db[[#This Row],[H_QTY/ CTN]],db[[#This Row],[H_1]]-1))</f>
        <v>24 LSN</v>
      </c>
      <c r="V1274" s="40" t="str">
        <f>IF(NOT(db[[#This Row],[H_1]]=db[[#This Row],[H_2]]),MID(db[[#This Row],[H_QTY/ CTN]],db[[#This Row],[H_1]]+1,db[[#This Row],[H_2]]-db[[#This Row],[H_1]]-1),"")</f>
        <v/>
      </c>
      <c r="W1274" s="40" t="str">
        <f>IF(db[[#This Row],[QTY/ CTN B]]="","",LEFT(db[[#This Row],[QTY/ CTN B]],SEARCH(" ",db[[#This Row],[QTY/ CTN B]],1)-1))</f>
        <v>24</v>
      </c>
      <c r="X1274" s="40" t="str">
        <f>IF(db[[#This Row],[QTY/ CTN B]]="","",RIGHT(db[[#This Row],[QTY/ CTN B]],LEN(db[[#This Row],[QTY/ CTN B]])-SEARCH(" ",db[[#This Row],[QTY/ CTN B]],1)))</f>
        <v>LSN</v>
      </c>
      <c r="Y1274" s="40">
        <f>IF(db[[#This Row],[QTY/ CTN TG]]="",IF(db[[#This Row],[STN TG]]="","",12),LEFT(db[[#This Row],[QTY/ CTN TG]],SEARCH(" ",db[[#This Row],[QTY/ CTN TG]],1)-1))</f>
        <v>12</v>
      </c>
      <c r="Z12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74" s="40" t="str">
        <f>IF(db[[#This Row],[STN K]]="","",IF(db[[#This Row],[STN TG]]="LSN",12,""))</f>
        <v/>
      </c>
      <c r="AB1274" s="40" t="str">
        <f>IF(db[[#This Row],[STN TG]]="LSN","PCS","")</f>
        <v/>
      </c>
      <c r="AC1274" s="40">
        <f>db[[#This Row],[QTY B]]*IF(db[[#This Row],[QTY TG]]="",1,db[[#This Row],[QTY TG]])*IF(db[[#This Row],[QTY K]]="",1,db[[#This Row],[QTY K]])</f>
        <v>288</v>
      </c>
      <c r="AD1274" s="40" t="str">
        <f>IF(db[[#This Row],[STN K]]="",IF(db[[#This Row],[STN TG]]="",db[[#This Row],[STN B]],db[[#This Row],[STN TG]]),db[[#This Row],[STN K]])</f>
        <v>PCS</v>
      </c>
      <c r="AE1274" s="40"/>
    </row>
    <row r="1275" spans="1:31" ht="16.5" customHeight="1" x14ac:dyDescent="0.25">
      <c r="A1275" s="40">
        <f t="shared" si="19"/>
        <v>1274</v>
      </c>
      <c r="B1275" s="5" t="str">
        <f>LOWER(SUBSTITUTE(SUBSTITUTE(SUBSTITUTE(SUBSTITUTE(SUBSTITUTE(SUBSTITUTE(SUBSTITUTE(SUBSTITUTE(db[[#This Row],[NB BM]]," ",),".",""),"-",""),"(",""),")",""),"/",""),"""",""),"+",""))</f>
        <v>lemjkglw01</v>
      </c>
      <c r="C1275" s="5" t="str">
        <f>LOWER(SUBSTITUTE(SUBSTITUTE(SUBSTITUTE(SUBSTITUTE(SUBSTITUTE(SUBSTITUTE(SUBSTITUTE(SUBSTITUTE(SUBSTITUTE(db[[#This Row],[NB NOTA]]," ",),".",""),"-",""),"(",""),")",""),",",""),"/",""),"""",""),"+",""))</f>
        <v>glueglw01jk</v>
      </c>
      <c r="D1275" s="5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E127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lemjkglw0124lsnartomoro</v>
      </c>
      <c r="F127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glueglw01jk24lsn</v>
      </c>
      <c r="G1275" s="5" t="str">
        <f>db[[#This Row],[NB NOTA_C]]&amp;LOWER(SUBSTITUTE(SUBSTITUTE(SUBSTITUTE(SUBSTITUTE(SUBSTITUTE(SUBSTITUTE(SUBSTITUTE(SUBSTITUTE(SUBSTITUTE(db[[#This Row],[FAKTUR]]," ",),".",""),"-",""),"(",""),")",""),",",""),"/",""),"""",""),"+",""))</f>
        <v>glueglw01jkartomoro</v>
      </c>
      <c r="H127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glueglw01jk24lsnartomoro</v>
      </c>
      <c r="I1275" s="2" t="s">
        <v>4703</v>
      </c>
      <c r="J1275" s="2" t="s">
        <v>4522</v>
      </c>
      <c r="K1275" s="14" t="s">
        <v>4523</v>
      </c>
      <c r="L1275" s="2" t="s">
        <v>1335</v>
      </c>
      <c r="M1275" s="33" t="e">
        <f>IF(db[[#This Row],[NB NOTA_C]]="","",COUNTIF([2]!B_MSK[concat],db[[#This Row],[NB NOTA_C]]))</f>
        <v>#REF!</v>
      </c>
      <c r="N1275" s="9" t="s">
        <v>1346</v>
      </c>
      <c r="O1275" s="5" t="s">
        <v>1431</v>
      </c>
      <c r="P1275" s="2" t="s">
        <v>2436</v>
      </c>
      <c r="Q1275" s="5"/>
      <c r="R1275" s="5" t="str">
        <f>IF(db[[#This Row],[QTY/ CTN]]="","",SUBSTITUTE(SUBSTITUTE(SUBSTITUTE(db[[#This Row],[QTY/ CTN]]," ","_",2),"(",""),")","")&amp;"_")</f>
        <v>24 LSN_</v>
      </c>
      <c r="S1275" s="5">
        <f>IF(db[[#This Row],[H_QTY/ CTN]]="","",SEARCH("_",db[[#This Row],[H_QTY/ CTN]]))</f>
        <v>7</v>
      </c>
      <c r="T1275" s="5">
        <f>IF(db[[#This Row],[H_QTY/ CTN]]="","",LEN(db[[#This Row],[H_QTY/ CTN]]))</f>
        <v>7</v>
      </c>
      <c r="U1275" s="40" t="str">
        <f>IF(db[[#This Row],[H_QTY/ CTN]]="","",LEFT(db[[#This Row],[H_QTY/ CTN]],db[[#This Row],[H_1]]-1))</f>
        <v>24 LSN</v>
      </c>
      <c r="V1275" s="40" t="str">
        <f>IF(NOT(db[[#This Row],[H_1]]=db[[#This Row],[H_2]]),MID(db[[#This Row],[H_QTY/ CTN]],db[[#This Row],[H_1]]+1,db[[#This Row],[H_2]]-db[[#This Row],[H_1]]-1),"")</f>
        <v/>
      </c>
      <c r="W1275" s="40" t="str">
        <f>IF(db[[#This Row],[QTY/ CTN B]]="","",LEFT(db[[#This Row],[QTY/ CTN B]],SEARCH(" ",db[[#This Row],[QTY/ CTN B]],1)-1))</f>
        <v>24</v>
      </c>
      <c r="X1275" s="40" t="str">
        <f>IF(db[[#This Row],[QTY/ CTN B]]="","",RIGHT(db[[#This Row],[QTY/ CTN B]],LEN(db[[#This Row],[QTY/ CTN B]])-SEARCH(" ",db[[#This Row],[QTY/ CTN B]],1)))</f>
        <v>LSN</v>
      </c>
      <c r="Y1275" s="40">
        <f>IF(db[[#This Row],[QTY/ CTN TG]]="",IF(db[[#This Row],[STN TG]]="","",12),LEFT(db[[#This Row],[QTY/ CTN TG]],SEARCH(" ",db[[#This Row],[QTY/ CTN TG]],1)-1))</f>
        <v>12</v>
      </c>
      <c r="Z12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75" s="40" t="str">
        <f>IF(db[[#This Row],[STN K]]="","",IF(db[[#This Row],[STN TG]]="LSN",12,""))</f>
        <v/>
      </c>
      <c r="AB1275" s="40" t="str">
        <f>IF(db[[#This Row],[STN TG]]="LSN","PCS","")</f>
        <v/>
      </c>
      <c r="AC1275" s="40">
        <f>db[[#This Row],[QTY B]]*IF(db[[#This Row],[QTY TG]]="",1,db[[#This Row],[QTY TG]])*IF(db[[#This Row],[QTY K]]="",1,db[[#This Row],[QTY K]])</f>
        <v>288</v>
      </c>
      <c r="AD1275" s="40" t="str">
        <f>IF(db[[#This Row],[STN K]]="",IF(db[[#This Row],[STN TG]]="",db[[#This Row],[STN B]],db[[#This Row],[STN TG]]),db[[#This Row],[STN K]])</f>
        <v>PCS</v>
      </c>
      <c r="AE1275" s="40"/>
    </row>
    <row r="1276" spans="1:31" ht="16.5" customHeight="1" x14ac:dyDescent="0.25">
      <c r="A1276" s="40">
        <f t="shared" si="19"/>
        <v>1275</v>
      </c>
      <c r="B1276" s="2" t="str">
        <f>LOWER(SUBSTITUTE(SUBSTITUTE(SUBSTITUTE(SUBSTITUTE(SUBSTITUTE(SUBSTITUTE(SUBSTITUTE(SUBSTITUTE(db[[#This Row],[NB BM]]," ",),".",""),"-",""),"(",""),")",""),"/",""),"""",""),"+",""))</f>
        <v>lemjkglw02</v>
      </c>
      <c r="C1276" s="2" t="str">
        <f>LOWER(SUBSTITUTE(SUBSTITUTE(SUBSTITUTE(SUBSTITUTE(SUBSTITUTE(SUBSTITUTE(SUBSTITUTE(SUBSTITUTE(SUBSTITUTE(db[[#This Row],[NB NOTA]]," ",),".",""),"-",""),"(",""),")",""),",",""),"/",""),"""",""),"+",""))</f>
        <v>glueglw02jk</v>
      </c>
      <c r="D1276" s="2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E127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lemjkglw0224lsnartomoro</v>
      </c>
      <c r="F127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glueglw02jk24lsn</v>
      </c>
      <c r="G1276" s="2" t="str">
        <f>db[[#This Row],[NB NOTA_C]]&amp;LOWER(SUBSTITUTE(SUBSTITUTE(SUBSTITUTE(SUBSTITUTE(SUBSTITUTE(SUBSTITUTE(SUBSTITUTE(SUBSTITUTE(SUBSTITUTE(db[[#This Row],[FAKTUR]]," ",),".",""),"-",""),"(",""),")",""),",",""),"/",""),"""",""),"+",""))</f>
        <v>glueglw02jkartomoro</v>
      </c>
      <c r="H127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glueglw02jk24lsnartomoro</v>
      </c>
      <c r="I1276" s="2" t="s">
        <v>238</v>
      </c>
      <c r="J1276" s="2" t="s">
        <v>239</v>
      </c>
      <c r="K1276" s="14" t="s">
        <v>240</v>
      </c>
      <c r="L1276" s="2" t="s">
        <v>1335</v>
      </c>
      <c r="M1276" s="34" t="e">
        <f>IF(db[[#This Row],[NB NOTA_C]]="","",COUNTIF([2]!B_MSK[concat],db[[#This Row],[NB NOTA_C]]))</f>
        <v>#REF!</v>
      </c>
      <c r="N1276" s="14" t="s">
        <v>1346</v>
      </c>
      <c r="O1276" s="2" t="s">
        <v>1431</v>
      </c>
      <c r="P1276" s="2" t="s">
        <v>2436</v>
      </c>
      <c r="R1276" s="2" t="str">
        <f>IF(db[[#This Row],[QTY/ CTN]]="","",SUBSTITUTE(SUBSTITUTE(SUBSTITUTE(db[[#This Row],[QTY/ CTN]]," ","_",2),"(",""),")","")&amp;"_")</f>
        <v>24 LSN_</v>
      </c>
      <c r="S1276" s="2">
        <f>IF(db[[#This Row],[H_QTY/ CTN]]="","",SEARCH("_",db[[#This Row],[H_QTY/ CTN]]))</f>
        <v>7</v>
      </c>
      <c r="T1276" s="2">
        <f>IF(db[[#This Row],[H_QTY/ CTN]]="","",LEN(db[[#This Row],[H_QTY/ CTN]]))</f>
        <v>7</v>
      </c>
      <c r="U1276" s="41" t="str">
        <f>IF(db[[#This Row],[H_QTY/ CTN]]="","",LEFT(db[[#This Row],[H_QTY/ CTN]],db[[#This Row],[H_1]]-1))</f>
        <v>24 LSN</v>
      </c>
      <c r="V1276" s="40" t="str">
        <f>IF(NOT(db[[#This Row],[H_1]]=db[[#This Row],[H_2]]),MID(db[[#This Row],[H_QTY/ CTN]],db[[#This Row],[H_1]]+1,db[[#This Row],[H_2]]-db[[#This Row],[H_1]]-1),"")</f>
        <v/>
      </c>
      <c r="W1276" s="40" t="str">
        <f>IF(db[[#This Row],[QTY/ CTN B]]="","",LEFT(db[[#This Row],[QTY/ CTN B]],SEARCH(" ",db[[#This Row],[QTY/ CTN B]],1)-1))</f>
        <v>24</v>
      </c>
      <c r="X1276" s="40" t="str">
        <f>IF(db[[#This Row],[QTY/ CTN B]]="","",RIGHT(db[[#This Row],[QTY/ CTN B]],LEN(db[[#This Row],[QTY/ CTN B]])-SEARCH(" ",db[[#This Row],[QTY/ CTN B]],1)))</f>
        <v>LSN</v>
      </c>
      <c r="Y1276" s="40">
        <f>IF(db[[#This Row],[QTY/ CTN TG]]="",IF(db[[#This Row],[STN TG]]="","",12),LEFT(db[[#This Row],[QTY/ CTN TG]],SEARCH(" ",db[[#This Row],[QTY/ CTN TG]],1)-1))</f>
        <v>12</v>
      </c>
      <c r="Z12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76" s="40" t="str">
        <f>IF(db[[#This Row],[STN K]]="","",IF(db[[#This Row],[STN TG]]="LSN",12,""))</f>
        <v/>
      </c>
      <c r="AB1276" s="40" t="str">
        <f>IF(db[[#This Row],[STN TG]]="LSN","PCS","")</f>
        <v/>
      </c>
      <c r="AC1276" s="40">
        <f>db[[#This Row],[QTY B]]*IF(db[[#This Row],[QTY TG]]="",1,db[[#This Row],[QTY TG]])*IF(db[[#This Row],[QTY K]]="",1,db[[#This Row],[QTY K]])</f>
        <v>288</v>
      </c>
      <c r="AD1276" s="40" t="str">
        <f>IF(db[[#This Row],[STN K]]="",IF(db[[#This Row],[STN TG]]="",db[[#This Row],[STN B]],db[[#This Row],[STN TG]]),db[[#This Row],[STN K]])</f>
        <v>PCS</v>
      </c>
      <c r="AE1276" s="40"/>
    </row>
    <row r="1277" spans="1:31" ht="16.5" customHeight="1" x14ac:dyDescent="0.25">
      <c r="A1277" s="40">
        <f t="shared" si="19"/>
        <v>1276</v>
      </c>
      <c r="B1277" s="5" t="str">
        <f>LOWER(SUBSTITUTE(SUBSTITUTE(SUBSTITUTE(SUBSTITUTE(SUBSTITUTE(SUBSTITUTE(SUBSTITUTE(SUBSTITUTE(db[[#This Row],[NB BM]]," ",),".",""),"-",""),"(",""),")",""),"/",""),"""",""),"+",""))</f>
        <v>lemtembak189womy60wwatt</v>
      </c>
      <c r="C1277" s="5" t="str">
        <f>LOWER(SUBSTITUTE(SUBSTITUTE(SUBSTITUTE(SUBSTITUTE(SUBSTITUTE(SUBSTITUTE(SUBSTITUTE(SUBSTITUTE(SUBSTITUTE(db[[#This Row],[NB NOTA]]," ",),".",""),"-",""),"(",""),")",""),",",""),"/",""),"""",""),"+",""))</f>
        <v>gluegun189womy60w@48</v>
      </c>
      <c r="D1277" s="5" t="str">
        <f>LOWER(SUBSTITUTE(SUBSTITUTE(SUBSTITUTE(SUBSTITUTE(SUBSTITUTE(SUBSTITUTE(SUBSTITUTE(SUBSTITUTE(SUBSTITUTE(db[[#This Row],[NB PAJAK]]," ",""),"-",""),"(",""),")",""),".",""),",",""),"/",""),"""",""),"+",""))</f>
        <v/>
      </c>
      <c r="E127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lemtembak189womy60wwatt48pcsuntana</v>
      </c>
      <c r="F127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gluegun189womy60w@4848pcs</v>
      </c>
      <c r="G1277" s="5" t="str">
        <f>db[[#This Row],[NB NOTA_C]]&amp;LOWER(SUBSTITUTE(SUBSTITUTE(SUBSTITUTE(SUBSTITUTE(SUBSTITUTE(SUBSTITUTE(SUBSTITUTE(SUBSTITUTE(SUBSTITUTE(db[[#This Row],[FAKTUR]]," ",),".",""),"-",""),"(",""),")",""),",",""),"/",""),"""",""),"+",""))</f>
        <v>gluegun189womy60w@48untana</v>
      </c>
      <c r="H127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gluegun189womy60w@4848pcsuntana</v>
      </c>
      <c r="I1277" s="2" t="s">
        <v>7238</v>
      </c>
      <c r="J1277" s="9" t="s">
        <v>7237</v>
      </c>
      <c r="K1277" s="14"/>
      <c r="L1277" s="2" t="s">
        <v>1336</v>
      </c>
      <c r="M1277" s="34" t="e">
        <f>IF(db[[#This Row],[NB NOTA_C]]="","",COUNTIF([2]!B_MSK[concat],db[[#This Row],[NB NOTA_C]]))</f>
        <v>#REF!</v>
      </c>
      <c r="N1277" s="9" t="s">
        <v>2305</v>
      </c>
      <c r="O1277" s="5" t="s">
        <v>1384</v>
      </c>
      <c r="P1277" s="2" t="s">
        <v>2436</v>
      </c>
      <c r="R1277" s="2" t="str">
        <f>IF(db[[#This Row],[QTY/ CTN]]="","",SUBSTITUTE(SUBSTITUTE(SUBSTITUTE(db[[#This Row],[QTY/ CTN]]," ","_",2),"(",""),")","")&amp;"_")</f>
        <v>48 PCS_</v>
      </c>
      <c r="S1277" s="2">
        <f>IF(db[[#This Row],[H_QTY/ CTN]]="","",SEARCH("_",db[[#This Row],[H_QTY/ CTN]]))</f>
        <v>7</v>
      </c>
      <c r="T1277" s="2">
        <f>IF(db[[#This Row],[H_QTY/ CTN]]="","",LEN(db[[#This Row],[H_QTY/ CTN]]))</f>
        <v>7</v>
      </c>
      <c r="U1277" s="41" t="str">
        <f>IF(db[[#This Row],[H_QTY/ CTN]]="","",LEFT(db[[#This Row],[H_QTY/ CTN]],db[[#This Row],[H_1]]-1))</f>
        <v>48 PCS</v>
      </c>
      <c r="V1277" s="40" t="str">
        <f>IF(NOT(db[[#This Row],[H_1]]=db[[#This Row],[H_2]]),MID(db[[#This Row],[H_QTY/ CTN]],db[[#This Row],[H_1]]+1,db[[#This Row],[H_2]]-db[[#This Row],[H_1]]-1),"")</f>
        <v/>
      </c>
      <c r="W1277" s="40" t="str">
        <f>IF(db[[#This Row],[QTY/ CTN B]]="","",LEFT(db[[#This Row],[QTY/ CTN B]],SEARCH(" ",db[[#This Row],[QTY/ CTN B]],1)-1))</f>
        <v>48</v>
      </c>
      <c r="X1277" s="40" t="str">
        <f>IF(db[[#This Row],[QTY/ CTN B]]="","",RIGHT(db[[#This Row],[QTY/ CTN B]],LEN(db[[#This Row],[QTY/ CTN B]])-SEARCH(" ",db[[#This Row],[QTY/ CTN B]],1)))</f>
        <v>PCS</v>
      </c>
      <c r="Y1277" s="40" t="str">
        <f>IF(db[[#This Row],[QTY/ CTN TG]]="",IF(db[[#This Row],[STN TG]]="","",12),LEFT(db[[#This Row],[QTY/ CTN TG]],SEARCH(" ",db[[#This Row],[QTY/ CTN TG]],1)-1))</f>
        <v/>
      </c>
      <c r="Z12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77" s="40" t="str">
        <f>IF(db[[#This Row],[STN K]]="","",IF(db[[#This Row],[STN TG]]="LSN",12,""))</f>
        <v/>
      </c>
      <c r="AB1277" s="40" t="str">
        <f>IF(db[[#This Row],[STN TG]]="LSN","PCS","")</f>
        <v/>
      </c>
      <c r="AC1277" s="40">
        <f>db[[#This Row],[QTY B]]*IF(db[[#This Row],[QTY TG]]="",1,db[[#This Row],[QTY TG]])*IF(db[[#This Row],[QTY K]]="",1,db[[#This Row],[QTY K]])</f>
        <v>48</v>
      </c>
      <c r="AD1277" s="40" t="str">
        <f>IF(db[[#This Row],[STN K]]="",IF(db[[#This Row],[STN TG]]="",db[[#This Row],[STN B]],db[[#This Row],[STN TG]]),db[[#This Row],[STN K]])</f>
        <v>PCS</v>
      </c>
      <c r="AE1277" s="40"/>
    </row>
    <row r="1278" spans="1:31" ht="16.5" customHeight="1" x14ac:dyDescent="0.25">
      <c r="A1278" s="40">
        <f t="shared" si="19"/>
        <v>1277</v>
      </c>
      <c r="B1278" s="5" t="str">
        <f>LOWER(SUBSTITUTE(SUBSTITUTE(SUBSTITUTE(SUBSTITUTE(SUBSTITUTE(SUBSTITUTE(SUBSTITUTE(SUBSTITUTE(db[[#This Row],[NB BM]]," ",),".",""),"-",""),"(",""),")",""),"/",""),"""",""),"+",""))</f>
        <v>lemstick11x29</v>
      </c>
      <c r="C1278" s="5" t="str">
        <f>LOWER(SUBSTITUTE(SUBSTITUTE(SUBSTITUTE(SUBSTITUTE(SUBSTITUTE(SUBSTITUTE(SUBSTITUTE(SUBSTITUTE(SUBSTITUTE(db[[#This Row],[NB NOTA]]," ",),".",""),"-",""),"(",""),")",""),",",""),"/",""),"""",""),"+",""))</f>
        <v>gluestick11x29</v>
      </c>
      <c r="D1278" s="5" t="str">
        <f>LOWER(SUBSTITUTE(SUBSTITUTE(SUBSTITUTE(SUBSTITUTE(SUBSTITUTE(SUBSTITUTE(SUBSTITUTE(SUBSTITUTE(SUBSTITUTE(db[[#This Row],[NB PAJAK]]," ",""),"-",""),"(",""),")",""),".",""),",",""),"/",""),"""",""),"+",""))</f>
        <v/>
      </c>
      <c r="E127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lemstick11x2925pcsuntana</v>
      </c>
      <c r="F127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gluestick11x2925pcs</v>
      </c>
      <c r="G1278" s="5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gluestick11x29untana</v>
      </c>
      <c r="H127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gluestick11x2925pcsuntana</v>
      </c>
      <c r="I1278" s="2" t="s">
        <v>4637</v>
      </c>
      <c r="J1278" s="2" t="s">
        <v>4629</v>
      </c>
      <c r="K1278" s="14"/>
      <c r="L1278" s="2" t="s">
        <v>1336</v>
      </c>
      <c r="M1278" s="33" t="e">
        <f>IF(db[[#This Row],[NB NOTA_C]]="","",COUNTIF([2]!B_MSK[concat],db[[#This Row],[NB NOTA_C]]))</f>
        <v>#REF!</v>
      </c>
      <c r="N1278" s="9" t="s">
        <v>1846</v>
      </c>
      <c r="O1278" s="5" t="s">
        <v>1875</v>
      </c>
      <c r="P1278" s="2" t="s">
        <v>2436</v>
      </c>
      <c r="Q1278" s="5"/>
      <c r="R1278" s="5" t="str">
        <f>IF(db[[#This Row],[QTY/ CTN]]="","",SUBSTITUTE(SUBSTITUTE(SUBSTITUTE(db[[#This Row],[QTY/ CTN]]," ","_",2),"(",""),")","")&amp;"_")</f>
        <v>25 PCS_</v>
      </c>
      <c r="S1278" s="5">
        <f>IF(db[[#This Row],[H_QTY/ CTN]]="","",SEARCH("_",db[[#This Row],[H_QTY/ CTN]]))</f>
        <v>7</v>
      </c>
      <c r="T1278" s="5">
        <f>IF(db[[#This Row],[H_QTY/ CTN]]="","",LEN(db[[#This Row],[H_QTY/ CTN]]))</f>
        <v>7</v>
      </c>
      <c r="U1278" s="40" t="str">
        <f>IF(db[[#This Row],[H_QTY/ CTN]]="","",LEFT(db[[#This Row],[H_QTY/ CTN]],db[[#This Row],[H_1]]-1))</f>
        <v>25 PCS</v>
      </c>
      <c r="V1278" s="40" t="str">
        <f>IF(NOT(db[[#This Row],[H_1]]=db[[#This Row],[H_2]]),MID(db[[#This Row],[H_QTY/ CTN]],db[[#This Row],[H_1]]+1,db[[#This Row],[H_2]]-db[[#This Row],[H_1]]-1),"")</f>
        <v/>
      </c>
      <c r="W1278" s="40" t="str">
        <f>IF(db[[#This Row],[QTY/ CTN B]]="","",LEFT(db[[#This Row],[QTY/ CTN B]],SEARCH(" ",db[[#This Row],[QTY/ CTN B]],1)-1))</f>
        <v>25</v>
      </c>
      <c r="X1278" s="40" t="str">
        <f>IF(db[[#This Row],[QTY/ CTN B]]="","",RIGHT(db[[#This Row],[QTY/ CTN B]],LEN(db[[#This Row],[QTY/ CTN B]])-SEARCH(" ",db[[#This Row],[QTY/ CTN B]],1)))</f>
        <v>PCS</v>
      </c>
      <c r="Y1278" s="40" t="str">
        <f>IF(db[[#This Row],[QTY/ CTN TG]]="",IF(db[[#This Row],[STN TG]]="","",12),LEFT(db[[#This Row],[QTY/ CTN TG]],SEARCH(" ",db[[#This Row],[QTY/ CTN TG]],1)-1))</f>
        <v/>
      </c>
      <c r="Z12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78" s="40" t="str">
        <f>IF(db[[#This Row],[STN K]]="","",IF(db[[#This Row],[STN TG]]="LSN",12,""))</f>
        <v/>
      </c>
      <c r="AB1278" s="40" t="str">
        <f>IF(db[[#This Row],[STN TG]]="LSN","PCS","")</f>
        <v/>
      </c>
      <c r="AC1278" s="40">
        <f>db[[#This Row],[QTY B]]*IF(db[[#This Row],[QTY TG]]="",1,db[[#This Row],[QTY TG]])*IF(db[[#This Row],[QTY K]]="",1,db[[#This Row],[QTY K]])</f>
        <v>25</v>
      </c>
      <c r="AD1278" s="40" t="str">
        <f>IF(db[[#This Row],[STN K]]="",IF(db[[#This Row],[STN TG]]="",db[[#This Row],[STN B]],db[[#This Row],[STN TG]]),db[[#This Row],[STN K]])</f>
        <v>PCS</v>
      </c>
      <c r="AE1278" s="40"/>
    </row>
    <row r="1279" spans="1:31" ht="16.5" customHeight="1" x14ac:dyDescent="0.25">
      <c r="A1279" s="40">
        <f t="shared" si="19"/>
        <v>1278</v>
      </c>
      <c r="B1279" s="5" t="str">
        <f>LOWER(SUBSTITUTE(SUBSTITUTE(SUBSTITUTE(SUBSTITUTE(SUBSTITUTE(SUBSTITUTE(SUBSTITUTE(SUBSTITUTE(db[[#This Row],[NB BM]]," ",),".",""),"-",""),"(",""),")",""),"/",""),"""",""),"+",""))</f>
        <v>lemstick7x30</v>
      </c>
      <c r="C1279" s="5" t="str">
        <f>LOWER(SUBSTITUTE(SUBSTITUTE(SUBSTITUTE(SUBSTITUTE(SUBSTITUTE(SUBSTITUTE(SUBSTITUTE(SUBSTITUTE(SUBSTITUTE(db[[#This Row],[NB NOTA]]," ",),".",""),"-",""),"(",""),")",""),",",""),"/",""),"""",""),"+",""))</f>
        <v>gluestick7x30</v>
      </c>
      <c r="D1279" s="5" t="str">
        <f>LOWER(SUBSTITUTE(SUBSTITUTE(SUBSTITUTE(SUBSTITUTE(SUBSTITUTE(SUBSTITUTE(SUBSTITUTE(SUBSTITUTE(SUBSTITUTE(db[[#This Row],[NB PAJAK]]," ",""),"-",""),"(",""),")",""),".",""),",",""),"/",""),"""",""),"+",""))</f>
        <v/>
      </c>
      <c r="E12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lemstick7x3025pcsuntana</v>
      </c>
      <c r="F12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gluestick7x3025pcs</v>
      </c>
      <c r="G1279" s="5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gluestick7x30untana</v>
      </c>
      <c r="H12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gluestick7x3025pcsuntana</v>
      </c>
      <c r="I1279" s="2" t="s">
        <v>4636</v>
      </c>
      <c r="J1279" s="2" t="s">
        <v>4628</v>
      </c>
      <c r="K1279" s="14"/>
      <c r="L1279" s="2" t="s">
        <v>1336</v>
      </c>
      <c r="M1279" s="33" t="e">
        <f>IF(db[[#This Row],[NB NOTA_C]]="","",COUNTIF([2]!B_MSK[concat],db[[#This Row],[NB NOTA_C]]))</f>
        <v>#REF!</v>
      </c>
      <c r="N1279" s="9" t="s">
        <v>1846</v>
      </c>
      <c r="O1279" s="5" t="s">
        <v>1875</v>
      </c>
      <c r="P1279" s="2" t="s">
        <v>2436</v>
      </c>
      <c r="Q1279" s="5"/>
      <c r="R1279" s="5" t="str">
        <f>IF(db[[#This Row],[QTY/ CTN]]="","",SUBSTITUTE(SUBSTITUTE(SUBSTITUTE(db[[#This Row],[QTY/ CTN]]," ","_",2),"(",""),")","")&amp;"_")</f>
        <v>25 PCS_</v>
      </c>
      <c r="S1279" s="5">
        <f>IF(db[[#This Row],[H_QTY/ CTN]]="","",SEARCH("_",db[[#This Row],[H_QTY/ CTN]]))</f>
        <v>7</v>
      </c>
      <c r="T1279" s="5">
        <f>IF(db[[#This Row],[H_QTY/ CTN]]="","",LEN(db[[#This Row],[H_QTY/ CTN]]))</f>
        <v>7</v>
      </c>
      <c r="U1279" s="40" t="str">
        <f>IF(db[[#This Row],[H_QTY/ CTN]]="","",LEFT(db[[#This Row],[H_QTY/ CTN]],db[[#This Row],[H_1]]-1))</f>
        <v>25 PCS</v>
      </c>
      <c r="V1279" s="40" t="str">
        <f>IF(NOT(db[[#This Row],[H_1]]=db[[#This Row],[H_2]]),MID(db[[#This Row],[H_QTY/ CTN]],db[[#This Row],[H_1]]+1,db[[#This Row],[H_2]]-db[[#This Row],[H_1]]-1),"")</f>
        <v/>
      </c>
      <c r="W1279" s="40" t="str">
        <f>IF(db[[#This Row],[QTY/ CTN B]]="","",LEFT(db[[#This Row],[QTY/ CTN B]],SEARCH(" ",db[[#This Row],[QTY/ CTN B]],1)-1))</f>
        <v>25</v>
      </c>
      <c r="X1279" s="40" t="str">
        <f>IF(db[[#This Row],[QTY/ CTN B]]="","",RIGHT(db[[#This Row],[QTY/ CTN B]],LEN(db[[#This Row],[QTY/ CTN B]])-SEARCH(" ",db[[#This Row],[QTY/ CTN B]],1)))</f>
        <v>PCS</v>
      </c>
      <c r="Y1279" s="40" t="str">
        <f>IF(db[[#This Row],[QTY/ CTN TG]]="",IF(db[[#This Row],[STN TG]]="","",12),LEFT(db[[#This Row],[QTY/ CTN TG]],SEARCH(" ",db[[#This Row],[QTY/ CTN TG]],1)-1))</f>
        <v/>
      </c>
      <c r="Z12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79" s="40" t="str">
        <f>IF(db[[#This Row],[STN K]]="","",IF(db[[#This Row],[STN TG]]="LSN",12,""))</f>
        <v/>
      </c>
      <c r="AB1279" s="40" t="str">
        <f>IF(db[[#This Row],[STN TG]]="LSN","PCS","")</f>
        <v/>
      </c>
      <c r="AC1279" s="40">
        <f>db[[#This Row],[QTY B]]*IF(db[[#This Row],[QTY TG]]="",1,db[[#This Row],[QTY TG]])*IF(db[[#This Row],[QTY K]]="",1,db[[#This Row],[QTY K]])</f>
        <v>25</v>
      </c>
      <c r="AD1279" s="40" t="str">
        <f>IF(db[[#This Row],[STN K]]="",IF(db[[#This Row],[STN TG]]="",db[[#This Row],[STN B]],db[[#This Row],[STN TG]]),db[[#This Row],[STN K]])</f>
        <v>PCS</v>
      </c>
      <c r="AE1279" s="40"/>
    </row>
    <row r="1280" spans="1:31" ht="16.5" customHeight="1" x14ac:dyDescent="0.25">
      <c r="A1280" s="40">
        <f t="shared" si="19"/>
        <v>1279</v>
      </c>
      <c r="B1280" s="5" t="str">
        <f>LOWER(SUBSTITUTE(SUBSTITUTE(SUBSTITUTE(SUBSTITUTE(SUBSTITUTE(SUBSTITUTE(SUBSTITUTE(SUBSTITUTE(db[[#This Row],[NB BM]]," ",),".",""),"-",""),"(",""),")",""),"/",""),"""",""),"+",""))</f>
        <v>lemstickwomy7x29</v>
      </c>
      <c r="C1280" s="5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D1280" s="5" t="str">
        <f>LOWER(SUBSTITUTE(SUBSTITUTE(SUBSTITUTE(SUBSTITUTE(SUBSTITUTE(SUBSTITUTE(SUBSTITUTE(SUBSTITUTE(SUBSTITUTE(db[[#This Row],[NB PAJAK]]," ",""),"-",""),"(",""),")",""),".",""),",",""),"/",""),"""",""),"+",""))</f>
        <v/>
      </c>
      <c r="E128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lemstickwomy7x2925pcsuntana</v>
      </c>
      <c r="F128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gluestick7x29@25womy25pcs</v>
      </c>
      <c r="G1280" s="5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gluestick7x29@25womyuntana</v>
      </c>
      <c r="H128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gluestick7x29@25womy25pcsuntana</v>
      </c>
      <c r="I1280" s="2" t="s">
        <v>1625</v>
      </c>
      <c r="J1280" s="9" t="s">
        <v>2878</v>
      </c>
      <c r="K1280" s="14"/>
      <c r="L1280" s="2" t="s">
        <v>1336</v>
      </c>
      <c r="M1280" s="34" t="e">
        <f>IF(db[[#This Row],[NB NOTA_C]]="","",COUNTIF([2]!B_MSK[concat],db[[#This Row],[NB NOTA_C]]))</f>
        <v>#REF!</v>
      </c>
      <c r="N1280" s="9" t="s">
        <v>1846</v>
      </c>
      <c r="O1280" s="5" t="s">
        <v>1875</v>
      </c>
      <c r="P1280" s="2" t="s">
        <v>2436</v>
      </c>
      <c r="R1280" s="2" t="str">
        <f>IF(db[[#This Row],[QTY/ CTN]]="","",SUBSTITUTE(SUBSTITUTE(SUBSTITUTE(db[[#This Row],[QTY/ CTN]]," ","_",2),"(",""),")","")&amp;"_")</f>
        <v>25 PCS_</v>
      </c>
      <c r="S1280" s="2">
        <f>IF(db[[#This Row],[H_QTY/ CTN]]="","",SEARCH("_",db[[#This Row],[H_QTY/ CTN]]))</f>
        <v>7</v>
      </c>
      <c r="T1280" s="2">
        <f>IF(db[[#This Row],[H_QTY/ CTN]]="","",LEN(db[[#This Row],[H_QTY/ CTN]]))</f>
        <v>7</v>
      </c>
      <c r="U1280" s="41" t="str">
        <f>IF(db[[#This Row],[H_QTY/ CTN]]="","",LEFT(db[[#This Row],[H_QTY/ CTN]],db[[#This Row],[H_1]]-1))</f>
        <v>25 PCS</v>
      </c>
      <c r="V1280" s="40" t="str">
        <f>IF(NOT(db[[#This Row],[H_1]]=db[[#This Row],[H_2]]),MID(db[[#This Row],[H_QTY/ CTN]],db[[#This Row],[H_1]]+1,db[[#This Row],[H_2]]-db[[#This Row],[H_1]]-1),"")</f>
        <v/>
      </c>
      <c r="W1280" s="40" t="str">
        <f>IF(db[[#This Row],[QTY/ CTN B]]="","",LEFT(db[[#This Row],[QTY/ CTN B]],SEARCH(" ",db[[#This Row],[QTY/ CTN B]],1)-1))</f>
        <v>25</v>
      </c>
      <c r="X1280" s="40" t="str">
        <f>IF(db[[#This Row],[QTY/ CTN B]]="","",RIGHT(db[[#This Row],[QTY/ CTN B]],LEN(db[[#This Row],[QTY/ CTN B]])-SEARCH(" ",db[[#This Row],[QTY/ CTN B]],1)))</f>
        <v>PCS</v>
      </c>
      <c r="Y1280" s="40" t="str">
        <f>IF(db[[#This Row],[QTY/ CTN TG]]="",IF(db[[#This Row],[STN TG]]="","",12),LEFT(db[[#This Row],[QTY/ CTN TG]],SEARCH(" ",db[[#This Row],[QTY/ CTN TG]],1)-1))</f>
        <v/>
      </c>
      <c r="Z12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80" s="40" t="str">
        <f>IF(db[[#This Row],[STN K]]="","",IF(db[[#This Row],[STN TG]]="LSN",12,""))</f>
        <v/>
      </c>
      <c r="AB1280" s="40" t="str">
        <f>IF(db[[#This Row],[STN TG]]="LSN","PCS","")</f>
        <v/>
      </c>
      <c r="AC1280" s="40">
        <f>db[[#This Row],[QTY B]]*IF(db[[#This Row],[QTY TG]]="",1,db[[#This Row],[QTY TG]])*IF(db[[#This Row],[QTY K]]="",1,db[[#This Row],[QTY K]])</f>
        <v>25</v>
      </c>
      <c r="AD1280" s="40" t="str">
        <f>IF(db[[#This Row],[STN K]]="",IF(db[[#This Row],[STN TG]]="",db[[#This Row],[STN B]],db[[#This Row],[STN TG]]),db[[#This Row],[STN K]])</f>
        <v>PCS</v>
      </c>
      <c r="AE1280" s="40"/>
    </row>
    <row r="1281" spans="1:31" ht="16.5" customHeight="1" x14ac:dyDescent="0.25">
      <c r="A1281" s="40">
        <f t="shared" si="19"/>
        <v>1280</v>
      </c>
      <c r="B1281" s="2" t="str">
        <f>LOWER(SUBSTITUTE(SUBSTITUTE(SUBSTITUTE(SUBSTITUTE(SUBSTITUTE(SUBSTITUTE(SUBSTITUTE(SUBSTITUTE(db[[#This Row],[NB BM]]," ",),".",""),"-",""),"(",""),")",""),"/",""),"""",""),"+",""))</f>
        <v>lemstickjkgs09</v>
      </c>
      <c r="C1281" s="2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D1281" s="2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E128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lemstickjkgs0964lsnartomoro</v>
      </c>
      <c r="F128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gluestickgs098gramjk64lsn</v>
      </c>
      <c r="G1281" s="2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gluestickgs098gramjkartomoro</v>
      </c>
      <c r="H128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gluestickgs098gramjk64lsnartomoro</v>
      </c>
      <c r="I1281" s="2" t="s">
        <v>6417</v>
      </c>
      <c r="J1281" s="2" t="s">
        <v>241</v>
      </c>
      <c r="K1281" s="14" t="s">
        <v>242</v>
      </c>
      <c r="L1281" s="2" t="s">
        <v>1335</v>
      </c>
      <c r="M1281" s="34" t="e">
        <f>IF(db[[#This Row],[NB NOTA_C]]="","",COUNTIF([2]!B_MSK[concat],db[[#This Row],[NB NOTA_C]]))</f>
        <v>#REF!</v>
      </c>
      <c r="N1281" s="14" t="s">
        <v>1346</v>
      </c>
      <c r="O1281" s="2" t="s">
        <v>1484</v>
      </c>
      <c r="P1281" s="2" t="s">
        <v>2436</v>
      </c>
      <c r="Q1281" s="2" t="s">
        <v>4928</v>
      </c>
      <c r="R1281" s="2" t="str">
        <f>IF(db[[#This Row],[QTY/ CTN]]="","",SUBSTITUTE(SUBSTITUTE(SUBSTITUTE(db[[#This Row],[QTY/ CTN]]," ","_",2),"(",""),")","")&amp;"_")</f>
        <v>64 LSN_</v>
      </c>
      <c r="S1281" s="2">
        <f>IF(db[[#This Row],[H_QTY/ CTN]]="","",SEARCH("_",db[[#This Row],[H_QTY/ CTN]]))</f>
        <v>7</v>
      </c>
      <c r="T1281" s="2">
        <f>IF(db[[#This Row],[H_QTY/ CTN]]="","",LEN(db[[#This Row],[H_QTY/ CTN]]))</f>
        <v>7</v>
      </c>
      <c r="U1281" s="41" t="str">
        <f>IF(db[[#This Row],[H_QTY/ CTN]]="","",LEFT(db[[#This Row],[H_QTY/ CTN]],db[[#This Row],[H_1]]-1))</f>
        <v>64 LSN</v>
      </c>
      <c r="V1281" s="40" t="str">
        <f>IF(NOT(db[[#This Row],[H_1]]=db[[#This Row],[H_2]]),MID(db[[#This Row],[H_QTY/ CTN]],db[[#This Row],[H_1]]+1,db[[#This Row],[H_2]]-db[[#This Row],[H_1]]-1),"")</f>
        <v/>
      </c>
      <c r="W1281" s="40" t="str">
        <f>IF(db[[#This Row],[QTY/ CTN B]]="","",LEFT(db[[#This Row],[QTY/ CTN B]],SEARCH(" ",db[[#This Row],[QTY/ CTN B]],1)-1))</f>
        <v>64</v>
      </c>
      <c r="X1281" s="40" t="str">
        <f>IF(db[[#This Row],[QTY/ CTN B]]="","",RIGHT(db[[#This Row],[QTY/ CTN B]],LEN(db[[#This Row],[QTY/ CTN B]])-SEARCH(" ",db[[#This Row],[QTY/ CTN B]],1)))</f>
        <v>LSN</v>
      </c>
      <c r="Y1281" s="40">
        <f>IF(db[[#This Row],[QTY/ CTN TG]]="",IF(db[[#This Row],[STN TG]]="","",12),LEFT(db[[#This Row],[QTY/ CTN TG]],SEARCH(" ",db[[#This Row],[QTY/ CTN TG]],1)-1))</f>
        <v>12</v>
      </c>
      <c r="Z12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81" s="40" t="str">
        <f>IF(db[[#This Row],[STN K]]="","",IF(db[[#This Row],[STN TG]]="LSN",12,""))</f>
        <v/>
      </c>
      <c r="AB1281" s="40" t="str">
        <f>IF(db[[#This Row],[STN TG]]="LSN","PCS","")</f>
        <v/>
      </c>
      <c r="AC1281" s="40">
        <f>db[[#This Row],[QTY B]]*IF(db[[#This Row],[QTY TG]]="",1,db[[#This Row],[QTY TG]])*IF(db[[#This Row],[QTY K]]="",1,db[[#This Row],[QTY K]])</f>
        <v>768</v>
      </c>
      <c r="AD1281" s="40" t="str">
        <f>IF(db[[#This Row],[STN K]]="",IF(db[[#This Row],[STN TG]]="",db[[#This Row],[STN B]],db[[#This Row],[STN TG]]),db[[#This Row],[STN K]])</f>
        <v>PCS</v>
      </c>
      <c r="AE1281" s="40"/>
    </row>
    <row r="1282" spans="1:31" ht="16.5" customHeight="1" x14ac:dyDescent="0.25">
      <c r="A1282" s="40">
        <f t="shared" si="19"/>
        <v>1281</v>
      </c>
      <c r="B1282" s="2" t="str">
        <f>LOWER(SUBSTITUTE(SUBSTITUTE(SUBSTITUTE(SUBSTITUTE(SUBSTITUTE(SUBSTITUTE(SUBSTITUTE(SUBSTITUTE(db[[#This Row],[NB BM]]," ",),".",""),"-",""),"(",""),")",""),"/",""),"""",""),"+",""))</f>
        <v>lemstickjkgs100</v>
      </c>
      <c r="C1282" s="2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D1282" s="2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E128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lemstickjkgs10036box24pcsartomoro</v>
      </c>
      <c r="F128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gluestickgs1008gramjk36box24pcs</v>
      </c>
      <c r="G1282" s="2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gluestickgs1008gramjkartomoro</v>
      </c>
      <c r="H128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gluestickgs1008gramjk36box24pcsartomoro</v>
      </c>
      <c r="I1282" s="2" t="s">
        <v>6418</v>
      </c>
      <c r="J1282" s="2" t="s">
        <v>243</v>
      </c>
      <c r="K1282" s="14" t="s">
        <v>244</v>
      </c>
      <c r="L1282" s="2" t="s">
        <v>1335</v>
      </c>
      <c r="M1282" s="34" t="e">
        <f>IF(db[[#This Row],[NB NOTA_C]]="","",COUNTIF([2]!B_MSK[concat],db[[#This Row],[NB NOTA_C]]))</f>
        <v>#REF!</v>
      </c>
      <c r="N1282" s="14" t="s">
        <v>1346</v>
      </c>
      <c r="O1282" s="2" t="s">
        <v>1485</v>
      </c>
      <c r="P1282" s="2" t="s">
        <v>2436</v>
      </c>
      <c r="R1282" s="2" t="str">
        <f>IF(db[[#This Row],[QTY/ CTN]]="","",SUBSTITUTE(SUBSTITUTE(SUBSTITUTE(db[[#This Row],[QTY/ CTN]]," ","_",2),"(",""),")","")&amp;"_")</f>
        <v>36 BOX_24 PCS_</v>
      </c>
      <c r="S1282" s="2">
        <f>IF(db[[#This Row],[H_QTY/ CTN]]="","",SEARCH("_",db[[#This Row],[H_QTY/ CTN]]))</f>
        <v>7</v>
      </c>
      <c r="T1282" s="2">
        <f>IF(db[[#This Row],[H_QTY/ CTN]]="","",LEN(db[[#This Row],[H_QTY/ CTN]]))</f>
        <v>14</v>
      </c>
      <c r="U1282" s="41" t="str">
        <f>IF(db[[#This Row],[H_QTY/ CTN]]="","",LEFT(db[[#This Row],[H_QTY/ CTN]],db[[#This Row],[H_1]]-1))</f>
        <v>36 BOX</v>
      </c>
      <c r="V1282" s="40" t="str">
        <f>IF(NOT(db[[#This Row],[H_1]]=db[[#This Row],[H_2]]),MID(db[[#This Row],[H_QTY/ CTN]],db[[#This Row],[H_1]]+1,db[[#This Row],[H_2]]-db[[#This Row],[H_1]]-1),"")</f>
        <v>24 PCS</v>
      </c>
      <c r="W1282" s="40" t="str">
        <f>IF(db[[#This Row],[QTY/ CTN B]]="","",LEFT(db[[#This Row],[QTY/ CTN B]],SEARCH(" ",db[[#This Row],[QTY/ CTN B]],1)-1))</f>
        <v>36</v>
      </c>
      <c r="X1282" s="40" t="str">
        <f>IF(db[[#This Row],[QTY/ CTN B]]="","",RIGHT(db[[#This Row],[QTY/ CTN B]],LEN(db[[#This Row],[QTY/ CTN B]])-SEARCH(" ",db[[#This Row],[QTY/ CTN B]],1)))</f>
        <v>BOX</v>
      </c>
      <c r="Y1282" s="40" t="str">
        <f>IF(db[[#This Row],[QTY/ CTN TG]]="",IF(db[[#This Row],[STN TG]]="","",12),LEFT(db[[#This Row],[QTY/ CTN TG]],SEARCH(" ",db[[#This Row],[QTY/ CTN TG]],1)-1))</f>
        <v>24</v>
      </c>
      <c r="Z12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82" s="40" t="str">
        <f>IF(db[[#This Row],[STN K]]="","",IF(db[[#This Row],[STN TG]]="LSN",12,""))</f>
        <v/>
      </c>
      <c r="AB1282" s="40" t="str">
        <f>IF(db[[#This Row],[STN TG]]="LSN","PCS","")</f>
        <v/>
      </c>
      <c r="AC1282" s="40">
        <f>db[[#This Row],[QTY B]]*IF(db[[#This Row],[QTY TG]]="",1,db[[#This Row],[QTY TG]])*IF(db[[#This Row],[QTY K]]="",1,db[[#This Row],[QTY K]])</f>
        <v>864</v>
      </c>
      <c r="AD1282" s="40" t="str">
        <f>IF(db[[#This Row],[STN K]]="",IF(db[[#This Row],[STN TG]]="",db[[#This Row],[STN B]],db[[#This Row],[STN TG]]),db[[#This Row],[STN K]])</f>
        <v>PCS</v>
      </c>
      <c r="AE1282" s="40"/>
    </row>
    <row r="1283" spans="1:31" ht="16.5" customHeight="1" x14ac:dyDescent="0.25">
      <c r="A1283" s="40">
        <f t="shared" si="19"/>
        <v>1282</v>
      </c>
      <c r="B1283" s="5" t="str">
        <f>LOWER(SUBSTITUTE(SUBSTITUTE(SUBSTITUTE(SUBSTITUTE(SUBSTITUTE(SUBSTITUTE(SUBSTITUTE(SUBSTITUTE(db[[#This Row],[NB BM]]," ",),".",""),"-",""),"(",""),")",""),"/",""),"""",""),"+",""))</f>
        <v>lemstickjkgs102</v>
      </c>
      <c r="C1283" s="5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D1283" s="5" t="str">
        <f>LOWER(SUBSTITUTE(SUBSTITUTE(SUBSTITUTE(SUBSTITUTE(SUBSTITUTE(SUBSTITUTE(SUBSTITUTE(SUBSTITUTE(SUBSTITUTE(db[[#This Row],[NB PAJAK]]," ",""),"-",""),"(",""),")",""),".",""),",",""),"/",""),"""",""),"+",""))</f>
        <v>lemstickjoyko15grgs102isi24pc</v>
      </c>
      <c r="E128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lemstickjkgs10224box24pcsartomoro</v>
      </c>
      <c r="F128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gluestickgs10215gramjk24box24pcs</v>
      </c>
      <c r="G1283" s="5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gluestickgs10215gramjkartomoro</v>
      </c>
      <c r="H128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gluestickgs10215gramjk24box24pcsartomoro</v>
      </c>
      <c r="I1283" s="2" t="s">
        <v>6419</v>
      </c>
      <c r="J1283" s="2" t="s">
        <v>3789</v>
      </c>
      <c r="K1283" s="16" t="s">
        <v>4923</v>
      </c>
      <c r="L1283" s="2" t="s">
        <v>1335</v>
      </c>
      <c r="M1283" s="33" t="e">
        <f>IF(db[[#This Row],[NB NOTA_C]]="","",COUNTIF([2]!B_MSK[concat],db[[#This Row],[NB NOTA_C]]))</f>
        <v>#REF!</v>
      </c>
      <c r="N1283" s="9" t="s">
        <v>1346</v>
      </c>
      <c r="O1283" s="5" t="s">
        <v>1514</v>
      </c>
      <c r="P1283" s="2" t="s">
        <v>2436</v>
      </c>
      <c r="Q1283" s="5"/>
      <c r="R1283" s="5" t="str">
        <f>IF(db[[#This Row],[QTY/ CTN]]="","",SUBSTITUTE(SUBSTITUTE(SUBSTITUTE(db[[#This Row],[QTY/ CTN]]," ","_",2),"(",""),")","")&amp;"_")</f>
        <v>24 BOX_24 PCS_</v>
      </c>
      <c r="S1283" s="5">
        <f>IF(db[[#This Row],[H_QTY/ CTN]]="","",SEARCH("_",db[[#This Row],[H_QTY/ CTN]]))</f>
        <v>7</v>
      </c>
      <c r="T1283" s="5">
        <f>IF(db[[#This Row],[H_QTY/ CTN]]="","",LEN(db[[#This Row],[H_QTY/ CTN]]))</f>
        <v>14</v>
      </c>
      <c r="U1283" s="40" t="str">
        <f>IF(db[[#This Row],[H_QTY/ CTN]]="","",LEFT(db[[#This Row],[H_QTY/ CTN]],db[[#This Row],[H_1]]-1))</f>
        <v>24 BOX</v>
      </c>
      <c r="V1283" s="40" t="str">
        <f>IF(NOT(db[[#This Row],[H_1]]=db[[#This Row],[H_2]]),MID(db[[#This Row],[H_QTY/ CTN]],db[[#This Row],[H_1]]+1,db[[#This Row],[H_2]]-db[[#This Row],[H_1]]-1),"")</f>
        <v>24 PCS</v>
      </c>
      <c r="W1283" s="40" t="str">
        <f>IF(db[[#This Row],[QTY/ CTN B]]="","",LEFT(db[[#This Row],[QTY/ CTN B]],SEARCH(" ",db[[#This Row],[QTY/ CTN B]],1)-1))</f>
        <v>24</v>
      </c>
      <c r="X1283" s="40" t="str">
        <f>IF(db[[#This Row],[QTY/ CTN B]]="","",RIGHT(db[[#This Row],[QTY/ CTN B]],LEN(db[[#This Row],[QTY/ CTN B]])-SEARCH(" ",db[[#This Row],[QTY/ CTN B]],1)))</f>
        <v>BOX</v>
      </c>
      <c r="Y1283" s="40" t="str">
        <f>IF(db[[#This Row],[QTY/ CTN TG]]="",IF(db[[#This Row],[STN TG]]="","",12),LEFT(db[[#This Row],[QTY/ CTN TG]],SEARCH(" ",db[[#This Row],[QTY/ CTN TG]],1)-1))</f>
        <v>24</v>
      </c>
      <c r="Z12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83" s="40" t="str">
        <f>IF(db[[#This Row],[STN K]]="","",IF(db[[#This Row],[STN TG]]="LSN",12,""))</f>
        <v/>
      </c>
      <c r="AB1283" s="40" t="str">
        <f>IF(db[[#This Row],[STN TG]]="LSN","PCS","")</f>
        <v/>
      </c>
      <c r="AC1283" s="40">
        <f>db[[#This Row],[QTY B]]*IF(db[[#This Row],[QTY TG]]="",1,db[[#This Row],[QTY TG]])*IF(db[[#This Row],[QTY K]]="",1,db[[#This Row],[QTY K]])</f>
        <v>576</v>
      </c>
      <c r="AD1283" s="40" t="str">
        <f>IF(db[[#This Row],[STN K]]="",IF(db[[#This Row],[STN TG]]="",db[[#This Row],[STN B]],db[[#This Row],[STN TG]]),db[[#This Row],[STN K]])</f>
        <v>PCS</v>
      </c>
      <c r="AE1283" s="40"/>
    </row>
    <row r="1284" spans="1:31" ht="16.5" customHeight="1" x14ac:dyDescent="0.25">
      <c r="A1284" s="40">
        <f t="shared" si="19"/>
        <v>1283</v>
      </c>
      <c r="B1284" s="2" t="str">
        <f>LOWER(SUBSTITUTE(SUBSTITUTE(SUBSTITUTE(SUBSTITUTE(SUBSTITUTE(SUBSTITUTE(SUBSTITUTE(SUBSTITUTE(db[[#This Row],[NB BM]]," ",),".",""),"-",""),"(",""),")",""),"/",""),"""",""),"+",""))</f>
        <v>lemstickjkgs103</v>
      </c>
      <c r="C1284" s="2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D1284" s="2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E128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lemstickjkgs10336box24pcsartomoro</v>
      </c>
      <c r="F128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gluestickgs103batikjk36box24pcs</v>
      </c>
      <c r="G1284" s="2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gluestickgs103batikjkartomoro</v>
      </c>
      <c r="H128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gluestickgs103batikjk36box24pcsartomoro</v>
      </c>
      <c r="I1284" s="2" t="s">
        <v>6420</v>
      </c>
      <c r="J1284" s="2" t="s">
        <v>245</v>
      </c>
      <c r="K1284" s="14" t="s">
        <v>246</v>
      </c>
      <c r="L1284" s="2" t="s">
        <v>1335</v>
      </c>
      <c r="M1284" s="34" t="e">
        <f>IF(db[[#This Row],[NB NOTA_C]]="","",COUNTIF([2]!B_MSK[concat],db[[#This Row],[NB NOTA_C]]))</f>
        <v>#REF!</v>
      </c>
      <c r="N1284" s="14" t="s">
        <v>1346</v>
      </c>
      <c r="O1284" s="2" t="s">
        <v>1485</v>
      </c>
      <c r="P1284" s="2" t="s">
        <v>2436</v>
      </c>
      <c r="R1284" s="2" t="str">
        <f>IF(db[[#This Row],[QTY/ CTN]]="","",SUBSTITUTE(SUBSTITUTE(SUBSTITUTE(db[[#This Row],[QTY/ CTN]]," ","_",2),"(",""),")","")&amp;"_")</f>
        <v>36 BOX_24 PCS_</v>
      </c>
      <c r="S1284" s="2">
        <f>IF(db[[#This Row],[H_QTY/ CTN]]="","",SEARCH("_",db[[#This Row],[H_QTY/ CTN]]))</f>
        <v>7</v>
      </c>
      <c r="T1284" s="2">
        <f>IF(db[[#This Row],[H_QTY/ CTN]]="","",LEN(db[[#This Row],[H_QTY/ CTN]]))</f>
        <v>14</v>
      </c>
      <c r="U1284" s="41" t="str">
        <f>IF(db[[#This Row],[H_QTY/ CTN]]="","",LEFT(db[[#This Row],[H_QTY/ CTN]],db[[#This Row],[H_1]]-1))</f>
        <v>36 BOX</v>
      </c>
      <c r="V1284" s="40" t="str">
        <f>IF(NOT(db[[#This Row],[H_1]]=db[[#This Row],[H_2]]),MID(db[[#This Row],[H_QTY/ CTN]],db[[#This Row],[H_1]]+1,db[[#This Row],[H_2]]-db[[#This Row],[H_1]]-1),"")</f>
        <v>24 PCS</v>
      </c>
      <c r="W1284" s="40" t="str">
        <f>IF(db[[#This Row],[QTY/ CTN B]]="","",LEFT(db[[#This Row],[QTY/ CTN B]],SEARCH(" ",db[[#This Row],[QTY/ CTN B]],1)-1))</f>
        <v>36</v>
      </c>
      <c r="X1284" s="40" t="str">
        <f>IF(db[[#This Row],[QTY/ CTN B]]="","",RIGHT(db[[#This Row],[QTY/ CTN B]],LEN(db[[#This Row],[QTY/ CTN B]])-SEARCH(" ",db[[#This Row],[QTY/ CTN B]],1)))</f>
        <v>BOX</v>
      </c>
      <c r="Y1284" s="40" t="str">
        <f>IF(db[[#This Row],[QTY/ CTN TG]]="",IF(db[[#This Row],[STN TG]]="","",12),LEFT(db[[#This Row],[QTY/ CTN TG]],SEARCH(" ",db[[#This Row],[QTY/ CTN TG]],1)-1))</f>
        <v>24</v>
      </c>
      <c r="Z12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84" s="40" t="str">
        <f>IF(db[[#This Row],[STN K]]="","",IF(db[[#This Row],[STN TG]]="LSN",12,""))</f>
        <v/>
      </c>
      <c r="AB1284" s="40" t="str">
        <f>IF(db[[#This Row],[STN TG]]="LSN","PCS","")</f>
        <v/>
      </c>
      <c r="AC1284" s="40">
        <f>db[[#This Row],[QTY B]]*IF(db[[#This Row],[QTY TG]]="",1,db[[#This Row],[QTY TG]])*IF(db[[#This Row],[QTY K]]="",1,db[[#This Row],[QTY K]])</f>
        <v>864</v>
      </c>
      <c r="AD1284" s="40" t="str">
        <f>IF(db[[#This Row],[STN K]]="",IF(db[[#This Row],[STN TG]]="",db[[#This Row],[STN B]],db[[#This Row],[STN TG]]),db[[#This Row],[STN K]])</f>
        <v>PCS</v>
      </c>
      <c r="AE1284" s="40"/>
    </row>
    <row r="1285" spans="1:31" ht="16.5" customHeight="1" x14ac:dyDescent="0.25">
      <c r="A1285" s="40">
        <f t="shared" si="19"/>
        <v>1284</v>
      </c>
      <c r="B1285" s="2" t="str">
        <f>LOWER(SUBSTITUTE(SUBSTITUTE(SUBSTITUTE(SUBSTITUTE(SUBSTITUTE(SUBSTITUTE(SUBSTITUTE(SUBSTITUTE(db[[#This Row],[NB BM]]," ",),".",""),"-",""),"(",""),")",""),"/",""),"""",""),"+",""))</f>
        <v>lemstickjkgs104</v>
      </c>
      <c r="C1285" s="2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D1285" s="2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E128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lemstickjkgs10436box24pcsartomoro</v>
      </c>
      <c r="F128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gluestickgs104animalkingdomjk36box24pcs</v>
      </c>
      <c r="G1285" s="2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gluestickgs104animalkingdomjkartomoro</v>
      </c>
      <c r="H128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gluestickgs104animalkingdomjk36box24pcsartomoro</v>
      </c>
      <c r="I1285" s="2" t="s">
        <v>6421</v>
      </c>
      <c r="J1285" s="2" t="s">
        <v>247</v>
      </c>
      <c r="K1285" s="1" t="s">
        <v>248</v>
      </c>
      <c r="L1285" s="2" t="s">
        <v>1335</v>
      </c>
      <c r="M1285" s="34" t="e">
        <f>IF(db[[#This Row],[NB NOTA_C]]="","",COUNTIF([2]!B_MSK[concat],db[[#This Row],[NB NOTA_C]]))</f>
        <v>#REF!</v>
      </c>
      <c r="N1285" s="14" t="s">
        <v>1346</v>
      </c>
      <c r="O1285" s="2" t="s">
        <v>1485</v>
      </c>
      <c r="P1285" s="2" t="s">
        <v>2436</v>
      </c>
      <c r="Q1285" s="2" t="s">
        <v>4282</v>
      </c>
      <c r="R1285" s="2" t="str">
        <f>IF(db[[#This Row],[QTY/ CTN]]="","",SUBSTITUTE(SUBSTITUTE(SUBSTITUTE(db[[#This Row],[QTY/ CTN]]," ","_",2),"(",""),")","")&amp;"_")</f>
        <v>36 BOX_24 PCS_</v>
      </c>
      <c r="S1285" s="2">
        <f>IF(db[[#This Row],[H_QTY/ CTN]]="","",SEARCH("_",db[[#This Row],[H_QTY/ CTN]]))</f>
        <v>7</v>
      </c>
      <c r="T1285" s="2">
        <f>IF(db[[#This Row],[H_QTY/ CTN]]="","",LEN(db[[#This Row],[H_QTY/ CTN]]))</f>
        <v>14</v>
      </c>
      <c r="U1285" s="41" t="str">
        <f>IF(db[[#This Row],[H_QTY/ CTN]]="","",LEFT(db[[#This Row],[H_QTY/ CTN]],db[[#This Row],[H_1]]-1))</f>
        <v>36 BOX</v>
      </c>
      <c r="V1285" s="40" t="str">
        <f>IF(NOT(db[[#This Row],[H_1]]=db[[#This Row],[H_2]]),MID(db[[#This Row],[H_QTY/ CTN]],db[[#This Row],[H_1]]+1,db[[#This Row],[H_2]]-db[[#This Row],[H_1]]-1),"")</f>
        <v>24 PCS</v>
      </c>
      <c r="W1285" s="40" t="str">
        <f>IF(db[[#This Row],[QTY/ CTN B]]="","",LEFT(db[[#This Row],[QTY/ CTN B]],SEARCH(" ",db[[#This Row],[QTY/ CTN B]],1)-1))</f>
        <v>36</v>
      </c>
      <c r="X1285" s="40" t="str">
        <f>IF(db[[#This Row],[QTY/ CTN B]]="","",RIGHT(db[[#This Row],[QTY/ CTN B]],LEN(db[[#This Row],[QTY/ CTN B]])-SEARCH(" ",db[[#This Row],[QTY/ CTN B]],1)))</f>
        <v>BOX</v>
      </c>
      <c r="Y1285" s="40" t="str">
        <f>IF(db[[#This Row],[QTY/ CTN TG]]="",IF(db[[#This Row],[STN TG]]="","",12),LEFT(db[[#This Row],[QTY/ CTN TG]],SEARCH(" ",db[[#This Row],[QTY/ CTN TG]],1)-1))</f>
        <v>24</v>
      </c>
      <c r="Z12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85" s="40" t="str">
        <f>IF(db[[#This Row],[STN K]]="","",IF(db[[#This Row],[STN TG]]="LSN",12,""))</f>
        <v/>
      </c>
      <c r="AB1285" s="40" t="str">
        <f>IF(db[[#This Row],[STN TG]]="LSN","PCS","")</f>
        <v/>
      </c>
      <c r="AC1285" s="40">
        <f>db[[#This Row],[QTY B]]*IF(db[[#This Row],[QTY TG]]="",1,db[[#This Row],[QTY TG]])*IF(db[[#This Row],[QTY K]]="",1,db[[#This Row],[QTY K]])</f>
        <v>864</v>
      </c>
      <c r="AD1285" s="40" t="str">
        <f>IF(db[[#This Row],[STN K]]="",IF(db[[#This Row],[STN TG]]="",db[[#This Row],[STN B]],db[[#This Row],[STN TG]]),db[[#This Row],[STN K]])</f>
        <v>PCS</v>
      </c>
      <c r="AE1285" s="40"/>
    </row>
    <row r="1286" spans="1:31" ht="16.5" customHeight="1" x14ac:dyDescent="0.25">
      <c r="A1286" s="40">
        <f t="shared" si="19"/>
        <v>1285</v>
      </c>
      <c r="B1286" s="2" t="str">
        <f>LOWER(SUBSTITUTE(SUBSTITUTE(SUBSTITUTE(SUBSTITUTE(SUBSTITUTE(SUBSTITUTE(SUBSTITUTE(SUBSTITUTE(db[[#This Row],[NB BM]]," ",),".",""),"-",""),"(",""),")",""),"/",""),"""",""),"+",""))</f>
        <v>lemstickjkgs105</v>
      </c>
      <c r="C1286" s="2" t="str">
        <f>LOWER(SUBSTITUTE(SUBSTITUTE(SUBSTITUTE(SUBSTITUTE(SUBSTITUTE(SUBSTITUTE(SUBSTITUTE(SUBSTITUTE(SUBSTITUTE(db[[#This Row],[NB NOTA]]," ",),".",""),"-",""),"(",""),")",""),",",""),"/",""),"""",""),"+",""))</f>
        <v>gluestickgs105jk</v>
      </c>
      <c r="D1286" s="2" t="str">
        <f>LOWER(SUBSTITUTE(SUBSTITUTE(SUBSTITUTE(SUBSTITUTE(SUBSTITUTE(SUBSTITUTE(SUBSTITUTE(SUBSTITUTE(SUBSTITUTE(db[[#This Row],[NB PAJAK]]," ",""),"-",""),"(",""),")",""),".",""),",",""),"/",""),"""",""),"+",""))</f>
        <v>lemstickjoyko8grgs105isi24pc</v>
      </c>
      <c r="E128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lemstickjkgs10536box24pcsartomoro</v>
      </c>
      <c r="F128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gluestickgs105jk36box24pcs</v>
      </c>
      <c r="G1286" s="2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gluestickgs105jkartomoro</v>
      </c>
      <c r="H128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gluestickgs105jk36box24pcsartomoro</v>
      </c>
      <c r="I1286" s="2" t="s">
        <v>5257</v>
      </c>
      <c r="J1286" s="2" t="s">
        <v>5254</v>
      </c>
      <c r="K1286" s="14" t="s">
        <v>5255</v>
      </c>
      <c r="L1286" s="2" t="s">
        <v>1335</v>
      </c>
      <c r="M1286" s="34" t="e">
        <f>IF(db[[#This Row],[NB NOTA_C]]="","",COUNTIF([2]!B_MSK[concat],db[[#This Row],[NB NOTA_C]]))</f>
        <v>#REF!</v>
      </c>
      <c r="N1286" s="14" t="s">
        <v>1346</v>
      </c>
      <c r="O1286" s="2" t="s">
        <v>1485</v>
      </c>
      <c r="P1286" s="2" t="s">
        <v>2436</v>
      </c>
      <c r="Q1286" s="2" t="s">
        <v>5256</v>
      </c>
      <c r="R1286" s="2" t="str">
        <f>IF(db[[#This Row],[QTY/ CTN]]="","",SUBSTITUTE(SUBSTITUTE(SUBSTITUTE(db[[#This Row],[QTY/ CTN]]," ","_",2),"(",""),")","")&amp;"_")</f>
        <v>36 BOX_24 PCS_</v>
      </c>
      <c r="S1286" s="2">
        <f>IF(db[[#This Row],[H_QTY/ CTN]]="","",SEARCH("_",db[[#This Row],[H_QTY/ CTN]]))</f>
        <v>7</v>
      </c>
      <c r="T1286" s="2">
        <f>IF(db[[#This Row],[H_QTY/ CTN]]="","",LEN(db[[#This Row],[H_QTY/ CTN]]))</f>
        <v>14</v>
      </c>
      <c r="U1286" s="41" t="str">
        <f>IF(db[[#This Row],[H_QTY/ CTN]]="","",LEFT(db[[#This Row],[H_QTY/ CTN]],db[[#This Row],[H_1]]-1))</f>
        <v>36 BOX</v>
      </c>
      <c r="V1286" s="40" t="str">
        <f>IF(NOT(db[[#This Row],[H_1]]=db[[#This Row],[H_2]]),MID(db[[#This Row],[H_QTY/ CTN]],db[[#This Row],[H_1]]+1,db[[#This Row],[H_2]]-db[[#This Row],[H_1]]-1),"")</f>
        <v>24 PCS</v>
      </c>
      <c r="W1286" s="40" t="str">
        <f>IF(db[[#This Row],[QTY/ CTN B]]="","",LEFT(db[[#This Row],[QTY/ CTN B]],SEARCH(" ",db[[#This Row],[QTY/ CTN B]],1)-1))</f>
        <v>36</v>
      </c>
      <c r="X1286" s="40" t="str">
        <f>IF(db[[#This Row],[QTY/ CTN B]]="","",RIGHT(db[[#This Row],[QTY/ CTN B]],LEN(db[[#This Row],[QTY/ CTN B]])-SEARCH(" ",db[[#This Row],[QTY/ CTN B]],1)))</f>
        <v>BOX</v>
      </c>
      <c r="Y1286" s="40" t="str">
        <f>IF(db[[#This Row],[QTY/ CTN TG]]="",IF(db[[#This Row],[STN TG]]="","",12),LEFT(db[[#This Row],[QTY/ CTN TG]],SEARCH(" ",db[[#This Row],[QTY/ CTN TG]],1)-1))</f>
        <v>24</v>
      </c>
      <c r="Z12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86" s="40" t="str">
        <f>IF(db[[#This Row],[STN K]]="","",IF(db[[#This Row],[STN TG]]="LSN",12,""))</f>
        <v/>
      </c>
      <c r="AB1286" s="40" t="str">
        <f>IF(db[[#This Row],[STN TG]]="LSN","PCS","")</f>
        <v/>
      </c>
      <c r="AC1286" s="40">
        <f>db[[#This Row],[QTY B]]*IF(db[[#This Row],[QTY TG]]="",1,db[[#This Row],[QTY TG]])*IF(db[[#This Row],[QTY K]]="",1,db[[#This Row],[QTY K]])</f>
        <v>864</v>
      </c>
      <c r="AD1286" s="40" t="str">
        <f>IF(db[[#This Row],[STN K]]="",IF(db[[#This Row],[STN TG]]="",db[[#This Row],[STN B]],db[[#This Row],[STN TG]]),db[[#This Row],[STN K]])</f>
        <v>PCS</v>
      </c>
      <c r="AE1286" s="40"/>
    </row>
    <row r="1287" spans="1:31" ht="16.5" customHeight="1" x14ac:dyDescent="0.25">
      <c r="A1287" s="40">
        <f t="shared" si="19"/>
        <v>1286</v>
      </c>
      <c r="B1287" s="2" t="str">
        <f>LOWER(SUBSTITUTE(SUBSTITUTE(SUBSTITUTE(SUBSTITUTE(SUBSTITUTE(SUBSTITUTE(SUBSTITUTE(SUBSTITUTE(db[[#This Row],[NB BM]]," ",),".",""),"-",""),"(",""),")",""),"/",""),"""",""),"+",""))</f>
        <v>lemstickjkgs15</v>
      </c>
      <c r="C1287" s="2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D1287" s="2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E128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lemstickjkgs1554lsnartomoro</v>
      </c>
      <c r="F128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gluestickgs15jk54lsn</v>
      </c>
      <c r="G1287" s="2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gluestickgs15jkartomoro</v>
      </c>
      <c r="H128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gluestickgs15jk54lsnartomoro</v>
      </c>
      <c r="I1287" s="2" t="s">
        <v>6422</v>
      </c>
      <c r="J1287" s="2" t="s">
        <v>249</v>
      </c>
      <c r="K1287" s="14" t="s">
        <v>250</v>
      </c>
      <c r="L1287" s="2" t="s">
        <v>1335</v>
      </c>
      <c r="M1287" s="34" t="e">
        <f>IF(db[[#This Row],[NB NOTA_C]]="","",COUNTIF([2]!B_MSK[concat],db[[#This Row],[NB NOTA_C]]))</f>
        <v>#REF!</v>
      </c>
      <c r="N1287" s="14" t="s">
        <v>1346</v>
      </c>
      <c r="O1287" s="2" t="s">
        <v>1486</v>
      </c>
      <c r="P1287" s="2" t="s">
        <v>2436</v>
      </c>
      <c r="Q1287" s="2" t="s">
        <v>8041</v>
      </c>
      <c r="R1287" s="2" t="str">
        <f>IF(db[[#This Row],[QTY/ CTN]]="","",SUBSTITUTE(SUBSTITUTE(SUBSTITUTE(db[[#This Row],[QTY/ CTN]]," ","_",2),"(",""),")","")&amp;"_")</f>
        <v>54 LSN_</v>
      </c>
      <c r="S1287" s="2">
        <f>IF(db[[#This Row],[H_QTY/ CTN]]="","",SEARCH("_",db[[#This Row],[H_QTY/ CTN]]))</f>
        <v>7</v>
      </c>
      <c r="T1287" s="2">
        <f>IF(db[[#This Row],[H_QTY/ CTN]]="","",LEN(db[[#This Row],[H_QTY/ CTN]]))</f>
        <v>7</v>
      </c>
      <c r="U1287" s="41" t="str">
        <f>IF(db[[#This Row],[H_QTY/ CTN]]="","",LEFT(db[[#This Row],[H_QTY/ CTN]],db[[#This Row],[H_1]]-1))</f>
        <v>54 LSN</v>
      </c>
      <c r="V1287" s="40" t="str">
        <f>IF(NOT(db[[#This Row],[H_1]]=db[[#This Row],[H_2]]),MID(db[[#This Row],[H_QTY/ CTN]],db[[#This Row],[H_1]]+1,db[[#This Row],[H_2]]-db[[#This Row],[H_1]]-1),"")</f>
        <v/>
      </c>
      <c r="W1287" s="40" t="str">
        <f>IF(db[[#This Row],[QTY/ CTN B]]="","",LEFT(db[[#This Row],[QTY/ CTN B]],SEARCH(" ",db[[#This Row],[QTY/ CTN B]],1)-1))</f>
        <v>54</v>
      </c>
      <c r="X1287" s="40" t="str">
        <f>IF(db[[#This Row],[QTY/ CTN B]]="","",RIGHT(db[[#This Row],[QTY/ CTN B]],LEN(db[[#This Row],[QTY/ CTN B]])-SEARCH(" ",db[[#This Row],[QTY/ CTN B]],1)))</f>
        <v>LSN</v>
      </c>
      <c r="Y1287" s="40">
        <f>IF(db[[#This Row],[QTY/ CTN TG]]="",IF(db[[#This Row],[STN TG]]="","",12),LEFT(db[[#This Row],[QTY/ CTN TG]],SEARCH(" ",db[[#This Row],[QTY/ CTN TG]],1)-1))</f>
        <v>12</v>
      </c>
      <c r="Z12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87" s="40" t="str">
        <f>IF(db[[#This Row],[STN K]]="","",IF(db[[#This Row],[STN TG]]="LSN",12,""))</f>
        <v/>
      </c>
      <c r="AB1287" s="40" t="str">
        <f>IF(db[[#This Row],[STN TG]]="LSN","PCS","")</f>
        <v/>
      </c>
      <c r="AC1287" s="40">
        <f>db[[#This Row],[QTY B]]*IF(db[[#This Row],[QTY TG]]="",1,db[[#This Row],[QTY TG]])*IF(db[[#This Row],[QTY K]]="",1,db[[#This Row],[QTY K]])</f>
        <v>648</v>
      </c>
      <c r="AD1287" s="40" t="str">
        <f>IF(db[[#This Row],[STN K]]="",IF(db[[#This Row],[STN TG]]="",db[[#This Row],[STN B]],db[[#This Row],[STN TG]]),db[[#This Row],[STN K]])</f>
        <v>PCS</v>
      </c>
      <c r="AE1287" s="40"/>
    </row>
    <row r="1288" spans="1:31" ht="16.5" customHeight="1" x14ac:dyDescent="0.25">
      <c r="A1288" s="40">
        <f t="shared" si="19"/>
        <v>1287</v>
      </c>
      <c r="B1288" s="5" t="str">
        <f>LOWER(SUBSTITUTE(SUBSTITUTE(SUBSTITUTE(SUBSTITUTE(SUBSTITUTE(SUBSTITUTE(SUBSTITUTE(SUBSTITUTE(db[[#This Row],[NB BM]]," ",),".",""),"-",""),"(",""),")",""),"/",""),"""",""),"+",""))</f>
        <v>lemstickjkgs25</v>
      </c>
      <c r="C1288" s="5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D1288" s="5" t="str">
        <f>LOWER(SUBSTITUTE(SUBSTITUTE(SUBSTITUTE(SUBSTITUTE(SUBSTITUTE(SUBSTITUTE(SUBSTITUTE(SUBSTITUTE(SUBSTITUTE(db[[#This Row],[NB PAJAK]]," ",""),"-",""),"(",""),")",""),".",""),",",""),"/",""),"""",""),"+",""))</f>
        <v>lemstickjoyko25grgs25isi12pc</v>
      </c>
      <c r="E128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lemstickjkgs2536lsnartomoro</v>
      </c>
      <c r="F128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gluestickgs25jk36lsn</v>
      </c>
      <c r="G1288" s="5" t="str">
        <f>db[[#This Row],[NB NOTA_C]]&amp;LOWER(SUBSTITUTE(SUBSTITUTE(SUBSTITUTE(SUBSTITUTE(SUBSTITUTE(SUBSTITUTE(SUBSTITUTE(SUBSTITUTE(SUBSTITUTE(db[[#This Row],[FAKTUR]]," ",),".",""),"-",""),"(",""),")",""),",",""),"/",""),"""",""),"+",""))</f>
        <v>gluestickgs25jkartomoro</v>
      </c>
      <c r="H128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gluestickgs25jk36lsnartomoro</v>
      </c>
      <c r="I1288" s="2" t="s">
        <v>2809</v>
      </c>
      <c r="J1288" s="2" t="s">
        <v>2808</v>
      </c>
      <c r="K1288" s="14" t="s">
        <v>5566</v>
      </c>
      <c r="L1288" s="2" t="s">
        <v>1335</v>
      </c>
      <c r="M1288" s="34" t="e">
        <f>IF(db[[#This Row],[NB NOTA_C]]="","",COUNTIF([2]!B_MSK[concat],db[[#This Row],[NB NOTA_C]]))</f>
        <v>#REF!</v>
      </c>
      <c r="N1288" s="9" t="s">
        <v>1346</v>
      </c>
      <c r="O1288" s="5" t="s">
        <v>1443</v>
      </c>
      <c r="P1288" s="2" t="s">
        <v>2436</v>
      </c>
      <c r="Q1288" s="5" t="s">
        <v>8042</v>
      </c>
      <c r="R1288" s="5" t="str">
        <f>IF(db[[#This Row],[QTY/ CTN]]="","",SUBSTITUTE(SUBSTITUTE(SUBSTITUTE(db[[#This Row],[QTY/ CTN]]," ","_",2),"(",""),")","")&amp;"_")</f>
        <v>36 LSN_</v>
      </c>
      <c r="S1288" s="5">
        <f>IF(db[[#This Row],[H_QTY/ CTN]]="","",SEARCH("_",db[[#This Row],[H_QTY/ CTN]]))</f>
        <v>7</v>
      </c>
      <c r="T1288" s="5">
        <f>IF(db[[#This Row],[H_QTY/ CTN]]="","",LEN(db[[#This Row],[H_QTY/ CTN]]))</f>
        <v>7</v>
      </c>
      <c r="U1288" s="40" t="str">
        <f>IF(db[[#This Row],[H_QTY/ CTN]]="","",LEFT(db[[#This Row],[H_QTY/ CTN]],db[[#This Row],[H_1]]-1))</f>
        <v>36 LSN</v>
      </c>
      <c r="V1288" s="40" t="str">
        <f>IF(NOT(db[[#This Row],[H_1]]=db[[#This Row],[H_2]]),MID(db[[#This Row],[H_QTY/ CTN]],db[[#This Row],[H_1]]+1,db[[#This Row],[H_2]]-db[[#This Row],[H_1]]-1),"")</f>
        <v/>
      </c>
      <c r="W1288" s="40" t="str">
        <f>IF(db[[#This Row],[QTY/ CTN B]]="","",LEFT(db[[#This Row],[QTY/ CTN B]],SEARCH(" ",db[[#This Row],[QTY/ CTN B]],1)-1))</f>
        <v>36</v>
      </c>
      <c r="X1288" s="40" t="str">
        <f>IF(db[[#This Row],[QTY/ CTN B]]="","",RIGHT(db[[#This Row],[QTY/ CTN B]],LEN(db[[#This Row],[QTY/ CTN B]])-SEARCH(" ",db[[#This Row],[QTY/ CTN B]],1)))</f>
        <v>LSN</v>
      </c>
      <c r="Y1288" s="40">
        <f>IF(db[[#This Row],[QTY/ CTN TG]]="",IF(db[[#This Row],[STN TG]]="","",12),LEFT(db[[#This Row],[QTY/ CTN TG]],SEARCH(" ",db[[#This Row],[QTY/ CTN TG]],1)-1))</f>
        <v>12</v>
      </c>
      <c r="Z12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88" s="40" t="str">
        <f>IF(db[[#This Row],[STN K]]="","",IF(db[[#This Row],[STN TG]]="LSN",12,""))</f>
        <v/>
      </c>
      <c r="AB1288" s="40" t="str">
        <f>IF(db[[#This Row],[STN TG]]="LSN","PCS","")</f>
        <v/>
      </c>
      <c r="AC1288" s="40">
        <f>db[[#This Row],[QTY B]]*IF(db[[#This Row],[QTY TG]]="",1,db[[#This Row],[QTY TG]])*IF(db[[#This Row],[QTY K]]="",1,db[[#This Row],[QTY K]])</f>
        <v>432</v>
      </c>
      <c r="AD1288" s="40" t="str">
        <f>IF(db[[#This Row],[STN K]]="",IF(db[[#This Row],[STN TG]]="",db[[#This Row],[STN B]],db[[#This Row],[STN TG]]),db[[#This Row],[STN K]])</f>
        <v>PCS</v>
      </c>
      <c r="AE1288" s="40"/>
    </row>
    <row r="1289" spans="1:31" ht="16.5" customHeight="1" x14ac:dyDescent="0.25">
      <c r="A1289" s="40">
        <f t="shared" si="19"/>
        <v>1288</v>
      </c>
      <c r="B1289" s="5" t="str">
        <f>LOWER(SUBSTITUTE(SUBSTITUTE(SUBSTITUTE(SUBSTITUTE(SUBSTITUTE(SUBSTITUTE(SUBSTITUTE(SUBSTITUTE(db[[#This Row],[NB BM]]," ",),".",""),"-",""),"(",""),")",""),"/",""),"""",""),"+",""))</f>
        <v>kantongplastik18x36fancy</v>
      </c>
      <c r="C1289" s="5" t="str">
        <f>LOWER(SUBSTITUTE(SUBSTITUTE(SUBSTITUTE(SUBSTITUTE(SUBSTITUTE(SUBSTITUTE(SUBSTITUTE(SUBSTITUTE(SUBSTITUTE(db[[#This Row],[NB NOTA]]," ",),".",""),"-",""),"(",""),")",""),",",""),"/",""),"""",""),"+",""))</f>
        <v>goodiebagfancy18x36cm</v>
      </c>
      <c r="D1289" s="5" t="str">
        <f>LOWER(SUBSTITUTE(SUBSTITUTE(SUBSTITUTE(SUBSTITUTE(SUBSTITUTE(SUBSTITUTE(SUBSTITUTE(SUBSTITUTE(SUBSTITUTE(db[[#This Row],[NB PAJAK]]," ",""),"-",""),"(",""),")",""),".",""),",",""),"/",""),"""",""),"+",""))</f>
        <v/>
      </c>
      <c r="E128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kantongplastik18x36fancy1000pcsuntana</v>
      </c>
      <c r="F128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goodiebagfancy18x36cm1000pcs</v>
      </c>
      <c r="G1289" s="5" t="str">
        <f>db[[#This Row],[NB NOTA_C]]&amp;LOWER(SUBSTITUTE(SUBSTITUTE(SUBSTITUTE(SUBSTITUTE(SUBSTITUTE(SUBSTITUTE(SUBSTITUTE(SUBSTITUTE(SUBSTITUTE(db[[#This Row],[FAKTUR]]," ",),".",""),"-",""),"(",""),")",""),",",""),"/",""),"""",""),"+",""))</f>
        <v>goodiebagfancy18x36cmuntana</v>
      </c>
      <c r="H128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goodiebagfancy18x36cm1000pcsuntana</v>
      </c>
      <c r="I1289" s="2" t="s">
        <v>7363</v>
      </c>
      <c r="J1289" s="2" t="s">
        <v>7356</v>
      </c>
      <c r="K1289" s="14"/>
      <c r="L1289" s="2" t="s">
        <v>1336</v>
      </c>
      <c r="M1289" s="33" t="e">
        <f>IF(db[[#This Row],[NB NOTA_C]]="","",COUNTIF([2]!B_MSK[concat],db[[#This Row],[NB NOTA_C]]))</f>
        <v>#REF!</v>
      </c>
      <c r="N1289" s="9" t="s">
        <v>1354</v>
      </c>
      <c r="O1289" s="5" t="s">
        <v>5435</v>
      </c>
      <c r="P1289" s="2" t="s">
        <v>2452</v>
      </c>
      <c r="Q1289" s="5"/>
      <c r="R1289" s="5" t="str">
        <f>IF(db[[#This Row],[QTY/ CTN]]="","",SUBSTITUTE(SUBSTITUTE(SUBSTITUTE(db[[#This Row],[QTY/ CTN]]," ","_",2),"(",""),")","")&amp;"_")</f>
        <v>1000 PCS_</v>
      </c>
      <c r="S1289" s="5">
        <f>IF(db[[#This Row],[H_QTY/ CTN]]="","",SEARCH("_",db[[#This Row],[H_QTY/ CTN]]))</f>
        <v>9</v>
      </c>
      <c r="T1289" s="5">
        <f>IF(db[[#This Row],[H_QTY/ CTN]]="","",LEN(db[[#This Row],[H_QTY/ CTN]]))</f>
        <v>9</v>
      </c>
      <c r="U1289" s="40" t="str">
        <f>IF(db[[#This Row],[H_QTY/ CTN]]="","",LEFT(db[[#This Row],[H_QTY/ CTN]],db[[#This Row],[H_1]]-1))</f>
        <v>1000 PCS</v>
      </c>
      <c r="V1289" s="40" t="str">
        <f>IF(NOT(db[[#This Row],[H_1]]=db[[#This Row],[H_2]]),MID(db[[#This Row],[H_QTY/ CTN]],db[[#This Row],[H_1]]+1,db[[#This Row],[H_2]]-db[[#This Row],[H_1]]-1),"")</f>
        <v/>
      </c>
      <c r="W1289" s="40" t="str">
        <f>IF(db[[#This Row],[QTY/ CTN B]]="","",LEFT(db[[#This Row],[QTY/ CTN B]],SEARCH(" ",db[[#This Row],[QTY/ CTN B]],1)-1))</f>
        <v>1000</v>
      </c>
      <c r="X1289" s="40" t="str">
        <f>IF(db[[#This Row],[QTY/ CTN B]]="","",RIGHT(db[[#This Row],[QTY/ CTN B]],LEN(db[[#This Row],[QTY/ CTN B]])-SEARCH(" ",db[[#This Row],[QTY/ CTN B]],1)))</f>
        <v>PCS</v>
      </c>
      <c r="Y1289" s="40" t="str">
        <f>IF(db[[#This Row],[QTY/ CTN TG]]="",IF(db[[#This Row],[STN TG]]="","",12),LEFT(db[[#This Row],[QTY/ CTN TG]],SEARCH(" ",db[[#This Row],[QTY/ CTN TG]],1)-1))</f>
        <v/>
      </c>
      <c r="Z12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89" s="40" t="str">
        <f>IF(db[[#This Row],[STN K]]="","",IF(db[[#This Row],[STN TG]]="LSN",12,""))</f>
        <v/>
      </c>
      <c r="AB1289" s="40" t="str">
        <f>IF(db[[#This Row],[STN TG]]="LSN","PCS","")</f>
        <v/>
      </c>
      <c r="AC1289" s="40">
        <f>db[[#This Row],[QTY B]]*IF(db[[#This Row],[QTY TG]]="",1,db[[#This Row],[QTY TG]])*IF(db[[#This Row],[QTY K]]="",1,db[[#This Row],[QTY K]])</f>
        <v>1000</v>
      </c>
      <c r="AD1289" s="40" t="str">
        <f>IF(db[[#This Row],[STN K]]="",IF(db[[#This Row],[STN TG]]="",db[[#This Row],[STN B]],db[[#This Row],[STN TG]]),db[[#This Row],[STN K]])</f>
        <v>PCS</v>
      </c>
      <c r="AE1289" s="40"/>
    </row>
    <row r="1290" spans="1:31" ht="16.5" customHeight="1" x14ac:dyDescent="0.25">
      <c r="A1290" s="40">
        <f t="shared" si="19"/>
        <v>1289</v>
      </c>
      <c r="B1290" s="126" t="str">
        <f>LOWER(SUBSTITUTE(SUBSTITUTE(SUBSTITUTE(SUBSTITUTE(SUBSTITUTE(SUBSTITUTE(SUBSTITUTE(SUBSTITUTE(db[[#This Row],[NB BM]]," ",),".",""),"-",""),"(",""),")",""),"/",""),"""",""),"+",""))</f>
        <v>gelpentizotg395f</v>
      </c>
      <c r="C1290" s="126" t="str">
        <f>LOWER(SUBSTITUTE(SUBSTITUTE(SUBSTITUTE(SUBSTITUTE(SUBSTITUTE(SUBSTITUTE(SUBSTITUTE(SUBSTITUTE(SUBSTITUTE(db[[#This Row],[NB NOTA]]," ",),".",""),"-",""),"(",""),")",""),",",""),"/",""),"""",""),"+",""))</f>
        <v>gptizo395ftg395f</v>
      </c>
      <c r="D1290" s="126" t="str">
        <f>LOWER(SUBSTITUTE(SUBSTITUTE(SUBSTITUTE(SUBSTITUTE(SUBSTITUTE(SUBSTITUTE(SUBSTITUTE(SUBSTITUTE(SUBSTITUTE(db[[#This Row],[NB PAJAK]]," ",""),"-",""),"(",""),")",""),".",""),",",""),"/",""),"""",""),"+",""))</f>
        <v/>
      </c>
      <c r="E1290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gelpentizotg395f144lsnuntana</v>
      </c>
      <c r="F1290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gptizo395ftg395f144lsn</v>
      </c>
      <c r="G1290" s="126" t="str">
        <f>db[[#This Row],[NB NOTA_C]]&amp;LOWER(SUBSTITUTE(SUBSTITUTE(SUBSTITUTE(SUBSTITUTE(SUBSTITUTE(SUBSTITUTE(SUBSTITUTE(SUBSTITUTE(SUBSTITUTE(db[[#This Row],[FAKTUR]]," ",),".",""),"-",""),"(",""),")",""),",",""),"/",""),"""",""),"+",""))</f>
        <v>gptizo395ftg395funtana</v>
      </c>
      <c r="H1290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gptizo395ftg395f144lsnuntana</v>
      </c>
      <c r="I1290" s="43" t="s">
        <v>4674</v>
      </c>
      <c r="J1290" s="43" t="s">
        <v>4673</v>
      </c>
      <c r="K1290" s="44"/>
      <c r="L1290" s="2" t="s">
        <v>1336</v>
      </c>
      <c r="M1290" s="127" t="e">
        <f>IF(db[[#This Row],[NB NOTA_C]]="","",COUNTIF([2]!B_MSK[concat],db[[#This Row],[NB NOTA_C]]))</f>
        <v>#REF!</v>
      </c>
      <c r="N1290" s="128" t="s">
        <v>2305</v>
      </c>
      <c r="O1290" s="126" t="s">
        <v>1391</v>
      </c>
      <c r="P1290" s="43" t="s">
        <v>2443</v>
      </c>
      <c r="Q1290" s="126"/>
      <c r="R1290" s="126" t="str">
        <f>IF(db[[#This Row],[QTY/ CTN]]="","",SUBSTITUTE(SUBSTITUTE(SUBSTITUTE(db[[#This Row],[QTY/ CTN]]," ","_",2),"(",""),")","")&amp;"_")</f>
        <v>144 LSN_</v>
      </c>
      <c r="S1290" s="126">
        <f>IF(db[[#This Row],[H_QTY/ CTN]]="","",SEARCH("_",db[[#This Row],[H_QTY/ CTN]]))</f>
        <v>8</v>
      </c>
      <c r="T1290" s="126">
        <f>IF(db[[#This Row],[H_QTY/ CTN]]="","",LEN(db[[#This Row],[H_QTY/ CTN]]))</f>
        <v>8</v>
      </c>
      <c r="U1290" s="129" t="str">
        <f>IF(db[[#This Row],[H_QTY/ CTN]]="","",LEFT(db[[#This Row],[H_QTY/ CTN]],db[[#This Row],[H_1]]-1))</f>
        <v>144 LSN</v>
      </c>
      <c r="V1290" s="129" t="str">
        <f>IF(NOT(db[[#This Row],[H_1]]=db[[#This Row],[H_2]]),MID(db[[#This Row],[H_QTY/ CTN]],db[[#This Row],[H_1]]+1,db[[#This Row],[H_2]]-db[[#This Row],[H_1]]-1),"")</f>
        <v/>
      </c>
      <c r="W1290" s="129" t="str">
        <f>IF(db[[#This Row],[QTY/ CTN B]]="","",LEFT(db[[#This Row],[QTY/ CTN B]],SEARCH(" ",db[[#This Row],[QTY/ CTN B]],1)-1))</f>
        <v>144</v>
      </c>
      <c r="X1290" s="129" t="str">
        <f>IF(db[[#This Row],[QTY/ CTN B]]="","",RIGHT(db[[#This Row],[QTY/ CTN B]],LEN(db[[#This Row],[QTY/ CTN B]])-SEARCH(" ",db[[#This Row],[QTY/ CTN B]],1)))</f>
        <v>LSN</v>
      </c>
      <c r="Y1290" s="129">
        <f>IF(db[[#This Row],[QTY/ CTN TG]]="",IF(db[[#This Row],[STN TG]]="","",12),LEFT(db[[#This Row],[QTY/ CTN TG]],SEARCH(" ",db[[#This Row],[QTY/ CTN TG]],1)-1))</f>
        <v>12</v>
      </c>
      <c r="Z1290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90" s="129" t="str">
        <f>IF(db[[#This Row],[STN K]]="","",IF(db[[#This Row],[STN TG]]="LSN",12,""))</f>
        <v/>
      </c>
      <c r="AB1290" s="129" t="str">
        <f>IF(db[[#This Row],[STN TG]]="LSN","PCS","")</f>
        <v/>
      </c>
      <c r="AC1290" s="129">
        <f>db[[#This Row],[QTY B]]*IF(db[[#This Row],[QTY TG]]="",1,db[[#This Row],[QTY TG]])*IF(db[[#This Row],[QTY K]]="",1,db[[#This Row],[QTY K]])</f>
        <v>1728</v>
      </c>
      <c r="AD1290" s="129" t="str">
        <f>IF(db[[#This Row],[STN K]]="",IF(db[[#This Row],[STN TG]]="",db[[#This Row],[STN B]],db[[#This Row],[STN TG]]),db[[#This Row],[STN K]])</f>
        <v>PCS</v>
      </c>
      <c r="AE1290" s="40"/>
    </row>
    <row r="1291" spans="1:31" ht="16.5" customHeight="1" x14ac:dyDescent="0.25">
      <c r="A1291" s="40">
        <f t="shared" si="19"/>
        <v>1290</v>
      </c>
      <c r="B1291" s="5" t="str">
        <f>LOWER(SUBSTITUTE(SUBSTITUTE(SUBSTITUTE(SUBSTITUTE(SUBSTITUTE(SUBSTITUTE(SUBSTITUTE(SUBSTITUTE(db[[#This Row],[NB BM]]," ",),".",""),"-",""),"(",""),")",""),"/",""),"""",""),"+",""))</f>
        <v>gelpendebozz05refilldb550</v>
      </c>
      <c r="C1291" s="5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D1291" s="5" t="str">
        <f>LOWER(SUBSTITUTE(SUBSTITUTE(SUBSTITUTE(SUBSTITUTE(SUBSTITUTE(SUBSTITUTE(SUBSTITUTE(SUBSTITUTE(SUBSTITUTE(db[[#This Row],[NB PAJAK]]," ",""),"-",""),"(",""),")",""),".",""),",",""),"/",""),"""",""),"+",""))</f>
        <v/>
      </c>
      <c r="E129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gelpendebozz05refilldb550120lsnuntana</v>
      </c>
      <c r="F129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gpdebozz05refilldb550120lsn</v>
      </c>
      <c r="G1291" s="5" t="str">
        <f>db[[#This Row],[NB NOTA_C]]&amp;LOWER(SUBSTITUTE(SUBSTITUTE(SUBSTITUTE(SUBSTITUTE(SUBSTITUTE(SUBSTITUTE(SUBSTITUTE(SUBSTITUTE(SUBSTITUTE(db[[#This Row],[FAKTUR]]," ",),".",""),"-",""),"(",""),")",""),",",""),"/",""),"""",""),"+",""))</f>
        <v>gpdebozz05refilldb550untana</v>
      </c>
      <c r="H129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gpdebozz05refilldb550120lsnuntana</v>
      </c>
      <c r="I1291" s="2" t="s">
        <v>895</v>
      </c>
      <c r="J1291" s="2" t="s">
        <v>1110</v>
      </c>
      <c r="K1291" s="14"/>
      <c r="L1291" s="2" t="s">
        <v>1336</v>
      </c>
      <c r="M1291" s="34" t="e">
        <f>IF(db[[#This Row],[NB NOTA_C]]="","",COUNTIF([2]!B_MSK[concat],db[[#This Row],[NB NOTA_C]]))</f>
        <v>#REF!</v>
      </c>
      <c r="N1291" s="14" t="s">
        <v>1349</v>
      </c>
      <c r="O1291" s="2" t="s">
        <v>1433</v>
      </c>
      <c r="P1291" s="2" t="s">
        <v>2443</v>
      </c>
      <c r="R1291" s="2" t="str">
        <f>IF(db[[#This Row],[QTY/ CTN]]="","",SUBSTITUTE(SUBSTITUTE(SUBSTITUTE(db[[#This Row],[QTY/ CTN]]," ","_",2),"(",""),")","")&amp;"_")</f>
        <v>120 LSN_</v>
      </c>
      <c r="S1291" s="2">
        <f>IF(db[[#This Row],[H_QTY/ CTN]]="","",SEARCH("_",db[[#This Row],[H_QTY/ CTN]]))</f>
        <v>8</v>
      </c>
      <c r="T1291" s="2">
        <f>IF(db[[#This Row],[H_QTY/ CTN]]="","",LEN(db[[#This Row],[H_QTY/ CTN]]))</f>
        <v>8</v>
      </c>
      <c r="U1291" s="41" t="str">
        <f>IF(db[[#This Row],[H_QTY/ CTN]]="","",LEFT(db[[#This Row],[H_QTY/ CTN]],db[[#This Row],[H_1]]-1))</f>
        <v>120 LSN</v>
      </c>
      <c r="V1291" s="40" t="str">
        <f>IF(NOT(db[[#This Row],[H_1]]=db[[#This Row],[H_2]]),MID(db[[#This Row],[H_QTY/ CTN]],db[[#This Row],[H_1]]+1,db[[#This Row],[H_2]]-db[[#This Row],[H_1]]-1),"")</f>
        <v/>
      </c>
      <c r="W1291" s="40" t="str">
        <f>IF(db[[#This Row],[QTY/ CTN B]]="","",LEFT(db[[#This Row],[QTY/ CTN B]],SEARCH(" ",db[[#This Row],[QTY/ CTN B]],1)-1))</f>
        <v>120</v>
      </c>
      <c r="X1291" s="40" t="str">
        <f>IF(db[[#This Row],[QTY/ CTN B]]="","",RIGHT(db[[#This Row],[QTY/ CTN B]],LEN(db[[#This Row],[QTY/ CTN B]])-SEARCH(" ",db[[#This Row],[QTY/ CTN B]],1)))</f>
        <v>LSN</v>
      </c>
      <c r="Y1291" s="40">
        <f>IF(db[[#This Row],[QTY/ CTN TG]]="",IF(db[[#This Row],[STN TG]]="","",12),LEFT(db[[#This Row],[QTY/ CTN TG]],SEARCH(" ",db[[#This Row],[QTY/ CTN TG]],1)-1))</f>
        <v>12</v>
      </c>
      <c r="Z12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91" s="40" t="str">
        <f>IF(db[[#This Row],[STN K]]="","",IF(db[[#This Row],[STN TG]]="LSN",12,""))</f>
        <v/>
      </c>
      <c r="AB1291" s="40" t="str">
        <f>IF(db[[#This Row],[STN TG]]="LSN","PCS","")</f>
        <v/>
      </c>
      <c r="AC1291" s="40">
        <f>db[[#This Row],[QTY B]]*IF(db[[#This Row],[QTY TG]]="",1,db[[#This Row],[QTY TG]])*IF(db[[#This Row],[QTY K]]="",1,db[[#This Row],[QTY K]])</f>
        <v>1440</v>
      </c>
      <c r="AD1291" s="40" t="str">
        <f>IF(db[[#This Row],[STN K]]="",IF(db[[#This Row],[STN TG]]="",db[[#This Row],[STN B]],db[[#This Row],[STN TG]]),db[[#This Row],[STN K]])</f>
        <v>PCS</v>
      </c>
      <c r="AE1291" s="40"/>
    </row>
    <row r="1292" spans="1:31" ht="16.5" customHeight="1" x14ac:dyDescent="0.25">
      <c r="A1292" s="40">
        <f t="shared" ref="A1292:A1355" si="20">ROW()-1</f>
        <v>1291</v>
      </c>
      <c r="B1292" s="5" t="str">
        <f>LOWER(SUBSTITUTE(SUBSTITUTE(SUBSTITUTE(SUBSTITUTE(SUBSTITUTE(SUBSTITUTE(SUBSTITUTE(SUBSTITUTE(db[[#This Row],[NB BM]]," ",),".",""),"-",""),"(",""),")",""),"/",""),"""",""),"+",""))</f>
        <v>pcgp9315</v>
      </c>
      <c r="C1292" s="5" t="str">
        <f>LOWER(SUBSTITUTE(SUBSTITUTE(SUBSTITUTE(SUBSTITUTE(SUBSTITUTE(SUBSTITUTE(SUBSTITUTE(SUBSTITUTE(SUBSTITUTE(db[[#This Row],[NB NOTA]]," ",),".",""),"-",""),"(",""),")",""),",",""),"/",""),"""",""),"+",""))</f>
        <v>gp9315pcase</v>
      </c>
      <c r="D1292" s="5" t="str">
        <f>LOWER(SUBSTITUTE(SUBSTITUTE(SUBSTITUTE(SUBSTITUTE(SUBSTITUTE(SUBSTITUTE(SUBSTITUTE(SUBSTITUTE(SUBSTITUTE(db[[#This Row],[NB PAJAK]]," ",""),"-",""),"(",""),")",""),".",""),",",""),"/",""),"""",""),"+",""))</f>
        <v/>
      </c>
      <c r="E129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pcgp9315240pcsuntana</v>
      </c>
      <c r="F129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gp9315pcase240pcs</v>
      </c>
      <c r="G1292" s="5" t="str">
        <f>db[[#This Row],[NB NOTA_C]]&amp;LOWER(SUBSTITUTE(SUBSTITUTE(SUBSTITUTE(SUBSTITUTE(SUBSTITUTE(SUBSTITUTE(SUBSTITUTE(SUBSTITUTE(SUBSTITUTE(db[[#This Row],[FAKTUR]]," ",),".",""),"-",""),"(",""),")",""),",",""),"/",""),"""",""),"+",""))</f>
        <v>gp9315pcaseuntana</v>
      </c>
      <c r="H129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gp9315pcase240pcsuntana</v>
      </c>
      <c r="I1292" s="2" t="s">
        <v>5743</v>
      </c>
      <c r="J1292" s="2" t="s">
        <v>2572</v>
      </c>
      <c r="K1292" s="14"/>
      <c r="L1292" s="2" t="s">
        <v>1336</v>
      </c>
      <c r="M1292" s="34" t="e">
        <f>IF(db[[#This Row],[NB NOTA_C]]="","",COUNTIF([2]!B_MSK[concat],db[[#This Row],[NB NOTA_C]]))</f>
        <v>#REF!</v>
      </c>
      <c r="N1292" s="9" t="s">
        <v>1842</v>
      </c>
      <c r="O1292" s="5" t="s">
        <v>1412</v>
      </c>
      <c r="P1292" s="2" t="s">
        <v>2442</v>
      </c>
      <c r="R1292" s="2" t="str">
        <f>IF(db[[#This Row],[QTY/ CTN]]="","",SUBSTITUTE(SUBSTITUTE(SUBSTITUTE(db[[#This Row],[QTY/ CTN]]," ","_",2),"(",""),")","")&amp;"_")</f>
        <v>240 PCS_</v>
      </c>
      <c r="S1292" s="2">
        <f>IF(db[[#This Row],[H_QTY/ CTN]]="","",SEARCH("_",db[[#This Row],[H_QTY/ CTN]]))</f>
        <v>8</v>
      </c>
      <c r="T1292" s="2">
        <f>IF(db[[#This Row],[H_QTY/ CTN]]="","",LEN(db[[#This Row],[H_QTY/ CTN]]))</f>
        <v>8</v>
      </c>
      <c r="U1292" s="41" t="str">
        <f>IF(db[[#This Row],[H_QTY/ CTN]]="","",LEFT(db[[#This Row],[H_QTY/ CTN]],db[[#This Row],[H_1]]-1))</f>
        <v>240 PCS</v>
      </c>
      <c r="V1292" s="40" t="str">
        <f>IF(NOT(db[[#This Row],[H_1]]=db[[#This Row],[H_2]]),MID(db[[#This Row],[H_QTY/ CTN]],db[[#This Row],[H_1]]+1,db[[#This Row],[H_2]]-db[[#This Row],[H_1]]-1),"")</f>
        <v/>
      </c>
      <c r="W1292" s="40" t="str">
        <f>IF(db[[#This Row],[QTY/ CTN B]]="","",LEFT(db[[#This Row],[QTY/ CTN B]],SEARCH(" ",db[[#This Row],[QTY/ CTN B]],1)-1))</f>
        <v>240</v>
      </c>
      <c r="X1292" s="40" t="str">
        <f>IF(db[[#This Row],[QTY/ CTN B]]="","",RIGHT(db[[#This Row],[QTY/ CTN B]],LEN(db[[#This Row],[QTY/ CTN B]])-SEARCH(" ",db[[#This Row],[QTY/ CTN B]],1)))</f>
        <v>PCS</v>
      </c>
      <c r="Y1292" s="40" t="str">
        <f>IF(db[[#This Row],[QTY/ CTN TG]]="",IF(db[[#This Row],[STN TG]]="","",12),LEFT(db[[#This Row],[QTY/ CTN TG]],SEARCH(" ",db[[#This Row],[QTY/ CTN TG]],1)-1))</f>
        <v/>
      </c>
      <c r="Z12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292" s="40" t="str">
        <f>IF(db[[#This Row],[STN K]]="","",IF(db[[#This Row],[STN TG]]="LSN",12,""))</f>
        <v/>
      </c>
      <c r="AB1292" s="40" t="str">
        <f>IF(db[[#This Row],[STN TG]]="LSN","PCS","")</f>
        <v/>
      </c>
      <c r="AC1292" s="40">
        <f>db[[#This Row],[QTY B]]*IF(db[[#This Row],[QTY TG]]="",1,db[[#This Row],[QTY TG]])*IF(db[[#This Row],[QTY K]]="",1,db[[#This Row],[QTY K]])</f>
        <v>240</v>
      </c>
      <c r="AD1292" s="40" t="str">
        <f>IF(db[[#This Row],[STN K]]="",IF(db[[#This Row],[STN TG]]="",db[[#This Row],[STN B]],db[[#This Row],[STN TG]]),db[[#This Row],[STN K]])</f>
        <v>PCS</v>
      </c>
      <c r="AE1292" s="40"/>
    </row>
    <row r="1293" spans="1:31" ht="16.5" customHeight="1" x14ac:dyDescent="0.25">
      <c r="A1293" s="40">
        <f t="shared" si="20"/>
        <v>1292</v>
      </c>
      <c r="B1293" s="5" t="str">
        <f>LOWER(SUBSTITUTE(SUBSTITUTE(SUBSTITUTE(SUBSTITUTE(SUBSTITUTE(SUBSTITUTE(SUBSTITUTE(SUBSTITUTE(db[[#This Row],[NB BM]]," ",),".",""),"-",""),"(",""),")",""),"/",""),"""",""),"+",""))</f>
        <v>garisansablon190</v>
      </c>
      <c r="C1293" s="5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D1293" s="5" t="str">
        <f>LOWER(SUBSTITUTE(SUBSTITUTE(SUBSTITUTE(SUBSTITUTE(SUBSTITUTE(SUBSTITUTE(SUBSTITUTE(SUBSTITUTE(SUBSTITUTE(db[[#This Row],[NB PAJAK]]," ",""),"-",""),"(",""),")",""),".",""),",",""),"/",""),"""",""),"+",""))</f>
        <v/>
      </c>
      <c r="E129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garisansablon19080lsnuntana</v>
      </c>
      <c r="F129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grssablon19080lsn</v>
      </c>
      <c r="G1293" s="5" t="str">
        <f>db[[#This Row],[NB NOTA_C]]&amp;LOWER(SUBSTITUTE(SUBSTITUTE(SUBSTITUTE(SUBSTITUTE(SUBSTITUTE(SUBSTITUTE(SUBSTITUTE(SUBSTITUTE(SUBSTITUTE(db[[#This Row],[FAKTUR]]," ",),".",""),"-",""),"(",""),")",""),",",""),"/",""),"""",""),"+",""))</f>
        <v>grssablon190untana</v>
      </c>
      <c r="H129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grssablon19080lsnuntana</v>
      </c>
      <c r="I1293" s="2" t="s">
        <v>884</v>
      </c>
      <c r="J1293" s="2" t="s">
        <v>1100</v>
      </c>
      <c r="K1293" s="14"/>
      <c r="L1293" s="2" t="s">
        <v>1336</v>
      </c>
      <c r="M1293" s="34" t="e">
        <f>IF(db[[#This Row],[NB NOTA_C]]="","",COUNTIF([2]!B_MSK[concat],db[[#This Row],[NB NOTA_C]]))</f>
        <v>#REF!</v>
      </c>
      <c r="N1293" s="14" t="s">
        <v>1366</v>
      </c>
      <c r="O1293" s="2" t="s">
        <v>1419</v>
      </c>
      <c r="P1293" s="2" t="s">
        <v>2424</v>
      </c>
      <c r="R1293" s="2" t="str">
        <f>IF(db[[#This Row],[QTY/ CTN]]="","",SUBSTITUTE(SUBSTITUTE(SUBSTITUTE(db[[#This Row],[QTY/ CTN]]," ","_",2),"(",""),")","")&amp;"_")</f>
        <v>80 LSN_</v>
      </c>
      <c r="S1293" s="2">
        <f>IF(db[[#This Row],[H_QTY/ CTN]]="","",SEARCH("_",db[[#This Row],[H_QTY/ CTN]]))</f>
        <v>7</v>
      </c>
      <c r="T1293" s="2">
        <f>IF(db[[#This Row],[H_QTY/ CTN]]="","",LEN(db[[#This Row],[H_QTY/ CTN]]))</f>
        <v>7</v>
      </c>
      <c r="U1293" s="41" t="str">
        <f>IF(db[[#This Row],[H_QTY/ CTN]]="","",LEFT(db[[#This Row],[H_QTY/ CTN]],db[[#This Row],[H_1]]-1))</f>
        <v>80 LSN</v>
      </c>
      <c r="V1293" s="40" t="str">
        <f>IF(NOT(db[[#This Row],[H_1]]=db[[#This Row],[H_2]]),MID(db[[#This Row],[H_QTY/ CTN]],db[[#This Row],[H_1]]+1,db[[#This Row],[H_2]]-db[[#This Row],[H_1]]-1),"")</f>
        <v/>
      </c>
      <c r="W1293" s="40" t="str">
        <f>IF(db[[#This Row],[QTY/ CTN B]]="","",LEFT(db[[#This Row],[QTY/ CTN B]],SEARCH(" ",db[[#This Row],[QTY/ CTN B]],1)-1))</f>
        <v>80</v>
      </c>
      <c r="X1293" s="40" t="str">
        <f>IF(db[[#This Row],[QTY/ CTN B]]="","",RIGHT(db[[#This Row],[QTY/ CTN B]],LEN(db[[#This Row],[QTY/ CTN B]])-SEARCH(" ",db[[#This Row],[QTY/ CTN B]],1)))</f>
        <v>LSN</v>
      </c>
      <c r="Y1293" s="40">
        <f>IF(db[[#This Row],[QTY/ CTN TG]]="",IF(db[[#This Row],[STN TG]]="","",12),LEFT(db[[#This Row],[QTY/ CTN TG]],SEARCH(" ",db[[#This Row],[QTY/ CTN TG]],1)-1))</f>
        <v>12</v>
      </c>
      <c r="Z12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93" s="40" t="str">
        <f>IF(db[[#This Row],[STN K]]="","",IF(db[[#This Row],[STN TG]]="LSN",12,""))</f>
        <v/>
      </c>
      <c r="AB1293" s="40" t="str">
        <f>IF(db[[#This Row],[STN TG]]="LSN","PCS","")</f>
        <v/>
      </c>
      <c r="AC1293" s="40">
        <f>db[[#This Row],[QTY B]]*IF(db[[#This Row],[QTY TG]]="",1,db[[#This Row],[QTY TG]])*IF(db[[#This Row],[QTY K]]="",1,db[[#This Row],[QTY K]])</f>
        <v>960</v>
      </c>
      <c r="AD1293" s="40" t="str">
        <f>IF(db[[#This Row],[STN K]]="",IF(db[[#This Row],[STN TG]]="",db[[#This Row],[STN B]],db[[#This Row],[STN TG]]),db[[#This Row],[STN K]])</f>
        <v>PCS</v>
      </c>
      <c r="AE1293" s="40"/>
    </row>
    <row r="1294" spans="1:31" ht="16.5" customHeight="1" x14ac:dyDescent="0.25">
      <c r="A1294" s="40">
        <f t="shared" si="20"/>
        <v>1293</v>
      </c>
      <c r="B1294" s="5" t="str">
        <f>LOWER(SUBSTITUTE(SUBSTITUTE(SUBSTITUTE(SUBSTITUTE(SUBSTITUTE(SUBSTITUTE(SUBSTITUTE(SUBSTITUTE(db[[#This Row],[NB BM]]," ",),".",""),"-",""),"(",""),")",""),"/",""),"""",""),"+",""))</f>
        <v>garisansablon250</v>
      </c>
      <c r="C1294" s="5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D1294" s="5" t="str">
        <f>LOWER(SUBSTITUTE(SUBSTITUTE(SUBSTITUTE(SUBSTITUTE(SUBSTITUTE(SUBSTITUTE(SUBSTITUTE(SUBSTITUTE(SUBSTITUTE(db[[#This Row],[NB PAJAK]]," ",""),"-",""),"(",""),")",""),".",""),",",""),"/",""),"""",""),"+",""))</f>
        <v/>
      </c>
      <c r="E129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garisansablon250160lsnuntana</v>
      </c>
      <c r="F129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grssablon250160lsn</v>
      </c>
      <c r="G1294" s="5" t="str">
        <f>db[[#This Row],[NB NOTA_C]]&amp;LOWER(SUBSTITUTE(SUBSTITUTE(SUBSTITUTE(SUBSTITUTE(SUBSTITUTE(SUBSTITUTE(SUBSTITUTE(SUBSTITUTE(SUBSTITUTE(db[[#This Row],[FAKTUR]]," ",),".",""),"-",""),"(",""),")",""),",",""),"/",""),"""",""),"+",""))</f>
        <v>grssablon250untana</v>
      </c>
      <c r="H129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grssablon250160lsnuntana</v>
      </c>
      <c r="I1294" s="2" t="s">
        <v>885</v>
      </c>
      <c r="J1294" s="2" t="s">
        <v>1101</v>
      </c>
      <c r="K1294" s="14"/>
      <c r="L1294" s="2" t="s">
        <v>1336</v>
      </c>
      <c r="M1294" s="34" t="e">
        <f>IF(db[[#This Row],[NB NOTA_C]]="","",COUNTIF([2]!B_MSK[concat],db[[#This Row],[NB NOTA_C]]))</f>
        <v>#REF!</v>
      </c>
      <c r="N1294" s="14" t="s">
        <v>1366</v>
      </c>
      <c r="O1294" s="2" t="s">
        <v>1444</v>
      </c>
      <c r="P1294" s="2" t="s">
        <v>2424</v>
      </c>
      <c r="R1294" s="2" t="str">
        <f>IF(db[[#This Row],[QTY/ CTN]]="","",SUBSTITUTE(SUBSTITUTE(SUBSTITUTE(db[[#This Row],[QTY/ CTN]]," ","_",2),"(",""),")","")&amp;"_")</f>
        <v>160 LSN_</v>
      </c>
      <c r="S1294" s="2">
        <f>IF(db[[#This Row],[H_QTY/ CTN]]="","",SEARCH("_",db[[#This Row],[H_QTY/ CTN]]))</f>
        <v>8</v>
      </c>
      <c r="T1294" s="2">
        <f>IF(db[[#This Row],[H_QTY/ CTN]]="","",LEN(db[[#This Row],[H_QTY/ CTN]]))</f>
        <v>8</v>
      </c>
      <c r="U1294" s="41" t="str">
        <f>IF(db[[#This Row],[H_QTY/ CTN]]="","",LEFT(db[[#This Row],[H_QTY/ CTN]],db[[#This Row],[H_1]]-1))</f>
        <v>160 LSN</v>
      </c>
      <c r="V1294" s="40" t="str">
        <f>IF(NOT(db[[#This Row],[H_1]]=db[[#This Row],[H_2]]),MID(db[[#This Row],[H_QTY/ CTN]],db[[#This Row],[H_1]]+1,db[[#This Row],[H_2]]-db[[#This Row],[H_1]]-1),"")</f>
        <v/>
      </c>
      <c r="W1294" s="40" t="str">
        <f>IF(db[[#This Row],[QTY/ CTN B]]="","",LEFT(db[[#This Row],[QTY/ CTN B]],SEARCH(" ",db[[#This Row],[QTY/ CTN B]],1)-1))</f>
        <v>160</v>
      </c>
      <c r="X1294" s="40" t="str">
        <f>IF(db[[#This Row],[QTY/ CTN B]]="","",RIGHT(db[[#This Row],[QTY/ CTN B]],LEN(db[[#This Row],[QTY/ CTN B]])-SEARCH(" ",db[[#This Row],[QTY/ CTN B]],1)))</f>
        <v>LSN</v>
      </c>
      <c r="Y1294" s="40">
        <f>IF(db[[#This Row],[QTY/ CTN TG]]="",IF(db[[#This Row],[STN TG]]="","",12),LEFT(db[[#This Row],[QTY/ CTN TG]],SEARCH(" ",db[[#This Row],[QTY/ CTN TG]],1)-1))</f>
        <v>12</v>
      </c>
      <c r="Z12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94" s="40" t="str">
        <f>IF(db[[#This Row],[STN K]]="","",IF(db[[#This Row],[STN TG]]="LSN",12,""))</f>
        <v/>
      </c>
      <c r="AB1294" s="40" t="str">
        <f>IF(db[[#This Row],[STN TG]]="LSN","PCS","")</f>
        <v/>
      </c>
      <c r="AC1294" s="40">
        <f>db[[#This Row],[QTY B]]*IF(db[[#This Row],[QTY TG]]="",1,db[[#This Row],[QTY TG]])*IF(db[[#This Row],[QTY K]]="",1,db[[#This Row],[QTY K]])</f>
        <v>1920</v>
      </c>
      <c r="AD1294" s="40" t="str">
        <f>IF(db[[#This Row],[STN K]]="",IF(db[[#This Row],[STN TG]]="",db[[#This Row],[STN B]],db[[#This Row],[STN TG]]),db[[#This Row],[STN K]])</f>
        <v>PCS</v>
      </c>
      <c r="AE1294" s="40"/>
    </row>
    <row r="1295" spans="1:31" ht="16.5" customHeight="1" x14ac:dyDescent="0.25">
      <c r="A1295" s="40">
        <f t="shared" si="20"/>
        <v>1294</v>
      </c>
      <c r="B1295" s="5" t="str">
        <f>LOWER(SUBSTITUTE(SUBSTITUTE(SUBSTITUTE(SUBSTITUTE(SUBSTITUTE(SUBSTITUTE(SUBSTITUTE(SUBSTITUTE(db[[#This Row],[NB BM]]," ",),".",""),"-",""),"(",""),")",""),"/",""),"""",""),"+",""))</f>
        <v>garisansablon270</v>
      </c>
      <c r="C1295" s="5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D1295" s="5" t="str">
        <f>LOWER(SUBSTITUTE(SUBSTITUTE(SUBSTITUTE(SUBSTITUTE(SUBSTITUTE(SUBSTITUTE(SUBSTITUTE(SUBSTITUTE(SUBSTITUTE(db[[#This Row],[NB PAJAK]]," ",""),"-",""),"(",""),")",""),".",""),",",""),"/",""),"""",""),"+",""))</f>
        <v/>
      </c>
      <c r="E129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garisansablon27090lsnuntana</v>
      </c>
      <c r="F129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grssablon27090lsn</v>
      </c>
      <c r="G1295" s="5" t="str">
        <f>db[[#This Row],[NB NOTA_C]]&amp;LOWER(SUBSTITUTE(SUBSTITUTE(SUBSTITUTE(SUBSTITUTE(SUBSTITUTE(SUBSTITUTE(SUBSTITUTE(SUBSTITUTE(SUBSTITUTE(db[[#This Row],[FAKTUR]]," ",),".",""),"-",""),"(",""),")",""),",",""),"/",""),"""",""),"+",""))</f>
        <v>grssablon270untana</v>
      </c>
      <c r="H129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grssablon27090lsnuntana</v>
      </c>
      <c r="I1295" s="2" t="s">
        <v>886</v>
      </c>
      <c r="J1295" s="2" t="s">
        <v>1102</v>
      </c>
      <c r="K1295" s="14"/>
      <c r="L1295" s="2" t="s">
        <v>1336</v>
      </c>
      <c r="M1295" s="34" t="e">
        <f>IF(db[[#This Row],[NB NOTA_C]]="","",COUNTIF([2]!B_MSK[concat],db[[#This Row],[NB NOTA_C]]))</f>
        <v>#REF!</v>
      </c>
      <c r="N1295" s="14" t="s">
        <v>1366</v>
      </c>
      <c r="O1295" s="2" t="s">
        <v>1445</v>
      </c>
      <c r="P1295" s="2" t="s">
        <v>2424</v>
      </c>
      <c r="R1295" s="2" t="str">
        <f>IF(db[[#This Row],[QTY/ CTN]]="","",SUBSTITUTE(SUBSTITUTE(SUBSTITUTE(db[[#This Row],[QTY/ CTN]]," ","_",2),"(",""),")","")&amp;"_")</f>
        <v>90 LSN_</v>
      </c>
      <c r="S1295" s="2">
        <f>IF(db[[#This Row],[H_QTY/ CTN]]="","",SEARCH("_",db[[#This Row],[H_QTY/ CTN]]))</f>
        <v>7</v>
      </c>
      <c r="T1295" s="2">
        <f>IF(db[[#This Row],[H_QTY/ CTN]]="","",LEN(db[[#This Row],[H_QTY/ CTN]]))</f>
        <v>7</v>
      </c>
      <c r="U1295" s="41" t="str">
        <f>IF(db[[#This Row],[H_QTY/ CTN]]="","",LEFT(db[[#This Row],[H_QTY/ CTN]],db[[#This Row],[H_1]]-1))</f>
        <v>90 LSN</v>
      </c>
      <c r="V1295" s="40" t="str">
        <f>IF(NOT(db[[#This Row],[H_1]]=db[[#This Row],[H_2]]),MID(db[[#This Row],[H_QTY/ CTN]],db[[#This Row],[H_1]]+1,db[[#This Row],[H_2]]-db[[#This Row],[H_1]]-1),"")</f>
        <v/>
      </c>
      <c r="W1295" s="40" t="str">
        <f>IF(db[[#This Row],[QTY/ CTN B]]="","",LEFT(db[[#This Row],[QTY/ CTN B]],SEARCH(" ",db[[#This Row],[QTY/ CTN B]],1)-1))</f>
        <v>90</v>
      </c>
      <c r="X1295" s="40" t="str">
        <f>IF(db[[#This Row],[QTY/ CTN B]]="","",RIGHT(db[[#This Row],[QTY/ CTN B]],LEN(db[[#This Row],[QTY/ CTN B]])-SEARCH(" ",db[[#This Row],[QTY/ CTN B]],1)))</f>
        <v>LSN</v>
      </c>
      <c r="Y1295" s="40">
        <f>IF(db[[#This Row],[QTY/ CTN TG]]="",IF(db[[#This Row],[STN TG]]="","",12),LEFT(db[[#This Row],[QTY/ CTN TG]],SEARCH(" ",db[[#This Row],[QTY/ CTN TG]],1)-1))</f>
        <v>12</v>
      </c>
      <c r="Z12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95" s="40" t="str">
        <f>IF(db[[#This Row],[STN K]]="","",IF(db[[#This Row],[STN TG]]="LSN",12,""))</f>
        <v/>
      </c>
      <c r="AB1295" s="40" t="str">
        <f>IF(db[[#This Row],[STN TG]]="LSN","PCS","")</f>
        <v/>
      </c>
      <c r="AC1295" s="40">
        <f>db[[#This Row],[QTY B]]*IF(db[[#This Row],[QTY TG]]="",1,db[[#This Row],[QTY TG]])*IF(db[[#This Row],[QTY K]]="",1,db[[#This Row],[QTY K]])</f>
        <v>1080</v>
      </c>
      <c r="AD1295" s="40" t="str">
        <f>IF(db[[#This Row],[STN K]]="",IF(db[[#This Row],[STN TG]]="",db[[#This Row],[STN B]],db[[#This Row],[STN TG]]),db[[#This Row],[STN K]])</f>
        <v>PCS</v>
      </c>
      <c r="AE1295" s="40"/>
    </row>
    <row r="1296" spans="1:31" ht="16.5" customHeight="1" x14ac:dyDescent="0.25">
      <c r="A1296" s="40">
        <f t="shared" si="20"/>
        <v>1295</v>
      </c>
      <c r="B1296" s="5" t="str">
        <f>LOWER(SUBSTITUTE(SUBSTITUTE(SUBSTITUTE(SUBSTITUTE(SUBSTITUTE(SUBSTITUTE(SUBSTITUTE(SUBSTITUTE(db[[#This Row],[NB BM]]," ",),".",""),"-",""),"(",""),")",""),"/",""),"""",""),"+",""))</f>
        <v>garisansablon280</v>
      </c>
      <c r="C1296" s="5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D1296" s="5" t="str">
        <f>LOWER(SUBSTITUTE(SUBSTITUTE(SUBSTITUTE(SUBSTITUTE(SUBSTITUTE(SUBSTITUTE(SUBSTITUTE(SUBSTITUTE(SUBSTITUTE(db[[#This Row],[NB PAJAK]]," ",""),"-",""),"(",""),")",""),".",""),",",""),"/",""),"""",""),"+",""))</f>
        <v/>
      </c>
      <c r="E129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garisansablon28066lsnuntana</v>
      </c>
      <c r="F129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grssablon28066lsn</v>
      </c>
      <c r="G1296" s="5" t="str">
        <f>db[[#This Row],[NB NOTA_C]]&amp;LOWER(SUBSTITUTE(SUBSTITUTE(SUBSTITUTE(SUBSTITUTE(SUBSTITUTE(SUBSTITUTE(SUBSTITUTE(SUBSTITUTE(SUBSTITUTE(db[[#This Row],[FAKTUR]]," ",),".",""),"-",""),"(",""),")",""),",",""),"/",""),"""",""),"+",""))</f>
        <v>grssablon280untana</v>
      </c>
      <c r="H129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grssablon28066lsnuntana</v>
      </c>
      <c r="I1296" s="2" t="s">
        <v>887</v>
      </c>
      <c r="J1296" s="2" t="s">
        <v>1103</v>
      </c>
      <c r="K1296" s="1"/>
      <c r="L1296" s="2" t="s">
        <v>1336</v>
      </c>
      <c r="M1296" s="34" t="e">
        <f>IF(db[[#This Row],[NB NOTA_C]]="","",COUNTIF([2]!B_MSK[concat],db[[#This Row],[NB NOTA_C]]))</f>
        <v>#REF!</v>
      </c>
      <c r="N1296" s="14" t="s">
        <v>1366</v>
      </c>
      <c r="O1296" s="2" t="s">
        <v>1446</v>
      </c>
      <c r="P1296" s="2" t="s">
        <v>2424</v>
      </c>
      <c r="R1296" s="2" t="str">
        <f>IF(db[[#This Row],[QTY/ CTN]]="","",SUBSTITUTE(SUBSTITUTE(SUBSTITUTE(db[[#This Row],[QTY/ CTN]]," ","_",2),"(",""),")","")&amp;"_")</f>
        <v>66 LSN_</v>
      </c>
      <c r="S1296" s="2">
        <f>IF(db[[#This Row],[H_QTY/ CTN]]="","",SEARCH("_",db[[#This Row],[H_QTY/ CTN]]))</f>
        <v>7</v>
      </c>
      <c r="T1296" s="2">
        <f>IF(db[[#This Row],[H_QTY/ CTN]]="","",LEN(db[[#This Row],[H_QTY/ CTN]]))</f>
        <v>7</v>
      </c>
      <c r="U1296" s="41" t="str">
        <f>IF(db[[#This Row],[H_QTY/ CTN]]="","",LEFT(db[[#This Row],[H_QTY/ CTN]],db[[#This Row],[H_1]]-1))</f>
        <v>66 LSN</v>
      </c>
      <c r="V1296" s="40" t="str">
        <f>IF(NOT(db[[#This Row],[H_1]]=db[[#This Row],[H_2]]),MID(db[[#This Row],[H_QTY/ CTN]],db[[#This Row],[H_1]]+1,db[[#This Row],[H_2]]-db[[#This Row],[H_1]]-1),"")</f>
        <v/>
      </c>
      <c r="W1296" s="40" t="str">
        <f>IF(db[[#This Row],[QTY/ CTN B]]="","",LEFT(db[[#This Row],[QTY/ CTN B]],SEARCH(" ",db[[#This Row],[QTY/ CTN B]],1)-1))</f>
        <v>66</v>
      </c>
      <c r="X1296" s="40" t="str">
        <f>IF(db[[#This Row],[QTY/ CTN B]]="","",RIGHT(db[[#This Row],[QTY/ CTN B]],LEN(db[[#This Row],[QTY/ CTN B]])-SEARCH(" ",db[[#This Row],[QTY/ CTN B]],1)))</f>
        <v>LSN</v>
      </c>
      <c r="Y1296" s="40">
        <f>IF(db[[#This Row],[QTY/ CTN TG]]="",IF(db[[#This Row],[STN TG]]="","",12),LEFT(db[[#This Row],[QTY/ CTN TG]],SEARCH(" ",db[[#This Row],[QTY/ CTN TG]],1)-1))</f>
        <v>12</v>
      </c>
      <c r="Z12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96" s="40" t="str">
        <f>IF(db[[#This Row],[STN K]]="","",IF(db[[#This Row],[STN TG]]="LSN",12,""))</f>
        <v/>
      </c>
      <c r="AB1296" s="40" t="str">
        <f>IF(db[[#This Row],[STN TG]]="LSN","PCS","")</f>
        <v/>
      </c>
      <c r="AC1296" s="40">
        <f>db[[#This Row],[QTY B]]*IF(db[[#This Row],[QTY TG]]="",1,db[[#This Row],[QTY TG]])*IF(db[[#This Row],[QTY K]]="",1,db[[#This Row],[QTY K]])</f>
        <v>792</v>
      </c>
      <c r="AD1296" s="40" t="str">
        <f>IF(db[[#This Row],[STN K]]="",IF(db[[#This Row],[STN TG]]="",db[[#This Row],[STN B]],db[[#This Row],[STN TG]]),db[[#This Row],[STN K]])</f>
        <v>PCS</v>
      </c>
      <c r="AE1296" s="40"/>
    </row>
    <row r="1297" spans="1:31" ht="16.5" customHeight="1" x14ac:dyDescent="0.25">
      <c r="A1297" s="40">
        <f t="shared" si="20"/>
        <v>1296</v>
      </c>
      <c r="B1297" s="5" t="str">
        <f>LOWER(SUBSTITUTE(SUBSTITUTE(SUBSTITUTE(SUBSTITUTE(SUBSTITUTE(SUBSTITUTE(SUBSTITUTE(SUBSTITUTE(db[[#This Row],[NB BM]]," ",),".",""),"-",""),"(",""),")",""),"/",""),"""",""),"+",""))</f>
        <v>garisansablon300</v>
      </c>
      <c r="C1297" s="5" t="str">
        <f>LOWER(SUBSTITUTE(SUBSTITUTE(SUBSTITUTE(SUBSTITUTE(SUBSTITUTE(SUBSTITUTE(SUBSTITUTE(SUBSTITUTE(SUBSTITUTE(db[[#This Row],[NB NOTA]]," ",),".",""),"-",""),"(",""),")",""),",",""),"/",""),"""",""),"+",""))</f>
        <v>grssablon300</v>
      </c>
      <c r="D1297" s="5" t="str">
        <f>LOWER(SUBSTITUTE(SUBSTITUTE(SUBSTITUTE(SUBSTITUTE(SUBSTITUTE(SUBSTITUTE(SUBSTITUTE(SUBSTITUTE(SUBSTITUTE(db[[#This Row],[NB PAJAK]]," ",""),"-",""),"(",""),")",""),".",""),",",""),"/",""),"""",""),"+",""))</f>
        <v/>
      </c>
      <c r="E129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garisansablon300280lsnuntana</v>
      </c>
      <c r="F129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grssablon300280lsn</v>
      </c>
      <c r="G1297" s="5" t="str">
        <f>db[[#This Row],[NB NOTA_C]]&amp;LOWER(SUBSTITUTE(SUBSTITUTE(SUBSTITUTE(SUBSTITUTE(SUBSTITUTE(SUBSTITUTE(SUBSTITUTE(SUBSTITUTE(SUBSTITUTE(db[[#This Row],[FAKTUR]]," ",),".",""),"-",""),"(",""),")",""),",",""),"/",""),"""",""),"+",""))</f>
        <v>grssablon300untana</v>
      </c>
      <c r="H129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grssablon300280lsnuntana</v>
      </c>
      <c r="I1297" s="2" t="s">
        <v>4844</v>
      </c>
      <c r="J1297" s="2" t="s">
        <v>4805</v>
      </c>
      <c r="K1297" s="14"/>
      <c r="L1297" s="2" t="s">
        <v>1336</v>
      </c>
      <c r="M1297" s="33" t="e">
        <f>IF(db[[#This Row],[NB NOTA_C]]="","",COUNTIF([2]!B_MSK[concat],db[[#This Row],[NB NOTA_C]]))</f>
        <v>#REF!</v>
      </c>
      <c r="N1297" s="9" t="s">
        <v>1366</v>
      </c>
      <c r="O1297" s="5" t="s">
        <v>4828</v>
      </c>
      <c r="P1297" s="2" t="s">
        <v>2424</v>
      </c>
      <c r="Q1297" s="5"/>
      <c r="R1297" s="5" t="str">
        <f>IF(db[[#This Row],[QTY/ CTN]]="","",SUBSTITUTE(SUBSTITUTE(SUBSTITUTE(db[[#This Row],[QTY/ CTN]]," ","_",2),"(",""),")","")&amp;"_")</f>
        <v>280 LSN_</v>
      </c>
      <c r="S1297" s="5">
        <f>IF(db[[#This Row],[H_QTY/ CTN]]="","",SEARCH("_",db[[#This Row],[H_QTY/ CTN]]))</f>
        <v>8</v>
      </c>
      <c r="T1297" s="5">
        <f>IF(db[[#This Row],[H_QTY/ CTN]]="","",LEN(db[[#This Row],[H_QTY/ CTN]]))</f>
        <v>8</v>
      </c>
      <c r="U1297" s="40" t="str">
        <f>IF(db[[#This Row],[H_QTY/ CTN]]="","",LEFT(db[[#This Row],[H_QTY/ CTN]],db[[#This Row],[H_1]]-1))</f>
        <v>280 LSN</v>
      </c>
      <c r="V1297" s="40" t="str">
        <f>IF(NOT(db[[#This Row],[H_1]]=db[[#This Row],[H_2]]),MID(db[[#This Row],[H_QTY/ CTN]],db[[#This Row],[H_1]]+1,db[[#This Row],[H_2]]-db[[#This Row],[H_1]]-1),"")</f>
        <v/>
      </c>
      <c r="W1297" s="40" t="str">
        <f>IF(db[[#This Row],[QTY/ CTN B]]="","",LEFT(db[[#This Row],[QTY/ CTN B]],SEARCH(" ",db[[#This Row],[QTY/ CTN B]],1)-1))</f>
        <v>280</v>
      </c>
      <c r="X1297" s="40" t="str">
        <f>IF(db[[#This Row],[QTY/ CTN B]]="","",RIGHT(db[[#This Row],[QTY/ CTN B]],LEN(db[[#This Row],[QTY/ CTN B]])-SEARCH(" ",db[[#This Row],[QTY/ CTN B]],1)))</f>
        <v>LSN</v>
      </c>
      <c r="Y1297" s="40">
        <f>IF(db[[#This Row],[QTY/ CTN TG]]="",IF(db[[#This Row],[STN TG]]="","",12),LEFT(db[[#This Row],[QTY/ CTN TG]],SEARCH(" ",db[[#This Row],[QTY/ CTN TG]],1)-1))</f>
        <v>12</v>
      </c>
      <c r="Z12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97" s="40" t="str">
        <f>IF(db[[#This Row],[STN K]]="","",IF(db[[#This Row],[STN TG]]="LSN",12,""))</f>
        <v/>
      </c>
      <c r="AB1297" s="40" t="str">
        <f>IF(db[[#This Row],[STN TG]]="LSN","PCS","")</f>
        <v/>
      </c>
      <c r="AC1297" s="40">
        <f>db[[#This Row],[QTY B]]*IF(db[[#This Row],[QTY TG]]="",1,db[[#This Row],[QTY TG]])*IF(db[[#This Row],[QTY K]]="",1,db[[#This Row],[QTY K]])</f>
        <v>3360</v>
      </c>
      <c r="AD1297" s="40" t="str">
        <f>IF(db[[#This Row],[STN K]]="",IF(db[[#This Row],[STN TG]]="",db[[#This Row],[STN B]],db[[#This Row],[STN TG]]),db[[#This Row],[STN K]])</f>
        <v>PCS</v>
      </c>
      <c r="AE1297" s="40"/>
    </row>
    <row r="1298" spans="1:31" ht="16.5" customHeight="1" x14ac:dyDescent="0.25">
      <c r="A1298" s="40">
        <f t="shared" si="20"/>
        <v>1297</v>
      </c>
      <c r="B1298" s="5" t="str">
        <f>LOWER(SUBSTITUTE(SUBSTITUTE(SUBSTITUTE(SUBSTITUTE(SUBSTITUTE(SUBSTITUTE(SUBSTITUTE(SUBSTITUTE(db[[#This Row],[NB BM]]," ",),".",""),"-",""),"(",""),")",""),"/",""),"""",""),"+",""))</f>
        <v>garisansablon350</v>
      </c>
      <c r="C1298" s="5" t="str">
        <f>LOWER(SUBSTITUTE(SUBSTITUTE(SUBSTITUTE(SUBSTITUTE(SUBSTITUTE(SUBSTITUTE(SUBSTITUTE(SUBSTITUTE(SUBSTITUTE(db[[#This Row],[NB NOTA]]," ",),".",""),"-",""),"(",""),")",""),",",""),"/",""),"""",""),"+",""))</f>
        <v>grssablon350</v>
      </c>
      <c r="D1298" s="5" t="str">
        <f>LOWER(SUBSTITUTE(SUBSTITUTE(SUBSTITUTE(SUBSTITUTE(SUBSTITUTE(SUBSTITUTE(SUBSTITUTE(SUBSTITUTE(SUBSTITUTE(db[[#This Row],[NB PAJAK]]," ",""),"-",""),"(",""),")",""),".",""),",",""),"/",""),"""",""),"+",""))</f>
        <v/>
      </c>
      <c r="E129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garisansablon350300lsnuntana</v>
      </c>
      <c r="F129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grssablon350300lsn</v>
      </c>
      <c r="G1298" s="5" t="str">
        <f>db[[#This Row],[NB NOTA_C]]&amp;LOWER(SUBSTITUTE(SUBSTITUTE(SUBSTITUTE(SUBSTITUTE(SUBSTITUTE(SUBSTITUTE(SUBSTITUTE(SUBSTITUTE(SUBSTITUTE(db[[#This Row],[FAKTUR]]," ",),".",""),"-",""),"(",""),")",""),",",""),"/",""),"""",""),"+",""))</f>
        <v>grssablon350untana</v>
      </c>
      <c r="H129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grssablon350300lsnuntana</v>
      </c>
      <c r="I1298" s="2" t="s">
        <v>4843</v>
      </c>
      <c r="J1298" s="2" t="s">
        <v>4806</v>
      </c>
      <c r="K1298" s="14"/>
      <c r="L1298" s="2" t="s">
        <v>1336</v>
      </c>
      <c r="M1298" s="33" t="e">
        <f>IF(db[[#This Row],[NB NOTA_C]]="","",COUNTIF([2]!B_MSK[concat],db[[#This Row],[NB NOTA_C]]))</f>
        <v>#REF!</v>
      </c>
      <c r="N1298" s="9" t="s">
        <v>1366</v>
      </c>
      <c r="O1298" s="5" t="s">
        <v>4829</v>
      </c>
      <c r="P1298" s="2" t="s">
        <v>2424</v>
      </c>
      <c r="Q1298" s="5"/>
      <c r="R1298" s="5" t="str">
        <f>IF(db[[#This Row],[QTY/ CTN]]="","",SUBSTITUTE(SUBSTITUTE(SUBSTITUTE(db[[#This Row],[QTY/ CTN]]," ","_",2),"(",""),")","")&amp;"_")</f>
        <v>300 LSN_</v>
      </c>
      <c r="S1298" s="5">
        <f>IF(db[[#This Row],[H_QTY/ CTN]]="","",SEARCH("_",db[[#This Row],[H_QTY/ CTN]]))</f>
        <v>8</v>
      </c>
      <c r="T1298" s="5">
        <f>IF(db[[#This Row],[H_QTY/ CTN]]="","",LEN(db[[#This Row],[H_QTY/ CTN]]))</f>
        <v>8</v>
      </c>
      <c r="U1298" s="40" t="str">
        <f>IF(db[[#This Row],[H_QTY/ CTN]]="","",LEFT(db[[#This Row],[H_QTY/ CTN]],db[[#This Row],[H_1]]-1))</f>
        <v>300 LSN</v>
      </c>
      <c r="V1298" s="40" t="str">
        <f>IF(NOT(db[[#This Row],[H_1]]=db[[#This Row],[H_2]]),MID(db[[#This Row],[H_QTY/ CTN]],db[[#This Row],[H_1]]+1,db[[#This Row],[H_2]]-db[[#This Row],[H_1]]-1),"")</f>
        <v/>
      </c>
      <c r="W1298" s="40" t="str">
        <f>IF(db[[#This Row],[QTY/ CTN B]]="","",LEFT(db[[#This Row],[QTY/ CTN B]],SEARCH(" ",db[[#This Row],[QTY/ CTN B]],1)-1))</f>
        <v>300</v>
      </c>
      <c r="X1298" s="40" t="str">
        <f>IF(db[[#This Row],[QTY/ CTN B]]="","",RIGHT(db[[#This Row],[QTY/ CTN B]],LEN(db[[#This Row],[QTY/ CTN B]])-SEARCH(" ",db[[#This Row],[QTY/ CTN B]],1)))</f>
        <v>LSN</v>
      </c>
      <c r="Y1298" s="40">
        <f>IF(db[[#This Row],[QTY/ CTN TG]]="",IF(db[[#This Row],[STN TG]]="","",12),LEFT(db[[#This Row],[QTY/ CTN TG]],SEARCH(" ",db[[#This Row],[QTY/ CTN TG]],1)-1))</f>
        <v>12</v>
      </c>
      <c r="Z12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98" s="40" t="str">
        <f>IF(db[[#This Row],[STN K]]="","",IF(db[[#This Row],[STN TG]]="LSN",12,""))</f>
        <v/>
      </c>
      <c r="AB1298" s="40" t="str">
        <f>IF(db[[#This Row],[STN TG]]="LSN","PCS","")</f>
        <v/>
      </c>
      <c r="AC1298" s="40">
        <f>db[[#This Row],[QTY B]]*IF(db[[#This Row],[QTY TG]]="",1,db[[#This Row],[QTY TG]])*IF(db[[#This Row],[QTY K]]="",1,db[[#This Row],[QTY K]])</f>
        <v>3600</v>
      </c>
      <c r="AD1298" s="40" t="str">
        <f>IF(db[[#This Row],[STN K]]="",IF(db[[#This Row],[STN TG]]="",db[[#This Row],[STN B]],db[[#This Row],[STN TG]]),db[[#This Row],[STN K]])</f>
        <v>PCS</v>
      </c>
      <c r="AE1298" s="40"/>
    </row>
    <row r="1299" spans="1:31" ht="16.5" customHeight="1" x14ac:dyDescent="0.25">
      <c r="A1299" s="40">
        <f t="shared" si="20"/>
        <v>1298</v>
      </c>
      <c r="B1299" s="5" t="str">
        <f>LOWER(SUBSTITUTE(SUBSTITUTE(SUBSTITUTE(SUBSTITUTE(SUBSTITUTE(SUBSTITUTE(SUBSTITUTE(SUBSTITUTE(db[[#This Row],[NB BM]]," ",),".",""),"-",""),"(",""),")",""),"/",""),"""",""),"+",""))</f>
        <v>guntinggunindoflcoklat</v>
      </c>
      <c r="C1299" s="5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D1299" s="5" t="str">
        <f>LOWER(SUBSTITUTE(SUBSTITUTE(SUBSTITUTE(SUBSTITUTE(SUBSTITUTE(SUBSTITUTE(SUBSTITUTE(SUBSTITUTE(SUBSTITUTE(db[[#This Row],[NB PAJAK]]," ",""),"-",""),"(",""),")",""),".",""),",",""),"/",""),"""",""),"+",""))</f>
        <v/>
      </c>
      <c r="E129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guntinggunindoflcoklat20lsnuntana</v>
      </c>
      <c r="F129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gunindoflcoklat20lsn</v>
      </c>
      <c r="G1299" s="5" t="str">
        <f>db[[#This Row],[NB NOTA_C]]&amp;LOWER(SUBSTITUTE(SUBSTITUTE(SUBSTITUTE(SUBSTITUTE(SUBSTITUTE(SUBSTITUTE(SUBSTITUTE(SUBSTITUTE(SUBSTITUTE(db[[#This Row],[FAKTUR]]," ",),".",""),"-",""),"(",""),")",""),",",""),"/",""),"""",""),"+",""))</f>
        <v>gunindoflcoklatuntana</v>
      </c>
      <c r="H129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gunindoflcoklat20lsnuntana</v>
      </c>
      <c r="I1299" s="2" t="s">
        <v>6025</v>
      </c>
      <c r="J1299" s="2" t="s">
        <v>3618</v>
      </c>
      <c r="K1299" s="14"/>
      <c r="L1299" s="2" t="s">
        <v>1336</v>
      </c>
      <c r="M1299" s="34" t="e">
        <f>IF(db[[#This Row],[NB NOTA_C]]="","",COUNTIF([2]!B_MSK[concat],db[[#This Row],[NB NOTA_C]]))</f>
        <v>#REF!</v>
      </c>
      <c r="N1299" s="14" t="s">
        <v>1363</v>
      </c>
      <c r="O1299" s="2" t="s">
        <v>1428</v>
      </c>
      <c r="P1299" s="2" t="s">
        <v>2425</v>
      </c>
      <c r="R1299" s="2" t="str">
        <f>IF(db[[#This Row],[QTY/ CTN]]="","",SUBSTITUTE(SUBSTITUTE(SUBSTITUTE(db[[#This Row],[QTY/ CTN]]," ","_",2),"(",""),")","")&amp;"_")</f>
        <v>20 LSN_</v>
      </c>
      <c r="S1299" s="2">
        <f>IF(db[[#This Row],[H_QTY/ CTN]]="","",SEARCH("_",db[[#This Row],[H_QTY/ CTN]]))</f>
        <v>7</v>
      </c>
      <c r="T1299" s="2">
        <f>IF(db[[#This Row],[H_QTY/ CTN]]="","",LEN(db[[#This Row],[H_QTY/ CTN]]))</f>
        <v>7</v>
      </c>
      <c r="U1299" s="41" t="str">
        <f>IF(db[[#This Row],[H_QTY/ CTN]]="","",LEFT(db[[#This Row],[H_QTY/ CTN]],db[[#This Row],[H_1]]-1))</f>
        <v>20 LSN</v>
      </c>
      <c r="V1299" s="40" t="str">
        <f>IF(NOT(db[[#This Row],[H_1]]=db[[#This Row],[H_2]]),MID(db[[#This Row],[H_QTY/ CTN]],db[[#This Row],[H_1]]+1,db[[#This Row],[H_2]]-db[[#This Row],[H_1]]-1),"")</f>
        <v/>
      </c>
      <c r="W1299" s="40" t="str">
        <f>IF(db[[#This Row],[QTY/ CTN B]]="","",LEFT(db[[#This Row],[QTY/ CTN B]],SEARCH(" ",db[[#This Row],[QTY/ CTN B]],1)-1))</f>
        <v>20</v>
      </c>
      <c r="X1299" s="40" t="str">
        <f>IF(db[[#This Row],[QTY/ CTN B]]="","",RIGHT(db[[#This Row],[QTY/ CTN B]],LEN(db[[#This Row],[QTY/ CTN B]])-SEARCH(" ",db[[#This Row],[QTY/ CTN B]],1)))</f>
        <v>LSN</v>
      </c>
      <c r="Y1299" s="40">
        <f>IF(db[[#This Row],[QTY/ CTN TG]]="",IF(db[[#This Row],[STN TG]]="","",12),LEFT(db[[#This Row],[QTY/ CTN TG]],SEARCH(" ",db[[#This Row],[QTY/ CTN TG]],1)-1))</f>
        <v>12</v>
      </c>
      <c r="Z12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299" s="40" t="str">
        <f>IF(db[[#This Row],[STN K]]="","",IF(db[[#This Row],[STN TG]]="LSN",12,""))</f>
        <v/>
      </c>
      <c r="AB1299" s="40" t="str">
        <f>IF(db[[#This Row],[STN TG]]="LSN","PCS","")</f>
        <v/>
      </c>
      <c r="AC1299" s="40">
        <f>db[[#This Row],[QTY B]]*IF(db[[#This Row],[QTY TG]]="",1,db[[#This Row],[QTY TG]])*IF(db[[#This Row],[QTY K]]="",1,db[[#This Row],[QTY K]])</f>
        <v>240</v>
      </c>
      <c r="AD1299" s="40" t="str">
        <f>IF(db[[#This Row],[STN K]]="",IF(db[[#This Row],[STN TG]]="",db[[#This Row],[STN B]],db[[#This Row],[STN TG]]),db[[#This Row],[STN K]])</f>
        <v>PCS</v>
      </c>
      <c r="AE1299" s="40"/>
    </row>
    <row r="1300" spans="1:31" ht="16.5" customHeight="1" x14ac:dyDescent="0.25">
      <c r="A1300" s="40">
        <f t="shared" si="20"/>
        <v>1299</v>
      </c>
      <c r="B1300" s="5" t="str">
        <f>LOWER(SUBSTITUTE(SUBSTITUTE(SUBSTITUTE(SUBSTITUTE(SUBSTITUTE(SUBSTITUTE(SUBSTITUTE(SUBSTITUTE(db[[#This Row],[NB BM]]," ",),".",""),"-",""),"(",""),")",""),"/",""),"""",""),"+",""))</f>
        <v>guntinggunindoflcoklat</v>
      </c>
      <c r="C1300" s="5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D1300" s="5" t="str">
        <f>LOWER(SUBSTITUTE(SUBSTITUTE(SUBSTITUTE(SUBSTITUTE(SUBSTITUTE(SUBSTITUTE(SUBSTITUTE(SUBSTITUTE(SUBSTITUTE(db[[#This Row],[NB PAJAK]]," ",""),"-",""),"(",""),")",""),".",""),",",""),"/",""),"""",""),"+",""))</f>
        <v/>
      </c>
      <c r="E130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guntinggunindoflcoklat20lsnuntana</v>
      </c>
      <c r="F130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gunindoflcoklatlp20dzct20lsn</v>
      </c>
      <c r="G1300" s="5" t="str">
        <f>db[[#This Row],[NB NOTA_C]]&amp;LOWER(SUBSTITUTE(SUBSTITUTE(SUBSTITUTE(SUBSTITUTE(SUBSTITUTE(SUBSTITUTE(SUBSTITUTE(SUBSTITUTE(SUBSTITUTE(db[[#This Row],[FAKTUR]]," ",),".",""),"-",""),"(",""),")",""),",",""),"/",""),"""",""),"+",""))</f>
        <v>gunindoflcoklatlp20dzctuntana</v>
      </c>
      <c r="H130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gunindoflcoklatlp20dzct20lsnuntana</v>
      </c>
      <c r="I1300" s="2" t="s">
        <v>6025</v>
      </c>
      <c r="J1300" s="2" t="s">
        <v>2746</v>
      </c>
      <c r="K1300" s="14"/>
      <c r="L1300" s="2" t="s">
        <v>1336</v>
      </c>
      <c r="M1300" s="34" t="e">
        <f>IF(db[[#This Row],[NB NOTA_C]]="","",COUNTIF([2]!B_MSK[concat],db[[#This Row],[NB NOTA_C]]))</f>
        <v>#REF!</v>
      </c>
      <c r="N1300" s="14" t="s">
        <v>1363</v>
      </c>
      <c r="O1300" s="2" t="s">
        <v>1428</v>
      </c>
      <c r="P1300" s="2" t="s">
        <v>2425</v>
      </c>
      <c r="R1300" s="2" t="str">
        <f>IF(db[[#This Row],[QTY/ CTN]]="","",SUBSTITUTE(SUBSTITUTE(SUBSTITUTE(db[[#This Row],[QTY/ CTN]]," ","_",2),"(",""),")","")&amp;"_")</f>
        <v>20 LSN_</v>
      </c>
      <c r="S1300" s="2">
        <f>IF(db[[#This Row],[H_QTY/ CTN]]="","",SEARCH("_",db[[#This Row],[H_QTY/ CTN]]))</f>
        <v>7</v>
      </c>
      <c r="T1300" s="2">
        <f>IF(db[[#This Row],[H_QTY/ CTN]]="","",LEN(db[[#This Row],[H_QTY/ CTN]]))</f>
        <v>7</v>
      </c>
      <c r="U1300" s="41" t="str">
        <f>IF(db[[#This Row],[H_QTY/ CTN]]="","",LEFT(db[[#This Row],[H_QTY/ CTN]],db[[#This Row],[H_1]]-1))</f>
        <v>20 LSN</v>
      </c>
      <c r="V1300" s="40" t="str">
        <f>IF(NOT(db[[#This Row],[H_1]]=db[[#This Row],[H_2]]),MID(db[[#This Row],[H_QTY/ CTN]],db[[#This Row],[H_1]]+1,db[[#This Row],[H_2]]-db[[#This Row],[H_1]]-1),"")</f>
        <v/>
      </c>
      <c r="W1300" s="40" t="str">
        <f>IF(db[[#This Row],[QTY/ CTN B]]="","",LEFT(db[[#This Row],[QTY/ CTN B]],SEARCH(" ",db[[#This Row],[QTY/ CTN B]],1)-1))</f>
        <v>20</v>
      </c>
      <c r="X1300" s="40" t="str">
        <f>IF(db[[#This Row],[QTY/ CTN B]]="","",RIGHT(db[[#This Row],[QTY/ CTN B]],LEN(db[[#This Row],[QTY/ CTN B]])-SEARCH(" ",db[[#This Row],[QTY/ CTN B]],1)))</f>
        <v>LSN</v>
      </c>
      <c r="Y1300" s="40">
        <f>IF(db[[#This Row],[QTY/ CTN TG]]="",IF(db[[#This Row],[STN TG]]="","",12),LEFT(db[[#This Row],[QTY/ CTN TG]],SEARCH(" ",db[[#This Row],[QTY/ CTN TG]],1)-1))</f>
        <v>12</v>
      </c>
      <c r="Z13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00" s="40" t="str">
        <f>IF(db[[#This Row],[STN K]]="","",IF(db[[#This Row],[STN TG]]="LSN",12,""))</f>
        <v/>
      </c>
      <c r="AB1300" s="40" t="str">
        <f>IF(db[[#This Row],[STN TG]]="LSN","PCS","")</f>
        <v/>
      </c>
      <c r="AC1300" s="40">
        <f>db[[#This Row],[QTY B]]*IF(db[[#This Row],[QTY TG]]="",1,db[[#This Row],[QTY TG]])*IF(db[[#This Row],[QTY K]]="",1,db[[#This Row],[QTY K]])</f>
        <v>240</v>
      </c>
      <c r="AD1300" s="40" t="str">
        <f>IF(db[[#This Row],[STN K]]="",IF(db[[#This Row],[STN TG]]="",db[[#This Row],[STN B]],db[[#This Row],[STN TG]]),db[[#This Row],[STN K]])</f>
        <v>PCS</v>
      </c>
      <c r="AE1300" s="40"/>
    </row>
    <row r="1301" spans="1:31" ht="16.5" customHeight="1" x14ac:dyDescent="0.25">
      <c r="A1301" s="40">
        <f t="shared" si="20"/>
        <v>1300</v>
      </c>
      <c r="B1301" s="5" t="str">
        <f>LOWER(SUBSTITUTE(SUBSTITUTE(SUBSTITUTE(SUBSTITUTE(SUBSTITUTE(SUBSTITUTE(SUBSTITUTE(SUBSTITUTE(db[[#This Row],[NB BM]]," ",),".",""),"-",""),"(",""),")",""),"/",""),"""",""),"+",""))</f>
        <v>guntinggunindofmcoklat</v>
      </c>
      <c r="C1301" s="5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D1301" s="5" t="str">
        <f>LOWER(SUBSTITUTE(SUBSTITUTE(SUBSTITUTE(SUBSTITUTE(SUBSTITUTE(SUBSTITUTE(SUBSTITUTE(SUBSTITUTE(SUBSTITUTE(db[[#This Row],[NB PAJAK]]," ",""),"-",""),"(",""),")",""),".",""),",",""),"/",""),"""",""),"+",""))</f>
        <v/>
      </c>
      <c r="E130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guntinggunindofmcoklat30lsnuntana</v>
      </c>
      <c r="F130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gunindofmcoklat30lsn</v>
      </c>
      <c r="G1301" s="5" t="str">
        <f>db[[#This Row],[NB NOTA_C]]&amp;LOWER(SUBSTITUTE(SUBSTITUTE(SUBSTITUTE(SUBSTITUTE(SUBSTITUTE(SUBSTITUTE(SUBSTITUTE(SUBSTITUTE(SUBSTITUTE(db[[#This Row],[FAKTUR]]," ",),".",""),"-",""),"(",""),")",""),",",""),"/",""),"""",""),"+",""))</f>
        <v>gunindofmcoklatuntana</v>
      </c>
      <c r="H130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gunindofmcoklat30lsnuntana</v>
      </c>
      <c r="I1301" s="2" t="s">
        <v>6026</v>
      </c>
      <c r="J1301" s="2" t="s">
        <v>4361</v>
      </c>
      <c r="K1301" s="14"/>
      <c r="L1301" s="2" t="s">
        <v>1336</v>
      </c>
      <c r="M1301" s="34" t="e">
        <f>IF(db[[#This Row],[NB NOTA_C]]="","",COUNTIF([2]!B_MSK[concat],db[[#This Row],[NB NOTA_C]]))</f>
        <v>#REF!</v>
      </c>
      <c r="N1301" s="14" t="s">
        <v>1363</v>
      </c>
      <c r="O1301" s="2" t="s">
        <v>1432</v>
      </c>
      <c r="P1301" s="2" t="s">
        <v>2425</v>
      </c>
      <c r="R1301" s="2" t="str">
        <f>IF(db[[#This Row],[QTY/ CTN]]="","",SUBSTITUTE(SUBSTITUTE(SUBSTITUTE(db[[#This Row],[QTY/ CTN]]," ","_",2),"(",""),")","")&amp;"_")</f>
        <v>30 LSN_</v>
      </c>
      <c r="S1301" s="2">
        <f>IF(db[[#This Row],[H_QTY/ CTN]]="","",SEARCH("_",db[[#This Row],[H_QTY/ CTN]]))</f>
        <v>7</v>
      </c>
      <c r="T1301" s="2">
        <f>IF(db[[#This Row],[H_QTY/ CTN]]="","",LEN(db[[#This Row],[H_QTY/ CTN]]))</f>
        <v>7</v>
      </c>
      <c r="U1301" s="41" t="str">
        <f>IF(db[[#This Row],[H_QTY/ CTN]]="","",LEFT(db[[#This Row],[H_QTY/ CTN]],db[[#This Row],[H_1]]-1))</f>
        <v>30 LSN</v>
      </c>
      <c r="V1301" s="40" t="str">
        <f>IF(NOT(db[[#This Row],[H_1]]=db[[#This Row],[H_2]]),MID(db[[#This Row],[H_QTY/ CTN]],db[[#This Row],[H_1]]+1,db[[#This Row],[H_2]]-db[[#This Row],[H_1]]-1),"")</f>
        <v/>
      </c>
      <c r="W1301" s="40" t="str">
        <f>IF(db[[#This Row],[QTY/ CTN B]]="","",LEFT(db[[#This Row],[QTY/ CTN B]],SEARCH(" ",db[[#This Row],[QTY/ CTN B]],1)-1))</f>
        <v>30</v>
      </c>
      <c r="X1301" s="40" t="str">
        <f>IF(db[[#This Row],[QTY/ CTN B]]="","",RIGHT(db[[#This Row],[QTY/ CTN B]],LEN(db[[#This Row],[QTY/ CTN B]])-SEARCH(" ",db[[#This Row],[QTY/ CTN B]],1)))</f>
        <v>LSN</v>
      </c>
      <c r="Y1301" s="40">
        <f>IF(db[[#This Row],[QTY/ CTN TG]]="",IF(db[[#This Row],[STN TG]]="","",12),LEFT(db[[#This Row],[QTY/ CTN TG]],SEARCH(" ",db[[#This Row],[QTY/ CTN TG]],1)-1))</f>
        <v>12</v>
      </c>
      <c r="Z13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01" s="40" t="str">
        <f>IF(db[[#This Row],[STN K]]="","",IF(db[[#This Row],[STN TG]]="LSN",12,""))</f>
        <v/>
      </c>
      <c r="AB1301" s="40" t="str">
        <f>IF(db[[#This Row],[STN TG]]="LSN","PCS","")</f>
        <v/>
      </c>
      <c r="AC1301" s="40">
        <f>db[[#This Row],[QTY B]]*IF(db[[#This Row],[QTY TG]]="",1,db[[#This Row],[QTY TG]])*IF(db[[#This Row],[QTY K]]="",1,db[[#This Row],[QTY K]])</f>
        <v>360</v>
      </c>
      <c r="AD1301" s="40" t="str">
        <f>IF(db[[#This Row],[STN K]]="",IF(db[[#This Row],[STN TG]]="",db[[#This Row],[STN B]],db[[#This Row],[STN TG]]),db[[#This Row],[STN K]])</f>
        <v>PCS</v>
      </c>
      <c r="AE1301" s="40"/>
    </row>
    <row r="1302" spans="1:31" ht="16.5" customHeight="1" x14ac:dyDescent="0.25">
      <c r="A1302" s="40">
        <f t="shared" si="20"/>
        <v>1301</v>
      </c>
      <c r="B1302" s="5" t="str">
        <f>LOWER(SUBSTITUTE(SUBSTITUTE(SUBSTITUTE(SUBSTITUTE(SUBSTITUTE(SUBSTITUTE(SUBSTITUTE(SUBSTITUTE(db[[#This Row],[NB BM]]," ",),".",""),"-",""),"(",""),")",""),"/",""),"""",""),"+",""))</f>
        <v>guntinggunindofmcoklat</v>
      </c>
      <c r="C1302" s="5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D1302" s="5" t="str">
        <f>LOWER(SUBSTITUTE(SUBSTITUTE(SUBSTITUTE(SUBSTITUTE(SUBSTITUTE(SUBSTITUTE(SUBSTITUTE(SUBSTITUTE(SUBSTITUTE(db[[#This Row],[NB PAJAK]]," ",""),"-",""),"(",""),")",""),".",""),",",""),"/",""),"""",""),"+",""))</f>
        <v/>
      </c>
      <c r="E130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guntinggunindofmcoklat30lsnuntana</v>
      </c>
      <c r="F130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gunindofmcoklatlp30dzct30lsn</v>
      </c>
      <c r="G1302" s="5" t="str">
        <f>db[[#This Row],[NB NOTA_C]]&amp;LOWER(SUBSTITUTE(SUBSTITUTE(SUBSTITUTE(SUBSTITUTE(SUBSTITUTE(SUBSTITUTE(SUBSTITUTE(SUBSTITUTE(SUBSTITUTE(db[[#This Row],[FAKTUR]]," ",),".",""),"-",""),"(",""),")",""),",",""),"/",""),"""",""),"+",""))</f>
        <v>gunindofmcoklatlp30dzctuntana</v>
      </c>
      <c r="H130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gunindofmcoklatlp30dzct30lsnuntana</v>
      </c>
      <c r="I1302" s="2" t="s">
        <v>6026</v>
      </c>
      <c r="J1302" s="2" t="s">
        <v>1165</v>
      </c>
      <c r="K1302" s="14"/>
      <c r="L1302" s="2" t="s">
        <v>1336</v>
      </c>
      <c r="M1302" s="34" t="e">
        <f>IF(db[[#This Row],[NB NOTA_C]]="","",COUNTIF([2]!B_MSK[concat],db[[#This Row],[NB NOTA_C]]))</f>
        <v>#REF!</v>
      </c>
      <c r="N1302" s="14" t="s">
        <v>1363</v>
      </c>
      <c r="O1302" s="2" t="s">
        <v>1432</v>
      </c>
      <c r="P1302" s="2" t="s">
        <v>2425</v>
      </c>
      <c r="R1302" s="2" t="str">
        <f>IF(db[[#This Row],[QTY/ CTN]]="","",SUBSTITUTE(SUBSTITUTE(SUBSTITUTE(db[[#This Row],[QTY/ CTN]]," ","_",2),"(",""),")","")&amp;"_")</f>
        <v>30 LSN_</v>
      </c>
      <c r="S1302" s="2">
        <f>IF(db[[#This Row],[H_QTY/ CTN]]="","",SEARCH("_",db[[#This Row],[H_QTY/ CTN]]))</f>
        <v>7</v>
      </c>
      <c r="T1302" s="2">
        <f>IF(db[[#This Row],[H_QTY/ CTN]]="","",LEN(db[[#This Row],[H_QTY/ CTN]]))</f>
        <v>7</v>
      </c>
      <c r="U1302" s="41" t="str">
        <f>IF(db[[#This Row],[H_QTY/ CTN]]="","",LEFT(db[[#This Row],[H_QTY/ CTN]],db[[#This Row],[H_1]]-1))</f>
        <v>30 LSN</v>
      </c>
      <c r="V1302" s="40" t="str">
        <f>IF(NOT(db[[#This Row],[H_1]]=db[[#This Row],[H_2]]),MID(db[[#This Row],[H_QTY/ CTN]],db[[#This Row],[H_1]]+1,db[[#This Row],[H_2]]-db[[#This Row],[H_1]]-1),"")</f>
        <v/>
      </c>
      <c r="W1302" s="40" t="str">
        <f>IF(db[[#This Row],[QTY/ CTN B]]="","",LEFT(db[[#This Row],[QTY/ CTN B]],SEARCH(" ",db[[#This Row],[QTY/ CTN B]],1)-1))</f>
        <v>30</v>
      </c>
      <c r="X1302" s="40" t="str">
        <f>IF(db[[#This Row],[QTY/ CTN B]]="","",RIGHT(db[[#This Row],[QTY/ CTN B]],LEN(db[[#This Row],[QTY/ CTN B]])-SEARCH(" ",db[[#This Row],[QTY/ CTN B]],1)))</f>
        <v>LSN</v>
      </c>
      <c r="Y1302" s="40">
        <f>IF(db[[#This Row],[QTY/ CTN TG]]="",IF(db[[#This Row],[STN TG]]="","",12),LEFT(db[[#This Row],[QTY/ CTN TG]],SEARCH(" ",db[[#This Row],[QTY/ CTN TG]],1)-1))</f>
        <v>12</v>
      </c>
      <c r="Z13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02" s="40" t="str">
        <f>IF(db[[#This Row],[STN K]]="","",IF(db[[#This Row],[STN TG]]="LSN",12,""))</f>
        <v/>
      </c>
      <c r="AB1302" s="40" t="str">
        <f>IF(db[[#This Row],[STN TG]]="LSN","PCS","")</f>
        <v/>
      </c>
      <c r="AC1302" s="40">
        <f>db[[#This Row],[QTY B]]*IF(db[[#This Row],[QTY TG]]="",1,db[[#This Row],[QTY TG]])*IF(db[[#This Row],[QTY K]]="",1,db[[#This Row],[QTY K]])</f>
        <v>360</v>
      </c>
      <c r="AD1302" s="40" t="str">
        <f>IF(db[[#This Row],[STN K]]="",IF(db[[#This Row],[STN TG]]="",db[[#This Row],[STN B]],db[[#This Row],[STN TG]]),db[[#This Row],[STN K]])</f>
        <v>PCS</v>
      </c>
      <c r="AE1302" s="40"/>
    </row>
    <row r="1303" spans="1:31" ht="16.5" customHeight="1" x14ac:dyDescent="0.25">
      <c r="A1303" s="40">
        <f t="shared" si="20"/>
        <v>1302</v>
      </c>
      <c r="B1303" s="5" t="str">
        <f>LOWER(SUBSTITUTE(SUBSTITUTE(SUBSTITUTE(SUBSTITUTE(SUBSTITUTE(SUBSTITUTE(SUBSTITUTE(SUBSTITUTE(db[[#This Row],[NB BM]]," ",),".",""),"-",""),"(",""),")",""),"/",""),"""",""),"+",""))</f>
        <v>guntinggunindosplcoklat</v>
      </c>
      <c r="C1303" s="5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D1303" s="5" t="str">
        <f>LOWER(SUBSTITUTE(SUBSTITUTE(SUBSTITUTE(SUBSTITUTE(SUBSTITUTE(SUBSTITUTE(SUBSTITUTE(SUBSTITUTE(SUBSTITUTE(db[[#This Row],[NB PAJAK]]," ",""),"-",""),"(",""),")",""),".",""),",",""),"/",""),"""",""),"+",""))</f>
        <v/>
      </c>
      <c r="E130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guntinggunindosplcoklat30lsnuntana</v>
      </c>
      <c r="F130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gunindosplcoklat30lsn</v>
      </c>
      <c r="G1303" s="5" t="str">
        <f>db[[#This Row],[NB NOTA_C]]&amp;LOWER(SUBSTITUTE(SUBSTITUTE(SUBSTITUTE(SUBSTITUTE(SUBSTITUTE(SUBSTITUTE(SUBSTITUTE(SUBSTITUTE(SUBSTITUTE(db[[#This Row],[FAKTUR]]," ",),".",""),"-",""),"(",""),")",""),",",""),"/",""),"""",""),"+",""))</f>
        <v>gunindosplcoklatuntana</v>
      </c>
      <c r="H130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gunindosplcoklat30lsnuntana</v>
      </c>
      <c r="I1303" s="2" t="s">
        <v>6027</v>
      </c>
      <c r="J1303" s="2" t="s">
        <v>4235</v>
      </c>
      <c r="K1303" s="14"/>
      <c r="L1303" s="2" t="s">
        <v>1336</v>
      </c>
      <c r="M1303" s="34" t="e">
        <f>IF(db[[#This Row],[NB NOTA_C]]="","",COUNTIF([2]!B_MSK[concat],db[[#This Row],[NB NOTA_C]]))</f>
        <v>#REF!</v>
      </c>
      <c r="N1303" s="14" t="s">
        <v>1363</v>
      </c>
      <c r="O1303" s="2" t="s">
        <v>1432</v>
      </c>
      <c r="P1303" s="2" t="s">
        <v>2425</v>
      </c>
      <c r="R1303" s="2" t="str">
        <f>IF(db[[#This Row],[QTY/ CTN]]="","",SUBSTITUTE(SUBSTITUTE(SUBSTITUTE(db[[#This Row],[QTY/ CTN]]," ","_",2),"(",""),")","")&amp;"_")</f>
        <v>30 LSN_</v>
      </c>
      <c r="S1303" s="2">
        <f>IF(db[[#This Row],[H_QTY/ CTN]]="","",SEARCH("_",db[[#This Row],[H_QTY/ CTN]]))</f>
        <v>7</v>
      </c>
      <c r="T1303" s="2">
        <f>IF(db[[#This Row],[H_QTY/ CTN]]="","",LEN(db[[#This Row],[H_QTY/ CTN]]))</f>
        <v>7</v>
      </c>
      <c r="U1303" s="41" t="str">
        <f>IF(db[[#This Row],[H_QTY/ CTN]]="","",LEFT(db[[#This Row],[H_QTY/ CTN]],db[[#This Row],[H_1]]-1))</f>
        <v>30 LSN</v>
      </c>
      <c r="V1303" s="40" t="str">
        <f>IF(NOT(db[[#This Row],[H_1]]=db[[#This Row],[H_2]]),MID(db[[#This Row],[H_QTY/ CTN]],db[[#This Row],[H_1]]+1,db[[#This Row],[H_2]]-db[[#This Row],[H_1]]-1),"")</f>
        <v/>
      </c>
      <c r="W1303" s="40" t="str">
        <f>IF(db[[#This Row],[QTY/ CTN B]]="","",LEFT(db[[#This Row],[QTY/ CTN B]],SEARCH(" ",db[[#This Row],[QTY/ CTN B]],1)-1))</f>
        <v>30</v>
      </c>
      <c r="X1303" s="40" t="str">
        <f>IF(db[[#This Row],[QTY/ CTN B]]="","",RIGHT(db[[#This Row],[QTY/ CTN B]],LEN(db[[#This Row],[QTY/ CTN B]])-SEARCH(" ",db[[#This Row],[QTY/ CTN B]],1)))</f>
        <v>LSN</v>
      </c>
      <c r="Y1303" s="40">
        <f>IF(db[[#This Row],[QTY/ CTN TG]]="",IF(db[[#This Row],[STN TG]]="","",12),LEFT(db[[#This Row],[QTY/ CTN TG]],SEARCH(" ",db[[#This Row],[QTY/ CTN TG]],1)-1))</f>
        <v>12</v>
      </c>
      <c r="Z13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03" s="40" t="str">
        <f>IF(db[[#This Row],[STN K]]="","",IF(db[[#This Row],[STN TG]]="LSN",12,""))</f>
        <v/>
      </c>
      <c r="AB1303" s="40" t="str">
        <f>IF(db[[#This Row],[STN TG]]="LSN","PCS","")</f>
        <v/>
      </c>
      <c r="AC1303" s="40">
        <f>db[[#This Row],[QTY B]]*IF(db[[#This Row],[QTY TG]]="",1,db[[#This Row],[QTY TG]])*IF(db[[#This Row],[QTY K]]="",1,db[[#This Row],[QTY K]])</f>
        <v>360</v>
      </c>
      <c r="AD1303" s="40" t="str">
        <f>IF(db[[#This Row],[STN K]]="",IF(db[[#This Row],[STN TG]]="",db[[#This Row],[STN B]],db[[#This Row],[STN TG]]),db[[#This Row],[STN K]])</f>
        <v>PCS</v>
      </c>
      <c r="AE1303" s="40"/>
    </row>
    <row r="1304" spans="1:31" ht="16.5" customHeight="1" x14ac:dyDescent="0.25">
      <c r="A1304" s="40">
        <f t="shared" si="20"/>
        <v>1303</v>
      </c>
      <c r="B1304" s="5" t="str">
        <f>LOWER(SUBSTITUTE(SUBSTITUTE(SUBSTITUTE(SUBSTITUTE(SUBSTITUTE(SUBSTITUTE(SUBSTITUTE(SUBSTITUTE(db[[#This Row],[NB BM]]," ",),".",""),"-",""),"(",""),")",""),"/",""),"""",""),"+",""))</f>
        <v>guntinggunindosplcoklat</v>
      </c>
      <c r="C1304" s="5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D1304" s="5" t="str">
        <f>LOWER(SUBSTITUTE(SUBSTITUTE(SUBSTITUTE(SUBSTITUTE(SUBSTITUTE(SUBSTITUTE(SUBSTITUTE(SUBSTITUTE(SUBSTITUTE(db[[#This Row],[NB PAJAK]]," ",""),"-",""),"(",""),")",""),".",""),",",""),"/",""),"""",""),"+",""))</f>
        <v/>
      </c>
      <c r="E130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guntinggunindosplcoklat30lsnuntana</v>
      </c>
      <c r="F130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gunindosplcoklatlp30lsn</v>
      </c>
      <c r="G1304" s="5" t="str">
        <f>db[[#This Row],[NB NOTA_C]]&amp;LOWER(SUBSTITUTE(SUBSTITUTE(SUBSTITUTE(SUBSTITUTE(SUBSTITUTE(SUBSTITUTE(SUBSTITUTE(SUBSTITUTE(SUBSTITUTE(db[[#This Row],[FAKTUR]]," ",),".",""),"-",""),"(",""),")",""),",",""),"/",""),"""",""),"+",""))</f>
        <v>gunindosplcoklatlpuntana</v>
      </c>
      <c r="H130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gunindosplcoklatlp30lsnuntana</v>
      </c>
      <c r="I1304" s="2" t="s">
        <v>6027</v>
      </c>
      <c r="J1304" s="2" t="s">
        <v>3778</v>
      </c>
      <c r="K1304" s="14"/>
      <c r="L1304" s="2" t="s">
        <v>1336</v>
      </c>
      <c r="M1304" s="34" t="e">
        <f>IF(db[[#This Row],[NB NOTA_C]]="","",COUNTIF([2]!B_MSK[concat],db[[#This Row],[NB NOTA_C]]))</f>
        <v>#REF!</v>
      </c>
      <c r="N1304" s="14" t="s">
        <v>1363</v>
      </c>
      <c r="O1304" s="2" t="s">
        <v>1432</v>
      </c>
      <c r="P1304" s="2" t="s">
        <v>2425</v>
      </c>
      <c r="R1304" s="2" t="str">
        <f>IF(db[[#This Row],[QTY/ CTN]]="","",SUBSTITUTE(SUBSTITUTE(SUBSTITUTE(db[[#This Row],[QTY/ CTN]]," ","_",2),"(",""),")","")&amp;"_")</f>
        <v>30 LSN_</v>
      </c>
      <c r="S1304" s="2">
        <f>IF(db[[#This Row],[H_QTY/ CTN]]="","",SEARCH("_",db[[#This Row],[H_QTY/ CTN]]))</f>
        <v>7</v>
      </c>
      <c r="T1304" s="2">
        <f>IF(db[[#This Row],[H_QTY/ CTN]]="","",LEN(db[[#This Row],[H_QTY/ CTN]]))</f>
        <v>7</v>
      </c>
      <c r="U1304" s="41" t="str">
        <f>IF(db[[#This Row],[H_QTY/ CTN]]="","",LEFT(db[[#This Row],[H_QTY/ CTN]],db[[#This Row],[H_1]]-1))</f>
        <v>30 LSN</v>
      </c>
      <c r="V1304" s="40" t="str">
        <f>IF(NOT(db[[#This Row],[H_1]]=db[[#This Row],[H_2]]),MID(db[[#This Row],[H_QTY/ CTN]],db[[#This Row],[H_1]]+1,db[[#This Row],[H_2]]-db[[#This Row],[H_1]]-1),"")</f>
        <v/>
      </c>
      <c r="W1304" s="40" t="str">
        <f>IF(db[[#This Row],[QTY/ CTN B]]="","",LEFT(db[[#This Row],[QTY/ CTN B]],SEARCH(" ",db[[#This Row],[QTY/ CTN B]],1)-1))</f>
        <v>30</v>
      </c>
      <c r="X1304" s="40" t="str">
        <f>IF(db[[#This Row],[QTY/ CTN B]]="","",RIGHT(db[[#This Row],[QTY/ CTN B]],LEN(db[[#This Row],[QTY/ CTN B]])-SEARCH(" ",db[[#This Row],[QTY/ CTN B]],1)))</f>
        <v>LSN</v>
      </c>
      <c r="Y1304" s="40">
        <f>IF(db[[#This Row],[QTY/ CTN TG]]="",IF(db[[#This Row],[STN TG]]="","",12),LEFT(db[[#This Row],[QTY/ CTN TG]],SEARCH(" ",db[[#This Row],[QTY/ CTN TG]],1)-1))</f>
        <v>12</v>
      </c>
      <c r="Z13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04" s="40" t="str">
        <f>IF(db[[#This Row],[STN K]]="","",IF(db[[#This Row],[STN TG]]="LSN",12,""))</f>
        <v/>
      </c>
      <c r="AB1304" s="40" t="str">
        <f>IF(db[[#This Row],[STN TG]]="LSN","PCS","")</f>
        <v/>
      </c>
      <c r="AC1304" s="40">
        <f>db[[#This Row],[QTY B]]*IF(db[[#This Row],[QTY TG]]="",1,db[[#This Row],[QTY TG]])*IF(db[[#This Row],[QTY K]]="",1,db[[#This Row],[QTY K]])</f>
        <v>360</v>
      </c>
      <c r="AD1304" s="40" t="str">
        <f>IF(db[[#This Row],[STN K]]="",IF(db[[#This Row],[STN TG]]="",db[[#This Row],[STN B]],db[[#This Row],[STN TG]]),db[[#This Row],[STN K]])</f>
        <v>PCS</v>
      </c>
      <c r="AE1304" s="40"/>
    </row>
    <row r="1305" spans="1:31" ht="16.5" customHeight="1" x14ac:dyDescent="0.25">
      <c r="A1305" s="40">
        <f t="shared" si="20"/>
        <v>1304</v>
      </c>
      <c r="B1305" s="5" t="str">
        <f>LOWER(SUBSTITUTE(SUBSTITUTE(SUBSTITUTE(SUBSTITUTE(SUBSTITUTE(SUBSTITUTE(SUBSTITUTE(SUBSTITUTE(db[[#This Row],[NB BM]]," ",),".",""),"-",""),"(",""),")",""),"/",""),"""",""),"+",""))</f>
        <v>guntinggunindosplcoklat</v>
      </c>
      <c r="C1305" s="5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D1305" s="5" t="str">
        <f>LOWER(SUBSTITUTE(SUBSTITUTE(SUBSTITUTE(SUBSTITUTE(SUBSTITUTE(SUBSTITUTE(SUBSTITUTE(SUBSTITUTE(SUBSTITUTE(db[[#This Row],[NB PAJAK]]," ",""),"-",""),"(",""),")",""),".",""),",",""),"/",""),"""",""),"+",""))</f>
        <v/>
      </c>
      <c r="E130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guntinggunindosplcoklat30lsnuntana</v>
      </c>
      <c r="F130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gunindosplcoklatlp30dzct30lsn</v>
      </c>
      <c r="G1305" s="5" t="str">
        <f>db[[#This Row],[NB NOTA_C]]&amp;LOWER(SUBSTITUTE(SUBSTITUTE(SUBSTITUTE(SUBSTITUTE(SUBSTITUTE(SUBSTITUTE(SUBSTITUTE(SUBSTITUTE(SUBSTITUTE(db[[#This Row],[FAKTUR]]," ",),".",""),"-",""),"(",""),")",""),",",""),"/",""),"""",""),"+",""))</f>
        <v>gunindosplcoklatlp30dzctuntana</v>
      </c>
      <c r="H130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gunindosplcoklatlp30dzct30lsnuntana</v>
      </c>
      <c r="I1305" s="2" t="s">
        <v>6027</v>
      </c>
      <c r="J1305" s="2" t="s">
        <v>1169</v>
      </c>
      <c r="K1305" s="14"/>
      <c r="L1305" s="2" t="s">
        <v>1336</v>
      </c>
      <c r="M1305" s="34" t="e">
        <f>IF(db[[#This Row],[NB NOTA_C]]="","",COUNTIF([2]!B_MSK[concat],db[[#This Row],[NB NOTA_C]]))</f>
        <v>#REF!</v>
      </c>
      <c r="N1305" s="14" t="s">
        <v>1363</v>
      </c>
      <c r="O1305" s="2" t="s">
        <v>1432</v>
      </c>
      <c r="P1305" s="2" t="s">
        <v>2425</v>
      </c>
      <c r="R1305" s="2" t="str">
        <f>IF(db[[#This Row],[QTY/ CTN]]="","",SUBSTITUTE(SUBSTITUTE(SUBSTITUTE(db[[#This Row],[QTY/ CTN]]," ","_",2),"(",""),")","")&amp;"_")</f>
        <v>30 LSN_</v>
      </c>
      <c r="S1305" s="2">
        <f>IF(db[[#This Row],[H_QTY/ CTN]]="","",SEARCH("_",db[[#This Row],[H_QTY/ CTN]]))</f>
        <v>7</v>
      </c>
      <c r="T1305" s="2">
        <f>IF(db[[#This Row],[H_QTY/ CTN]]="","",LEN(db[[#This Row],[H_QTY/ CTN]]))</f>
        <v>7</v>
      </c>
      <c r="U1305" s="41" t="str">
        <f>IF(db[[#This Row],[H_QTY/ CTN]]="","",LEFT(db[[#This Row],[H_QTY/ CTN]],db[[#This Row],[H_1]]-1))</f>
        <v>30 LSN</v>
      </c>
      <c r="V1305" s="40" t="str">
        <f>IF(NOT(db[[#This Row],[H_1]]=db[[#This Row],[H_2]]),MID(db[[#This Row],[H_QTY/ CTN]],db[[#This Row],[H_1]]+1,db[[#This Row],[H_2]]-db[[#This Row],[H_1]]-1),"")</f>
        <v/>
      </c>
      <c r="W1305" s="40" t="str">
        <f>IF(db[[#This Row],[QTY/ CTN B]]="","",LEFT(db[[#This Row],[QTY/ CTN B]],SEARCH(" ",db[[#This Row],[QTY/ CTN B]],1)-1))</f>
        <v>30</v>
      </c>
      <c r="X1305" s="40" t="str">
        <f>IF(db[[#This Row],[QTY/ CTN B]]="","",RIGHT(db[[#This Row],[QTY/ CTN B]],LEN(db[[#This Row],[QTY/ CTN B]])-SEARCH(" ",db[[#This Row],[QTY/ CTN B]],1)))</f>
        <v>LSN</v>
      </c>
      <c r="Y1305" s="40">
        <f>IF(db[[#This Row],[QTY/ CTN TG]]="",IF(db[[#This Row],[STN TG]]="","",12),LEFT(db[[#This Row],[QTY/ CTN TG]],SEARCH(" ",db[[#This Row],[QTY/ CTN TG]],1)-1))</f>
        <v>12</v>
      </c>
      <c r="Z13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05" s="40" t="str">
        <f>IF(db[[#This Row],[STN K]]="","",IF(db[[#This Row],[STN TG]]="LSN",12,""))</f>
        <v/>
      </c>
      <c r="AB1305" s="40" t="str">
        <f>IF(db[[#This Row],[STN TG]]="LSN","PCS","")</f>
        <v/>
      </c>
      <c r="AC1305" s="40">
        <f>db[[#This Row],[QTY B]]*IF(db[[#This Row],[QTY TG]]="",1,db[[#This Row],[QTY TG]])*IF(db[[#This Row],[QTY K]]="",1,db[[#This Row],[QTY K]])</f>
        <v>360</v>
      </c>
      <c r="AD1305" s="40" t="str">
        <f>IF(db[[#This Row],[STN K]]="",IF(db[[#This Row],[STN TG]]="",db[[#This Row],[STN B]],db[[#This Row],[STN TG]]),db[[#This Row],[STN K]])</f>
        <v>PCS</v>
      </c>
      <c r="AE1305" s="40"/>
    </row>
    <row r="1306" spans="1:31" ht="16.5" customHeight="1" x14ac:dyDescent="0.25">
      <c r="A1306" s="40">
        <f t="shared" si="20"/>
        <v>1305</v>
      </c>
      <c r="B1306" s="5" t="str">
        <f>LOWER(SUBSTITUTE(SUBSTITUTE(SUBSTITUTE(SUBSTITUTE(SUBSTITUTE(SUBSTITUTE(SUBSTITUTE(SUBSTITUTE(db[[#This Row],[NB BM]]," ",),".",""),"-",""),"(",""),")",""),"/",""),"""",""),"+",""))</f>
        <v>guntinggunindospmcoklat</v>
      </c>
      <c r="C1306" s="5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D1306" s="5" t="str">
        <f>LOWER(SUBSTITUTE(SUBSTITUTE(SUBSTITUTE(SUBSTITUTE(SUBSTITUTE(SUBSTITUTE(SUBSTITUTE(SUBSTITUTE(SUBSTITUTE(db[[#This Row],[NB PAJAK]]," ",""),"-",""),"(",""),")",""),".",""),",",""),"/",""),"""",""),"+",""))</f>
        <v/>
      </c>
      <c r="E130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guntinggunindospmcoklat60lsnuntana</v>
      </c>
      <c r="F130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gunindospmcoklat60lsn</v>
      </c>
      <c r="G1306" s="5" t="str">
        <f>db[[#This Row],[NB NOTA_C]]&amp;LOWER(SUBSTITUTE(SUBSTITUTE(SUBSTITUTE(SUBSTITUTE(SUBSTITUTE(SUBSTITUTE(SUBSTITUTE(SUBSTITUTE(SUBSTITUTE(db[[#This Row],[FAKTUR]]," ",),".",""),"-",""),"(",""),")",""),",",""),"/",""),"""",""),"+",""))</f>
        <v>gunindospmcoklatuntana</v>
      </c>
      <c r="H130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gunindospmcoklat60lsnuntana</v>
      </c>
      <c r="I1306" s="2" t="s">
        <v>6028</v>
      </c>
      <c r="J1306" s="2" t="s">
        <v>4360</v>
      </c>
      <c r="K1306" s="14"/>
      <c r="L1306" s="2" t="s">
        <v>1336</v>
      </c>
      <c r="M1306" s="34" t="e">
        <f>IF(db[[#This Row],[NB NOTA_C]]="","",COUNTIF([2]!B_MSK[concat],db[[#This Row],[NB NOTA_C]]))</f>
        <v>#REF!</v>
      </c>
      <c r="N1306" s="14" t="s">
        <v>1363</v>
      </c>
      <c r="O1306" s="2" t="s">
        <v>1385</v>
      </c>
      <c r="P1306" s="2" t="s">
        <v>2425</v>
      </c>
      <c r="R1306" s="2" t="str">
        <f>IF(db[[#This Row],[QTY/ CTN]]="","",SUBSTITUTE(SUBSTITUTE(SUBSTITUTE(db[[#This Row],[QTY/ CTN]]," ","_",2),"(",""),")","")&amp;"_")</f>
        <v>60 LSN_</v>
      </c>
      <c r="S1306" s="2">
        <f>IF(db[[#This Row],[H_QTY/ CTN]]="","",SEARCH("_",db[[#This Row],[H_QTY/ CTN]]))</f>
        <v>7</v>
      </c>
      <c r="T1306" s="2">
        <f>IF(db[[#This Row],[H_QTY/ CTN]]="","",LEN(db[[#This Row],[H_QTY/ CTN]]))</f>
        <v>7</v>
      </c>
      <c r="U1306" s="41" t="str">
        <f>IF(db[[#This Row],[H_QTY/ CTN]]="","",LEFT(db[[#This Row],[H_QTY/ CTN]],db[[#This Row],[H_1]]-1))</f>
        <v>60 LSN</v>
      </c>
      <c r="V1306" s="40" t="str">
        <f>IF(NOT(db[[#This Row],[H_1]]=db[[#This Row],[H_2]]),MID(db[[#This Row],[H_QTY/ CTN]],db[[#This Row],[H_1]]+1,db[[#This Row],[H_2]]-db[[#This Row],[H_1]]-1),"")</f>
        <v/>
      </c>
      <c r="W1306" s="40" t="str">
        <f>IF(db[[#This Row],[QTY/ CTN B]]="","",LEFT(db[[#This Row],[QTY/ CTN B]],SEARCH(" ",db[[#This Row],[QTY/ CTN B]],1)-1))</f>
        <v>60</v>
      </c>
      <c r="X1306" s="40" t="str">
        <f>IF(db[[#This Row],[QTY/ CTN B]]="","",RIGHT(db[[#This Row],[QTY/ CTN B]],LEN(db[[#This Row],[QTY/ CTN B]])-SEARCH(" ",db[[#This Row],[QTY/ CTN B]],1)))</f>
        <v>LSN</v>
      </c>
      <c r="Y1306" s="40">
        <f>IF(db[[#This Row],[QTY/ CTN TG]]="",IF(db[[#This Row],[STN TG]]="","",12),LEFT(db[[#This Row],[QTY/ CTN TG]],SEARCH(" ",db[[#This Row],[QTY/ CTN TG]],1)-1))</f>
        <v>12</v>
      </c>
      <c r="Z13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06" s="40" t="str">
        <f>IF(db[[#This Row],[STN K]]="","",IF(db[[#This Row],[STN TG]]="LSN",12,""))</f>
        <v/>
      </c>
      <c r="AB1306" s="40" t="str">
        <f>IF(db[[#This Row],[STN TG]]="LSN","PCS","")</f>
        <v/>
      </c>
      <c r="AC1306" s="40">
        <f>db[[#This Row],[QTY B]]*IF(db[[#This Row],[QTY TG]]="",1,db[[#This Row],[QTY TG]])*IF(db[[#This Row],[QTY K]]="",1,db[[#This Row],[QTY K]])</f>
        <v>720</v>
      </c>
      <c r="AD1306" s="40" t="str">
        <f>IF(db[[#This Row],[STN K]]="",IF(db[[#This Row],[STN TG]]="",db[[#This Row],[STN B]],db[[#This Row],[STN TG]]),db[[#This Row],[STN K]])</f>
        <v>PCS</v>
      </c>
      <c r="AE1306" s="40"/>
    </row>
    <row r="1307" spans="1:31" ht="16.5" customHeight="1" x14ac:dyDescent="0.25">
      <c r="A1307" s="40">
        <f t="shared" si="20"/>
        <v>1306</v>
      </c>
      <c r="B1307" s="2" t="str">
        <f>LOWER(SUBSTITUTE(SUBSTITUTE(SUBSTITUTE(SUBSTITUTE(SUBSTITUTE(SUBSTITUTE(SUBSTITUTE(SUBSTITUTE(db[[#This Row],[NB BM]]," ",),".",""),"-",""),"(",""),")",""),"/",""),"""",""),"+",""))</f>
        <v>guntackerjkgt700</v>
      </c>
      <c r="C1307" s="2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D1307" s="2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E130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guntackerjkgt7006lsnartomoro</v>
      </c>
      <c r="F130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guntackergt700jk6lsn</v>
      </c>
      <c r="G1307" s="2" t="str">
        <f>db[[#This Row],[NB NOTA_C]]&amp;LOWER(SUBSTITUTE(SUBSTITUTE(SUBSTITUTE(SUBSTITUTE(SUBSTITUTE(SUBSTITUTE(SUBSTITUTE(SUBSTITUTE(SUBSTITUTE(db[[#This Row],[FAKTUR]]," ",),".",""),"-",""),"(",""),")",""),",",""),"/",""),"""",""),"+",""))</f>
        <v>guntackergt700jkartomoro</v>
      </c>
      <c r="H130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guntackergt700jk6lsnartomoro</v>
      </c>
      <c r="I1307" s="2" t="s">
        <v>2188</v>
      </c>
      <c r="J1307" s="2" t="s">
        <v>2186</v>
      </c>
      <c r="K1307" s="14" t="s">
        <v>2187</v>
      </c>
      <c r="L1307" s="2" t="s">
        <v>1335</v>
      </c>
      <c r="M1307" s="34" t="e">
        <f>IF(db[[#This Row],[NB NOTA_C]]="","",COUNTIF([2]!B_MSK[concat],db[[#This Row],[NB NOTA_C]]))</f>
        <v>#REF!</v>
      </c>
      <c r="N1307" s="14" t="s">
        <v>1346</v>
      </c>
      <c r="O1307" s="2" t="s">
        <v>1414</v>
      </c>
      <c r="P1307" s="2" t="s">
        <v>2450</v>
      </c>
      <c r="Q1307" s="2" t="s">
        <v>4461</v>
      </c>
      <c r="R1307" s="2" t="str">
        <f>IF(db[[#This Row],[QTY/ CTN]]="","",SUBSTITUTE(SUBSTITUTE(SUBSTITUTE(db[[#This Row],[QTY/ CTN]]," ","_",2),"(",""),")","")&amp;"_")</f>
        <v>6 LSN_</v>
      </c>
      <c r="S1307" s="2">
        <f>IF(db[[#This Row],[H_QTY/ CTN]]="","",SEARCH("_",db[[#This Row],[H_QTY/ CTN]]))</f>
        <v>6</v>
      </c>
      <c r="T1307" s="2">
        <f>IF(db[[#This Row],[H_QTY/ CTN]]="","",LEN(db[[#This Row],[H_QTY/ CTN]]))</f>
        <v>6</v>
      </c>
      <c r="U1307" s="41" t="str">
        <f>IF(db[[#This Row],[H_QTY/ CTN]]="","",LEFT(db[[#This Row],[H_QTY/ CTN]],db[[#This Row],[H_1]]-1))</f>
        <v>6 LSN</v>
      </c>
      <c r="V1307" s="40" t="str">
        <f>IF(NOT(db[[#This Row],[H_1]]=db[[#This Row],[H_2]]),MID(db[[#This Row],[H_QTY/ CTN]],db[[#This Row],[H_1]]+1,db[[#This Row],[H_2]]-db[[#This Row],[H_1]]-1),"")</f>
        <v/>
      </c>
      <c r="W1307" s="40" t="str">
        <f>IF(db[[#This Row],[QTY/ CTN B]]="","",LEFT(db[[#This Row],[QTY/ CTN B]],SEARCH(" ",db[[#This Row],[QTY/ CTN B]],1)-1))</f>
        <v>6</v>
      </c>
      <c r="X1307" s="40" t="str">
        <f>IF(db[[#This Row],[QTY/ CTN B]]="","",RIGHT(db[[#This Row],[QTY/ CTN B]],LEN(db[[#This Row],[QTY/ CTN B]])-SEARCH(" ",db[[#This Row],[QTY/ CTN B]],1)))</f>
        <v>LSN</v>
      </c>
      <c r="Y1307" s="40">
        <f>IF(db[[#This Row],[QTY/ CTN TG]]="",IF(db[[#This Row],[STN TG]]="","",12),LEFT(db[[#This Row],[QTY/ CTN TG]],SEARCH(" ",db[[#This Row],[QTY/ CTN TG]],1)-1))</f>
        <v>12</v>
      </c>
      <c r="Z13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07" s="40" t="str">
        <f>IF(db[[#This Row],[STN K]]="","",IF(db[[#This Row],[STN TG]]="LSN",12,""))</f>
        <v/>
      </c>
      <c r="AB1307" s="40" t="str">
        <f>IF(db[[#This Row],[STN TG]]="LSN","PCS","")</f>
        <v/>
      </c>
      <c r="AC1307" s="40">
        <f>db[[#This Row],[QTY B]]*IF(db[[#This Row],[QTY TG]]="",1,db[[#This Row],[QTY TG]])*IF(db[[#This Row],[QTY K]]="",1,db[[#This Row],[QTY K]])</f>
        <v>72</v>
      </c>
      <c r="AD1307" s="40" t="str">
        <f>IF(db[[#This Row],[STN K]]="",IF(db[[#This Row],[STN TG]]="",db[[#This Row],[STN B]],db[[#This Row],[STN TG]]),db[[#This Row],[STN K]])</f>
        <v>PCS</v>
      </c>
      <c r="AE1307" s="40"/>
    </row>
    <row r="1308" spans="1:31" ht="16.5" customHeight="1" x14ac:dyDescent="0.25">
      <c r="A1308" s="40">
        <f t="shared" si="20"/>
        <v>1307</v>
      </c>
      <c r="B1308" s="2" t="str">
        <f>LOWER(SUBSTITUTE(SUBSTITUTE(SUBSTITUTE(SUBSTITUTE(SUBSTITUTE(SUBSTITUTE(SUBSTITUTE(SUBSTITUTE(db[[#This Row],[NB BM]]," ",),".",""),"-",""),"(",""),")",""),"/",""),"""",""),"+",""))</f>
        <v>guntackerjkgt701</v>
      </c>
      <c r="C1308" s="2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D1308" s="2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E130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guntackerjkgt70124pcsartomoro</v>
      </c>
      <c r="F130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guntackergt701jk24pcs</v>
      </c>
      <c r="G1308" s="2" t="str">
        <f>db[[#This Row],[NB NOTA_C]]&amp;LOWER(SUBSTITUTE(SUBSTITUTE(SUBSTITUTE(SUBSTITUTE(SUBSTITUTE(SUBSTITUTE(SUBSTITUTE(SUBSTITUTE(SUBSTITUTE(db[[#This Row],[FAKTUR]]," ",),".",""),"-",""),"(",""),")",""),",",""),"/",""),"""",""),"+",""))</f>
        <v>guntackergt701jkartomoro</v>
      </c>
      <c r="H130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guntackergt701jk24pcsartomoro</v>
      </c>
      <c r="I1308" s="2" t="s">
        <v>251</v>
      </c>
      <c r="J1308" s="2" t="s">
        <v>252</v>
      </c>
      <c r="K1308" s="1" t="s">
        <v>2185</v>
      </c>
      <c r="L1308" s="2" t="s">
        <v>1335</v>
      </c>
      <c r="M1308" s="34" t="e">
        <f>IF(db[[#This Row],[NB NOTA_C]]="","",COUNTIF([2]!B_MSK[concat],db[[#This Row],[NB NOTA_C]]))</f>
        <v>#REF!</v>
      </c>
      <c r="N1308" s="14" t="s">
        <v>1346</v>
      </c>
      <c r="O1308" s="2" t="s">
        <v>1409</v>
      </c>
      <c r="P1308" s="2" t="s">
        <v>2450</v>
      </c>
      <c r="R1308" s="2" t="str">
        <f>IF(db[[#This Row],[QTY/ CTN]]="","",SUBSTITUTE(SUBSTITUTE(SUBSTITUTE(db[[#This Row],[QTY/ CTN]]," ","_",2),"(",""),")","")&amp;"_")</f>
        <v>24 PCS_</v>
      </c>
      <c r="S1308" s="2">
        <f>IF(db[[#This Row],[H_QTY/ CTN]]="","",SEARCH("_",db[[#This Row],[H_QTY/ CTN]]))</f>
        <v>7</v>
      </c>
      <c r="T1308" s="2">
        <f>IF(db[[#This Row],[H_QTY/ CTN]]="","",LEN(db[[#This Row],[H_QTY/ CTN]]))</f>
        <v>7</v>
      </c>
      <c r="U1308" s="41" t="str">
        <f>IF(db[[#This Row],[H_QTY/ CTN]]="","",LEFT(db[[#This Row],[H_QTY/ CTN]],db[[#This Row],[H_1]]-1))</f>
        <v>24 PCS</v>
      </c>
      <c r="V1308" s="40" t="str">
        <f>IF(NOT(db[[#This Row],[H_1]]=db[[#This Row],[H_2]]),MID(db[[#This Row],[H_QTY/ CTN]],db[[#This Row],[H_1]]+1,db[[#This Row],[H_2]]-db[[#This Row],[H_1]]-1),"")</f>
        <v/>
      </c>
      <c r="W1308" s="40" t="str">
        <f>IF(db[[#This Row],[QTY/ CTN B]]="","",LEFT(db[[#This Row],[QTY/ CTN B]],SEARCH(" ",db[[#This Row],[QTY/ CTN B]],1)-1))</f>
        <v>24</v>
      </c>
      <c r="X1308" s="40" t="str">
        <f>IF(db[[#This Row],[QTY/ CTN B]]="","",RIGHT(db[[#This Row],[QTY/ CTN B]],LEN(db[[#This Row],[QTY/ CTN B]])-SEARCH(" ",db[[#This Row],[QTY/ CTN B]],1)))</f>
        <v>PCS</v>
      </c>
      <c r="Y1308" s="40" t="str">
        <f>IF(db[[#This Row],[QTY/ CTN TG]]="",IF(db[[#This Row],[STN TG]]="","",12),LEFT(db[[#This Row],[QTY/ CTN TG]],SEARCH(" ",db[[#This Row],[QTY/ CTN TG]],1)-1))</f>
        <v/>
      </c>
      <c r="Z13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08" s="40" t="str">
        <f>IF(db[[#This Row],[STN K]]="","",IF(db[[#This Row],[STN TG]]="LSN",12,""))</f>
        <v/>
      </c>
      <c r="AB1308" s="40" t="str">
        <f>IF(db[[#This Row],[STN TG]]="LSN","PCS","")</f>
        <v/>
      </c>
      <c r="AC1308" s="40">
        <f>db[[#This Row],[QTY B]]*IF(db[[#This Row],[QTY TG]]="",1,db[[#This Row],[QTY TG]])*IF(db[[#This Row],[QTY K]]="",1,db[[#This Row],[QTY K]])</f>
        <v>24</v>
      </c>
      <c r="AD1308" s="40" t="str">
        <f>IF(db[[#This Row],[STN K]]="",IF(db[[#This Row],[STN TG]]="",db[[#This Row],[STN B]],db[[#This Row],[STN TG]]),db[[#This Row],[STN K]])</f>
        <v>PCS</v>
      </c>
      <c r="AE1308" s="40"/>
    </row>
    <row r="1309" spans="1:31" ht="16.5" customHeight="1" x14ac:dyDescent="0.25">
      <c r="A1309" s="78">
        <f t="shared" si="20"/>
        <v>1308</v>
      </c>
      <c r="B1309" s="79" t="str">
        <f>LOWER(SUBSTITUTE(SUBSTITUTE(SUBSTITUTE(SUBSTITUTE(SUBSTITUTE(SUBSTITUTE(SUBSTITUTE(SUBSTITUTE(db[[#This Row],[NB BM]]," ",),".",""),"-",""),"(",""),")",""),"/",""),"""",""),"+",""))</f>
        <v>gunting8</v>
      </c>
      <c r="C1309" s="79" t="str">
        <f>LOWER(SUBSTITUTE(SUBSTITUTE(SUBSTITUTE(SUBSTITUTE(SUBSTITUTE(SUBSTITUTE(SUBSTITUTE(SUBSTITUTE(SUBSTITUTE(db[[#This Row],[NB NOTA]]," ",),".",""),"-",""),"(",""),")",""),",",""),"/",""),"""",""),"+",""))</f>
        <v>gunting8</v>
      </c>
      <c r="D1309" s="79" t="str">
        <f>LOWER(SUBSTITUTE(SUBSTITUTE(SUBSTITUTE(SUBSTITUTE(SUBSTITUTE(SUBSTITUTE(SUBSTITUTE(SUBSTITUTE(SUBSTITUTE(db[[#This Row],[NB PAJAK]]," ",""),"-",""),"(",""),")",""),".",""),",",""),"/",""),"""",""),"+",""))</f>
        <v/>
      </c>
      <c r="E1309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gunting8240pcsuntana</v>
      </c>
      <c r="F1309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gunting8240pcs</v>
      </c>
      <c r="G1309" s="79" t="str">
        <f>db[[#This Row],[NB NOTA_C]]&amp;LOWER(SUBSTITUTE(SUBSTITUTE(SUBSTITUTE(SUBSTITUTE(SUBSTITUTE(SUBSTITUTE(SUBSTITUTE(SUBSTITUTE(SUBSTITUTE(db[[#This Row],[FAKTUR]]," ",),".",""),"-",""),"(",""),")",""),",",""),"/",""),"""",""),"+",""))</f>
        <v>gunting8untana</v>
      </c>
      <c r="H1309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gunting8"240pcsuntana</v>
      </c>
      <c r="I1309" s="70" t="s">
        <v>7075</v>
      </c>
      <c r="J1309" s="70" t="s">
        <v>7072</v>
      </c>
      <c r="K1309" s="71"/>
      <c r="L1309" s="70" t="s">
        <v>1336</v>
      </c>
      <c r="M1309" s="80" t="e">
        <f>IF(db[[#This Row],[NB NOTA_C]]="","",COUNTIF([2]!B_MSK[concat],db[[#This Row],[NB NOTA_C]]))</f>
        <v>#REF!</v>
      </c>
      <c r="N1309" s="81" t="s">
        <v>7077</v>
      </c>
      <c r="O1309" s="79" t="s">
        <v>1412</v>
      </c>
      <c r="P1309" s="70" t="s">
        <v>2425</v>
      </c>
      <c r="Q1309" s="79"/>
      <c r="R1309" s="79" t="str">
        <f>IF(db[[#This Row],[QTY/ CTN]]="","",SUBSTITUTE(SUBSTITUTE(SUBSTITUTE(db[[#This Row],[QTY/ CTN]]," ","_",2),"(",""),")","")&amp;"_")</f>
        <v>240 PCS_</v>
      </c>
      <c r="S1309" s="79">
        <f>IF(db[[#This Row],[H_QTY/ CTN]]="","",SEARCH("_",db[[#This Row],[H_QTY/ CTN]]))</f>
        <v>8</v>
      </c>
      <c r="T1309" s="79">
        <f>IF(db[[#This Row],[H_QTY/ CTN]]="","",LEN(db[[#This Row],[H_QTY/ CTN]]))</f>
        <v>8</v>
      </c>
      <c r="U1309" s="78" t="str">
        <f>IF(db[[#This Row],[H_QTY/ CTN]]="","",LEFT(db[[#This Row],[H_QTY/ CTN]],db[[#This Row],[H_1]]-1))</f>
        <v>240 PCS</v>
      </c>
      <c r="V1309" s="78" t="str">
        <f>IF(NOT(db[[#This Row],[H_1]]=db[[#This Row],[H_2]]),MID(db[[#This Row],[H_QTY/ CTN]],db[[#This Row],[H_1]]+1,db[[#This Row],[H_2]]-db[[#This Row],[H_1]]-1),"")</f>
        <v/>
      </c>
      <c r="W1309" s="78" t="str">
        <f>IF(db[[#This Row],[QTY/ CTN B]]="","",LEFT(db[[#This Row],[QTY/ CTN B]],SEARCH(" ",db[[#This Row],[QTY/ CTN B]],1)-1))</f>
        <v>240</v>
      </c>
      <c r="X1309" s="78" t="str">
        <f>IF(db[[#This Row],[QTY/ CTN B]]="","",RIGHT(db[[#This Row],[QTY/ CTN B]],LEN(db[[#This Row],[QTY/ CTN B]])-SEARCH(" ",db[[#This Row],[QTY/ CTN B]],1)))</f>
        <v>PCS</v>
      </c>
      <c r="Y1309" s="78" t="str">
        <f>IF(db[[#This Row],[QTY/ CTN TG]]="",IF(db[[#This Row],[STN TG]]="","",12),LEFT(db[[#This Row],[QTY/ CTN TG]],SEARCH(" ",db[[#This Row],[QTY/ CTN TG]],1)-1))</f>
        <v/>
      </c>
      <c r="Z1309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09" s="78" t="str">
        <f>IF(db[[#This Row],[STN K]]="","",IF(db[[#This Row],[STN TG]]="LSN",12,""))</f>
        <v/>
      </c>
      <c r="AB1309" s="78" t="str">
        <f>IF(db[[#This Row],[STN TG]]="LSN","PCS","")</f>
        <v/>
      </c>
      <c r="AC1309" s="78">
        <f>db[[#This Row],[QTY B]]*IF(db[[#This Row],[QTY TG]]="",1,db[[#This Row],[QTY TG]])*IF(db[[#This Row],[QTY K]]="",1,db[[#This Row],[QTY K]])</f>
        <v>240</v>
      </c>
      <c r="AD1309" s="78" t="str">
        <f>IF(db[[#This Row],[STN K]]="",IF(db[[#This Row],[STN TG]]="",db[[#This Row],[STN B]],db[[#This Row],[STN TG]]),db[[#This Row],[STN K]])</f>
        <v>PCS</v>
      </c>
      <c r="AE1309" s="78"/>
    </row>
    <row r="1310" spans="1:31" ht="16.5" customHeight="1" x14ac:dyDescent="0.25">
      <c r="A1310" s="40">
        <f t="shared" si="20"/>
        <v>1309</v>
      </c>
      <c r="B1310" s="5" t="str">
        <f>LOWER(SUBSTITUTE(SUBSTITUTE(SUBSTITUTE(SUBSTITUTE(SUBSTITUTE(SUBSTITUTE(SUBSTITUTE(SUBSTITUTE(db[[#This Row],[NB BM]]," ",),".",""),"-",""),"(",""),")",""),"/",""),"""",""),"+",""))</f>
        <v>guntingbbl4401</v>
      </c>
      <c r="C1310" s="5" t="str">
        <f>LOWER(SUBSTITUTE(SUBSTITUTE(SUBSTITUTE(SUBSTITUTE(SUBSTITUTE(SUBSTITUTE(SUBSTITUTE(SUBSTITUTE(SUBSTITUTE(db[[#This Row],[NB NOTA]]," ",),".",""),"-",""),"(",""),")",""),",",""),"/",""),"""",""),"+",""))</f>
        <v>guntingbbl4401</v>
      </c>
      <c r="D1310" s="5" t="str">
        <f>LOWER(SUBSTITUTE(SUBSTITUTE(SUBSTITUTE(SUBSTITUTE(SUBSTITUTE(SUBSTITUTE(SUBSTITUTE(SUBSTITUTE(SUBSTITUTE(db[[#This Row],[NB PAJAK]]," ",""),"-",""),"(",""),")",""),".",""),",",""),"/",""),"""",""),"+",""))</f>
        <v/>
      </c>
      <c r="E131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guntingbbl4401180pcsuntana</v>
      </c>
      <c r="F131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guntingbbl4401180pcs</v>
      </c>
      <c r="G1310" s="5" t="str">
        <f>db[[#This Row],[NB NOTA_C]]&amp;LOWER(SUBSTITUTE(SUBSTITUTE(SUBSTITUTE(SUBSTITUTE(SUBSTITUTE(SUBSTITUTE(SUBSTITUTE(SUBSTITUTE(SUBSTITUTE(db[[#This Row],[FAKTUR]]," ",),".",""),"-",""),"(",""),")",""),",",""),"/",""),"""",""),"+",""))</f>
        <v>guntingbbl4401untana</v>
      </c>
      <c r="H131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guntingbbl4401180pcsuntana</v>
      </c>
      <c r="I1310" s="2" t="s">
        <v>7285</v>
      </c>
      <c r="J1310" s="2" t="s">
        <v>7276</v>
      </c>
      <c r="K1310" s="14"/>
      <c r="L1310" s="2" t="s">
        <v>1336</v>
      </c>
      <c r="M1310" s="33" t="e">
        <f>IF(db[[#This Row],[NB NOTA_C]]="","",COUNTIF([2]!B_MSK[concat],db[[#This Row],[NB NOTA_C]]))</f>
        <v>#REF!</v>
      </c>
      <c r="N1310" s="9" t="s">
        <v>1352</v>
      </c>
      <c r="O1310" s="5" t="s">
        <v>1491</v>
      </c>
      <c r="P1310" s="2" t="s">
        <v>2425</v>
      </c>
      <c r="Q1310" s="5"/>
      <c r="R1310" s="5" t="str">
        <f>IF(db[[#This Row],[QTY/ CTN]]="","",SUBSTITUTE(SUBSTITUTE(SUBSTITUTE(db[[#This Row],[QTY/ CTN]]," ","_",2),"(",""),")","")&amp;"_")</f>
        <v>180 PCS_</v>
      </c>
      <c r="S1310" s="5">
        <f>IF(db[[#This Row],[H_QTY/ CTN]]="","",SEARCH("_",db[[#This Row],[H_QTY/ CTN]]))</f>
        <v>8</v>
      </c>
      <c r="T1310" s="5">
        <f>IF(db[[#This Row],[H_QTY/ CTN]]="","",LEN(db[[#This Row],[H_QTY/ CTN]]))</f>
        <v>8</v>
      </c>
      <c r="U1310" s="40" t="str">
        <f>IF(db[[#This Row],[H_QTY/ CTN]]="","",LEFT(db[[#This Row],[H_QTY/ CTN]],db[[#This Row],[H_1]]-1))</f>
        <v>180 PCS</v>
      </c>
      <c r="V1310" s="40" t="str">
        <f>IF(NOT(db[[#This Row],[H_1]]=db[[#This Row],[H_2]]),MID(db[[#This Row],[H_QTY/ CTN]],db[[#This Row],[H_1]]+1,db[[#This Row],[H_2]]-db[[#This Row],[H_1]]-1),"")</f>
        <v/>
      </c>
      <c r="W1310" s="40" t="str">
        <f>IF(db[[#This Row],[QTY/ CTN B]]="","",LEFT(db[[#This Row],[QTY/ CTN B]],SEARCH(" ",db[[#This Row],[QTY/ CTN B]],1)-1))</f>
        <v>180</v>
      </c>
      <c r="X1310" s="40" t="str">
        <f>IF(db[[#This Row],[QTY/ CTN B]]="","",RIGHT(db[[#This Row],[QTY/ CTN B]],LEN(db[[#This Row],[QTY/ CTN B]])-SEARCH(" ",db[[#This Row],[QTY/ CTN B]],1)))</f>
        <v>PCS</v>
      </c>
      <c r="Y1310" s="40" t="str">
        <f>IF(db[[#This Row],[QTY/ CTN TG]]="",IF(db[[#This Row],[STN TG]]="","",12),LEFT(db[[#This Row],[QTY/ CTN TG]],SEARCH(" ",db[[#This Row],[QTY/ CTN TG]],1)-1))</f>
        <v/>
      </c>
      <c r="Z13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10" s="40" t="str">
        <f>IF(db[[#This Row],[STN K]]="","",IF(db[[#This Row],[STN TG]]="LSN",12,""))</f>
        <v/>
      </c>
      <c r="AB1310" s="40" t="str">
        <f>IF(db[[#This Row],[STN TG]]="LSN","PCS","")</f>
        <v/>
      </c>
      <c r="AC1310" s="40">
        <f>db[[#This Row],[QTY B]]*IF(db[[#This Row],[QTY TG]]="",1,db[[#This Row],[QTY TG]])*IF(db[[#This Row],[QTY K]]="",1,db[[#This Row],[QTY K]])</f>
        <v>180</v>
      </c>
      <c r="AD1310" s="40" t="str">
        <f>IF(db[[#This Row],[STN K]]="",IF(db[[#This Row],[STN TG]]="",db[[#This Row],[STN B]],db[[#This Row],[STN TG]]),db[[#This Row],[STN K]])</f>
        <v>PCS</v>
      </c>
      <c r="AE1310" s="40"/>
    </row>
    <row r="1311" spans="1:31" ht="16.5" customHeight="1" x14ac:dyDescent="0.25">
      <c r="A1311" s="40">
        <f t="shared" si="20"/>
        <v>1310</v>
      </c>
      <c r="B1311" s="5" t="str">
        <f>LOWER(SUBSTITUTE(SUBSTITUTE(SUBSTITUTE(SUBSTITUTE(SUBSTITUTE(SUBSTITUTE(SUBSTITUTE(SUBSTITUTE(db[[#This Row],[NB BM]]," ",),".",""),"-",""),"(",""),")",""),"/",""),"""",""),"+",""))</f>
        <v>guntingbenangkxgb007</v>
      </c>
      <c r="C1311" s="5" t="str">
        <f>LOWER(SUBSTITUTE(SUBSTITUTE(SUBSTITUTE(SUBSTITUTE(SUBSTITUTE(SUBSTITUTE(SUBSTITUTE(SUBSTITUTE(SUBSTITUTE(db[[#This Row],[NB NOTA]]," ",),".",""),"-",""),"(",""),")",""),",",""),"/",""),"""",""),"+",""))</f>
        <v>guntingbenangkxgb007</v>
      </c>
      <c r="D1311" s="5" t="str">
        <f>LOWER(SUBSTITUTE(SUBSTITUTE(SUBSTITUTE(SUBSTITUTE(SUBSTITUTE(SUBSTITUTE(SUBSTITUTE(SUBSTITUTE(SUBSTITUTE(db[[#This Row],[NB PAJAK]]," ",""),"-",""),"(",""),")",""),".",""),",",""),"/",""),"""",""),"+",""))</f>
        <v/>
      </c>
      <c r="E131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guntingbenangkxgb00780lsnuntana</v>
      </c>
      <c r="F131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guntingbenangkxgb00780lsn</v>
      </c>
      <c r="G1311" s="5" t="str">
        <f>db[[#This Row],[NB NOTA_C]]&amp;LOWER(SUBSTITUTE(SUBSTITUTE(SUBSTITUTE(SUBSTITUTE(SUBSTITUTE(SUBSTITUTE(SUBSTITUTE(SUBSTITUTE(SUBSTITUTE(db[[#This Row],[FAKTUR]]," ",),".",""),"-",""),"(",""),")",""),",",""),"/",""),"""",""),"+",""))</f>
        <v>guntingbenangkxgb007untana</v>
      </c>
      <c r="H131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guntingbenangkxgb00780lsnuntana</v>
      </c>
      <c r="I1311" s="2" t="s">
        <v>6823</v>
      </c>
      <c r="J1311" s="2" t="s">
        <v>6786</v>
      </c>
      <c r="K1311" s="14"/>
      <c r="L1311" s="2" t="s">
        <v>1336</v>
      </c>
      <c r="M1311" s="33" t="e">
        <f>IF(db[[#This Row],[NB NOTA_C]]="","",COUNTIF([2]!B_MSK[concat],db[[#This Row],[NB NOTA_C]]))</f>
        <v>#REF!</v>
      </c>
      <c r="N1311" s="9" t="s">
        <v>2305</v>
      </c>
      <c r="O1311" s="5" t="s">
        <v>1419</v>
      </c>
      <c r="P1311" s="2" t="s">
        <v>2425</v>
      </c>
      <c r="Q1311" s="5"/>
      <c r="R1311" s="5" t="str">
        <f>IF(db[[#This Row],[QTY/ CTN]]="","",SUBSTITUTE(SUBSTITUTE(SUBSTITUTE(db[[#This Row],[QTY/ CTN]]," ","_",2),"(",""),")","")&amp;"_")</f>
        <v>80 LSN_</v>
      </c>
      <c r="S1311" s="5">
        <f>IF(db[[#This Row],[H_QTY/ CTN]]="","",SEARCH("_",db[[#This Row],[H_QTY/ CTN]]))</f>
        <v>7</v>
      </c>
      <c r="T1311" s="5">
        <f>IF(db[[#This Row],[H_QTY/ CTN]]="","",LEN(db[[#This Row],[H_QTY/ CTN]]))</f>
        <v>7</v>
      </c>
      <c r="U1311" s="40" t="str">
        <f>IF(db[[#This Row],[H_QTY/ CTN]]="","",LEFT(db[[#This Row],[H_QTY/ CTN]],db[[#This Row],[H_1]]-1))</f>
        <v>80 LSN</v>
      </c>
      <c r="V1311" s="40" t="str">
        <f>IF(NOT(db[[#This Row],[H_1]]=db[[#This Row],[H_2]]),MID(db[[#This Row],[H_QTY/ CTN]],db[[#This Row],[H_1]]+1,db[[#This Row],[H_2]]-db[[#This Row],[H_1]]-1),"")</f>
        <v/>
      </c>
      <c r="W1311" s="40" t="str">
        <f>IF(db[[#This Row],[QTY/ CTN B]]="","",LEFT(db[[#This Row],[QTY/ CTN B]],SEARCH(" ",db[[#This Row],[QTY/ CTN B]],1)-1))</f>
        <v>80</v>
      </c>
      <c r="X1311" s="40" t="str">
        <f>IF(db[[#This Row],[QTY/ CTN B]]="","",RIGHT(db[[#This Row],[QTY/ CTN B]],LEN(db[[#This Row],[QTY/ CTN B]])-SEARCH(" ",db[[#This Row],[QTY/ CTN B]],1)))</f>
        <v>LSN</v>
      </c>
      <c r="Y1311" s="40">
        <f>IF(db[[#This Row],[QTY/ CTN TG]]="",IF(db[[#This Row],[STN TG]]="","",12),LEFT(db[[#This Row],[QTY/ CTN TG]],SEARCH(" ",db[[#This Row],[QTY/ CTN TG]],1)-1))</f>
        <v>12</v>
      </c>
      <c r="Z13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11" s="40" t="str">
        <f>IF(db[[#This Row],[STN K]]="","",IF(db[[#This Row],[STN TG]]="LSN",12,""))</f>
        <v/>
      </c>
      <c r="AB1311" s="40" t="str">
        <f>IF(db[[#This Row],[STN TG]]="LSN","PCS","")</f>
        <v/>
      </c>
      <c r="AC1311" s="40">
        <f>db[[#This Row],[QTY B]]*IF(db[[#This Row],[QTY TG]]="",1,db[[#This Row],[QTY TG]])*IF(db[[#This Row],[QTY K]]="",1,db[[#This Row],[QTY K]])</f>
        <v>960</v>
      </c>
      <c r="AD1311" s="40" t="str">
        <f>IF(db[[#This Row],[STN K]]="",IF(db[[#This Row],[STN TG]]="",db[[#This Row],[STN B]],db[[#This Row],[STN TG]]),db[[#This Row],[STN K]])</f>
        <v>PCS</v>
      </c>
      <c r="AE1311" s="40"/>
    </row>
    <row r="1312" spans="1:31" ht="16.5" customHeight="1" x14ac:dyDescent="0.25">
      <c r="A1312" s="78">
        <f t="shared" si="20"/>
        <v>1311</v>
      </c>
      <c r="B1312" s="79" t="str">
        <f>LOWER(SUBSTITUTE(SUBSTITUTE(SUBSTITUTE(SUBSTITUTE(SUBSTITUTE(SUBSTITUTE(SUBSTITUTE(SUBSTITUTE(db[[#This Row],[NB BM]]," ",),".",""),"-",""),"(",""),")",""),"/",""),"""",""),"+",""))</f>
        <v>guntingidealdr5</v>
      </c>
      <c r="C1312" s="79" t="str">
        <f>LOWER(SUBSTITUTE(SUBSTITUTE(SUBSTITUTE(SUBSTITUTE(SUBSTITUTE(SUBSTITUTE(SUBSTITUTE(SUBSTITUTE(SUBSTITUTE(db[[#This Row],[NB NOTA]]," ",),".",""),"-",""),"(",""),")",""),",",""),"/",""),"""",""),"+",""))</f>
        <v>guntingdr5ideal</v>
      </c>
      <c r="D1312" s="79" t="str">
        <f>LOWER(SUBSTITUTE(SUBSTITUTE(SUBSTITUTE(SUBSTITUTE(SUBSTITUTE(SUBSTITUTE(SUBSTITUTE(SUBSTITUTE(SUBSTITUTE(db[[#This Row],[NB PAJAK]]," ",""),"-",""),"(",""),")",""),".",""),",",""),"/",""),"""",""),"+",""))</f>
        <v/>
      </c>
      <c r="E1312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guntingidealdr560lsnuntana</v>
      </c>
      <c r="F1312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guntingdr5ideal60lsn</v>
      </c>
      <c r="G1312" s="79" t="str">
        <f>db[[#This Row],[NB NOTA_C]]&amp;LOWER(SUBSTITUTE(SUBSTITUTE(SUBSTITUTE(SUBSTITUTE(SUBSTITUTE(SUBSTITUTE(SUBSTITUTE(SUBSTITUTE(SUBSTITUTE(db[[#This Row],[FAKTUR]]," ",),".",""),"-",""),"(",""),")",""),",",""),"/",""),"""",""),"+",""))</f>
        <v>guntingdr5idealuntana</v>
      </c>
      <c r="H1312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guntingdr5ideal60lsnuntana</v>
      </c>
      <c r="I1312" s="70" t="s">
        <v>7250</v>
      </c>
      <c r="J1312" s="70" t="s">
        <v>7246</v>
      </c>
      <c r="K1312" s="71"/>
      <c r="L1312" s="70" t="s">
        <v>1336</v>
      </c>
      <c r="M1312" s="80" t="e">
        <f>IF(db[[#This Row],[NB NOTA_C]]="","",COUNTIF([2]!B_MSK[concat],db[[#This Row],[NB NOTA_C]]))</f>
        <v>#REF!</v>
      </c>
      <c r="N1312" s="81" t="s">
        <v>7254</v>
      </c>
      <c r="O1312" s="79" t="s">
        <v>1385</v>
      </c>
      <c r="P1312" s="70" t="s">
        <v>2425</v>
      </c>
      <c r="Q1312" s="79"/>
      <c r="R1312" s="79" t="str">
        <f>IF(db[[#This Row],[QTY/ CTN]]="","",SUBSTITUTE(SUBSTITUTE(SUBSTITUTE(db[[#This Row],[QTY/ CTN]]," ","_",2),"(",""),")","")&amp;"_")</f>
        <v>60 LSN_</v>
      </c>
      <c r="S1312" s="79">
        <f>IF(db[[#This Row],[H_QTY/ CTN]]="","",SEARCH("_",db[[#This Row],[H_QTY/ CTN]]))</f>
        <v>7</v>
      </c>
      <c r="T1312" s="79">
        <f>IF(db[[#This Row],[H_QTY/ CTN]]="","",LEN(db[[#This Row],[H_QTY/ CTN]]))</f>
        <v>7</v>
      </c>
      <c r="U1312" s="78" t="str">
        <f>IF(db[[#This Row],[H_QTY/ CTN]]="","",LEFT(db[[#This Row],[H_QTY/ CTN]],db[[#This Row],[H_1]]-1))</f>
        <v>60 LSN</v>
      </c>
      <c r="V1312" s="78" t="str">
        <f>IF(NOT(db[[#This Row],[H_1]]=db[[#This Row],[H_2]]),MID(db[[#This Row],[H_QTY/ CTN]],db[[#This Row],[H_1]]+1,db[[#This Row],[H_2]]-db[[#This Row],[H_1]]-1),"")</f>
        <v/>
      </c>
      <c r="W1312" s="78" t="str">
        <f>IF(db[[#This Row],[QTY/ CTN B]]="","",LEFT(db[[#This Row],[QTY/ CTN B]],SEARCH(" ",db[[#This Row],[QTY/ CTN B]],1)-1))</f>
        <v>60</v>
      </c>
      <c r="X1312" s="78" t="str">
        <f>IF(db[[#This Row],[QTY/ CTN B]]="","",RIGHT(db[[#This Row],[QTY/ CTN B]],LEN(db[[#This Row],[QTY/ CTN B]])-SEARCH(" ",db[[#This Row],[QTY/ CTN B]],1)))</f>
        <v>LSN</v>
      </c>
      <c r="Y1312" s="78">
        <f>IF(db[[#This Row],[QTY/ CTN TG]]="",IF(db[[#This Row],[STN TG]]="","",12),LEFT(db[[#This Row],[QTY/ CTN TG]],SEARCH(" ",db[[#This Row],[QTY/ CTN TG]],1)-1))</f>
        <v>12</v>
      </c>
      <c r="Z1312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12" s="78" t="str">
        <f>IF(db[[#This Row],[STN K]]="","",IF(db[[#This Row],[STN TG]]="LSN",12,""))</f>
        <v/>
      </c>
      <c r="AB1312" s="78" t="str">
        <f>IF(db[[#This Row],[STN TG]]="LSN","PCS","")</f>
        <v/>
      </c>
      <c r="AC1312" s="78">
        <f>db[[#This Row],[QTY B]]*IF(db[[#This Row],[QTY TG]]="",1,db[[#This Row],[QTY TG]])*IF(db[[#This Row],[QTY K]]="",1,db[[#This Row],[QTY K]])</f>
        <v>720</v>
      </c>
      <c r="AD1312" s="78" t="str">
        <f>IF(db[[#This Row],[STN K]]="",IF(db[[#This Row],[STN TG]]="",db[[#This Row],[STN B]],db[[#This Row],[STN TG]]),db[[#This Row],[STN K]])</f>
        <v>PCS</v>
      </c>
      <c r="AE1312" s="78"/>
    </row>
    <row r="1313" spans="1:31" ht="16.5" customHeight="1" x14ac:dyDescent="0.25">
      <c r="A1313" s="78">
        <f t="shared" si="20"/>
        <v>1312</v>
      </c>
      <c r="B1313" s="79" t="str">
        <f>LOWER(SUBSTITUTE(SUBSTITUTE(SUBSTITUTE(SUBSTITUTE(SUBSTITUTE(SUBSTITUTE(SUBSTITUTE(SUBSTITUTE(db[[#This Row],[NB BM]]," ",),".",""),"-",""),"(",""),")",""),"/",""),"""",""),"+",""))</f>
        <v>guntingidealdr6</v>
      </c>
      <c r="C1313" s="79" t="str">
        <f>LOWER(SUBSTITUTE(SUBSTITUTE(SUBSTITUTE(SUBSTITUTE(SUBSTITUTE(SUBSTITUTE(SUBSTITUTE(SUBSTITUTE(SUBSTITUTE(db[[#This Row],[NB NOTA]]," ",),".",""),"-",""),"(",""),")",""),",",""),"/",""),"""",""),"+",""))</f>
        <v>guntingdr6ideal</v>
      </c>
      <c r="D1313" s="79" t="str">
        <f>LOWER(SUBSTITUTE(SUBSTITUTE(SUBSTITUTE(SUBSTITUTE(SUBSTITUTE(SUBSTITUTE(SUBSTITUTE(SUBSTITUTE(SUBSTITUTE(db[[#This Row],[NB PAJAK]]," ",""),"-",""),"(",""),")",""),".",""),",",""),"/",""),"""",""),"+",""))</f>
        <v/>
      </c>
      <c r="E1313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guntingidealdr660lsnuntana</v>
      </c>
      <c r="F1313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guntingdr6ideal60lsn</v>
      </c>
      <c r="G1313" s="79" t="str">
        <f>db[[#This Row],[NB NOTA_C]]&amp;LOWER(SUBSTITUTE(SUBSTITUTE(SUBSTITUTE(SUBSTITUTE(SUBSTITUTE(SUBSTITUTE(SUBSTITUTE(SUBSTITUTE(SUBSTITUTE(db[[#This Row],[FAKTUR]]," ",),".",""),"-",""),"(",""),")",""),",",""),"/",""),"""",""),"+",""))</f>
        <v>guntingdr6idealuntana</v>
      </c>
      <c r="H1313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guntingdr6ideal60lsnuntana</v>
      </c>
      <c r="I1313" s="70" t="s">
        <v>7251</v>
      </c>
      <c r="J1313" s="70" t="s">
        <v>7247</v>
      </c>
      <c r="K1313" s="71"/>
      <c r="L1313" s="70" t="s">
        <v>1336</v>
      </c>
      <c r="M1313" s="80" t="e">
        <f>IF(db[[#This Row],[NB NOTA_C]]="","",COUNTIF([2]!B_MSK[concat],db[[#This Row],[NB NOTA_C]]))</f>
        <v>#REF!</v>
      </c>
      <c r="N1313" s="81" t="s">
        <v>7254</v>
      </c>
      <c r="O1313" s="79" t="s">
        <v>1385</v>
      </c>
      <c r="P1313" s="70" t="s">
        <v>2425</v>
      </c>
      <c r="Q1313" s="79"/>
      <c r="R1313" s="79" t="str">
        <f>IF(db[[#This Row],[QTY/ CTN]]="","",SUBSTITUTE(SUBSTITUTE(SUBSTITUTE(db[[#This Row],[QTY/ CTN]]," ","_",2),"(",""),")","")&amp;"_")</f>
        <v>60 LSN_</v>
      </c>
      <c r="S1313" s="79">
        <f>IF(db[[#This Row],[H_QTY/ CTN]]="","",SEARCH("_",db[[#This Row],[H_QTY/ CTN]]))</f>
        <v>7</v>
      </c>
      <c r="T1313" s="79">
        <f>IF(db[[#This Row],[H_QTY/ CTN]]="","",LEN(db[[#This Row],[H_QTY/ CTN]]))</f>
        <v>7</v>
      </c>
      <c r="U1313" s="78" t="str">
        <f>IF(db[[#This Row],[H_QTY/ CTN]]="","",LEFT(db[[#This Row],[H_QTY/ CTN]],db[[#This Row],[H_1]]-1))</f>
        <v>60 LSN</v>
      </c>
      <c r="V1313" s="78" t="str">
        <f>IF(NOT(db[[#This Row],[H_1]]=db[[#This Row],[H_2]]),MID(db[[#This Row],[H_QTY/ CTN]],db[[#This Row],[H_1]]+1,db[[#This Row],[H_2]]-db[[#This Row],[H_1]]-1),"")</f>
        <v/>
      </c>
      <c r="W1313" s="78" t="str">
        <f>IF(db[[#This Row],[QTY/ CTN B]]="","",LEFT(db[[#This Row],[QTY/ CTN B]],SEARCH(" ",db[[#This Row],[QTY/ CTN B]],1)-1))</f>
        <v>60</v>
      </c>
      <c r="X1313" s="78" t="str">
        <f>IF(db[[#This Row],[QTY/ CTN B]]="","",RIGHT(db[[#This Row],[QTY/ CTN B]],LEN(db[[#This Row],[QTY/ CTN B]])-SEARCH(" ",db[[#This Row],[QTY/ CTN B]],1)))</f>
        <v>LSN</v>
      </c>
      <c r="Y1313" s="78">
        <f>IF(db[[#This Row],[QTY/ CTN TG]]="",IF(db[[#This Row],[STN TG]]="","",12),LEFT(db[[#This Row],[QTY/ CTN TG]],SEARCH(" ",db[[#This Row],[QTY/ CTN TG]],1)-1))</f>
        <v>12</v>
      </c>
      <c r="Z1313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13" s="78" t="str">
        <f>IF(db[[#This Row],[STN K]]="","",IF(db[[#This Row],[STN TG]]="LSN",12,""))</f>
        <v/>
      </c>
      <c r="AB1313" s="78" t="str">
        <f>IF(db[[#This Row],[STN TG]]="LSN","PCS","")</f>
        <v/>
      </c>
      <c r="AC1313" s="78">
        <f>db[[#This Row],[QTY B]]*IF(db[[#This Row],[QTY TG]]="",1,db[[#This Row],[QTY TG]])*IF(db[[#This Row],[QTY K]]="",1,db[[#This Row],[QTY K]])</f>
        <v>720</v>
      </c>
      <c r="AD1313" s="78" t="str">
        <f>IF(db[[#This Row],[STN K]]="",IF(db[[#This Row],[STN TG]]="",db[[#This Row],[STN B]],db[[#This Row],[STN TG]]),db[[#This Row],[STN K]])</f>
        <v>PCS</v>
      </c>
      <c r="AE1313" s="78"/>
    </row>
    <row r="1314" spans="1:31" ht="16.5" customHeight="1" x14ac:dyDescent="0.25">
      <c r="A1314" s="78">
        <f t="shared" si="20"/>
        <v>1313</v>
      </c>
      <c r="B1314" s="79" t="str">
        <f>LOWER(SUBSTITUTE(SUBSTITUTE(SUBSTITUTE(SUBSTITUTE(SUBSTITUTE(SUBSTITUTE(SUBSTITUTE(SUBSTITUTE(db[[#This Row],[NB BM]]," ",),".",""),"-",""),"(",""),")",""),"/",""),"""",""),"+",""))</f>
        <v>guntingidealdr8</v>
      </c>
      <c r="C1314" s="79" t="str">
        <f>LOWER(SUBSTITUTE(SUBSTITUTE(SUBSTITUTE(SUBSTITUTE(SUBSTITUTE(SUBSTITUTE(SUBSTITUTE(SUBSTITUTE(SUBSTITUTE(db[[#This Row],[NB NOTA]]," ",),".",""),"-",""),"(",""),")",""),",",""),"/",""),"""",""),"+",""))</f>
        <v>guntingdr8ideal</v>
      </c>
      <c r="D1314" s="79" t="str">
        <f>LOWER(SUBSTITUTE(SUBSTITUTE(SUBSTITUTE(SUBSTITUTE(SUBSTITUTE(SUBSTITUTE(SUBSTITUTE(SUBSTITUTE(SUBSTITUTE(db[[#This Row],[NB PAJAK]]," ",""),"-",""),"(",""),")",""),".",""),",",""),"/",""),"""",""),"+",""))</f>
        <v/>
      </c>
      <c r="E1314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guntingidealdr860lsnuntana</v>
      </c>
      <c r="F1314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guntingdr8ideal60lsn</v>
      </c>
      <c r="G1314" s="79" t="str">
        <f>db[[#This Row],[NB NOTA_C]]&amp;LOWER(SUBSTITUTE(SUBSTITUTE(SUBSTITUTE(SUBSTITUTE(SUBSTITUTE(SUBSTITUTE(SUBSTITUTE(SUBSTITUTE(SUBSTITUTE(db[[#This Row],[FAKTUR]]," ",),".",""),"-",""),"(",""),")",""),",",""),"/",""),"""",""),"+",""))</f>
        <v>guntingdr8idealuntana</v>
      </c>
      <c r="H1314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guntingdr8ideal60lsnuntana</v>
      </c>
      <c r="I1314" s="70" t="s">
        <v>7252</v>
      </c>
      <c r="J1314" s="70" t="s">
        <v>7248</v>
      </c>
      <c r="K1314" s="71"/>
      <c r="L1314" s="70" t="s">
        <v>1336</v>
      </c>
      <c r="M1314" s="80" t="e">
        <f>IF(db[[#This Row],[NB NOTA_C]]="","",COUNTIF([2]!B_MSK[concat],db[[#This Row],[NB NOTA_C]]))</f>
        <v>#REF!</v>
      </c>
      <c r="N1314" s="81" t="s">
        <v>7254</v>
      </c>
      <c r="O1314" s="79" t="s">
        <v>1385</v>
      </c>
      <c r="P1314" s="70" t="s">
        <v>2425</v>
      </c>
      <c r="Q1314" s="79"/>
      <c r="R1314" s="79" t="str">
        <f>IF(db[[#This Row],[QTY/ CTN]]="","",SUBSTITUTE(SUBSTITUTE(SUBSTITUTE(db[[#This Row],[QTY/ CTN]]," ","_",2),"(",""),")","")&amp;"_")</f>
        <v>60 LSN_</v>
      </c>
      <c r="S1314" s="79">
        <f>IF(db[[#This Row],[H_QTY/ CTN]]="","",SEARCH("_",db[[#This Row],[H_QTY/ CTN]]))</f>
        <v>7</v>
      </c>
      <c r="T1314" s="79">
        <f>IF(db[[#This Row],[H_QTY/ CTN]]="","",LEN(db[[#This Row],[H_QTY/ CTN]]))</f>
        <v>7</v>
      </c>
      <c r="U1314" s="78" t="str">
        <f>IF(db[[#This Row],[H_QTY/ CTN]]="","",LEFT(db[[#This Row],[H_QTY/ CTN]],db[[#This Row],[H_1]]-1))</f>
        <v>60 LSN</v>
      </c>
      <c r="V1314" s="78" t="str">
        <f>IF(NOT(db[[#This Row],[H_1]]=db[[#This Row],[H_2]]),MID(db[[#This Row],[H_QTY/ CTN]],db[[#This Row],[H_1]]+1,db[[#This Row],[H_2]]-db[[#This Row],[H_1]]-1),"")</f>
        <v/>
      </c>
      <c r="W1314" s="78" t="str">
        <f>IF(db[[#This Row],[QTY/ CTN B]]="","",LEFT(db[[#This Row],[QTY/ CTN B]],SEARCH(" ",db[[#This Row],[QTY/ CTN B]],1)-1))</f>
        <v>60</v>
      </c>
      <c r="X1314" s="78" t="str">
        <f>IF(db[[#This Row],[QTY/ CTN B]]="","",RIGHT(db[[#This Row],[QTY/ CTN B]],LEN(db[[#This Row],[QTY/ CTN B]])-SEARCH(" ",db[[#This Row],[QTY/ CTN B]],1)))</f>
        <v>LSN</v>
      </c>
      <c r="Y1314" s="78">
        <f>IF(db[[#This Row],[QTY/ CTN TG]]="",IF(db[[#This Row],[STN TG]]="","",12),LEFT(db[[#This Row],[QTY/ CTN TG]],SEARCH(" ",db[[#This Row],[QTY/ CTN TG]],1)-1))</f>
        <v>12</v>
      </c>
      <c r="Z1314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14" s="78" t="str">
        <f>IF(db[[#This Row],[STN K]]="","",IF(db[[#This Row],[STN TG]]="LSN",12,""))</f>
        <v/>
      </c>
      <c r="AB1314" s="78" t="str">
        <f>IF(db[[#This Row],[STN TG]]="LSN","PCS","")</f>
        <v/>
      </c>
      <c r="AC1314" s="78">
        <f>db[[#This Row],[QTY B]]*IF(db[[#This Row],[QTY TG]]="",1,db[[#This Row],[QTY TG]])*IF(db[[#This Row],[QTY K]]="",1,db[[#This Row],[QTY K]])</f>
        <v>720</v>
      </c>
      <c r="AD1314" s="78" t="str">
        <f>IF(db[[#This Row],[STN K]]="",IF(db[[#This Row],[STN TG]]="",db[[#This Row],[STN B]],db[[#This Row],[STN TG]]),db[[#This Row],[STN K]])</f>
        <v>PCS</v>
      </c>
      <c r="AE1314" s="78"/>
    </row>
    <row r="1315" spans="1:31" ht="16.5" customHeight="1" x14ac:dyDescent="0.25">
      <c r="A1315" s="78">
        <f t="shared" si="20"/>
        <v>1314</v>
      </c>
      <c r="B1315" s="79" t="str">
        <f>LOWER(SUBSTITUTE(SUBSTITUTE(SUBSTITUTE(SUBSTITUTE(SUBSTITUTE(SUBSTITUTE(SUBSTITUTE(SUBSTITUTE(db[[#This Row],[NB BM]]," ",),".",""),"-",""),"(",""),")",""),"/",""),"""",""),"+",""))</f>
        <v>guntingidealdr9</v>
      </c>
      <c r="C1315" s="79" t="str">
        <f>LOWER(SUBSTITUTE(SUBSTITUTE(SUBSTITUTE(SUBSTITUTE(SUBSTITUTE(SUBSTITUTE(SUBSTITUTE(SUBSTITUTE(SUBSTITUTE(db[[#This Row],[NB NOTA]]," ",),".",""),"-",""),"(",""),")",""),",",""),"/",""),"""",""),"+",""))</f>
        <v>guntingdr9ideal</v>
      </c>
      <c r="D1315" s="79" t="str">
        <f>LOWER(SUBSTITUTE(SUBSTITUTE(SUBSTITUTE(SUBSTITUTE(SUBSTITUTE(SUBSTITUTE(SUBSTITUTE(SUBSTITUTE(SUBSTITUTE(db[[#This Row],[NB PAJAK]]," ",""),"-",""),"(",""),")",""),".",""),",",""),"/",""),"""",""),"+",""))</f>
        <v/>
      </c>
      <c r="E1315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guntingidealdr960lsnuntana</v>
      </c>
      <c r="F1315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guntingdr9ideal60lsn</v>
      </c>
      <c r="G1315" s="79" t="str">
        <f>db[[#This Row],[NB NOTA_C]]&amp;LOWER(SUBSTITUTE(SUBSTITUTE(SUBSTITUTE(SUBSTITUTE(SUBSTITUTE(SUBSTITUTE(SUBSTITUTE(SUBSTITUTE(SUBSTITUTE(db[[#This Row],[FAKTUR]]," ",),".",""),"-",""),"(",""),")",""),",",""),"/",""),"""",""),"+",""))</f>
        <v>guntingdr9idealuntana</v>
      </c>
      <c r="H1315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guntingdr9ideal60lsnuntana</v>
      </c>
      <c r="I1315" s="70" t="s">
        <v>7253</v>
      </c>
      <c r="J1315" s="70" t="s">
        <v>7249</v>
      </c>
      <c r="K1315" s="71"/>
      <c r="L1315" s="70" t="s">
        <v>1336</v>
      </c>
      <c r="M1315" s="80" t="e">
        <f>IF(db[[#This Row],[NB NOTA_C]]="","",COUNTIF([2]!B_MSK[concat],db[[#This Row],[NB NOTA_C]]))</f>
        <v>#REF!</v>
      </c>
      <c r="N1315" s="81" t="s">
        <v>7254</v>
      </c>
      <c r="O1315" s="79" t="s">
        <v>1385</v>
      </c>
      <c r="P1315" s="70" t="s">
        <v>2425</v>
      </c>
      <c r="Q1315" s="79"/>
      <c r="R1315" s="79" t="str">
        <f>IF(db[[#This Row],[QTY/ CTN]]="","",SUBSTITUTE(SUBSTITUTE(SUBSTITUTE(db[[#This Row],[QTY/ CTN]]," ","_",2),"(",""),")","")&amp;"_")</f>
        <v>60 LSN_</v>
      </c>
      <c r="S1315" s="79">
        <f>IF(db[[#This Row],[H_QTY/ CTN]]="","",SEARCH("_",db[[#This Row],[H_QTY/ CTN]]))</f>
        <v>7</v>
      </c>
      <c r="T1315" s="79">
        <f>IF(db[[#This Row],[H_QTY/ CTN]]="","",LEN(db[[#This Row],[H_QTY/ CTN]]))</f>
        <v>7</v>
      </c>
      <c r="U1315" s="78" t="str">
        <f>IF(db[[#This Row],[H_QTY/ CTN]]="","",LEFT(db[[#This Row],[H_QTY/ CTN]],db[[#This Row],[H_1]]-1))</f>
        <v>60 LSN</v>
      </c>
      <c r="V1315" s="78" t="str">
        <f>IF(NOT(db[[#This Row],[H_1]]=db[[#This Row],[H_2]]),MID(db[[#This Row],[H_QTY/ CTN]],db[[#This Row],[H_1]]+1,db[[#This Row],[H_2]]-db[[#This Row],[H_1]]-1),"")</f>
        <v/>
      </c>
      <c r="W1315" s="78" t="str">
        <f>IF(db[[#This Row],[QTY/ CTN B]]="","",LEFT(db[[#This Row],[QTY/ CTN B]],SEARCH(" ",db[[#This Row],[QTY/ CTN B]],1)-1))</f>
        <v>60</v>
      </c>
      <c r="X1315" s="78" t="str">
        <f>IF(db[[#This Row],[QTY/ CTN B]]="","",RIGHT(db[[#This Row],[QTY/ CTN B]],LEN(db[[#This Row],[QTY/ CTN B]])-SEARCH(" ",db[[#This Row],[QTY/ CTN B]],1)))</f>
        <v>LSN</v>
      </c>
      <c r="Y1315" s="78">
        <f>IF(db[[#This Row],[QTY/ CTN TG]]="",IF(db[[#This Row],[STN TG]]="","",12),LEFT(db[[#This Row],[QTY/ CTN TG]],SEARCH(" ",db[[#This Row],[QTY/ CTN TG]],1)-1))</f>
        <v>12</v>
      </c>
      <c r="Z1315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15" s="78" t="str">
        <f>IF(db[[#This Row],[STN K]]="","",IF(db[[#This Row],[STN TG]]="LSN",12,""))</f>
        <v/>
      </c>
      <c r="AB1315" s="78" t="str">
        <f>IF(db[[#This Row],[STN TG]]="LSN","PCS","")</f>
        <v/>
      </c>
      <c r="AC1315" s="78">
        <f>db[[#This Row],[QTY B]]*IF(db[[#This Row],[QTY TG]]="",1,db[[#This Row],[QTY TG]])*IF(db[[#This Row],[QTY K]]="",1,db[[#This Row],[QTY K]])</f>
        <v>720</v>
      </c>
      <c r="AD1315" s="78" t="str">
        <f>IF(db[[#This Row],[STN K]]="",IF(db[[#This Row],[STN TG]]="",db[[#This Row],[STN B]],db[[#This Row],[STN TG]]),db[[#This Row],[STN K]])</f>
        <v>PCS</v>
      </c>
      <c r="AE1315" s="78"/>
    </row>
    <row r="1316" spans="1:31" ht="16.5" customHeight="1" x14ac:dyDescent="0.25">
      <c r="A1316" s="40">
        <f t="shared" si="20"/>
        <v>1315</v>
      </c>
      <c r="B1316" s="5" t="str">
        <f>LOWER(SUBSTITUTE(SUBSTITUTE(SUBSTITUTE(SUBSTITUTE(SUBSTITUTE(SUBSTITUTE(SUBSTITUTE(SUBSTITUTE(db[[#This Row],[NB BM]]," ",),".",""),"-",""),"(",""),")",""),"/",""),"""",""),"+",""))</f>
        <v>guntingidealk300</v>
      </c>
      <c r="C1316" s="5" t="str">
        <f>LOWER(SUBSTITUTE(SUBSTITUTE(SUBSTITUTE(SUBSTITUTE(SUBSTITUTE(SUBSTITUTE(SUBSTITUTE(SUBSTITUTE(SUBSTITUTE(db[[#This Row],[NB NOTA]]," ",),".",""),"-",""),"(",""),")",""),",",""),"/",""),"""",""),"+",""))</f>
        <v>guntingidealk300</v>
      </c>
      <c r="D1316" s="5" t="str">
        <f>LOWER(SUBSTITUTE(SUBSTITUTE(SUBSTITUTE(SUBSTITUTE(SUBSTITUTE(SUBSTITUTE(SUBSTITUTE(SUBSTITUTE(SUBSTITUTE(db[[#This Row],[NB PAJAK]]," ",""),"-",""),"(",""),")",""),".",""),",",""),"/",""),"""",""),"+",""))</f>
        <v/>
      </c>
      <c r="E131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guntingidealk30024lsnuntana</v>
      </c>
      <c r="F131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guntingidealk30024lsn</v>
      </c>
      <c r="G1316" s="5" t="str">
        <f>db[[#This Row],[NB NOTA_C]]&amp;LOWER(SUBSTITUTE(SUBSTITUTE(SUBSTITUTE(SUBSTITUTE(SUBSTITUTE(SUBSTITUTE(SUBSTITUTE(SUBSTITUTE(SUBSTITUTE(db[[#This Row],[FAKTUR]]," ",),".",""),"-",""),"(",""),")",""),",",""),"/",""),"""",""),"+",""))</f>
        <v>guntingidealk300untana</v>
      </c>
      <c r="H131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guntingidealk30024lsnuntana</v>
      </c>
      <c r="I1316" s="2" t="s">
        <v>4569</v>
      </c>
      <c r="J1316" s="2" t="s">
        <v>4566</v>
      </c>
      <c r="K1316" s="14"/>
      <c r="L1316" s="2" t="s">
        <v>1336</v>
      </c>
      <c r="M1316" s="33" t="e">
        <f>IF(db[[#This Row],[NB NOTA_C]]="","",COUNTIF([2]!B_MSK[concat],db[[#This Row],[NB NOTA_C]]))</f>
        <v>#REF!</v>
      </c>
      <c r="N1316" s="9" t="s">
        <v>1340</v>
      </c>
      <c r="O1316" s="5" t="s">
        <v>1431</v>
      </c>
      <c r="P1316" s="2" t="s">
        <v>2425</v>
      </c>
      <c r="Q1316" s="5"/>
      <c r="R1316" s="5" t="str">
        <f>IF(db[[#This Row],[QTY/ CTN]]="","",SUBSTITUTE(SUBSTITUTE(SUBSTITUTE(db[[#This Row],[QTY/ CTN]]," ","_",2),"(",""),")","")&amp;"_")</f>
        <v>24 LSN_</v>
      </c>
      <c r="S1316" s="5">
        <f>IF(db[[#This Row],[H_QTY/ CTN]]="","",SEARCH("_",db[[#This Row],[H_QTY/ CTN]]))</f>
        <v>7</v>
      </c>
      <c r="T1316" s="5">
        <f>IF(db[[#This Row],[H_QTY/ CTN]]="","",LEN(db[[#This Row],[H_QTY/ CTN]]))</f>
        <v>7</v>
      </c>
      <c r="U1316" s="40" t="str">
        <f>IF(db[[#This Row],[H_QTY/ CTN]]="","",LEFT(db[[#This Row],[H_QTY/ CTN]],db[[#This Row],[H_1]]-1))</f>
        <v>24 LSN</v>
      </c>
      <c r="V1316" s="40" t="str">
        <f>IF(NOT(db[[#This Row],[H_1]]=db[[#This Row],[H_2]]),MID(db[[#This Row],[H_QTY/ CTN]],db[[#This Row],[H_1]]+1,db[[#This Row],[H_2]]-db[[#This Row],[H_1]]-1),"")</f>
        <v/>
      </c>
      <c r="W1316" s="40" t="str">
        <f>IF(db[[#This Row],[QTY/ CTN B]]="","",LEFT(db[[#This Row],[QTY/ CTN B]],SEARCH(" ",db[[#This Row],[QTY/ CTN B]],1)-1))</f>
        <v>24</v>
      </c>
      <c r="X1316" s="40" t="str">
        <f>IF(db[[#This Row],[QTY/ CTN B]]="","",RIGHT(db[[#This Row],[QTY/ CTN B]],LEN(db[[#This Row],[QTY/ CTN B]])-SEARCH(" ",db[[#This Row],[QTY/ CTN B]],1)))</f>
        <v>LSN</v>
      </c>
      <c r="Y1316" s="40">
        <f>IF(db[[#This Row],[QTY/ CTN TG]]="",IF(db[[#This Row],[STN TG]]="","",12),LEFT(db[[#This Row],[QTY/ CTN TG]],SEARCH(" ",db[[#This Row],[QTY/ CTN TG]],1)-1))</f>
        <v>12</v>
      </c>
      <c r="Z13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16" s="40" t="str">
        <f>IF(db[[#This Row],[STN K]]="","",IF(db[[#This Row],[STN TG]]="LSN",12,""))</f>
        <v/>
      </c>
      <c r="AB1316" s="40" t="str">
        <f>IF(db[[#This Row],[STN TG]]="LSN","PCS","")</f>
        <v/>
      </c>
      <c r="AC1316" s="40">
        <f>db[[#This Row],[QTY B]]*IF(db[[#This Row],[QTY TG]]="",1,db[[#This Row],[QTY TG]])*IF(db[[#This Row],[QTY K]]="",1,db[[#This Row],[QTY K]])</f>
        <v>288</v>
      </c>
      <c r="AD1316" s="40" t="str">
        <f>IF(db[[#This Row],[STN K]]="",IF(db[[#This Row],[STN TG]]="",db[[#This Row],[STN B]],db[[#This Row],[STN TG]]),db[[#This Row],[STN K]])</f>
        <v>PCS</v>
      </c>
      <c r="AE1316" s="40"/>
    </row>
    <row r="1317" spans="1:31" ht="16.5" customHeight="1" x14ac:dyDescent="0.25">
      <c r="A1317" s="40">
        <f t="shared" si="20"/>
        <v>1316</v>
      </c>
      <c r="B1317" s="5" t="str">
        <f>LOWER(SUBSTITUTE(SUBSTITUTE(SUBSTITUTE(SUBSTITUTE(SUBSTITUTE(SUBSTITUTE(SUBSTITUTE(SUBSTITUTE(db[[#This Row],[NB BM]]," ",),".",""),"-",""),"(",""),")",""),"/",""),"""",""),"+",""))</f>
        <v>guntingidealk500</v>
      </c>
      <c r="C1317" s="5" t="str">
        <f>LOWER(SUBSTITUTE(SUBSTITUTE(SUBSTITUTE(SUBSTITUTE(SUBSTITUTE(SUBSTITUTE(SUBSTITUTE(SUBSTITUTE(SUBSTITUTE(db[[#This Row],[NB NOTA]]," ",),".",""),"-",""),"(",""),")",""),",",""),"/",""),"""",""),"+",""))</f>
        <v>guntingidealk500</v>
      </c>
      <c r="D1317" s="5" t="str">
        <f>LOWER(SUBSTITUTE(SUBSTITUTE(SUBSTITUTE(SUBSTITUTE(SUBSTITUTE(SUBSTITUTE(SUBSTITUTE(SUBSTITUTE(SUBSTITUTE(db[[#This Row],[NB PAJAK]]," ",""),"-",""),"(",""),")",""),".",""),",",""),"/",""),"""",""),"+",""))</f>
        <v/>
      </c>
      <c r="E131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guntingidealk50024lsnuntana</v>
      </c>
      <c r="F131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guntingidealk50024lsn</v>
      </c>
      <c r="G1317" s="5" t="str">
        <f>db[[#This Row],[NB NOTA_C]]&amp;LOWER(SUBSTITUTE(SUBSTITUTE(SUBSTITUTE(SUBSTITUTE(SUBSTITUTE(SUBSTITUTE(SUBSTITUTE(SUBSTITUTE(SUBSTITUTE(db[[#This Row],[FAKTUR]]," ",),".",""),"-",""),"(",""),")",""),",",""),"/",""),"""",""),"+",""))</f>
        <v>guntingidealk500untana</v>
      </c>
      <c r="H131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guntingidealk50024lsnuntana</v>
      </c>
      <c r="I1317" s="2" t="s">
        <v>4568</v>
      </c>
      <c r="J1317" s="2" t="s">
        <v>4565</v>
      </c>
      <c r="K1317" s="14"/>
      <c r="L1317" s="2" t="s">
        <v>1336</v>
      </c>
      <c r="M1317" s="33" t="e">
        <f>IF(db[[#This Row],[NB NOTA_C]]="","",COUNTIF([2]!B_MSK[concat],db[[#This Row],[NB NOTA_C]]))</f>
        <v>#REF!</v>
      </c>
      <c r="N1317" s="9" t="s">
        <v>1340</v>
      </c>
      <c r="O1317" s="5" t="s">
        <v>1431</v>
      </c>
      <c r="P1317" s="2" t="s">
        <v>2425</v>
      </c>
      <c r="Q1317" s="5"/>
      <c r="R1317" s="5" t="str">
        <f>IF(db[[#This Row],[QTY/ CTN]]="","",SUBSTITUTE(SUBSTITUTE(SUBSTITUTE(db[[#This Row],[QTY/ CTN]]," ","_",2),"(",""),")","")&amp;"_")</f>
        <v>24 LSN_</v>
      </c>
      <c r="S1317" s="5">
        <f>IF(db[[#This Row],[H_QTY/ CTN]]="","",SEARCH("_",db[[#This Row],[H_QTY/ CTN]]))</f>
        <v>7</v>
      </c>
      <c r="T1317" s="5">
        <f>IF(db[[#This Row],[H_QTY/ CTN]]="","",LEN(db[[#This Row],[H_QTY/ CTN]]))</f>
        <v>7</v>
      </c>
      <c r="U1317" s="40" t="str">
        <f>IF(db[[#This Row],[H_QTY/ CTN]]="","",LEFT(db[[#This Row],[H_QTY/ CTN]],db[[#This Row],[H_1]]-1))</f>
        <v>24 LSN</v>
      </c>
      <c r="V1317" s="40" t="str">
        <f>IF(NOT(db[[#This Row],[H_1]]=db[[#This Row],[H_2]]),MID(db[[#This Row],[H_QTY/ CTN]],db[[#This Row],[H_1]]+1,db[[#This Row],[H_2]]-db[[#This Row],[H_1]]-1),"")</f>
        <v/>
      </c>
      <c r="W1317" s="40" t="str">
        <f>IF(db[[#This Row],[QTY/ CTN B]]="","",LEFT(db[[#This Row],[QTY/ CTN B]],SEARCH(" ",db[[#This Row],[QTY/ CTN B]],1)-1))</f>
        <v>24</v>
      </c>
      <c r="X1317" s="40" t="str">
        <f>IF(db[[#This Row],[QTY/ CTN B]]="","",RIGHT(db[[#This Row],[QTY/ CTN B]],LEN(db[[#This Row],[QTY/ CTN B]])-SEARCH(" ",db[[#This Row],[QTY/ CTN B]],1)))</f>
        <v>LSN</v>
      </c>
      <c r="Y1317" s="40">
        <f>IF(db[[#This Row],[QTY/ CTN TG]]="",IF(db[[#This Row],[STN TG]]="","",12),LEFT(db[[#This Row],[QTY/ CTN TG]],SEARCH(" ",db[[#This Row],[QTY/ CTN TG]],1)-1))</f>
        <v>12</v>
      </c>
      <c r="Z13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17" s="40" t="str">
        <f>IF(db[[#This Row],[STN K]]="","",IF(db[[#This Row],[STN TG]]="LSN",12,""))</f>
        <v/>
      </c>
      <c r="AB1317" s="40" t="str">
        <f>IF(db[[#This Row],[STN TG]]="LSN","PCS","")</f>
        <v/>
      </c>
      <c r="AC1317" s="40">
        <f>db[[#This Row],[QTY B]]*IF(db[[#This Row],[QTY TG]]="",1,db[[#This Row],[QTY TG]])*IF(db[[#This Row],[QTY K]]="",1,db[[#This Row],[QTY K]])</f>
        <v>288</v>
      </c>
      <c r="AD1317" s="40" t="str">
        <f>IF(db[[#This Row],[STN K]]="",IF(db[[#This Row],[STN TG]]="",db[[#This Row],[STN B]],db[[#This Row],[STN TG]]),db[[#This Row],[STN K]])</f>
        <v>PCS</v>
      </c>
      <c r="AE1317" s="40"/>
    </row>
    <row r="1318" spans="1:31" ht="16.5" customHeight="1" x14ac:dyDescent="0.25">
      <c r="A1318" s="40">
        <f t="shared" si="20"/>
        <v>1317</v>
      </c>
      <c r="B1318" s="5" t="str">
        <f>LOWER(SUBSTITUTE(SUBSTITUTE(SUBSTITUTE(SUBSTITUTE(SUBSTITUTE(SUBSTITUTE(SUBSTITUTE(SUBSTITUTE(db[[#This Row],[NB BM]]," ",),".",""),"-",""),"(",""),")",""),"/",""),"""",""),"+",""))</f>
        <v>guntingjuniorj100</v>
      </c>
      <c r="C1318" s="5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D1318" s="5" t="str">
        <f>LOWER(SUBSTITUTE(SUBSTITUTE(SUBSTITUTE(SUBSTITUTE(SUBSTITUTE(SUBSTITUTE(SUBSTITUTE(SUBSTITUTE(SUBSTITUTE(db[[#This Row],[NB PAJAK]]," ",""),"-",""),"(",""),")",""),".",""),",",""),"/",""),"""",""),"+",""))</f>
        <v/>
      </c>
      <c r="E131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guntingjuniorj10048lsnuntana</v>
      </c>
      <c r="F131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guntingjuniorj100junior48lsn</v>
      </c>
      <c r="G1318" s="5" t="str">
        <f>db[[#This Row],[NB NOTA_C]]&amp;LOWER(SUBSTITUTE(SUBSTITUTE(SUBSTITUTE(SUBSTITUTE(SUBSTITUTE(SUBSTITUTE(SUBSTITUTE(SUBSTITUTE(SUBSTITUTE(db[[#This Row],[FAKTUR]]," ",),".",""),"-",""),"(",""),")",""),",",""),"/",""),"""",""),"+",""))</f>
        <v>guntingjuniorj100junioruntana</v>
      </c>
      <c r="H131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guntingjuniorj100junior48lsnuntana</v>
      </c>
      <c r="I1318" s="2" t="s">
        <v>902</v>
      </c>
      <c r="J1318" s="2" t="s">
        <v>2334</v>
      </c>
      <c r="K1318" s="1"/>
      <c r="L1318" s="2" t="s">
        <v>1336</v>
      </c>
      <c r="M1318" s="34" t="e">
        <f>IF(db[[#This Row],[NB NOTA_C]]="","",COUNTIF([2]!B_MSK[concat],db[[#This Row],[NB NOTA_C]]))</f>
        <v>#REF!</v>
      </c>
      <c r="N1318" s="14" t="s">
        <v>1340</v>
      </c>
      <c r="O1318" s="2" t="s">
        <v>1425</v>
      </c>
      <c r="P1318" s="2" t="s">
        <v>2425</v>
      </c>
      <c r="R1318" s="2" t="str">
        <f>IF(db[[#This Row],[QTY/ CTN]]="","",SUBSTITUTE(SUBSTITUTE(SUBSTITUTE(db[[#This Row],[QTY/ CTN]]," ","_",2),"(",""),")","")&amp;"_")</f>
        <v>48 LSN_</v>
      </c>
      <c r="S1318" s="2">
        <f>IF(db[[#This Row],[H_QTY/ CTN]]="","",SEARCH("_",db[[#This Row],[H_QTY/ CTN]]))</f>
        <v>7</v>
      </c>
      <c r="T1318" s="2">
        <f>IF(db[[#This Row],[H_QTY/ CTN]]="","",LEN(db[[#This Row],[H_QTY/ CTN]]))</f>
        <v>7</v>
      </c>
      <c r="U1318" s="41" t="str">
        <f>IF(db[[#This Row],[H_QTY/ CTN]]="","",LEFT(db[[#This Row],[H_QTY/ CTN]],db[[#This Row],[H_1]]-1))</f>
        <v>48 LSN</v>
      </c>
      <c r="V1318" s="40" t="str">
        <f>IF(NOT(db[[#This Row],[H_1]]=db[[#This Row],[H_2]]),MID(db[[#This Row],[H_QTY/ CTN]],db[[#This Row],[H_1]]+1,db[[#This Row],[H_2]]-db[[#This Row],[H_1]]-1),"")</f>
        <v/>
      </c>
      <c r="W1318" s="40" t="str">
        <f>IF(db[[#This Row],[QTY/ CTN B]]="","",LEFT(db[[#This Row],[QTY/ CTN B]],SEARCH(" ",db[[#This Row],[QTY/ CTN B]],1)-1))</f>
        <v>48</v>
      </c>
      <c r="X1318" s="40" t="str">
        <f>IF(db[[#This Row],[QTY/ CTN B]]="","",RIGHT(db[[#This Row],[QTY/ CTN B]],LEN(db[[#This Row],[QTY/ CTN B]])-SEARCH(" ",db[[#This Row],[QTY/ CTN B]],1)))</f>
        <v>LSN</v>
      </c>
      <c r="Y1318" s="40">
        <f>IF(db[[#This Row],[QTY/ CTN TG]]="",IF(db[[#This Row],[STN TG]]="","",12),LEFT(db[[#This Row],[QTY/ CTN TG]],SEARCH(" ",db[[#This Row],[QTY/ CTN TG]],1)-1))</f>
        <v>12</v>
      </c>
      <c r="Z13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18" s="40" t="str">
        <f>IF(db[[#This Row],[STN K]]="","",IF(db[[#This Row],[STN TG]]="LSN",12,""))</f>
        <v/>
      </c>
      <c r="AB1318" s="40" t="str">
        <f>IF(db[[#This Row],[STN TG]]="LSN","PCS","")</f>
        <v/>
      </c>
      <c r="AC1318" s="40">
        <f>db[[#This Row],[QTY B]]*IF(db[[#This Row],[QTY TG]]="",1,db[[#This Row],[QTY TG]])*IF(db[[#This Row],[QTY K]]="",1,db[[#This Row],[QTY K]])</f>
        <v>576</v>
      </c>
      <c r="AD1318" s="40" t="str">
        <f>IF(db[[#This Row],[STN K]]="",IF(db[[#This Row],[STN TG]]="",db[[#This Row],[STN B]],db[[#This Row],[STN TG]]),db[[#This Row],[STN K]])</f>
        <v>PCS</v>
      </c>
      <c r="AE1318" s="40"/>
    </row>
    <row r="1319" spans="1:31" ht="16.5" customHeight="1" x14ac:dyDescent="0.25">
      <c r="A1319" s="40">
        <f t="shared" si="20"/>
        <v>1318</v>
      </c>
      <c r="B1319" s="5" t="str">
        <f>LOWER(SUBSTITUTE(SUBSTITUTE(SUBSTITUTE(SUBSTITUTE(SUBSTITUTE(SUBSTITUTE(SUBSTITUTE(SUBSTITUTE(db[[#This Row],[NB BM]]," ",),".",""),"-",""),"(",""),")",""),"/",""),"""",""),"+",""))</f>
        <v>guntingjuniorj200</v>
      </c>
      <c r="C1319" s="5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D1319" s="5" t="str">
        <f>LOWER(SUBSTITUTE(SUBSTITUTE(SUBSTITUTE(SUBSTITUTE(SUBSTITUTE(SUBSTITUTE(SUBSTITUTE(SUBSTITUTE(SUBSTITUTE(db[[#This Row],[NB PAJAK]]," ",""),"-",""),"(",""),")",""),".",""),",",""),"/",""),"""",""),"+",""))</f>
        <v/>
      </c>
      <c r="E131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guntingjuniorj20048lsnuntana</v>
      </c>
      <c r="F131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guntingjuniorj200junior48lsn</v>
      </c>
      <c r="G1319" s="5" t="str">
        <f>db[[#This Row],[NB NOTA_C]]&amp;LOWER(SUBSTITUTE(SUBSTITUTE(SUBSTITUTE(SUBSTITUTE(SUBSTITUTE(SUBSTITUTE(SUBSTITUTE(SUBSTITUTE(SUBSTITUTE(db[[#This Row],[FAKTUR]]," ",),".",""),"-",""),"(",""),")",""),",",""),"/",""),"""",""),"+",""))</f>
        <v>guntingjuniorj200junioruntana</v>
      </c>
      <c r="H131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guntingjuniorj200junior48lsnuntana</v>
      </c>
      <c r="I1319" s="2" t="s">
        <v>903</v>
      </c>
      <c r="J1319" s="2" t="s">
        <v>2335</v>
      </c>
      <c r="K1319" s="14"/>
      <c r="L1319" s="2" t="s">
        <v>1336</v>
      </c>
      <c r="M1319" s="34" t="e">
        <f>IF(db[[#This Row],[NB NOTA_C]]="","",COUNTIF([2]!B_MSK[concat],db[[#This Row],[NB NOTA_C]]))</f>
        <v>#REF!</v>
      </c>
      <c r="N1319" s="14" t="s">
        <v>1340</v>
      </c>
      <c r="O1319" s="2" t="s">
        <v>1425</v>
      </c>
      <c r="P1319" s="2" t="s">
        <v>2425</v>
      </c>
      <c r="R1319" s="2" t="str">
        <f>IF(db[[#This Row],[QTY/ CTN]]="","",SUBSTITUTE(SUBSTITUTE(SUBSTITUTE(db[[#This Row],[QTY/ CTN]]," ","_",2),"(",""),")","")&amp;"_")</f>
        <v>48 LSN_</v>
      </c>
      <c r="S1319" s="2">
        <f>IF(db[[#This Row],[H_QTY/ CTN]]="","",SEARCH("_",db[[#This Row],[H_QTY/ CTN]]))</f>
        <v>7</v>
      </c>
      <c r="T1319" s="2">
        <f>IF(db[[#This Row],[H_QTY/ CTN]]="","",LEN(db[[#This Row],[H_QTY/ CTN]]))</f>
        <v>7</v>
      </c>
      <c r="U1319" s="41" t="str">
        <f>IF(db[[#This Row],[H_QTY/ CTN]]="","",LEFT(db[[#This Row],[H_QTY/ CTN]],db[[#This Row],[H_1]]-1))</f>
        <v>48 LSN</v>
      </c>
      <c r="V1319" s="40" t="str">
        <f>IF(NOT(db[[#This Row],[H_1]]=db[[#This Row],[H_2]]),MID(db[[#This Row],[H_QTY/ CTN]],db[[#This Row],[H_1]]+1,db[[#This Row],[H_2]]-db[[#This Row],[H_1]]-1),"")</f>
        <v/>
      </c>
      <c r="W1319" s="40" t="str">
        <f>IF(db[[#This Row],[QTY/ CTN B]]="","",LEFT(db[[#This Row],[QTY/ CTN B]],SEARCH(" ",db[[#This Row],[QTY/ CTN B]],1)-1))</f>
        <v>48</v>
      </c>
      <c r="X1319" s="40" t="str">
        <f>IF(db[[#This Row],[QTY/ CTN B]]="","",RIGHT(db[[#This Row],[QTY/ CTN B]],LEN(db[[#This Row],[QTY/ CTN B]])-SEARCH(" ",db[[#This Row],[QTY/ CTN B]],1)))</f>
        <v>LSN</v>
      </c>
      <c r="Y1319" s="40">
        <f>IF(db[[#This Row],[QTY/ CTN TG]]="",IF(db[[#This Row],[STN TG]]="","",12),LEFT(db[[#This Row],[QTY/ CTN TG]],SEARCH(" ",db[[#This Row],[QTY/ CTN TG]],1)-1))</f>
        <v>12</v>
      </c>
      <c r="Z13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19" s="40" t="str">
        <f>IF(db[[#This Row],[STN K]]="","",IF(db[[#This Row],[STN TG]]="LSN",12,""))</f>
        <v/>
      </c>
      <c r="AB1319" s="40" t="str">
        <f>IF(db[[#This Row],[STN TG]]="LSN","PCS","")</f>
        <v/>
      </c>
      <c r="AC1319" s="40">
        <f>db[[#This Row],[QTY B]]*IF(db[[#This Row],[QTY TG]]="",1,db[[#This Row],[QTY TG]])*IF(db[[#This Row],[QTY K]]="",1,db[[#This Row],[QTY K]])</f>
        <v>576</v>
      </c>
      <c r="AD1319" s="40" t="str">
        <f>IF(db[[#This Row],[STN K]]="",IF(db[[#This Row],[STN TG]]="",db[[#This Row],[STN B]],db[[#This Row],[STN TG]]),db[[#This Row],[STN K]])</f>
        <v>PCS</v>
      </c>
      <c r="AE1319" s="40"/>
    </row>
    <row r="1320" spans="1:31" ht="16.5" customHeight="1" x14ac:dyDescent="0.25">
      <c r="A1320" s="40">
        <f t="shared" si="20"/>
        <v>1319</v>
      </c>
      <c r="B1320" s="5" t="str">
        <f>LOWER(SUBSTITUTE(SUBSTITUTE(SUBSTITUTE(SUBSTITUTE(SUBSTITUTE(SUBSTITUTE(SUBSTITUTE(SUBSTITUTE(db[[#This Row],[NB BM]]," ",),".",""),"-",""),"(",""),")",""),"/",""),"""",""),"+",""))</f>
        <v>guntingjuniorj300</v>
      </c>
      <c r="C1320" s="5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D1320" s="5" t="str">
        <f>LOWER(SUBSTITUTE(SUBSTITUTE(SUBSTITUTE(SUBSTITUTE(SUBSTITUTE(SUBSTITUTE(SUBSTITUTE(SUBSTITUTE(SUBSTITUTE(db[[#This Row],[NB PAJAK]]," ",""),"-",""),"(",""),")",""),".",""),",",""),"/",""),"""",""),"+",""))</f>
        <v/>
      </c>
      <c r="E132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guntingjuniorj30024lsnuntana</v>
      </c>
      <c r="F132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guntingjuniorj300junior24lsn</v>
      </c>
      <c r="G1320" s="5" t="str">
        <f>db[[#This Row],[NB NOTA_C]]&amp;LOWER(SUBSTITUTE(SUBSTITUTE(SUBSTITUTE(SUBSTITUTE(SUBSTITUTE(SUBSTITUTE(SUBSTITUTE(SUBSTITUTE(SUBSTITUTE(db[[#This Row],[FAKTUR]]," ",),".",""),"-",""),"(",""),")",""),",",""),"/",""),"""",""),"+",""))</f>
        <v>guntingjuniorj300junioruntana</v>
      </c>
      <c r="H132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guntingjuniorj300junior24lsnuntana</v>
      </c>
      <c r="I1320" s="2" t="s">
        <v>904</v>
      </c>
      <c r="J1320" s="2" t="s">
        <v>2336</v>
      </c>
      <c r="K1320" s="14"/>
      <c r="L1320" s="2" t="s">
        <v>1336</v>
      </c>
      <c r="M1320" s="34" t="e">
        <f>IF(db[[#This Row],[NB NOTA_C]]="","",COUNTIF([2]!B_MSK[concat],db[[#This Row],[NB NOTA_C]]))</f>
        <v>#REF!</v>
      </c>
      <c r="N1320" s="14" t="s">
        <v>1340</v>
      </c>
      <c r="O1320" s="2" t="s">
        <v>1431</v>
      </c>
      <c r="P1320" s="2" t="s">
        <v>2425</v>
      </c>
      <c r="R1320" s="2" t="str">
        <f>IF(db[[#This Row],[QTY/ CTN]]="","",SUBSTITUTE(SUBSTITUTE(SUBSTITUTE(db[[#This Row],[QTY/ CTN]]," ","_",2),"(",""),")","")&amp;"_")</f>
        <v>24 LSN_</v>
      </c>
      <c r="S1320" s="2">
        <f>IF(db[[#This Row],[H_QTY/ CTN]]="","",SEARCH("_",db[[#This Row],[H_QTY/ CTN]]))</f>
        <v>7</v>
      </c>
      <c r="T1320" s="2">
        <f>IF(db[[#This Row],[H_QTY/ CTN]]="","",LEN(db[[#This Row],[H_QTY/ CTN]]))</f>
        <v>7</v>
      </c>
      <c r="U1320" s="41" t="str">
        <f>IF(db[[#This Row],[H_QTY/ CTN]]="","",LEFT(db[[#This Row],[H_QTY/ CTN]],db[[#This Row],[H_1]]-1))</f>
        <v>24 LSN</v>
      </c>
      <c r="V1320" s="40" t="str">
        <f>IF(NOT(db[[#This Row],[H_1]]=db[[#This Row],[H_2]]),MID(db[[#This Row],[H_QTY/ CTN]],db[[#This Row],[H_1]]+1,db[[#This Row],[H_2]]-db[[#This Row],[H_1]]-1),"")</f>
        <v/>
      </c>
      <c r="W1320" s="40" t="str">
        <f>IF(db[[#This Row],[QTY/ CTN B]]="","",LEFT(db[[#This Row],[QTY/ CTN B]],SEARCH(" ",db[[#This Row],[QTY/ CTN B]],1)-1))</f>
        <v>24</v>
      </c>
      <c r="X1320" s="40" t="str">
        <f>IF(db[[#This Row],[QTY/ CTN B]]="","",RIGHT(db[[#This Row],[QTY/ CTN B]],LEN(db[[#This Row],[QTY/ CTN B]])-SEARCH(" ",db[[#This Row],[QTY/ CTN B]],1)))</f>
        <v>LSN</v>
      </c>
      <c r="Y1320" s="40">
        <f>IF(db[[#This Row],[QTY/ CTN TG]]="",IF(db[[#This Row],[STN TG]]="","",12),LEFT(db[[#This Row],[QTY/ CTN TG]],SEARCH(" ",db[[#This Row],[QTY/ CTN TG]],1)-1))</f>
        <v>12</v>
      </c>
      <c r="Z13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20" s="40" t="str">
        <f>IF(db[[#This Row],[STN K]]="","",IF(db[[#This Row],[STN TG]]="LSN",12,""))</f>
        <v/>
      </c>
      <c r="AB1320" s="40" t="str">
        <f>IF(db[[#This Row],[STN TG]]="LSN","PCS","")</f>
        <v/>
      </c>
      <c r="AC1320" s="40">
        <f>db[[#This Row],[QTY B]]*IF(db[[#This Row],[QTY TG]]="",1,db[[#This Row],[QTY TG]])*IF(db[[#This Row],[QTY K]]="",1,db[[#This Row],[QTY K]])</f>
        <v>288</v>
      </c>
      <c r="AD1320" s="40" t="str">
        <f>IF(db[[#This Row],[STN K]]="",IF(db[[#This Row],[STN TG]]="",db[[#This Row],[STN B]],db[[#This Row],[STN TG]]),db[[#This Row],[STN K]])</f>
        <v>PCS</v>
      </c>
      <c r="AE1320" s="40"/>
    </row>
    <row r="1321" spans="1:31" ht="16.5" customHeight="1" x14ac:dyDescent="0.25">
      <c r="A1321" s="40">
        <f t="shared" si="20"/>
        <v>1320</v>
      </c>
      <c r="B1321" s="5" t="str">
        <f>LOWER(SUBSTITUTE(SUBSTITUTE(SUBSTITUTE(SUBSTITUTE(SUBSTITUTE(SUBSTITUTE(SUBSTITUTE(SUBSTITUTE(db[[#This Row],[NB BM]]," ",),".",""),"-",""),"(",""),")",""),"/",""),"""",""),"+",""))</f>
        <v>guntingjuniorj400</v>
      </c>
      <c r="C1321" s="5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D1321" s="5" t="str">
        <f>LOWER(SUBSTITUTE(SUBSTITUTE(SUBSTITUTE(SUBSTITUTE(SUBSTITUTE(SUBSTITUTE(SUBSTITUTE(SUBSTITUTE(SUBSTITUTE(db[[#This Row],[NB PAJAK]]," ",""),"-",""),"(",""),")",""),".",""),",",""),"/",""),"""",""),"+",""))</f>
        <v/>
      </c>
      <c r="E132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guntingjuniorj40024lsnuntana</v>
      </c>
      <c r="F132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guntingjuniorj400junior24lsn</v>
      </c>
      <c r="G1321" s="5" t="str">
        <f>db[[#This Row],[NB NOTA_C]]&amp;LOWER(SUBSTITUTE(SUBSTITUTE(SUBSTITUTE(SUBSTITUTE(SUBSTITUTE(SUBSTITUTE(SUBSTITUTE(SUBSTITUTE(SUBSTITUTE(db[[#This Row],[FAKTUR]]," ",),".",""),"-",""),"(",""),")",""),",",""),"/",""),"""",""),"+",""))</f>
        <v>guntingjuniorj400junioruntana</v>
      </c>
      <c r="H132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guntingjuniorj400junior24lsnuntana</v>
      </c>
      <c r="I1321" s="2" t="s">
        <v>905</v>
      </c>
      <c r="J1321" s="2" t="s">
        <v>2337</v>
      </c>
      <c r="K1321" s="14"/>
      <c r="L1321" s="2" t="s">
        <v>1336</v>
      </c>
      <c r="M1321" s="34" t="e">
        <f>IF(db[[#This Row],[NB NOTA_C]]="","",COUNTIF([2]!B_MSK[concat],db[[#This Row],[NB NOTA_C]]))</f>
        <v>#REF!</v>
      </c>
      <c r="N1321" s="14" t="s">
        <v>1340</v>
      </c>
      <c r="O1321" s="2" t="s">
        <v>1431</v>
      </c>
      <c r="P1321" s="2" t="s">
        <v>2425</v>
      </c>
      <c r="R1321" s="2" t="str">
        <f>IF(db[[#This Row],[QTY/ CTN]]="","",SUBSTITUTE(SUBSTITUTE(SUBSTITUTE(db[[#This Row],[QTY/ CTN]]," ","_",2),"(",""),")","")&amp;"_")</f>
        <v>24 LSN_</v>
      </c>
      <c r="S1321" s="2">
        <f>IF(db[[#This Row],[H_QTY/ CTN]]="","",SEARCH("_",db[[#This Row],[H_QTY/ CTN]]))</f>
        <v>7</v>
      </c>
      <c r="T1321" s="2">
        <f>IF(db[[#This Row],[H_QTY/ CTN]]="","",LEN(db[[#This Row],[H_QTY/ CTN]]))</f>
        <v>7</v>
      </c>
      <c r="U1321" s="41" t="str">
        <f>IF(db[[#This Row],[H_QTY/ CTN]]="","",LEFT(db[[#This Row],[H_QTY/ CTN]],db[[#This Row],[H_1]]-1))</f>
        <v>24 LSN</v>
      </c>
      <c r="V1321" s="40" t="str">
        <f>IF(NOT(db[[#This Row],[H_1]]=db[[#This Row],[H_2]]),MID(db[[#This Row],[H_QTY/ CTN]],db[[#This Row],[H_1]]+1,db[[#This Row],[H_2]]-db[[#This Row],[H_1]]-1),"")</f>
        <v/>
      </c>
      <c r="W1321" s="40" t="str">
        <f>IF(db[[#This Row],[QTY/ CTN B]]="","",LEFT(db[[#This Row],[QTY/ CTN B]],SEARCH(" ",db[[#This Row],[QTY/ CTN B]],1)-1))</f>
        <v>24</v>
      </c>
      <c r="X1321" s="40" t="str">
        <f>IF(db[[#This Row],[QTY/ CTN B]]="","",RIGHT(db[[#This Row],[QTY/ CTN B]],LEN(db[[#This Row],[QTY/ CTN B]])-SEARCH(" ",db[[#This Row],[QTY/ CTN B]],1)))</f>
        <v>LSN</v>
      </c>
      <c r="Y1321" s="40">
        <f>IF(db[[#This Row],[QTY/ CTN TG]]="",IF(db[[#This Row],[STN TG]]="","",12),LEFT(db[[#This Row],[QTY/ CTN TG]],SEARCH(" ",db[[#This Row],[QTY/ CTN TG]],1)-1))</f>
        <v>12</v>
      </c>
      <c r="Z13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21" s="40" t="str">
        <f>IF(db[[#This Row],[STN K]]="","",IF(db[[#This Row],[STN TG]]="LSN",12,""))</f>
        <v/>
      </c>
      <c r="AB1321" s="40" t="str">
        <f>IF(db[[#This Row],[STN TG]]="LSN","PCS","")</f>
        <v/>
      </c>
      <c r="AC1321" s="40">
        <f>db[[#This Row],[QTY B]]*IF(db[[#This Row],[QTY TG]]="",1,db[[#This Row],[QTY TG]])*IF(db[[#This Row],[QTY K]]="",1,db[[#This Row],[QTY K]])</f>
        <v>288</v>
      </c>
      <c r="AD1321" s="40" t="str">
        <f>IF(db[[#This Row],[STN K]]="",IF(db[[#This Row],[STN TG]]="",db[[#This Row],[STN B]],db[[#This Row],[STN TG]]),db[[#This Row],[STN K]])</f>
        <v>PCS</v>
      </c>
      <c r="AE1321" s="40"/>
    </row>
    <row r="1322" spans="1:31" ht="16.5" customHeight="1" x14ac:dyDescent="0.25">
      <c r="A1322" s="40">
        <f t="shared" si="20"/>
        <v>1321</v>
      </c>
      <c r="B1322" s="5" t="str">
        <f>LOWER(SUBSTITUTE(SUBSTITUTE(SUBSTITUTE(SUBSTITUTE(SUBSTITUTE(SUBSTITUTE(SUBSTITUTE(SUBSTITUTE(db[[#This Row],[NB BM]]," ",),".",""),"-",""),"(",""),")",""),"/",""),"""",""),"+",""))</f>
        <v>guntingjuniorj500</v>
      </c>
      <c r="C1322" s="5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D1322" s="5" t="str">
        <f>LOWER(SUBSTITUTE(SUBSTITUTE(SUBSTITUTE(SUBSTITUTE(SUBSTITUTE(SUBSTITUTE(SUBSTITUTE(SUBSTITUTE(SUBSTITUTE(db[[#This Row],[NB PAJAK]]," ",""),"-",""),"(",""),")",""),".",""),",",""),"/",""),"""",""),"+",""))</f>
        <v/>
      </c>
      <c r="E132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guntingjuniorj50020lsnuntana</v>
      </c>
      <c r="F132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guntingjuniorj500junior20lsn</v>
      </c>
      <c r="G1322" s="5" t="str">
        <f>db[[#This Row],[NB NOTA_C]]&amp;LOWER(SUBSTITUTE(SUBSTITUTE(SUBSTITUTE(SUBSTITUTE(SUBSTITUTE(SUBSTITUTE(SUBSTITUTE(SUBSTITUTE(SUBSTITUTE(db[[#This Row],[FAKTUR]]," ",),".",""),"-",""),"(",""),")",""),",",""),"/",""),"""",""),"+",""))</f>
        <v>guntingjuniorj500junioruntana</v>
      </c>
      <c r="H132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guntingjuniorj500junior20lsnuntana</v>
      </c>
      <c r="I1322" s="2" t="s">
        <v>906</v>
      </c>
      <c r="J1322" s="2" t="s">
        <v>2338</v>
      </c>
      <c r="K1322" s="14"/>
      <c r="L1322" s="2" t="s">
        <v>1336</v>
      </c>
      <c r="M1322" s="34" t="e">
        <f>IF(db[[#This Row],[NB NOTA_C]]="","",COUNTIF([2]!B_MSK[concat],db[[#This Row],[NB NOTA_C]]))</f>
        <v>#REF!</v>
      </c>
      <c r="N1322" s="14" t="s">
        <v>1340</v>
      </c>
      <c r="O1322" s="2" t="s">
        <v>1428</v>
      </c>
      <c r="P1322" s="2" t="s">
        <v>2425</v>
      </c>
      <c r="R1322" s="2" t="str">
        <f>IF(db[[#This Row],[QTY/ CTN]]="","",SUBSTITUTE(SUBSTITUTE(SUBSTITUTE(db[[#This Row],[QTY/ CTN]]," ","_",2),"(",""),")","")&amp;"_")</f>
        <v>20 LSN_</v>
      </c>
      <c r="S1322" s="2">
        <f>IF(db[[#This Row],[H_QTY/ CTN]]="","",SEARCH("_",db[[#This Row],[H_QTY/ CTN]]))</f>
        <v>7</v>
      </c>
      <c r="T1322" s="2">
        <f>IF(db[[#This Row],[H_QTY/ CTN]]="","",LEN(db[[#This Row],[H_QTY/ CTN]]))</f>
        <v>7</v>
      </c>
      <c r="U1322" s="41" t="str">
        <f>IF(db[[#This Row],[H_QTY/ CTN]]="","",LEFT(db[[#This Row],[H_QTY/ CTN]],db[[#This Row],[H_1]]-1))</f>
        <v>20 LSN</v>
      </c>
      <c r="V1322" s="40" t="str">
        <f>IF(NOT(db[[#This Row],[H_1]]=db[[#This Row],[H_2]]),MID(db[[#This Row],[H_QTY/ CTN]],db[[#This Row],[H_1]]+1,db[[#This Row],[H_2]]-db[[#This Row],[H_1]]-1),"")</f>
        <v/>
      </c>
      <c r="W1322" s="40" t="str">
        <f>IF(db[[#This Row],[QTY/ CTN B]]="","",LEFT(db[[#This Row],[QTY/ CTN B]],SEARCH(" ",db[[#This Row],[QTY/ CTN B]],1)-1))</f>
        <v>20</v>
      </c>
      <c r="X1322" s="40" t="str">
        <f>IF(db[[#This Row],[QTY/ CTN B]]="","",RIGHT(db[[#This Row],[QTY/ CTN B]],LEN(db[[#This Row],[QTY/ CTN B]])-SEARCH(" ",db[[#This Row],[QTY/ CTN B]],1)))</f>
        <v>LSN</v>
      </c>
      <c r="Y1322" s="40">
        <f>IF(db[[#This Row],[QTY/ CTN TG]]="",IF(db[[#This Row],[STN TG]]="","",12),LEFT(db[[#This Row],[QTY/ CTN TG]],SEARCH(" ",db[[#This Row],[QTY/ CTN TG]],1)-1))</f>
        <v>12</v>
      </c>
      <c r="Z13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22" s="40" t="str">
        <f>IF(db[[#This Row],[STN K]]="","",IF(db[[#This Row],[STN TG]]="LSN",12,""))</f>
        <v/>
      </c>
      <c r="AB1322" s="40" t="str">
        <f>IF(db[[#This Row],[STN TG]]="LSN","PCS","")</f>
        <v/>
      </c>
      <c r="AC1322" s="40">
        <f>db[[#This Row],[QTY B]]*IF(db[[#This Row],[QTY TG]]="",1,db[[#This Row],[QTY TG]])*IF(db[[#This Row],[QTY K]]="",1,db[[#This Row],[QTY K]])</f>
        <v>240</v>
      </c>
      <c r="AD1322" s="40" t="str">
        <f>IF(db[[#This Row],[STN K]]="",IF(db[[#This Row],[STN TG]]="",db[[#This Row],[STN B]],db[[#This Row],[STN TG]]),db[[#This Row],[STN K]])</f>
        <v>PCS</v>
      </c>
      <c r="AE1322" s="40"/>
    </row>
    <row r="1323" spans="1:31" ht="16.5" customHeight="1" x14ac:dyDescent="0.25">
      <c r="A1323" s="40">
        <f t="shared" si="20"/>
        <v>1322</v>
      </c>
      <c r="B1323" s="5" t="str">
        <f>LOWER(SUBSTITUTE(SUBSTITUTE(SUBSTITUTE(SUBSTITUTE(SUBSTITUTE(SUBSTITUTE(SUBSTITUTE(SUBSTITUTE(db[[#This Row],[NB BM]]," ",),".",""),"-",""),"(",""),")",""),"/",""),"""",""),"+",""))</f>
        <v>guntingtrendmm</v>
      </c>
      <c r="C1323" s="5" t="str">
        <f>LOWER(SUBSTITUTE(SUBSTITUTE(SUBSTITUTE(SUBSTITUTE(SUBSTITUTE(SUBSTITUTE(SUBSTITUTE(SUBSTITUTE(SUBSTITUTE(db[[#This Row],[NB NOTA]]," ",),".",""),"-",""),"(",""),")",""),",",""),"/",""),"""",""),"+",""))</f>
        <v>guntingtrendmm</v>
      </c>
      <c r="D1323" s="5" t="str">
        <f>LOWER(SUBSTITUTE(SUBSTITUTE(SUBSTITUTE(SUBSTITUTE(SUBSTITUTE(SUBSTITUTE(SUBSTITUTE(SUBSTITUTE(SUBSTITUTE(db[[#This Row],[NB PAJAK]]," ",""),"-",""),"(",""),")",""),".",""),",",""),"/",""),"""",""),"+",""))</f>
        <v/>
      </c>
      <c r="E132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guntingtrendmm60lsnuntana</v>
      </c>
      <c r="F132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guntingtrendmm60lsn</v>
      </c>
      <c r="G1323" s="5" t="str">
        <f>db[[#This Row],[NB NOTA_C]]&amp;LOWER(SUBSTITUTE(SUBSTITUTE(SUBSTITUTE(SUBSTITUTE(SUBSTITUTE(SUBSTITUTE(SUBSTITUTE(SUBSTITUTE(SUBSTITUTE(db[[#This Row],[FAKTUR]]," ",),".",""),"-",""),"(",""),")",""),",",""),"/",""),"""",""),"+",""))</f>
        <v>guntingtrendmmuntana</v>
      </c>
      <c r="H132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guntingtrendmm60lsnuntana</v>
      </c>
      <c r="I1323" s="2" t="s">
        <v>7625</v>
      </c>
      <c r="J1323" s="2" t="s">
        <v>7553</v>
      </c>
      <c r="K1323" s="14"/>
      <c r="L1323" s="70" t="s">
        <v>1336</v>
      </c>
      <c r="M1323" s="33" t="e">
        <f>IF(db[[#This Row],[NB NOTA_C]]="","",COUNTIF([2]!B_MSK[concat],db[[#This Row],[NB NOTA_C]]))</f>
        <v>#REF!</v>
      </c>
      <c r="N1323" s="9" t="s">
        <v>7559</v>
      </c>
      <c r="O1323" s="5" t="s">
        <v>1385</v>
      </c>
      <c r="Q1323" s="5"/>
      <c r="R1323" s="5" t="str">
        <f>IF(db[[#This Row],[QTY/ CTN]]="","",SUBSTITUTE(SUBSTITUTE(SUBSTITUTE(db[[#This Row],[QTY/ CTN]]," ","_",2),"(",""),")","")&amp;"_")</f>
        <v>60 LSN_</v>
      </c>
      <c r="S1323" s="5">
        <f>IF(db[[#This Row],[H_QTY/ CTN]]="","",SEARCH("_",db[[#This Row],[H_QTY/ CTN]]))</f>
        <v>7</v>
      </c>
      <c r="T1323" s="5">
        <f>IF(db[[#This Row],[H_QTY/ CTN]]="","",LEN(db[[#This Row],[H_QTY/ CTN]]))</f>
        <v>7</v>
      </c>
      <c r="U1323" s="40" t="str">
        <f>IF(db[[#This Row],[H_QTY/ CTN]]="","",LEFT(db[[#This Row],[H_QTY/ CTN]],db[[#This Row],[H_1]]-1))</f>
        <v>60 LSN</v>
      </c>
      <c r="V1323" s="40" t="str">
        <f>IF(NOT(db[[#This Row],[H_1]]=db[[#This Row],[H_2]]),MID(db[[#This Row],[H_QTY/ CTN]],db[[#This Row],[H_1]]+1,db[[#This Row],[H_2]]-db[[#This Row],[H_1]]-1),"")</f>
        <v/>
      </c>
      <c r="W1323" s="40" t="str">
        <f>IF(db[[#This Row],[QTY/ CTN B]]="","",LEFT(db[[#This Row],[QTY/ CTN B]],SEARCH(" ",db[[#This Row],[QTY/ CTN B]],1)-1))</f>
        <v>60</v>
      </c>
      <c r="X1323" s="40" t="str">
        <f>IF(db[[#This Row],[QTY/ CTN B]]="","",RIGHT(db[[#This Row],[QTY/ CTN B]],LEN(db[[#This Row],[QTY/ CTN B]])-SEARCH(" ",db[[#This Row],[QTY/ CTN B]],1)))</f>
        <v>LSN</v>
      </c>
      <c r="Y1323" s="40">
        <f>IF(db[[#This Row],[QTY/ CTN TG]]="",IF(db[[#This Row],[STN TG]]="","",12),LEFT(db[[#This Row],[QTY/ CTN TG]],SEARCH(" ",db[[#This Row],[QTY/ CTN TG]],1)-1))</f>
        <v>12</v>
      </c>
      <c r="Z13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23" s="40" t="str">
        <f>IF(db[[#This Row],[STN K]]="","",IF(db[[#This Row],[STN TG]]="LSN",12,""))</f>
        <v/>
      </c>
      <c r="AB1323" s="40" t="str">
        <f>IF(db[[#This Row],[STN TG]]="LSN","PCS","")</f>
        <v/>
      </c>
      <c r="AC1323" s="40">
        <f>db[[#This Row],[QTY B]]*IF(db[[#This Row],[QTY TG]]="",1,db[[#This Row],[QTY TG]])*IF(db[[#This Row],[QTY K]]="",1,db[[#This Row],[QTY K]])</f>
        <v>720</v>
      </c>
      <c r="AD1323" s="40" t="str">
        <f>IF(db[[#This Row],[STN K]]="",IF(db[[#This Row],[STN TG]]="",db[[#This Row],[STN B]],db[[#This Row],[STN TG]]),db[[#This Row],[STN K]])</f>
        <v>PCS</v>
      </c>
      <c r="AE1323" s="40"/>
    </row>
    <row r="1324" spans="1:31" ht="16.5" customHeight="1" x14ac:dyDescent="0.25">
      <c r="A1324" s="40">
        <f t="shared" si="20"/>
        <v>1323</v>
      </c>
      <c r="B1324" s="5" t="str">
        <f>LOWER(SUBSTITUTE(SUBSTITUTE(SUBSTITUTE(SUBSTITUTE(SUBSTITUTE(SUBSTITUTE(SUBSTITUTE(SUBSTITUTE(db[[#This Row],[NB BM]]," ",),".",""),"-",""),"(",""),")",""),"/",""),"""",""),"+",""))</f>
        <v>guntingtrendss</v>
      </c>
      <c r="C1324" s="5" t="str">
        <f>LOWER(SUBSTITUTE(SUBSTITUTE(SUBSTITUTE(SUBSTITUTE(SUBSTITUTE(SUBSTITUTE(SUBSTITUTE(SUBSTITUTE(SUBSTITUTE(db[[#This Row],[NB NOTA]]," ",),".",""),"-",""),"(",""),")",""),",",""),"/",""),"""",""),"+",""))</f>
        <v>guntingtrendss</v>
      </c>
      <c r="D1324" s="5" t="str">
        <f>LOWER(SUBSTITUTE(SUBSTITUTE(SUBSTITUTE(SUBSTITUTE(SUBSTITUTE(SUBSTITUTE(SUBSTITUTE(SUBSTITUTE(SUBSTITUTE(db[[#This Row],[NB PAJAK]]," ",""),"-",""),"(",""),")",""),".",""),",",""),"/",""),"""",""),"+",""))</f>
        <v/>
      </c>
      <c r="E132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guntingtrendss60lsnuntana</v>
      </c>
      <c r="F132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guntingtrendss60lsn</v>
      </c>
      <c r="G1324" s="5" t="str">
        <f>db[[#This Row],[NB NOTA_C]]&amp;LOWER(SUBSTITUTE(SUBSTITUTE(SUBSTITUTE(SUBSTITUTE(SUBSTITUTE(SUBSTITUTE(SUBSTITUTE(SUBSTITUTE(SUBSTITUTE(db[[#This Row],[FAKTUR]]," ",),".",""),"-",""),"(",""),")",""),",",""),"/",""),"""",""),"+",""))</f>
        <v>guntingtrendssuntana</v>
      </c>
      <c r="H132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guntingtrendss60lsnuntana</v>
      </c>
      <c r="I1324" s="2" t="s">
        <v>4570</v>
      </c>
      <c r="J1324" s="2" t="s">
        <v>4567</v>
      </c>
      <c r="K1324" s="14"/>
      <c r="L1324" s="2" t="s">
        <v>1336</v>
      </c>
      <c r="M1324" s="33" t="e">
        <f>IF(db[[#This Row],[NB NOTA_C]]="","",COUNTIF([2]!B_MSK[concat],db[[#This Row],[NB NOTA_C]]))</f>
        <v>#REF!</v>
      </c>
      <c r="N1324" s="9" t="s">
        <v>1340</v>
      </c>
      <c r="O1324" s="5" t="s">
        <v>1385</v>
      </c>
      <c r="P1324" s="2" t="s">
        <v>2425</v>
      </c>
      <c r="Q1324" s="5"/>
      <c r="R1324" s="5" t="str">
        <f>IF(db[[#This Row],[QTY/ CTN]]="","",SUBSTITUTE(SUBSTITUTE(SUBSTITUTE(db[[#This Row],[QTY/ CTN]]," ","_",2),"(",""),")","")&amp;"_")</f>
        <v>60 LSN_</v>
      </c>
      <c r="S1324" s="5">
        <f>IF(db[[#This Row],[H_QTY/ CTN]]="","",SEARCH("_",db[[#This Row],[H_QTY/ CTN]]))</f>
        <v>7</v>
      </c>
      <c r="T1324" s="5">
        <f>IF(db[[#This Row],[H_QTY/ CTN]]="","",LEN(db[[#This Row],[H_QTY/ CTN]]))</f>
        <v>7</v>
      </c>
      <c r="U1324" s="40" t="str">
        <f>IF(db[[#This Row],[H_QTY/ CTN]]="","",LEFT(db[[#This Row],[H_QTY/ CTN]],db[[#This Row],[H_1]]-1))</f>
        <v>60 LSN</v>
      </c>
      <c r="V1324" s="40" t="str">
        <f>IF(NOT(db[[#This Row],[H_1]]=db[[#This Row],[H_2]]),MID(db[[#This Row],[H_QTY/ CTN]],db[[#This Row],[H_1]]+1,db[[#This Row],[H_2]]-db[[#This Row],[H_1]]-1),"")</f>
        <v/>
      </c>
      <c r="W1324" s="40" t="str">
        <f>IF(db[[#This Row],[QTY/ CTN B]]="","",LEFT(db[[#This Row],[QTY/ CTN B]],SEARCH(" ",db[[#This Row],[QTY/ CTN B]],1)-1))</f>
        <v>60</v>
      </c>
      <c r="X1324" s="40" t="str">
        <f>IF(db[[#This Row],[QTY/ CTN B]]="","",RIGHT(db[[#This Row],[QTY/ CTN B]],LEN(db[[#This Row],[QTY/ CTN B]])-SEARCH(" ",db[[#This Row],[QTY/ CTN B]],1)))</f>
        <v>LSN</v>
      </c>
      <c r="Y1324" s="40">
        <f>IF(db[[#This Row],[QTY/ CTN TG]]="",IF(db[[#This Row],[STN TG]]="","",12),LEFT(db[[#This Row],[QTY/ CTN TG]],SEARCH(" ",db[[#This Row],[QTY/ CTN TG]],1)-1))</f>
        <v>12</v>
      </c>
      <c r="Z13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24" s="40" t="str">
        <f>IF(db[[#This Row],[STN K]]="","",IF(db[[#This Row],[STN TG]]="LSN",12,""))</f>
        <v/>
      </c>
      <c r="AB1324" s="40" t="str">
        <f>IF(db[[#This Row],[STN TG]]="LSN","PCS","")</f>
        <v/>
      </c>
      <c r="AC1324" s="40">
        <f>db[[#This Row],[QTY B]]*IF(db[[#This Row],[QTY TG]]="",1,db[[#This Row],[QTY TG]])*IF(db[[#This Row],[QTY K]]="",1,db[[#This Row],[QTY K]])</f>
        <v>720</v>
      </c>
      <c r="AD1324" s="40" t="str">
        <f>IF(db[[#This Row],[STN K]]="",IF(db[[#This Row],[STN TG]]="",db[[#This Row],[STN B]],db[[#This Row],[STN TG]]),db[[#This Row],[STN K]])</f>
        <v>PCS</v>
      </c>
      <c r="AE1324" s="40"/>
    </row>
    <row r="1325" spans="1:31" ht="16.5" customHeight="1" x14ac:dyDescent="0.25">
      <c r="A1325" s="40">
        <f t="shared" si="20"/>
        <v>1324</v>
      </c>
      <c r="B1325" s="5" t="str">
        <f>LOWER(SUBSTITUTE(SUBSTITUTE(SUBSTITUTE(SUBSTITUTE(SUBSTITUTE(SUBSTITUTE(SUBSTITUTE(SUBSTITUTE(db[[#This Row],[NB BM]]," ",),".",""),"-",""),"(",""),")",""),"/",""),"""",""),"+",""))</f>
        <v>taskarungxy70x70x27tegak</v>
      </c>
      <c r="C1325" s="5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D1325" s="5" t="str">
        <f>LOWER(SUBSTITUTE(SUBSTITUTE(SUBSTITUTE(SUBSTITUTE(SUBSTITUTE(SUBSTITUTE(SUBSTITUTE(SUBSTITUTE(SUBSTITUTE(db[[#This Row],[NB PAJAK]]," ",""),"-",""),"(",""),")",""),".",""),",",""),"/",""),"""",""),"+",""))</f>
        <v/>
      </c>
      <c r="E132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taskarungxy70x70x27tegak10lsnuntana</v>
      </c>
      <c r="F132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hbagkarungxy70x7010lsn</v>
      </c>
      <c r="G1325" s="5" t="str">
        <f>db[[#This Row],[NB NOTA_C]]&amp;LOWER(SUBSTITUTE(SUBSTITUTE(SUBSTITUTE(SUBSTITUTE(SUBSTITUTE(SUBSTITUTE(SUBSTITUTE(SUBSTITUTE(SUBSTITUTE(db[[#This Row],[FAKTUR]]," ",),".",""),"-",""),"(",""),")",""),",",""),"/",""),"""",""),"+",""))</f>
        <v>hbagkarungxy70x70untana</v>
      </c>
      <c r="H132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hbagkarungxy70x7010lsnuntana</v>
      </c>
      <c r="I1325" s="2" t="s">
        <v>2150</v>
      </c>
      <c r="J1325" s="2" t="s">
        <v>2134</v>
      </c>
      <c r="K1325" s="14"/>
      <c r="L1325" s="2" t="s">
        <v>1336</v>
      </c>
      <c r="M1325" s="34" t="e">
        <f>IF(db[[#This Row],[NB NOTA_C]]="","",COUNTIF([2]!B_MSK[concat],db[[#This Row],[NB NOTA_C]]))</f>
        <v>#REF!</v>
      </c>
      <c r="N1325" s="9" t="s">
        <v>1352</v>
      </c>
      <c r="O1325" s="5" t="s">
        <v>1438</v>
      </c>
      <c r="P1325" s="2" t="s">
        <v>2452</v>
      </c>
      <c r="R1325" s="2" t="str">
        <f>IF(db[[#This Row],[QTY/ CTN]]="","",SUBSTITUTE(SUBSTITUTE(SUBSTITUTE(db[[#This Row],[QTY/ CTN]]," ","_",2),"(",""),")","")&amp;"_")</f>
        <v>10 LSN_</v>
      </c>
      <c r="S1325" s="2">
        <f>IF(db[[#This Row],[H_QTY/ CTN]]="","",SEARCH("_",db[[#This Row],[H_QTY/ CTN]]))</f>
        <v>7</v>
      </c>
      <c r="T1325" s="2">
        <f>IF(db[[#This Row],[H_QTY/ CTN]]="","",LEN(db[[#This Row],[H_QTY/ CTN]]))</f>
        <v>7</v>
      </c>
      <c r="U1325" s="41" t="str">
        <f>IF(db[[#This Row],[H_QTY/ CTN]]="","",LEFT(db[[#This Row],[H_QTY/ CTN]],db[[#This Row],[H_1]]-1))</f>
        <v>10 LSN</v>
      </c>
      <c r="V1325" s="40" t="str">
        <f>IF(NOT(db[[#This Row],[H_1]]=db[[#This Row],[H_2]]),MID(db[[#This Row],[H_QTY/ CTN]],db[[#This Row],[H_1]]+1,db[[#This Row],[H_2]]-db[[#This Row],[H_1]]-1),"")</f>
        <v/>
      </c>
      <c r="W1325" s="40" t="str">
        <f>IF(db[[#This Row],[QTY/ CTN B]]="","",LEFT(db[[#This Row],[QTY/ CTN B]],SEARCH(" ",db[[#This Row],[QTY/ CTN B]],1)-1))</f>
        <v>10</v>
      </c>
      <c r="X1325" s="40" t="str">
        <f>IF(db[[#This Row],[QTY/ CTN B]]="","",RIGHT(db[[#This Row],[QTY/ CTN B]],LEN(db[[#This Row],[QTY/ CTN B]])-SEARCH(" ",db[[#This Row],[QTY/ CTN B]],1)))</f>
        <v>LSN</v>
      </c>
      <c r="Y1325" s="40">
        <f>IF(db[[#This Row],[QTY/ CTN TG]]="",IF(db[[#This Row],[STN TG]]="","",12),LEFT(db[[#This Row],[QTY/ CTN TG]],SEARCH(" ",db[[#This Row],[QTY/ CTN TG]],1)-1))</f>
        <v>12</v>
      </c>
      <c r="Z13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25" s="40" t="str">
        <f>IF(db[[#This Row],[STN K]]="","",IF(db[[#This Row],[STN TG]]="LSN",12,""))</f>
        <v/>
      </c>
      <c r="AB1325" s="40" t="str">
        <f>IF(db[[#This Row],[STN TG]]="LSN","PCS","")</f>
        <v/>
      </c>
      <c r="AC1325" s="40">
        <f>db[[#This Row],[QTY B]]*IF(db[[#This Row],[QTY TG]]="",1,db[[#This Row],[QTY TG]])*IF(db[[#This Row],[QTY K]]="",1,db[[#This Row],[QTY K]])</f>
        <v>120</v>
      </c>
      <c r="AD1325" s="40" t="str">
        <f>IF(db[[#This Row],[STN K]]="",IF(db[[#This Row],[STN TG]]="",db[[#This Row],[STN B]],db[[#This Row],[STN TG]]),db[[#This Row],[STN K]])</f>
        <v>PCS</v>
      </c>
      <c r="AE1325" s="40"/>
    </row>
    <row r="1326" spans="1:31" ht="16.5" customHeight="1" x14ac:dyDescent="0.25">
      <c r="A1326" s="40">
        <f t="shared" si="20"/>
        <v>1325</v>
      </c>
      <c r="B1326" s="5" t="str">
        <f>LOWER(SUBSTITUTE(SUBSTITUTE(SUBSTITUTE(SUBSTITUTE(SUBSTITUTE(SUBSTITUTE(SUBSTITUTE(SUBSTITUTE(db[[#This Row],[NB BM]]," ",),".",""),"-",""),"(",""),")",""),"/",""),"""",""),"+",""))</f>
        <v>tassbagluxmy024</v>
      </c>
      <c r="C1326" s="5" t="str">
        <f>LOWER(SUBSTITUTE(SUBSTITUTE(SUBSTITUTE(SUBSTITUTE(SUBSTITUTE(SUBSTITUTE(SUBSTITUTE(SUBSTITUTE(SUBSTITUTE(db[[#This Row],[NB NOTA]]," ",),".",""),"-",""),"(",""),")",""),",",""),"/",""),"""",""),"+",""))</f>
        <v>hbagluxmy024</v>
      </c>
      <c r="D1326" s="5" t="str">
        <f>LOWER(SUBSTITUTE(SUBSTITUTE(SUBSTITUTE(SUBSTITUTE(SUBSTITUTE(SUBSTITUTE(SUBSTITUTE(SUBSTITUTE(SUBSTITUTE(db[[#This Row],[NB PAJAK]]," ",""),"-",""),"(",""),")",""),".",""),",",""),"/",""),"""",""),"+",""))</f>
        <v/>
      </c>
      <c r="E13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tassbagluxmy02460pcsuntana</v>
      </c>
      <c r="F13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hbagluxmy02460pcs</v>
      </c>
      <c r="G1326" s="5" t="str">
        <f>db[[#This Row],[NB NOTA_C]]&amp;LOWER(SUBSTITUTE(SUBSTITUTE(SUBSTITUTE(SUBSTITUTE(SUBSTITUTE(SUBSTITUTE(SUBSTITUTE(SUBSTITUTE(SUBSTITUTE(db[[#This Row],[FAKTUR]]," ",),".",""),"-",""),"(",""),")",""),",",""),"/",""),"""",""),"+",""))</f>
        <v>hbagluxmy024untana</v>
      </c>
      <c r="H13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hbagluxmy02460pcsuntana</v>
      </c>
      <c r="I1326" s="2" t="s">
        <v>7286</v>
      </c>
      <c r="J1326" s="2" t="s">
        <v>7277</v>
      </c>
      <c r="K1326" s="14"/>
      <c r="L1326" s="2" t="s">
        <v>1336</v>
      </c>
      <c r="M1326" s="33" t="e">
        <f>IF(db[[#This Row],[NB NOTA_C]]="","",COUNTIF([2]!B_MSK[concat],db[[#This Row],[NB NOTA_C]]))</f>
        <v>#REF!</v>
      </c>
      <c r="N1326" s="9" t="s">
        <v>1352</v>
      </c>
      <c r="O1326" s="5" t="s">
        <v>1380</v>
      </c>
      <c r="P1326" s="2" t="s">
        <v>2452</v>
      </c>
      <c r="Q1326" s="5"/>
      <c r="R1326" s="5" t="str">
        <f>IF(db[[#This Row],[QTY/ CTN]]="","",SUBSTITUTE(SUBSTITUTE(SUBSTITUTE(db[[#This Row],[QTY/ CTN]]," ","_",2),"(",""),")","")&amp;"_")</f>
        <v>60 PCS_</v>
      </c>
      <c r="S1326" s="5">
        <f>IF(db[[#This Row],[H_QTY/ CTN]]="","",SEARCH("_",db[[#This Row],[H_QTY/ CTN]]))</f>
        <v>7</v>
      </c>
      <c r="T1326" s="5">
        <f>IF(db[[#This Row],[H_QTY/ CTN]]="","",LEN(db[[#This Row],[H_QTY/ CTN]]))</f>
        <v>7</v>
      </c>
      <c r="U1326" s="40" t="str">
        <f>IF(db[[#This Row],[H_QTY/ CTN]]="","",LEFT(db[[#This Row],[H_QTY/ CTN]],db[[#This Row],[H_1]]-1))</f>
        <v>60 PCS</v>
      </c>
      <c r="V1326" s="40" t="str">
        <f>IF(NOT(db[[#This Row],[H_1]]=db[[#This Row],[H_2]]),MID(db[[#This Row],[H_QTY/ CTN]],db[[#This Row],[H_1]]+1,db[[#This Row],[H_2]]-db[[#This Row],[H_1]]-1),"")</f>
        <v/>
      </c>
      <c r="W1326" s="40" t="str">
        <f>IF(db[[#This Row],[QTY/ CTN B]]="","",LEFT(db[[#This Row],[QTY/ CTN B]],SEARCH(" ",db[[#This Row],[QTY/ CTN B]],1)-1))</f>
        <v>60</v>
      </c>
      <c r="X1326" s="40" t="str">
        <f>IF(db[[#This Row],[QTY/ CTN B]]="","",RIGHT(db[[#This Row],[QTY/ CTN B]],LEN(db[[#This Row],[QTY/ CTN B]])-SEARCH(" ",db[[#This Row],[QTY/ CTN B]],1)))</f>
        <v>PCS</v>
      </c>
      <c r="Y1326" s="40" t="str">
        <f>IF(db[[#This Row],[QTY/ CTN TG]]="",IF(db[[#This Row],[STN TG]]="","",12),LEFT(db[[#This Row],[QTY/ CTN TG]],SEARCH(" ",db[[#This Row],[QTY/ CTN TG]],1)-1))</f>
        <v/>
      </c>
      <c r="Z13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26" s="40" t="str">
        <f>IF(db[[#This Row],[STN K]]="","",IF(db[[#This Row],[STN TG]]="LSN",12,""))</f>
        <v/>
      </c>
      <c r="AB1326" s="40" t="str">
        <f>IF(db[[#This Row],[STN TG]]="LSN","PCS","")</f>
        <v/>
      </c>
      <c r="AC1326" s="40">
        <f>db[[#This Row],[QTY B]]*IF(db[[#This Row],[QTY TG]]="",1,db[[#This Row],[QTY TG]])*IF(db[[#This Row],[QTY K]]="",1,db[[#This Row],[QTY K]])</f>
        <v>60</v>
      </c>
      <c r="AD1326" s="40" t="str">
        <f>IF(db[[#This Row],[STN K]]="",IF(db[[#This Row],[STN TG]]="",db[[#This Row],[STN B]],db[[#This Row],[STN TG]]),db[[#This Row],[STN K]])</f>
        <v>PCS</v>
      </c>
      <c r="AE1326" s="40"/>
    </row>
    <row r="1327" spans="1:31" ht="16.5" customHeight="1" x14ac:dyDescent="0.25">
      <c r="A1327" s="40">
        <f t="shared" si="20"/>
        <v>1326</v>
      </c>
      <c r="B1327" s="5" t="str">
        <f>LOWER(SUBSTITUTE(SUBSTITUTE(SUBSTITUTE(SUBSTITUTE(SUBSTITUTE(SUBSTITUTE(SUBSTITUTE(SUBSTITUTE(db[[#This Row],[NB BM]]," ",),".",""),"-",""),"(",""),")",""),"/",""),"""",""),"+",""))</f>
        <v>tassbagmika911</v>
      </c>
      <c r="C1327" s="5" t="str">
        <f>LOWER(SUBSTITUTE(SUBSTITUTE(SUBSTITUTE(SUBSTITUTE(SUBSTITUTE(SUBSTITUTE(SUBSTITUTE(SUBSTITUTE(SUBSTITUTE(db[[#This Row],[NB NOTA]]," ",),".",""),"-",""),"(",""),")",""),",",""),"/",""),"""",""),"+",""))</f>
        <v>hbagmika911</v>
      </c>
      <c r="D1327" s="5" t="str">
        <f>LOWER(SUBSTITUTE(SUBSTITUTE(SUBSTITUTE(SUBSTITUTE(SUBSTITUTE(SUBSTITUTE(SUBSTITUTE(SUBSTITUTE(SUBSTITUTE(db[[#This Row],[NB PAJAK]]," ",""),"-",""),"(",""),")",""),".",""),",",""),"/",""),"""",""),"+",""))</f>
        <v/>
      </c>
      <c r="E13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tassbagmika91140pcsuntana</v>
      </c>
      <c r="F13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hbagmika91140pcs</v>
      </c>
      <c r="G1327" s="5" t="str">
        <f>db[[#This Row],[NB NOTA_C]]&amp;LOWER(SUBSTITUTE(SUBSTITUTE(SUBSTITUTE(SUBSTITUTE(SUBSTITUTE(SUBSTITUTE(SUBSTITUTE(SUBSTITUTE(SUBSTITUTE(db[[#This Row],[FAKTUR]]," ",),".",""),"-",""),"(",""),")",""),",",""),"/",""),"""",""),"+",""))</f>
        <v>hbagmika911untana</v>
      </c>
      <c r="H13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hbagmika91140pcsuntana</v>
      </c>
      <c r="I1327" s="2" t="s">
        <v>7287</v>
      </c>
      <c r="J1327" s="2" t="s">
        <v>7278</v>
      </c>
      <c r="K1327" s="14"/>
      <c r="L1327" s="2" t="s">
        <v>1336</v>
      </c>
      <c r="M1327" s="33" t="e">
        <f>IF(db[[#This Row],[NB NOTA_C]]="","",COUNTIF([2]!B_MSK[concat],db[[#This Row],[NB NOTA_C]]))</f>
        <v>#REF!</v>
      </c>
      <c r="N1327" s="9" t="s">
        <v>1352</v>
      </c>
      <c r="O1327" s="5" t="s">
        <v>1410</v>
      </c>
      <c r="P1327" s="2" t="s">
        <v>2452</v>
      </c>
      <c r="Q1327" s="5"/>
      <c r="R1327" s="5" t="str">
        <f>IF(db[[#This Row],[QTY/ CTN]]="","",SUBSTITUTE(SUBSTITUTE(SUBSTITUTE(db[[#This Row],[QTY/ CTN]]," ","_",2),"(",""),")","")&amp;"_")</f>
        <v>40 PCS_</v>
      </c>
      <c r="S1327" s="5">
        <f>IF(db[[#This Row],[H_QTY/ CTN]]="","",SEARCH("_",db[[#This Row],[H_QTY/ CTN]]))</f>
        <v>7</v>
      </c>
      <c r="T1327" s="5">
        <f>IF(db[[#This Row],[H_QTY/ CTN]]="","",LEN(db[[#This Row],[H_QTY/ CTN]]))</f>
        <v>7</v>
      </c>
      <c r="U1327" s="40" t="str">
        <f>IF(db[[#This Row],[H_QTY/ CTN]]="","",LEFT(db[[#This Row],[H_QTY/ CTN]],db[[#This Row],[H_1]]-1))</f>
        <v>40 PCS</v>
      </c>
      <c r="V1327" s="40" t="str">
        <f>IF(NOT(db[[#This Row],[H_1]]=db[[#This Row],[H_2]]),MID(db[[#This Row],[H_QTY/ CTN]],db[[#This Row],[H_1]]+1,db[[#This Row],[H_2]]-db[[#This Row],[H_1]]-1),"")</f>
        <v/>
      </c>
      <c r="W1327" s="40" t="str">
        <f>IF(db[[#This Row],[QTY/ CTN B]]="","",LEFT(db[[#This Row],[QTY/ CTN B]],SEARCH(" ",db[[#This Row],[QTY/ CTN B]],1)-1))</f>
        <v>40</v>
      </c>
      <c r="X1327" s="40" t="str">
        <f>IF(db[[#This Row],[QTY/ CTN B]]="","",RIGHT(db[[#This Row],[QTY/ CTN B]],LEN(db[[#This Row],[QTY/ CTN B]])-SEARCH(" ",db[[#This Row],[QTY/ CTN B]],1)))</f>
        <v>PCS</v>
      </c>
      <c r="Y1327" s="40" t="str">
        <f>IF(db[[#This Row],[QTY/ CTN TG]]="",IF(db[[#This Row],[STN TG]]="","",12),LEFT(db[[#This Row],[QTY/ CTN TG]],SEARCH(" ",db[[#This Row],[QTY/ CTN TG]],1)-1))</f>
        <v/>
      </c>
      <c r="Z13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27" s="40" t="str">
        <f>IF(db[[#This Row],[STN K]]="","",IF(db[[#This Row],[STN TG]]="LSN",12,""))</f>
        <v/>
      </c>
      <c r="AB1327" s="40" t="str">
        <f>IF(db[[#This Row],[STN TG]]="LSN","PCS","")</f>
        <v/>
      </c>
      <c r="AC1327" s="40">
        <f>db[[#This Row],[QTY B]]*IF(db[[#This Row],[QTY TG]]="",1,db[[#This Row],[QTY TG]])*IF(db[[#This Row],[QTY K]]="",1,db[[#This Row],[QTY K]])</f>
        <v>40</v>
      </c>
      <c r="AD1327" s="40" t="str">
        <f>IF(db[[#This Row],[STN K]]="",IF(db[[#This Row],[STN TG]]="",db[[#This Row],[STN B]],db[[#This Row],[STN TG]]),db[[#This Row],[STN K]])</f>
        <v>PCS</v>
      </c>
      <c r="AE1327" s="40"/>
    </row>
    <row r="1328" spans="1:31" ht="16.5" customHeight="1" x14ac:dyDescent="0.25">
      <c r="A1328" s="40">
        <f t="shared" si="20"/>
        <v>1327</v>
      </c>
      <c r="B1328" s="5" t="str">
        <f>LOWER(SUBSTITUTE(SUBSTITUTE(SUBSTITUTE(SUBSTITUTE(SUBSTITUTE(SUBSTITUTE(SUBSTITUTE(SUBSTITUTE(db[[#This Row],[NB BM]]," ",),".",""),"-",""),"(",""),")",""),"/",""),"""",""),"+",""))</f>
        <v>stipdebozzdbb40</v>
      </c>
      <c r="C1328" s="5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D1328" s="5" t="str">
        <f>LOWER(SUBSTITUTE(SUBSTITUTE(SUBSTITUTE(SUBSTITUTE(SUBSTITUTE(SUBSTITUTE(SUBSTITUTE(SUBSTITUTE(SUBSTITUTE(db[[#This Row],[NB PAJAK]]," ",""),"-",""),"(",""),")",""),".",""),",",""),"/",""),"""",""),"+",""))</f>
        <v/>
      </c>
      <c r="E132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stipdebozzdbb4050pcsuntana</v>
      </c>
      <c r="F132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hapusanb40debozzdbb4050pcs</v>
      </c>
      <c r="G1328" s="5" t="str">
        <f>db[[#This Row],[NB NOTA_C]]&amp;LOWER(SUBSTITUTE(SUBSTITUTE(SUBSTITUTE(SUBSTITUTE(SUBSTITUTE(SUBSTITUTE(SUBSTITUTE(SUBSTITUTE(SUBSTITUTE(db[[#This Row],[FAKTUR]]," ",),".",""),"-",""),"(",""),")",""),",",""),"/",""),"""",""),"+",""))</f>
        <v>hapusanb40debozzdbb40untana</v>
      </c>
      <c r="H132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hapusanb40debozzdbb4050pcsuntana</v>
      </c>
      <c r="I1328" s="2" t="s">
        <v>2989</v>
      </c>
      <c r="J1328" s="2" t="s">
        <v>2986</v>
      </c>
      <c r="K1328" s="14"/>
      <c r="L1328" s="2" t="s">
        <v>1336</v>
      </c>
      <c r="M1328" s="33" t="e">
        <f>IF(db[[#This Row],[NB NOTA_C]]="","",COUNTIF([2]!B_MSK[concat],db[[#This Row],[NB NOTA_C]]))</f>
        <v>#REF!</v>
      </c>
      <c r="N1328" s="9" t="s">
        <v>2305</v>
      </c>
      <c r="O1328" s="5" t="s">
        <v>1460</v>
      </c>
      <c r="P1328" s="2" t="s">
        <v>2451</v>
      </c>
      <c r="Q1328" s="5"/>
      <c r="R1328" s="5" t="str">
        <f>IF(db[[#This Row],[QTY/ CTN]]="","",SUBSTITUTE(SUBSTITUTE(SUBSTITUTE(db[[#This Row],[QTY/ CTN]]," ","_",2),"(",""),")","")&amp;"_")</f>
        <v>50 PCS_</v>
      </c>
      <c r="S1328" s="5">
        <f>IF(db[[#This Row],[H_QTY/ CTN]]="","",SEARCH("_",db[[#This Row],[H_QTY/ CTN]]))</f>
        <v>7</v>
      </c>
      <c r="T1328" s="5">
        <f>IF(db[[#This Row],[H_QTY/ CTN]]="","",LEN(db[[#This Row],[H_QTY/ CTN]]))</f>
        <v>7</v>
      </c>
      <c r="U1328" s="40" t="str">
        <f>IF(db[[#This Row],[H_QTY/ CTN]]="","",LEFT(db[[#This Row],[H_QTY/ CTN]],db[[#This Row],[H_1]]-1))</f>
        <v>50 PCS</v>
      </c>
      <c r="V1328" s="40" t="str">
        <f>IF(NOT(db[[#This Row],[H_1]]=db[[#This Row],[H_2]]),MID(db[[#This Row],[H_QTY/ CTN]],db[[#This Row],[H_1]]+1,db[[#This Row],[H_2]]-db[[#This Row],[H_1]]-1),"")</f>
        <v/>
      </c>
      <c r="W1328" s="40" t="str">
        <f>IF(db[[#This Row],[QTY/ CTN B]]="","",LEFT(db[[#This Row],[QTY/ CTN B]],SEARCH(" ",db[[#This Row],[QTY/ CTN B]],1)-1))</f>
        <v>50</v>
      </c>
      <c r="X1328" s="40" t="str">
        <f>IF(db[[#This Row],[QTY/ CTN B]]="","",RIGHT(db[[#This Row],[QTY/ CTN B]],LEN(db[[#This Row],[QTY/ CTN B]])-SEARCH(" ",db[[#This Row],[QTY/ CTN B]],1)))</f>
        <v>PCS</v>
      </c>
      <c r="Y1328" s="40" t="str">
        <f>IF(db[[#This Row],[QTY/ CTN TG]]="",IF(db[[#This Row],[STN TG]]="","",12),LEFT(db[[#This Row],[QTY/ CTN TG]],SEARCH(" ",db[[#This Row],[QTY/ CTN TG]],1)-1))</f>
        <v/>
      </c>
      <c r="Z13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28" s="40" t="str">
        <f>IF(db[[#This Row],[STN K]]="","",IF(db[[#This Row],[STN TG]]="LSN",12,""))</f>
        <v/>
      </c>
      <c r="AB1328" s="40" t="str">
        <f>IF(db[[#This Row],[STN TG]]="LSN","PCS","")</f>
        <v/>
      </c>
      <c r="AC1328" s="40">
        <f>db[[#This Row],[QTY B]]*IF(db[[#This Row],[QTY TG]]="",1,db[[#This Row],[QTY TG]])*IF(db[[#This Row],[QTY K]]="",1,db[[#This Row],[QTY K]])</f>
        <v>50</v>
      </c>
      <c r="AD1328" s="40" t="str">
        <f>IF(db[[#This Row],[STN K]]="",IF(db[[#This Row],[STN TG]]="",db[[#This Row],[STN B]],db[[#This Row],[STN TG]]),db[[#This Row],[STN K]])</f>
        <v>PCS</v>
      </c>
      <c r="AE1328" s="40"/>
    </row>
    <row r="1329" spans="1:31" ht="16.5" customHeight="1" x14ac:dyDescent="0.25">
      <c r="A1329" s="40">
        <f t="shared" si="20"/>
        <v>1328</v>
      </c>
      <c r="B1329" s="5" t="str">
        <f>LOWER(SUBSTITUTE(SUBSTITUTE(SUBSTITUTE(SUBSTITUTE(SUBSTITUTE(SUBSTITUTE(SUBSTITUTE(SUBSTITUTE(db[[#This Row],[NB BM]]," ",),".",""),"-",""),"(",""),")",""),"/",""),"""",""),"+",""))</f>
        <v>stipdebozz20dbb20b48hitam</v>
      </c>
      <c r="C1329" s="5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D1329" s="5" t="str">
        <f>LOWER(SUBSTITUTE(SUBSTITUTE(SUBSTITUTE(SUBSTITUTE(SUBSTITUTE(SUBSTITUTE(SUBSTITUTE(SUBSTITUTE(SUBSTITUTE(db[[#This Row],[NB PAJAK]]," ",""),"-",""),"(",""),")",""),".",""),",",""),"/",""),"""",""),"+",""))</f>
        <v/>
      </c>
      <c r="E132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stipdebozz20dbb20b48hitam48pcsuntana</v>
      </c>
      <c r="F132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hapusandebozz20hitamdbb20b4848pcs</v>
      </c>
      <c r="G1329" s="5" t="str">
        <f>db[[#This Row],[NB NOTA_C]]&amp;LOWER(SUBSTITUTE(SUBSTITUTE(SUBSTITUTE(SUBSTITUTE(SUBSTITUTE(SUBSTITUTE(SUBSTITUTE(SUBSTITUTE(SUBSTITUTE(db[[#This Row],[FAKTUR]]," ",),".",""),"-",""),"(",""),")",""),",",""),"/",""),"""",""),"+",""))</f>
        <v>hapusandebozz20hitamdbb20b48untana</v>
      </c>
      <c r="H132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hapusandebozz20hitamdbb20b4848pcsuntana</v>
      </c>
      <c r="I1329" s="2" t="s">
        <v>2990</v>
      </c>
      <c r="J1329" s="2" t="s">
        <v>2987</v>
      </c>
      <c r="K1329" s="14"/>
      <c r="L1329" s="2" t="s">
        <v>1336</v>
      </c>
      <c r="M1329" s="33" t="e">
        <f>IF(db[[#This Row],[NB NOTA_C]]="","",COUNTIF([2]!B_MSK[concat],db[[#This Row],[NB NOTA_C]]))</f>
        <v>#REF!</v>
      </c>
      <c r="N1329" s="9" t="s">
        <v>2305</v>
      </c>
      <c r="O1329" s="5" t="s">
        <v>1384</v>
      </c>
      <c r="P1329" s="2" t="s">
        <v>2451</v>
      </c>
      <c r="Q1329" s="5"/>
      <c r="R1329" s="5" t="str">
        <f>IF(db[[#This Row],[QTY/ CTN]]="","",SUBSTITUTE(SUBSTITUTE(SUBSTITUTE(db[[#This Row],[QTY/ CTN]]," ","_",2),"(",""),")","")&amp;"_")</f>
        <v>48 PCS_</v>
      </c>
      <c r="S1329" s="5">
        <f>IF(db[[#This Row],[H_QTY/ CTN]]="","",SEARCH("_",db[[#This Row],[H_QTY/ CTN]]))</f>
        <v>7</v>
      </c>
      <c r="T1329" s="5">
        <f>IF(db[[#This Row],[H_QTY/ CTN]]="","",LEN(db[[#This Row],[H_QTY/ CTN]]))</f>
        <v>7</v>
      </c>
      <c r="U1329" s="40" t="str">
        <f>IF(db[[#This Row],[H_QTY/ CTN]]="","",LEFT(db[[#This Row],[H_QTY/ CTN]],db[[#This Row],[H_1]]-1))</f>
        <v>48 PCS</v>
      </c>
      <c r="V1329" s="40" t="str">
        <f>IF(NOT(db[[#This Row],[H_1]]=db[[#This Row],[H_2]]),MID(db[[#This Row],[H_QTY/ CTN]],db[[#This Row],[H_1]]+1,db[[#This Row],[H_2]]-db[[#This Row],[H_1]]-1),"")</f>
        <v/>
      </c>
      <c r="W1329" s="40" t="str">
        <f>IF(db[[#This Row],[QTY/ CTN B]]="","",LEFT(db[[#This Row],[QTY/ CTN B]],SEARCH(" ",db[[#This Row],[QTY/ CTN B]],1)-1))</f>
        <v>48</v>
      </c>
      <c r="X1329" s="40" t="str">
        <f>IF(db[[#This Row],[QTY/ CTN B]]="","",RIGHT(db[[#This Row],[QTY/ CTN B]],LEN(db[[#This Row],[QTY/ CTN B]])-SEARCH(" ",db[[#This Row],[QTY/ CTN B]],1)))</f>
        <v>PCS</v>
      </c>
      <c r="Y1329" s="40" t="str">
        <f>IF(db[[#This Row],[QTY/ CTN TG]]="",IF(db[[#This Row],[STN TG]]="","",12),LEFT(db[[#This Row],[QTY/ CTN TG]],SEARCH(" ",db[[#This Row],[QTY/ CTN TG]],1)-1))</f>
        <v/>
      </c>
      <c r="Z13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29" s="40" t="str">
        <f>IF(db[[#This Row],[STN K]]="","",IF(db[[#This Row],[STN TG]]="LSN",12,""))</f>
        <v/>
      </c>
      <c r="AB1329" s="40" t="str">
        <f>IF(db[[#This Row],[STN TG]]="LSN","PCS","")</f>
        <v/>
      </c>
      <c r="AC1329" s="40">
        <f>db[[#This Row],[QTY B]]*IF(db[[#This Row],[QTY TG]]="",1,db[[#This Row],[QTY TG]])*IF(db[[#This Row],[QTY K]]="",1,db[[#This Row],[QTY K]])</f>
        <v>48</v>
      </c>
      <c r="AD1329" s="40" t="str">
        <f>IF(db[[#This Row],[STN K]]="",IF(db[[#This Row],[STN TG]]="",db[[#This Row],[STN B]],db[[#This Row],[STN TG]]),db[[#This Row],[STN K]])</f>
        <v>PCS</v>
      </c>
      <c r="AE1329" s="40"/>
    </row>
    <row r="1330" spans="1:31" ht="16.5" customHeight="1" x14ac:dyDescent="0.25">
      <c r="A1330" s="40">
        <f t="shared" si="20"/>
        <v>1329</v>
      </c>
      <c r="B1330" s="5" t="str">
        <f>LOWER(SUBSTITUTE(SUBSTITUTE(SUBSTITUTE(SUBSTITUTE(SUBSTITUTE(SUBSTITUTE(SUBSTITUTE(SUBSTITUTE(db[[#This Row],[NB BM]]," ",),".",""),"-",""),"(",""),")",""),"/",""),"""",""),"+",""))</f>
        <v>stipdebozzdbh40hhitam</v>
      </c>
      <c r="C1330" s="5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D1330" s="5" t="str">
        <f>LOWER(SUBSTITUTE(SUBSTITUTE(SUBSTITUTE(SUBSTITUTE(SUBSTITUTE(SUBSTITUTE(SUBSTITUTE(SUBSTITUTE(SUBSTITUTE(db[[#This Row],[NB PAJAK]]," ",""),"-",""),"(",""),")",""),".",""),",",""),"/",""),"""",""),"+",""))</f>
        <v/>
      </c>
      <c r="E133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stipdebozzdbh40hhitam40pcsuntana</v>
      </c>
      <c r="F133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hapusandebozzhitamdbh40h40pcs</v>
      </c>
      <c r="G1330" s="5" t="str">
        <f>db[[#This Row],[NB NOTA_C]]&amp;LOWER(SUBSTITUTE(SUBSTITUTE(SUBSTITUTE(SUBSTITUTE(SUBSTITUTE(SUBSTITUTE(SUBSTITUTE(SUBSTITUTE(SUBSTITUTE(db[[#This Row],[FAKTUR]]," ",),".",""),"-",""),"(",""),")",""),",",""),"/",""),"""",""),"+",""))</f>
        <v>hapusandebozzhitamdbh40huntana</v>
      </c>
      <c r="H133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hapusandebozzhitamdbh40h40pcsuntana</v>
      </c>
      <c r="I1330" s="2" t="s">
        <v>2988</v>
      </c>
      <c r="J1330" s="2" t="s">
        <v>2985</v>
      </c>
      <c r="K1330" s="14"/>
      <c r="L1330" s="2" t="s">
        <v>1336</v>
      </c>
      <c r="M1330" s="33" t="e">
        <f>IF(db[[#This Row],[NB NOTA_C]]="","",COUNTIF([2]!B_MSK[concat],db[[#This Row],[NB NOTA_C]]))</f>
        <v>#REF!</v>
      </c>
      <c r="N1330" s="9" t="s">
        <v>2305</v>
      </c>
      <c r="O1330" s="5" t="s">
        <v>1410</v>
      </c>
      <c r="P1330" s="2" t="s">
        <v>2451</v>
      </c>
      <c r="Q1330" s="5"/>
      <c r="R1330" s="5" t="str">
        <f>IF(db[[#This Row],[QTY/ CTN]]="","",SUBSTITUTE(SUBSTITUTE(SUBSTITUTE(db[[#This Row],[QTY/ CTN]]," ","_",2),"(",""),")","")&amp;"_")</f>
        <v>40 PCS_</v>
      </c>
      <c r="S1330" s="5">
        <f>IF(db[[#This Row],[H_QTY/ CTN]]="","",SEARCH("_",db[[#This Row],[H_QTY/ CTN]]))</f>
        <v>7</v>
      </c>
      <c r="T1330" s="5">
        <f>IF(db[[#This Row],[H_QTY/ CTN]]="","",LEN(db[[#This Row],[H_QTY/ CTN]]))</f>
        <v>7</v>
      </c>
      <c r="U1330" s="40" t="str">
        <f>IF(db[[#This Row],[H_QTY/ CTN]]="","",LEFT(db[[#This Row],[H_QTY/ CTN]],db[[#This Row],[H_1]]-1))</f>
        <v>40 PCS</v>
      </c>
      <c r="V1330" s="40" t="str">
        <f>IF(NOT(db[[#This Row],[H_1]]=db[[#This Row],[H_2]]),MID(db[[#This Row],[H_QTY/ CTN]],db[[#This Row],[H_1]]+1,db[[#This Row],[H_2]]-db[[#This Row],[H_1]]-1),"")</f>
        <v/>
      </c>
      <c r="W1330" s="40" t="str">
        <f>IF(db[[#This Row],[QTY/ CTN B]]="","",LEFT(db[[#This Row],[QTY/ CTN B]],SEARCH(" ",db[[#This Row],[QTY/ CTN B]],1)-1))</f>
        <v>40</v>
      </c>
      <c r="X1330" s="40" t="str">
        <f>IF(db[[#This Row],[QTY/ CTN B]]="","",RIGHT(db[[#This Row],[QTY/ CTN B]],LEN(db[[#This Row],[QTY/ CTN B]])-SEARCH(" ",db[[#This Row],[QTY/ CTN B]],1)))</f>
        <v>PCS</v>
      </c>
      <c r="Y1330" s="40" t="str">
        <f>IF(db[[#This Row],[QTY/ CTN TG]]="",IF(db[[#This Row],[STN TG]]="","",12),LEFT(db[[#This Row],[QTY/ CTN TG]],SEARCH(" ",db[[#This Row],[QTY/ CTN TG]],1)-1))</f>
        <v/>
      </c>
      <c r="Z13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30" s="40" t="str">
        <f>IF(db[[#This Row],[STN K]]="","",IF(db[[#This Row],[STN TG]]="LSN",12,""))</f>
        <v/>
      </c>
      <c r="AB1330" s="40" t="str">
        <f>IF(db[[#This Row],[STN TG]]="LSN","PCS","")</f>
        <v/>
      </c>
      <c r="AC1330" s="40">
        <f>db[[#This Row],[QTY B]]*IF(db[[#This Row],[QTY TG]]="",1,db[[#This Row],[QTY TG]])*IF(db[[#This Row],[QTY K]]="",1,db[[#This Row],[QTY K]])</f>
        <v>40</v>
      </c>
      <c r="AD1330" s="40" t="str">
        <f>IF(db[[#This Row],[STN K]]="",IF(db[[#This Row],[STN TG]]="",db[[#This Row],[STN B]],db[[#This Row],[STN TG]]),db[[#This Row],[STN K]])</f>
        <v>PCS</v>
      </c>
      <c r="AE1330" s="40"/>
    </row>
    <row r="1331" spans="1:31" ht="16.5" customHeight="1" x14ac:dyDescent="0.25">
      <c r="A1331" s="40">
        <f t="shared" si="20"/>
        <v>1330</v>
      </c>
      <c r="B1331" s="5" t="str">
        <f>LOWER(SUBSTITUTE(SUBSTITUTE(SUBSTITUTE(SUBSTITUTE(SUBSTITUTE(SUBSTITUTE(SUBSTITUTE(SUBSTITUTE(db[[#This Row],[NB BM]]," ",),".",""),"-",""),"(",""),")",""),"/",""),"""",""),"+",""))</f>
        <v>guntinggunindohb55</v>
      </c>
      <c r="C1331" s="5" t="str">
        <f>LOWER(SUBSTITUTE(SUBSTITUTE(SUBSTITUTE(SUBSTITUTE(SUBSTITUTE(SUBSTITUTE(SUBSTITUTE(SUBSTITUTE(SUBSTITUTE(db[[#This Row],[NB NOTA]]," ",),".",""),"-",""),"(",""),")",""),",",""),"/",""),"""",""),"+",""))</f>
        <v>hb55gunindo</v>
      </c>
      <c r="D1331" s="5" t="str">
        <f>LOWER(SUBSTITUTE(SUBSTITUTE(SUBSTITUTE(SUBSTITUTE(SUBSTITUTE(SUBSTITUTE(SUBSTITUTE(SUBSTITUTE(SUBSTITUTE(db[[#This Row],[NB PAJAK]]," ",""),"-",""),"(",""),")",""),".",""),",",""),"/",""),"""",""),"+",""))</f>
        <v/>
      </c>
      <c r="E133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guntinggunindohb5560lsnuntana</v>
      </c>
      <c r="F133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hb55gunindo60lsn</v>
      </c>
      <c r="G1331" s="5" t="str">
        <f>db[[#This Row],[NB NOTA_C]]&amp;LOWER(SUBSTITUTE(SUBSTITUTE(SUBSTITUTE(SUBSTITUTE(SUBSTITUTE(SUBSTITUTE(SUBSTITUTE(SUBSTITUTE(SUBSTITUTE(db[[#This Row],[FAKTUR]]," ",),".",""),"-",""),"(",""),")",""),",",""),"/",""),"""",""),"+",""))</f>
        <v>hb55gunindountana</v>
      </c>
      <c r="H133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hb55gunindo60lsnuntana</v>
      </c>
      <c r="I1331" s="2" t="s">
        <v>7368</v>
      </c>
      <c r="J1331" s="2" t="s">
        <v>7366</v>
      </c>
      <c r="K1331" s="14"/>
      <c r="L1331" s="2" t="s">
        <v>1336</v>
      </c>
      <c r="M1331" s="33" t="e">
        <f>IF(db[[#This Row],[NB NOTA_C]]="","",COUNTIF([2]!B_MSK[concat],db[[#This Row],[NB NOTA_C]]))</f>
        <v>#REF!</v>
      </c>
      <c r="N1331" s="9" t="s">
        <v>1363</v>
      </c>
      <c r="O1331" s="5" t="s">
        <v>1385</v>
      </c>
      <c r="P1331" s="2" t="s">
        <v>2425</v>
      </c>
      <c r="Q1331" s="5"/>
      <c r="R1331" s="5" t="str">
        <f>IF(db[[#This Row],[QTY/ CTN]]="","",SUBSTITUTE(SUBSTITUTE(SUBSTITUTE(db[[#This Row],[QTY/ CTN]]," ","_",2),"(",""),")","")&amp;"_")</f>
        <v>60 LSN_</v>
      </c>
      <c r="S1331" s="5">
        <f>IF(db[[#This Row],[H_QTY/ CTN]]="","",SEARCH("_",db[[#This Row],[H_QTY/ CTN]]))</f>
        <v>7</v>
      </c>
      <c r="T1331" s="5">
        <f>IF(db[[#This Row],[H_QTY/ CTN]]="","",LEN(db[[#This Row],[H_QTY/ CTN]]))</f>
        <v>7</v>
      </c>
      <c r="U1331" s="40" t="str">
        <f>IF(db[[#This Row],[H_QTY/ CTN]]="","",LEFT(db[[#This Row],[H_QTY/ CTN]],db[[#This Row],[H_1]]-1))</f>
        <v>60 LSN</v>
      </c>
      <c r="V1331" s="40" t="str">
        <f>IF(NOT(db[[#This Row],[H_1]]=db[[#This Row],[H_2]]),MID(db[[#This Row],[H_QTY/ CTN]],db[[#This Row],[H_1]]+1,db[[#This Row],[H_2]]-db[[#This Row],[H_1]]-1),"")</f>
        <v/>
      </c>
      <c r="W1331" s="40" t="str">
        <f>IF(db[[#This Row],[QTY/ CTN B]]="","",LEFT(db[[#This Row],[QTY/ CTN B]],SEARCH(" ",db[[#This Row],[QTY/ CTN B]],1)-1))</f>
        <v>60</v>
      </c>
      <c r="X1331" s="40" t="str">
        <f>IF(db[[#This Row],[QTY/ CTN B]]="","",RIGHT(db[[#This Row],[QTY/ CTN B]],LEN(db[[#This Row],[QTY/ CTN B]])-SEARCH(" ",db[[#This Row],[QTY/ CTN B]],1)))</f>
        <v>LSN</v>
      </c>
      <c r="Y1331" s="40">
        <f>IF(db[[#This Row],[QTY/ CTN TG]]="",IF(db[[#This Row],[STN TG]]="","",12),LEFT(db[[#This Row],[QTY/ CTN TG]],SEARCH(" ",db[[#This Row],[QTY/ CTN TG]],1)-1))</f>
        <v>12</v>
      </c>
      <c r="Z13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31" s="40" t="str">
        <f>IF(db[[#This Row],[STN K]]="","",IF(db[[#This Row],[STN TG]]="LSN",12,""))</f>
        <v/>
      </c>
      <c r="AB1331" s="40" t="str">
        <f>IF(db[[#This Row],[STN TG]]="LSN","PCS","")</f>
        <v/>
      </c>
      <c r="AC1331" s="40">
        <f>db[[#This Row],[QTY B]]*IF(db[[#This Row],[QTY TG]]="",1,db[[#This Row],[QTY TG]])*IF(db[[#This Row],[QTY K]]="",1,db[[#This Row],[QTY K]])</f>
        <v>720</v>
      </c>
      <c r="AD1331" s="40" t="str">
        <f>IF(db[[#This Row],[STN K]]="",IF(db[[#This Row],[STN TG]]="",db[[#This Row],[STN B]],db[[#This Row],[STN TG]]),db[[#This Row],[STN K]])</f>
        <v>PCS</v>
      </c>
      <c r="AE1331" s="40"/>
    </row>
    <row r="1332" spans="1:31" ht="16.5" customHeight="1" x14ac:dyDescent="0.25">
      <c r="A1332" s="40">
        <f t="shared" si="20"/>
        <v>1331</v>
      </c>
      <c r="B1332" s="75" t="str">
        <f>LOWER(SUBSTITUTE(SUBSTITUTE(SUBSTITUTE(SUBSTITUTE(SUBSTITUTE(SUBSTITUTE(SUBSTITUTE(SUBSTITUTE(db[[#This Row],[NB BM]]," ",),".",""),"-",""),"(",""),")",""),"/",""),"""",""),"+",""))</f>
        <v>guntinggunindohb60</v>
      </c>
      <c r="C1332" s="75" t="str">
        <f>LOWER(SUBSTITUTE(SUBSTITUTE(SUBSTITUTE(SUBSTITUTE(SUBSTITUTE(SUBSTITUTE(SUBSTITUTE(SUBSTITUTE(SUBSTITUTE(db[[#This Row],[NB NOTA]]," ",),".",""),"-",""),"(",""),")",""),",",""),"/",""),"""",""),"+",""))</f>
        <v>hb60gunindo</v>
      </c>
      <c r="D1332" s="75" t="str">
        <f>LOWER(SUBSTITUTE(SUBSTITUTE(SUBSTITUTE(SUBSTITUTE(SUBSTITUTE(SUBSTITUTE(SUBSTITUTE(SUBSTITUTE(SUBSTITUTE(db[[#This Row],[NB PAJAK]]," ",""),"-",""),"(",""),")",""),".",""),",",""),"/",""),"""",""),"+",""))</f>
        <v/>
      </c>
      <c r="E1332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guntinggunindohb6030lsnuntana</v>
      </c>
      <c r="F1332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hb60gunindo30lsn</v>
      </c>
      <c r="G1332" s="75" t="str">
        <f>db[[#This Row],[NB NOTA_C]]&amp;LOWER(SUBSTITUTE(SUBSTITUTE(SUBSTITUTE(SUBSTITUTE(SUBSTITUTE(SUBSTITUTE(SUBSTITUTE(SUBSTITUTE(SUBSTITUTE(db[[#This Row],[FAKTUR]]," ",),".",""),"-",""),"(",""),")",""),",",""),"/",""),"""",""),"+",""))</f>
        <v>hb60gunindountana</v>
      </c>
      <c r="H1332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hb60gunindo30lsnuntana</v>
      </c>
      <c r="I1332" s="2" t="s">
        <v>6031</v>
      </c>
      <c r="J1332" s="4" t="s">
        <v>5016</v>
      </c>
      <c r="K1332" s="48"/>
      <c r="L1332" s="2" t="s">
        <v>1336</v>
      </c>
      <c r="M1332" s="76" t="e">
        <f>IF(db[[#This Row],[NB NOTA_C]]="","",COUNTIF([2]!B_MSK[concat],db[[#This Row],[NB NOTA_C]]))</f>
        <v>#REF!</v>
      </c>
      <c r="N1332" s="9" t="s">
        <v>1363</v>
      </c>
      <c r="O1332" s="5" t="s">
        <v>1432</v>
      </c>
      <c r="P1332" s="2" t="s">
        <v>2425</v>
      </c>
      <c r="Q1332" s="75"/>
      <c r="R1332" s="75" t="str">
        <f>IF(db[[#This Row],[QTY/ CTN]]="","",SUBSTITUTE(SUBSTITUTE(SUBSTITUTE(db[[#This Row],[QTY/ CTN]]," ","_",2),"(",""),")","")&amp;"_")</f>
        <v>30 LSN_</v>
      </c>
      <c r="S1332" s="75">
        <f>IF(db[[#This Row],[H_QTY/ CTN]]="","",SEARCH("_",db[[#This Row],[H_QTY/ CTN]]))</f>
        <v>7</v>
      </c>
      <c r="T1332" s="75">
        <f>IF(db[[#This Row],[H_QTY/ CTN]]="","",LEN(db[[#This Row],[H_QTY/ CTN]]))</f>
        <v>7</v>
      </c>
      <c r="U1332" s="77" t="str">
        <f>IF(db[[#This Row],[H_QTY/ CTN]]="","",LEFT(db[[#This Row],[H_QTY/ CTN]],db[[#This Row],[H_1]]-1))</f>
        <v>30 LSN</v>
      </c>
      <c r="V1332" s="77" t="str">
        <f>IF(NOT(db[[#This Row],[H_1]]=db[[#This Row],[H_2]]),MID(db[[#This Row],[H_QTY/ CTN]],db[[#This Row],[H_1]]+1,db[[#This Row],[H_2]]-db[[#This Row],[H_1]]-1),"")</f>
        <v/>
      </c>
      <c r="W1332" s="77" t="str">
        <f>IF(db[[#This Row],[QTY/ CTN B]]="","",LEFT(db[[#This Row],[QTY/ CTN B]],SEARCH(" ",db[[#This Row],[QTY/ CTN B]],1)-1))</f>
        <v>30</v>
      </c>
      <c r="X1332" s="77" t="str">
        <f>IF(db[[#This Row],[QTY/ CTN B]]="","",RIGHT(db[[#This Row],[QTY/ CTN B]],LEN(db[[#This Row],[QTY/ CTN B]])-SEARCH(" ",db[[#This Row],[QTY/ CTN B]],1)))</f>
        <v>LSN</v>
      </c>
      <c r="Y1332" s="77">
        <f>IF(db[[#This Row],[QTY/ CTN TG]]="",IF(db[[#This Row],[STN TG]]="","",12),LEFT(db[[#This Row],[QTY/ CTN TG]],SEARCH(" ",db[[#This Row],[QTY/ CTN TG]],1)-1))</f>
        <v>12</v>
      </c>
      <c r="Z1332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32" s="77" t="str">
        <f>IF(db[[#This Row],[STN K]]="","",IF(db[[#This Row],[STN TG]]="LSN",12,""))</f>
        <v/>
      </c>
      <c r="AB1332" s="77" t="str">
        <f>IF(db[[#This Row],[STN TG]]="LSN","PCS","")</f>
        <v/>
      </c>
      <c r="AC1332" s="77">
        <f>db[[#This Row],[QTY B]]*IF(db[[#This Row],[QTY TG]]="",1,db[[#This Row],[QTY TG]])*IF(db[[#This Row],[QTY K]]="",1,db[[#This Row],[QTY K]])</f>
        <v>360</v>
      </c>
      <c r="AD1332" s="77" t="str">
        <f>IF(db[[#This Row],[STN K]]="",IF(db[[#This Row],[STN TG]]="",db[[#This Row],[STN B]],db[[#This Row],[STN TG]]),db[[#This Row],[STN K]])</f>
        <v>PCS</v>
      </c>
      <c r="AE1332" s="40"/>
    </row>
    <row r="1333" spans="1:31" ht="16.5" customHeight="1" x14ac:dyDescent="0.25">
      <c r="A1333" s="40">
        <f t="shared" si="20"/>
        <v>1332</v>
      </c>
      <c r="B1333" s="5" t="str">
        <f>LOWER(SUBSTITUTE(SUBSTITUTE(SUBSTITUTE(SUBSTITUTE(SUBSTITUTE(SUBSTITUTE(SUBSTITUTE(SUBSTITUTE(db[[#This Row],[NB BM]]," ",),".",""),"-",""),"(",""),")",""),"/",""),"""",""),"+",""))</f>
        <v>guntinggunindohb65</v>
      </c>
      <c r="C1333" s="5" t="str">
        <f>LOWER(SUBSTITUTE(SUBSTITUTE(SUBSTITUTE(SUBSTITUTE(SUBSTITUTE(SUBSTITUTE(SUBSTITUTE(SUBSTITUTE(SUBSTITUTE(db[[#This Row],[NB NOTA]]," ",),".",""),"-",""),"(",""),")",""),",",""),"/",""),"""",""),"+",""))</f>
        <v>hb65gunindo</v>
      </c>
      <c r="D1333" s="5" t="str">
        <f>LOWER(SUBSTITUTE(SUBSTITUTE(SUBSTITUTE(SUBSTITUTE(SUBSTITUTE(SUBSTITUTE(SUBSTITUTE(SUBSTITUTE(SUBSTITUTE(db[[#This Row],[NB PAJAK]]," ",""),"-",""),"(",""),")",""),".",""),",",""),"/",""),"""",""),"+",""))</f>
        <v/>
      </c>
      <c r="E13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guntinggunindohb6530lsnuntana</v>
      </c>
      <c r="F13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hb65gunindo30lsn</v>
      </c>
      <c r="G1333" s="5" t="str">
        <f>db[[#This Row],[NB NOTA_C]]&amp;LOWER(SUBSTITUTE(SUBSTITUTE(SUBSTITUTE(SUBSTITUTE(SUBSTITUTE(SUBSTITUTE(SUBSTITUTE(SUBSTITUTE(SUBSTITUTE(db[[#This Row],[FAKTUR]]," ",),".",""),"-",""),"(",""),")",""),",",""),"/",""),"""",""),"+",""))</f>
        <v>hb65gunindountana</v>
      </c>
      <c r="H13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hb65gunindo30lsnuntana</v>
      </c>
      <c r="I1333" s="2" t="s">
        <v>6032</v>
      </c>
      <c r="J1333" s="2" t="s">
        <v>3542</v>
      </c>
      <c r="K1333" s="14"/>
      <c r="L1333" s="2" t="s">
        <v>1336</v>
      </c>
      <c r="M1333" s="34" t="e">
        <f>IF(db[[#This Row],[NB NOTA_C]]="","",COUNTIF([2]!B_MSK[concat],db[[#This Row],[NB NOTA_C]]))</f>
        <v>#REF!</v>
      </c>
      <c r="N1333" s="14" t="s">
        <v>1363</v>
      </c>
      <c r="O1333" s="2" t="s">
        <v>1432</v>
      </c>
      <c r="P1333" s="2" t="s">
        <v>2425</v>
      </c>
      <c r="R1333" s="2" t="str">
        <f>IF(db[[#This Row],[QTY/ CTN]]="","",SUBSTITUTE(SUBSTITUTE(SUBSTITUTE(db[[#This Row],[QTY/ CTN]]," ","_",2),"(",""),")","")&amp;"_")</f>
        <v>30 LSN_</v>
      </c>
      <c r="S1333" s="2">
        <f>IF(db[[#This Row],[H_QTY/ CTN]]="","",SEARCH("_",db[[#This Row],[H_QTY/ CTN]]))</f>
        <v>7</v>
      </c>
      <c r="T1333" s="2">
        <f>IF(db[[#This Row],[H_QTY/ CTN]]="","",LEN(db[[#This Row],[H_QTY/ CTN]]))</f>
        <v>7</v>
      </c>
      <c r="U1333" s="41" t="str">
        <f>IF(db[[#This Row],[H_QTY/ CTN]]="","",LEFT(db[[#This Row],[H_QTY/ CTN]],db[[#This Row],[H_1]]-1))</f>
        <v>30 LSN</v>
      </c>
      <c r="V1333" s="40" t="str">
        <f>IF(NOT(db[[#This Row],[H_1]]=db[[#This Row],[H_2]]),MID(db[[#This Row],[H_QTY/ CTN]],db[[#This Row],[H_1]]+1,db[[#This Row],[H_2]]-db[[#This Row],[H_1]]-1),"")</f>
        <v/>
      </c>
      <c r="W1333" s="40" t="str">
        <f>IF(db[[#This Row],[QTY/ CTN B]]="","",LEFT(db[[#This Row],[QTY/ CTN B]],SEARCH(" ",db[[#This Row],[QTY/ CTN B]],1)-1))</f>
        <v>30</v>
      </c>
      <c r="X1333" s="40" t="str">
        <f>IF(db[[#This Row],[QTY/ CTN B]]="","",RIGHT(db[[#This Row],[QTY/ CTN B]],LEN(db[[#This Row],[QTY/ CTN B]])-SEARCH(" ",db[[#This Row],[QTY/ CTN B]],1)))</f>
        <v>LSN</v>
      </c>
      <c r="Y1333" s="40">
        <f>IF(db[[#This Row],[QTY/ CTN TG]]="",IF(db[[#This Row],[STN TG]]="","",12),LEFT(db[[#This Row],[QTY/ CTN TG]],SEARCH(" ",db[[#This Row],[QTY/ CTN TG]],1)-1))</f>
        <v>12</v>
      </c>
      <c r="Z13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33" s="40" t="str">
        <f>IF(db[[#This Row],[STN K]]="","",IF(db[[#This Row],[STN TG]]="LSN",12,""))</f>
        <v/>
      </c>
      <c r="AB1333" s="40" t="str">
        <f>IF(db[[#This Row],[STN TG]]="LSN","PCS","")</f>
        <v/>
      </c>
      <c r="AC1333" s="40">
        <f>db[[#This Row],[QTY B]]*IF(db[[#This Row],[QTY TG]]="",1,db[[#This Row],[QTY TG]])*IF(db[[#This Row],[QTY K]]="",1,db[[#This Row],[QTY K]])</f>
        <v>360</v>
      </c>
      <c r="AD1333" s="40" t="str">
        <f>IF(db[[#This Row],[STN K]]="",IF(db[[#This Row],[STN TG]]="",db[[#This Row],[STN B]],db[[#This Row],[STN TG]]),db[[#This Row],[STN K]])</f>
        <v>PCS</v>
      </c>
      <c r="AE1333" s="40"/>
    </row>
    <row r="1334" spans="1:31" ht="16.5" customHeight="1" x14ac:dyDescent="0.25">
      <c r="A1334" s="40">
        <f t="shared" si="20"/>
        <v>1333</v>
      </c>
      <c r="B1334" s="5" t="str">
        <f>LOWER(SUBSTITUTE(SUBSTITUTE(SUBSTITUTE(SUBSTITUTE(SUBSTITUTE(SUBSTITUTE(SUBSTITUTE(SUBSTITUTE(db[[#This Row],[NB BM]]," ",),".",""),"-",""),"(",""),")",""),"/",""),"""",""),"+",""))</f>
        <v>guntinggunindohb65</v>
      </c>
      <c r="C1334" s="5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D1334" s="5" t="str">
        <f>LOWER(SUBSTITUTE(SUBSTITUTE(SUBSTITUTE(SUBSTITUTE(SUBSTITUTE(SUBSTITUTE(SUBSTITUTE(SUBSTITUTE(SUBSTITUTE(db[[#This Row],[NB PAJAK]]," ",""),"-",""),"(",""),")",""),".",""),",",""),"/",""),"""",""),"+",""))</f>
        <v/>
      </c>
      <c r="E133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guntinggunindohb6530lsnuntana</v>
      </c>
      <c r="F133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hb65gunindolp30dzct30lsn</v>
      </c>
      <c r="G1334" s="5" t="str">
        <f>db[[#This Row],[NB NOTA_C]]&amp;LOWER(SUBSTITUTE(SUBSTITUTE(SUBSTITUTE(SUBSTITUTE(SUBSTITUTE(SUBSTITUTE(SUBSTITUTE(SUBSTITUTE(SUBSTITUTE(db[[#This Row],[FAKTUR]]," ",),".",""),"-",""),"(",""),")",""),",",""),"/",""),"""",""),"+",""))</f>
        <v>hb65gunindolp30dzctuntana</v>
      </c>
      <c r="H133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hb65gunindolp30dzct30lsnuntana</v>
      </c>
      <c r="I1334" s="2" t="s">
        <v>6032</v>
      </c>
      <c r="J1334" s="2" t="s">
        <v>2870</v>
      </c>
      <c r="K1334" s="14"/>
      <c r="L1334" s="2" t="s">
        <v>1336</v>
      </c>
      <c r="M1334" s="34" t="e">
        <f>IF(db[[#This Row],[NB NOTA_C]]="","",COUNTIF([2]!B_MSK[concat],db[[#This Row],[NB NOTA_C]]))</f>
        <v>#REF!</v>
      </c>
      <c r="N1334" s="14" t="s">
        <v>1363</v>
      </c>
      <c r="O1334" s="2" t="s">
        <v>1432</v>
      </c>
      <c r="P1334" s="2" t="s">
        <v>2425</v>
      </c>
      <c r="R1334" s="2" t="str">
        <f>IF(db[[#This Row],[QTY/ CTN]]="","",SUBSTITUTE(SUBSTITUTE(SUBSTITUTE(db[[#This Row],[QTY/ CTN]]," ","_",2),"(",""),")","")&amp;"_")</f>
        <v>30 LSN_</v>
      </c>
      <c r="S1334" s="2">
        <f>IF(db[[#This Row],[H_QTY/ CTN]]="","",SEARCH("_",db[[#This Row],[H_QTY/ CTN]]))</f>
        <v>7</v>
      </c>
      <c r="T1334" s="2">
        <f>IF(db[[#This Row],[H_QTY/ CTN]]="","",LEN(db[[#This Row],[H_QTY/ CTN]]))</f>
        <v>7</v>
      </c>
      <c r="U1334" s="41" t="str">
        <f>IF(db[[#This Row],[H_QTY/ CTN]]="","",LEFT(db[[#This Row],[H_QTY/ CTN]],db[[#This Row],[H_1]]-1))</f>
        <v>30 LSN</v>
      </c>
      <c r="V1334" s="40" t="str">
        <f>IF(NOT(db[[#This Row],[H_1]]=db[[#This Row],[H_2]]),MID(db[[#This Row],[H_QTY/ CTN]],db[[#This Row],[H_1]]+1,db[[#This Row],[H_2]]-db[[#This Row],[H_1]]-1),"")</f>
        <v/>
      </c>
      <c r="W1334" s="40" t="str">
        <f>IF(db[[#This Row],[QTY/ CTN B]]="","",LEFT(db[[#This Row],[QTY/ CTN B]],SEARCH(" ",db[[#This Row],[QTY/ CTN B]],1)-1))</f>
        <v>30</v>
      </c>
      <c r="X1334" s="40" t="str">
        <f>IF(db[[#This Row],[QTY/ CTN B]]="","",RIGHT(db[[#This Row],[QTY/ CTN B]],LEN(db[[#This Row],[QTY/ CTN B]])-SEARCH(" ",db[[#This Row],[QTY/ CTN B]],1)))</f>
        <v>LSN</v>
      </c>
      <c r="Y1334" s="40">
        <f>IF(db[[#This Row],[QTY/ CTN TG]]="",IF(db[[#This Row],[STN TG]]="","",12),LEFT(db[[#This Row],[QTY/ CTN TG]],SEARCH(" ",db[[#This Row],[QTY/ CTN TG]],1)-1))</f>
        <v>12</v>
      </c>
      <c r="Z13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34" s="40" t="str">
        <f>IF(db[[#This Row],[STN K]]="","",IF(db[[#This Row],[STN TG]]="LSN",12,""))</f>
        <v/>
      </c>
      <c r="AB1334" s="40" t="str">
        <f>IF(db[[#This Row],[STN TG]]="LSN","PCS","")</f>
        <v/>
      </c>
      <c r="AC1334" s="40">
        <f>db[[#This Row],[QTY B]]*IF(db[[#This Row],[QTY TG]]="",1,db[[#This Row],[QTY TG]])*IF(db[[#This Row],[QTY K]]="",1,db[[#This Row],[QTY K]])</f>
        <v>360</v>
      </c>
      <c r="AD1334" s="40" t="str">
        <f>IF(db[[#This Row],[STN K]]="",IF(db[[#This Row],[STN TG]]="",db[[#This Row],[STN B]],db[[#This Row],[STN TG]]),db[[#This Row],[STN K]])</f>
        <v>PCS</v>
      </c>
      <c r="AE1334" s="40"/>
    </row>
    <row r="1335" spans="1:31" ht="16.5" customHeight="1" x14ac:dyDescent="0.25">
      <c r="A1335" s="40">
        <f t="shared" si="20"/>
        <v>1334</v>
      </c>
      <c r="B1335" s="5" t="str">
        <f>LOWER(SUBSTITUTE(SUBSTITUTE(SUBSTITUTE(SUBSTITUTE(SUBSTITUTE(SUBSTITUTE(SUBSTITUTE(SUBSTITUTE(db[[#This Row],[NB BM]]," ",),".",""),"-",""),"(",""),")",""),"/",""),"""",""),"+",""))</f>
        <v>guntinggunindohb75</v>
      </c>
      <c r="C1335" s="5" t="str">
        <f>LOWER(SUBSTITUTE(SUBSTITUTE(SUBSTITUTE(SUBSTITUTE(SUBSTITUTE(SUBSTITUTE(SUBSTITUTE(SUBSTITUTE(SUBSTITUTE(db[[#This Row],[NB NOTA]]," ",),".",""),"-",""),"(",""),")",""),",",""),"/",""),"""",""),"+",""))</f>
        <v>hb75gunindo</v>
      </c>
      <c r="D1335" s="5" t="str">
        <f>LOWER(SUBSTITUTE(SUBSTITUTE(SUBSTITUTE(SUBSTITUTE(SUBSTITUTE(SUBSTITUTE(SUBSTITUTE(SUBSTITUTE(SUBSTITUTE(db[[#This Row],[NB PAJAK]]," ",""),"-",""),"(",""),")",""),".",""),",",""),"/",""),"""",""),"+",""))</f>
        <v/>
      </c>
      <c r="E133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guntinggunindohb7520lsnuntana</v>
      </c>
      <c r="F133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hb75gunindo20lsn</v>
      </c>
      <c r="G1335" s="5" t="str">
        <f>db[[#This Row],[NB NOTA_C]]&amp;LOWER(SUBSTITUTE(SUBSTITUTE(SUBSTITUTE(SUBSTITUTE(SUBSTITUTE(SUBSTITUTE(SUBSTITUTE(SUBSTITUTE(SUBSTITUTE(db[[#This Row],[FAKTUR]]," ",),".",""),"-",""),"(",""),")",""),",",""),"/",""),"""",""),"+",""))</f>
        <v>hb75gunindountana</v>
      </c>
      <c r="H133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hb75gunindo20lsnuntana</v>
      </c>
      <c r="I1335" s="2" t="s">
        <v>6033</v>
      </c>
      <c r="J1335" s="2" t="s">
        <v>3543</v>
      </c>
      <c r="K1335" s="14"/>
      <c r="L1335" s="2" t="s">
        <v>1336</v>
      </c>
      <c r="M1335" s="34" t="e">
        <f>IF(db[[#This Row],[NB NOTA_C]]="","",COUNTIF([2]!B_MSK[concat],db[[#This Row],[NB NOTA_C]]))</f>
        <v>#REF!</v>
      </c>
      <c r="N1335" s="14" t="s">
        <v>1363</v>
      </c>
      <c r="O1335" s="2" t="s">
        <v>1428</v>
      </c>
      <c r="P1335" s="2" t="s">
        <v>2425</v>
      </c>
      <c r="R1335" s="2" t="str">
        <f>IF(db[[#This Row],[QTY/ CTN]]="","",SUBSTITUTE(SUBSTITUTE(SUBSTITUTE(db[[#This Row],[QTY/ CTN]]," ","_",2),"(",""),")","")&amp;"_")</f>
        <v>20 LSN_</v>
      </c>
      <c r="S1335" s="2">
        <f>IF(db[[#This Row],[H_QTY/ CTN]]="","",SEARCH("_",db[[#This Row],[H_QTY/ CTN]]))</f>
        <v>7</v>
      </c>
      <c r="T1335" s="2">
        <f>IF(db[[#This Row],[H_QTY/ CTN]]="","",LEN(db[[#This Row],[H_QTY/ CTN]]))</f>
        <v>7</v>
      </c>
      <c r="U1335" s="41" t="str">
        <f>IF(db[[#This Row],[H_QTY/ CTN]]="","",LEFT(db[[#This Row],[H_QTY/ CTN]],db[[#This Row],[H_1]]-1))</f>
        <v>20 LSN</v>
      </c>
      <c r="V1335" s="40" t="str">
        <f>IF(NOT(db[[#This Row],[H_1]]=db[[#This Row],[H_2]]),MID(db[[#This Row],[H_QTY/ CTN]],db[[#This Row],[H_1]]+1,db[[#This Row],[H_2]]-db[[#This Row],[H_1]]-1),"")</f>
        <v/>
      </c>
      <c r="W1335" s="40" t="str">
        <f>IF(db[[#This Row],[QTY/ CTN B]]="","",LEFT(db[[#This Row],[QTY/ CTN B]],SEARCH(" ",db[[#This Row],[QTY/ CTN B]],1)-1))</f>
        <v>20</v>
      </c>
      <c r="X1335" s="40" t="str">
        <f>IF(db[[#This Row],[QTY/ CTN B]]="","",RIGHT(db[[#This Row],[QTY/ CTN B]],LEN(db[[#This Row],[QTY/ CTN B]])-SEARCH(" ",db[[#This Row],[QTY/ CTN B]],1)))</f>
        <v>LSN</v>
      </c>
      <c r="Y1335" s="40">
        <f>IF(db[[#This Row],[QTY/ CTN TG]]="",IF(db[[#This Row],[STN TG]]="","",12),LEFT(db[[#This Row],[QTY/ CTN TG]],SEARCH(" ",db[[#This Row],[QTY/ CTN TG]],1)-1))</f>
        <v>12</v>
      </c>
      <c r="Z13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35" s="40" t="str">
        <f>IF(db[[#This Row],[STN K]]="","",IF(db[[#This Row],[STN TG]]="LSN",12,""))</f>
        <v/>
      </c>
      <c r="AB1335" s="40" t="str">
        <f>IF(db[[#This Row],[STN TG]]="LSN","PCS","")</f>
        <v/>
      </c>
      <c r="AC1335" s="40">
        <f>db[[#This Row],[QTY B]]*IF(db[[#This Row],[QTY TG]]="",1,db[[#This Row],[QTY TG]])*IF(db[[#This Row],[QTY K]]="",1,db[[#This Row],[QTY K]])</f>
        <v>240</v>
      </c>
      <c r="AD1335" s="40" t="str">
        <f>IF(db[[#This Row],[STN K]]="",IF(db[[#This Row],[STN TG]]="",db[[#This Row],[STN B]],db[[#This Row],[STN TG]]),db[[#This Row],[STN K]])</f>
        <v>PCS</v>
      </c>
      <c r="AE1335" s="40"/>
    </row>
    <row r="1336" spans="1:31" ht="16.5" customHeight="1" x14ac:dyDescent="0.25">
      <c r="A1336" s="40">
        <f t="shared" si="20"/>
        <v>1335</v>
      </c>
      <c r="B1336" s="5" t="str">
        <f>LOWER(SUBSTITUTE(SUBSTITUTE(SUBSTITUTE(SUBSTITUTE(SUBSTITUTE(SUBSTITUTE(SUBSTITUTE(SUBSTITUTE(db[[#This Row],[NB BM]]," ",),".",""),"-",""),"(",""),")",""),"/",""),"""",""),"+",""))</f>
        <v>guntinggunindohb75</v>
      </c>
      <c r="C1336" s="5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D1336" s="5" t="str">
        <f>LOWER(SUBSTITUTE(SUBSTITUTE(SUBSTITUTE(SUBSTITUTE(SUBSTITUTE(SUBSTITUTE(SUBSTITUTE(SUBSTITUTE(SUBSTITUTE(db[[#This Row],[NB PAJAK]]," ",""),"-",""),"(",""),")",""),".",""),",",""),"/",""),"""",""),"+",""))</f>
        <v/>
      </c>
      <c r="E133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guntinggunindohb7520lsnuntana</v>
      </c>
      <c r="F133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hb75gunindolp20dzct20lsn</v>
      </c>
      <c r="G1336" s="5" t="str">
        <f>db[[#This Row],[NB NOTA_C]]&amp;LOWER(SUBSTITUTE(SUBSTITUTE(SUBSTITUTE(SUBSTITUTE(SUBSTITUTE(SUBSTITUTE(SUBSTITUTE(SUBSTITUTE(SUBSTITUTE(db[[#This Row],[FAKTUR]]," ",),".",""),"-",""),"(",""),")",""),",",""),"/",""),"""",""),"+",""))</f>
        <v>hb75gunindolp20dzctuntana</v>
      </c>
      <c r="H133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hb75gunindolp20dzct20lsnuntana</v>
      </c>
      <c r="I1336" s="2" t="s">
        <v>6033</v>
      </c>
      <c r="J1336" s="2" t="s">
        <v>3545</v>
      </c>
      <c r="K1336" s="14"/>
      <c r="L1336" s="2" t="s">
        <v>1336</v>
      </c>
      <c r="M1336" s="34" t="e">
        <f>IF(db[[#This Row],[NB NOTA_C]]="","",COUNTIF([2]!B_MSK[concat],db[[#This Row],[NB NOTA_C]]))</f>
        <v>#REF!</v>
      </c>
      <c r="N1336" s="14" t="s">
        <v>1363</v>
      </c>
      <c r="O1336" s="2" t="s">
        <v>1428</v>
      </c>
      <c r="P1336" s="2" t="s">
        <v>2425</v>
      </c>
      <c r="R1336" s="2" t="str">
        <f>IF(db[[#This Row],[QTY/ CTN]]="","",SUBSTITUTE(SUBSTITUTE(SUBSTITUTE(db[[#This Row],[QTY/ CTN]]," ","_",2),"(",""),")","")&amp;"_")</f>
        <v>20 LSN_</v>
      </c>
      <c r="S1336" s="2">
        <f>IF(db[[#This Row],[H_QTY/ CTN]]="","",SEARCH("_",db[[#This Row],[H_QTY/ CTN]]))</f>
        <v>7</v>
      </c>
      <c r="T1336" s="2">
        <f>IF(db[[#This Row],[H_QTY/ CTN]]="","",LEN(db[[#This Row],[H_QTY/ CTN]]))</f>
        <v>7</v>
      </c>
      <c r="U1336" s="41" t="str">
        <f>IF(db[[#This Row],[H_QTY/ CTN]]="","",LEFT(db[[#This Row],[H_QTY/ CTN]],db[[#This Row],[H_1]]-1))</f>
        <v>20 LSN</v>
      </c>
      <c r="V1336" s="40" t="str">
        <f>IF(NOT(db[[#This Row],[H_1]]=db[[#This Row],[H_2]]),MID(db[[#This Row],[H_QTY/ CTN]],db[[#This Row],[H_1]]+1,db[[#This Row],[H_2]]-db[[#This Row],[H_1]]-1),"")</f>
        <v/>
      </c>
      <c r="W1336" s="40" t="str">
        <f>IF(db[[#This Row],[QTY/ CTN B]]="","",LEFT(db[[#This Row],[QTY/ CTN B]],SEARCH(" ",db[[#This Row],[QTY/ CTN B]],1)-1))</f>
        <v>20</v>
      </c>
      <c r="X1336" s="40" t="str">
        <f>IF(db[[#This Row],[QTY/ CTN B]]="","",RIGHT(db[[#This Row],[QTY/ CTN B]],LEN(db[[#This Row],[QTY/ CTN B]])-SEARCH(" ",db[[#This Row],[QTY/ CTN B]],1)))</f>
        <v>LSN</v>
      </c>
      <c r="Y1336" s="40">
        <f>IF(db[[#This Row],[QTY/ CTN TG]]="",IF(db[[#This Row],[STN TG]]="","",12),LEFT(db[[#This Row],[QTY/ CTN TG]],SEARCH(" ",db[[#This Row],[QTY/ CTN TG]],1)-1))</f>
        <v>12</v>
      </c>
      <c r="Z13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36" s="40" t="str">
        <f>IF(db[[#This Row],[STN K]]="","",IF(db[[#This Row],[STN TG]]="LSN",12,""))</f>
        <v/>
      </c>
      <c r="AB1336" s="40" t="str">
        <f>IF(db[[#This Row],[STN TG]]="LSN","PCS","")</f>
        <v/>
      </c>
      <c r="AC1336" s="40">
        <f>db[[#This Row],[QTY B]]*IF(db[[#This Row],[QTY TG]]="",1,db[[#This Row],[QTY TG]])*IF(db[[#This Row],[QTY K]]="",1,db[[#This Row],[QTY K]])</f>
        <v>240</v>
      </c>
      <c r="AD1336" s="40" t="str">
        <f>IF(db[[#This Row],[STN K]]="",IF(db[[#This Row],[STN TG]]="",db[[#This Row],[STN B]],db[[#This Row],[STN TG]]),db[[#This Row],[STN K]])</f>
        <v>PCS</v>
      </c>
      <c r="AE1336" s="40"/>
    </row>
    <row r="1337" spans="1:31" ht="16.5" customHeight="1" x14ac:dyDescent="0.25">
      <c r="A1337" s="40">
        <f t="shared" si="20"/>
        <v>1336</v>
      </c>
      <c r="B1337" s="5" t="str">
        <f>LOWER(SUBSTITUTE(SUBSTITUTE(SUBSTITUTE(SUBSTITUTE(SUBSTITUTE(SUBSTITUTE(SUBSTITUTE(SUBSTITUTE(db[[#This Row],[NB BM]]," ",),".",""),"-",""),"(",""),")",""),"/",""),"""",""),"+",""))</f>
        <v>guntinggunindohb85</v>
      </c>
      <c r="C1337" s="5" t="str">
        <f>LOWER(SUBSTITUTE(SUBSTITUTE(SUBSTITUTE(SUBSTITUTE(SUBSTITUTE(SUBSTITUTE(SUBSTITUTE(SUBSTITUTE(SUBSTITUTE(db[[#This Row],[NB NOTA]]," ",),".",""),"-",""),"(",""),")",""),",",""),"/",""),"""",""),"+",""))</f>
        <v>hb85gunindo</v>
      </c>
      <c r="D1337" s="5" t="str">
        <f>LOWER(SUBSTITUTE(SUBSTITUTE(SUBSTITUTE(SUBSTITUTE(SUBSTITUTE(SUBSTITUTE(SUBSTITUTE(SUBSTITUTE(SUBSTITUTE(db[[#This Row],[NB PAJAK]]," ",""),"-",""),"(",""),")",""),".",""),",",""),"/",""),"""",""),"+",""))</f>
        <v/>
      </c>
      <c r="E133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guntinggunindohb8520lsnuntana</v>
      </c>
      <c r="F133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hb85gunindo20lsn</v>
      </c>
      <c r="G1337" s="5" t="str">
        <f>db[[#This Row],[NB NOTA_C]]&amp;LOWER(SUBSTITUTE(SUBSTITUTE(SUBSTITUTE(SUBSTITUTE(SUBSTITUTE(SUBSTITUTE(SUBSTITUTE(SUBSTITUTE(SUBSTITUTE(db[[#This Row],[FAKTUR]]," ",),".",""),"-",""),"(",""),")",""),",",""),"/",""),"""",""),"+",""))</f>
        <v>hb85gunindountana</v>
      </c>
      <c r="H133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hb85gunindo20lsnuntana</v>
      </c>
      <c r="I1337" s="2" t="s">
        <v>6034</v>
      </c>
      <c r="J1337" s="2" t="s">
        <v>3544</v>
      </c>
      <c r="K1337" s="14"/>
      <c r="L1337" s="2" t="s">
        <v>1336</v>
      </c>
      <c r="M1337" s="34" t="e">
        <f>IF(db[[#This Row],[NB NOTA_C]]="","",COUNTIF([2]!B_MSK[concat],db[[#This Row],[NB NOTA_C]]))</f>
        <v>#REF!</v>
      </c>
      <c r="N1337" s="9" t="s">
        <v>1363</v>
      </c>
      <c r="O1337" s="5" t="s">
        <v>1428</v>
      </c>
      <c r="P1337" s="2" t="s">
        <v>2425</v>
      </c>
      <c r="R1337" s="2" t="str">
        <f>IF(db[[#This Row],[QTY/ CTN]]="","",SUBSTITUTE(SUBSTITUTE(SUBSTITUTE(db[[#This Row],[QTY/ CTN]]," ","_",2),"(",""),")","")&amp;"_")</f>
        <v>20 LSN_</v>
      </c>
      <c r="S1337" s="2">
        <f>IF(db[[#This Row],[H_QTY/ CTN]]="","",SEARCH("_",db[[#This Row],[H_QTY/ CTN]]))</f>
        <v>7</v>
      </c>
      <c r="T1337" s="2">
        <f>IF(db[[#This Row],[H_QTY/ CTN]]="","",LEN(db[[#This Row],[H_QTY/ CTN]]))</f>
        <v>7</v>
      </c>
      <c r="U1337" s="41" t="str">
        <f>IF(db[[#This Row],[H_QTY/ CTN]]="","",LEFT(db[[#This Row],[H_QTY/ CTN]],db[[#This Row],[H_1]]-1))</f>
        <v>20 LSN</v>
      </c>
      <c r="V1337" s="40" t="str">
        <f>IF(NOT(db[[#This Row],[H_1]]=db[[#This Row],[H_2]]),MID(db[[#This Row],[H_QTY/ CTN]],db[[#This Row],[H_1]]+1,db[[#This Row],[H_2]]-db[[#This Row],[H_1]]-1),"")</f>
        <v/>
      </c>
      <c r="W1337" s="40" t="str">
        <f>IF(db[[#This Row],[QTY/ CTN B]]="","",LEFT(db[[#This Row],[QTY/ CTN B]],SEARCH(" ",db[[#This Row],[QTY/ CTN B]],1)-1))</f>
        <v>20</v>
      </c>
      <c r="X1337" s="40" t="str">
        <f>IF(db[[#This Row],[QTY/ CTN B]]="","",RIGHT(db[[#This Row],[QTY/ CTN B]],LEN(db[[#This Row],[QTY/ CTN B]])-SEARCH(" ",db[[#This Row],[QTY/ CTN B]],1)))</f>
        <v>LSN</v>
      </c>
      <c r="Y1337" s="40">
        <f>IF(db[[#This Row],[QTY/ CTN TG]]="",IF(db[[#This Row],[STN TG]]="","",12),LEFT(db[[#This Row],[QTY/ CTN TG]],SEARCH(" ",db[[#This Row],[QTY/ CTN TG]],1)-1))</f>
        <v>12</v>
      </c>
      <c r="Z13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37" s="40" t="str">
        <f>IF(db[[#This Row],[STN K]]="","",IF(db[[#This Row],[STN TG]]="LSN",12,""))</f>
        <v/>
      </c>
      <c r="AB1337" s="40" t="str">
        <f>IF(db[[#This Row],[STN TG]]="LSN","PCS","")</f>
        <v/>
      </c>
      <c r="AC1337" s="40">
        <f>db[[#This Row],[QTY B]]*IF(db[[#This Row],[QTY TG]]="",1,db[[#This Row],[QTY TG]])*IF(db[[#This Row],[QTY K]]="",1,db[[#This Row],[QTY K]])</f>
        <v>240</v>
      </c>
      <c r="AD1337" s="40" t="str">
        <f>IF(db[[#This Row],[STN K]]="",IF(db[[#This Row],[STN TG]]="",db[[#This Row],[STN B]],db[[#This Row],[STN TG]]),db[[#This Row],[STN K]])</f>
        <v>PCS</v>
      </c>
      <c r="AE1337" s="40"/>
    </row>
    <row r="1338" spans="1:31" x14ac:dyDescent="0.25">
      <c r="A1338" s="40">
        <f t="shared" si="20"/>
        <v>1337</v>
      </c>
      <c r="B1338" s="5" t="str">
        <f>LOWER(SUBSTITUTE(SUBSTITUTE(SUBSTITUTE(SUBSTITUTE(SUBSTITUTE(SUBSTITUTE(SUBSTITUTE(SUBSTITUTE(db[[#This Row],[NB BM]]," ",),".",""),"-",""),"(",""),")",""),"/",""),"""",""),"+",""))</f>
        <v>guntinggunindohb85</v>
      </c>
      <c r="C1338" s="5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D1338" s="5" t="str">
        <f>LOWER(SUBSTITUTE(SUBSTITUTE(SUBSTITUTE(SUBSTITUTE(SUBSTITUTE(SUBSTITUTE(SUBSTITUTE(SUBSTITUTE(SUBSTITUTE(db[[#This Row],[NB PAJAK]]," ",""),"-",""),"(",""),")",""),".",""),",",""),"/",""),"""",""),"+",""))</f>
        <v/>
      </c>
      <c r="E133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guntinggunindohb8520lsnuntana</v>
      </c>
      <c r="F133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hb85gunindolp20dzct20lsn</v>
      </c>
      <c r="G1338" s="5" t="str">
        <f>db[[#This Row],[NB NOTA_C]]&amp;LOWER(SUBSTITUTE(SUBSTITUTE(SUBSTITUTE(SUBSTITUTE(SUBSTITUTE(SUBSTITUTE(SUBSTITUTE(SUBSTITUTE(SUBSTITUTE(db[[#This Row],[FAKTUR]]," ",),".",""),"-",""),"(",""),")",""),",",""),"/",""),"""",""),"+",""))</f>
        <v>hb85gunindolp20dzctuntana</v>
      </c>
      <c r="H133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hb85gunindolp20dzct20lsnuntana</v>
      </c>
      <c r="I1338" s="2" t="s">
        <v>6034</v>
      </c>
      <c r="J1338" s="2" t="s">
        <v>2871</v>
      </c>
      <c r="K1338" s="14"/>
      <c r="L1338" s="2" t="s">
        <v>1336</v>
      </c>
      <c r="M1338" s="34" t="e">
        <f>IF(db[[#This Row],[NB NOTA_C]]="","",COUNTIF([2]!B_MSK[concat],db[[#This Row],[NB NOTA_C]]))</f>
        <v>#REF!</v>
      </c>
      <c r="N1338" s="9" t="s">
        <v>1363</v>
      </c>
      <c r="O1338" s="5" t="s">
        <v>1428</v>
      </c>
      <c r="P1338" s="2" t="s">
        <v>2425</v>
      </c>
      <c r="R1338" s="2" t="str">
        <f>IF(db[[#This Row],[QTY/ CTN]]="","",SUBSTITUTE(SUBSTITUTE(SUBSTITUTE(db[[#This Row],[QTY/ CTN]]," ","_",2),"(",""),")","")&amp;"_")</f>
        <v>20 LSN_</v>
      </c>
      <c r="S1338" s="2">
        <f>IF(db[[#This Row],[H_QTY/ CTN]]="","",SEARCH("_",db[[#This Row],[H_QTY/ CTN]]))</f>
        <v>7</v>
      </c>
      <c r="T1338" s="2">
        <f>IF(db[[#This Row],[H_QTY/ CTN]]="","",LEN(db[[#This Row],[H_QTY/ CTN]]))</f>
        <v>7</v>
      </c>
      <c r="U1338" s="41" t="str">
        <f>IF(db[[#This Row],[H_QTY/ CTN]]="","",LEFT(db[[#This Row],[H_QTY/ CTN]],db[[#This Row],[H_1]]-1))</f>
        <v>20 LSN</v>
      </c>
      <c r="V1338" s="40" t="str">
        <f>IF(NOT(db[[#This Row],[H_1]]=db[[#This Row],[H_2]]),MID(db[[#This Row],[H_QTY/ CTN]],db[[#This Row],[H_1]]+1,db[[#This Row],[H_2]]-db[[#This Row],[H_1]]-1),"")</f>
        <v/>
      </c>
      <c r="W1338" s="40" t="str">
        <f>IF(db[[#This Row],[QTY/ CTN B]]="","",LEFT(db[[#This Row],[QTY/ CTN B]],SEARCH(" ",db[[#This Row],[QTY/ CTN B]],1)-1))</f>
        <v>20</v>
      </c>
      <c r="X1338" s="40" t="str">
        <f>IF(db[[#This Row],[QTY/ CTN B]]="","",RIGHT(db[[#This Row],[QTY/ CTN B]],LEN(db[[#This Row],[QTY/ CTN B]])-SEARCH(" ",db[[#This Row],[QTY/ CTN B]],1)))</f>
        <v>LSN</v>
      </c>
      <c r="Y1338" s="40">
        <f>IF(db[[#This Row],[QTY/ CTN TG]]="",IF(db[[#This Row],[STN TG]]="","",12),LEFT(db[[#This Row],[QTY/ CTN TG]],SEARCH(" ",db[[#This Row],[QTY/ CTN TG]],1)-1))</f>
        <v>12</v>
      </c>
      <c r="Z13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38" s="40" t="str">
        <f>IF(db[[#This Row],[STN K]]="","",IF(db[[#This Row],[STN TG]]="LSN",12,""))</f>
        <v/>
      </c>
      <c r="AB1338" s="40" t="str">
        <f>IF(db[[#This Row],[STN TG]]="LSN","PCS","")</f>
        <v/>
      </c>
      <c r="AC1338" s="40">
        <f>db[[#This Row],[QTY B]]*IF(db[[#This Row],[QTY TG]]="",1,db[[#This Row],[QTY TG]])*IF(db[[#This Row],[QTY K]]="",1,db[[#This Row],[QTY K]])</f>
        <v>240</v>
      </c>
      <c r="AD1338" s="40" t="str">
        <f>IF(db[[#This Row],[STN K]]="",IF(db[[#This Row],[STN TG]]="",db[[#This Row],[STN B]],db[[#This Row],[STN TG]]),db[[#This Row],[STN K]])</f>
        <v>PCS</v>
      </c>
      <c r="AE1338" s="40"/>
    </row>
    <row r="1339" spans="1:31" x14ac:dyDescent="0.25">
      <c r="A1339" s="40">
        <f t="shared" si="20"/>
        <v>1338</v>
      </c>
      <c r="B1339" s="5" t="str">
        <f>LOWER(SUBSTITUTE(SUBSTITUTE(SUBSTITUTE(SUBSTITUTE(SUBSTITUTE(SUBSTITUTE(SUBSTITUTE(SUBSTITUTE(db[[#This Row],[NB BM]]," ",),".",""),"-",""),"(",""),")",""),"/",""),"""",""),"+",""))</f>
        <v>tashbagluxmy02a</v>
      </c>
      <c r="C1339" s="5" t="str">
        <f>LOWER(SUBSTITUTE(SUBSTITUTE(SUBSTITUTE(SUBSTITUTE(SUBSTITUTE(SUBSTITUTE(SUBSTITUTE(SUBSTITUTE(SUBSTITUTE(db[[#This Row],[NB NOTA]]," ",),".",""),"-",""),"(",""),")",""),",",""),"/",""),"""",""),"+",""))</f>
        <v>hbagluxmy02a</v>
      </c>
      <c r="D1339" s="5" t="str">
        <f>LOWER(SUBSTITUTE(SUBSTITUTE(SUBSTITUTE(SUBSTITUTE(SUBSTITUTE(SUBSTITUTE(SUBSTITUTE(SUBSTITUTE(SUBSTITUTE(db[[#This Row],[NB PAJAK]]," ",""),"-",""),"(",""),")",""),".",""),",",""),"/",""),"""",""),"+",""))</f>
        <v/>
      </c>
      <c r="E133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tashbagluxmy02a1ctnuntana</v>
      </c>
      <c r="F133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hbagluxmy02a1ctn</v>
      </c>
      <c r="G1339" s="5" t="str">
        <f>db[[#This Row],[NB NOTA_C]]&amp;LOWER(SUBSTITUTE(SUBSTITUTE(SUBSTITUTE(SUBSTITUTE(SUBSTITUTE(SUBSTITUTE(SUBSTITUTE(SUBSTITUTE(SUBSTITUTE(db[[#This Row],[FAKTUR]]," ",),".",""),"-",""),"(",""),")",""),",",""),"/",""),"""",""),"+",""))</f>
        <v>hbagluxmy02auntana</v>
      </c>
      <c r="H133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hbagluxmy02a1ctnuntana</v>
      </c>
      <c r="I1339" s="2" t="s">
        <v>4623</v>
      </c>
      <c r="J1339" s="2" t="s">
        <v>4617</v>
      </c>
      <c r="K1339" s="14"/>
      <c r="L1339" s="2" t="s">
        <v>1336</v>
      </c>
      <c r="M1339" s="33" t="e">
        <f>IF(db[[#This Row],[NB NOTA_C]]="","",COUNTIF([2]!B_MSK[concat],db[[#This Row],[NB NOTA_C]]))</f>
        <v>#REF!</v>
      </c>
      <c r="N1339" s="9" t="s">
        <v>1352</v>
      </c>
      <c r="O1339" s="5" t="s">
        <v>3975</v>
      </c>
      <c r="P1339" s="2" t="s">
        <v>2452</v>
      </c>
      <c r="Q1339" s="5"/>
      <c r="R1339" s="5" t="str">
        <f>IF(db[[#This Row],[QTY/ CTN]]="","",SUBSTITUTE(SUBSTITUTE(SUBSTITUTE(db[[#This Row],[QTY/ CTN]]," ","_",2),"(",""),")","")&amp;"_")</f>
        <v>1 CTN_</v>
      </c>
      <c r="S1339" s="5">
        <f>IF(db[[#This Row],[H_QTY/ CTN]]="","",SEARCH("_",db[[#This Row],[H_QTY/ CTN]]))</f>
        <v>6</v>
      </c>
      <c r="T1339" s="5">
        <f>IF(db[[#This Row],[H_QTY/ CTN]]="","",LEN(db[[#This Row],[H_QTY/ CTN]]))</f>
        <v>6</v>
      </c>
      <c r="U1339" s="40" t="str">
        <f>IF(db[[#This Row],[H_QTY/ CTN]]="","",LEFT(db[[#This Row],[H_QTY/ CTN]],db[[#This Row],[H_1]]-1))</f>
        <v>1 CTN</v>
      </c>
      <c r="V1339" s="40" t="str">
        <f>IF(NOT(db[[#This Row],[H_1]]=db[[#This Row],[H_2]]),MID(db[[#This Row],[H_QTY/ CTN]],db[[#This Row],[H_1]]+1,db[[#This Row],[H_2]]-db[[#This Row],[H_1]]-1),"")</f>
        <v/>
      </c>
      <c r="W1339" s="40" t="str">
        <f>IF(db[[#This Row],[QTY/ CTN B]]="","",LEFT(db[[#This Row],[QTY/ CTN B]],SEARCH(" ",db[[#This Row],[QTY/ CTN B]],1)-1))</f>
        <v>1</v>
      </c>
      <c r="X1339" s="40" t="str">
        <f>IF(db[[#This Row],[QTY/ CTN B]]="","",RIGHT(db[[#This Row],[QTY/ CTN B]],LEN(db[[#This Row],[QTY/ CTN B]])-SEARCH(" ",db[[#This Row],[QTY/ CTN B]],1)))</f>
        <v>CTN</v>
      </c>
      <c r="Y1339" s="40" t="str">
        <f>IF(db[[#This Row],[QTY/ CTN TG]]="",IF(db[[#This Row],[STN TG]]="","",12),LEFT(db[[#This Row],[QTY/ CTN TG]],SEARCH(" ",db[[#This Row],[QTY/ CTN TG]],1)-1))</f>
        <v/>
      </c>
      <c r="Z13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39" s="40" t="str">
        <f>IF(db[[#This Row],[STN K]]="","",IF(db[[#This Row],[STN TG]]="LSN",12,""))</f>
        <v/>
      </c>
      <c r="AB1339" s="40" t="str">
        <f>IF(db[[#This Row],[STN TG]]="LSN","PCS","")</f>
        <v/>
      </c>
      <c r="AC1339" s="40">
        <f>db[[#This Row],[QTY B]]*IF(db[[#This Row],[QTY TG]]="",1,db[[#This Row],[QTY TG]])*IF(db[[#This Row],[QTY K]]="",1,db[[#This Row],[QTY K]])</f>
        <v>1</v>
      </c>
      <c r="AD1339" s="40" t="str">
        <f>IF(db[[#This Row],[STN K]]="",IF(db[[#This Row],[STN TG]]="",db[[#This Row],[STN B]],db[[#This Row],[STN TG]]),db[[#This Row],[STN K]])</f>
        <v>CTN</v>
      </c>
      <c r="AE1339" s="40"/>
    </row>
    <row r="1340" spans="1:31" x14ac:dyDescent="0.25">
      <c r="A1340" s="40">
        <f t="shared" si="20"/>
        <v>1339</v>
      </c>
      <c r="B1340" s="5" t="str">
        <f>LOWER(SUBSTITUTE(SUBSTITUTE(SUBSTITUTE(SUBSTITUTE(SUBSTITUTE(SUBSTITUTE(SUBSTITUTE(SUBSTITUTE(db[[#This Row],[NB BM]]," ",),".",""),"-",""),"(",""),")",""),"/",""),"""",""),"+",""))</f>
        <v>tasluxteslats20l36x30x10l</v>
      </c>
      <c r="C1340" s="5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D1340" s="5" t="str">
        <f>LOWER(SUBSTITUTE(SUBSTITUTE(SUBSTITUTE(SUBSTITUTE(SUBSTITUTE(SUBSTITUTE(SUBSTITUTE(SUBSTITUTE(SUBSTITUTE(db[[#This Row],[NB PAJAK]]," ",""),"-",""),"(",""),")",""),".",""),",",""),"/",""),"""",""),"+",""))</f>
        <v/>
      </c>
      <c r="E134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tasluxteslats20l36x30x10l180pcsuntana</v>
      </c>
      <c r="F134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hbagluxteslats20l36x30x10l180pcs</v>
      </c>
      <c r="G1340" s="5" t="str">
        <f>db[[#This Row],[NB NOTA_C]]&amp;LOWER(SUBSTITUTE(SUBSTITUTE(SUBSTITUTE(SUBSTITUTE(SUBSTITUTE(SUBSTITUTE(SUBSTITUTE(SUBSTITUTE(SUBSTITUTE(db[[#This Row],[FAKTUR]]," ",),".",""),"-",""),"(",""),")",""),",",""),"/",""),"""",""),"+",""))</f>
        <v>hbagluxteslats20l36x30x10luntana</v>
      </c>
      <c r="H134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hbagluxteslats20l36x30x10l180pcsuntana</v>
      </c>
      <c r="I1340" s="2" t="s">
        <v>1718</v>
      </c>
      <c r="J1340" s="2" t="s">
        <v>2596</v>
      </c>
      <c r="K1340" s="14"/>
      <c r="L1340" s="2" t="s">
        <v>1336</v>
      </c>
      <c r="M1340" s="34" t="e">
        <f>IF(db[[#This Row],[NB NOTA_C]]="","",COUNTIF([2]!B_MSK[concat],db[[#This Row],[NB NOTA_C]]))</f>
        <v>#REF!</v>
      </c>
      <c r="N1340" s="9" t="s">
        <v>1352</v>
      </c>
      <c r="O1340" s="5" t="s">
        <v>1491</v>
      </c>
      <c r="P1340" s="2" t="s">
        <v>2452</v>
      </c>
      <c r="R1340" s="2" t="str">
        <f>IF(db[[#This Row],[QTY/ CTN]]="","",SUBSTITUTE(SUBSTITUTE(SUBSTITUTE(db[[#This Row],[QTY/ CTN]]," ","_",2),"(",""),")","")&amp;"_")</f>
        <v>180 PCS_</v>
      </c>
      <c r="S1340" s="2">
        <f>IF(db[[#This Row],[H_QTY/ CTN]]="","",SEARCH("_",db[[#This Row],[H_QTY/ CTN]]))</f>
        <v>8</v>
      </c>
      <c r="T1340" s="2">
        <f>IF(db[[#This Row],[H_QTY/ CTN]]="","",LEN(db[[#This Row],[H_QTY/ CTN]]))</f>
        <v>8</v>
      </c>
      <c r="U1340" s="41" t="str">
        <f>IF(db[[#This Row],[H_QTY/ CTN]]="","",LEFT(db[[#This Row],[H_QTY/ CTN]],db[[#This Row],[H_1]]-1))</f>
        <v>180 PCS</v>
      </c>
      <c r="V1340" s="40" t="str">
        <f>IF(NOT(db[[#This Row],[H_1]]=db[[#This Row],[H_2]]),MID(db[[#This Row],[H_QTY/ CTN]],db[[#This Row],[H_1]]+1,db[[#This Row],[H_2]]-db[[#This Row],[H_1]]-1),"")</f>
        <v/>
      </c>
      <c r="W1340" s="40" t="str">
        <f>IF(db[[#This Row],[QTY/ CTN B]]="","",LEFT(db[[#This Row],[QTY/ CTN B]],SEARCH(" ",db[[#This Row],[QTY/ CTN B]],1)-1))</f>
        <v>180</v>
      </c>
      <c r="X1340" s="40" t="str">
        <f>IF(db[[#This Row],[QTY/ CTN B]]="","",RIGHT(db[[#This Row],[QTY/ CTN B]],LEN(db[[#This Row],[QTY/ CTN B]])-SEARCH(" ",db[[#This Row],[QTY/ CTN B]],1)))</f>
        <v>PCS</v>
      </c>
      <c r="Y1340" s="40" t="str">
        <f>IF(db[[#This Row],[QTY/ CTN TG]]="",IF(db[[#This Row],[STN TG]]="","",12),LEFT(db[[#This Row],[QTY/ CTN TG]],SEARCH(" ",db[[#This Row],[QTY/ CTN TG]],1)-1))</f>
        <v/>
      </c>
      <c r="Z13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40" s="40" t="str">
        <f>IF(db[[#This Row],[STN K]]="","",IF(db[[#This Row],[STN TG]]="LSN",12,""))</f>
        <v/>
      </c>
      <c r="AB1340" s="40" t="str">
        <f>IF(db[[#This Row],[STN TG]]="LSN","PCS","")</f>
        <v/>
      </c>
      <c r="AC1340" s="40">
        <f>db[[#This Row],[QTY B]]*IF(db[[#This Row],[QTY TG]]="",1,db[[#This Row],[QTY TG]])*IF(db[[#This Row],[QTY K]]="",1,db[[#This Row],[QTY K]])</f>
        <v>180</v>
      </c>
      <c r="AD1340" s="40" t="str">
        <f>IF(db[[#This Row],[STN K]]="",IF(db[[#This Row],[STN TG]]="",db[[#This Row],[STN B]],db[[#This Row],[STN TG]]),db[[#This Row],[STN K]])</f>
        <v>PCS</v>
      </c>
      <c r="AE1340" s="40"/>
    </row>
    <row r="1341" spans="1:31" x14ac:dyDescent="0.25">
      <c r="A1341" s="40">
        <f t="shared" si="20"/>
        <v>1340</v>
      </c>
      <c r="B1341" s="5" t="str">
        <f>LOWER(SUBSTITUTE(SUBSTITUTE(SUBSTITUTE(SUBSTITUTE(SUBSTITUTE(SUBSTITUTE(SUBSTITUTE(SUBSTITUTE(db[[#This Row],[NB BM]]," ",),".",""),"-",""),"(",""),")",""),"/",""),"""",""),"+",""))</f>
        <v>tasluxteslats20m27x32x9m</v>
      </c>
      <c r="C1341" s="5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D1341" s="5" t="str">
        <f>LOWER(SUBSTITUTE(SUBSTITUTE(SUBSTITUTE(SUBSTITUTE(SUBSTITUTE(SUBSTITUTE(SUBSTITUTE(SUBSTITUTE(SUBSTITUTE(db[[#This Row],[NB PAJAK]]," ",""),"-",""),"(",""),")",""),".",""),",",""),"/",""),"""",""),"+",""))</f>
        <v/>
      </c>
      <c r="E134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tasluxteslats20m27x32x9m240pcsuntana</v>
      </c>
      <c r="F134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hbagluxteslats20m27x32x9m240pcs</v>
      </c>
      <c r="G1341" s="5" t="str">
        <f>db[[#This Row],[NB NOTA_C]]&amp;LOWER(SUBSTITUTE(SUBSTITUTE(SUBSTITUTE(SUBSTITUTE(SUBSTITUTE(SUBSTITUTE(SUBSTITUTE(SUBSTITUTE(SUBSTITUTE(db[[#This Row],[FAKTUR]]," ",),".",""),"-",""),"(",""),")",""),",",""),"/",""),"""",""),"+",""))</f>
        <v>hbagluxteslats20m27x32x9muntana</v>
      </c>
      <c r="H134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hbagluxteslats20m27x32x9m240pcsuntana</v>
      </c>
      <c r="I1341" s="2" t="s">
        <v>1719</v>
      </c>
      <c r="J1341" s="2" t="s">
        <v>2597</v>
      </c>
      <c r="K1341" s="14"/>
      <c r="L1341" s="2" t="s">
        <v>1336</v>
      </c>
      <c r="M1341" s="34" t="e">
        <f>IF(db[[#This Row],[NB NOTA_C]]="","",COUNTIF([2]!B_MSK[concat],db[[#This Row],[NB NOTA_C]]))</f>
        <v>#REF!</v>
      </c>
      <c r="N1341" s="9" t="s">
        <v>1352</v>
      </c>
      <c r="O1341" s="5" t="s">
        <v>1412</v>
      </c>
      <c r="P1341" s="2" t="s">
        <v>2452</v>
      </c>
      <c r="R1341" s="2" t="str">
        <f>IF(db[[#This Row],[QTY/ CTN]]="","",SUBSTITUTE(SUBSTITUTE(SUBSTITUTE(db[[#This Row],[QTY/ CTN]]," ","_",2),"(",""),")","")&amp;"_")</f>
        <v>240 PCS_</v>
      </c>
      <c r="S1341" s="2">
        <f>IF(db[[#This Row],[H_QTY/ CTN]]="","",SEARCH("_",db[[#This Row],[H_QTY/ CTN]]))</f>
        <v>8</v>
      </c>
      <c r="T1341" s="2">
        <f>IF(db[[#This Row],[H_QTY/ CTN]]="","",LEN(db[[#This Row],[H_QTY/ CTN]]))</f>
        <v>8</v>
      </c>
      <c r="U1341" s="41" t="str">
        <f>IF(db[[#This Row],[H_QTY/ CTN]]="","",LEFT(db[[#This Row],[H_QTY/ CTN]],db[[#This Row],[H_1]]-1))</f>
        <v>240 PCS</v>
      </c>
      <c r="V1341" s="40" t="str">
        <f>IF(NOT(db[[#This Row],[H_1]]=db[[#This Row],[H_2]]),MID(db[[#This Row],[H_QTY/ CTN]],db[[#This Row],[H_1]]+1,db[[#This Row],[H_2]]-db[[#This Row],[H_1]]-1),"")</f>
        <v/>
      </c>
      <c r="W1341" s="40" t="str">
        <f>IF(db[[#This Row],[QTY/ CTN B]]="","",LEFT(db[[#This Row],[QTY/ CTN B]],SEARCH(" ",db[[#This Row],[QTY/ CTN B]],1)-1))</f>
        <v>240</v>
      </c>
      <c r="X1341" s="40" t="str">
        <f>IF(db[[#This Row],[QTY/ CTN B]]="","",RIGHT(db[[#This Row],[QTY/ CTN B]],LEN(db[[#This Row],[QTY/ CTN B]])-SEARCH(" ",db[[#This Row],[QTY/ CTN B]],1)))</f>
        <v>PCS</v>
      </c>
      <c r="Y1341" s="40" t="str">
        <f>IF(db[[#This Row],[QTY/ CTN TG]]="",IF(db[[#This Row],[STN TG]]="","",12),LEFT(db[[#This Row],[QTY/ CTN TG]],SEARCH(" ",db[[#This Row],[QTY/ CTN TG]],1)-1))</f>
        <v/>
      </c>
      <c r="Z13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41" s="40" t="str">
        <f>IF(db[[#This Row],[STN K]]="","",IF(db[[#This Row],[STN TG]]="LSN",12,""))</f>
        <v/>
      </c>
      <c r="AB1341" s="40" t="str">
        <f>IF(db[[#This Row],[STN TG]]="LSN","PCS","")</f>
        <v/>
      </c>
      <c r="AC1341" s="40">
        <f>db[[#This Row],[QTY B]]*IF(db[[#This Row],[QTY TG]]="",1,db[[#This Row],[QTY TG]])*IF(db[[#This Row],[QTY K]]="",1,db[[#This Row],[QTY K]])</f>
        <v>240</v>
      </c>
      <c r="AD1341" s="40" t="str">
        <f>IF(db[[#This Row],[STN K]]="",IF(db[[#This Row],[STN TG]]="",db[[#This Row],[STN B]],db[[#This Row],[STN TG]]),db[[#This Row],[STN K]])</f>
        <v>PCS</v>
      </c>
      <c r="AE1341" s="40"/>
    </row>
    <row r="1342" spans="1:31" x14ac:dyDescent="0.25">
      <c r="A1342" s="40">
        <f t="shared" si="20"/>
        <v>1341</v>
      </c>
      <c r="B1342" s="2" t="str">
        <f>LOWER(SUBSTITUTE(SUBSTITUTE(SUBSTITUTE(SUBSTITUTE(SUBSTITUTE(SUBSTITUTE(SUBSTITUTE(SUBSTITUTE(db[[#This Row],[NB BM]]," ",),".",""),"-",""),"(",""),")",""),"/",""),"""",""),"+",""))</f>
        <v>staplerjkhd12a13</v>
      </c>
      <c r="C1342" s="2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D1342" s="2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E134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staplerjkhd12a1312pcsartomoro</v>
      </c>
      <c r="F134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hdstaplerhd12a13jk12pcs</v>
      </c>
      <c r="G1342" s="2" t="str">
        <f>db[[#This Row],[NB NOTA_C]]&amp;LOWER(SUBSTITUTE(SUBSTITUTE(SUBSTITUTE(SUBSTITUTE(SUBSTITUTE(SUBSTITUTE(SUBSTITUTE(SUBSTITUTE(SUBSTITUTE(db[[#This Row],[FAKTUR]]," ",),".",""),"-",""),"(",""),")",""),",",""),"/",""),"""",""),"+",""))</f>
        <v>hdstaplerhd12a13jkartomoro</v>
      </c>
      <c r="H134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hdstaplerhd12a13jk12pcsartomoro</v>
      </c>
      <c r="I1342" s="2" t="s">
        <v>253</v>
      </c>
      <c r="J1342" s="2" t="s">
        <v>254</v>
      </c>
      <c r="K1342" s="14" t="s">
        <v>255</v>
      </c>
      <c r="L1342" s="2" t="s">
        <v>1335</v>
      </c>
      <c r="M1342" s="34" t="e">
        <f>IF(db[[#This Row],[NB NOTA_C]]="","",COUNTIF([2]!B_MSK[concat],db[[#This Row],[NB NOTA_C]]))</f>
        <v>#REF!</v>
      </c>
      <c r="N1342" s="14" t="s">
        <v>1346</v>
      </c>
      <c r="O1342" s="2" t="s">
        <v>1502</v>
      </c>
      <c r="P1342" s="2" t="s">
        <v>2450</v>
      </c>
      <c r="R1342" s="2" t="str">
        <f>IF(db[[#This Row],[QTY/ CTN]]="","",SUBSTITUTE(SUBSTITUTE(SUBSTITUTE(db[[#This Row],[QTY/ CTN]]," ","_",2),"(",""),")","")&amp;"_")</f>
        <v>12 PCS_</v>
      </c>
      <c r="S1342" s="2">
        <f>IF(db[[#This Row],[H_QTY/ CTN]]="","",SEARCH("_",db[[#This Row],[H_QTY/ CTN]]))</f>
        <v>7</v>
      </c>
      <c r="T1342" s="2">
        <f>IF(db[[#This Row],[H_QTY/ CTN]]="","",LEN(db[[#This Row],[H_QTY/ CTN]]))</f>
        <v>7</v>
      </c>
      <c r="U1342" s="41" t="str">
        <f>IF(db[[#This Row],[H_QTY/ CTN]]="","",LEFT(db[[#This Row],[H_QTY/ CTN]],db[[#This Row],[H_1]]-1))</f>
        <v>12 PCS</v>
      </c>
      <c r="V1342" s="40" t="str">
        <f>IF(NOT(db[[#This Row],[H_1]]=db[[#This Row],[H_2]]),MID(db[[#This Row],[H_QTY/ CTN]],db[[#This Row],[H_1]]+1,db[[#This Row],[H_2]]-db[[#This Row],[H_1]]-1),"")</f>
        <v/>
      </c>
      <c r="W1342" s="40" t="str">
        <f>IF(db[[#This Row],[QTY/ CTN B]]="","",LEFT(db[[#This Row],[QTY/ CTN B]],SEARCH(" ",db[[#This Row],[QTY/ CTN B]],1)-1))</f>
        <v>12</v>
      </c>
      <c r="X1342" s="40" t="str">
        <f>IF(db[[#This Row],[QTY/ CTN B]]="","",RIGHT(db[[#This Row],[QTY/ CTN B]],LEN(db[[#This Row],[QTY/ CTN B]])-SEARCH(" ",db[[#This Row],[QTY/ CTN B]],1)))</f>
        <v>PCS</v>
      </c>
      <c r="Y1342" s="40" t="str">
        <f>IF(db[[#This Row],[QTY/ CTN TG]]="",IF(db[[#This Row],[STN TG]]="","",12),LEFT(db[[#This Row],[QTY/ CTN TG]],SEARCH(" ",db[[#This Row],[QTY/ CTN TG]],1)-1))</f>
        <v/>
      </c>
      <c r="Z13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42" s="40" t="str">
        <f>IF(db[[#This Row],[STN K]]="","",IF(db[[#This Row],[STN TG]]="LSN",12,""))</f>
        <v/>
      </c>
      <c r="AB1342" s="40" t="str">
        <f>IF(db[[#This Row],[STN TG]]="LSN","PCS","")</f>
        <v/>
      </c>
      <c r="AC1342" s="40">
        <f>db[[#This Row],[QTY B]]*IF(db[[#This Row],[QTY TG]]="",1,db[[#This Row],[QTY TG]])*IF(db[[#This Row],[QTY K]]="",1,db[[#This Row],[QTY K]])</f>
        <v>12</v>
      </c>
      <c r="AD1342" s="40" t="str">
        <f>IF(db[[#This Row],[STN K]]="",IF(db[[#This Row],[STN TG]]="",db[[#This Row],[STN B]],db[[#This Row],[STN TG]]),db[[#This Row],[STN K]])</f>
        <v>PCS</v>
      </c>
      <c r="AE1342" s="40"/>
    </row>
    <row r="1343" spans="1:31" ht="16.5" customHeight="1" x14ac:dyDescent="0.25">
      <c r="A1343" s="40">
        <f t="shared" si="20"/>
        <v>1342</v>
      </c>
      <c r="B1343" s="2" t="str">
        <f>LOWER(SUBSTITUTE(SUBSTITUTE(SUBSTITUTE(SUBSTITUTE(SUBSTITUTE(SUBSTITUTE(SUBSTITUTE(SUBSTITUTE(db[[#This Row],[NB BM]]," ",),".",""),"-",""),"(",""),")",""),"/",""),"""",""),"+",""))</f>
        <v>staplerjkhd12n13</v>
      </c>
      <c r="C1343" s="2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D1343" s="2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E134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staplerjkhd12n1312pcsartomoro</v>
      </c>
      <c r="F134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hdstaplerhd12n13jk12pcs</v>
      </c>
      <c r="G1343" s="2" t="str">
        <f>db[[#This Row],[NB NOTA_C]]&amp;LOWER(SUBSTITUTE(SUBSTITUTE(SUBSTITUTE(SUBSTITUTE(SUBSTITUTE(SUBSTITUTE(SUBSTITUTE(SUBSTITUTE(SUBSTITUTE(db[[#This Row],[FAKTUR]]," ",),".",""),"-",""),"(",""),")",""),",",""),"/",""),"""",""),"+",""))</f>
        <v>hdstaplerhd12n13jkartomoro</v>
      </c>
      <c r="H134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hdstaplerhd12n13jk12pcsartomoro</v>
      </c>
      <c r="I1343" s="2" t="s">
        <v>256</v>
      </c>
      <c r="J1343" s="2" t="s">
        <v>257</v>
      </c>
      <c r="K1343" s="14" t="s">
        <v>258</v>
      </c>
      <c r="L1343" s="2" t="s">
        <v>1335</v>
      </c>
      <c r="M1343" s="34" t="e">
        <f>IF(db[[#This Row],[NB NOTA_C]]="","",COUNTIF([2]!B_MSK[concat],db[[#This Row],[NB NOTA_C]]))</f>
        <v>#REF!</v>
      </c>
      <c r="N1343" s="14" t="s">
        <v>1346</v>
      </c>
      <c r="O1343" s="2" t="s">
        <v>1502</v>
      </c>
      <c r="P1343" s="2" t="s">
        <v>2450</v>
      </c>
      <c r="Q1343" s="39" t="s">
        <v>4445</v>
      </c>
      <c r="R1343" s="2" t="str">
        <f>IF(db[[#This Row],[QTY/ CTN]]="","",SUBSTITUTE(SUBSTITUTE(SUBSTITUTE(db[[#This Row],[QTY/ CTN]]," ","_",2),"(",""),")","")&amp;"_")</f>
        <v>12 PCS_</v>
      </c>
      <c r="S1343" s="2">
        <f>IF(db[[#This Row],[H_QTY/ CTN]]="","",SEARCH("_",db[[#This Row],[H_QTY/ CTN]]))</f>
        <v>7</v>
      </c>
      <c r="T1343" s="2">
        <f>IF(db[[#This Row],[H_QTY/ CTN]]="","",LEN(db[[#This Row],[H_QTY/ CTN]]))</f>
        <v>7</v>
      </c>
      <c r="U1343" s="41" t="str">
        <f>IF(db[[#This Row],[H_QTY/ CTN]]="","",LEFT(db[[#This Row],[H_QTY/ CTN]],db[[#This Row],[H_1]]-1))</f>
        <v>12 PCS</v>
      </c>
      <c r="V1343" s="40" t="str">
        <f>IF(NOT(db[[#This Row],[H_1]]=db[[#This Row],[H_2]]),MID(db[[#This Row],[H_QTY/ CTN]],db[[#This Row],[H_1]]+1,db[[#This Row],[H_2]]-db[[#This Row],[H_1]]-1),"")</f>
        <v/>
      </c>
      <c r="W1343" s="40" t="str">
        <f>IF(db[[#This Row],[QTY/ CTN B]]="","",LEFT(db[[#This Row],[QTY/ CTN B]],SEARCH(" ",db[[#This Row],[QTY/ CTN B]],1)-1))</f>
        <v>12</v>
      </c>
      <c r="X1343" s="40" t="str">
        <f>IF(db[[#This Row],[QTY/ CTN B]]="","",RIGHT(db[[#This Row],[QTY/ CTN B]],LEN(db[[#This Row],[QTY/ CTN B]])-SEARCH(" ",db[[#This Row],[QTY/ CTN B]],1)))</f>
        <v>PCS</v>
      </c>
      <c r="Y1343" s="40" t="str">
        <f>IF(db[[#This Row],[QTY/ CTN TG]]="",IF(db[[#This Row],[STN TG]]="","",12),LEFT(db[[#This Row],[QTY/ CTN TG]],SEARCH(" ",db[[#This Row],[QTY/ CTN TG]],1)-1))</f>
        <v/>
      </c>
      <c r="Z13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43" s="40" t="str">
        <f>IF(db[[#This Row],[STN K]]="","",IF(db[[#This Row],[STN TG]]="LSN",12,""))</f>
        <v/>
      </c>
      <c r="AB1343" s="40" t="str">
        <f>IF(db[[#This Row],[STN TG]]="LSN","PCS","")</f>
        <v/>
      </c>
      <c r="AC1343" s="40">
        <f>db[[#This Row],[QTY B]]*IF(db[[#This Row],[QTY TG]]="",1,db[[#This Row],[QTY TG]])*IF(db[[#This Row],[QTY K]]="",1,db[[#This Row],[QTY K]])</f>
        <v>12</v>
      </c>
      <c r="AD1343" s="40" t="str">
        <f>IF(db[[#This Row],[STN K]]="",IF(db[[#This Row],[STN TG]]="",db[[#This Row],[STN B]],db[[#This Row],[STN TG]]),db[[#This Row],[STN K]])</f>
        <v>PCS</v>
      </c>
      <c r="AE1343" s="40"/>
    </row>
    <row r="1344" spans="1:31" ht="16.5" customHeight="1" x14ac:dyDescent="0.25">
      <c r="A1344" s="40">
        <f t="shared" si="20"/>
        <v>1343</v>
      </c>
      <c r="B1344" s="5" t="str">
        <f>LOWER(SUBSTITUTE(SUBSTITUTE(SUBSTITUTE(SUBSTITUTE(SUBSTITUTE(SUBSTITUTE(SUBSTITUTE(SUBSTITUTE(db[[#This Row],[NB BM]]," ",),".",""),"-",""),"(",""),")",""),"/",""),"""",""),"+",""))</f>
        <v>stabillotf616</v>
      </c>
      <c r="C1344" s="5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D1344" s="5" t="str">
        <f>LOWER(SUBSTITUTE(SUBSTITUTE(SUBSTITUTE(SUBSTITUTE(SUBSTITUTE(SUBSTITUTE(SUBSTITUTE(SUBSTITUTE(SUBSTITUTE(db[[#This Row],[NB PAJAK]]," ",""),"-",""),"(",""),")",""),".",""),",",""),"/",""),"""",""),"+",""))</f>
        <v>highlighterstabillotizotf616isi24pc</v>
      </c>
      <c r="E134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stabillotf61632pak24pcsuntana</v>
      </c>
      <c r="F134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highlighter24pcstf61632pak24pcs</v>
      </c>
      <c r="G1344" s="5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highlighter24pcstf616untana</v>
      </c>
      <c r="H134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highlighter24pcstf61632pak24pcsuntana</v>
      </c>
      <c r="I1344" s="2" t="s">
        <v>6870</v>
      </c>
      <c r="J1344" s="2" t="s">
        <v>2210</v>
      </c>
      <c r="K1344" s="14" t="s">
        <v>4889</v>
      </c>
      <c r="L1344" s="2" t="s">
        <v>1336</v>
      </c>
      <c r="M1344" s="34" t="e">
        <f>IF(db[[#This Row],[NB NOTA_C]]="","",COUNTIF([2]!B_MSK[concat],db[[#This Row],[NB NOTA_C]]))</f>
        <v>#REF!</v>
      </c>
      <c r="N1344" s="14" t="s">
        <v>2305</v>
      </c>
      <c r="O1344" s="2" t="s">
        <v>1531</v>
      </c>
      <c r="P1344" s="2" t="s">
        <v>2448</v>
      </c>
      <c r="R1344" s="2" t="str">
        <f>IF(db[[#This Row],[QTY/ CTN]]="","",SUBSTITUTE(SUBSTITUTE(SUBSTITUTE(db[[#This Row],[QTY/ CTN]]," ","_",2),"(",""),")","")&amp;"_")</f>
        <v>32 PAK_24 PCS_</v>
      </c>
      <c r="S1344" s="2">
        <f>IF(db[[#This Row],[H_QTY/ CTN]]="","",SEARCH("_",db[[#This Row],[H_QTY/ CTN]]))</f>
        <v>7</v>
      </c>
      <c r="T1344" s="2">
        <f>IF(db[[#This Row],[H_QTY/ CTN]]="","",LEN(db[[#This Row],[H_QTY/ CTN]]))</f>
        <v>14</v>
      </c>
      <c r="U1344" s="41" t="str">
        <f>IF(db[[#This Row],[H_QTY/ CTN]]="","",LEFT(db[[#This Row],[H_QTY/ CTN]],db[[#This Row],[H_1]]-1))</f>
        <v>32 PAK</v>
      </c>
      <c r="V1344" s="40" t="str">
        <f>IF(NOT(db[[#This Row],[H_1]]=db[[#This Row],[H_2]]),MID(db[[#This Row],[H_QTY/ CTN]],db[[#This Row],[H_1]]+1,db[[#This Row],[H_2]]-db[[#This Row],[H_1]]-1),"")</f>
        <v>24 PCS</v>
      </c>
      <c r="W1344" s="40" t="str">
        <f>IF(db[[#This Row],[QTY/ CTN B]]="","",LEFT(db[[#This Row],[QTY/ CTN B]],SEARCH(" ",db[[#This Row],[QTY/ CTN B]],1)-1))</f>
        <v>32</v>
      </c>
      <c r="X1344" s="40" t="str">
        <f>IF(db[[#This Row],[QTY/ CTN B]]="","",RIGHT(db[[#This Row],[QTY/ CTN B]],LEN(db[[#This Row],[QTY/ CTN B]])-SEARCH(" ",db[[#This Row],[QTY/ CTN B]],1)))</f>
        <v>PAK</v>
      </c>
      <c r="Y1344" s="40" t="str">
        <f>IF(db[[#This Row],[QTY/ CTN TG]]="",IF(db[[#This Row],[STN TG]]="","",12),LEFT(db[[#This Row],[QTY/ CTN TG]],SEARCH(" ",db[[#This Row],[QTY/ CTN TG]],1)-1))</f>
        <v>24</v>
      </c>
      <c r="Z13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44" s="40" t="str">
        <f>IF(db[[#This Row],[STN K]]="","",IF(db[[#This Row],[STN TG]]="LSN",12,""))</f>
        <v/>
      </c>
      <c r="AB1344" s="40" t="str">
        <f>IF(db[[#This Row],[STN TG]]="LSN","PCS","")</f>
        <v/>
      </c>
      <c r="AC1344" s="40">
        <f>db[[#This Row],[QTY B]]*IF(db[[#This Row],[QTY TG]]="",1,db[[#This Row],[QTY TG]])*IF(db[[#This Row],[QTY K]]="",1,db[[#This Row],[QTY K]])</f>
        <v>768</v>
      </c>
      <c r="AD1344" s="40" t="str">
        <f>IF(db[[#This Row],[STN K]]="",IF(db[[#This Row],[STN TG]]="",db[[#This Row],[STN B]],db[[#This Row],[STN TG]]),db[[#This Row],[STN K]])</f>
        <v>PCS</v>
      </c>
      <c r="AE1344" s="40"/>
    </row>
    <row r="1345" spans="1:31" ht="16.5" customHeight="1" x14ac:dyDescent="0.25">
      <c r="A1345" s="40">
        <f t="shared" si="20"/>
        <v>1344</v>
      </c>
      <c r="B1345" s="5" t="str">
        <f>LOWER(SUBSTITUTE(SUBSTITUTE(SUBSTITUTE(SUBSTITUTE(SUBSTITUTE(SUBSTITUTE(SUBSTITUTE(SUBSTITUTE(db[[#This Row],[NB BM]]," ",),".",""),"-",""),"(",""),")",""),"/",""),"""",""),"+",""))</f>
        <v>stabillotf616</v>
      </c>
      <c r="C1345" s="5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D1345" s="5" t="str">
        <f>LOWER(SUBSTITUTE(SUBSTITUTE(SUBSTITUTE(SUBSTITUTE(SUBSTITUTE(SUBSTITUTE(SUBSTITUTE(SUBSTITUTE(SUBSTITUTE(db[[#This Row],[NB PAJAK]]," ",""),"-",""),"(",""),")",""),".",""),",",""),"/",""),"""",""),"+",""))</f>
        <v>highlighterstabillotizotf616isi24pc</v>
      </c>
      <c r="E134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stabillotf61632pak24pcsartomoro</v>
      </c>
      <c r="F134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highlighter24pcstf61632pak24pcs</v>
      </c>
      <c r="G1345" s="5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highlighter24pcstf616artomoro</v>
      </c>
      <c r="H134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highlighter24pcstf61632pak24pcsartomoro</v>
      </c>
      <c r="I1345" s="2" t="s">
        <v>6871</v>
      </c>
      <c r="J1345" s="2" t="s">
        <v>2210</v>
      </c>
      <c r="K1345" s="14" t="s">
        <v>4889</v>
      </c>
      <c r="L1345" s="2" t="s">
        <v>1335</v>
      </c>
      <c r="M1345" s="34" t="e">
        <f>IF(db[[#This Row],[NB NOTA_C]]="","",COUNTIF([2]!B_MSK[concat],db[[#This Row],[NB NOTA_C]]))</f>
        <v>#REF!</v>
      </c>
      <c r="N1345" s="14">
        <v>99</v>
      </c>
      <c r="O1345" s="2" t="s">
        <v>1531</v>
      </c>
      <c r="P1345" s="2" t="s">
        <v>2448</v>
      </c>
      <c r="R1345" s="2" t="str">
        <f>IF(db[[#This Row],[QTY/ CTN]]="","",SUBSTITUTE(SUBSTITUTE(SUBSTITUTE(db[[#This Row],[QTY/ CTN]]," ","_",2),"(",""),")","")&amp;"_")</f>
        <v>32 PAK_24 PCS_</v>
      </c>
      <c r="S1345" s="2">
        <f>IF(db[[#This Row],[H_QTY/ CTN]]="","",SEARCH("_",db[[#This Row],[H_QTY/ CTN]]))</f>
        <v>7</v>
      </c>
      <c r="T1345" s="2">
        <f>IF(db[[#This Row],[H_QTY/ CTN]]="","",LEN(db[[#This Row],[H_QTY/ CTN]]))</f>
        <v>14</v>
      </c>
      <c r="U1345" s="41" t="str">
        <f>IF(db[[#This Row],[H_QTY/ CTN]]="","",LEFT(db[[#This Row],[H_QTY/ CTN]],db[[#This Row],[H_1]]-1))</f>
        <v>32 PAK</v>
      </c>
      <c r="V1345" s="40" t="str">
        <f>IF(NOT(db[[#This Row],[H_1]]=db[[#This Row],[H_2]]),MID(db[[#This Row],[H_QTY/ CTN]],db[[#This Row],[H_1]]+1,db[[#This Row],[H_2]]-db[[#This Row],[H_1]]-1),"")</f>
        <v>24 PCS</v>
      </c>
      <c r="W1345" s="40" t="str">
        <f>IF(db[[#This Row],[QTY/ CTN B]]="","",LEFT(db[[#This Row],[QTY/ CTN B]],SEARCH(" ",db[[#This Row],[QTY/ CTN B]],1)-1))</f>
        <v>32</v>
      </c>
      <c r="X1345" s="40" t="str">
        <f>IF(db[[#This Row],[QTY/ CTN B]]="","",RIGHT(db[[#This Row],[QTY/ CTN B]],LEN(db[[#This Row],[QTY/ CTN B]])-SEARCH(" ",db[[#This Row],[QTY/ CTN B]],1)))</f>
        <v>PAK</v>
      </c>
      <c r="Y1345" s="40" t="str">
        <f>IF(db[[#This Row],[QTY/ CTN TG]]="",IF(db[[#This Row],[STN TG]]="","",12),LEFT(db[[#This Row],[QTY/ CTN TG]],SEARCH(" ",db[[#This Row],[QTY/ CTN TG]],1)-1))</f>
        <v>24</v>
      </c>
      <c r="Z13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45" s="40" t="str">
        <f>IF(db[[#This Row],[STN K]]="","",IF(db[[#This Row],[STN TG]]="LSN",12,""))</f>
        <v/>
      </c>
      <c r="AB1345" s="40" t="str">
        <f>IF(db[[#This Row],[STN TG]]="LSN","PCS","")</f>
        <v/>
      </c>
      <c r="AC1345" s="40">
        <f>db[[#This Row],[QTY B]]*IF(db[[#This Row],[QTY TG]]="",1,db[[#This Row],[QTY TG]])*IF(db[[#This Row],[QTY K]]="",1,db[[#This Row],[QTY K]])</f>
        <v>768</v>
      </c>
      <c r="AD1345" s="40" t="str">
        <f>IF(db[[#This Row],[STN K]]="",IF(db[[#This Row],[STN TG]]="",db[[#This Row],[STN B]],db[[#This Row],[STN TG]]),db[[#This Row],[STN K]])</f>
        <v>PCS</v>
      </c>
      <c r="AE1345" s="40"/>
    </row>
    <row r="1346" spans="1:31" ht="16.5" customHeight="1" x14ac:dyDescent="0.25">
      <c r="A1346" s="78">
        <f t="shared" si="20"/>
        <v>1345</v>
      </c>
      <c r="B1346" s="79" t="str">
        <f>LOWER(SUBSTITUTE(SUBSTITUTE(SUBSTITUTE(SUBSTITUTE(SUBSTITUTE(SUBSTITUTE(SUBSTITUTE(SUBSTITUTE(db[[#This Row],[NB BM]]," ",),".",""),"-",""),"(",""),")",""),"/",""),"""",""),"+",""))</f>
        <v>stabillohighlighterc5h7sstwinheadisi6candy</v>
      </c>
      <c r="C1346" s="79" t="str">
        <f>LOWER(SUBSTITUTE(SUBSTITUTE(SUBSTITUTE(SUBSTITUTE(SUBSTITUTE(SUBSTITUTE(SUBSTITUTE(SUBSTITUTE(SUBSTITUTE(db[[#This Row],[NB NOTA]]," ",),".",""),"-",""),"(",""),")",""),",",""),"/",""),"""",""),"+",""))</f>
        <v>highlighterc5h7sstwinheadisi6candy</v>
      </c>
      <c r="D1346" s="79" t="str">
        <f>LOWER(SUBSTITUTE(SUBSTITUTE(SUBSTITUTE(SUBSTITUTE(SUBSTITUTE(SUBSTITUTE(SUBSTITUTE(SUBSTITUTE(SUBSTITUTE(db[[#This Row],[NB PAJAK]]," ",""),"-",""),"(",""),")",""),".",""),",",""),"/",""),"""",""),"+",""))</f>
        <v/>
      </c>
      <c r="E1346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stabillohighlighterc5h7sstwinheadisi6candy288setuntana</v>
      </c>
      <c r="F1346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highlighterc5h7sstwinheadisi6candy288set</v>
      </c>
      <c r="G1346" s="79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highlighterc5h7sstwinheadisi6candyuntana</v>
      </c>
      <c r="H1346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highlighterc5h7sstwinheadisi6candy288setuntana</v>
      </c>
      <c r="I1346" s="70" t="s">
        <v>7153</v>
      </c>
      <c r="J1346" s="70" t="s">
        <v>7148</v>
      </c>
      <c r="K1346" s="71"/>
      <c r="L1346" s="70" t="s">
        <v>1336</v>
      </c>
      <c r="M1346" s="80" t="e">
        <f>IF(db[[#This Row],[NB NOTA_C]]="","",COUNTIF([2]!B_MSK[concat],db[[#This Row],[NB NOTA_C]]))</f>
        <v>#REF!</v>
      </c>
      <c r="N1346" s="81" t="s">
        <v>2729</v>
      </c>
      <c r="O1346" s="79" t="s">
        <v>1852</v>
      </c>
      <c r="P1346" s="70" t="s">
        <v>5413</v>
      </c>
      <c r="Q1346" s="79"/>
      <c r="R1346" s="79" t="str">
        <f>IF(db[[#This Row],[QTY/ CTN]]="","",SUBSTITUTE(SUBSTITUTE(SUBSTITUTE(db[[#This Row],[QTY/ CTN]]," ","_",2),"(",""),")","")&amp;"_")</f>
        <v>288 SET_</v>
      </c>
      <c r="S1346" s="79">
        <f>IF(db[[#This Row],[H_QTY/ CTN]]="","",SEARCH("_",db[[#This Row],[H_QTY/ CTN]]))</f>
        <v>8</v>
      </c>
      <c r="T1346" s="79">
        <f>IF(db[[#This Row],[H_QTY/ CTN]]="","",LEN(db[[#This Row],[H_QTY/ CTN]]))</f>
        <v>8</v>
      </c>
      <c r="U1346" s="78" t="str">
        <f>IF(db[[#This Row],[H_QTY/ CTN]]="","",LEFT(db[[#This Row],[H_QTY/ CTN]],db[[#This Row],[H_1]]-1))</f>
        <v>288 SET</v>
      </c>
      <c r="V1346" s="78" t="str">
        <f>IF(NOT(db[[#This Row],[H_1]]=db[[#This Row],[H_2]]),MID(db[[#This Row],[H_QTY/ CTN]],db[[#This Row],[H_1]]+1,db[[#This Row],[H_2]]-db[[#This Row],[H_1]]-1),"")</f>
        <v/>
      </c>
      <c r="W1346" s="78" t="str">
        <f>IF(db[[#This Row],[QTY/ CTN B]]="","",LEFT(db[[#This Row],[QTY/ CTN B]],SEARCH(" ",db[[#This Row],[QTY/ CTN B]],1)-1))</f>
        <v>288</v>
      </c>
      <c r="X1346" s="78" t="str">
        <f>IF(db[[#This Row],[QTY/ CTN B]]="","",RIGHT(db[[#This Row],[QTY/ CTN B]],LEN(db[[#This Row],[QTY/ CTN B]])-SEARCH(" ",db[[#This Row],[QTY/ CTN B]],1)))</f>
        <v>SET</v>
      </c>
      <c r="Y1346" s="78" t="str">
        <f>IF(db[[#This Row],[QTY/ CTN TG]]="",IF(db[[#This Row],[STN TG]]="","",12),LEFT(db[[#This Row],[QTY/ CTN TG]],SEARCH(" ",db[[#This Row],[QTY/ CTN TG]],1)-1))</f>
        <v/>
      </c>
      <c r="Z1346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46" s="78" t="str">
        <f>IF(db[[#This Row],[STN K]]="","",IF(db[[#This Row],[STN TG]]="LSN",12,""))</f>
        <v/>
      </c>
      <c r="AB1346" s="78" t="str">
        <f>IF(db[[#This Row],[STN TG]]="LSN","PCS","")</f>
        <v/>
      </c>
      <c r="AC1346" s="78">
        <f>db[[#This Row],[QTY B]]*IF(db[[#This Row],[QTY TG]]="",1,db[[#This Row],[QTY TG]])*IF(db[[#This Row],[QTY K]]="",1,db[[#This Row],[QTY K]])</f>
        <v>288</v>
      </c>
      <c r="AD1346" s="78" t="str">
        <f>IF(db[[#This Row],[STN K]]="",IF(db[[#This Row],[STN TG]]="",db[[#This Row],[STN B]],db[[#This Row],[STN TG]]),db[[#This Row],[STN K]])</f>
        <v>SET</v>
      </c>
      <c r="AE1346" s="78"/>
    </row>
    <row r="1347" spans="1:31" ht="16.5" customHeight="1" x14ac:dyDescent="0.25">
      <c r="A1347" s="40">
        <f t="shared" si="20"/>
        <v>1346</v>
      </c>
      <c r="B1347" s="82" t="str">
        <f>LOWER(SUBSTITUTE(SUBSTITUTE(SUBSTITUTE(SUBSTITUTE(SUBSTITUTE(SUBSTITUTE(SUBSTITUTE(SUBSTITUTE(db[[#This Row],[NB BM]]," ",),".",""),"-",""),"(",""),")",""),"/",""),"""",""),"+",""))</f>
        <v>stabillohighlighterdebozzdbsb007</v>
      </c>
      <c r="C1347" s="82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D1347" s="82" t="str">
        <f>LOWER(SUBSTITUTE(SUBSTITUTE(SUBSTITUTE(SUBSTITUTE(SUBSTITUTE(SUBSTITUTE(SUBSTITUTE(SUBSTITUTE(SUBSTITUTE(db[[#This Row],[NB PAJAK]]," ",""),"-",""),"(",""),")",""),".",""),",",""),"/",""),"""",""),"+",""))</f>
        <v/>
      </c>
      <c r="E1347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stabillohighlighterdebozzdbsb00772lsnuntana</v>
      </c>
      <c r="F1347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highlighterdebozzdbsb00772lsn</v>
      </c>
      <c r="G1347" s="82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highlighterdebozzdbsb007untana</v>
      </c>
      <c r="H1347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highlighterdebozzdbsb00772lsnuntana</v>
      </c>
      <c r="I1347" s="7" t="s">
        <v>3575</v>
      </c>
      <c r="J1347" s="7" t="s">
        <v>3570</v>
      </c>
      <c r="K1347" s="15"/>
      <c r="L1347" s="2" t="s">
        <v>1336</v>
      </c>
      <c r="M1347" s="83" t="e">
        <f>IF(db[[#This Row],[NB NOTA_C]]="","",COUNTIF([2]!B_MSK[concat],db[[#This Row],[NB NOTA_C]]))</f>
        <v>#REF!</v>
      </c>
      <c r="N1347" s="84" t="s">
        <v>2305</v>
      </c>
      <c r="O1347" s="82" t="s">
        <v>1453</v>
      </c>
      <c r="P1347" s="7" t="s">
        <v>2448</v>
      </c>
      <c r="Q1347" s="82"/>
      <c r="R1347" s="82" t="str">
        <f>IF(db[[#This Row],[QTY/ CTN]]="","",SUBSTITUTE(SUBSTITUTE(SUBSTITUTE(db[[#This Row],[QTY/ CTN]]," ","_",2),"(",""),")","")&amp;"_")</f>
        <v>72 LSN_</v>
      </c>
      <c r="S1347" s="82">
        <f>IF(db[[#This Row],[H_QTY/ CTN]]="","",SEARCH("_",db[[#This Row],[H_QTY/ CTN]]))</f>
        <v>7</v>
      </c>
      <c r="T1347" s="82">
        <f>IF(db[[#This Row],[H_QTY/ CTN]]="","",LEN(db[[#This Row],[H_QTY/ CTN]]))</f>
        <v>7</v>
      </c>
      <c r="U1347" s="85" t="str">
        <f>IF(db[[#This Row],[H_QTY/ CTN]]="","",LEFT(db[[#This Row],[H_QTY/ CTN]],db[[#This Row],[H_1]]-1))</f>
        <v>72 LSN</v>
      </c>
      <c r="V1347" s="85" t="str">
        <f>IF(NOT(db[[#This Row],[H_1]]=db[[#This Row],[H_2]]),MID(db[[#This Row],[H_QTY/ CTN]],db[[#This Row],[H_1]]+1,db[[#This Row],[H_2]]-db[[#This Row],[H_1]]-1),"")</f>
        <v/>
      </c>
      <c r="W1347" s="40" t="str">
        <f>IF(db[[#This Row],[QTY/ CTN B]]="","",LEFT(db[[#This Row],[QTY/ CTN B]],SEARCH(" ",db[[#This Row],[QTY/ CTN B]],1)-1))</f>
        <v>72</v>
      </c>
      <c r="X1347" s="40" t="str">
        <f>IF(db[[#This Row],[QTY/ CTN B]]="","",RIGHT(db[[#This Row],[QTY/ CTN B]],LEN(db[[#This Row],[QTY/ CTN B]])-SEARCH(" ",db[[#This Row],[QTY/ CTN B]],1)))</f>
        <v>LSN</v>
      </c>
      <c r="Y1347" s="40">
        <f>IF(db[[#This Row],[QTY/ CTN TG]]="",IF(db[[#This Row],[STN TG]]="","",12),LEFT(db[[#This Row],[QTY/ CTN TG]],SEARCH(" ",db[[#This Row],[QTY/ CTN TG]],1)-1))</f>
        <v>12</v>
      </c>
      <c r="Z13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47" s="40" t="str">
        <f>IF(db[[#This Row],[STN K]]="","",IF(db[[#This Row],[STN TG]]="LSN",12,""))</f>
        <v/>
      </c>
      <c r="AB1347" s="40" t="str">
        <f>IF(db[[#This Row],[STN TG]]="LSN","PCS","")</f>
        <v/>
      </c>
      <c r="AC1347" s="40">
        <f>db[[#This Row],[QTY B]]*IF(db[[#This Row],[QTY TG]]="",1,db[[#This Row],[QTY TG]])*IF(db[[#This Row],[QTY K]]="",1,db[[#This Row],[QTY K]])</f>
        <v>864</v>
      </c>
      <c r="AD1347" s="40" t="str">
        <f>IF(db[[#This Row],[STN K]]="",IF(db[[#This Row],[STN TG]]="",db[[#This Row],[STN B]],db[[#This Row],[STN TG]]),db[[#This Row],[STN K]])</f>
        <v>PCS</v>
      </c>
      <c r="AE1347" s="40"/>
    </row>
    <row r="1348" spans="1:31" ht="16.5" customHeight="1" x14ac:dyDescent="0.25">
      <c r="A1348" s="40">
        <f t="shared" si="20"/>
        <v>1347</v>
      </c>
      <c r="B1348" s="2" t="str">
        <f>LOWER(SUBSTITUTE(SUBSTITUTE(SUBSTITUTE(SUBSTITUTE(SUBSTITUTE(SUBSTITUTE(SUBSTITUTE(SUBSTITUTE(db[[#This Row],[NB BM]]," ",),".",""),"-",""),"(",""),")",""),"/",""),"""",""),"+",""))</f>
        <v>stabillohighlighterjkhl1kuning</v>
      </c>
      <c r="C1348" s="2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D1348" s="2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E134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stabillohighlighterjkhl1kuning72box10pcsartomoro</v>
      </c>
      <c r="F134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highlighterhl1yellowjk72box10pcs</v>
      </c>
      <c r="G1348" s="2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highlighterhl1yellowjkartomoro</v>
      </c>
      <c r="H134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highlighterhl1yellowjk72box10pcsartomoro</v>
      </c>
      <c r="I1348" s="2" t="s">
        <v>259</v>
      </c>
      <c r="J1348" s="2" t="s">
        <v>260</v>
      </c>
      <c r="K1348" s="1" t="s">
        <v>1972</v>
      </c>
      <c r="L1348" s="2" t="s">
        <v>1335</v>
      </c>
      <c r="M1348" s="34" t="e">
        <f>IF(db[[#This Row],[NB NOTA_C]]="","",COUNTIF([2]!B_MSK[concat],db[[#This Row],[NB NOTA_C]]))</f>
        <v>#REF!</v>
      </c>
      <c r="N1348" s="14" t="s">
        <v>1346</v>
      </c>
      <c r="O1348" s="2" t="s">
        <v>1529</v>
      </c>
      <c r="P1348" s="2" t="s">
        <v>2448</v>
      </c>
      <c r="Q1348" s="2" t="s">
        <v>5550</v>
      </c>
      <c r="R1348" s="2" t="str">
        <f>IF(db[[#This Row],[QTY/ CTN]]="","",SUBSTITUTE(SUBSTITUTE(SUBSTITUTE(db[[#This Row],[QTY/ CTN]]," ","_",2),"(",""),")","")&amp;"_")</f>
        <v>72 BOX_10 PCS_</v>
      </c>
      <c r="S1348" s="2">
        <f>IF(db[[#This Row],[H_QTY/ CTN]]="","",SEARCH("_",db[[#This Row],[H_QTY/ CTN]]))</f>
        <v>7</v>
      </c>
      <c r="T1348" s="2">
        <f>IF(db[[#This Row],[H_QTY/ CTN]]="","",LEN(db[[#This Row],[H_QTY/ CTN]]))</f>
        <v>14</v>
      </c>
      <c r="U1348" s="41" t="str">
        <f>IF(db[[#This Row],[H_QTY/ CTN]]="","",LEFT(db[[#This Row],[H_QTY/ CTN]],db[[#This Row],[H_1]]-1))</f>
        <v>72 BOX</v>
      </c>
      <c r="V1348" s="40" t="str">
        <f>IF(NOT(db[[#This Row],[H_1]]=db[[#This Row],[H_2]]),MID(db[[#This Row],[H_QTY/ CTN]],db[[#This Row],[H_1]]+1,db[[#This Row],[H_2]]-db[[#This Row],[H_1]]-1),"")</f>
        <v>10 PCS</v>
      </c>
      <c r="W1348" s="40" t="str">
        <f>IF(db[[#This Row],[QTY/ CTN B]]="","",LEFT(db[[#This Row],[QTY/ CTN B]],SEARCH(" ",db[[#This Row],[QTY/ CTN B]],1)-1))</f>
        <v>72</v>
      </c>
      <c r="X1348" s="40" t="str">
        <f>IF(db[[#This Row],[QTY/ CTN B]]="","",RIGHT(db[[#This Row],[QTY/ CTN B]],LEN(db[[#This Row],[QTY/ CTN B]])-SEARCH(" ",db[[#This Row],[QTY/ CTN B]],1)))</f>
        <v>BOX</v>
      </c>
      <c r="Y1348" s="40" t="str">
        <f>IF(db[[#This Row],[QTY/ CTN TG]]="",IF(db[[#This Row],[STN TG]]="","",12),LEFT(db[[#This Row],[QTY/ CTN TG]],SEARCH(" ",db[[#This Row],[QTY/ CTN TG]],1)-1))</f>
        <v>10</v>
      </c>
      <c r="Z13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48" s="40" t="str">
        <f>IF(db[[#This Row],[STN K]]="","",IF(db[[#This Row],[STN TG]]="LSN",12,""))</f>
        <v/>
      </c>
      <c r="AB1348" s="40" t="str">
        <f>IF(db[[#This Row],[STN TG]]="LSN","PCS","")</f>
        <v/>
      </c>
      <c r="AC1348" s="40">
        <f>db[[#This Row],[QTY B]]*IF(db[[#This Row],[QTY TG]]="",1,db[[#This Row],[QTY TG]])*IF(db[[#This Row],[QTY K]]="",1,db[[#This Row],[QTY K]])</f>
        <v>720</v>
      </c>
      <c r="AD1348" s="40" t="str">
        <f>IF(db[[#This Row],[STN K]]="",IF(db[[#This Row],[STN TG]]="",db[[#This Row],[STN B]],db[[#This Row],[STN TG]]),db[[#This Row],[STN K]])</f>
        <v>PCS</v>
      </c>
      <c r="AE1348" s="40"/>
    </row>
    <row r="1349" spans="1:31" ht="16.5" customHeight="1" x14ac:dyDescent="0.25">
      <c r="A1349" s="40">
        <f t="shared" si="20"/>
        <v>1348</v>
      </c>
      <c r="B1349" s="2" t="str">
        <f>LOWER(SUBSTITUTE(SUBSTITUTE(SUBSTITUTE(SUBSTITUTE(SUBSTITUTE(SUBSTITUTE(SUBSTITUTE(SUBSTITUTE(db[[#This Row],[NB BM]]," ",),".",""),"-",""),"(",""),")",""),"/",""),"""",""),"+",""))</f>
        <v>stabillohighlighterjkhl14grey</v>
      </c>
      <c r="C1349" s="2" t="str">
        <f>LOWER(SUBSTITUTE(SUBSTITUTE(SUBSTITUTE(SUBSTITUTE(SUBSTITUTE(SUBSTITUTE(SUBSTITUTE(SUBSTITUTE(SUBSTITUTE(db[[#This Row],[NB NOTA]]," ",),".",""),"-",""),"(",""),")",""),",",""),"/",""),"""",""),"+",""))</f>
        <v>highlighterhl14greyjk</v>
      </c>
      <c r="D1349" s="2" t="str">
        <f>LOWER(SUBSTITUTE(SUBSTITUTE(SUBSTITUTE(SUBSTITUTE(SUBSTITUTE(SUBSTITUTE(SUBSTITUTE(SUBSTITUTE(SUBSTITUTE(db[[#This Row],[NB PAJAK]]," ",""),"-",""),"(",""),")",""),".",""),",",""),"/",""),"""",""),"+",""))</f>
        <v>highlighterstabillojoykohl14grey</v>
      </c>
      <c r="E134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stabillohighlighterjkhl14grey72box10pcsartomoro</v>
      </c>
      <c r="F134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highlighterhl14greyjk72box10pcs</v>
      </c>
      <c r="G1349" s="2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highlighterhl14greyjkartomoro</v>
      </c>
      <c r="H134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highlighterhl14greyjk72box10pcsartomoro</v>
      </c>
      <c r="I1349" s="2" t="s">
        <v>6074</v>
      </c>
      <c r="J1349" s="2" t="s">
        <v>6073</v>
      </c>
      <c r="K1349" s="14" t="s">
        <v>6499</v>
      </c>
      <c r="L1349" s="2" t="s">
        <v>1335</v>
      </c>
      <c r="M1349" s="34" t="e">
        <f>IF(db[[#This Row],[NB NOTA_C]]="","",COUNTIF([2]!B_MSK[concat],db[[#This Row],[NB NOTA_C]]))</f>
        <v>#REF!</v>
      </c>
      <c r="N1349" s="14" t="s">
        <v>1346</v>
      </c>
      <c r="O1349" s="2" t="s">
        <v>1529</v>
      </c>
      <c r="P1349" s="2" t="s">
        <v>2448</v>
      </c>
      <c r="Q1349" s="106"/>
      <c r="R1349" s="106" t="str">
        <f>IF(db[[#This Row],[QTY/ CTN]]="","",SUBSTITUTE(SUBSTITUTE(SUBSTITUTE(db[[#This Row],[QTY/ CTN]]," ","_",2),"(",""),")","")&amp;"_")</f>
        <v>72 BOX_10 PCS_</v>
      </c>
      <c r="S1349" s="106">
        <f>IF(db[[#This Row],[H_QTY/ CTN]]="","",SEARCH("_",db[[#This Row],[H_QTY/ CTN]]))</f>
        <v>7</v>
      </c>
      <c r="T1349" s="106">
        <f>IF(db[[#This Row],[H_QTY/ CTN]]="","",LEN(db[[#This Row],[H_QTY/ CTN]]))</f>
        <v>14</v>
      </c>
      <c r="U1349" s="41" t="str">
        <f>IF(db[[#This Row],[H_QTY/ CTN]]="","",LEFT(db[[#This Row],[H_QTY/ CTN]],db[[#This Row],[H_1]]-1))</f>
        <v>72 BOX</v>
      </c>
      <c r="V1349" s="40" t="str">
        <f>IF(NOT(db[[#This Row],[H_1]]=db[[#This Row],[H_2]]),MID(db[[#This Row],[H_QTY/ CTN]],db[[#This Row],[H_1]]+1,db[[#This Row],[H_2]]-db[[#This Row],[H_1]]-1),"")</f>
        <v>10 PCS</v>
      </c>
      <c r="W1349" s="40" t="str">
        <f>IF(db[[#This Row],[QTY/ CTN B]]="","",LEFT(db[[#This Row],[QTY/ CTN B]],SEARCH(" ",db[[#This Row],[QTY/ CTN B]],1)-1))</f>
        <v>72</v>
      </c>
      <c r="X1349" s="40" t="str">
        <f>IF(db[[#This Row],[QTY/ CTN B]]="","",RIGHT(db[[#This Row],[QTY/ CTN B]],LEN(db[[#This Row],[QTY/ CTN B]])-SEARCH(" ",db[[#This Row],[QTY/ CTN B]],1)))</f>
        <v>BOX</v>
      </c>
      <c r="Y1349" s="40" t="str">
        <f>IF(db[[#This Row],[QTY/ CTN TG]]="",IF(db[[#This Row],[STN TG]]="","",12),LEFT(db[[#This Row],[QTY/ CTN TG]],SEARCH(" ",db[[#This Row],[QTY/ CTN TG]],1)-1))</f>
        <v>10</v>
      </c>
      <c r="Z13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49" s="40" t="str">
        <f>IF(db[[#This Row],[STN K]]="","",IF(db[[#This Row],[STN TG]]="LSN",12,""))</f>
        <v/>
      </c>
      <c r="AB1349" s="40" t="str">
        <f>IF(db[[#This Row],[STN TG]]="LSN","PCS","")</f>
        <v/>
      </c>
      <c r="AC1349" s="40">
        <f>db[[#This Row],[QTY B]]*IF(db[[#This Row],[QTY TG]]="",1,db[[#This Row],[QTY TG]])*IF(db[[#This Row],[QTY K]]="",1,db[[#This Row],[QTY K]])</f>
        <v>720</v>
      </c>
      <c r="AD1349" s="40" t="str">
        <f>IF(db[[#This Row],[STN K]]="",IF(db[[#This Row],[STN TG]]="",db[[#This Row],[STN B]],db[[#This Row],[STN TG]]),db[[#This Row],[STN K]])</f>
        <v>PCS</v>
      </c>
      <c r="AE1349" s="40"/>
    </row>
    <row r="1350" spans="1:31" ht="16.5" customHeight="1" x14ac:dyDescent="0.25">
      <c r="A1350" s="40">
        <f t="shared" si="20"/>
        <v>1349</v>
      </c>
      <c r="B1350" s="2" t="str">
        <f>LOWER(SUBSTITUTE(SUBSTITUTE(SUBSTITUTE(SUBSTITUTE(SUBSTITUTE(SUBSTITUTE(SUBSTITUTE(SUBSTITUTE(db[[#This Row],[NB BM]]," ",),".",""),"-",""),"(",""),")",""),"/",""),"""",""),"+",""))</f>
        <v>stabillohighlighterjkhl2hijau</v>
      </c>
      <c r="C1350" s="2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D1350" s="2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E135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stabillohighlighterjkhl2hijau72box10pcsartomoro</v>
      </c>
      <c r="F135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highlighterhl2greenjk72box10pcs</v>
      </c>
      <c r="G1350" s="2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highlighterhl2greenjkartomoro</v>
      </c>
      <c r="H135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highlighterhl2greenjk72box10pcsartomoro</v>
      </c>
      <c r="I1350" s="2" t="s">
        <v>261</v>
      </c>
      <c r="J1350" s="2" t="s">
        <v>262</v>
      </c>
      <c r="K1350" s="14" t="s">
        <v>263</v>
      </c>
      <c r="L1350" s="2" t="s">
        <v>1335</v>
      </c>
      <c r="M1350" s="34" t="e">
        <f>IF(db[[#This Row],[NB NOTA_C]]="","",COUNTIF([2]!B_MSK[concat],db[[#This Row],[NB NOTA_C]]))</f>
        <v>#REF!</v>
      </c>
      <c r="N1350" s="14" t="s">
        <v>1346</v>
      </c>
      <c r="O1350" s="2" t="s">
        <v>1529</v>
      </c>
      <c r="P1350" s="2" t="s">
        <v>2448</v>
      </c>
      <c r="R1350" s="2" t="str">
        <f>IF(db[[#This Row],[QTY/ CTN]]="","",SUBSTITUTE(SUBSTITUTE(SUBSTITUTE(db[[#This Row],[QTY/ CTN]]," ","_",2),"(",""),")","")&amp;"_")</f>
        <v>72 BOX_10 PCS_</v>
      </c>
      <c r="S1350" s="2">
        <f>IF(db[[#This Row],[H_QTY/ CTN]]="","",SEARCH("_",db[[#This Row],[H_QTY/ CTN]]))</f>
        <v>7</v>
      </c>
      <c r="T1350" s="2">
        <f>IF(db[[#This Row],[H_QTY/ CTN]]="","",LEN(db[[#This Row],[H_QTY/ CTN]]))</f>
        <v>14</v>
      </c>
      <c r="U1350" s="41" t="str">
        <f>IF(db[[#This Row],[H_QTY/ CTN]]="","",LEFT(db[[#This Row],[H_QTY/ CTN]],db[[#This Row],[H_1]]-1))</f>
        <v>72 BOX</v>
      </c>
      <c r="V1350" s="40" t="str">
        <f>IF(NOT(db[[#This Row],[H_1]]=db[[#This Row],[H_2]]),MID(db[[#This Row],[H_QTY/ CTN]],db[[#This Row],[H_1]]+1,db[[#This Row],[H_2]]-db[[#This Row],[H_1]]-1),"")</f>
        <v>10 PCS</v>
      </c>
      <c r="W1350" s="40" t="str">
        <f>IF(db[[#This Row],[QTY/ CTN B]]="","",LEFT(db[[#This Row],[QTY/ CTN B]],SEARCH(" ",db[[#This Row],[QTY/ CTN B]],1)-1))</f>
        <v>72</v>
      </c>
      <c r="X1350" s="40" t="str">
        <f>IF(db[[#This Row],[QTY/ CTN B]]="","",RIGHT(db[[#This Row],[QTY/ CTN B]],LEN(db[[#This Row],[QTY/ CTN B]])-SEARCH(" ",db[[#This Row],[QTY/ CTN B]],1)))</f>
        <v>BOX</v>
      </c>
      <c r="Y1350" s="40" t="str">
        <f>IF(db[[#This Row],[QTY/ CTN TG]]="",IF(db[[#This Row],[STN TG]]="","",12),LEFT(db[[#This Row],[QTY/ CTN TG]],SEARCH(" ",db[[#This Row],[QTY/ CTN TG]],1)-1))</f>
        <v>10</v>
      </c>
      <c r="Z13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0" s="40" t="str">
        <f>IF(db[[#This Row],[STN K]]="","",IF(db[[#This Row],[STN TG]]="LSN",12,""))</f>
        <v/>
      </c>
      <c r="AB1350" s="40" t="str">
        <f>IF(db[[#This Row],[STN TG]]="LSN","PCS","")</f>
        <v/>
      </c>
      <c r="AC1350" s="40">
        <f>db[[#This Row],[QTY B]]*IF(db[[#This Row],[QTY TG]]="",1,db[[#This Row],[QTY TG]])*IF(db[[#This Row],[QTY K]]="",1,db[[#This Row],[QTY K]])</f>
        <v>720</v>
      </c>
      <c r="AD1350" s="40" t="str">
        <f>IF(db[[#This Row],[STN K]]="",IF(db[[#This Row],[STN TG]]="",db[[#This Row],[STN B]],db[[#This Row],[STN TG]]),db[[#This Row],[STN K]])</f>
        <v>PCS</v>
      </c>
      <c r="AE1350" s="40"/>
    </row>
    <row r="1351" spans="1:31" ht="16.5" customHeight="1" x14ac:dyDescent="0.25">
      <c r="A1351" s="40">
        <f t="shared" si="20"/>
        <v>1350</v>
      </c>
      <c r="B1351" s="2" t="str">
        <f>LOWER(SUBSTITUTE(SUBSTITUTE(SUBSTITUTE(SUBSTITUTE(SUBSTITUTE(SUBSTITUTE(SUBSTITUTE(SUBSTITUTE(db[[#This Row],[NB BM]]," ",),".",""),"-",""),"(",""),")",""),"/",""),"""",""),"+",""))</f>
        <v>stabillohighlighterjkhl3biru</v>
      </c>
      <c r="C1351" s="2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D1351" s="2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E135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stabillohighlighterjkhl3biru72box10pcsartomoro</v>
      </c>
      <c r="F135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highlighterhl3bluejk72box10pcs</v>
      </c>
      <c r="G1351" s="2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highlighterhl3bluejkartomoro</v>
      </c>
      <c r="H135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highlighterhl3bluejk72box10pcsartomoro</v>
      </c>
      <c r="I1351" s="2" t="s">
        <v>264</v>
      </c>
      <c r="J1351" s="2" t="s">
        <v>265</v>
      </c>
      <c r="K1351" s="14" t="s">
        <v>266</v>
      </c>
      <c r="L1351" s="2" t="s">
        <v>1335</v>
      </c>
      <c r="M1351" s="34" t="e">
        <f>IF(db[[#This Row],[NB NOTA_C]]="","",COUNTIF([2]!B_MSK[concat],db[[#This Row],[NB NOTA_C]]))</f>
        <v>#REF!</v>
      </c>
      <c r="N1351" s="14" t="s">
        <v>1346</v>
      </c>
      <c r="O1351" s="2" t="s">
        <v>1529</v>
      </c>
      <c r="P1351" s="2" t="s">
        <v>2448</v>
      </c>
      <c r="Q1351" s="2" t="s">
        <v>5549</v>
      </c>
      <c r="R1351" s="2" t="str">
        <f>IF(db[[#This Row],[QTY/ CTN]]="","",SUBSTITUTE(SUBSTITUTE(SUBSTITUTE(db[[#This Row],[QTY/ CTN]]," ","_",2),"(",""),")","")&amp;"_")</f>
        <v>72 BOX_10 PCS_</v>
      </c>
      <c r="S1351" s="2">
        <f>IF(db[[#This Row],[H_QTY/ CTN]]="","",SEARCH("_",db[[#This Row],[H_QTY/ CTN]]))</f>
        <v>7</v>
      </c>
      <c r="T1351" s="2">
        <f>IF(db[[#This Row],[H_QTY/ CTN]]="","",LEN(db[[#This Row],[H_QTY/ CTN]]))</f>
        <v>14</v>
      </c>
      <c r="U1351" s="41" t="str">
        <f>IF(db[[#This Row],[H_QTY/ CTN]]="","",LEFT(db[[#This Row],[H_QTY/ CTN]],db[[#This Row],[H_1]]-1))</f>
        <v>72 BOX</v>
      </c>
      <c r="V1351" s="40" t="str">
        <f>IF(NOT(db[[#This Row],[H_1]]=db[[#This Row],[H_2]]),MID(db[[#This Row],[H_QTY/ CTN]],db[[#This Row],[H_1]]+1,db[[#This Row],[H_2]]-db[[#This Row],[H_1]]-1),"")</f>
        <v>10 PCS</v>
      </c>
      <c r="W1351" s="40" t="str">
        <f>IF(db[[#This Row],[QTY/ CTN B]]="","",LEFT(db[[#This Row],[QTY/ CTN B]],SEARCH(" ",db[[#This Row],[QTY/ CTN B]],1)-1))</f>
        <v>72</v>
      </c>
      <c r="X1351" s="40" t="str">
        <f>IF(db[[#This Row],[QTY/ CTN B]]="","",RIGHT(db[[#This Row],[QTY/ CTN B]],LEN(db[[#This Row],[QTY/ CTN B]])-SEARCH(" ",db[[#This Row],[QTY/ CTN B]],1)))</f>
        <v>BOX</v>
      </c>
      <c r="Y1351" s="40" t="str">
        <f>IF(db[[#This Row],[QTY/ CTN TG]]="",IF(db[[#This Row],[STN TG]]="","",12),LEFT(db[[#This Row],[QTY/ CTN TG]],SEARCH(" ",db[[#This Row],[QTY/ CTN TG]],1)-1))</f>
        <v>10</v>
      </c>
      <c r="Z13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1" s="40" t="str">
        <f>IF(db[[#This Row],[STN K]]="","",IF(db[[#This Row],[STN TG]]="LSN",12,""))</f>
        <v/>
      </c>
      <c r="AB1351" s="40" t="str">
        <f>IF(db[[#This Row],[STN TG]]="LSN","PCS","")</f>
        <v/>
      </c>
      <c r="AC1351" s="40">
        <f>db[[#This Row],[QTY B]]*IF(db[[#This Row],[QTY TG]]="",1,db[[#This Row],[QTY TG]])*IF(db[[#This Row],[QTY K]]="",1,db[[#This Row],[QTY K]])</f>
        <v>720</v>
      </c>
      <c r="AD1351" s="40" t="str">
        <f>IF(db[[#This Row],[STN K]]="",IF(db[[#This Row],[STN TG]]="",db[[#This Row],[STN B]],db[[#This Row],[STN TG]]),db[[#This Row],[STN K]])</f>
        <v>PCS</v>
      </c>
      <c r="AE1351" s="40"/>
    </row>
    <row r="1352" spans="1:31" ht="16.5" customHeight="1" x14ac:dyDescent="0.25">
      <c r="A1352" s="40">
        <f t="shared" si="20"/>
        <v>1351</v>
      </c>
      <c r="B1352" s="2" t="str">
        <f>LOWER(SUBSTITUTE(SUBSTITUTE(SUBSTITUTE(SUBSTITUTE(SUBSTITUTE(SUBSTITUTE(SUBSTITUTE(SUBSTITUTE(db[[#This Row],[NB BM]]," ",),".",""),"-",""),"(",""),")",""),"/",""),"""",""),"+",""))</f>
        <v>stabillohighlighterjkhl4pink</v>
      </c>
      <c r="C1352" s="2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D1352" s="2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E135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stabillohighlighterjkhl4pink72box10pcsartomoro</v>
      </c>
      <c r="F135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highlighterhl4pinkjk72box10pcs</v>
      </c>
      <c r="G1352" s="2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highlighterhl4pinkjkartomoro</v>
      </c>
      <c r="H135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highlighterhl4pinkjk72box10pcsartomoro</v>
      </c>
      <c r="I1352" s="2" t="s">
        <v>267</v>
      </c>
      <c r="J1352" s="2" t="s">
        <v>268</v>
      </c>
      <c r="K1352" s="14" t="s">
        <v>1973</v>
      </c>
      <c r="L1352" s="2" t="s">
        <v>1335</v>
      </c>
      <c r="M1352" s="34" t="e">
        <f>IF(db[[#This Row],[NB NOTA_C]]="","",COUNTIF([2]!B_MSK[concat],db[[#This Row],[NB NOTA_C]]))</f>
        <v>#REF!</v>
      </c>
      <c r="N1352" s="14" t="s">
        <v>1346</v>
      </c>
      <c r="O1352" s="2" t="s">
        <v>1529</v>
      </c>
      <c r="P1352" s="2" t="s">
        <v>2448</v>
      </c>
      <c r="R1352" s="2" t="str">
        <f>IF(db[[#This Row],[QTY/ CTN]]="","",SUBSTITUTE(SUBSTITUTE(SUBSTITUTE(db[[#This Row],[QTY/ CTN]]," ","_",2),"(",""),")","")&amp;"_")</f>
        <v>72 BOX_10 PCS_</v>
      </c>
      <c r="S1352" s="2">
        <f>IF(db[[#This Row],[H_QTY/ CTN]]="","",SEARCH("_",db[[#This Row],[H_QTY/ CTN]]))</f>
        <v>7</v>
      </c>
      <c r="T1352" s="2">
        <f>IF(db[[#This Row],[H_QTY/ CTN]]="","",LEN(db[[#This Row],[H_QTY/ CTN]]))</f>
        <v>14</v>
      </c>
      <c r="U1352" s="41" t="str">
        <f>IF(db[[#This Row],[H_QTY/ CTN]]="","",LEFT(db[[#This Row],[H_QTY/ CTN]],db[[#This Row],[H_1]]-1))</f>
        <v>72 BOX</v>
      </c>
      <c r="V1352" s="40" t="str">
        <f>IF(NOT(db[[#This Row],[H_1]]=db[[#This Row],[H_2]]),MID(db[[#This Row],[H_QTY/ CTN]],db[[#This Row],[H_1]]+1,db[[#This Row],[H_2]]-db[[#This Row],[H_1]]-1),"")</f>
        <v>10 PCS</v>
      </c>
      <c r="W1352" s="40" t="str">
        <f>IF(db[[#This Row],[QTY/ CTN B]]="","",LEFT(db[[#This Row],[QTY/ CTN B]],SEARCH(" ",db[[#This Row],[QTY/ CTN B]],1)-1))</f>
        <v>72</v>
      </c>
      <c r="X1352" s="40" t="str">
        <f>IF(db[[#This Row],[QTY/ CTN B]]="","",RIGHT(db[[#This Row],[QTY/ CTN B]],LEN(db[[#This Row],[QTY/ CTN B]])-SEARCH(" ",db[[#This Row],[QTY/ CTN B]],1)))</f>
        <v>BOX</v>
      </c>
      <c r="Y1352" s="40" t="str">
        <f>IF(db[[#This Row],[QTY/ CTN TG]]="",IF(db[[#This Row],[STN TG]]="","",12),LEFT(db[[#This Row],[QTY/ CTN TG]],SEARCH(" ",db[[#This Row],[QTY/ CTN TG]],1)-1))</f>
        <v>10</v>
      </c>
      <c r="Z13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2" s="40" t="str">
        <f>IF(db[[#This Row],[STN K]]="","",IF(db[[#This Row],[STN TG]]="LSN",12,""))</f>
        <v/>
      </c>
      <c r="AB1352" s="40" t="str">
        <f>IF(db[[#This Row],[STN TG]]="LSN","PCS","")</f>
        <v/>
      </c>
      <c r="AC1352" s="40">
        <f>db[[#This Row],[QTY B]]*IF(db[[#This Row],[QTY TG]]="",1,db[[#This Row],[QTY TG]])*IF(db[[#This Row],[QTY K]]="",1,db[[#This Row],[QTY K]])</f>
        <v>720</v>
      </c>
      <c r="AD1352" s="40" t="str">
        <f>IF(db[[#This Row],[STN K]]="",IF(db[[#This Row],[STN TG]]="",db[[#This Row],[STN B]],db[[#This Row],[STN TG]]),db[[#This Row],[STN K]])</f>
        <v>PCS</v>
      </c>
      <c r="AE1352" s="40"/>
    </row>
    <row r="1353" spans="1:31" ht="16.5" customHeight="1" x14ac:dyDescent="0.25">
      <c r="A1353" s="40">
        <f t="shared" si="20"/>
        <v>1352</v>
      </c>
      <c r="B1353" s="2" t="str">
        <f>LOWER(SUBSTITUTE(SUBSTITUTE(SUBSTITUTE(SUBSTITUTE(SUBSTITUTE(SUBSTITUTE(SUBSTITUTE(SUBSTITUTE(db[[#This Row],[NB BM]]," ",),".",""),"-",""),"(",""),")",""),"/",""),"""",""),"+",""))</f>
        <v>stabillohighlighterjkhl5orange</v>
      </c>
      <c r="C1353" s="2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D1353" s="2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E135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stabillohighlighterjkhl5orange72box10pcsartomoro</v>
      </c>
      <c r="F135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highlighterhl5orangejk72box10pcs</v>
      </c>
      <c r="G1353" s="2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highlighterhl5orangejkartomoro</v>
      </c>
      <c r="H135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highlighterhl5orangejk72box10pcsartomoro</v>
      </c>
      <c r="I1353" s="2" t="s">
        <v>269</v>
      </c>
      <c r="J1353" s="2" t="s">
        <v>270</v>
      </c>
      <c r="K1353" s="14" t="s">
        <v>1974</v>
      </c>
      <c r="L1353" s="2" t="s">
        <v>1335</v>
      </c>
      <c r="M1353" s="34" t="e">
        <f>IF(db[[#This Row],[NB NOTA_C]]="","",COUNTIF([2]!B_MSK[concat],db[[#This Row],[NB NOTA_C]]))</f>
        <v>#REF!</v>
      </c>
      <c r="N1353" s="14" t="s">
        <v>1346</v>
      </c>
      <c r="O1353" s="2" t="s">
        <v>1529</v>
      </c>
      <c r="P1353" s="2" t="s">
        <v>2448</v>
      </c>
      <c r="Q1353" s="106"/>
      <c r="R1353" s="106" t="str">
        <f>IF(db[[#This Row],[QTY/ CTN]]="","",SUBSTITUTE(SUBSTITUTE(SUBSTITUTE(db[[#This Row],[QTY/ CTN]]," ","_",2),"(",""),")","")&amp;"_")</f>
        <v>72 BOX_10 PCS_</v>
      </c>
      <c r="S1353" s="106">
        <f>IF(db[[#This Row],[H_QTY/ CTN]]="","",SEARCH("_",db[[#This Row],[H_QTY/ CTN]]))</f>
        <v>7</v>
      </c>
      <c r="T1353" s="106">
        <f>IF(db[[#This Row],[H_QTY/ CTN]]="","",LEN(db[[#This Row],[H_QTY/ CTN]]))</f>
        <v>14</v>
      </c>
      <c r="U1353" s="41" t="str">
        <f>IF(db[[#This Row],[H_QTY/ CTN]]="","",LEFT(db[[#This Row],[H_QTY/ CTN]],db[[#This Row],[H_1]]-1))</f>
        <v>72 BOX</v>
      </c>
      <c r="V1353" s="40" t="str">
        <f>IF(NOT(db[[#This Row],[H_1]]=db[[#This Row],[H_2]]),MID(db[[#This Row],[H_QTY/ CTN]],db[[#This Row],[H_1]]+1,db[[#This Row],[H_2]]-db[[#This Row],[H_1]]-1),"")</f>
        <v>10 PCS</v>
      </c>
      <c r="W1353" s="40" t="str">
        <f>IF(db[[#This Row],[QTY/ CTN B]]="","",LEFT(db[[#This Row],[QTY/ CTN B]],SEARCH(" ",db[[#This Row],[QTY/ CTN B]],1)-1))</f>
        <v>72</v>
      </c>
      <c r="X1353" s="40" t="str">
        <f>IF(db[[#This Row],[QTY/ CTN B]]="","",RIGHT(db[[#This Row],[QTY/ CTN B]],LEN(db[[#This Row],[QTY/ CTN B]])-SEARCH(" ",db[[#This Row],[QTY/ CTN B]],1)))</f>
        <v>BOX</v>
      </c>
      <c r="Y1353" s="40" t="str">
        <f>IF(db[[#This Row],[QTY/ CTN TG]]="",IF(db[[#This Row],[STN TG]]="","",12),LEFT(db[[#This Row],[QTY/ CTN TG]],SEARCH(" ",db[[#This Row],[QTY/ CTN TG]],1)-1))</f>
        <v>10</v>
      </c>
      <c r="Z13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3" s="40" t="str">
        <f>IF(db[[#This Row],[STN K]]="","",IF(db[[#This Row],[STN TG]]="LSN",12,""))</f>
        <v/>
      </c>
      <c r="AB1353" s="40" t="str">
        <f>IF(db[[#This Row],[STN TG]]="LSN","PCS","")</f>
        <v/>
      </c>
      <c r="AC1353" s="40">
        <f>db[[#This Row],[QTY B]]*IF(db[[#This Row],[QTY TG]]="",1,db[[#This Row],[QTY TG]])*IF(db[[#This Row],[QTY K]]="",1,db[[#This Row],[QTY K]])</f>
        <v>720</v>
      </c>
      <c r="AD1353" s="40" t="str">
        <f>IF(db[[#This Row],[STN K]]="",IF(db[[#This Row],[STN TG]]="",db[[#This Row],[STN B]],db[[#This Row],[STN TG]]),db[[#This Row],[STN K]])</f>
        <v>PCS</v>
      </c>
      <c r="AE1353" s="40"/>
    </row>
    <row r="1354" spans="1:31" ht="16.5" customHeight="1" x14ac:dyDescent="0.25">
      <c r="A1354" s="40">
        <f t="shared" si="20"/>
        <v>1353</v>
      </c>
      <c r="B1354" s="126" t="str">
        <f>LOWER(SUBSTITUTE(SUBSTITUTE(SUBSTITUTE(SUBSTITUTE(SUBSTITUTE(SUBSTITUTE(SUBSTITUTE(SUBSTITUTE(db[[#This Row],[NB BM]]," ",),".",""),"-",""),"(",""),")",""),"/",""),"""",""),"+",""))</f>
        <v>stabillovancohl521</v>
      </c>
      <c r="C1354" s="126" t="str">
        <f>LOWER(SUBSTITUTE(SUBSTITUTE(SUBSTITUTE(SUBSTITUTE(SUBSTITUTE(SUBSTITUTE(SUBSTITUTE(SUBSTITUTE(SUBSTITUTE(db[[#This Row],[NB NOTA]]," ",),".",""),"-",""),"(",""),")",""),",",""),"/",""),"""",""),"+",""))</f>
        <v>highlighterhl52112vanco</v>
      </c>
      <c r="D1354" s="126" t="str">
        <f>LOWER(SUBSTITUTE(SUBSTITUTE(SUBSTITUTE(SUBSTITUTE(SUBSTITUTE(SUBSTITUTE(SUBSTITUTE(SUBSTITUTE(SUBSTITUTE(db[[#This Row],[NB PAJAK]]," ",""),"-",""),"(",""),")",""),".",""),",",""),"/",""),"""",""),"+",""))</f>
        <v>highlighterstabillovancohl521</v>
      </c>
      <c r="E1354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stabillovancohl521100lsnartomoro</v>
      </c>
      <c r="F1354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highlighterhl52112vanco100lsn</v>
      </c>
      <c r="G1354" s="126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highlighterhl52112vancoartomoro</v>
      </c>
      <c r="H1354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highlighterhl52112vanco100lsnartomoro</v>
      </c>
      <c r="I1354" s="2" t="s">
        <v>7764</v>
      </c>
      <c r="J1354" s="2" t="s">
        <v>6995</v>
      </c>
      <c r="K1354" s="14" t="s">
        <v>7006</v>
      </c>
      <c r="L1354" s="2" t="s">
        <v>1335</v>
      </c>
      <c r="M1354" s="127" t="e">
        <f>IF(db[[#This Row],[NB NOTA_C]]="","",COUNTIF([2]!B_MSK[concat],db[[#This Row],[NB NOTA_C]]))</f>
        <v>#REF!</v>
      </c>
      <c r="N1354" s="128" t="s">
        <v>1843</v>
      </c>
      <c r="O1354" s="126" t="s">
        <v>1490</v>
      </c>
      <c r="P1354" s="43" t="s">
        <v>2448</v>
      </c>
      <c r="Q1354" s="5" t="s">
        <v>7447</v>
      </c>
      <c r="R1354" s="126" t="str">
        <f>IF(db[[#This Row],[QTY/ CTN]]="","",SUBSTITUTE(SUBSTITUTE(SUBSTITUTE(db[[#This Row],[QTY/ CTN]]," ","_",2),"(",""),")","")&amp;"_")</f>
        <v>100 LSN_</v>
      </c>
      <c r="S1354" s="126">
        <f>IF(db[[#This Row],[H_QTY/ CTN]]="","",SEARCH("_",db[[#This Row],[H_QTY/ CTN]]))</f>
        <v>8</v>
      </c>
      <c r="T1354" s="126">
        <f>IF(db[[#This Row],[H_QTY/ CTN]]="","",LEN(db[[#This Row],[H_QTY/ CTN]]))</f>
        <v>8</v>
      </c>
      <c r="U1354" s="129" t="str">
        <f>IF(db[[#This Row],[H_QTY/ CTN]]="","",LEFT(db[[#This Row],[H_QTY/ CTN]],db[[#This Row],[H_1]]-1))</f>
        <v>100 LSN</v>
      </c>
      <c r="V1354" s="129" t="str">
        <f>IF(NOT(db[[#This Row],[H_1]]=db[[#This Row],[H_2]]),MID(db[[#This Row],[H_QTY/ CTN]],db[[#This Row],[H_1]]+1,db[[#This Row],[H_2]]-db[[#This Row],[H_1]]-1),"")</f>
        <v/>
      </c>
      <c r="W1354" s="129" t="str">
        <f>IF(db[[#This Row],[QTY/ CTN B]]="","",LEFT(db[[#This Row],[QTY/ CTN B]],SEARCH(" ",db[[#This Row],[QTY/ CTN B]],1)-1))</f>
        <v>100</v>
      </c>
      <c r="X1354" s="129" t="str">
        <f>IF(db[[#This Row],[QTY/ CTN B]]="","",RIGHT(db[[#This Row],[QTY/ CTN B]],LEN(db[[#This Row],[QTY/ CTN B]])-SEARCH(" ",db[[#This Row],[QTY/ CTN B]],1)))</f>
        <v>LSN</v>
      </c>
      <c r="Y1354" s="129">
        <f>IF(db[[#This Row],[QTY/ CTN TG]]="",IF(db[[#This Row],[STN TG]]="","",12),LEFT(db[[#This Row],[QTY/ CTN TG]],SEARCH(" ",db[[#This Row],[QTY/ CTN TG]],1)-1))</f>
        <v>12</v>
      </c>
      <c r="Z1354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4" s="129" t="str">
        <f>IF(db[[#This Row],[STN K]]="","",IF(db[[#This Row],[STN TG]]="LSN",12,""))</f>
        <v/>
      </c>
      <c r="AB1354" s="129" t="str">
        <f>IF(db[[#This Row],[STN TG]]="LSN","PCS","")</f>
        <v/>
      </c>
      <c r="AC1354" s="129">
        <f>db[[#This Row],[QTY B]]*IF(db[[#This Row],[QTY TG]]="",1,db[[#This Row],[QTY TG]])*IF(db[[#This Row],[QTY K]]="",1,db[[#This Row],[QTY K]])</f>
        <v>1200</v>
      </c>
      <c r="AD1354" s="129" t="str">
        <f>IF(db[[#This Row],[STN K]]="",IF(db[[#This Row],[STN TG]]="",db[[#This Row],[STN B]],db[[#This Row],[STN TG]]),db[[#This Row],[STN K]])</f>
        <v>PCS</v>
      </c>
      <c r="AE1354" s="40"/>
    </row>
    <row r="1355" spans="1:31" ht="16.5" customHeight="1" x14ac:dyDescent="0.25">
      <c r="A1355" s="40">
        <f t="shared" si="20"/>
        <v>1354</v>
      </c>
      <c r="B1355" s="86" t="str">
        <f>LOWER(SUBSTITUTE(SUBSTITUTE(SUBSTITUTE(SUBSTITUTE(SUBSTITUTE(SUBSTITUTE(SUBSTITUTE(SUBSTITUTE(db[[#This Row],[NB BM]]," ",),".",""),"-",""),"(",""),")",""),"/",""),"""",""),"+",""))</f>
        <v>tasspunbound30x40x8hjstabillowsg</v>
      </c>
      <c r="C1355" s="86" t="str">
        <f>LOWER(SUBSTITUTE(SUBSTITUTE(SUBSTITUTE(SUBSTITUTE(SUBSTITUTE(SUBSTITUTE(SUBSTITUTE(SUBSTITUTE(SUBSTITUTE(db[[#This Row],[NB NOTA]]," ",),".",""),"-",""),"(",""),")",""),",",""),"/",""),"""",""),"+",""))</f>
        <v>hlsifl30x40x8hijaustabilowsg</v>
      </c>
      <c r="D1355" s="86" t="str">
        <f>LOWER(SUBSTITUTE(SUBSTITUTE(SUBSTITUTE(SUBSTITUTE(SUBSTITUTE(SUBSTITUTE(SUBSTITUTE(SUBSTITUTE(SUBSTITUTE(db[[#This Row],[NB PAJAK]]," ",""),"-",""),"(",""),")",""),".",""),",",""),"/",""),"""",""),"+",""))</f>
        <v/>
      </c>
      <c r="E1355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tasspunbound30x40x8hjstabillowsg50lsnuntana</v>
      </c>
      <c r="F1355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hlsifl30x40x8hijaustabilowsg50lsn</v>
      </c>
      <c r="G1355" s="86" t="str">
        <f>db[[#This Row],[NB NOTA_C]]&amp;LOWER(SUBSTITUTE(SUBSTITUTE(SUBSTITUTE(SUBSTITUTE(SUBSTITUTE(SUBSTITUTE(SUBSTITUTE(SUBSTITUTE(SUBSTITUTE(db[[#This Row],[FAKTUR]]," ",),".",""),"-",""),"(",""),")",""),",",""),"/",""),"""",""),"+",""))</f>
        <v>hlsifl30x40x8hijaustabilowsguntana</v>
      </c>
      <c r="H1355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hlsifl30x40x8hijaustabilowsg50lsnuntana</v>
      </c>
      <c r="I1355" s="51" t="s">
        <v>5132</v>
      </c>
      <c r="J1355" s="51" t="s">
        <v>5128</v>
      </c>
      <c r="K1355" s="52"/>
      <c r="L1355" s="2" t="s">
        <v>1336</v>
      </c>
      <c r="M1355" s="87" t="e">
        <f>IF(db[[#This Row],[NB NOTA_C]]="","",COUNTIF([2]!B_MSK[concat],db[[#This Row],[NB NOTA_C]]))</f>
        <v>#REF!</v>
      </c>
      <c r="N1355" s="88" t="s">
        <v>5056</v>
      </c>
      <c r="O1355" s="86" t="s">
        <v>1448</v>
      </c>
      <c r="P1355" s="51" t="s">
        <v>2452</v>
      </c>
      <c r="Q1355" s="86"/>
      <c r="R1355" s="86" t="str">
        <f>IF(db[[#This Row],[QTY/ CTN]]="","",SUBSTITUTE(SUBSTITUTE(SUBSTITUTE(db[[#This Row],[QTY/ CTN]]," ","_",2),"(",""),")","")&amp;"_")</f>
        <v>50 LSN_</v>
      </c>
      <c r="S1355" s="86">
        <f>IF(db[[#This Row],[H_QTY/ CTN]]="","",SEARCH("_",db[[#This Row],[H_QTY/ CTN]]))</f>
        <v>7</v>
      </c>
      <c r="T1355" s="86">
        <f>IF(db[[#This Row],[H_QTY/ CTN]]="","",LEN(db[[#This Row],[H_QTY/ CTN]]))</f>
        <v>7</v>
      </c>
      <c r="U1355" s="89" t="str">
        <f>IF(db[[#This Row],[H_QTY/ CTN]]="","",LEFT(db[[#This Row],[H_QTY/ CTN]],db[[#This Row],[H_1]]-1))</f>
        <v>50 LSN</v>
      </c>
      <c r="V1355" s="89" t="str">
        <f>IF(NOT(db[[#This Row],[H_1]]=db[[#This Row],[H_2]]),MID(db[[#This Row],[H_QTY/ CTN]],db[[#This Row],[H_1]]+1,db[[#This Row],[H_2]]-db[[#This Row],[H_1]]-1),"")</f>
        <v/>
      </c>
      <c r="W1355" s="89" t="str">
        <f>IF(db[[#This Row],[QTY/ CTN B]]="","",LEFT(db[[#This Row],[QTY/ CTN B]],SEARCH(" ",db[[#This Row],[QTY/ CTN B]],1)-1))</f>
        <v>50</v>
      </c>
      <c r="X1355" s="89" t="str">
        <f>IF(db[[#This Row],[QTY/ CTN B]]="","",RIGHT(db[[#This Row],[QTY/ CTN B]],LEN(db[[#This Row],[QTY/ CTN B]])-SEARCH(" ",db[[#This Row],[QTY/ CTN B]],1)))</f>
        <v>LSN</v>
      </c>
      <c r="Y1355" s="89">
        <f>IF(db[[#This Row],[QTY/ CTN TG]]="",IF(db[[#This Row],[STN TG]]="","",12),LEFT(db[[#This Row],[QTY/ CTN TG]],SEARCH(" ",db[[#This Row],[QTY/ CTN TG]],1)-1))</f>
        <v>12</v>
      </c>
      <c r="Z13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5" s="89" t="str">
        <f>IF(db[[#This Row],[STN K]]="","",IF(db[[#This Row],[STN TG]]="LSN",12,""))</f>
        <v/>
      </c>
      <c r="AB1355" s="89" t="str">
        <f>IF(db[[#This Row],[STN TG]]="LSN","PCS","")</f>
        <v/>
      </c>
      <c r="AC1355" s="89">
        <f>db[[#This Row],[QTY B]]*IF(db[[#This Row],[QTY TG]]="",1,db[[#This Row],[QTY TG]])*IF(db[[#This Row],[QTY K]]="",1,db[[#This Row],[QTY K]])</f>
        <v>600</v>
      </c>
      <c r="AD1355" s="89" t="str">
        <f>IF(db[[#This Row],[STN K]]="",IF(db[[#This Row],[STN TG]]="",db[[#This Row],[STN B]],db[[#This Row],[STN TG]]),db[[#This Row],[STN K]])</f>
        <v>PCS</v>
      </c>
      <c r="AE1355" s="40"/>
    </row>
    <row r="1356" spans="1:31" ht="16.5" customHeight="1" x14ac:dyDescent="0.25">
      <c r="A1356" s="40">
        <f t="shared" ref="A1356:A1419" si="21">ROW()-1</f>
        <v>1355</v>
      </c>
      <c r="B1356" s="86" t="str">
        <f>LOWER(SUBSTITUTE(SUBSTITUTE(SUBSTITUTE(SUBSTITUTE(SUBSTITUTE(SUBSTITUTE(SUBSTITUTE(SUBSTITUTE(db[[#This Row],[NB BM]]," ",),".",""),"-",""),"(",""),")",""),"/",""),"""",""),"+",""))</f>
        <v>tasspunbound30x40x8kuningwby</v>
      </c>
      <c r="C1356" s="86" t="str">
        <f>LOWER(SUBSTITUTE(SUBSTITUTE(SUBSTITUTE(SUBSTITUTE(SUBSTITUTE(SUBSTITUTE(SUBSTITUTE(SUBSTITUTE(SUBSTITUTE(db[[#This Row],[NB NOTA]]," ",),".",""),"-",""),"(",""),")",""),",",""),"/",""),"""",""),"+",""))</f>
        <v>hlsifl30x40x8kuningwby</v>
      </c>
      <c r="D1356" s="86" t="str">
        <f>LOWER(SUBSTITUTE(SUBSTITUTE(SUBSTITUTE(SUBSTITUTE(SUBSTITUTE(SUBSTITUTE(SUBSTITUTE(SUBSTITUTE(SUBSTITUTE(db[[#This Row],[NB PAJAK]]," ",""),"-",""),"(",""),")",""),".",""),",",""),"/",""),"""",""),"+",""))</f>
        <v/>
      </c>
      <c r="E1356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tasspunbound30x40x8kuningwby50lsnuntana</v>
      </c>
      <c r="F1356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hlsifl30x40x8kuningwby50lsn</v>
      </c>
      <c r="G1356" s="86" t="str">
        <f>db[[#This Row],[NB NOTA_C]]&amp;LOWER(SUBSTITUTE(SUBSTITUTE(SUBSTITUTE(SUBSTITUTE(SUBSTITUTE(SUBSTITUTE(SUBSTITUTE(SUBSTITUTE(SUBSTITUTE(db[[#This Row],[FAKTUR]]," ",),".",""),"-",""),"(",""),")",""),",",""),"/",""),"""",""),"+",""))</f>
        <v>hlsifl30x40x8kuningwbyuntana</v>
      </c>
      <c r="H1356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hlsifl30x40x8kuningwby50lsnuntana</v>
      </c>
      <c r="I1356" s="51" t="s">
        <v>5131</v>
      </c>
      <c r="J1356" s="51" t="s">
        <v>5127</v>
      </c>
      <c r="K1356" s="52"/>
      <c r="L1356" s="2" t="s">
        <v>1336</v>
      </c>
      <c r="M1356" s="87" t="e">
        <f>IF(db[[#This Row],[NB NOTA_C]]="","",COUNTIF([2]!B_MSK[concat],db[[#This Row],[NB NOTA_C]]))</f>
        <v>#REF!</v>
      </c>
      <c r="N1356" s="88" t="s">
        <v>5056</v>
      </c>
      <c r="O1356" s="86" t="s">
        <v>1448</v>
      </c>
      <c r="P1356" s="51" t="s">
        <v>2452</v>
      </c>
      <c r="Q1356" s="86"/>
      <c r="R1356" s="86" t="str">
        <f>IF(db[[#This Row],[QTY/ CTN]]="","",SUBSTITUTE(SUBSTITUTE(SUBSTITUTE(db[[#This Row],[QTY/ CTN]]," ","_",2),"(",""),")","")&amp;"_")</f>
        <v>50 LSN_</v>
      </c>
      <c r="S1356" s="86">
        <f>IF(db[[#This Row],[H_QTY/ CTN]]="","",SEARCH("_",db[[#This Row],[H_QTY/ CTN]]))</f>
        <v>7</v>
      </c>
      <c r="T1356" s="86">
        <f>IF(db[[#This Row],[H_QTY/ CTN]]="","",LEN(db[[#This Row],[H_QTY/ CTN]]))</f>
        <v>7</v>
      </c>
      <c r="U1356" s="89" t="str">
        <f>IF(db[[#This Row],[H_QTY/ CTN]]="","",LEFT(db[[#This Row],[H_QTY/ CTN]],db[[#This Row],[H_1]]-1))</f>
        <v>50 LSN</v>
      </c>
      <c r="V1356" s="89" t="str">
        <f>IF(NOT(db[[#This Row],[H_1]]=db[[#This Row],[H_2]]),MID(db[[#This Row],[H_QTY/ CTN]],db[[#This Row],[H_1]]+1,db[[#This Row],[H_2]]-db[[#This Row],[H_1]]-1),"")</f>
        <v/>
      </c>
      <c r="W1356" s="89" t="str">
        <f>IF(db[[#This Row],[QTY/ CTN B]]="","",LEFT(db[[#This Row],[QTY/ CTN B]],SEARCH(" ",db[[#This Row],[QTY/ CTN B]],1)-1))</f>
        <v>50</v>
      </c>
      <c r="X1356" s="89" t="str">
        <f>IF(db[[#This Row],[QTY/ CTN B]]="","",RIGHT(db[[#This Row],[QTY/ CTN B]],LEN(db[[#This Row],[QTY/ CTN B]])-SEARCH(" ",db[[#This Row],[QTY/ CTN B]],1)))</f>
        <v>LSN</v>
      </c>
      <c r="Y1356" s="89">
        <f>IF(db[[#This Row],[QTY/ CTN TG]]="",IF(db[[#This Row],[STN TG]]="","",12),LEFT(db[[#This Row],[QTY/ CTN TG]],SEARCH(" ",db[[#This Row],[QTY/ CTN TG]],1)-1))</f>
        <v>12</v>
      </c>
      <c r="Z135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6" s="89" t="str">
        <f>IF(db[[#This Row],[STN K]]="","",IF(db[[#This Row],[STN TG]]="LSN",12,""))</f>
        <v/>
      </c>
      <c r="AB1356" s="89" t="str">
        <f>IF(db[[#This Row],[STN TG]]="LSN","PCS","")</f>
        <v/>
      </c>
      <c r="AC1356" s="89">
        <f>db[[#This Row],[QTY B]]*IF(db[[#This Row],[QTY TG]]="",1,db[[#This Row],[QTY TG]])*IF(db[[#This Row],[QTY K]]="",1,db[[#This Row],[QTY K]])</f>
        <v>600</v>
      </c>
      <c r="AD1356" s="89" t="str">
        <f>IF(db[[#This Row],[STN K]]="",IF(db[[#This Row],[STN TG]]="",db[[#This Row],[STN B]],db[[#This Row],[STN TG]]),db[[#This Row],[STN K]])</f>
        <v>PCS</v>
      </c>
      <c r="AE1356" s="40"/>
    </row>
    <row r="1357" spans="1:31" ht="16.5" customHeight="1" x14ac:dyDescent="0.25">
      <c r="A1357" s="40">
        <f t="shared" si="21"/>
        <v>1356</v>
      </c>
      <c r="B1357" s="86" t="str">
        <f>LOWER(SUBSTITUTE(SUBSTITUTE(SUBSTITUTE(SUBSTITUTE(SUBSTITUTE(SUBSTITUTE(SUBSTITUTE(SUBSTITUTE(db[[#This Row],[NB BM]]," ",),".",""),"-",""),"(",""),")",""),"/",""),"""",""),"+",""))</f>
        <v>tasspunbound38x45x8hj</v>
      </c>
      <c r="C1357" s="86" t="str">
        <f>LOWER(SUBSTITUTE(SUBSTITUTE(SUBSTITUTE(SUBSTITUTE(SUBSTITUTE(SUBSTITUTE(SUBSTITUTE(SUBSTITUTE(SUBSTITUTE(db[[#This Row],[NB NOTA]]," ",),".",""),"-",""),"(",""),")",""),",",""),"/",""),"""",""),"+",""))</f>
        <v>hlsifl38x45x8hijau</v>
      </c>
      <c r="D1357" s="86" t="str">
        <f>LOWER(SUBSTITUTE(SUBSTITUTE(SUBSTITUTE(SUBSTITUTE(SUBSTITUTE(SUBSTITUTE(SUBSTITUTE(SUBSTITUTE(SUBSTITUTE(db[[#This Row],[NB PAJAK]]," ",""),"-",""),"(",""),")",""),".",""),",",""),"/",""),"""",""),"+",""))</f>
        <v/>
      </c>
      <c r="E1357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tasspunbound38x45x8hj50lsnuntana</v>
      </c>
      <c r="F1357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hlsifl38x45x8hijau50lsn</v>
      </c>
      <c r="G1357" s="86" t="str">
        <f>db[[#This Row],[NB NOTA_C]]&amp;LOWER(SUBSTITUTE(SUBSTITUTE(SUBSTITUTE(SUBSTITUTE(SUBSTITUTE(SUBSTITUTE(SUBSTITUTE(SUBSTITUTE(SUBSTITUTE(db[[#This Row],[FAKTUR]]," ",),".",""),"-",""),"(",""),")",""),",",""),"/",""),"""",""),"+",""))</f>
        <v>hlsifl38x45x8hijauuntana</v>
      </c>
      <c r="H1357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hlsifl38x45x8hijau50lsnuntana</v>
      </c>
      <c r="I1357" s="51" t="s">
        <v>5134</v>
      </c>
      <c r="J1357" s="51" t="s">
        <v>5130</v>
      </c>
      <c r="K1357" s="52"/>
      <c r="L1357" s="2" t="s">
        <v>1336</v>
      </c>
      <c r="M1357" s="87" t="e">
        <f>IF(db[[#This Row],[NB NOTA_C]]="","",COUNTIF([2]!B_MSK[concat],db[[#This Row],[NB NOTA_C]]))</f>
        <v>#REF!</v>
      </c>
      <c r="N1357" s="88" t="s">
        <v>5056</v>
      </c>
      <c r="O1357" s="86" t="s">
        <v>1448</v>
      </c>
      <c r="P1357" s="51" t="s">
        <v>2452</v>
      </c>
      <c r="Q1357" s="86"/>
      <c r="R1357" s="86" t="str">
        <f>IF(db[[#This Row],[QTY/ CTN]]="","",SUBSTITUTE(SUBSTITUTE(SUBSTITUTE(db[[#This Row],[QTY/ CTN]]," ","_",2),"(",""),")","")&amp;"_")</f>
        <v>50 LSN_</v>
      </c>
      <c r="S1357" s="86">
        <f>IF(db[[#This Row],[H_QTY/ CTN]]="","",SEARCH("_",db[[#This Row],[H_QTY/ CTN]]))</f>
        <v>7</v>
      </c>
      <c r="T1357" s="86">
        <f>IF(db[[#This Row],[H_QTY/ CTN]]="","",LEN(db[[#This Row],[H_QTY/ CTN]]))</f>
        <v>7</v>
      </c>
      <c r="U1357" s="89" t="str">
        <f>IF(db[[#This Row],[H_QTY/ CTN]]="","",LEFT(db[[#This Row],[H_QTY/ CTN]],db[[#This Row],[H_1]]-1))</f>
        <v>50 LSN</v>
      </c>
      <c r="V1357" s="89" t="str">
        <f>IF(NOT(db[[#This Row],[H_1]]=db[[#This Row],[H_2]]),MID(db[[#This Row],[H_QTY/ CTN]],db[[#This Row],[H_1]]+1,db[[#This Row],[H_2]]-db[[#This Row],[H_1]]-1),"")</f>
        <v/>
      </c>
      <c r="W1357" s="89" t="str">
        <f>IF(db[[#This Row],[QTY/ CTN B]]="","",LEFT(db[[#This Row],[QTY/ CTN B]],SEARCH(" ",db[[#This Row],[QTY/ CTN B]],1)-1))</f>
        <v>50</v>
      </c>
      <c r="X1357" s="89" t="str">
        <f>IF(db[[#This Row],[QTY/ CTN B]]="","",RIGHT(db[[#This Row],[QTY/ CTN B]],LEN(db[[#This Row],[QTY/ CTN B]])-SEARCH(" ",db[[#This Row],[QTY/ CTN B]],1)))</f>
        <v>LSN</v>
      </c>
      <c r="Y1357" s="89">
        <f>IF(db[[#This Row],[QTY/ CTN TG]]="",IF(db[[#This Row],[STN TG]]="","",12),LEFT(db[[#This Row],[QTY/ CTN TG]],SEARCH(" ",db[[#This Row],[QTY/ CTN TG]],1)-1))</f>
        <v>12</v>
      </c>
      <c r="Z13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7" s="89" t="str">
        <f>IF(db[[#This Row],[STN K]]="","",IF(db[[#This Row],[STN TG]]="LSN",12,""))</f>
        <v/>
      </c>
      <c r="AB1357" s="89" t="str">
        <f>IF(db[[#This Row],[STN TG]]="LSN","PCS","")</f>
        <v/>
      </c>
      <c r="AC1357" s="89">
        <f>db[[#This Row],[QTY B]]*IF(db[[#This Row],[QTY TG]]="",1,db[[#This Row],[QTY TG]])*IF(db[[#This Row],[QTY K]]="",1,db[[#This Row],[QTY K]])</f>
        <v>600</v>
      </c>
      <c r="AD1357" s="89" t="str">
        <f>IF(db[[#This Row],[STN K]]="",IF(db[[#This Row],[STN TG]]="",db[[#This Row],[STN B]],db[[#This Row],[STN TG]]),db[[#This Row],[STN K]])</f>
        <v>PCS</v>
      </c>
      <c r="AE1357" s="40"/>
    </row>
    <row r="1358" spans="1:31" ht="16.5" customHeight="1" x14ac:dyDescent="0.25">
      <c r="A1358" s="40">
        <f t="shared" si="21"/>
        <v>1357</v>
      </c>
      <c r="B1358" s="86" t="str">
        <f>LOWER(SUBSTITUTE(SUBSTITUTE(SUBSTITUTE(SUBSTITUTE(SUBSTITUTE(SUBSTITUTE(SUBSTITUTE(SUBSTITUTE(db[[#This Row],[NB BM]]," ",),".",""),"-",""),"(",""),")",""),"/",""),"""",""),"+",""))</f>
        <v>tasspunbound38x45x8kuningwby</v>
      </c>
      <c r="C1358" s="86" t="str">
        <f>LOWER(SUBSTITUTE(SUBSTITUTE(SUBSTITUTE(SUBSTITUTE(SUBSTITUTE(SUBSTITUTE(SUBSTITUTE(SUBSTITUTE(SUBSTITUTE(db[[#This Row],[NB NOTA]]," ",),".",""),"-",""),"(",""),")",""),",",""),"/",""),"""",""),"+",""))</f>
        <v>hlsifl38x45x8kuningwby</v>
      </c>
      <c r="D1358" s="86" t="str">
        <f>LOWER(SUBSTITUTE(SUBSTITUTE(SUBSTITUTE(SUBSTITUTE(SUBSTITUTE(SUBSTITUTE(SUBSTITUTE(SUBSTITUTE(SUBSTITUTE(db[[#This Row],[NB PAJAK]]," ",""),"-",""),"(",""),")",""),".",""),",",""),"/",""),"""",""),"+",""))</f>
        <v/>
      </c>
      <c r="E1358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tasspunbound38x45x8kuningwby50lsnuntana</v>
      </c>
      <c r="F1358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hlsifl38x45x8kuningwby50lsn</v>
      </c>
      <c r="G1358" s="86" t="str">
        <f>db[[#This Row],[NB NOTA_C]]&amp;LOWER(SUBSTITUTE(SUBSTITUTE(SUBSTITUTE(SUBSTITUTE(SUBSTITUTE(SUBSTITUTE(SUBSTITUTE(SUBSTITUTE(SUBSTITUTE(db[[#This Row],[FAKTUR]]," ",),".",""),"-",""),"(",""),")",""),",",""),"/",""),"""",""),"+",""))</f>
        <v>hlsifl38x45x8kuningwbyuntana</v>
      </c>
      <c r="H1358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hlsifl38x45x8kuningwby50lsnuntana</v>
      </c>
      <c r="I1358" s="51" t="s">
        <v>5133</v>
      </c>
      <c r="J1358" s="51" t="s">
        <v>5129</v>
      </c>
      <c r="K1358" s="52"/>
      <c r="L1358" s="2" t="s">
        <v>1336</v>
      </c>
      <c r="M1358" s="87" t="e">
        <f>IF(db[[#This Row],[NB NOTA_C]]="","",COUNTIF([2]!B_MSK[concat],db[[#This Row],[NB NOTA_C]]))</f>
        <v>#REF!</v>
      </c>
      <c r="N1358" s="88" t="s">
        <v>5056</v>
      </c>
      <c r="O1358" s="86" t="s">
        <v>1448</v>
      </c>
      <c r="P1358" s="51" t="s">
        <v>2452</v>
      </c>
      <c r="Q1358" s="86"/>
      <c r="R1358" s="86" t="str">
        <f>IF(db[[#This Row],[QTY/ CTN]]="","",SUBSTITUTE(SUBSTITUTE(SUBSTITUTE(db[[#This Row],[QTY/ CTN]]," ","_",2),"(",""),")","")&amp;"_")</f>
        <v>50 LSN_</v>
      </c>
      <c r="S1358" s="86">
        <f>IF(db[[#This Row],[H_QTY/ CTN]]="","",SEARCH("_",db[[#This Row],[H_QTY/ CTN]]))</f>
        <v>7</v>
      </c>
      <c r="T1358" s="86">
        <f>IF(db[[#This Row],[H_QTY/ CTN]]="","",LEN(db[[#This Row],[H_QTY/ CTN]]))</f>
        <v>7</v>
      </c>
      <c r="U1358" s="89" t="str">
        <f>IF(db[[#This Row],[H_QTY/ CTN]]="","",LEFT(db[[#This Row],[H_QTY/ CTN]],db[[#This Row],[H_1]]-1))</f>
        <v>50 LSN</v>
      </c>
      <c r="V1358" s="89" t="str">
        <f>IF(NOT(db[[#This Row],[H_1]]=db[[#This Row],[H_2]]),MID(db[[#This Row],[H_QTY/ CTN]],db[[#This Row],[H_1]]+1,db[[#This Row],[H_2]]-db[[#This Row],[H_1]]-1),"")</f>
        <v/>
      </c>
      <c r="W1358" s="89" t="str">
        <f>IF(db[[#This Row],[QTY/ CTN B]]="","",LEFT(db[[#This Row],[QTY/ CTN B]],SEARCH(" ",db[[#This Row],[QTY/ CTN B]],1)-1))</f>
        <v>50</v>
      </c>
      <c r="X1358" s="89" t="str">
        <f>IF(db[[#This Row],[QTY/ CTN B]]="","",RIGHT(db[[#This Row],[QTY/ CTN B]],LEN(db[[#This Row],[QTY/ CTN B]])-SEARCH(" ",db[[#This Row],[QTY/ CTN B]],1)))</f>
        <v>LSN</v>
      </c>
      <c r="Y1358" s="89">
        <f>IF(db[[#This Row],[QTY/ CTN TG]]="",IF(db[[#This Row],[STN TG]]="","",12),LEFT(db[[#This Row],[QTY/ CTN TG]],SEARCH(" ",db[[#This Row],[QTY/ CTN TG]],1)-1))</f>
        <v>12</v>
      </c>
      <c r="Z13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8" s="89" t="str">
        <f>IF(db[[#This Row],[STN K]]="","",IF(db[[#This Row],[STN TG]]="LSN",12,""))</f>
        <v/>
      </c>
      <c r="AB1358" s="89" t="str">
        <f>IF(db[[#This Row],[STN TG]]="LSN","PCS","")</f>
        <v/>
      </c>
      <c r="AC1358" s="89">
        <f>db[[#This Row],[QTY B]]*IF(db[[#This Row],[QTY TG]]="",1,db[[#This Row],[QTY TG]])*IF(db[[#This Row],[QTY K]]="",1,db[[#This Row],[QTY K]])</f>
        <v>600</v>
      </c>
      <c r="AD1358" s="89" t="str">
        <f>IF(db[[#This Row],[STN K]]="",IF(db[[#This Row],[STN TG]]="",db[[#This Row],[STN B]],db[[#This Row],[STN TG]]),db[[#This Row],[STN K]])</f>
        <v>PCS</v>
      </c>
      <c r="AE1358" s="40"/>
    </row>
    <row r="1359" spans="1:31" ht="16.5" customHeight="1" x14ac:dyDescent="0.25">
      <c r="A1359" s="40">
        <f t="shared" si="21"/>
        <v>1358</v>
      </c>
      <c r="B1359" s="5" t="str">
        <f>LOWER(SUBSTITUTE(SUBSTITUTE(SUBSTITUTE(SUBSTITUTE(SUBSTITUTE(SUBSTITUTE(SUBSTITUTE(SUBSTITUTE(db[[#This Row],[NB BM]]," ",),".",""),"-",""),"(",""),")",""),"/",""),"""",""),"+",""))</f>
        <v>idcardtalicantolplkbiru</v>
      </c>
      <c r="C1359" s="5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D1359" s="5" t="str">
        <f>LOWER(SUBSTITUTE(SUBSTITUTE(SUBSTITUTE(SUBSTITUTE(SUBSTITUTE(SUBSTITUTE(SUBSTITUTE(SUBSTITUTE(SUBSTITUTE(db[[#This Row],[NB PAJAK]]," ",""),"-",""),"(",""),")",""),".",""),",",""),"/",""),"""",""),"+",""))</f>
        <v/>
      </c>
      <c r="E135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idcardtalicantolplkbiru50pak100pcsuntana</v>
      </c>
      <c r="F135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idcardtalicantolplkbiru50pak100pcs</v>
      </c>
      <c r="G1359" s="5" t="str">
        <f>db[[#This Row],[NB NOTA_C]]&amp;LOWER(SUBSTITUTE(SUBSTITUTE(SUBSTITUTE(SUBSTITUTE(SUBSTITUTE(SUBSTITUTE(SUBSTITUTE(SUBSTITUTE(SUBSTITUTE(db[[#This Row],[FAKTUR]]," ",),".",""),"-",""),"(",""),")",""),",",""),"/",""),"""",""),"+",""))</f>
        <v>idcardtalicantolplkbiruuntana</v>
      </c>
      <c r="H135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idcardtalicantolplkbiru50pak100pcsuntana</v>
      </c>
      <c r="I1359" s="2" t="s">
        <v>1617</v>
      </c>
      <c r="J1359" s="2" t="s">
        <v>1749</v>
      </c>
      <c r="K1359" s="14"/>
      <c r="L1359" s="2" t="s">
        <v>1336</v>
      </c>
      <c r="M1359" s="34" t="e">
        <f>IF(db[[#This Row],[NB NOTA_C]]="","",COUNTIF([2]!B_MSK[concat],db[[#This Row],[NB NOTA_C]]))</f>
        <v>#REF!</v>
      </c>
      <c r="N1359" s="9" t="s">
        <v>1352</v>
      </c>
      <c r="O1359" s="5" t="s">
        <v>1454</v>
      </c>
      <c r="P1359" s="2" t="s">
        <v>2432</v>
      </c>
      <c r="R1359" s="2" t="str">
        <f>IF(db[[#This Row],[QTY/ CTN]]="","",SUBSTITUTE(SUBSTITUTE(SUBSTITUTE(db[[#This Row],[QTY/ CTN]]," ","_",2),"(",""),")","")&amp;"_")</f>
        <v>50 PAK_100 PCS_</v>
      </c>
      <c r="S1359" s="2">
        <f>IF(db[[#This Row],[H_QTY/ CTN]]="","",SEARCH("_",db[[#This Row],[H_QTY/ CTN]]))</f>
        <v>7</v>
      </c>
      <c r="T1359" s="2">
        <f>IF(db[[#This Row],[H_QTY/ CTN]]="","",LEN(db[[#This Row],[H_QTY/ CTN]]))</f>
        <v>15</v>
      </c>
      <c r="U1359" s="41" t="str">
        <f>IF(db[[#This Row],[H_QTY/ CTN]]="","",LEFT(db[[#This Row],[H_QTY/ CTN]],db[[#This Row],[H_1]]-1))</f>
        <v>50 PAK</v>
      </c>
      <c r="V1359" s="40" t="str">
        <f>IF(NOT(db[[#This Row],[H_1]]=db[[#This Row],[H_2]]),MID(db[[#This Row],[H_QTY/ CTN]],db[[#This Row],[H_1]]+1,db[[#This Row],[H_2]]-db[[#This Row],[H_1]]-1),"")</f>
        <v>100 PCS</v>
      </c>
      <c r="W1359" s="40" t="str">
        <f>IF(db[[#This Row],[QTY/ CTN B]]="","",LEFT(db[[#This Row],[QTY/ CTN B]],SEARCH(" ",db[[#This Row],[QTY/ CTN B]],1)-1))</f>
        <v>50</v>
      </c>
      <c r="X1359" s="40" t="str">
        <f>IF(db[[#This Row],[QTY/ CTN B]]="","",RIGHT(db[[#This Row],[QTY/ CTN B]],LEN(db[[#This Row],[QTY/ CTN B]])-SEARCH(" ",db[[#This Row],[QTY/ CTN B]],1)))</f>
        <v>PAK</v>
      </c>
      <c r="Y1359" s="40" t="str">
        <f>IF(db[[#This Row],[QTY/ CTN TG]]="",IF(db[[#This Row],[STN TG]]="","",12),LEFT(db[[#This Row],[QTY/ CTN TG]],SEARCH(" ",db[[#This Row],[QTY/ CTN TG]],1)-1))</f>
        <v>100</v>
      </c>
      <c r="Z13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59" s="40" t="str">
        <f>IF(db[[#This Row],[STN K]]="","",IF(db[[#This Row],[STN TG]]="LSN",12,""))</f>
        <v/>
      </c>
      <c r="AB1359" s="40" t="str">
        <f>IF(db[[#This Row],[STN TG]]="LSN","PCS","")</f>
        <v/>
      </c>
      <c r="AC1359" s="40">
        <f>db[[#This Row],[QTY B]]*IF(db[[#This Row],[QTY TG]]="",1,db[[#This Row],[QTY TG]])*IF(db[[#This Row],[QTY K]]="",1,db[[#This Row],[QTY K]])</f>
        <v>5000</v>
      </c>
      <c r="AD1359" s="40" t="str">
        <f>IF(db[[#This Row],[STN K]]="",IF(db[[#This Row],[STN TG]]="",db[[#This Row],[STN B]],db[[#This Row],[STN TG]]),db[[#This Row],[STN K]])</f>
        <v>PCS</v>
      </c>
      <c r="AE1359" s="40"/>
    </row>
    <row r="1360" spans="1:31" ht="16.5" customHeight="1" x14ac:dyDescent="0.25">
      <c r="A1360" s="40">
        <f t="shared" si="21"/>
        <v>1359</v>
      </c>
      <c r="B1360" s="5" t="str">
        <f>LOWER(SUBSTITUTE(SUBSTITUTE(SUBSTITUTE(SUBSTITUTE(SUBSTITUTE(SUBSTITUTE(SUBSTITUTE(SUBSTITUTE(db[[#This Row],[NB BM]]," ",),".",""),"-",""),"(",""),")",""),"/",""),"""",""),"+",""))</f>
        <v>idcardtalicantolplkbiru007</v>
      </c>
      <c r="C1360" s="5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D1360" s="5" t="str">
        <f>LOWER(SUBSTITUTE(SUBSTITUTE(SUBSTITUTE(SUBSTITUTE(SUBSTITUTE(SUBSTITUTE(SUBSTITUTE(SUBSTITUTE(SUBSTITUTE(db[[#This Row],[NB PAJAK]]," ",""),"-",""),"(",""),")",""),".",""),",",""),"/",""),"""",""),"+",""))</f>
        <v/>
      </c>
      <c r="E136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idcardtalicantolplkbiru00750pak100pcsuntana</v>
      </c>
      <c r="F136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idcardtalicantolplkbiru00750pak100pcs</v>
      </c>
      <c r="G1360" s="5" t="str">
        <f>db[[#This Row],[NB NOTA_C]]&amp;LOWER(SUBSTITUTE(SUBSTITUTE(SUBSTITUTE(SUBSTITUTE(SUBSTITUTE(SUBSTITUTE(SUBSTITUTE(SUBSTITUTE(SUBSTITUTE(db[[#This Row],[FAKTUR]]," ",),".",""),"-",""),"(",""),")",""),",",""),"/",""),"""",""),"+",""))</f>
        <v>idcardtalicantolplkbiru007untana</v>
      </c>
      <c r="H136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idcardtalicantolplkbiru00750pak100pcsuntana</v>
      </c>
      <c r="I1360" s="2" t="s">
        <v>3283</v>
      </c>
      <c r="J1360" s="2" t="s">
        <v>3250</v>
      </c>
      <c r="K1360" s="14"/>
      <c r="L1360" s="2" t="s">
        <v>1336</v>
      </c>
      <c r="M1360" s="33" t="e">
        <f>IF(db[[#This Row],[NB NOTA_C]]="","",COUNTIF([2]!B_MSK[concat],db[[#This Row],[NB NOTA_C]]))</f>
        <v>#REF!</v>
      </c>
      <c r="N1360" s="9" t="s">
        <v>1352</v>
      </c>
      <c r="O1360" s="5" t="s">
        <v>1454</v>
      </c>
      <c r="P1360" s="2" t="s">
        <v>2432</v>
      </c>
      <c r="Q1360" s="5"/>
      <c r="R1360" s="5" t="str">
        <f>IF(db[[#This Row],[QTY/ CTN]]="","",SUBSTITUTE(SUBSTITUTE(SUBSTITUTE(db[[#This Row],[QTY/ CTN]]," ","_",2),"(",""),")","")&amp;"_")</f>
        <v>50 PAK_100 PCS_</v>
      </c>
      <c r="S1360" s="5">
        <f>IF(db[[#This Row],[H_QTY/ CTN]]="","",SEARCH("_",db[[#This Row],[H_QTY/ CTN]]))</f>
        <v>7</v>
      </c>
      <c r="T1360" s="5">
        <f>IF(db[[#This Row],[H_QTY/ CTN]]="","",LEN(db[[#This Row],[H_QTY/ CTN]]))</f>
        <v>15</v>
      </c>
      <c r="U1360" s="40" t="str">
        <f>IF(db[[#This Row],[H_QTY/ CTN]]="","",LEFT(db[[#This Row],[H_QTY/ CTN]],db[[#This Row],[H_1]]-1))</f>
        <v>50 PAK</v>
      </c>
      <c r="V1360" s="40" t="str">
        <f>IF(NOT(db[[#This Row],[H_1]]=db[[#This Row],[H_2]]),MID(db[[#This Row],[H_QTY/ CTN]],db[[#This Row],[H_1]]+1,db[[#This Row],[H_2]]-db[[#This Row],[H_1]]-1),"")</f>
        <v>100 PCS</v>
      </c>
      <c r="W1360" s="40" t="str">
        <f>IF(db[[#This Row],[QTY/ CTN B]]="","",LEFT(db[[#This Row],[QTY/ CTN B]],SEARCH(" ",db[[#This Row],[QTY/ CTN B]],1)-1))</f>
        <v>50</v>
      </c>
      <c r="X1360" s="40" t="str">
        <f>IF(db[[#This Row],[QTY/ CTN B]]="","",RIGHT(db[[#This Row],[QTY/ CTN B]],LEN(db[[#This Row],[QTY/ CTN B]])-SEARCH(" ",db[[#This Row],[QTY/ CTN B]],1)))</f>
        <v>PAK</v>
      </c>
      <c r="Y1360" s="40" t="str">
        <f>IF(db[[#This Row],[QTY/ CTN TG]]="",IF(db[[#This Row],[STN TG]]="","",12),LEFT(db[[#This Row],[QTY/ CTN TG]],SEARCH(" ",db[[#This Row],[QTY/ CTN TG]],1)-1))</f>
        <v>100</v>
      </c>
      <c r="Z13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0" s="40" t="str">
        <f>IF(db[[#This Row],[STN K]]="","",IF(db[[#This Row],[STN TG]]="LSN",12,""))</f>
        <v/>
      </c>
      <c r="AB1360" s="40" t="str">
        <f>IF(db[[#This Row],[STN TG]]="LSN","PCS","")</f>
        <v/>
      </c>
      <c r="AC1360" s="40">
        <f>db[[#This Row],[QTY B]]*IF(db[[#This Row],[QTY TG]]="",1,db[[#This Row],[QTY TG]])*IF(db[[#This Row],[QTY K]]="",1,db[[#This Row],[QTY K]])</f>
        <v>5000</v>
      </c>
      <c r="AD1360" s="40" t="str">
        <f>IF(db[[#This Row],[STN K]]="",IF(db[[#This Row],[STN TG]]="",db[[#This Row],[STN B]],db[[#This Row],[STN TG]]),db[[#This Row],[STN K]])</f>
        <v>PCS</v>
      </c>
      <c r="AE1360" s="40"/>
    </row>
    <row r="1361" spans="1:31" ht="16.5" customHeight="1" x14ac:dyDescent="0.25">
      <c r="A1361" s="40">
        <f t="shared" si="21"/>
        <v>1360</v>
      </c>
      <c r="B1361" s="5" t="str">
        <f>LOWER(SUBSTITUTE(SUBSTITUTE(SUBSTITUTE(SUBSTITUTE(SUBSTITUTE(SUBSTITUTE(SUBSTITUTE(SUBSTITUTE(db[[#This Row],[NB BM]]," ",),".",""),"-",""),"(",""),")",""),"/",""),"""",""),"+",""))</f>
        <v>idcardtalicantolplkhijau008</v>
      </c>
      <c r="C1361" s="5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D1361" s="5" t="str">
        <f>LOWER(SUBSTITUTE(SUBSTITUTE(SUBSTITUTE(SUBSTITUTE(SUBSTITUTE(SUBSTITUTE(SUBSTITUTE(SUBSTITUTE(SUBSTITUTE(db[[#This Row],[NB PAJAK]]," ",""),"-",""),"(",""),")",""),".",""),",",""),"/",""),"""",""),"+",""))</f>
        <v/>
      </c>
      <c r="E136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idcardtalicantolplkhijau00850pak100pcsuntana</v>
      </c>
      <c r="F136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idcardtalicantolplkhijau00850pak100pcs</v>
      </c>
      <c r="G1361" s="5" t="str">
        <f>db[[#This Row],[NB NOTA_C]]&amp;LOWER(SUBSTITUTE(SUBSTITUTE(SUBSTITUTE(SUBSTITUTE(SUBSTITUTE(SUBSTITUTE(SUBSTITUTE(SUBSTITUTE(SUBSTITUTE(db[[#This Row],[FAKTUR]]," ",),".",""),"-",""),"(",""),")",""),",",""),"/",""),"""",""),"+",""))</f>
        <v>idcardtalicantolplkhijau008untana</v>
      </c>
      <c r="H136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idcardtalicantolplkhijau00850pak100pcsuntana</v>
      </c>
      <c r="I1361" s="2" t="s">
        <v>3282</v>
      </c>
      <c r="J1361" s="2" t="s">
        <v>3251</v>
      </c>
      <c r="K1361" s="14"/>
      <c r="L1361" s="2" t="s">
        <v>1336</v>
      </c>
      <c r="M1361" s="33" t="e">
        <f>IF(db[[#This Row],[NB NOTA_C]]="","",COUNTIF([2]!B_MSK[concat],db[[#This Row],[NB NOTA_C]]))</f>
        <v>#REF!</v>
      </c>
      <c r="N1361" s="9" t="s">
        <v>1352</v>
      </c>
      <c r="O1361" s="5" t="s">
        <v>1454</v>
      </c>
      <c r="P1361" s="2" t="s">
        <v>2432</v>
      </c>
      <c r="Q1361" s="5"/>
      <c r="R1361" s="5" t="str">
        <f>IF(db[[#This Row],[QTY/ CTN]]="","",SUBSTITUTE(SUBSTITUTE(SUBSTITUTE(db[[#This Row],[QTY/ CTN]]," ","_",2),"(",""),")","")&amp;"_")</f>
        <v>50 PAK_100 PCS_</v>
      </c>
      <c r="S1361" s="5">
        <f>IF(db[[#This Row],[H_QTY/ CTN]]="","",SEARCH("_",db[[#This Row],[H_QTY/ CTN]]))</f>
        <v>7</v>
      </c>
      <c r="T1361" s="5">
        <f>IF(db[[#This Row],[H_QTY/ CTN]]="","",LEN(db[[#This Row],[H_QTY/ CTN]]))</f>
        <v>15</v>
      </c>
      <c r="U1361" s="40" t="str">
        <f>IF(db[[#This Row],[H_QTY/ CTN]]="","",LEFT(db[[#This Row],[H_QTY/ CTN]],db[[#This Row],[H_1]]-1))</f>
        <v>50 PAK</v>
      </c>
      <c r="V1361" s="40" t="str">
        <f>IF(NOT(db[[#This Row],[H_1]]=db[[#This Row],[H_2]]),MID(db[[#This Row],[H_QTY/ CTN]],db[[#This Row],[H_1]]+1,db[[#This Row],[H_2]]-db[[#This Row],[H_1]]-1),"")</f>
        <v>100 PCS</v>
      </c>
      <c r="W1361" s="40" t="str">
        <f>IF(db[[#This Row],[QTY/ CTN B]]="","",LEFT(db[[#This Row],[QTY/ CTN B]],SEARCH(" ",db[[#This Row],[QTY/ CTN B]],1)-1))</f>
        <v>50</v>
      </c>
      <c r="X1361" s="40" t="str">
        <f>IF(db[[#This Row],[QTY/ CTN B]]="","",RIGHT(db[[#This Row],[QTY/ CTN B]],LEN(db[[#This Row],[QTY/ CTN B]])-SEARCH(" ",db[[#This Row],[QTY/ CTN B]],1)))</f>
        <v>PAK</v>
      </c>
      <c r="Y1361" s="40" t="str">
        <f>IF(db[[#This Row],[QTY/ CTN TG]]="",IF(db[[#This Row],[STN TG]]="","",12),LEFT(db[[#This Row],[QTY/ CTN TG]],SEARCH(" ",db[[#This Row],[QTY/ CTN TG]],1)-1))</f>
        <v>100</v>
      </c>
      <c r="Z13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1" s="40" t="str">
        <f>IF(db[[#This Row],[STN K]]="","",IF(db[[#This Row],[STN TG]]="LSN",12,""))</f>
        <v/>
      </c>
      <c r="AB1361" s="40" t="str">
        <f>IF(db[[#This Row],[STN TG]]="LSN","PCS","")</f>
        <v/>
      </c>
      <c r="AC1361" s="40">
        <f>db[[#This Row],[QTY B]]*IF(db[[#This Row],[QTY TG]]="",1,db[[#This Row],[QTY TG]])*IF(db[[#This Row],[QTY K]]="",1,db[[#This Row],[QTY K]])</f>
        <v>5000</v>
      </c>
      <c r="AD1361" s="40" t="str">
        <f>IF(db[[#This Row],[STN K]]="",IF(db[[#This Row],[STN TG]]="",db[[#This Row],[STN B]],db[[#This Row],[STN TG]]),db[[#This Row],[STN K]])</f>
        <v>PCS</v>
      </c>
      <c r="AE1361" s="40"/>
    </row>
    <row r="1362" spans="1:31" ht="16.5" customHeight="1" x14ac:dyDescent="0.25">
      <c r="A1362" s="40">
        <f t="shared" si="21"/>
        <v>1361</v>
      </c>
      <c r="B1362" s="5" t="str">
        <f>LOWER(SUBSTITUTE(SUBSTITUTE(SUBSTITUTE(SUBSTITUTE(SUBSTITUTE(SUBSTITUTE(SUBSTITUTE(SUBSTITUTE(db[[#This Row],[NB BM]]," ",),".",""),"-",""),"(",""),")",""),"/",""),"""",""),"+",""))</f>
        <v>idcardtalicantolplkhitam</v>
      </c>
      <c r="C1362" s="5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D1362" s="5" t="str">
        <f>LOWER(SUBSTITUTE(SUBSTITUTE(SUBSTITUTE(SUBSTITUTE(SUBSTITUTE(SUBSTITUTE(SUBSTITUTE(SUBSTITUTE(SUBSTITUTE(db[[#This Row],[NB PAJAK]]," ",""),"-",""),"(",""),")",""),".",""),",",""),"/",""),"""",""),"+",""))</f>
        <v/>
      </c>
      <c r="E136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idcardtalicantolplkhitam50pak100pcsuntana</v>
      </c>
      <c r="F136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idcardtalicantolplkhitam50pak100pcs</v>
      </c>
      <c r="G1362" s="5" t="str">
        <f>db[[#This Row],[NB NOTA_C]]&amp;LOWER(SUBSTITUTE(SUBSTITUTE(SUBSTITUTE(SUBSTITUTE(SUBSTITUTE(SUBSTITUTE(SUBSTITUTE(SUBSTITUTE(SUBSTITUTE(db[[#This Row],[FAKTUR]]," ",),".",""),"-",""),"(",""),")",""),",",""),"/",""),"""",""),"+",""))</f>
        <v>idcardtalicantolplkhitamuntana</v>
      </c>
      <c r="H136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idcardtalicantolplkhitam50pak100pcsuntana</v>
      </c>
      <c r="I1362" s="2" t="s">
        <v>1618</v>
      </c>
      <c r="J1362" s="5" t="s">
        <v>1750</v>
      </c>
      <c r="K1362" s="1"/>
      <c r="L1362" s="2" t="s">
        <v>1336</v>
      </c>
      <c r="M1362" s="34" t="e">
        <f>IF(db[[#This Row],[NB NOTA_C]]="","",COUNTIF([2]!B_MSK[concat],db[[#This Row],[NB NOTA_C]]))</f>
        <v>#REF!</v>
      </c>
      <c r="N1362" s="9" t="s">
        <v>1352</v>
      </c>
      <c r="O1362" s="5" t="s">
        <v>1454</v>
      </c>
      <c r="P1362" s="2" t="s">
        <v>2432</v>
      </c>
      <c r="R1362" s="2" t="str">
        <f>IF(db[[#This Row],[QTY/ CTN]]="","",SUBSTITUTE(SUBSTITUTE(SUBSTITUTE(db[[#This Row],[QTY/ CTN]]," ","_",2),"(",""),")","")&amp;"_")</f>
        <v>50 PAK_100 PCS_</v>
      </c>
      <c r="S1362" s="2">
        <f>IF(db[[#This Row],[H_QTY/ CTN]]="","",SEARCH("_",db[[#This Row],[H_QTY/ CTN]]))</f>
        <v>7</v>
      </c>
      <c r="T1362" s="2">
        <f>IF(db[[#This Row],[H_QTY/ CTN]]="","",LEN(db[[#This Row],[H_QTY/ CTN]]))</f>
        <v>15</v>
      </c>
      <c r="U1362" s="41" t="str">
        <f>IF(db[[#This Row],[H_QTY/ CTN]]="","",LEFT(db[[#This Row],[H_QTY/ CTN]],db[[#This Row],[H_1]]-1))</f>
        <v>50 PAK</v>
      </c>
      <c r="V1362" s="40" t="str">
        <f>IF(NOT(db[[#This Row],[H_1]]=db[[#This Row],[H_2]]),MID(db[[#This Row],[H_QTY/ CTN]],db[[#This Row],[H_1]]+1,db[[#This Row],[H_2]]-db[[#This Row],[H_1]]-1),"")</f>
        <v>100 PCS</v>
      </c>
      <c r="W1362" s="40" t="str">
        <f>IF(db[[#This Row],[QTY/ CTN B]]="","",LEFT(db[[#This Row],[QTY/ CTN B]],SEARCH(" ",db[[#This Row],[QTY/ CTN B]],1)-1))</f>
        <v>50</v>
      </c>
      <c r="X1362" s="40" t="str">
        <f>IF(db[[#This Row],[QTY/ CTN B]]="","",RIGHT(db[[#This Row],[QTY/ CTN B]],LEN(db[[#This Row],[QTY/ CTN B]])-SEARCH(" ",db[[#This Row],[QTY/ CTN B]],1)))</f>
        <v>PAK</v>
      </c>
      <c r="Y1362" s="40" t="str">
        <f>IF(db[[#This Row],[QTY/ CTN TG]]="",IF(db[[#This Row],[STN TG]]="","",12),LEFT(db[[#This Row],[QTY/ CTN TG]],SEARCH(" ",db[[#This Row],[QTY/ CTN TG]],1)-1))</f>
        <v>100</v>
      </c>
      <c r="Z13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2" s="40" t="str">
        <f>IF(db[[#This Row],[STN K]]="","",IF(db[[#This Row],[STN TG]]="LSN",12,""))</f>
        <v/>
      </c>
      <c r="AB1362" s="40" t="str">
        <f>IF(db[[#This Row],[STN TG]]="LSN","PCS","")</f>
        <v/>
      </c>
      <c r="AC1362" s="40">
        <f>db[[#This Row],[QTY B]]*IF(db[[#This Row],[QTY TG]]="",1,db[[#This Row],[QTY TG]])*IF(db[[#This Row],[QTY K]]="",1,db[[#This Row],[QTY K]])</f>
        <v>5000</v>
      </c>
      <c r="AD1362" s="40" t="str">
        <f>IF(db[[#This Row],[STN K]]="",IF(db[[#This Row],[STN TG]]="",db[[#This Row],[STN B]],db[[#This Row],[STN TG]]),db[[#This Row],[STN K]])</f>
        <v>PCS</v>
      </c>
      <c r="AE1362" s="40"/>
    </row>
    <row r="1363" spans="1:31" ht="16.5" customHeight="1" x14ac:dyDescent="0.25">
      <c r="A1363" s="40">
        <f t="shared" si="21"/>
        <v>1362</v>
      </c>
      <c r="B1363" s="5" t="str">
        <f>LOWER(SUBSTITUTE(SUBSTITUTE(SUBSTITUTE(SUBSTITUTE(SUBSTITUTE(SUBSTITUTE(SUBSTITUTE(SUBSTITUTE(db[[#This Row],[NB BM]]," ",),".",""),"-",""),"(",""),")",""),"/",""),"""",""),"+",""))</f>
        <v>idcardtalicantolplkhitam009</v>
      </c>
      <c r="C1363" s="5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D1363" s="5" t="str">
        <f>LOWER(SUBSTITUTE(SUBSTITUTE(SUBSTITUTE(SUBSTITUTE(SUBSTITUTE(SUBSTITUTE(SUBSTITUTE(SUBSTITUTE(SUBSTITUTE(db[[#This Row],[NB PAJAK]]," ",""),"-",""),"(",""),")",""),".",""),",",""),"/",""),"""",""),"+",""))</f>
        <v/>
      </c>
      <c r="E136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idcardtalicantolplkhitam00950pak100pcsuntana</v>
      </c>
      <c r="F136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idcardtalicantolplkhitam00950pak100pcs</v>
      </c>
      <c r="G1363" s="5" t="str">
        <f>db[[#This Row],[NB NOTA_C]]&amp;LOWER(SUBSTITUTE(SUBSTITUTE(SUBSTITUTE(SUBSTITUTE(SUBSTITUTE(SUBSTITUTE(SUBSTITUTE(SUBSTITUTE(SUBSTITUTE(db[[#This Row],[FAKTUR]]," ",),".",""),"-",""),"(",""),")",""),",",""),"/",""),"""",""),"+",""))</f>
        <v>idcardtalicantolplkhitam009untana</v>
      </c>
      <c r="H136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idcardtalicantolplkhitam00950pak100pcsuntana</v>
      </c>
      <c r="I1363" s="2" t="s">
        <v>3284</v>
      </c>
      <c r="J1363" s="2" t="s">
        <v>3252</v>
      </c>
      <c r="K1363" s="14"/>
      <c r="L1363" s="2" t="s">
        <v>1336</v>
      </c>
      <c r="M1363" s="33" t="e">
        <f>IF(db[[#This Row],[NB NOTA_C]]="","",COUNTIF([2]!B_MSK[concat],db[[#This Row],[NB NOTA_C]]))</f>
        <v>#REF!</v>
      </c>
      <c r="N1363" s="9" t="s">
        <v>1352</v>
      </c>
      <c r="O1363" s="5" t="s">
        <v>1454</v>
      </c>
      <c r="P1363" s="2" t="s">
        <v>2432</v>
      </c>
      <c r="Q1363" s="5"/>
      <c r="R1363" s="5" t="str">
        <f>IF(db[[#This Row],[QTY/ CTN]]="","",SUBSTITUTE(SUBSTITUTE(SUBSTITUTE(db[[#This Row],[QTY/ CTN]]," ","_",2),"(",""),")","")&amp;"_")</f>
        <v>50 PAK_100 PCS_</v>
      </c>
      <c r="S1363" s="5">
        <f>IF(db[[#This Row],[H_QTY/ CTN]]="","",SEARCH("_",db[[#This Row],[H_QTY/ CTN]]))</f>
        <v>7</v>
      </c>
      <c r="T1363" s="5">
        <f>IF(db[[#This Row],[H_QTY/ CTN]]="","",LEN(db[[#This Row],[H_QTY/ CTN]]))</f>
        <v>15</v>
      </c>
      <c r="U1363" s="40" t="str">
        <f>IF(db[[#This Row],[H_QTY/ CTN]]="","",LEFT(db[[#This Row],[H_QTY/ CTN]],db[[#This Row],[H_1]]-1))</f>
        <v>50 PAK</v>
      </c>
      <c r="V1363" s="40" t="str">
        <f>IF(NOT(db[[#This Row],[H_1]]=db[[#This Row],[H_2]]),MID(db[[#This Row],[H_QTY/ CTN]],db[[#This Row],[H_1]]+1,db[[#This Row],[H_2]]-db[[#This Row],[H_1]]-1),"")</f>
        <v>100 PCS</v>
      </c>
      <c r="W1363" s="40" t="str">
        <f>IF(db[[#This Row],[QTY/ CTN B]]="","",LEFT(db[[#This Row],[QTY/ CTN B]],SEARCH(" ",db[[#This Row],[QTY/ CTN B]],1)-1))</f>
        <v>50</v>
      </c>
      <c r="X1363" s="40" t="str">
        <f>IF(db[[#This Row],[QTY/ CTN B]]="","",RIGHT(db[[#This Row],[QTY/ CTN B]],LEN(db[[#This Row],[QTY/ CTN B]])-SEARCH(" ",db[[#This Row],[QTY/ CTN B]],1)))</f>
        <v>PAK</v>
      </c>
      <c r="Y1363" s="40" t="str">
        <f>IF(db[[#This Row],[QTY/ CTN TG]]="",IF(db[[#This Row],[STN TG]]="","",12),LEFT(db[[#This Row],[QTY/ CTN TG]],SEARCH(" ",db[[#This Row],[QTY/ CTN TG]],1)-1))</f>
        <v>100</v>
      </c>
      <c r="Z13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3" s="40" t="str">
        <f>IF(db[[#This Row],[STN K]]="","",IF(db[[#This Row],[STN TG]]="LSN",12,""))</f>
        <v/>
      </c>
      <c r="AB1363" s="40" t="str">
        <f>IF(db[[#This Row],[STN TG]]="LSN","PCS","")</f>
        <v/>
      </c>
      <c r="AC1363" s="40">
        <f>db[[#This Row],[QTY B]]*IF(db[[#This Row],[QTY TG]]="",1,db[[#This Row],[QTY TG]])*IF(db[[#This Row],[QTY K]]="",1,db[[#This Row],[QTY K]])</f>
        <v>5000</v>
      </c>
      <c r="AD1363" s="40" t="str">
        <f>IF(db[[#This Row],[STN K]]="",IF(db[[#This Row],[STN TG]]="",db[[#This Row],[STN B]],db[[#This Row],[STN TG]]),db[[#This Row],[STN K]])</f>
        <v>PCS</v>
      </c>
      <c r="AE1363" s="40"/>
    </row>
    <row r="1364" spans="1:31" ht="16.5" customHeight="1" x14ac:dyDescent="0.25">
      <c r="A1364" s="40">
        <f t="shared" si="21"/>
        <v>1363</v>
      </c>
      <c r="B1364" s="5" t="str">
        <f>LOWER(SUBSTITUTE(SUBSTITUTE(SUBSTITUTE(SUBSTITUTE(SUBSTITUTE(SUBSTITUTE(SUBSTITUTE(SUBSTITUTE(db[[#This Row],[NB BM]]," ",),".",""),"-",""),"(",""),")",""),"/",""),"""",""),"+",""))</f>
        <v>idcardb2</v>
      </c>
      <c r="C1364" s="5" t="str">
        <f>LOWER(SUBSTITUTE(SUBSTITUTE(SUBSTITUTE(SUBSTITUTE(SUBSTITUTE(SUBSTITUTE(SUBSTITUTE(SUBSTITUTE(SUBSTITUTE(db[[#This Row],[NB NOTA]]," ",),".",""),"-",""),"(",""),")",""),",",""),"/",""),"""",""),"+",""))</f>
        <v>idcardb2</v>
      </c>
      <c r="D1364" s="5" t="str">
        <f>LOWER(SUBSTITUTE(SUBSTITUTE(SUBSTITUTE(SUBSTITUTE(SUBSTITUTE(SUBSTITUTE(SUBSTITUTE(SUBSTITUTE(SUBSTITUTE(db[[#This Row],[NB PAJAK]]," ",""),"-",""),"(",""),")",""),".",""),",",""),"/",""),"""",""),"+",""))</f>
        <v/>
      </c>
      <c r="E136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idcardb2250pak20pcsuntana</v>
      </c>
      <c r="F136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idcardb2250pak20pcs</v>
      </c>
      <c r="G1364" s="5" t="str">
        <f>db[[#This Row],[NB NOTA_C]]&amp;LOWER(SUBSTITUTE(SUBSTITUTE(SUBSTITUTE(SUBSTITUTE(SUBSTITUTE(SUBSTITUTE(SUBSTITUTE(SUBSTITUTE(SUBSTITUTE(db[[#This Row],[FAKTUR]]," ",),".",""),"-",""),"(",""),")",""),",",""),"/",""),"""",""),"+",""))</f>
        <v>idcardb2untana</v>
      </c>
      <c r="H136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idcardb2250pak20pcsuntana</v>
      </c>
      <c r="I1364" s="2" t="s">
        <v>1615</v>
      </c>
      <c r="J1364" s="2" t="s">
        <v>2881</v>
      </c>
      <c r="K1364" s="14"/>
      <c r="L1364" s="2" t="s">
        <v>1336</v>
      </c>
      <c r="M1364" s="34" t="e">
        <f>IF(db[[#This Row],[NB NOTA_C]]="","",COUNTIF([2]!B_MSK[concat],db[[#This Row],[NB NOTA_C]]))</f>
        <v>#REF!</v>
      </c>
      <c r="N1364" s="9" t="s">
        <v>1352</v>
      </c>
      <c r="O1364" s="5" t="s">
        <v>1868</v>
      </c>
      <c r="P1364" s="2" t="s">
        <v>2432</v>
      </c>
      <c r="R1364" s="2" t="str">
        <f>IF(db[[#This Row],[QTY/ CTN]]="","",SUBSTITUTE(SUBSTITUTE(SUBSTITUTE(db[[#This Row],[QTY/ CTN]]," ","_",2),"(",""),")","")&amp;"_")</f>
        <v>250 PAK_20 PCS_</v>
      </c>
      <c r="S1364" s="2">
        <f>IF(db[[#This Row],[H_QTY/ CTN]]="","",SEARCH("_",db[[#This Row],[H_QTY/ CTN]]))</f>
        <v>8</v>
      </c>
      <c r="T1364" s="2">
        <f>IF(db[[#This Row],[H_QTY/ CTN]]="","",LEN(db[[#This Row],[H_QTY/ CTN]]))</f>
        <v>15</v>
      </c>
      <c r="U1364" s="41" t="str">
        <f>IF(db[[#This Row],[H_QTY/ CTN]]="","",LEFT(db[[#This Row],[H_QTY/ CTN]],db[[#This Row],[H_1]]-1))</f>
        <v>250 PAK</v>
      </c>
      <c r="V1364" s="40" t="str">
        <f>IF(NOT(db[[#This Row],[H_1]]=db[[#This Row],[H_2]]),MID(db[[#This Row],[H_QTY/ CTN]],db[[#This Row],[H_1]]+1,db[[#This Row],[H_2]]-db[[#This Row],[H_1]]-1),"")</f>
        <v>20 PCS</v>
      </c>
      <c r="W1364" s="40" t="str">
        <f>IF(db[[#This Row],[QTY/ CTN B]]="","",LEFT(db[[#This Row],[QTY/ CTN B]],SEARCH(" ",db[[#This Row],[QTY/ CTN B]],1)-1))</f>
        <v>250</v>
      </c>
      <c r="X1364" s="40" t="str">
        <f>IF(db[[#This Row],[QTY/ CTN B]]="","",RIGHT(db[[#This Row],[QTY/ CTN B]],LEN(db[[#This Row],[QTY/ CTN B]])-SEARCH(" ",db[[#This Row],[QTY/ CTN B]],1)))</f>
        <v>PAK</v>
      </c>
      <c r="Y1364" s="40" t="str">
        <f>IF(db[[#This Row],[QTY/ CTN TG]]="",IF(db[[#This Row],[STN TG]]="","",12),LEFT(db[[#This Row],[QTY/ CTN TG]],SEARCH(" ",db[[#This Row],[QTY/ CTN TG]],1)-1))</f>
        <v>20</v>
      </c>
      <c r="Z13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64" s="40" t="str">
        <f>IF(db[[#This Row],[STN K]]="","",IF(db[[#This Row],[STN TG]]="LSN",12,""))</f>
        <v/>
      </c>
      <c r="AB1364" s="40" t="str">
        <f>IF(db[[#This Row],[STN TG]]="LSN","PCS","")</f>
        <v/>
      </c>
      <c r="AC1364" s="40">
        <f>db[[#This Row],[QTY B]]*IF(db[[#This Row],[QTY TG]]="",1,db[[#This Row],[QTY TG]])*IF(db[[#This Row],[QTY K]]="",1,db[[#This Row],[QTY K]])</f>
        <v>5000</v>
      </c>
      <c r="AD1364" s="40" t="str">
        <f>IF(db[[#This Row],[STN K]]="",IF(db[[#This Row],[STN TG]]="",db[[#This Row],[STN B]],db[[#This Row],[STN TG]]),db[[#This Row],[STN K]])</f>
        <v>PCS</v>
      </c>
      <c r="AE1364" s="40"/>
    </row>
    <row r="1365" spans="1:31" ht="16.5" customHeight="1" x14ac:dyDescent="0.25">
      <c r="A1365" s="40">
        <f t="shared" si="21"/>
        <v>1364</v>
      </c>
      <c r="B1365" s="5" t="str">
        <f>LOWER(SUBSTITUTE(SUBSTITUTE(SUBSTITUTE(SUBSTITUTE(SUBSTITUTE(SUBSTITUTE(SUBSTITUTE(SUBSTITUTE(db[[#This Row],[NB BM]]," ",),".",""),"-",""),"(",""),")",""),"/",""),"""",""),"+",""))</f>
        <v>idcarddbs1057biru</v>
      </c>
      <c r="C1365" s="5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D1365" s="5" t="str">
        <f>LOWER(SUBSTITUTE(SUBSTITUTE(SUBSTITUTE(SUBSTITUTE(SUBSTITUTE(SUBSTITUTE(SUBSTITUTE(SUBSTITUTE(SUBSTITUTE(db[[#This Row],[NB PAJAK]]," ",""),"-",""),"(",""),")",""),".",""),",",""),"/",""),"""",""),"+",""))</f>
        <v/>
      </c>
      <c r="E136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idcarddbs1057biru3000pcsuntana</v>
      </c>
      <c r="F136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idcardjbs1057biru3000pcs</v>
      </c>
      <c r="G1365" s="5" t="str">
        <f>db[[#This Row],[NB NOTA_C]]&amp;LOWER(SUBSTITUTE(SUBSTITUTE(SUBSTITUTE(SUBSTITUTE(SUBSTITUTE(SUBSTITUTE(SUBSTITUTE(SUBSTITUTE(SUBSTITUTE(db[[#This Row],[FAKTUR]]," ",),".",""),"-",""),"(",""),")",""),",",""),"/",""),"""",""),"+",""))</f>
        <v>idcardjbs1057biruuntana</v>
      </c>
      <c r="H136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idcardjbs1057biru3000pcsuntana</v>
      </c>
      <c r="I1365" s="2" t="s">
        <v>2960</v>
      </c>
      <c r="J1365" s="2" t="s">
        <v>2959</v>
      </c>
      <c r="K1365" s="14"/>
      <c r="L1365" s="2" t="s">
        <v>1336</v>
      </c>
      <c r="M1365" s="33" t="e">
        <f>IF(db[[#This Row],[NB NOTA_C]]="","",COUNTIF([2]!B_MSK[concat],db[[#This Row],[NB NOTA_C]]))</f>
        <v>#REF!</v>
      </c>
      <c r="N1365" s="9" t="s">
        <v>1343</v>
      </c>
      <c r="O1365" s="5" t="s">
        <v>1455</v>
      </c>
      <c r="P1365" s="2" t="s">
        <v>2432</v>
      </c>
      <c r="Q1365" s="5"/>
      <c r="R1365" s="5" t="str">
        <f>IF(db[[#This Row],[QTY/ CTN]]="","",SUBSTITUTE(SUBSTITUTE(SUBSTITUTE(db[[#This Row],[QTY/ CTN]]," ","_",2),"(",""),")","")&amp;"_")</f>
        <v>3000 PCS_</v>
      </c>
      <c r="S1365" s="5">
        <f>IF(db[[#This Row],[H_QTY/ CTN]]="","",SEARCH("_",db[[#This Row],[H_QTY/ CTN]]))</f>
        <v>9</v>
      </c>
      <c r="T1365" s="5">
        <f>IF(db[[#This Row],[H_QTY/ CTN]]="","",LEN(db[[#This Row],[H_QTY/ CTN]]))</f>
        <v>9</v>
      </c>
      <c r="U1365" s="40" t="str">
        <f>IF(db[[#This Row],[H_QTY/ CTN]]="","",LEFT(db[[#This Row],[H_QTY/ CTN]],db[[#This Row],[H_1]]-1))</f>
        <v>3000 PCS</v>
      </c>
      <c r="V1365" s="40" t="str">
        <f>IF(NOT(db[[#This Row],[H_1]]=db[[#This Row],[H_2]]),MID(db[[#This Row],[H_QTY/ CTN]],db[[#This Row],[H_1]]+1,db[[#This Row],[H_2]]-db[[#This Row],[H_1]]-1),"")</f>
        <v/>
      </c>
      <c r="W1365" s="40" t="str">
        <f>IF(db[[#This Row],[QTY/ CTN B]]="","",LEFT(db[[#This Row],[QTY/ CTN B]],SEARCH(" ",db[[#This Row],[QTY/ CTN B]],1)-1))</f>
        <v>3000</v>
      </c>
      <c r="X1365" s="40" t="str">
        <f>IF(db[[#This Row],[QTY/ CTN B]]="","",RIGHT(db[[#This Row],[QTY/ CTN B]],LEN(db[[#This Row],[QTY/ CTN B]])-SEARCH(" ",db[[#This Row],[QTY/ CTN B]],1)))</f>
        <v>PCS</v>
      </c>
      <c r="Y1365" s="40" t="str">
        <f>IF(db[[#This Row],[QTY/ CTN TG]]="",IF(db[[#This Row],[STN TG]]="","",12),LEFT(db[[#This Row],[QTY/ CTN TG]],SEARCH(" ",db[[#This Row],[QTY/ CTN TG]],1)-1))</f>
        <v/>
      </c>
      <c r="Z13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65" s="40" t="str">
        <f>IF(db[[#This Row],[STN K]]="","",IF(db[[#This Row],[STN TG]]="LSN",12,""))</f>
        <v/>
      </c>
      <c r="AB1365" s="40" t="str">
        <f>IF(db[[#This Row],[STN TG]]="LSN","PCS","")</f>
        <v/>
      </c>
      <c r="AC1365" s="40">
        <f>db[[#This Row],[QTY B]]*IF(db[[#This Row],[QTY TG]]="",1,db[[#This Row],[QTY TG]])*IF(db[[#This Row],[QTY K]]="",1,db[[#This Row],[QTY K]])</f>
        <v>3000</v>
      </c>
      <c r="AD1365" s="40" t="str">
        <f>IF(db[[#This Row],[STN K]]="",IF(db[[#This Row],[STN TG]]="",db[[#This Row],[STN B]],db[[#This Row],[STN TG]]),db[[#This Row],[STN K]])</f>
        <v>PCS</v>
      </c>
      <c r="AE1365" s="40"/>
    </row>
    <row r="1366" spans="1:31" ht="16.5" customHeight="1" x14ac:dyDescent="0.25">
      <c r="A1366" s="40">
        <f t="shared" si="21"/>
        <v>1365</v>
      </c>
      <c r="B1366" s="5" t="str">
        <f>LOWER(SUBSTITUTE(SUBSTITUTE(SUBSTITUTE(SUBSTITUTE(SUBSTITUTE(SUBSTITUTE(SUBSTITUTE(SUBSTITUTE(db[[#This Row],[NB BM]]," ",),".",""),"-",""),"(",""),")",""),"/",""),"""",""),"+",""))</f>
        <v>idcardjbs107transparan</v>
      </c>
      <c r="C1366" s="5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D1366" s="5" t="str">
        <f>LOWER(SUBSTITUTE(SUBSTITUTE(SUBSTITUTE(SUBSTITUTE(SUBSTITUTE(SUBSTITUTE(SUBSTITUTE(SUBSTITUTE(SUBSTITUTE(db[[#This Row],[NB PAJAK]]," ",""),"-",""),"(",""),")",""),".",""),",",""),"/",""),"""",""),"+",""))</f>
        <v/>
      </c>
      <c r="E136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idcardjbs107transparan3000pcsuntana</v>
      </c>
      <c r="F136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idcardjbs107trans3000pcs</v>
      </c>
      <c r="G1366" s="5" t="str">
        <f>db[[#This Row],[NB NOTA_C]]&amp;LOWER(SUBSTITUTE(SUBSTITUTE(SUBSTITUTE(SUBSTITUTE(SUBSTITUTE(SUBSTITUTE(SUBSTITUTE(SUBSTITUTE(SUBSTITUTE(db[[#This Row],[FAKTUR]]," ",),".",""),"-",""),"(",""),")",""),",",""),"/",""),"""",""),"+",""))</f>
        <v>idcardjbs107transuntana</v>
      </c>
      <c r="H136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idcardjbs107trans3000pcsuntana</v>
      </c>
      <c r="I1366" s="2" t="s">
        <v>908</v>
      </c>
      <c r="J1366" s="2" t="s">
        <v>1170</v>
      </c>
      <c r="K1366" s="14"/>
      <c r="L1366" s="2" t="s">
        <v>1336</v>
      </c>
      <c r="M1366" s="34" t="e">
        <f>IF(db[[#This Row],[NB NOTA_C]]="","",COUNTIF([2]!B_MSK[concat],db[[#This Row],[NB NOTA_C]]))</f>
        <v>#REF!</v>
      </c>
      <c r="N1366" s="14" t="s">
        <v>1343</v>
      </c>
      <c r="O1366" s="2" t="s">
        <v>1455</v>
      </c>
      <c r="P1366" s="2" t="s">
        <v>2432</v>
      </c>
      <c r="R1366" s="2" t="str">
        <f>IF(db[[#This Row],[QTY/ CTN]]="","",SUBSTITUTE(SUBSTITUTE(SUBSTITUTE(db[[#This Row],[QTY/ CTN]]," ","_",2),"(",""),")","")&amp;"_")</f>
        <v>3000 PCS_</v>
      </c>
      <c r="S1366" s="2">
        <f>IF(db[[#This Row],[H_QTY/ CTN]]="","",SEARCH("_",db[[#This Row],[H_QTY/ CTN]]))</f>
        <v>9</v>
      </c>
      <c r="T1366" s="2">
        <f>IF(db[[#This Row],[H_QTY/ CTN]]="","",LEN(db[[#This Row],[H_QTY/ CTN]]))</f>
        <v>9</v>
      </c>
      <c r="U1366" s="41" t="str">
        <f>IF(db[[#This Row],[H_QTY/ CTN]]="","",LEFT(db[[#This Row],[H_QTY/ CTN]],db[[#This Row],[H_1]]-1))</f>
        <v>3000 PCS</v>
      </c>
      <c r="V1366" s="40" t="str">
        <f>IF(NOT(db[[#This Row],[H_1]]=db[[#This Row],[H_2]]),MID(db[[#This Row],[H_QTY/ CTN]],db[[#This Row],[H_1]]+1,db[[#This Row],[H_2]]-db[[#This Row],[H_1]]-1),"")</f>
        <v/>
      </c>
      <c r="W1366" s="40" t="str">
        <f>IF(db[[#This Row],[QTY/ CTN B]]="","",LEFT(db[[#This Row],[QTY/ CTN B]],SEARCH(" ",db[[#This Row],[QTY/ CTN B]],1)-1))</f>
        <v>3000</v>
      </c>
      <c r="X1366" s="40" t="str">
        <f>IF(db[[#This Row],[QTY/ CTN B]]="","",RIGHT(db[[#This Row],[QTY/ CTN B]],LEN(db[[#This Row],[QTY/ CTN B]])-SEARCH(" ",db[[#This Row],[QTY/ CTN B]],1)))</f>
        <v>PCS</v>
      </c>
      <c r="Y1366" s="40" t="str">
        <f>IF(db[[#This Row],[QTY/ CTN TG]]="",IF(db[[#This Row],[STN TG]]="","",12),LEFT(db[[#This Row],[QTY/ CTN TG]],SEARCH(" ",db[[#This Row],[QTY/ CTN TG]],1)-1))</f>
        <v/>
      </c>
      <c r="Z13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66" s="40" t="str">
        <f>IF(db[[#This Row],[STN K]]="","",IF(db[[#This Row],[STN TG]]="LSN",12,""))</f>
        <v/>
      </c>
      <c r="AB1366" s="40" t="str">
        <f>IF(db[[#This Row],[STN TG]]="LSN","PCS","")</f>
        <v/>
      </c>
      <c r="AC1366" s="40">
        <f>db[[#This Row],[QTY B]]*IF(db[[#This Row],[QTY TG]]="",1,db[[#This Row],[QTY TG]])*IF(db[[#This Row],[QTY K]]="",1,db[[#This Row],[QTY K]])</f>
        <v>3000</v>
      </c>
      <c r="AD1366" s="40" t="str">
        <f>IF(db[[#This Row],[STN K]]="",IF(db[[#This Row],[STN TG]]="",db[[#This Row],[STN B]],db[[#This Row],[STN TG]]),db[[#This Row],[STN K]])</f>
        <v>PCS</v>
      </c>
      <c r="AE1366" s="40"/>
    </row>
    <row r="1367" spans="1:31" ht="16.5" customHeight="1" x14ac:dyDescent="0.25">
      <c r="A1367" s="40">
        <f t="shared" si="21"/>
        <v>1366</v>
      </c>
      <c r="B1367" s="5" t="str">
        <f>LOWER(SUBSTITUTE(SUBSTITUTE(SUBSTITUTE(SUBSTITUTE(SUBSTITUTE(SUBSTITUTE(SUBSTITUTE(SUBSTITUTE(db[[#This Row],[NB BM]]," ",),".",""),"-",""),"(",""),")",""),"/",""),"""",""),"+",""))</f>
        <v>idcardplastikukurana2</v>
      </c>
      <c r="C1367" s="5" t="str">
        <f>LOWER(SUBSTITUTE(SUBSTITUTE(SUBSTITUTE(SUBSTITUTE(SUBSTITUTE(SUBSTITUTE(SUBSTITUTE(SUBSTITUTE(SUBSTITUTE(db[[#This Row],[NB NOTA]]," ",),".",""),"-",""),"(",""),")",""),",",""),"/",""),"""",""),"+",""))</f>
        <v>idcardplastikukurana2</v>
      </c>
      <c r="D1367" s="5" t="str">
        <f>LOWER(SUBSTITUTE(SUBSTITUTE(SUBSTITUTE(SUBSTITUTE(SUBSTITUTE(SUBSTITUTE(SUBSTITUTE(SUBSTITUTE(SUBSTITUTE(db[[#This Row],[NB PAJAK]]," ",""),"-",""),"(",""),")",""),".",""),",",""),"/",""),"""",""),"+",""))</f>
        <v/>
      </c>
      <c r="E136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idcardplastikukurana26000pcsuntana</v>
      </c>
      <c r="F136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idcardplastikukurana26000pcs</v>
      </c>
      <c r="G1367" s="5" t="str">
        <f>db[[#This Row],[NB NOTA_C]]&amp;LOWER(SUBSTITUTE(SUBSTITUTE(SUBSTITUTE(SUBSTITUTE(SUBSTITUTE(SUBSTITUTE(SUBSTITUTE(SUBSTITUTE(SUBSTITUTE(db[[#This Row],[FAKTUR]]," ",),".",""),"-",""),"(",""),")",""),",",""),"/",""),"""",""),"+",""))</f>
        <v>idcardplastikukurana2untana</v>
      </c>
      <c r="H136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idcardplastikukurana26000pcsuntana</v>
      </c>
      <c r="I1367" s="2" t="s">
        <v>4785</v>
      </c>
      <c r="J1367" s="2" t="s">
        <v>4786</v>
      </c>
      <c r="K1367" s="14"/>
      <c r="L1367" s="2" t="s">
        <v>1336</v>
      </c>
      <c r="M1367" s="33" t="e">
        <f>IF(db[[#This Row],[NB NOTA_C]]="","",COUNTIF([2]!B_MSK[concat],db[[#This Row],[NB NOTA_C]]))</f>
        <v>#REF!</v>
      </c>
      <c r="N1367" s="9" t="s">
        <v>3127</v>
      </c>
      <c r="O1367" s="5" t="s">
        <v>4787</v>
      </c>
      <c r="P1367" s="2" t="s">
        <v>2422</v>
      </c>
      <c r="Q1367" s="5"/>
      <c r="R1367" s="5" t="str">
        <f>IF(db[[#This Row],[QTY/ CTN]]="","",SUBSTITUTE(SUBSTITUTE(SUBSTITUTE(db[[#This Row],[QTY/ CTN]]," ","_",2),"(",""),")","")&amp;"_")</f>
        <v>6000 PCS_</v>
      </c>
      <c r="S1367" s="5">
        <f>IF(db[[#This Row],[H_QTY/ CTN]]="","",SEARCH("_",db[[#This Row],[H_QTY/ CTN]]))</f>
        <v>9</v>
      </c>
      <c r="T1367" s="5">
        <f>IF(db[[#This Row],[H_QTY/ CTN]]="","",LEN(db[[#This Row],[H_QTY/ CTN]]))</f>
        <v>9</v>
      </c>
      <c r="U1367" s="40" t="str">
        <f>IF(db[[#This Row],[H_QTY/ CTN]]="","",LEFT(db[[#This Row],[H_QTY/ CTN]],db[[#This Row],[H_1]]-1))</f>
        <v>6000 PCS</v>
      </c>
      <c r="V1367" s="40" t="str">
        <f>IF(NOT(db[[#This Row],[H_1]]=db[[#This Row],[H_2]]),MID(db[[#This Row],[H_QTY/ CTN]],db[[#This Row],[H_1]]+1,db[[#This Row],[H_2]]-db[[#This Row],[H_1]]-1),"")</f>
        <v/>
      </c>
      <c r="W1367" s="40" t="str">
        <f>IF(db[[#This Row],[QTY/ CTN B]]="","",LEFT(db[[#This Row],[QTY/ CTN B]],SEARCH(" ",db[[#This Row],[QTY/ CTN B]],1)-1))</f>
        <v>6000</v>
      </c>
      <c r="X1367" s="40" t="str">
        <f>IF(db[[#This Row],[QTY/ CTN B]]="","",RIGHT(db[[#This Row],[QTY/ CTN B]],LEN(db[[#This Row],[QTY/ CTN B]])-SEARCH(" ",db[[#This Row],[QTY/ CTN B]],1)))</f>
        <v>PCS</v>
      </c>
      <c r="Y1367" s="40" t="str">
        <f>IF(db[[#This Row],[QTY/ CTN TG]]="",IF(db[[#This Row],[STN TG]]="","",12),LEFT(db[[#This Row],[QTY/ CTN TG]],SEARCH(" ",db[[#This Row],[QTY/ CTN TG]],1)-1))</f>
        <v/>
      </c>
      <c r="Z13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67" s="40" t="str">
        <f>IF(db[[#This Row],[STN K]]="","",IF(db[[#This Row],[STN TG]]="LSN",12,""))</f>
        <v/>
      </c>
      <c r="AB1367" s="40" t="str">
        <f>IF(db[[#This Row],[STN TG]]="LSN","PCS","")</f>
        <v/>
      </c>
      <c r="AC1367" s="40">
        <f>db[[#This Row],[QTY B]]*IF(db[[#This Row],[QTY TG]]="",1,db[[#This Row],[QTY TG]])*IF(db[[#This Row],[QTY K]]="",1,db[[#This Row],[QTY K]])</f>
        <v>6000</v>
      </c>
      <c r="AD1367" s="40" t="str">
        <f>IF(db[[#This Row],[STN K]]="",IF(db[[#This Row],[STN TG]]="",db[[#This Row],[STN B]],db[[#This Row],[STN TG]]),db[[#This Row],[STN K]])</f>
        <v>PCS</v>
      </c>
      <c r="AE1367" s="40"/>
    </row>
    <row r="1368" spans="1:31" ht="16.5" customHeight="1" x14ac:dyDescent="0.25">
      <c r="A1368" s="40">
        <f t="shared" si="21"/>
        <v>1367</v>
      </c>
      <c r="B1368" s="5" t="str">
        <f>LOWER(SUBSTITUTE(SUBSTITUTE(SUBSTITUTE(SUBSTITUTE(SUBSTITUTE(SUBSTITUTE(SUBSTITUTE(SUBSTITUTE(db[[#This Row],[NB BM]]," ",),".",""),"-",""),"(",""),")",""),"/",""),"""",""),"+",""))</f>
        <v>idcardtalicantolplkhitam</v>
      </c>
      <c r="C1368" s="5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D1368" s="5" t="str">
        <f>LOWER(SUBSTITUTE(SUBSTITUTE(SUBSTITUTE(SUBSTITUTE(SUBSTITUTE(SUBSTITUTE(SUBSTITUTE(SUBSTITUTE(SUBSTITUTE(db[[#This Row],[NB PAJAK]]," ",""),"-",""),"(",""),")",""),".",""),",",""),"/",""),"""",""),"+",""))</f>
        <v/>
      </c>
      <c r="E136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idcardtalicantolplkhitam5000pcsuntana</v>
      </c>
      <c r="F136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idcardtalicantolhitam5000pcs</v>
      </c>
      <c r="G1368" s="5" t="str">
        <f>db[[#This Row],[NB NOTA_C]]&amp;LOWER(SUBSTITUTE(SUBSTITUTE(SUBSTITUTE(SUBSTITUTE(SUBSTITUTE(SUBSTITUTE(SUBSTITUTE(SUBSTITUTE(SUBSTITUTE(db[[#This Row],[FAKTUR]]," ",),".",""),"-",""),"(",""),")",""),",",""),"/",""),"""",""),"+",""))</f>
        <v>idcardtalicantolhitamuntana</v>
      </c>
      <c r="H136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idcardtalicantolhitam5000pcsuntana</v>
      </c>
      <c r="I1368" s="2" t="s">
        <v>1618</v>
      </c>
      <c r="J1368" s="2" t="s">
        <v>2169</v>
      </c>
      <c r="K1368" s="14"/>
      <c r="L1368" s="2" t="s">
        <v>1336</v>
      </c>
      <c r="M1368" s="34" t="e">
        <f>IF(db[[#This Row],[NB NOTA_C]]="","",COUNTIF([2]!B_MSK[concat],db[[#This Row],[NB NOTA_C]]))</f>
        <v>#REF!</v>
      </c>
      <c r="N1368" s="9" t="s">
        <v>1352</v>
      </c>
      <c r="O1368" s="5" t="s">
        <v>1499</v>
      </c>
      <c r="P1368" s="2" t="s">
        <v>2432</v>
      </c>
      <c r="R1368" s="2" t="str">
        <f>IF(db[[#This Row],[QTY/ CTN]]="","",SUBSTITUTE(SUBSTITUTE(SUBSTITUTE(db[[#This Row],[QTY/ CTN]]," ","_",2),"(",""),")","")&amp;"_")</f>
        <v>5000 PCS_</v>
      </c>
      <c r="S1368" s="2">
        <f>IF(db[[#This Row],[H_QTY/ CTN]]="","",SEARCH("_",db[[#This Row],[H_QTY/ CTN]]))</f>
        <v>9</v>
      </c>
      <c r="T1368" s="2">
        <f>IF(db[[#This Row],[H_QTY/ CTN]]="","",LEN(db[[#This Row],[H_QTY/ CTN]]))</f>
        <v>9</v>
      </c>
      <c r="U1368" s="41" t="str">
        <f>IF(db[[#This Row],[H_QTY/ CTN]]="","",LEFT(db[[#This Row],[H_QTY/ CTN]],db[[#This Row],[H_1]]-1))</f>
        <v>5000 PCS</v>
      </c>
      <c r="V1368" s="40" t="str">
        <f>IF(NOT(db[[#This Row],[H_1]]=db[[#This Row],[H_2]]),MID(db[[#This Row],[H_QTY/ CTN]],db[[#This Row],[H_1]]+1,db[[#This Row],[H_2]]-db[[#This Row],[H_1]]-1),"")</f>
        <v/>
      </c>
      <c r="W1368" s="40" t="str">
        <f>IF(db[[#This Row],[QTY/ CTN B]]="","",LEFT(db[[#This Row],[QTY/ CTN B]],SEARCH(" ",db[[#This Row],[QTY/ CTN B]],1)-1))</f>
        <v>5000</v>
      </c>
      <c r="X1368" s="40" t="str">
        <f>IF(db[[#This Row],[QTY/ CTN B]]="","",RIGHT(db[[#This Row],[QTY/ CTN B]],LEN(db[[#This Row],[QTY/ CTN B]])-SEARCH(" ",db[[#This Row],[QTY/ CTN B]],1)))</f>
        <v>PCS</v>
      </c>
      <c r="Y1368" s="40" t="str">
        <f>IF(db[[#This Row],[QTY/ CTN TG]]="",IF(db[[#This Row],[STN TG]]="","",12),LEFT(db[[#This Row],[QTY/ CTN TG]],SEARCH(" ",db[[#This Row],[QTY/ CTN TG]],1)-1))</f>
        <v/>
      </c>
      <c r="Z13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68" s="40" t="str">
        <f>IF(db[[#This Row],[STN K]]="","",IF(db[[#This Row],[STN TG]]="LSN",12,""))</f>
        <v/>
      </c>
      <c r="AB1368" s="40" t="str">
        <f>IF(db[[#This Row],[STN TG]]="LSN","PCS","")</f>
        <v/>
      </c>
      <c r="AC1368" s="40">
        <f>db[[#This Row],[QTY B]]*IF(db[[#This Row],[QTY TG]]="",1,db[[#This Row],[QTY TG]])*IF(db[[#This Row],[QTY K]]="",1,db[[#This Row],[QTY K]])</f>
        <v>5000</v>
      </c>
      <c r="AD1368" s="40" t="str">
        <f>IF(db[[#This Row],[STN K]]="",IF(db[[#This Row],[STN TG]]="",db[[#This Row],[STN B]],db[[#This Row],[STN TG]]),db[[#This Row],[STN K]])</f>
        <v>PCS</v>
      </c>
      <c r="AE1368" s="40"/>
    </row>
    <row r="1369" spans="1:31" ht="16.5" customHeight="1" x14ac:dyDescent="0.25">
      <c r="A1369" s="40">
        <f t="shared" si="21"/>
        <v>1368</v>
      </c>
      <c r="B1369" s="5" t="str">
        <f>LOWER(SUBSTITUTE(SUBSTITUTE(SUBSTITUTE(SUBSTITUTE(SUBSTITUTE(SUBSTITUTE(SUBSTITUTE(SUBSTITUTE(db[[#This Row],[NB BM]]," ",),".",""),"-",""),"(",""),")",""),"/",""),"""",""),"+",""))</f>
        <v>idcardtalicantolplkputih</v>
      </c>
      <c r="C1369" s="5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D1369" s="5" t="str">
        <f>LOWER(SUBSTITUTE(SUBSTITUTE(SUBSTITUTE(SUBSTITUTE(SUBSTITUTE(SUBSTITUTE(SUBSTITUTE(SUBSTITUTE(SUBSTITUTE(db[[#This Row],[NB PAJAK]]," ",""),"-",""),"(",""),")",""),".",""),",",""),"/",""),"""",""),"+",""))</f>
        <v/>
      </c>
      <c r="E136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idcardtalicantolplkputih5000pcsuntana</v>
      </c>
      <c r="F136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idcardtalicantolputih5000pcs</v>
      </c>
      <c r="G1369" s="5" t="str">
        <f>db[[#This Row],[NB NOTA_C]]&amp;LOWER(SUBSTITUTE(SUBSTITUTE(SUBSTITUTE(SUBSTITUTE(SUBSTITUTE(SUBSTITUTE(SUBSTITUTE(SUBSTITUTE(SUBSTITUTE(db[[#This Row],[FAKTUR]]," ",),".",""),"-",""),"(",""),")",""),",",""),"/",""),"""",""),"+",""))</f>
        <v>idcardtalicantolputihuntana</v>
      </c>
      <c r="H136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idcardtalicantolputih5000pcsuntana</v>
      </c>
      <c r="I1369" s="2" t="s">
        <v>3023</v>
      </c>
      <c r="J1369" s="2" t="s">
        <v>3022</v>
      </c>
      <c r="K1369" s="1"/>
      <c r="L1369" s="2" t="s">
        <v>1336</v>
      </c>
      <c r="M1369" s="34" t="e">
        <f>IF(db[[#This Row],[NB NOTA_C]]="","",COUNTIF([2]!B_MSK[concat],db[[#This Row],[NB NOTA_C]]))</f>
        <v>#REF!</v>
      </c>
      <c r="N1369" s="9" t="s">
        <v>1352</v>
      </c>
      <c r="O1369" s="5" t="s">
        <v>1499</v>
      </c>
      <c r="P1369" s="2" t="s">
        <v>2432</v>
      </c>
      <c r="R1369" s="2" t="str">
        <f>IF(db[[#This Row],[QTY/ CTN]]="","",SUBSTITUTE(SUBSTITUTE(SUBSTITUTE(db[[#This Row],[QTY/ CTN]]," ","_",2),"(",""),")","")&amp;"_")</f>
        <v>5000 PCS_</v>
      </c>
      <c r="S1369" s="2">
        <f>IF(db[[#This Row],[H_QTY/ CTN]]="","",SEARCH("_",db[[#This Row],[H_QTY/ CTN]]))</f>
        <v>9</v>
      </c>
      <c r="T1369" s="2">
        <f>IF(db[[#This Row],[H_QTY/ CTN]]="","",LEN(db[[#This Row],[H_QTY/ CTN]]))</f>
        <v>9</v>
      </c>
      <c r="U1369" s="41" t="str">
        <f>IF(db[[#This Row],[H_QTY/ CTN]]="","",LEFT(db[[#This Row],[H_QTY/ CTN]],db[[#This Row],[H_1]]-1))</f>
        <v>5000 PCS</v>
      </c>
      <c r="V1369" s="40" t="str">
        <f>IF(NOT(db[[#This Row],[H_1]]=db[[#This Row],[H_2]]),MID(db[[#This Row],[H_QTY/ CTN]],db[[#This Row],[H_1]]+1,db[[#This Row],[H_2]]-db[[#This Row],[H_1]]-1),"")</f>
        <v/>
      </c>
      <c r="W1369" s="40" t="str">
        <f>IF(db[[#This Row],[QTY/ CTN B]]="","",LEFT(db[[#This Row],[QTY/ CTN B]],SEARCH(" ",db[[#This Row],[QTY/ CTN B]],1)-1))</f>
        <v>5000</v>
      </c>
      <c r="X1369" s="40" t="str">
        <f>IF(db[[#This Row],[QTY/ CTN B]]="","",RIGHT(db[[#This Row],[QTY/ CTN B]],LEN(db[[#This Row],[QTY/ CTN B]])-SEARCH(" ",db[[#This Row],[QTY/ CTN B]],1)))</f>
        <v>PCS</v>
      </c>
      <c r="Y1369" s="40" t="str">
        <f>IF(db[[#This Row],[QTY/ CTN TG]]="",IF(db[[#This Row],[STN TG]]="","",12),LEFT(db[[#This Row],[QTY/ CTN TG]],SEARCH(" ",db[[#This Row],[QTY/ CTN TG]],1)-1))</f>
        <v/>
      </c>
      <c r="Z13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69" s="40" t="str">
        <f>IF(db[[#This Row],[STN K]]="","",IF(db[[#This Row],[STN TG]]="LSN",12,""))</f>
        <v/>
      </c>
      <c r="AB1369" s="40" t="str">
        <f>IF(db[[#This Row],[STN TG]]="LSN","PCS","")</f>
        <v/>
      </c>
      <c r="AC1369" s="40">
        <f>db[[#This Row],[QTY B]]*IF(db[[#This Row],[QTY TG]]="",1,db[[#This Row],[QTY TG]])*IF(db[[#This Row],[QTY K]]="",1,db[[#This Row],[QTY K]])</f>
        <v>5000</v>
      </c>
      <c r="AD1369" s="40" t="str">
        <f>IF(db[[#This Row],[STN K]]="",IF(db[[#This Row],[STN TG]]="",db[[#This Row],[STN B]],db[[#This Row],[STN TG]]),db[[#This Row],[STN K]])</f>
        <v>PCS</v>
      </c>
      <c r="AE1369" s="40"/>
    </row>
    <row r="1370" spans="1:31" ht="16.5" customHeight="1" x14ac:dyDescent="0.25">
      <c r="A1370" s="40">
        <f t="shared" si="21"/>
        <v>1369</v>
      </c>
      <c r="B1370" s="2" t="str">
        <f>LOWER(SUBSTITUTE(SUBSTITUTE(SUBSTITUTE(SUBSTITUTE(SUBSTITUTE(SUBSTITUTE(SUBSTITUTE(SUBSTITUTE(db[[#This Row],[NB BM]]," ",),".",""),"-",""),"(",""),")",""),"/",""),"""",""),"+",""))</f>
        <v>indexdanmemoom45kertaskotak</v>
      </c>
      <c r="C1370" s="2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D1370" s="2" t="str">
        <f>LOWER(SUBSTITUTE(SUBSTITUTE(SUBSTITUTE(SUBSTITUTE(SUBSTITUTE(SUBSTITUTE(SUBSTITUTE(SUBSTITUTE(SUBSTITUTE(db[[#This Row],[NB PAJAK]]," ",""),"-",""),"(",""),")",""),".",""),",",""),"/",""),"""",""),"+",""))</f>
        <v/>
      </c>
      <c r="E137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indexdanmemoom45kertaskotak36box30setartomoro</v>
      </c>
      <c r="F137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index&amp;memoom45kertaskotakjk36box30set</v>
      </c>
      <c r="G1370" s="2" t="str">
        <f>db[[#This Row],[NB NOTA_C]]&amp;LOWER(SUBSTITUTE(SUBSTITUTE(SUBSTITUTE(SUBSTITUTE(SUBSTITUTE(SUBSTITUTE(SUBSTITUTE(SUBSTITUTE(SUBSTITUTE(db[[#This Row],[FAKTUR]]," ",),".",""),"-",""),"(",""),")",""),",",""),"/",""),"""",""),"+",""))</f>
        <v>index&amp;memoom45kertaskotakjkartomoro</v>
      </c>
      <c r="H137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index&amp;memoom45kertaskotakjk36box30setartomoro</v>
      </c>
      <c r="I1370" s="2" t="s">
        <v>271</v>
      </c>
      <c r="J1370" s="2" t="s">
        <v>272</v>
      </c>
      <c r="K1370" s="14"/>
      <c r="L1370" s="2" t="s">
        <v>1335</v>
      </c>
      <c r="M1370" s="34" t="e">
        <f>IF(db[[#This Row],[NB NOTA_C]]="","",COUNTIF([2]!B_MSK[concat],db[[#This Row],[NB NOTA_C]]))</f>
        <v>#REF!</v>
      </c>
      <c r="N1370" s="14" t="s">
        <v>1346</v>
      </c>
      <c r="O1370" s="2" t="s">
        <v>1456</v>
      </c>
      <c r="P1370" s="2" t="s">
        <v>2441</v>
      </c>
      <c r="R1370" s="2" t="str">
        <f>IF(db[[#This Row],[QTY/ CTN]]="","",SUBSTITUTE(SUBSTITUTE(SUBSTITUTE(db[[#This Row],[QTY/ CTN]]," ","_",2),"(",""),")","")&amp;"_")</f>
        <v>36 BOX_30 SET_</v>
      </c>
      <c r="S1370" s="2">
        <f>IF(db[[#This Row],[H_QTY/ CTN]]="","",SEARCH("_",db[[#This Row],[H_QTY/ CTN]]))</f>
        <v>7</v>
      </c>
      <c r="T1370" s="2">
        <f>IF(db[[#This Row],[H_QTY/ CTN]]="","",LEN(db[[#This Row],[H_QTY/ CTN]]))</f>
        <v>14</v>
      </c>
      <c r="U1370" s="41" t="str">
        <f>IF(db[[#This Row],[H_QTY/ CTN]]="","",LEFT(db[[#This Row],[H_QTY/ CTN]],db[[#This Row],[H_1]]-1))</f>
        <v>36 BOX</v>
      </c>
      <c r="V1370" s="40" t="str">
        <f>IF(NOT(db[[#This Row],[H_1]]=db[[#This Row],[H_2]]),MID(db[[#This Row],[H_QTY/ CTN]],db[[#This Row],[H_1]]+1,db[[#This Row],[H_2]]-db[[#This Row],[H_1]]-1),"")</f>
        <v>30 SET</v>
      </c>
      <c r="W1370" s="40" t="str">
        <f>IF(db[[#This Row],[QTY/ CTN B]]="","",LEFT(db[[#This Row],[QTY/ CTN B]],SEARCH(" ",db[[#This Row],[QTY/ CTN B]],1)-1))</f>
        <v>36</v>
      </c>
      <c r="X1370" s="40" t="str">
        <f>IF(db[[#This Row],[QTY/ CTN B]]="","",RIGHT(db[[#This Row],[QTY/ CTN B]],LEN(db[[#This Row],[QTY/ CTN B]])-SEARCH(" ",db[[#This Row],[QTY/ CTN B]],1)))</f>
        <v>BOX</v>
      </c>
      <c r="Y1370" s="40" t="str">
        <f>IF(db[[#This Row],[QTY/ CTN TG]]="",IF(db[[#This Row],[STN TG]]="","",12),LEFT(db[[#This Row],[QTY/ CTN TG]],SEARCH(" ",db[[#This Row],[QTY/ CTN TG]],1)-1))</f>
        <v>30</v>
      </c>
      <c r="Z13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370" s="40" t="str">
        <f>IF(db[[#This Row],[STN K]]="","",IF(db[[#This Row],[STN TG]]="LSN",12,""))</f>
        <v/>
      </c>
      <c r="AB1370" s="40" t="str">
        <f>IF(db[[#This Row],[STN TG]]="LSN","PCS","")</f>
        <v/>
      </c>
      <c r="AC1370" s="40">
        <f>db[[#This Row],[QTY B]]*IF(db[[#This Row],[QTY TG]]="",1,db[[#This Row],[QTY TG]])*IF(db[[#This Row],[QTY K]]="",1,db[[#This Row],[QTY K]])</f>
        <v>1080</v>
      </c>
      <c r="AD1370" s="40" t="str">
        <f>IF(db[[#This Row],[STN K]]="",IF(db[[#This Row],[STN TG]]="",db[[#This Row],[STN B]],db[[#This Row],[STN TG]]),db[[#This Row],[STN K]])</f>
        <v>SET</v>
      </c>
      <c r="AE1370" s="40"/>
    </row>
    <row r="1371" spans="1:31" ht="16.5" customHeight="1" x14ac:dyDescent="0.25">
      <c r="A1371" s="40">
        <f t="shared" si="21"/>
        <v>1370</v>
      </c>
      <c r="B1371" s="5" t="str">
        <f>LOWER(SUBSTITUTE(SUBSTITUTE(SUBSTITUTE(SUBSTITUTE(SUBSTITUTE(SUBSTITUTE(SUBSTITUTE(SUBSTITUTE(db[[#This Row],[NB BM]]," ",),".",""),"-",""),"(",""),")",""),"/",""),"""",""),"+",""))</f>
        <v>isigel10tg308arbbiru</v>
      </c>
      <c r="C1371" s="5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D1371" s="5" t="str">
        <f>LOWER(SUBSTITUTE(SUBSTITUTE(SUBSTITUTE(SUBSTITUTE(SUBSTITUTE(SUBSTITUTE(SUBSTITUTE(SUBSTITUTE(SUBSTITUTE(db[[#This Row],[NB PAJAK]]," ",""),"-",""),"(",""),")",""),".",""),",",""),"/",""),"""",""),"+",""))</f>
        <v/>
      </c>
      <c r="E137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isigel10tg308arbbiru80pcsuntana</v>
      </c>
      <c r="F137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isigel10birutg308arb80pcs</v>
      </c>
      <c r="G1371" s="5" t="str">
        <f>db[[#This Row],[NB NOTA_C]]&amp;LOWER(SUBSTITUTE(SUBSTITUTE(SUBSTITUTE(SUBSTITUTE(SUBSTITUTE(SUBSTITUTE(SUBSTITUTE(SUBSTITUTE(SUBSTITUTE(db[[#This Row],[FAKTUR]]," ",),".",""),"-",""),"(",""),")",""),",",""),"/",""),"""",""),"+",""))</f>
        <v>isigel10birutg308arbuntana</v>
      </c>
      <c r="H137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isigel10birutg308arb80pcsuntana</v>
      </c>
      <c r="I1371" s="2" t="s">
        <v>4234</v>
      </c>
      <c r="J1371" s="2" t="s">
        <v>1172</v>
      </c>
      <c r="K1371" s="14"/>
      <c r="L1371" s="2" t="s">
        <v>1336</v>
      </c>
      <c r="M1371" s="34" t="e">
        <f>IF(db[[#This Row],[NB NOTA_C]]="","",COUNTIF([2]!B_MSK[concat],db[[#This Row],[NB NOTA_C]]))</f>
        <v>#REF!</v>
      </c>
      <c r="N1371" s="14" t="s">
        <v>1349</v>
      </c>
      <c r="O1371" s="2" t="s">
        <v>1457</v>
      </c>
      <c r="P1371" s="2" t="s">
        <v>2426</v>
      </c>
      <c r="R1371" s="2" t="str">
        <f>IF(db[[#This Row],[QTY/ CTN]]="","",SUBSTITUTE(SUBSTITUTE(SUBSTITUTE(db[[#This Row],[QTY/ CTN]]," ","_",2),"(",""),")","")&amp;"_")</f>
        <v>80 PCS_</v>
      </c>
      <c r="S1371" s="2">
        <f>IF(db[[#This Row],[H_QTY/ CTN]]="","",SEARCH("_",db[[#This Row],[H_QTY/ CTN]]))</f>
        <v>7</v>
      </c>
      <c r="T1371" s="2">
        <f>IF(db[[#This Row],[H_QTY/ CTN]]="","",LEN(db[[#This Row],[H_QTY/ CTN]]))</f>
        <v>7</v>
      </c>
      <c r="U1371" s="41" t="str">
        <f>IF(db[[#This Row],[H_QTY/ CTN]]="","",LEFT(db[[#This Row],[H_QTY/ CTN]],db[[#This Row],[H_1]]-1))</f>
        <v>80 PCS</v>
      </c>
      <c r="V1371" s="40" t="str">
        <f>IF(NOT(db[[#This Row],[H_1]]=db[[#This Row],[H_2]]),MID(db[[#This Row],[H_QTY/ CTN]],db[[#This Row],[H_1]]+1,db[[#This Row],[H_2]]-db[[#This Row],[H_1]]-1),"")</f>
        <v/>
      </c>
      <c r="W1371" s="40" t="str">
        <f>IF(db[[#This Row],[QTY/ CTN B]]="","",LEFT(db[[#This Row],[QTY/ CTN B]],SEARCH(" ",db[[#This Row],[QTY/ CTN B]],1)-1))</f>
        <v>80</v>
      </c>
      <c r="X1371" s="40" t="str">
        <f>IF(db[[#This Row],[QTY/ CTN B]]="","",RIGHT(db[[#This Row],[QTY/ CTN B]],LEN(db[[#This Row],[QTY/ CTN B]])-SEARCH(" ",db[[#This Row],[QTY/ CTN B]],1)))</f>
        <v>PCS</v>
      </c>
      <c r="Y1371" s="40" t="str">
        <f>IF(db[[#This Row],[QTY/ CTN TG]]="",IF(db[[#This Row],[STN TG]]="","",12),LEFT(db[[#This Row],[QTY/ CTN TG]],SEARCH(" ",db[[#This Row],[QTY/ CTN TG]],1)-1))</f>
        <v/>
      </c>
      <c r="Z13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71" s="40" t="str">
        <f>IF(db[[#This Row],[STN K]]="","",IF(db[[#This Row],[STN TG]]="LSN",12,""))</f>
        <v/>
      </c>
      <c r="AB1371" s="40" t="str">
        <f>IF(db[[#This Row],[STN TG]]="LSN","PCS","")</f>
        <v/>
      </c>
      <c r="AC1371" s="40">
        <f>db[[#This Row],[QTY B]]*IF(db[[#This Row],[QTY TG]]="",1,db[[#This Row],[QTY TG]])*IF(db[[#This Row],[QTY K]]="",1,db[[#This Row],[QTY K]])</f>
        <v>80</v>
      </c>
      <c r="AD1371" s="40" t="str">
        <f>IF(db[[#This Row],[STN K]]="",IF(db[[#This Row],[STN TG]]="",db[[#This Row],[STN B]],db[[#This Row],[STN TG]]),db[[#This Row],[STN K]])</f>
        <v>PCS</v>
      </c>
      <c r="AE1371" s="40"/>
    </row>
    <row r="1372" spans="1:31" ht="16.5" customHeight="1" x14ac:dyDescent="0.25">
      <c r="A1372" s="40">
        <f t="shared" si="21"/>
        <v>1371</v>
      </c>
      <c r="B1372" s="82" t="str">
        <f>LOWER(SUBSTITUTE(SUBSTITUTE(SUBSTITUTE(SUBSTITUTE(SUBSTITUTE(SUBSTITUTE(SUBSTITUTE(SUBSTITUTE(db[[#This Row],[NB BM]]," ",),".",""),"-",""),"(",""),")",""),"/",""),"""",""),"+",""))</f>
        <v>isigel10tg308</v>
      </c>
      <c r="C1372" s="82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D1372" s="82" t="str">
        <f>LOWER(SUBSTITUTE(SUBSTITUTE(SUBSTITUTE(SUBSTITUTE(SUBSTITUTE(SUBSTITUTE(SUBSTITUTE(SUBSTITUTE(SUBSTITUTE(db[[#This Row],[NB PAJAK]]," ",""),"-",""),"(",""),")",""),".",""),",",""),"/",""),"""",""),"+",""))</f>
        <v/>
      </c>
      <c r="E1372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isigel10tg30880pcsuntana</v>
      </c>
      <c r="F1372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isigel10tg30880pcs</v>
      </c>
      <c r="G1372" s="82" t="str">
        <f>db[[#This Row],[NB NOTA_C]]&amp;LOWER(SUBSTITUTE(SUBSTITUTE(SUBSTITUTE(SUBSTITUTE(SUBSTITUTE(SUBSTITUTE(SUBSTITUTE(SUBSTITUTE(SUBSTITUTE(db[[#This Row],[FAKTUR]]," ",),".",""),"-",""),"(",""),")",""),",",""),"/",""),"""",""),"+",""))</f>
        <v>isigel10tg308untana</v>
      </c>
      <c r="H1372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isigel10tg30880pcsuntana</v>
      </c>
      <c r="I1372" s="7" t="s">
        <v>3578</v>
      </c>
      <c r="J1372" s="7" t="s">
        <v>3572</v>
      </c>
      <c r="K1372" s="15"/>
      <c r="L1372" s="2" t="s">
        <v>1336</v>
      </c>
      <c r="M1372" s="83" t="e">
        <f>IF(db[[#This Row],[NB NOTA_C]]="","",COUNTIF([2]!B_MSK[concat],db[[#This Row],[NB NOTA_C]]))</f>
        <v>#REF!</v>
      </c>
      <c r="N1372" s="84" t="s">
        <v>2305</v>
      </c>
      <c r="O1372" s="82" t="s">
        <v>1457</v>
      </c>
      <c r="P1372" s="2" t="s">
        <v>2426</v>
      </c>
      <c r="Q1372" s="82"/>
      <c r="R1372" s="82" t="str">
        <f>IF(db[[#This Row],[QTY/ CTN]]="","",SUBSTITUTE(SUBSTITUTE(SUBSTITUTE(db[[#This Row],[QTY/ CTN]]," ","_",2),"(",""),")","")&amp;"_")</f>
        <v>80 PCS_</v>
      </c>
      <c r="S1372" s="82">
        <f>IF(db[[#This Row],[H_QTY/ CTN]]="","",SEARCH("_",db[[#This Row],[H_QTY/ CTN]]))</f>
        <v>7</v>
      </c>
      <c r="T1372" s="82">
        <f>IF(db[[#This Row],[H_QTY/ CTN]]="","",LEN(db[[#This Row],[H_QTY/ CTN]]))</f>
        <v>7</v>
      </c>
      <c r="U1372" s="85" t="str">
        <f>IF(db[[#This Row],[H_QTY/ CTN]]="","",LEFT(db[[#This Row],[H_QTY/ CTN]],db[[#This Row],[H_1]]-1))</f>
        <v>80 PCS</v>
      </c>
      <c r="V1372" s="85" t="str">
        <f>IF(NOT(db[[#This Row],[H_1]]=db[[#This Row],[H_2]]),MID(db[[#This Row],[H_QTY/ CTN]],db[[#This Row],[H_1]]+1,db[[#This Row],[H_2]]-db[[#This Row],[H_1]]-1),"")</f>
        <v/>
      </c>
      <c r="W1372" s="40" t="str">
        <f>IF(db[[#This Row],[QTY/ CTN B]]="","",LEFT(db[[#This Row],[QTY/ CTN B]],SEARCH(" ",db[[#This Row],[QTY/ CTN B]],1)-1))</f>
        <v>80</v>
      </c>
      <c r="X1372" s="40" t="str">
        <f>IF(db[[#This Row],[QTY/ CTN B]]="","",RIGHT(db[[#This Row],[QTY/ CTN B]],LEN(db[[#This Row],[QTY/ CTN B]])-SEARCH(" ",db[[#This Row],[QTY/ CTN B]],1)))</f>
        <v>PCS</v>
      </c>
      <c r="Y1372" s="40" t="str">
        <f>IF(db[[#This Row],[QTY/ CTN TG]]="",IF(db[[#This Row],[STN TG]]="","",12),LEFT(db[[#This Row],[QTY/ CTN TG]],SEARCH(" ",db[[#This Row],[QTY/ CTN TG]],1)-1))</f>
        <v/>
      </c>
      <c r="Z13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72" s="40" t="str">
        <f>IF(db[[#This Row],[STN K]]="","",IF(db[[#This Row],[STN TG]]="LSN",12,""))</f>
        <v/>
      </c>
      <c r="AB1372" s="40" t="str">
        <f>IF(db[[#This Row],[STN TG]]="LSN","PCS","")</f>
        <v/>
      </c>
      <c r="AC1372" s="40">
        <f>db[[#This Row],[QTY B]]*IF(db[[#This Row],[QTY TG]]="",1,db[[#This Row],[QTY TG]])*IF(db[[#This Row],[QTY K]]="",1,db[[#This Row],[QTY K]])</f>
        <v>80</v>
      </c>
      <c r="AD1372" s="40" t="str">
        <f>IF(db[[#This Row],[STN K]]="",IF(db[[#This Row],[STN TG]]="",db[[#This Row],[STN B]],db[[#This Row],[STN TG]]),db[[#This Row],[STN K]])</f>
        <v>PCS</v>
      </c>
      <c r="AE1372" s="40"/>
    </row>
    <row r="1373" spans="1:31" ht="16.5" customHeight="1" x14ac:dyDescent="0.25">
      <c r="A1373" s="40">
        <f t="shared" si="21"/>
        <v>1372</v>
      </c>
      <c r="B1373" s="5" t="str">
        <f>LOWER(SUBSTITUTE(SUBSTITUTE(SUBSTITUTE(SUBSTITUTE(SUBSTITUTE(SUBSTITUTE(SUBSTITUTE(SUBSTITUTE(db[[#This Row],[NB BM]]," ",),".",""),"-",""),"(",""),")",""),"/",""),"""",""),"+",""))</f>
        <v>isigel10tg308arhitam</v>
      </c>
      <c r="C1373" s="5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D1373" s="5" t="str">
        <f>LOWER(SUBSTITUTE(SUBSTITUTE(SUBSTITUTE(SUBSTITUTE(SUBSTITUTE(SUBSTITUTE(SUBSTITUTE(SUBSTITUTE(SUBSTITUTE(db[[#This Row],[NB PAJAK]]," ",""),"-",""),"(",""),")",""),".",""),",",""),"/",""),"""",""),"+",""))</f>
        <v/>
      </c>
      <c r="E137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isigel10tg308arhitam80pcsuntana</v>
      </c>
      <c r="F137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isigel10tg308tg308ar80pcs</v>
      </c>
      <c r="G1373" s="5" t="str">
        <f>db[[#This Row],[NB NOTA_C]]&amp;LOWER(SUBSTITUTE(SUBSTITUTE(SUBSTITUTE(SUBSTITUTE(SUBSTITUTE(SUBSTITUTE(SUBSTITUTE(SUBSTITUTE(SUBSTITUTE(db[[#This Row],[FAKTUR]]," ",),".",""),"-",""),"(",""),")",""),",",""),"/",""),"""",""),"+",""))</f>
        <v>isigel10tg308tg308aruntana</v>
      </c>
      <c r="H137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isigel10tg308tg308ar80pcsuntana</v>
      </c>
      <c r="I1373" s="2" t="s">
        <v>4232</v>
      </c>
      <c r="J1373" s="2" t="s">
        <v>1171</v>
      </c>
      <c r="K1373" s="14"/>
      <c r="L1373" s="2" t="s">
        <v>1336</v>
      </c>
      <c r="M1373" s="34" t="e">
        <f>IF(db[[#This Row],[NB NOTA_C]]="","",COUNTIF([2]!B_MSK[concat],db[[#This Row],[NB NOTA_C]]))</f>
        <v>#REF!</v>
      </c>
      <c r="N1373" s="14" t="s">
        <v>1349</v>
      </c>
      <c r="O1373" s="2" t="s">
        <v>1457</v>
      </c>
      <c r="P1373" s="2" t="s">
        <v>2426</v>
      </c>
      <c r="R1373" s="2" t="str">
        <f>IF(db[[#This Row],[QTY/ CTN]]="","",SUBSTITUTE(SUBSTITUTE(SUBSTITUTE(db[[#This Row],[QTY/ CTN]]," ","_",2),"(",""),")","")&amp;"_")</f>
        <v>80 PCS_</v>
      </c>
      <c r="S1373" s="2">
        <f>IF(db[[#This Row],[H_QTY/ CTN]]="","",SEARCH("_",db[[#This Row],[H_QTY/ CTN]]))</f>
        <v>7</v>
      </c>
      <c r="T1373" s="2">
        <f>IF(db[[#This Row],[H_QTY/ CTN]]="","",LEN(db[[#This Row],[H_QTY/ CTN]]))</f>
        <v>7</v>
      </c>
      <c r="U1373" s="41" t="str">
        <f>IF(db[[#This Row],[H_QTY/ CTN]]="","",LEFT(db[[#This Row],[H_QTY/ CTN]],db[[#This Row],[H_1]]-1))</f>
        <v>80 PCS</v>
      </c>
      <c r="V1373" s="40" t="str">
        <f>IF(NOT(db[[#This Row],[H_1]]=db[[#This Row],[H_2]]),MID(db[[#This Row],[H_QTY/ CTN]],db[[#This Row],[H_1]]+1,db[[#This Row],[H_2]]-db[[#This Row],[H_1]]-1),"")</f>
        <v/>
      </c>
      <c r="W1373" s="40" t="str">
        <f>IF(db[[#This Row],[QTY/ CTN B]]="","",LEFT(db[[#This Row],[QTY/ CTN B]],SEARCH(" ",db[[#This Row],[QTY/ CTN B]],1)-1))</f>
        <v>80</v>
      </c>
      <c r="X1373" s="40" t="str">
        <f>IF(db[[#This Row],[QTY/ CTN B]]="","",RIGHT(db[[#This Row],[QTY/ CTN B]],LEN(db[[#This Row],[QTY/ CTN B]])-SEARCH(" ",db[[#This Row],[QTY/ CTN B]],1)))</f>
        <v>PCS</v>
      </c>
      <c r="Y1373" s="40" t="str">
        <f>IF(db[[#This Row],[QTY/ CTN TG]]="",IF(db[[#This Row],[STN TG]]="","",12),LEFT(db[[#This Row],[QTY/ CTN TG]],SEARCH(" ",db[[#This Row],[QTY/ CTN TG]],1)-1))</f>
        <v/>
      </c>
      <c r="Z13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73" s="40" t="str">
        <f>IF(db[[#This Row],[STN K]]="","",IF(db[[#This Row],[STN TG]]="LSN",12,""))</f>
        <v/>
      </c>
      <c r="AB1373" s="40" t="str">
        <f>IF(db[[#This Row],[STN TG]]="LSN","PCS","")</f>
        <v/>
      </c>
      <c r="AC1373" s="40">
        <f>db[[#This Row],[QTY B]]*IF(db[[#This Row],[QTY TG]]="",1,db[[#This Row],[QTY TG]])*IF(db[[#This Row],[QTY K]]="",1,db[[#This Row],[QTY K]])</f>
        <v>80</v>
      </c>
      <c r="AD1373" s="40" t="str">
        <f>IF(db[[#This Row],[STN K]]="",IF(db[[#This Row],[STN TG]]="",db[[#This Row],[STN B]],db[[#This Row],[STN TG]]),db[[#This Row],[STN K]])</f>
        <v>PCS</v>
      </c>
      <c r="AE1373" s="40"/>
    </row>
    <row r="1374" spans="1:31" ht="16.5" customHeight="1" x14ac:dyDescent="0.25">
      <c r="A1374" s="40">
        <f t="shared" si="21"/>
        <v>1373</v>
      </c>
      <c r="B1374" s="5" t="str">
        <f>LOWER(SUBSTITUTE(SUBSTITUTE(SUBSTITUTE(SUBSTITUTE(SUBSTITUTE(SUBSTITUTE(SUBSTITUTE(SUBSTITUTE(db[[#This Row],[NB BM]]," ",),".",""),"-",""),"(",""),")",""),"/",""),"""",""),"+",""))</f>
        <v>isigel10tg308ar</v>
      </c>
      <c r="C1374" s="5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D1374" s="5" t="str">
        <f>LOWER(SUBSTITUTE(SUBSTITUTE(SUBSTITUTE(SUBSTITUTE(SUBSTITUTE(SUBSTITUTE(SUBSTITUTE(SUBSTITUTE(SUBSTITUTE(db[[#This Row],[NB PAJAK]]," ",""),"-",""),"(",""),")",""),".",""),",",""),"/",""),"""",""),"+",""))</f>
        <v>refillisigel10tg308ar</v>
      </c>
      <c r="E137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isigel10tg308ar80pakartomoro</v>
      </c>
      <c r="F137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isigel10tg308ar80pak</v>
      </c>
      <c r="G1374" s="5" t="str">
        <f>db[[#This Row],[NB NOTA_C]]&amp;LOWER(SUBSTITUTE(SUBSTITUTE(SUBSTITUTE(SUBSTITUTE(SUBSTITUTE(SUBSTITUTE(SUBSTITUTE(SUBSTITUTE(SUBSTITUTE(db[[#This Row],[FAKTUR]]," ",),".",""),"-",""),"(",""),")",""),",",""),"/",""),"""",""),"+",""))</f>
        <v>isigel10tg308arartomoro</v>
      </c>
      <c r="H137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isigel10tg308ar80pakartomoro</v>
      </c>
      <c r="I1374" s="2" t="s">
        <v>4233</v>
      </c>
      <c r="J1374" s="2" t="s">
        <v>4231</v>
      </c>
      <c r="K1374" s="14" t="s">
        <v>4910</v>
      </c>
      <c r="L1374" s="2" t="s">
        <v>1335</v>
      </c>
      <c r="M1374" s="34" t="e">
        <f>IF(db[[#This Row],[NB NOTA_C]]="","",COUNTIF([2]!B_MSK[concat],db[[#This Row],[NB NOTA_C]]))</f>
        <v>#REF!</v>
      </c>
      <c r="N1374" s="14">
        <v>99</v>
      </c>
      <c r="O1374" s="2" t="s">
        <v>1476</v>
      </c>
      <c r="P1374" s="2" t="s">
        <v>2426</v>
      </c>
      <c r="R1374" s="2" t="str">
        <f>IF(db[[#This Row],[QTY/ CTN]]="","",SUBSTITUTE(SUBSTITUTE(SUBSTITUTE(db[[#This Row],[QTY/ CTN]]," ","_",2),"(",""),")","")&amp;"_")</f>
        <v>80 PAK_</v>
      </c>
      <c r="S1374" s="2">
        <f>IF(db[[#This Row],[H_QTY/ CTN]]="","",SEARCH("_",db[[#This Row],[H_QTY/ CTN]]))</f>
        <v>7</v>
      </c>
      <c r="T1374" s="2">
        <f>IF(db[[#This Row],[H_QTY/ CTN]]="","",LEN(db[[#This Row],[H_QTY/ CTN]]))</f>
        <v>7</v>
      </c>
      <c r="U1374" s="41" t="str">
        <f>IF(db[[#This Row],[H_QTY/ CTN]]="","",LEFT(db[[#This Row],[H_QTY/ CTN]],db[[#This Row],[H_1]]-1))</f>
        <v>80 PAK</v>
      </c>
      <c r="V1374" s="40" t="str">
        <f>IF(NOT(db[[#This Row],[H_1]]=db[[#This Row],[H_2]]),MID(db[[#This Row],[H_QTY/ CTN]],db[[#This Row],[H_1]]+1,db[[#This Row],[H_2]]-db[[#This Row],[H_1]]-1),"")</f>
        <v/>
      </c>
      <c r="W1374" s="40" t="str">
        <f>IF(db[[#This Row],[QTY/ CTN B]]="","",LEFT(db[[#This Row],[QTY/ CTN B]],SEARCH(" ",db[[#This Row],[QTY/ CTN B]],1)-1))</f>
        <v>80</v>
      </c>
      <c r="X1374" s="40" t="str">
        <f>IF(db[[#This Row],[QTY/ CTN B]]="","",RIGHT(db[[#This Row],[QTY/ CTN B]],LEN(db[[#This Row],[QTY/ CTN B]])-SEARCH(" ",db[[#This Row],[QTY/ CTN B]],1)))</f>
        <v>PAK</v>
      </c>
      <c r="Y1374" s="40" t="str">
        <f>IF(db[[#This Row],[QTY/ CTN TG]]="",IF(db[[#This Row],[STN TG]]="","",12),LEFT(db[[#This Row],[QTY/ CTN TG]],SEARCH(" ",db[[#This Row],[QTY/ CTN TG]],1)-1))</f>
        <v/>
      </c>
      <c r="Z13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74" s="40" t="str">
        <f>IF(db[[#This Row],[STN K]]="","",IF(db[[#This Row],[STN TG]]="LSN",12,""))</f>
        <v/>
      </c>
      <c r="AB1374" s="40" t="str">
        <f>IF(db[[#This Row],[STN TG]]="LSN","PCS","")</f>
        <v/>
      </c>
      <c r="AC1374" s="40">
        <f>db[[#This Row],[QTY B]]*IF(db[[#This Row],[QTY TG]]="",1,db[[#This Row],[QTY TG]])*IF(db[[#This Row],[QTY K]]="",1,db[[#This Row],[QTY K]])</f>
        <v>80</v>
      </c>
      <c r="AD1374" s="40" t="str">
        <f>IF(db[[#This Row],[STN K]]="",IF(db[[#This Row],[STN TG]]="",db[[#This Row],[STN B]],db[[#This Row],[STN TG]]),db[[#This Row],[STN K]])</f>
        <v>PAK</v>
      </c>
      <c r="AE1374" s="40"/>
    </row>
    <row r="1375" spans="1:31" ht="16.5" customHeight="1" x14ac:dyDescent="0.25">
      <c r="A1375" s="78">
        <f t="shared" si="21"/>
        <v>1374</v>
      </c>
      <c r="B1375" s="79" t="str">
        <f>LOWER(SUBSTITUTE(SUBSTITUTE(SUBSTITUTE(SUBSTITUTE(SUBSTITUTE(SUBSTITUTE(SUBSTITUTE(SUBSTITUTE(db[[#This Row],[NB BM]]," ",),".",""),"-",""),"(",""),")",""),"/",""),"""",""),"+",""))</f>
        <v>isigelgr089d1090</v>
      </c>
      <c r="C1375" s="79" t="str">
        <f>LOWER(SUBSTITUTE(SUBSTITUTE(SUBSTITUTE(SUBSTITUTE(SUBSTITUTE(SUBSTITUTE(SUBSTITUTE(SUBSTITUTE(SUBSTITUTE(db[[#This Row],[NB NOTA]]," ",),".",""),"-",""),"(",""),")",""),",",""),"/",""),"""",""),"+",""))</f>
        <v>isigelgr089d1090</v>
      </c>
      <c r="D1375" s="79" t="str">
        <f>LOWER(SUBSTITUTE(SUBSTITUTE(SUBSTITUTE(SUBSTITUTE(SUBSTITUTE(SUBSTITUTE(SUBSTITUTE(SUBSTITUTE(SUBSTITUTE(db[[#This Row],[NB PAJAK]]," ",""),"-",""),"(",""),")",""),".",""),",",""),"/",""),"""",""),"+",""))</f>
        <v/>
      </c>
      <c r="E1375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isigelgr089d1090576tbguntana</v>
      </c>
      <c r="F1375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isigelgr089d1090576tbg</v>
      </c>
      <c r="G1375" s="79" t="str">
        <f>db[[#This Row],[NB NOTA_C]]&amp;LOWER(SUBSTITUTE(SUBSTITUTE(SUBSTITUTE(SUBSTITUTE(SUBSTITUTE(SUBSTITUTE(SUBSTITUTE(SUBSTITUTE(SUBSTITUTE(db[[#This Row],[FAKTUR]]," ",),".",""),"-",""),"(",""),")",""),",",""),"/",""),"""",""),"+",""))</f>
        <v>isigelgr089d1090untana</v>
      </c>
      <c r="H1375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isigelgr089d1090576tbguntana</v>
      </c>
      <c r="I1375" s="2" t="s">
        <v>7626</v>
      </c>
      <c r="J1375" s="70" t="s">
        <v>7457</v>
      </c>
      <c r="K1375" s="71"/>
      <c r="L1375" s="70" t="s">
        <v>1336</v>
      </c>
      <c r="M1375" s="80" t="e">
        <f>IF(db[[#This Row],[NB NOTA_C]]="","",COUNTIF([2]!B_MSK[concat],db[[#This Row],[NB NOTA_C]]))</f>
        <v>#REF!</v>
      </c>
      <c r="N1375" s="81" t="s">
        <v>1347</v>
      </c>
      <c r="O1375" s="79" t="s">
        <v>7487</v>
      </c>
      <c r="P1375" s="70"/>
      <c r="Q1375" s="79"/>
      <c r="R1375" s="79" t="str">
        <f>IF(db[[#This Row],[QTY/ CTN]]="","",SUBSTITUTE(SUBSTITUTE(SUBSTITUTE(db[[#This Row],[QTY/ CTN]]," ","_",2),"(",""),")","")&amp;"_")</f>
        <v>576 TBG_</v>
      </c>
      <c r="S1375" s="79">
        <f>IF(db[[#This Row],[H_QTY/ CTN]]="","",SEARCH("_",db[[#This Row],[H_QTY/ CTN]]))</f>
        <v>8</v>
      </c>
      <c r="T1375" s="79">
        <f>IF(db[[#This Row],[H_QTY/ CTN]]="","",LEN(db[[#This Row],[H_QTY/ CTN]]))</f>
        <v>8</v>
      </c>
      <c r="U1375" s="78" t="str">
        <f>IF(db[[#This Row],[H_QTY/ CTN]]="","",LEFT(db[[#This Row],[H_QTY/ CTN]],db[[#This Row],[H_1]]-1))</f>
        <v>576 TBG</v>
      </c>
      <c r="V1375" s="78" t="str">
        <f>IF(NOT(db[[#This Row],[H_1]]=db[[#This Row],[H_2]]),MID(db[[#This Row],[H_QTY/ CTN]],db[[#This Row],[H_1]]+1,db[[#This Row],[H_2]]-db[[#This Row],[H_1]]-1),"")</f>
        <v/>
      </c>
      <c r="W1375" s="78" t="str">
        <f>IF(db[[#This Row],[QTY/ CTN B]]="","",LEFT(db[[#This Row],[QTY/ CTN B]],SEARCH(" ",db[[#This Row],[QTY/ CTN B]],1)-1))</f>
        <v>576</v>
      </c>
      <c r="X1375" s="78" t="str">
        <f>IF(db[[#This Row],[QTY/ CTN B]]="","",RIGHT(db[[#This Row],[QTY/ CTN B]],LEN(db[[#This Row],[QTY/ CTN B]])-SEARCH(" ",db[[#This Row],[QTY/ CTN B]],1)))</f>
        <v>TBG</v>
      </c>
      <c r="Y1375" s="78" t="str">
        <f>IF(db[[#This Row],[QTY/ CTN TG]]="",IF(db[[#This Row],[STN TG]]="","",12),LEFT(db[[#This Row],[QTY/ CTN TG]],SEARCH(" ",db[[#This Row],[QTY/ CTN TG]],1)-1))</f>
        <v/>
      </c>
      <c r="Z1375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75" s="78" t="str">
        <f>IF(db[[#This Row],[STN K]]="","",IF(db[[#This Row],[STN TG]]="LSN",12,""))</f>
        <v/>
      </c>
      <c r="AB1375" s="78" t="str">
        <f>IF(db[[#This Row],[STN TG]]="LSN","PCS","")</f>
        <v/>
      </c>
      <c r="AC1375" s="78">
        <f>db[[#This Row],[QTY B]]*IF(db[[#This Row],[QTY TG]]="",1,db[[#This Row],[QTY TG]])*IF(db[[#This Row],[QTY K]]="",1,db[[#This Row],[QTY K]])</f>
        <v>576</v>
      </c>
      <c r="AD1375" s="78" t="str">
        <f>IF(db[[#This Row],[STN K]]="",IF(db[[#This Row],[STN TG]]="",db[[#This Row],[STN B]],db[[#This Row],[STN TG]]),db[[#This Row],[STN K]])</f>
        <v>TBG</v>
      </c>
      <c r="AE1375" s="78"/>
    </row>
    <row r="1376" spans="1:31" ht="16.5" customHeight="1" x14ac:dyDescent="0.25">
      <c r="A1376" s="78">
        <f t="shared" si="21"/>
        <v>1375</v>
      </c>
      <c r="B1376" s="79" t="str">
        <f>LOWER(SUBSTITUTE(SUBSTITUTE(SUBSTITUTE(SUBSTITUTE(SUBSTITUTE(SUBSTITUTE(SUBSTITUTE(SUBSTITUTE(db[[#This Row],[NB BM]]," ",),".",""),"-",""),"(",""),")",""),"/",""),"""",""),"+",""))</f>
        <v>isigelgr090d1090</v>
      </c>
      <c r="C1376" s="79" t="str">
        <f>LOWER(SUBSTITUTE(SUBSTITUTE(SUBSTITUTE(SUBSTITUTE(SUBSTITUTE(SUBSTITUTE(SUBSTITUTE(SUBSTITUTE(SUBSTITUTE(db[[#This Row],[NB NOTA]]," ",),".",""),"-",""),"(",""),")",""),",",""),"/",""),"""",""),"+",""))</f>
        <v>isigelgr090d1090</v>
      </c>
      <c r="D1376" s="79" t="str">
        <f>LOWER(SUBSTITUTE(SUBSTITUTE(SUBSTITUTE(SUBSTITUTE(SUBSTITUTE(SUBSTITUTE(SUBSTITUTE(SUBSTITUTE(SUBSTITUTE(db[[#This Row],[NB PAJAK]]," ",""),"-",""),"(",""),")",""),".",""),",",""),"/",""),"""",""),"+",""))</f>
        <v/>
      </c>
      <c r="E1376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isigelgr090d1090576tbguntana</v>
      </c>
      <c r="F1376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isigelgr090d1090576tbg</v>
      </c>
      <c r="G1376" s="79" t="str">
        <f>db[[#This Row],[NB NOTA_C]]&amp;LOWER(SUBSTITUTE(SUBSTITUTE(SUBSTITUTE(SUBSTITUTE(SUBSTITUTE(SUBSTITUTE(SUBSTITUTE(SUBSTITUTE(SUBSTITUTE(db[[#This Row],[FAKTUR]]," ",),".",""),"-",""),"(",""),")",""),",",""),"/",""),"""",""),"+",""))</f>
        <v>isigelgr090d1090untana</v>
      </c>
      <c r="H1376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isigelgr090d1090576tbguntana</v>
      </c>
      <c r="I1376" s="2" t="s">
        <v>7627</v>
      </c>
      <c r="J1376" s="70" t="s">
        <v>7458</v>
      </c>
      <c r="K1376" s="71"/>
      <c r="L1376" s="70" t="s">
        <v>1336</v>
      </c>
      <c r="M1376" s="80" t="e">
        <f>IF(db[[#This Row],[NB NOTA_C]]="","",COUNTIF([2]!B_MSK[concat],db[[#This Row],[NB NOTA_C]]))</f>
        <v>#REF!</v>
      </c>
      <c r="N1376" s="81" t="s">
        <v>1347</v>
      </c>
      <c r="O1376" s="79" t="s">
        <v>7487</v>
      </c>
      <c r="P1376" s="70"/>
      <c r="Q1376" s="79"/>
      <c r="R1376" s="79" t="str">
        <f>IF(db[[#This Row],[QTY/ CTN]]="","",SUBSTITUTE(SUBSTITUTE(SUBSTITUTE(db[[#This Row],[QTY/ CTN]]," ","_",2),"(",""),")","")&amp;"_")</f>
        <v>576 TBG_</v>
      </c>
      <c r="S1376" s="79">
        <f>IF(db[[#This Row],[H_QTY/ CTN]]="","",SEARCH("_",db[[#This Row],[H_QTY/ CTN]]))</f>
        <v>8</v>
      </c>
      <c r="T1376" s="79">
        <f>IF(db[[#This Row],[H_QTY/ CTN]]="","",LEN(db[[#This Row],[H_QTY/ CTN]]))</f>
        <v>8</v>
      </c>
      <c r="U1376" s="78" t="str">
        <f>IF(db[[#This Row],[H_QTY/ CTN]]="","",LEFT(db[[#This Row],[H_QTY/ CTN]],db[[#This Row],[H_1]]-1))</f>
        <v>576 TBG</v>
      </c>
      <c r="V1376" s="78" t="str">
        <f>IF(NOT(db[[#This Row],[H_1]]=db[[#This Row],[H_2]]),MID(db[[#This Row],[H_QTY/ CTN]],db[[#This Row],[H_1]]+1,db[[#This Row],[H_2]]-db[[#This Row],[H_1]]-1),"")</f>
        <v/>
      </c>
      <c r="W1376" s="78" t="str">
        <f>IF(db[[#This Row],[QTY/ CTN B]]="","",LEFT(db[[#This Row],[QTY/ CTN B]],SEARCH(" ",db[[#This Row],[QTY/ CTN B]],1)-1))</f>
        <v>576</v>
      </c>
      <c r="X1376" s="78" t="str">
        <f>IF(db[[#This Row],[QTY/ CTN B]]="","",RIGHT(db[[#This Row],[QTY/ CTN B]],LEN(db[[#This Row],[QTY/ CTN B]])-SEARCH(" ",db[[#This Row],[QTY/ CTN B]],1)))</f>
        <v>TBG</v>
      </c>
      <c r="Y1376" s="78" t="str">
        <f>IF(db[[#This Row],[QTY/ CTN TG]]="",IF(db[[#This Row],[STN TG]]="","",12),LEFT(db[[#This Row],[QTY/ CTN TG]],SEARCH(" ",db[[#This Row],[QTY/ CTN TG]],1)-1))</f>
        <v/>
      </c>
      <c r="Z1376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76" s="78" t="str">
        <f>IF(db[[#This Row],[STN K]]="","",IF(db[[#This Row],[STN TG]]="LSN",12,""))</f>
        <v/>
      </c>
      <c r="AB1376" s="78" t="str">
        <f>IF(db[[#This Row],[STN TG]]="LSN","PCS","")</f>
        <v/>
      </c>
      <c r="AC1376" s="78">
        <f>db[[#This Row],[QTY B]]*IF(db[[#This Row],[QTY TG]]="",1,db[[#This Row],[QTY TG]])*IF(db[[#This Row],[QTY K]]="",1,db[[#This Row],[QTY K]])</f>
        <v>576</v>
      </c>
      <c r="AD1376" s="78" t="str">
        <f>IF(db[[#This Row],[STN K]]="",IF(db[[#This Row],[STN TG]]="",db[[#This Row],[STN B]],db[[#This Row],[STN TG]]),db[[#This Row],[STN K]])</f>
        <v>TBG</v>
      </c>
      <c r="AE1376" s="78"/>
    </row>
    <row r="1377" spans="1:31" ht="16.5" customHeight="1" x14ac:dyDescent="0.25">
      <c r="A1377" s="40">
        <f t="shared" si="21"/>
        <v>1376</v>
      </c>
      <c r="B1377" s="5" t="str">
        <f>LOWER(SUBSTITUTE(SUBSTITUTE(SUBSTITUTE(SUBSTITUTE(SUBSTITUTE(SUBSTITUTE(SUBSTITUTE(SUBSTITUTE(db[[#This Row],[NB BM]]," ",),".",""),"-",""),"(",""),")",""),"/",""),"""",""),"+",""))</f>
        <v>isigeltz501rhitam</v>
      </c>
      <c r="C1377" s="5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D1377" s="5" t="str">
        <f>LOWER(SUBSTITUTE(SUBSTITUTE(SUBSTITUTE(SUBSTITUTE(SUBSTITUTE(SUBSTITUTE(SUBSTITUTE(SUBSTITUTE(SUBSTITUTE(db[[#This Row],[NB PAJAK]]," ",""),"-",""),"(",""),")",""),".",""),",",""),"/",""),"""",""),"+",""))</f>
        <v/>
      </c>
      <c r="E137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isigeltz501rhitam96lsnuntana</v>
      </c>
      <c r="F137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isigelinktz501r96lsn</v>
      </c>
      <c r="G1377" s="5" t="str">
        <f>db[[#This Row],[NB NOTA_C]]&amp;LOWER(SUBSTITUTE(SUBSTITUTE(SUBSTITUTE(SUBSTITUTE(SUBSTITUTE(SUBSTITUTE(SUBSTITUTE(SUBSTITUTE(SUBSTITUTE(db[[#This Row],[FAKTUR]]," ",),".",""),"-",""),"(",""),")",""),",",""),"/",""),"""",""),"+",""))</f>
        <v>isigelinktz501runtana</v>
      </c>
      <c r="H137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isigelinktz501r96lsnuntana</v>
      </c>
      <c r="I1377" s="2" t="s">
        <v>6872</v>
      </c>
      <c r="J1377" s="2" t="s">
        <v>1174</v>
      </c>
      <c r="K1377" s="14"/>
      <c r="L1377" s="2" t="s">
        <v>1336</v>
      </c>
      <c r="M1377" s="34" t="e">
        <f>IF(db[[#This Row],[NB NOTA_C]]="","",COUNTIF([2]!B_MSK[concat],db[[#This Row],[NB NOTA_C]]))</f>
        <v>#REF!</v>
      </c>
      <c r="N1377" s="14" t="s">
        <v>1349</v>
      </c>
      <c r="O1377" s="2" t="s">
        <v>1392</v>
      </c>
      <c r="P1377" s="2" t="s">
        <v>2426</v>
      </c>
      <c r="R1377" s="2" t="str">
        <f>IF(db[[#This Row],[QTY/ CTN]]="","",SUBSTITUTE(SUBSTITUTE(SUBSTITUTE(db[[#This Row],[QTY/ CTN]]," ","_",2),"(",""),")","")&amp;"_")</f>
        <v>96 LSN_</v>
      </c>
      <c r="S1377" s="2">
        <f>IF(db[[#This Row],[H_QTY/ CTN]]="","",SEARCH("_",db[[#This Row],[H_QTY/ CTN]]))</f>
        <v>7</v>
      </c>
      <c r="T1377" s="2">
        <f>IF(db[[#This Row],[H_QTY/ CTN]]="","",LEN(db[[#This Row],[H_QTY/ CTN]]))</f>
        <v>7</v>
      </c>
      <c r="U1377" s="41" t="str">
        <f>IF(db[[#This Row],[H_QTY/ CTN]]="","",LEFT(db[[#This Row],[H_QTY/ CTN]],db[[#This Row],[H_1]]-1))</f>
        <v>96 LSN</v>
      </c>
      <c r="V1377" s="40" t="str">
        <f>IF(NOT(db[[#This Row],[H_1]]=db[[#This Row],[H_2]]),MID(db[[#This Row],[H_QTY/ CTN]],db[[#This Row],[H_1]]+1,db[[#This Row],[H_2]]-db[[#This Row],[H_1]]-1),"")</f>
        <v/>
      </c>
      <c r="W1377" s="40" t="str">
        <f>IF(db[[#This Row],[QTY/ CTN B]]="","",LEFT(db[[#This Row],[QTY/ CTN B]],SEARCH(" ",db[[#This Row],[QTY/ CTN B]],1)-1))</f>
        <v>96</v>
      </c>
      <c r="X1377" s="40" t="str">
        <f>IF(db[[#This Row],[QTY/ CTN B]]="","",RIGHT(db[[#This Row],[QTY/ CTN B]],LEN(db[[#This Row],[QTY/ CTN B]])-SEARCH(" ",db[[#This Row],[QTY/ CTN B]],1)))</f>
        <v>LSN</v>
      </c>
      <c r="Y1377" s="40">
        <f>IF(db[[#This Row],[QTY/ CTN TG]]="",IF(db[[#This Row],[STN TG]]="","",12),LEFT(db[[#This Row],[QTY/ CTN TG]],SEARCH(" ",db[[#This Row],[QTY/ CTN TG]],1)-1))</f>
        <v>12</v>
      </c>
      <c r="Z13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77" s="40" t="str">
        <f>IF(db[[#This Row],[STN K]]="","",IF(db[[#This Row],[STN TG]]="LSN",12,""))</f>
        <v/>
      </c>
      <c r="AB1377" s="40" t="str">
        <f>IF(db[[#This Row],[STN TG]]="LSN","PCS","")</f>
        <v/>
      </c>
      <c r="AC1377" s="40">
        <f>db[[#This Row],[QTY B]]*IF(db[[#This Row],[QTY TG]]="",1,db[[#This Row],[QTY TG]])*IF(db[[#This Row],[QTY K]]="",1,db[[#This Row],[QTY K]])</f>
        <v>1152</v>
      </c>
      <c r="AD1377" s="40" t="str">
        <f>IF(db[[#This Row],[STN K]]="",IF(db[[#This Row],[STN TG]]="",db[[#This Row],[STN B]],db[[#This Row],[STN TG]]),db[[#This Row],[STN K]])</f>
        <v>PCS</v>
      </c>
      <c r="AE1377" s="40"/>
    </row>
    <row r="1378" spans="1:31" ht="16.5" customHeight="1" x14ac:dyDescent="0.25">
      <c r="A1378" s="40">
        <f t="shared" si="21"/>
        <v>1377</v>
      </c>
      <c r="B1378" s="5" t="str">
        <f>LOWER(SUBSTITUTE(SUBSTITUTE(SUBSTITUTE(SUBSTITUTE(SUBSTITUTE(SUBSTITUTE(SUBSTITUTE(SUBSTITUTE(db[[#This Row],[NB BM]]," ",),".",""),"-",""),"(",""),")",""),"/",""),"""",""),"+",""))</f>
        <v>isigelretractdbgr900</v>
      </c>
      <c r="C1378" s="5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D1378" s="5" t="str">
        <f>LOWER(SUBSTITUTE(SUBSTITUTE(SUBSTITUTE(SUBSTITUTE(SUBSTITUTE(SUBSTITUTE(SUBSTITUTE(SUBSTITUTE(SUBSTITUTE(db[[#This Row],[NB PAJAK]]," ",""),"-",""),"(",""),")",""),".",""),",",""),"/",""),"""",""),"+",""))</f>
        <v/>
      </c>
      <c r="E137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isigelretractdbgr900144lsnuntana</v>
      </c>
      <c r="F137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isigelretractdbgr900144lsn</v>
      </c>
      <c r="G1378" s="5" t="str">
        <f>db[[#This Row],[NB NOTA_C]]&amp;LOWER(SUBSTITUTE(SUBSTITUTE(SUBSTITUTE(SUBSTITUTE(SUBSTITUTE(SUBSTITUTE(SUBSTITUTE(SUBSTITUTE(SUBSTITUTE(db[[#This Row],[FAKTUR]]," ",),".",""),"-",""),"(",""),")",""),",",""),"/",""),"""",""),"+",""))</f>
        <v>isigelretractdbgr900untana</v>
      </c>
      <c r="H137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isigelretractdbgr900144lsnuntana</v>
      </c>
      <c r="I1378" s="2" t="s">
        <v>909</v>
      </c>
      <c r="J1378" s="2" t="s">
        <v>1173</v>
      </c>
      <c r="K1378" s="14"/>
      <c r="L1378" s="2" t="s">
        <v>1336</v>
      </c>
      <c r="M1378" s="34" t="e">
        <f>IF(db[[#This Row],[NB NOTA_C]]="","",COUNTIF([2]!B_MSK[concat],db[[#This Row],[NB NOTA_C]]))</f>
        <v>#REF!</v>
      </c>
      <c r="N1378" s="14" t="s">
        <v>1349</v>
      </c>
      <c r="O1378" s="2" t="s">
        <v>1391</v>
      </c>
      <c r="P1378" s="2" t="s">
        <v>2426</v>
      </c>
      <c r="R1378" s="2" t="str">
        <f>IF(db[[#This Row],[QTY/ CTN]]="","",SUBSTITUTE(SUBSTITUTE(SUBSTITUTE(db[[#This Row],[QTY/ CTN]]," ","_",2),"(",""),")","")&amp;"_")</f>
        <v>144 LSN_</v>
      </c>
      <c r="S1378" s="2">
        <f>IF(db[[#This Row],[H_QTY/ CTN]]="","",SEARCH("_",db[[#This Row],[H_QTY/ CTN]]))</f>
        <v>8</v>
      </c>
      <c r="T1378" s="2">
        <f>IF(db[[#This Row],[H_QTY/ CTN]]="","",LEN(db[[#This Row],[H_QTY/ CTN]]))</f>
        <v>8</v>
      </c>
      <c r="U1378" s="41" t="str">
        <f>IF(db[[#This Row],[H_QTY/ CTN]]="","",LEFT(db[[#This Row],[H_QTY/ CTN]],db[[#This Row],[H_1]]-1))</f>
        <v>144 LSN</v>
      </c>
      <c r="V1378" s="40" t="str">
        <f>IF(NOT(db[[#This Row],[H_1]]=db[[#This Row],[H_2]]),MID(db[[#This Row],[H_QTY/ CTN]],db[[#This Row],[H_1]]+1,db[[#This Row],[H_2]]-db[[#This Row],[H_1]]-1),"")</f>
        <v/>
      </c>
      <c r="W1378" s="40" t="str">
        <f>IF(db[[#This Row],[QTY/ CTN B]]="","",LEFT(db[[#This Row],[QTY/ CTN B]],SEARCH(" ",db[[#This Row],[QTY/ CTN B]],1)-1))</f>
        <v>144</v>
      </c>
      <c r="X1378" s="40" t="str">
        <f>IF(db[[#This Row],[QTY/ CTN B]]="","",RIGHT(db[[#This Row],[QTY/ CTN B]],LEN(db[[#This Row],[QTY/ CTN B]])-SEARCH(" ",db[[#This Row],[QTY/ CTN B]],1)))</f>
        <v>LSN</v>
      </c>
      <c r="Y1378" s="40">
        <f>IF(db[[#This Row],[QTY/ CTN TG]]="",IF(db[[#This Row],[STN TG]]="","",12),LEFT(db[[#This Row],[QTY/ CTN TG]],SEARCH(" ",db[[#This Row],[QTY/ CTN TG]],1)-1))</f>
        <v>12</v>
      </c>
      <c r="Z13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78" s="40" t="str">
        <f>IF(db[[#This Row],[STN K]]="","",IF(db[[#This Row],[STN TG]]="LSN",12,""))</f>
        <v/>
      </c>
      <c r="AB1378" s="40" t="str">
        <f>IF(db[[#This Row],[STN TG]]="LSN","PCS","")</f>
        <v/>
      </c>
      <c r="AC1378" s="40">
        <f>db[[#This Row],[QTY B]]*IF(db[[#This Row],[QTY TG]]="",1,db[[#This Row],[QTY TG]])*IF(db[[#This Row],[QTY K]]="",1,db[[#This Row],[QTY K]])</f>
        <v>1728</v>
      </c>
      <c r="AD1378" s="40" t="str">
        <f>IF(db[[#This Row],[STN K]]="",IF(db[[#This Row],[STN TG]]="",db[[#This Row],[STN B]],db[[#This Row],[STN TG]]),db[[#This Row],[STN K]])</f>
        <v>PCS</v>
      </c>
      <c r="AE1378" s="40"/>
    </row>
    <row r="1379" spans="1:31" ht="16.5" customHeight="1" x14ac:dyDescent="0.25">
      <c r="A1379" s="40">
        <f t="shared" si="21"/>
        <v>1378</v>
      </c>
      <c r="B1379" s="5" t="str">
        <f>LOWER(SUBSTITUTE(SUBSTITUTE(SUBSTITUTE(SUBSTITUTE(SUBSTITUTE(SUBSTITUTE(SUBSTITUTE(SUBSTITUTE(db[[#This Row],[NB BM]]," ",),".",""),"-",""),"(",""),")",""),"/",""),"""",""),"+",""))</f>
        <v>isigelweiyadae681r</v>
      </c>
      <c r="C1379" s="5" t="str">
        <f>LOWER(SUBSTITUTE(SUBSTITUTE(SUBSTITUTE(SUBSTITUTE(SUBSTITUTE(SUBSTITUTE(SUBSTITUTE(SUBSTITUTE(SUBSTITUTE(db[[#This Row],[NB NOTA]]," ",),".",""),"-",""),"(",""),")",""),",",""),"/",""),"""",""),"+",""))</f>
        <v>isigelweiyadae681r</v>
      </c>
      <c r="D1379" s="5" t="str">
        <f>LOWER(SUBSTITUTE(SUBSTITUTE(SUBSTITUTE(SUBSTITUTE(SUBSTITUTE(SUBSTITUTE(SUBSTITUTE(SUBSTITUTE(SUBSTITUTE(db[[#This Row],[NB PAJAK]]," ",""),"-",""),"(",""),")",""),".",""),",",""),"/",""),"""",""),"+",""))</f>
        <v/>
      </c>
      <c r="E13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isigelweiyadae681r60pakuntana</v>
      </c>
      <c r="F13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isigelweiyadae681r60pak</v>
      </c>
      <c r="G1379" s="5" t="str">
        <f>db[[#This Row],[NB NOTA_C]]&amp;LOWER(SUBSTITUTE(SUBSTITUTE(SUBSTITUTE(SUBSTITUTE(SUBSTITUTE(SUBSTITUTE(SUBSTITUTE(SUBSTITUTE(SUBSTITUTE(db[[#This Row],[FAKTUR]]," ",),".",""),"-",""),"(",""),")",""),",",""),"/",""),"""",""),"+",""))</f>
        <v>isigelweiyadae681runtana</v>
      </c>
      <c r="H13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isigelweiyadae681r60pakuntana</v>
      </c>
      <c r="I1379" s="2" t="s">
        <v>7418</v>
      </c>
      <c r="J1379" s="2" t="s">
        <v>7417</v>
      </c>
      <c r="K1379" s="14"/>
      <c r="L1379" s="2" t="s">
        <v>1336</v>
      </c>
      <c r="M1379" s="34" t="e">
        <f>IF(db[[#This Row],[NB NOTA_C]]="","",COUNTIF([2]!B_MSK[concat],db[[#This Row],[NB NOTA_C]]))</f>
        <v>#REF!</v>
      </c>
      <c r="N1379" s="9" t="s">
        <v>2305</v>
      </c>
      <c r="O1379" s="5" t="s">
        <v>7419</v>
      </c>
      <c r="P1379" s="2" t="s">
        <v>2426</v>
      </c>
      <c r="Q1379" s="5"/>
      <c r="R1379" s="5" t="str">
        <f>IF(db[[#This Row],[QTY/ CTN]]="","",SUBSTITUTE(SUBSTITUTE(SUBSTITUTE(db[[#This Row],[QTY/ CTN]]," ","_",2),"(",""),")","")&amp;"_")</f>
        <v>60 PAK_</v>
      </c>
      <c r="S1379" s="5">
        <f>IF(db[[#This Row],[H_QTY/ CTN]]="","",SEARCH("_",db[[#This Row],[H_QTY/ CTN]]))</f>
        <v>7</v>
      </c>
      <c r="T1379" s="5">
        <f>IF(db[[#This Row],[H_QTY/ CTN]]="","",LEN(db[[#This Row],[H_QTY/ CTN]]))</f>
        <v>7</v>
      </c>
      <c r="U1379" s="41" t="str">
        <f>IF(db[[#This Row],[H_QTY/ CTN]]="","",LEFT(db[[#This Row],[H_QTY/ CTN]],db[[#This Row],[H_1]]-1))</f>
        <v>60 PAK</v>
      </c>
      <c r="V1379" s="40" t="str">
        <f>IF(NOT(db[[#This Row],[H_1]]=db[[#This Row],[H_2]]),MID(db[[#This Row],[H_QTY/ CTN]],db[[#This Row],[H_1]]+1,db[[#This Row],[H_2]]-db[[#This Row],[H_1]]-1),"")</f>
        <v/>
      </c>
      <c r="W1379" s="40" t="str">
        <f>IF(db[[#This Row],[QTY/ CTN B]]="","",LEFT(db[[#This Row],[QTY/ CTN B]],SEARCH(" ",db[[#This Row],[QTY/ CTN B]],1)-1))</f>
        <v>60</v>
      </c>
      <c r="X1379" s="40" t="str">
        <f>IF(db[[#This Row],[QTY/ CTN B]]="","",RIGHT(db[[#This Row],[QTY/ CTN B]],LEN(db[[#This Row],[QTY/ CTN B]])-SEARCH(" ",db[[#This Row],[QTY/ CTN B]],1)))</f>
        <v>PAK</v>
      </c>
      <c r="Y1379" s="40" t="str">
        <f>IF(db[[#This Row],[QTY/ CTN TG]]="",IF(db[[#This Row],[STN TG]]="","",12),LEFT(db[[#This Row],[QTY/ CTN TG]],SEARCH(" ",db[[#This Row],[QTY/ CTN TG]],1)-1))</f>
        <v/>
      </c>
      <c r="Z13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79" s="40" t="str">
        <f>IF(db[[#This Row],[STN K]]="","",IF(db[[#This Row],[STN TG]]="LSN",12,""))</f>
        <v/>
      </c>
      <c r="AB1379" s="40" t="str">
        <f>IF(db[[#This Row],[STN TG]]="LSN","PCS","")</f>
        <v/>
      </c>
      <c r="AC1379" s="40">
        <f>db[[#This Row],[QTY B]]*IF(db[[#This Row],[QTY TG]]="",1,db[[#This Row],[QTY TG]])*IF(db[[#This Row],[QTY K]]="",1,db[[#This Row],[QTY K]])</f>
        <v>60</v>
      </c>
      <c r="AD1379" s="40" t="str">
        <f>IF(db[[#This Row],[STN K]]="",IF(db[[#This Row],[STN TG]]="",db[[#This Row],[STN B]],db[[#This Row],[STN TG]]),db[[#This Row],[STN K]])</f>
        <v>PAK</v>
      </c>
      <c r="AE1379" s="40"/>
    </row>
    <row r="1380" spans="1:31" ht="16.5" customHeight="1" x14ac:dyDescent="0.25">
      <c r="A1380" s="40">
        <f t="shared" si="21"/>
        <v>1379</v>
      </c>
      <c r="B1380" s="5" t="str">
        <f>LOWER(SUBSTITUTE(SUBSTITUTE(SUBSTITUTE(SUBSTITUTE(SUBSTITUTE(SUBSTITUTE(SUBSTITUTE(SUBSTITUTE(db[[#This Row],[NB BM]]," ",),".",""),"-",""),"(",""),")",""),"/",""),"""",""),"+",""))</f>
        <v>isigwno10</v>
      </c>
      <c r="C1380" s="5" t="str">
        <f>LOWER(SUBSTITUTE(SUBSTITUTE(SUBSTITUTE(SUBSTITUTE(SUBSTITUTE(SUBSTITUTE(SUBSTITUTE(SUBSTITUTE(SUBSTITUTE(db[[#This Row],[NB NOTA]]," ",),".",""),"-",""),"(",""),")",""),",",""),"/",""),"""",""),"+",""))</f>
        <v>isigwno10</v>
      </c>
      <c r="D1380" s="5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E138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isigwno10100pakartomoro</v>
      </c>
      <c r="F138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isigwno10100pak</v>
      </c>
      <c r="G1380" s="5" t="str">
        <f>db[[#This Row],[NB NOTA_C]]&amp;LOWER(SUBSTITUTE(SUBSTITUTE(SUBSTITUTE(SUBSTITUTE(SUBSTITUTE(SUBSTITUTE(SUBSTITUTE(SUBSTITUTE(SUBSTITUTE(db[[#This Row],[FAKTUR]]," ",),".",""),"-",""),"(",""),")",""),",",""),"/",""),"""",""),"+",""))</f>
        <v>isigwno10artomoro</v>
      </c>
      <c r="H138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isigwno10100pakartomoro</v>
      </c>
      <c r="I1380" s="2" t="s">
        <v>1620</v>
      </c>
      <c r="J1380" s="2" t="s">
        <v>2179</v>
      </c>
      <c r="K1380" s="14" t="s">
        <v>4530</v>
      </c>
      <c r="L1380" s="2" t="s">
        <v>1335</v>
      </c>
      <c r="M1380" s="34" t="e">
        <f>IF(db[[#This Row],[NB NOTA_C]]="","",COUNTIF([2]!B_MSK[concat],db[[#This Row],[NB NOTA_C]]))</f>
        <v>#REF!</v>
      </c>
      <c r="N1380" s="9" t="s">
        <v>1838</v>
      </c>
      <c r="O1380" s="5" t="s">
        <v>1463</v>
      </c>
      <c r="P1380" s="2" t="s">
        <v>2426</v>
      </c>
      <c r="Q1380" s="2" t="s">
        <v>4882</v>
      </c>
      <c r="R1380" s="2" t="str">
        <f>IF(db[[#This Row],[QTY/ CTN]]="","",SUBSTITUTE(SUBSTITUTE(SUBSTITUTE(db[[#This Row],[QTY/ CTN]]," ","_",2),"(",""),")","")&amp;"_")</f>
        <v>100 PAK_</v>
      </c>
      <c r="S1380" s="2">
        <f>IF(db[[#This Row],[H_QTY/ CTN]]="","",SEARCH("_",db[[#This Row],[H_QTY/ CTN]]))</f>
        <v>8</v>
      </c>
      <c r="T1380" s="2">
        <f>IF(db[[#This Row],[H_QTY/ CTN]]="","",LEN(db[[#This Row],[H_QTY/ CTN]]))</f>
        <v>8</v>
      </c>
      <c r="U1380" s="41" t="str">
        <f>IF(db[[#This Row],[H_QTY/ CTN]]="","",LEFT(db[[#This Row],[H_QTY/ CTN]],db[[#This Row],[H_1]]-1))</f>
        <v>100 PAK</v>
      </c>
      <c r="V1380" s="40" t="str">
        <f>IF(NOT(db[[#This Row],[H_1]]=db[[#This Row],[H_2]]),MID(db[[#This Row],[H_QTY/ CTN]],db[[#This Row],[H_1]]+1,db[[#This Row],[H_2]]-db[[#This Row],[H_1]]-1),"")</f>
        <v/>
      </c>
      <c r="W1380" s="40" t="str">
        <f>IF(db[[#This Row],[QTY/ CTN B]]="","",LEFT(db[[#This Row],[QTY/ CTN B]],SEARCH(" ",db[[#This Row],[QTY/ CTN B]],1)-1))</f>
        <v>100</v>
      </c>
      <c r="X1380" s="40" t="str">
        <f>IF(db[[#This Row],[QTY/ CTN B]]="","",RIGHT(db[[#This Row],[QTY/ CTN B]],LEN(db[[#This Row],[QTY/ CTN B]])-SEARCH(" ",db[[#This Row],[QTY/ CTN B]],1)))</f>
        <v>PAK</v>
      </c>
      <c r="Y1380" s="40" t="str">
        <f>IF(db[[#This Row],[QTY/ CTN TG]]="",IF(db[[#This Row],[STN TG]]="","",12),LEFT(db[[#This Row],[QTY/ CTN TG]],SEARCH(" ",db[[#This Row],[QTY/ CTN TG]],1)-1))</f>
        <v/>
      </c>
      <c r="Z13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80" s="40" t="str">
        <f>IF(db[[#This Row],[STN K]]="","",IF(db[[#This Row],[STN TG]]="LSN",12,""))</f>
        <v/>
      </c>
      <c r="AB1380" s="40" t="str">
        <f>IF(db[[#This Row],[STN TG]]="LSN","PCS","")</f>
        <v/>
      </c>
      <c r="AC1380" s="40">
        <f>db[[#This Row],[QTY B]]*IF(db[[#This Row],[QTY TG]]="",1,db[[#This Row],[QTY TG]])*IF(db[[#This Row],[QTY K]]="",1,db[[#This Row],[QTY K]])</f>
        <v>100</v>
      </c>
      <c r="AD1380" s="40" t="str">
        <f>IF(db[[#This Row],[STN K]]="",IF(db[[#This Row],[STN TG]]="",db[[#This Row],[STN B]],db[[#This Row],[STN TG]]),db[[#This Row],[STN K]])</f>
        <v>PAK</v>
      </c>
      <c r="AE1380" s="40"/>
    </row>
    <row r="1381" spans="1:31" ht="16.5" customHeight="1" x14ac:dyDescent="0.25">
      <c r="A1381" s="40">
        <f t="shared" si="21"/>
        <v>1380</v>
      </c>
      <c r="B1381" s="5" t="str">
        <f>LOWER(SUBSTITUTE(SUBSTITUTE(SUBSTITUTE(SUBSTITUTE(SUBSTITUTE(SUBSTITUTE(SUBSTITUTE(SUBSTITUTE(db[[#This Row],[NB BM]]," ",),".",""),"-",""),"(",""),")",""),"/",""),"""",""),"+",""))</f>
        <v>isigwno369</v>
      </c>
      <c r="C1381" s="5" t="str">
        <f>LOWER(SUBSTITUTE(SUBSTITUTE(SUBSTITUTE(SUBSTITUTE(SUBSTITUTE(SUBSTITUTE(SUBSTITUTE(SUBSTITUTE(SUBSTITUTE(db[[#This Row],[NB NOTA]]," ",),".",""),"-",""),"(",""),")",""),",",""),"/",""),"""",""),"+",""))</f>
        <v>isigwno369</v>
      </c>
      <c r="D1381" s="5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E138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isigwno36950pakartomoro</v>
      </c>
      <c r="F138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isigwno36950pak</v>
      </c>
      <c r="G1381" s="5" t="str">
        <f>db[[#This Row],[NB NOTA_C]]&amp;LOWER(SUBSTITUTE(SUBSTITUTE(SUBSTITUTE(SUBSTITUTE(SUBSTITUTE(SUBSTITUTE(SUBSTITUTE(SUBSTITUTE(SUBSTITUTE(db[[#This Row],[FAKTUR]]," ",),".",""),"-",""),"(",""),")",""),",",""),"/",""),"""",""),"+",""))</f>
        <v>isigwno369artomoro</v>
      </c>
      <c r="H138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isigwno36950pakartomoro</v>
      </c>
      <c r="I1381" s="2" t="s">
        <v>2482</v>
      </c>
      <c r="J1381" s="2" t="s">
        <v>2481</v>
      </c>
      <c r="K1381" s="14" t="s">
        <v>4531</v>
      </c>
      <c r="L1381" s="2" t="s">
        <v>1335</v>
      </c>
      <c r="M1381" s="34" t="e">
        <f>IF(db[[#This Row],[NB NOTA_C]]="","",COUNTIF([2]!B_MSK[concat],db[[#This Row],[NB NOTA_C]]))</f>
        <v>#REF!</v>
      </c>
      <c r="N1381" s="9" t="s">
        <v>1838</v>
      </c>
      <c r="O1381" s="5" t="s">
        <v>1482</v>
      </c>
      <c r="P1381" s="2" t="s">
        <v>2426</v>
      </c>
      <c r="R1381" s="2" t="str">
        <f>IF(db[[#This Row],[QTY/ CTN]]="","",SUBSTITUTE(SUBSTITUTE(SUBSTITUTE(db[[#This Row],[QTY/ CTN]]," ","_",2),"(",""),")","")&amp;"_")</f>
        <v>50 PAK_</v>
      </c>
      <c r="S1381" s="2">
        <f>IF(db[[#This Row],[H_QTY/ CTN]]="","",SEARCH("_",db[[#This Row],[H_QTY/ CTN]]))</f>
        <v>7</v>
      </c>
      <c r="T1381" s="2">
        <f>IF(db[[#This Row],[H_QTY/ CTN]]="","",LEN(db[[#This Row],[H_QTY/ CTN]]))</f>
        <v>7</v>
      </c>
      <c r="U1381" s="41" t="str">
        <f>IF(db[[#This Row],[H_QTY/ CTN]]="","",LEFT(db[[#This Row],[H_QTY/ CTN]],db[[#This Row],[H_1]]-1))</f>
        <v>50 PAK</v>
      </c>
      <c r="V1381" s="40" t="str">
        <f>IF(NOT(db[[#This Row],[H_1]]=db[[#This Row],[H_2]]),MID(db[[#This Row],[H_QTY/ CTN]],db[[#This Row],[H_1]]+1,db[[#This Row],[H_2]]-db[[#This Row],[H_1]]-1),"")</f>
        <v/>
      </c>
      <c r="W1381" s="40" t="str">
        <f>IF(db[[#This Row],[QTY/ CTN B]]="","",LEFT(db[[#This Row],[QTY/ CTN B]],SEARCH(" ",db[[#This Row],[QTY/ CTN B]],1)-1))</f>
        <v>50</v>
      </c>
      <c r="X1381" s="40" t="str">
        <f>IF(db[[#This Row],[QTY/ CTN B]]="","",RIGHT(db[[#This Row],[QTY/ CTN B]],LEN(db[[#This Row],[QTY/ CTN B]])-SEARCH(" ",db[[#This Row],[QTY/ CTN B]],1)))</f>
        <v>PAK</v>
      </c>
      <c r="Y1381" s="40" t="str">
        <f>IF(db[[#This Row],[QTY/ CTN TG]]="",IF(db[[#This Row],[STN TG]]="","",12),LEFT(db[[#This Row],[QTY/ CTN TG]],SEARCH(" ",db[[#This Row],[QTY/ CTN TG]],1)-1))</f>
        <v/>
      </c>
      <c r="Z13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81" s="40" t="str">
        <f>IF(db[[#This Row],[STN K]]="","",IF(db[[#This Row],[STN TG]]="LSN",12,""))</f>
        <v/>
      </c>
      <c r="AB1381" s="40" t="str">
        <f>IF(db[[#This Row],[STN TG]]="LSN","PCS","")</f>
        <v/>
      </c>
      <c r="AC1381" s="40">
        <f>db[[#This Row],[QTY B]]*IF(db[[#This Row],[QTY TG]]="",1,db[[#This Row],[QTY TG]])*IF(db[[#This Row],[QTY K]]="",1,db[[#This Row],[QTY K]])</f>
        <v>50</v>
      </c>
      <c r="AD1381" s="40" t="str">
        <f>IF(db[[#This Row],[STN K]]="",IF(db[[#This Row],[STN TG]]="",db[[#This Row],[STN B]],db[[#This Row],[STN TG]]),db[[#This Row],[STN K]])</f>
        <v>PAK</v>
      </c>
      <c r="AE1381" s="40"/>
    </row>
    <row r="1382" spans="1:31" x14ac:dyDescent="0.25">
      <c r="A1382" s="40">
        <f t="shared" si="21"/>
        <v>1381</v>
      </c>
      <c r="B1382" s="110" t="str">
        <f>LOWER(SUBSTITUTE(SUBSTITUTE(SUBSTITUTE(SUBSTITUTE(SUBSTITUTE(SUBSTITUTE(SUBSTITUTE(SUBSTITUTE(db[[#This Row],[NB BM]]," ",),".",""),"-",""),"(",""),")",""),"/",""),"""",""),"+",""))</f>
        <v>isimechpen09mm</v>
      </c>
      <c r="C1382" s="110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D1382" s="110" t="str">
        <f>LOWER(SUBSTITUTE(SUBSTITUTE(SUBSTITUTE(SUBSTITUTE(SUBSTITUTE(SUBSTITUTE(SUBSTITUTE(SUBSTITUTE(SUBSTITUTE(db[[#This Row],[NB PAJAK]]," ",""),"-",""),"(",""),")",""),".",""),",",""),"/",""),"""",""),"+",""))</f>
        <v/>
      </c>
      <c r="E1382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isimechpen09mm120lsnuntana</v>
      </c>
      <c r="F1382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isimekanik09mm120lsn</v>
      </c>
      <c r="G1382" s="110" t="str">
        <f>db[[#This Row],[NB NOTA_C]]&amp;LOWER(SUBSTITUTE(SUBSTITUTE(SUBSTITUTE(SUBSTITUTE(SUBSTITUTE(SUBSTITUTE(SUBSTITUTE(SUBSTITUTE(SUBSTITUTE(db[[#This Row],[FAKTUR]]," ",),".",""),"-",""),"(",""),")",""),",",""),"/",""),"""",""),"+",""))</f>
        <v>isimekanik09mmuntana</v>
      </c>
      <c r="H1382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isimekanik09mm120lsnuntana</v>
      </c>
      <c r="I1382" s="30" t="s">
        <v>4189</v>
      </c>
      <c r="J1382" s="30" t="s">
        <v>4174</v>
      </c>
      <c r="K1382" s="23"/>
      <c r="L1382" s="2" t="s">
        <v>1336</v>
      </c>
      <c r="M1382" s="111" t="e">
        <f>IF(db[[#This Row],[NB NOTA_C]]="","",COUNTIF([2]!B_MSK[concat],db[[#This Row],[NB NOTA_C]]))</f>
        <v>#REF!</v>
      </c>
      <c r="N1382" s="112" t="s">
        <v>2305</v>
      </c>
      <c r="O1382" s="110" t="s">
        <v>1433</v>
      </c>
      <c r="P1382" s="30" t="s">
        <v>2426</v>
      </c>
      <c r="Q1382" s="110"/>
      <c r="R1382" s="110" t="str">
        <f>IF(db[[#This Row],[QTY/ CTN]]="","",SUBSTITUTE(SUBSTITUTE(SUBSTITUTE(db[[#This Row],[QTY/ CTN]]," ","_",2),"(",""),")","")&amp;"_")</f>
        <v>120 LSN_</v>
      </c>
      <c r="S1382" s="110">
        <f>IF(db[[#This Row],[H_QTY/ CTN]]="","",SEARCH("_",db[[#This Row],[H_QTY/ CTN]]))</f>
        <v>8</v>
      </c>
      <c r="T1382" s="110">
        <f>IF(db[[#This Row],[H_QTY/ CTN]]="","",LEN(db[[#This Row],[H_QTY/ CTN]]))</f>
        <v>8</v>
      </c>
      <c r="U1382" s="113" t="str">
        <f>IF(db[[#This Row],[H_QTY/ CTN]]="","",LEFT(db[[#This Row],[H_QTY/ CTN]],db[[#This Row],[H_1]]-1))</f>
        <v>120 LSN</v>
      </c>
      <c r="V1382" s="113" t="str">
        <f>IF(NOT(db[[#This Row],[H_1]]=db[[#This Row],[H_2]]),MID(db[[#This Row],[H_QTY/ CTN]],db[[#This Row],[H_1]]+1,db[[#This Row],[H_2]]-db[[#This Row],[H_1]]-1),"")</f>
        <v/>
      </c>
      <c r="W1382" s="40" t="str">
        <f>IF(db[[#This Row],[QTY/ CTN B]]="","",LEFT(db[[#This Row],[QTY/ CTN B]],SEARCH(" ",db[[#This Row],[QTY/ CTN B]],1)-1))</f>
        <v>120</v>
      </c>
      <c r="X1382" s="40" t="str">
        <f>IF(db[[#This Row],[QTY/ CTN B]]="","",RIGHT(db[[#This Row],[QTY/ CTN B]],LEN(db[[#This Row],[QTY/ CTN B]])-SEARCH(" ",db[[#This Row],[QTY/ CTN B]],1)))</f>
        <v>LSN</v>
      </c>
      <c r="Y1382" s="40">
        <f>IF(db[[#This Row],[QTY/ CTN TG]]="",IF(db[[#This Row],[STN TG]]="","",12),LEFT(db[[#This Row],[QTY/ CTN TG]],SEARCH(" ",db[[#This Row],[QTY/ CTN TG]],1)-1))</f>
        <v>12</v>
      </c>
      <c r="Z13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82" s="40" t="str">
        <f>IF(db[[#This Row],[STN K]]="","",IF(db[[#This Row],[STN TG]]="LSN",12,""))</f>
        <v/>
      </c>
      <c r="AB1382" s="40" t="str">
        <f>IF(db[[#This Row],[STN TG]]="LSN","PCS","")</f>
        <v/>
      </c>
      <c r="AC1382" s="40">
        <f>db[[#This Row],[QTY B]]*IF(db[[#This Row],[QTY TG]]="",1,db[[#This Row],[QTY TG]])*IF(db[[#This Row],[QTY K]]="",1,db[[#This Row],[QTY K]])</f>
        <v>1440</v>
      </c>
      <c r="AD1382" s="40" t="str">
        <f>IF(db[[#This Row],[STN K]]="",IF(db[[#This Row],[STN TG]]="",db[[#This Row],[STN B]],db[[#This Row],[STN TG]]),db[[#This Row],[STN K]])</f>
        <v>PCS</v>
      </c>
      <c r="AE1382" s="40"/>
    </row>
    <row r="1383" spans="1:31" x14ac:dyDescent="0.25">
      <c r="A1383" s="40">
        <f t="shared" si="21"/>
        <v>1382</v>
      </c>
      <c r="B1383" s="5" t="str">
        <f>LOWER(SUBSTITUTE(SUBSTITUTE(SUBSTITUTE(SUBSTITUTE(SUBSTITUTE(SUBSTITUTE(SUBSTITUTE(SUBSTITUTE(db[[#This Row],[NB BM]]," ",),".",""),"-",""),"(",""),")",""),"/",""),"""",""),"+",""))</f>
        <v>isipensiltf602120mmx2mm</v>
      </c>
      <c r="C1383" s="5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D1383" s="5" t="str">
        <f>LOWER(SUBSTITUTE(SUBSTITUTE(SUBSTITUTE(SUBSTITUTE(SUBSTITUTE(SUBSTITUTE(SUBSTITUTE(SUBSTITUTE(SUBSTITUTE(db[[#This Row],[NB PAJAK]]," ",""),"-",""),"(",""),")",""),".",""),",",""),"/",""),"""",""),"+",""))</f>
        <v/>
      </c>
      <c r="E138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isipensiltf602120mmx2mm96lsnuntana</v>
      </c>
      <c r="F138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isipenciltf602120mmx2mm96lsn</v>
      </c>
      <c r="G1383" s="5" t="str">
        <f>db[[#This Row],[NB NOTA_C]]&amp;LOWER(SUBSTITUTE(SUBSTITUTE(SUBSTITUTE(SUBSTITUTE(SUBSTITUTE(SUBSTITUTE(SUBSTITUTE(SUBSTITUTE(SUBSTITUTE(db[[#This Row],[FAKTUR]]," ",),".",""),"-",""),"(",""),")",""),",",""),"/",""),"""",""),"+",""))</f>
        <v>isipenciltf602120mmx2mmuntana</v>
      </c>
      <c r="H138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isipenciltf602120mmx2mm96lsnuntana</v>
      </c>
      <c r="I1383" s="2" t="s">
        <v>2851</v>
      </c>
      <c r="J1383" s="2" t="s">
        <v>2841</v>
      </c>
      <c r="K1383" s="14"/>
      <c r="L1383" s="2" t="s">
        <v>1336</v>
      </c>
      <c r="M1383" s="34" t="e">
        <f>IF(db[[#This Row],[NB NOTA_C]]="","",COUNTIF([2]!B_MSK[concat],db[[#This Row],[NB NOTA_C]]))</f>
        <v>#REF!</v>
      </c>
      <c r="N1383" s="9" t="s">
        <v>1342</v>
      </c>
      <c r="O1383" s="5" t="s">
        <v>1392</v>
      </c>
      <c r="P1383" s="2" t="s">
        <v>2426</v>
      </c>
      <c r="Q1383" s="5"/>
      <c r="R1383" s="5" t="str">
        <f>IF(db[[#This Row],[QTY/ CTN]]="","",SUBSTITUTE(SUBSTITUTE(SUBSTITUTE(db[[#This Row],[QTY/ CTN]]," ","_",2),"(",""),")","")&amp;"_")</f>
        <v>96 LSN_</v>
      </c>
      <c r="S1383" s="5">
        <f>IF(db[[#This Row],[H_QTY/ CTN]]="","",SEARCH("_",db[[#This Row],[H_QTY/ CTN]]))</f>
        <v>7</v>
      </c>
      <c r="T1383" s="5">
        <f>IF(db[[#This Row],[H_QTY/ CTN]]="","",LEN(db[[#This Row],[H_QTY/ CTN]]))</f>
        <v>7</v>
      </c>
      <c r="U1383" s="40" t="str">
        <f>IF(db[[#This Row],[H_QTY/ CTN]]="","",LEFT(db[[#This Row],[H_QTY/ CTN]],db[[#This Row],[H_1]]-1))</f>
        <v>96 LSN</v>
      </c>
      <c r="V1383" s="40" t="str">
        <f>IF(NOT(db[[#This Row],[H_1]]=db[[#This Row],[H_2]]),MID(db[[#This Row],[H_QTY/ CTN]],db[[#This Row],[H_1]]+1,db[[#This Row],[H_2]]-db[[#This Row],[H_1]]-1),"")</f>
        <v/>
      </c>
      <c r="W1383" s="40" t="str">
        <f>IF(db[[#This Row],[QTY/ CTN B]]="","",LEFT(db[[#This Row],[QTY/ CTN B]],SEARCH(" ",db[[#This Row],[QTY/ CTN B]],1)-1))</f>
        <v>96</v>
      </c>
      <c r="X1383" s="40" t="str">
        <f>IF(db[[#This Row],[QTY/ CTN B]]="","",RIGHT(db[[#This Row],[QTY/ CTN B]],LEN(db[[#This Row],[QTY/ CTN B]])-SEARCH(" ",db[[#This Row],[QTY/ CTN B]],1)))</f>
        <v>LSN</v>
      </c>
      <c r="Y1383" s="40">
        <f>IF(db[[#This Row],[QTY/ CTN TG]]="",IF(db[[#This Row],[STN TG]]="","",12),LEFT(db[[#This Row],[QTY/ CTN TG]],SEARCH(" ",db[[#This Row],[QTY/ CTN TG]],1)-1))</f>
        <v>12</v>
      </c>
      <c r="Z13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83" s="40" t="str">
        <f>IF(db[[#This Row],[STN K]]="","",IF(db[[#This Row],[STN TG]]="LSN",12,""))</f>
        <v/>
      </c>
      <c r="AB1383" s="40" t="str">
        <f>IF(db[[#This Row],[STN TG]]="LSN","PCS","")</f>
        <v/>
      </c>
      <c r="AC1383" s="40">
        <f>db[[#This Row],[QTY B]]*IF(db[[#This Row],[QTY TG]]="",1,db[[#This Row],[QTY TG]])*IF(db[[#This Row],[QTY K]]="",1,db[[#This Row],[QTY K]])</f>
        <v>1152</v>
      </c>
      <c r="AD1383" s="40" t="str">
        <f>IF(db[[#This Row],[STN K]]="",IF(db[[#This Row],[STN TG]]="",db[[#This Row],[STN B]],db[[#This Row],[STN TG]]),db[[#This Row],[STN K]])</f>
        <v>PCS</v>
      </c>
      <c r="AE1383" s="40"/>
    </row>
    <row r="1384" spans="1:31" x14ac:dyDescent="0.25">
      <c r="A1384" s="40">
        <f t="shared" si="21"/>
        <v>1383</v>
      </c>
      <c r="B1384" s="82" t="str">
        <f>LOWER(SUBSTITUTE(SUBSTITUTE(SUBSTITUTE(SUBSTITUTE(SUBSTITUTE(SUBSTITUTE(SUBSTITUTE(SUBSTITUTE(db[[#This Row],[NB BM]]," ",),".",""),"-",""),"(",""),")",""),"/",""),"""",""),"+",""))</f>
        <v>isipensil2b20dbimp062</v>
      </c>
      <c r="C1384" s="82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D1384" s="82" t="str">
        <f>LOWER(SUBSTITUTE(SUBSTITUTE(SUBSTITUTE(SUBSTITUTE(SUBSTITUTE(SUBSTITUTE(SUBSTITUTE(SUBSTITUTE(SUBSTITUTE(db[[#This Row],[NB PAJAK]]," ",""),"-",""),"(",""),")",""),".",""),",",""),"/",""),"""",""),"+",""))</f>
        <v/>
      </c>
      <c r="E138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isipensil2b20dbimp062120lsnuntana</v>
      </c>
      <c r="F138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isipensil2b20dbimp062120lsn</v>
      </c>
      <c r="G1384" s="82" t="str">
        <f>db[[#This Row],[NB NOTA_C]]&amp;LOWER(SUBSTITUTE(SUBSTITUTE(SUBSTITUTE(SUBSTITUTE(SUBSTITUTE(SUBSTITUTE(SUBSTITUTE(SUBSTITUTE(SUBSTITUTE(db[[#This Row],[FAKTUR]]," ",),".",""),"-",""),"(",""),")",""),",",""),"/",""),"""",""),"+",""))</f>
        <v>isipensil2b20dbimp062untana</v>
      </c>
      <c r="H138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isipensil2b20dbimp062120lsnuntana</v>
      </c>
      <c r="I1384" s="7" t="s">
        <v>3579</v>
      </c>
      <c r="J1384" s="7" t="s">
        <v>3573</v>
      </c>
      <c r="K1384" s="15"/>
      <c r="L1384" s="2" t="s">
        <v>1336</v>
      </c>
      <c r="M1384" s="83" t="e">
        <f>IF(db[[#This Row],[NB NOTA_C]]="","",COUNTIF([2]!B_MSK[concat],db[[#This Row],[NB NOTA_C]]))</f>
        <v>#REF!</v>
      </c>
      <c r="N1384" s="84" t="s">
        <v>2305</v>
      </c>
      <c r="O1384" s="82" t="s">
        <v>1433</v>
      </c>
      <c r="P1384" s="7" t="s">
        <v>2426</v>
      </c>
      <c r="Q1384" s="82"/>
      <c r="R1384" s="82" t="str">
        <f>IF(db[[#This Row],[QTY/ CTN]]="","",SUBSTITUTE(SUBSTITUTE(SUBSTITUTE(db[[#This Row],[QTY/ CTN]]," ","_",2),"(",""),")","")&amp;"_")</f>
        <v>120 LSN_</v>
      </c>
      <c r="S1384" s="82">
        <f>IF(db[[#This Row],[H_QTY/ CTN]]="","",SEARCH("_",db[[#This Row],[H_QTY/ CTN]]))</f>
        <v>8</v>
      </c>
      <c r="T1384" s="82">
        <f>IF(db[[#This Row],[H_QTY/ CTN]]="","",LEN(db[[#This Row],[H_QTY/ CTN]]))</f>
        <v>8</v>
      </c>
      <c r="U1384" s="85" t="str">
        <f>IF(db[[#This Row],[H_QTY/ CTN]]="","",LEFT(db[[#This Row],[H_QTY/ CTN]],db[[#This Row],[H_1]]-1))</f>
        <v>120 LSN</v>
      </c>
      <c r="V1384" s="85" t="str">
        <f>IF(NOT(db[[#This Row],[H_1]]=db[[#This Row],[H_2]]),MID(db[[#This Row],[H_QTY/ CTN]],db[[#This Row],[H_1]]+1,db[[#This Row],[H_2]]-db[[#This Row],[H_1]]-1),"")</f>
        <v/>
      </c>
      <c r="W1384" s="40" t="str">
        <f>IF(db[[#This Row],[QTY/ CTN B]]="","",LEFT(db[[#This Row],[QTY/ CTN B]],SEARCH(" ",db[[#This Row],[QTY/ CTN B]],1)-1))</f>
        <v>120</v>
      </c>
      <c r="X1384" s="40" t="str">
        <f>IF(db[[#This Row],[QTY/ CTN B]]="","",RIGHT(db[[#This Row],[QTY/ CTN B]],LEN(db[[#This Row],[QTY/ CTN B]])-SEARCH(" ",db[[#This Row],[QTY/ CTN B]],1)))</f>
        <v>LSN</v>
      </c>
      <c r="Y1384" s="40">
        <f>IF(db[[#This Row],[QTY/ CTN TG]]="",IF(db[[#This Row],[STN TG]]="","",12),LEFT(db[[#This Row],[QTY/ CTN TG]],SEARCH(" ",db[[#This Row],[QTY/ CTN TG]],1)-1))</f>
        <v>12</v>
      </c>
      <c r="Z13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84" s="40" t="str">
        <f>IF(db[[#This Row],[STN K]]="","",IF(db[[#This Row],[STN TG]]="LSN",12,""))</f>
        <v/>
      </c>
      <c r="AB1384" s="40" t="str">
        <f>IF(db[[#This Row],[STN TG]]="LSN","PCS","")</f>
        <v/>
      </c>
      <c r="AC1384" s="40">
        <f>db[[#This Row],[QTY B]]*IF(db[[#This Row],[QTY TG]]="",1,db[[#This Row],[QTY TG]])*IF(db[[#This Row],[QTY K]]="",1,db[[#This Row],[QTY K]])</f>
        <v>1440</v>
      </c>
      <c r="AD1384" s="40" t="str">
        <f>IF(db[[#This Row],[STN K]]="",IF(db[[#This Row],[STN TG]]="",db[[#This Row],[STN B]],db[[#This Row],[STN TG]]),db[[#This Row],[STN K]])</f>
        <v>PCS</v>
      </c>
      <c r="AE1384" s="40"/>
    </row>
    <row r="1385" spans="1:31" x14ac:dyDescent="0.25">
      <c r="A1385" s="40">
        <f t="shared" si="21"/>
        <v>1384</v>
      </c>
      <c r="B1385" s="82" t="str">
        <f>LOWER(SUBSTITUTE(SUBSTITUTE(SUBSTITUTE(SUBSTITUTE(SUBSTITUTE(SUBSTITUTE(SUBSTITUTE(SUBSTITUTE(db[[#This Row],[NB BM]]," ",),".",""),"-",""),"(",""),")",""),"/",""),"""",""),"+",""))</f>
        <v>isolasisinarkota</v>
      </c>
      <c r="C1385" s="82" t="str">
        <f>LOWER(SUBSTITUTE(SUBSTITUTE(SUBSTITUTE(SUBSTITUTE(SUBSTITUTE(SUBSTITUTE(SUBSTITUTE(SUBSTITUTE(SUBSTITUTE(db[[#This Row],[NB NOTA]]," ",),".",""),"-",""),"(",""),")",""),",",""),"/",""),"""",""),"+",""))</f>
        <v>isolasi</v>
      </c>
      <c r="D1385" s="82" t="str">
        <f>LOWER(SUBSTITUTE(SUBSTITUTE(SUBSTITUTE(SUBSTITUTE(SUBSTITUTE(SUBSTITUTE(SUBSTITUTE(SUBSTITUTE(SUBSTITUTE(db[[#This Row],[NB PAJAK]]," ",""),"-",""),"(",""),")",""),".",""),",",""),"/",""),"""",""),"+",""))</f>
        <v/>
      </c>
      <c r="E138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isolasisinarkota200pcsuntana</v>
      </c>
      <c r="F138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isolasi200pcs</v>
      </c>
      <c r="G1385" s="82" t="str">
        <f>db[[#This Row],[NB NOTA_C]]&amp;LOWER(SUBSTITUTE(SUBSTITUTE(SUBSTITUTE(SUBSTITUTE(SUBSTITUTE(SUBSTITUTE(SUBSTITUTE(SUBSTITUTE(SUBSTITUTE(db[[#This Row],[FAKTUR]]," ",),".",""),"-",""),"(",""),")",""),",",""),"/",""),"""",""),"+",""))</f>
        <v>isolasiuntana</v>
      </c>
      <c r="H138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isolasi200pcsuntana</v>
      </c>
      <c r="I1385" s="7" t="s">
        <v>3126</v>
      </c>
      <c r="J1385" s="7" t="s">
        <v>3124</v>
      </c>
      <c r="K1385" s="15"/>
      <c r="L1385" s="2" t="s">
        <v>1336</v>
      </c>
      <c r="M1385" s="83" t="e">
        <f>IF(db[[#This Row],[NB NOTA_C]]="","",COUNTIF([2]!B_MSK[concat],db[[#This Row],[NB NOTA_C]]))</f>
        <v>#REF!</v>
      </c>
      <c r="N1385" s="84" t="s">
        <v>3127</v>
      </c>
      <c r="O1385" s="82" t="s">
        <v>1540</v>
      </c>
      <c r="P1385" s="7" t="s">
        <v>2427</v>
      </c>
      <c r="Q1385" s="82"/>
      <c r="R1385" s="82" t="str">
        <f>IF(db[[#This Row],[QTY/ CTN]]="","",SUBSTITUTE(SUBSTITUTE(SUBSTITUTE(db[[#This Row],[QTY/ CTN]]," ","_",2),"(",""),")","")&amp;"_")</f>
        <v>200 PCS_</v>
      </c>
      <c r="S1385" s="82">
        <f>IF(db[[#This Row],[H_QTY/ CTN]]="","",SEARCH("_",db[[#This Row],[H_QTY/ CTN]]))</f>
        <v>8</v>
      </c>
      <c r="T1385" s="82">
        <f>IF(db[[#This Row],[H_QTY/ CTN]]="","",LEN(db[[#This Row],[H_QTY/ CTN]]))</f>
        <v>8</v>
      </c>
      <c r="U1385" s="85" t="str">
        <f>IF(db[[#This Row],[H_QTY/ CTN]]="","",LEFT(db[[#This Row],[H_QTY/ CTN]],db[[#This Row],[H_1]]-1))</f>
        <v>200 PCS</v>
      </c>
      <c r="V1385" s="85" t="str">
        <f>IF(NOT(db[[#This Row],[H_1]]=db[[#This Row],[H_2]]),MID(db[[#This Row],[H_QTY/ CTN]],db[[#This Row],[H_1]]+1,db[[#This Row],[H_2]]-db[[#This Row],[H_1]]-1),"")</f>
        <v/>
      </c>
      <c r="W1385" s="40" t="str">
        <f>IF(db[[#This Row],[QTY/ CTN B]]="","",LEFT(db[[#This Row],[QTY/ CTN B]],SEARCH(" ",db[[#This Row],[QTY/ CTN B]],1)-1))</f>
        <v>200</v>
      </c>
      <c r="X1385" s="40" t="str">
        <f>IF(db[[#This Row],[QTY/ CTN B]]="","",RIGHT(db[[#This Row],[QTY/ CTN B]],LEN(db[[#This Row],[QTY/ CTN B]])-SEARCH(" ",db[[#This Row],[QTY/ CTN B]],1)))</f>
        <v>PCS</v>
      </c>
      <c r="Y1385" s="40" t="str">
        <f>IF(db[[#This Row],[QTY/ CTN TG]]="",IF(db[[#This Row],[STN TG]]="","",12),LEFT(db[[#This Row],[QTY/ CTN TG]],SEARCH(" ",db[[#This Row],[QTY/ CTN TG]],1)-1))</f>
        <v/>
      </c>
      <c r="Z13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85" s="40" t="str">
        <f>IF(db[[#This Row],[STN K]]="","",IF(db[[#This Row],[STN TG]]="LSN",12,""))</f>
        <v/>
      </c>
      <c r="AB1385" s="40" t="str">
        <f>IF(db[[#This Row],[STN TG]]="LSN","PCS","")</f>
        <v/>
      </c>
      <c r="AC1385" s="40">
        <f>db[[#This Row],[QTY B]]*IF(db[[#This Row],[QTY TG]]="",1,db[[#This Row],[QTY TG]])*IF(db[[#This Row],[QTY K]]="",1,db[[#This Row],[QTY K]])</f>
        <v>200</v>
      </c>
      <c r="AD1385" s="40" t="str">
        <f>IF(db[[#This Row],[STN K]]="",IF(db[[#This Row],[STN TG]]="",db[[#This Row],[STN B]],db[[#This Row],[STN TG]]),db[[#This Row],[STN K]])</f>
        <v>PCS</v>
      </c>
      <c r="AE1385" s="40"/>
    </row>
    <row r="1386" spans="1:31" x14ac:dyDescent="0.25">
      <c r="A1386" s="40">
        <f t="shared" si="21"/>
        <v>1385</v>
      </c>
      <c r="B1386" s="126" t="str">
        <f>LOWER(SUBSTITUTE(SUBSTITUTE(SUBSTITUTE(SUBSTITUTE(SUBSTITUTE(SUBSTITUTE(SUBSTITUTE(SUBSTITUTE(db[[#This Row],[NB BM]]," ",),".",""),"-",""),"(",""),")",""),"/",""),"""",""),"+",""))</f>
        <v>isolasifancy</v>
      </c>
      <c r="C1386" s="126" t="str">
        <f>LOWER(SUBSTITUTE(SUBSTITUTE(SUBSTITUTE(SUBSTITUTE(SUBSTITUTE(SUBSTITUTE(SUBSTITUTE(SUBSTITUTE(SUBSTITUTE(db[[#This Row],[NB NOTA]]," ",),".",""),"-",""),"(",""),")",""),",",""),"/",""),"""",""),"+",""))</f>
        <v>isolasifancy</v>
      </c>
      <c r="D1386" s="126" t="str">
        <f>LOWER(SUBSTITUTE(SUBSTITUTE(SUBSTITUTE(SUBSTITUTE(SUBSTITUTE(SUBSTITUTE(SUBSTITUTE(SUBSTITUTE(SUBSTITUTE(db[[#This Row],[NB PAJAK]]," ",""),"-",""),"(",""),")",""),".",""),",",""),"/",""),"""",""),"+",""))</f>
        <v/>
      </c>
      <c r="E1386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isolasifancy200slopuntana</v>
      </c>
      <c r="F1386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isolasifancy200slop</v>
      </c>
      <c r="G1386" s="126" t="str">
        <f>db[[#This Row],[NB NOTA_C]]&amp;LOWER(SUBSTITUTE(SUBSTITUTE(SUBSTITUTE(SUBSTITUTE(SUBSTITUTE(SUBSTITUTE(SUBSTITUTE(SUBSTITUTE(SUBSTITUTE(db[[#This Row],[FAKTUR]]," ",),".",""),"-",""),"(",""),")",""),",",""),"/",""),"""",""),"+",""))</f>
        <v>isolasifancyuntana</v>
      </c>
      <c r="H1386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isolasifancy200slopuntana</v>
      </c>
      <c r="I1386" s="43" t="s">
        <v>4678</v>
      </c>
      <c r="J1386" s="43" t="s">
        <v>4677</v>
      </c>
      <c r="K1386" s="50"/>
      <c r="L1386" s="2" t="s">
        <v>1336</v>
      </c>
      <c r="M1386" s="127" t="e">
        <f>IF(db[[#This Row],[NB NOTA_C]]="","",COUNTIF([2]!B_MSK[concat],db[[#This Row],[NB NOTA_C]]))</f>
        <v>#REF!</v>
      </c>
      <c r="N1386" s="128" t="s">
        <v>1351</v>
      </c>
      <c r="O1386" s="126" t="s">
        <v>4679</v>
      </c>
      <c r="P1386" s="43" t="s">
        <v>2427</v>
      </c>
      <c r="Q1386" s="126"/>
      <c r="R1386" s="126" t="str">
        <f>IF(db[[#This Row],[QTY/ CTN]]="","",SUBSTITUTE(SUBSTITUTE(SUBSTITUTE(db[[#This Row],[QTY/ CTN]]," ","_",2),"(",""),")","")&amp;"_")</f>
        <v>200 SLOP_</v>
      </c>
      <c r="S1386" s="126">
        <f>IF(db[[#This Row],[H_QTY/ CTN]]="","",SEARCH("_",db[[#This Row],[H_QTY/ CTN]]))</f>
        <v>9</v>
      </c>
      <c r="T1386" s="126">
        <f>IF(db[[#This Row],[H_QTY/ CTN]]="","",LEN(db[[#This Row],[H_QTY/ CTN]]))</f>
        <v>9</v>
      </c>
      <c r="U1386" s="129" t="str">
        <f>IF(db[[#This Row],[H_QTY/ CTN]]="","",LEFT(db[[#This Row],[H_QTY/ CTN]],db[[#This Row],[H_1]]-1))</f>
        <v>200 SLOP</v>
      </c>
      <c r="V1386" s="129" t="str">
        <f>IF(NOT(db[[#This Row],[H_1]]=db[[#This Row],[H_2]]),MID(db[[#This Row],[H_QTY/ CTN]],db[[#This Row],[H_1]]+1,db[[#This Row],[H_2]]-db[[#This Row],[H_1]]-1),"")</f>
        <v/>
      </c>
      <c r="W1386" s="129" t="str">
        <f>IF(db[[#This Row],[QTY/ CTN B]]="","",LEFT(db[[#This Row],[QTY/ CTN B]],SEARCH(" ",db[[#This Row],[QTY/ CTN B]],1)-1))</f>
        <v>200</v>
      </c>
      <c r="X1386" s="129" t="str">
        <f>IF(db[[#This Row],[QTY/ CTN B]]="","",RIGHT(db[[#This Row],[QTY/ CTN B]],LEN(db[[#This Row],[QTY/ CTN B]])-SEARCH(" ",db[[#This Row],[QTY/ CTN B]],1)))</f>
        <v>SLOP</v>
      </c>
      <c r="Y1386" s="129" t="str">
        <f>IF(db[[#This Row],[QTY/ CTN TG]]="",IF(db[[#This Row],[STN TG]]="","",12),LEFT(db[[#This Row],[QTY/ CTN TG]],SEARCH(" ",db[[#This Row],[QTY/ CTN TG]],1)-1))</f>
        <v/>
      </c>
      <c r="Z1386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86" s="129" t="str">
        <f>IF(db[[#This Row],[STN K]]="","",IF(db[[#This Row],[STN TG]]="LSN",12,""))</f>
        <v/>
      </c>
      <c r="AB1386" s="129" t="str">
        <f>IF(db[[#This Row],[STN TG]]="LSN","PCS","")</f>
        <v/>
      </c>
      <c r="AC1386" s="129">
        <f>db[[#This Row],[QTY B]]*IF(db[[#This Row],[QTY TG]]="",1,db[[#This Row],[QTY TG]])*IF(db[[#This Row],[QTY K]]="",1,db[[#This Row],[QTY K]])</f>
        <v>200</v>
      </c>
      <c r="AD1386" s="129" t="str">
        <f>IF(db[[#This Row],[STN K]]="",IF(db[[#This Row],[STN TG]]="",db[[#This Row],[STN B]],db[[#This Row],[STN TG]]),db[[#This Row],[STN K]])</f>
        <v>SLOP</v>
      </c>
      <c r="AE1386" s="40"/>
    </row>
    <row r="1387" spans="1:31" x14ac:dyDescent="0.25">
      <c r="A1387" s="40">
        <f t="shared" si="21"/>
        <v>1386</v>
      </c>
      <c r="B1387" s="5" t="str">
        <f>LOWER(SUBSTITUTE(SUBSTITUTE(SUBSTITUTE(SUBSTITUTE(SUBSTITUTE(SUBSTITUTE(SUBSTITUTE(SUBSTITUTE(db[[#This Row],[NB BM]]," ",),".",""),"-",""),"(",""),")",""),"/",""),"""",""),"+",""))</f>
        <v>jangkabesidbc4001</v>
      </c>
      <c r="C1387" s="5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D1387" s="5" t="str">
        <f>LOWER(SUBSTITUTE(SUBSTITUTE(SUBSTITUTE(SUBSTITUTE(SUBSTITUTE(SUBSTITUTE(SUBSTITUTE(SUBSTITUTE(SUBSTITUTE(db[[#This Row],[NB PAJAK]]," ",""),"-",""),"(",""),")",""),".",""),",",""),"/",""),"""",""),"+",""))</f>
        <v/>
      </c>
      <c r="E138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jangkabesidbc4001288pcsuntana</v>
      </c>
      <c r="F138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jangkabesidbc4001288pcs</v>
      </c>
      <c r="G1387" s="5" t="str">
        <f>db[[#This Row],[NB NOTA_C]]&amp;LOWER(SUBSTITUTE(SUBSTITUTE(SUBSTITUTE(SUBSTITUTE(SUBSTITUTE(SUBSTITUTE(SUBSTITUTE(SUBSTITUTE(SUBSTITUTE(db[[#This Row],[FAKTUR]]," ",),".",""),"-",""),"(",""),")",""),",",""),"/",""),"""",""),"+",""))</f>
        <v>jangkabesidbc4001untana</v>
      </c>
      <c r="H138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jangkabesidbc4001288pcsuntana</v>
      </c>
      <c r="I1387" s="2" t="s">
        <v>910</v>
      </c>
      <c r="J1387" s="2" t="s">
        <v>1175</v>
      </c>
      <c r="K1387" s="14"/>
      <c r="L1387" s="2" t="s">
        <v>1336</v>
      </c>
      <c r="M1387" s="34" t="e">
        <f>IF(db[[#This Row],[NB NOTA_C]]="","",COUNTIF([2]!B_MSK[concat],db[[#This Row],[NB NOTA_C]]))</f>
        <v>#REF!</v>
      </c>
      <c r="N1387" s="14" t="s">
        <v>1349</v>
      </c>
      <c r="O1387" s="2" t="s">
        <v>1387</v>
      </c>
      <c r="P1387" s="2" t="s">
        <v>2428</v>
      </c>
      <c r="R1387" s="2" t="str">
        <f>IF(db[[#This Row],[QTY/ CTN]]="","",SUBSTITUTE(SUBSTITUTE(SUBSTITUTE(db[[#This Row],[QTY/ CTN]]," ","_",2),"(",""),")","")&amp;"_")</f>
        <v>288 PCS_</v>
      </c>
      <c r="S1387" s="2">
        <f>IF(db[[#This Row],[H_QTY/ CTN]]="","",SEARCH("_",db[[#This Row],[H_QTY/ CTN]]))</f>
        <v>8</v>
      </c>
      <c r="T1387" s="2">
        <f>IF(db[[#This Row],[H_QTY/ CTN]]="","",LEN(db[[#This Row],[H_QTY/ CTN]]))</f>
        <v>8</v>
      </c>
      <c r="U1387" s="41" t="str">
        <f>IF(db[[#This Row],[H_QTY/ CTN]]="","",LEFT(db[[#This Row],[H_QTY/ CTN]],db[[#This Row],[H_1]]-1))</f>
        <v>288 PCS</v>
      </c>
      <c r="V1387" s="40" t="str">
        <f>IF(NOT(db[[#This Row],[H_1]]=db[[#This Row],[H_2]]),MID(db[[#This Row],[H_QTY/ CTN]],db[[#This Row],[H_1]]+1,db[[#This Row],[H_2]]-db[[#This Row],[H_1]]-1),"")</f>
        <v/>
      </c>
      <c r="W1387" s="40" t="str">
        <f>IF(db[[#This Row],[QTY/ CTN B]]="","",LEFT(db[[#This Row],[QTY/ CTN B]],SEARCH(" ",db[[#This Row],[QTY/ CTN B]],1)-1))</f>
        <v>288</v>
      </c>
      <c r="X1387" s="40" t="str">
        <f>IF(db[[#This Row],[QTY/ CTN B]]="","",RIGHT(db[[#This Row],[QTY/ CTN B]],LEN(db[[#This Row],[QTY/ CTN B]])-SEARCH(" ",db[[#This Row],[QTY/ CTN B]],1)))</f>
        <v>PCS</v>
      </c>
      <c r="Y1387" s="40" t="str">
        <f>IF(db[[#This Row],[QTY/ CTN TG]]="",IF(db[[#This Row],[STN TG]]="","",12),LEFT(db[[#This Row],[QTY/ CTN TG]],SEARCH(" ",db[[#This Row],[QTY/ CTN TG]],1)-1))</f>
        <v/>
      </c>
      <c r="Z13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87" s="40" t="str">
        <f>IF(db[[#This Row],[STN K]]="","",IF(db[[#This Row],[STN TG]]="LSN",12,""))</f>
        <v/>
      </c>
      <c r="AB1387" s="40" t="str">
        <f>IF(db[[#This Row],[STN TG]]="LSN","PCS","")</f>
        <v/>
      </c>
      <c r="AC1387" s="40">
        <f>db[[#This Row],[QTY B]]*IF(db[[#This Row],[QTY TG]]="",1,db[[#This Row],[QTY TG]])*IF(db[[#This Row],[QTY K]]="",1,db[[#This Row],[QTY K]])</f>
        <v>288</v>
      </c>
      <c r="AD1387" s="40" t="str">
        <f>IF(db[[#This Row],[STN K]]="",IF(db[[#This Row],[STN TG]]="",db[[#This Row],[STN B]],db[[#This Row],[STN TG]]),db[[#This Row],[STN K]])</f>
        <v>PCS</v>
      </c>
      <c r="AE1387" s="40"/>
    </row>
    <row r="1388" spans="1:31" x14ac:dyDescent="0.25">
      <c r="A1388" s="40">
        <f t="shared" si="21"/>
        <v>1387</v>
      </c>
      <c r="B1388" s="5" t="str">
        <f>LOWER(SUBSTITUTE(SUBSTITUTE(SUBSTITUTE(SUBSTITUTE(SUBSTITUTE(SUBSTITUTE(SUBSTITUTE(SUBSTITUTE(db[[#This Row],[NB BM]]," ",),".",""),"-",""),"(",""),")",""),"/",""),"""",""),"+",""))</f>
        <v>jangkakompasjf8021</v>
      </c>
      <c r="C1388" s="5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D1388" s="5" t="str">
        <f>LOWER(SUBSTITUTE(SUBSTITUTE(SUBSTITUTE(SUBSTITUTE(SUBSTITUTE(SUBSTITUTE(SUBSTITUTE(SUBSTITUTE(SUBSTITUTE(db[[#This Row],[NB PAJAK]]," ",""),"-",""),"(",""),")",""),".",""),",",""),"/",""),"""",""),"+",""))</f>
        <v/>
      </c>
      <c r="E138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jangkakompasjf802124lsnuntana</v>
      </c>
      <c r="F138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jangkacompassjf802124lsn</v>
      </c>
      <c r="G1388" s="5" t="str">
        <f>db[[#This Row],[NB NOTA_C]]&amp;LOWER(SUBSTITUTE(SUBSTITUTE(SUBSTITUTE(SUBSTITUTE(SUBSTITUTE(SUBSTITUTE(SUBSTITUTE(SUBSTITUTE(SUBSTITUTE(db[[#This Row],[FAKTUR]]," ",),".",""),"-",""),"(",""),")",""),",",""),"/",""),"""",""),"+",""))</f>
        <v>jangkacompassjf8021untana</v>
      </c>
      <c r="H138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jangkacompassjf802124lsnuntana</v>
      </c>
      <c r="I1388" s="2" t="s">
        <v>1621</v>
      </c>
      <c r="J1388" s="2" t="s">
        <v>2751</v>
      </c>
      <c r="K1388" s="14"/>
      <c r="L1388" s="2" t="s">
        <v>1336</v>
      </c>
      <c r="M1388" s="34" t="e">
        <f>IF(db[[#This Row],[NB NOTA_C]]="","",COUNTIF([2]!B_MSK[concat],db[[#This Row],[NB NOTA_C]]))</f>
        <v>#REF!</v>
      </c>
      <c r="N1388" s="9" t="s">
        <v>1347</v>
      </c>
      <c r="O1388" s="5" t="s">
        <v>1431</v>
      </c>
      <c r="P1388" s="2" t="s">
        <v>2428</v>
      </c>
      <c r="R1388" s="2" t="str">
        <f>IF(db[[#This Row],[QTY/ CTN]]="","",SUBSTITUTE(SUBSTITUTE(SUBSTITUTE(db[[#This Row],[QTY/ CTN]]," ","_",2),"(",""),")","")&amp;"_")</f>
        <v>24 LSN_</v>
      </c>
      <c r="S1388" s="2">
        <f>IF(db[[#This Row],[H_QTY/ CTN]]="","",SEARCH("_",db[[#This Row],[H_QTY/ CTN]]))</f>
        <v>7</v>
      </c>
      <c r="T1388" s="2">
        <f>IF(db[[#This Row],[H_QTY/ CTN]]="","",LEN(db[[#This Row],[H_QTY/ CTN]]))</f>
        <v>7</v>
      </c>
      <c r="U1388" s="41" t="str">
        <f>IF(db[[#This Row],[H_QTY/ CTN]]="","",LEFT(db[[#This Row],[H_QTY/ CTN]],db[[#This Row],[H_1]]-1))</f>
        <v>24 LSN</v>
      </c>
      <c r="V1388" s="40" t="str">
        <f>IF(NOT(db[[#This Row],[H_1]]=db[[#This Row],[H_2]]),MID(db[[#This Row],[H_QTY/ CTN]],db[[#This Row],[H_1]]+1,db[[#This Row],[H_2]]-db[[#This Row],[H_1]]-1),"")</f>
        <v/>
      </c>
      <c r="W1388" s="40" t="str">
        <f>IF(db[[#This Row],[QTY/ CTN B]]="","",LEFT(db[[#This Row],[QTY/ CTN B]],SEARCH(" ",db[[#This Row],[QTY/ CTN B]],1)-1))</f>
        <v>24</v>
      </c>
      <c r="X1388" s="40" t="str">
        <f>IF(db[[#This Row],[QTY/ CTN B]]="","",RIGHT(db[[#This Row],[QTY/ CTN B]],LEN(db[[#This Row],[QTY/ CTN B]])-SEARCH(" ",db[[#This Row],[QTY/ CTN B]],1)))</f>
        <v>LSN</v>
      </c>
      <c r="Y1388" s="40">
        <f>IF(db[[#This Row],[QTY/ CTN TG]]="",IF(db[[#This Row],[STN TG]]="","",12),LEFT(db[[#This Row],[QTY/ CTN TG]],SEARCH(" ",db[[#This Row],[QTY/ CTN TG]],1)-1))</f>
        <v>12</v>
      </c>
      <c r="Z13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88" s="40" t="str">
        <f>IF(db[[#This Row],[STN K]]="","",IF(db[[#This Row],[STN TG]]="LSN",12,""))</f>
        <v/>
      </c>
      <c r="AB1388" s="40" t="str">
        <f>IF(db[[#This Row],[STN TG]]="LSN","PCS","")</f>
        <v/>
      </c>
      <c r="AC1388" s="40">
        <f>db[[#This Row],[QTY B]]*IF(db[[#This Row],[QTY TG]]="",1,db[[#This Row],[QTY TG]])*IF(db[[#This Row],[QTY K]]="",1,db[[#This Row],[QTY K]])</f>
        <v>288</v>
      </c>
      <c r="AD1388" s="40" t="str">
        <f>IF(db[[#This Row],[STN K]]="",IF(db[[#This Row],[STN TG]]="",db[[#This Row],[STN B]],db[[#This Row],[STN TG]]),db[[#This Row],[STN K]])</f>
        <v>PCS</v>
      </c>
      <c r="AE1388" s="40"/>
    </row>
    <row r="1389" spans="1:31" x14ac:dyDescent="0.25">
      <c r="A1389" s="40">
        <f t="shared" si="21"/>
        <v>1388</v>
      </c>
      <c r="B1389" s="75" t="str">
        <f>LOWER(SUBSTITUTE(SUBSTITUTE(SUBSTITUTE(SUBSTITUTE(SUBSTITUTE(SUBSTITUTE(SUBSTITUTE(SUBSTITUTE(db[[#This Row],[NB BM]]," ",),".",""),"-",""),"(",""),")",""),"/",""),"""",""),"+",""))</f>
        <v>jangkadebozzdbc300</v>
      </c>
      <c r="C1389" s="75" t="str">
        <f>LOWER(SUBSTITUTE(SUBSTITUTE(SUBSTITUTE(SUBSTITUTE(SUBSTITUTE(SUBSTITUTE(SUBSTITUTE(SUBSTITUTE(SUBSTITUTE(db[[#This Row],[NB NOTA]]," ",),".",""),"-",""),"(",""),")",""),",",""),"/",""),"""",""),"+",""))</f>
        <v>jangkadebozz300dbc300</v>
      </c>
      <c r="D1389" s="75" t="str">
        <f>LOWER(SUBSTITUTE(SUBSTITUTE(SUBSTITUTE(SUBSTITUTE(SUBSTITUTE(SUBSTITUTE(SUBSTITUTE(SUBSTITUTE(SUBSTITUTE(db[[#This Row],[NB PAJAK]]," ",""),"-",""),"(",""),")",""),".",""),",",""),"/",""),"""",""),"+",""))</f>
        <v/>
      </c>
      <c r="E1389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jangkadebozzdbc300144lsnuntana</v>
      </c>
      <c r="F1389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jangkadebozz300dbc300144lsn</v>
      </c>
      <c r="G1389" s="75" t="str">
        <f>db[[#This Row],[NB NOTA_C]]&amp;LOWER(SUBSTITUTE(SUBSTITUTE(SUBSTITUTE(SUBSTITUTE(SUBSTITUTE(SUBSTITUTE(SUBSTITUTE(SUBSTITUTE(SUBSTITUTE(db[[#This Row],[FAKTUR]]," ",),".",""),"-",""),"(",""),")",""),",",""),"/",""),"""",""),"+",""))</f>
        <v>jangkadebozz300dbc300untana</v>
      </c>
      <c r="H1389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jangkadebozz300dbc300144lsnuntana</v>
      </c>
      <c r="I1389" s="2" t="s">
        <v>5038</v>
      </c>
      <c r="J1389" s="4" t="s">
        <v>5014</v>
      </c>
      <c r="K1389" s="48"/>
      <c r="L1389" s="2" t="s">
        <v>1336</v>
      </c>
      <c r="M1389" s="76" t="e">
        <f>IF(db[[#This Row],[NB NOTA_C]]="","",COUNTIF([2]!B_MSK[concat],db[[#This Row],[NB NOTA_C]]))</f>
        <v>#REF!</v>
      </c>
      <c r="N1389" s="9" t="s">
        <v>2305</v>
      </c>
      <c r="O1389" s="5" t="s">
        <v>1391</v>
      </c>
      <c r="P1389" s="2" t="s">
        <v>2428</v>
      </c>
      <c r="Q1389" s="75"/>
      <c r="R1389" s="75" t="str">
        <f>IF(db[[#This Row],[QTY/ CTN]]="","",SUBSTITUTE(SUBSTITUTE(SUBSTITUTE(db[[#This Row],[QTY/ CTN]]," ","_",2),"(",""),")","")&amp;"_")</f>
        <v>144 LSN_</v>
      </c>
      <c r="S1389" s="75">
        <f>IF(db[[#This Row],[H_QTY/ CTN]]="","",SEARCH("_",db[[#This Row],[H_QTY/ CTN]]))</f>
        <v>8</v>
      </c>
      <c r="T1389" s="75">
        <f>IF(db[[#This Row],[H_QTY/ CTN]]="","",LEN(db[[#This Row],[H_QTY/ CTN]]))</f>
        <v>8</v>
      </c>
      <c r="U1389" s="77" t="str">
        <f>IF(db[[#This Row],[H_QTY/ CTN]]="","",LEFT(db[[#This Row],[H_QTY/ CTN]],db[[#This Row],[H_1]]-1))</f>
        <v>144 LSN</v>
      </c>
      <c r="V1389" s="77" t="str">
        <f>IF(NOT(db[[#This Row],[H_1]]=db[[#This Row],[H_2]]),MID(db[[#This Row],[H_QTY/ CTN]],db[[#This Row],[H_1]]+1,db[[#This Row],[H_2]]-db[[#This Row],[H_1]]-1),"")</f>
        <v/>
      </c>
      <c r="W1389" s="77" t="str">
        <f>IF(db[[#This Row],[QTY/ CTN B]]="","",LEFT(db[[#This Row],[QTY/ CTN B]],SEARCH(" ",db[[#This Row],[QTY/ CTN B]],1)-1))</f>
        <v>144</v>
      </c>
      <c r="X1389" s="77" t="str">
        <f>IF(db[[#This Row],[QTY/ CTN B]]="","",RIGHT(db[[#This Row],[QTY/ CTN B]],LEN(db[[#This Row],[QTY/ CTN B]])-SEARCH(" ",db[[#This Row],[QTY/ CTN B]],1)))</f>
        <v>LSN</v>
      </c>
      <c r="Y1389" s="77">
        <f>IF(db[[#This Row],[QTY/ CTN TG]]="",IF(db[[#This Row],[STN TG]]="","",12),LEFT(db[[#This Row],[QTY/ CTN TG]],SEARCH(" ",db[[#This Row],[QTY/ CTN TG]],1)-1))</f>
        <v>12</v>
      </c>
      <c r="Z1389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89" s="77" t="str">
        <f>IF(db[[#This Row],[STN K]]="","",IF(db[[#This Row],[STN TG]]="LSN",12,""))</f>
        <v/>
      </c>
      <c r="AB1389" s="77" t="str">
        <f>IF(db[[#This Row],[STN TG]]="LSN","PCS","")</f>
        <v/>
      </c>
      <c r="AC1389" s="77">
        <f>db[[#This Row],[QTY B]]*IF(db[[#This Row],[QTY TG]]="",1,db[[#This Row],[QTY TG]])*IF(db[[#This Row],[QTY K]]="",1,db[[#This Row],[QTY K]])</f>
        <v>1728</v>
      </c>
      <c r="AD1389" s="77" t="str">
        <f>IF(db[[#This Row],[STN K]]="",IF(db[[#This Row],[STN TG]]="",db[[#This Row],[STN B]],db[[#This Row],[STN TG]]),db[[#This Row],[STN K]])</f>
        <v>PCS</v>
      </c>
      <c r="AE1389" s="40"/>
    </row>
    <row r="1390" spans="1:31" x14ac:dyDescent="0.25">
      <c r="A1390" s="40">
        <f t="shared" si="21"/>
        <v>1389</v>
      </c>
      <c r="B1390" s="5" t="str">
        <f>LOWER(SUBSTITUTE(SUBSTITUTE(SUBSTITUTE(SUBSTITUTE(SUBSTITUTE(SUBSTITUTE(SUBSTITUTE(SUBSTITUTE(db[[#This Row],[NB BM]]," ",),".",""),"-",""),"(",""),")",""),"/",""),"""",""),"+",""))</f>
        <v>jangkatz4001</v>
      </c>
      <c r="C1390" s="5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D1390" s="5" t="str">
        <f>LOWER(SUBSTITUTE(SUBSTITUTE(SUBSTITUTE(SUBSTITUTE(SUBSTITUTE(SUBSTITUTE(SUBSTITUTE(SUBSTITUTE(SUBSTITUTE(db[[#This Row],[NB PAJAK]]," ",""),"-",""),"(",""),")",""),".",""),",",""),"/",""),"""",""),"+",""))</f>
        <v/>
      </c>
      <c r="E139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jangkatz400124lsnuntana</v>
      </c>
      <c r="F139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jangkatz400124lsn</v>
      </c>
      <c r="G1390" s="5" t="str">
        <f>db[[#This Row],[NB NOTA_C]]&amp;LOWER(SUBSTITUTE(SUBSTITUTE(SUBSTITUTE(SUBSTITUTE(SUBSTITUTE(SUBSTITUTE(SUBSTITUTE(SUBSTITUTE(SUBSTITUTE(db[[#This Row],[FAKTUR]]," ",),".",""),"-",""),"(",""),")",""),",",""),"/",""),"""",""),"+",""))</f>
        <v>jangkatz4001untana</v>
      </c>
      <c r="H139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jangkatz400124lsnuntana</v>
      </c>
      <c r="I1390" s="2" t="s">
        <v>2353</v>
      </c>
      <c r="J1390" s="2" t="s">
        <v>2352</v>
      </c>
      <c r="K1390" s="14"/>
      <c r="L1390" s="2" t="s">
        <v>1336</v>
      </c>
      <c r="M1390" s="34" t="e">
        <f>IF(db[[#This Row],[NB NOTA_C]]="","",COUNTIF([2]!B_MSK[concat],db[[#This Row],[NB NOTA_C]]))</f>
        <v>#REF!</v>
      </c>
      <c r="N1390" s="9" t="s">
        <v>1842</v>
      </c>
      <c r="O1390" s="5" t="s">
        <v>1431</v>
      </c>
      <c r="P1390" s="2" t="s">
        <v>2428</v>
      </c>
      <c r="R1390" s="2" t="str">
        <f>IF(db[[#This Row],[QTY/ CTN]]="","",SUBSTITUTE(SUBSTITUTE(SUBSTITUTE(db[[#This Row],[QTY/ CTN]]," ","_",2),"(",""),")","")&amp;"_")</f>
        <v>24 LSN_</v>
      </c>
      <c r="S1390" s="2">
        <f>IF(db[[#This Row],[H_QTY/ CTN]]="","",SEARCH("_",db[[#This Row],[H_QTY/ CTN]]))</f>
        <v>7</v>
      </c>
      <c r="T1390" s="2">
        <f>IF(db[[#This Row],[H_QTY/ CTN]]="","",LEN(db[[#This Row],[H_QTY/ CTN]]))</f>
        <v>7</v>
      </c>
      <c r="U1390" s="41" t="str">
        <f>IF(db[[#This Row],[H_QTY/ CTN]]="","",LEFT(db[[#This Row],[H_QTY/ CTN]],db[[#This Row],[H_1]]-1))</f>
        <v>24 LSN</v>
      </c>
      <c r="V1390" s="40" t="str">
        <f>IF(NOT(db[[#This Row],[H_1]]=db[[#This Row],[H_2]]),MID(db[[#This Row],[H_QTY/ CTN]],db[[#This Row],[H_1]]+1,db[[#This Row],[H_2]]-db[[#This Row],[H_1]]-1),"")</f>
        <v/>
      </c>
      <c r="W1390" s="40" t="str">
        <f>IF(db[[#This Row],[QTY/ CTN B]]="","",LEFT(db[[#This Row],[QTY/ CTN B]],SEARCH(" ",db[[#This Row],[QTY/ CTN B]],1)-1))</f>
        <v>24</v>
      </c>
      <c r="X1390" s="40" t="str">
        <f>IF(db[[#This Row],[QTY/ CTN B]]="","",RIGHT(db[[#This Row],[QTY/ CTN B]],LEN(db[[#This Row],[QTY/ CTN B]])-SEARCH(" ",db[[#This Row],[QTY/ CTN B]],1)))</f>
        <v>LSN</v>
      </c>
      <c r="Y1390" s="40">
        <f>IF(db[[#This Row],[QTY/ CTN TG]]="",IF(db[[#This Row],[STN TG]]="","",12),LEFT(db[[#This Row],[QTY/ CTN TG]],SEARCH(" ",db[[#This Row],[QTY/ CTN TG]],1)-1))</f>
        <v>12</v>
      </c>
      <c r="Z13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90" s="40" t="str">
        <f>IF(db[[#This Row],[STN K]]="","",IF(db[[#This Row],[STN TG]]="LSN",12,""))</f>
        <v/>
      </c>
      <c r="AB1390" s="40" t="str">
        <f>IF(db[[#This Row],[STN TG]]="LSN","PCS","")</f>
        <v/>
      </c>
      <c r="AC1390" s="40">
        <f>db[[#This Row],[QTY B]]*IF(db[[#This Row],[QTY TG]]="",1,db[[#This Row],[QTY TG]])*IF(db[[#This Row],[QTY K]]="",1,db[[#This Row],[QTY K]])</f>
        <v>288</v>
      </c>
      <c r="AD1390" s="40" t="str">
        <f>IF(db[[#This Row],[STN K]]="",IF(db[[#This Row],[STN TG]]="",db[[#This Row],[STN B]],db[[#This Row],[STN TG]]),db[[#This Row],[STN K]])</f>
        <v>PCS</v>
      </c>
      <c r="AE1390" s="40"/>
    </row>
    <row r="1391" spans="1:31" x14ac:dyDescent="0.25">
      <c r="A1391" s="40">
        <f t="shared" si="21"/>
        <v>1390</v>
      </c>
      <c r="B1391" s="82" t="str">
        <f>LOWER(SUBSTITUTE(SUBSTITUTE(SUBSTITUTE(SUBSTITUTE(SUBSTITUTE(SUBSTITUTE(SUBSTITUTE(SUBSTITUTE(db[[#This Row],[NB BM]]," ",),".",""),"-",""),"(",""),")",""),"/",""),"""",""),"+",""))</f>
        <v>jangkatz8186</v>
      </c>
      <c r="C1391" s="82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D1391" s="82" t="str">
        <f>LOWER(SUBSTITUTE(SUBSTITUTE(SUBSTITUTE(SUBSTITUTE(SUBSTITUTE(SUBSTITUTE(SUBSTITUTE(SUBSTITUTE(SUBSTITUTE(db[[#This Row],[NB PAJAK]]," ",""),"-",""),"(",""),")",""),".",""),",",""),"/",""),"""",""),"+",""))</f>
        <v/>
      </c>
      <c r="E1391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jangkatz818624lsnuntana</v>
      </c>
      <c r="F1391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jangkatz818624lsn</v>
      </c>
      <c r="G1391" s="82" t="str">
        <f>db[[#This Row],[NB NOTA_C]]&amp;LOWER(SUBSTITUTE(SUBSTITUTE(SUBSTITUTE(SUBSTITUTE(SUBSTITUTE(SUBSTITUTE(SUBSTITUTE(SUBSTITUTE(SUBSTITUTE(db[[#This Row],[FAKTUR]]," ",),".",""),"-",""),"(",""),")",""),",",""),"/",""),"""",""),"+",""))</f>
        <v>jangkatz8186untana</v>
      </c>
      <c r="H1391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jangkatz818624lsnuntana</v>
      </c>
      <c r="I1391" s="7" t="s">
        <v>3608</v>
      </c>
      <c r="J1391" s="7" t="s">
        <v>3602</v>
      </c>
      <c r="K1391" s="15"/>
      <c r="L1391" s="2" t="s">
        <v>1336</v>
      </c>
      <c r="M1391" s="83" t="e">
        <f>IF(db[[#This Row],[NB NOTA_C]]="","",COUNTIF([2]!B_MSK[concat],db[[#This Row],[NB NOTA_C]]))</f>
        <v>#REF!</v>
      </c>
      <c r="N1391" s="84" t="s">
        <v>1842</v>
      </c>
      <c r="O1391" s="82" t="s">
        <v>1431</v>
      </c>
      <c r="P1391" s="7" t="s">
        <v>2428</v>
      </c>
      <c r="Q1391" s="82"/>
      <c r="R1391" s="82" t="str">
        <f>IF(db[[#This Row],[QTY/ CTN]]="","",SUBSTITUTE(SUBSTITUTE(SUBSTITUTE(db[[#This Row],[QTY/ CTN]]," ","_",2),"(",""),")","")&amp;"_")</f>
        <v>24 LSN_</v>
      </c>
      <c r="S1391" s="82">
        <f>IF(db[[#This Row],[H_QTY/ CTN]]="","",SEARCH("_",db[[#This Row],[H_QTY/ CTN]]))</f>
        <v>7</v>
      </c>
      <c r="T1391" s="82">
        <f>IF(db[[#This Row],[H_QTY/ CTN]]="","",LEN(db[[#This Row],[H_QTY/ CTN]]))</f>
        <v>7</v>
      </c>
      <c r="U1391" s="85" t="str">
        <f>IF(db[[#This Row],[H_QTY/ CTN]]="","",LEFT(db[[#This Row],[H_QTY/ CTN]],db[[#This Row],[H_1]]-1))</f>
        <v>24 LSN</v>
      </c>
      <c r="V1391" s="85" t="str">
        <f>IF(NOT(db[[#This Row],[H_1]]=db[[#This Row],[H_2]]),MID(db[[#This Row],[H_QTY/ CTN]],db[[#This Row],[H_1]]+1,db[[#This Row],[H_2]]-db[[#This Row],[H_1]]-1),"")</f>
        <v/>
      </c>
      <c r="W1391" s="40" t="str">
        <f>IF(db[[#This Row],[QTY/ CTN B]]="","",LEFT(db[[#This Row],[QTY/ CTN B]],SEARCH(" ",db[[#This Row],[QTY/ CTN B]],1)-1))</f>
        <v>24</v>
      </c>
      <c r="X1391" s="40" t="str">
        <f>IF(db[[#This Row],[QTY/ CTN B]]="","",RIGHT(db[[#This Row],[QTY/ CTN B]],LEN(db[[#This Row],[QTY/ CTN B]])-SEARCH(" ",db[[#This Row],[QTY/ CTN B]],1)))</f>
        <v>LSN</v>
      </c>
      <c r="Y1391" s="40">
        <f>IF(db[[#This Row],[QTY/ CTN TG]]="",IF(db[[#This Row],[STN TG]]="","",12),LEFT(db[[#This Row],[QTY/ CTN TG]],SEARCH(" ",db[[#This Row],[QTY/ CTN TG]],1)-1))</f>
        <v>12</v>
      </c>
      <c r="Z13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91" s="40" t="str">
        <f>IF(db[[#This Row],[STN K]]="","",IF(db[[#This Row],[STN TG]]="LSN",12,""))</f>
        <v/>
      </c>
      <c r="AB1391" s="40" t="str">
        <f>IF(db[[#This Row],[STN TG]]="LSN","PCS","")</f>
        <v/>
      </c>
      <c r="AC1391" s="40">
        <f>db[[#This Row],[QTY B]]*IF(db[[#This Row],[QTY TG]]="",1,db[[#This Row],[QTY TG]])*IF(db[[#This Row],[QTY K]]="",1,db[[#This Row],[QTY K]])</f>
        <v>288</v>
      </c>
      <c r="AD1391" s="40" t="str">
        <f>IF(db[[#This Row],[STN K]]="",IF(db[[#This Row],[STN TG]]="",db[[#This Row],[STN B]],db[[#This Row],[STN TG]]),db[[#This Row],[STN K]])</f>
        <v>PCS</v>
      </c>
      <c r="AE1391" s="40"/>
    </row>
    <row r="1392" spans="1:31" x14ac:dyDescent="0.25">
      <c r="A1392" s="40">
        <f t="shared" si="21"/>
        <v>1391</v>
      </c>
      <c r="B1392" s="86" t="str">
        <f>LOWER(SUBSTITUTE(SUBSTITUTE(SUBSTITUTE(SUBSTITUTE(SUBSTITUTE(SUBSTITUTE(SUBSTITUTE(SUBSTITUTE(db[[#This Row],[NB BM]]," ",),".",""),"-",""),"(",""),")",""),"/",""),"""",""),"+",""))</f>
        <v>jarumpentolbungano1</v>
      </c>
      <c r="C1392" s="86" t="str">
        <f>LOWER(SUBSTITUTE(SUBSTITUTE(SUBSTITUTE(SUBSTITUTE(SUBSTITUTE(SUBSTITUTE(SUBSTITUTE(SUBSTITUTE(SUBSTITUTE(db[[#This Row],[NB NOTA]]," ",),".",""),"-",""),"(",""),")",""),",",""),"/",""),"""",""),"+",""))</f>
        <v>jarumpentolbungano1</v>
      </c>
      <c r="D1392" s="86" t="str">
        <f>LOWER(SUBSTITUTE(SUBSTITUTE(SUBSTITUTE(SUBSTITUTE(SUBSTITUTE(SUBSTITUTE(SUBSTITUTE(SUBSTITUTE(SUBSTITUTE(db[[#This Row],[NB PAJAK]]," ",""),"-",""),"(",""),")",""),".",""),",",""),"/",""),"""",""),"+",""))</f>
        <v/>
      </c>
      <c r="E1392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jarumpentolbungano1500pakuntana</v>
      </c>
      <c r="F1392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jarumpentolbungano1500pak</v>
      </c>
      <c r="G1392" s="86" t="str">
        <f>db[[#This Row],[NB NOTA_C]]&amp;LOWER(SUBSTITUTE(SUBSTITUTE(SUBSTITUTE(SUBSTITUTE(SUBSTITUTE(SUBSTITUTE(SUBSTITUTE(SUBSTITUTE(SUBSTITUTE(db[[#This Row],[FAKTUR]]," ",),".",""),"-",""),"(",""),")",""),",",""),"/",""),"""",""),"+",""))</f>
        <v>jarumpentolbungano1untana</v>
      </c>
      <c r="H1392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jarumpentolbungano1500pakuntana</v>
      </c>
      <c r="I1392" s="51" t="s">
        <v>5146</v>
      </c>
      <c r="J1392" s="51" t="s">
        <v>5144</v>
      </c>
      <c r="K1392" s="52"/>
      <c r="L1392" s="2" t="s">
        <v>1336</v>
      </c>
      <c r="M1392" s="87" t="e">
        <f>IF(db[[#This Row],[NB NOTA_C]]="","",COUNTIF([2]!B_MSK[concat],db[[#This Row],[NB NOTA_C]]))</f>
        <v>#REF!</v>
      </c>
      <c r="N1392" s="88" t="s">
        <v>3127</v>
      </c>
      <c r="O1392" s="86" t="s">
        <v>5147</v>
      </c>
      <c r="P1392" s="51" t="s">
        <v>2422</v>
      </c>
      <c r="Q1392" s="86"/>
      <c r="R1392" s="86" t="str">
        <f>IF(db[[#This Row],[QTY/ CTN]]="","",SUBSTITUTE(SUBSTITUTE(SUBSTITUTE(db[[#This Row],[QTY/ CTN]]," ","_",2),"(",""),")","")&amp;"_")</f>
        <v>500 PAK_</v>
      </c>
      <c r="S1392" s="86">
        <f>IF(db[[#This Row],[H_QTY/ CTN]]="","",SEARCH("_",db[[#This Row],[H_QTY/ CTN]]))</f>
        <v>8</v>
      </c>
      <c r="T1392" s="86">
        <f>IF(db[[#This Row],[H_QTY/ CTN]]="","",LEN(db[[#This Row],[H_QTY/ CTN]]))</f>
        <v>8</v>
      </c>
      <c r="U1392" s="89" t="str">
        <f>IF(db[[#This Row],[H_QTY/ CTN]]="","",LEFT(db[[#This Row],[H_QTY/ CTN]],db[[#This Row],[H_1]]-1))</f>
        <v>500 PAK</v>
      </c>
      <c r="V1392" s="89" t="str">
        <f>IF(NOT(db[[#This Row],[H_1]]=db[[#This Row],[H_2]]),MID(db[[#This Row],[H_QTY/ CTN]],db[[#This Row],[H_1]]+1,db[[#This Row],[H_2]]-db[[#This Row],[H_1]]-1),"")</f>
        <v/>
      </c>
      <c r="W1392" s="89" t="str">
        <f>IF(db[[#This Row],[QTY/ CTN B]]="","",LEFT(db[[#This Row],[QTY/ CTN B]],SEARCH(" ",db[[#This Row],[QTY/ CTN B]],1)-1))</f>
        <v>500</v>
      </c>
      <c r="X1392" s="89" t="str">
        <f>IF(db[[#This Row],[QTY/ CTN B]]="","",RIGHT(db[[#This Row],[QTY/ CTN B]],LEN(db[[#This Row],[QTY/ CTN B]])-SEARCH(" ",db[[#This Row],[QTY/ CTN B]],1)))</f>
        <v>PAK</v>
      </c>
      <c r="Y1392" s="89" t="str">
        <f>IF(db[[#This Row],[QTY/ CTN TG]]="",IF(db[[#This Row],[STN TG]]="","",12),LEFT(db[[#This Row],[QTY/ CTN TG]],SEARCH(" ",db[[#This Row],[QTY/ CTN TG]],1)-1))</f>
        <v/>
      </c>
      <c r="Z139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92" s="89" t="str">
        <f>IF(db[[#This Row],[STN K]]="","",IF(db[[#This Row],[STN TG]]="LSN",12,""))</f>
        <v/>
      </c>
      <c r="AB1392" s="89" t="str">
        <f>IF(db[[#This Row],[STN TG]]="LSN","PCS","")</f>
        <v/>
      </c>
      <c r="AC1392" s="89">
        <f>db[[#This Row],[QTY B]]*IF(db[[#This Row],[QTY TG]]="",1,db[[#This Row],[QTY TG]])*IF(db[[#This Row],[QTY K]]="",1,db[[#This Row],[QTY K]])</f>
        <v>500</v>
      </c>
      <c r="AD1392" s="89" t="str">
        <f>IF(db[[#This Row],[STN K]]="",IF(db[[#This Row],[STN TG]]="",db[[#This Row],[STN B]],db[[#This Row],[STN TG]]),db[[#This Row],[STN K]])</f>
        <v>PAK</v>
      </c>
      <c r="AE1392" s="40"/>
    </row>
    <row r="1393" spans="1:31" x14ac:dyDescent="0.25">
      <c r="A1393" s="40">
        <f t="shared" si="21"/>
        <v>1392</v>
      </c>
      <c r="B1393" s="126" t="str">
        <f>LOWER(SUBSTITUTE(SUBSTITUTE(SUBSTITUTE(SUBSTITUTE(SUBSTITUTE(SUBSTITUTE(SUBSTITUTE(SUBSTITUTE(db[[#This Row],[NB BM]]," ",),".",""),"-",""),"(",""),")",""),"/",""),"""",""),"+",""))</f>
        <v>jarumpentolmika38mm</v>
      </c>
      <c r="C1393" s="126" t="str">
        <f>LOWER(SUBSTITUTE(SUBSTITUTE(SUBSTITUTE(SUBSTITUTE(SUBSTITUTE(SUBSTITUTE(SUBSTITUTE(SUBSTITUTE(SUBSTITUTE(db[[#This Row],[NB NOTA]]," ",),".",""),"-",""),"(",""),")",""),",",""),"/",""),"""",""),"+",""))</f>
        <v>jarumpentolmika38mmisi40</v>
      </c>
      <c r="D1393" s="126" t="str">
        <f>LOWER(SUBSTITUTE(SUBSTITUTE(SUBSTITUTE(SUBSTITUTE(SUBSTITUTE(SUBSTITUTE(SUBSTITUTE(SUBSTITUTE(SUBSTITUTE(db[[#This Row],[NB PAJAK]]," ",""),"-",""),"(",""),")",""),".",""),",",""),"/",""),"""",""),"+",""))</f>
        <v/>
      </c>
      <c r="E1393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jarumpentolmika38mm1000boxuntana</v>
      </c>
      <c r="F1393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jarumpentolmika38mmisi401000box</v>
      </c>
      <c r="G1393" s="126" t="str">
        <f>db[[#This Row],[NB NOTA_C]]&amp;LOWER(SUBSTITUTE(SUBSTITUTE(SUBSTITUTE(SUBSTITUTE(SUBSTITUTE(SUBSTITUTE(SUBSTITUTE(SUBSTITUTE(SUBSTITUTE(db[[#This Row],[FAKTUR]]," ",),".",""),"-",""),"(",""),")",""),",",""),"/",""),"""",""),"+",""))</f>
        <v>jarumpentolmika38mmisi40untana</v>
      </c>
      <c r="H1393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jarumpentolmika38mmisi401000boxuntana</v>
      </c>
      <c r="I1393" s="43" t="s">
        <v>4683</v>
      </c>
      <c r="J1393" s="43" t="s">
        <v>4682</v>
      </c>
      <c r="K1393" s="44"/>
      <c r="L1393" s="2" t="s">
        <v>1336</v>
      </c>
      <c r="M1393" s="127" t="e">
        <f>IF(db[[#This Row],[NB NOTA_C]]="","",COUNTIF([2]!B_MSK[concat],db[[#This Row],[NB NOTA_C]]))</f>
        <v>#REF!</v>
      </c>
      <c r="N1393" s="128" t="s">
        <v>4684</v>
      </c>
      <c r="O1393" s="126" t="s">
        <v>4685</v>
      </c>
      <c r="P1393" s="43" t="s">
        <v>2429</v>
      </c>
      <c r="Q1393" s="126"/>
      <c r="R1393" s="126" t="str">
        <f>IF(db[[#This Row],[QTY/ CTN]]="","",SUBSTITUTE(SUBSTITUTE(SUBSTITUTE(db[[#This Row],[QTY/ CTN]]," ","_",2),"(",""),")","")&amp;"_")</f>
        <v>1000 BOX_</v>
      </c>
      <c r="S1393" s="126">
        <f>IF(db[[#This Row],[H_QTY/ CTN]]="","",SEARCH("_",db[[#This Row],[H_QTY/ CTN]]))</f>
        <v>9</v>
      </c>
      <c r="T1393" s="126">
        <f>IF(db[[#This Row],[H_QTY/ CTN]]="","",LEN(db[[#This Row],[H_QTY/ CTN]]))</f>
        <v>9</v>
      </c>
      <c r="U1393" s="129" t="str">
        <f>IF(db[[#This Row],[H_QTY/ CTN]]="","",LEFT(db[[#This Row],[H_QTY/ CTN]],db[[#This Row],[H_1]]-1))</f>
        <v>1000 BOX</v>
      </c>
      <c r="V1393" s="129" t="str">
        <f>IF(NOT(db[[#This Row],[H_1]]=db[[#This Row],[H_2]]),MID(db[[#This Row],[H_QTY/ CTN]],db[[#This Row],[H_1]]+1,db[[#This Row],[H_2]]-db[[#This Row],[H_1]]-1),"")</f>
        <v/>
      </c>
      <c r="W1393" s="129" t="str">
        <f>IF(db[[#This Row],[QTY/ CTN B]]="","",LEFT(db[[#This Row],[QTY/ CTN B]],SEARCH(" ",db[[#This Row],[QTY/ CTN B]],1)-1))</f>
        <v>1000</v>
      </c>
      <c r="X1393" s="129" t="str">
        <f>IF(db[[#This Row],[QTY/ CTN B]]="","",RIGHT(db[[#This Row],[QTY/ CTN B]],LEN(db[[#This Row],[QTY/ CTN B]])-SEARCH(" ",db[[#This Row],[QTY/ CTN B]],1)))</f>
        <v>BOX</v>
      </c>
      <c r="Y1393" s="129" t="str">
        <f>IF(db[[#This Row],[QTY/ CTN TG]]="",IF(db[[#This Row],[STN TG]]="","",12),LEFT(db[[#This Row],[QTY/ CTN TG]],SEARCH(" ",db[[#This Row],[QTY/ CTN TG]],1)-1))</f>
        <v/>
      </c>
      <c r="Z1393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93" s="129" t="str">
        <f>IF(db[[#This Row],[STN K]]="","",IF(db[[#This Row],[STN TG]]="LSN",12,""))</f>
        <v/>
      </c>
      <c r="AB1393" s="129" t="str">
        <f>IF(db[[#This Row],[STN TG]]="LSN","PCS","")</f>
        <v/>
      </c>
      <c r="AC1393" s="129">
        <f>db[[#This Row],[QTY B]]*IF(db[[#This Row],[QTY TG]]="",1,db[[#This Row],[QTY TG]])*IF(db[[#This Row],[QTY K]]="",1,db[[#This Row],[QTY K]])</f>
        <v>1000</v>
      </c>
      <c r="AD1393" s="129" t="str">
        <f>IF(db[[#This Row],[STN K]]="",IF(db[[#This Row],[STN TG]]="",db[[#This Row],[STN B]],db[[#This Row],[STN TG]]),db[[#This Row],[STN K]])</f>
        <v>BOX</v>
      </c>
      <c r="AE1393" s="40"/>
    </row>
    <row r="1394" spans="1:31" x14ac:dyDescent="0.25">
      <c r="A1394" s="40">
        <f t="shared" si="21"/>
        <v>1393</v>
      </c>
      <c r="B1394" s="106" t="str">
        <f>LOWER(SUBSTITUTE(SUBSTITUTE(SUBSTITUTE(SUBSTITUTE(SUBSTITUTE(SUBSTITUTE(SUBSTITUTE(SUBSTITUTE(db[[#This Row],[NB BM]]," ",),".",""),"-",""),"(",""),")",""),"/",""),"""",""),"+",""))</f>
        <v>kartustockfolioputih</v>
      </c>
      <c r="C1394" s="106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D1394" s="106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E1394" s="10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kartustockfolioputih10pakartomoro</v>
      </c>
      <c r="F1394" s="106" t="str">
        <f>db[[#This Row],[NB NOTA_C]]&amp;LOWER(SUBSTITUTE(SUBSTITUTE(SUBSTITUTE(SUBSTITUTE(SUBSTITUTE(SUBSTITUTE(SUBSTITUTE(SUBSTITUTE(SUBSTITUTE(db[[#This Row],[QTY/ CTN]]," ",),".",""),"-",""),"(",""),")",""),",",""),"/",""),"""",""),"+",""))</f>
        <v>kstockfoliop10pak</v>
      </c>
      <c r="G1394" s="106" t="str">
        <f>db[[#This Row],[NB NOTA_C]]&amp;LOWER(SUBSTITUTE(SUBSTITUTE(SUBSTITUTE(SUBSTITUTE(SUBSTITUTE(SUBSTITUTE(SUBSTITUTE(SUBSTITUTE(SUBSTITUTE(db[[#This Row],[FAKTUR]]," ",),".",""),"-",""),"(",""),")",""),",",""),"/",""),"""",""),"+",""))</f>
        <v>kstockfoliopartomoro</v>
      </c>
      <c r="H1394" s="10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kstockfoliop10pakartomoro</v>
      </c>
      <c r="I1394" s="2" t="s">
        <v>6487</v>
      </c>
      <c r="J1394" s="35" t="s">
        <v>4337</v>
      </c>
      <c r="K1394" s="69" t="s">
        <v>4343</v>
      </c>
      <c r="L1394" s="35" t="s">
        <v>1335</v>
      </c>
      <c r="M1394" s="107" t="e">
        <f>IF(db[[#This Row],[NB NOTA_C]]="","",COUNTIF([2]!B_MSK[concat],db[[#This Row],[NB NOTA_C]]))</f>
        <v>#REF!</v>
      </c>
      <c r="N1394" s="108" t="s">
        <v>1839</v>
      </c>
      <c r="O1394" s="106" t="s">
        <v>1860</v>
      </c>
      <c r="P1394" s="35" t="s">
        <v>2432</v>
      </c>
      <c r="Q1394" s="5" t="s">
        <v>5194</v>
      </c>
      <c r="R1394" s="106" t="str">
        <f>IF(db[[#This Row],[QTY/ CTN]]="","",SUBSTITUTE(SUBSTITUTE(SUBSTITUTE(db[[#This Row],[QTY/ CTN]]," ","_",2),"(",""),")","")&amp;"_")</f>
        <v>10 PAK_</v>
      </c>
      <c r="S1394" s="106">
        <f>IF(db[[#This Row],[H_QTY/ CTN]]="","",SEARCH("_",db[[#This Row],[H_QTY/ CTN]]))</f>
        <v>7</v>
      </c>
      <c r="T1394" s="106">
        <f>IF(db[[#This Row],[H_QTY/ CTN]]="","",LEN(db[[#This Row],[H_QTY/ CTN]]))</f>
        <v>7</v>
      </c>
      <c r="U1394" s="109" t="str">
        <f>IF(db[[#This Row],[H_QTY/ CTN]]="","",LEFT(db[[#This Row],[H_QTY/ CTN]],db[[#This Row],[H_1]]-1))</f>
        <v>10 PAK</v>
      </c>
      <c r="V1394" s="109" t="str">
        <f>IF(NOT(db[[#This Row],[H_1]]=db[[#This Row],[H_2]]),MID(db[[#This Row],[H_QTY/ CTN]],db[[#This Row],[H_1]]+1,db[[#This Row],[H_2]]-db[[#This Row],[H_1]]-1),"")</f>
        <v/>
      </c>
      <c r="W1394" s="40" t="str">
        <f>IF(db[[#This Row],[QTY/ CTN B]]="","",LEFT(db[[#This Row],[QTY/ CTN B]],SEARCH(" ",db[[#This Row],[QTY/ CTN B]],1)-1))</f>
        <v>10</v>
      </c>
      <c r="X1394" s="40" t="str">
        <f>IF(db[[#This Row],[QTY/ CTN B]]="","",RIGHT(db[[#This Row],[QTY/ CTN B]],LEN(db[[#This Row],[QTY/ CTN B]])-SEARCH(" ",db[[#This Row],[QTY/ CTN B]],1)))</f>
        <v>PAK</v>
      </c>
      <c r="Y1394" s="40" t="str">
        <f>IF(db[[#This Row],[QTY/ CTN TG]]="",IF(db[[#This Row],[STN TG]]="","",12),LEFT(db[[#This Row],[QTY/ CTN TG]],SEARCH(" ",db[[#This Row],[QTY/ CTN TG]],1)-1))</f>
        <v/>
      </c>
      <c r="Z13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94" s="40" t="str">
        <f>IF(db[[#This Row],[STN K]]="","",IF(db[[#This Row],[STN TG]]="LSN",12,""))</f>
        <v/>
      </c>
      <c r="AB1394" s="40" t="str">
        <f>IF(db[[#This Row],[STN TG]]="LSN","PCS","")</f>
        <v/>
      </c>
      <c r="AC1394" s="40">
        <f>db[[#This Row],[QTY B]]*IF(db[[#This Row],[QTY TG]]="",1,db[[#This Row],[QTY TG]])*IF(db[[#This Row],[QTY K]]="",1,db[[#This Row],[QTY K]])</f>
        <v>10</v>
      </c>
      <c r="AD1394" s="40" t="str">
        <f>IF(db[[#This Row],[STN K]]="",IF(db[[#This Row],[STN TG]]="",db[[#This Row],[STN B]],db[[#This Row],[STN TG]]),db[[#This Row],[STN K]])</f>
        <v>PAK</v>
      </c>
      <c r="AE1394" s="40"/>
    </row>
    <row r="1395" spans="1:31" x14ac:dyDescent="0.25">
      <c r="A1395" s="40">
        <f t="shared" si="21"/>
        <v>1394</v>
      </c>
      <c r="B1395" s="106" t="str">
        <f>LOWER(SUBSTITUTE(SUBSTITUTE(SUBSTITUTE(SUBSTITUTE(SUBSTITUTE(SUBSTITUTE(SUBSTITUTE(SUBSTITUTE(db[[#This Row],[NB BM]]," ",),".",""),"-",""),"(",""),")",""),"/",""),"""",""),"+",""))</f>
        <v>kartustockkwartoputih</v>
      </c>
      <c r="C1395" s="106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D1395" s="106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E1395" s="10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kartustockkwartoputih20pakartomoro</v>
      </c>
      <c r="F1395" s="106" t="str">
        <f>db[[#This Row],[NB NOTA_C]]&amp;LOWER(SUBSTITUTE(SUBSTITUTE(SUBSTITUTE(SUBSTITUTE(SUBSTITUTE(SUBSTITUTE(SUBSTITUTE(SUBSTITUTE(SUBSTITUTE(db[[#This Row],[QTY/ CTN]]," ",),".",""),"-",""),"(",""),")",""),",",""),"/",""),"""",""),"+",""))</f>
        <v>kstockkwtputih20pak</v>
      </c>
      <c r="G1395" s="106" t="str">
        <f>db[[#This Row],[NB NOTA_C]]&amp;LOWER(SUBSTITUTE(SUBSTITUTE(SUBSTITUTE(SUBSTITUTE(SUBSTITUTE(SUBSTITUTE(SUBSTITUTE(SUBSTITUTE(SUBSTITUTE(db[[#This Row],[FAKTUR]]," ",),".",""),"-",""),"(",""),")",""),",",""),"/",""),"""",""),"+",""))</f>
        <v>kstockkwtputihartomoro</v>
      </c>
      <c r="H1395" s="10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kstockkwtputih20pakartomoro</v>
      </c>
      <c r="I1395" s="2" t="s">
        <v>4344</v>
      </c>
      <c r="J1395" s="35" t="s">
        <v>4336</v>
      </c>
      <c r="K1395" s="14" t="s">
        <v>4342</v>
      </c>
      <c r="L1395" s="35" t="s">
        <v>1335</v>
      </c>
      <c r="M1395" s="107" t="e">
        <f>IF(db[[#This Row],[NB NOTA_C]]="","",COUNTIF([2]!B_MSK[concat],db[[#This Row],[NB NOTA_C]]))</f>
        <v>#REF!</v>
      </c>
      <c r="N1395" s="108" t="s">
        <v>1839</v>
      </c>
      <c r="O1395" s="106" t="s">
        <v>1859</v>
      </c>
      <c r="P1395" s="35" t="s">
        <v>2432</v>
      </c>
      <c r="Q1395" s="106" t="s">
        <v>5193</v>
      </c>
      <c r="R1395" s="106" t="str">
        <f>IF(db[[#This Row],[QTY/ CTN]]="","",SUBSTITUTE(SUBSTITUTE(SUBSTITUTE(db[[#This Row],[QTY/ CTN]]," ","_",2),"(",""),")","")&amp;"_")</f>
        <v>20 PAK_</v>
      </c>
      <c r="S1395" s="106">
        <f>IF(db[[#This Row],[H_QTY/ CTN]]="","",SEARCH("_",db[[#This Row],[H_QTY/ CTN]]))</f>
        <v>7</v>
      </c>
      <c r="T1395" s="106">
        <f>IF(db[[#This Row],[H_QTY/ CTN]]="","",LEN(db[[#This Row],[H_QTY/ CTN]]))</f>
        <v>7</v>
      </c>
      <c r="U1395" s="109" t="str">
        <f>IF(db[[#This Row],[H_QTY/ CTN]]="","",LEFT(db[[#This Row],[H_QTY/ CTN]],db[[#This Row],[H_1]]-1))</f>
        <v>20 PAK</v>
      </c>
      <c r="V1395" s="109" t="str">
        <f>IF(NOT(db[[#This Row],[H_1]]=db[[#This Row],[H_2]]),MID(db[[#This Row],[H_QTY/ CTN]],db[[#This Row],[H_1]]+1,db[[#This Row],[H_2]]-db[[#This Row],[H_1]]-1),"")</f>
        <v/>
      </c>
      <c r="W1395" s="40" t="str">
        <f>IF(db[[#This Row],[QTY/ CTN B]]="","",LEFT(db[[#This Row],[QTY/ CTN B]],SEARCH(" ",db[[#This Row],[QTY/ CTN B]],1)-1))</f>
        <v>20</v>
      </c>
      <c r="X1395" s="40" t="str">
        <f>IF(db[[#This Row],[QTY/ CTN B]]="","",RIGHT(db[[#This Row],[QTY/ CTN B]],LEN(db[[#This Row],[QTY/ CTN B]])-SEARCH(" ",db[[#This Row],[QTY/ CTN B]],1)))</f>
        <v>PAK</v>
      </c>
      <c r="Y1395" s="40" t="str">
        <f>IF(db[[#This Row],[QTY/ CTN TG]]="",IF(db[[#This Row],[STN TG]]="","",12),LEFT(db[[#This Row],[QTY/ CTN TG]],SEARCH(" ",db[[#This Row],[QTY/ CTN TG]],1)-1))</f>
        <v/>
      </c>
      <c r="Z13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95" s="40" t="str">
        <f>IF(db[[#This Row],[STN K]]="","",IF(db[[#This Row],[STN TG]]="LSN",12,""))</f>
        <v/>
      </c>
      <c r="AB1395" s="40" t="str">
        <f>IF(db[[#This Row],[STN TG]]="LSN","PCS","")</f>
        <v/>
      </c>
      <c r="AC1395" s="40">
        <f>db[[#This Row],[QTY B]]*IF(db[[#This Row],[QTY TG]]="",1,db[[#This Row],[QTY TG]])*IF(db[[#This Row],[QTY K]]="",1,db[[#This Row],[QTY K]])</f>
        <v>20</v>
      </c>
      <c r="AD1395" s="40" t="str">
        <f>IF(db[[#This Row],[STN K]]="",IF(db[[#This Row],[STN TG]]="",db[[#This Row],[STN B]],db[[#This Row],[STN TG]]),db[[#This Row],[STN K]])</f>
        <v>PAK</v>
      </c>
      <c r="AE1395" s="40"/>
    </row>
    <row r="1396" spans="1:31" x14ac:dyDescent="0.25">
      <c r="A1396" s="40">
        <f t="shared" si="21"/>
        <v>1395</v>
      </c>
      <c r="B1396" s="5" t="str">
        <f>LOWER(SUBSTITUTE(SUBSTITUTE(SUBSTITUTE(SUBSTITUTE(SUBSTITUTE(SUBSTITUTE(SUBSTITUTE(SUBSTITUTE(db[[#This Row],[NB BM]]," ",),".",""),"-",""),"(",""),")",""),"/",""),"""",""),"+",""))</f>
        <v>kartuundangananakanak</v>
      </c>
      <c r="C1396" s="5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D1396" s="5" t="str">
        <f>LOWER(SUBSTITUTE(SUBSTITUTE(SUBSTITUTE(SUBSTITUTE(SUBSTITUTE(SUBSTITUTE(SUBSTITUTE(SUBSTITUTE(SUBSTITUTE(db[[#This Row],[NB PAJAK]]," ",""),"-",""),"(",""),")",""),".",""),",",""),"/",""),"""",""),"+",""))</f>
        <v/>
      </c>
      <c r="E139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kartuundangananakanak26pak100pcsuntana</v>
      </c>
      <c r="F139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kundangananak''26pak100pcs</v>
      </c>
      <c r="G1396" s="5" t="str">
        <f>db[[#This Row],[NB NOTA_C]]&amp;LOWER(SUBSTITUTE(SUBSTITUTE(SUBSTITUTE(SUBSTITUTE(SUBSTITUTE(SUBSTITUTE(SUBSTITUTE(SUBSTITUTE(SUBSTITUTE(db[[#This Row],[FAKTUR]]," ",),".",""),"-",""),"(",""),")",""),",",""),"/",""),"""",""),"+",""))</f>
        <v>kundangananak''untana</v>
      </c>
      <c r="H139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kundangananak''26pak100pcsuntana</v>
      </c>
      <c r="I1396" s="2" t="s">
        <v>915</v>
      </c>
      <c r="J1396" s="2" t="s">
        <v>1178</v>
      </c>
      <c r="K1396" s="14"/>
      <c r="L1396" s="2" t="s">
        <v>1336</v>
      </c>
      <c r="M1396" s="34" t="e">
        <f>IF(db[[#This Row],[NB NOTA_C]]="","",COUNTIF([2]!B_MSK[concat],db[[#This Row],[NB NOTA_C]]))</f>
        <v>#REF!</v>
      </c>
      <c r="N1396" s="14" t="s">
        <v>1355</v>
      </c>
      <c r="O1396" s="2" t="s">
        <v>1464</v>
      </c>
      <c r="P1396" s="2" t="s">
        <v>2432</v>
      </c>
      <c r="R1396" s="2" t="str">
        <f>IF(db[[#This Row],[QTY/ CTN]]="","",SUBSTITUTE(SUBSTITUTE(SUBSTITUTE(db[[#This Row],[QTY/ CTN]]," ","_",2),"(",""),")","")&amp;"_")</f>
        <v>26 PAK_100 PCS_</v>
      </c>
      <c r="S1396" s="2">
        <f>IF(db[[#This Row],[H_QTY/ CTN]]="","",SEARCH("_",db[[#This Row],[H_QTY/ CTN]]))</f>
        <v>7</v>
      </c>
      <c r="T1396" s="2">
        <f>IF(db[[#This Row],[H_QTY/ CTN]]="","",LEN(db[[#This Row],[H_QTY/ CTN]]))</f>
        <v>15</v>
      </c>
      <c r="U1396" s="41" t="str">
        <f>IF(db[[#This Row],[H_QTY/ CTN]]="","",LEFT(db[[#This Row],[H_QTY/ CTN]],db[[#This Row],[H_1]]-1))</f>
        <v>26 PAK</v>
      </c>
      <c r="V1396" s="40" t="str">
        <f>IF(NOT(db[[#This Row],[H_1]]=db[[#This Row],[H_2]]),MID(db[[#This Row],[H_QTY/ CTN]],db[[#This Row],[H_1]]+1,db[[#This Row],[H_2]]-db[[#This Row],[H_1]]-1),"")</f>
        <v>100 PCS</v>
      </c>
      <c r="W1396" s="40" t="str">
        <f>IF(db[[#This Row],[QTY/ CTN B]]="","",LEFT(db[[#This Row],[QTY/ CTN B]],SEARCH(" ",db[[#This Row],[QTY/ CTN B]],1)-1))</f>
        <v>26</v>
      </c>
      <c r="X1396" s="40" t="str">
        <f>IF(db[[#This Row],[QTY/ CTN B]]="","",RIGHT(db[[#This Row],[QTY/ CTN B]],LEN(db[[#This Row],[QTY/ CTN B]])-SEARCH(" ",db[[#This Row],[QTY/ CTN B]],1)))</f>
        <v>PAK</v>
      </c>
      <c r="Y1396" s="40" t="str">
        <f>IF(db[[#This Row],[QTY/ CTN TG]]="",IF(db[[#This Row],[STN TG]]="","",12),LEFT(db[[#This Row],[QTY/ CTN TG]],SEARCH(" ",db[[#This Row],[QTY/ CTN TG]],1)-1))</f>
        <v>100</v>
      </c>
      <c r="Z13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96" s="40" t="str">
        <f>IF(db[[#This Row],[STN K]]="","",IF(db[[#This Row],[STN TG]]="LSN",12,""))</f>
        <v/>
      </c>
      <c r="AB1396" s="40" t="str">
        <f>IF(db[[#This Row],[STN TG]]="LSN","PCS","")</f>
        <v/>
      </c>
      <c r="AC1396" s="40">
        <f>db[[#This Row],[QTY B]]*IF(db[[#This Row],[QTY TG]]="",1,db[[#This Row],[QTY TG]])*IF(db[[#This Row],[QTY K]]="",1,db[[#This Row],[QTY K]])</f>
        <v>2600</v>
      </c>
      <c r="AD1396" s="40" t="str">
        <f>IF(db[[#This Row],[STN K]]="",IF(db[[#This Row],[STN TG]]="",db[[#This Row],[STN B]],db[[#This Row],[STN TG]]),db[[#This Row],[STN K]])</f>
        <v>PCS</v>
      </c>
      <c r="AE1396" s="40"/>
    </row>
    <row r="1397" spans="1:31" x14ac:dyDescent="0.25">
      <c r="A1397" s="40">
        <f t="shared" si="21"/>
        <v>1396</v>
      </c>
      <c r="B1397" s="5" t="str">
        <f>LOWER(SUBSTITUTE(SUBSTITUTE(SUBSTITUTE(SUBSTITUTE(SUBSTITUTE(SUBSTITUTE(SUBSTITUTE(SUBSTITUTE(db[[#This Row],[NB BM]]," ",),".",""),"-",""),"(",""),")",""),"/",""),"""",""),"+",""))</f>
        <v>kartuundangananakanakbesar</v>
      </c>
      <c r="C1397" s="5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D1397" s="5" t="str">
        <f>LOWER(SUBSTITUTE(SUBSTITUTE(SUBSTITUTE(SUBSTITUTE(SUBSTITUTE(SUBSTITUTE(SUBSTITUTE(SUBSTITUTE(SUBSTITUTE(db[[#This Row],[NB PAJAK]]," ",""),"-",""),"(",""),")",""),".",""),",",""),"/",""),"""",""),"+",""))</f>
        <v/>
      </c>
      <c r="E139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kartuundangananakanakbesar2600pakuntana</v>
      </c>
      <c r="F139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kundangananakb2600pak</v>
      </c>
      <c r="G1397" s="5" t="str">
        <f>db[[#This Row],[NB NOTA_C]]&amp;LOWER(SUBSTITUTE(SUBSTITUTE(SUBSTITUTE(SUBSTITUTE(SUBSTITUTE(SUBSTITUTE(SUBSTITUTE(SUBSTITUTE(SUBSTITUTE(db[[#This Row],[FAKTUR]]," ",),".",""),"-",""),"(",""),")",""),",",""),"/",""),"""",""),"+",""))</f>
        <v>kundangananakbuntana</v>
      </c>
      <c r="H139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kundangananakb2600pakuntana</v>
      </c>
      <c r="I1397" s="2" t="s">
        <v>2369</v>
      </c>
      <c r="J1397" s="2" t="s">
        <v>2368</v>
      </c>
      <c r="K1397" s="1"/>
      <c r="L1397" s="2" t="s">
        <v>1336</v>
      </c>
      <c r="M1397" s="34" t="e">
        <f>IF(db[[#This Row],[NB NOTA_C]]="","",COUNTIF([2]!B_MSK[concat],db[[#This Row],[NB NOTA_C]]))</f>
        <v>#REF!</v>
      </c>
      <c r="N1397" s="9" t="s">
        <v>1355</v>
      </c>
      <c r="O1397" s="5" t="s">
        <v>2370</v>
      </c>
      <c r="P1397" s="2" t="s">
        <v>2432</v>
      </c>
      <c r="R1397" s="2" t="str">
        <f>IF(db[[#This Row],[QTY/ CTN]]="","",SUBSTITUTE(SUBSTITUTE(SUBSTITUTE(db[[#This Row],[QTY/ CTN]]," ","_",2),"(",""),")","")&amp;"_")</f>
        <v>2600 PAK_</v>
      </c>
      <c r="S1397" s="2">
        <f>IF(db[[#This Row],[H_QTY/ CTN]]="","",SEARCH("_",db[[#This Row],[H_QTY/ CTN]]))</f>
        <v>9</v>
      </c>
      <c r="T1397" s="2">
        <f>IF(db[[#This Row],[H_QTY/ CTN]]="","",LEN(db[[#This Row],[H_QTY/ CTN]]))</f>
        <v>9</v>
      </c>
      <c r="U1397" s="41" t="str">
        <f>IF(db[[#This Row],[H_QTY/ CTN]]="","",LEFT(db[[#This Row],[H_QTY/ CTN]],db[[#This Row],[H_1]]-1))</f>
        <v>2600 PAK</v>
      </c>
      <c r="V1397" s="40" t="str">
        <f>IF(NOT(db[[#This Row],[H_1]]=db[[#This Row],[H_2]]),MID(db[[#This Row],[H_QTY/ CTN]],db[[#This Row],[H_1]]+1,db[[#This Row],[H_2]]-db[[#This Row],[H_1]]-1),"")</f>
        <v/>
      </c>
      <c r="W1397" s="40" t="str">
        <f>IF(db[[#This Row],[QTY/ CTN B]]="","",LEFT(db[[#This Row],[QTY/ CTN B]],SEARCH(" ",db[[#This Row],[QTY/ CTN B]],1)-1))</f>
        <v>2600</v>
      </c>
      <c r="X1397" s="40" t="str">
        <f>IF(db[[#This Row],[QTY/ CTN B]]="","",RIGHT(db[[#This Row],[QTY/ CTN B]],LEN(db[[#This Row],[QTY/ CTN B]])-SEARCH(" ",db[[#This Row],[QTY/ CTN B]],1)))</f>
        <v>PAK</v>
      </c>
      <c r="Y1397" s="40" t="str">
        <f>IF(db[[#This Row],[QTY/ CTN TG]]="",IF(db[[#This Row],[STN TG]]="","",12),LEFT(db[[#This Row],[QTY/ CTN TG]],SEARCH(" ",db[[#This Row],[QTY/ CTN TG]],1)-1))</f>
        <v/>
      </c>
      <c r="Z13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97" s="40" t="str">
        <f>IF(db[[#This Row],[STN K]]="","",IF(db[[#This Row],[STN TG]]="LSN",12,""))</f>
        <v/>
      </c>
      <c r="AB1397" s="40" t="str">
        <f>IF(db[[#This Row],[STN TG]]="LSN","PCS","")</f>
        <v/>
      </c>
      <c r="AC1397" s="40">
        <f>db[[#This Row],[QTY B]]*IF(db[[#This Row],[QTY TG]]="",1,db[[#This Row],[QTY TG]])*IF(db[[#This Row],[QTY K]]="",1,db[[#This Row],[QTY K]])</f>
        <v>2600</v>
      </c>
      <c r="AD1397" s="40" t="str">
        <f>IF(db[[#This Row],[STN K]]="",IF(db[[#This Row],[STN TG]]="",db[[#This Row],[STN B]],db[[#This Row],[STN TG]]),db[[#This Row],[STN K]])</f>
        <v>PAK</v>
      </c>
      <c r="AE1397" s="40"/>
    </row>
    <row r="1398" spans="1:31" x14ac:dyDescent="0.25">
      <c r="A1398" s="40">
        <f t="shared" si="21"/>
        <v>1397</v>
      </c>
      <c r="B1398" s="5" t="str">
        <f>LOWER(SUBSTITUTE(SUBSTITUTE(SUBSTITUTE(SUBSTITUTE(SUBSTITUTE(SUBSTITUTE(SUBSTITUTE(SUBSTITUTE(db[[#This Row],[NB BM]]," ",),".",""),"-",""),"(",""),")",""),"/",""),"""",""),"+",""))</f>
        <v>pcklgk668isi</v>
      </c>
      <c r="C1398" s="5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D1398" s="5" t="str">
        <f>LOWER(SUBSTITUTE(SUBSTITUTE(SUBSTITUTE(SUBSTITUTE(SUBSTITUTE(SUBSTITUTE(SUBSTITUTE(SUBSTITUTE(SUBSTITUTE(db[[#This Row],[NB PAJAK]]," ",""),"-",""),"(",""),")",""),".",""),",",""),"/",""),"""",""),"+",""))</f>
        <v/>
      </c>
      <c r="E139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pcklgk668isi160pcsuntana</v>
      </c>
      <c r="F139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k668pencilcasekalengisi160pcs</v>
      </c>
      <c r="G1398" s="5" t="str">
        <f>db[[#This Row],[NB NOTA_C]]&amp;LOWER(SUBSTITUTE(SUBSTITUTE(SUBSTITUTE(SUBSTITUTE(SUBSTITUTE(SUBSTITUTE(SUBSTITUTE(SUBSTITUTE(SUBSTITUTE(db[[#This Row],[FAKTUR]]," ",),".",""),"-",""),"(",""),")",""),",",""),"/",""),"""",""),"+",""))</f>
        <v>k668pencilcasekalengisiuntana</v>
      </c>
      <c r="H139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k668pencilcasekalengisi160pcsuntana</v>
      </c>
      <c r="I1398" s="2" t="s">
        <v>5744</v>
      </c>
      <c r="J1398" s="2" t="s">
        <v>2302</v>
      </c>
      <c r="K1398" s="14"/>
      <c r="L1398" s="2" t="s">
        <v>1336</v>
      </c>
      <c r="M1398" s="34" t="e">
        <f>IF(db[[#This Row],[NB NOTA_C]]="","",COUNTIF([2]!B_MSK[concat],db[[#This Row],[NB NOTA_C]]))</f>
        <v>#REF!</v>
      </c>
      <c r="N1398" s="9" t="s">
        <v>1354</v>
      </c>
      <c r="O1398" s="5" t="s">
        <v>1415</v>
      </c>
      <c r="P1398" s="2" t="s">
        <v>2442</v>
      </c>
      <c r="R1398" s="2" t="str">
        <f>IF(db[[#This Row],[QTY/ CTN]]="","",SUBSTITUTE(SUBSTITUTE(SUBSTITUTE(db[[#This Row],[QTY/ CTN]]," ","_",2),"(",""),")","")&amp;"_")</f>
        <v>160 PCS_</v>
      </c>
      <c r="S1398" s="2">
        <f>IF(db[[#This Row],[H_QTY/ CTN]]="","",SEARCH("_",db[[#This Row],[H_QTY/ CTN]]))</f>
        <v>8</v>
      </c>
      <c r="T1398" s="2">
        <f>IF(db[[#This Row],[H_QTY/ CTN]]="","",LEN(db[[#This Row],[H_QTY/ CTN]]))</f>
        <v>8</v>
      </c>
      <c r="U1398" s="41" t="str">
        <f>IF(db[[#This Row],[H_QTY/ CTN]]="","",LEFT(db[[#This Row],[H_QTY/ CTN]],db[[#This Row],[H_1]]-1))</f>
        <v>160 PCS</v>
      </c>
      <c r="V1398" s="40" t="str">
        <f>IF(NOT(db[[#This Row],[H_1]]=db[[#This Row],[H_2]]),MID(db[[#This Row],[H_QTY/ CTN]],db[[#This Row],[H_1]]+1,db[[#This Row],[H_2]]-db[[#This Row],[H_1]]-1),"")</f>
        <v/>
      </c>
      <c r="W1398" s="40" t="str">
        <f>IF(db[[#This Row],[QTY/ CTN B]]="","",LEFT(db[[#This Row],[QTY/ CTN B]],SEARCH(" ",db[[#This Row],[QTY/ CTN B]],1)-1))</f>
        <v>160</v>
      </c>
      <c r="X1398" s="40" t="str">
        <f>IF(db[[#This Row],[QTY/ CTN B]]="","",RIGHT(db[[#This Row],[QTY/ CTN B]],LEN(db[[#This Row],[QTY/ CTN B]])-SEARCH(" ",db[[#This Row],[QTY/ CTN B]],1)))</f>
        <v>PCS</v>
      </c>
      <c r="Y1398" s="40" t="str">
        <f>IF(db[[#This Row],[QTY/ CTN TG]]="",IF(db[[#This Row],[STN TG]]="","",12),LEFT(db[[#This Row],[QTY/ CTN TG]],SEARCH(" ",db[[#This Row],[QTY/ CTN TG]],1)-1))</f>
        <v/>
      </c>
      <c r="Z13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398" s="40" t="str">
        <f>IF(db[[#This Row],[STN K]]="","",IF(db[[#This Row],[STN TG]]="LSN",12,""))</f>
        <v/>
      </c>
      <c r="AB1398" s="40" t="str">
        <f>IF(db[[#This Row],[STN TG]]="LSN","PCS","")</f>
        <v/>
      </c>
      <c r="AC1398" s="40">
        <f>db[[#This Row],[QTY B]]*IF(db[[#This Row],[QTY TG]]="",1,db[[#This Row],[QTY TG]])*IF(db[[#This Row],[QTY K]]="",1,db[[#This Row],[QTY K]])</f>
        <v>160</v>
      </c>
      <c r="AD1398" s="40" t="str">
        <f>IF(db[[#This Row],[STN K]]="",IF(db[[#This Row],[STN TG]]="",db[[#This Row],[STN B]],db[[#This Row],[STN TG]]),db[[#This Row],[STN K]])</f>
        <v>PCS</v>
      </c>
      <c r="AE1398" s="40"/>
    </row>
    <row r="1399" spans="1:31" x14ac:dyDescent="0.25">
      <c r="A1399" s="40">
        <f t="shared" si="21"/>
        <v>1398</v>
      </c>
      <c r="B1399" s="5" t="str">
        <f>LOWER(SUBSTITUTE(SUBSTITUTE(SUBSTITUTE(SUBSTITUTE(SUBSTITUTE(SUBSTITUTE(SUBSTITUTE(SUBSTITUTE(db[[#This Row],[NB BM]]," ",),".",""),"-",""),"(",""),")",""),"/",""),"""",""),"+",""))</f>
        <v>kacapembesartf100mmbiasa</v>
      </c>
      <c r="C1399" s="5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D1399" s="5" t="str">
        <f>LOWER(SUBSTITUTE(SUBSTITUTE(SUBSTITUTE(SUBSTITUTE(SUBSTITUTE(SUBSTITUTE(SUBSTITUTE(SUBSTITUTE(SUBSTITUTE(db[[#This Row],[NB PAJAK]]," ",""),"-",""),"(",""),")",""),".",""),",",""),"/",""),"""",""),"+",""))</f>
        <v/>
      </c>
      <c r="E139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kacapembesartf100mmbiasa10lsnuntana</v>
      </c>
      <c r="F139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kacapembesar100mmbiasatf10lsn</v>
      </c>
      <c r="G1399" s="5" t="str">
        <f>db[[#This Row],[NB NOTA_C]]&amp;LOWER(SUBSTITUTE(SUBSTITUTE(SUBSTITUTE(SUBSTITUTE(SUBSTITUTE(SUBSTITUTE(SUBSTITUTE(SUBSTITUTE(SUBSTITUTE(db[[#This Row],[FAKTUR]]," ",),".",""),"-",""),"(",""),")",""),",",""),"/",""),"""",""),"+",""))</f>
        <v>kacapembesar100mmbiasatfuntana</v>
      </c>
      <c r="H139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kacapembesar100mmbiasatf10lsnuntana</v>
      </c>
      <c r="I1399" s="2" t="s">
        <v>2723</v>
      </c>
      <c r="J1399" s="2" t="s">
        <v>2715</v>
      </c>
      <c r="K1399" s="14"/>
      <c r="L1399" s="2" t="s">
        <v>1336</v>
      </c>
      <c r="M1399" s="34" t="e">
        <f>IF(db[[#This Row],[NB NOTA_C]]="","",COUNTIF([2]!B_MSK[concat],db[[#This Row],[NB NOTA_C]]))</f>
        <v>#REF!</v>
      </c>
      <c r="N1399" s="9" t="s">
        <v>1342</v>
      </c>
      <c r="O1399" s="5" t="s">
        <v>1438</v>
      </c>
      <c r="P1399" s="2" t="s">
        <v>2736</v>
      </c>
      <c r="Q1399" s="5"/>
      <c r="R1399" s="5" t="str">
        <f>IF(db[[#This Row],[QTY/ CTN]]="","",SUBSTITUTE(SUBSTITUTE(SUBSTITUTE(db[[#This Row],[QTY/ CTN]]," ","_",2),"(",""),")","")&amp;"_")</f>
        <v>10 LSN_</v>
      </c>
      <c r="S1399" s="5">
        <f>IF(db[[#This Row],[H_QTY/ CTN]]="","",SEARCH("_",db[[#This Row],[H_QTY/ CTN]]))</f>
        <v>7</v>
      </c>
      <c r="T1399" s="5">
        <f>IF(db[[#This Row],[H_QTY/ CTN]]="","",LEN(db[[#This Row],[H_QTY/ CTN]]))</f>
        <v>7</v>
      </c>
      <c r="U1399" s="41" t="str">
        <f>IF(db[[#This Row],[H_QTY/ CTN]]="","",LEFT(db[[#This Row],[H_QTY/ CTN]],db[[#This Row],[H_1]]-1))</f>
        <v>10 LSN</v>
      </c>
      <c r="V1399" s="40" t="str">
        <f>IF(NOT(db[[#This Row],[H_1]]=db[[#This Row],[H_2]]),MID(db[[#This Row],[H_QTY/ CTN]],db[[#This Row],[H_1]]+1,db[[#This Row],[H_2]]-db[[#This Row],[H_1]]-1),"")</f>
        <v/>
      </c>
      <c r="W1399" s="40" t="str">
        <f>IF(db[[#This Row],[QTY/ CTN B]]="","",LEFT(db[[#This Row],[QTY/ CTN B]],SEARCH(" ",db[[#This Row],[QTY/ CTN B]],1)-1))</f>
        <v>10</v>
      </c>
      <c r="X1399" s="40" t="str">
        <f>IF(db[[#This Row],[QTY/ CTN B]]="","",RIGHT(db[[#This Row],[QTY/ CTN B]],LEN(db[[#This Row],[QTY/ CTN B]])-SEARCH(" ",db[[#This Row],[QTY/ CTN B]],1)))</f>
        <v>LSN</v>
      </c>
      <c r="Y1399" s="40">
        <f>IF(db[[#This Row],[QTY/ CTN TG]]="",IF(db[[#This Row],[STN TG]]="","",12),LEFT(db[[#This Row],[QTY/ CTN TG]],SEARCH(" ",db[[#This Row],[QTY/ CTN TG]],1)-1))</f>
        <v>12</v>
      </c>
      <c r="Z13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399" s="40" t="str">
        <f>IF(db[[#This Row],[STN K]]="","",IF(db[[#This Row],[STN TG]]="LSN",12,""))</f>
        <v/>
      </c>
      <c r="AB1399" s="40" t="str">
        <f>IF(db[[#This Row],[STN TG]]="LSN","PCS","")</f>
        <v/>
      </c>
      <c r="AC1399" s="40">
        <f>db[[#This Row],[QTY B]]*IF(db[[#This Row],[QTY TG]]="",1,db[[#This Row],[QTY TG]])*IF(db[[#This Row],[QTY K]]="",1,db[[#This Row],[QTY K]])</f>
        <v>120</v>
      </c>
      <c r="AD1399" s="40" t="str">
        <f>IF(db[[#This Row],[STN K]]="",IF(db[[#This Row],[STN TG]]="",db[[#This Row],[STN B]],db[[#This Row],[STN TG]]),db[[#This Row],[STN K]])</f>
        <v>PCS</v>
      </c>
      <c r="AE1399" s="40"/>
    </row>
    <row r="1400" spans="1:31" x14ac:dyDescent="0.25">
      <c r="A1400" s="40">
        <f t="shared" si="21"/>
        <v>1399</v>
      </c>
      <c r="B1400" s="5" t="str">
        <f>LOWER(SUBSTITUTE(SUBSTITUTE(SUBSTITUTE(SUBSTITUTE(SUBSTITUTE(SUBSTITUTE(SUBSTITUTE(SUBSTITUTE(db[[#This Row],[NB BM]]," ",),".",""),"-",""),"(",""),")",""),"/",""),"""",""),"+",""))</f>
        <v>kacapembesartf50mmbiasa</v>
      </c>
      <c r="C1400" s="5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D1400" s="5" t="str">
        <f>LOWER(SUBSTITUTE(SUBSTITUTE(SUBSTITUTE(SUBSTITUTE(SUBSTITUTE(SUBSTITUTE(SUBSTITUTE(SUBSTITUTE(SUBSTITUTE(db[[#This Row],[NB PAJAK]]," ",""),"-",""),"(",""),")",""),".",""),",",""),"/",""),"""",""),"+",""))</f>
        <v/>
      </c>
      <c r="E140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kacapembesartf50mmbiasa144lsnuntana</v>
      </c>
      <c r="F140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kacapembesar50mmbiasatf144lsn</v>
      </c>
      <c r="G1400" s="5" t="str">
        <f>db[[#This Row],[NB NOTA_C]]&amp;LOWER(SUBSTITUTE(SUBSTITUTE(SUBSTITUTE(SUBSTITUTE(SUBSTITUTE(SUBSTITUTE(SUBSTITUTE(SUBSTITUTE(SUBSTITUTE(db[[#This Row],[FAKTUR]]," ",),".",""),"-",""),"(",""),")",""),",",""),"/",""),"""",""),"+",""))</f>
        <v>kacapembesar50mmbiasatfuntana</v>
      </c>
      <c r="H140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kacapembesar50mmbiasatf144lsnuntana</v>
      </c>
      <c r="I1400" s="2" t="s">
        <v>2720</v>
      </c>
      <c r="J1400" s="2" t="s">
        <v>2712</v>
      </c>
      <c r="K1400" s="14"/>
      <c r="L1400" s="2" t="s">
        <v>1336</v>
      </c>
      <c r="M1400" s="34" t="e">
        <f>IF(db[[#This Row],[NB NOTA_C]]="","",COUNTIF([2]!B_MSK[concat],db[[#This Row],[NB NOTA_C]]))</f>
        <v>#REF!</v>
      </c>
      <c r="N1400" s="9" t="s">
        <v>1342</v>
      </c>
      <c r="O1400" s="5" t="s">
        <v>1391</v>
      </c>
      <c r="P1400" s="2" t="s">
        <v>2736</v>
      </c>
      <c r="Q1400" s="5"/>
      <c r="R1400" s="5" t="str">
        <f>IF(db[[#This Row],[QTY/ CTN]]="","",SUBSTITUTE(SUBSTITUTE(SUBSTITUTE(db[[#This Row],[QTY/ CTN]]," ","_",2),"(",""),")","")&amp;"_")</f>
        <v>144 LSN_</v>
      </c>
      <c r="S1400" s="5">
        <f>IF(db[[#This Row],[H_QTY/ CTN]]="","",SEARCH("_",db[[#This Row],[H_QTY/ CTN]]))</f>
        <v>8</v>
      </c>
      <c r="T1400" s="5">
        <f>IF(db[[#This Row],[H_QTY/ CTN]]="","",LEN(db[[#This Row],[H_QTY/ CTN]]))</f>
        <v>8</v>
      </c>
      <c r="U1400" s="41" t="str">
        <f>IF(db[[#This Row],[H_QTY/ CTN]]="","",LEFT(db[[#This Row],[H_QTY/ CTN]],db[[#This Row],[H_1]]-1))</f>
        <v>144 LSN</v>
      </c>
      <c r="V1400" s="40" t="str">
        <f>IF(NOT(db[[#This Row],[H_1]]=db[[#This Row],[H_2]]),MID(db[[#This Row],[H_QTY/ CTN]],db[[#This Row],[H_1]]+1,db[[#This Row],[H_2]]-db[[#This Row],[H_1]]-1),"")</f>
        <v/>
      </c>
      <c r="W1400" s="40" t="str">
        <f>IF(db[[#This Row],[QTY/ CTN B]]="","",LEFT(db[[#This Row],[QTY/ CTN B]],SEARCH(" ",db[[#This Row],[QTY/ CTN B]],1)-1))</f>
        <v>144</v>
      </c>
      <c r="X1400" s="40" t="str">
        <f>IF(db[[#This Row],[QTY/ CTN B]]="","",RIGHT(db[[#This Row],[QTY/ CTN B]],LEN(db[[#This Row],[QTY/ CTN B]])-SEARCH(" ",db[[#This Row],[QTY/ CTN B]],1)))</f>
        <v>LSN</v>
      </c>
      <c r="Y1400" s="40">
        <f>IF(db[[#This Row],[QTY/ CTN TG]]="",IF(db[[#This Row],[STN TG]]="","",12),LEFT(db[[#This Row],[QTY/ CTN TG]],SEARCH(" ",db[[#This Row],[QTY/ CTN TG]],1)-1))</f>
        <v>12</v>
      </c>
      <c r="Z14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00" s="40" t="str">
        <f>IF(db[[#This Row],[STN K]]="","",IF(db[[#This Row],[STN TG]]="LSN",12,""))</f>
        <v/>
      </c>
      <c r="AB1400" s="40" t="str">
        <f>IF(db[[#This Row],[STN TG]]="LSN","PCS","")</f>
        <v/>
      </c>
      <c r="AC1400" s="40">
        <f>db[[#This Row],[QTY B]]*IF(db[[#This Row],[QTY TG]]="",1,db[[#This Row],[QTY TG]])*IF(db[[#This Row],[QTY K]]="",1,db[[#This Row],[QTY K]])</f>
        <v>1728</v>
      </c>
      <c r="AD1400" s="40" t="str">
        <f>IF(db[[#This Row],[STN K]]="",IF(db[[#This Row],[STN TG]]="",db[[#This Row],[STN B]],db[[#This Row],[STN TG]]),db[[#This Row],[STN K]])</f>
        <v>PCS</v>
      </c>
      <c r="AE1400" s="40"/>
    </row>
    <row r="1401" spans="1:31" x14ac:dyDescent="0.25">
      <c r="A1401" s="40">
        <f t="shared" si="21"/>
        <v>1400</v>
      </c>
      <c r="B1401" s="5" t="str">
        <f>LOWER(SUBSTITUTE(SUBSTITUTE(SUBSTITUTE(SUBSTITUTE(SUBSTITUTE(SUBSTITUTE(SUBSTITUTE(SUBSTITUTE(db[[#This Row],[NB BM]]," ",),".",""),"-",""),"(",""),")",""),"/",""),"""",""),"+",""))</f>
        <v>kacapembesartf60mmbiasa</v>
      </c>
      <c r="C1401" s="5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D1401" s="5" t="str">
        <f>LOWER(SUBSTITUTE(SUBSTITUTE(SUBSTITUTE(SUBSTITUTE(SUBSTITUTE(SUBSTITUTE(SUBSTITUTE(SUBSTITUTE(SUBSTITUTE(db[[#This Row],[NB PAJAK]]," ",""),"-",""),"(",""),")",""),".",""),",",""),"/",""),"""",""),"+",""))</f>
        <v/>
      </c>
      <c r="E140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kacapembesartf60mmbiasa20lsnuntana</v>
      </c>
      <c r="F140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kacapembesar60mmbiasatf20lsn</v>
      </c>
      <c r="G1401" s="5" t="str">
        <f>db[[#This Row],[NB NOTA_C]]&amp;LOWER(SUBSTITUTE(SUBSTITUTE(SUBSTITUTE(SUBSTITUTE(SUBSTITUTE(SUBSTITUTE(SUBSTITUTE(SUBSTITUTE(SUBSTITUTE(db[[#This Row],[FAKTUR]]," ",),".",""),"-",""),"(",""),")",""),",",""),"/",""),"""",""),"+",""))</f>
        <v>kacapembesar60mmbiasatfuntana</v>
      </c>
      <c r="H140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kacapembesar60mmbiasatf20lsnuntana</v>
      </c>
      <c r="I1401" s="2" t="s">
        <v>2721</v>
      </c>
      <c r="J1401" s="2" t="s">
        <v>2713</v>
      </c>
      <c r="K1401" s="14"/>
      <c r="L1401" s="2" t="s">
        <v>1336</v>
      </c>
      <c r="M1401" s="34" t="e">
        <f>IF(db[[#This Row],[NB NOTA_C]]="","",COUNTIF([2]!B_MSK[concat],db[[#This Row],[NB NOTA_C]]))</f>
        <v>#REF!</v>
      </c>
      <c r="N1401" s="9" t="s">
        <v>1342</v>
      </c>
      <c r="O1401" s="5" t="s">
        <v>1428</v>
      </c>
      <c r="P1401" s="2" t="s">
        <v>2736</v>
      </c>
      <c r="Q1401" s="5"/>
      <c r="R1401" s="5" t="str">
        <f>IF(db[[#This Row],[QTY/ CTN]]="","",SUBSTITUTE(SUBSTITUTE(SUBSTITUTE(db[[#This Row],[QTY/ CTN]]," ","_",2),"(",""),")","")&amp;"_")</f>
        <v>20 LSN_</v>
      </c>
      <c r="S1401" s="5">
        <f>IF(db[[#This Row],[H_QTY/ CTN]]="","",SEARCH("_",db[[#This Row],[H_QTY/ CTN]]))</f>
        <v>7</v>
      </c>
      <c r="T1401" s="5">
        <f>IF(db[[#This Row],[H_QTY/ CTN]]="","",LEN(db[[#This Row],[H_QTY/ CTN]]))</f>
        <v>7</v>
      </c>
      <c r="U1401" s="41" t="str">
        <f>IF(db[[#This Row],[H_QTY/ CTN]]="","",LEFT(db[[#This Row],[H_QTY/ CTN]],db[[#This Row],[H_1]]-1))</f>
        <v>20 LSN</v>
      </c>
      <c r="V1401" s="40" t="str">
        <f>IF(NOT(db[[#This Row],[H_1]]=db[[#This Row],[H_2]]),MID(db[[#This Row],[H_QTY/ CTN]],db[[#This Row],[H_1]]+1,db[[#This Row],[H_2]]-db[[#This Row],[H_1]]-1),"")</f>
        <v/>
      </c>
      <c r="W1401" s="40" t="str">
        <f>IF(db[[#This Row],[QTY/ CTN B]]="","",LEFT(db[[#This Row],[QTY/ CTN B]],SEARCH(" ",db[[#This Row],[QTY/ CTN B]],1)-1))</f>
        <v>20</v>
      </c>
      <c r="X1401" s="40" t="str">
        <f>IF(db[[#This Row],[QTY/ CTN B]]="","",RIGHT(db[[#This Row],[QTY/ CTN B]],LEN(db[[#This Row],[QTY/ CTN B]])-SEARCH(" ",db[[#This Row],[QTY/ CTN B]],1)))</f>
        <v>LSN</v>
      </c>
      <c r="Y1401" s="40">
        <f>IF(db[[#This Row],[QTY/ CTN TG]]="",IF(db[[#This Row],[STN TG]]="","",12),LEFT(db[[#This Row],[QTY/ CTN TG]],SEARCH(" ",db[[#This Row],[QTY/ CTN TG]],1)-1))</f>
        <v>12</v>
      </c>
      <c r="Z14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01" s="40" t="str">
        <f>IF(db[[#This Row],[STN K]]="","",IF(db[[#This Row],[STN TG]]="LSN",12,""))</f>
        <v/>
      </c>
      <c r="AB1401" s="40" t="str">
        <f>IF(db[[#This Row],[STN TG]]="LSN","PCS","")</f>
        <v/>
      </c>
      <c r="AC1401" s="40">
        <f>db[[#This Row],[QTY B]]*IF(db[[#This Row],[QTY TG]]="",1,db[[#This Row],[QTY TG]])*IF(db[[#This Row],[QTY K]]="",1,db[[#This Row],[QTY K]])</f>
        <v>240</v>
      </c>
      <c r="AD1401" s="40" t="str">
        <f>IF(db[[#This Row],[STN K]]="",IF(db[[#This Row],[STN TG]]="",db[[#This Row],[STN B]],db[[#This Row],[STN TG]]),db[[#This Row],[STN K]])</f>
        <v>PCS</v>
      </c>
      <c r="AE1401" s="40"/>
    </row>
    <row r="1402" spans="1:31" x14ac:dyDescent="0.25">
      <c r="A1402" s="40">
        <f t="shared" si="21"/>
        <v>1401</v>
      </c>
      <c r="B1402" s="5" t="str">
        <f>LOWER(SUBSTITUTE(SUBSTITUTE(SUBSTITUTE(SUBSTITUTE(SUBSTITUTE(SUBSTITUTE(SUBSTITUTE(SUBSTITUTE(db[[#This Row],[NB BM]]," ",),".",""),"-",""),"(",""),")",""),"/",""),"""",""),"+",""))</f>
        <v>kacapembesartf90mmbiasa</v>
      </c>
      <c r="C1402" s="5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D1402" s="5" t="str">
        <f>LOWER(SUBSTITUTE(SUBSTITUTE(SUBSTITUTE(SUBSTITUTE(SUBSTITUTE(SUBSTITUTE(SUBSTITUTE(SUBSTITUTE(SUBSTITUTE(db[[#This Row],[NB PAJAK]]," ",""),"-",""),"(",""),")",""),".",""),",",""),"/",""),"""",""),"+",""))</f>
        <v/>
      </c>
      <c r="E140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kacapembesartf90mmbiasa20lsnuntana</v>
      </c>
      <c r="F140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kacapembesar90mmbiasatf20lsn</v>
      </c>
      <c r="G1402" s="5" t="str">
        <f>db[[#This Row],[NB NOTA_C]]&amp;LOWER(SUBSTITUTE(SUBSTITUTE(SUBSTITUTE(SUBSTITUTE(SUBSTITUTE(SUBSTITUTE(SUBSTITUTE(SUBSTITUTE(SUBSTITUTE(db[[#This Row],[FAKTUR]]," ",),".",""),"-",""),"(",""),")",""),",",""),"/",""),"""",""),"+",""))</f>
        <v>kacapembesar90mmbiasatfuntana</v>
      </c>
      <c r="H140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kacapembesar90mmbiasatf20lsnuntana</v>
      </c>
      <c r="I1402" s="2" t="s">
        <v>2722</v>
      </c>
      <c r="J1402" s="2" t="s">
        <v>2714</v>
      </c>
      <c r="K1402" s="14"/>
      <c r="L1402" s="2" t="s">
        <v>1336</v>
      </c>
      <c r="M1402" s="34" t="e">
        <f>IF(db[[#This Row],[NB NOTA_C]]="","",COUNTIF([2]!B_MSK[concat],db[[#This Row],[NB NOTA_C]]))</f>
        <v>#REF!</v>
      </c>
      <c r="N1402" s="9" t="s">
        <v>1342</v>
      </c>
      <c r="O1402" s="5" t="s">
        <v>1428</v>
      </c>
      <c r="P1402" s="2" t="s">
        <v>2736</v>
      </c>
      <c r="Q1402" s="5"/>
      <c r="R1402" s="5" t="str">
        <f>IF(db[[#This Row],[QTY/ CTN]]="","",SUBSTITUTE(SUBSTITUTE(SUBSTITUTE(db[[#This Row],[QTY/ CTN]]," ","_",2),"(",""),")","")&amp;"_")</f>
        <v>20 LSN_</v>
      </c>
      <c r="S1402" s="5">
        <f>IF(db[[#This Row],[H_QTY/ CTN]]="","",SEARCH("_",db[[#This Row],[H_QTY/ CTN]]))</f>
        <v>7</v>
      </c>
      <c r="T1402" s="5">
        <f>IF(db[[#This Row],[H_QTY/ CTN]]="","",LEN(db[[#This Row],[H_QTY/ CTN]]))</f>
        <v>7</v>
      </c>
      <c r="U1402" s="41" t="str">
        <f>IF(db[[#This Row],[H_QTY/ CTN]]="","",LEFT(db[[#This Row],[H_QTY/ CTN]],db[[#This Row],[H_1]]-1))</f>
        <v>20 LSN</v>
      </c>
      <c r="V1402" s="40" t="str">
        <f>IF(NOT(db[[#This Row],[H_1]]=db[[#This Row],[H_2]]),MID(db[[#This Row],[H_QTY/ CTN]],db[[#This Row],[H_1]]+1,db[[#This Row],[H_2]]-db[[#This Row],[H_1]]-1),"")</f>
        <v/>
      </c>
      <c r="W1402" s="40" t="str">
        <f>IF(db[[#This Row],[QTY/ CTN B]]="","",LEFT(db[[#This Row],[QTY/ CTN B]],SEARCH(" ",db[[#This Row],[QTY/ CTN B]],1)-1))</f>
        <v>20</v>
      </c>
      <c r="X1402" s="40" t="str">
        <f>IF(db[[#This Row],[QTY/ CTN B]]="","",RIGHT(db[[#This Row],[QTY/ CTN B]],LEN(db[[#This Row],[QTY/ CTN B]])-SEARCH(" ",db[[#This Row],[QTY/ CTN B]],1)))</f>
        <v>LSN</v>
      </c>
      <c r="Y1402" s="40">
        <f>IF(db[[#This Row],[QTY/ CTN TG]]="",IF(db[[#This Row],[STN TG]]="","",12),LEFT(db[[#This Row],[QTY/ CTN TG]],SEARCH(" ",db[[#This Row],[QTY/ CTN TG]],1)-1))</f>
        <v>12</v>
      </c>
      <c r="Z14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02" s="40" t="str">
        <f>IF(db[[#This Row],[STN K]]="","",IF(db[[#This Row],[STN TG]]="LSN",12,""))</f>
        <v/>
      </c>
      <c r="AB1402" s="40" t="str">
        <f>IF(db[[#This Row],[STN TG]]="LSN","PCS","")</f>
        <v/>
      </c>
      <c r="AC1402" s="40">
        <f>db[[#This Row],[QTY B]]*IF(db[[#This Row],[QTY TG]]="",1,db[[#This Row],[QTY TG]])*IF(db[[#This Row],[QTY K]]="",1,db[[#This Row],[QTY K]])</f>
        <v>240</v>
      </c>
      <c r="AD1402" s="40" t="str">
        <f>IF(db[[#This Row],[STN K]]="",IF(db[[#This Row],[STN TG]]="",db[[#This Row],[STN B]],db[[#This Row],[STN TG]]),db[[#This Row],[STN K]])</f>
        <v>PCS</v>
      </c>
      <c r="AE1402" s="40"/>
    </row>
    <row r="1403" spans="1:31" x14ac:dyDescent="0.25">
      <c r="A1403" s="40">
        <f t="shared" si="21"/>
        <v>1402</v>
      </c>
      <c r="B1403" s="5" t="str">
        <f>LOWER(SUBSTITUTE(SUBSTITUTE(SUBSTITUTE(SUBSTITUTE(SUBSTITUTE(SUBSTITUTE(SUBSTITUTE(SUBSTITUTE(db[[#This Row],[NB BM]]," ",),".",""),"-",""),"(",""),")",""),"/",""),"""",""),"+",""))</f>
        <v>calljkcc868</v>
      </c>
      <c r="C1403" s="5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D1403" s="5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E140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calljkcc86860pcsartomoro</v>
      </c>
      <c r="F140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kalkulatorjoykocc86860pcs</v>
      </c>
      <c r="G1403" s="5" t="str">
        <f>db[[#This Row],[NB NOTA_C]]&amp;LOWER(SUBSTITUTE(SUBSTITUTE(SUBSTITUTE(SUBSTITUTE(SUBSTITUTE(SUBSTITUTE(SUBSTITUTE(SUBSTITUTE(SUBSTITUTE(db[[#This Row],[FAKTUR]]," ",),".",""),"-",""),"(",""),")",""),",",""),"/",""),"""",""),"+",""))</f>
        <v>kalkulatorjoykocc868artomoro</v>
      </c>
      <c r="H140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kalkulatorjoykocc86860pcsartomoro</v>
      </c>
      <c r="I1403" s="2" t="s">
        <v>274</v>
      </c>
      <c r="J1403" s="2" t="s">
        <v>275</v>
      </c>
      <c r="K1403" s="14" t="s">
        <v>276</v>
      </c>
      <c r="L1403" s="2" t="s">
        <v>1335</v>
      </c>
      <c r="M1403" s="34" t="e">
        <f>IF(db[[#This Row],[NB NOTA_C]]="","",COUNTIF([2]!B_MSK[concat],db[[#This Row],[NB NOTA_C]]))</f>
        <v>#REF!</v>
      </c>
      <c r="N1403" s="14" t="s">
        <v>1360</v>
      </c>
      <c r="O1403" s="2" t="s">
        <v>1380</v>
      </c>
      <c r="P1403" s="2" t="s">
        <v>2430</v>
      </c>
      <c r="R1403" s="2" t="str">
        <f>IF(db[[#This Row],[QTY/ CTN]]="","",SUBSTITUTE(SUBSTITUTE(SUBSTITUTE(db[[#This Row],[QTY/ CTN]]," ","_",2),"(",""),")","")&amp;"_")</f>
        <v>60 PCS_</v>
      </c>
      <c r="S1403" s="2">
        <f>IF(db[[#This Row],[H_QTY/ CTN]]="","",SEARCH("_",db[[#This Row],[H_QTY/ CTN]]))</f>
        <v>7</v>
      </c>
      <c r="T1403" s="2">
        <f>IF(db[[#This Row],[H_QTY/ CTN]]="","",LEN(db[[#This Row],[H_QTY/ CTN]]))</f>
        <v>7</v>
      </c>
      <c r="U1403" s="41" t="str">
        <f>IF(db[[#This Row],[H_QTY/ CTN]]="","",LEFT(db[[#This Row],[H_QTY/ CTN]],db[[#This Row],[H_1]]-1))</f>
        <v>60 PCS</v>
      </c>
      <c r="V1403" s="40" t="str">
        <f>IF(NOT(db[[#This Row],[H_1]]=db[[#This Row],[H_2]]),MID(db[[#This Row],[H_QTY/ CTN]],db[[#This Row],[H_1]]+1,db[[#This Row],[H_2]]-db[[#This Row],[H_1]]-1),"")</f>
        <v/>
      </c>
      <c r="W1403" s="40" t="str">
        <f>IF(db[[#This Row],[QTY/ CTN B]]="","",LEFT(db[[#This Row],[QTY/ CTN B]],SEARCH(" ",db[[#This Row],[QTY/ CTN B]],1)-1))</f>
        <v>60</v>
      </c>
      <c r="X1403" s="40" t="str">
        <f>IF(db[[#This Row],[QTY/ CTN B]]="","",RIGHT(db[[#This Row],[QTY/ CTN B]],LEN(db[[#This Row],[QTY/ CTN B]])-SEARCH(" ",db[[#This Row],[QTY/ CTN B]],1)))</f>
        <v>PCS</v>
      </c>
      <c r="Y1403" s="40" t="str">
        <f>IF(db[[#This Row],[QTY/ CTN TG]]="",IF(db[[#This Row],[STN TG]]="","",12),LEFT(db[[#This Row],[QTY/ CTN TG]],SEARCH(" ",db[[#This Row],[QTY/ CTN TG]],1)-1))</f>
        <v/>
      </c>
      <c r="Z14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03" s="40" t="str">
        <f>IF(db[[#This Row],[STN K]]="","",IF(db[[#This Row],[STN TG]]="LSN",12,""))</f>
        <v/>
      </c>
      <c r="AB1403" s="40" t="str">
        <f>IF(db[[#This Row],[STN TG]]="LSN","PCS","")</f>
        <v/>
      </c>
      <c r="AC1403" s="40">
        <f>db[[#This Row],[QTY B]]*IF(db[[#This Row],[QTY TG]]="",1,db[[#This Row],[QTY TG]])*IF(db[[#This Row],[QTY K]]="",1,db[[#This Row],[QTY K]])</f>
        <v>60</v>
      </c>
      <c r="AD1403" s="40" t="str">
        <f>IF(db[[#This Row],[STN K]]="",IF(db[[#This Row],[STN TG]]="",db[[#This Row],[STN B]],db[[#This Row],[STN TG]]),db[[#This Row],[STN K]])</f>
        <v>PCS</v>
      </c>
      <c r="AE1403" s="40"/>
    </row>
    <row r="1404" spans="1:31" x14ac:dyDescent="0.25">
      <c r="A1404" s="40">
        <f t="shared" si="21"/>
        <v>1403</v>
      </c>
      <c r="B1404" s="86" t="str">
        <f>LOWER(SUBSTITUTE(SUBSTITUTE(SUBSTITUTE(SUBSTITUTE(SUBSTITUTE(SUBSTITUTE(SUBSTITUTE(SUBSTITUTE(db[[#This Row],[NB BM]]," ",),".",""),"-",""),"(",""),")",""),"/",""),"""",""),"+",""))</f>
        <v>kaosjoykobonus</v>
      </c>
      <c r="C1404" s="86" t="str">
        <f>LOWER(SUBSTITUTE(SUBSTITUTE(SUBSTITUTE(SUBSTITUTE(SUBSTITUTE(SUBSTITUTE(SUBSTITUTE(SUBSTITUTE(SUBSTITUTE(db[[#This Row],[NB NOTA]]," ",),".",""),"-",""),"(",""),")",""),",",""),"/",""),"""",""),"+",""))</f>
        <v>kaosjoykobonus</v>
      </c>
      <c r="D1404" s="86" t="str">
        <f>LOWER(SUBSTITUTE(SUBSTITUTE(SUBSTITUTE(SUBSTITUTE(SUBSTITUTE(SUBSTITUTE(SUBSTITUTE(SUBSTITUTE(SUBSTITUTE(db[[#This Row],[NB PAJAK]]," ",""),"-",""),"(",""),")",""),".",""),",",""),"/",""),"""",""),"+",""))</f>
        <v>kaosjoykobonus</v>
      </c>
      <c r="E1404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kaosjoykobonus50pcsartomoro</v>
      </c>
      <c r="F1404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kaosjoykobonus50pcs</v>
      </c>
      <c r="G1404" s="86" t="str">
        <f>db[[#This Row],[NB NOTA_C]]&amp;LOWER(SUBSTITUTE(SUBSTITUTE(SUBSTITUTE(SUBSTITUTE(SUBSTITUTE(SUBSTITUTE(SUBSTITUTE(SUBSTITUTE(SUBSTITUTE(db[[#This Row],[FAKTUR]]," ",),".",""),"-",""),"(",""),")",""),",",""),"/",""),"""",""),"+",""))</f>
        <v>kaosjoykobonusartomoro</v>
      </c>
      <c r="H1404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kaosjoykobonus50pcsartomoro</v>
      </c>
      <c r="I1404" s="51" t="s">
        <v>5414</v>
      </c>
      <c r="J1404" s="51" t="s">
        <v>5186</v>
      </c>
      <c r="K1404" s="52" t="s">
        <v>5186</v>
      </c>
      <c r="L1404" s="51" t="s">
        <v>1335</v>
      </c>
      <c r="M1404" s="87" t="e">
        <f>IF(db[[#This Row],[NB NOTA_C]]="","",COUNTIF([2]!B_MSK[concat],db[[#This Row],[NB NOTA_C]]))</f>
        <v>#REF!</v>
      </c>
      <c r="N1404" s="88" t="s">
        <v>1346</v>
      </c>
      <c r="O1404" s="86" t="s">
        <v>1460</v>
      </c>
      <c r="P1404" s="51" t="s">
        <v>2422</v>
      </c>
      <c r="Q1404" s="86"/>
      <c r="R1404" s="86" t="str">
        <f>IF(db[[#This Row],[QTY/ CTN]]="","",SUBSTITUTE(SUBSTITUTE(SUBSTITUTE(db[[#This Row],[QTY/ CTN]]," ","_",2),"(",""),")","")&amp;"_")</f>
        <v>50 PCS_</v>
      </c>
      <c r="S1404" s="86">
        <f>IF(db[[#This Row],[H_QTY/ CTN]]="","",SEARCH("_",db[[#This Row],[H_QTY/ CTN]]))</f>
        <v>7</v>
      </c>
      <c r="T1404" s="86">
        <f>IF(db[[#This Row],[H_QTY/ CTN]]="","",LEN(db[[#This Row],[H_QTY/ CTN]]))</f>
        <v>7</v>
      </c>
      <c r="U1404" s="89" t="str">
        <f>IF(db[[#This Row],[H_QTY/ CTN]]="","",LEFT(db[[#This Row],[H_QTY/ CTN]],db[[#This Row],[H_1]]-1))</f>
        <v>50 PCS</v>
      </c>
      <c r="V1404" s="89" t="str">
        <f>IF(NOT(db[[#This Row],[H_1]]=db[[#This Row],[H_2]]),MID(db[[#This Row],[H_QTY/ CTN]],db[[#This Row],[H_1]]+1,db[[#This Row],[H_2]]-db[[#This Row],[H_1]]-1),"")</f>
        <v/>
      </c>
      <c r="W1404" s="89" t="str">
        <f>IF(db[[#This Row],[QTY/ CTN B]]="","",LEFT(db[[#This Row],[QTY/ CTN B]],SEARCH(" ",db[[#This Row],[QTY/ CTN B]],1)-1))</f>
        <v>50</v>
      </c>
      <c r="X1404" s="89" t="str">
        <f>IF(db[[#This Row],[QTY/ CTN B]]="","",RIGHT(db[[#This Row],[QTY/ CTN B]],LEN(db[[#This Row],[QTY/ CTN B]])-SEARCH(" ",db[[#This Row],[QTY/ CTN B]],1)))</f>
        <v>PCS</v>
      </c>
      <c r="Y1404" s="89" t="str">
        <f>IF(db[[#This Row],[QTY/ CTN TG]]="",IF(db[[#This Row],[STN TG]]="","",12),LEFT(db[[#This Row],[QTY/ CTN TG]],SEARCH(" ",db[[#This Row],[QTY/ CTN TG]],1)-1))</f>
        <v/>
      </c>
      <c r="Z140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04" s="89" t="str">
        <f>IF(db[[#This Row],[STN K]]="","",IF(db[[#This Row],[STN TG]]="LSN",12,""))</f>
        <v/>
      </c>
      <c r="AB1404" s="89" t="str">
        <f>IF(db[[#This Row],[STN TG]]="LSN","PCS","")</f>
        <v/>
      </c>
      <c r="AC1404" s="89">
        <f>db[[#This Row],[QTY B]]*IF(db[[#This Row],[QTY TG]]="",1,db[[#This Row],[QTY TG]])*IF(db[[#This Row],[QTY K]]="",1,db[[#This Row],[QTY K]])</f>
        <v>50</v>
      </c>
      <c r="AD1404" s="89" t="str">
        <f>IF(db[[#This Row],[STN K]]="",IF(db[[#This Row],[STN TG]]="",db[[#This Row],[STN B]],db[[#This Row],[STN TG]]),db[[#This Row],[STN K]])</f>
        <v>PCS</v>
      </c>
      <c r="AE1404" s="40"/>
    </row>
    <row r="1405" spans="1:31" x14ac:dyDescent="0.25">
      <c r="A1405" s="40">
        <f t="shared" si="21"/>
        <v>1404</v>
      </c>
      <c r="B1405" s="5" t="str">
        <f>LOWER(SUBSTITUTE(SUBSTITUTE(SUBSTITUTE(SUBSTITUTE(SUBSTITUTE(SUBSTITUTE(SUBSTITUTE(SUBSTITUTE(db[[#This Row],[NB BM]]," ",),".",""),"-",""),"(",""),")",""),"/",""),"""",""),"+",""))</f>
        <v>karbondoublee1021biru</v>
      </c>
      <c r="C1405" s="5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D1405" s="5" t="str">
        <f>LOWER(SUBSTITUTE(SUBSTITUTE(SUBSTITUTE(SUBSTITUTE(SUBSTITUTE(SUBSTITUTE(SUBSTITUTE(SUBSTITUTE(SUBSTITUTE(db[[#This Row],[NB PAJAK]]," ",""),"-",""),"(",""),")",""),".",""),",",""),"/",""),"""",""),"+",""))</f>
        <v>kertaskarbondoublebirue1021</v>
      </c>
      <c r="E140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karbondoublee1021biru50pakartomoro</v>
      </c>
      <c r="F140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karbondoublebirue102150pak</v>
      </c>
      <c r="G1405" s="5" t="str">
        <f>db[[#This Row],[NB NOTA_C]]&amp;LOWER(SUBSTITUTE(SUBSTITUTE(SUBSTITUTE(SUBSTITUTE(SUBSTITUTE(SUBSTITUTE(SUBSTITUTE(SUBSTITUTE(SUBSTITUTE(db[[#This Row],[FAKTUR]]," ",),".",""),"-",""),"(",""),")",""),",",""),"/",""),"""",""),"+",""))</f>
        <v>karbondoublebirue1021artomoro</v>
      </c>
      <c r="H140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karbondoublebirue102150pakartomoro</v>
      </c>
      <c r="I1405" s="2" t="s">
        <v>911</v>
      </c>
      <c r="J1405" s="2" t="s">
        <v>2888</v>
      </c>
      <c r="K1405" s="14" t="s">
        <v>6484</v>
      </c>
      <c r="L1405" s="2" t="s">
        <v>1335</v>
      </c>
      <c r="M1405" s="34" t="e">
        <f>IF(db[[#This Row],[NB NOTA_C]]="","",COUNTIF([2]!B_MSK[concat],db[[#This Row],[NB NOTA_C]]))</f>
        <v>#REF!</v>
      </c>
      <c r="N1405" s="14">
        <v>99</v>
      </c>
      <c r="O1405" s="2" t="s">
        <v>1482</v>
      </c>
      <c r="P1405" s="2" t="s">
        <v>2422</v>
      </c>
      <c r="R1405" s="2" t="str">
        <f>IF(db[[#This Row],[QTY/ CTN]]="","",SUBSTITUTE(SUBSTITUTE(SUBSTITUTE(db[[#This Row],[QTY/ CTN]]," ","_",2),"(",""),")","")&amp;"_")</f>
        <v>50 PAK_</v>
      </c>
      <c r="S1405" s="2">
        <f>IF(db[[#This Row],[H_QTY/ CTN]]="","",SEARCH("_",db[[#This Row],[H_QTY/ CTN]]))</f>
        <v>7</v>
      </c>
      <c r="T1405" s="2">
        <f>IF(db[[#This Row],[H_QTY/ CTN]]="","",LEN(db[[#This Row],[H_QTY/ CTN]]))</f>
        <v>7</v>
      </c>
      <c r="U1405" s="41" t="str">
        <f>IF(db[[#This Row],[H_QTY/ CTN]]="","",LEFT(db[[#This Row],[H_QTY/ CTN]],db[[#This Row],[H_1]]-1))</f>
        <v>50 PAK</v>
      </c>
      <c r="V1405" s="40" t="str">
        <f>IF(NOT(db[[#This Row],[H_1]]=db[[#This Row],[H_2]]),MID(db[[#This Row],[H_QTY/ CTN]],db[[#This Row],[H_1]]+1,db[[#This Row],[H_2]]-db[[#This Row],[H_1]]-1),"")</f>
        <v/>
      </c>
      <c r="W1405" s="40" t="str">
        <f>IF(db[[#This Row],[QTY/ CTN B]]="","",LEFT(db[[#This Row],[QTY/ CTN B]],SEARCH(" ",db[[#This Row],[QTY/ CTN B]],1)-1))</f>
        <v>50</v>
      </c>
      <c r="X1405" s="40" t="str">
        <f>IF(db[[#This Row],[QTY/ CTN B]]="","",RIGHT(db[[#This Row],[QTY/ CTN B]],LEN(db[[#This Row],[QTY/ CTN B]])-SEARCH(" ",db[[#This Row],[QTY/ CTN B]],1)))</f>
        <v>PAK</v>
      </c>
      <c r="Y1405" s="40" t="str">
        <f>IF(db[[#This Row],[QTY/ CTN TG]]="",IF(db[[#This Row],[STN TG]]="","",12),LEFT(db[[#This Row],[QTY/ CTN TG]],SEARCH(" ",db[[#This Row],[QTY/ CTN TG]],1)-1))</f>
        <v/>
      </c>
      <c r="Z14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05" s="40" t="str">
        <f>IF(db[[#This Row],[STN K]]="","",IF(db[[#This Row],[STN TG]]="LSN",12,""))</f>
        <v/>
      </c>
      <c r="AB1405" s="40" t="str">
        <f>IF(db[[#This Row],[STN TG]]="LSN","PCS","")</f>
        <v/>
      </c>
      <c r="AC1405" s="40">
        <f>db[[#This Row],[QTY B]]*IF(db[[#This Row],[QTY TG]]="",1,db[[#This Row],[QTY TG]])*IF(db[[#This Row],[QTY K]]="",1,db[[#This Row],[QTY K]])</f>
        <v>50</v>
      </c>
      <c r="AD1405" s="40" t="str">
        <f>IF(db[[#This Row],[STN K]]="",IF(db[[#This Row],[STN TG]]="",db[[#This Row],[STN B]],db[[#This Row],[STN TG]]),db[[#This Row],[STN K]])</f>
        <v>PAK</v>
      </c>
      <c r="AE1405" s="40"/>
    </row>
    <row r="1406" spans="1:31" x14ac:dyDescent="0.25">
      <c r="A1406" s="40">
        <f t="shared" si="21"/>
        <v>1405</v>
      </c>
      <c r="B1406" s="5" t="str">
        <f>LOWER(SUBSTITUTE(SUBSTITUTE(SUBSTITUTE(SUBSTITUTE(SUBSTITUTE(SUBSTITUTE(SUBSTITUTE(SUBSTITUTE(db[[#This Row],[NB BM]]," ",),".",""),"-",""),"(",""),")",""),"/",""),"""",""),"+",""))</f>
        <v>karetpentil</v>
      </c>
      <c r="C1406" s="5" t="str">
        <f>LOWER(SUBSTITUTE(SUBSTITUTE(SUBSTITUTE(SUBSTITUTE(SUBSTITUTE(SUBSTITUTE(SUBSTITUTE(SUBSTITUTE(SUBSTITUTE(db[[#This Row],[NB NOTA]]," ",),".",""),"-",""),"(",""),")",""),",",""),"/",""),"""",""),"+",""))</f>
        <v>karetpentil</v>
      </c>
      <c r="D1406" s="5" t="str">
        <f>LOWER(SUBSTITUTE(SUBSTITUTE(SUBSTITUTE(SUBSTITUTE(SUBSTITUTE(SUBSTITUTE(SUBSTITUTE(SUBSTITUTE(SUBSTITUTE(db[[#This Row],[NB PAJAK]]," ",""),"-",""),"(",""),")",""),".",""),",",""),"/",""),"""",""),"+",""))</f>
        <v/>
      </c>
      <c r="E140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karetpentil20pakuntana</v>
      </c>
      <c r="F140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karetpentil20pak</v>
      </c>
      <c r="G1406" s="5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karetpentiluntana</v>
      </c>
      <c r="H140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karetpentil20pakuntana</v>
      </c>
      <c r="I1406" s="2" t="s">
        <v>2009</v>
      </c>
      <c r="J1406" s="2" t="s">
        <v>2006</v>
      </c>
      <c r="K1406" s="1"/>
      <c r="L1406" s="2" t="s">
        <v>1336</v>
      </c>
      <c r="M1406" s="34" t="e">
        <f>IF(db[[#This Row],[NB NOTA_C]]="","",COUNTIF([2]!B_MSK[concat],db[[#This Row],[NB NOTA_C]]))</f>
        <v>#REF!</v>
      </c>
      <c r="N1406" s="9" t="s">
        <v>1368</v>
      </c>
      <c r="O1406" s="5" t="s">
        <v>1859</v>
      </c>
      <c r="P1406" s="2" t="s">
        <v>2431</v>
      </c>
      <c r="R1406" s="2" t="str">
        <f>IF(db[[#This Row],[QTY/ CTN]]="","",SUBSTITUTE(SUBSTITUTE(SUBSTITUTE(db[[#This Row],[QTY/ CTN]]," ","_",2),"(",""),")","")&amp;"_")</f>
        <v>20 PAK_</v>
      </c>
      <c r="S1406" s="2">
        <f>IF(db[[#This Row],[H_QTY/ CTN]]="","",SEARCH("_",db[[#This Row],[H_QTY/ CTN]]))</f>
        <v>7</v>
      </c>
      <c r="T1406" s="2">
        <f>IF(db[[#This Row],[H_QTY/ CTN]]="","",LEN(db[[#This Row],[H_QTY/ CTN]]))</f>
        <v>7</v>
      </c>
      <c r="U1406" s="41" t="str">
        <f>IF(db[[#This Row],[H_QTY/ CTN]]="","",LEFT(db[[#This Row],[H_QTY/ CTN]],db[[#This Row],[H_1]]-1))</f>
        <v>20 PAK</v>
      </c>
      <c r="V1406" s="40" t="str">
        <f>IF(NOT(db[[#This Row],[H_1]]=db[[#This Row],[H_2]]),MID(db[[#This Row],[H_QTY/ CTN]],db[[#This Row],[H_1]]+1,db[[#This Row],[H_2]]-db[[#This Row],[H_1]]-1),"")</f>
        <v/>
      </c>
      <c r="W1406" s="40" t="str">
        <f>IF(db[[#This Row],[QTY/ CTN B]]="","",LEFT(db[[#This Row],[QTY/ CTN B]],SEARCH(" ",db[[#This Row],[QTY/ CTN B]],1)-1))</f>
        <v>20</v>
      </c>
      <c r="X1406" s="40" t="str">
        <f>IF(db[[#This Row],[QTY/ CTN B]]="","",RIGHT(db[[#This Row],[QTY/ CTN B]],LEN(db[[#This Row],[QTY/ CTN B]])-SEARCH(" ",db[[#This Row],[QTY/ CTN B]],1)))</f>
        <v>PAK</v>
      </c>
      <c r="Y1406" s="40" t="str">
        <f>IF(db[[#This Row],[QTY/ CTN TG]]="",IF(db[[#This Row],[STN TG]]="","",12),LEFT(db[[#This Row],[QTY/ CTN TG]],SEARCH(" ",db[[#This Row],[QTY/ CTN TG]],1)-1))</f>
        <v/>
      </c>
      <c r="Z14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06" s="40" t="str">
        <f>IF(db[[#This Row],[STN K]]="","",IF(db[[#This Row],[STN TG]]="LSN",12,""))</f>
        <v/>
      </c>
      <c r="AB1406" s="40" t="str">
        <f>IF(db[[#This Row],[STN TG]]="LSN","PCS","")</f>
        <v/>
      </c>
      <c r="AC1406" s="40">
        <f>db[[#This Row],[QTY B]]*IF(db[[#This Row],[QTY TG]]="",1,db[[#This Row],[QTY TG]])*IF(db[[#This Row],[QTY K]]="",1,db[[#This Row],[QTY K]])</f>
        <v>20</v>
      </c>
      <c r="AD1406" s="40" t="str">
        <f>IF(db[[#This Row],[STN K]]="",IF(db[[#This Row],[STN TG]]="",db[[#This Row],[STN B]],db[[#This Row],[STN TG]]),db[[#This Row],[STN K]])</f>
        <v>PAK</v>
      </c>
      <c r="AE1406" s="40"/>
    </row>
    <row r="1407" spans="1:31" x14ac:dyDescent="0.25">
      <c r="A1407" s="40">
        <f t="shared" si="21"/>
        <v>1406</v>
      </c>
      <c r="B1407" s="5" t="str">
        <f>LOWER(SUBSTITUTE(SUBSTITUTE(SUBSTITUTE(SUBSTITUTE(SUBSTITUTE(SUBSTITUTE(SUBSTITUTE(SUBSTITUTE(db[[#This Row],[NB BM]]," ",),".",""),"-",""),"(",""),")",""),"/",""),"""",""),"+",""))</f>
        <v>karetpentilbebeksawah</v>
      </c>
      <c r="C1407" s="5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D1407" s="5" t="str">
        <f>LOWER(SUBSTITUTE(SUBSTITUTE(SUBSTITUTE(SUBSTITUTE(SUBSTITUTE(SUBSTITUTE(SUBSTITUTE(SUBSTITUTE(SUBSTITUTE(db[[#This Row],[NB PAJAK]]," ",""),"-",""),"(",""),")",""),".",""),",",""),"/",""),"""",""),"+",""))</f>
        <v/>
      </c>
      <c r="E140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karetpentilbebeksawah125boxuntana</v>
      </c>
      <c r="F140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karetpentilbebeksawah125box</v>
      </c>
      <c r="G1407" s="5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karetpentilbebeksawahuntana</v>
      </c>
      <c r="H140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karetpentilbebeksawah125boxuntana</v>
      </c>
      <c r="I1407" s="2" t="s">
        <v>912</v>
      </c>
      <c r="J1407" s="2" t="s">
        <v>2593</v>
      </c>
      <c r="K1407" s="14"/>
      <c r="L1407" s="2" t="s">
        <v>1336</v>
      </c>
      <c r="M1407" s="34" t="e">
        <f>IF(db[[#This Row],[NB NOTA_C]]="","",COUNTIF([2]!B_MSK[concat],db[[#This Row],[NB NOTA_C]]))</f>
        <v>#REF!</v>
      </c>
      <c r="N1407" s="14" t="s">
        <v>1368</v>
      </c>
      <c r="O1407" s="2" t="s">
        <v>1461</v>
      </c>
      <c r="P1407" s="2" t="s">
        <v>2431</v>
      </c>
      <c r="R1407" s="2" t="str">
        <f>IF(db[[#This Row],[QTY/ CTN]]="","",SUBSTITUTE(SUBSTITUTE(SUBSTITUTE(db[[#This Row],[QTY/ CTN]]," ","_",2),"(",""),")","")&amp;"_")</f>
        <v>125 BOX_</v>
      </c>
      <c r="S1407" s="2">
        <f>IF(db[[#This Row],[H_QTY/ CTN]]="","",SEARCH("_",db[[#This Row],[H_QTY/ CTN]]))</f>
        <v>8</v>
      </c>
      <c r="T1407" s="2">
        <f>IF(db[[#This Row],[H_QTY/ CTN]]="","",LEN(db[[#This Row],[H_QTY/ CTN]]))</f>
        <v>8</v>
      </c>
      <c r="U1407" s="41" t="str">
        <f>IF(db[[#This Row],[H_QTY/ CTN]]="","",LEFT(db[[#This Row],[H_QTY/ CTN]],db[[#This Row],[H_1]]-1))</f>
        <v>125 BOX</v>
      </c>
      <c r="V1407" s="40" t="str">
        <f>IF(NOT(db[[#This Row],[H_1]]=db[[#This Row],[H_2]]),MID(db[[#This Row],[H_QTY/ CTN]],db[[#This Row],[H_1]]+1,db[[#This Row],[H_2]]-db[[#This Row],[H_1]]-1),"")</f>
        <v/>
      </c>
      <c r="W1407" s="40" t="str">
        <f>IF(db[[#This Row],[QTY/ CTN B]]="","",LEFT(db[[#This Row],[QTY/ CTN B]],SEARCH(" ",db[[#This Row],[QTY/ CTN B]],1)-1))</f>
        <v>125</v>
      </c>
      <c r="X1407" s="40" t="str">
        <f>IF(db[[#This Row],[QTY/ CTN B]]="","",RIGHT(db[[#This Row],[QTY/ CTN B]],LEN(db[[#This Row],[QTY/ CTN B]])-SEARCH(" ",db[[#This Row],[QTY/ CTN B]],1)))</f>
        <v>BOX</v>
      </c>
      <c r="Y1407" s="40" t="str">
        <f>IF(db[[#This Row],[QTY/ CTN TG]]="",IF(db[[#This Row],[STN TG]]="","",12),LEFT(db[[#This Row],[QTY/ CTN TG]],SEARCH(" ",db[[#This Row],[QTY/ CTN TG]],1)-1))</f>
        <v/>
      </c>
      <c r="Z14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07" s="40" t="str">
        <f>IF(db[[#This Row],[STN K]]="","",IF(db[[#This Row],[STN TG]]="LSN",12,""))</f>
        <v/>
      </c>
      <c r="AB1407" s="40" t="str">
        <f>IF(db[[#This Row],[STN TG]]="LSN","PCS","")</f>
        <v/>
      </c>
      <c r="AC1407" s="40">
        <f>db[[#This Row],[QTY B]]*IF(db[[#This Row],[QTY TG]]="",1,db[[#This Row],[QTY TG]])*IF(db[[#This Row],[QTY K]]="",1,db[[#This Row],[QTY K]])</f>
        <v>125</v>
      </c>
      <c r="AD1407" s="40" t="str">
        <f>IF(db[[#This Row],[STN K]]="",IF(db[[#This Row],[STN TG]]="",db[[#This Row],[STN B]],db[[#This Row],[STN TG]]),db[[#This Row],[STN K]])</f>
        <v>BOX</v>
      </c>
      <c r="AE1407" s="40"/>
    </row>
    <row r="1408" spans="1:31" x14ac:dyDescent="0.25">
      <c r="A1408" s="40">
        <f t="shared" si="21"/>
        <v>1407</v>
      </c>
      <c r="B1408" s="82" t="str">
        <f>LOWER(SUBSTITUTE(SUBSTITUTE(SUBSTITUTE(SUBSTITUTE(SUBSTITUTE(SUBSTITUTE(SUBSTITUTE(SUBSTITUTE(db[[#This Row],[NB BM]]," ",),".",""),"-",""),"(",""),")",""),"/",""),"""",""),"+",""))</f>
        <v>karetpentilcantikk</v>
      </c>
      <c r="C1408" s="82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D1408" s="82" t="str">
        <f>LOWER(SUBSTITUTE(SUBSTITUTE(SUBSTITUTE(SUBSTITUTE(SUBSTITUTE(SUBSTITUTE(SUBSTITUTE(SUBSTITUTE(SUBSTITUTE(db[[#This Row],[NB PAJAK]]," ",""),"-",""),"(",""),")",""),".",""),",",""),"/",""),"""",""),"+",""))</f>
        <v/>
      </c>
      <c r="E140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karetpentilcantikk500boxuntana</v>
      </c>
      <c r="F140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karetpentilcantikk500box</v>
      </c>
      <c r="G1408" s="82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karetpentilcantikkuntana</v>
      </c>
      <c r="H140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karetpentilcantikk500boxuntana</v>
      </c>
      <c r="I1408" s="7" t="s">
        <v>3499</v>
      </c>
      <c r="J1408" s="7" t="s">
        <v>3498</v>
      </c>
      <c r="K1408" s="15"/>
      <c r="L1408" s="2" t="s">
        <v>1336</v>
      </c>
      <c r="M1408" s="83" t="e">
        <f>IF(db[[#This Row],[NB NOTA_C]]="","",COUNTIF([2]!B_MSK[concat],db[[#This Row],[NB NOTA_C]]))</f>
        <v>#REF!</v>
      </c>
      <c r="N1408" s="84" t="s">
        <v>1368</v>
      </c>
      <c r="O1408" s="82" t="s">
        <v>1424</v>
      </c>
      <c r="P1408" s="7" t="s">
        <v>2431</v>
      </c>
      <c r="Q1408" s="82"/>
      <c r="R1408" s="82" t="str">
        <f>IF(db[[#This Row],[QTY/ CTN]]="","",SUBSTITUTE(SUBSTITUTE(SUBSTITUTE(db[[#This Row],[QTY/ CTN]]," ","_",2),"(",""),")","")&amp;"_")</f>
        <v>500 BOX_</v>
      </c>
      <c r="S1408" s="82">
        <f>IF(db[[#This Row],[H_QTY/ CTN]]="","",SEARCH("_",db[[#This Row],[H_QTY/ CTN]]))</f>
        <v>8</v>
      </c>
      <c r="T1408" s="82">
        <f>IF(db[[#This Row],[H_QTY/ CTN]]="","",LEN(db[[#This Row],[H_QTY/ CTN]]))</f>
        <v>8</v>
      </c>
      <c r="U1408" s="85" t="str">
        <f>IF(db[[#This Row],[H_QTY/ CTN]]="","",LEFT(db[[#This Row],[H_QTY/ CTN]],db[[#This Row],[H_1]]-1))</f>
        <v>500 BOX</v>
      </c>
      <c r="V1408" s="85" t="str">
        <f>IF(NOT(db[[#This Row],[H_1]]=db[[#This Row],[H_2]]),MID(db[[#This Row],[H_QTY/ CTN]],db[[#This Row],[H_1]]+1,db[[#This Row],[H_2]]-db[[#This Row],[H_1]]-1),"")</f>
        <v/>
      </c>
      <c r="W1408" s="40" t="str">
        <f>IF(db[[#This Row],[QTY/ CTN B]]="","",LEFT(db[[#This Row],[QTY/ CTN B]],SEARCH(" ",db[[#This Row],[QTY/ CTN B]],1)-1))</f>
        <v>500</v>
      </c>
      <c r="X1408" s="40" t="str">
        <f>IF(db[[#This Row],[QTY/ CTN B]]="","",RIGHT(db[[#This Row],[QTY/ CTN B]],LEN(db[[#This Row],[QTY/ CTN B]])-SEARCH(" ",db[[#This Row],[QTY/ CTN B]],1)))</f>
        <v>BOX</v>
      </c>
      <c r="Y1408" s="40" t="str">
        <f>IF(db[[#This Row],[QTY/ CTN TG]]="",IF(db[[#This Row],[STN TG]]="","",12),LEFT(db[[#This Row],[QTY/ CTN TG]],SEARCH(" ",db[[#This Row],[QTY/ CTN TG]],1)-1))</f>
        <v/>
      </c>
      <c r="Z14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08" s="40" t="str">
        <f>IF(db[[#This Row],[STN K]]="","",IF(db[[#This Row],[STN TG]]="LSN",12,""))</f>
        <v/>
      </c>
      <c r="AB1408" s="40" t="str">
        <f>IF(db[[#This Row],[STN TG]]="LSN","PCS","")</f>
        <v/>
      </c>
      <c r="AC1408" s="40">
        <f>db[[#This Row],[QTY B]]*IF(db[[#This Row],[QTY TG]]="",1,db[[#This Row],[QTY TG]])*IF(db[[#This Row],[QTY K]]="",1,db[[#This Row],[QTY K]])</f>
        <v>500</v>
      </c>
      <c r="AD1408" s="40" t="str">
        <f>IF(db[[#This Row],[STN K]]="",IF(db[[#This Row],[STN TG]]="",db[[#This Row],[STN B]],db[[#This Row],[STN TG]]),db[[#This Row],[STN K]])</f>
        <v>BOX</v>
      </c>
      <c r="AE1408" s="40"/>
    </row>
    <row r="1409" spans="1:31" x14ac:dyDescent="0.25">
      <c r="A1409" s="40">
        <f t="shared" si="21"/>
        <v>1408</v>
      </c>
      <c r="B1409" s="5" t="str">
        <f>LOWER(SUBSTITUTE(SUBSTITUTE(SUBSTITUTE(SUBSTITUTE(SUBSTITUTE(SUBSTITUTE(SUBSTITUTE(SUBSTITUTE(db[[#This Row],[NB BM]]," ",),".",""),"-",""),"(",""),")",""),"/",""),"""",""),"+",""))</f>
        <v>karetpentilkecil</v>
      </c>
      <c r="C1409" s="5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D1409" s="5" t="str">
        <f>LOWER(SUBSTITUTE(SUBSTITUTE(SUBSTITUTE(SUBSTITUTE(SUBSTITUTE(SUBSTITUTE(SUBSTITUTE(SUBSTITUTE(SUBSTITUTE(db[[#This Row],[NB PAJAK]]," ",""),"-",""),"(",""),")",""),".",""),",",""),"/",""),"""",""),"+",""))</f>
        <v/>
      </c>
      <c r="E140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karetpentilkecil288pakuntana</v>
      </c>
      <c r="F140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karetpentilkecil288pak</v>
      </c>
      <c r="G1409" s="5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karetpentilkeciluntana</v>
      </c>
      <c r="H140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karetpentilkecil288pakuntana</v>
      </c>
      <c r="I1409" s="2" t="s">
        <v>913</v>
      </c>
      <c r="J1409" s="2" t="s">
        <v>1176</v>
      </c>
      <c r="K1409" s="14"/>
      <c r="L1409" s="2" t="s">
        <v>1336</v>
      </c>
      <c r="M1409" s="34" t="e">
        <f>IF(db[[#This Row],[NB NOTA_C]]="","",COUNTIF([2]!B_MSK[concat],db[[#This Row],[NB NOTA_C]]))</f>
        <v>#REF!</v>
      </c>
      <c r="N1409" s="14" t="s">
        <v>1368</v>
      </c>
      <c r="O1409" s="2" t="s">
        <v>1462</v>
      </c>
      <c r="P1409" s="2" t="s">
        <v>2431</v>
      </c>
      <c r="R1409" s="2" t="str">
        <f>IF(db[[#This Row],[QTY/ CTN]]="","",SUBSTITUTE(SUBSTITUTE(SUBSTITUTE(db[[#This Row],[QTY/ CTN]]," ","_",2),"(",""),")","")&amp;"_")</f>
        <v>288 PAK_</v>
      </c>
      <c r="S1409" s="2">
        <f>IF(db[[#This Row],[H_QTY/ CTN]]="","",SEARCH("_",db[[#This Row],[H_QTY/ CTN]]))</f>
        <v>8</v>
      </c>
      <c r="T1409" s="2">
        <f>IF(db[[#This Row],[H_QTY/ CTN]]="","",LEN(db[[#This Row],[H_QTY/ CTN]]))</f>
        <v>8</v>
      </c>
      <c r="U1409" s="41" t="str">
        <f>IF(db[[#This Row],[H_QTY/ CTN]]="","",LEFT(db[[#This Row],[H_QTY/ CTN]],db[[#This Row],[H_1]]-1))</f>
        <v>288 PAK</v>
      </c>
      <c r="V1409" s="40" t="str">
        <f>IF(NOT(db[[#This Row],[H_1]]=db[[#This Row],[H_2]]),MID(db[[#This Row],[H_QTY/ CTN]],db[[#This Row],[H_1]]+1,db[[#This Row],[H_2]]-db[[#This Row],[H_1]]-1),"")</f>
        <v/>
      </c>
      <c r="W1409" s="40" t="str">
        <f>IF(db[[#This Row],[QTY/ CTN B]]="","",LEFT(db[[#This Row],[QTY/ CTN B]],SEARCH(" ",db[[#This Row],[QTY/ CTN B]],1)-1))</f>
        <v>288</v>
      </c>
      <c r="X1409" s="40" t="str">
        <f>IF(db[[#This Row],[QTY/ CTN B]]="","",RIGHT(db[[#This Row],[QTY/ CTN B]],LEN(db[[#This Row],[QTY/ CTN B]])-SEARCH(" ",db[[#This Row],[QTY/ CTN B]],1)))</f>
        <v>PAK</v>
      </c>
      <c r="Y1409" s="40" t="str">
        <f>IF(db[[#This Row],[QTY/ CTN TG]]="",IF(db[[#This Row],[STN TG]]="","",12),LEFT(db[[#This Row],[QTY/ CTN TG]],SEARCH(" ",db[[#This Row],[QTY/ CTN TG]],1)-1))</f>
        <v/>
      </c>
      <c r="Z14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09" s="40" t="str">
        <f>IF(db[[#This Row],[STN K]]="","",IF(db[[#This Row],[STN TG]]="LSN",12,""))</f>
        <v/>
      </c>
      <c r="AB1409" s="40" t="str">
        <f>IF(db[[#This Row],[STN TG]]="LSN","PCS","")</f>
        <v/>
      </c>
      <c r="AC1409" s="40">
        <f>db[[#This Row],[QTY B]]*IF(db[[#This Row],[QTY TG]]="",1,db[[#This Row],[QTY TG]])*IF(db[[#This Row],[QTY K]]="",1,db[[#This Row],[QTY K]])</f>
        <v>288</v>
      </c>
      <c r="AD1409" s="40" t="str">
        <f>IF(db[[#This Row],[STN K]]="",IF(db[[#This Row],[STN TG]]="",db[[#This Row],[STN B]],db[[#This Row],[STN TG]]),db[[#This Row],[STN K]])</f>
        <v>PAK</v>
      </c>
      <c r="AE1409" s="40"/>
    </row>
    <row r="1410" spans="1:31" x14ac:dyDescent="0.25">
      <c r="A1410" s="40">
        <f t="shared" si="21"/>
        <v>1409</v>
      </c>
      <c r="B1410" s="5" t="str">
        <f>LOWER(SUBSTITUTE(SUBSTITUTE(SUBSTITUTE(SUBSTITUTE(SUBSTITUTE(SUBSTITUTE(SUBSTITUTE(SUBSTITUTE(db[[#This Row],[NB BM]]," ",),".",""),"-",""),"(",""),")",""),"/",""),"""",""),"+",""))</f>
        <v>karetpentillilindunia</v>
      </c>
      <c r="C1410" s="5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D1410" s="5" t="str">
        <f>LOWER(SUBSTITUTE(SUBSTITUTE(SUBSTITUTE(SUBSTITUTE(SUBSTITUTE(SUBSTITUTE(SUBSTITUTE(SUBSTITUTE(SUBSTITUTE(db[[#This Row],[NB PAJAK]]," ",""),"-",""),"(",""),")",""),".",""),",",""),"/",""),"""",""),"+",""))</f>
        <v/>
      </c>
      <c r="E141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karetpentillilindunia125boxuntana</v>
      </c>
      <c r="F141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karetpentillilindunia125box</v>
      </c>
      <c r="G1410" s="5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karetpentillilinduniauntana</v>
      </c>
      <c r="H141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karetpentillilindunia125boxuntana</v>
      </c>
      <c r="I1410" s="2" t="s">
        <v>2919</v>
      </c>
      <c r="J1410" s="2" t="s">
        <v>2914</v>
      </c>
      <c r="K1410" s="14"/>
      <c r="L1410" s="2" t="s">
        <v>1336</v>
      </c>
      <c r="M1410" s="33" t="e">
        <f>IF(db[[#This Row],[NB NOTA_C]]="","",COUNTIF([2]!B_MSK[concat],db[[#This Row],[NB NOTA_C]]))</f>
        <v>#REF!</v>
      </c>
      <c r="N1410" s="9" t="s">
        <v>1368</v>
      </c>
      <c r="O1410" s="5" t="s">
        <v>1461</v>
      </c>
      <c r="P1410" s="2" t="s">
        <v>2431</v>
      </c>
      <c r="Q1410" s="5"/>
      <c r="R1410" s="5" t="str">
        <f>IF(db[[#This Row],[QTY/ CTN]]="","",SUBSTITUTE(SUBSTITUTE(SUBSTITUTE(db[[#This Row],[QTY/ CTN]]," ","_",2),"(",""),")","")&amp;"_")</f>
        <v>125 BOX_</v>
      </c>
      <c r="S1410" s="5">
        <f>IF(db[[#This Row],[H_QTY/ CTN]]="","",SEARCH("_",db[[#This Row],[H_QTY/ CTN]]))</f>
        <v>8</v>
      </c>
      <c r="T1410" s="5">
        <f>IF(db[[#This Row],[H_QTY/ CTN]]="","",LEN(db[[#This Row],[H_QTY/ CTN]]))</f>
        <v>8</v>
      </c>
      <c r="U1410" s="40" t="str">
        <f>IF(db[[#This Row],[H_QTY/ CTN]]="","",LEFT(db[[#This Row],[H_QTY/ CTN]],db[[#This Row],[H_1]]-1))</f>
        <v>125 BOX</v>
      </c>
      <c r="V1410" s="40" t="str">
        <f>IF(NOT(db[[#This Row],[H_1]]=db[[#This Row],[H_2]]),MID(db[[#This Row],[H_QTY/ CTN]],db[[#This Row],[H_1]]+1,db[[#This Row],[H_2]]-db[[#This Row],[H_1]]-1),"")</f>
        <v/>
      </c>
      <c r="W1410" s="40" t="str">
        <f>IF(db[[#This Row],[QTY/ CTN B]]="","",LEFT(db[[#This Row],[QTY/ CTN B]],SEARCH(" ",db[[#This Row],[QTY/ CTN B]],1)-1))</f>
        <v>125</v>
      </c>
      <c r="X1410" s="40" t="str">
        <f>IF(db[[#This Row],[QTY/ CTN B]]="","",RIGHT(db[[#This Row],[QTY/ CTN B]],LEN(db[[#This Row],[QTY/ CTN B]])-SEARCH(" ",db[[#This Row],[QTY/ CTN B]],1)))</f>
        <v>BOX</v>
      </c>
      <c r="Y1410" s="40" t="str">
        <f>IF(db[[#This Row],[QTY/ CTN TG]]="",IF(db[[#This Row],[STN TG]]="","",12),LEFT(db[[#This Row],[QTY/ CTN TG]],SEARCH(" ",db[[#This Row],[QTY/ CTN TG]],1)-1))</f>
        <v/>
      </c>
      <c r="Z14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10" s="40" t="str">
        <f>IF(db[[#This Row],[STN K]]="","",IF(db[[#This Row],[STN TG]]="LSN",12,""))</f>
        <v/>
      </c>
      <c r="AB1410" s="40" t="str">
        <f>IF(db[[#This Row],[STN TG]]="LSN","PCS","")</f>
        <v/>
      </c>
      <c r="AC1410" s="40">
        <f>db[[#This Row],[QTY B]]*IF(db[[#This Row],[QTY TG]]="",1,db[[#This Row],[QTY TG]])*IF(db[[#This Row],[QTY K]]="",1,db[[#This Row],[QTY K]])</f>
        <v>125</v>
      </c>
      <c r="AD1410" s="40" t="str">
        <f>IF(db[[#This Row],[STN K]]="",IF(db[[#This Row],[STN TG]]="",db[[#This Row],[STN B]],db[[#This Row],[STN TG]]),db[[#This Row],[STN K]])</f>
        <v>BOX</v>
      </c>
      <c r="AE1410" s="40"/>
    </row>
    <row r="1411" spans="1:31" x14ac:dyDescent="0.25">
      <c r="A1411" s="40">
        <f t="shared" si="21"/>
        <v>1410</v>
      </c>
      <c r="B1411" s="5" t="str">
        <f>LOWER(SUBSTITUTE(SUBSTITUTE(SUBSTITUTE(SUBSTITUTE(SUBSTITUTE(SUBSTITUTE(SUBSTITUTE(SUBSTITUTE(db[[#This Row],[NB BM]]," ",),".",""),"-",""),"(",""),")",""),"/",""),"""",""),"+",""))</f>
        <v>karetpentilrodamas</v>
      </c>
      <c r="C1411" s="5" t="str">
        <f>LOWER(SUBSTITUTE(SUBSTITUTE(SUBSTITUTE(SUBSTITUTE(SUBSTITUTE(SUBSTITUTE(SUBSTITUTE(SUBSTITUTE(SUBSTITUTE(db[[#This Row],[NB NOTA]]," ",),".",""),"-",""),"(",""),")",""),",",""),"/",""),"""",""),"+",""))</f>
        <v>karetpentilrodamas</v>
      </c>
      <c r="D1411" s="5" t="str">
        <f>LOWER(SUBSTITUTE(SUBSTITUTE(SUBSTITUTE(SUBSTITUTE(SUBSTITUTE(SUBSTITUTE(SUBSTITUTE(SUBSTITUTE(SUBSTITUTE(db[[#This Row],[NB PAJAK]]," ",""),"-",""),"(",""),")",""),".",""),",",""),"/",""),"""",""),"+",""))</f>
        <v/>
      </c>
      <c r="E141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karetpentilrodamas500boxuntana</v>
      </c>
      <c r="F141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karetpentilrodamas500box</v>
      </c>
      <c r="G1411" s="5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karetpentilrodamasuntana</v>
      </c>
      <c r="H141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karetpentilrodamas500boxuntana</v>
      </c>
      <c r="I1411" s="2" t="s">
        <v>6491</v>
      </c>
      <c r="J1411" s="2" t="s">
        <v>6490</v>
      </c>
      <c r="K1411" s="14"/>
      <c r="L1411" s="2" t="s">
        <v>1336</v>
      </c>
      <c r="M1411" s="33" t="e">
        <f>IF(db[[#This Row],[NB NOTA_C]]="","",COUNTIF([2]!B_MSK[concat],db[[#This Row],[NB NOTA_C]]))</f>
        <v>#REF!</v>
      </c>
      <c r="N1411" s="9" t="s">
        <v>1368</v>
      </c>
      <c r="O1411" s="5" t="s">
        <v>1424</v>
      </c>
      <c r="Q1411" s="5"/>
      <c r="R1411" s="5" t="str">
        <f>IF(db[[#This Row],[QTY/ CTN]]="","",SUBSTITUTE(SUBSTITUTE(SUBSTITUTE(db[[#This Row],[QTY/ CTN]]," ","_",2),"(",""),")","")&amp;"_")</f>
        <v>500 BOX_</v>
      </c>
      <c r="S1411" s="5">
        <f>IF(db[[#This Row],[H_QTY/ CTN]]="","",SEARCH("_",db[[#This Row],[H_QTY/ CTN]]))</f>
        <v>8</v>
      </c>
      <c r="T1411" s="5">
        <f>IF(db[[#This Row],[H_QTY/ CTN]]="","",LEN(db[[#This Row],[H_QTY/ CTN]]))</f>
        <v>8</v>
      </c>
      <c r="U1411" s="40" t="str">
        <f>IF(db[[#This Row],[H_QTY/ CTN]]="","",LEFT(db[[#This Row],[H_QTY/ CTN]],db[[#This Row],[H_1]]-1))</f>
        <v>500 BOX</v>
      </c>
      <c r="V1411" s="40" t="str">
        <f>IF(NOT(db[[#This Row],[H_1]]=db[[#This Row],[H_2]]),MID(db[[#This Row],[H_QTY/ CTN]],db[[#This Row],[H_1]]+1,db[[#This Row],[H_2]]-db[[#This Row],[H_1]]-1),"")</f>
        <v/>
      </c>
      <c r="W1411" s="40" t="str">
        <f>IF(db[[#This Row],[QTY/ CTN B]]="","",LEFT(db[[#This Row],[QTY/ CTN B]],SEARCH(" ",db[[#This Row],[QTY/ CTN B]],1)-1))</f>
        <v>500</v>
      </c>
      <c r="X1411" s="40" t="str">
        <f>IF(db[[#This Row],[QTY/ CTN B]]="","",RIGHT(db[[#This Row],[QTY/ CTN B]],LEN(db[[#This Row],[QTY/ CTN B]])-SEARCH(" ",db[[#This Row],[QTY/ CTN B]],1)))</f>
        <v>BOX</v>
      </c>
      <c r="Y1411" s="40" t="str">
        <f>IF(db[[#This Row],[QTY/ CTN TG]]="",IF(db[[#This Row],[STN TG]]="","",12),LEFT(db[[#This Row],[QTY/ CTN TG]],SEARCH(" ",db[[#This Row],[QTY/ CTN TG]],1)-1))</f>
        <v/>
      </c>
      <c r="Z14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11" s="40" t="str">
        <f>IF(db[[#This Row],[STN K]]="","",IF(db[[#This Row],[STN TG]]="LSN",12,""))</f>
        <v/>
      </c>
      <c r="AB1411" s="40" t="str">
        <f>IF(db[[#This Row],[STN TG]]="LSN","PCS","")</f>
        <v/>
      </c>
      <c r="AC1411" s="40">
        <f>db[[#This Row],[QTY B]]*IF(db[[#This Row],[QTY TG]]="",1,db[[#This Row],[QTY TG]])*IF(db[[#This Row],[QTY K]]="",1,db[[#This Row],[QTY K]])</f>
        <v>500</v>
      </c>
      <c r="AD1411" s="40" t="str">
        <f>IF(db[[#This Row],[STN K]]="",IF(db[[#This Row],[STN TG]]="",db[[#This Row],[STN B]],db[[#This Row],[STN TG]]),db[[#This Row],[STN K]])</f>
        <v>BOX</v>
      </c>
      <c r="AE1411" s="40"/>
    </row>
    <row r="1412" spans="1:31" x14ac:dyDescent="0.25">
      <c r="A1412" s="40">
        <f t="shared" si="21"/>
        <v>1411</v>
      </c>
      <c r="B1412" s="82" t="str">
        <f>LOWER(SUBSTITUTE(SUBSTITUTE(SUBSTITUTE(SUBSTITUTE(SUBSTITUTE(SUBSTITUTE(SUBSTITUTE(SUBSTITUTE(db[[#This Row],[NB BM]]," ",),".",""),"-",""),"(",""),")",""),"/",""),"""",""),"+",""))</f>
        <v>karetpentilsunswanb</v>
      </c>
      <c r="C1412" s="82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D1412" s="82" t="str">
        <f>LOWER(SUBSTITUTE(SUBSTITUTE(SUBSTITUTE(SUBSTITUTE(SUBSTITUTE(SUBSTITUTE(SUBSTITUTE(SUBSTITUTE(SUBSTITUTE(db[[#This Row],[NB PAJAK]]," ",""),"-",""),"(",""),")",""),".",""),",",""),"/",""),"""",""),"+",""))</f>
        <v/>
      </c>
      <c r="E1412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karetpentilsunswanb125boxuntana</v>
      </c>
      <c r="F1412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karetpentilsunswanb125box</v>
      </c>
      <c r="G1412" s="82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karetpentilsunswanbuntana</v>
      </c>
      <c r="H1412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karetpentilsunswanb125boxuntana</v>
      </c>
      <c r="I1412" s="7" t="s">
        <v>3661</v>
      </c>
      <c r="J1412" s="2" t="s">
        <v>3660</v>
      </c>
      <c r="K1412" s="15"/>
      <c r="L1412" s="2" t="s">
        <v>1336</v>
      </c>
      <c r="M1412" s="83" t="e">
        <f>IF(db[[#This Row],[NB NOTA_C]]="","",COUNTIF([2]!B_MSK[concat],db[[#This Row],[NB NOTA_C]]))</f>
        <v>#REF!</v>
      </c>
      <c r="N1412" s="84" t="s">
        <v>3662</v>
      </c>
      <c r="O1412" s="82" t="s">
        <v>1461</v>
      </c>
      <c r="P1412" s="7" t="s">
        <v>2431</v>
      </c>
      <c r="Q1412" s="82"/>
      <c r="R1412" s="82" t="str">
        <f>IF(db[[#This Row],[QTY/ CTN]]="","",SUBSTITUTE(SUBSTITUTE(SUBSTITUTE(db[[#This Row],[QTY/ CTN]]," ","_",2),"(",""),")","")&amp;"_")</f>
        <v>125 BOX_</v>
      </c>
      <c r="S1412" s="82">
        <f>IF(db[[#This Row],[H_QTY/ CTN]]="","",SEARCH("_",db[[#This Row],[H_QTY/ CTN]]))</f>
        <v>8</v>
      </c>
      <c r="T1412" s="82">
        <f>IF(db[[#This Row],[H_QTY/ CTN]]="","",LEN(db[[#This Row],[H_QTY/ CTN]]))</f>
        <v>8</v>
      </c>
      <c r="U1412" s="85" t="str">
        <f>IF(db[[#This Row],[H_QTY/ CTN]]="","",LEFT(db[[#This Row],[H_QTY/ CTN]],db[[#This Row],[H_1]]-1))</f>
        <v>125 BOX</v>
      </c>
      <c r="V1412" s="85" t="str">
        <f>IF(NOT(db[[#This Row],[H_1]]=db[[#This Row],[H_2]]),MID(db[[#This Row],[H_QTY/ CTN]],db[[#This Row],[H_1]]+1,db[[#This Row],[H_2]]-db[[#This Row],[H_1]]-1),"")</f>
        <v/>
      </c>
      <c r="W1412" s="40" t="str">
        <f>IF(db[[#This Row],[QTY/ CTN B]]="","",LEFT(db[[#This Row],[QTY/ CTN B]],SEARCH(" ",db[[#This Row],[QTY/ CTN B]],1)-1))</f>
        <v>125</v>
      </c>
      <c r="X1412" s="40" t="str">
        <f>IF(db[[#This Row],[QTY/ CTN B]]="","",RIGHT(db[[#This Row],[QTY/ CTN B]],LEN(db[[#This Row],[QTY/ CTN B]])-SEARCH(" ",db[[#This Row],[QTY/ CTN B]],1)))</f>
        <v>BOX</v>
      </c>
      <c r="Y1412" s="40" t="str">
        <f>IF(db[[#This Row],[QTY/ CTN TG]]="",IF(db[[#This Row],[STN TG]]="","",12),LEFT(db[[#This Row],[QTY/ CTN TG]],SEARCH(" ",db[[#This Row],[QTY/ CTN TG]],1)-1))</f>
        <v/>
      </c>
      <c r="Z14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12" s="40" t="str">
        <f>IF(db[[#This Row],[STN K]]="","",IF(db[[#This Row],[STN TG]]="LSN",12,""))</f>
        <v/>
      </c>
      <c r="AB1412" s="40" t="str">
        <f>IF(db[[#This Row],[STN TG]]="LSN","PCS","")</f>
        <v/>
      </c>
      <c r="AC1412" s="40">
        <f>db[[#This Row],[QTY B]]*IF(db[[#This Row],[QTY TG]]="",1,db[[#This Row],[QTY TG]])*IF(db[[#This Row],[QTY K]]="",1,db[[#This Row],[QTY K]])</f>
        <v>125</v>
      </c>
      <c r="AD1412" s="40" t="str">
        <f>IF(db[[#This Row],[STN K]]="",IF(db[[#This Row],[STN TG]]="",db[[#This Row],[STN B]],db[[#This Row],[STN TG]]),db[[#This Row],[STN K]])</f>
        <v>BOX</v>
      </c>
      <c r="AE1412" s="40"/>
    </row>
    <row r="1413" spans="1:31" x14ac:dyDescent="0.25">
      <c r="A1413" s="40">
        <f t="shared" si="21"/>
        <v>1412</v>
      </c>
      <c r="B1413" s="82" t="str">
        <f>LOWER(SUBSTITUTE(SUBSTITUTE(SUBSTITUTE(SUBSTITUTE(SUBSTITUTE(SUBSTITUTE(SUBSTITUTE(SUBSTITUTE(db[[#This Row],[NB BM]]," ",),".",""),"-",""),"(",""),")",""),"/",""),"""",""),"+",""))</f>
        <v>karetpentilsunswanrodamasb</v>
      </c>
      <c r="C1413" s="82" t="str">
        <f>LOWER(SUBSTITUTE(SUBSTITUTE(SUBSTITUTE(SUBSTITUTE(SUBSTITUTE(SUBSTITUTE(SUBSTITUTE(SUBSTITUTE(SUBSTITUTE(db[[#This Row],[NB NOTA]]," ",),".",""),"-",""),"(",""),")",""),",",""),"/",""),"""",""),"+",""))</f>
        <v>karetpentilsunswanrmasb</v>
      </c>
      <c r="D1413" s="82" t="str">
        <f>LOWER(SUBSTITUTE(SUBSTITUTE(SUBSTITUTE(SUBSTITUTE(SUBSTITUTE(SUBSTITUTE(SUBSTITUTE(SUBSTITUTE(SUBSTITUTE(db[[#This Row],[NB PAJAK]]," ",""),"-",""),"(",""),")",""),".",""),",",""),"/",""),"""",""),"+",""))</f>
        <v/>
      </c>
      <c r="E1413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karetpentilsunswanrodamasb125boxuntana</v>
      </c>
      <c r="F1413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karetpentilsunswanrmasb125box</v>
      </c>
      <c r="G1413" s="82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karetpentilsunswanrmasbuntana</v>
      </c>
      <c r="H1413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karetpentilsunswanrmasb125boxuntana</v>
      </c>
      <c r="I1413" s="2" t="s">
        <v>7412</v>
      </c>
      <c r="J1413" s="2" t="s">
        <v>7411</v>
      </c>
      <c r="K1413" s="15"/>
      <c r="L1413" s="2" t="s">
        <v>1336</v>
      </c>
      <c r="M1413" s="83" t="e">
        <f>IF(db[[#This Row],[NB NOTA_C]]="","",COUNTIF([2]!B_MSK[concat],db[[#This Row],[NB NOTA_C]]))</f>
        <v>#REF!</v>
      </c>
      <c r="N1413" s="9" t="s">
        <v>1368</v>
      </c>
      <c r="O1413" s="5" t="s">
        <v>1461</v>
      </c>
      <c r="P1413" s="2" t="s">
        <v>2431</v>
      </c>
      <c r="Q1413" s="82"/>
      <c r="R1413" s="82" t="str">
        <f>IF(db[[#This Row],[QTY/ CTN]]="","",SUBSTITUTE(SUBSTITUTE(SUBSTITUTE(db[[#This Row],[QTY/ CTN]]," ","_",2),"(",""),")","")&amp;"_")</f>
        <v>125 BOX_</v>
      </c>
      <c r="S1413" s="82">
        <f>IF(db[[#This Row],[H_QTY/ CTN]]="","",SEARCH("_",db[[#This Row],[H_QTY/ CTN]]))</f>
        <v>8</v>
      </c>
      <c r="T1413" s="82">
        <f>IF(db[[#This Row],[H_QTY/ CTN]]="","",LEN(db[[#This Row],[H_QTY/ CTN]]))</f>
        <v>8</v>
      </c>
      <c r="U1413" s="85" t="str">
        <f>IF(db[[#This Row],[H_QTY/ CTN]]="","",LEFT(db[[#This Row],[H_QTY/ CTN]],db[[#This Row],[H_1]]-1))</f>
        <v>125 BOX</v>
      </c>
      <c r="V1413" s="85" t="str">
        <f>IF(NOT(db[[#This Row],[H_1]]=db[[#This Row],[H_2]]),MID(db[[#This Row],[H_QTY/ CTN]],db[[#This Row],[H_1]]+1,db[[#This Row],[H_2]]-db[[#This Row],[H_1]]-1),"")</f>
        <v/>
      </c>
      <c r="W1413" s="40" t="str">
        <f>IF(db[[#This Row],[QTY/ CTN B]]="","",LEFT(db[[#This Row],[QTY/ CTN B]],SEARCH(" ",db[[#This Row],[QTY/ CTN B]],1)-1))</f>
        <v>125</v>
      </c>
      <c r="X1413" s="40" t="str">
        <f>IF(db[[#This Row],[QTY/ CTN B]]="","",RIGHT(db[[#This Row],[QTY/ CTN B]],LEN(db[[#This Row],[QTY/ CTN B]])-SEARCH(" ",db[[#This Row],[QTY/ CTN B]],1)))</f>
        <v>BOX</v>
      </c>
      <c r="Y1413" s="40" t="str">
        <f>IF(db[[#This Row],[QTY/ CTN TG]]="",IF(db[[#This Row],[STN TG]]="","",12),LEFT(db[[#This Row],[QTY/ CTN TG]],SEARCH(" ",db[[#This Row],[QTY/ CTN TG]],1)-1))</f>
        <v/>
      </c>
      <c r="Z14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13" s="40" t="str">
        <f>IF(db[[#This Row],[STN K]]="","",IF(db[[#This Row],[STN TG]]="LSN",12,""))</f>
        <v/>
      </c>
      <c r="AB1413" s="40" t="str">
        <f>IF(db[[#This Row],[STN TG]]="LSN","PCS","")</f>
        <v/>
      </c>
      <c r="AC1413" s="40">
        <f>db[[#This Row],[QTY B]]*IF(db[[#This Row],[QTY TG]]="",1,db[[#This Row],[QTY TG]])*IF(db[[#This Row],[QTY K]]="",1,db[[#This Row],[QTY K]])</f>
        <v>125</v>
      </c>
      <c r="AD1413" s="40" t="str">
        <f>IF(db[[#This Row],[STN K]]="",IF(db[[#This Row],[STN TG]]="",db[[#This Row],[STN B]],db[[#This Row],[STN TG]]),db[[#This Row],[STN K]])</f>
        <v>BOX</v>
      </c>
      <c r="AE1413" s="40"/>
    </row>
    <row r="1414" spans="1:31" x14ac:dyDescent="0.25">
      <c r="A1414" s="40">
        <f t="shared" si="21"/>
        <v>1413</v>
      </c>
      <c r="B1414" s="126" t="str">
        <f>LOWER(SUBSTITUTE(SUBSTITUTE(SUBSTITUTE(SUBSTITUTE(SUBSTITUTE(SUBSTITUTE(SUBSTITUTE(SUBSTITUTE(db[[#This Row],[NB BM]]," ",),".",""),"-",""),"(",""),")",""),"/",""),"""",""),"+",""))</f>
        <v>karetpentilsuperlegenda</v>
      </c>
      <c r="C1414" s="126" t="str">
        <f>LOWER(SUBSTITUTE(SUBSTITUTE(SUBSTITUTE(SUBSTITUTE(SUBSTITUTE(SUBSTITUTE(SUBSTITUTE(SUBSTITUTE(SUBSTITUTE(db[[#This Row],[NB NOTA]]," ",),".",""),"-",""),"(",""),")",""),",",""),"/",""),"""",""),"+",""))</f>
        <v>karetpentilsuperlegenda</v>
      </c>
      <c r="D1414" s="126" t="str">
        <f>LOWER(SUBSTITUTE(SUBSTITUTE(SUBSTITUTE(SUBSTITUTE(SUBSTITUTE(SUBSTITUTE(SUBSTITUTE(SUBSTITUTE(SUBSTITUTE(db[[#This Row],[NB PAJAK]]," ",""),"-",""),"(",""),")",""),".",""),",",""),"/",""),"""",""),"+",""))</f>
        <v/>
      </c>
      <c r="E1414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karetpentilsuperlegenda600boxuntana</v>
      </c>
      <c r="F1414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karetpentilsuperlegenda600box</v>
      </c>
      <c r="G1414" s="126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karetpentilsuperlegendauntana</v>
      </c>
      <c r="H1414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karetpentilsuperlegenda600boxuntana</v>
      </c>
      <c r="I1414" s="43" t="s">
        <v>4669</v>
      </c>
      <c r="J1414" s="43" t="s">
        <v>4668</v>
      </c>
      <c r="K1414" s="44"/>
      <c r="L1414" s="2" t="s">
        <v>1336</v>
      </c>
      <c r="M1414" s="127" t="e">
        <f>IF(db[[#This Row],[NB NOTA_C]]="","",COUNTIF([2]!B_MSK[concat],db[[#This Row],[NB NOTA_C]]))</f>
        <v>#REF!</v>
      </c>
      <c r="N1414" s="128" t="s">
        <v>1368</v>
      </c>
      <c r="O1414" s="126" t="s">
        <v>4670</v>
      </c>
      <c r="P1414" s="43" t="s">
        <v>2431</v>
      </c>
      <c r="Q1414" s="126"/>
      <c r="R1414" s="126" t="str">
        <f>IF(db[[#This Row],[QTY/ CTN]]="","",SUBSTITUTE(SUBSTITUTE(SUBSTITUTE(db[[#This Row],[QTY/ CTN]]," ","_",2),"(",""),")","")&amp;"_")</f>
        <v>600 BOX_</v>
      </c>
      <c r="S1414" s="126">
        <f>IF(db[[#This Row],[H_QTY/ CTN]]="","",SEARCH("_",db[[#This Row],[H_QTY/ CTN]]))</f>
        <v>8</v>
      </c>
      <c r="T1414" s="126">
        <f>IF(db[[#This Row],[H_QTY/ CTN]]="","",LEN(db[[#This Row],[H_QTY/ CTN]]))</f>
        <v>8</v>
      </c>
      <c r="U1414" s="129" t="str">
        <f>IF(db[[#This Row],[H_QTY/ CTN]]="","",LEFT(db[[#This Row],[H_QTY/ CTN]],db[[#This Row],[H_1]]-1))</f>
        <v>600 BOX</v>
      </c>
      <c r="V1414" s="129" t="str">
        <f>IF(NOT(db[[#This Row],[H_1]]=db[[#This Row],[H_2]]),MID(db[[#This Row],[H_QTY/ CTN]],db[[#This Row],[H_1]]+1,db[[#This Row],[H_2]]-db[[#This Row],[H_1]]-1),"")</f>
        <v/>
      </c>
      <c r="W1414" s="129" t="str">
        <f>IF(db[[#This Row],[QTY/ CTN B]]="","",LEFT(db[[#This Row],[QTY/ CTN B]],SEARCH(" ",db[[#This Row],[QTY/ CTN B]],1)-1))</f>
        <v>600</v>
      </c>
      <c r="X1414" s="129" t="str">
        <f>IF(db[[#This Row],[QTY/ CTN B]]="","",RIGHT(db[[#This Row],[QTY/ CTN B]],LEN(db[[#This Row],[QTY/ CTN B]])-SEARCH(" ",db[[#This Row],[QTY/ CTN B]],1)))</f>
        <v>BOX</v>
      </c>
      <c r="Y1414" s="129" t="str">
        <f>IF(db[[#This Row],[QTY/ CTN TG]]="",IF(db[[#This Row],[STN TG]]="","",12),LEFT(db[[#This Row],[QTY/ CTN TG]],SEARCH(" ",db[[#This Row],[QTY/ CTN TG]],1)-1))</f>
        <v/>
      </c>
      <c r="Z1414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14" s="129" t="str">
        <f>IF(db[[#This Row],[STN K]]="","",IF(db[[#This Row],[STN TG]]="LSN",12,""))</f>
        <v/>
      </c>
      <c r="AB1414" s="129" t="str">
        <f>IF(db[[#This Row],[STN TG]]="LSN","PCS","")</f>
        <v/>
      </c>
      <c r="AC1414" s="129">
        <f>db[[#This Row],[QTY B]]*IF(db[[#This Row],[QTY TG]]="",1,db[[#This Row],[QTY TG]])*IF(db[[#This Row],[QTY K]]="",1,db[[#This Row],[QTY K]])</f>
        <v>600</v>
      </c>
      <c r="AD1414" s="129" t="str">
        <f>IF(db[[#This Row],[STN K]]="",IF(db[[#This Row],[STN TG]]="",db[[#This Row],[STN B]],db[[#This Row],[STN TG]]),db[[#This Row],[STN K]])</f>
        <v>BOX</v>
      </c>
      <c r="AE1414" s="40"/>
    </row>
    <row r="1415" spans="1:31" x14ac:dyDescent="0.25">
      <c r="A1415" s="40">
        <f t="shared" si="21"/>
        <v>1414</v>
      </c>
      <c r="B1415" s="5" t="str">
        <f>LOWER(SUBSTITUTE(SUBSTITUTE(SUBSTITUTE(SUBSTITUTE(SUBSTITUTE(SUBSTITUTE(SUBSTITUTE(SUBSTITUTE(db[[#This Row],[NB BM]]," ",),".",""),"-",""),"(",""),")",""),"/",""),"""",""),"+",""))</f>
        <v>karetpentiltwinswan</v>
      </c>
      <c r="C1415" s="5" t="str">
        <f>LOWER(SUBSTITUTE(SUBSTITUTE(SUBSTITUTE(SUBSTITUTE(SUBSTITUTE(SUBSTITUTE(SUBSTITUTE(SUBSTITUTE(SUBSTITUTE(db[[#This Row],[NB NOTA]]," ",),".",""),"-",""),"(",""),")",""),",",""),"/",""),"""",""),"+",""))</f>
        <v>karetpentiltwinswan</v>
      </c>
      <c r="D1415" s="5" t="str">
        <f>LOWER(SUBSTITUTE(SUBSTITUTE(SUBSTITUTE(SUBSTITUTE(SUBSTITUTE(SUBSTITUTE(SUBSTITUTE(SUBSTITUTE(SUBSTITUTE(db[[#This Row],[NB PAJAK]]," ",""),"-",""),"(",""),")",""),".",""),",",""),"/",""),"""",""),"+",""))</f>
        <v/>
      </c>
      <c r="E141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karetpentiltwinswan125boxuntana</v>
      </c>
      <c r="F141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karetpentiltwinswan125box</v>
      </c>
      <c r="G1415" s="5" t="str">
        <f>db[[#This Row],[NB NOTA_C]]&amp;LOWER(SUBSTITUTE(SUBSTITUTE(SUBSTITUTE(SUBSTITUTE(SUBSTITUTE(SUBSTITUTE(SUBSTITUTE(SUBSTITUTE(SUBSTITUTE(db[[#This Row],[FAKTUR]]," ",),".",""),"-",""),"(",""),")",""),",",""),"/",""),"""",""),"+",""))</f>
        <v>karetpentiltwinswanuntana</v>
      </c>
      <c r="H141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karetpentiltwinswan125boxuntana</v>
      </c>
      <c r="I1415" s="2" t="s">
        <v>4782</v>
      </c>
      <c r="J1415" s="2" t="s">
        <v>4777</v>
      </c>
      <c r="K1415" s="14"/>
      <c r="L1415" s="2" t="s">
        <v>1336</v>
      </c>
      <c r="M1415" s="33" t="e">
        <f>IF(db[[#This Row],[NB NOTA_C]]="","",COUNTIF([2]!B_MSK[concat],db[[#This Row],[NB NOTA_C]]))</f>
        <v>#REF!</v>
      </c>
      <c r="N1415" s="9" t="s">
        <v>1368</v>
      </c>
      <c r="O1415" s="5" t="s">
        <v>1461</v>
      </c>
      <c r="P1415" s="2" t="s">
        <v>2431</v>
      </c>
      <c r="Q1415" s="5"/>
      <c r="R1415" s="5" t="str">
        <f>IF(db[[#This Row],[QTY/ CTN]]="","",SUBSTITUTE(SUBSTITUTE(SUBSTITUTE(db[[#This Row],[QTY/ CTN]]," ","_",2),"(",""),")","")&amp;"_")</f>
        <v>125 BOX_</v>
      </c>
      <c r="S1415" s="5">
        <f>IF(db[[#This Row],[H_QTY/ CTN]]="","",SEARCH("_",db[[#This Row],[H_QTY/ CTN]]))</f>
        <v>8</v>
      </c>
      <c r="T1415" s="5">
        <f>IF(db[[#This Row],[H_QTY/ CTN]]="","",LEN(db[[#This Row],[H_QTY/ CTN]]))</f>
        <v>8</v>
      </c>
      <c r="U1415" s="40" t="str">
        <f>IF(db[[#This Row],[H_QTY/ CTN]]="","",LEFT(db[[#This Row],[H_QTY/ CTN]],db[[#This Row],[H_1]]-1))</f>
        <v>125 BOX</v>
      </c>
      <c r="V1415" s="40" t="str">
        <f>IF(NOT(db[[#This Row],[H_1]]=db[[#This Row],[H_2]]),MID(db[[#This Row],[H_QTY/ CTN]],db[[#This Row],[H_1]]+1,db[[#This Row],[H_2]]-db[[#This Row],[H_1]]-1),"")</f>
        <v/>
      </c>
      <c r="W1415" s="40" t="str">
        <f>IF(db[[#This Row],[QTY/ CTN B]]="","",LEFT(db[[#This Row],[QTY/ CTN B]],SEARCH(" ",db[[#This Row],[QTY/ CTN B]],1)-1))</f>
        <v>125</v>
      </c>
      <c r="X1415" s="40" t="str">
        <f>IF(db[[#This Row],[QTY/ CTN B]]="","",RIGHT(db[[#This Row],[QTY/ CTN B]],LEN(db[[#This Row],[QTY/ CTN B]])-SEARCH(" ",db[[#This Row],[QTY/ CTN B]],1)))</f>
        <v>BOX</v>
      </c>
      <c r="Y1415" s="40" t="str">
        <f>IF(db[[#This Row],[QTY/ CTN TG]]="",IF(db[[#This Row],[STN TG]]="","",12),LEFT(db[[#This Row],[QTY/ CTN TG]],SEARCH(" ",db[[#This Row],[QTY/ CTN TG]],1)-1))</f>
        <v/>
      </c>
      <c r="Z14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15" s="40" t="str">
        <f>IF(db[[#This Row],[STN K]]="","",IF(db[[#This Row],[STN TG]]="LSN",12,""))</f>
        <v/>
      </c>
      <c r="AB1415" s="40" t="str">
        <f>IF(db[[#This Row],[STN TG]]="LSN","PCS","")</f>
        <v/>
      </c>
      <c r="AC1415" s="40">
        <f>db[[#This Row],[QTY B]]*IF(db[[#This Row],[QTY TG]]="",1,db[[#This Row],[QTY TG]])*IF(db[[#This Row],[QTY K]]="",1,db[[#This Row],[QTY K]])</f>
        <v>125</v>
      </c>
      <c r="AD1415" s="40" t="str">
        <f>IF(db[[#This Row],[STN K]]="",IF(db[[#This Row],[STN TG]]="",db[[#This Row],[STN B]],db[[#This Row],[STN TG]]),db[[#This Row],[STN K]])</f>
        <v>BOX</v>
      </c>
      <c r="AE1415" s="40"/>
    </row>
    <row r="1416" spans="1:31" x14ac:dyDescent="0.25">
      <c r="A1416" s="40">
        <f t="shared" si="21"/>
        <v>1415</v>
      </c>
      <c r="B1416" s="106" t="str">
        <f>LOWER(SUBSTITUTE(SUBSTITUTE(SUBSTITUTE(SUBSTITUTE(SUBSTITUTE(SUBSTITUTE(SUBSTITUTE(SUBSTITUTE(db[[#This Row],[NB BM]]," ",),".",""),"-",""),"(",""),")",""),"/",""),"""",""),"+",""))</f>
        <v>kartustockfolio</v>
      </c>
      <c r="C1416" s="106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D1416" s="106" t="str">
        <f>LOWER(SUBSTITUTE(SUBSTITUTE(SUBSTITUTE(SUBSTITUTE(SUBSTITUTE(SUBSTITUTE(SUBSTITUTE(SUBSTITUTE(SUBSTITUTE(db[[#This Row],[NB PAJAK]]," ",""),"-",""),"(",""),")",""),".",""),",",""),"/",""),"""",""),"+",""))</f>
        <v>kartustockfolio</v>
      </c>
      <c r="E1416" s="10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kartustockfolio10pakartomoro</v>
      </c>
      <c r="F1416" s="106" t="str">
        <f>db[[#This Row],[NB NOTA_C]]&amp;LOWER(SUBSTITUTE(SUBSTITUTE(SUBSTITUTE(SUBSTITUTE(SUBSTITUTE(SUBSTITUTE(SUBSTITUTE(SUBSTITUTE(SUBSTITUTE(db[[#This Row],[QTY/ CTN]]," ",),".",""),"-",""),"(",""),")",""),",",""),"/",""),"""",""),"+",""))</f>
        <v>kartustockfolio10pak</v>
      </c>
      <c r="G1416" s="106" t="str">
        <f>db[[#This Row],[NB NOTA_C]]&amp;LOWER(SUBSTITUTE(SUBSTITUTE(SUBSTITUTE(SUBSTITUTE(SUBSTITUTE(SUBSTITUTE(SUBSTITUTE(SUBSTITUTE(SUBSTITUTE(db[[#This Row],[FAKTUR]]," ",),".",""),"-",""),"(",""),")",""),",",""),"/",""),"""",""),"+",""))</f>
        <v>kartustockfolioartomoro</v>
      </c>
      <c r="H1416" s="10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kartustockfolio10pakartomoro</v>
      </c>
      <c r="I1416" s="2" t="s">
        <v>6489</v>
      </c>
      <c r="J1416" s="35" t="s">
        <v>6486</v>
      </c>
      <c r="K1416" s="14" t="s">
        <v>6486</v>
      </c>
      <c r="L1416" s="2" t="s">
        <v>1335</v>
      </c>
      <c r="M1416" s="107" t="e">
        <f>IF(db[[#This Row],[NB NOTA_C]]="","",COUNTIF([2]!B_MSK[concat],db[[#This Row],[NB NOTA_C]]))</f>
        <v>#REF!</v>
      </c>
      <c r="N1416" s="9" t="s">
        <v>1839</v>
      </c>
      <c r="O1416" s="5" t="s">
        <v>1860</v>
      </c>
      <c r="P1416" s="35"/>
      <c r="Q1416" s="5" t="s">
        <v>7197</v>
      </c>
      <c r="R1416" s="106" t="str">
        <f>IF(db[[#This Row],[QTY/ CTN]]="","",SUBSTITUTE(SUBSTITUTE(SUBSTITUTE(db[[#This Row],[QTY/ CTN]]," ","_",2),"(",""),")","")&amp;"_")</f>
        <v>10 PAK_</v>
      </c>
      <c r="S1416" s="106">
        <f>IF(db[[#This Row],[H_QTY/ CTN]]="","",SEARCH("_",db[[#This Row],[H_QTY/ CTN]]))</f>
        <v>7</v>
      </c>
      <c r="T1416" s="106">
        <f>IF(db[[#This Row],[H_QTY/ CTN]]="","",LEN(db[[#This Row],[H_QTY/ CTN]]))</f>
        <v>7</v>
      </c>
      <c r="U1416" s="109" t="str">
        <f>IF(db[[#This Row],[H_QTY/ CTN]]="","",LEFT(db[[#This Row],[H_QTY/ CTN]],db[[#This Row],[H_1]]-1))</f>
        <v>10 PAK</v>
      </c>
      <c r="V1416" s="109" t="str">
        <f>IF(NOT(db[[#This Row],[H_1]]=db[[#This Row],[H_2]]),MID(db[[#This Row],[H_QTY/ CTN]],db[[#This Row],[H_1]]+1,db[[#This Row],[H_2]]-db[[#This Row],[H_1]]-1),"")</f>
        <v/>
      </c>
      <c r="W1416" s="40" t="str">
        <f>IF(db[[#This Row],[QTY/ CTN B]]="","",LEFT(db[[#This Row],[QTY/ CTN B]],SEARCH(" ",db[[#This Row],[QTY/ CTN B]],1)-1))</f>
        <v>10</v>
      </c>
      <c r="X1416" s="40" t="str">
        <f>IF(db[[#This Row],[QTY/ CTN B]]="","",RIGHT(db[[#This Row],[QTY/ CTN B]],LEN(db[[#This Row],[QTY/ CTN B]])-SEARCH(" ",db[[#This Row],[QTY/ CTN B]],1)))</f>
        <v>PAK</v>
      </c>
      <c r="Y1416" s="40" t="str">
        <f>IF(db[[#This Row],[QTY/ CTN TG]]="",IF(db[[#This Row],[STN TG]]="","",12),LEFT(db[[#This Row],[QTY/ CTN TG]],SEARCH(" ",db[[#This Row],[QTY/ CTN TG]],1)-1))</f>
        <v/>
      </c>
      <c r="Z14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16" s="40" t="str">
        <f>IF(db[[#This Row],[STN K]]="","",IF(db[[#This Row],[STN TG]]="LSN",12,""))</f>
        <v/>
      </c>
      <c r="AB1416" s="40" t="str">
        <f>IF(db[[#This Row],[STN TG]]="LSN","PCS","")</f>
        <v/>
      </c>
      <c r="AC1416" s="40">
        <f>db[[#This Row],[QTY B]]*IF(db[[#This Row],[QTY TG]]="",1,db[[#This Row],[QTY TG]])*IF(db[[#This Row],[QTY K]]="",1,db[[#This Row],[QTY K]])</f>
        <v>10</v>
      </c>
      <c r="AD1416" s="40" t="str">
        <f>IF(db[[#This Row],[STN K]]="",IF(db[[#This Row],[STN TG]]="",db[[#This Row],[STN B]],db[[#This Row],[STN TG]]),db[[#This Row],[STN K]])</f>
        <v>PAK</v>
      </c>
      <c r="AE1416" s="40"/>
    </row>
    <row r="1417" spans="1:31" x14ac:dyDescent="0.25">
      <c r="A1417" s="40">
        <f t="shared" si="21"/>
        <v>1416</v>
      </c>
      <c r="B1417" s="106" t="str">
        <f>LOWER(SUBSTITUTE(SUBSTITUTE(SUBSTITUTE(SUBSTITUTE(SUBSTITUTE(SUBSTITUTE(SUBSTITUTE(SUBSTITUTE(db[[#This Row],[NB BM]]," ",),".",""),"-",""),"(",""),")",""),"/",""),"""",""),"+",""))</f>
        <v>kartustockkwarto</v>
      </c>
      <c r="C1417" s="106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D1417" s="106" t="str">
        <f>LOWER(SUBSTITUTE(SUBSTITUTE(SUBSTITUTE(SUBSTITUTE(SUBSTITUTE(SUBSTITUTE(SUBSTITUTE(SUBSTITUTE(SUBSTITUTE(db[[#This Row],[NB PAJAK]]," ",""),"-",""),"(",""),")",""),".",""),",",""),"/",""),"""",""),"+",""))</f>
        <v>kartustockkwarto</v>
      </c>
      <c r="E1417" s="10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kartustockkwarto20pakartomoro</v>
      </c>
      <c r="F1417" s="106" t="str">
        <f>db[[#This Row],[NB NOTA_C]]&amp;LOWER(SUBSTITUTE(SUBSTITUTE(SUBSTITUTE(SUBSTITUTE(SUBSTITUTE(SUBSTITUTE(SUBSTITUTE(SUBSTITUTE(SUBSTITUTE(db[[#This Row],[QTY/ CTN]]," ",),".",""),"-",""),"(",""),")",""),",",""),"/",""),"""",""),"+",""))</f>
        <v>kartustockkwarto20pak</v>
      </c>
      <c r="G1417" s="106" t="str">
        <f>db[[#This Row],[NB NOTA_C]]&amp;LOWER(SUBSTITUTE(SUBSTITUTE(SUBSTITUTE(SUBSTITUTE(SUBSTITUTE(SUBSTITUTE(SUBSTITUTE(SUBSTITUTE(SUBSTITUTE(db[[#This Row],[FAKTUR]]," ",),".",""),"-",""),"(",""),")",""),",",""),"/",""),"""",""),"+",""))</f>
        <v>kartustockkwartoartomoro</v>
      </c>
      <c r="H1417" s="10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kartustockkwarto20pakartomoro</v>
      </c>
      <c r="I1417" s="2" t="s">
        <v>6488</v>
      </c>
      <c r="J1417" s="35" t="s">
        <v>6485</v>
      </c>
      <c r="K1417" s="14" t="s">
        <v>6485</v>
      </c>
      <c r="L1417" s="2" t="s">
        <v>1335</v>
      </c>
      <c r="M1417" s="107" t="e">
        <f>IF(db[[#This Row],[NB NOTA_C]]="","",COUNTIF([2]!B_MSK[concat],db[[#This Row],[NB NOTA_C]]))</f>
        <v>#REF!</v>
      </c>
      <c r="N1417" s="9" t="s">
        <v>1839</v>
      </c>
      <c r="O1417" s="5" t="s">
        <v>1859</v>
      </c>
      <c r="P1417" s="35"/>
      <c r="Q1417" s="5" t="s">
        <v>7179</v>
      </c>
      <c r="R1417" s="106" t="str">
        <f>IF(db[[#This Row],[QTY/ CTN]]="","",SUBSTITUTE(SUBSTITUTE(SUBSTITUTE(db[[#This Row],[QTY/ CTN]]," ","_",2),"(",""),")","")&amp;"_")</f>
        <v>20 PAK_</v>
      </c>
      <c r="S1417" s="106">
        <f>IF(db[[#This Row],[H_QTY/ CTN]]="","",SEARCH("_",db[[#This Row],[H_QTY/ CTN]]))</f>
        <v>7</v>
      </c>
      <c r="T1417" s="106">
        <f>IF(db[[#This Row],[H_QTY/ CTN]]="","",LEN(db[[#This Row],[H_QTY/ CTN]]))</f>
        <v>7</v>
      </c>
      <c r="U1417" s="109" t="str">
        <f>IF(db[[#This Row],[H_QTY/ CTN]]="","",LEFT(db[[#This Row],[H_QTY/ CTN]],db[[#This Row],[H_1]]-1))</f>
        <v>20 PAK</v>
      </c>
      <c r="V1417" s="109" t="str">
        <f>IF(NOT(db[[#This Row],[H_1]]=db[[#This Row],[H_2]]),MID(db[[#This Row],[H_QTY/ CTN]],db[[#This Row],[H_1]]+1,db[[#This Row],[H_2]]-db[[#This Row],[H_1]]-1),"")</f>
        <v/>
      </c>
      <c r="W1417" s="40" t="str">
        <f>IF(db[[#This Row],[QTY/ CTN B]]="","",LEFT(db[[#This Row],[QTY/ CTN B]],SEARCH(" ",db[[#This Row],[QTY/ CTN B]],1)-1))</f>
        <v>20</v>
      </c>
      <c r="X1417" s="40" t="str">
        <f>IF(db[[#This Row],[QTY/ CTN B]]="","",RIGHT(db[[#This Row],[QTY/ CTN B]],LEN(db[[#This Row],[QTY/ CTN B]])-SEARCH(" ",db[[#This Row],[QTY/ CTN B]],1)))</f>
        <v>PAK</v>
      </c>
      <c r="Y1417" s="40" t="str">
        <f>IF(db[[#This Row],[QTY/ CTN TG]]="",IF(db[[#This Row],[STN TG]]="","",12),LEFT(db[[#This Row],[QTY/ CTN TG]],SEARCH(" ",db[[#This Row],[QTY/ CTN TG]],1)-1))</f>
        <v/>
      </c>
      <c r="Z14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17" s="40" t="str">
        <f>IF(db[[#This Row],[STN K]]="","",IF(db[[#This Row],[STN TG]]="LSN",12,""))</f>
        <v/>
      </c>
      <c r="AB1417" s="40" t="str">
        <f>IF(db[[#This Row],[STN TG]]="LSN","PCS","")</f>
        <v/>
      </c>
      <c r="AC1417" s="40">
        <f>db[[#This Row],[QTY B]]*IF(db[[#This Row],[QTY TG]]="",1,db[[#This Row],[QTY TG]])*IF(db[[#This Row],[QTY K]]="",1,db[[#This Row],[QTY K]])</f>
        <v>20</v>
      </c>
      <c r="AD1417" s="40" t="str">
        <f>IF(db[[#This Row],[STN K]]="",IF(db[[#This Row],[STN TG]]="",db[[#This Row],[STN B]],db[[#This Row],[STN TG]]),db[[#This Row],[STN K]])</f>
        <v>PAK</v>
      </c>
      <c r="AE1417" s="40"/>
    </row>
    <row r="1418" spans="1:31" x14ac:dyDescent="0.25">
      <c r="A1418" s="40">
        <f t="shared" si="21"/>
        <v>1417</v>
      </c>
      <c r="B1418" s="82" t="str">
        <f>LOWER(SUBSTITUTE(SUBSTITUTE(SUBSTITUTE(SUBSTITUTE(SUBSTITUTE(SUBSTITUTE(SUBSTITUTE(SUBSTITUTE(db[[#This Row],[NB BM]]," ",),".",""),"-",""),"(",""),")",""),"/",""),"""",""),"+",""))</f>
        <v>bukukasbankfolio</v>
      </c>
      <c r="C1418" s="82" t="str">
        <f>LOWER(SUBSTITUTE(SUBSTITUTE(SUBSTITUTE(SUBSTITUTE(SUBSTITUTE(SUBSTITUTE(SUBSTITUTE(SUBSTITUTE(SUBSTITUTE(db[[#This Row],[NB NOTA]]," ",),".",""),"-",""),"(",""),")",""),",",""),"/",""),"""",""),"+",""))</f>
        <v>kasfolio</v>
      </c>
      <c r="D1418" s="82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E141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bukukasbankfolio100pcsartomoro</v>
      </c>
      <c r="F141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kasfolio100pcs</v>
      </c>
      <c r="G1418" s="82" t="str">
        <f>db[[#This Row],[NB NOTA_C]]&amp;LOWER(SUBSTITUTE(SUBSTITUTE(SUBSTITUTE(SUBSTITUTE(SUBSTITUTE(SUBSTITUTE(SUBSTITUTE(SUBSTITUTE(SUBSTITUTE(db[[#This Row],[FAKTUR]]," ",),".",""),"-",""),"(",""),")",""),",",""),"/",""),"""",""),"+",""))</f>
        <v>kasfolioartomoro</v>
      </c>
      <c r="H141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kasfolio100pcsartomoro</v>
      </c>
      <c r="I1418" s="7" t="s">
        <v>1552</v>
      </c>
      <c r="J1418" s="7" t="s">
        <v>3500</v>
      </c>
      <c r="K1418" s="14" t="s">
        <v>3709</v>
      </c>
      <c r="L1418" s="2" t="s">
        <v>1335</v>
      </c>
      <c r="M1418" s="83" t="e">
        <f>IF(db[[#This Row],[NB NOTA_C]]="","",COUNTIF([2]!B_MSK[concat],db[[#This Row],[NB NOTA_C]]))</f>
        <v>#REF!</v>
      </c>
      <c r="N1418" s="9" t="s">
        <v>1839</v>
      </c>
      <c r="O1418" s="82" t="s">
        <v>1381</v>
      </c>
      <c r="P1418" s="7" t="s">
        <v>2416</v>
      </c>
      <c r="Q1418" s="5" t="s">
        <v>5166</v>
      </c>
      <c r="R1418" s="82" t="str">
        <f>IF(db[[#This Row],[QTY/ CTN]]="","",SUBSTITUTE(SUBSTITUTE(SUBSTITUTE(db[[#This Row],[QTY/ CTN]]," ","_",2),"(",""),")","")&amp;"_")</f>
        <v>100 PCS_</v>
      </c>
      <c r="S1418" s="82">
        <f>IF(db[[#This Row],[H_QTY/ CTN]]="","",SEARCH("_",db[[#This Row],[H_QTY/ CTN]]))</f>
        <v>8</v>
      </c>
      <c r="T1418" s="82">
        <f>IF(db[[#This Row],[H_QTY/ CTN]]="","",LEN(db[[#This Row],[H_QTY/ CTN]]))</f>
        <v>8</v>
      </c>
      <c r="U1418" s="85" t="str">
        <f>IF(db[[#This Row],[H_QTY/ CTN]]="","",LEFT(db[[#This Row],[H_QTY/ CTN]],db[[#This Row],[H_1]]-1))</f>
        <v>100 PCS</v>
      </c>
      <c r="V1418" s="85" t="str">
        <f>IF(NOT(db[[#This Row],[H_1]]=db[[#This Row],[H_2]]),MID(db[[#This Row],[H_QTY/ CTN]],db[[#This Row],[H_1]]+1,db[[#This Row],[H_2]]-db[[#This Row],[H_1]]-1),"")</f>
        <v/>
      </c>
      <c r="W1418" s="40" t="str">
        <f>IF(db[[#This Row],[QTY/ CTN B]]="","",LEFT(db[[#This Row],[QTY/ CTN B]],SEARCH(" ",db[[#This Row],[QTY/ CTN B]],1)-1))</f>
        <v>100</v>
      </c>
      <c r="X1418" s="40" t="str">
        <f>IF(db[[#This Row],[QTY/ CTN B]]="","",RIGHT(db[[#This Row],[QTY/ CTN B]],LEN(db[[#This Row],[QTY/ CTN B]])-SEARCH(" ",db[[#This Row],[QTY/ CTN B]],1)))</f>
        <v>PCS</v>
      </c>
      <c r="Y1418" s="40" t="str">
        <f>IF(db[[#This Row],[QTY/ CTN TG]]="",IF(db[[#This Row],[STN TG]]="","",12),LEFT(db[[#This Row],[QTY/ CTN TG]],SEARCH(" ",db[[#This Row],[QTY/ CTN TG]],1)-1))</f>
        <v/>
      </c>
      <c r="Z14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18" s="40" t="str">
        <f>IF(db[[#This Row],[STN K]]="","",IF(db[[#This Row],[STN TG]]="LSN",12,""))</f>
        <v/>
      </c>
      <c r="AB1418" s="40" t="str">
        <f>IF(db[[#This Row],[STN TG]]="LSN","PCS","")</f>
        <v/>
      </c>
      <c r="AC1418" s="40">
        <f>db[[#This Row],[QTY B]]*IF(db[[#This Row],[QTY TG]]="",1,db[[#This Row],[QTY TG]])*IF(db[[#This Row],[QTY K]]="",1,db[[#This Row],[QTY K]])</f>
        <v>100</v>
      </c>
      <c r="AD1418" s="40" t="str">
        <f>IF(db[[#This Row],[STN K]]="",IF(db[[#This Row],[STN TG]]="",db[[#This Row],[STN B]],db[[#This Row],[STN TG]]),db[[#This Row],[STN K]])</f>
        <v>PCS</v>
      </c>
      <c r="AE1418" s="40"/>
    </row>
    <row r="1419" spans="1:31" x14ac:dyDescent="0.25">
      <c r="A1419" s="40">
        <f t="shared" si="21"/>
        <v>1418</v>
      </c>
      <c r="B1419" s="130" t="str">
        <f>LOWER(SUBSTITUTE(SUBSTITUTE(SUBSTITUTE(SUBSTITUTE(SUBSTITUTE(SUBSTITUTE(SUBSTITUTE(SUBSTITUTE(db[[#This Row],[NB BM]]," ",),".",""),"-",""),"(",""),")",""),"/",""),"""",""),"+",""))</f>
        <v>kbsister868bt</v>
      </c>
      <c r="C1419" s="130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D1419" s="130" t="str">
        <f>LOWER(SUBSTITUTE(SUBSTITUTE(SUBSTITUTE(SUBSTITUTE(SUBSTITUTE(SUBSTITUTE(SUBSTITUTE(SUBSTITUTE(SUBSTITUTE(db[[#This Row],[NB PAJAK]]," ",""),"-",""),"(",""),")",""),".",""),",",""),"/",""),"""",""),"+",""))</f>
        <v/>
      </c>
      <c r="E1419" s="13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kbsister868bt20lsnuntana</v>
      </c>
      <c r="F1419" s="130" t="str">
        <f>db[[#This Row],[NB NOTA_C]]&amp;LOWER(SUBSTITUTE(SUBSTITUTE(SUBSTITUTE(SUBSTITUTE(SUBSTITUTE(SUBSTITUTE(SUBSTITUTE(SUBSTITUTE(SUBSTITUTE(db[[#This Row],[QTY/ CTN]]," ",),".",""),"-",""),"(",""),")",""),",",""),"/",""),"""",""),"+",""))</f>
        <v>kbsister868bt20lsn</v>
      </c>
      <c r="G1419" s="130" t="str">
        <f>db[[#This Row],[NB NOTA_C]]&amp;LOWER(SUBSTITUTE(SUBSTITUTE(SUBSTITUTE(SUBSTITUTE(SUBSTITUTE(SUBSTITUTE(SUBSTITUTE(SUBSTITUTE(SUBSTITUTE(db[[#This Row],[FAKTUR]]," ",),".",""),"-",""),"(",""),")",""),",",""),"/",""),"""",""),"+",""))</f>
        <v>kbsister868btuntana</v>
      </c>
      <c r="H1419" s="13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kbsister868bt20lsnuntana</v>
      </c>
      <c r="I1419" s="37" t="s">
        <v>4363</v>
      </c>
      <c r="J1419" s="37" t="s">
        <v>4363</v>
      </c>
      <c r="K1419" s="38"/>
      <c r="L1419" s="2" t="s">
        <v>1336</v>
      </c>
      <c r="M1419" s="131" t="e">
        <f>IF(db[[#This Row],[NB NOTA_C]]="","",COUNTIF([2]!B_MSK[concat],db[[#This Row],[NB NOTA_C]]))</f>
        <v>#REF!</v>
      </c>
      <c r="N1419" s="132" t="s">
        <v>1363</v>
      </c>
      <c r="O1419" s="130" t="s">
        <v>1428</v>
      </c>
      <c r="P1419" s="37" t="s">
        <v>2422</v>
      </c>
      <c r="Q1419" s="130"/>
      <c r="R1419" s="130" t="str">
        <f>IF(db[[#This Row],[QTY/ CTN]]="","",SUBSTITUTE(SUBSTITUTE(SUBSTITUTE(db[[#This Row],[QTY/ CTN]]," ","_",2),"(",""),")","")&amp;"_")</f>
        <v>20 LSN_</v>
      </c>
      <c r="S1419" s="130">
        <f>IF(db[[#This Row],[H_QTY/ CTN]]="","",SEARCH("_",db[[#This Row],[H_QTY/ CTN]]))</f>
        <v>7</v>
      </c>
      <c r="T1419" s="130">
        <f>IF(db[[#This Row],[H_QTY/ CTN]]="","",LEN(db[[#This Row],[H_QTY/ CTN]]))</f>
        <v>7</v>
      </c>
      <c r="U1419" s="133" t="str">
        <f>IF(db[[#This Row],[H_QTY/ CTN]]="","",LEFT(db[[#This Row],[H_QTY/ CTN]],db[[#This Row],[H_1]]-1))</f>
        <v>20 LSN</v>
      </c>
      <c r="V1419" s="133" t="str">
        <f>IF(NOT(db[[#This Row],[H_1]]=db[[#This Row],[H_2]]),MID(db[[#This Row],[H_QTY/ CTN]],db[[#This Row],[H_1]]+1,db[[#This Row],[H_2]]-db[[#This Row],[H_1]]-1),"")</f>
        <v/>
      </c>
      <c r="W1419" s="40" t="str">
        <f>IF(db[[#This Row],[QTY/ CTN B]]="","",LEFT(db[[#This Row],[QTY/ CTN B]],SEARCH(" ",db[[#This Row],[QTY/ CTN B]],1)-1))</f>
        <v>20</v>
      </c>
      <c r="X1419" s="40" t="str">
        <f>IF(db[[#This Row],[QTY/ CTN B]]="","",RIGHT(db[[#This Row],[QTY/ CTN B]],LEN(db[[#This Row],[QTY/ CTN B]])-SEARCH(" ",db[[#This Row],[QTY/ CTN B]],1)))</f>
        <v>LSN</v>
      </c>
      <c r="Y1419" s="40">
        <f>IF(db[[#This Row],[QTY/ CTN TG]]="",IF(db[[#This Row],[STN TG]]="","",12),LEFT(db[[#This Row],[QTY/ CTN TG]],SEARCH(" ",db[[#This Row],[QTY/ CTN TG]],1)-1))</f>
        <v>12</v>
      </c>
      <c r="Z14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19" s="40" t="str">
        <f>IF(db[[#This Row],[STN K]]="","",IF(db[[#This Row],[STN TG]]="LSN",12,""))</f>
        <v/>
      </c>
      <c r="AB1419" s="40" t="str">
        <f>IF(db[[#This Row],[STN TG]]="LSN","PCS","")</f>
        <v/>
      </c>
      <c r="AC1419" s="40">
        <f>db[[#This Row],[QTY B]]*IF(db[[#This Row],[QTY TG]]="",1,db[[#This Row],[QTY TG]])*IF(db[[#This Row],[QTY K]]="",1,db[[#This Row],[QTY K]])</f>
        <v>240</v>
      </c>
      <c r="AD1419" s="40" t="str">
        <f>IF(db[[#This Row],[STN K]]="",IF(db[[#This Row],[STN TG]]="",db[[#This Row],[STN B]],db[[#This Row],[STN TG]]),db[[#This Row],[STN K]])</f>
        <v>PCS</v>
      </c>
      <c r="AE1419" s="40"/>
    </row>
    <row r="1420" spans="1:31" x14ac:dyDescent="0.25">
      <c r="A1420" s="40">
        <f t="shared" ref="A1420:A1483" si="22">ROW()-1</f>
        <v>1419</v>
      </c>
      <c r="B1420" s="130" t="str">
        <f>LOWER(SUBSTITUTE(SUBSTITUTE(SUBSTITUTE(SUBSTITUTE(SUBSTITUTE(SUBSTITUTE(SUBSTITUTE(SUBSTITUTE(db[[#This Row],[NB BM]]," ",),".",""),"-",""),"(",""),")",""),"/",""),"""",""),"+",""))</f>
        <v>kcsister888bt</v>
      </c>
      <c r="C1420" s="130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D1420" s="130" t="str">
        <f>LOWER(SUBSTITUTE(SUBSTITUTE(SUBSTITUTE(SUBSTITUTE(SUBSTITUTE(SUBSTITUTE(SUBSTITUTE(SUBSTITUTE(SUBSTITUTE(db[[#This Row],[NB PAJAK]]," ",""),"-",""),"(",""),")",""),".",""),",",""),"/",""),"""",""),"+",""))</f>
        <v/>
      </c>
      <c r="E1420" s="13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kcsister888bt60lsnuntana</v>
      </c>
      <c r="F1420" s="130" t="str">
        <f>db[[#This Row],[NB NOTA_C]]&amp;LOWER(SUBSTITUTE(SUBSTITUTE(SUBSTITUTE(SUBSTITUTE(SUBSTITUTE(SUBSTITUTE(SUBSTITUTE(SUBSTITUTE(SUBSTITUTE(db[[#This Row],[QTY/ CTN]]," ",),".",""),"-",""),"(",""),")",""),",",""),"/",""),"""",""),"+",""))</f>
        <v>kcsister888bt60lsn</v>
      </c>
      <c r="G1420" s="130" t="str">
        <f>db[[#This Row],[NB NOTA_C]]&amp;LOWER(SUBSTITUTE(SUBSTITUTE(SUBSTITUTE(SUBSTITUTE(SUBSTITUTE(SUBSTITUTE(SUBSTITUTE(SUBSTITUTE(SUBSTITUTE(db[[#This Row],[FAKTUR]]," ",),".",""),"-",""),"(",""),")",""),",",""),"/",""),"""",""),"+",""))</f>
        <v>kcsister888btuntana</v>
      </c>
      <c r="H1420" s="13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kcsister888bt60lsnuntana</v>
      </c>
      <c r="I1420" s="37" t="s">
        <v>4364</v>
      </c>
      <c r="J1420" s="37" t="s">
        <v>4364</v>
      </c>
      <c r="K1420" s="38"/>
      <c r="L1420" s="2" t="s">
        <v>1336</v>
      </c>
      <c r="M1420" s="131" t="e">
        <f>IF(db[[#This Row],[NB NOTA_C]]="","",COUNTIF([2]!B_MSK[concat],db[[#This Row],[NB NOTA_C]]))</f>
        <v>#REF!</v>
      </c>
      <c r="N1420" s="132" t="s">
        <v>1363</v>
      </c>
      <c r="O1420" s="130" t="s">
        <v>1385</v>
      </c>
      <c r="P1420" s="37" t="s">
        <v>2422</v>
      </c>
      <c r="Q1420" s="130"/>
      <c r="R1420" s="130" t="str">
        <f>IF(db[[#This Row],[QTY/ CTN]]="","",SUBSTITUTE(SUBSTITUTE(SUBSTITUTE(db[[#This Row],[QTY/ CTN]]," ","_",2),"(",""),")","")&amp;"_")</f>
        <v>60 LSN_</v>
      </c>
      <c r="S1420" s="130">
        <f>IF(db[[#This Row],[H_QTY/ CTN]]="","",SEARCH("_",db[[#This Row],[H_QTY/ CTN]]))</f>
        <v>7</v>
      </c>
      <c r="T1420" s="130">
        <f>IF(db[[#This Row],[H_QTY/ CTN]]="","",LEN(db[[#This Row],[H_QTY/ CTN]]))</f>
        <v>7</v>
      </c>
      <c r="U1420" s="133" t="str">
        <f>IF(db[[#This Row],[H_QTY/ CTN]]="","",LEFT(db[[#This Row],[H_QTY/ CTN]],db[[#This Row],[H_1]]-1))</f>
        <v>60 LSN</v>
      </c>
      <c r="V1420" s="133" t="str">
        <f>IF(NOT(db[[#This Row],[H_1]]=db[[#This Row],[H_2]]),MID(db[[#This Row],[H_QTY/ CTN]],db[[#This Row],[H_1]]+1,db[[#This Row],[H_2]]-db[[#This Row],[H_1]]-1),"")</f>
        <v/>
      </c>
      <c r="W1420" s="40" t="str">
        <f>IF(db[[#This Row],[QTY/ CTN B]]="","",LEFT(db[[#This Row],[QTY/ CTN B]],SEARCH(" ",db[[#This Row],[QTY/ CTN B]],1)-1))</f>
        <v>60</v>
      </c>
      <c r="X1420" s="40" t="str">
        <f>IF(db[[#This Row],[QTY/ CTN B]]="","",RIGHT(db[[#This Row],[QTY/ CTN B]],LEN(db[[#This Row],[QTY/ CTN B]])-SEARCH(" ",db[[#This Row],[QTY/ CTN B]],1)))</f>
        <v>LSN</v>
      </c>
      <c r="Y1420" s="40">
        <f>IF(db[[#This Row],[QTY/ CTN TG]]="",IF(db[[#This Row],[STN TG]]="","",12),LEFT(db[[#This Row],[QTY/ CTN TG]],SEARCH(" ",db[[#This Row],[QTY/ CTN TG]],1)-1))</f>
        <v>12</v>
      </c>
      <c r="Z14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20" s="40" t="str">
        <f>IF(db[[#This Row],[STN K]]="","",IF(db[[#This Row],[STN TG]]="LSN",12,""))</f>
        <v/>
      </c>
      <c r="AB1420" s="40" t="str">
        <f>IF(db[[#This Row],[STN TG]]="LSN","PCS","")</f>
        <v/>
      </c>
      <c r="AC1420" s="40">
        <f>db[[#This Row],[QTY B]]*IF(db[[#This Row],[QTY TG]]="",1,db[[#This Row],[QTY TG]])*IF(db[[#This Row],[QTY K]]="",1,db[[#This Row],[QTY K]])</f>
        <v>720</v>
      </c>
      <c r="AD1420" s="40" t="str">
        <f>IF(db[[#This Row],[STN K]]="",IF(db[[#This Row],[STN TG]]="",db[[#This Row],[STN B]],db[[#This Row],[STN TG]]),db[[#This Row],[STN K]])</f>
        <v>PCS</v>
      </c>
      <c r="AE1420" s="40"/>
    </row>
    <row r="1421" spans="1:31" x14ac:dyDescent="0.25">
      <c r="A1421" s="40">
        <f t="shared" si="22"/>
        <v>1420</v>
      </c>
      <c r="B1421" s="5" t="str">
        <f>LOWER(SUBSTITUTE(SUBSTITUTE(SUBSTITUTE(SUBSTITUTE(SUBSTITUTE(SUBSTITUTE(SUBSTITUTE(SUBSTITUTE(db[[#This Row],[NB BM]]," ",),".",""),"-",""),"(",""),")",""),"/",""),"""",""),"+",""))</f>
        <v>kemocengplastik20gxp3420</v>
      </c>
      <c r="C1421" s="5" t="str">
        <f>LOWER(SUBSTITUTE(SUBSTITUTE(SUBSTITUTE(SUBSTITUTE(SUBSTITUTE(SUBSTITUTE(SUBSTITUTE(SUBSTITUTE(SUBSTITUTE(db[[#This Row],[NB NOTA]]," ",),".",""),"-",""),"(",""),")",""),",",""),"/",""),"""",""),"+",""))</f>
        <v>kemocengplastik20gxp3420</v>
      </c>
      <c r="D1421" s="5" t="str">
        <f>LOWER(SUBSTITUTE(SUBSTITUTE(SUBSTITUTE(SUBSTITUTE(SUBSTITUTE(SUBSTITUTE(SUBSTITUTE(SUBSTITUTE(SUBSTITUTE(db[[#This Row],[NB PAJAK]]," ",""),"-",""),"(",""),")",""),".",""),",",""),"/",""),"""",""),"+",""))</f>
        <v/>
      </c>
      <c r="E142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kemocengplastik20gxp3420200pcsuntana</v>
      </c>
      <c r="F142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kemocengplastik20gxp3420200pcs</v>
      </c>
      <c r="G1421" s="5" t="str">
        <f>db[[#This Row],[NB NOTA_C]]&amp;LOWER(SUBSTITUTE(SUBSTITUTE(SUBSTITUTE(SUBSTITUTE(SUBSTITUTE(SUBSTITUTE(SUBSTITUTE(SUBSTITUTE(SUBSTITUTE(db[[#This Row],[FAKTUR]]," ",),".",""),"-",""),"(",""),")",""),",",""),"/",""),"""",""),"+",""))</f>
        <v>kemocengplastik20gxp3420untana</v>
      </c>
      <c r="H142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kemocengplastik20gxp3420200pcsuntana</v>
      </c>
      <c r="I1421" s="2" t="s">
        <v>4784</v>
      </c>
      <c r="J1421" s="2" t="s">
        <v>4779</v>
      </c>
      <c r="K1421" s="14"/>
      <c r="L1421" s="2" t="s">
        <v>1336</v>
      </c>
      <c r="M1421" s="33" t="e">
        <f>IF(db[[#This Row],[NB NOTA_C]]="","",COUNTIF([2]!B_MSK[concat],db[[#This Row],[NB NOTA_C]]))</f>
        <v>#REF!</v>
      </c>
      <c r="N1421" s="9" t="s">
        <v>3127</v>
      </c>
      <c r="O1421" s="5" t="s">
        <v>1540</v>
      </c>
      <c r="P1421" s="2" t="s">
        <v>2422</v>
      </c>
      <c r="Q1421" s="5"/>
      <c r="R1421" s="5" t="str">
        <f>IF(db[[#This Row],[QTY/ CTN]]="","",SUBSTITUTE(SUBSTITUTE(SUBSTITUTE(db[[#This Row],[QTY/ CTN]]," ","_",2),"(",""),")","")&amp;"_")</f>
        <v>200 PCS_</v>
      </c>
      <c r="S1421" s="5">
        <f>IF(db[[#This Row],[H_QTY/ CTN]]="","",SEARCH("_",db[[#This Row],[H_QTY/ CTN]]))</f>
        <v>8</v>
      </c>
      <c r="T1421" s="5">
        <f>IF(db[[#This Row],[H_QTY/ CTN]]="","",LEN(db[[#This Row],[H_QTY/ CTN]]))</f>
        <v>8</v>
      </c>
      <c r="U1421" s="40" t="str">
        <f>IF(db[[#This Row],[H_QTY/ CTN]]="","",LEFT(db[[#This Row],[H_QTY/ CTN]],db[[#This Row],[H_1]]-1))</f>
        <v>200 PCS</v>
      </c>
      <c r="V1421" s="40" t="str">
        <f>IF(NOT(db[[#This Row],[H_1]]=db[[#This Row],[H_2]]),MID(db[[#This Row],[H_QTY/ CTN]],db[[#This Row],[H_1]]+1,db[[#This Row],[H_2]]-db[[#This Row],[H_1]]-1),"")</f>
        <v/>
      </c>
      <c r="W1421" s="40" t="str">
        <f>IF(db[[#This Row],[QTY/ CTN B]]="","",LEFT(db[[#This Row],[QTY/ CTN B]],SEARCH(" ",db[[#This Row],[QTY/ CTN B]],1)-1))</f>
        <v>200</v>
      </c>
      <c r="X1421" s="40" t="str">
        <f>IF(db[[#This Row],[QTY/ CTN B]]="","",RIGHT(db[[#This Row],[QTY/ CTN B]],LEN(db[[#This Row],[QTY/ CTN B]])-SEARCH(" ",db[[#This Row],[QTY/ CTN B]],1)))</f>
        <v>PCS</v>
      </c>
      <c r="Y1421" s="40" t="str">
        <f>IF(db[[#This Row],[QTY/ CTN TG]]="",IF(db[[#This Row],[STN TG]]="","",12),LEFT(db[[#This Row],[QTY/ CTN TG]],SEARCH(" ",db[[#This Row],[QTY/ CTN TG]],1)-1))</f>
        <v/>
      </c>
      <c r="Z14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21" s="40" t="str">
        <f>IF(db[[#This Row],[STN K]]="","",IF(db[[#This Row],[STN TG]]="LSN",12,""))</f>
        <v/>
      </c>
      <c r="AB1421" s="40" t="str">
        <f>IF(db[[#This Row],[STN TG]]="LSN","PCS","")</f>
        <v/>
      </c>
      <c r="AC1421" s="40">
        <f>db[[#This Row],[QTY B]]*IF(db[[#This Row],[QTY TG]]="",1,db[[#This Row],[QTY TG]])*IF(db[[#This Row],[QTY K]]="",1,db[[#This Row],[QTY K]])</f>
        <v>200</v>
      </c>
      <c r="AD1421" s="40" t="str">
        <f>IF(db[[#This Row],[STN K]]="",IF(db[[#This Row],[STN TG]]="",db[[#This Row],[STN B]],db[[#This Row],[STN TG]]),db[[#This Row],[STN K]])</f>
        <v>PCS</v>
      </c>
      <c r="AE1421" s="40"/>
    </row>
    <row r="1422" spans="1:31" x14ac:dyDescent="0.25">
      <c r="A1422" s="40">
        <f t="shared" si="22"/>
        <v>1421</v>
      </c>
      <c r="B1422" s="82" t="str">
        <f>LOWER(SUBSTITUTE(SUBSTITUTE(SUBSTITUTE(SUBSTITUTE(SUBSTITUTE(SUBSTITUTE(SUBSTITUTE(SUBSTITUTE(db[[#This Row],[NB BM]]," ",),".",""),"-",""),"(",""),")",""),"/",""),"""",""),"+",""))</f>
        <v>kemocengplastikkecil</v>
      </c>
      <c r="C1422" s="82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D1422" s="82" t="str">
        <f>LOWER(SUBSTITUTE(SUBSTITUTE(SUBSTITUTE(SUBSTITUTE(SUBSTITUTE(SUBSTITUTE(SUBSTITUTE(SUBSTITUTE(SUBSTITUTE(db[[#This Row],[NB PAJAK]]," ",""),"-",""),"(",""),")",""),".",""),",",""),"/",""),"""",""),"+",""))</f>
        <v/>
      </c>
      <c r="E1422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kemocengplastikkecil500pcsuntana</v>
      </c>
      <c r="F1422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kemocengplastikkecil500pcs</v>
      </c>
      <c r="G1422" s="82" t="str">
        <f>db[[#This Row],[NB NOTA_C]]&amp;LOWER(SUBSTITUTE(SUBSTITUTE(SUBSTITUTE(SUBSTITUTE(SUBSTITUTE(SUBSTITUTE(SUBSTITUTE(SUBSTITUTE(SUBSTITUTE(db[[#This Row],[FAKTUR]]," ",),".",""),"-",""),"(",""),")",""),",",""),"/",""),"""",""),"+",""))</f>
        <v>kemocengplastikkeciluntana</v>
      </c>
      <c r="H1422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kemocengplastikkecil500pcsuntana</v>
      </c>
      <c r="I1422" s="7" t="s">
        <v>3125</v>
      </c>
      <c r="J1422" s="7" t="s">
        <v>3123</v>
      </c>
      <c r="K1422" s="15"/>
      <c r="L1422" s="2" t="s">
        <v>1336</v>
      </c>
      <c r="M1422" s="83" t="e">
        <f>IF(db[[#This Row],[NB NOTA_C]]="","",COUNTIF([2]!B_MSK[concat],db[[#This Row],[NB NOTA_C]]))</f>
        <v>#REF!</v>
      </c>
      <c r="N1422" s="84" t="s">
        <v>3127</v>
      </c>
      <c r="O1422" s="82" t="s">
        <v>1865</v>
      </c>
      <c r="P1422" s="7" t="s">
        <v>2422</v>
      </c>
      <c r="Q1422" s="82"/>
      <c r="R1422" s="82" t="str">
        <f>IF(db[[#This Row],[QTY/ CTN]]="","",SUBSTITUTE(SUBSTITUTE(SUBSTITUTE(db[[#This Row],[QTY/ CTN]]," ","_",2),"(",""),")","")&amp;"_")</f>
        <v>500 PCS_</v>
      </c>
      <c r="S1422" s="82">
        <f>IF(db[[#This Row],[H_QTY/ CTN]]="","",SEARCH("_",db[[#This Row],[H_QTY/ CTN]]))</f>
        <v>8</v>
      </c>
      <c r="T1422" s="82">
        <f>IF(db[[#This Row],[H_QTY/ CTN]]="","",LEN(db[[#This Row],[H_QTY/ CTN]]))</f>
        <v>8</v>
      </c>
      <c r="U1422" s="85" t="str">
        <f>IF(db[[#This Row],[H_QTY/ CTN]]="","",LEFT(db[[#This Row],[H_QTY/ CTN]],db[[#This Row],[H_1]]-1))</f>
        <v>500 PCS</v>
      </c>
      <c r="V1422" s="85" t="str">
        <f>IF(NOT(db[[#This Row],[H_1]]=db[[#This Row],[H_2]]),MID(db[[#This Row],[H_QTY/ CTN]],db[[#This Row],[H_1]]+1,db[[#This Row],[H_2]]-db[[#This Row],[H_1]]-1),"")</f>
        <v/>
      </c>
      <c r="W1422" s="40" t="str">
        <f>IF(db[[#This Row],[QTY/ CTN B]]="","",LEFT(db[[#This Row],[QTY/ CTN B]],SEARCH(" ",db[[#This Row],[QTY/ CTN B]],1)-1))</f>
        <v>500</v>
      </c>
      <c r="X1422" s="40" t="str">
        <f>IF(db[[#This Row],[QTY/ CTN B]]="","",RIGHT(db[[#This Row],[QTY/ CTN B]],LEN(db[[#This Row],[QTY/ CTN B]])-SEARCH(" ",db[[#This Row],[QTY/ CTN B]],1)))</f>
        <v>PCS</v>
      </c>
      <c r="Y1422" s="40" t="str">
        <f>IF(db[[#This Row],[QTY/ CTN TG]]="",IF(db[[#This Row],[STN TG]]="","",12),LEFT(db[[#This Row],[QTY/ CTN TG]],SEARCH(" ",db[[#This Row],[QTY/ CTN TG]],1)-1))</f>
        <v/>
      </c>
      <c r="Z14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22" s="40" t="str">
        <f>IF(db[[#This Row],[STN K]]="","",IF(db[[#This Row],[STN TG]]="LSN",12,""))</f>
        <v/>
      </c>
      <c r="AB1422" s="40" t="str">
        <f>IF(db[[#This Row],[STN TG]]="LSN","PCS","")</f>
        <v/>
      </c>
      <c r="AC1422" s="40">
        <f>db[[#This Row],[QTY B]]*IF(db[[#This Row],[QTY TG]]="",1,db[[#This Row],[QTY TG]])*IF(db[[#This Row],[QTY K]]="",1,db[[#This Row],[QTY K]])</f>
        <v>500</v>
      </c>
      <c r="AD1422" s="40" t="str">
        <f>IF(db[[#This Row],[STN K]]="",IF(db[[#This Row],[STN TG]]="",db[[#This Row],[STN B]],db[[#This Row],[STN TG]]),db[[#This Row],[STN K]])</f>
        <v>PCS</v>
      </c>
      <c r="AE1422" s="40"/>
    </row>
    <row r="1423" spans="1:31" x14ac:dyDescent="0.25">
      <c r="A1423" s="78">
        <f t="shared" si="22"/>
        <v>1422</v>
      </c>
      <c r="B1423" s="79" t="str">
        <f>LOWER(SUBSTITUTE(SUBSTITUTE(SUBSTITUTE(SUBSTITUTE(SUBSTITUTE(SUBSTITUTE(SUBSTITUTE(SUBSTITUTE(db[[#This Row],[NB BM]]," ",),".",""),"-",""),"(",""),")",""),"/",""),"""",""),"+",""))</f>
        <v>kantongbuahkenjoy15</v>
      </c>
      <c r="C1423" s="79" t="str">
        <f>LOWER(SUBSTITUTE(SUBSTITUTE(SUBSTITUTE(SUBSTITUTE(SUBSTITUTE(SUBSTITUTE(SUBSTITUTE(SUBSTITUTE(SUBSTITUTE(db[[#This Row],[NB NOTA]]," ",),".",""),"-",""),"(",""),")",""),",",""),"/",""),"""",""),"+",""))</f>
        <v>kenjoybesar15</v>
      </c>
      <c r="D1423" s="79" t="str">
        <f>LOWER(SUBSTITUTE(SUBSTITUTE(SUBSTITUTE(SUBSTITUTE(SUBSTITUTE(SUBSTITUTE(SUBSTITUTE(SUBSTITUTE(SUBSTITUTE(db[[#This Row],[NB PAJAK]]," ",""),"-",""),"(",""),")",""),".",""),",",""),"/",""),"""",""),"+",""))</f>
        <v/>
      </c>
      <c r="E1423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kantongbuahkenjoy1515roluntana</v>
      </c>
      <c r="F1423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kenjoybesar1515rol</v>
      </c>
      <c r="G1423" s="79" t="str">
        <f>db[[#This Row],[NB NOTA_C]]&amp;LOWER(SUBSTITUTE(SUBSTITUTE(SUBSTITUTE(SUBSTITUTE(SUBSTITUTE(SUBSTITUTE(SUBSTITUTE(SUBSTITUTE(SUBSTITUTE(db[[#This Row],[FAKTUR]]," ",),".",""),"-",""),"(",""),")",""),",",""),"/",""),"""",""),"+",""))</f>
        <v>kenjoybesar15untana</v>
      </c>
      <c r="H1423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kenjoybesar1515roluntana</v>
      </c>
      <c r="I1423" s="70" t="s">
        <v>7336</v>
      </c>
      <c r="J1423" s="70" t="s">
        <v>7335</v>
      </c>
      <c r="K1423" s="71"/>
      <c r="L1423" s="70" t="s">
        <v>1336</v>
      </c>
      <c r="M1423" s="80" t="e">
        <f>IF(db[[#This Row],[NB NOTA_C]]="","",COUNTIF([2]!B_MSK[concat],db[[#This Row],[NB NOTA_C]]))</f>
        <v>#REF!</v>
      </c>
      <c r="N1423" s="81" t="s">
        <v>1364</v>
      </c>
      <c r="O1423" s="79" t="s">
        <v>7337</v>
      </c>
      <c r="P1423" s="70" t="s">
        <v>2422</v>
      </c>
      <c r="Q1423" s="79"/>
      <c r="R1423" s="79" t="str">
        <f>IF(db[[#This Row],[QTY/ CTN]]="","",SUBSTITUTE(SUBSTITUTE(SUBSTITUTE(db[[#This Row],[QTY/ CTN]]," ","_",2),"(",""),")","")&amp;"_")</f>
        <v>15 ROL_</v>
      </c>
      <c r="S1423" s="79">
        <f>IF(db[[#This Row],[H_QTY/ CTN]]="","",SEARCH("_",db[[#This Row],[H_QTY/ CTN]]))</f>
        <v>7</v>
      </c>
      <c r="T1423" s="79">
        <f>IF(db[[#This Row],[H_QTY/ CTN]]="","",LEN(db[[#This Row],[H_QTY/ CTN]]))</f>
        <v>7</v>
      </c>
      <c r="U1423" s="78" t="str">
        <f>IF(db[[#This Row],[H_QTY/ CTN]]="","",LEFT(db[[#This Row],[H_QTY/ CTN]],db[[#This Row],[H_1]]-1))</f>
        <v>15 ROL</v>
      </c>
      <c r="V1423" s="78" t="str">
        <f>IF(NOT(db[[#This Row],[H_1]]=db[[#This Row],[H_2]]),MID(db[[#This Row],[H_QTY/ CTN]],db[[#This Row],[H_1]]+1,db[[#This Row],[H_2]]-db[[#This Row],[H_1]]-1),"")</f>
        <v/>
      </c>
      <c r="W1423" s="78" t="str">
        <f>IF(db[[#This Row],[QTY/ CTN B]]="","",LEFT(db[[#This Row],[QTY/ CTN B]],SEARCH(" ",db[[#This Row],[QTY/ CTN B]],1)-1))</f>
        <v>15</v>
      </c>
      <c r="X1423" s="78" t="str">
        <f>IF(db[[#This Row],[QTY/ CTN B]]="","",RIGHT(db[[#This Row],[QTY/ CTN B]],LEN(db[[#This Row],[QTY/ CTN B]])-SEARCH(" ",db[[#This Row],[QTY/ CTN B]],1)))</f>
        <v>ROL</v>
      </c>
      <c r="Y1423" s="78" t="str">
        <f>IF(db[[#This Row],[QTY/ CTN TG]]="",IF(db[[#This Row],[STN TG]]="","",12),LEFT(db[[#This Row],[QTY/ CTN TG]],SEARCH(" ",db[[#This Row],[QTY/ CTN TG]],1)-1))</f>
        <v/>
      </c>
      <c r="Z1423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23" s="78" t="str">
        <f>IF(db[[#This Row],[STN K]]="","",IF(db[[#This Row],[STN TG]]="LSN",12,""))</f>
        <v/>
      </c>
      <c r="AB1423" s="78" t="str">
        <f>IF(db[[#This Row],[STN TG]]="LSN","PCS","")</f>
        <v/>
      </c>
      <c r="AC1423" s="78">
        <f>db[[#This Row],[QTY B]]*IF(db[[#This Row],[QTY TG]]="",1,db[[#This Row],[QTY TG]])*IF(db[[#This Row],[QTY K]]="",1,db[[#This Row],[QTY K]])</f>
        <v>15</v>
      </c>
      <c r="AD1423" s="78" t="str">
        <f>IF(db[[#This Row],[STN K]]="",IF(db[[#This Row],[STN TG]]="",db[[#This Row],[STN B]],db[[#This Row],[STN TG]]),db[[#This Row],[STN K]])</f>
        <v>ROL</v>
      </c>
      <c r="AE1423" s="78"/>
    </row>
    <row r="1424" spans="1:31" x14ac:dyDescent="0.25">
      <c r="A1424" s="40">
        <f t="shared" si="22"/>
        <v>1423</v>
      </c>
      <c r="B1424" s="134" t="str">
        <f>LOWER(SUBSTITUTE(SUBSTITUTE(SUBSTITUTE(SUBSTITUTE(SUBSTITUTE(SUBSTITUTE(SUBSTITUTE(SUBSTITUTE(db[[#This Row],[NB BM]]," ",),".",""),"-",""),"(",""),")",""),"/",""),"""",""),"+",""))</f>
        <v>garisanbusurkenjoy15</v>
      </c>
      <c r="C1424" s="134" t="str">
        <f>LOWER(SUBSTITUTE(SUBSTITUTE(SUBSTITUTE(SUBSTITUTE(SUBSTITUTE(SUBSTITUTE(SUBSTITUTE(SUBSTITUTE(SUBSTITUTE(db[[#This Row],[NB NOTA]]," ",),".",""),"-",""),"(",""),")",""),",",""),"/",""),"""",""),"+",""))</f>
        <v>kenjoybsr15</v>
      </c>
      <c r="D1424" s="134" t="str">
        <f>LOWER(SUBSTITUTE(SUBSTITUTE(SUBSTITUTE(SUBSTITUTE(SUBSTITUTE(SUBSTITUTE(SUBSTITUTE(SUBSTITUTE(SUBSTITUTE(db[[#This Row],[NB PAJAK]]," ",""),"-",""),"(",""),")",""),".",""),",",""),"/",""),"""",""),"+",""))</f>
        <v/>
      </c>
      <c r="E1424" s="13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garisanbusurkenjoy1515pcsuntana</v>
      </c>
      <c r="F1424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kenjoybsr1515pcs</v>
      </c>
      <c r="G1424" s="134" t="str">
        <f>db[[#This Row],[NB NOTA_C]]&amp;LOWER(SUBSTITUTE(SUBSTITUTE(SUBSTITUTE(SUBSTITUTE(SUBSTITUTE(SUBSTITUTE(SUBSTITUTE(SUBSTITUTE(SUBSTITUTE(db[[#This Row],[FAKTUR]]," ",),".",""),"-",""),"(",""),")",""),",",""),"/",""),"""",""),"+",""))</f>
        <v>kenjoybsr15untana</v>
      </c>
      <c r="H1424" s="13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kenjoybsr1515pcsuntana</v>
      </c>
      <c r="I1424" s="13" t="s">
        <v>4001</v>
      </c>
      <c r="J1424" s="13" t="s">
        <v>4000</v>
      </c>
      <c r="K1424" s="68"/>
      <c r="L1424" s="2" t="s">
        <v>1336</v>
      </c>
      <c r="M1424" s="135" t="e">
        <f>IF(db[[#This Row],[NB NOTA_C]]="","",COUNTIF([2]!B_MSK[concat],db[[#This Row],[NB NOTA_C]]))</f>
        <v>#REF!</v>
      </c>
      <c r="N1424" s="136" t="s">
        <v>1364</v>
      </c>
      <c r="O1424" s="134" t="s">
        <v>4002</v>
      </c>
      <c r="P1424" s="13" t="s">
        <v>2424</v>
      </c>
      <c r="Q1424" s="134"/>
      <c r="R1424" s="134" t="str">
        <f>IF(db[[#This Row],[QTY/ CTN]]="","",SUBSTITUTE(SUBSTITUTE(SUBSTITUTE(db[[#This Row],[QTY/ CTN]]," ","_",2),"(",""),")","")&amp;"_")</f>
        <v>15 PCS_</v>
      </c>
      <c r="S1424" s="134">
        <f>IF(db[[#This Row],[H_QTY/ CTN]]="","",SEARCH("_",db[[#This Row],[H_QTY/ CTN]]))</f>
        <v>7</v>
      </c>
      <c r="T1424" s="134">
        <f>IF(db[[#This Row],[H_QTY/ CTN]]="","",LEN(db[[#This Row],[H_QTY/ CTN]]))</f>
        <v>7</v>
      </c>
      <c r="U1424" s="137" t="str">
        <f>IF(db[[#This Row],[H_QTY/ CTN]]="","",LEFT(db[[#This Row],[H_QTY/ CTN]],db[[#This Row],[H_1]]-1))</f>
        <v>15 PCS</v>
      </c>
      <c r="V1424" s="137" t="str">
        <f>IF(NOT(db[[#This Row],[H_1]]=db[[#This Row],[H_2]]),MID(db[[#This Row],[H_QTY/ CTN]],db[[#This Row],[H_1]]+1,db[[#This Row],[H_2]]-db[[#This Row],[H_1]]-1),"")</f>
        <v/>
      </c>
      <c r="W1424" s="40" t="str">
        <f>IF(db[[#This Row],[QTY/ CTN B]]="","",LEFT(db[[#This Row],[QTY/ CTN B]],SEARCH(" ",db[[#This Row],[QTY/ CTN B]],1)-1))</f>
        <v>15</v>
      </c>
      <c r="X1424" s="40" t="str">
        <f>IF(db[[#This Row],[QTY/ CTN B]]="","",RIGHT(db[[#This Row],[QTY/ CTN B]],LEN(db[[#This Row],[QTY/ CTN B]])-SEARCH(" ",db[[#This Row],[QTY/ CTN B]],1)))</f>
        <v>PCS</v>
      </c>
      <c r="Y1424" s="40" t="str">
        <f>IF(db[[#This Row],[QTY/ CTN TG]]="",IF(db[[#This Row],[STN TG]]="","",12),LEFT(db[[#This Row],[QTY/ CTN TG]],SEARCH(" ",db[[#This Row],[QTY/ CTN TG]],1)-1))</f>
        <v/>
      </c>
      <c r="Z14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24" s="40" t="str">
        <f>IF(db[[#This Row],[STN K]]="","",IF(db[[#This Row],[STN TG]]="LSN",12,""))</f>
        <v/>
      </c>
      <c r="AB1424" s="40" t="str">
        <f>IF(db[[#This Row],[STN TG]]="LSN","PCS","")</f>
        <v/>
      </c>
      <c r="AC1424" s="40">
        <f>db[[#This Row],[QTY B]]*IF(db[[#This Row],[QTY TG]]="",1,db[[#This Row],[QTY TG]])*IF(db[[#This Row],[QTY K]]="",1,db[[#This Row],[QTY K]])</f>
        <v>15</v>
      </c>
      <c r="AD1424" s="40" t="str">
        <f>IF(db[[#This Row],[STN K]]="",IF(db[[#This Row],[STN TG]]="",db[[#This Row],[STN B]],db[[#This Row],[STN TG]]),db[[#This Row],[STN K]])</f>
        <v>PCS</v>
      </c>
      <c r="AE1424" s="40"/>
    </row>
    <row r="1425" spans="1:31" x14ac:dyDescent="0.25">
      <c r="A1425" s="40">
        <f t="shared" si="22"/>
        <v>1424</v>
      </c>
      <c r="B1425" s="5" t="str">
        <f>LOWER(SUBSTITUTE(SUBSTITUTE(SUBSTITUTE(SUBSTITUTE(SUBSTITUTE(SUBSTITUTE(SUBSTITUTE(SUBSTITUTE(db[[#This Row],[NB BM]]," ",),".",""),"-",""),"(",""),")",""),"/",""),"""",""),"+",""))</f>
        <v>pwbicolorkenko12wcp12fbcclassic</v>
      </c>
      <c r="C1425" s="5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D1425" s="5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E142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pwbicolorkenko12wcp12fbcclassic24lsnartomoro</v>
      </c>
      <c r="F142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kenko12bicolorpencilcp12fbcclassic24lsn</v>
      </c>
      <c r="G1425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kenko12bicolorpencilcp12fbcclassicartomoro</v>
      </c>
      <c r="H142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kenko12bicolorpencilcp12fbcclassic24lsnartomoro</v>
      </c>
      <c r="I1425" s="2" t="s">
        <v>277</v>
      </c>
      <c r="J1425" s="2" t="s">
        <v>278</v>
      </c>
      <c r="K1425" s="14" t="s">
        <v>279</v>
      </c>
      <c r="L1425" s="2" t="s">
        <v>1335</v>
      </c>
      <c r="M1425" s="34" t="e">
        <f>IF(db[[#This Row],[NB NOTA_C]]="","",COUNTIF([2]!B_MSK[concat],db[[#This Row],[NB NOTA_C]]))</f>
        <v>#REF!</v>
      </c>
      <c r="N1425" s="14" t="s">
        <v>1348</v>
      </c>
      <c r="O1425" s="2" t="s">
        <v>1431</v>
      </c>
      <c r="P1425" s="2" t="s">
        <v>2447</v>
      </c>
      <c r="R1425" s="2" t="str">
        <f>IF(db[[#This Row],[QTY/ CTN]]="","",SUBSTITUTE(SUBSTITUTE(SUBSTITUTE(db[[#This Row],[QTY/ CTN]]," ","_",2),"(",""),")","")&amp;"_")</f>
        <v>24 LSN_</v>
      </c>
      <c r="S1425" s="2">
        <f>IF(db[[#This Row],[H_QTY/ CTN]]="","",SEARCH("_",db[[#This Row],[H_QTY/ CTN]]))</f>
        <v>7</v>
      </c>
      <c r="T1425" s="2">
        <f>IF(db[[#This Row],[H_QTY/ CTN]]="","",LEN(db[[#This Row],[H_QTY/ CTN]]))</f>
        <v>7</v>
      </c>
      <c r="U1425" s="41" t="str">
        <f>IF(db[[#This Row],[H_QTY/ CTN]]="","",LEFT(db[[#This Row],[H_QTY/ CTN]],db[[#This Row],[H_1]]-1))</f>
        <v>24 LSN</v>
      </c>
      <c r="V1425" s="40" t="str">
        <f>IF(NOT(db[[#This Row],[H_1]]=db[[#This Row],[H_2]]),MID(db[[#This Row],[H_QTY/ CTN]],db[[#This Row],[H_1]]+1,db[[#This Row],[H_2]]-db[[#This Row],[H_1]]-1),"")</f>
        <v/>
      </c>
      <c r="W1425" s="40" t="str">
        <f>IF(db[[#This Row],[QTY/ CTN B]]="","",LEFT(db[[#This Row],[QTY/ CTN B]],SEARCH(" ",db[[#This Row],[QTY/ CTN B]],1)-1))</f>
        <v>24</v>
      </c>
      <c r="X1425" s="40" t="str">
        <f>IF(db[[#This Row],[QTY/ CTN B]]="","",RIGHT(db[[#This Row],[QTY/ CTN B]],LEN(db[[#This Row],[QTY/ CTN B]])-SEARCH(" ",db[[#This Row],[QTY/ CTN B]],1)))</f>
        <v>LSN</v>
      </c>
      <c r="Y1425" s="40">
        <f>IF(db[[#This Row],[QTY/ CTN TG]]="",IF(db[[#This Row],[STN TG]]="","",12),LEFT(db[[#This Row],[QTY/ CTN TG]],SEARCH(" ",db[[#This Row],[QTY/ CTN TG]],1)-1))</f>
        <v>12</v>
      </c>
      <c r="Z14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25" s="40" t="str">
        <f>IF(db[[#This Row],[STN K]]="","",IF(db[[#This Row],[STN TG]]="LSN",12,""))</f>
        <v/>
      </c>
      <c r="AB1425" s="40" t="str">
        <f>IF(db[[#This Row],[STN TG]]="LSN","PCS","")</f>
        <v/>
      </c>
      <c r="AC1425" s="40">
        <f>db[[#This Row],[QTY B]]*IF(db[[#This Row],[QTY TG]]="",1,db[[#This Row],[QTY TG]])*IF(db[[#This Row],[QTY K]]="",1,db[[#This Row],[QTY K]])</f>
        <v>288</v>
      </c>
      <c r="AD1425" s="40" t="str">
        <f>IF(db[[#This Row],[STN K]]="",IF(db[[#This Row],[STN TG]]="",db[[#This Row],[STN B]],db[[#This Row],[STN TG]]),db[[#This Row],[STN K]])</f>
        <v>PCS</v>
      </c>
      <c r="AE1425" s="40"/>
    </row>
    <row r="1426" spans="1:31" x14ac:dyDescent="0.25">
      <c r="A1426" s="40">
        <f t="shared" si="22"/>
        <v>1425</v>
      </c>
      <c r="B1426" s="2" t="str">
        <f>LOWER(SUBSTITUTE(SUBSTITUTE(SUBSTITUTE(SUBSTITUTE(SUBSTITUTE(SUBSTITUTE(SUBSTITUTE(SUBSTITUTE(db[[#This Row],[NB BM]]," ",),".",""),"-",""),"(",""),")",""),"/",""),"""",""),"+",""))</f>
        <v>crayonputarkenko12wminiputarclassicpvcbag</v>
      </c>
      <c r="C1426" s="2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D1426" s="2" t="str">
        <f>LOWER(SUBSTITUTE(SUBSTITUTE(SUBSTITUTE(SUBSTITUTE(SUBSTITUTE(SUBSTITUTE(SUBSTITUTE(SUBSTITUTE(SUBSTITUTE(db[[#This Row],[NB PAJAK]]," ",""),"-",""),"(",""),")",""),".",""),",",""),"/",""),"""",""),"+",""))</f>
        <v/>
      </c>
      <c r="E142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crayonputarkenko12wminiputarclassicpvcbag12lsnartomoro</v>
      </c>
      <c r="F142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kenko12colorminitwistcrayonpvcbag12lsn</v>
      </c>
      <c r="G1426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kenko12colorminitwistcrayonpvcbagartomoro</v>
      </c>
      <c r="H142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kenko12colorminitwistcrayonpvcbag12lsnartomoro</v>
      </c>
      <c r="I1426" s="2" t="s">
        <v>6685</v>
      </c>
      <c r="J1426" s="2" t="s">
        <v>280</v>
      </c>
      <c r="K1426" s="14"/>
      <c r="L1426" s="2" t="s">
        <v>1335</v>
      </c>
      <c r="M1426" s="34" t="e">
        <f>IF(db[[#This Row],[NB NOTA_C]]="","",COUNTIF([2]!B_MSK[concat],db[[#This Row],[NB NOTA_C]]))</f>
        <v>#REF!</v>
      </c>
      <c r="N1426" s="14" t="s">
        <v>1348</v>
      </c>
      <c r="O1426" s="2" t="s">
        <v>1376</v>
      </c>
      <c r="P1426" s="2" t="s">
        <v>2420</v>
      </c>
      <c r="R1426" s="2" t="str">
        <f>IF(db[[#This Row],[QTY/ CTN]]="","",SUBSTITUTE(SUBSTITUTE(SUBSTITUTE(db[[#This Row],[QTY/ CTN]]," ","_",2),"(",""),")","")&amp;"_")</f>
        <v>12 LSN_</v>
      </c>
      <c r="S1426" s="2">
        <f>IF(db[[#This Row],[H_QTY/ CTN]]="","",SEARCH("_",db[[#This Row],[H_QTY/ CTN]]))</f>
        <v>7</v>
      </c>
      <c r="T1426" s="2">
        <f>IF(db[[#This Row],[H_QTY/ CTN]]="","",LEN(db[[#This Row],[H_QTY/ CTN]]))</f>
        <v>7</v>
      </c>
      <c r="U1426" s="41" t="str">
        <f>IF(db[[#This Row],[H_QTY/ CTN]]="","",LEFT(db[[#This Row],[H_QTY/ CTN]],db[[#This Row],[H_1]]-1))</f>
        <v>12 LSN</v>
      </c>
      <c r="V1426" s="40" t="str">
        <f>IF(NOT(db[[#This Row],[H_1]]=db[[#This Row],[H_2]]),MID(db[[#This Row],[H_QTY/ CTN]],db[[#This Row],[H_1]]+1,db[[#This Row],[H_2]]-db[[#This Row],[H_1]]-1),"")</f>
        <v/>
      </c>
      <c r="W1426" s="40" t="str">
        <f>IF(db[[#This Row],[QTY/ CTN B]]="","",LEFT(db[[#This Row],[QTY/ CTN B]],SEARCH(" ",db[[#This Row],[QTY/ CTN B]],1)-1))</f>
        <v>12</v>
      </c>
      <c r="X1426" s="40" t="str">
        <f>IF(db[[#This Row],[QTY/ CTN B]]="","",RIGHT(db[[#This Row],[QTY/ CTN B]],LEN(db[[#This Row],[QTY/ CTN B]])-SEARCH(" ",db[[#This Row],[QTY/ CTN B]],1)))</f>
        <v>LSN</v>
      </c>
      <c r="Y1426" s="40">
        <f>IF(db[[#This Row],[QTY/ CTN TG]]="",IF(db[[#This Row],[STN TG]]="","",12),LEFT(db[[#This Row],[QTY/ CTN TG]],SEARCH(" ",db[[#This Row],[QTY/ CTN TG]],1)-1))</f>
        <v>12</v>
      </c>
      <c r="Z14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26" s="40" t="str">
        <f>IF(db[[#This Row],[STN K]]="","",IF(db[[#This Row],[STN TG]]="LSN",12,""))</f>
        <v/>
      </c>
      <c r="AB1426" s="40" t="str">
        <f>IF(db[[#This Row],[STN TG]]="LSN","PCS","")</f>
        <v/>
      </c>
      <c r="AC1426" s="40">
        <f>db[[#This Row],[QTY B]]*IF(db[[#This Row],[QTY TG]]="",1,db[[#This Row],[QTY TG]])*IF(db[[#This Row],[QTY K]]="",1,db[[#This Row],[QTY K]])</f>
        <v>144</v>
      </c>
      <c r="AD1426" s="40" t="str">
        <f>IF(db[[#This Row],[STN K]]="",IF(db[[#This Row],[STN TG]]="",db[[#This Row],[STN B]],db[[#This Row],[STN TG]]),db[[#This Row],[STN K]])</f>
        <v>PCS</v>
      </c>
      <c r="AE1426" s="40"/>
    </row>
    <row r="1427" spans="1:31" x14ac:dyDescent="0.25">
      <c r="A1427" s="40">
        <f t="shared" si="22"/>
        <v>1426</v>
      </c>
      <c r="B1427" s="82" t="str">
        <f>LOWER(SUBSTITUTE(SUBSTITUTE(SUBSTITUTE(SUBSTITUTE(SUBSTITUTE(SUBSTITUTE(SUBSTITUTE(SUBSTITUTE(db[[#This Row],[NB BM]]," ",),".",""),"-",""),"(",""),")",""),"/",""),"""",""),"+",""))</f>
        <v>opastelkenko12wgarden</v>
      </c>
      <c r="C1427" s="82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D1427" s="82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E1427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opastelkenko12wgarden12lsnartomoro</v>
      </c>
      <c r="F1427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kenko12coloroilpastelgarden12lsn</v>
      </c>
      <c r="G1427" s="82" t="str">
        <f>db[[#This Row],[NB NOTA_C]]&amp;LOWER(SUBSTITUTE(SUBSTITUTE(SUBSTITUTE(SUBSTITUTE(SUBSTITUTE(SUBSTITUTE(SUBSTITUTE(SUBSTITUTE(SUBSTITUTE(db[[#This Row],[FAKTUR]]," ",),".",""),"-",""),"(",""),")",""),",",""),"/",""),"""",""),"+",""))</f>
        <v>kenko12coloroilpastelgardenartomoro</v>
      </c>
      <c r="H1427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kenko12coloroilpastelgarden12lsnartomoro</v>
      </c>
      <c r="I1427" s="2" t="s">
        <v>3458</v>
      </c>
      <c r="J1427" s="7" t="s">
        <v>3456</v>
      </c>
      <c r="K1427" s="14" t="s">
        <v>3457</v>
      </c>
      <c r="L1427" s="2" t="s">
        <v>1335</v>
      </c>
      <c r="M1427" s="83" t="e">
        <f>IF(db[[#This Row],[NB NOTA_C]]="","",COUNTIF([2]!B_MSK[concat],db[[#This Row],[NB NOTA_C]]))</f>
        <v>#REF!</v>
      </c>
      <c r="N1427" s="84" t="s">
        <v>1348</v>
      </c>
      <c r="O1427" s="82" t="s">
        <v>1376</v>
      </c>
      <c r="P1427" s="7" t="s">
        <v>2420</v>
      </c>
      <c r="Q1427" s="5" t="s">
        <v>4441</v>
      </c>
      <c r="R1427" s="82" t="str">
        <f>IF(db[[#This Row],[QTY/ CTN]]="","",SUBSTITUTE(SUBSTITUTE(SUBSTITUTE(db[[#This Row],[QTY/ CTN]]," ","_",2),"(",""),")","")&amp;"_")</f>
        <v>12 LSN_</v>
      </c>
      <c r="S1427" s="82">
        <f>IF(db[[#This Row],[H_QTY/ CTN]]="","",SEARCH("_",db[[#This Row],[H_QTY/ CTN]]))</f>
        <v>7</v>
      </c>
      <c r="T1427" s="82">
        <f>IF(db[[#This Row],[H_QTY/ CTN]]="","",LEN(db[[#This Row],[H_QTY/ CTN]]))</f>
        <v>7</v>
      </c>
      <c r="U1427" s="85" t="str">
        <f>IF(db[[#This Row],[H_QTY/ CTN]]="","",LEFT(db[[#This Row],[H_QTY/ CTN]],db[[#This Row],[H_1]]-1))</f>
        <v>12 LSN</v>
      </c>
      <c r="V1427" s="85" t="str">
        <f>IF(NOT(db[[#This Row],[H_1]]=db[[#This Row],[H_2]]),MID(db[[#This Row],[H_QTY/ CTN]],db[[#This Row],[H_1]]+1,db[[#This Row],[H_2]]-db[[#This Row],[H_1]]-1),"")</f>
        <v/>
      </c>
      <c r="W1427" s="40" t="str">
        <f>IF(db[[#This Row],[QTY/ CTN B]]="","",LEFT(db[[#This Row],[QTY/ CTN B]],SEARCH(" ",db[[#This Row],[QTY/ CTN B]],1)-1))</f>
        <v>12</v>
      </c>
      <c r="X1427" s="40" t="str">
        <f>IF(db[[#This Row],[QTY/ CTN B]]="","",RIGHT(db[[#This Row],[QTY/ CTN B]],LEN(db[[#This Row],[QTY/ CTN B]])-SEARCH(" ",db[[#This Row],[QTY/ CTN B]],1)))</f>
        <v>LSN</v>
      </c>
      <c r="Y1427" s="40">
        <f>IF(db[[#This Row],[QTY/ CTN TG]]="",IF(db[[#This Row],[STN TG]]="","",12),LEFT(db[[#This Row],[QTY/ CTN TG]],SEARCH(" ",db[[#This Row],[QTY/ CTN TG]],1)-1))</f>
        <v>12</v>
      </c>
      <c r="Z14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27" s="40" t="str">
        <f>IF(db[[#This Row],[STN K]]="","",IF(db[[#This Row],[STN TG]]="LSN",12,""))</f>
        <v/>
      </c>
      <c r="AB1427" s="40" t="str">
        <f>IF(db[[#This Row],[STN TG]]="LSN","PCS","")</f>
        <v/>
      </c>
      <c r="AC1427" s="40">
        <f>db[[#This Row],[QTY B]]*IF(db[[#This Row],[QTY TG]]="",1,db[[#This Row],[QTY TG]])*IF(db[[#This Row],[QTY K]]="",1,db[[#This Row],[QTY K]])</f>
        <v>144</v>
      </c>
      <c r="AD1427" s="40" t="str">
        <f>IF(db[[#This Row],[STN K]]="",IF(db[[#This Row],[STN TG]]="",db[[#This Row],[STN B]],db[[#This Row],[STN TG]]),db[[#This Row],[STN K]])</f>
        <v>PCS</v>
      </c>
      <c r="AE1427" s="40"/>
    </row>
    <row r="1428" spans="1:31" x14ac:dyDescent="0.25">
      <c r="A1428" s="40">
        <f t="shared" si="22"/>
        <v>1427</v>
      </c>
      <c r="B1428" s="2" t="str">
        <f>LOWER(SUBSTITUTE(SUBSTITUTE(SUBSTITUTE(SUBSTITUTE(SUBSTITUTE(SUBSTITUTE(SUBSTITUTE(SUBSTITUTE(db[[#This Row],[NB BM]]," ",),".",""),"-",""),"(",""),")",""),"/",""),"""",""),"+",""))</f>
        <v>pwkenko12wcp12fclassicpanjang</v>
      </c>
      <c r="C1428" s="2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D1428" s="2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E142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pwkenko12wcp12fclassicpanjang24lsnartomoro</v>
      </c>
      <c r="F142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kenko12colorpencilcp12fclassic24lsn</v>
      </c>
      <c r="G1428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kenko12colorpencilcp12fclassicartomoro</v>
      </c>
      <c r="H142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kenko12colorpencilcp12fclassic24lsnartomoro</v>
      </c>
      <c r="I1428" s="2" t="s">
        <v>281</v>
      </c>
      <c r="J1428" s="2" t="s">
        <v>282</v>
      </c>
      <c r="K1428" s="1" t="s">
        <v>283</v>
      </c>
      <c r="L1428" s="2" t="s">
        <v>1335</v>
      </c>
      <c r="M1428" s="34" t="e">
        <f>IF(db[[#This Row],[NB NOTA_C]]="","",COUNTIF([2]!B_MSK[concat],db[[#This Row],[NB NOTA_C]]))</f>
        <v>#REF!</v>
      </c>
      <c r="N1428" s="14" t="s">
        <v>1348</v>
      </c>
      <c r="O1428" s="2" t="s">
        <v>1431</v>
      </c>
      <c r="P1428" s="2" t="s">
        <v>2447</v>
      </c>
      <c r="Q1428" s="2" t="s">
        <v>4704</v>
      </c>
      <c r="R1428" s="2" t="str">
        <f>IF(db[[#This Row],[QTY/ CTN]]="","",SUBSTITUTE(SUBSTITUTE(SUBSTITUTE(db[[#This Row],[QTY/ CTN]]," ","_",2),"(",""),")","")&amp;"_")</f>
        <v>24 LSN_</v>
      </c>
      <c r="S1428" s="2">
        <f>IF(db[[#This Row],[H_QTY/ CTN]]="","",SEARCH("_",db[[#This Row],[H_QTY/ CTN]]))</f>
        <v>7</v>
      </c>
      <c r="T1428" s="2">
        <f>IF(db[[#This Row],[H_QTY/ CTN]]="","",LEN(db[[#This Row],[H_QTY/ CTN]]))</f>
        <v>7</v>
      </c>
      <c r="U1428" s="41" t="str">
        <f>IF(db[[#This Row],[H_QTY/ CTN]]="","",LEFT(db[[#This Row],[H_QTY/ CTN]],db[[#This Row],[H_1]]-1))</f>
        <v>24 LSN</v>
      </c>
      <c r="V1428" s="40" t="str">
        <f>IF(NOT(db[[#This Row],[H_1]]=db[[#This Row],[H_2]]),MID(db[[#This Row],[H_QTY/ CTN]],db[[#This Row],[H_1]]+1,db[[#This Row],[H_2]]-db[[#This Row],[H_1]]-1),"")</f>
        <v/>
      </c>
      <c r="W1428" s="40" t="str">
        <f>IF(db[[#This Row],[QTY/ CTN B]]="","",LEFT(db[[#This Row],[QTY/ CTN B]],SEARCH(" ",db[[#This Row],[QTY/ CTN B]],1)-1))</f>
        <v>24</v>
      </c>
      <c r="X1428" s="40" t="str">
        <f>IF(db[[#This Row],[QTY/ CTN B]]="","",RIGHT(db[[#This Row],[QTY/ CTN B]],LEN(db[[#This Row],[QTY/ CTN B]])-SEARCH(" ",db[[#This Row],[QTY/ CTN B]],1)))</f>
        <v>LSN</v>
      </c>
      <c r="Y1428" s="40">
        <f>IF(db[[#This Row],[QTY/ CTN TG]]="",IF(db[[#This Row],[STN TG]]="","",12),LEFT(db[[#This Row],[QTY/ CTN TG]],SEARCH(" ",db[[#This Row],[QTY/ CTN TG]],1)-1))</f>
        <v>12</v>
      </c>
      <c r="Z14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28" s="40" t="str">
        <f>IF(db[[#This Row],[STN K]]="","",IF(db[[#This Row],[STN TG]]="LSN",12,""))</f>
        <v/>
      </c>
      <c r="AB1428" s="40" t="str">
        <f>IF(db[[#This Row],[STN TG]]="LSN","PCS","")</f>
        <v/>
      </c>
      <c r="AC1428" s="40">
        <f>db[[#This Row],[QTY B]]*IF(db[[#This Row],[QTY TG]]="",1,db[[#This Row],[QTY TG]])*IF(db[[#This Row],[QTY K]]="",1,db[[#This Row],[QTY K]])</f>
        <v>288</v>
      </c>
      <c r="AD1428" s="40" t="str">
        <f>IF(db[[#This Row],[STN K]]="",IF(db[[#This Row],[STN TG]]="",db[[#This Row],[STN B]],db[[#This Row],[STN TG]]),db[[#This Row],[STN K]])</f>
        <v>PCS</v>
      </c>
      <c r="AE1428" s="40"/>
    </row>
    <row r="1429" spans="1:31" x14ac:dyDescent="0.25">
      <c r="A1429" s="40">
        <f t="shared" si="22"/>
        <v>1428</v>
      </c>
      <c r="B1429" s="2" t="str">
        <f>LOWER(SUBSTITUTE(SUBSTITUTE(SUBSTITUTE(SUBSTITUTE(SUBSTITUTE(SUBSTITUTE(SUBSTITUTE(SUBSTITUTE(db[[#This Row],[NB BM]]," ",),".",""),"-",""),"(",""),")",""),"/",""),"""",""),"+",""))</f>
        <v>pwkenko12wcp12fclassicpanjang</v>
      </c>
      <c r="C1429" s="2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D1429" s="2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E142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pwkenko12wcp12fclassicpanjang24lsnartomoro</v>
      </c>
      <c r="F142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kenko12colorpencilcp12fhappinessbear24lsn</v>
      </c>
      <c r="G1429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kenko12colorpencilcp12fhappinessbearartomoro</v>
      </c>
      <c r="H142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kenko12colorpencilcp12fhappinessbear24lsnartomoro</v>
      </c>
      <c r="I1429" s="2" t="s">
        <v>281</v>
      </c>
      <c r="J1429" s="2" t="s">
        <v>1986</v>
      </c>
      <c r="K1429" s="14" t="s">
        <v>283</v>
      </c>
      <c r="L1429" s="2" t="s">
        <v>1335</v>
      </c>
      <c r="M1429" s="34" t="e">
        <f>IF(db[[#This Row],[NB NOTA_C]]="","",COUNTIF([2]!B_MSK[concat],db[[#This Row],[NB NOTA_C]]))</f>
        <v>#REF!</v>
      </c>
      <c r="N1429" s="14" t="s">
        <v>1348</v>
      </c>
      <c r="O1429" s="2" t="s">
        <v>1431</v>
      </c>
      <c r="P1429" s="2" t="s">
        <v>2447</v>
      </c>
      <c r="R1429" s="2" t="str">
        <f>IF(db[[#This Row],[QTY/ CTN]]="","",SUBSTITUTE(SUBSTITUTE(SUBSTITUTE(db[[#This Row],[QTY/ CTN]]," ","_",2),"(",""),")","")&amp;"_")</f>
        <v>24 LSN_</v>
      </c>
      <c r="S1429" s="2">
        <f>IF(db[[#This Row],[H_QTY/ CTN]]="","",SEARCH("_",db[[#This Row],[H_QTY/ CTN]]))</f>
        <v>7</v>
      </c>
      <c r="T1429" s="2">
        <f>IF(db[[#This Row],[H_QTY/ CTN]]="","",LEN(db[[#This Row],[H_QTY/ CTN]]))</f>
        <v>7</v>
      </c>
      <c r="U1429" s="41" t="str">
        <f>IF(db[[#This Row],[H_QTY/ CTN]]="","",LEFT(db[[#This Row],[H_QTY/ CTN]],db[[#This Row],[H_1]]-1))</f>
        <v>24 LSN</v>
      </c>
      <c r="V1429" s="40" t="str">
        <f>IF(NOT(db[[#This Row],[H_1]]=db[[#This Row],[H_2]]),MID(db[[#This Row],[H_QTY/ CTN]],db[[#This Row],[H_1]]+1,db[[#This Row],[H_2]]-db[[#This Row],[H_1]]-1),"")</f>
        <v/>
      </c>
      <c r="W1429" s="40" t="str">
        <f>IF(db[[#This Row],[QTY/ CTN B]]="","",LEFT(db[[#This Row],[QTY/ CTN B]],SEARCH(" ",db[[#This Row],[QTY/ CTN B]],1)-1))</f>
        <v>24</v>
      </c>
      <c r="X1429" s="40" t="str">
        <f>IF(db[[#This Row],[QTY/ CTN B]]="","",RIGHT(db[[#This Row],[QTY/ CTN B]],LEN(db[[#This Row],[QTY/ CTN B]])-SEARCH(" ",db[[#This Row],[QTY/ CTN B]],1)))</f>
        <v>LSN</v>
      </c>
      <c r="Y1429" s="40">
        <f>IF(db[[#This Row],[QTY/ CTN TG]]="",IF(db[[#This Row],[STN TG]]="","",12),LEFT(db[[#This Row],[QTY/ CTN TG]],SEARCH(" ",db[[#This Row],[QTY/ CTN TG]],1)-1))</f>
        <v>12</v>
      </c>
      <c r="Z14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29" s="40" t="str">
        <f>IF(db[[#This Row],[STN K]]="","",IF(db[[#This Row],[STN TG]]="LSN",12,""))</f>
        <v/>
      </c>
      <c r="AB1429" s="40" t="str">
        <f>IF(db[[#This Row],[STN TG]]="LSN","PCS","")</f>
        <v/>
      </c>
      <c r="AC1429" s="40">
        <f>db[[#This Row],[QTY B]]*IF(db[[#This Row],[QTY TG]]="",1,db[[#This Row],[QTY TG]])*IF(db[[#This Row],[QTY K]]="",1,db[[#This Row],[QTY K]])</f>
        <v>288</v>
      </c>
      <c r="AD1429" s="40" t="str">
        <f>IF(db[[#This Row],[STN K]]="",IF(db[[#This Row],[STN TG]]="",db[[#This Row],[STN B]],db[[#This Row],[STN TG]]),db[[#This Row],[STN K]])</f>
        <v>PCS</v>
      </c>
      <c r="AE1429" s="40"/>
    </row>
    <row r="1430" spans="1:31" x14ac:dyDescent="0.25">
      <c r="A1430" s="40">
        <f t="shared" si="22"/>
        <v>1429</v>
      </c>
      <c r="B1430" s="2" t="str">
        <f>LOWER(SUBSTITUTE(SUBSTITUTE(SUBSTITUTE(SUBSTITUTE(SUBSTITUTE(SUBSTITUTE(SUBSTITUTE(SUBSTITUTE(db[[#This Row],[NB BM]]," ",),".",""),"-",""),"(",""),")",""),"/",""),"""",""),"+",""))</f>
        <v>pwkenko12wcp12fnonwoodclassic</v>
      </c>
      <c r="C1430" s="2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D1430" s="2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E143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pwkenko12wcp12fnonwoodclassic24lsnartomoro</v>
      </c>
      <c r="F143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kenko12colorpencilcp12fnonwoodclassic24lsn</v>
      </c>
      <c r="G1430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kenko12colorpencilcp12fnonwoodclassicartomoro</v>
      </c>
      <c r="H143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kenko12colorpencilcp12fnonwoodclassic24lsnartomoro</v>
      </c>
      <c r="I1430" s="2" t="s">
        <v>724</v>
      </c>
      <c r="J1430" s="2" t="s">
        <v>2040</v>
      </c>
      <c r="K1430" s="14" t="s">
        <v>1988</v>
      </c>
      <c r="L1430" s="2" t="s">
        <v>1335</v>
      </c>
      <c r="M1430" s="34" t="e">
        <f>IF(db[[#This Row],[NB NOTA_C]]="","",COUNTIF([2]!B_MSK[concat],db[[#This Row],[NB NOTA_C]]))</f>
        <v>#REF!</v>
      </c>
      <c r="N1430" s="14" t="s">
        <v>1348</v>
      </c>
      <c r="O1430" s="2" t="s">
        <v>1431</v>
      </c>
      <c r="P1430" s="2" t="s">
        <v>2447</v>
      </c>
      <c r="R1430" s="2" t="str">
        <f>IF(db[[#This Row],[QTY/ CTN]]="","",SUBSTITUTE(SUBSTITUTE(SUBSTITUTE(db[[#This Row],[QTY/ CTN]]," ","_",2),"(",""),")","")&amp;"_")</f>
        <v>24 LSN_</v>
      </c>
      <c r="S1430" s="2">
        <f>IF(db[[#This Row],[H_QTY/ CTN]]="","",SEARCH("_",db[[#This Row],[H_QTY/ CTN]]))</f>
        <v>7</v>
      </c>
      <c r="T1430" s="2">
        <f>IF(db[[#This Row],[H_QTY/ CTN]]="","",LEN(db[[#This Row],[H_QTY/ CTN]]))</f>
        <v>7</v>
      </c>
      <c r="U1430" s="41" t="str">
        <f>IF(db[[#This Row],[H_QTY/ CTN]]="","",LEFT(db[[#This Row],[H_QTY/ CTN]],db[[#This Row],[H_1]]-1))</f>
        <v>24 LSN</v>
      </c>
      <c r="V1430" s="40" t="str">
        <f>IF(NOT(db[[#This Row],[H_1]]=db[[#This Row],[H_2]]),MID(db[[#This Row],[H_QTY/ CTN]],db[[#This Row],[H_1]]+1,db[[#This Row],[H_2]]-db[[#This Row],[H_1]]-1),"")</f>
        <v/>
      </c>
      <c r="W1430" s="40" t="str">
        <f>IF(db[[#This Row],[QTY/ CTN B]]="","",LEFT(db[[#This Row],[QTY/ CTN B]],SEARCH(" ",db[[#This Row],[QTY/ CTN B]],1)-1))</f>
        <v>24</v>
      </c>
      <c r="X1430" s="40" t="str">
        <f>IF(db[[#This Row],[QTY/ CTN B]]="","",RIGHT(db[[#This Row],[QTY/ CTN B]],LEN(db[[#This Row],[QTY/ CTN B]])-SEARCH(" ",db[[#This Row],[QTY/ CTN B]],1)))</f>
        <v>LSN</v>
      </c>
      <c r="Y1430" s="40">
        <f>IF(db[[#This Row],[QTY/ CTN TG]]="",IF(db[[#This Row],[STN TG]]="","",12),LEFT(db[[#This Row],[QTY/ CTN TG]],SEARCH(" ",db[[#This Row],[QTY/ CTN TG]],1)-1))</f>
        <v>12</v>
      </c>
      <c r="Z14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30" s="40" t="str">
        <f>IF(db[[#This Row],[STN K]]="","",IF(db[[#This Row],[STN TG]]="LSN",12,""))</f>
        <v/>
      </c>
      <c r="AB1430" s="40" t="str">
        <f>IF(db[[#This Row],[STN TG]]="LSN","PCS","")</f>
        <v/>
      </c>
      <c r="AC1430" s="40">
        <f>db[[#This Row],[QTY B]]*IF(db[[#This Row],[QTY TG]]="",1,db[[#This Row],[QTY TG]])*IF(db[[#This Row],[QTY K]]="",1,db[[#This Row],[QTY K]])</f>
        <v>288</v>
      </c>
      <c r="AD1430" s="40" t="str">
        <f>IF(db[[#This Row],[STN K]]="",IF(db[[#This Row],[STN TG]]="",db[[#This Row],[STN B]],db[[#This Row],[STN TG]]),db[[#This Row],[STN K]])</f>
        <v>PCS</v>
      </c>
      <c r="AE1430" s="40"/>
    </row>
    <row r="1431" spans="1:31" x14ac:dyDescent="0.25">
      <c r="A1431" s="40">
        <f t="shared" si="22"/>
        <v>1430</v>
      </c>
      <c r="B1431" s="5" t="str">
        <f>LOWER(SUBSTITUTE(SUBSTITUTE(SUBSTITUTE(SUBSTITUTE(SUBSTITUTE(SUBSTITUTE(SUBSTITUTE(SUBSTITUTE(db[[#This Row],[NB BM]]," ",),".",""),"-",""),"(",""),")",""),"/",""),"""",""),"+",""))</f>
        <v>pwkenko12wcp12fnwnonwood</v>
      </c>
      <c r="C1431" s="5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D1431" s="5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E143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pwkenko12wcp12fnwnonwood12lsnartomoro</v>
      </c>
      <c r="F143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kenko12colorpencilcp12fnonwoodipanda12lsn</v>
      </c>
      <c r="G1431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kenko12colorpencilcp12fnonwoodipandaartomoro</v>
      </c>
      <c r="H143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kenko12colorpencilcp12fnonwoodipanda12lsnartomoro</v>
      </c>
      <c r="I1431" s="2" t="s">
        <v>2039</v>
      </c>
      <c r="J1431" s="2" t="s">
        <v>1996</v>
      </c>
      <c r="K1431" s="14" t="s">
        <v>1988</v>
      </c>
      <c r="L1431" s="2" t="s">
        <v>1335</v>
      </c>
      <c r="M1431" s="34" t="e">
        <f>IF(db[[#This Row],[NB NOTA_C]]="","",COUNTIF([2]!B_MSK[concat],db[[#This Row],[NB NOTA_C]]))</f>
        <v>#REF!</v>
      </c>
      <c r="N1431" s="9" t="s">
        <v>1348</v>
      </c>
      <c r="O1431" s="5" t="s">
        <v>1376</v>
      </c>
      <c r="P1431" s="2" t="s">
        <v>2444</v>
      </c>
      <c r="R1431" s="2" t="str">
        <f>IF(db[[#This Row],[QTY/ CTN]]="","",SUBSTITUTE(SUBSTITUTE(SUBSTITUTE(db[[#This Row],[QTY/ CTN]]," ","_",2),"(",""),")","")&amp;"_")</f>
        <v>12 LSN_</v>
      </c>
      <c r="S1431" s="2">
        <f>IF(db[[#This Row],[H_QTY/ CTN]]="","",SEARCH("_",db[[#This Row],[H_QTY/ CTN]]))</f>
        <v>7</v>
      </c>
      <c r="T1431" s="2">
        <f>IF(db[[#This Row],[H_QTY/ CTN]]="","",LEN(db[[#This Row],[H_QTY/ CTN]]))</f>
        <v>7</v>
      </c>
      <c r="U1431" s="41" t="str">
        <f>IF(db[[#This Row],[H_QTY/ CTN]]="","",LEFT(db[[#This Row],[H_QTY/ CTN]],db[[#This Row],[H_1]]-1))</f>
        <v>12 LSN</v>
      </c>
      <c r="V1431" s="40" t="str">
        <f>IF(NOT(db[[#This Row],[H_1]]=db[[#This Row],[H_2]]),MID(db[[#This Row],[H_QTY/ CTN]],db[[#This Row],[H_1]]+1,db[[#This Row],[H_2]]-db[[#This Row],[H_1]]-1),"")</f>
        <v/>
      </c>
      <c r="W1431" s="40" t="str">
        <f>IF(db[[#This Row],[QTY/ CTN B]]="","",LEFT(db[[#This Row],[QTY/ CTN B]],SEARCH(" ",db[[#This Row],[QTY/ CTN B]],1)-1))</f>
        <v>12</v>
      </c>
      <c r="X1431" s="40" t="str">
        <f>IF(db[[#This Row],[QTY/ CTN B]]="","",RIGHT(db[[#This Row],[QTY/ CTN B]],LEN(db[[#This Row],[QTY/ CTN B]])-SEARCH(" ",db[[#This Row],[QTY/ CTN B]],1)))</f>
        <v>LSN</v>
      </c>
      <c r="Y1431" s="40">
        <f>IF(db[[#This Row],[QTY/ CTN TG]]="",IF(db[[#This Row],[STN TG]]="","",12),LEFT(db[[#This Row],[QTY/ CTN TG]],SEARCH(" ",db[[#This Row],[QTY/ CTN TG]],1)-1))</f>
        <v>12</v>
      </c>
      <c r="Z14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31" s="40" t="str">
        <f>IF(db[[#This Row],[STN K]]="","",IF(db[[#This Row],[STN TG]]="LSN",12,""))</f>
        <v/>
      </c>
      <c r="AB1431" s="40" t="str">
        <f>IF(db[[#This Row],[STN TG]]="LSN","PCS","")</f>
        <v/>
      </c>
      <c r="AC1431" s="40">
        <f>db[[#This Row],[QTY B]]*IF(db[[#This Row],[QTY TG]]="",1,db[[#This Row],[QTY TG]])*IF(db[[#This Row],[QTY K]]="",1,db[[#This Row],[QTY K]])</f>
        <v>144</v>
      </c>
      <c r="AD1431" s="40" t="str">
        <f>IF(db[[#This Row],[STN K]]="",IF(db[[#This Row],[STN TG]]="",db[[#This Row],[STN B]],db[[#This Row],[STN TG]]),db[[#This Row],[STN K]])</f>
        <v>PCS</v>
      </c>
      <c r="AE1431" s="40"/>
    </row>
    <row r="1432" spans="1:31" x14ac:dyDescent="0.25">
      <c r="A1432" s="40">
        <f t="shared" si="22"/>
        <v>1431</v>
      </c>
      <c r="B1432" s="5" t="str">
        <f>LOWER(SUBSTITUTE(SUBSTITUTE(SUBSTITUTE(SUBSTITUTE(SUBSTITUTE(SUBSTITUTE(SUBSTITUTE(SUBSTITUTE(db[[#This Row],[NB BM]]," ",),".",""),"-",""),"(",""),")",""),"/",""),"""",""),"+",""))</f>
        <v>pwkenko12wcp12fkaleng</v>
      </c>
      <c r="C1432" s="5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D1432" s="5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E14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pwkenko12wcp12fkaleng10lsnartomoro</v>
      </c>
      <c r="F14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kenko12colorpencilcp12ftincaseclassic10lsn</v>
      </c>
      <c r="G1432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kenko12colorpencilcp12ftincaseclassicartomoro</v>
      </c>
      <c r="H14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kenko12colorpencilcp12ftincaseclassic10lsnartomoro</v>
      </c>
      <c r="I1432" s="2" t="s">
        <v>284</v>
      </c>
      <c r="J1432" s="2" t="s">
        <v>285</v>
      </c>
      <c r="K1432" s="14" t="s">
        <v>286</v>
      </c>
      <c r="L1432" s="2" t="s">
        <v>1335</v>
      </c>
      <c r="M1432" s="34" t="e">
        <f>IF(db[[#This Row],[NB NOTA_C]]="","",COUNTIF([2]!B_MSK[concat],db[[#This Row],[NB NOTA_C]]))</f>
        <v>#REF!</v>
      </c>
      <c r="N1432" s="14" t="s">
        <v>1348</v>
      </c>
      <c r="O1432" s="2" t="s">
        <v>1438</v>
      </c>
      <c r="P1432" s="2" t="s">
        <v>2447</v>
      </c>
      <c r="R1432" s="2" t="str">
        <f>IF(db[[#This Row],[QTY/ CTN]]="","",SUBSTITUTE(SUBSTITUTE(SUBSTITUTE(db[[#This Row],[QTY/ CTN]]," ","_",2),"(",""),")","")&amp;"_")</f>
        <v>10 LSN_</v>
      </c>
      <c r="S1432" s="2">
        <f>IF(db[[#This Row],[H_QTY/ CTN]]="","",SEARCH("_",db[[#This Row],[H_QTY/ CTN]]))</f>
        <v>7</v>
      </c>
      <c r="T1432" s="2">
        <f>IF(db[[#This Row],[H_QTY/ CTN]]="","",LEN(db[[#This Row],[H_QTY/ CTN]]))</f>
        <v>7</v>
      </c>
      <c r="U1432" s="41" t="str">
        <f>IF(db[[#This Row],[H_QTY/ CTN]]="","",LEFT(db[[#This Row],[H_QTY/ CTN]],db[[#This Row],[H_1]]-1))</f>
        <v>10 LSN</v>
      </c>
      <c r="V1432" s="40" t="str">
        <f>IF(NOT(db[[#This Row],[H_1]]=db[[#This Row],[H_2]]),MID(db[[#This Row],[H_QTY/ CTN]],db[[#This Row],[H_1]]+1,db[[#This Row],[H_2]]-db[[#This Row],[H_1]]-1),"")</f>
        <v/>
      </c>
      <c r="W1432" s="40" t="str">
        <f>IF(db[[#This Row],[QTY/ CTN B]]="","",LEFT(db[[#This Row],[QTY/ CTN B]],SEARCH(" ",db[[#This Row],[QTY/ CTN B]],1)-1))</f>
        <v>10</v>
      </c>
      <c r="X1432" s="40" t="str">
        <f>IF(db[[#This Row],[QTY/ CTN B]]="","",RIGHT(db[[#This Row],[QTY/ CTN B]],LEN(db[[#This Row],[QTY/ CTN B]])-SEARCH(" ",db[[#This Row],[QTY/ CTN B]],1)))</f>
        <v>LSN</v>
      </c>
      <c r="Y1432" s="40">
        <f>IF(db[[#This Row],[QTY/ CTN TG]]="",IF(db[[#This Row],[STN TG]]="","",12),LEFT(db[[#This Row],[QTY/ CTN TG]],SEARCH(" ",db[[#This Row],[QTY/ CTN TG]],1)-1))</f>
        <v>12</v>
      </c>
      <c r="Z14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32" s="40" t="str">
        <f>IF(db[[#This Row],[STN K]]="","",IF(db[[#This Row],[STN TG]]="LSN",12,""))</f>
        <v/>
      </c>
      <c r="AB1432" s="40" t="str">
        <f>IF(db[[#This Row],[STN TG]]="LSN","PCS","")</f>
        <v/>
      </c>
      <c r="AC1432" s="40">
        <f>db[[#This Row],[QTY B]]*IF(db[[#This Row],[QTY TG]]="",1,db[[#This Row],[QTY TG]])*IF(db[[#This Row],[QTY K]]="",1,db[[#This Row],[QTY K]])</f>
        <v>120</v>
      </c>
      <c r="AD1432" s="40" t="str">
        <f>IF(db[[#This Row],[STN K]]="",IF(db[[#This Row],[STN TG]]="",db[[#This Row],[STN B]],db[[#This Row],[STN TG]]),db[[#This Row],[STN K]])</f>
        <v>PCS</v>
      </c>
      <c r="AE1432" s="40"/>
    </row>
    <row r="1433" spans="1:31" x14ac:dyDescent="0.25">
      <c r="A1433" s="40">
        <f t="shared" si="22"/>
        <v>1432</v>
      </c>
      <c r="B1433" s="5" t="str">
        <f>LOWER(SUBSTITUTE(SUBSTITUTE(SUBSTITUTE(SUBSTITUTE(SUBSTITUTE(SUBSTITUTE(SUBSTITUTE(SUBSTITUTE(db[[#This Row],[NB BM]]," ",),".",""),"-",""),"(",""),")",""),"/",""),"""",""),"+",""))</f>
        <v>pwbicolorkenko18wcp18fbcclassic</v>
      </c>
      <c r="C1433" s="5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D1433" s="5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E14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pwbicolorkenko18wcp18fbcclassic16lsnartomoro</v>
      </c>
      <c r="F14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kenko18bicolorpencilcp18fbcclassic16lsn</v>
      </c>
      <c r="G1433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kenko18bicolorpencilcp18fbcclassicartomoro</v>
      </c>
      <c r="H14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kenko18bicolorpencilcp18fbcclassic16lsnartomoro</v>
      </c>
      <c r="I1433" s="2" t="s">
        <v>2058</v>
      </c>
      <c r="J1433" s="2" t="s">
        <v>2056</v>
      </c>
      <c r="K1433" s="1" t="s">
        <v>2057</v>
      </c>
      <c r="L1433" s="2" t="s">
        <v>1335</v>
      </c>
      <c r="M1433" s="34" t="e">
        <f>IF(db[[#This Row],[NB NOTA_C]]="","",COUNTIF([2]!B_MSK[concat],db[[#This Row],[NB NOTA_C]]))</f>
        <v>#REF!</v>
      </c>
      <c r="N1433" s="14" t="s">
        <v>1348</v>
      </c>
      <c r="O1433" s="2" t="s">
        <v>1447</v>
      </c>
      <c r="P1433" s="2" t="s">
        <v>2447</v>
      </c>
      <c r="R1433" s="2" t="str">
        <f>IF(db[[#This Row],[QTY/ CTN]]="","",SUBSTITUTE(SUBSTITUTE(SUBSTITUTE(db[[#This Row],[QTY/ CTN]]," ","_",2),"(",""),")","")&amp;"_")</f>
        <v>16 LSN_</v>
      </c>
      <c r="S1433" s="2">
        <f>IF(db[[#This Row],[H_QTY/ CTN]]="","",SEARCH("_",db[[#This Row],[H_QTY/ CTN]]))</f>
        <v>7</v>
      </c>
      <c r="T1433" s="2">
        <f>IF(db[[#This Row],[H_QTY/ CTN]]="","",LEN(db[[#This Row],[H_QTY/ CTN]]))</f>
        <v>7</v>
      </c>
      <c r="U1433" s="41" t="str">
        <f>IF(db[[#This Row],[H_QTY/ CTN]]="","",LEFT(db[[#This Row],[H_QTY/ CTN]],db[[#This Row],[H_1]]-1))</f>
        <v>16 LSN</v>
      </c>
      <c r="V1433" s="40" t="str">
        <f>IF(NOT(db[[#This Row],[H_1]]=db[[#This Row],[H_2]]),MID(db[[#This Row],[H_QTY/ CTN]],db[[#This Row],[H_1]]+1,db[[#This Row],[H_2]]-db[[#This Row],[H_1]]-1),"")</f>
        <v/>
      </c>
      <c r="W1433" s="40" t="str">
        <f>IF(db[[#This Row],[QTY/ CTN B]]="","",LEFT(db[[#This Row],[QTY/ CTN B]],SEARCH(" ",db[[#This Row],[QTY/ CTN B]],1)-1))</f>
        <v>16</v>
      </c>
      <c r="X1433" s="40" t="str">
        <f>IF(db[[#This Row],[QTY/ CTN B]]="","",RIGHT(db[[#This Row],[QTY/ CTN B]],LEN(db[[#This Row],[QTY/ CTN B]])-SEARCH(" ",db[[#This Row],[QTY/ CTN B]],1)))</f>
        <v>LSN</v>
      </c>
      <c r="Y1433" s="40">
        <f>IF(db[[#This Row],[QTY/ CTN TG]]="",IF(db[[#This Row],[STN TG]]="","",12),LEFT(db[[#This Row],[QTY/ CTN TG]],SEARCH(" ",db[[#This Row],[QTY/ CTN TG]],1)-1))</f>
        <v>12</v>
      </c>
      <c r="Z14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33" s="40" t="str">
        <f>IF(db[[#This Row],[STN K]]="","",IF(db[[#This Row],[STN TG]]="LSN",12,""))</f>
        <v/>
      </c>
      <c r="AB1433" s="40" t="str">
        <f>IF(db[[#This Row],[STN TG]]="LSN","PCS","")</f>
        <v/>
      </c>
      <c r="AC1433" s="40">
        <f>db[[#This Row],[QTY B]]*IF(db[[#This Row],[QTY TG]]="",1,db[[#This Row],[QTY TG]])*IF(db[[#This Row],[QTY K]]="",1,db[[#This Row],[QTY K]])</f>
        <v>192</v>
      </c>
      <c r="AD1433" s="40" t="str">
        <f>IF(db[[#This Row],[STN K]]="",IF(db[[#This Row],[STN TG]]="",db[[#This Row],[STN B]],db[[#This Row],[STN TG]]),db[[#This Row],[STN K]])</f>
        <v>PCS</v>
      </c>
      <c r="AE1433" s="40"/>
    </row>
    <row r="1434" spans="1:31" x14ac:dyDescent="0.25">
      <c r="A1434" s="40">
        <f t="shared" si="22"/>
        <v>1433</v>
      </c>
      <c r="B1434" s="2" t="str">
        <f>LOWER(SUBSTITUTE(SUBSTITUTE(SUBSTITUTE(SUBSTITUTE(SUBSTITUTE(SUBSTITUTE(SUBSTITUTE(SUBSTITUTE(db[[#This Row],[NB BM]]," ",),".",""),"-",""),"(",""),")",""),"/",""),"""",""),"+",""))</f>
        <v>opastelkenko18wgarden</v>
      </c>
      <c r="C1434" s="2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D1434" s="2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E143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opastelkenko18wgarden6lsnartomoro</v>
      </c>
      <c r="F143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kenko18coloroilpastelgarden6lsn</v>
      </c>
      <c r="G143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kenko18coloroilpastelgardenartomoro</v>
      </c>
      <c r="H143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kenko18coloroilpastelgarden6lsnartomoro</v>
      </c>
      <c r="I1434" s="2" t="s">
        <v>702</v>
      </c>
      <c r="J1434" s="2" t="s">
        <v>758</v>
      </c>
      <c r="K1434" s="14" t="s">
        <v>2454</v>
      </c>
      <c r="L1434" s="2" t="s">
        <v>1335</v>
      </c>
      <c r="M1434" s="34" t="e">
        <f>IF(db[[#This Row],[NB NOTA_C]]="","",COUNTIF([2]!B_MSK[concat],db[[#This Row],[NB NOTA_C]]))</f>
        <v>#REF!</v>
      </c>
      <c r="N1434" s="14" t="s">
        <v>1348</v>
      </c>
      <c r="O1434" s="2" t="s">
        <v>1414</v>
      </c>
      <c r="P1434" s="2" t="s">
        <v>2420</v>
      </c>
      <c r="Q1434" s="2" t="s">
        <v>4444</v>
      </c>
      <c r="R1434" s="2" t="str">
        <f>IF(db[[#This Row],[QTY/ CTN]]="","",SUBSTITUTE(SUBSTITUTE(SUBSTITUTE(db[[#This Row],[QTY/ CTN]]," ","_",2),"(",""),")","")&amp;"_")</f>
        <v>6 LSN_</v>
      </c>
      <c r="S1434" s="2">
        <f>IF(db[[#This Row],[H_QTY/ CTN]]="","",SEARCH("_",db[[#This Row],[H_QTY/ CTN]]))</f>
        <v>6</v>
      </c>
      <c r="T1434" s="2">
        <f>IF(db[[#This Row],[H_QTY/ CTN]]="","",LEN(db[[#This Row],[H_QTY/ CTN]]))</f>
        <v>6</v>
      </c>
      <c r="U1434" s="41" t="str">
        <f>IF(db[[#This Row],[H_QTY/ CTN]]="","",LEFT(db[[#This Row],[H_QTY/ CTN]],db[[#This Row],[H_1]]-1))</f>
        <v>6 LSN</v>
      </c>
      <c r="V1434" s="40" t="str">
        <f>IF(NOT(db[[#This Row],[H_1]]=db[[#This Row],[H_2]]),MID(db[[#This Row],[H_QTY/ CTN]],db[[#This Row],[H_1]]+1,db[[#This Row],[H_2]]-db[[#This Row],[H_1]]-1),"")</f>
        <v/>
      </c>
      <c r="W1434" s="40" t="str">
        <f>IF(db[[#This Row],[QTY/ CTN B]]="","",LEFT(db[[#This Row],[QTY/ CTN B]],SEARCH(" ",db[[#This Row],[QTY/ CTN B]],1)-1))</f>
        <v>6</v>
      </c>
      <c r="X1434" s="40" t="str">
        <f>IF(db[[#This Row],[QTY/ CTN B]]="","",RIGHT(db[[#This Row],[QTY/ CTN B]],LEN(db[[#This Row],[QTY/ CTN B]])-SEARCH(" ",db[[#This Row],[QTY/ CTN B]],1)))</f>
        <v>LSN</v>
      </c>
      <c r="Y1434" s="40">
        <f>IF(db[[#This Row],[QTY/ CTN TG]]="",IF(db[[#This Row],[STN TG]]="","",12),LEFT(db[[#This Row],[QTY/ CTN TG]],SEARCH(" ",db[[#This Row],[QTY/ CTN TG]],1)-1))</f>
        <v>12</v>
      </c>
      <c r="Z14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34" s="40" t="str">
        <f>IF(db[[#This Row],[STN K]]="","",IF(db[[#This Row],[STN TG]]="LSN",12,""))</f>
        <v/>
      </c>
      <c r="AB1434" s="40" t="str">
        <f>IF(db[[#This Row],[STN TG]]="LSN","PCS","")</f>
        <v/>
      </c>
      <c r="AC1434" s="40">
        <f>db[[#This Row],[QTY B]]*IF(db[[#This Row],[QTY TG]]="",1,db[[#This Row],[QTY TG]])*IF(db[[#This Row],[QTY K]]="",1,db[[#This Row],[QTY K]])</f>
        <v>72</v>
      </c>
      <c r="AD1434" s="40" t="str">
        <f>IF(db[[#This Row],[STN K]]="",IF(db[[#This Row],[STN TG]]="",db[[#This Row],[STN B]],db[[#This Row],[STN TG]]),db[[#This Row],[STN K]])</f>
        <v>PCS</v>
      </c>
      <c r="AE1434" s="40"/>
    </row>
    <row r="1435" spans="1:31" x14ac:dyDescent="0.25">
      <c r="A1435" s="40">
        <f t="shared" si="22"/>
        <v>1434</v>
      </c>
      <c r="B1435" s="82" t="str">
        <f>LOWER(SUBSTITUTE(SUBSTITUTE(SUBSTITUTE(SUBSTITUTE(SUBSTITUTE(SUBSTITUTE(SUBSTITUTE(SUBSTITUTE(db[[#This Row],[NB BM]]," ",),".",""),"-",""),"(",""),")",""),"/",""),"""",""),"+",""))</f>
        <v>opastelkenko24wgarden</v>
      </c>
      <c r="C1435" s="82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D1435" s="82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E143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opastelkenko24wgarden8box6setartomoro</v>
      </c>
      <c r="F143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kenko24coloroilpastelgarden8box6set</v>
      </c>
      <c r="G1435" s="82" t="str">
        <f>db[[#This Row],[NB NOTA_C]]&amp;LOWER(SUBSTITUTE(SUBSTITUTE(SUBSTITUTE(SUBSTITUTE(SUBSTITUTE(SUBSTITUTE(SUBSTITUTE(SUBSTITUTE(SUBSTITUTE(db[[#This Row],[FAKTUR]]," ",),".",""),"-",""),"(",""),")",""),",",""),"/",""),"""",""),"+",""))</f>
        <v>kenko24coloroilpastelgardenartomoro</v>
      </c>
      <c r="H143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kenko24coloroilpastelgarden8box6setartomoro</v>
      </c>
      <c r="I1435" s="2" t="s">
        <v>4437</v>
      </c>
      <c r="J1435" s="7" t="s">
        <v>4435</v>
      </c>
      <c r="K1435" s="14" t="s">
        <v>4439</v>
      </c>
      <c r="L1435" s="2" t="s">
        <v>1335</v>
      </c>
      <c r="M1435" s="83" t="e">
        <f>IF(db[[#This Row],[NB NOTA_C]]="","",COUNTIF([2]!B_MSK[concat],db[[#This Row],[NB NOTA_C]]))</f>
        <v>#REF!</v>
      </c>
      <c r="N1435" s="9" t="s">
        <v>1348</v>
      </c>
      <c r="O1435" s="5" t="s">
        <v>1504</v>
      </c>
      <c r="P1435" s="2" t="s">
        <v>2420</v>
      </c>
      <c r="Q1435" s="5" t="s">
        <v>4442</v>
      </c>
      <c r="R1435" s="82" t="str">
        <f>IF(db[[#This Row],[QTY/ CTN]]="","",SUBSTITUTE(SUBSTITUTE(SUBSTITUTE(db[[#This Row],[QTY/ CTN]]," ","_",2),"(",""),")","")&amp;"_")</f>
        <v>8 BOX_6 SET_</v>
      </c>
      <c r="S1435" s="82">
        <f>IF(db[[#This Row],[H_QTY/ CTN]]="","",SEARCH("_",db[[#This Row],[H_QTY/ CTN]]))</f>
        <v>6</v>
      </c>
      <c r="T1435" s="82">
        <f>IF(db[[#This Row],[H_QTY/ CTN]]="","",LEN(db[[#This Row],[H_QTY/ CTN]]))</f>
        <v>12</v>
      </c>
      <c r="U1435" s="85" t="str">
        <f>IF(db[[#This Row],[H_QTY/ CTN]]="","",LEFT(db[[#This Row],[H_QTY/ CTN]],db[[#This Row],[H_1]]-1))</f>
        <v>8 BOX</v>
      </c>
      <c r="V1435" s="85" t="str">
        <f>IF(NOT(db[[#This Row],[H_1]]=db[[#This Row],[H_2]]),MID(db[[#This Row],[H_QTY/ CTN]],db[[#This Row],[H_1]]+1,db[[#This Row],[H_2]]-db[[#This Row],[H_1]]-1),"")</f>
        <v>6 SET</v>
      </c>
      <c r="W1435" s="40" t="str">
        <f>IF(db[[#This Row],[QTY/ CTN B]]="","",LEFT(db[[#This Row],[QTY/ CTN B]],SEARCH(" ",db[[#This Row],[QTY/ CTN B]],1)-1))</f>
        <v>8</v>
      </c>
      <c r="X1435" s="40" t="str">
        <f>IF(db[[#This Row],[QTY/ CTN B]]="","",RIGHT(db[[#This Row],[QTY/ CTN B]],LEN(db[[#This Row],[QTY/ CTN B]])-SEARCH(" ",db[[#This Row],[QTY/ CTN B]],1)))</f>
        <v>BOX</v>
      </c>
      <c r="Y1435" s="40" t="str">
        <f>IF(db[[#This Row],[QTY/ CTN TG]]="",IF(db[[#This Row],[STN TG]]="","",12),LEFT(db[[#This Row],[QTY/ CTN TG]],SEARCH(" ",db[[#This Row],[QTY/ CTN TG]],1)-1))</f>
        <v>6</v>
      </c>
      <c r="Z14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435" s="40" t="str">
        <f>IF(db[[#This Row],[STN K]]="","",IF(db[[#This Row],[STN TG]]="LSN",12,""))</f>
        <v/>
      </c>
      <c r="AB1435" s="40" t="str">
        <f>IF(db[[#This Row],[STN TG]]="LSN","PCS","")</f>
        <v/>
      </c>
      <c r="AC1435" s="40">
        <f>db[[#This Row],[QTY B]]*IF(db[[#This Row],[QTY TG]]="",1,db[[#This Row],[QTY TG]])*IF(db[[#This Row],[QTY K]]="",1,db[[#This Row],[QTY K]])</f>
        <v>48</v>
      </c>
      <c r="AD1435" s="40" t="str">
        <f>IF(db[[#This Row],[STN K]]="",IF(db[[#This Row],[STN TG]]="",db[[#This Row],[STN B]],db[[#This Row],[STN TG]]),db[[#This Row],[STN K]])</f>
        <v>SET</v>
      </c>
      <c r="AE1435" s="40"/>
    </row>
    <row r="1436" spans="1:31" x14ac:dyDescent="0.25">
      <c r="A1436" s="40">
        <f t="shared" si="22"/>
        <v>1435</v>
      </c>
      <c r="B1436" s="2" t="str">
        <f>LOWER(SUBSTITUTE(SUBSTITUTE(SUBSTITUTE(SUBSTITUTE(SUBSTITUTE(SUBSTITUTE(SUBSTITUTE(SUBSTITUTE(db[[#This Row],[NB BM]]," ",),".",""),"-",""),"(",""),")",""),"/",""),"""",""),"+",""))</f>
        <v>pwkenko24wcp24fclassicpanjang</v>
      </c>
      <c r="C1436" s="2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D1436" s="2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E143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pwkenko24wcp24fclassicpanjang24box6setartomoro</v>
      </c>
      <c r="F143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kenko24colorpencilcp24fclassic24box6set</v>
      </c>
      <c r="G1436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kenko24colorpencilcp24fclassicartomoro</v>
      </c>
      <c r="H143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kenko24colorpencilcp24fclassic24box6setartomoro</v>
      </c>
      <c r="I1436" s="2" t="s">
        <v>287</v>
      </c>
      <c r="J1436" s="2" t="s">
        <v>288</v>
      </c>
      <c r="K1436" s="14" t="s">
        <v>289</v>
      </c>
      <c r="L1436" s="2" t="s">
        <v>1335</v>
      </c>
      <c r="M1436" s="34" t="e">
        <f>IF(db[[#This Row],[NB NOTA_C]]="","",COUNTIF([2]!B_MSK[concat],db[[#This Row],[NB NOTA_C]]))</f>
        <v>#REF!</v>
      </c>
      <c r="N1436" s="14" t="s">
        <v>1348</v>
      </c>
      <c r="O1436" s="2" t="s">
        <v>1503</v>
      </c>
      <c r="P1436" s="2" t="s">
        <v>2447</v>
      </c>
      <c r="Q1436" s="2" t="s">
        <v>4940</v>
      </c>
      <c r="R1436" s="2" t="str">
        <f>IF(db[[#This Row],[QTY/ CTN]]="","",SUBSTITUTE(SUBSTITUTE(SUBSTITUTE(db[[#This Row],[QTY/ CTN]]," ","_",2),"(",""),")","")&amp;"_")</f>
        <v>24 BOX_6 SET_</v>
      </c>
      <c r="S1436" s="2">
        <f>IF(db[[#This Row],[H_QTY/ CTN]]="","",SEARCH("_",db[[#This Row],[H_QTY/ CTN]]))</f>
        <v>7</v>
      </c>
      <c r="T1436" s="2">
        <f>IF(db[[#This Row],[H_QTY/ CTN]]="","",LEN(db[[#This Row],[H_QTY/ CTN]]))</f>
        <v>13</v>
      </c>
      <c r="U1436" s="41" t="str">
        <f>IF(db[[#This Row],[H_QTY/ CTN]]="","",LEFT(db[[#This Row],[H_QTY/ CTN]],db[[#This Row],[H_1]]-1))</f>
        <v>24 BOX</v>
      </c>
      <c r="V1436" s="40" t="str">
        <f>IF(NOT(db[[#This Row],[H_1]]=db[[#This Row],[H_2]]),MID(db[[#This Row],[H_QTY/ CTN]],db[[#This Row],[H_1]]+1,db[[#This Row],[H_2]]-db[[#This Row],[H_1]]-1),"")</f>
        <v>6 SET</v>
      </c>
      <c r="W1436" s="40" t="str">
        <f>IF(db[[#This Row],[QTY/ CTN B]]="","",LEFT(db[[#This Row],[QTY/ CTN B]],SEARCH(" ",db[[#This Row],[QTY/ CTN B]],1)-1))</f>
        <v>24</v>
      </c>
      <c r="X1436" s="40" t="str">
        <f>IF(db[[#This Row],[QTY/ CTN B]]="","",RIGHT(db[[#This Row],[QTY/ CTN B]],LEN(db[[#This Row],[QTY/ CTN B]])-SEARCH(" ",db[[#This Row],[QTY/ CTN B]],1)))</f>
        <v>BOX</v>
      </c>
      <c r="Y1436" s="40" t="str">
        <f>IF(db[[#This Row],[QTY/ CTN TG]]="",IF(db[[#This Row],[STN TG]]="","",12),LEFT(db[[#This Row],[QTY/ CTN TG]],SEARCH(" ",db[[#This Row],[QTY/ CTN TG]],1)-1))</f>
        <v>6</v>
      </c>
      <c r="Z14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436" s="40" t="str">
        <f>IF(db[[#This Row],[STN K]]="","",IF(db[[#This Row],[STN TG]]="LSN",12,""))</f>
        <v/>
      </c>
      <c r="AB1436" s="40" t="str">
        <f>IF(db[[#This Row],[STN TG]]="LSN","PCS","")</f>
        <v/>
      </c>
      <c r="AC1436" s="40">
        <f>db[[#This Row],[QTY B]]*IF(db[[#This Row],[QTY TG]]="",1,db[[#This Row],[QTY TG]])*IF(db[[#This Row],[QTY K]]="",1,db[[#This Row],[QTY K]])</f>
        <v>144</v>
      </c>
      <c r="AD1436" s="40" t="str">
        <f>IF(db[[#This Row],[STN K]]="",IF(db[[#This Row],[STN TG]]="",db[[#This Row],[STN B]],db[[#This Row],[STN TG]]),db[[#This Row],[STN K]])</f>
        <v>SET</v>
      </c>
      <c r="AE1436" s="40"/>
    </row>
    <row r="1437" spans="1:31" x14ac:dyDescent="0.25">
      <c r="A1437" s="40">
        <f t="shared" si="22"/>
        <v>1436</v>
      </c>
      <c r="B1437" s="2" t="str">
        <f>LOWER(SUBSTITUTE(SUBSTITUTE(SUBSTITUTE(SUBSTITUTE(SUBSTITUTE(SUBSTITUTE(SUBSTITUTE(SUBSTITUTE(db[[#This Row],[NB BM]]," ",),".",""),"-",""),"(",""),")",""),"/",""),"""",""),"+",""))</f>
        <v>pwkenko24wcp24fnonwoodclassic</v>
      </c>
      <c r="C1437" s="2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D1437" s="2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E143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pwkenko24wcp24fnonwoodclassic12lsnartomoro</v>
      </c>
      <c r="F143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kenko24colorpencilcp24fnonwoodclassic12lsn</v>
      </c>
      <c r="G1437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kenko24colorpencilcp24fnonwoodclassicartomoro</v>
      </c>
      <c r="H143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kenko24colorpencilcp24fnonwoodclassic12lsnartomoro</v>
      </c>
      <c r="I1437" s="2" t="s">
        <v>2102</v>
      </c>
      <c r="J1437" s="2" t="s">
        <v>2100</v>
      </c>
      <c r="K1437" s="14" t="s">
        <v>2101</v>
      </c>
      <c r="L1437" s="2" t="s">
        <v>1335</v>
      </c>
      <c r="M1437" s="34" t="e">
        <f>IF(db[[#This Row],[NB NOTA_C]]="","",COUNTIF([2]!B_MSK[concat],db[[#This Row],[NB NOTA_C]]))</f>
        <v>#REF!</v>
      </c>
      <c r="N1437" s="14" t="s">
        <v>1348</v>
      </c>
      <c r="O1437" s="2" t="s">
        <v>1376</v>
      </c>
      <c r="P1437" s="2" t="s">
        <v>2447</v>
      </c>
      <c r="R1437" s="2" t="str">
        <f>IF(db[[#This Row],[QTY/ CTN]]="","",SUBSTITUTE(SUBSTITUTE(SUBSTITUTE(db[[#This Row],[QTY/ CTN]]," ","_",2),"(",""),")","")&amp;"_")</f>
        <v>12 LSN_</v>
      </c>
      <c r="S1437" s="2">
        <f>IF(db[[#This Row],[H_QTY/ CTN]]="","",SEARCH("_",db[[#This Row],[H_QTY/ CTN]]))</f>
        <v>7</v>
      </c>
      <c r="T1437" s="2">
        <f>IF(db[[#This Row],[H_QTY/ CTN]]="","",LEN(db[[#This Row],[H_QTY/ CTN]]))</f>
        <v>7</v>
      </c>
      <c r="U1437" s="41" t="str">
        <f>IF(db[[#This Row],[H_QTY/ CTN]]="","",LEFT(db[[#This Row],[H_QTY/ CTN]],db[[#This Row],[H_1]]-1))</f>
        <v>12 LSN</v>
      </c>
      <c r="V1437" s="40" t="str">
        <f>IF(NOT(db[[#This Row],[H_1]]=db[[#This Row],[H_2]]),MID(db[[#This Row],[H_QTY/ CTN]],db[[#This Row],[H_1]]+1,db[[#This Row],[H_2]]-db[[#This Row],[H_1]]-1),"")</f>
        <v/>
      </c>
      <c r="W1437" s="40" t="str">
        <f>IF(db[[#This Row],[QTY/ CTN B]]="","",LEFT(db[[#This Row],[QTY/ CTN B]],SEARCH(" ",db[[#This Row],[QTY/ CTN B]],1)-1))</f>
        <v>12</v>
      </c>
      <c r="X1437" s="40" t="str">
        <f>IF(db[[#This Row],[QTY/ CTN B]]="","",RIGHT(db[[#This Row],[QTY/ CTN B]],LEN(db[[#This Row],[QTY/ CTN B]])-SEARCH(" ",db[[#This Row],[QTY/ CTN B]],1)))</f>
        <v>LSN</v>
      </c>
      <c r="Y1437" s="40">
        <f>IF(db[[#This Row],[QTY/ CTN TG]]="",IF(db[[#This Row],[STN TG]]="","",12),LEFT(db[[#This Row],[QTY/ CTN TG]],SEARCH(" ",db[[#This Row],[QTY/ CTN TG]],1)-1))</f>
        <v>12</v>
      </c>
      <c r="Z14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37" s="40" t="str">
        <f>IF(db[[#This Row],[STN K]]="","",IF(db[[#This Row],[STN TG]]="LSN",12,""))</f>
        <v/>
      </c>
      <c r="AB1437" s="40" t="str">
        <f>IF(db[[#This Row],[STN TG]]="LSN","PCS","")</f>
        <v/>
      </c>
      <c r="AC1437" s="40">
        <f>db[[#This Row],[QTY B]]*IF(db[[#This Row],[QTY TG]]="",1,db[[#This Row],[QTY TG]])*IF(db[[#This Row],[QTY K]]="",1,db[[#This Row],[QTY K]])</f>
        <v>144</v>
      </c>
      <c r="AD1437" s="40" t="str">
        <f>IF(db[[#This Row],[STN K]]="",IF(db[[#This Row],[STN TG]]="",db[[#This Row],[STN B]],db[[#This Row],[STN TG]]),db[[#This Row],[STN K]])</f>
        <v>PCS</v>
      </c>
      <c r="AE1437" s="40"/>
    </row>
    <row r="1438" spans="1:31" x14ac:dyDescent="0.25">
      <c r="A1438" s="40">
        <f t="shared" si="22"/>
        <v>1437</v>
      </c>
      <c r="B1438" s="2" t="str">
        <f>LOWER(SUBSTITUTE(SUBSTITUTE(SUBSTITUTE(SUBSTITUTE(SUBSTITUTE(SUBSTITUTE(SUBSTITUTE(SUBSTITUTE(db[[#This Row],[NB BM]]," ",),".",""),"-",""),"(",""),")",""),"/",""),"""",""),"+",""))</f>
        <v>pwkenko24wcp24fkaleng</v>
      </c>
      <c r="C1438" s="2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D1438" s="2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E143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pwkenko24wcp24fkaleng10box6setartomoro</v>
      </c>
      <c r="F143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kenko24colorpencilcp24ftincaseclassic10box6set</v>
      </c>
      <c r="G1438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kenko24colorpencilcp24ftincaseclassicartomoro</v>
      </c>
      <c r="H143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kenko24colorpencilcp24ftincaseclassic10box6setartomoro</v>
      </c>
      <c r="I1438" s="2" t="s">
        <v>1287</v>
      </c>
      <c r="J1438" s="2" t="s">
        <v>1288</v>
      </c>
      <c r="K1438" s="14" t="s">
        <v>1289</v>
      </c>
      <c r="L1438" s="2" t="s">
        <v>1335</v>
      </c>
      <c r="M1438" s="34" t="e">
        <f>IF(db[[#This Row],[NB NOTA_C]]="","",COUNTIF([2]!B_MSK[concat],db[[#This Row],[NB NOTA_C]]))</f>
        <v>#REF!</v>
      </c>
      <c r="N1438" s="14" t="s">
        <v>1348</v>
      </c>
      <c r="O1438" s="2" t="s">
        <v>1770</v>
      </c>
      <c r="P1438" s="2" t="s">
        <v>2447</v>
      </c>
      <c r="R1438" s="2" t="str">
        <f>IF(db[[#This Row],[QTY/ CTN]]="","",SUBSTITUTE(SUBSTITUTE(SUBSTITUTE(db[[#This Row],[QTY/ CTN]]," ","_",2),"(",""),")","")&amp;"_")</f>
        <v>10 BOX_6 SET_</v>
      </c>
      <c r="S1438" s="2">
        <f>IF(db[[#This Row],[H_QTY/ CTN]]="","",SEARCH("_",db[[#This Row],[H_QTY/ CTN]]))</f>
        <v>7</v>
      </c>
      <c r="T1438" s="2">
        <f>IF(db[[#This Row],[H_QTY/ CTN]]="","",LEN(db[[#This Row],[H_QTY/ CTN]]))</f>
        <v>13</v>
      </c>
      <c r="U1438" s="41" t="str">
        <f>IF(db[[#This Row],[H_QTY/ CTN]]="","",LEFT(db[[#This Row],[H_QTY/ CTN]],db[[#This Row],[H_1]]-1))</f>
        <v>10 BOX</v>
      </c>
      <c r="V1438" s="40" t="str">
        <f>IF(NOT(db[[#This Row],[H_1]]=db[[#This Row],[H_2]]),MID(db[[#This Row],[H_QTY/ CTN]],db[[#This Row],[H_1]]+1,db[[#This Row],[H_2]]-db[[#This Row],[H_1]]-1),"")</f>
        <v>6 SET</v>
      </c>
      <c r="W1438" s="40" t="str">
        <f>IF(db[[#This Row],[QTY/ CTN B]]="","",LEFT(db[[#This Row],[QTY/ CTN B]],SEARCH(" ",db[[#This Row],[QTY/ CTN B]],1)-1))</f>
        <v>10</v>
      </c>
      <c r="X1438" s="40" t="str">
        <f>IF(db[[#This Row],[QTY/ CTN B]]="","",RIGHT(db[[#This Row],[QTY/ CTN B]],LEN(db[[#This Row],[QTY/ CTN B]])-SEARCH(" ",db[[#This Row],[QTY/ CTN B]],1)))</f>
        <v>BOX</v>
      </c>
      <c r="Y1438" s="40" t="str">
        <f>IF(db[[#This Row],[QTY/ CTN TG]]="",IF(db[[#This Row],[STN TG]]="","",12),LEFT(db[[#This Row],[QTY/ CTN TG]],SEARCH(" ",db[[#This Row],[QTY/ CTN TG]],1)-1))</f>
        <v>6</v>
      </c>
      <c r="Z14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438" s="40" t="str">
        <f>IF(db[[#This Row],[STN K]]="","",IF(db[[#This Row],[STN TG]]="LSN",12,""))</f>
        <v/>
      </c>
      <c r="AB1438" s="40" t="str">
        <f>IF(db[[#This Row],[STN TG]]="LSN","PCS","")</f>
        <v/>
      </c>
      <c r="AC1438" s="40">
        <f>db[[#This Row],[QTY B]]*IF(db[[#This Row],[QTY TG]]="",1,db[[#This Row],[QTY TG]])*IF(db[[#This Row],[QTY K]]="",1,db[[#This Row],[QTY K]])</f>
        <v>60</v>
      </c>
      <c r="AD1438" s="40" t="str">
        <f>IF(db[[#This Row],[STN K]]="",IF(db[[#This Row],[STN TG]]="",db[[#This Row],[STN B]],db[[#This Row],[STN TG]]),db[[#This Row],[STN K]])</f>
        <v>SET</v>
      </c>
      <c r="AE1438" s="40"/>
    </row>
    <row r="1439" spans="1:31" x14ac:dyDescent="0.25">
      <c r="A1439" s="40">
        <f t="shared" si="22"/>
        <v>1438</v>
      </c>
      <c r="B1439" s="82" t="str">
        <f>LOWER(SUBSTITUTE(SUBSTITUTE(SUBSTITUTE(SUBSTITUTE(SUBSTITUTE(SUBSTITUTE(SUBSTITUTE(SUBSTITUTE(db[[#This Row],[NB BM]]," ",),".",""),"-",""),"(",""),")",""),"/",""),"""",""),"+",""))</f>
        <v>opastelkenko36wgarden</v>
      </c>
      <c r="C1439" s="82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D1439" s="82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E1439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opastelkenko36wgarden8box6setartomoro</v>
      </c>
      <c r="F1439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kenko36coloroilpastelgarden8box6set</v>
      </c>
      <c r="G1439" s="82" t="str">
        <f>db[[#This Row],[NB NOTA_C]]&amp;LOWER(SUBSTITUTE(SUBSTITUTE(SUBSTITUTE(SUBSTITUTE(SUBSTITUTE(SUBSTITUTE(SUBSTITUTE(SUBSTITUTE(SUBSTITUTE(db[[#This Row],[FAKTUR]]," ",),".",""),"-",""),"(",""),")",""),",",""),"/",""),"""",""),"+",""))</f>
        <v>kenko36coloroilpastelgardenartomoro</v>
      </c>
      <c r="H1439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kenko36coloroilpastelgarden8box6setartomoro</v>
      </c>
      <c r="I1439" s="2" t="s">
        <v>4438</v>
      </c>
      <c r="J1439" s="7" t="s">
        <v>4436</v>
      </c>
      <c r="K1439" s="14" t="s">
        <v>4440</v>
      </c>
      <c r="L1439" s="2" t="s">
        <v>1335</v>
      </c>
      <c r="M1439" s="83" t="e">
        <f>IF(db[[#This Row],[NB NOTA_C]]="","",COUNTIF([2]!B_MSK[concat],db[[#This Row],[NB NOTA_C]]))</f>
        <v>#REF!</v>
      </c>
      <c r="N1439" s="9" t="s">
        <v>1348</v>
      </c>
      <c r="O1439" s="5" t="s">
        <v>1504</v>
      </c>
      <c r="P1439" s="2" t="s">
        <v>2420</v>
      </c>
      <c r="Q1439" s="5" t="s">
        <v>4443</v>
      </c>
      <c r="R1439" s="82" t="str">
        <f>IF(db[[#This Row],[QTY/ CTN]]="","",SUBSTITUTE(SUBSTITUTE(SUBSTITUTE(db[[#This Row],[QTY/ CTN]]," ","_",2),"(",""),")","")&amp;"_")</f>
        <v>8 BOX_6 SET_</v>
      </c>
      <c r="S1439" s="82">
        <f>IF(db[[#This Row],[H_QTY/ CTN]]="","",SEARCH("_",db[[#This Row],[H_QTY/ CTN]]))</f>
        <v>6</v>
      </c>
      <c r="T1439" s="82">
        <f>IF(db[[#This Row],[H_QTY/ CTN]]="","",LEN(db[[#This Row],[H_QTY/ CTN]]))</f>
        <v>12</v>
      </c>
      <c r="U1439" s="85" t="str">
        <f>IF(db[[#This Row],[H_QTY/ CTN]]="","",LEFT(db[[#This Row],[H_QTY/ CTN]],db[[#This Row],[H_1]]-1))</f>
        <v>8 BOX</v>
      </c>
      <c r="V1439" s="85" t="str">
        <f>IF(NOT(db[[#This Row],[H_1]]=db[[#This Row],[H_2]]),MID(db[[#This Row],[H_QTY/ CTN]],db[[#This Row],[H_1]]+1,db[[#This Row],[H_2]]-db[[#This Row],[H_1]]-1),"")</f>
        <v>6 SET</v>
      </c>
      <c r="W1439" s="40" t="str">
        <f>IF(db[[#This Row],[QTY/ CTN B]]="","",LEFT(db[[#This Row],[QTY/ CTN B]],SEARCH(" ",db[[#This Row],[QTY/ CTN B]],1)-1))</f>
        <v>8</v>
      </c>
      <c r="X1439" s="40" t="str">
        <f>IF(db[[#This Row],[QTY/ CTN B]]="","",RIGHT(db[[#This Row],[QTY/ CTN B]],LEN(db[[#This Row],[QTY/ CTN B]])-SEARCH(" ",db[[#This Row],[QTY/ CTN B]],1)))</f>
        <v>BOX</v>
      </c>
      <c r="Y1439" s="40" t="str">
        <f>IF(db[[#This Row],[QTY/ CTN TG]]="",IF(db[[#This Row],[STN TG]]="","",12),LEFT(db[[#This Row],[QTY/ CTN TG]],SEARCH(" ",db[[#This Row],[QTY/ CTN TG]],1)-1))</f>
        <v>6</v>
      </c>
      <c r="Z14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439" s="40" t="str">
        <f>IF(db[[#This Row],[STN K]]="","",IF(db[[#This Row],[STN TG]]="LSN",12,""))</f>
        <v/>
      </c>
      <c r="AB1439" s="40" t="str">
        <f>IF(db[[#This Row],[STN TG]]="LSN","PCS","")</f>
        <v/>
      </c>
      <c r="AC1439" s="40">
        <f>db[[#This Row],[QTY B]]*IF(db[[#This Row],[QTY TG]]="",1,db[[#This Row],[QTY TG]])*IF(db[[#This Row],[QTY K]]="",1,db[[#This Row],[QTY K]])</f>
        <v>48</v>
      </c>
      <c r="AD1439" s="40" t="str">
        <f>IF(db[[#This Row],[STN K]]="",IF(db[[#This Row],[STN TG]]="",db[[#This Row],[STN B]],db[[#This Row],[STN TG]]),db[[#This Row],[STN K]])</f>
        <v>SET</v>
      </c>
      <c r="AE1439" s="40"/>
    </row>
    <row r="1440" spans="1:31" x14ac:dyDescent="0.25">
      <c r="A1440" s="40">
        <f t="shared" si="22"/>
        <v>1439</v>
      </c>
      <c r="B1440" s="2" t="str">
        <f>LOWER(SUBSTITUTE(SUBSTITUTE(SUBSTITUTE(SUBSTITUTE(SUBSTITUTE(SUBSTITUTE(SUBSTITUTE(SUBSTITUTE(db[[#This Row],[NB BM]]," ",),".",""),"-",""),"(",""),")",""),"/",""),"""",""),"+",""))</f>
        <v>pwkenko36wcp36fclassicpanjang</v>
      </c>
      <c r="C1440" s="2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D1440" s="2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E144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pwkenko36wcp36fclassicpanjang20box4setartomoro</v>
      </c>
      <c r="F144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kenko36colorpencilcp36fclassic20box4set</v>
      </c>
      <c r="G1440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kenko36colorpencilcp36fclassicartomoro</v>
      </c>
      <c r="H144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kenko36colorpencilcp36fclassic20box4setartomoro</v>
      </c>
      <c r="I1440" s="2" t="s">
        <v>1977</v>
      </c>
      <c r="J1440" s="2" t="s">
        <v>1976</v>
      </c>
      <c r="K1440" s="14" t="s">
        <v>1978</v>
      </c>
      <c r="L1440" s="2" t="s">
        <v>1335</v>
      </c>
      <c r="M1440" s="34" t="e">
        <f>IF(db[[#This Row],[NB NOTA_C]]="","",COUNTIF([2]!B_MSK[concat],db[[#This Row],[NB NOTA_C]]))</f>
        <v>#REF!</v>
      </c>
      <c r="N1440" s="14" t="s">
        <v>1348</v>
      </c>
      <c r="O1440" s="2" t="s">
        <v>2002</v>
      </c>
      <c r="P1440" s="2" t="s">
        <v>2447</v>
      </c>
      <c r="R1440" s="2" t="str">
        <f>IF(db[[#This Row],[QTY/ CTN]]="","",SUBSTITUTE(SUBSTITUTE(SUBSTITUTE(db[[#This Row],[QTY/ CTN]]," ","_",2),"(",""),")","")&amp;"_")</f>
        <v>20 BOX_4 SET_</v>
      </c>
      <c r="S1440" s="2">
        <f>IF(db[[#This Row],[H_QTY/ CTN]]="","",SEARCH("_",db[[#This Row],[H_QTY/ CTN]]))</f>
        <v>7</v>
      </c>
      <c r="T1440" s="2">
        <f>IF(db[[#This Row],[H_QTY/ CTN]]="","",LEN(db[[#This Row],[H_QTY/ CTN]]))</f>
        <v>13</v>
      </c>
      <c r="U1440" s="41" t="str">
        <f>IF(db[[#This Row],[H_QTY/ CTN]]="","",LEFT(db[[#This Row],[H_QTY/ CTN]],db[[#This Row],[H_1]]-1))</f>
        <v>20 BOX</v>
      </c>
      <c r="V1440" s="40" t="str">
        <f>IF(NOT(db[[#This Row],[H_1]]=db[[#This Row],[H_2]]),MID(db[[#This Row],[H_QTY/ CTN]],db[[#This Row],[H_1]]+1,db[[#This Row],[H_2]]-db[[#This Row],[H_1]]-1),"")</f>
        <v>4 SET</v>
      </c>
      <c r="W1440" s="40" t="str">
        <f>IF(db[[#This Row],[QTY/ CTN B]]="","",LEFT(db[[#This Row],[QTY/ CTN B]],SEARCH(" ",db[[#This Row],[QTY/ CTN B]],1)-1))</f>
        <v>20</v>
      </c>
      <c r="X1440" s="40" t="str">
        <f>IF(db[[#This Row],[QTY/ CTN B]]="","",RIGHT(db[[#This Row],[QTY/ CTN B]],LEN(db[[#This Row],[QTY/ CTN B]])-SEARCH(" ",db[[#This Row],[QTY/ CTN B]],1)))</f>
        <v>BOX</v>
      </c>
      <c r="Y1440" s="40" t="str">
        <f>IF(db[[#This Row],[QTY/ CTN TG]]="",IF(db[[#This Row],[STN TG]]="","",12),LEFT(db[[#This Row],[QTY/ CTN TG]],SEARCH(" ",db[[#This Row],[QTY/ CTN TG]],1)-1))</f>
        <v>4</v>
      </c>
      <c r="Z14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440" s="40" t="str">
        <f>IF(db[[#This Row],[STN K]]="","",IF(db[[#This Row],[STN TG]]="LSN",12,""))</f>
        <v/>
      </c>
      <c r="AB1440" s="40" t="str">
        <f>IF(db[[#This Row],[STN TG]]="LSN","PCS","")</f>
        <v/>
      </c>
      <c r="AC1440" s="40">
        <f>db[[#This Row],[QTY B]]*IF(db[[#This Row],[QTY TG]]="",1,db[[#This Row],[QTY TG]])*IF(db[[#This Row],[QTY K]]="",1,db[[#This Row],[QTY K]])</f>
        <v>80</v>
      </c>
      <c r="AD1440" s="40" t="str">
        <f>IF(db[[#This Row],[STN K]]="",IF(db[[#This Row],[STN TG]]="",db[[#This Row],[STN B]],db[[#This Row],[STN TG]]),db[[#This Row],[STN K]])</f>
        <v>SET</v>
      </c>
      <c r="AE1440" s="40"/>
    </row>
    <row r="1441" spans="1:31" x14ac:dyDescent="0.25">
      <c r="A1441" s="40">
        <f t="shared" si="22"/>
        <v>1440</v>
      </c>
      <c r="B1441" s="5" t="str">
        <f>LOWER(SUBSTITUTE(SUBSTITUTE(SUBSTITUTE(SUBSTITUTE(SUBSTITUTE(SUBSTITUTE(SUBSTITUTE(SUBSTITUTE(db[[#This Row],[NB BM]]," ",),".",""),"-",""),"(",""),")",""),"/",""),"""",""),"+",""))</f>
        <v>ballpenkenkobp39nhitam</v>
      </c>
      <c r="C1441" s="5" t="str">
        <f>LOWER(SUBSTITUTE(SUBSTITUTE(SUBSTITUTE(SUBSTITUTE(SUBSTITUTE(SUBSTITUTE(SUBSTITUTE(SUBSTITUTE(SUBSTITUTE(db[[#This Row],[NB NOTA]]," ",),".",""),"-",""),"(",""),")",""),",",""),"/",""),"""",""),"+",""))</f>
        <v>kenkoballpenbp39nblack</v>
      </c>
      <c r="D1441" s="5" t="str">
        <f>LOWER(SUBSTITUTE(SUBSTITUTE(SUBSTITUTE(SUBSTITUTE(SUBSTITUTE(SUBSTITUTE(SUBSTITUTE(SUBSTITUTE(SUBSTITUTE(db[[#This Row],[NB PAJAK]]," ",""),"-",""),"(",""),")",""),".",""),",",""),"/",""),"""",""),"+",""))</f>
        <v>ballpenkenkobp39nhitam</v>
      </c>
      <c r="E144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ballpenkenkobp39nhitam144lsnartomoro</v>
      </c>
      <c r="F144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kenkoballpenbp39nblack144lsn</v>
      </c>
      <c r="G1441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kenkoballpenbp39nblackartomoro</v>
      </c>
      <c r="H144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kenkoballpenbp39nblack144lsnartomoro</v>
      </c>
      <c r="I1441" s="2" t="s">
        <v>5676</v>
      </c>
      <c r="J1441" s="2" t="s">
        <v>5670</v>
      </c>
      <c r="K1441" s="14" t="s">
        <v>5677</v>
      </c>
      <c r="L1441" s="2" t="s">
        <v>1335</v>
      </c>
      <c r="M1441" s="33" t="e">
        <f>IF(db[[#This Row],[NB NOTA_C]]="","",COUNTIF([2]!B_MSK[concat],db[[#This Row],[NB NOTA_C]]))</f>
        <v>#REF!</v>
      </c>
      <c r="N1441" s="9" t="s">
        <v>1348</v>
      </c>
      <c r="O1441" s="5" t="s">
        <v>1391</v>
      </c>
      <c r="P1441" s="2" t="s">
        <v>2443</v>
      </c>
      <c r="Q1441" s="5" t="s">
        <v>7178</v>
      </c>
      <c r="R1441" s="5" t="str">
        <f>IF(db[[#This Row],[QTY/ CTN]]="","",SUBSTITUTE(SUBSTITUTE(SUBSTITUTE(db[[#This Row],[QTY/ CTN]]," ","_",2),"(",""),")","")&amp;"_")</f>
        <v>144 LSN_</v>
      </c>
      <c r="S1441" s="5">
        <f>IF(db[[#This Row],[H_QTY/ CTN]]="","",SEARCH("_",db[[#This Row],[H_QTY/ CTN]]))</f>
        <v>8</v>
      </c>
      <c r="T1441" s="5">
        <f>IF(db[[#This Row],[H_QTY/ CTN]]="","",LEN(db[[#This Row],[H_QTY/ CTN]]))</f>
        <v>8</v>
      </c>
      <c r="U1441" s="40" t="str">
        <f>IF(db[[#This Row],[H_QTY/ CTN]]="","",LEFT(db[[#This Row],[H_QTY/ CTN]],db[[#This Row],[H_1]]-1))</f>
        <v>144 LSN</v>
      </c>
      <c r="V1441" s="40" t="str">
        <f>IF(NOT(db[[#This Row],[H_1]]=db[[#This Row],[H_2]]),MID(db[[#This Row],[H_QTY/ CTN]],db[[#This Row],[H_1]]+1,db[[#This Row],[H_2]]-db[[#This Row],[H_1]]-1),"")</f>
        <v/>
      </c>
      <c r="W1441" s="40" t="str">
        <f>IF(db[[#This Row],[QTY/ CTN B]]="","",LEFT(db[[#This Row],[QTY/ CTN B]],SEARCH(" ",db[[#This Row],[QTY/ CTN B]],1)-1))</f>
        <v>144</v>
      </c>
      <c r="X1441" s="40" t="str">
        <f>IF(db[[#This Row],[QTY/ CTN B]]="","",RIGHT(db[[#This Row],[QTY/ CTN B]],LEN(db[[#This Row],[QTY/ CTN B]])-SEARCH(" ",db[[#This Row],[QTY/ CTN B]],1)))</f>
        <v>LSN</v>
      </c>
      <c r="Y1441" s="40">
        <f>IF(db[[#This Row],[QTY/ CTN TG]]="",IF(db[[#This Row],[STN TG]]="","",12),LEFT(db[[#This Row],[QTY/ CTN TG]],SEARCH(" ",db[[#This Row],[QTY/ CTN TG]],1)-1))</f>
        <v>12</v>
      </c>
      <c r="Z14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41" s="40" t="str">
        <f>IF(db[[#This Row],[STN K]]="","",IF(db[[#This Row],[STN TG]]="LSN",12,""))</f>
        <v/>
      </c>
      <c r="AB1441" s="40" t="str">
        <f>IF(db[[#This Row],[STN TG]]="LSN","PCS","")</f>
        <v/>
      </c>
      <c r="AC1441" s="40">
        <f>db[[#This Row],[QTY B]]*IF(db[[#This Row],[QTY TG]]="",1,db[[#This Row],[QTY TG]])*IF(db[[#This Row],[QTY K]]="",1,db[[#This Row],[QTY K]])</f>
        <v>1728</v>
      </c>
      <c r="AD1441" s="40" t="str">
        <f>IF(db[[#This Row],[STN K]]="",IF(db[[#This Row],[STN TG]]="",db[[#This Row],[STN B]],db[[#This Row],[STN TG]]),db[[#This Row],[STN K]])</f>
        <v>PCS</v>
      </c>
      <c r="AE1441" s="40"/>
    </row>
    <row r="1442" spans="1:31" x14ac:dyDescent="0.25">
      <c r="A1442" s="40">
        <f t="shared" si="22"/>
        <v>1441</v>
      </c>
      <c r="B1442" s="2" t="str">
        <f>LOWER(SUBSTITUTE(SUBSTITUTE(SUBSTITUTE(SUBSTITUTE(SUBSTITUTE(SUBSTITUTE(SUBSTITUTE(SUBSTITUTE(db[[#This Row],[NB BM]]," ",),".",""),"-",""),"(",""),")",""),"/",""),"""",""),"+",""))</f>
        <v>bpkenkoeasyflow6hitam</v>
      </c>
      <c r="C1442" s="2" t="str">
        <f>LOWER(SUBSTITUTE(SUBSTITUTE(SUBSTITUTE(SUBSTITUTE(SUBSTITUTE(SUBSTITUTE(SUBSTITUTE(SUBSTITUTE(SUBSTITUTE(db[[#This Row],[NB NOTA]]," ",),".",""),"-",""),"(",""),")",""),",",""),"/",""),"""",""),"+",""))</f>
        <v>kenkoballpeneasyflow6black</v>
      </c>
      <c r="D1442" s="2" t="str">
        <f>LOWER(SUBSTITUTE(SUBSTITUTE(SUBSTITUTE(SUBSTITUTE(SUBSTITUTE(SUBSTITUTE(SUBSTITUTE(SUBSTITUTE(SUBSTITUTE(db[[#This Row],[NB PAJAK]]," ",""),"-",""),"(",""),")",""),".",""),",",""),"/",""),"""",""),"+",""))</f>
        <v>ballpenkenkoeasyflow6hitam</v>
      </c>
      <c r="E144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bpkenkoeasyflow6hitam144lsnartomoro</v>
      </c>
      <c r="F144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kenkoballpeneasyflow6black144lsn</v>
      </c>
      <c r="G1442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kenkoballpeneasyflow6blackartomoro</v>
      </c>
      <c r="H144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kenkoballpeneasyflow6black144lsnartomoro</v>
      </c>
      <c r="I1442" s="2" t="s">
        <v>7039</v>
      </c>
      <c r="J1442" s="2" t="s">
        <v>7037</v>
      </c>
      <c r="K1442" s="14" t="s">
        <v>7044</v>
      </c>
      <c r="L1442" s="2" t="s">
        <v>1335</v>
      </c>
      <c r="M1442" s="34" t="e">
        <f>IF(db[[#This Row],[NB NOTA_C]]="","",COUNTIF([2]!B_MSK[concat],db[[#This Row],[NB NOTA_C]]))</f>
        <v>#REF!</v>
      </c>
      <c r="N1442" s="14" t="s">
        <v>1348</v>
      </c>
      <c r="O1442" s="2" t="s">
        <v>1391</v>
      </c>
      <c r="P1442" s="2" t="s">
        <v>2443</v>
      </c>
      <c r="Q1442" s="2" t="s">
        <v>7038</v>
      </c>
      <c r="R1442" s="2" t="str">
        <f>IF(db[[#This Row],[QTY/ CTN]]="","",SUBSTITUTE(SUBSTITUTE(SUBSTITUTE(db[[#This Row],[QTY/ CTN]]," ","_",2),"(",""),")","")&amp;"_")</f>
        <v>144 LSN_</v>
      </c>
      <c r="S1442" s="2">
        <f>IF(db[[#This Row],[H_QTY/ CTN]]="","",SEARCH("_",db[[#This Row],[H_QTY/ CTN]]))</f>
        <v>8</v>
      </c>
      <c r="T1442" s="2">
        <f>IF(db[[#This Row],[H_QTY/ CTN]]="","",LEN(db[[#This Row],[H_QTY/ CTN]]))</f>
        <v>8</v>
      </c>
      <c r="U1442" s="41" t="str">
        <f>IF(db[[#This Row],[H_QTY/ CTN]]="","",LEFT(db[[#This Row],[H_QTY/ CTN]],db[[#This Row],[H_1]]-1))</f>
        <v>144 LSN</v>
      </c>
      <c r="V1442" s="40" t="str">
        <f>IF(NOT(db[[#This Row],[H_1]]=db[[#This Row],[H_2]]),MID(db[[#This Row],[H_QTY/ CTN]],db[[#This Row],[H_1]]+1,db[[#This Row],[H_2]]-db[[#This Row],[H_1]]-1),"")</f>
        <v/>
      </c>
      <c r="W1442" s="40" t="str">
        <f>IF(db[[#This Row],[QTY/ CTN B]]="","",LEFT(db[[#This Row],[QTY/ CTN B]],SEARCH(" ",db[[#This Row],[QTY/ CTN B]],1)-1))</f>
        <v>144</v>
      </c>
      <c r="X1442" s="40" t="str">
        <f>IF(db[[#This Row],[QTY/ CTN B]]="","",RIGHT(db[[#This Row],[QTY/ CTN B]],LEN(db[[#This Row],[QTY/ CTN B]])-SEARCH(" ",db[[#This Row],[QTY/ CTN B]],1)))</f>
        <v>LSN</v>
      </c>
      <c r="Y1442" s="40">
        <f>IF(db[[#This Row],[QTY/ CTN TG]]="",IF(db[[#This Row],[STN TG]]="","",12),LEFT(db[[#This Row],[QTY/ CTN TG]],SEARCH(" ",db[[#This Row],[QTY/ CTN TG]],1)-1))</f>
        <v>12</v>
      </c>
      <c r="Z14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42" s="40" t="str">
        <f>IF(db[[#This Row],[STN K]]="","",IF(db[[#This Row],[STN TG]]="LSN",12,""))</f>
        <v/>
      </c>
      <c r="AB1442" s="40" t="str">
        <f>IF(db[[#This Row],[STN TG]]="LSN","PCS","")</f>
        <v/>
      </c>
      <c r="AC1442" s="40">
        <f>db[[#This Row],[QTY B]]*IF(db[[#This Row],[QTY TG]]="",1,db[[#This Row],[QTY TG]])*IF(db[[#This Row],[QTY K]]="",1,db[[#This Row],[QTY K]])</f>
        <v>1728</v>
      </c>
      <c r="AD1442" s="40" t="str">
        <f>IF(db[[#This Row],[STN K]]="",IF(db[[#This Row],[STN TG]]="",db[[#This Row],[STN B]],db[[#This Row],[STN TG]]),db[[#This Row],[STN K]])</f>
        <v>PCS</v>
      </c>
      <c r="AE1442" s="40"/>
    </row>
    <row r="1443" spans="1:31" x14ac:dyDescent="0.25">
      <c r="A1443" s="40">
        <f t="shared" si="22"/>
        <v>1442</v>
      </c>
      <c r="B1443" s="5" t="str">
        <f>LOWER(SUBSTITUTE(SUBSTITUTE(SUBSTITUTE(SUBSTITUTE(SUBSTITUTE(SUBSTITUTE(SUBSTITUTE(SUBSTITUTE(db[[#This Row],[NB BM]]," ",),".",""),"-",""),"(",""),")",""),"/",""),"""",""),"+",""))</f>
        <v>ballpenkenkonojin9</v>
      </c>
      <c r="C1443" s="5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D1443" s="5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E144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ballpenkenkonojin912grsartomoro</v>
      </c>
      <c r="F144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kenkoballpennojin9black12grs</v>
      </c>
      <c r="G1443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kenkoballpennojin9blackartomoro</v>
      </c>
      <c r="H144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kenkoballpennojin9black12grsartomoro</v>
      </c>
      <c r="I1443" s="2" t="s">
        <v>4356</v>
      </c>
      <c r="J1443" s="2" t="s">
        <v>4354</v>
      </c>
      <c r="K1443" s="14" t="s">
        <v>4355</v>
      </c>
      <c r="L1443" s="2" t="s">
        <v>1335</v>
      </c>
      <c r="M1443" s="33" t="e">
        <f>IF(db[[#This Row],[NB NOTA_C]]="","",COUNTIF([2]!B_MSK[concat],db[[#This Row],[NB NOTA_C]]))</f>
        <v>#REF!</v>
      </c>
      <c r="N1443" s="9" t="s">
        <v>1348</v>
      </c>
      <c r="O1443" s="5" t="s">
        <v>1411</v>
      </c>
      <c r="P1443" s="2" t="s">
        <v>2443</v>
      </c>
      <c r="Q1443" s="5"/>
      <c r="R1443" s="5" t="str">
        <f>IF(db[[#This Row],[QTY/ CTN]]="","",SUBSTITUTE(SUBSTITUTE(SUBSTITUTE(db[[#This Row],[QTY/ CTN]]," ","_",2),"(",""),")","")&amp;"_")</f>
        <v>12 GRS_</v>
      </c>
      <c r="S1443" s="5">
        <f>IF(db[[#This Row],[H_QTY/ CTN]]="","",SEARCH("_",db[[#This Row],[H_QTY/ CTN]]))</f>
        <v>7</v>
      </c>
      <c r="T1443" s="5">
        <f>IF(db[[#This Row],[H_QTY/ CTN]]="","",LEN(db[[#This Row],[H_QTY/ CTN]]))</f>
        <v>7</v>
      </c>
      <c r="U1443" s="40" t="str">
        <f>IF(db[[#This Row],[H_QTY/ CTN]]="","",LEFT(db[[#This Row],[H_QTY/ CTN]],db[[#This Row],[H_1]]-1))</f>
        <v>12 GRS</v>
      </c>
      <c r="V1443" s="40" t="str">
        <f>IF(NOT(db[[#This Row],[H_1]]=db[[#This Row],[H_2]]),MID(db[[#This Row],[H_QTY/ CTN]],db[[#This Row],[H_1]]+1,db[[#This Row],[H_2]]-db[[#This Row],[H_1]]-1),"")</f>
        <v/>
      </c>
      <c r="W1443" s="40" t="str">
        <f>IF(db[[#This Row],[QTY/ CTN B]]="","",LEFT(db[[#This Row],[QTY/ CTN B]],SEARCH(" ",db[[#This Row],[QTY/ CTN B]],1)-1))</f>
        <v>12</v>
      </c>
      <c r="X1443" s="40" t="str">
        <f>IF(db[[#This Row],[QTY/ CTN B]]="","",RIGHT(db[[#This Row],[QTY/ CTN B]],LEN(db[[#This Row],[QTY/ CTN B]])-SEARCH(" ",db[[#This Row],[QTY/ CTN B]],1)))</f>
        <v>GRS</v>
      </c>
      <c r="Y1443" s="40">
        <f>IF(db[[#This Row],[QTY/ CTN TG]]="",IF(db[[#This Row],[STN TG]]="","",12),LEFT(db[[#This Row],[QTY/ CTN TG]],SEARCH(" ",db[[#This Row],[QTY/ CTN TG]],1)-1))</f>
        <v>12</v>
      </c>
      <c r="Z14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43" s="40">
        <f>IF(db[[#This Row],[STN K]]="","",IF(db[[#This Row],[STN TG]]="LSN",12,""))</f>
        <v>12</v>
      </c>
      <c r="AB1443" s="40" t="str">
        <f>IF(db[[#This Row],[STN TG]]="LSN","PCS","")</f>
        <v>PCS</v>
      </c>
      <c r="AC1443" s="40">
        <f>db[[#This Row],[QTY B]]*IF(db[[#This Row],[QTY TG]]="",1,db[[#This Row],[QTY TG]])*IF(db[[#This Row],[QTY K]]="",1,db[[#This Row],[QTY K]])</f>
        <v>1728</v>
      </c>
      <c r="AD1443" s="40" t="str">
        <f>IF(db[[#This Row],[STN K]]="",IF(db[[#This Row],[STN TG]]="",db[[#This Row],[STN B]],db[[#This Row],[STN TG]]),db[[#This Row],[STN K]])</f>
        <v>PCS</v>
      </c>
      <c r="AE1443" s="40"/>
    </row>
    <row r="1444" spans="1:31" x14ac:dyDescent="0.25">
      <c r="A1444" s="40">
        <f t="shared" si="22"/>
        <v>1443</v>
      </c>
      <c r="B1444" s="2" t="str">
        <f>LOWER(SUBSTITUTE(SUBSTITUTE(SUBSTITUTE(SUBSTITUTE(SUBSTITUTE(SUBSTITUTE(SUBSTITUTE(SUBSTITUTE(db[[#This Row],[NB BM]]," ",),".",""),"-",""),"(",""),")",""),"/",""),"""",""),"+",""))</f>
        <v>ballpenkenkooilgelk5hitam</v>
      </c>
      <c r="C1444" s="2" t="str">
        <f>LOWER(SUBSTITUTE(SUBSTITUTE(SUBSTITUTE(SUBSTITUTE(SUBSTITUTE(SUBSTITUTE(SUBSTITUTE(SUBSTITUTE(SUBSTITUTE(db[[#This Row],[NB NOTA]]," ",),".",""),"-",""),"(",""),")",""),",",""),"/",""),"""",""),"+",""))</f>
        <v>kenkoballpenoilgelk5black</v>
      </c>
      <c r="D1444" s="2" t="str">
        <f>LOWER(SUBSTITUTE(SUBSTITUTE(SUBSTITUTE(SUBSTITUTE(SUBSTITUTE(SUBSTITUTE(SUBSTITUTE(SUBSTITUTE(SUBSTITUTE(db[[#This Row],[NB PAJAK]]," ",""),"-",""),"(",""),")",""),".",""),",",""),"/",""),"""",""),"+",""))</f>
        <v>ballpenkenkooilgelk5hitam</v>
      </c>
      <c r="E144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ballpenkenkooilgelk5hitam12grsartomoro</v>
      </c>
      <c r="F144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kenkoballpenoilgelk5black12grs</v>
      </c>
      <c r="G144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kenkoballpenoilgelk5blackartomoro</v>
      </c>
      <c r="H144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kenkoballpenoilgelk5black12grsartomoro</v>
      </c>
      <c r="I1444" s="2" t="s">
        <v>6947</v>
      </c>
      <c r="J1444" s="2" t="s">
        <v>6945</v>
      </c>
      <c r="K1444" s="14" t="s">
        <v>6946</v>
      </c>
      <c r="L1444" s="2" t="s">
        <v>1335</v>
      </c>
      <c r="M1444" s="34" t="e">
        <f>IF(db[[#This Row],[NB NOTA_C]]="","",COUNTIF([2]!B_MSK[concat],db[[#This Row],[NB NOTA_C]]))</f>
        <v>#REF!</v>
      </c>
      <c r="N1444" s="14" t="s">
        <v>1348</v>
      </c>
      <c r="O1444" s="2" t="s">
        <v>1411</v>
      </c>
      <c r="P1444" s="2" t="s">
        <v>2443</v>
      </c>
      <c r="R1444" s="2" t="str">
        <f>IF(db[[#This Row],[QTY/ CTN]]="","",SUBSTITUTE(SUBSTITUTE(SUBSTITUTE(db[[#This Row],[QTY/ CTN]]," ","_",2),"(",""),")","")&amp;"_")</f>
        <v>12 GRS_</v>
      </c>
      <c r="S1444" s="2">
        <f>IF(db[[#This Row],[H_QTY/ CTN]]="","",SEARCH("_",db[[#This Row],[H_QTY/ CTN]]))</f>
        <v>7</v>
      </c>
      <c r="T1444" s="2">
        <f>IF(db[[#This Row],[H_QTY/ CTN]]="","",LEN(db[[#This Row],[H_QTY/ CTN]]))</f>
        <v>7</v>
      </c>
      <c r="U1444" s="41" t="str">
        <f>IF(db[[#This Row],[H_QTY/ CTN]]="","",LEFT(db[[#This Row],[H_QTY/ CTN]],db[[#This Row],[H_1]]-1))</f>
        <v>12 GRS</v>
      </c>
      <c r="V1444" s="40" t="str">
        <f>IF(NOT(db[[#This Row],[H_1]]=db[[#This Row],[H_2]]),MID(db[[#This Row],[H_QTY/ CTN]],db[[#This Row],[H_1]]+1,db[[#This Row],[H_2]]-db[[#This Row],[H_1]]-1),"")</f>
        <v/>
      </c>
      <c r="W1444" s="40" t="str">
        <f>IF(db[[#This Row],[QTY/ CTN B]]="","",LEFT(db[[#This Row],[QTY/ CTN B]],SEARCH(" ",db[[#This Row],[QTY/ CTN B]],1)-1))</f>
        <v>12</v>
      </c>
      <c r="X1444" s="40" t="str">
        <f>IF(db[[#This Row],[QTY/ CTN B]]="","",RIGHT(db[[#This Row],[QTY/ CTN B]],LEN(db[[#This Row],[QTY/ CTN B]])-SEARCH(" ",db[[#This Row],[QTY/ CTN B]],1)))</f>
        <v>GRS</v>
      </c>
      <c r="Y1444" s="40">
        <f>IF(db[[#This Row],[QTY/ CTN TG]]="",IF(db[[#This Row],[STN TG]]="","",12),LEFT(db[[#This Row],[QTY/ CTN TG]],SEARCH(" ",db[[#This Row],[QTY/ CTN TG]],1)-1))</f>
        <v>12</v>
      </c>
      <c r="Z14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44" s="40">
        <f>IF(db[[#This Row],[STN K]]="","",IF(db[[#This Row],[STN TG]]="LSN",12,""))</f>
        <v>12</v>
      </c>
      <c r="AB1444" s="40" t="str">
        <f>IF(db[[#This Row],[STN TG]]="LSN","PCS","")</f>
        <v>PCS</v>
      </c>
      <c r="AC1444" s="40">
        <f>db[[#This Row],[QTY B]]*IF(db[[#This Row],[QTY TG]]="",1,db[[#This Row],[QTY TG]])*IF(db[[#This Row],[QTY K]]="",1,db[[#This Row],[QTY K]])</f>
        <v>1728</v>
      </c>
      <c r="AD1444" s="40" t="str">
        <f>IF(db[[#This Row],[STN K]]="",IF(db[[#This Row],[STN TG]]="",db[[#This Row],[STN B]],db[[#This Row],[STN TG]]),db[[#This Row],[STN K]])</f>
        <v>PCS</v>
      </c>
      <c r="AE1444" s="40"/>
    </row>
    <row r="1445" spans="1:31" ht="15" customHeight="1" x14ac:dyDescent="0.25">
      <c r="A1445" s="40">
        <f t="shared" si="22"/>
        <v>1444</v>
      </c>
      <c r="B1445" s="2" t="str">
        <f>LOWER(SUBSTITUTE(SUBSTITUTE(SUBSTITUTE(SUBSTITUTE(SUBSTITUTE(SUBSTITUTE(SUBSTITUTE(SUBSTITUTE(db[[#This Row],[NB BM]]," ",),".",""),"-",""),"(",""),")",""),"/",""),"""",""),"+",""))</f>
        <v>binderclipkenko105</v>
      </c>
      <c r="C1445" s="2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D1445" s="2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E144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binderclipkenko10550grsartomoro</v>
      </c>
      <c r="F144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kenkobinderclipno10550grs</v>
      </c>
      <c r="G1445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kenkobinderclipno105artomoro</v>
      </c>
      <c r="H144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kenkobinderclipno10550grsartomoro</v>
      </c>
      <c r="I1445" s="2" t="s">
        <v>6427</v>
      </c>
      <c r="J1445" s="2" t="s">
        <v>290</v>
      </c>
      <c r="K1445" s="14" t="s">
        <v>291</v>
      </c>
      <c r="L1445" s="2" t="s">
        <v>1335</v>
      </c>
      <c r="M1445" s="34" t="e">
        <f>IF(db[[#This Row],[NB NOTA_C]]="","",COUNTIF([2]!B_MSK[concat],db[[#This Row],[NB NOTA_C]]))</f>
        <v>#REF!</v>
      </c>
      <c r="N1445" s="14" t="s">
        <v>1348</v>
      </c>
      <c r="O1445" s="2" t="s">
        <v>1401</v>
      </c>
      <c r="P1445" s="2" t="s">
        <v>2418</v>
      </c>
      <c r="Q1445" s="2" t="s">
        <v>4264</v>
      </c>
      <c r="R1445" s="2" t="str">
        <f>IF(db[[#This Row],[QTY/ CTN]]="","",SUBSTITUTE(SUBSTITUTE(SUBSTITUTE(db[[#This Row],[QTY/ CTN]]," ","_",2),"(",""),")","")&amp;"_")</f>
        <v>50 GRS_</v>
      </c>
      <c r="S1445" s="2">
        <f>IF(db[[#This Row],[H_QTY/ CTN]]="","",SEARCH("_",db[[#This Row],[H_QTY/ CTN]]))</f>
        <v>7</v>
      </c>
      <c r="T1445" s="2">
        <f>IF(db[[#This Row],[H_QTY/ CTN]]="","",LEN(db[[#This Row],[H_QTY/ CTN]]))</f>
        <v>7</v>
      </c>
      <c r="U1445" s="41" t="str">
        <f>IF(db[[#This Row],[H_QTY/ CTN]]="","",LEFT(db[[#This Row],[H_QTY/ CTN]],db[[#This Row],[H_1]]-1))</f>
        <v>50 GRS</v>
      </c>
      <c r="V1445" s="40" t="str">
        <f>IF(NOT(db[[#This Row],[H_1]]=db[[#This Row],[H_2]]),MID(db[[#This Row],[H_QTY/ CTN]],db[[#This Row],[H_1]]+1,db[[#This Row],[H_2]]-db[[#This Row],[H_1]]-1),"")</f>
        <v/>
      </c>
      <c r="W1445" s="40" t="str">
        <f>IF(db[[#This Row],[QTY/ CTN B]]="","",LEFT(db[[#This Row],[QTY/ CTN B]],SEARCH(" ",db[[#This Row],[QTY/ CTN B]],1)-1))</f>
        <v>50</v>
      </c>
      <c r="X1445" s="40" t="str">
        <f>IF(db[[#This Row],[QTY/ CTN B]]="","",RIGHT(db[[#This Row],[QTY/ CTN B]],LEN(db[[#This Row],[QTY/ CTN B]])-SEARCH(" ",db[[#This Row],[QTY/ CTN B]],1)))</f>
        <v>GRS</v>
      </c>
      <c r="Y1445" s="40">
        <f>IF(db[[#This Row],[QTY/ CTN TG]]="",IF(db[[#This Row],[STN TG]]="","",12),LEFT(db[[#This Row],[QTY/ CTN TG]],SEARCH(" ",db[[#This Row],[QTY/ CTN TG]],1)-1))</f>
        <v>12</v>
      </c>
      <c r="Z14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45" s="40">
        <f>IF(db[[#This Row],[STN K]]="","",IF(db[[#This Row],[STN TG]]="LSN",12,""))</f>
        <v>12</v>
      </c>
      <c r="AB1445" s="40" t="str">
        <f>IF(db[[#This Row],[STN TG]]="LSN","PCS","")</f>
        <v>PCS</v>
      </c>
      <c r="AC1445" s="40">
        <f>db[[#This Row],[QTY B]]*IF(db[[#This Row],[QTY TG]]="",1,db[[#This Row],[QTY TG]])*IF(db[[#This Row],[QTY K]]="",1,db[[#This Row],[QTY K]])</f>
        <v>7200</v>
      </c>
      <c r="AD1445" s="40" t="str">
        <f>IF(db[[#This Row],[STN K]]="",IF(db[[#This Row],[STN TG]]="",db[[#This Row],[STN B]],db[[#This Row],[STN TG]]),db[[#This Row],[STN K]])</f>
        <v>PCS</v>
      </c>
      <c r="AE1445" s="40"/>
    </row>
    <row r="1446" spans="1:31" x14ac:dyDescent="0.25">
      <c r="A1446" s="40">
        <f t="shared" si="22"/>
        <v>1445</v>
      </c>
      <c r="B1446" s="2" t="str">
        <f>LOWER(SUBSTITUTE(SUBSTITUTE(SUBSTITUTE(SUBSTITUTE(SUBSTITUTE(SUBSTITUTE(SUBSTITUTE(SUBSTITUTE(db[[#This Row],[NB BM]]," ",),".",""),"-",""),"(",""),")",""),"/",""),"""",""),"+",""))</f>
        <v>binderclipkenko107</v>
      </c>
      <c r="C1446" s="2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D1446" s="2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E144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binderclipkenko10750grsartomoro</v>
      </c>
      <c r="F144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kenkobinderclipno10750grs</v>
      </c>
      <c r="G1446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kenkobinderclipno107artomoro</v>
      </c>
      <c r="H144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kenkobinderclipno10750grsartomoro</v>
      </c>
      <c r="I1446" s="2" t="s">
        <v>292</v>
      </c>
      <c r="J1446" s="2" t="s">
        <v>293</v>
      </c>
      <c r="K1446" s="14" t="s">
        <v>294</v>
      </c>
      <c r="L1446" s="2" t="s">
        <v>1335</v>
      </c>
      <c r="M1446" s="34" t="e">
        <f>IF(db[[#This Row],[NB NOTA_C]]="","",COUNTIF([2]!B_MSK[concat],db[[#This Row],[NB NOTA_C]]))</f>
        <v>#REF!</v>
      </c>
      <c r="N1446" s="14" t="s">
        <v>1348</v>
      </c>
      <c r="O1446" s="2" t="s">
        <v>1401</v>
      </c>
      <c r="P1446" s="2" t="s">
        <v>2418</v>
      </c>
      <c r="Q1446" s="2" t="s">
        <v>4559</v>
      </c>
      <c r="R1446" s="2" t="str">
        <f>IF(db[[#This Row],[QTY/ CTN]]="","",SUBSTITUTE(SUBSTITUTE(SUBSTITUTE(db[[#This Row],[QTY/ CTN]]," ","_",2),"(",""),")","")&amp;"_")</f>
        <v>50 GRS_</v>
      </c>
      <c r="S1446" s="2">
        <f>IF(db[[#This Row],[H_QTY/ CTN]]="","",SEARCH("_",db[[#This Row],[H_QTY/ CTN]]))</f>
        <v>7</v>
      </c>
      <c r="T1446" s="2">
        <f>IF(db[[#This Row],[H_QTY/ CTN]]="","",LEN(db[[#This Row],[H_QTY/ CTN]]))</f>
        <v>7</v>
      </c>
      <c r="U1446" s="41" t="str">
        <f>IF(db[[#This Row],[H_QTY/ CTN]]="","",LEFT(db[[#This Row],[H_QTY/ CTN]],db[[#This Row],[H_1]]-1))</f>
        <v>50 GRS</v>
      </c>
      <c r="V1446" s="40" t="str">
        <f>IF(NOT(db[[#This Row],[H_1]]=db[[#This Row],[H_2]]),MID(db[[#This Row],[H_QTY/ CTN]],db[[#This Row],[H_1]]+1,db[[#This Row],[H_2]]-db[[#This Row],[H_1]]-1),"")</f>
        <v/>
      </c>
      <c r="W1446" s="40" t="str">
        <f>IF(db[[#This Row],[QTY/ CTN B]]="","",LEFT(db[[#This Row],[QTY/ CTN B]],SEARCH(" ",db[[#This Row],[QTY/ CTN B]],1)-1))</f>
        <v>50</v>
      </c>
      <c r="X1446" s="40" t="str">
        <f>IF(db[[#This Row],[QTY/ CTN B]]="","",RIGHT(db[[#This Row],[QTY/ CTN B]],LEN(db[[#This Row],[QTY/ CTN B]])-SEARCH(" ",db[[#This Row],[QTY/ CTN B]],1)))</f>
        <v>GRS</v>
      </c>
      <c r="Y1446" s="40">
        <f>IF(db[[#This Row],[QTY/ CTN TG]]="",IF(db[[#This Row],[STN TG]]="","",12),LEFT(db[[#This Row],[QTY/ CTN TG]],SEARCH(" ",db[[#This Row],[QTY/ CTN TG]],1)-1))</f>
        <v>12</v>
      </c>
      <c r="Z14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46" s="40">
        <f>IF(db[[#This Row],[STN K]]="","",IF(db[[#This Row],[STN TG]]="LSN",12,""))</f>
        <v>12</v>
      </c>
      <c r="AB1446" s="40" t="str">
        <f>IF(db[[#This Row],[STN TG]]="LSN","PCS","")</f>
        <v>PCS</v>
      </c>
      <c r="AC1446" s="40">
        <f>db[[#This Row],[QTY B]]*IF(db[[#This Row],[QTY TG]]="",1,db[[#This Row],[QTY TG]])*IF(db[[#This Row],[QTY K]]="",1,db[[#This Row],[QTY K]])</f>
        <v>7200</v>
      </c>
      <c r="AD1446" s="40" t="str">
        <f>IF(db[[#This Row],[STN K]]="",IF(db[[#This Row],[STN TG]]="",db[[#This Row],[STN B]],db[[#This Row],[STN TG]]),db[[#This Row],[STN K]])</f>
        <v>PCS</v>
      </c>
      <c r="AE1446" s="40"/>
    </row>
    <row r="1447" spans="1:31" x14ac:dyDescent="0.25">
      <c r="A1447" s="40">
        <f t="shared" si="22"/>
        <v>1446</v>
      </c>
      <c r="B1447" s="2" t="str">
        <f>LOWER(SUBSTITUTE(SUBSTITUTE(SUBSTITUTE(SUBSTITUTE(SUBSTITUTE(SUBSTITUTE(SUBSTITUTE(SUBSTITUTE(db[[#This Row],[NB BM]]," ",),".",""),"-",""),"(",""),")",""),"/",""),"""",""),"+",""))</f>
        <v>binderclipkenko111</v>
      </c>
      <c r="C1447" s="2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D1447" s="2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E144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binderclipkenko11130grsartomoro</v>
      </c>
      <c r="F144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kenkobinderclipno11130grs</v>
      </c>
      <c r="G1447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kenkobinderclipno111artomoro</v>
      </c>
      <c r="H144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kenkobinderclipno11130grsartomoro</v>
      </c>
      <c r="I1447" s="2" t="s">
        <v>295</v>
      </c>
      <c r="J1447" s="2" t="s">
        <v>296</v>
      </c>
      <c r="K1447" s="14" t="s">
        <v>297</v>
      </c>
      <c r="L1447" s="2" t="s">
        <v>1335</v>
      </c>
      <c r="M1447" s="34" t="e">
        <f>IF(db[[#This Row],[NB NOTA_C]]="","",COUNTIF([2]!B_MSK[concat],db[[#This Row],[NB NOTA_C]]))</f>
        <v>#REF!</v>
      </c>
      <c r="N1447" s="14" t="s">
        <v>1348</v>
      </c>
      <c r="O1447" s="2" t="s">
        <v>1402</v>
      </c>
      <c r="P1447" s="2" t="s">
        <v>2418</v>
      </c>
      <c r="Q1447" s="2" t="s">
        <v>4265</v>
      </c>
      <c r="R1447" s="2" t="str">
        <f>IF(db[[#This Row],[QTY/ CTN]]="","",SUBSTITUTE(SUBSTITUTE(SUBSTITUTE(db[[#This Row],[QTY/ CTN]]," ","_",2),"(",""),")","")&amp;"_")</f>
        <v>30 GRS_</v>
      </c>
      <c r="S1447" s="2">
        <f>IF(db[[#This Row],[H_QTY/ CTN]]="","",SEARCH("_",db[[#This Row],[H_QTY/ CTN]]))</f>
        <v>7</v>
      </c>
      <c r="T1447" s="2">
        <f>IF(db[[#This Row],[H_QTY/ CTN]]="","",LEN(db[[#This Row],[H_QTY/ CTN]]))</f>
        <v>7</v>
      </c>
      <c r="U1447" s="41" t="str">
        <f>IF(db[[#This Row],[H_QTY/ CTN]]="","",LEFT(db[[#This Row],[H_QTY/ CTN]],db[[#This Row],[H_1]]-1))</f>
        <v>30 GRS</v>
      </c>
      <c r="V1447" s="40" t="str">
        <f>IF(NOT(db[[#This Row],[H_1]]=db[[#This Row],[H_2]]),MID(db[[#This Row],[H_QTY/ CTN]],db[[#This Row],[H_1]]+1,db[[#This Row],[H_2]]-db[[#This Row],[H_1]]-1),"")</f>
        <v/>
      </c>
      <c r="W1447" s="40" t="str">
        <f>IF(db[[#This Row],[QTY/ CTN B]]="","",LEFT(db[[#This Row],[QTY/ CTN B]],SEARCH(" ",db[[#This Row],[QTY/ CTN B]],1)-1))</f>
        <v>30</v>
      </c>
      <c r="X1447" s="40" t="str">
        <f>IF(db[[#This Row],[QTY/ CTN B]]="","",RIGHT(db[[#This Row],[QTY/ CTN B]],LEN(db[[#This Row],[QTY/ CTN B]])-SEARCH(" ",db[[#This Row],[QTY/ CTN B]],1)))</f>
        <v>GRS</v>
      </c>
      <c r="Y1447" s="40">
        <f>IF(db[[#This Row],[QTY/ CTN TG]]="",IF(db[[#This Row],[STN TG]]="","",12),LEFT(db[[#This Row],[QTY/ CTN TG]],SEARCH(" ",db[[#This Row],[QTY/ CTN TG]],1)-1))</f>
        <v>12</v>
      </c>
      <c r="Z14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47" s="40">
        <f>IF(db[[#This Row],[STN K]]="","",IF(db[[#This Row],[STN TG]]="LSN",12,""))</f>
        <v>12</v>
      </c>
      <c r="AB1447" s="40" t="str">
        <f>IF(db[[#This Row],[STN TG]]="LSN","PCS","")</f>
        <v>PCS</v>
      </c>
      <c r="AC1447" s="40">
        <f>db[[#This Row],[QTY B]]*IF(db[[#This Row],[QTY TG]]="",1,db[[#This Row],[QTY TG]])*IF(db[[#This Row],[QTY K]]="",1,db[[#This Row],[QTY K]])</f>
        <v>4320</v>
      </c>
      <c r="AD1447" s="40" t="str">
        <f>IF(db[[#This Row],[STN K]]="",IF(db[[#This Row],[STN TG]]="",db[[#This Row],[STN B]],db[[#This Row],[STN TG]]),db[[#This Row],[STN K]])</f>
        <v>PCS</v>
      </c>
      <c r="AE1447" s="40"/>
    </row>
    <row r="1448" spans="1:31" x14ac:dyDescent="0.25">
      <c r="A1448" s="40">
        <f t="shared" si="22"/>
        <v>1447</v>
      </c>
      <c r="B1448" s="2" t="str">
        <f>LOWER(SUBSTITUTE(SUBSTITUTE(SUBSTITUTE(SUBSTITUTE(SUBSTITUTE(SUBSTITUTE(SUBSTITUTE(SUBSTITUTE(db[[#This Row],[NB BM]]," ",),".",""),"-",""),"(",""),")",""),"/",""),"""",""),"+",""))</f>
        <v>binderclipkenko155</v>
      </c>
      <c r="C1448" s="2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D1448" s="2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E144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binderclipkenko15520grsartomoro</v>
      </c>
      <c r="F144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kenkobinderclipno15520grs</v>
      </c>
      <c r="G1448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kenkobinderclipno155artomoro</v>
      </c>
      <c r="H144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kenkobinderclipno15520grsartomoro</v>
      </c>
      <c r="I1448" s="2" t="s">
        <v>6428</v>
      </c>
      <c r="J1448" s="2" t="s">
        <v>298</v>
      </c>
      <c r="K1448" s="14" t="s">
        <v>299</v>
      </c>
      <c r="L1448" s="2" t="s">
        <v>1335</v>
      </c>
      <c r="M1448" s="34" t="e">
        <f>IF(db[[#This Row],[NB NOTA_C]]="","",COUNTIF([2]!B_MSK[concat],db[[#This Row],[NB NOTA_C]]))</f>
        <v>#REF!</v>
      </c>
      <c r="N1448" s="14" t="s">
        <v>1348</v>
      </c>
      <c r="O1448" s="2" t="s">
        <v>1403</v>
      </c>
      <c r="P1448" s="2" t="s">
        <v>2418</v>
      </c>
      <c r="Q1448" s="2" t="s">
        <v>4979</v>
      </c>
      <c r="R1448" s="2" t="str">
        <f>IF(db[[#This Row],[QTY/ CTN]]="","",SUBSTITUTE(SUBSTITUTE(SUBSTITUTE(db[[#This Row],[QTY/ CTN]]," ","_",2),"(",""),")","")&amp;"_")</f>
        <v>20 GRS_</v>
      </c>
      <c r="S1448" s="2">
        <f>IF(db[[#This Row],[H_QTY/ CTN]]="","",SEARCH("_",db[[#This Row],[H_QTY/ CTN]]))</f>
        <v>7</v>
      </c>
      <c r="T1448" s="2">
        <f>IF(db[[#This Row],[H_QTY/ CTN]]="","",LEN(db[[#This Row],[H_QTY/ CTN]]))</f>
        <v>7</v>
      </c>
      <c r="U1448" s="41" t="str">
        <f>IF(db[[#This Row],[H_QTY/ CTN]]="","",LEFT(db[[#This Row],[H_QTY/ CTN]],db[[#This Row],[H_1]]-1))</f>
        <v>20 GRS</v>
      </c>
      <c r="V1448" s="40" t="str">
        <f>IF(NOT(db[[#This Row],[H_1]]=db[[#This Row],[H_2]]),MID(db[[#This Row],[H_QTY/ CTN]],db[[#This Row],[H_1]]+1,db[[#This Row],[H_2]]-db[[#This Row],[H_1]]-1),"")</f>
        <v/>
      </c>
      <c r="W1448" s="40" t="str">
        <f>IF(db[[#This Row],[QTY/ CTN B]]="","",LEFT(db[[#This Row],[QTY/ CTN B]],SEARCH(" ",db[[#This Row],[QTY/ CTN B]],1)-1))</f>
        <v>20</v>
      </c>
      <c r="X1448" s="40" t="str">
        <f>IF(db[[#This Row],[QTY/ CTN B]]="","",RIGHT(db[[#This Row],[QTY/ CTN B]],LEN(db[[#This Row],[QTY/ CTN B]])-SEARCH(" ",db[[#This Row],[QTY/ CTN B]],1)))</f>
        <v>GRS</v>
      </c>
      <c r="Y1448" s="40">
        <f>IF(db[[#This Row],[QTY/ CTN TG]]="",IF(db[[#This Row],[STN TG]]="","",12),LEFT(db[[#This Row],[QTY/ CTN TG]],SEARCH(" ",db[[#This Row],[QTY/ CTN TG]],1)-1))</f>
        <v>12</v>
      </c>
      <c r="Z14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48" s="40">
        <f>IF(db[[#This Row],[STN K]]="","",IF(db[[#This Row],[STN TG]]="LSN",12,""))</f>
        <v>12</v>
      </c>
      <c r="AB1448" s="40" t="str">
        <f>IF(db[[#This Row],[STN TG]]="LSN","PCS","")</f>
        <v>PCS</v>
      </c>
      <c r="AC1448" s="40">
        <f>db[[#This Row],[QTY B]]*IF(db[[#This Row],[QTY TG]]="",1,db[[#This Row],[QTY TG]])*IF(db[[#This Row],[QTY K]]="",1,db[[#This Row],[QTY K]])</f>
        <v>2880</v>
      </c>
      <c r="AD1448" s="40" t="str">
        <f>IF(db[[#This Row],[STN K]]="",IF(db[[#This Row],[STN TG]]="",db[[#This Row],[STN B]],db[[#This Row],[STN TG]]),db[[#This Row],[STN K]])</f>
        <v>PCS</v>
      </c>
      <c r="AE1448" s="40"/>
    </row>
    <row r="1449" spans="1:31" x14ac:dyDescent="0.25">
      <c r="A1449" s="40">
        <f t="shared" si="22"/>
        <v>1448</v>
      </c>
      <c r="B1449" s="2" t="str">
        <f>LOWER(SUBSTITUTE(SUBSTITUTE(SUBSTITUTE(SUBSTITUTE(SUBSTITUTE(SUBSTITUTE(SUBSTITUTE(SUBSTITUTE(db[[#This Row],[NB BM]]," ",),".",""),"-",""),"(",""),")",""),"/",""),"""",""),"+",""))</f>
        <v>binderclipkenko200</v>
      </c>
      <c r="C1449" s="2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D1449" s="2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E144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binderclipkenko20010grsartomoro</v>
      </c>
      <c r="F144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kenkobinderclipno20010grs</v>
      </c>
      <c r="G1449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kenkobinderclipno200artomoro</v>
      </c>
      <c r="H144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kenkobinderclipno20010grsartomoro</v>
      </c>
      <c r="I1449" s="2" t="s">
        <v>6429</v>
      </c>
      <c r="J1449" s="2" t="s">
        <v>300</v>
      </c>
      <c r="K1449" s="1" t="s">
        <v>301</v>
      </c>
      <c r="L1449" s="2" t="s">
        <v>1335</v>
      </c>
      <c r="M1449" s="34" t="e">
        <f>IF(db[[#This Row],[NB NOTA_C]]="","",COUNTIF([2]!B_MSK[concat],db[[#This Row],[NB NOTA_C]]))</f>
        <v>#REF!</v>
      </c>
      <c r="N1449" s="14" t="s">
        <v>1348</v>
      </c>
      <c r="O1449" s="2" t="s">
        <v>1404</v>
      </c>
      <c r="P1449" s="2" t="s">
        <v>2418</v>
      </c>
      <c r="Q1449" s="2" t="s">
        <v>4597</v>
      </c>
      <c r="R1449" s="2" t="str">
        <f>IF(db[[#This Row],[QTY/ CTN]]="","",SUBSTITUTE(SUBSTITUTE(SUBSTITUTE(db[[#This Row],[QTY/ CTN]]," ","_",2),"(",""),")","")&amp;"_")</f>
        <v>10 GRS_</v>
      </c>
      <c r="S1449" s="2">
        <f>IF(db[[#This Row],[H_QTY/ CTN]]="","",SEARCH("_",db[[#This Row],[H_QTY/ CTN]]))</f>
        <v>7</v>
      </c>
      <c r="T1449" s="2">
        <f>IF(db[[#This Row],[H_QTY/ CTN]]="","",LEN(db[[#This Row],[H_QTY/ CTN]]))</f>
        <v>7</v>
      </c>
      <c r="U1449" s="41" t="str">
        <f>IF(db[[#This Row],[H_QTY/ CTN]]="","",LEFT(db[[#This Row],[H_QTY/ CTN]],db[[#This Row],[H_1]]-1))</f>
        <v>10 GRS</v>
      </c>
      <c r="V1449" s="40" t="str">
        <f>IF(NOT(db[[#This Row],[H_1]]=db[[#This Row],[H_2]]),MID(db[[#This Row],[H_QTY/ CTN]],db[[#This Row],[H_1]]+1,db[[#This Row],[H_2]]-db[[#This Row],[H_1]]-1),"")</f>
        <v/>
      </c>
      <c r="W1449" s="40" t="str">
        <f>IF(db[[#This Row],[QTY/ CTN B]]="","",LEFT(db[[#This Row],[QTY/ CTN B]],SEARCH(" ",db[[#This Row],[QTY/ CTN B]],1)-1))</f>
        <v>10</v>
      </c>
      <c r="X1449" s="40" t="str">
        <f>IF(db[[#This Row],[QTY/ CTN B]]="","",RIGHT(db[[#This Row],[QTY/ CTN B]],LEN(db[[#This Row],[QTY/ CTN B]])-SEARCH(" ",db[[#This Row],[QTY/ CTN B]],1)))</f>
        <v>GRS</v>
      </c>
      <c r="Y1449" s="40">
        <f>IF(db[[#This Row],[QTY/ CTN TG]]="",IF(db[[#This Row],[STN TG]]="","",12),LEFT(db[[#This Row],[QTY/ CTN TG]],SEARCH(" ",db[[#This Row],[QTY/ CTN TG]],1)-1))</f>
        <v>12</v>
      </c>
      <c r="Z14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49" s="40">
        <f>IF(db[[#This Row],[STN K]]="","",IF(db[[#This Row],[STN TG]]="LSN",12,""))</f>
        <v>12</v>
      </c>
      <c r="AB1449" s="40" t="str">
        <f>IF(db[[#This Row],[STN TG]]="LSN","PCS","")</f>
        <v>PCS</v>
      </c>
      <c r="AC1449" s="40">
        <f>db[[#This Row],[QTY B]]*IF(db[[#This Row],[QTY TG]]="",1,db[[#This Row],[QTY TG]])*IF(db[[#This Row],[QTY K]]="",1,db[[#This Row],[QTY K]])</f>
        <v>1440</v>
      </c>
      <c r="AD1449" s="40" t="str">
        <f>IF(db[[#This Row],[STN K]]="",IF(db[[#This Row],[STN TG]]="",db[[#This Row],[STN B]],db[[#This Row],[STN TG]]),db[[#This Row],[STN K]])</f>
        <v>PCS</v>
      </c>
      <c r="AE1449" s="40"/>
    </row>
    <row r="1450" spans="1:31" x14ac:dyDescent="0.25">
      <c r="A1450" s="40">
        <f t="shared" si="22"/>
        <v>1449</v>
      </c>
      <c r="B1450" s="2" t="str">
        <f>LOWER(SUBSTITUTE(SUBSTITUTE(SUBSTITUTE(SUBSTITUTE(SUBSTITUTE(SUBSTITUTE(SUBSTITUTE(SUBSTITUTE(db[[#This Row],[NB BM]]," ",),".",""),"-",""),"(",""),")",""),"/",""),"""",""),"+",""))</f>
        <v>binderclipkenko260</v>
      </c>
      <c r="C1450" s="2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D1450" s="2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E145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binderclipkenko2605grsartomoro</v>
      </c>
      <c r="F145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kenkobinderclipno2605grs</v>
      </c>
      <c r="G1450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kenkobinderclipno260artomoro</v>
      </c>
      <c r="H145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kenkobinderclipno2605grsartomoro</v>
      </c>
      <c r="I1450" s="2" t="s">
        <v>6430</v>
      </c>
      <c r="J1450" s="2" t="s">
        <v>302</v>
      </c>
      <c r="K1450" s="14" t="s">
        <v>303</v>
      </c>
      <c r="L1450" s="2" t="s">
        <v>1335</v>
      </c>
      <c r="M1450" s="34" t="e">
        <f>IF(db[[#This Row],[NB NOTA_C]]="","",COUNTIF([2]!B_MSK[concat],db[[#This Row],[NB NOTA_C]]))</f>
        <v>#REF!</v>
      </c>
      <c r="N1450" s="14" t="s">
        <v>1348</v>
      </c>
      <c r="O1450" s="2" t="s">
        <v>1406</v>
      </c>
      <c r="P1450" s="2" t="s">
        <v>2418</v>
      </c>
      <c r="Q1450" s="39" t="s">
        <v>4401</v>
      </c>
      <c r="R1450" s="39" t="str">
        <f>IF(db[[#This Row],[QTY/ CTN]]="","",SUBSTITUTE(SUBSTITUTE(SUBSTITUTE(db[[#This Row],[QTY/ CTN]]," ","_",2),"(",""),")","")&amp;"_")</f>
        <v>5 GRS_</v>
      </c>
      <c r="S1450" s="39">
        <f>IF(db[[#This Row],[H_QTY/ CTN]]="","",SEARCH("_",db[[#This Row],[H_QTY/ CTN]]))</f>
        <v>6</v>
      </c>
      <c r="T1450" s="39">
        <f>IF(db[[#This Row],[H_QTY/ CTN]]="","",LEN(db[[#This Row],[H_QTY/ CTN]]))</f>
        <v>6</v>
      </c>
      <c r="U1450" s="41" t="str">
        <f>IF(db[[#This Row],[H_QTY/ CTN]]="","",LEFT(db[[#This Row],[H_QTY/ CTN]],db[[#This Row],[H_1]]-1))</f>
        <v>5 GRS</v>
      </c>
      <c r="V1450" s="40" t="str">
        <f>IF(NOT(db[[#This Row],[H_1]]=db[[#This Row],[H_2]]),MID(db[[#This Row],[H_QTY/ CTN]],db[[#This Row],[H_1]]+1,db[[#This Row],[H_2]]-db[[#This Row],[H_1]]-1),"")</f>
        <v/>
      </c>
      <c r="W1450" s="40" t="str">
        <f>IF(db[[#This Row],[QTY/ CTN B]]="","",LEFT(db[[#This Row],[QTY/ CTN B]],SEARCH(" ",db[[#This Row],[QTY/ CTN B]],1)-1))</f>
        <v>5</v>
      </c>
      <c r="X1450" s="40" t="str">
        <f>IF(db[[#This Row],[QTY/ CTN B]]="","",RIGHT(db[[#This Row],[QTY/ CTN B]],LEN(db[[#This Row],[QTY/ CTN B]])-SEARCH(" ",db[[#This Row],[QTY/ CTN B]],1)))</f>
        <v>GRS</v>
      </c>
      <c r="Y1450" s="40">
        <f>IF(db[[#This Row],[QTY/ CTN TG]]="",IF(db[[#This Row],[STN TG]]="","",12),LEFT(db[[#This Row],[QTY/ CTN TG]],SEARCH(" ",db[[#This Row],[QTY/ CTN TG]],1)-1))</f>
        <v>12</v>
      </c>
      <c r="Z14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50" s="40">
        <f>IF(db[[#This Row],[STN K]]="","",IF(db[[#This Row],[STN TG]]="LSN",12,""))</f>
        <v>12</v>
      </c>
      <c r="AB1450" s="40" t="str">
        <f>IF(db[[#This Row],[STN TG]]="LSN","PCS","")</f>
        <v>PCS</v>
      </c>
      <c r="AC1450" s="40">
        <f>db[[#This Row],[QTY B]]*IF(db[[#This Row],[QTY TG]]="",1,db[[#This Row],[QTY TG]])*IF(db[[#This Row],[QTY K]]="",1,db[[#This Row],[QTY K]])</f>
        <v>720</v>
      </c>
      <c r="AD1450" s="40" t="str">
        <f>IF(db[[#This Row],[STN K]]="",IF(db[[#This Row],[STN TG]]="",db[[#This Row],[STN B]],db[[#This Row],[STN TG]]),db[[#This Row],[STN K]])</f>
        <v>PCS</v>
      </c>
      <c r="AE1450" s="40"/>
    </row>
    <row r="1451" spans="1:31" x14ac:dyDescent="0.25">
      <c r="A1451" s="40">
        <f t="shared" si="22"/>
        <v>1450</v>
      </c>
      <c r="B1451" s="5" t="str">
        <f>LOWER(SUBSTITUTE(SUBSTITUTE(SUBSTITUTE(SUBSTITUTE(SUBSTITUTE(SUBSTITUTE(SUBSTITUTE(SUBSTITUTE(db[[#This Row],[NB BM]]," ",),".",""),"-",""),"(",""),")",""),"/",""),"""",""),"+",""))</f>
        <v>binderclipkenko280</v>
      </c>
      <c r="C1451" s="5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D1451" s="5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E145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binderclipkenko2803grsartomoro</v>
      </c>
      <c r="F145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kenkobinderclipno2803grs</v>
      </c>
      <c r="G1451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kenkobinderclipno280artomoro</v>
      </c>
      <c r="H145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kenkobinderclipno2803grsartomoro</v>
      </c>
      <c r="I1451" s="2" t="s">
        <v>6431</v>
      </c>
      <c r="J1451" s="2" t="s">
        <v>3999</v>
      </c>
      <c r="K1451" s="14" t="s">
        <v>1815</v>
      </c>
      <c r="L1451" s="2" t="s">
        <v>1335</v>
      </c>
      <c r="M1451" s="34" t="e">
        <f>IF(db[[#This Row],[NB NOTA_C]]="","",COUNTIF([2]!B_MSK[concat],db[[#This Row],[NB NOTA_C]]))</f>
        <v>#REF!</v>
      </c>
      <c r="N1451" s="9" t="s">
        <v>1348</v>
      </c>
      <c r="O1451" s="5" t="s">
        <v>1408</v>
      </c>
      <c r="P1451" s="2" t="s">
        <v>2418</v>
      </c>
      <c r="Q1451" s="2" t="s">
        <v>5328</v>
      </c>
      <c r="R1451" s="2" t="str">
        <f>IF(db[[#This Row],[QTY/ CTN]]="","",SUBSTITUTE(SUBSTITUTE(SUBSTITUTE(db[[#This Row],[QTY/ CTN]]," ","_",2),"(",""),")","")&amp;"_")</f>
        <v>3 GRS_</v>
      </c>
      <c r="S1451" s="2">
        <f>IF(db[[#This Row],[H_QTY/ CTN]]="","",SEARCH("_",db[[#This Row],[H_QTY/ CTN]]))</f>
        <v>6</v>
      </c>
      <c r="T1451" s="2">
        <f>IF(db[[#This Row],[H_QTY/ CTN]]="","",LEN(db[[#This Row],[H_QTY/ CTN]]))</f>
        <v>6</v>
      </c>
      <c r="U1451" s="41" t="str">
        <f>IF(db[[#This Row],[H_QTY/ CTN]]="","",LEFT(db[[#This Row],[H_QTY/ CTN]],db[[#This Row],[H_1]]-1))</f>
        <v>3 GRS</v>
      </c>
      <c r="V1451" s="40" t="str">
        <f>IF(NOT(db[[#This Row],[H_1]]=db[[#This Row],[H_2]]),MID(db[[#This Row],[H_QTY/ CTN]],db[[#This Row],[H_1]]+1,db[[#This Row],[H_2]]-db[[#This Row],[H_1]]-1),"")</f>
        <v/>
      </c>
      <c r="W1451" s="40" t="str">
        <f>IF(db[[#This Row],[QTY/ CTN B]]="","",LEFT(db[[#This Row],[QTY/ CTN B]],SEARCH(" ",db[[#This Row],[QTY/ CTN B]],1)-1))</f>
        <v>3</v>
      </c>
      <c r="X1451" s="40" t="str">
        <f>IF(db[[#This Row],[QTY/ CTN B]]="","",RIGHT(db[[#This Row],[QTY/ CTN B]],LEN(db[[#This Row],[QTY/ CTN B]])-SEARCH(" ",db[[#This Row],[QTY/ CTN B]],1)))</f>
        <v>GRS</v>
      </c>
      <c r="Y1451" s="40">
        <f>IF(db[[#This Row],[QTY/ CTN TG]]="",IF(db[[#This Row],[STN TG]]="","",12),LEFT(db[[#This Row],[QTY/ CTN TG]],SEARCH(" ",db[[#This Row],[QTY/ CTN TG]],1)-1))</f>
        <v>12</v>
      </c>
      <c r="Z14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51" s="40">
        <f>IF(db[[#This Row],[STN K]]="","",IF(db[[#This Row],[STN TG]]="LSN",12,""))</f>
        <v>12</v>
      </c>
      <c r="AB1451" s="40" t="str">
        <f>IF(db[[#This Row],[STN TG]]="LSN","PCS","")</f>
        <v>PCS</v>
      </c>
      <c r="AC1451" s="40">
        <f>db[[#This Row],[QTY B]]*IF(db[[#This Row],[QTY TG]]="",1,db[[#This Row],[QTY TG]])*IF(db[[#This Row],[QTY K]]="",1,db[[#This Row],[QTY K]])</f>
        <v>432</v>
      </c>
      <c r="AD1451" s="40" t="str">
        <f>IF(db[[#This Row],[STN K]]="",IF(db[[#This Row],[STN TG]]="",db[[#This Row],[STN B]],db[[#This Row],[STN TG]]),db[[#This Row],[STN K]])</f>
        <v>PCS</v>
      </c>
      <c r="AE1451" s="40"/>
    </row>
    <row r="1452" spans="1:31" x14ac:dyDescent="0.25">
      <c r="A1452" s="40">
        <f t="shared" si="22"/>
        <v>1451</v>
      </c>
      <c r="B1452" s="2" t="str">
        <f>LOWER(SUBSTITUTE(SUBSTITUTE(SUBSTITUTE(SUBSTITUTE(SUBSTITUTE(SUBSTITUTE(SUBSTITUTE(SUBSTITUTE(db[[#This Row],[NB BM]]," ",),".",""),"-",""),"(",""),")",""),"/",""),"""",""),"+",""))</f>
        <v>binderclipkenko280</v>
      </c>
      <c r="C1452" s="2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D1452" s="2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E145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binderclipkenko28072box6pcsartomoro</v>
      </c>
      <c r="F145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kenkobinderclipno2806pcsbox72box6pcs</v>
      </c>
      <c r="G1452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kenkobinderclipno2806pcsboxartomoro</v>
      </c>
      <c r="H145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kenkobinderclipno2806pcsbox72box6pcsartomoro</v>
      </c>
      <c r="I1452" s="2" t="s">
        <v>6431</v>
      </c>
      <c r="J1452" s="2" t="s">
        <v>3989</v>
      </c>
      <c r="K1452" s="1" t="s">
        <v>3988</v>
      </c>
      <c r="L1452" s="2" t="s">
        <v>1335</v>
      </c>
      <c r="M1452" s="34" t="e">
        <f>IF(db[[#This Row],[NB NOTA_C]]="","",COUNTIF([2]!B_MSK[concat],db[[#This Row],[NB NOTA_C]]))</f>
        <v>#REF!</v>
      </c>
      <c r="N1452" s="14" t="s">
        <v>1348</v>
      </c>
      <c r="O1452" s="2" t="s">
        <v>1857</v>
      </c>
      <c r="P1452" s="2" t="s">
        <v>2418</v>
      </c>
      <c r="R1452" s="2" t="str">
        <f>IF(db[[#This Row],[QTY/ CTN]]="","",SUBSTITUTE(SUBSTITUTE(SUBSTITUTE(db[[#This Row],[QTY/ CTN]]," ","_",2),"(",""),")","")&amp;"_")</f>
        <v>72 BOX_6 PCS_</v>
      </c>
      <c r="S1452" s="2">
        <f>IF(db[[#This Row],[H_QTY/ CTN]]="","",SEARCH("_",db[[#This Row],[H_QTY/ CTN]]))</f>
        <v>7</v>
      </c>
      <c r="T1452" s="2">
        <f>IF(db[[#This Row],[H_QTY/ CTN]]="","",LEN(db[[#This Row],[H_QTY/ CTN]]))</f>
        <v>13</v>
      </c>
      <c r="U1452" s="41" t="str">
        <f>IF(db[[#This Row],[H_QTY/ CTN]]="","",LEFT(db[[#This Row],[H_QTY/ CTN]],db[[#This Row],[H_1]]-1))</f>
        <v>72 BOX</v>
      </c>
      <c r="V1452" s="40" t="str">
        <f>IF(NOT(db[[#This Row],[H_1]]=db[[#This Row],[H_2]]),MID(db[[#This Row],[H_QTY/ CTN]],db[[#This Row],[H_1]]+1,db[[#This Row],[H_2]]-db[[#This Row],[H_1]]-1),"")</f>
        <v>6 PCS</v>
      </c>
      <c r="W1452" s="40" t="str">
        <f>IF(db[[#This Row],[QTY/ CTN B]]="","",LEFT(db[[#This Row],[QTY/ CTN B]],SEARCH(" ",db[[#This Row],[QTY/ CTN B]],1)-1))</f>
        <v>72</v>
      </c>
      <c r="X1452" s="40" t="str">
        <f>IF(db[[#This Row],[QTY/ CTN B]]="","",RIGHT(db[[#This Row],[QTY/ CTN B]],LEN(db[[#This Row],[QTY/ CTN B]])-SEARCH(" ",db[[#This Row],[QTY/ CTN B]],1)))</f>
        <v>BOX</v>
      </c>
      <c r="Y1452" s="40" t="str">
        <f>IF(db[[#This Row],[QTY/ CTN TG]]="",IF(db[[#This Row],[STN TG]]="","",12),LEFT(db[[#This Row],[QTY/ CTN TG]],SEARCH(" ",db[[#This Row],[QTY/ CTN TG]],1)-1))</f>
        <v>6</v>
      </c>
      <c r="Z14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52" s="40" t="str">
        <f>IF(db[[#This Row],[STN K]]="","",IF(db[[#This Row],[STN TG]]="LSN",12,""))</f>
        <v/>
      </c>
      <c r="AB1452" s="40" t="str">
        <f>IF(db[[#This Row],[STN TG]]="LSN","PCS","")</f>
        <v/>
      </c>
      <c r="AC1452" s="40">
        <f>db[[#This Row],[QTY B]]*IF(db[[#This Row],[QTY TG]]="",1,db[[#This Row],[QTY TG]])*IF(db[[#This Row],[QTY K]]="",1,db[[#This Row],[QTY K]])</f>
        <v>432</v>
      </c>
      <c r="AD1452" s="40" t="str">
        <f>IF(db[[#This Row],[STN K]]="",IF(db[[#This Row],[STN TG]]="",db[[#This Row],[STN B]],db[[#This Row],[STN TG]]),db[[#This Row],[STN K]])</f>
        <v>PCS</v>
      </c>
      <c r="AE1452" s="40"/>
    </row>
    <row r="1453" spans="1:31" x14ac:dyDescent="0.25">
      <c r="A1453" s="40">
        <f t="shared" si="22"/>
        <v>1452</v>
      </c>
      <c r="B1453" s="5" t="str">
        <f>LOWER(SUBSTITUTE(SUBSTITUTE(SUBSTITUTE(SUBSTITUTE(SUBSTITUTE(SUBSTITUTE(SUBSTITUTE(SUBSTITUTE(db[[#This Row],[NB BM]]," ",),".",""),"-",""),"(",""),")",""),"/",""),"""",""),"+",""))</f>
        <v>binderclipkenko300</v>
      </c>
      <c r="C1453" s="5" t="str">
        <f>LOWER(SUBSTITUTE(SUBSTITUTE(SUBSTITUTE(SUBSTITUTE(SUBSTITUTE(SUBSTITUTE(SUBSTITUTE(SUBSTITUTE(SUBSTITUTE(db[[#This Row],[NB NOTA]]," ",),".",""),"-",""),"(",""),")",""),",",""),"/",""),"""",""),"+",""))</f>
        <v>kenkobinderclipno300</v>
      </c>
      <c r="D1453" s="5" t="str">
        <f>LOWER(SUBSTITUTE(SUBSTITUTE(SUBSTITUTE(SUBSTITUTE(SUBSTITUTE(SUBSTITUTE(SUBSTITUTE(SUBSTITUTE(SUBSTITUTE(db[[#This Row],[NB PAJAK]]," ",""),"-",""),"(",""),")",""),".",""),",",""),"/",""),"""",""),"+",""))</f>
        <v>binderclipkenkono300</v>
      </c>
      <c r="E14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binderclipkenko3002grsartomoro</v>
      </c>
      <c r="F14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kenkobinderclipno3002grs</v>
      </c>
      <c r="G1453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kenkobinderclipno300artomoro</v>
      </c>
      <c r="H14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kenkobinderclipno3002grsartomoro</v>
      </c>
      <c r="I1453" s="2" t="s">
        <v>6432</v>
      </c>
      <c r="J1453" s="2" t="s">
        <v>5325</v>
      </c>
      <c r="K1453" s="14" t="s">
        <v>5326</v>
      </c>
      <c r="L1453" s="2" t="s">
        <v>1335</v>
      </c>
      <c r="M1453" s="34" t="e">
        <f>IF(db[[#This Row],[NB NOTA_C]]="","",COUNTIF([2]!B_MSK[concat],db[[#This Row],[NB NOTA_C]]))</f>
        <v>#REF!</v>
      </c>
      <c r="N1453" s="9" t="s">
        <v>1348</v>
      </c>
      <c r="O1453" s="5" t="s">
        <v>5188</v>
      </c>
      <c r="P1453" s="2" t="s">
        <v>2418</v>
      </c>
      <c r="Q1453" s="2" t="s">
        <v>5329</v>
      </c>
      <c r="R1453" s="2" t="str">
        <f>IF(db[[#This Row],[QTY/ CTN]]="","",SUBSTITUTE(SUBSTITUTE(SUBSTITUTE(db[[#This Row],[QTY/ CTN]]," ","_",2),"(",""),")","")&amp;"_")</f>
        <v>2 GRS_</v>
      </c>
      <c r="S1453" s="2">
        <f>IF(db[[#This Row],[H_QTY/ CTN]]="","",SEARCH("_",db[[#This Row],[H_QTY/ CTN]]))</f>
        <v>6</v>
      </c>
      <c r="T1453" s="2">
        <f>IF(db[[#This Row],[H_QTY/ CTN]]="","",LEN(db[[#This Row],[H_QTY/ CTN]]))</f>
        <v>6</v>
      </c>
      <c r="U1453" s="41" t="str">
        <f>IF(db[[#This Row],[H_QTY/ CTN]]="","",LEFT(db[[#This Row],[H_QTY/ CTN]],db[[#This Row],[H_1]]-1))</f>
        <v>2 GRS</v>
      </c>
      <c r="V1453" s="40" t="str">
        <f>IF(NOT(db[[#This Row],[H_1]]=db[[#This Row],[H_2]]),MID(db[[#This Row],[H_QTY/ CTN]],db[[#This Row],[H_1]]+1,db[[#This Row],[H_2]]-db[[#This Row],[H_1]]-1),"")</f>
        <v/>
      </c>
      <c r="W1453" s="40" t="str">
        <f>IF(db[[#This Row],[QTY/ CTN B]]="","",LEFT(db[[#This Row],[QTY/ CTN B]],SEARCH(" ",db[[#This Row],[QTY/ CTN B]],1)-1))</f>
        <v>2</v>
      </c>
      <c r="X1453" s="40" t="str">
        <f>IF(db[[#This Row],[QTY/ CTN B]]="","",RIGHT(db[[#This Row],[QTY/ CTN B]],LEN(db[[#This Row],[QTY/ CTN B]])-SEARCH(" ",db[[#This Row],[QTY/ CTN B]],1)))</f>
        <v>GRS</v>
      </c>
      <c r="Y1453" s="40">
        <f>IF(db[[#This Row],[QTY/ CTN TG]]="",IF(db[[#This Row],[STN TG]]="","",12),LEFT(db[[#This Row],[QTY/ CTN TG]],SEARCH(" ",db[[#This Row],[QTY/ CTN TG]],1)-1))</f>
        <v>12</v>
      </c>
      <c r="Z14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53" s="40">
        <f>IF(db[[#This Row],[STN K]]="","",IF(db[[#This Row],[STN TG]]="LSN",12,""))</f>
        <v>12</v>
      </c>
      <c r="AB1453" s="40" t="str">
        <f>IF(db[[#This Row],[STN TG]]="LSN","PCS","")</f>
        <v>PCS</v>
      </c>
      <c r="AC1453" s="40">
        <f>db[[#This Row],[QTY B]]*IF(db[[#This Row],[QTY TG]]="",1,db[[#This Row],[QTY TG]])*IF(db[[#This Row],[QTY K]]="",1,db[[#This Row],[QTY K]])</f>
        <v>288</v>
      </c>
      <c r="AD1453" s="40" t="str">
        <f>IF(db[[#This Row],[STN K]]="",IF(db[[#This Row],[STN TG]]="",db[[#This Row],[STN B]],db[[#This Row],[STN TG]]),db[[#This Row],[STN K]])</f>
        <v>PCS</v>
      </c>
      <c r="AE1453" s="40"/>
    </row>
    <row r="1454" spans="1:31" x14ac:dyDescent="0.25">
      <c r="A1454" s="40">
        <f t="shared" si="22"/>
        <v>1453</v>
      </c>
      <c r="B1454" s="2" t="str">
        <f>LOWER(SUBSTITUTE(SUBSTITUTE(SUBSTITUTE(SUBSTITUTE(SUBSTITUTE(SUBSTITUTE(SUBSTITUTE(SUBSTITUTE(db[[#This Row],[NB BM]]," ",),".",""),"-",""),"(",""),")",""),"/",""),"""",""),"+",""))</f>
        <v>binderclipkenko3006pcsbox</v>
      </c>
      <c r="C1454" s="2" t="str">
        <f>LOWER(SUBSTITUTE(SUBSTITUTE(SUBSTITUTE(SUBSTITUTE(SUBSTITUTE(SUBSTITUTE(SUBSTITUTE(SUBSTITUTE(SUBSTITUTE(db[[#This Row],[NB NOTA]]," ",),".",""),"-",""),"(",""),")",""),",",""),"/",""),"""",""),"+",""))</f>
        <v>kenkobinderclipno3006pcsbox</v>
      </c>
      <c r="D1454" s="2" t="str">
        <f>LOWER(SUBSTITUTE(SUBSTITUTE(SUBSTITUTE(SUBSTITUTE(SUBSTITUTE(SUBSTITUTE(SUBSTITUTE(SUBSTITUTE(SUBSTITUTE(db[[#This Row],[NB PAJAK]]," ",""),"-",""),"(",""),")",""),".",""),",",""),"/",""),"""",""),"+",""))</f>
        <v>binderclipkenkono3006pcsbox</v>
      </c>
      <c r="E145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binderclipkenko3006pcsbox48box6pcsartomoro</v>
      </c>
      <c r="F145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kenkobinderclipno3006pcsbox48box6pcs</v>
      </c>
      <c r="G145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kenkobinderclipno3006pcsboxartomoro</v>
      </c>
      <c r="H145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kenkobinderclipno3006pcsbox48box6pcsartomoro</v>
      </c>
      <c r="I1454" s="2" t="s">
        <v>6433</v>
      </c>
      <c r="J1454" s="2" t="s">
        <v>5575</v>
      </c>
      <c r="K1454" s="14" t="s">
        <v>5576</v>
      </c>
      <c r="L1454" s="2" t="s">
        <v>1335</v>
      </c>
      <c r="M1454" s="34" t="e">
        <f>IF(db[[#This Row],[NB NOTA_C]]="","",COUNTIF([2]!B_MSK[concat],db[[#This Row],[NB NOTA_C]]))</f>
        <v>#REF!</v>
      </c>
      <c r="N1454" s="14" t="s">
        <v>1348</v>
      </c>
      <c r="O1454" s="2" t="s">
        <v>5327</v>
      </c>
      <c r="P1454" s="2" t="s">
        <v>2418</v>
      </c>
      <c r="R1454" s="2" t="str">
        <f>IF(db[[#This Row],[QTY/ CTN]]="","",SUBSTITUTE(SUBSTITUTE(SUBSTITUTE(db[[#This Row],[QTY/ CTN]]," ","_",2),"(",""),")","")&amp;"_")</f>
        <v>48 BOX_6 PCS_</v>
      </c>
      <c r="S1454" s="2">
        <f>IF(db[[#This Row],[H_QTY/ CTN]]="","",SEARCH("_",db[[#This Row],[H_QTY/ CTN]]))</f>
        <v>7</v>
      </c>
      <c r="T1454" s="2">
        <f>IF(db[[#This Row],[H_QTY/ CTN]]="","",LEN(db[[#This Row],[H_QTY/ CTN]]))</f>
        <v>13</v>
      </c>
      <c r="U1454" s="41" t="str">
        <f>IF(db[[#This Row],[H_QTY/ CTN]]="","",LEFT(db[[#This Row],[H_QTY/ CTN]],db[[#This Row],[H_1]]-1))</f>
        <v>48 BOX</v>
      </c>
      <c r="V1454" s="40" t="str">
        <f>IF(NOT(db[[#This Row],[H_1]]=db[[#This Row],[H_2]]),MID(db[[#This Row],[H_QTY/ CTN]],db[[#This Row],[H_1]]+1,db[[#This Row],[H_2]]-db[[#This Row],[H_1]]-1),"")</f>
        <v>6 PCS</v>
      </c>
      <c r="W1454" s="40" t="str">
        <f>IF(db[[#This Row],[QTY/ CTN B]]="","",LEFT(db[[#This Row],[QTY/ CTN B]],SEARCH(" ",db[[#This Row],[QTY/ CTN B]],1)-1))</f>
        <v>48</v>
      </c>
      <c r="X1454" s="40" t="str">
        <f>IF(db[[#This Row],[QTY/ CTN B]]="","",RIGHT(db[[#This Row],[QTY/ CTN B]],LEN(db[[#This Row],[QTY/ CTN B]])-SEARCH(" ",db[[#This Row],[QTY/ CTN B]],1)))</f>
        <v>BOX</v>
      </c>
      <c r="Y1454" s="40" t="str">
        <f>IF(db[[#This Row],[QTY/ CTN TG]]="",IF(db[[#This Row],[STN TG]]="","",12),LEFT(db[[#This Row],[QTY/ CTN TG]],SEARCH(" ",db[[#This Row],[QTY/ CTN TG]],1)-1))</f>
        <v>6</v>
      </c>
      <c r="Z14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54" s="40" t="str">
        <f>IF(db[[#This Row],[STN K]]="","",IF(db[[#This Row],[STN TG]]="LSN",12,""))</f>
        <v/>
      </c>
      <c r="AB1454" s="40" t="str">
        <f>IF(db[[#This Row],[STN TG]]="LSN","PCS","")</f>
        <v/>
      </c>
      <c r="AC1454" s="40">
        <f>db[[#This Row],[QTY B]]*IF(db[[#This Row],[QTY TG]]="",1,db[[#This Row],[QTY TG]])*IF(db[[#This Row],[QTY K]]="",1,db[[#This Row],[QTY K]])</f>
        <v>288</v>
      </c>
      <c r="AD1454" s="40" t="str">
        <f>IF(db[[#This Row],[STN K]]="",IF(db[[#This Row],[STN TG]]="",db[[#This Row],[STN B]],db[[#This Row],[STN TG]]),db[[#This Row],[STN K]])</f>
        <v>PCS</v>
      </c>
      <c r="AE1454" s="40"/>
    </row>
    <row r="1455" spans="1:31" x14ac:dyDescent="0.25">
      <c r="A1455" s="40">
        <f t="shared" si="22"/>
        <v>1454</v>
      </c>
      <c r="B1455" s="5" t="str">
        <f>LOWER(SUBSTITUTE(SUBSTITUTE(SUBSTITUTE(SUBSTITUTE(SUBSTITUTE(SUBSTITUTE(SUBSTITUTE(SUBSTITUTE(db[[#This Row],[NB BM]]," ",),".",""),"-",""),"(",""),")",""),"/",""),"""",""),"+",""))</f>
        <v>bnkenkoa5bnpp8cbasicpolos</v>
      </c>
      <c r="C1455" s="5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D1455" s="5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E145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bnkenkoa5bnpp8cbasicpolos72pcsartomoro</v>
      </c>
      <c r="F145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kenkobindernotea5bnpp8cbasic72pcs</v>
      </c>
      <c r="G1455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kenkobindernotea5bnpp8cbasicartomoro</v>
      </c>
      <c r="H145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kenkobindernotea5bnpp8cbasic72pcsartomoro</v>
      </c>
      <c r="I1455" s="2" t="s">
        <v>6652</v>
      </c>
      <c r="J1455" s="2" t="s">
        <v>2705</v>
      </c>
      <c r="K1455" s="14" t="s">
        <v>2823</v>
      </c>
      <c r="L1455" s="2" t="s">
        <v>1335</v>
      </c>
      <c r="M1455" s="34" t="e">
        <f>IF(db[[#This Row],[NB NOTA_C]]="","",COUNTIF([2]!B_MSK[concat],db[[#This Row],[NB NOTA_C]]))</f>
        <v>#REF!</v>
      </c>
      <c r="N1455" s="9" t="s">
        <v>1348</v>
      </c>
      <c r="O1455" s="5" t="s">
        <v>1390</v>
      </c>
      <c r="P1455" s="2" t="s">
        <v>2439</v>
      </c>
      <c r="Q1455" s="5"/>
      <c r="R1455" s="5" t="str">
        <f>IF(db[[#This Row],[QTY/ CTN]]="","",SUBSTITUTE(SUBSTITUTE(SUBSTITUTE(db[[#This Row],[QTY/ CTN]]," ","_",2),"(",""),")","")&amp;"_")</f>
        <v>72 PCS_</v>
      </c>
      <c r="S1455" s="5">
        <f>IF(db[[#This Row],[H_QTY/ CTN]]="","",SEARCH("_",db[[#This Row],[H_QTY/ CTN]]))</f>
        <v>7</v>
      </c>
      <c r="T1455" s="5">
        <f>IF(db[[#This Row],[H_QTY/ CTN]]="","",LEN(db[[#This Row],[H_QTY/ CTN]]))</f>
        <v>7</v>
      </c>
      <c r="U1455" s="40" t="str">
        <f>IF(db[[#This Row],[H_QTY/ CTN]]="","",LEFT(db[[#This Row],[H_QTY/ CTN]],db[[#This Row],[H_1]]-1))</f>
        <v>72 PCS</v>
      </c>
      <c r="V1455" s="40" t="str">
        <f>IF(NOT(db[[#This Row],[H_1]]=db[[#This Row],[H_2]]),MID(db[[#This Row],[H_QTY/ CTN]],db[[#This Row],[H_1]]+1,db[[#This Row],[H_2]]-db[[#This Row],[H_1]]-1),"")</f>
        <v/>
      </c>
      <c r="W1455" s="40" t="str">
        <f>IF(db[[#This Row],[QTY/ CTN B]]="","",LEFT(db[[#This Row],[QTY/ CTN B]],SEARCH(" ",db[[#This Row],[QTY/ CTN B]],1)-1))</f>
        <v>72</v>
      </c>
      <c r="X1455" s="40" t="str">
        <f>IF(db[[#This Row],[QTY/ CTN B]]="","",RIGHT(db[[#This Row],[QTY/ CTN B]],LEN(db[[#This Row],[QTY/ CTN B]])-SEARCH(" ",db[[#This Row],[QTY/ CTN B]],1)))</f>
        <v>PCS</v>
      </c>
      <c r="Y1455" s="40" t="str">
        <f>IF(db[[#This Row],[QTY/ CTN TG]]="",IF(db[[#This Row],[STN TG]]="","",12),LEFT(db[[#This Row],[QTY/ CTN TG]],SEARCH(" ",db[[#This Row],[QTY/ CTN TG]],1)-1))</f>
        <v/>
      </c>
      <c r="Z14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55" s="40" t="str">
        <f>IF(db[[#This Row],[STN K]]="","",IF(db[[#This Row],[STN TG]]="LSN",12,""))</f>
        <v/>
      </c>
      <c r="AB1455" s="40" t="str">
        <f>IF(db[[#This Row],[STN TG]]="LSN","PCS","")</f>
        <v/>
      </c>
      <c r="AC1455" s="40">
        <f>db[[#This Row],[QTY B]]*IF(db[[#This Row],[QTY TG]]="",1,db[[#This Row],[QTY TG]])*IF(db[[#This Row],[QTY K]]="",1,db[[#This Row],[QTY K]])</f>
        <v>72</v>
      </c>
      <c r="AD1455" s="40" t="str">
        <f>IF(db[[#This Row],[STN K]]="",IF(db[[#This Row],[STN TG]]="",db[[#This Row],[STN B]],db[[#This Row],[STN TG]]),db[[#This Row],[STN K]])</f>
        <v>PCS</v>
      </c>
      <c r="AE1455" s="40"/>
    </row>
    <row r="1456" spans="1:31" x14ac:dyDescent="0.25">
      <c r="A1456" s="40">
        <f t="shared" si="22"/>
        <v>1455</v>
      </c>
      <c r="B1456" s="5" t="str">
        <f>LOWER(SUBSTITUTE(SUBSTITUTE(SUBSTITUTE(SUBSTITUTE(SUBSTITUTE(SUBSTITUTE(SUBSTITUTE(SUBSTITUTE(db[[#This Row],[NB BM]]," ",),".",""),"-",""),"(",""),")",""),"/",""),"""",""),"+",""))</f>
        <v>bnkenkoa5bnppbcbasicpolos</v>
      </c>
      <c r="C1456" s="5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D1456" s="5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E145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bnkenkoa5bnppbcbasicpolos72pcsartomoro</v>
      </c>
      <c r="F145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kenkobindernotea5bnppbcbasic72pcs</v>
      </c>
      <c r="G1456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kenkobindernotea5bnppbcbasicartomoro</v>
      </c>
      <c r="H145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kenkobindernotea5bnppbcbasic72pcsartomoro</v>
      </c>
      <c r="I1456" s="2" t="s">
        <v>6653</v>
      </c>
      <c r="J1456" s="2" t="s">
        <v>4103</v>
      </c>
      <c r="K1456" s="14" t="s">
        <v>4102</v>
      </c>
      <c r="L1456" s="2" t="s">
        <v>1335</v>
      </c>
      <c r="M1456" s="33" t="e">
        <f>IF(db[[#This Row],[NB NOTA_C]]="","",COUNTIF([2]!B_MSK[concat],db[[#This Row],[NB NOTA_C]]))</f>
        <v>#REF!</v>
      </c>
      <c r="N1456" s="9" t="s">
        <v>1348</v>
      </c>
      <c r="O1456" s="5" t="s">
        <v>1390</v>
      </c>
      <c r="P1456" s="2" t="s">
        <v>2439</v>
      </c>
      <c r="Q1456" s="5"/>
      <c r="R1456" s="5" t="str">
        <f>IF(db[[#This Row],[QTY/ CTN]]="","",SUBSTITUTE(SUBSTITUTE(SUBSTITUTE(db[[#This Row],[QTY/ CTN]]," ","_",2),"(",""),")","")&amp;"_")</f>
        <v>72 PCS_</v>
      </c>
      <c r="S1456" s="5">
        <f>IF(db[[#This Row],[H_QTY/ CTN]]="","",SEARCH("_",db[[#This Row],[H_QTY/ CTN]]))</f>
        <v>7</v>
      </c>
      <c r="T1456" s="5">
        <f>IF(db[[#This Row],[H_QTY/ CTN]]="","",LEN(db[[#This Row],[H_QTY/ CTN]]))</f>
        <v>7</v>
      </c>
      <c r="U1456" s="40" t="str">
        <f>IF(db[[#This Row],[H_QTY/ CTN]]="","",LEFT(db[[#This Row],[H_QTY/ CTN]],db[[#This Row],[H_1]]-1))</f>
        <v>72 PCS</v>
      </c>
      <c r="V1456" s="40" t="str">
        <f>IF(NOT(db[[#This Row],[H_1]]=db[[#This Row],[H_2]]),MID(db[[#This Row],[H_QTY/ CTN]],db[[#This Row],[H_1]]+1,db[[#This Row],[H_2]]-db[[#This Row],[H_1]]-1),"")</f>
        <v/>
      </c>
      <c r="W1456" s="40" t="str">
        <f>IF(db[[#This Row],[QTY/ CTN B]]="","",LEFT(db[[#This Row],[QTY/ CTN B]],SEARCH(" ",db[[#This Row],[QTY/ CTN B]],1)-1))</f>
        <v>72</v>
      </c>
      <c r="X1456" s="40" t="str">
        <f>IF(db[[#This Row],[QTY/ CTN B]]="","",RIGHT(db[[#This Row],[QTY/ CTN B]],LEN(db[[#This Row],[QTY/ CTN B]])-SEARCH(" ",db[[#This Row],[QTY/ CTN B]],1)))</f>
        <v>PCS</v>
      </c>
      <c r="Y1456" s="40" t="str">
        <f>IF(db[[#This Row],[QTY/ CTN TG]]="",IF(db[[#This Row],[STN TG]]="","",12),LEFT(db[[#This Row],[QTY/ CTN TG]],SEARCH(" ",db[[#This Row],[QTY/ CTN TG]],1)-1))</f>
        <v/>
      </c>
      <c r="Z14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56" s="40" t="str">
        <f>IF(db[[#This Row],[STN K]]="","",IF(db[[#This Row],[STN TG]]="LSN",12,""))</f>
        <v/>
      </c>
      <c r="AB1456" s="40" t="str">
        <f>IF(db[[#This Row],[STN TG]]="LSN","PCS","")</f>
        <v/>
      </c>
      <c r="AC1456" s="40">
        <f>db[[#This Row],[QTY B]]*IF(db[[#This Row],[QTY TG]]="",1,db[[#This Row],[QTY TG]])*IF(db[[#This Row],[QTY K]]="",1,db[[#This Row],[QTY K]])</f>
        <v>72</v>
      </c>
      <c r="AD1456" s="40" t="str">
        <f>IF(db[[#This Row],[STN K]]="",IF(db[[#This Row],[STN TG]]="",db[[#This Row],[STN B]],db[[#This Row],[STN TG]]),db[[#This Row],[STN K]])</f>
        <v>PCS</v>
      </c>
      <c r="AE1456" s="40"/>
    </row>
    <row r="1457" spans="1:31" x14ac:dyDescent="0.25">
      <c r="A1457" s="40">
        <f t="shared" si="22"/>
        <v>1456</v>
      </c>
      <c r="B1457" s="5" t="str">
        <f>LOWER(SUBSTITUTE(SUBSTITUTE(SUBSTITUTE(SUBSTITUTE(SUBSTITUTE(SUBSTITUTE(SUBSTITUTE(SUBSTITUTE(db[[#This Row],[NB BM]]," ",),".",""),"-",""),"(",""),")",""),"/",""),"""",""),"+",""))</f>
        <v>bnkenkoa5bnpppcpastel</v>
      </c>
      <c r="C1457" s="5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D1457" s="5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E145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bnkenkoa5bnpppcpastel72pcsartomoro</v>
      </c>
      <c r="F145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kenkobindernotea5bnpppcpastel72pcs</v>
      </c>
      <c r="G1457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kenkobindernotea5bnpppcpastelartomoro</v>
      </c>
      <c r="H145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kenkobindernotea5bnpppcpastel72pcsartomoro</v>
      </c>
      <c r="I1457" s="2" t="s">
        <v>6654</v>
      </c>
      <c r="J1457" s="2" t="s">
        <v>3884</v>
      </c>
      <c r="K1457" s="14" t="s">
        <v>4357</v>
      </c>
      <c r="L1457" s="2" t="s">
        <v>1335</v>
      </c>
      <c r="M1457" s="33" t="e">
        <f>IF(db[[#This Row],[NB NOTA_C]]="","",COUNTIF([2]!B_MSK[concat],db[[#This Row],[NB NOTA_C]]))</f>
        <v>#REF!</v>
      </c>
      <c r="N1457" s="9" t="s">
        <v>1348</v>
      </c>
      <c r="O1457" s="5" t="s">
        <v>1390</v>
      </c>
      <c r="P1457" s="2" t="s">
        <v>2439</v>
      </c>
      <c r="Q1457" s="5"/>
      <c r="R1457" s="5" t="str">
        <f>IF(db[[#This Row],[QTY/ CTN]]="","",SUBSTITUTE(SUBSTITUTE(SUBSTITUTE(db[[#This Row],[QTY/ CTN]]," ","_",2),"(",""),")","")&amp;"_")</f>
        <v>72 PCS_</v>
      </c>
      <c r="S1457" s="5">
        <f>IF(db[[#This Row],[H_QTY/ CTN]]="","",SEARCH("_",db[[#This Row],[H_QTY/ CTN]]))</f>
        <v>7</v>
      </c>
      <c r="T1457" s="5">
        <f>IF(db[[#This Row],[H_QTY/ CTN]]="","",LEN(db[[#This Row],[H_QTY/ CTN]]))</f>
        <v>7</v>
      </c>
      <c r="U1457" s="40" t="str">
        <f>IF(db[[#This Row],[H_QTY/ CTN]]="","",LEFT(db[[#This Row],[H_QTY/ CTN]],db[[#This Row],[H_1]]-1))</f>
        <v>72 PCS</v>
      </c>
      <c r="V1457" s="40" t="str">
        <f>IF(NOT(db[[#This Row],[H_1]]=db[[#This Row],[H_2]]),MID(db[[#This Row],[H_QTY/ CTN]],db[[#This Row],[H_1]]+1,db[[#This Row],[H_2]]-db[[#This Row],[H_1]]-1),"")</f>
        <v/>
      </c>
      <c r="W1457" s="40" t="str">
        <f>IF(db[[#This Row],[QTY/ CTN B]]="","",LEFT(db[[#This Row],[QTY/ CTN B]],SEARCH(" ",db[[#This Row],[QTY/ CTN B]],1)-1))</f>
        <v>72</v>
      </c>
      <c r="X1457" s="40" t="str">
        <f>IF(db[[#This Row],[QTY/ CTN B]]="","",RIGHT(db[[#This Row],[QTY/ CTN B]],LEN(db[[#This Row],[QTY/ CTN B]])-SEARCH(" ",db[[#This Row],[QTY/ CTN B]],1)))</f>
        <v>PCS</v>
      </c>
      <c r="Y1457" s="40" t="str">
        <f>IF(db[[#This Row],[QTY/ CTN TG]]="",IF(db[[#This Row],[STN TG]]="","",12),LEFT(db[[#This Row],[QTY/ CTN TG]],SEARCH(" ",db[[#This Row],[QTY/ CTN TG]],1)-1))</f>
        <v/>
      </c>
      <c r="Z14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57" s="40" t="str">
        <f>IF(db[[#This Row],[STN K]]="","",IF(db[[#This Row],[STN TG]]="LSN",12,""))</f>
        <v/>
      </c>
      <c r="AB1457" s="40" t="str">
        <f>IF(db[[#This Row],[STN TG]]="LSN","PCS","")</f>
        <v/>
      </c>
      <c r="AC1457" s="40">
        <f>db[[#This Row],[QTY B]]*IF(db[[#This Row],[QTY TG]]="",1,db[[#This Row],[QTY TG]])*IF(db[[#This Row],[QTY K]]="",1,db[[#This Row],[QTY K]])</f>
        <v>72</v>
      </c>
      <c r="AD1457" s="40" t="str">
        <f>IF(db[[#This Row],[STN K]]="",IF(db[[#This Row],[STN TG]]="",db[[#This Row],[STN B]],db[[#This Row],[STN TG]]),db[[#This Row],[STN K]])</f>
        <v>PCS</v>
      </c>
      <c r="AE1457" s="40"/>
    </row>
    <row r="1458" spans="1:31" x14ac:dyDescent="0.25">
      <c r="A1458" s="40">
        <f t="shared" si="22"/>
        <v>1457</v>
      </c>
      <c r="B1458" s="5" t="str">
        <f>LOWER(SUBSTITUTE(SUBSTITUTE(SUBSTITUTE(SUBSTITUTE(SUBSTITUTE(SUBSTITUTE(SUBSTITUTE(SUBSTITUTE(db[[#This Row],[NB BM]]," ",),".",""),"-",""),"(",""),")",""),"/",""),"""",""),"+",""))</f>
        <v>bnkenkoa5tscc77campus</v>
      </c>
      <c r="C1458" s="5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D1458" s="5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E145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bnkenkoa5tscc77campus72pcsartomoro</v>
      </c>
      <c r="F145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kenkobindernotea5tscc77campus72pcs</v>
      </c>
      <c r="G1458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kenkobindernotea5tscc77campusartomoro</v>
      </c>
      <c r="H145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kenkobindernotea5tscc77campus72pcsartomoro</v>
      </c>
      <c r="I1458" s="2" t="s">
        <v>6655</v>
      </c>
      <c r="J1458" s="2" t="s">
        <v>4206</v>
      </c>
      <c r="K1458" s="14" t="s">
        <v>4207</v>
      </c>
      <c r="L1458" s="2" t="s">
        <v>1335</v>
      </c>
      <c r="M1458" s="33" t="e">
        <f>IF(db[[#This Row],[NB NOTA_C]]="","",COUNTIF([2]!B_MSK[concat],db[[#This Row],[NB NOTA_C]]))</f>
        <v>#REF!</v>
      </c>
      <c r="N1458" s="9" t="s">
        <v>1348</v>
      </c>
      <c r="O1458" s="5" t="s">
        <v>1390</v>
      </c>
      <c r="P1458" s="2" t="s">
        <v>2439</v>
      </c>
      <c r="Q1458" s="5"/>
      <c r="R1458" s="5" t="str">
        <f>IF(db[[#This Row],[QTY/ CTN]]="","",SUBSTITUTE(SUBSTITUTE(SUBSTITUTE(db[[#This Row],[QTY/ CTN]]," ","_",2),"(",""),")","")&amp;"_")</f>
        <v>72 PCS_</v>
      </c>
      <c r="S1458" s="5">
        <f>IF(db[[#This Row],[H_QTY/ CTN]]="","",SEARCH("_",db[[#This Row],[H_QTY/ CTN]]))</f>
        <v>7</v>
      </c>
      <c r="T1458" s="5">
        <f>IF(db[[#This Row],[H_QTY/ CTN]]="","",LEN(db[[#This Row],[H_QTY/ CTN]]))</f>
        <v>7</v>
      </c>
      <c r="U1458" s="40" t="str">
        <f>IF(db[[#This Row],[H_QTY/ CTN]]="","",LEFT(db[[#This Row],[H_QTY/ CTN]],db[[#This Row],[H_1]]-1))</f>
        <v>72 PCS</v>
      </c>
      <c r="V1458" s="40" t="str">
        <f>IF(NOT(db[[#This Row],[H_1]]=db[[#This Row],[H_2]]),MID(db[[#This Row],[H_QTY/ CTN]],db[[#This Row],[H_1]]+1,db[[#This Row],[H_2]]-db[[#This Row],[H_1]]-1),"")</f>
        <v/>
      </c>
      <c r="W1458" s="40" t="str">
        <f>IF(db[[#This Row],[QTY/ CTN B]]="","",LEFT(db[[#This Row],[QTY/ CTN B]],SEARCH(" ",db[[#This Row],[QTY/ CTN B]],1)-1))</f>
        <v>72</v>
      </c>
      <c r="X1458" s="40" t="str">
        <f>IF(db[[#This Row],[QTY/ CTN B]]="","",RIGHT(db[[#This Row],[QTY/ CTN B]],LEN(db[[#This Row],[QTY/ CTN B]])-SEARCH(" ",db[[#This Row],[QTY/ CTN B]],1)))</f>
        <v>PCS</v>
      </c>
      <c r="Y1458" s="40" t="str">
        <f>IF(db[[#This Row],[QTY/ CTN TG]]="",IF(db[[#This Row],[STN TG]]="","",12),LEFT(db[[#This Row],[QTY/ CTN TG]],SEARCH(" ",db[[#This Row],[QTY/ CTN TG]],1)-1))</f>
        <v/>
      </c>
      <c r="Z14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58" s="40" t="str">
        <f>IF(db[[#This Row],[STN K]]="","",IF(db[[#This Row],[STN TG]]="LSN",12,""))</f>
        <v/>
      </c>
      <c r="AB1458" s="40" t="str">
        <f>IF(db[[#This Row],[STN TG]]="LSN","PCS","")</f>
        <v/>
      </c>
      <c r="AC1458" s="40">
        <f>db[[#This Row],[QTY B]]*IF(db[[#This Row],[QTY TG]]="",1,db[[#This Row],[QTY TG]])*IF(db[[#This Row],[QTY K]]="",1,db[[#This Row],[QTY K]])</f>
        <v>72</v>
      </c>
      <c r="AD1458" s="40" t="str">
        <f>IF(db[[#This Row],[STN K]]="",IF(db[[#This Row],[STN TG]]="",db[[#This Row],[STN B]],db[[#This Row],[STN TG]]),db[[#This Row],[STN K]])</f>
        <v>PCS</v>
      </c>
      <c r="AE1458" s="40"/>
    </row>
    <row r="1459" spans="1:31" x14ac:dyDescent="0.25">
      <c r="A1459" s="40">
        <f t="shared" si="22"/>
        <v>1458</v>
      </c>
      <c r="B1459" s="5" t="str">
        <f>LOWER(SUBSTITUTE(SUBSTITUTE(SUBSTITUTE(SUBSTITUTE(SUBSTITUTE(SUBSTITUTE(SUBSTITUTE(SUBSTITUTE(db[[#This Row],[NB BM]]," ",),".",""),"-",""),"(",""),")",""),"/",""),"""",""),"+",""))</f>
        <v>bnkenkoa5tscc78campus</v>
      </c>
      <c r="C1459" s="5" t="str">
        <f>LOWER(SUBSTITUTE(SUBSTITUTE(SUBSTITUTE(SUBSTITUTE(SUBSTITUTE(SUBSTITUTE(SUBSTITUTE(SUBSTITUTE(SUBSTITUTE(db[[#This Row],[NB NOTA]]," ",),".",""),"-",""),"(",""),")",""),",",""),"/",""),"""",""),"+",""))</f>
        <v>kenkobindernotea5tscc78campus</v>
      </c>
      <c r="D1459" s="5" t="str">
        <f>LOWER(SUBSTITUTE(SUBSTITUTE(SUBSTITUTE(SUBSTITUTE(SUBSTITUTE(SUBSTITUTE(SUBSTITUTE(SUBSTITUTE(SUBSTITUTE(db[[#This Row],[NB PAJAK]]," ",""),"-",""),"(",""),")",""),".",""),",",""),"/",""),"""",""),"+",""))</f>
        <v>bindernotekenkoa5tscc78campus</v>
      </c>
      <c r="E145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bnkenkoa5tscc78campus72pcsartomoro</v>
      </c>
      <c r="F145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kenkobindernotea5tscc78campus72pcs</v>
      </c>
      <c r="G1459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kenkobindernotea5tscc78campusartomoro</v>
      </c>
      <c r="H145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kenkobindernotea5tscc78campus72pcsartomoro</v>
      </c>
      <c r="I1459" s="2" t="s">
        <v>6656</v>
      </c>
      <c r="J1459" s="2" t="s">
        <v>4918</v>
      </c>
      <c r="K1459" s="14" t="s">
        <v>4917</v>
      </c>
      <c r="L1459" s="2" t="s">
        <v>1335</v>
      </c>
      <c r="M1459" s="33" t="e">
        <f>IF(db[[#This Row],[NB NOTA_C]]="","",COUNTIF([2]!B_MSK[concat],db[[#This Row],[NB NOTA_C]]))</f>
        <v>#REF!</v>
      </c>
      <c r="N1459" s="9" t="s">
        <v>1348</v>
      </c>
      <c r="O1459" s="5" t="s">
        <v>1390</v>
      </c>
      <c r="P1459" s="2" t="s">
        <v>2439</v>
      </c>
      <c r="Q1459" s="5"/>
      <c r="R1459" s="5" t="str">
        <f>IF(db[[#This Row],[QTY/ CTN]]="","",SUBSTITUTE(SUBSTITUTE(SUBSTITUTE(db[[#This Row],[QTY/ CTN]]," ","_",2),"(",""),")","")&amp;"_")</f>
        <v>72 PCS_</v>
      </c>
      <c r="S1459" s="5">
        <f>IF(db[[#This Row],[H_QTY/ CTN]]="","",SEARCH("_",db[[#This Row],[H_QTY/ CTN]]))</f>
        <v>7</v>
      </c>
      <c r="T1459" s="5">
        <f>IF(db[[#This Row],[H_QTY/ CTN]]="","",LEN(db[[#This Row],[H_QTY/ CTN]]))</f>
        <v>7</v>
      </c>
      <c r="U1459" s="40" t="str">
        <f>IF(db[[#This Row],[H_QTY/ CTN]]="","",LEFT(db[[#This Row],[H_QTY/ CTN]],db[[#This Row],[H_1]]-1))</f>
        <v>72 PCS</v>
      </c>
      <c r="V1459" s="40" t="str">
        <f>IF(NOT(db[[#This Row],[H_1]]=db[[#This Row],[H_2]]),MID(db[[#This Row],[H_QTY/ CTN]],db[[#This Row],[H_1]]+1,db[[#This Row],[H_2]]-db[[#This Row],[H_1]]-1),"")</f>
        <v/>
      </c>
      <c r="W1459" s="40" t="str">
        <f>IF(db[[#This Row],[QTY/ CTN B]]="","",LEFT(db[[#This Row],[QTY/ CTN B]],SEARCH(" ",db[[#This Row],[QTY/ CTN B]],1)-1))</f>
        <v>72</v>
      </c>
      <c r="X1459" s="40" t="str">
        <f>IF(db[[#This Row],[QTY/ CTN B]]="","",RIGHT(db[[#This Row],[QTY/ CTN B]],LEN(db[[#This Row],[QTY/ CTN B]])-SEARCH(" ",db[[#This Row],[QTY/ CTN B]],1)))</f>
        <v>PCS</v>
      </c>
      <c r="Y1459" s="40" t="str">
        <f>IF(db[[#This Row],[QTY/ CTN TG]]="",IF(db[[#This Row],[STN TG]]="","",12),LEFT(db[[#This Row],[QTY/ CTN TG]],SEARCH(" ",db[[#This Row],[QTY/ CTN TG]],1)-1))</f>
        <v/>
      </c>
      <c r="Z14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59" s="40" t="str">
        <f>IF(db[[#This Row],[STN K]]="","",IF(db[[#This Row],[STN TG]]="LSN",12,""))</f>
        <v/>
      </c>
      <c r="AB1459" s="40" t="str">
        <f>IF(db[[#This Row],[STN TG]]="LSN","PCS","")</f>
        <v/>
      </c>
      <c r="AC1459" s="40">
        <f>db[[#This Row],[QTY B]]*IF(db[[#This Row],[QTY TG]]="",1,db[[#This Row],[QTY TG]])*IF(db[[#This Row],[QTY K]]="",1,db[[#This Row],[QTY K]])</f>
        <v>72</v>
      </c>
      <c r="AD1459" s="40" t="str">
        <f>IF(db[[#This Row],[STN K]]="",IF(db[[#This Row],[STN TG]]="",db[[#This Row],[STN B]],db[[#This Row],[STN TG]]),db[[#This Row],[STN K]])</f>
        <v>PCS</v>
      </c>
      <c r="AE1459" s="40"/>
    </row>
    <row r="1460" spans="1:31" x14ac:dyDescent="0.25">
      <c r="A1460" s="40">
        <f t="shared" si="22"/>
        <v>1459</v>
      </c>
      <c r="B1460" s="2" t="str">
        <f>LOWER(SUBSTITUTE(SUBSTITUTE(SUBSTITUTE(SUBSTITUTE(SUBSTITUTE(SUBSTITUTE(SUBSTITUTE(SUBSTITUTE(db[[#This Row],[NB BM]]," ",),".",""),"-",""),"(",""),")",""),"/",""),"""",""),"+",""))</f>
        <v>bnkenkoa5tscc79campus</v>
      </c>
      <c r="C1460" s="2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D1460" s="2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E146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bnkenkoa5tscc79campus72pcsartomoro</v>
      </c>
      <c r="F146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kenkobindernotea5tscc7972pcs</v>
      </c>
      <c r="G1460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kenkobindernotea5tscc79artomoro</v>
      </c>
      <c r="H146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kenkobindernotea5tscc7972pcsartomoro</v>
      </c>
      <c r="I1460" s="2" t="s">
        <v>6657</v>
      </c>
      <c r="J1460" s="2" t="s">
        <v>304</v>
      </c>
      <c r="K1460" s="14" t="s">
        <v>3857</v>
      </c>
      <c r="L1460" s="2" t="s">
        <v>1335</v>
      </c>
      <c r="M1460" s="34" t="e">
        <f>IF(db[[#This Row],[NB NOTA_C]]="","",COUNTIF([2]!B_MSK[concat],db[[#This Row],[NB NOTA_C]]))</f>
        <v>#REF!</v>
      </c>
      <c r="N1460" s="14" t="s">
        <v>1348</v>
      </c>
      <c r="O1460" s="2" t="s">
        <v>1390</v>
      </c>
      <c r="P1460" s="2" t="s">
        <v>2439</v>
      </c>
      <c r="R1460" s="2" t="str">
        <f>IF(db[[#This Row],[QTY/ CTN]]="","",SUBSTITUTE(SUBSTITUTE(SUBSTITUTE(db[[#This Row],[QTY/ CTN]]," ","_",2),"(",""),")","")&amp;"_")</f>
        <v>72 PCS_</v>
      </c>
      <c r="S1460" s="2">
        <f>IF(db[[#This Row],[H_QTY/ CTN]]="","",SEARCH("_",db[[#This Row],[H_QTY/ CTN]]))</f>
        <v>7</v>
      </c>
      <c r="T1460" s="2">
        <f>IF(db[[#This Row],[H_QTY/ CTN]]="","",LEN(db[[#This Row],[H_QTY/ CTN]]))</f>
        <v>7</v>
      </c>
      <c r="U1460" s="41" t="str">
        <f>IF(db[[#This Row],[H_QTY/ CTN]]="","",LEFT(db[[#This Row],[H_QTY/ CTN]],db[[#This Row],[H_1]]-1))</f>
        <v>72 PCS</v>
      </c>
      <c r="V1460" s="40" t="str">
        <f>IF(NOT(db[[#This Row],[H_1]]=db[[#This Row],[H_2]]),MID(db[[#This Row],[H_QTY/ CTN]],db[[#This Row],[H_1]]+1,db[[#This Row],[H_2]]-db[[#This Row],[H_1]]-1),"")</f>
        <v/>
      </c>
      <c r="W1460" s="40" t="str">
        <f>IF(db[[#This Row],[QTY/ CTN B]]="","",LEFT(db[[#This Row],[QTY/ CTN B]],SEARCH(" ",db[[#This Row],[QTY/ CTN B]],1)-1))</f>
        <v>72</v>
      </c>
      <c r="X1460" s="40" t="str">
        <f>IF(db[[#This Row],[QTY/ CTN B]]="","",RIGHT(db[[#This Row],[QTY/ CTN B]],LEN(db[[#This Row],[QTY/ CTN B]])-SEARCH(" ",db[[#This Row],[QTY/ CTN B]],1)))</f>
        <v>PCS</v>
      </c>
      <c r="Y1460" s="40" t="str">
        <f>IF(db[[#This Row],[QTY/ CTN TG]]="",IF(db[[#This Row],[STN TG]]="","",12),LEFT(db[[#This Row],[QTY/ CTN TG]],SEARCH(" ",db[[#This Row],[QTY/ CTN TG]],1)-1))</f>
        <v/>
      </c>
      <c r="Z14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60" s="40" t="str">
        <f>IF(db[[#This Row],[STN K]]="","",IF(db[[#This Row],[STN TG]]="LSN",12,""))</f>
        <v/>
      </c>
      <c r="AB1460" s="40" t="str">
        <f>IF(db[[#This Row],[STN TG]]="LSN","PCS","")</f>
        <v/>
      </c>
      <c r="AC1460" s="40">
        <f>db[[#This Row],[QTY B]]*IF(db[[#This Row],[QTY TG]]="",1,db[[#This Row],[QTY TG]])*IF(db[[#This Row],[QTY K]]="",1,db[[#This Row],[QTY K]])</f>
        <v>72</v>
      </c>
      <c r="AD1460" s="40" t="str">
        <f>IF(db[[#This Row],[STN K]]="",IF(db[[#This Row],[STN TG]]="",db[[#This Row],[STN B]],db[[#This Row],[STN TG]]),db[[#This Row],[STN K]])</f>
        <v>PCS</v>
      </c>
      <c r="AE1460" s="40"/>
    </row>
    <row r="1461" spans="1:31" x14ac:dyDescent="0.25">
      <c r="A1461" s="40">
        <f t="shared" si="22"/>
        <v>1460</v>
      </c>
      <c r="B1461" s="2" t="str">
        <f>LOWER(SUBSTITUTE(SUBSTITUTE(SUBSTITUTE(SUBSTITUTE(SUBSTITUTE(SUBSTITUTE(SUBSTITUTE(SUBSTITUTE(db[[#This Row],[NB BM]]," ",),".",""),"-",""),"(",""),")",""),"/",""),"""",""),"+",""))</f>
        <v>bnkenkoa5tscc79campus</v>
      </c>
      <c r="C1461" s="2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D1461" s="2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E146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bnkenkoa5tscc79campus72pcsartomoro</v>
      </c>
      <c r="F146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kenkobindernotea5tscc79campus72pcs</v>
      </c>
      <c r="G1461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kenkobindernotea5tscc79campusartomoro</v>
      </c>
      <c r="H146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kenkobindernotea5tscc79campus72pcsartomoro</v>
      </c>
      <c r="I1461" s="2" t="s">
        <v>6657</v>
      </c>
      <c r="J1461" s="2" t="s">
        <v>3855</v>
      </c>
      <c r="K1461" s="14" t="s">
        <v>3857</v>
      </c>
      <c r="L1461" s="2" t="s">
        <v>1335</v>
      </c>
      <c r="M1461" s="34" t="e">
        <f>IF(db[[#This Row],[NB NOTA_C]]="","",COUNTIF([2]!B_MSK[concat],db[[#This Row],[NB NOTA_C]]))</f>
        <v>#REF!</v>
      </c>
      <c r="N1461" s="14" t="s">
        <v>1348</v>
      </c>
      <c r="O1461" s="2" t="s">
        <v>1390</v>
      </c>
      <c r="P1461" s="2" t="s">
        <v>2439</v>
      </c>
      <c r="R1461" s="2" t="str">
        <f>IF(db[[#This Row],[QTY/ CTN]]="","",SUBSTITUTE(SUBSTITUTE(SUBSTITUTE(db[[#This Row],[QTY/ CTN]]," ","_",2),"(",""),")","")&amp;"_")</f>
        <v>72 PCS_</v>
      </c>
      <c r="S1461" s="2">
        <f>IF(db[[#This Row],[H_QTY/ CTN]]="","",SEARCH("_",db[[#This Row],[H_QTY/ CTN]]))</f>
        <v>7</v>
      </c>
      <c r="T1461" s="2">
        <f>IF(db[[#This Row],[H_QTY/ CTN]]="","",LEN(db[[#This Row],[H_QTY/ CTN]]))</f>
        <v>7</v>
      </c>
      <c r="U1461" s="41" t="str">
        <f>IF(db[[#This Row],[H_QTY/ CTN]]="","",LEFT(db[[#This Row],[H_QTY/ CTN]],db[[#This Row],[H_1]]-1))</f>
        <v>72 PCS</v>
      </c>
      <c r="V1461" s="40" t="str">
        <f>IF(NOT(db[[#This Row],[H_1]]=db[[#This Row],[H_2]]),MID(db[[#This Row],[H_QTY/ CTN]],db[[#This Row],[H_1]]+1,db[[#This Row],[H_2]]-db[[#This Row],[H_1]]-1),"")</f>
        <v/>
      </c>
      <c r="W1461" s="40" t="str">
        <f>IF(db[[#This Row],[QTY/ CTN B]]="","",LEFT(db[[#This Row],[QTY/ CTN B]],SEARCH(" ",db[[#This Row],[QTY/ CTN B]],1)-1))</f>
        <v>72</v>
      </c>
      <c r="X1461" s="40" t="str">
        <f>IF(db[[#This Row],[QTY/ CTN B]]="","",RIGHT(db[[#This Row],[QTY/ CTN B]],LEN(db[[#This Row],[QTY/ CTN B]])-SEARCH(" ",db[[#This Row],[QTY/ CTN B]],1)))</f>
        <v>PCS</v>
      </c>
      <c r="Y1461" s="40" t="str">
        <f>IF(db[[#This Row],[QTY/ CTN TG]]="",IF(db[[#This Row],[STN TG]]="","",12),LEFT(db[[#This Row],[QTY/ CTN TG]],SEARCH(" ",db[[#This Row],[QTY/ CTN TG]],1)-1))</f>
        <v/>
      </c>
      <c r="Z14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61" s="40" t="str">
        <f>IF(db[[#This Row],[STN K]]="","",IF(db[[#This Row],[STN TG]]="LSN",12,""))</f>
        <v/>
      </c>
      <c r="AB1461" s="40" t="str">
        <f>IF(db[[#This Row],[STN TG]]="LSN","PCS","")</f>
        <v/>
      </c>
      <c r="AC1461" s="40">
        <f>db[[#This Row],[QTY B]]*IF(db[[#This Row],[QTY TG]]="",1,db[[#This Row],[QTY TG]])*IF(db[[#This Row],[QTY K]]="",1,db[[#This Row],[QTY K]])</f>
        <v>72</v>
      </c>
      <c r="AD1461" s="40" t="str">
        <f>IF(db[[#This Row],[STN K]]="",IF(db[[#This Row],[STN TG]]="",db[[#This Row],[STN B]],db[[#This Row],[STN TG]]),db[[#This Row],[STN K]])</f>
        <v>PCS</v>
      </c>
      <c r="AE1461" s="40"/>
    </row>
    <row r="1462" spans="1:31" x14ac:dyDescent="0.25">
      <c r="A1462" s="90">
        <f t="shared" si="22"/>
        <v>1461</v>
      </c>
      <c r="B1462" s="91" t="str">
        <f>LOWER(SUBSTITUTE(SUBSTITUTE(SUBSTITUTE(SUBSTITUTE(SUBSTITUTE(SUBSTITUTE(SUBSTITUTE(SUBSTITUTE(db[[#This Row],[NB BM]]," ",),".",""),"-",""),"(",""),")",""),"/",""),"""",""),"+",""))</f>
        <v>bnkenkoa5tscc81campus</v>
      </c>
      <c r="C1462" s="91" t="str">
        <f>LOWER(SUBSTITUTE(SUBSTITUTE(SUBSTITUTE(SUBSTITUTE(SUBSTITUTE(SUBSTITUTE(SUBSTITUTE(SUBSTITUTE(SUBSTITUTE(db[[#This Row],[NB NOTA]]," ",),".",""),"-",""),"(",""),")",""),",",""),"/",""),"""",""),"+",""))</f>
        <v>kenkobindernotea5tscc81campus</v>
      </c>
      <c r="D1462" s="91" t="str">
        <f>LOWER(SUBSTITUTE(SUBSTITUTE(SUBSTITUTE(SUBSTITUTE(SUBSTITUTE(SUBSTITUTE(SUBSTITUTE(SUBSTITUTE(SUBSTITUTE(db[[#This Row],[NB PAJAK]]," ",""),"-",""),"(",""),")",""),".",""),",",""),"/",""),"""",""),"+",""))</f>
        <v>bindernotekenkoa5tscc81campus</v>
      </c>
      <c r="E1462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bnkenkoa5tscc81campus72pcsartomoro</v>
      </c>
      <c r="F1462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kenkobindernotea5tscc81campus72pcs</v>
      </c>
      <c r="G1462" s="91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kenkobindernotea5tscc81campusartomoro</v>
      </c>
      <c r="H1462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kenkobindernotea5tscc81campus72pcsartomoro</v>
      </c>
      <c r="I1462" s="60" t="s">
        <v>6928</v>
      </c>
      <c r="J1462" s="60" t="s">
        <v>6926</v>
      </c>
      <c r="K1462" s="61" t="s">
        <v>6927</v>
      </c>
      <c r="L1462" s="60" t="s">
        <v>1335</v>
      </c>
      <c r="M1462" s="92" t="e">
        <f>IF(db[[#This Row],[NB NOTA_C]]="","",COUNTIF([2]!B_MSK[concat],db[[#This Row],[NB NOTA_C]]))</f>
        <v>#REF!</v>
      </c>
      <c r="N1462" s="93" t="s">
        <v>1348</v>
      </c>
      <c r="O1462" s="91" t="s">
        <v>1390</v>
      </c>
      <c r="P1462" s="60" t="s">
        <v>2439</v>
      </c>
      <c r="Q1462" s="91"/>
      <c r="R1462" s="91" t="str">
        <f>IF(db[[#This Row],[QTY/ CTN]]="","",SUBSTITUTE(SUBSTITUTE(SUBSTITUTE(db[[#This Row],[QTY/ CTN]]," ","_",2),"(",""),")","")&amp;"_")</f>
        <v>72 PCS_</v>
      </c>
      <c r="S1462" s="91">
        <f>IF(db[[#This Row],[H_QTY/ CTN]]="","",SEARCH("_",db[[#This Row],[H_QTY/ CTN]]))</f>
        <v>7</v>
      </c>
      <c r="T1462" s="91">
        <f>IF(db[[#This Row],[H_QTY/ CTN]]="","",LEN(db[[#This Row],[H_QTY/ CTN]]))</f>
        <v>7</v>
      </c>
      <c r="U1462" s="90" t="str">
        <f>IF(db[[#This Row],[H_QTY/ CTN]]="","",LEFT(db[[#This Row],[H_QTY/ CTN]],db[[#This Row],[H_1]]-1))</f>
        <v>72 PCS</v>
      </c>
      <c r="V1462" s="90" t="str">
        <f>IF(NOT(db[[#This Row],[H_1]]=db[[#This Row],[H_2]]),MID(db[[#This Row],[H_QTY/ CTN]],db[[#This Row],[H_1]]+1,db[[#This Row],[H_2]]-db[[#This Row],[H_1]]-1),"")</f>
        <v/>
      </c>
      <c r="W1462" s="90" t="str">
        <f>IF(db[[#This Row],[QTY/ CTN B]]="","",LEFT(db[[#This Row],[QTY/ CTN B]],SEARCH(" ",db[[#This Row],[QTY/ CTN B]],1)-1))</f>
        <v>72</v>
      </c>
      <c r="X1462" s="90" t="str">
        <f>IF(db[[#This Row],[QTY/ CTN B]]="","",RIGHT(db[[#This Row],[QTY/ CTN B]],LEN(db[[#This Row],[QTY/ CTN B]])-SEARCH(" ",db[[#This Row],[QTY/ CTN B]],1)))</f>
        <v>PCS</v>
      </c>
      <c r="Y1462" s="90" t="str">
        <f>IF(db[[#This Row],[QTY/ CTN TG]]="",IF(db[[#This Row],[STN TG]]="","",12),LEFT(db[[#This Row],[QTY/ CTN TG]],SEARCH(" ",db[[#This Row],[QTY/ CTN TG]],1)-1))</f>
        <v/>
      </c>
      <c r="Z1462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62" s="90" t="str">
        <f>IF(db[[#This Row],[STN K]]="","",IF(db[[#This Row],[STN TG]]="LSN",12,""))</f>
        <v/>
      </c>
      <c r="AB1462" s="90" t="str">
        <f>IF(db[[#This Row],[STN TG]]="LSN","PCS","")</f>
        <v/>
      </c>
      <c r="AC1462" s="90">
        <f>db[[#This Row],[QTY B]]*IF(db[[#This Row],[QTY TG]]="",1,db[[#This Row],[QTY TG]])*IF(db[[#This Row],[QTY K]]="",1,db[[#This Row],[QTY K]])</f>
        <v>72</v>
      </c>
      <c r="AD1462" s="90" t="str">
        <f>IF(db[[#This Row],[STN K]]="",IF(db[[#This Row],[STN TG]]="",db[[#This Row],[STN B]],db[[#This Row],[STN TG]]),db[[#This Row],[STN K]])</f>
        <v>PCS</v>
      </c>
      <c r="AE1462" s="90"/>
    </row>
    <row r="1463" spans="1:31" x14ac:dyDescent="0.25">
      <c r="A1463" s="40">
        <f t="shared" si="22"/>
        <v>1462</v>
      </c>
      <c r="B1463" s="2" t="str">
        <f>LOWER(SUBSTITUTE(SUBSTITUTE(SUBSTITUTE(SUBSTITUTE(SUBSTITUTE(SUBSTITUTE(SUBSTITUTE(SUBSTITUTE(db[[#This Row],[NB BM]]," ",),".",""),"-",""),"(",""),")",""),"/",""),"""",""),"+",""))</f>
        <v>bnkenkoa5tscc8campus</v>
      </c>
      <c r="C1463" s="2" t="str">
        <f>LOWER(SUBSTITUTE(SUBSTITUTE(SUBSTITUTE(SUBSTITUTE(SUBSTITUTE(SUBSTITUTE(SUBSTITUTE(SUBSTITUTE(SUBSTITUTE(db[[#This Row],[NB NOTA]]," ",),".",""),"-",""),"(",""),")",""),",",""),"/",""),"""",""),"+",""))</f>
        <v>kenkobindernotea5tscc82campus</v>
      </c>
      <c r="D1463" s="2" t="str">
        <f>LOWER(SUBSTITUTE(SUBSTITUTE(SUBSTITUTE(SUBSTITUTE(SUBSTITUTE(SUBSTITUTE(SUBSTITUTE(SUBSTITUTE(SUBSTITUTE(db[[#This Row],[NB PAJAK]]," ",""),"-",""),"(",""),")",""),".",""),",",""),"/",""),"""",""),"+",""))</f>
        <v>bindernotekenkoa5tscc82campus</v>
      </c>
      <c r="E146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bnkenkoa5tscc8campus72pcsartomoro</v>
      </c>
      <c r="F146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kenkobindernotea5tscc82campus72pcs</v>
      </c>
      <c r="G1463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kenkobindernotea5tscc82campusartomoro</v>
      </c>
      <c r="H146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kenkobindernotea5tscc82campus72pcsartomoro</v>
      </c>
      <c r="I1463" s="2" t="s">
        <v>6658</v>
      </c>
      <c r="J1463" s="2" t="s">
        <v>4919</v>
      </c>
      <c r="K1463" s="14" t="s">
        <v>4920</v>
      </c>
      <c r="L1463" s="2" t="s">
        <v>1335</v>
      </c>
      <c r="M1463" s="34" t="e">
        <f>IF(db[[#This Row],[NB NOTA_C]]="","",COUNTIF([2]!B_MSK[concat],db[[#This Row],[NB NOTA_C]]))</f>
        <v>#REF!</v>
      </c>
      <c r="N1463" s="14" t="s">
        <v>1348</v>
      </c>
      <c r="O1463" s="2" t="s">
        <v>1390</v>
      </c>
      <c r="P1463" s="2" t="s">
        <v>2439</v>
      </c>
      <c r="R1463" s="2" t="str">
        <f>IF(db[[#This Row],[QTY/ CTN]]="","",SUBSTITUTE(SUBSTITUTE(SUBSTITUTE(db[[#This Row],[QTY/ CTN]]," ","_",2),"(",""),")","")&amp;"_")</f>
        <v>72 PCS_</v>
      </c>
      <c r="S1463" s="2">
        <f>IF(db[[#This Row],[H_QTY/ CTN]]="","",SEARCH("_",db[[#This Row],[H_QTY/ CTN]]))</f>
        <v>7</v>
      </c>
      <c r="T1463" s="2">
        <f>IF(db[[#This Row],[H_QTY/ CTN]]="","",LEN(db[[#This Row],[H_QTY/ CTN]]))</f>
        <v>7</v>
      </c>
      <c r="U1463" s="41" t="str">
        <f>IF(db[[#This Row],[H_QTY/ CTN]]="","",LEFT(db[[#This Row],[H_QTY/ CTN]],db[[#This Row],[H_1]]-1))</f>
        <v>72 PCS</v>
      </c>
      <c r="V1463" s="40" t="str">
        <f>IF(NOT(db[[#This Row],[H_1]]=db[[#This Row],[H_2]]),MID(db[[#This Row],[H_QTY/ CTN]],db[[#This Row],[H_1]]+1,db[[#This Row],[H_2]]-db[[#This Row],[H_1]]-1),"")</f>
        <v/>
      </c>
      <c r="W1463" s="40" t="str">
        <f>IF(db[[#This Row],[QTY/ CTN B]]="","",LEFT(db[[#This Row],[QTY/ CTN B]],SEARCH(" ",db[[#This Row],[QTY/ CTN B]],1)-1))</f>
        <v>72</v>
      </c>
      <c r="X1463" s="40" t="str">
        <f>IF(db[[#This Row],[QTY/ CTN B]]="","",RIGHT(db[[#This Row],[QTY/ CTN B]],LEN(db[[#This Row],[QTY/ CTN B]])-SEARCH(" ",db[[#This Row],[QTY/ CTN B]],1)))</f>
        <v>PCS</v>
      </c>
      <c r="Y1463" s="40" t="str">
        <f>IF(db[[#This Row],[QTY/ CTN TG]]="",IF(db[[#This Row],[STN TG]]="","",12),LEFT(db[[#This Row],[QTY/ CTN TG]],SEARCH(" ",db[[#This Row],[QTY/ CTN TG]],1)-1))</f>
        <v/>
      </c>
      <c r="Z14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63" s="40" t="str">
        <f>IF(db[[#This Row],[STN K]]="","",IF(db[[#This Row],[STN TG]]="LSN",12,""))</f>
        <v/>
      </c>
      <c r="AB1463" s="40" t="str">
        <f>IF(db[[#This Row],[STN TG]]="LSN","PCS","")</f>
        <v/>
      </c>
      <c r="AC1463" s="40">
        <f>db[[#This Row],[QTY B]]*IF(db[[#This Row],[QTY TG]]="",1,db[[#This Row],[QTY TG]])*IF(db[[#This Row],[QTY K]]="",1,db[[#This Row],[QTY K]])</f>
        <v>72</v>
      </c>
      <c r="AD1463" s="40" t="str">
        <f>IF(db[[#This Row],[STN K]]="",IF(db[[#This Row],[STN TG]]="",db[[#This Row],[STN B]],db[[#This Row],[STN TG]]),db[[#This Row],[STN K]])</f>
        <v>PCS</v>
      </c>
      <c r="AE1463" s="40"/>
    </row>
    <row r="1464" spans="1:31" x14ac:dyDescent="0.25">
      <c r="A1464" s="40">
        <f t="shared" si="22"/>
        <v>1463</v>
      </c>
      <c r="B1464" s="2" t="str">
        <f>LOWER(SUBSTITUTE(SUBSTITUTE(SUBSTITUTE(SUBSTITUTE(SUBSTITUTE(SUBSTITUTE(SUBSTITUTE(SUBSTITUTE(db[[#This Row],[NB BM]]," ",),".",""),"-",""),"(",""),")",""),"/",""),"""",""),"+",""))</f>
        <v>bnkenkoa5tscc83campus</v>
      </c>
      <c r="C1464" s="2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D1464" s="2" t="str">
        <f>LOWER(SUBSTITUTE(SUBSTITUTE(SUBSTITUTE(SUBSTITUTE(SUBSTITUTE(SUBSTITUTE(SUBSTITUTE(SUBSTITUTE(SUBSTITUTE(db[[#This Row],[NB PAJAK]]," ",""),"-",""),"(",""),")",""),".",""),",",""),"/",""),"""",""),"+",""))</f>
        <v/>
      </c>
      <c r="E146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bnkenkoa5tscc83campus72pcsartomoro</v>
      </c>
      <c r="F146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kenkobindernotea5tscc8372pcs</v>
      </c>
      <c r="G146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kenkobindernotea5tscc83artomoro</v>
      </c>
      <c r="H146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kenkobindernotea5tscc8372pcsartomoro</v>
      </c>
      <c r="I1464" s="2" t="s">
        <v>6659</v>
      </c>
      <c r="J1464" s="2" t="s">
        <v>305</v>
      </c>
      <c r="K1464" s="14"/>
      <c r="L1464" s="2" t="s">
        <v>1335</v>
      </c>
      <c r="M1464" s="34" t="e">
        <f>IF(db[[#This Row],[NB NOTA_C]]="","",COUNTIF([2]!B_MSK[concat],db[[#This Row],[NB NOTA_C]]))</f>
        <v>#REF!</v>
      </c>
      <c r="N1464" s="14" t="s">
        <v>1348</v>
      </c>
      <c r="O1464" s="2" t="s">
        <v>1390</v>
      </c>
      <c r="P1464" s="2" t="s">
        <v>2439</v>
      </c>
      <c r="R1464" s="2" t="str">
        <f>IF(db[[#This Row],[QTY/ CTN]]="","",SUBSTITUTE(SUBSTITUTE(SUBSTITUTE(db[[#This Row],[QTY/ CTN]]," ","_",2),"(",""),")","")&amp;"_")</f>
        <v>72 PCS_</v>
      </c>
      <c r="S1464" s="2">
        <f>IF(db[[#This Row],[H_QTY/ CTN]]="","",SEARCH("_",db[[#This Row],[H_QTY/ CTN]]))</f>
        <v>7</v>
      </c>
      <c r="T1464" s="2">
        <f>IF(db[[#This Row],[H_QTY/ CTN]]="","",LEN(db[[#This Row],[H_QTY/ CTN]]))</f>
        <v>7</v>
      </c>
      <c r="U1464" s="41" t="str">
        <f>IF(db[[#This Row],[H_QTY/ CTN]]="","",LEFT(db[[#This Row],[H_QTY/ CTN]],db[[#This Row],[H_1]]-1))</f>
        <v>72 PCS</v>
      </c>
      <c r="V1464" s="40" t="str">
        <f>IF(NOT(db[[#This Row],[H_1]]=db[[#This Row],[H_2]]),MID(db[[#This Row],[H_QTY/ CTN]],db[[#This Row],[H_1]]+1,db[[#This Row],[H_2]]-db[[#This Row],[H_1]]-1),"")</f>
        <v/>
      </c>
      <c r="W1464" s="40" t="str">
        <f>IF(db[[#This Row],[QTY/ CTN B]]="","",LEFT(db[[#This Row],[QTY/ CTN B]],SEARCH(" ",db[[#This Row],[QTY/ CTN B]],1)-1))</f>
        <v>72</v>
      </c>
      <c r="X1464" s="40" t="str">
        <f>IF(db[[#This Row],[QTY/ CTN B]]="","",RIGHT(db[[#This Row],[QTY/ CTN B]],LEN(db[[#This Row],[QTY/ CTN B]])-SEARCH(" ",db[[#This Row],[QTY/ CTN B]],1)))</f>
        <v>PCS</v>
      </c>
      <c r="Y1464" s="40" t="str">
        <f>IF(db[[#This Row],[QTY/ CTN TG]]="",IF(db[[#This Row],[STN TG]]="","",12),LEFT(db[[#This Row],[QTY/ CTN TG]],SEARCH(" ",db[[#This Row],[QTY/ CTN TG]],1)-1))</f>
        <v/>
      </c>
      <c r="Z14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64" s="40" t="str">
        <f>IF(db[[#This Row],[STN K]]="","",IF(db[[#This Row],[STN TG]]="LSN",12,""))</f>
        <v/>
      </c>
      <c r="AB1464" s="40" t="str">
        <f>IF(db[[#This Row],[STN TG]]="LSN","PCS","")</f>
        <v/>
      </c>
      <c r="AC1464" s="40">
        <f>db[[#This Row],[QTY B]]*IF(db[[#This Row],[QTY TG]]="",1,db[[#This Row],[QTY TG]])*IF(db[[#This Row],[QTY K]]="",1,db[[#This Row],[QTY K]])</f>
        <v>72</v>
      </c>
      <c r="AD1464" s="40" t="str">
        <f>IF(db[[#This Row],[STN K]]="",IF(db[[#This Row],[STN TG]]="",db[[#This Row],[STN B]],db[[#This Row],[STN TG]]),db[[#This Row],[STN K]])</f>
        <v>PCS</v>
      </c>
      <c r="AE1464" s="40"/>
    </row>
    <row r="1465" spans="1:31" x14ac:dyDescent="0.25">
      <c r="A1465" s="40">
        <f t="shared" si="22"/>
        <v>1464</v>
      </c>
      <c r="B1465" s="2" t="str">
        <f>LOWER(SUBSTITUTE(SUBSTITUTE(SUBSTITUTE(SUBSTITUTE(SUBSTITUTE(SUBSTITUTE(SUBSTITUTE(SUBSTITUTE(db[[#This Row],[NB BM]]," ",),".",""),"-",""),"(",""),")",""),"/",""),"""",""),"+",""))</f>
        <v>bnkenkoa5tscc83campus</v>
      </c>
      <c r="C1465" s="2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D1465" s="2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E146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bnkenkoa5tscc83campus72pcsartomoro</v>
      </c>
      <c r="F146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kenkobindernotea5tscc83campus72pcs</v>
      </c>
      <c r="G1465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kenkobindernotea5tscc83campusartomoro</v>
      </c>
      <c r="H146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kenkobindernotea5tscc83campus72pcsartomoro</v>
      </c>
      <c r="I1465" s="2" t="s">
        <v>6659</v>
      </c>
      <c r="J1465" s="2" t="s">
        <v>3856</v>
      </c>
      <c r="K1465" s="14" t="s">
        <v>3858</v>
      </c>
      <c r="L1465" s="2" t="s">
        <v>1335</v>
      </c>
      <c r="M1465" s="34" t="e">
        <f>IF(db[[#This Row],[NB NOTA_C]]="","",COUNTIF([2]!B_MSK[concat],db[[#This Row],[NB NOTA_C]]))</f>
        <v>#REF!</v>
      </c>
      <c r="N1465" s="14" t="s">
        <v>1348</v>
      </c>
      <c r="O1465" s="2" t="s">
        <v>1390</v>
      </c>
      <c r="P1465" s="2" t="s">
        <v>2439</v>
      </c>
      <c r="R1465" s="2" t="str">
        <f>IF(db[[#This Row],[QTY/ CTN]]="","",SUBSTITUTE(SUBSTITUTE(SUBSTITUTE(db[[#This Row],[QTY/ CTN]]," ","_",2),"(",""),")","")&amp;"_")</f>
        <v>72 PCS_</v>
      </c>
      <c r="S1465" s="2">
        <f>IF(db[[#This Row],[H_QTY/ CTN]]="","",SEARCH("_",db[[#This Row],[H_QTY/ CTN]]))</f>
        <v>7</v>
      </c>
      <c r="T1465" s="2">
        <f>IF(db[[#This Row],[H_QTY/ CTN]]="","",LEN(db[[#This Row],[H_QTY/ CTN]]))</f>
        <v>7</v>
      </c>
      <c r="U1465" s="41" t="str">
        <f>IF(db[[#This Row],[H_QTY/ CTN]]="","",LEFT(db[[#This Row],[H_QTY/ CTN]],db[[#This Row],[H_1]]-1))</f>
        <v>72 PCS</v>
      </c>
      <c r="V1465" s="40" t="str">
        <f>IF(NOT(db[[#This Row],[H_1]]=db[[#This Row],[H_2]]),MID(db[[#This Row],[H_QTY/ CTN]],db[[#This Row],[H_1]]+1,db[[#This Row],[H_2]]-db[[#This Row],[H_1]]-1),"")</f>
        <v/>
      </c>
      <c r="W1465" s="40" t="str">
        <f>IF(db[[#This Row],[QTY/ CTN B]]="","",LEFT(db[[#This Row],[QTY/ CTN B]],SEARCH(" ",db[[#This Row],[QTY/ CTN B]],1)-1))</f>
        <v>72</v>
      </c>
      <c r="X1465" s="40" t="str">
        <f>IF(db[[#This Row],[QTY/ CTN B]]="","",RIGHT(db[[#This Row],[QTY/ CTN B]],LEN(db[[#This Row],[QTY/ CTN B]])-SEARCH(" ",db[[#This Row],[QTY/ CTN B]],1)))</f>
        <v>PCS</v>
      </c>
      <c r="Y1465" s="40" t="str">
        <f>IF(db[[#This Row],[QTY/ CTN TG]]="",IF(db[[#This Row],[STN TG]]="","",12),LEFT(db[[#This Row],[QTY/ CTN TG]],SEARCH(" ",db[[#This Row],[QTY/ CTN TG]],1)-1))</f>
        <v/>
      </c>
      <c r="Z14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65" s="40" t="str">
        <f>IF(db[[#This Row],[STN K]]="","",IF(db[[#This Row],[STN TG]]="LSN",12,""))</f>
        <v/>
      </c>
      <c r="AB1465" s="40" t="str">
        <f>IF(db[[#This Row],[STN TG]]="LSN","PCS","")</f>
        <v/>
      </c>
      <c r="AC1465" s="40">
        <f>db[[#This Row],[QTY B]]*IF(db[[#This Row],[QTY TG]]="",1,db[[#This Row],[QTY TG]])*IF(db[[#This Row],[QTY K]]="",1,db[[#This Row],[QTY K]])</f>
        <v>72</v>
      </c>
      <c r="AD1465" s="40" t="str">
        <f>IF(db[[#This Row],[STN K]]="",IF(db[[#This Row],[STN TG]]="",db[[#This Row],[STN B]],db[[#This Row],[STN TG]]),db[[#This Row],[STN K]])</f>
        <v>PCS</v>
      </c>
      <c r="AE1465" s="40"/>
    </row>
    <row r="1466" spans="1:31" x14ac:dyDescent="0.25">
      <c r="A1466" s="40">
        <f t="shared" si="22"/>
        <v>1465</v>
      </c>
      <c r="B1466" s="2" t="str">
        <f>LOWER(SUBSTITUTE(SUBSTITUTE(SUBSTITUTE(SUBSTITUTE(SUBSTITUTE(SUBSTITUTE(SUBSTITUTE(SUBSTITUTE(db[[#This Row],[NB BM]]," ",),".",""),"-",""),"(",""),")",""),"/",""),"""",""),"+",""))</f>
        <v>bnkenkoa5tsrorobot</v>
      </c>
      <c r="C1466" s="2" t="str">
        <f>LOWER(SUBSTITUTE(SUBSTITUTE(SUBSTITUTE(SUBSTITUTE(SUBSTITUTE(SUBSTITUTE(SUBSTITUTE(SUBSTITUTE(SUBSTITUTE(db[[#This Row],[NB NOTA]]," ",),".",""),"-",""),"(",""),")",""),",",""),"/",""),"""",""),"+",""))</f>
        <v>kenkobindernotea5tsrorobot</v>
      </c>
      <c r="D1466" s="2" t="str">
        <f>LOWER(SUBSTITUTE(SUBSTITUTE(SUBSTITUTE(SUBSTITUTE(SUBSTITUTE(SUBSTITUTE(SUBSTITUTE(SUBSTITUTE(SUBSTITUTE(db[[#This Row],[NB PAJAK]]," ",""),"-",""),"(",""),")",""),".",""),",",""),"/",""),"""",""),"+",""))</f>
        <v>bindernotekenkoa5tsrorobot</v>
      </c>
      <c r="E146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bnkenkoa5tsrorobot72pcsartomoro</v>
      </c>
      <c r="F146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kenkobindernotea5tsrorobot72pcs</v>
      </c>
      <c r="G1466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kenkobindernotea5tsrorobotartomoro</v>
      </c>
      <c r="H146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kenkobindernotea5tsrorobot72pcsartomoro</v>
      </c>
      <c r="I1466" s="2" t="s">
        <v>6943</v>
      </c>
      <c r="J1466" s="2" t="s">
        <v>6939</v>
      </c>
      <c r="K1466" s="14" t="s">
        <v>6941</v>
      </c>
      <c r="L1466" s="2" t="s">
        <v>1335</v>
      </c>
      <c r="M1466" s="34" t="e">
        <f>IF(db[[#This Row],[NB NOTA_C]]="","",COUNTIF([2]!B_MSK[concat],db[[#This Row],[NB NOTA_C]]))</f>
        <v>#REF!</v>
      </c>
      <c r="N1466" s="14" t="s">
        <v>1348</v>
      </c>
      <c r="O1466" s="2" t="s">
        <v>1390</v>
      </c>
      <c r="P1466" s="2" t="s">
        <v>2439</v>
      </c>
      <c r="R1466" s="2" t="str">
        <f>IF(db[[#This Row],[QTY/ CTN]]="","",SUBSTITUTE(SUBSTITUTE(SUBSTITUTE(db[[#This Row],[QTY/ CTN]]," ","_",2),"(",""),")","")&amp;"_")</f>
        <v>72 PCS_</v>
      </c>
      <c r="S1466" s="2">
        <f>IF(db[[#This Row],[H_QTY/ CTN]]="","",SEARCH("_",db[[#This Row],[H_QTY/ CTN]]))</f>
        <v>7</v>
      </c>
      <c r="T1466" s="2">
        <f>IF(db[[#This Row],[H_QTY/ CTN]]="","",LEN(db[[#This Row],[H_QTY/ CTN]]))</f>
        <v>7</v>
      </c>
      <c r="U1466" s="41" t="str">
        <f>IF(db[[#This Row],[H_QTY/ CTN]]="","",LEFT(db[[#This Row],[H_QTY/ CTN]],db[[#This Row],[H_1]]-1))</f>
        <v>72 PCS</v>
      </c>
      <c r="V1466" s="40" t="str">
        <f>IF(NOT(db[[#This Row],[H_1]]=db[[#This Row],[H_2]]),MID(db[[#This Row],[H_QTY/ CTN]],db[[#This Row],[H_1]]+1,db[[#This Row],[H_2]]-db[[#This Row],[H_1]]-1),"")</f>
        <v/>
      </c>
      <c r="W1466" s="40" t="str">
        <f>IF(db[[#This Row],[QTY/ CTN B]]="","",LEFT(db[[#This Row],[QTY/ CTN B]],SEARCH(" ",db[[#This Row],[QTY/ CTN B]],1)-1))</f>
        <v>72</v>
      </c>
      <c r="X1466" s="40" t="str">
        <f>IF(db[[#This Row],[QTY/ CTN B]]="","",RIGHT(db[[#This Row],[QTY/ CTN B]],LEN(db[[#This Row],[QTY/ CTN B]])-SEARCH(" ",db[[#This Row],[QTY/ CTN B]],1)))</f>
        <v>PCS</v>
      </c>
      <c r="Y1466" s="40" t="str">
        <f>IF(db[[#This Row],[QTY/ CTN TG]]="",IF(db[[#This Row],[STN TG]]="","",12),LEFT(db[[#This Row],[QTY/ CTN TG]],SEARCH(" ",db[[#This Row],[QTY/ CTN TG]],1)-1))</f>
        <v/>
      </c>
      <c r="Z14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66" s="40" t="str">
        <f>IF(db[[#This Row],[STN K]]="","",IF(db[[#This Row],[STN TG]]="LSN",12,""))</f>
        <v/>
      </c>
      <c r="AB1466" s="40" t="str">
        <f>IF(db[[#This Row],[STN TG]]="LSN","PCS","")</f>
        <v/>
      </c>
      <c r="AC1466" s="40">
        <f>db[[#This Row],[QTY B]]*IF(db[[#This Row],[QTY TG]]="",1,db[[#This Row],[QTY TG]])*IF(db[[#This Row],[QTY K]]="",1,db[[#This Row],[QTY K]])</f>
        <v>72</v>
      </c>
      <c r="AD1466" s="40" t="str">
        <f>IF(db[[#This Row],[STN K]]="",IF(db[[#This Row],[STN TG]]="",db[[#This Row],[STN B]],db[[#This Row],[STN TG]]),db[[#This Row],[STN K]])</f>
        <v>PCS</v>
      </c>
      <c r="AE1466" s="40"/>
    </row>
    <row r="1467" spans="1:31" x14ac:dyDescent="0.25">
      <c r="A1467" s="40">
        <f t="shared" si="22"/>
        <v>1466</v>
      </c>
      <c r="B1467" s="2" t="str">
        <f>LOWER(SUBSTITUTE(SUBSTITUTE(SUBSTITUTE(SUBSTITUTE(SUBSTITUTE(SUBSTITUTE(SUBSTITUTE(SUBSTITUTE(db[[#This Row],[NB BM]]," ",),".",""),"-",""),"(",""),")",""),"/",""),"""",""),"+",""))</f>
        <v>bnkenkoa5tstt01ticktock</v>
      </c>
      <c r="C1467" s="2" t="str">
        <f>LOWER(SUBSTITUTE(SUBSTITUTE(SUBSTITUTE(SUBSTITUTE(SUBSTITUTE(SUBSTITUTE(SUBSTITUTE(SUBSTITUTE(SUBSTITUTE(db[[#This Row],[NB NOTA]]," ",),".",""),"-",""),"(",""),")",""),",",""),"/",""),"""",""),"+",""))</f>
        <v>kenkobindernotea5tstt01ticktock</v>
      </c>
      <c r="D1467" s="2" t="str">
        <f>LOWER(SUBSTITUTE(SUBSTITUTE(SUBSTITUTE(SUBSTITUTE(SUBSTITUTE(SUBSTITUTE(SUBSTITUTE(SUBSTITUTE(SUBSTITUTE(db[[#This Row],[NB PAJAK]]," ",""),"-",""),"(",""),")",""),".",""),",",""),"/",""),"""",""),"+",""))</f>
        <v>bindernotekenkoa5tstt01ticktock</v>
      </c>
      <c r="E146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bnkenkoa5tstt01ticktock72pcsartomoro</v>
      </c>
      <c r="F146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kenkobindernotea5tstt01ticktock72pcs</v>
      </c>
      <c r="G1467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kenkobindernotea5tstt01ticktockartomoro</v>
      </c>
      <c r="H146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kenkobindernotea5tstt01ticktock72pcsartomoro</v>
      </c>
      <c r="I1467" s="2" t="s">
        <v>6942</v>
      </c>
      <c r="J1467" s="2" t="s">
        <v>6938</v>
      </c>
      <c r="K1467" s="14" t="s">
        <v>6940</v>
      </c>
      <c r="L1467" s="2" t="s">
        <v>1335</v>
      </c>
      <c r="M1467" s="34" t="e">
        <f>IF(db[[#This Row],[NB NOTA_C]]="","",COUNTIF([2]!B_MSK[concat],db[[#This Row],[NB NOTA_C]]))</f>
        <v>#REF!</v>
      </c>
      <c r="N1467" s="14" t="s">
        <v>1348</v>
      </c>
      <c r="O1467" s="2" t="s">
        <v>1390</v>
      </c>
      <c r="P1467" s="2" t="s">
        <v>2439</v>
      </c>
      <c r="R1467" s="2" t="str">
        <f>IF(db[[#This Row],[QTY/ CTN]]="","",SUBSTITUTE(SUBSTITUTE(SUBSTITUTE(db[[#This Row],[QTY/ CTN]]," ","_",2),"(",""),")","")&amp;"_")</f>
        <v>72 PCS_</v>
      </c>
      <c r="S1467" s="2">
        <f>IF(db[[#This Row],[H_QTY/ CTN]]="","",SEARCH("_",db[[#This Row],[H_QTY/ CTN]]))</f>
        <v>7</v>
      </c>
      <c r="T1467" s="2">
        <f>IF(db[[#This Row],[H_QTY/ CTN]]="","",LEN(db[[#This Row],[H_QTY/ CTN]]))</f>
        <v>7</v>
      </c>
      <c r="U1467" s="41" t="str">
        <f>IF(db[[#This Row],[H_QTY/ CTN]]="","",LEFT(db[[#This Row],[H_QTY/ CTN]],db[[#This Row],[H_1]]-1))</f>
        <v>72 PCS</v>
      </c>
      <c r="V1467" s="40" t="str">
        <f>IF(NOT(db[[#This Row],[H_1]]=db[[#This Row],[H_2]]),MID(db[[#This Row],[H_QTY/ CTN]],db[[#This Row],[H_1]]+1,db[[#This Row],[H_2]]-db[[#This Row],[H_1]]-1),"")</f>
        <v/>
      </c>
      <c r="W1467" s="40" t="str">
        <f>IF(db[[#This Row],[QTY/ CTN B]]="","",LEFT(db[[#This Row],[QTY/ CTN B]],SEARCH(" ",db[[#This Row],[QTY/ CTN B]],1)-1))</f>
        <v>72</v>
      </c>
      <c r="X1467" s="40" t="str">
        <f>IF(db[[#This Row],[QTY/ CTN B]]="","",RIGHT(db[[#This Row],[QTY/ CTN B]],LEN(db[[#This Row],[QTY/ CTN B]])-SEARCH(" ",db[[#This Row],[QTY/ CTN B]],1)))</f>
        <v>PCS</v>
      </c>
      <c r="Y1467" s="40" t="str">
        <f>IF(db[[#This Row],[QTY/ CTN TG]]="",IF(db[[#This Row],[STN TG]]="","",12),LEFT(db[[#This Row],[QTY/ CTN TG]],SEARCH(" ",db[[#This Row],[QTY/ CTN TG]],1)-1))</f>
        <v/>
      </c>
      <c r="Z14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67" s="40" t="str">
        <f>IF(db[[#This Row],[STN K]]="","",IF(db[[#This Row],[STN TG]]="LSN",12,""))</f>
        <v/>
      </c>
      <c r="AB1467" s="40" t="str">
        <f>IF(db[[#This Row],[STN TG]]="LSN","PCS","")</f>
        <v/>
      </c>
      <c r="AC1467" s="40">
        <f>db[[#This Row],[QTY B]]*IF(db[[#This Row],[QTY TG]]="",1,db[[#This Row],[QTY TG]])*IF(db[[#This Row],[QTY K]]="",1,db[[#This Row],[QTY K]])</f>
        <v>72</v>
      </c>
      <c r="AD1467" s="40" t="str">
        <f>IF(db[[#This Row],[STN K]]="",IF(db[[#This Row],[STN TG]]="",db[[#This Row],[STN B]],db[[#This Row],[STN TG]]),db[[#This Row],[STN K]])</f>
        <v>PCS</v>
      </c>
      <c r="AE1467" s="40"/>
    </row>
    <row r="1468" spans="1:31" x14ac:dyDescent="0.25">
      <c r="A1468" s="40">
        <f t="shared" si="22"/>
        <v>1467</v>
      </c>
      <c r="B1468" s="2" t="str">
        <f>LOWER(SUBSTITUTE(SUBSTITUTE(SUBSTITUTE(SUBSTITUTE(SUBSTITUTE(SUBSTITUTE(SUBSTITUTE(SUBSTITUTE(db[[#This Row],[NB BM]]," ",),".",""),"-",""),"(",""),")",""),"/",""),"""",""),"+",""))</f>
        <v>btkenkobt292001kembang</v>
      </c>
      <c r="C1468" s="2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D1468" s="2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E146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btkenkobt292001kembang5lsnartomoro</v>
      </c>
      <c r="F146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kenkobukutamubt292001kembang5lsn</v>
      </c>
      <c r="G1468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kenkobukutamubt292001kembangartomoro</v>
      </c>
      <c r="H146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kenkobukutamubt292001kembang5lsnartomoro</v>
      </c>
      <c r="I1468" s="2" t="s">
        <v>6666</v>
      </c>
      <c r="J1468" s="2" t="s">
        <v>306</v>
      </c>
      <c r="K1468" s="14" t="s">
        <v>2194</v>
      </c>
      <c r="L1468" s="2" t="s">
        <v>1335</v>
      </c>
      <c r="M1468" s="34" t="e">
        <f>IF(db[[#This Row],[NB NOTA_C]]="","",COUNTIF([2]!B_MSK[concat],db[[#This Row],[NB NOTA_C]]))</f>
        <v>#REF!</v>
      </c>
      <c r="N1468" s="14" t="s">
        <v>1348</v>
      </c>
      <c r="O1468" s="2" t="s">
        <v>1418</v>
      </c>
      <c r="P1468" s="2" t="s">
        <v>2416</v>
      </c>
      <c r="R1468" s="2" t="str">
        <f>IF(db[[#This Row],[QTY/ CTN]]="","",SUBSTITUTE(SUBSTITUTE(SUBSTITUTE(db[[#This Row],[QTY/ CTN]]," ","_",2),"(",""),")","")&amp;"_")</f>
        <v>5 LSN_</v>
      </c>
      <c r="S1468" s="2">
        <f>IF(db[[#This Row],[H_QTY/ CTN]]="","",SEARCH("_",db[[#This Row],[H_QTY/ CTN]]))</f>
        <v>6</v>
      </c>
      <c r="T1468" s="2">
        <f>IF(db[[#This Row],[H_QTY/ CTN]]="","",LEN(db[[#This Row],[H_QTY/ CTN]]))</f>
        <v>6</v>
      </c>
      <c r="U1468" s="41" t="str">
        <f>IF(db[[#This Row],[H_QTY/ CTN]]="","",LEFT(db[[#This Row],[H_QTY/ CTN]],db[[#This Row],[H_1]]-1))</f>
        <v>5 LSN</v>
      </c>
      <c r="V1468" s="40" t="str">
        <f>IF(NOT(db[[#This Row],[H_1]]=db[[#This Row],[H_2]]),MID(db[[#This Row],[H_QTY/ CTN]],db[[#This Row],[H_1]]+1,db[[#This Row],[H_2]]-db[[#This Row],[H_1]]-1),"")</f>
        <v/>
      </c>
      <c r="W1468" s="40" t="str">
        <f>IF(db[[#This Row],[QTY/ CTN B]]="","",LEFT(db[[#This Row],[QTY/ CTN B]],SEARCH(" ",db[[#This Row],[QTY/ CTN B]],1)-1))</f>
        <v>5</v>
      </c>
      <c r="X1468" s="40" t="str">
        <f>IF(db[[#This Row],[QTY/ CTN B]]="","",RIGHT(db[[#This Row],[QTY/ CTN B]],LEN(db[[#This Row],[QTY/ CTN B]])-SEARCH(" ",db[[#This Row],[QTY/ CTN B]],1)))</f>
        <v>LSN</v>
      </c>
      <c r="Y1468" s="40">
        <f>IF(db[[#This Row],[QTY/ CTN TG]]="",IF(db[[#This Row],[STN TG]]="","",12),LEFT(db[[#This Row],[QTY/ CTN TG]],SEARCH(" ",db[[#This Row],[QTY/ CTN TG]],1)-1))</f>
        <v>12</v>
      </c>
      <c r="Z14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68" s="40" t="str">
        <f>IF(db[[#This Row],[STN K]]="","",IF(db[[#This Row],[STN TG]]="LSN",12,""))</f>
        <v/>
      </c>
      <c r="AB1468" s="40" t="str">
        <f>IF(db[[#This Row],[STN TG]]="LSN","PCS","")</f>
        <v/>
      </c>
      <c r="AC1468" s="40">
        <f>db[[#This Row],[QTY B]]*IF(db[[#This Row],[QTY TG]]="",1,db[[#This Row],[QTY TG]])*IF(db[[#This Row],[QTY K]]="",1,db[[#This Row],[QTY K]])</f>
        <v>60</v>
      </c>
      <c r="AD1468" s="40" t="str">
        <f>IF(db[[#This Row],[STN K]]="",IF(db[[#This Row],[STN TG]]="",db[[#This Row],[STN B]],db[[#This Row],[STN TG]]),db[[#This Row],[STN K]])</f>
        <v>PCS</v>
      </c>
      <c r="AE1468" s="40"/>
    </row>
    <row r="1469" spans="1:31" x14ac:dyDescent="0.25">
      <c r="A1469" s="40">
        <f t="shared" si="22"/>
        <v>1468</v>
      </c>
      <c r="B1469" s="2" t="str">
        <f>LOWER(SUBSTITUTE(SUBSTITUTE(SUBSTITUTE(SUBSTITUTE(SUBSTITUTE(SUBSTITUTE(SUBSTITUTE(SUBSTITUTE(db[[#This Row],[NB BM]]," ",),".",""),"-",""),"(",""),")",""),"/",""),"""",""),"+",""))</f>
        <v>btkenkobt292003bunga</v>
      </c>
      <c r="C1469" s="2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D1469" s="2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E146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btkenkobt292003bunga5lsnartomoro</v>
      </c>
      <c r="F146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kenkobukutamubt292003kembang5lsn</v>
      </c>
      <c r="G1469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kenkobukutamubt292003kembangartomoro</v>
      </c>
      <c r="H146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kenkobukutamubt292003kembang5lsnartomoro</v>
      </c>
      <c r="I1469" s="2" t="s">
        <v>7749</v>
      </c>
      <c r="J1469" s="2" t="s">
        <v>307</v>
      </c>
      <c r="K1469" s="14" t="s">
        <v>2194</v>
      </c>
      <c r="L1469" s="2" t="s">
        <v>1335</v>
      </c>
      <c r="M1469" s="34" t="e">
        <f>IF(db[[#This Row],[NB NOTA_C]]="","",COUNTIF([2]!B_MSK[concat],db[[#This Row],[NB NOTA_C]]))</f>
        <v>#REF!</v>
      </c>
      <c r="N1469" s="14" t="s">
        <v>1348</v>
      </c>
      <c r="O1469" s="2" t="s">
        <v>1418</v>
      </c>
      <c r="P1469" s="2" t="s">
        <v>2416</v>
      </c>
      <c r="R1469" s="2" t="str">
        <f>IF(db[[#This Row],[QTY/ CTN]]="","",SUBSTITUTE(SUBSTITUTE(SUBSTITUTE(db[[#This Row],[QTY/ CTN]]," ","_",2),"(",""),")","")&amp;"_")</f>
        <v>5 LSN_</v>
      </c>
      <c r="S1469" s="2">
        <f>IF(db[[#This Row],[H_QTY/ CTN]]="","",SEARCH("_",db[[#This Row],[H_QTY/ CTN]]))</f>
        <v>6</v>
      </c>
      <c r="T1469" s="2">
        <f>IF(db[[#This Row],[H_QTY/ CTN]]="","",LEN(db[[#This Row],[H_QTY/ CTN]]))</f>
        <v>6</v>
      </c>
      <c r="U1469" s="41" t="str">
        <f>IF(db[[#This Row],[H_QTY/ CTN]]="","",LEFT(db[[#This Row],[H_QTY/ CTN]],db[[#This Row],[H_1]]-1))</f>
        <v>5 LSN</v>
      </c>
      <c r="V1469" s="40" t="str">
        <f>IF(NOT(db[[#This Row],[H_1]]=db[[#This Row],[H_2]]),MID(db[[#This Row],[H_QTY/ CTN]],db[[#This Row],[H_1]]+1,db[[#This Row],[H_2]]-db[[#This Row],[H_1]]-1),"")</f>
        <v/>
      </c>
      <c r="W1469" s="40" t="str">
        <f>IF(db[[#This Row],[QTY/ CTN B]]="","",LEFT(db[[#This Row],[QTY/ CTN B]],SEARCH(" ",db[[#This Row],[QTY/ CTN B]],1)-1))</f>
        <v>5</v>
      </c>
      <c r="X1469" s="40" t="str">
        <f>IF(db[[#This Row],[QTY/ CTN B]]="","",RIGHT(db[[#This Row],[QTY/ CTN B]],LEN(db[[#This Row],[QTY/ CTN B]])-SEARCH(" ",db[[#This Row],[QTY/ CTN B]],1)))</f>
        <v>LSN</v>
      </c>
      <c r="Y1469" s="40">
        <f>IF(db[[#This Row],[QTY/ CTN TG]]="",IF(db[[#This Row],[STN TG]]="","",12),LEFT(db[[#This Row],[QTY/ CTN TG]],SEARCH(" ",db[[#This Row],[QTY/ CTN TG]],1)-1))</f>
        <v>12</v>
      </c>
      <c r="Z14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69" s="40" t="str">
        <f>IF(db[[#This Row],[STN K]]="","",IF(db[[#This Row],[STN TG]]="LSN",12,""))</f>
        <v/>
      </c>
      <c r="AB1469" s="40" t="str">
        <f>IF(db[[#This Row],[STN TG]]="LSN","PCS","")</f>
        <v/>
      </c>
      <c r="AC1469" s="40">
        <f>db[[#This Row],[QTY B]]*IF(db[[#This Row],[QTY TG]]="",1,db[[#This Row],[QTY TG]])*IF(db[[#This Row],[QTY K]]="",1,db[[#This Row],[QTY K]])</f>
        <v>60</v>
      </c>
      <c r="AD1469" s="40" t="str">
        <f>IF(db[[#This Row],[STN K]]="",IF(db[[#This Row],[STN TG]]="",db[[#This Row],[STN B]],db[[#This Row],[STN TG]]),db[[#This Row],[STN K]])</f>
        <v>PCS</v>
      </c>
      <c r="AE1469" s="40"/>
    </row>
    <row r="1470" spans="1:31" x14ac:dyDescent="0.25">
      <c r="A1470" s="40">
        <f t="shared" si="22"/>
        <v>1469</v>
      </c>
      <c r="B1470" s="2" t="str">
        <f>LOWER(SUBSTITUTE(SUBSTITUTE(SUBSTITUTE(SUBSTITUTE(SUBSTITUTE(SUBSTITUTE(SUBSTITUTE(SUBSTITUTE(db[[#This Row],[NB BM]]," ",),".",""),"-",""),"(",""),")",""),"/",""),"""",""),"+",""))</f>
        <v>btkenkobt2920btk02batik</v>
      </c>
      <c r="C1470" s="2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D1470" s="2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E147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btkenkobt2920btk02batik5lsnartomoro</v>
      </c>
      <c r="F147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kenkobukutamubt2920btk02batik5lsn</v>
      </c>
      <c r="G1470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kenkobukutamubt2920btk02batikartomoro</v>
      </c>
      <c r="H147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kenkobukutamubt2920btk02batik5lsnartomoro</v>
      </c>
      <c r="I1470" s="2" t="s">
        <v>6667</v>
      </c>
      <c r="J1470" s="2" t="s">
        <v>2863</v>
      </c>
      <c r="K1470" s="1" t="s">
        <v>2269</v>
      </c>
      <c r="L1470" s="2" t="s">
        <v>1335</v>
      </c>
      <c r="M1470" s="34" t="e">
        <f>IF(db[[#This Row],[NB NOTA_C]]="","",COUNTIF([2]!B_MSK[concat],db[[#This Row],[NB NOTA_C]]))</f>
        <v>#REF!</v>
      </c>
      <c r="N1470" s="14" t="s">
        <v>1348</v>
      </c>
      <c r="O1470" s="2" t="s">
        <v>1418</v>
      </c>
      <c r="P1470" s="2" t="s">
        <v>2416</v>
      </c>
      <c r="Q1470" s="2" t="s">
        <v>8032</v>
      </c>
      <c r="R1470" s="2" t="str">
        <f>IF(db[[#This Row],[QTY/ CTN]]="","",SUBSTITUTE(SUBSTITUTE(SUBSTITUTE(db[[#This Row],[QTY/ CTN]]," ","_",2),"(",""),")","")&amp;"_")</f>
        <v>5 LSN_</v>
      </c>
      <c r="S1470" s="2">
        <f>IF(db[[#This Row],[H_QTY/ CTN]]="","",SEARCH("_",db[[#This Row],[H_QTY/ CTN]]))</f>
        <v>6</v>
      </c>
      <c r="T1470" s="2">
        <f>IF(db[[#This Row],[H_QTY/ CTN]]="","",LEN(db[[#This Row],[H_QTY/ CTN]]))</f>
        <v>6</v>
      </c>
      <c r="U1470" s="41" t="str">
        <f>IF(db[[#This Row],[H_QTY/ CTN]]="","",LEFT(db[[#This Row],[H_QTY/ CTN]],db[[#This Row],[H_1]]-1))</f>
        <v>5 LSN</v>
      </c>
      <c r="V1470" s="40" t="str">
        <f>IF(NOT(db[[#This Row],[H_1]]=db[[#This Row],[H_2]]),MID(db[[#This Row],[H_QTY/ CTN]],db[[#This Row],[H_1]]+1,db[[#This Row],[H_2]]-db[[#This Row],[H_1]]-1),"")</f>
        <v/>
      </c>
      <c r="W1470" s="40" t="str">
        <f>IF(db[[#This Row],[QTY/ CTN B]]="","",LEFT(db[[#This Row],[QTY/ CTN B]],SEARCH(" ",db[[#This Row],[QTY/ CTN B]],1)-1))</f>
        <v>5</v>
      </c>
      <c r="X1470" s="40" t="str">
        <f>IF(db[[#This Row],[QTY/ CTN B]]="","",RIGHT(db[[#This Row],[QTY/ CTN B]],LEN(db[[#This Row],[QTY/ CTN B]])-SEARCH(" ",db[[#This Row],[QTY/ CTN B]],1)))</f>
        <v>LSN</v>
      </c>
      <c r="Y1470" s="40">
        <f>IF(db[[#This Row],[QTY/ CTN TG]]="",IF(db[[#This Row],[STN TG]]="","",12),LEFT(db[[#This Row],[QTY/ CTN TG]],SEARCH(" ",db[[#This Row],[QTY/ CTN TG]],1)-1))</f>
        <v>12</v>
      </c>
      <c r="Z14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70" s="40" t="str">
        <f>IF(db[[#This Row],[STN K]]="","",IF(db[[#This Row],[STN TG]]="LSN",12,""))</f>
        <v/>
      </c>
      <c r="AB1470" s="40" t="str">
        <f>IF(db[[#This Row],[STN TG]]="LSN","PCS","")</f>
        <v/>
      </c>
      <c r="AC1470" s="40">
        <f>db[[#This Row],[QTY B]]*IF(db[[#This Row],[QTY TG]]="",1,db[[#This Row],[QTY TG]])*IF(db[[#This Row],[QTY K]]="",1,db[[#This Row],[QTY K]])</f>
        <v>60</v>
      </c>
      <c r="AD1470" s="40" t="str">
        <f>IF(db[[#This Row],[STN K]]="",IF(db[[#This Row],[STN TG]]="",db[[#This Row],[STN B]],db[[#This Row],[STN TG]]),db[[#This Row],[STN K]])</f>
        <v>PCS</v>
      </c>
      <c r="AE1470" s="40"/>
    </row>
    <row r="1471" spans="1:31" x14ac:dyDescent="0.25">
      <c r="A1471" s="40">
        <f t="shared" si="22"/>
        <v>1470</v>
      </c>
      <c r="B1471" s="2" t="str">
        <f>LOWER(SUBSTITUTE(SUBSTITUTE(SUBSTITUTE(SUBSTITUTE(SUBSTITUTE(SUBSTITUTE(SUBSTITUTE(SUBSTITUTE(db[[#This Row],[NB BM]]," ",),".",""),"-",""),"(",""),")",""),"/",""),"""",""),"+",""))</f>
        <v>btkenkobt2920btk03batik</v>
      </c>
      <c r="C1471" s="2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D1471" s="2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E147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btkenkobt2920btk03batik5lsnartomoro</v>
      </c>
      <c r="F147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kenkobukutamubt2920btk03batik5lsn</v>
      </c>
      <c r="G1471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kenkobukutamubt2920btk03batikartomoro</v>
      </c>
      <c r="H147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kenkobukutamubt2920btk03batik5lsnartomoro</v>
      </c>
      <c r="I1471" s="2" t="s">
        <v>6759</v>
      </c>
      <c r="J1471" s="2" t="s">
        <v>2700</v>
      </c>
      <c r="K1471" s="14" t="s">
        <v>2269</v>
      </c>
      <c r="L1471" s="2" t="s">
        <v>1335</v>
      </c>
      <c r="M1471" s="34" t="e">
        <f>IF(db[[#This Row],[NB NOTA_C]]="","",COUNTIF([2]!B_MSK[concat],db[[#This Row],[NB NOTA_C]]))</f>
        <v>#REF!</v>
      </c>
      <c r="N1471" s="14" t="s">
        <v>1348</v>
      </c>
      <c r="O1471" s="2" t="s">
        <v>1418</v>
      </c>
      <c r="P1471" s="2" t="s">
        <v>2416</v>
      </c>
      <c r="R1471" s="2" t="str">
        <f>IF(db[[#This Row],[QTY/ CTN]]="","",SUBSTITUTE(SUBSTITUTE(SUBSTITUTE(db[[#This Row],[QTY/ CTN]]," ","_",2),"(",""),")","")&amp;"_")</f>
        <v>5 LSN_</v>
      </c>
      <c r="S1471" s="2">
        <f>IF(db[[#This Row],[H_QTY/ CTN]]="","",SEARCH("_",db[[#This Row],[H_QTY/ CTN]]))</f>
        <v>6</v>
      </c>
      <c r="T1471" s="2">
        <f>IF(db[[#This Row],[H_QTY/ CTN]]="","",LEN(db[[#This Row],[H_QTY/ CTN]]))</f>
        <v>6</v>
      </c>
      <c r="U1471" s="41" t="str">
        <f>IF(db[[#This Row],[H_QTY/ CTN]]="","",LEFT(db[[#This Row],[H_QTY/ CTN]],db[[#This Row],[H_1]]-1))</f>
        <v>5 LSN</v>
      </c>
      <c r="V1471" s="40" t="str">
        <f>IF(NOT(db[[#This Row],[H_1]]=db[[#This Row],[H_2]]),MID(db[[#This Row],[H_QTY/ CTN]],db[[#This Row],[H_1]]+1,db[[#This Row],[H_2]]-db[[#This Row],[H_1]]-1),"")</f>
        <v/>
      </c>
      <c r="W1471" s="40" t="str">
        <f>IF(db[[#This Row],[QTY/ CTN B]]="","",LEFT(db[[#This Row],[QTY/ CTN B]],SEARCH(" ",db[[#This Row],[QTY/ CTN B]],1)-1))</f>
        <v>5</v>
      </c>
      <c r="X1471" s="40" t="str">
        <f>IF(db[[#This Row],[QTY/ CTN B]]="","",RIGHT(db[[#This Row],[QTY/ CTN B]],LEN(db[[#This Row],[QTY/ CTN B]])-SEARCH(" ",db[[#This Row],[QTY/ CTN B]],1)))</f>
        <v>LSN</v>
      </c>
      <c r="Y1471" s="40">
        <f>IF(db[[#This Row],[QTY/ CTN TG]]="",IF(db[[#This Row],[STN TG]]="","",12),LEFT(db[[#This Row],[QTY/ CTN TG]],SEARCH(" ",db[[#This Row],[QTY/ CTN TG]],1)-1))</f>
        <v>12</v>
      </c>
      <c r="Z14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71" s="40" t="str">
        <f>IF(db[[#This Row],[STN K]]="","",IF(db[[#This Row],[STN TG]]="LSN",12,""))</f>
        <v/>
      </c>
      <c r="AB1471" s="40" t="str">
        <f>IF(db[[#This Row],[STN TG]]="LSN","PCS","")</f>
        <v/>
      </c>
      <c r="AC1471" s="40">
        <f>db[[#This Row],[QTY B]]*IF(db[[#This Row],[QTY TG]]="",1,db[[#This Row],[QTY TG]])*IF(db[[#This Row],[QTY K]]="",1,db[[#This Row],[QTY K]])</f>
        <v>60</v>
      </c>
      <c r="AD1471" s="40" t="str">
        <f>IF(db[[#This Row],[STN K]]="",IF(db[[#This Row],[STN TG]]="",db[[#This Row],[STN B]],db[[#This Row],[STN TG]]),db[[#This Row],[STN K]])</f>
        <v>PCS</v>
      </c>
      <c r="AE1471" s="40"/>
    </row>
    <row r="1472" spans="1:31" x14ac:dyDescent="0.25">
      <c r="A1472" s="40">
        <f t="shared" si="22"/>
        <v>1471</v>
      </c>
      <c r="B1472" s="2" t="str">
        <f>LOWER(SUBSTITUTE(SUBSTITUTE(SUBSTITUTE(SUBSTITUTE(SUBSTITUTE(SUBSTITUTE(SUBSTITUTE(SUBSTITUTE(db[[#This Row],[NB BM]]," ",),".",""),"-",""),"(",""),")",""),"/",""),"""",""),"+",""))</f>
        <v>btkenkobt322401kembang</v>
      </c>
      <c r="C1472" s="2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D1472" s="2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E147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btkenkobt322401kembang5lsnartomoro</v>
      </c>
      <c r="F147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kenkobukutamubt322401kembang5lsn</v>
      </c>
      <c r="G1472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kenkobukutamubt322401kembangartomoro</v>
      </c>
      <c r="H147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kenkobukutamubt322401kembang5lsnartomoro</v>
      </c>
      <c r="I1472" s="2" t="s">
        <v>6668</v>
      </c>
      <c r="J1472" s="2" t="s">
        <v>4089</v>
      </c>
      <c r="K1472" s="14" t="s">
        <v>4090</v>
      </c>
      <c r="L1472" s="2" t="s">
        <v>1335</v>
      </c>
      <c r="M1472" s="34" t="e">
        <f>IF(db[[#This Row],[NB NOTA_C]]="","",COUNTIF([2]!B_MSK[concat],db[[#This Row],[NB NOTA_C]]))</f>
        <v>#REF!</v>
      </c>
      <c r="N1472" s="14" t="s">
        <v>1348</v>
      </c>
      <c r="O1472" s="2" t="s">
        <v>1418</v>
      </c>
      <c r="P1472" s="2" t="s">
        <v>2416</v>
      </c>
      <c r="Q1472" s="2" t="s">
        <v>4266</v>
      </c>
      <c r="R1472" s="2" t="str">
        <f>IF(db[[#This Row],[QTY/ CTN]]="","",SUBSTITUTE(SUBSTITUTE(SUBSTITUTE(db[[#This Row],[QTY/ CTN]]," ","_",2),"(",""),")","")&amp;"_")</f>
        <v>5 LSN_</v>
      </c>
      <c r="S1472" s="2">
        <f>IF(db[[#This Row],[H_QTY/ CTN]]="","",SEARCH("_",db[[#This Row],[H_QTY/ CTN]]))</f>
        <v>6</v>
      </c>
      <c r="T1472" s="2">
        <f>IF(db[[#This Row],[H_QTY/ CTN]]="","",LEN(db[[#This Row],[H_QTY/ CTN]]))</f>
        <v>6</v>
      </c>
      <c r="U1472" s="41" t="str">
        <f>IF(db[[#This Row],[H_QTY/ CTN]]="","",LEFT(db[[#This Row],[H_QTY/ CTN]],db[[#This Row],[H_1]]-1))</f>
        <v>5 LSN</v>
      </c>
      <c r="V1472" s="40" t="str">
        <f>IF(NOT(db[[#This Row],[H_1]]=db[[#This Row],[H_2]]),MID(db[[#This Row],[H_QTY/ CTN]],db[[#This Row],[H_1]]+1,db[[#This Row],[H_2]]-db[[#This Row],[H_1]]-1),"")</f>
        <v/>
      </c>
      <c r="W1472" s="40" t="str">
        <f>IF(db[[#This Row],[QTY/ CTN B]]="","",LEFT(db[[#This Row],[QTY/ CTN B]],SEARCH(" ",db[[#This Row],[QTY/ CTN B]],1)-1))</f>
        <v>5</v>
      </c>
      <c r="X1472" s="40" t="str">
        <f>IF(db[[#This Row],[QTY/ CTN B]]="","",RIGHT(db[[#This Row],[QTY/ CTN B]],LEN(db[[#This Row],[QTY/ CTN B]])-SEARCH(" ",db[[#This Row],[QTY/ CTN B]],1)))</f>
        <v>LSN</v>
      </c>
      <c r="Y1472" s="40">
        <f>IF(db[[#This Row],[QTY/ CTN TG]]="",IF(db[[#This Row],[STN TG]]="","",12),LEFT(db[[#This Row],[QTY/ CTN TG]],SEARCH(" ",db[[#This Row],[QTY/ CTN TG]],1)-1))</f>
        <v>12</v>
      </c>
      <c r="Z14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72" s="40" t="str">
        <f>IF(db[[#This Row],[STN K]]="","",IF(db[[#This Row],[STN TG]]="LSN",12,""))</f>
        <v/>
      </c>
      <c r="AB1472" s="40" t="str">
        <f>IF(db[[#This Row],[STN TG]]="LSN","PCS","")</f>
        <v/>
      </c>
      <c r="AC1472" s="40">
        <f>db[[#This Row],[QTY B]]*IF(db[[#This Row],[QTY TG]]="",1,db[[#This Row],[QTY TG]])*IF(db[[#This Row],[QTY K]]="",1,db[[#This Row],[QTY K]])</f>
        <v>60</v>
      </c>
      <c r="AD1472" s="40" t="str">
        <f>IF(db[[#This Row],[STN K]]="",IF(db[[#This Row],[STN TG]]="",db[[#This Row],[STN B]],db[[#This Row],[STN TG]]),db[[#This Row],[STN K]])</f>
        <v>PCS</v>
      </c>
      <c r="AE1472" s="40"/>
    </row>
    <row r="1473" spans="1:31" x14ac:dyDescent="0.25">
      <c r="A1473" s="40">
        <f t="shared" si="22"/>
        <v>1472</v>
      </c>
      <c r="B1473" s="2" t="str">
        <f>LOWER(SUBSTITUTE(SUBSTITUTE(SUBSTITUTE(SUBSTITUTE(SUBSTITUTE(SUBSTITUTE(SUBSTITUTE(SUBSTITUTE(db[[#This Row],[NB BM]]," ",),".",""),"-",""),"(",""),")",""),"/",""),"""",""),"+",""))</f>
        <v>btkenkobt3224btkbatik</v>
      </c>
      <c r="C1473" s="2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D1473" s="2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E147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btkenkobt3224btkbatik5lsnartomoro</v>
      </c>
      <c r="F147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kenkobukutamubt3224btkbatik5lsn</v>
      </c>
      <c r="G1473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kenkobukutamubt3224btkbatikartomoro</v>
      </c>
      <c r="H147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kenkobukutamubt3224btkbatik5lsnartomoro</v>
      </c>
      <c r="I1473" s="2" t="s">
        <v>6669</v>
      </c>
      <c r="J1473" s="2" t="s">
        <v>309</v>
      </c>
      <c r="K1473" s="14" t="s">
        <v>2698</v>
      </c>
      <c r="L1473" s="2" t="s">
        <v>1335</v>
      </c>
      <c r="M1473" s="34" t="e">
        <f>IF(db[[#This Row],[NB NOTA_C]]="","",COUNTIF([2]!B_MSK[concat],db[[#This Row],[NB NOTA_C]]))</f>
        <v>#REF!</v>
      </c>
      <c r="N1473" s="14" t="s">
        <v>1348</v>
      </c>
      <c r="O1473" s="2" t="s">
        <v>1418</v>
      </c>
      <c r="P1473" s="2" t="s">
        <v>2416</v>
      </c>
      <c r="R1473" s="2" t="str">
        <f>IF(db[[#This Row],[QTY/ CTN]]="","",SUBSTITUTE(SUBSTITUTE(SUBSTITUTE(db[[#This Row],[QTY/ CTN]]," ","_",2),"(",""),")","")&amp;"_")</f>
        <v>5 LSN_</v>
      </c>
      <c r="S1473" s="2">
        <f>IF(db[[#This Row],[H_QTY/ CTN]]="","",SEARCH("_",db[[#This Row],[H_QTY/ CTN]]))</f>
        <v>6</v>
      </c>
      <c r="T1473" s="2">
        <f>IF(db[[#This Row],[H_QTY/ CTN]]="","",LEN(db[[#This Row],[H_QTY/ CTN]]))</f>
        <v>6</v>
      </c>
      <c r="U1473" s="41" t="str">
        <f>IF(db[[#This Row],[H_QTY/ CTN]]="","",LEFT(db[[#This Row],[H_QTY/ CTN]],db[[#This Row],[H_1]]-1))</f>
        <v>5 LSN</v>
      </c>
      <c r="V1473" s="40" t="str">
        <f>IF(NOT(db[[#This Row],[H_1]]=db[[#This Row],[H_2]]),MID(db[[#This Row],[H_QTY/ CTN]],db[[#This Row],[H_1]]+1,db[[#This Row],[H_2]]-db[[#This Row],[H_1]]-1),"")</f>
        <v/>
      </c>
      <c r="W1473" s="40" t="str">
        <f>IF(db[[#This Row],[QTY/ CTN B]]="","",LEFT(db[[#This Row],[QTY/ CTN B]],SEARCH(" ",db[[#This Row],[QTY/ CTN B]],1)-1))</f>
        <v>5</v>
      </c>
      <c r="X1473" s="40" t="str">
        <f>IF(db[[#This Row],[QTY/ CTN B]]="","",RIGHT(db[[#This Row],[QTY/ CTN B]],LEN(db[[#This Row],[QTY/ CTN B]])-SEARCH(" ",db[[#This Row],[QTY/ CTN B]],1)))</f>
        <v>LSN</v>
      </c>
      <c r="Y1473" s="40">
        <f>IF(db[[#This Row],[QTY/ CTN TG]]="",IF(db[[#This Row],[STN TG]]="","",12),LEFT(db[[#This Row],[QTY/ CTN TG]],SEARCH(" ",db[[#This Row],[QTY/ CTN TG]],1)-1))</f>
        <v>12</v>
      </c>
      <c r="Z14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73" s="40" t="str">
        <f>IF(db[[#This Row],[STN K]]="","",IF(db[[#This Row],[STN TG]]="LSN",12,""))</f>
        <v/>
      </c>
      <c r="AB1473" s="40" t="str">
        <f>IF(db[[#This Row],[STN TG]]="LSN","PCS","")</f>
        <v/>
      </c>
      <c r="AC1473" s="40">
        <f>db[[#This Row],[QTY B]]*IF(db[[#This Row],[QTY TG]]="",1,db[[#This Row],[QTY TG]])*IF(db[[#This Row],[QTY K]]="",1,db[[#This Row],[QTY K]])</f>
        <v>60</v>
      </c>
      <c r="AD1473" s="40" t="str">
        <f>IF(db[[#This Row],[STN K]]="",IF(db[[#This Row],[STN TG]]="",db[[#This Row],[STN B]],db[[#This Row],[STN TG]]),db[[#This Row],[STN K]])</f>
        <v>PCS</v>
      </c>
      <c r="AE1473" s="40"/>
    </row>
    <row r="1474" spans="1:31" x14ac:dyDescent="0.25">
      <c r="A1474" s="40">
        <f t="shared" si="22"/>
        <v>1473</v>
      </c>
      <c r="B1474" s="2" t="str">
        <f>LOWER(SUBSTITUTE(SUBSTITUTE(SUBSTITUTE(SUBSTITUTE(SUBSTITUTE(SUBSTITUTE(SUBSTITUTE(SUBSTITUTE(db[[#This Row],[NB BM]]," ",),".",""),"-",""),"(",""),")",""),"/",""),"""",""),"+",""))</f>
        <v>btkenkobt3224btk02batik</v>
      </c>
      <c r="C1474" s="2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D1474" s="2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E147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btkenkobt3224btk02batik5lsnartomoro</v>
      </c>
      <c r="F147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kenkobukutamubt3224btk02batik5lsn</v>
      </c>
      <c r="G147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kenkobukutamubt3224btk02batikartomoro</v>
      </c>
      <c r="H147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kenkobukutamubt3224btk02batik5lsnartomoro</v>
      </c>
      <c r="I1474" s="2" t="s">
        <v>6670</v>
      </c>
      <c r="J1474" s="2" t="s">
        <v>2699</v>
      </c>
      <c r="K1474" s="1" t="s">
        <v>2701</v>
      </c>
      <c r="L1474" s="2" t="s">
        <v>1335</v>
      </c>
      <c r="M1474" s="34" t="e">
        <f>IF(db[[#This Row],[NB NOTA_C]]="","",COUNTIF([2]!B_MSK[concat],db[[#This Row],[NB NOTA_C]]))</f>
        <v>#REF!</v>
      </c>
      <c r="N1474" s="14" t="s">
        <v>1348</v>
      </c>
      <c r="O1474" s="2" t="s">
        <v>1418</v>
      </c>
      <c r="P1474" s="2" t="s">
        <v>2416</v>
      </c>
      <c r="R1474" s="2" t="str">
        <f>IF(db[[#This Row],[QTY/ CTN]]="","",SUBSTITUTE(SUBSTITUTE(SUBSTITUTE(db[[#This Row],[QTY/ CTN]]," ","_",2),"(",""),")","")&amp;"_")</f>
        <v>5 LSN_</v>
      </c>
      <c r="S1474" s="2">
        <f>IF(db[[#This Row],[H_QTY/ CTN]]="","",SEARCH("_",db[[#This Row],[H_QTY/ CTN]]))</f>
        <v>6</v>
      </c>
      <c r="T1474" s="2">
        <f>IF(db[[#This Row],[H_QTY/ CTN]]="","",LEN(db[[#This Row],[H_QTY/ CTN]]))</f>
        <v>6</v>
      </c>
      <c r="U1474" s="41" t="str">
        <f>IF(db[[#This Row],[H_QTY/ CTN]]="","",LEFT(db[[#This Row],[H_QTY/ CTN]],db[[#This Row],[H_1]]-1))</f>
        <v>5 LSN</v>
      </c>
      <c r="V1474" s="40" t="str">
        <f>IF(NOT(db[[#This Row],[H_1]]=db[[#This Row],[H_2]]),MID(db[[#This Row],[H_QTY/ CTN]],db[[#This Row],[H_1]]+1,db[[#This Row],[H_2]]-db[[#This Row],[H_1]]-1),"")</f>
        <v/>
      </c>
      <c r="W1474" s="40" t="str">
        <f>IF(db[[#This Row],[QTY/ CTN B]]="","",LEFT(db[[#This Row],[QTY/ CTN B]],SEARCH(" ",db[[#This Row],[QTY/ CTN B]],1)-1))</f>
        <v>5</v>
      </c>
      <c r="X1474" s="40" t="str">
        <f>IF(db[[#This Row],[QTY/ CTN B]]="","",RIGHT(db[[#This Row],[QTY/ CTN B]],LEN(db[[#This Row],[QTY/ CTN B]])-SEARCH(" ",db[[#This Row],[QTY/ CTN B]],1)))</f>
        <v>LSN</v>
      </c>
      <c r="Y1474" s="40">
        <f>IF(db[[#This Row],[QTY/ CTN TG]]="",IF(db[[#This Row],[STN TG]]="","",12),LEFT(db[[#This Row],[QTY/ CTN TG]],SEARCH(" ",db[[#This Row],[QTY/ CTN TG]],1)-1))</f>
        <v>12</v>
      </c>
      <c r="Z14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74" s="40" t="str">
        <f>IF(db[[#This Row],[STN K]]="","",IF(db[[#This Row],[STN TG]]="LSN",12,""))</f>
        <v/>
      </c>
      <c r="AB1474" s="40" t="str">
        <f>IF(db[[#This Row],[STN TG]]="LSN","PCS","")</f>
        <v/>
      </c>
      <c r="AC1474" s="40">
        <f>db[[#This Row],[QTY B]]*IF(db[[#This Row],[QTY TG]]="",1,db[[#This Row],[QTY TG]])*IF(db[[#This Row],[QTY K]]="",1,db[[#This Row],[QTY K]])</f>
        <v>60</v>
      </c>
      <c r="AD1474" s="40" t="str">
        <f>IF(db[[#This Row],[STN K]]="",IF(db[[#This Row],[STN TG]]="",db[[#This Row],[STN B]],db[[#This Row],[STN TG]]),db[[#This Row],[STN K]])</f>
        <v>PCS</v>
      </c>
      <c r="AE1474" s="40"/>
    </row>
    <row r="1475" spans="1:31" x14ac:dyDescent="0.25">
      <c r="A1475" s="40">
        <f t="shared" si="22"/>
        <v>1474</v>
      </c>
      <c r="B1475" s="5" t="str">
        <f>LOWER(SUBSTITUTE(SUBSTITUTE(SUBSTITUTE(SUBSTITUTE(SUBSTITUTE(SUBSTITUTE(SUBSTITUTE(SUBSTITUTE(db[[#This Row],[NB BM]]," ",),".",""),"-",""),"(",""),")",""),"/",""),"""",""),"+",""))</f>
        <v>businessfilekenkofp320hga4biru</v>
      </c>
      <c r="C1475" s="5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D1475" s="5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E147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businessfilekenkofp320hga4biru40dozartomoro</v>
      </c>
      <c r="F147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kenkobusinessfilefp320hga4blue40doz</v>
      </c>
      <c r="G1475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kenkobusinessfilefp320hga4blueartomoro</v>
      </c>
      <c r="H147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kenkobusinessfilefp320hga4blue40dozartomoro</v>
      </c>
      <c r="I1475" s="2" t="s">
        <v>3689</v>
      </c>
      <c r="J1475" s="2" t="s">
        <v>3684</v>
      </c>
      <c r="K1475" s="14" t="s">
        <v>3698</v>
      </c>
      <c r="L1475" s="2" t="s">
        <v>1335</v>
      </c>
      <c r="M1475" s="33" t="e">
        <f>IF(db[[#This Row],[NB NOTA_C]]="","",COUNTIF([2]!B_MSK[concat],db[[#This Row],[NB NOTA_C]]))</f>
        <v>#REF!</v>
      </c>
      <c r="N1475" s="9" t="s">
        <v>1348</v>
      </c>
      <c r="O1475" s="5" t="s">
        <v>3694</v>
      </c>
      <c r="P1475" s="2" t="s">
        <v>2439</v>
      </c>
      <c r="Q1475" s="5"/>
      <c r="R1475" s="5" t="str">
        <f>IF(db[[#This Row],[QTY/ CTN]]="","",SUBSTITUTE(SUBSTITUTE(SUBSTITUTE(db[[#This Row],[QTY/ CTN]]," ","_",2),"(",""),")","")&amp;"_")</f>
        <v>40 DOZ_</v>
      </c>
      <c r="S1475" s="5">
        <f>IF(db[[#This Row],[H_QTY/ CTN]]="","",SEARCH("_",db[[#This Row],[H_QTY/ CTN]]))</f>
        <v>7</v>
      </c>
      <c r="T1475" s="5">
        <f>IF(db[[#This Row],[H_QTY/ CTN]]="","",LEN(db[[#This Row],[H_QTY/ CTN]]))</f>
        <v>7</v>
      </c>
      <c r="U1475" s="40" t="str">
        <f>IF(db[[#This Row],[H_QTY/ CTN]]="","",LEFT(db[[#This Row],[H_QTY/ CTN]],db[[#This Row],[H_1]]-1))</f>
        <v>40 DOZ</v>
      </c>
      <c r="V1475" s="40" t="str">
        <f>IF(NOT(db[[#This Row],[H_1]]=db[[#This Row],[H_2]]),MID(db[[#This Row],[H_QTY/ CTN]],db[[#This Row],[H_1]]+1,db[[#This Row],[H_2]]-db[[#This Row],[H_1]]-1),"")</f>
        <v/>
      </c>
      <c r="W1475" s="40" t="str">
        <f>IF(db[[#This Row],[QTY/ CTN B]]="","",LEFT(db[[#This Row],[QTY/ CTN B]],SEARCH(" ",db[[#This Row],[QTY/ CTN B]],1)-1))</f>
        <v>40</v>
      </c>
      <c r="X1475" s="40" t="str">
        <f>IF(db[[#This Row],[QTY/ CTN B]]="","",RIGHT(db[[#This Row],[QTY/ CTN B]],LEN(db[[#This Row],[QTY/ CTN B]])-SEARCH(" ",db[[#This Row],[QTY/ CTN B]],1)))</f>
        <v>DOZ</v>
      </c>
      <c r="Y1475" s="40" t="str">
        <f>IF(db[[#This Row],[QTY/ CTN TG]]="",IF(db[[#This Row],[STN TG]]="","",12),LEFT(db[[#This Row],[QTY/ CTN TG]],SEARCH(" ",db[[#This Row],[QTY/ CTN TG]],1)-1))</f>
        <v/>
      </c>
      <c r="Z14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75" s="40" t="str">
        <f>IF(db[[#This Row],[STN K]]="","",IF(db[[#This Row],[STN TG]]="LSN",12,""))</f>
        <v/>
      </c>
      <c r="AB1475" s="40" t="str">
        <f>IF(db[[#This Row],[STN TG]]="LSN","PCS","")</f>
        <v/>
      </c>
      <c r="AC1475" s="40">
        <f>db[[#This Row],[QTY B]]*IF(db[[#This Row],[QTY TG]]="",1,db[[#This Row],[QTY TG]])*IF(db[[#This Row],[QTY K]]="",1,db[[#This Row],[QTY K]])</f>
        <v>40</v>
      </c>
      <c r="AD1475" s="40" t="str">
        <f>IF(db[[#This Row],[STN K]]="",IF(db[[#This Row],[STN TG]]="",db[[#This Row],[STN B]],db[[#This Row],[STN TG]]),db[[#This Row],[STN K]])</f>
        <v>DOZ</v>
      </c>
      <c r="AE1475" s="40"/>
    </row>
    <row r="1476" spans="1:31" x14ac:dyDescent="0.25">
      <c r="A1476" s="40">
        <f t="shared" si="22"/>
        <v>1475</v>
      </c>
      <c r="B1476" s="5" t="str">
        <f>LOWER(SUBSTITUTE(SUBSTITUTE(SUBSTITUTE(SUBSTITUTE(SUBSTITUTE(SUBSTITUTE(SUBSTITUTE(SUBSTITUTE(db[[#This Row],[NB BM]]," ",),".",""),"-",""),"(",""),")",""),"/",""),"""",""),"+",""))</f>
        <v>businessfilekenkofp320hga4hijau</v>
      </c>
      <c r="C1476" s="5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D1476" s="5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E147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businessfilekenkofp320hga4hijau40dozartomoro</v>
      </c>
      <c r="F147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kenkobusinessfilefp320hga4green40doz</v>
      </c>
      <c r="G1476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kenkobusinessfilefp320hga4greenartomoro</v>
      </c>
      <c r="H147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kenkobusinessfilefp320hga4green40dozartomoro</v>
      </c>
      <c r="I1476" s="2" t="s">
        <v>3690</v>
      </c>
      <c r="J1476" s="2" t="s">
        <v>3685</v>
      </c>
      <c r="K1476" s="14" t="s">
        <v>3699</v>
      </c>
      <c r="L1476" s="2" t="s">
        <v>1335</v>
      </c>
      <c r="M1476" s="33" t="e">
        <f>IF(db[[#This Row],[NB NOTA_C]]="","",COUNTIF([2]!B_MSK[concat],db[[#This Row],[NB NOTA_C]]))</f>
        <v>#REF!</v>
      </c>
      <c r="N1476" s="9" t="s">
        <v>1348</v>
      </c>
      <c r="O1476" s="5" t="s">
        <v>3694</v>
      </c>
      <c r="P1476" s="2" t="s">
        <v>2439</v>
      </c>
      <c r="Q1476" s="5"/>
      <c r="R1476" s="5" t="str">
        <f>IF(db[[#This Row],[QTY/ CTN]]="","",SUBSTITUTE(SUBSTITUTE(SUBSTITUTE(db[[#This Row],[QTY/ CTN]]," ","_",2),"(",""),")","")&amp;"_")</f>
        <v>40 DOZ_</v>
      </c>
      <c r="S1476" s="5">
        <f>IF(db[[#This Row],[H_QTY/ CTN]]="","",SEARCH("_",db[[#This Row],[H_QTY/ CTN]]))</f>
        <v>7</v>
      </c>
      <c r="T1476" s="5">
        <f>IF(db[[#This Row],[H_QTY/ CTN]]="","",LEN(db[[#This Row],[H_QTY/ CTN]]))</f>
        <v>7</v>
      </c>
      <c r="U1476" s="40" t="str">
        <f>IF(db[[#This Row],[H_QTY/ CTN]]="","",LEFT(db[[#This Row],[H_QTY/ CTN]],db[[#This Row],[H_1]]-1))</f>
        <v>40 DOZ</v>
      </c>
      <c r="V1476" s="40" t="str">
        <f>IF(NOT(db[[#This Row],[H_1]]=db[[#This Row],[H_2]]),MID(db[[#This Row],[H_QTY/ CTN]],db[[#This Row],[H_1]]+1,db[[#This Row],[H_2]]-db[[#This Row],[H_1]]-1),"")</f>
        <v/>
      </c>
      <c r="W1476" s="40" t="str">
        <f>IF(db[[#This Row],[QTY/ CTN B]]="","",LEFT(db[[#This Row],[QTY/ CTN B]],SEARCH(" ",db[[#This Row],[QTY/ CTN B]],1)-1))</f>
        <v>40</v>
      </c>
      <c r="X1476" s="40" t="str">
        <f>IF(db[[#This Row],[QTY/ CTN B]]="","",RIGHT(db[[#This Row],[QTY/ CTN B]],LEN(db[[#This Row],[QTY/ CTN B]])-SEARCH(" ",db[[#This Row],[QTY/ CTN B]],1)))</f>
        <v>DOZ</v>
      </c>
      <c r="Y1476" s="40" t="str">
        <f>IF(db[[#This Row],[QTY/ CTN TG]]="",IF(db[[#This Row],[STN TG]]="","",12),LEFT(db[[#This Row],[QTY/ CTN TG]],SEARCH(" ",db[[#This Row],[QTY/ CTN TG]],1)-1))</f>
        <v/>
      </c>
      <c r="Z14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76" s="40" t="str">
        <f>IF(db[[#This Row],[STN K]]="","",IF(db[[#This Row],[STN TG]]="LSN",12,""))</f>
        <v/>
      </c>
      <c r="AB1476" s="40" t="str">
        <f>IF(db[[#This Row],[STN TG]]="LSN","PCS","")</f>
        <v/>
      </c>
      <c r="AC1476" s="40">
        <f>db[[#This Row],[QTY B]]*IF(db[[#This Row],[QTY TG]]="",1,db[[#This Row],[QTY TG]])*IF(db[[#This Row],[QTY K]]="",1,db[[#This Row],[QTY K]])</f>
        <v>40</v>
      </c>
      <c r="AD1476" s="40" t="str">
        <f>IF(db[[#This Row],[STN K]]="",IF(db[[#This Row],[STN TG]]="",db[[#This Row],[STN B]],db[[#This Row],[STN TG]]),db[[#This Row],[STN K]])</f>
        <v>DOZ</v>
      </c>
      <c r="AE1476" s="40"/>
    </row>
    <row r="1477" spans="1:31" x14ac:dyDescent="0.25">
      <c r="A1477" s="40">
        <f t="shared" si="22"/>
        <v>1476</v>
      </c>
      <c r="B1477" s="5" t="str">
        <f>LOWER(SUBSTITUTE(SUBSTITUTE(SUBSTITUTE(SUBSTITUTE(SUBSTITUTE(SUBSTITUTE(SUBSTITUTE(SUBSTITUTE(db[[#This Row],[NB BM]]," ",),".",""),"-",""),"(",""),")",""),"/",""),"""",""),"+",""))</f>
        <v>businessfilekenkofp320hga4abuabu</v>
      </c>
      <c r="C1477" s="5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D1477" s="5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E147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businessfilekenkofp320hga4abuabu40dozartomoro</v>
      </c>
      <c r="F147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kenkobusinessfilefp320hga4grey40doz</v>
      </c>
      <c r="G1477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kenkobusinessfilefp320hga4greyartomoro</v>
      </c>
      <c r="H147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kenkobusinessfilefp320hga4grey40dozartomoro</v>
      </c>
      <c r="I1477" s="2" t="s">
        <v>3692</v>
      </c>
      <c r="J1477" s="2" t="s">
        <v>3687</v>
      </c>
      <c r="K1477" s="1" t="s">
        <v>3701</v>
      </c>
      <c r="L1477" s="2" t="s">
        <v>1335</v>
      </c>
      <c r="M1477" s="33" t="e">
        <f>IF(db[[#This Row],[NB NOTA_C]]="","",COUNTIF([2]!B_MSK[concat],db[[#This Row],[NB NOTA_C]]))</f>
        <v>#REF!</v>
      </c>
      <c r="N1477" s="9" t="s">
        <v>1348</v>
      </c>
      <c r="O1477" s="5" t="s">
        <v>3694</v>
      </c>
      <c r="P1477" s="2" t="s">
        <v>2439</v>
      </c>
      <c r="Q1477" s="5"/>
      <c r="R1477" s="5" t="str">
        <f>IF(db[[#This Row],[QTY/ CTN]]="","",SUBSTITUTE(SUBSTITUTE(SUBSTITUTE(db[[#This Row],[QTY/ CTN]]," ","_",2),"(",""),")","")&amp;"_")</f>
        <v>40 DOZ_</v>
      </c>
      <c r="S1477" s="5">
        <f>IF(db[[#This Row],[H_QTY/ CTN]]="","",SEARCH("_",db[[#This Row],[H_QTY/ CTN]]))</f>
        <v>7</v>
      </c>
      <c r="T1477" s="5">
        <f>IF(db[[#This Row],[H_QTY/ CTN]]="","",LEN(db[[#This Row],[H_QTY/ CTN]]))</f>
        <v>7</v>
      </c>
      <c r="U1477" s="40" t="str">
        <f>IF(db[[#This Row],[H_QTY/ CTN]]="","",LEFT(db[[#This Row],[H_QTY/ CTN]],db[[#This Row],[H_1]]-1))</f>
        <v>40 DOZ</v>
      </c>
      <c r="V1477" s="40" t="str">
        <f>IF(NOT(db[[#This Row],[H_1]]=db[[#This Row],[H_2]]),MID(db[[#This Row],[H_QTY/ CTN]],db[[#This Row],[H_1]]+1,db[[#This Row],[H_2]]-db[[#This Row],[H_1]]-1),"")</f>
        <v/>
      </c>
      <c r="W1477" s="40" t="str">
        <f>IF(db[[#This Row],[QTY/ CTN B]]="","",LEFT(db[[#This Row],[QTY/ CTN B]],SEARCH(" ",db[[#This Row],[QTY/ CTN B]],1)-1))</f>
        <v>40</v>
      </c>
      <c r="X1477" s="40" t="str">
        <f>IF(db[[#This Row],[QTY/ CTN B]]="","",RIGHT(db[[#This Row],[QTY/ CTN B]],LEN(db[[#This Row],[QTY/ CTN B]])-SEARCH(" ",db[[#This Row],[QTY/ CTN B]],1)))</f>
        <v>DOZ</v>
      </c>
      <c r="Y1477" s="40" t="str">
        <f>IF(db[[#This Row],[QTY/ CTN TG]]="",IF(db[[#This Row],[STN TG]]="","",12),LEFT(db[[#This Row],[QTY/ CTN TG]],SEARCH(" ",db[[#This Row],[QTY/ CTN TG]],1)-1))</f>
        <v/>
      </c>
      <c r="Z14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77" s="40" t="str">
        <f>IF(db[[#This Row],[STN K]]="","",IF(db[[#This Row],[STN TG]]="LSN",12,""))</f>
        <v/>
      </c>
      <c r="AB1477" s="40" t="str">
        <f>IF(db[[#This Row],[STN TG]]="LSN","PCS","")</f>
        <v/>
      </c>
      <c r="AC1477" s="40">
        <f>db[[#This Row],[QTY B]]*IF(db[[#This Row],[QTY TG]]="",1,db[[#This Row],[QTY TG]])*IF(db[[#This Row],[QTY K]]="",1,db[[#This Row],[QTY K]])</f>
        <v>40</v>
      </c>
      <c r="AD1477" s="40" t="str">
        <f>IF(db[[#This Row],[STN K]]="",IF(db[[#This Row],[STN TG]]="",db[[#This Row],[STN B]],db[[#This Row],[STN TG]]),db[[#This Row],[STN K]])</f>
        <v>DOZ</v>
      </c>
      <c r="AE1477" s="40"/>
    </row>
    <row r="1478" spans="1:31" x14ac:dyDescent="0.25">
      <c r="A1478" s="40">
        <f t="shared" si="22"/>
        <v>1477</v>
      </c>
      <c r="B1478" s="5" t="str">
        <f>LOWER(SUBSTITUTE(SUBSTITUTE(SUBSTITUTE(SUBSTITUTE(SUBSTITUTE(SUBSTITUTE(SUBSTITUTE(SUBSTITUTE(db[[#This Row],[NB BM]]," ",),".",""),"-",""),"(",""),")",""),"/",""),"""",""),"+",""))</f>
        <v>businessfilekenkofp320hga4merah</v>
      </c>
      <c r="C1478" s="5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D1478" s="5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E147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businessfilekenkofp320hga4merah40dozartomoro</v>
      </c>
      <c r="F147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kenkobusinessfilefp320hga4red40doz</v>
      </c>
      <c r="G1478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kenkobusinessfilefp320hga4redartomoro</v>
      </c>
      <c r="H147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kenkobusinessfilefp320hga4red40dozartomoro</v>
      </c>
      <c r="I1478" s="2" t="s">
        <v>3693</v>
      </c>
      <c r="J1478" s="2" t="s">
        <v>3688</v>
      </c>
      <c r="K1478" s="1" t="s">
        <v>3702</v>
      </c>
      <c r="L1478" s="2" t="s">
        <v>1335</v>
      </c>
      <c r="M1478" s="33" t="e">
        <f>IF(db[[#This Row],[NB NOTA_C]]="","",COUNTIF([2]!B_MSK[concat],db[[#This Row],[NB NOTA_C]]))</f>
        <v>#REF!</v>
      </c>
      <c r="N1478" s="9" t="s">
        <v>1348</v>
      </c>
      <c r="O1478" s="5" t="s">
        <v>3694</v>
      </c>
      <c r="P1478" s="2" t="s">
        <v>2439</v>
      </c>
      <c r="Q1478" s="5"/>
      <c r="R1478" s="5" t="str">
        <f>IF(db[[#This Row],[QTY/ CTN]]="","",SUBSTITUTE(SUBSTITUTE(SUBSTITUTE(db[[#This Row],[QTY/ CTN]]," ","_",2),"(",""),")","")&amp;"_")</f>
        <v>40 DOZ_</v>
      </c>
      <c r="S1478" s="5">
        <f>IF(db[[#This Row],[H_QTY/ CTN]]="","",SEARCH("_",db[[#This Row],[H_QTY/ CTN]]))</f>
        <v>7</v>
      </c>
      <c r="T1478" s="5">
        <f>IF(db[[#This Row],[H_QTY/ CTN]]="","",LEN(db[[#This Row],[H_QTY/ CTN]]))</f>
        <v>7</v>
      </c>
      <c r="U1478" s="40" t="str">
        <f>IF(db[[#This Row],[H_QTY/ CTN]]="","",LEFT(db[[#This Row],[H_QTY/ CTN]],db[[#This Row],[H_1]]-1))</f>
        <v>40 DOZ</v>
      </c>
      <c r="V1478" s="40" t="str">
        <f>IF(NOT(db[[#This Row],[H_1]]=db[[#This Row],[H_2]]),MID(db[[#This Row],[H_QTY/ CTN]],db[[#This Row],[H_1]]+1,db[[#This Row],[H_2]]-db[[#This Row],[H_1]]-1),"")</f>
        <v/>
      </c>
      <c r="W1478" s="40" t="str">
        <f>IF(db[[#This Row],[QTY/ CTN B]]="","",LEFT(db[[#This Row],[QTY/ CTN B]],SEARCH(" ",db[[#This Row],[QTY/ CTN B]],1)-1))</f>
        <v>40</v>
      </c>
      <c r="X1478" s="40" t="str">
        <f>IF(db[[#This Row],[QTY/ CTN B]]="","",RIGHT(db[[#This Row],[QTY/ CTN B]],LEN(db[[#This Row],[QTY/ CTN B]])-SEARCH(" ",db[[#This Row],[QTY/ CTN B]],1)))</f>
        <v>DOZ</v>
      </c>
      <c r="Y1478" s="40" t="str">
        <f>IF(db[[#This Row],[QTY/ CTN TG]]="",IF(db[[#This Row],[STN TG]]="","",12),LEFT(db[[#This Row],[QTY/ CTN TG]],SEARCH(" ",db[[#This Row],[QTY/ CTN TG]],1)-1))</f>
        <v/>
      </c>
      <c r="Z14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78" s="40" t="str">
        <f>IF(db[[#This Row],[STN K]]="","",IF(db[[#This Row],[STN TG]]="LSN",12,""))</f>
        <v/>
      </c>
      <c r="AB1478" s="40" t="str">
        <f>IF(db[[#This Row],[STN TG]]="LSN","PCS","")</f>
        <v/>
      </c>
      <c r="AC1478" s="40">
        <f>db[[#This Row],[QTY B]]*IF(db[[#This Row],[QTY TG]]="",1,db[[#This Row],[QTY TG]])*IF(db[[#This Row],[QTY K]]="",1,db[[#This Row],[QTY K]])</f>
        <v>40</v>
      </c>
      <c r="AD1478" s="40" t="str">
        <f>IF(db[[#This Row],[STN K]]="",IF(db[[#This Row],[STN TG]]="",db[[#This Row],[STN B]],db[[#This Row],[STN TG]]),db[[#This Row],[STN K]])</f>
        <v>DOZ</v>
      </c>
      <c r="AE1478" s="40"/>
    </row>
    <row r="1479" spans="1:31" x14ac:dyDescent="0.25">
      <c r="A1479" s="40">
        <f t="shared" si="22"/>
        <v>1478</v>
      </c>
      <c r="B1479" s="5" t="str">
        <f>LOWER(SUBSTITUTE(SUBSTITUTE(SUBSTITUTE(SUBSTITUTE(SUBSTITUTE(SUBSTITUTE(SUBSTITUTE(SUBSTITUTE(db[[#This Row],[NB BM]]," ",),".",""),"-",""),"(",""),")",""),"/",""),"""",""),"+",""))</f>
        <v>businessfilekenkofp320hga4kuning</v>
      </c>
      <c r="C1479" s="5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D1479" s="5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E14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businessfilekenkofp320hga4kuning40dozartomoro</v>
      </c>
      <c r="F14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kenkobusinessfilefp320hga4yellow40doz</v>
      </c>
      <c r="G1479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kenkobusinessfilefp320hga4yellowartomoro</v>
      </c>
      <c r="H14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kenkobusinessfilefp320hga4yellow40dozartomoro</v>
      </c>
      <c r="I1479" s="2" t="s">
        <v>3691</v>
      </c>
      <c r="J1479" s="2" t="s">
        <v>3686</v>
      </c>
      <c r="K1479" s="1" t="s">
        <v>3700</v>
      </c>
      <c r="L1479" s="2" t="s">
        <v>1335</v>
      </c>
      <c r="M1479" s="33" t="e">
        <f>IF(db[[#This Row],[NB NOTA_C]]="","",COUNTIF([2]!B_MSK[concat],db[[#This Row],[NB NOTA_C]]))</f>
        <v>#REF!</v>
      </c>
      <c r="N1479" s="9" t="s">
        <v>1348</v>
      </c>
      <c r="O1479" s="5" t="s">
        <v>3694</v>
      </c>
      <c r="P1479" s="2" t="s">
        <v>2439</v>
      </c>
      <c r="Q1479" s="5"/>
      <c r="R1479" s="5" t="str">
        <f>IF(db[[#This Row],[QTY/ CTN]]="","",SUBSTITUTE(SUBSTITUTE(SUBSTITUTE(db[[#This Row],[QTY/ CTN]]," ","_",2),"(",""),")","")&amp;"_")</f>
        <v>40 DOZ_</v>
      </c>
      <c r="S1479" s="5">
        <f>IF(db[[#This Row],[H_QTY/ CTN]]="","",SEARCH("_",db[[#This Row],[H_QTY/ CTN]]))</f>
        <v>7</v>
      </c>
      <c r="T1479" s="5">
        <f>IF(db[[#This Row],[H_QTY/ CTN]]="","",LEN(db[[#This Row],[H_QTY/ CTN]]))</f>
        <v>7</v>
      </c>
      <c r="U1479" s="40" t="str">
        <f>IF(db[[#This Row],[H_QTY/ CTN]]="","",LEFT(db[[#This Row],[H_QTY/ CTN]],db[[#This Row],[H_1]]-1))</f>
        <v>40 DOZ</v>
      </c>
      <c r="V1479" s="40" t="str">
        <f>IF(NOT(db[[#This Row],[H_1]]=db[[#This Row],[H_2]]),MID(db[[#This Row],[H_QTY/ CTN]],db[[#This Row],[H_1]]+1,db[[#This Row],[H_2]]-db[[#This Row],[H_1]]-1),"")</f>
        <v/>
      </c>
      <c r="W1479" s="40" t="str">
        <f>IF(db[[#This Row],[QTY/ CTN B]]="","",LEFT(db[[#This Row],[QTY/ CTN B]],SEARCH(" ",db[[#This Row],[QTY/ CTN B]],1)-1))</f>
        <v>40</v>
      </c>
      <c r="X1479" s="40" t="str">
        <f>IF(db[[#This Row],[QTY/ CTN B]]="","",RIGHT(db[[#This Row],[QTY/ CTN B]],LEN(db[[#This Row],[QTY/ CTN B]])-SEARCH(" ",db[[#This Row],[QTY/ CTN B]],1)))</f>
        <v>DOZ</v>
      </c>
      <c r="Y1479" s="40" t="str">
        <f>IF(db[[#This Row],[QTY/ CTN TG]]="",IF(db[[#This Row],[STN TG]]="","",12),LEFT(db[[#This Row],[QTY/ CTN TG]],SEARCH(" ",db[[#This Row],[QTY/ CTN TG]],1)-1))</f>
        <v/>
      </c>
      <c r="Z14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79" s="40" t="str">
        <f>IF(db[[#This Row],[STN K]]="","",IF(db[[#This Row],[STN TG]]="LSN",12,""))</f>
        <v/>
      </c>
      <c r="AB1479" s="40" t="str">
        <f>IF(db[[#This Row],[STN TG]]="LSN","PCS","")</f>
        <v/>
      </c>
      <c r="AC1479" s="40">
        <f>db[[#This Row],[QTY B]]*IF(db[[#This Row],[QTY TG]]="",1,db[[#This Row],[QTY TG]])*IF(db[[#This Row],[QTY K]]="",1,db[[#This Row],[QTY K]])</f>
        <v>40</v>
      </c>
      <c r="AD1479" s="40" t="str">
        <f>IF(db[[#This Row],[STN K]]="",IF(db[[#This Row],[STN TG]]="",db[[#This Row],[STN B]],db[[#This Row],[STN TG]]),db[[#This Row],[STN K]])</f>
        <v>DOZ</v>
      </c>
      <c r="AE1479" s="40"/>
    </row>
    <row r="1480" spans="1:31" x14ac:dyDescent="0.25">
      <c r="A1480" s="40">
        <f t="shared" si="22"/>
        <v>1479</v>
      </c>
      <c r="B1480" s="110" t="str">
        <f>LOWER(SUBSTITUTE(SUBSTITUTE(SUBSTITUTE(SUBSTITUTE(SUBSTITUTE(SUBSTITUTE(SUBSTITUTE(SUBSTITUTE(db[[#This Row],[NB BM]]," ",),".",""),"-",""),"(",""),")",""),"/",""),"""",""),"+",""))</f>
        <v>kalenderkenko2023</v>
      </c>
      <c r="C1480" s="110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D1480" s="110" t="str">
        <f>LOWER(SUBSTITUTE(SUBSTITUTE(SUBSTITUTE(SUBSTITUTE(SUBSTITUTE(SUBSTITUTE(SUBSTITUTE(SUBSTITUTE(SUBSTITUTE(db[[#This Row],[NB PAJAK]]," ",""),"-",""),"(",""),")",""),".",""),",",""),"/",""),"""",""),"+",""))</f>
        <v/>
      </c>
      <c r="E1480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kalenderkenko2023artomoro</v>
      </c>
      <c r="F1480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kenkocalendar2023</v>
      </c>
      <c r="G1480" s="110" t="str">
        <f>db[[#This Row],[NB NOTA_C]]&amp;LOWER(SUBSTITUTE(SUBSTITUTE(SUBSTITUTE(SUBSTITUTE(SUBSTITUTE(SUBSTITUTE(SUBSTITUTE(SUBSTITUTE(SUBSTITUTE(db[[#This Row],[FAKTUR]]," ",),".",""),"-",""),"(",""),")",""),",",""),"/",""),"""",""),"+",""))</f>
        <v>kenkocalendar2023artomoro</v>
      </c>
      <c r="H1480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kenkocalendar2023artomoro</v>
      </c>
      <c r="I1480" s="30" t="s">
        <v>4190</v>
      </c>
      <c r="J1480" s="30" t="s">
        <v>4176</v>
      </c>
      <c r="K1480" s="23"/>
      <c r="L1480" s="2" t="s">
        <v>1335</v>
      </c>
      <c r="M1480" s="111" t="e">
        <f>IF(db[[#This Row],[NB NOTA_C]]="","",COUNTIF([2]!B_MSK[concat],db[[#This Row],[NB NOTA_C]]))</f>
        <v>#REF!</v>
      </c>
      <c r="N1480" s="112" t="s">
        <v>1348</v>
      </c>
      <c r="O1480" s="110"/>
      <c r="P1480" s="30" t="s">
        <v>2422</v>
      </c>
      <c r="Q1480" s="110"/>
      <c r="R1480" s="110" t="str">
        <f>IF(db[[#This Row],[QTY/ CTN]]="","",SUBSTITUTE(SUBSTITUTE(SUBSTITUTE(db[[#This Row],[QTY/ CTN]]," ","_",2),"(",""),")","")&amp;"_")</f>
        <v/>
      </c>
      <c r="S1480" s="110" t="str">
        <f>IF(db[[#This Row],[H_QTY/ CTN]]="","",SEARCH("_",db[[#This Row],[H_QTY/ CTN]]))</f>
        <v/>
      </c>
      <c r="T1480" s="110" t="str">
        <f>IF(db[[#This Row],[H_QTY/ CTN]]="","",LEN(db[[#This Row],[H_QTY/ CTN]]))</f>
        <v/>
      </c>
      <c r="U1480" s="113" t="str">
        <f>IF(db[[#This Row],[H_QTY/ CTN]]="","",LEFT(db[[#This Row],[H_QTY/ CTN]],db[[#This Row],[H_1]]-1))</f>
        <v/>
      </c>
      <c r="V1480" s="113" t="str">
        <f>IF(NOT(db[[#This Row],[H_1]]=db[[#This Row],[H_2]]),MID(db[[#This Row],[H_QTY/ CTN]],db[[#This Row],[H_1]]+1,db[[#This Row],[H_2]]-db[[#This Row],[H_1]]-1),"")</f>
        <v/>
      </c>
      <c r="W1480" s="40" t="str">
        <f>IF(db[[#This Row],[QTY/ CTN B]]="","",LEFT(db[[#This Row],[QTY/ CTN B]],SEARCH(" ",db[[#This Row],[QTY/ CTN B]],1)-1))</f>
        <v/>
      </c>
      <c r="X1480" s="40" t="str">
        <f>IF(db[[#This Row],[QTY/ CTN B]]="","",RIGHT(db[[#This Row],[QTY/ CTN B]],LEN(db[[#This Row],[QTY/ CTN B]])-SEARCH(" ",db[[#This Row],[QTY/ CTN B]],1)))</f>
        <v/>
      </c>
      <c r="Y1480" s="40" t="str">
        <f>IF(db[[#This Row],[QTY/ CTN TG]]="",IF(db[[#This Row],[STN TG]]="","",12),LEFT(db[[#This Row],[QTY/ CTN TG]],SEARCH(" ",db[[#This Row],[QTY/ CTN TG]],1)-1))</f>
        <v/>
      </c>
      <c r="Z14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0" s="40" t="str">
        <f>IF(db[[#This Row],[STN K]]="","",IF(db[[#This Row],[STN TG]]="LSN",12,""))</f>
        <v/>
      </c>
      <c r="AB1480" s="40" t="str">
        <f>IF(db[[#This Row],[STN TG]]="LSN","PCS","")</f>
        <v/>
      </c>
      <c r="AC1480" s="40" t="e">
        <f>db[[#This Row],[QTY B]]*IF(db[[#This Row],[QTY TG]]="",1,db[[#This Row],[QTY TG]])*IF(db[[#This Row],[QTY K]]="",1,db[[#This Row],[QTY K]])</f>
        <v>#VALUE!</v>
      </c>
      <c r="AD1480" s="40" t="str">
        <f>IF(db[[#This Row],[STN K]]="",IF(db[[#This Row],[STN TG]]="",db[[#This Row],[STN B]],db[[#This Row],[STN TG]]),db[[#This Row],[STN K]])</f>
        <v/>
      </c>
      <c r="AE1480" s="40"/>
    </row>
    <row r="1481" spans="1:31" x14ac:dyDescent="0.25">
      <c r="A1481" s="40">
        <f t="shared" si="22"/>
        <v>1480</v>
      </c>
      <c r="B1481" s="5" t="str">
        <f>LOWER(SUBSTITUTE(SUBSTITUTE(SUBSTITUTE(SUBSTITUTE(SUBSTITUTE(SUBSTITUTE(SUBSTITUTE(SUBSTITUTE(db[[#This Row],[NB BM]]," ",),".",""),"-",""),"(",""),")",""),"/",""),"""",""),"+",""))</f>
        <v>plakbankainhitamkenko24mmplstbiru</v>
      </c>
      <c r="C1481" s="5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D1481" s="5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E148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plakbankainhitamkenko24mmplstbiru120rolartomoro</v>
      </c>
      <c r="F148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kenkoclothtape24mmbluecoreblackbt120rol</v>
      </c>
      <c r="G1481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kenkoclothtape24mmbluecoreblackbtartomoro</v>
      </c>
      <c r="H148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kenkoclothtape24mmbluecoreblackbt120rolartomoro</v>
      </c>
      <c r="I1481" s="2" t="s">
        <v>4489</v>
      </c>
      <c r="J1481" s="2" t="s">
        <v>4486</v>
      </c>
      <c r="K1481" s="1" t="s">
        <v>4497</v>
      </c>
      <c r="L1481" s="2" t="s">
        <v>1335</v>
      </c>
      <c r="M1481" s="33" t="e">
        <f>IF(db[[#This Row],[NB NOTA_C]]="","",COUNTIF([2]!B_MSK[concat],db[[#This Row],[NB NOTA_C]]))</f>
        <v>#REF!</v>
      </c>
      <c r="N1481" s="9" t="s">
        <v>1348</v>
      </c>
      <c r="O1481" s="5" t="s">
        <v>1520</v>
      </c>
      <c r="P1481" s="2" t="s">
        <v>2427</v>
      </c>
      <c r="Q1481" s="5"/>
      <c r="R1481" s="5" t="str">
        <f>IF(db[[#This Row],[QTY/ CTN]]="","",SUBSTITUTE(SUBSTITUTE(SUBSTITUTE(db[[#This Row],[QTY/ CTN]]," ","_",2),"(",""),")","")&amp;"_")</f>
        <v>120 ROL_</v>
      </c>
      <c r="S1481" s="5">
        <f>IF(db[[#This Row],[H_QTY/ CTN]]="","",SEARCH("_",db[[#This Row],[H_QTY/ CTN]]))</f>
        <v>8</v>
      </c>
      <c r="T1481" s="5">
        <f>IF(db[[#This Row],[H_QTY/ CTN]]="","",LEN(db[[#This Row],[H_QTY/ CTN]]))</f>
        <v>8</v>
      </c>
      <c r="U1481" s="40" t="str">
        <f>IF(db[[#This Row],[H_QTY/ CTN]]="","",LEFT(db[[#This Row],[H_QTY/ CTN]],db[[#This Row],[H_1]]-1))</f>
        <v>120 ROL</v>
      </c>
      <c r="V1481" s="40" t="str">
        <f>IF(NOT(db[[#This Row],[H_1]]=db[[#This Row],[H_2]]),MID(db[[#This Row],[H_QTY/ CTN]],db[[#This Row],[H_1]]+1,db[[#This Row],[H_2]]-db[[#This Row],[H_1]]-1),"")</f>
        <v/>
      </c>
      <c r="W1481" s="40" t="str">
        <f>IF(db[[#This Row],[QTY/ CTN B]]="","",LEFT(db[[#This Row],[QTY/ CTN B]],SEARCH(" ",db[[#This Row],[QTY/ CTN B]],1)-1))</f>
        <v>120</v>
      </c>
      <c r="X1481" s="40" t="str">
        <f>IF(db[[#This Row],[QTY/ CTN B]]="","",RIGHT(db[[#This Row],[QTY/ CTN B]],LEN(db[[#This Row],[QTY/ CTN B]])-SEARCH(" ",db[[#This Row],[QTY/ CTN B]],1)))</f>
        <v>ROL</v>
      </c>
      <c r="Y1481" s="40" t="str">
        <f>IF(db[[#This Row],[QTY/ CTN TG]]="",IF(db[[#This Row],[STN TG]]="","",12),LEFT(db[[#This Row],[QTY/ CTN TG]],SEARCH(" ",db[[#This Row],[QTY/ CTN TG]],1)-1))</f>
        <v/>
      </c>
      <c r="Z14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1" s="40" t="str">
        <f>IF(db[[#This Row],[STN K]]="","",IF(db[[#This Row],[STN TG]]="LSN",12,""))</f>
        <v/>
      </c>
      <c r="AB1481" s="40" t="str">
        <f>IF(db[[#This Row],[STN TG]]="LSN","PCS","")</f>
        <v/>
      </c>
      <c r="AC1481" s="40">
        <f>db[[#This Row],[QTY B]]*IF(db[[#This Row],[QTY TG]]="",1,db[[#This Row],[QTY TG]])*IF(db[[#This Row],[QTY K]]="",1,db[[#This Row],[QTY K]])</f>
        <v>120</v>
      </c>
      <c r="AD1481" s="40" t="str">
        <f>IF(db[[#This Row],[STN K]]="",IF(db[[#This Row],[STN TG]]="",db[[#This Row],[STN B]],db[[#This Row],[STN TG]]),db[[#This Row],[STN K]])</f>
        <v>ROL</v>
      </c>
      <c r="AE1481" s="40"/>
    </row>
    <row r="1482" spans="1:31" x14ac:dyDescent="0.25">
      <c r="A1482" s="40">
        <f t="shared" si="22"/>
        <v>1481</v>
      </c>
      <c r="B1482" s="5" t="str">
        <f>LOWER(SUBSTITUTE(SUBSTITUTE(SUBSTITUTE(SUBSTITUTE(SUBSTITUTE(SUBSTITUTE(SUBSTITUTE(SUBSTITUTE(db[[#This Row],[NB BM]]," ",),".",""),"-",""),"(",""),")",""),"/",""),"""",""),"+",""))</f>
        <v>plakbankainkenko24mmplstbiru</v>
      </c>
      <c r="C1482" s="5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D1482" s="5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E148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plakbankainkenko24mmplstbiru120rolartomoro</v>
      </c>
      <c r="F148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kenkoclothtape24mmbluecoreblackgb120rol</v>
      </c>
      <c r="G1482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kenkoclothtape24mmbluecoreblackgbartomoro</v>
      </c>
      <c r="H148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kenkoclothtape24mmbluecoreblackgb120rolartomoro</v>
      </c>
      <c r="I1482" s="2" t="s">
        <v>310</v>
      </c>
      <c r="J1482" s="2" t="s">
        <v>4107</v>
      </c>
      <c r="K1482" s="14" t="s">
        <v>4108</v>
      </c>
      <c r="L1482" s="2" t="s">
        <v>1335</v>
      </c>
      <c r="M1482" s="33" t="e">
        <f>IF(db[[#This Row],[NB NOTA_C]]="","",COUNTIF([2]!B_MSK[concat],db[[#This Row],[NB NOTA_C]]))</f>
        <v>#REF!</v>
      </c>
      <c r="N1482" s="9" t="s">
        <v>1348</v>
      </c>
      <c r="O1482" s="5" t="s">
        <v>1520</v>
      </c>
      <c r="P1482" s="2" t="s">
        <v>2427</v>
      </c>
      <c r="Q1482" s="5"/>
      <c r="R1482" s="5" t="str">
        <f>IF(db[[#This Row],[QTY/ CTN]]="","",SUBSTITUTE(SUBSTITUTE(SUBSTITUTE(db[[#This Row],[QTY/ CTN]]," ","_",2),"(",""),")","")&amp;"_")</f>
        <v>120 ROL_</v>
      </c>
      <c r="S1482" s="5">
        <f>IF(db[[#This Row],[H_QTY/ CTN]]="","",SEARCH("_",db[[#This Row],[H_QTY/ CTN]]))</f>
        <v>8</v>
      </c>
      <c r="T1482" s="5">
        <f>IF(db[[#This Row],[H_QTY/ CTN]]="","",LEN(db[[#This Row],[H_QTY/ CTN]]))</f>
        <v>8</v>
      </c>
      <c r="U1482" s="40" t="str">
        <f>IF(db[[#This Row],[H_QTY/ CTN]]="","",LEFT(db[[#This Row],[H_QTY/ CTN]],db[[#This Row],[H_1]]-1))</f>
        <v>120 ROL</v>
      </c>
      <c r="V1482" s="40" t="str">
        <f>IF(NOT(db[[#This Row],[H_1]]=db[[#This Row],[H_2]]),MID(db[[#This Row],[H_QTY/ CTN]],db[[#This Row],[H_1]]+1,db[[#This Row],[H_2]]-db[[#This Row],[H_1]]-1),"")</f>
        <v/>
      </c>
      <c r="W1482" s="40" t="str">
        <f>IF(db[[#This Row],[QTY/ CTN B]]="","",LEFT(db[[#This Row],[QTY/ CTN B]],SEARCH(" ",db[[#This Row],[QTY/ CTN B]],1)-1))</f>
        <v>120</v>
      </c>
      <c r="X1482" s="40" t="str">
        <f>IF(db[[#This Row],[QTY/ CTN B]]="","",RIGHT(db[[#This Row],[QTY/ CTN B]],LEN(db[[#This Row],[QTY/ CTN B]])-SEARCH(" ",db[[#This Row],[QTY/ CTN B]],1)))</f>
        <v>ROL</v>
      </c>
      <c r="Y1482" s="40" t="str">
        <f>IF(db[[#This Row],[QTY/ CTN TG]]="",IF(db[[#This Row],[STN TG]]="","",12),LEFT(db[[#This Row],[QTY/ CTN TG]],SEARCH(" ",db[[#This Row],[QTY/ CTN TG]],1)-1))</f>
        <v/>
      </c>
      <c r="Z14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2" s="40" t="str">
        <f>IF(db[[#This Row],[STN K]]="","",IF(db[[#This Row],[STN TG]]="LSN",12,""))</f>
        <v/>
      </c>
      <c r="AB1482" s="40" t="str">
        <f>IF(db[[#This Row],[STN TG]]="LSN","PCS","")</f>
        <v/>
      </c>
      <c r="AC1482" s="40">
        <f>db[[#This Row],[QTY B]]*IF(db[[#This Row],[QTY TG]]="",1,db[[#This Row],[QTY TG]])*IF(db[[#This Row],[QTY K]]="",1,db[[#This Row],[QTY K]])</f>
        <v>120</v>
      </c>
      <c r="AD1482" s="40" t="str">
        <f>IF(db[[#This Row],[STN K]]="",IF(db[[#This Row],[STN TG]]="",db[[#This Row],[STN B]],db[[#This Row],[STN TG]]),db[[#This Row],[STN K]])</f>
        <v>ROL</v>
      </c>
      <c r="AE1482" s="40"/>
    </row>
    <row r="1483" spans="1:31" x14ac:dyDescent="0.25">
      <c r="A1483" s="40">
        <f t="shared" si="22"/>
        <v>1482</v>
      </c>
      <c r="B1483" s="2" t="str">
        <f>LOWER(SUBSTITUTE(SUBSTITUTE(SUBSTITUTE(SUBSTITUTE(SUBSTITUTE(SUBSTITUTE(SUBSTITUTE(SUBSTITUTE(db[[#This Row],[NB BM]]," ",),".",""),"-",""),"(",""),")",""),"/",""),"""",""),"+",""))</f>
        <v>plakbankainkenko24mmplstbiru</v>
      </c>
      <c r="C1483" s="2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D1483" s="2" t="str">
        <f>LOWER(SUBSTITUTE(SUBSTITUTE(SUBSTITUTE(SUBSTITUTE(SUBSTITUTE(SUBSTITUTE(SUBSTITUTE(SUBSTITUTE(SUBSTITUTE(db[[#This Row],[NB PAJAK]]," ",""),"-",""),"(",""),")",""),".",""),",",""),"/",""),"""",""),"+",""))</f>
        <v/>
      </c>
      <c r="E148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plakbankainkenko24mmplstbiru120rolartomoro</v>
      </c>
      <c r="F148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kenkoclothtape24mmbluecoreblack120rol</v>
      </c>
      <c r="G1483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kenkoclothtape24mmbluecoreblackartomoro</v>
      </c>
      <c r="H148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kenkoclothtape24mmbluecoreblack120rolartomoro</v>
      </c>
      <c r="I1483" s="2" t="s">
        <v>310</v>
      </c>
      <c r="J1483" s="2" t="s">
        <v>311</v>
      </c>
      <c r="K1483" s="14"/>
      <c r="L1483" s="2" t="s">
        <v>1335</v>
      </c>
      <c r="M1483" s="34" t="e">
        <f>IF(db[[#This Row],[NB NOTA_C]]="","",COUNTIF([2]!B_MSK[concat],db[[#This Row],[NB NOTA_C]]))</f>
        <v>#REF!</v>
      </c>
      <c r="N1483" s="14" t="s">
        <v>1348</v>
      </c>
      <c r="O1483" s="2" t="s">
        <v>1520</v>
      </c>
      <c r="P1483" s="2" t="s">
        <v>2427</v>
      </c>
      <c r="R1483" s="2" t="str">
        <f>IF(db[[#This Row],[QTY/ CTN]]="","",SUBSTITUTE(SUBSTITUTE(SUBSTITUTE(db[[#This Row],[QTY/ CTN]]," ","_",2),"(",""),")","")&amp;"_")</f>
        <v>120 ROL_</v>
      </c>
      <c r="S1483" s="2">
        <f>IF(db[[#This Row],[H_QTY/ CTN]]="","",SEARCH("_",db[[#This Row],[H_QTY/ CTN]]))</f>
        <v>8</v>
      </c>
      <c r="T1483" s="2">
        <f>IF(db[[#This Row],[H_QTY/ CTN]]="","",LEN(db[[#This Row],[H_QTY/ CTN]]))</f>
        <v>8</v>
      </c>
      <c r="U1483" s="41" t="str">
        <f>IF(db[[#This Row],[H_QTY/ CTN]]="","",LEFT(db[[#This Row],[H_QTY/ CTN]],db[[#This Row],[H_1]]-1))</f>
        <v>120 ROL</v>
      </c>
      <c r="V1483" s="40" t="str">
        <f>IF(NOT(db[[#This Row],[H_1]]=db[[#This Row],[H_2]]),MID(db[[#This Row],[H_QTY/ CTN]],db[[#This Row],[H_1]]+1,db[[#This Row],[H_2]]-db[[#This Row],[H_1]]-1),"")</f>
        <v/>
      </c>
      <c r="W1483" s="40" t="str">
        <f>IF(db[[#This Row],[QTY/ CTN B]]="","",LEFT(db[[#This Row],[QTY/ CTN B]],SEARCH(" ",db[[#This Row],[QTY/ CTN B]],1)-1))</f>
        <v>120</v>
      </c>
      <c r="X1483" s="40" t="str">
        <f>IF(db[[#This Row],[QTY/ CTN B]]="","",RIGHT(db[[#This Row],[QTY/ CTN B]],LEN(db[[#This Row],[QTY/ CTN B]])-SEARCH(" ",db[[#This Row],[QTY/ CTN B]],1)))</f>
        <v>ROL</v>
      </c>
      <c r="Y1483" s="40" t="str">
        <f>IF(db[[#This Row],[QTY/ CTN TG]]="",IF(db[[#This Row],[STN TG]]="","",12),LEFT(db[[#This Row],[QTY/ CTN TG]],SEARCH(" ",db[[#This Row],[QTY/ CTN TG]],1)-1))</f>
        <v/>
      </c>
      <c r="Z14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3" s="40" t="str">
        <f>IF(db[[#This Row],[STN K]]="","",IF(db[[#This Row],[STN TG]]="LSN",12,""))</f>
        <v/>
      </c>
      <c r="AB1483" s="40" t="str">
        <f>IF(db[[#This Row],[STN TG]]="LSN","PCS","")</f>
        <v/>
      </c>
      <c r="AC1483" s="40">
        <f>db[[#This Row],[QTY B]]*IF(db[[#This Row],[QTY TG]]="",1,db[[#This Row],[QTY TG]])*IF(db[[#This Row],[QTY K]]="",1,db[[#This Row],[QTY K]])</f>
        <v>120</v>
      </c>
      <c r="AD1483" s="40" t="str">
        <f>IF(db[[#This Row],[STN K]]="",IF(db[[#This Row],[STN TG]]="",db[[#This Row],[STN B]],db[[#This Row],[STN TG]]),db[[#This Row],[STN K]])</f>
        <v>ROL</v>
      </c>
      <c r="AE1483" s="40"/>
    </row>
    <row r="1484" spans="1:31" x14ac:dyDescent="0.25">
      <c r="A1484" s="40">
        <f t="shared" ref="A1484:A1547" si="23">ROW()-1</f>
        <v>1483</v>
      </c>
      <c r="B1484" s="2" t="str">
        <f>LOWER(SUBSTITUTE(SUBSTITUTE(SUBSTITUTE(SUBSTITUTE(SUBSTITUTE(SUBSTITUTE(SUBSTITUTE(SUBSTITUTE(db[[#This Row],[NB BM]]," ",),".",""),"-",""),"(",""),")",""),"/",""),"""",""),"+",""))</f>
        <v>plakbankainkenko36mmplstbiru</v>
      </c>
      <c r="C1484" s="2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D1484" s="2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E148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plakbankainkenko36mmplstbiru80rolartomoro</v>
      </c>
      <c r="F148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kenkoclothtape36mmbluecoreblack80rol</v>
      </c>
      <c r="G148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kenkoclothtape36mmbluecoreblackartomoro</v>
      </c>
      <c r="H148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kenkoclothtape36mmbluecoreblack80rolartomoro</v>
      </c>
      <c r="I1484" s="2" t="s">
        <v>717</v>
      </c>
      <c r="J1484" s="2" t="s">
        <v>781</v>
      </c>
      <c r="K1484" s="14" t="s">
        <v>2676</v>
      </c>
      <c r="L1484" s="2" t="s">
        <v>1335</v>
      </c>
      <c r="M1484" s="34" t="e">
        <f>IF(db[[#This Row],[NB NOTA_C]]="","",COUNTIF([2]!B_MSK[concat],db[[#This Row],[NB NOTA_C]]))</f>
        <v>#REF!</v>
      </c>
      <c r="N1484" s="14" t="s">
        <v>1348</v>
      </c>
      <c r="O1484" s="2" t="s">
        <v>1518</v>
      </c>
      <c r="P1484" s="2" t="s">
        <v>2427</v>
      </c>
      <c r="R1484" s="2" t="str">
        <f>IF(db[[#This Row],[QTY/ CTN]]="","",SUBSTITUTE(SUBSTITUTE(SUBSTITUTE(db[[#This Row],[QTY/ CTN]]," ","_",2),"(",""),")","")&amp;"_")</f>
        <v>80 ROL_</v>
      </c>
      <c r="S1484" s="2">
        <f>IF(db[[#This Row],[H_QTY/ CTN]]="","",SEARCH("_",db[[#This Row],[H_QTY/ CTN]]))</f>
        <v>7</v>
      </c>
      <c r="T1484" s="2">
        <f>IF(db[[#This Row],[H_QTY/ CTN]]="","",LEN(db[[#This Row],[H_QTY/ CTN]]))</f>
        <v>7</v>
      </c>
      <c r="U1484" s="41" t="str">
        <f>IF(db[[#This Row],[H_QTY/ CTN]]="","",LEFT(db[[#This Row],[H_QTY/ CTN]],db[[#This Row],[H_1]]-1))</f>
        <v>80 ROL</v>
      </c>
      <c r="V1484" s="40" t="str">
        <f>IF(NOT(db[[#This Row],[H_1]]=db[[#This Row],[H_2]]),MID(db[[#This Row],[H_QTY/ CTN]],db[[#This Row],[H_1]]+1,db[[#This Row],[H_2]]-db[[#This Row],[H_1]]-1),"")</f>
        <v/>
      </c>
      <c r="W1484" s="40" t="str">
        <f>IF(db[[#This Row],[QTY/ CTN B]]="","",LEFT(db[[#This Row],[QTY/ CTN B]],SEARCH(" ",db[[#This Row],[QTY/ CTN B]],1)-1))</f>
        <v>80</v>
      </c>
      <c r="X1484" s="40" t="str">
        <f>IF(db[[#This Row],[QTY/ CTN B]]="","",RIGHT(db[[#This Row],[QTY/ CTN B]],LEN(db[[#This Row],[QTY/ CTN B]])-SEARCH(" ",db[[#This Row],[QTY/ CTN B]],1)))</f>
        <v>ROL</v>
      </c>
      <c r="Y1484" s="40" t="str">
        <f>IF(db[[#This Row],[QTY/ CTN TG]]="",IF(db[[#This Row],[STN TG]]="","",12),LEFT(db[[#This Row],[QTY/ CTN TG]],SEARCH(" ",db[[#This Row],[QTY/ CTN TG]],1)-1))</f>
        <v/>
      </c>
      <c r="Z14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4" s="40" t="str">
        <f>IF(db[[#This Row],[STN K]]="","",IF(db[[#This Row],[STN TG]]="LSN",12,""))</f>
        <v/>
      </c>
      <c r="AB1484" s="40" t="str">
        <f>IF(db[[#This Row],[STN TG]]="LSN","PCS","")</f>
        <v/>
      </c>
      <c r="AC1484" s="40">
        <f>db[[#This Row],[QTY B]]*IF(db[[#This Row],[QTY TG]]="",1,db[[#This Row],[QTY TG]])*IF(db[[#This Row],[QTY K]]="",1,db[[#This Row],[QTY K]])</f>
        <v>80</v>
      </c>
      <c r="AD1484" s="40" t="str">
        <f>IF(db[[#This Row],[STN K]]="",IF(db[[#This Row],[STN TG]]="",db[[#This Row],[STN B]],db[[#This Row],[STN TG]]),db[[#This Row],[STN K]])</f>
        <v>ROL</v>
      </c>
      <c r="AE1484" s="40"/>
    </row>
    <row r="1485" spans="1:31" x14ac:dyDescent="0.25">
      <c r="A1485" s="40">
        <f t="shared" si="23"/>
        <v>1484</v>
      </c>
      <c r="B1485" s="5" t="str">
        <f>LOWER(SUBSTITUTE(SUBSTITUTE(SUBSTITUTE(SUBSTITUTE(SUBSTITUTE(SUBSTITUTE(SUBSTITUTE(SUBSTITUTE(db[[#This Row],[NB BM]]," ",),".",""),"-",""),"(",""),")",""),"/",""),"""",""),"+",""))</f>
        <v>plakbankainhitamkenko36mmplstbiru</v>
      </c>
      <c r="C1485" s="5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D1485" s="5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E148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plakbankainhitamkenko36mmplstbiru80rolartomoro</v>
      </c>
      <c r="F148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kenkoclothtape36mmbluecoreblackbt80rol</v>
      </c>
      <c r="G1485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kenkoclothtape36mmbluecoreblackbtartomoro</v>
      </c>
      <c r="H148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kenkoclothtape36mmbluecoreblackbt80rolartomoro</v>
      </c>
      <c r="I1485" s="2" t="s">
        <v>4490</v>
      </c>
      <c r="J1485" s="2" t="s">
        <v>4487</v>
      </c>
      <c r="K1485" s="14" t="s">
        <v>2676</v>
      </c>
      <c r="L1485" s="2" t="s">
        <v>1335</v>
      </c>
      <c r="M1485" s="33" t="e">
        <f>IF(db[[#This Row],[NB NOTA_C]]="","",COUNTIF([2]!B_MSK[concat],db[[#This Row],[NB NOTA_C]]))</f>
        <v>#REF!</v>
      </c>
      <c r="N1485" s="9" t="s">
        <v>1348</v>
      </c>
      <c r="O1485" s="5" t="s">
        <v>1518</v>
      </c>
      <c r="P1485" s="2" t="s">
        <v>2427</v>
      </c>
      <c r="Q1485" s="5"/>
      <c r="R1485" s="5" t="str">
        <f>IF(db[[#This Row],[QTY/ CTN]]="","",SUBSTITUTE(SUBSTITUTE(SUBSTITUTE(db[[#This Row],[QTY/ CTN]]," ","_",2),"(",""),")","")&amp;"_")</f>
        <v>80 ROL_</v>
      </c>
      <c r="S1485" s="5">
        <f>IF(db[[#This Row],[H_QTY/ CTN]]="","",SEARCH("_",db[[#This Row],[H_QTY/ CTN]]))</f>
        <v>7</v>
      </c>
      <c r="T1485" s="5">
        <f>IF(db[[#This Row],[H_QTY/ CTN]]="","",LEN(db[[#This Row],[H_QTY/ CTN]]))</f>
        <v>7</v>
      </c>
      <c r="U1485" s="40" t="str">
        <f>IF(db[[#This Row],[H_QTY/ CTN]]="","",LEFT(db[[#This Row],[H_QTY/ CTN]],db[[#This Row],[H_1]]-1))</f>
        <v>80 ROL</v>
      </c>
      <c r="V1485" s="40" t="str">
        <f>IF(NOT(db[[#This Row],[H_1]]=db[[#This Row],[H_2]]),MID(db[[#This Row],[H_QTY/ CTN]],db[[#This Row],[H_1]]+1,db[[#This Row],[H_2]]-db[[#This Row],[H_1]]-1),"")</f>
        <v/>
      </c>
      <c r="W1485" s="40" t="str">
        <f>IF(db[[#This Row],[QTY/ CTN B]]="","",LEFT(db[[#This Row],[QTY/ CTN B]],SEARCH(" ",db[[#This Row],[QTY/ CTN B]],1)-1))</f>
        <v>80</v>
      </c>
      <c r="X1485" s="40" t="str">
        <f>IF(db[[#This Row],[QTY/ CTN B]]="","",RIGHT(db[[#This Row],[QTY/ CTN B]],LEN(db[[#This Row],[QTY/ CTN B]])-SEARCH(" ",db[[#This Row],[QTY/ CTN B]],1)))</f>
        <v>ROL</v>
      </c>
      <c r="Y1485" s="40" t="str">
        <f>IF(db[[#This Row],[QTY/ CTN TG]]="",IF(db[[#This Row],[STN TG]]="","",12),LEFT(db[[#This Row],[QTY/ CTN TG]],SEARCH(" ",db[[#This Row],[QTY/ CTN TG]],1)-1))</f>
        <v/>
      </c>
      <c r="Z14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5" s="40" t="str">
        <f>IF(db[[#This Row],[STN K]]="","",IF(db[[#This Row],[STN TG]]="LSN",12,""))</f>
        <v/>
      </c>
      <c r="AB1485" s="40" t="str">
        <f>IF(db[[#This Row],[STN TG]]="LSN","PCS","")</f>
        <v/>
      </c>
      <c r="AC1485" s="40">
        <f>db[[#This Row],[QTY B]]*IF(db[[#This Row],[QTY TG]]="",1,db[[#This Row],[QTY TG]])*IF(db[[#This Row],[QTY K]]="",1,db[[#This Row],[QTY K]])</f>
        <v>80</v>
      </c>
      <c r="AD1485" s="40" t="str">
        <f>IF(db[[#This Row],[STN K]]="",IF(db[[#This Row],[STN TG]]="",db[[#This Row],[STN B]],db[[#This Row],[STN TG]]),db[[#This Row],[STN K]])</f>
        <v>ROL</v>
      </c>
      <c r="AE1485" s="40"/>
    </row>
    <row r="1486" spans="1:31" x14ac:dyDescent="0.25">
      <c r="A1486" s="40">
        <f t="shared" si="23"/>
        <v>1485</v>
      </c>
      <c r="B1486" s="5" t="str">
        <f>LOWER(SUBSTITUTE(SUBSTITUTE(SUBSTITUTE(SUBSTITUTE(SUBSTITUTE(SUBSTITUTE(SUBSTITUTE(SUBSTITUTE(db[[#This Row],[NB BM]]," ",),".",""),"-",""),"(",""),")",""),"/",""),"""",""),"+",""))</f>
        <v>plakbankainkenko36mmplstbiru</v>
      </c>
      <c r="C1486" s="5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D1486" s="5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E148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plakbankainkenko36mmplstbiru80rolartomoro</v>
      </c>
      <c r="F148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kenkoclothtape36mmbluecoreblackgb80rol</v>
      </c>
      <c r="G1486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kenkoclothtape36mmbluecoreblackgbartomoro</v>
      </c>
      <c r="H148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kenkoclothtape36mmbluecoreblackgb80rolartomoro</v>
      </c>
      <c r="I1486" s="2" t="s">
        <v>717</v>
      </c>
      <c r="J1486" s="2" t="s">
        <v>4105</v>
      </c>
      <c r="K1486" s="14" t="s">
        <v>2676</v>
      </c>
      <c r="L1486" s="2" t="s">
        <v>1335</v>
      </c>
      <c r="M1486" s="33" t="e">
        <f>IF(db[[#This Row],[NB NOTA_C]]="","",COUNTIF([2]!B_MSK[concat],db[[#This Row],[NB NOTA_C]]))</f>
        <v>#REF!</v>
      </c>
      <c r="N1486" s="9" t="s">
        <v>1348</v>
      </c>
      <c r="O1486" s="5" t="s">
        <v>1518</v>
      </c>
      <c r="P1486" s="2" t="s">
        <v>2427</v>
      </c>
      <c r="Q1486" s="5"/>
      <c r="R1486" s="5" t="str">
        <f>IF(db[[#This Row],[QTY/ CTN]]="","",SUBSTITUTE(SUBSTITUTE(SUBSTITUTE(db[[#This Row],[QTY/ CTN]]," ","_",2),"(",""),")","")&amp;"_")</f>
        <v>80 ROL_</v>
      </c>
      <c r="S1486" s="5">
        <f>IF(db[[#This Row],[H_QTY/ CTN]]="","",SEARCH("_",db[[#This Row],[H_QTY/ CTN]]))</f>
        <v>7</v>
      </c>
      <c r="T1486" s="5">
        <f>IF(db[[#This Row],[H_QTY/ CTN]]="","",LEN(db[[#This Row],[H_QTY/ CTN]]))</f>
        <v>7</v>
      </c>
      <c r="U1486" s="40" t="str">
        <f>IF(db[[#This Row],[H_QTY/ CTN]]="","",LEFT(db[[#This Row],[H_QTY/ CTN]],db[[#This Row],[H_1]]-1))</f>
        <v>80 ROL</v>
      </c>
      <c r="V1486" s="40" t="str">
        <f>IF(NOT(db[[#This Row],[H_1]]=db[[#This Row],[H_2]]),MID(db[[#This Row],[H_QTY/ CTN]],db[[#This Row],[H_1]]+1,db[[#This Row],[H_2]]-db[[#This Row],[H_1]]-1),"")</f>
        <v/>
      </c>
      <c r="W1486" s="40" t="str">
        <f>IF(db[[#This Row],[QTY/ CTN B]]="","",LEFT(db[[#This Row],[QTY/ CTN B]],SEARCH(" ",db[[#This Row],[QTY/ CTN B]],1)-1))</f>
        <v>80</v>
      </c>
      <c r="X1486" s="40" t="str">
        <f>IF(db[[#This Row],[QTY/ CTN B]]="","",RIGHT(db[[#This Row],[QTY/ CTN B]],LEN(db[[#This Row],[QTY/ CTN B]])-SEARCH(" ",db[[#This Row],[QTY/ CTN B]],1)))</f>
        <v>ROL</v>
      </c>
      <c r="Y1486" s="40" t="str">
        <f>IF(db[[#This Row],[QTY/ CTN TG]]="",IF(db[[#This Row],[STN TG]]="","",12),LEFT(db[[#This Row],[QTY/ CTN TG]],SEARCH(" ",db[[#This Row],[QTY/ CTN TG]],1)-1))</f>
        <v/>
      </c>
      <c r="Z14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6" s="40" t="str">
        <f>IF(db[[#This Row],[STN K]]="","",IF(db[[#This Row],[STN TG]]="LSN",12,""))</f>
        <v/>
      </c>
      <c r="AB1486" s="40" t="str">
        <f>IF(db[[#This Row],[STN TG]]="LSN","PCS","")</f>
        <v/>
      </c>
      <c r="AC1486" s="40">
        <f>db[[#This Row],[QTY B]]*IF(db[[#This Row],[QTY TG]]="",1,db[[#This Row],[QTY TG]])*IF(db[[#This Row],[QTY K]]="",1,db[[#This Row],[QTY K]])</f>
        <v>80</v>
      </c>
      <c r="AD1486" s="40" t="str">
        <f>IF(db[[#This Row],[STN K]]="",IF(db[[#This Row],[STN TG]]="",db[[#This Row],[STN B]],db[[#This Row],[STN TG]]),db[[#This Row],[STN K]])</f>
        <v>ROL</v>
      </c>
      <c r="AE1486" s="40"/>
    </row>
    <row r="1487" spans="1:31" x14ac:dyDescent="0.25">
      <c r="A1487" s="40">
        <f t="shared" si="23"/>
        <v>1486</v>
      </c>
      <c r="B1487" s="94" t="str">
        <f>LOWER(SUBSTITUTE(SUBSTITUTE(SUBSTITUTE(SUBSTITUTE(SUBSTITUTE(SUBSTITUTE(SUBSTITUTE(SUBSTITUTE(db[[#This Row],[NB BM]]," ",),".",""),"-",""),"(",""),")",""),"/",""),"""",""),"+",""))</f>
        <v>plakbankainhitamkenko36mmplstmerah</v>
      </c>
      <c r="C1487" s="94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D1487" s="94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E1487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plakbankainhitamkenko36mmplstmerah80rolartomoro</v>
      </c>
      <c r="F1487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kenkoclothtape36mmredcoresqblack80rol</v>
      </c>
      <c r="G1487" s="94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kenkoclothtape36mmredcoresqblackartomoro</v>
      </c>
      <c r="H1487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kenkoclothtape36mmredcoresqblack80rolartomoro</v>
      </c>
      <c r="I1487" s="6" t="s">
        <v>312</v>
      </c>
      <c r="J1487" s="6" t="s">
        <v>313</v>
      </c>
      <c r="K1487" s="1" t="s">
        <v>7034</v>
      </c>
      <c r="L1487" s="2" t="s">
        <v>1335</v>
      </c>
      <c r="M1487" s="34" t="e">
        <f>IF(db[[#This Row],[NB NOTA_C]]="","",COUNTIF([2]!B_MSK[concat],db[[#This Row],[NB NOTA_C]]))</f>
        <v>#REF!</v>
      </c>
      <c r="N1487" s="14" t="s">
        <v>1348</v>
      </c>
      <c r="O1487" s="2" t="s">
        <v>1518</v>
      </c>
      <c r="P1487" s="2" t="s">
        <v>2427</v>
      </c>
      <c r="R1487" s="2" t="str">
        <f>IF(db[[#This Row],[QTY/ CTN]]="","",SUBSTITUTE(SUBSTITUTE(SUBSTITUTE(db[[#This Row],[QTY/ CTN]]," ","_",2),"(",""),")","")&amp;"_")</f>
        <v>80 ROL_</v>
      </c>
      <c r="S1487" s="2">
        <f>IF(db[[#This Row],[H_QTY/ CTN]]="","",SEARCH("_",db[[#This Row],[H_QTY/ CTN]]))</f>
        <v>7</v>
      </c>
      <c r="T1487" s="2">
        <f>IF(db[[#This Row],[H_QTY/ CTN]]="","",LEN(db[[#This Row],[H_QTY/ CTN]]))</f>
        <v>7</v>
      </c>
      <c r="U1487" s="41" t="str">
        <f>IF(db[[#This Row],[H_QTY/ CTN]]="","",LEFT(db[[#This Row],[H_QTY/ CTN]],db[[#This Row],[H_1]]-1))</f>
        <v>80 ROL</v>
      </c>
      <c r="V1487" s="40" t="str">
        <f>IF(NOT(db[[#This Row],[H_1]]=db[[#This Row],[H_2]]),MID(db[[#This Row],[H_QTY/ CTN]],db[[#This Row],[H_1]]+1,db[[#This Row],[H_2]]-db[[#This Row],[H_1]]-1),"")</f>
        <v/>
      </c>
      <c r="W1487" s="40" t="str">
        <f>IF(db[[#This Row],[QTY/ CTN B]]="","",LEFT(db[[#This Row],[QTY/ CTN B]],SEARCH(" ",db[[#This Row],[QTY/ CTN B]],1)-1))</f>
        <v>80</v>
      </c>
      <c r="X1487" s="40" t="str">
        <f>IF(db[[#This Row],[QTY/ CTN B]]="","",RIGHT(db[[#This Row],[QTY/ CTN B]],LEN(db[[#This Row],[QTY/ CTN B]])-SEARCH(" ",db[[#This Row],[QTY/ CTN B]],1)))</f>
        <v>ROL</v>
      </c>
      <c r="Y1487" s="40" t="str">
        <f>IF(db[[#This Row],[QTY/ CTN TG]]="",IF(db[[#This Row],[STN TG]]="","",12),LEFT(db[[#This Row],[QTY/ CTN TG]],SEARCH(" ",db[[#This Row],[QTY/ CTN TG]],1)-1))</f>
        <v/>
      </c>
      <c r="Z14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7" s="40" t="str">
        <f>IF(db[[#This Row],[STN K]]="","",IF(db[[#This Row],[STN TG]]="LSN",12,""))</f>
        <v/>
      </c>
      <c r="AB1487" s="40" t="str">
        <f>IF(db[[#This Row],[STN TG]]="LSN","PCS","")</f>
        <v/>
      </c>
      <c r="AC1487" s="40">
        <f>db[[#This Row],[QTY B]]*IF(db[[#This Row],[QTY TG]]="",1,db[[#This Row],[QTY TG]])*IF(db[[#This Row],[QTY K]]="",1,db[[#This Row],[QTY K]])</f>
        <v>80</v>
      </c>
      <c r="AD1487" s="40" t="str">
        <f>IF(db[[#This Row],[STN K]]="",IF(db[[#This Row],[STN TG]]="",db[[#This Row],[STN B]],db[[#This Row],[STN TG]]),db[[#This Row],[STN K]])</f>
        <v>ROL</v>
      </c>
      <c r="AE1487" s="40"/>
    </row>
    <row r="1488" spans="1:31" x14ac:dyDescent="0.25">
      <c r="A1488" s="40">
        <f t="shared" si="23"/>
        <v>1487</v>
      </c>
      <c r="B1488" s="6" t="str">
        <f>LOWER(SUBSTITUTE(SUBSTITUTE(SUBSTITUTE(SUBSTITUTE(SUBSTITUTE(SUBSTITUTE(SUBSTITUTE(SUBSTITUTE(db[[#This Row],[NB BM]]," ",),".",""),"-",""),"(",""),")",""),"/",""),"""",""),"+",""))</f>
        <v>plakbankainhitamkenko48mmplstbiru</v>
      </c>
      <c r="C1488" s="6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D1488" s="6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E1488" s="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plakbankainhitamkenko48mmplstbiru60rolartomoro</v>
      </c>
      <c r="F1488" s="6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kenkoclothtape48mmbluecoreblack60rol</v>
      </c>
      <c r="G1488" s="6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kenkoclothtape48mmbluecoreblackartomoro</v>
      </c>
      <c r="H1488" s="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kenkoclothtape48mmbluecoreblack60rolartomoro</v>
      </c>
      <c r="I1488" s="6" t="s">
        <v>314</v>
      </c>
      <c r="J1488" s="6" t="s">
        <v>315</v>
      </c>
      <c r="K1488" s="1" t="s">
        <v>317</v>
      </c>
      <c r="L1488" s="2" t="s">
        <v>1335</v>
      </c>
      <c r="M1488" s="34" t="e">
        <f>IF(db[[#This Row],[NB NOTA_C]]="","",COUNTIF([2]!B_MSK[concat],db[[#This Row],[NB NOTA_C]]))</f>
        <v>#REF!</v>
      </c>
      <c r="N1488" s="14" t="s">
        <v>1348</v>
      </c>
      <c r="O1488" s="2" t="s">
        <v>1519</v>
      </c>
      <c r="P1488" s="2" t="s">
        <v>2427</v>
      </c>
      <c r="R1488" s="2" t="str">
        <f>IF(db[[#This Row],[QTY/ CTN]]="","",SUBSTITUTE(SUBSTITUTE(SUBSTITUTE(db[[#This Row],[QTY/ CTN]]," ","_",2),"(",""),")","")&amp;"_")</f>
        <v>60 ROL_</v>
      </c>
      <c r="S1488" s="2">
        <f>IF(db[[#This Row],[H_QTY/ CTN]]="","",SEARCH("_",db[[#This Row],[H_QTY/ CTN]]))</f>
        <v>7</v>
      </c>
      <c r="T1488" s="2">
        <f>IF(db[[#This Row],[H_QTY/ CTN]]="","",LEN(db[[#This Row],[H_QTY/ CTN]]))</f>
        <v>7</v>
      </c>
      <c r="U1488" s="41" t="str">
        <f>IF(db[[#This Row],[H_QTY/ CTN]]="","",LEFT(db[[#This Row],[H_QTY/ CTN]],db[[#This Row],[H_1]]-1))</f>
        <v>60 ROL</v>
      </c>
      <c r="V1488" s="40" t="str">
        <f>IF(NOT(db[[#This Row],[H_1]]=db[[#This Row],[H_2]]),MID(db[[#This Row],[H_QTY/ CTN]],db[[#This Row],[H_1]]+1,db[[#This Row],[H_2]]-db[[#This Row],[H_1]]-1),"")</f>
        <v/>
      </c>
      <c r="W1488" s="40" t="str">
        <f>IF(db[[#This Row],[QTY/ CTN B]]="","",LEFT(db[[#This Row],[QTY/ CTN B]],SEARCH(" ",db[[#This Row],[QTY/ CTN B]],1)-1))</f>
        <v>60</v>
      </c>
      <c r="X1488" s="40" t="str">
        <f>IF(db[[#This Row],[QTY/ CTN B]]="","",RIGHT(db[[#This Row],[QTY/ CTN B]],LEN(db[[#This Row],[QTY/ CTN B]])-SEARCH(" ",db[[#This Row],[QTY/ CTN B]],1)))</f>
        <v>ROL</v>
      </c>
      <c r="Y1488" s="40" t="str">
        <f>IF(db[[#This Row],[QTY/ CTN TG]]="",IF(db[[#This Row],[STN TG]]="","",12),LEFT(db[[#This Row],[QTY/ CTN TG]],SEARCH(" ",db[[#This Row],[QTY/ CTN TG]],1)-1))</f>
        <v/>
      </c>
      <c r="Z14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8" s="40" t="str">
        <f>IF(db[[#This Row],[STN K]]="","",IF(db[[#This Row],[STN TG]]="LSN",12,""))</f>
        <v/>
      </c>
      <c r="AB1488" s="40" t="str">
        <f>IF(db[[#This Row],[STN TG]]="LSN","PCS","")</f>
        <v/>
      </c>
      <c r="AC1488" s="40">
        <f>db[[#This Row],[QTY B]]*IF(db[[#This Row],[QTY TG]]="",1,db[[#This Row],[QTY TG]])*IF(db[[#This Row],[QTY K]]="",1,db[[#This Row],[QTY K]])</f>
        <v>60</v>
      </c>
      <c r="AD1488" s="40" t="str">
        <f>IF(db[[#This Row],[STN K]]="",IF(db[[#This Row],[STN TG]]="",db[[#This Row],[STN B]],db[[#This Row],[STN TG]]),db[[#This Row],[STN K]])</f>
        <v>ROL</v>
      </c>
      <c r="AE1488" s="40"/>
    </row>
    <row r="1489" spans="1:31" x14ac:dyDescent="0.25">
      <c r="A1489" s="40">
        <f t="shared" si="23"/>
        <v>1488</v>
      </c>
      <c r="B1489" s="5" t="str">
        <f>LOWER(SUBSTITUTE(SUBSTITUTE(SUBSTITUTE(SUBSTITUTE(SUBSTITUTE(SUBSTITUTE(SUBSTITUTE(SUBSTITUTE(db[[#This Row],[NB BM]]," ",),".",""),"-",""),"(",""),")",""),"/",""),"""",""),"+",""))</f>
        <v>plakbankainhitamkenko48mmplstbiru</v>
      </c>
      <c r="C1489" s="5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D1489" s="5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E148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plakbankainhitamkenko48mmplstbiru60rolartomoro</v>
      </c>
      <c r="F148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kenkoclothtape48mmbluecoreblackbt60rol</v>
      </c>
      <c r="G1489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kenkoclothtape48mmbluecoreblackbtartomoro</v>
      </c>
      <c r="H148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kenkoclothtape48mmbluecoreblackbt60rolartomoro</v>
      </c>
      <c r="I1489" s="2" t="s">
        <v>314</v>
      </c>
      <c r="J1489" s="2" t="s">
        <v>4488</v>
      </c>
      <c r="K1489" s="14" t="s">
        <v>317</v>
      </c>
      <c r="L1489" s="2" t="s">
        <v>1335</v>
      </c>
      <c r="M1489" s="33" t="e">
        <f>IF(db[[#This Row],[NB NOTA_C]]="","",COUNTIF([2]!B_MSK[concat],db[[#This Row],[NB NOTA_C]]))</f>
        <v>#REF!</v>
      </c>
      <c r="N1489" s="9" t="s">
        <v>1348</v>
      </c>
      <c r="O1489" s="5" t="s">
        <v>1519</v>
      </c>
      <c r="P1489" s="2" t="s">
        <v>2427</v>
      </c>
      <c r="Q1489" s="5"/>
      <c r="R1489" s="5" t="str">
        <f>IF(db[[#This Row],[QTY/ CTN]]="","",SUBSTITUTE(SUBSTITUTE(SUBSTITUTE(db[[#This Row],[QTY/ CTN]]," ","_",2),"(",""),")","")&amp;"_")</f>
        <v>60 ROL_</v>
      </c>
      <c r="S1489" s="5">
        <f>IF(db[[#This Row],[H_QTY/ CTN]]="","",SEARCH("_",db[[#This Row],[H_QTY/ CTN]]))</f>
        <v>7</v>
      </c>
      <c r="T1489" s="5">
        <f>IF(db[[#This Row],[H_QTY/ CTN]]="","",LEN(db[[#This Row],[H_QTY/ CTN]]))</f>
        <v>7</v>
      </c>
      <c r="U1489" s="40" t="str">
        <f>IF(db[[#This Row],[H_QTY/ CTN]]="","",LEFT(db[[#This Row],[H_QTY/ CTN]],db[[#This Row],[H_1]]-1))</f>
        <v>60 ROL</v>
      </c>
      <c r="V1489" s="40" t="str">
        <f>IF(NOT(db[[#This Row],[H_1]]=db[[#This Row],[H_2]]),MID(db[[#This Row],[H_QTY/ CTN]],db[[#This Row],[H_1]]+1,db[[#This Row],[H_2]]-db[[#This Row],[H_1]]-1),"")</f>
        <v/>
      </c>
      <c r="W1489" s="40" t="str">
        <f>IF(db[[#This Row],[QTY/ CTN B]]="","",LEFT(db[[#This Row],[QTY/ CTN B]],SEARCH(" ",db[[#This Row],[QTY/ CTN B]],1)-1))</f>
        <v>60</v>
      </c>
      <c r="X1489" s="40" t="str">
        <f>IF(db[[#This Row],[QTY/ CTN B]]="","",RIGHT(db[[#This Row],[QTY/ CTN B]],LEN(db[[#This Row],[QTY/ CTN B]])-SEARCH(" ",db[[#This Row],[QTY/ CTN B]],1)))</f>
        <v>ROL</v>
      </c>
      <c r="Y1489" s="40" t="str">
        <f>IF(db[[#This Row],[QTY/ CTN TG]]="",IF(db[[#This Row],[STN TG]]="","",12),LEFT(db[[#This Row],[QTY/ CTN TG]],SEARCH(" ",db[[#This Row],[QTY/ CTN TG]],1)-1))</f>
        <v/>
      </c>
      <c r="Z14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89" s="40" t="str">
        <f>IF(db[[#This Row],[STN K]]="","",IF(db[[#This Row],[STN TG]]="LSN",12,""))</f>
        <v/>
      </c>
      <c r="AB1489" s="40" t="str">
        <f>IF(db[[#This Row],[STN TG]]="LSN","PCS","")</f>
        <v/>
      </c>
      <c r="AC1489" s="40">
        <f>db[[#This Row],[QTY B]]*IF(db[[#This Row],[QTY TG]]="",1,db[[#This Row],[QTY TG]])*IF(db[[#This Row],[QTY K]]="",1,db[[#This Row],[QTY K]])</f>
        <v>60</v>
      </c>
      <c r="AD1489" s="40" t="str">
        <f>IF(db[[#This Row],[STN K]]="",IF(db[[#This Row],[STN TG]]="",db[[#This Row],[STN B]],db[[#This Row],[STN TG]]),db[[#This Row],[STN K]])</f>
        <v>ROL</v>
      </c>
      <c r="AE1489" s="40"/>
    </row>
    <row r="1490" spans="1:31" x14ac:dyDescent="0.25">
      <c r="A1490" s="40">
        <f t="shared" si="23"/>
        <v>1489</v>
      </c>
      <c r="B1490" s="5" t="str">
        <f>LOWER(SUBSTITUTE(SUBSTITUTE(SUBSTITUTE(SUBSTITUTE(SUBSTITUTE(SUBSTITUTE(SUBSTITUTE(SUBSTITUTE(db[[#This Row],[NB BM]]," ",),".",""),"-",""),"(",""),")",""),"/",""),"""",""),"+",""))</f>
        <v>plakbankainkenko48mmplstbiru</v>
      </c>
      <c r="C1490" s="5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D1490" s="5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E149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plakbankainkenko48mmplstbiru60rolartomoro</v>
      </c>
      <c r="F149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kenkoclothtape48mmbluecoreblackgb60rol</v>
      </c>
      <c r="G1490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kenkoclothtape48mmbluecoreblackgbartomoro</v>
      </c>
      <c r="H149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kenkoclothtape48mmbluecoreblackgb60rolartomoro</v>
      </c>
      <c r="I1490" s="2" t="s">
        <v>4143</v>
      </c>
      <c r="J1490" s="2" t="s">
        <v>4106</v>
      </c>
      <c r="K1490" s="14" t="s">
        <v>317</v>
      </c>
      <c r="L1490" s="2" t="s">
        <v>1335</v>
      </c>
      <c r="M1490" s="33" t="e">
        <f>IF(db[[#This Row],[NB NOTA_C]]="","",COUNTIF([2]!B_MSK[concat],db[[#This Row],[NB NOTA_C]]))</f>
        <v>#REF!</v>
      </c>
      <c r="N1490" s="9" t="s">
        <v>1348</v>
      </c>
      <c r="O1490" s="5" t="s">
        <v>1519</v>
      </c>
      <c r="P1490" s="2" t="s">
        <v>2427</v>
      </c>
      <c r="Q1490" s="5"/>
      <c r="R1490" s="5" t="str">
        <f>IF(db[[#This Row],[QTY/ CTN]]="","",SUBSTITUTE(SUBSTITUTE(SUBSTITUTE(db[[#This Row],[QTY/ CTN]]," ","_",2),"(",""),")","")&amp;"_")</f>
        <v>60 ROL_</v>
      </c>
      <c r="S1490" s="5">
        <f>IF(db[[#This Row],[H_QTY/ CTN]]="","",SEARCH("_",db[[#This Row],[H_QTY/ CTN]]))</f>
        <v>7</v>
      </c>
      <c r="T1490" s="5">
        <f>IF(db[[#This Row],[H_QTY/ CTN]]="","",LEN(db[[#This Row],[H_QTY/ CTN]]))</f>
        <v>7</v>
      </c>
      <c r="U1490" s="40" t="str">
        <f>IF(db[[#This Row],[H_QTY/ CTN]]="","",LEFT(db[[#This Row],[H_QTY/ CTN]],db[[#This Row],[H_1]]-1))</f>
        <v>60 ROL</v>
      </c>
      <c r="V1490" s="40" t="str">
        <f>IF(NOT(db[[#This Row],[H_1]]=db[[#This Row],[H_2]]),MID(db[[#This Row],[H_QTY/ CTN]],db[[#This Row],[H_1]]+1,db[[#This Row],[H_2]]-db[[#This Row],[H_1]]-1),"")</f>
        <v/>
      </c>
      <c r="W1490" s="40" t="str">
        <f>IF(db[[#This Row],[QTY/ CTN B]]="","",LEFT(db[[#This Row],[QTY/ CTN B]],SEARCH(" ",db[[#This Row],[QTY/ CTN B]],1)-1))</f>
        <v>60</v>
      </c>
      <c r="X1490" s="40" t="str">
        <f>IF(db[[#This Row],[QTY/ CTN B]]="","",RIGHT(db[[#This Row],[QTY/ CTN B]],LEN(db[[#This Row],[QTY/ CTN B]])-SEARCH(" ",db[[#This Row],[QTY/ CTN B]],1)))</f>
        <v>ROL</v>
      </c>
      <c r="Y1490" s="40" t="str">
        <f>IF(db[[#This Row],[QTY/ CTN TG]]="",IF(db[[#This Row],[STN TG]]="","",12),LEFT(db[[#This Row],[QTY/ CTN TG]],SEARCH(" ",db[[#This Row],[QTY/ CTN TG]],1)-1))</f>
        <v/>
      </c>
      <c r="Z14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90" s="40" t="str">
        <f>IF(db[[#This Row],[STN K]]="","",IF(db[[#This Row],[STN TG]]="LSN",12,""))</f>
        <v/>
      </c>
      <c r="AB1490" s="40" t="str">
        <f>IF(db[[#This Row],[STN TG]]="LSN","PCS","")</f>
        <v/>
      </c>
      <c r="AC1490" s="40">
        <f>db[[#This Row],[QTY B]]*IF(db[[#This Row],[QTY TG]]="",1,db[[#This Row],[QTY TG]])*IF(db[[#This Row],[QTY K]]="",1,db[[#This Row],[QTY K]])</f>
        <v>60</v>
      </c>
      <c r="AD1490" s="40" t="str">
        <f>IF(db[[#This Row],[STN K]]="",IF(db[[#This Row],[STN TG]]="",db[[#This Row],[STN B]],db[[#This Row],[STN TG]]),db[[#This Row],[STN K]])</f>
        <v>ROL</v>
      </c>
      <c r="AE1490" s="40"/>
    </row>
    <row r="1491" spans="1:31" x14ac:dyDescent="0.25">
      <c r="A1491" s="40">
        <f t="shared" si="23"/>
        <v>1490</v>
      </c>
      <c r="B1491" s="5" t="str">
        <f>LOWER(SUBSTITUTE(SUBSTITUTE(SUBSTITUTE(SUBSTITUTE(SUBSTITUTE(SUBSTITUTE(SUBSTITUTE(SUBSTITUTE(db[[#This Row],[NB BM]]," ",),".",""),"-",""),"(",""),")",""),"/",""),"""",""),"+",""))</f>
        <v>plakbankainhitamkenko48mmplstbiru</v>
      </c>
      <c r="C1491" s="5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D1491" s="5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E149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plakbankainhitamkenko48mmplstbiru60rolartomoro</v>
      </c>
      <c r="F149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kenkoclothtape48mmbluecoreblackcard60rol</v>
      </c>
      <c r="G1491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kenkoclothtape48mmbluecoreblackcardartomoro</v>
      </c>
      <c r="H149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kenkoclothtape48mmbluecoreblackcard60rolartomoro</v>
      </c>
      <c r="I1491" s="2" t="s">
        <v>314</v>
      </c>
      <c r="J1491" s="2" t="s">
        <v>316</v>
      </c>
      <c r="K1491" s="1" t="s">
        <v>317</v>
      </c>
      <c r="L1491" s="2" t="s">
        <v>1335</v>
      </c>
      <c r="M1491" s="34" t="e">
        <f>IF(db[[#This Row],[NB NOTA_C]]="","",COUNTIF([2]!B_MSK[concat],db[[#This Row],[NB NOTA_C]]))</f>
        <v>#REF!</v>
      </c>
      <c r="N1491" s="14" t="s">
        <v>1348</v>
      </c>
      <c r="O1491" s="2" t="s">
        <v>1519</v>
      </c>
      <c r="P1491" s="2" t="s">
        <v>2427</v>
      </c>
      <c r="R1491" s="2" t="str">
        <f>IF(db[[#This Row],[QTY/ CTN]]="","",SUBSTITUTE(SUBSTITUTE(SUBSTITUTE(db[[#This Row],[QTY/ CTN]]," ","_",2),"(",""),")","")&amp;"_")</f>
        <v>60 ROL_</v>
      </c>
      <c r="S1491" s="2">
        <f>IF(db[[#This Row],[H_QTY/ CTN]]="","",SEARCH("_",db[[#This Row],[H_QTY/ CTN]]))</f>
        <v>7</v>
      </c>
      <c r="T1491" s="2">
        <f>IF(db[[#This Row],[H_QTY/ CTN]]="","",LEN(db[[#This Row],[H_QTY/ CTN]]))</f>
        <v>7</v>
      </c>
      <c r="U1491" s="41" t="str">
        <f>IF(db[[#This Row],[H_QTY/ CTN]]="","",LEFT(db[[#This Row],[H_QTY/ CTN]],db[[#This Row],[H_1]]-1))</f>
        <v>60 ROL</v>
      </c>
      <c r="V1491" s="40" t="str">
        <f>IF(NOT(db[[#This Row],[H_1]]=db[[#This Row],[H_2]]),MID(db[[#This Row],[H_QTY/ CTN]],db[[#This Row],[H_1]]+1,db[[#This Row],[H_2]]-db[[#This Row],[H_1]]-1),"")</f>
        <v/>
      </c>
      <c r="W1491" s="40" t="str">
        <f>IF(db[[#This Row],[QTY/ CTN B]]="","",LEFT(db[[#This Row],[QTY/ CTN B]],SEARCH(" ",db[[#This Row],[QTY/ CTN B]],1)-1))</f>
        <v>60</v>
      </c>
      <c r="X1491" s="40" t="str">
        <f>IF(db[[#This Row],[QTY/ CTN B]]="","",RIGHT(db[[#This Row],[QTY/ CTN B]],LEN(db[[#This Row],[QTY/ CTN B]])-SEARCH(" ",db[[#This Row],[QTY/ CTN B]],1)))</f>
        <v>ROL</v>
      </c>
      <c r="Y1491" s="40" t="str">
        <f>IF(db[[#This Row],[QTY/ CTN TG]]="",IF(db[[#This Row],[STN TG]]="","",12),LEFT(db[[#This Row],[QTY/ CTN TG]],SEARCH(" ",db[[#This Row],[QTY/ CTN TG]],1)-1))</f>
        <v/>
      </c>
      <c r="Z14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91" s="40" t="str">
        <f>IF(db[[#This Row],[STN K]]="","",IF(db[[#This Row],[STN TG]]="LSN",12,""))</f>
        <v/>
      </c>
      <c r="AB1491" s="40" t="str">
        <f>IF(db[[#This Row],[STN TG]]="LSN","PCS","")</f>
        <v/>
      </c>
      <c r="AC1491" s="40">
        <f>db[[#This Row],[QTY B]]*IF(db[[#This Row],[QTY TG]]="",1,db[[#This Row],[QTY TG]])*IF(db[[#This Row],[QTY K]]="",1,db[[#This Row],[QTY K]])</f>
        <v>60</v>
      </c>
      <c r="AD1491" s="40" t="str">
        <f>IF(db[[#This Row],[STN K]]="",IF(db[[#This Row],[STN TG]]="",db[[#This Row],[STN B]],db[[#This Row],[STN TG]]),db[[#This Row],[STN K]])</f>
        <v>ROL</v>
      </c>
      <c r="AE1491" s="40"/>
    </row>
    <row r="1492" spans="1:31" x14ac:dyDescent="0.25">
      <c r="A1492" s="40">
        <f t="shared" si="23"/>
        <v>1491</v>
      </c>
      <c r="B1492" s="94" t="str">
        <f>LOWER(SUBSTITUTE(SUBSTITUTE(SUBSTITUTE(SUBSTITUTE(SUBSTITUTE(SUBSTITUTE(SUBSTITUTE(SUBSTITUTE(db[[#This Row],[NB BM]]," ",),".",""),"-",""),"(",""),")",""),"/",""),"""",""),"+",""))</f>
        <v>plakbankainhitamkenko48mmplstmerah</v>
      </c>
      <c r="C1492" s="94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D1492" s="94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E1492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plakbankainhitamkenko48mmplstmerah60rolartomoro</v>
      </c>
      <c r="F1492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kenkoclothtape48mmredcoresqblack60rol</v>
      </c>
      <c r="G1492" s="94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kenkoclothtape48mmredcoresqblackartomoro</v>
      </c>
      <c r="H1492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kenkoclothtape48mmredcoresqblack60rolartomoro</v>
      </c>
      <c r="I1492" s="6" t="s">
        <v>1765</v>
      </c>
      <c r="J1492" s="6" t="s">
        <v>318</v>
      </c>
      <c r="K1492" s="1" t="s">
        <v>319</v>
      </c>
      <c r="L1492" s="2" t="s">
        <v>1335</v>
      </c>
      <c r="M1492" s="34" t="e">
        <f>IF(db[[#This Row],[NB NOTA_C]]="","",COUNTIF([2]!B_MSK[concat],db[[#This Row],[NB NOTA_C]]))</f>
        <v>#REF!</v>
      </c>
      <c r="N1492" s="14" t="s">
        <v>1348</v>
      </c>
      <c r="O1492" s="2" t="s">
        <v>1519</v>
      </c>
      <c r="P1492" s="2" t="s">
        <v>2427</v>
      </c>
      <c r="R1492" s="2" t="str">
        <f>IF(db[[#This Row],[QTY/ CTN]]="","",SUBSTITUTE(SUBSTITUTE(SUBSTITUTE(db[[#This Row],[QTY/ CTN]]," ","_",2),"(",""),")","")&amp;"_")</f>
        <v>60 ROL_</v>
      </c>
      <c r="S1492" s="2">
        <f>IF(db[[#This Row],[H_QTY/ CTN]]="","",SEARCH("_",db[[#This Row],[H_QTY/ CTN]]))</f>
        <v>7</v>
      </c>
      <c r="T1492" s="2">
        <f>IF(db[[#This Row],[H_QTY/ CTN]]="","",LEN(db[[#This Row],[H_QTY/ CTN]]))</f>
        <v>7</v>
      </c>
      <c r="U1492" s="41" t="str">
        <f>IF(db[[#This Row],[H_QTY/ CTN]]="","",LEFT(db[[#This Row],[H_QTY/ CTN]],db[[#This Row],[H_1]]-1))</f>
        <v>60 ROL</v>
      </c>
      <c r="V1492" s="40" t="str">
        <f>IF(NOT(db[[#This Row],[H_1]]=db[[#This Row],[H_2]]),MID(db[[#This Row],[H_QTY/ CTN]],db[[#This Row],[H_1]]+1,db[[#This Row],[H_2]]-db[[#This Row],[H_1]]-1),"")</f>
        <v/>
      </c>
      <c r="W1492" s="40" t="str">
        <f>IF(db[[#This Row],[QTY/ CTN B]]="","",LEFT(db[[#This Row],[QTY/ CTN B]],SEARCH(" ",db[[#This Row],[QTY/ CTN B]],1)-1))</f>
        <v>60</v>
      </c>
      <c r="X1492" s="40" t="str">
        <f>IF(db[[#This Row],[QTY/ CTN B]]="","",RIGHT(db[[#This Row],[QTY/ CTN B]],LEN(db[[#This Row],[QTY/ CTN B]])-SEARCH(" ",db[[#This Row],[QTY/ CTN B]],1)))</f>
        <v>ROL</v>
      </c>
      <c r="Y1492" s="40" t="str">
        <f>IF(db[[#This Row],[QTY/ CTN TG]]="",IF(db[[#This Row],[STN TG]]="","",12),LEFT(db[[#This Row],[QTY/ CTN TG]],SEARCH(" ",db[[#This Row],[QTY/ CTN TG]],1)-1))</f>
        <v/>
      </c>
      <c r="Z14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92" s="40" t="str">
        <f>IF(db[[#This Row],[STN K]]="","",IF(db[[#This Row],[STN TG]]="LSN",12,""))</f>
        <v/>
      </c>
      <c r="AB1492" s="40" t="str">
        <f>IF(db[[#This Row],[STN TG]]="LSN","PCS","")</f>
        <v/>
      </c>
      <c r="AC1492" s="40">
        <f>db[[#This Row],[QTY B]]*IF(db[[#This Row],[QTY TG]]="",1,db[[#This Row],[QTY TG]])*IF(db[[#This Row],[QTY K]]="",1,db[[#This Row],[QTY K]])</f>
        <v>60</v>
      </c>
      <c r="AD1492" s="40" t="str">
        <f>IF(db[[#This Row],[STN K]]="",IF(db[[#This Row],[STN TG]]="",db[[#This Row],[STN B]],db[[#This Row],[STN TG]]),db[[#This Row],[STN K]])</f>
        <v>ROL</v>
      </c>
      <c r="AE1492" s="40"/>
    </row>
    <row r="1493" spans="1:31" x14ac:dyDescent="0.25">
      <c r="A1493" s="40">
        <f t="shared" si="23"/>
        <v>1492</v>
      </c>
      <c r="B1493" s="5" t="str">
        <f>LOWER(SUBSTITUTE(SUBSTITUTE(SUBSTITUTE(SUBSTITUTE(SUBSTITUTE(SUBSTITUTE(SUBSTITUTE(SUBSTITUTE(db[[#This Row],[NB BM]]," ",),".",""),"-",""),"(",""),")",""),"/",""),"""",""),"+",""))</f>
        <v>plakbankainhitamkenko48mmplstmerah</v>
      </c>
      <c r="C1493" s="5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D1493" s="5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E149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plakbankainhitamkenko48mmplstmerah60rolartomoro</v>
      </c>
      <c r="F149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kenkoclothtape48mmredcoresqblack60rol</v>
      </c>
      <c r="G1493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kenkoclothtape48mmredcoresqblackartomoro</v>
      </c>
      <c r="H149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kenkoclothtape48mmredcoresqblack60rolartomoro</v>
      </c>
      <c r="I1493" s="2" t="s">
        <v>1765</v>
      </c>
      <c r="J1493" s="2" t="s">
        <v>318</v>
      </c>
      <c r="K1493" s="14" t="s">
        <v>319</v>
      </c>
      <c r="L1493" s="2" t="s">
        <v>1335</v>
      </c>
      <c r="M1493" s="34" t="e">
        <f>IF(db[[#This Row],[NB NOTA_C]]="","",COUNTIF([2]!B_MSK[concat],db[[#This Row],[NB NOTA_C]]))</f>
        <v>#REF!</v>
      </c>
      <c r="N1493" s="14" t="s">
        <v>1348</v>
      </c>
      <c r="O1493" s="2" t="s">
        <v>1519</v>
      </c>
      <c r="P1493" s="2" t="s">
        <v>2427</v>
      </c>
      <c r="R1493" s="2" t="str">
        <f>IF(db[[#This Row],[QTY/ CTN]]="","",SUBSTITUTE(SUBSTITUTE(SUBSTITUTE(db[[#This Row],[QTY/ CTN]]," ","_",2),"(",""),")","")&amp;"_")</f>
        <v>60 ROL_</v>
      </c>
      <c r="S1493" s="2">
        <f>IF(db[[#This Row],[H_QTY/ CTN]]="","",SEARCH("_",db[[#This Row],[H_QTY/ CTN]]))</f>
        <v>7</v>
      </c>
      <c r="T1493" s="2">
        <f>IF(db[[#This Row],[H_QTY/ CTN]]="","",LEN(db[[#This Row],[H_QTY/ CTN]]))</f>
        <v>7</v>
      </c>
      <c r="U1493" s="41" t="str">
        <f>IF(db[[#This Row],[H_QTY/ CTN]]="","",LEFT(db[[#This Row],[H_QTY/ CTN]],db[[#This Row],[H_1]]-1))</f>
        <v>60 ROL</v>
      </c>
      <c r="V1493" s="40" t="str">
        <f>IF(NOT(db[[#This Row],[H_1]]=db[[#This Row],[H_2]]),MID(db[[#This Row],[H_QTY/ CTN]],db[[#This Row],[H_1]]+1,db[[#This Row],[H_2]]-db[[#This Row],[H_1]]-1),"")</f>
        <v/>
      </c>
      <c r="W1493" s="40" t="str">
        <f>IF(db[[#This Row],[QTY/ CTN B]]="","",LEFT(db[[#This Row],[QTY/ CTN B]],SEARCH(" ",db[[#This Row],[QTY/ CTN B]],1)-1))</f>
        <v>60</v>
      </c>
      <c r="X1493" s="40" t="str">
        <f>IF(db[[#This Row],[QTY/ CTN B]]="","",RIGHT(db[[#This Row],[QTY/ CTN B]],LEN(db[[#This Row],[QTY/ CTN B]])-SEARCH(" ",db[[#This Row],[QTY/ CTN B]],1)))</f>
        <v>ROL</v>
      </c>
      <c r="Y1493" s="40" t="str">
        <f>IF(db[[#This Row],[QTY/ CTN TG]]="",IF(db[[#This Row],[STN TG]]="","",12),LEFT(db[[#This Row],[QTY/ CTN TG]],SEARCH(" ",db[[#This Row],[QTY/ CTN TG]],1)-1))</f>
        <v/>
      </c>
      <c r="Z14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493" s="40" t="str">
        <f>IF(db[[#This Row],[STN K]]="","",IF(db[[#This Row],[STN TG]]="LSN",12,""))</f>
        <v/>
      </c>
      <c r="AB1493" s="40" t="str">
        <f>IF(db[[#This Row],[STN TG]]="LSN","PCS","")</f>
        <v/>
      </c>
      <c r="AC1493" s="40">
        <f>db[[#This Row],[QTY B]]*IF(db[[#This Row],[QTY TG]]="",1,db[[#This Row],[QTY TG]])*IF(db[[#This Row],[QTY K]]="",1,db[[#This Row],[QTY K]])</f>
        <v>60</v>
      </c>
      <c r="AD1493" s="40" t="str">
        <f>IF(db[[#This Row],[STN K]]="",IF(db[[#This Row],[STN TG]]="",db[[#This Row],[STN B]],db[[#This Row],[STN TG]]),db[[#This Row],[STN K]])</f>
        <v>ROL</v>
      </c>
      <c r="AE1493" s="40"/>
    </row>
    <row r="1494" spans="1:31" x14ac:dyDescent="0.25">
      <c r="A1494" s="40">
        <f t="shared" si="23"/>
        <v>1493</v>
      </c>
      <c r="B1494" s="2" t="str">
        <f>LOWER(SUBSTITUTE(SUBSTITUTE(SUBSTITUTE(SUBSTITUTE(SUBSTITUTE(SUBSTITUTE(SUBSTITUTE(SUBSTITUTE(db[[#This Row],[NB BM]]," ",),".",""),"-",""),"(",""),")",""),"/",""),"""",""),"+",""))</f>
        <v>clipkenko3100</v>
      </c>
      <c r="C1494" s="2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D1494" s="2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E149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clipkenko310048lsnartomoro</v>
      </c>
      <c r="F149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kenkocolorclip310048lsn</v>
      </c>
      <c r="G149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kenkocolorclip3100artomoro</v>
      </c>
      <c r="H149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kenkocolorclip310048lsnartomoro</v>
      </c>
      <c r="I1494" s="2" t="s">
        <v>6684</v>
      </c>
      <c r="J1494" s="2" t="s">
        <v>320</v>
      </c>
      <c r="K1494" s="1" t="s">
        <v>321</v>
      </c>
      <c r="L1494" s="2" t="s">
        <v>1335</v>
      </c>
      <c r="M1494" s="34" t="e">
        <f>IF(db[[#This Row],[NB NOTA_C]]="","",COUNTIF([2]!B_MSK[concat],db[[#This Row],[NB NOTA_C]]))</f>
        <v>#REF!</v>
      </c>
      <c r="N1494" s="14" t="s">
        <v>1348</v>
      </c>
      <c r="O1494" s="2" t="s">
        <v>1425</v>
      </c>
      <c r="P1494" s="2" t="s">
        <v>2418</v>
      </c>
      <c r="Q1494" s="39" t="s">
        <v>4396</v>
      </c>
      <c r="R1494" s="39" t="str">
        <f>IF(db[[#This Row],[QTY/ CTN]]="","",SUBSTITUTE(SUBSTITUTE(SUBSTITUTE(db[[#This Row],[QTY/ CTN]]," ","_",2),"(",""),")","")&amp;"_")</f>
        <v>48 LSN_</v>
      </c>
      <c r="S1494" s="39">
        <f>IF(db[[#This Row],[H_QTY/ CTN]]="","",SEARCH("_",db[[#This Row],[H_QTY/ CTN]]))</f>
        <v>7</v>
      </c>
      <c r="T1494" s="39">
        <f>IF(db[[#This Row],[H_QTY/ CTN]]="","",LEN(db[[#This Row],[H_QTY/ CTN]]))</f>
        <v>7</v>
      </c>
      <c r="U1494" s="41" t="str">
        <f>IF(db[[#This Row],[H_QTY/ CTN]]="","",LEFT(db[[#This Row],[H_QTY/ CTN]],db[[#This Row],[H_1]]-1))</f>
        <v>48 LSN</v>
      </c>
      <c r="V1494" s="40" t="str">
        <f>IF(NOT(db[[#This Row],[H_1]]=db[[#This Row],[H_2]]),MID(db[[#This Row],[H_QTY/ CTN]],db[[#This Row],[H_1]]+1,db[[#This Row],[H_2]]-db[[#This Row],[H_1]]-1),"")</f>
        <v/>
      </c>
      <c r="W1494" s="40" t="str">
        <f>IF(db[[#This Row],[QTY/ CTN B]]="","",LEFT(db[[#This Row],[QTY/ CTN B]],SEARCH(" ",db[[#This Row],[QTY/ CTN B]],1)-1))</f>
        <v>48</v>
      </c>
      <c r="X1494" s="40" t="str">
        <f>IF(db[[#This Row],[QTY/ CTN B]]="","",RIGHT(db[[#This Row],[QTY/ CTN B]],LEN(db[[#This Row],[QTY/ CTN B]])-SEARCH(" ",db[[#This Row],[QTY/ CTN B]],1)))</f>
        <v>LSN</v>
      </c>
      <c r="Y1494" s="40">
        <f>IF(db[[#This Row],[QTY/ CTN TG]]="",IF(db[[#This Row],[STN TG]]="","",12),LEFT(db[[#This Row],[QTY/ CTN TG]],SEARCH(" ",db[[#This Row],[QTY/ CTN TG]],1)-1))</f>
        <v>12</v>
      </c>
      <c r="Z14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94" s="40" t="str">
        <f>IF(db[[#This Row],[STN K]]="","",IF(db[[#This Row],[STN TG]]="LSN",12,""))</f>
        <v/>
      </c>
      <c r="AB1494" s="40" t="str">
        <f>IF(db[[#This Row],[STN TG]]="LSN","PCS","")</f>
        <v/>
      </c>
      <c r="AC1494" s="40">
        <f>db[[#This Row],[QTY B]]*IF(db[[#This Row],[QTY TG]]="",1,db[[#This Row],[QTY TG]])*IF(db[[#This Row],[QTY K]]="",1,db[[#This Row],[QTY K]])</f>
        <v>576</v>
      </c>
      <c r="AD1494" s="40" t="str">
        <f>IF(db[[#This Row],[STN K]]="",IF(db[[#This Row],[STN TG]]="",db[[#This Row],[STN B]],db[[#This Row],[STN TG]]),db[[#This Row],[STN K]])</f>
        <v>PCS</v>
      </c>
      <c r="AE1494" s="40"/>
    </row>
    <row r="1495" spans="1:31" x14ac:dyDescent="0.25">
      <c r="A1495" s="40">
        <f t="shared" si="23"/>
        <v>1494</v>
      </c>
      <c r="B1495" s="2" t="str">
        <f>LOWER(SUBSTITUTE(SUBSTITUTE(SUBSTITUTE(SUBSTITUTE(SUBSTITUTE(SUBSTITUTE(SUBSTITUTE(SUBSTITUTE(db[[#This Row],[NB BM]]," ",),".",""),"-",""),"(",""),")",""),"/",""),"""",""),"+",""))</f>
        <v>pwkenko12wcp12fnwenonwood</v>
      </c>
      <c r="C1495" s="2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D1495" s="2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E149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pwkenko12wcp12fnwenonwood16lsnartomoro</v>
      </c>
      <c r="F149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kenkocolorpencilcp12fnwenonwooderasable16lsn</v>
      </c>
      <c r="G1495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kenkocolorpencilcp12fnwenonwooderasableartomoro</v>
      </c>
      <c r="H149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kenkocolorpencilcp12fnwenonwooderasable16lsnartomoro</v>
      </c>
      <c r="I1495" s="2" t="s">
        <v>725</v>
      </c>
      <c r="J1495" s="2" t="s">
        <v>2537</v>
      </c>
      <c r="K1495" s="1" t="s">
        <v>4104</v>
      </c>
      <c r="L1495" s="2" t="s">
        <v>1335</v>
      </c>
      <c r="M1495" s="34" t="e">
        <f>IF(db[[#This Row],[NB NOTA_C]]="","",COUNTIF([2]!B_MSK[concat],db[[#This Row],[NB NOTA_C]]))</f>
        <v>#REF!</v>
      </c>
      <c r="N1495" s="14" t="s">
        <v>1348</v>
      </c>
      <c r="O1495" s="2" t="s">
        <v>1447</v>
      </c>
      <c r="P1495" s="2" t="s">
        <v>2447</v>
      </c>
      <c r="R1495" s="2" t="str">
        <f>IF(db[[#This Row],[QTY/ CTN]]="","",SUBSTITUTE(SUBSTITUTE(SUBSTITUTE(db[[#This Row],[QTY/ CTN]]," ","_",2),"(",""),")","")&amp;"_")</f>
        <v>16 LSN_</v>
      </c>
      <c r="S1495" s="2">
        <f>IF(db[[#This Row],[H_QTY/ CTN]]="","",SEARCH("_",db[[#This Row],[H_QTY/ CTN]]))</f>
        <v>7</v>
      </c>
      <c r="T1495" s="2">
        <f>IF(db[[#This Row],[H_QTY/ CTN]]="","",LEN(db[[#This Row],[H_QTY/ CTN]]))</f>
        <v>7</v>
      </c>
      <c r="U1495" s="41" t="str">
        <f>IF(db[[#This Row],[H_QTY/ CTN]]="","",LEFT(db[[#This Row],[H_QTY/ CTN]],db[[#This Row],[H_1]]-1))</f>
        <v>16 LSN</v>
      </c>
      <c r="V1495" s="40" t="str">
        <f>IF(NOT(db[[#This Row],[H_1]]=db[[#This Row],[H_2]]),MID(db[[#This Row],[H_QTY/ CTN]],db[[#This Row],[H_1]]+1,db[[#This Row],[H_2]]-db[[#This Row],[H_1]]-1),"")</f>
        <v/>
      </c>
      <c r="W1495" s="40" t="str">
        <f>IF(db[[#This Row],[QTY/ CTN B]]="","",LEFT(db[[#This Row],[QTY/ CTN B]],SEARCH(" ",db[[#This Row],[QTY/ CTN B]],1)-1))</f>
        <v>16</v>
      </c>
      <c r="X1495" s="40" t="str">
        <f>IF(db[[#This Row],[QTY/ CTN B]]="","",RIGHT(db[[#This Row],[QTY/ CTN B]],LEN(db[[#This Row],[QTY/ CTN B]])-SEARCH(" ",db[[#This Row],[QTY/ CTN B]],1)))</f>
        <v>LSN</v>
      </c>
      <c r="Y1495" s="40">
        <f>IF(db[[#This Row],[QTY/ CTN TG]]="",IF(db[[#This Row],[STN TG]]="","",12),LEFT(db[[#This Row],[QTY/ CTN TG]],SEARCH(" ",db[[#This Row],[QTY/ CTN TG]],1)-1))</f>
        <v>12</v>
      </c>
      <c r="Z14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95" s="40" t="str">
        <f>IF(db[[#This Row],[STN K]]="","",IF(db[[#This Row],[STN TG]]="LSN",12,""))</f>
        <v/>
      </c>
      <c r="AB1495" s="40" t="str">
        <f>IF(db[[#This Row],[STN TG]]="LSN","PCS","")</f>
        <v/>
      </c>
      <c r="AC1495" s="40">
        <f>db[[#This Row],[QTY B]]*IF(db[[#This Row],[QTY TG]]="",1,db[[#This Row],[QTY TG]])*IF(db[[#This Row],[QTY K]]="",1,db[[#This Row],[QTY K]])</f>
        <v>192</v>
      </c>
      <c r="AD1495" s="40" t="str">
        <f>IF(db[[#This Row],[STN K]]="",IF(db[[#This Row],[STN TG]]="",db[[#This Row],[STN B]],db[[#This Row],[STN TG]]),db[[#This Row],[STN K]])</f>
        <v>PCS</v>
      </c>
      <c r="AE1495" s="40"/>
    </row>
    <row r="1496" spans="1:31" x14ac:dyDescent="0.25">
      <c r="A1496" s="40">
        <f t="shared" si="23"/>
        <v>1495</v>
      </c>
      <c r="B1496" s="2" t="str">
        <f>LOWER(SUBSTITUTE(SUBSTITUTE(SUBSTITUTE(SUBSTITUTE(SUBSTITUTE(SUBSTITUTE(SUBSTITUTE(SUBSTITUTE(db[[#This Row],[NB BM]]," ",),".",""),"-",""),"(",""),")",""),"/",""),"""",""),"+",""))</f>
        <v>pwkenko12wcp12halfclassicpendek</v>
      </c>
      <c r="C1496" s="2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D1496" s="2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E149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pwkenko12wcp12halfclassicpendek24box2lsnartomoro</v>
      </c>
      <c r="F149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kenkocolorpencilcp12halfclassic24box2lsn</v>
      </c>
      <c r="G1496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kenkocolorpencilcp12halfclassicartomoro</v>
      </c>
      <c r="H149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kenkocolorpencilcp12halfclassic24box2lsnartomoro</v>
      </c>
      <c r="I1496" s="2" t="s">
        <v>7750</v>
      </c>
      <c r="J1496" s="2" t="s">
        <v>322</v>
      </c>
      <c r="K1496" s="14" t="s">
        <v>323</v>
      </c>
      <c r="L1496" s="2" t="s">
        <v>1335</v>
      </c>
      <c r="M1496" s="34" t="e">
        <f>IF(db[[#This Row],[NB NOTA_C]]="","",COUNTIF([2]!B_MSK[concat],db[[#This Row],[NB NOTA_C]]))</f>
        <v>#REF!</v>
      </c>
      <c r="N1496" s="14" t="s">
        <v>1348</v>
      </c>
      <c r="O1496" s="2" t="s">
        <v>7743</v>
      </c>
      <c r="P1496" s="2" t="s">
        <v>2447</v>
      </c>
      <c r="Q1496" s="2" t="s">
        <v>4766</v>
      </c>
      <c r="R1496" s="2" t="str">
        <f>IF(db[[#This Row],[QTY/ CTN]]="","",SUBSTITUTE(SUBSTITUTE(SUBSTITUTE(db[[#This Row],[QTY/ CTN]]," ","_",2),"(",""),")","")&amp;"_")</f>
        <v>24 BOX_2 LSN_</v>
      </c>
      <c r="S1496" s="2">
        <f>IF(db[[#This Row],[H_QTY/ CTN]]="","",SEARCH("_",db[[#This Row],[H_QTY/ CTN]]))</f>
        <v>7</v>
      </c>
      <c r="T1496" s="2">
        <f>IF(db[[#This Row],[H_QTY/ CTN]]="","",LEN(db[[#This Row],[H_QTY/ CTN]]))</f>
        <v>13</v>
      </c>
      <c r="U1496" s="41" t="str">
        <f>IF(db[[#This Row],[H_QTY/ CTN]]="","",LEFT(db[[#This Row],[H_QTY/ CTN]],db[[#This Row],[H_1]]-1))</f>
        <v>24 BOX</v>
      </c>
      <c r="V1496" s="40" t="str">
        <f>IF(NOT(db[[#This Row],[H_1]]=db[[#This Row],[H_2]]),MID(db[[#This Row],[H_QTY/ CTN]],db[[#This Row],[H_1]]+1,db[[#This Row],[H_2]]-db[[#This Row],[H_1]]-1),"")</f>
        <v>2 LSN</v>
      </c>
      <c r="W1496" s="40" t="str">
        <f>IF(db[[#This Row],[QTY/ CTN B]]="","",LEFT(db[[#This Row],[QTY/ CTN B]],SEARCH(" ",db[[#This Row],[QTY/ CTN B]],1)-1))</f>
        <v>24</v>
      </c>
      <c r="X1496" s="40" t="str">
        <f>IF(db[[#This Row],[QTY/ CTN B]]="","",RIGHT(db[[#This Row],[QTY/ CTN B]],LEN(db[[#This Row],[QTY/ CTN B]])-SEARCH(" ",db[[#This Row],[QTY/ CTN B]],1)))</f>
        <v>BOX</v>
      </c>
      <c r="Y1496" s="40" t="str">
        <f>IF(db[[#This Row],[QTY/ CTN TG]]="",IF(db[[#This Row],[STN TG]]="","",12),LEFT(db[[#This Row],[QTY/ CTN TG]],SEARCH(" ",db[[#This Row],[QTY/ CTN TG]],1)-1))</f>
        <v>2</v>
      </c>
      <c r="Z14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496" s="40">
        <f>IF(db[[#This Row],[STN K]]="","",IF(db[[#This Row],[STN TG]]="LSN",12,""))</f>
        <v>12</v>
      </c>
      <c r="AB1496" s="40" t="str">
        <f>IF(db[[#This Row],[STN TG]]="LSN","PCS","")</f>
        <v>PCS</v>
      </c>
      <c r="AC1496" s="40">
        <f>db[[#This Row],[QTY B]]*IF(db[[#This Row],[QTY TG]]="",1,db[[#This Row],[QTY TG]])*IF(db[[#This Row],[QTY K]]="",1,db[[#This Row],[QTY K]])</f>
        <v>576</v>
      </c>
      <c r="AD1496" s="40" t="str">
        <f>IF(db[[#This Row],[STN K]]="",IF(db[[#This Row],[STN TG]]="",db[[#This Row],[STN B]],db[[#This Row],[STN TG]]),db[[#This Row],[STN K]])</f>
        <v>PCS</v>
      </c>
      <c r="AE1496" s="40"/>
    </row>
    <row r="1497" spans="1:31" x14ac:dyDescent="0.25">
      <c r="A1497" s="40">
        <f t="shared" si="23"/>
        <v>1496</v>
      </c>
      <c r="B1497" s="2" t="str">
        <f>LOWER(SUBSTITUTE(SUBSTITUTE(SUBSTITUTE(SUBSTITUTE(SUBSTITUTE(SUBSTITUTE(SUBSTITUTE(SUBSTITUTE(db[[#This Row],[NB BM]]," ",),".",""),"-",""),"(",""),")",""),"/",""),"""",""),"+",""))</f>
        <v>pwkenko12wcp12halfclassicpendek</v>
      </c>
      <c r="C1497" s="2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D1497" s="2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E149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pwkenko12wcp12halfclassicpendek24box24setartomoro</v>
      </c>
      <c r="F149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kenkocolorpencilcp12halfhappinessbear24box24set</v>
      </c>
      <c r="G1497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kenkocolorpencilcp12halfhappinessbearartomoro</v>
      </c>
      <c r="H149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kenkocolorpencilcp12halfhappinessbear24box24setartomoro</v>
      </c>
      <c r="I1497" s="2" t="s">
        <v>7750</v>
      </c>
      <c r="J1497" s="2" t="s">
        <v>1987</v>
      </c>
      <c r="K1497" s="1" t="s">
        <v>323</v>
      </c>
      <c r="L1497" s="2" t="s">
        <v>1335</v>
      </c>
      <c r="M1497" s="34" t="e">
        <f>IF(db[[#This Row],[NB NOTA_C]]="","",COUNTIF([2]!B_MSK[concat],db[[#This Row],[NB NOTA_C]]))</f>
        <v>#REF!</v>
      </c>
      <c r="N1497" s="14" t="s">
        <v>1348</v>
      </c>
      <c r="O1497" s="2" t="s">
        <v>1524</v>
      </c>
      <c r="P1497" s="2" t="s">
        <v>2447</v>
      </c>
      <c r="R1497" s="2" t="str">
        <f>IF(db[[#This Row],[QTY/ CTN]]="","",SUBSTITUTE(SUBSTITUTE(SUBSTITUTE(db[[#This Row],[QTY/ CTN]]," ","_",2),"(",""),")","")&amp;"_")</f>
        <v>24 BOX_24 SET_</v>
      </c>
      <c r="S1497" s="2">
        <f>IF(db[[#This Row],[H_QTY/ CTN]]="","",SEARCH("_",db[[#This Row],[H_QTY/ CTN]]))</f>
        <v>7</v>
      </c>
      <c r="T1497" s="2">
        <f>IF(db[[#This Row],[H_QTY/ CTN]]="","",LEN(db[[#This Row],[H_QTY/ CTN]]))</f>
        <v>14</v>
      </c>
      <c r="U1497" s="41" t="str">
        <f>IF(db[[#This Row],[H_QTY/ CTN]]="","",LEFT(db[[#This Row],[H_QTY/ CTN]],db[[#This Row],[H_1]]-1))</f>
        <v>24 BOX</v>
      </c>
      <c r="V1497" s="40" t="str">
        <f>IF(NOT(db[[#This Row],[H_1]]=db[[#This Row],[H_2]]),MID(db[[#This Row],[H_QTY/ CTN]],db[[#This Row],[H_1]]+1,db[[#This Row],[H_2]]-db[[#This Row],[H_1]]-1),"")</f>
        <v>24 SET</v>
      </c>
      <c r="W1497" s="40" t="str">
        <f>IF(db[[#This Row],[QTY/ CTN B]]="","",LEFT(db[[#This Row],[QTY/ CTN B]],SEARCH(" ",db[[#This Row],[QTY/ CTN B]],1)-1))</f>
        <v>24</v>
      </c>
      <c r="X1497" s="40" t="str">
        <f>IF(db[[#This Row],[QTY/ CTN B]]="","",RIGHT(db[[#This Row],[QTY/ CTN B]],LEN(db[[#This Row],[QTY/ CTN B]])-SEARCH(" ",db[[#This Row],[QTY/ CTN B]],1)))</f>
        <v>BOX</v>
      </c>
      <c r="Y1497" s="40" t="str">
        <f>IF(db[[#This Row],[QTY/ CTN TG]]="",IF(db[[#This Row],[STN TG]]="","",12),LEFT(db[[#This Row],[QTY/ CTN TG]],SEARCH(" ",db[[#This Row],[QTY/ CTN TG]],1)-1))</f>
        <v>24</v>
      </c>
      <c r="Z14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497" s="40" t="str">
        <f>IF(db[[#This Row],[STN K]]="","",IF(db[[#This Row],[STN TG]]="LSN",12,""))</f>
        <v/>
      </c>
      <c r="AB1497" s="40" t="str">
        <f>IF(db[[#This Row],[STN TG]]="LSN","PCS","")</f>
        <v/>
      </c>
      <c r="AC1497" s="40">
        <f>db[[#This Row],[QTY B]]*IF(db[[#This Row],[QTY TG]]="",1,db[[#This Row],[QTY TG]])*IF(db[[#This Row],[QTY K]]="",1,db[[#This Row],[QTY K]])</f>
        <v>576</v>
      </c>
      <c r="AD1497" s="40" t="str">
        <f>IF(db[[#This Row],[STN K]]="",IF(db[[#This Row],[STN TG]]="",db[[#This Row],[STN B]],db[[#This Row],[STN TG]]),db[[#This Row],[STN K]])</f>
        <v>SET</v>
      </c>
      <c r="AE1497" s="40"/>
    </row>
    <row r="1498" spans="1:31" x14ac:dyDescent="0.25">
      <c r="A1498" s="40">
        <f t="shared" si="23"/>
        <v>1497</v>
      </c>
      <c r="B1498" s="2" t="str">
        <f>LOWER(SUBSTITUTE(SUBSTITUTE(SUBSTITUTE(SUBSTITUTE(SUBSTITUTE(SUBSTITUTE(SUBSTITUTE(SUBSTITUTE(db[[#This Row],[NB BM]]," ",),".",""),"-",""),"(",""),")",""),"/",""),"""",""),"+",""))</f>
        <v>jangkasetkenkoc168</v>
      </c>
      <c r="C1498" s="2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D1498" s="2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E149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jangkasetkenkoc16824lsnartomoro</v>
      </c>
      <c r="F149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kenkocompasssetc16824lsn</v>
      </c>
      <c r="G1498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kenkocompasssetc168artomoro</v>
      </c>
      <c r="H149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kenkocompasssetc16824lsnartomoro</v>
      </c>
      <c r="I1498" s="2" t="s">
        <v>324</v>
      </c>
      <c r="J1498" s="2" t="s">
        <v>325</v>
      </c>
      <c r="K1498" s="14" t="s">
        <v>3905</v>
      </c>
      <c r="L1498" s="2" t="s">
        <v>1335</v>
      </c>
      <c r="M1498" s="34" t="e">
        <f>IF(db[[#This Row],[NB NOTA_C]]="","",COUNTIF([2]!B_MSK[concat],db[[#This Row],[NB NOTA_C]]))</f>
        <v>#REF!</v>
      </c>
      <c r="N1498" s="14" t="s">
        <v>1348</v>
      </c>
      <c r="O1498" s="2" t="s">
        <v>1431</v>
      </c>
      <c r="P1498" s="2" t="s">
        <v>2428</v>
      </c>
      <c r="Q1498" s="2" t="s">
        <v>6922</v>
      </c>
      <c r="R1498" s="2" t="str">
        <f>IF(db[[#This Row],[QTY/ CTN]]="","",SUBSTITUTE(SUBSTITUTE(SUBSTITUTE(db[[#This Row],[QTY/ CTN]]," ","_",2),"(",""),")","")&amp;"_")</f>
        <v>24 LSN_</v>
      </c>
      <c r="S1498" s="2">
        <f>IF(db[[#This Row],[H_QTY/ CTN]]="","",SEARCH("_",db[[#This Row],[H_QTY/ CTN]]))</f>
        <v>7</v>
      </c>
      <c r="T1498" s="2">
        <f>IF(db[[#This Row],[H_QTY/ CTN]]="","",LEN(db[[#This Row],[H_QTY/ CTN]]))</f>
        <v>7</v>
      </c>
      <c r="U1498" s="41" t="str">
        <f>IF(db[[#This Row],[H_QTY/ CTN]]="","",LEFT(db[[#This Row],[H_QTY/ CTN]],db[[#This Row],[H_1]]-1))</f>
        <v>24 LSN</v>
      </c>
      <c r="V1498" s="40" t="str">
        <f>IF(NOT(db[[#This Row],[H_1]]=db[[#This Row],[H_2]]),MID(db[[#This Row],[H_QTY/ CTN]],db[[#This Row],[H_1]]+1,db[[#This Row],[H_2]]-db[[#This Row],[H_1]]-1),"")</f>
        <v/>
      </c>
      <c r="W1498" s="40" t="str">
        <f>IF(db[[#This Row],[QTY/ CTN B]]="","",LEFT(db[[#This Row],[QTY/ CTN B]],SEARCH(" ",db[[#This Row],[QTY/ CTN B]],1)-1))</f>
        <v>24</v>
      </c>
      <c r="X1498" s="40" t="str">
        <f>IF(db[[#This Row],[QTY/ CTN B]]="","",RIGHT(db[[#This Row],[QTY/ CTN B]],LEN(db[[#This Row],[QTY/ CTN B]])-SEARCH(" ",db[[#This Row],[QTY/ CTN B]],1)))</f>
        <v>LSN</v>
      </c>
      <c r="Y1498" s="40">
        <f>IF(db[[#This Row],[QTY/ CTN TG]]="",IF(db[[#This Row],[STN TG]]="","",12),LEFT(db[[#This Row],[QTY/ CTN TG]],SEARCH(" ",db[[#This Row],[QTY/ CTN TG]],1)-1))</f>
        <v>12</v>
      </c>
      <c r="Z14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98" s="40" t="str">
        <f>IF(db[[#This Row],[STN K]]="","",IF(db[[#This Row],[STN TG]]="LSN",12,""))</f>
        <v/>
      </c>
      <c r="AB1498" s="40" t="str">
        <f>IF(db[[#This Row],[STN TG]]="LSN","PCS","")</f>
        <v/>
      </c>
      <c r="AC1498" s="40">
        <f>db[[#This Row],[QTY B]]*IF(db[[#This Row],[QTY TG]]="",1,db[[#This Row],[QTY TG]])*IF(db[[#This Row],[QTY K]]="",1,db[[#This Row],[QTY K]])</f>
        <v>288</v>
      </c>
      <c r="AD1498" s="40" t="str">
        <f>IF(db[[#This Row],[STN K]]="",IF(db[[#This Row],[STN TG]]="",db[[#This Row],[STN B]],db[[#This Row],[STN TG]]),db[[#This Row],[STN K]])</f>
        <v>PCS</v>
      </c>
      <c r="AE1498" s="40"/>
    </row>
    <row r="1499" spans="1:31" x14ac:dyDescent="0.25">
      <c r="A1499" s="40">
        <f t="shared" si="23"/>
        <v>1498</v>
      </c>
      <c r="B1499" s="95" t="str">
        <f>LOWER(SUBSTITUTE(SUBSTITUTE(SUBSTITUTE(SUBSTITUTE(SUBSTITUTE(SUBSTITUTE(SUBSTITUTE(SUBSTITUTE(db[[#This Row],[NB BM]]," ",),".",""),"-",""),"(",""),")",""),"/",""),"""",""),"+",""))</f>
        <v>jangkasetkenkoc2011</v>
      </c>
      <c r="C1499" s="95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D1499" s="95" t="str">
        <f>LOWER(SUBSTITUTE(SUBSTITUTE(SUBSTITUTE(SUBSTITUTE(SUBSTITUTE(SUBSTITUTE(SUBSTITUTE(SUBSTITUTE(SUBSTITUTE(db[[#This Row],[NB PAJAK]]," ",""),"-",""),"(",""),")",""),".",""),",",""),"/",""),"""",""),"+",""))</f>
        <v>jangkacompasssetkenkoc2011</v>
      </c>
      <c r="E1499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jangkasetkenkoc201112lsnartomoro</v>
      </c>
      <c r="F1499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kenkocompasssetc201112lsn</v>
      </c>
      <c r="G1499" s="95" t="str">
        <f>db[[#This Row],[NB NOTA_C]]&amp;LOWER(SUBSTITUTE(SUBSTITUTE(SUBSTITUTE(SUBSTITUTE(SUBSTITUTE(SUBSTITUTE(SUBSTITUTE(SUBSTITUTE(SUBSTITUTE(db[[#This Row],[FAKTUR]]," ",),".",""),"-",""),"(",""),")",""),",",""),"/",""),"""",""),"+",""))</f>
        <v>kenkocompasssetc2011artomoro</v>
      </c>
      <c r="H1499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kenkocompasssetc201112lsnartomoro</v>
      </c>
      <c r="I1499" s="2" t="s">
        <v>4039</v>
      </c>
      <c r="J1499" s="12" t="s">
        <v>3907</v>
      </c>
      <c r="K1499" s="14" t="s">
        <v>5195</v>
      </c>
      <c r="L1499" s="12" t="s">
        <v>1335</v>
      </c>
      <c r="M1499" s="96" t="e">
        <f>IF(db[[#This Row],[NB NOTA_C]]="","",COUNTIF([2]!B_MSK[concat],db[[#This Row],[NB NOTA_C]]))</f>
        <v>#REF!</v>
      </c>
      <c r="N1499" s="99" t="s">
        <v>1348</v>
      </c>
      <c r="O1499" s="95" t="s">
        <v>1376</v>
      </c>
      <c r="P1499" s="12" t="s">
        <v>2422</v>
      </c>
      <c r="Q1499" s="5" t="s">
        <v>5196</v>
      </c>
      <c r="R1499" s="95" t="str">
        <f>IF(db[[#This Row],[QTY/ CTN]]="","",SUBSTITUTE(SUBSTITUTE(SUBSTITUTE(db[[#This Row],[QTY/ CTN]]," ","_",2),"(",""),")","")&amp;"_")</f>
        <v>12 LSN_</v>
      </c>
      <c r="S1499" s="95">
        <f>IF(db[[#This Row],[H_QTY/ CTN]]="","",SEARCH("_",db[[#This Row],[H_QTY/ CTN]]))</f>
        <v>7</v>
      </c>
      <c r="T1499" s="95">
        <f>IF(db[[#This Row],[H_QTY/ CTN]]="","",LEN(db[[#This Row],[H_QTY/ CTN]]))</f>
        <v>7</v>
      </c>
      <c r="U1499" s="97" t="str">
        <f>IF(db[[#This Row],[H_QTY/ CTN]]="","",LEFT(db[[#This Row],[H_QTY/ CTN]],db[[#This Row],[H_1]]-1))</f>
        <v>12 LSN</v>
      </c>
      <c r="V1499" s="97" t="str">
        <f>IF(NOT(db[[#This Row],[H_1]]=db[[#This Row],[H_2]]),MID(db[[#This Row],[H_QTY/ CTN]],db[[#This Row],[H_1]]+1,db[[#This Row],[H_2]]-db[[#This Row],[H_1]]-1),"")</f>
        <v/>
      </c>
      <c r="W1499" s="40" t="str">
        <f>IF(db[[#This Row],[QTY/ CTN B]]="","",LEFT(db[[#This Row],[QTY/ CTN B]],SEARCH(" ",db[[#This Row],[QTY/ CTN B]],1)-1))</f>
        <v>12</v>
      </c>
      <c r="X1499" s="40" t="str">
        <f>IF(db[[#This Row],[QTY/ CTN B]]="","",RIGHT(db[[#This Row],[QTY/ CTN B]],LEN(db[[#This Row],[QTY/ CTN B]])-SEARCH(" ",db[[#This Row],[QTY/ CTN B]],1)))</f>
        <v>LSN</v>
      </c>
      <c r="Y1499" s="40">
        <f>IF(db[[#This Row],[QTY/ CTN TG]]="",IF(db[[#This Row],[STN TG]]="","",12),LEFT(db[[#This Row],[QTY/ CTN TG]],SEARCH(" ",db[[#This Row],[QTY/ CTN TG]],1)-1))</f>
        <v>12</v>
      </c>
      <c r="Z14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499" s="40" t="str">
        <f>IF(db[[#This Row],[STN K]]="","",IF(db[[#This Row],[STN TG]]="LSN",12,""))</f>
        <v/>
      </c>
      <c r="AB1499" s="40" t="str">
        <f>IF(db[[#This Row],[STN TG]]="LSN","PCS","")</f>
        <v/>
      </c>
      <c r="AC1499" s="40">
        <f>db[[#This Row],[QTY B]]*IF(db[[#This Row],[QTY TG]]="",1,db[[#This Row],[QTY TG]])*IF(db[[#This Row],[QTY K]]="",1,db[[#This Row],[QTY K]])</f>
        <v>144</v>
      </c>
      <c r="AD1499" s="40" t="str">
        <f>IF(db[[#This Row],[STN K]]="",IF(db[[#This Row],[STN TG]]="",db[[#This Row],[STN B]],db[[#This Row],[STN TG]]),db[[#This Row],[STN K]])</f>
        <v>PCS</v>
      </c>
      <c r="AE1499" s="40"/>
    </row>
    <row r="1500" spans="1:31" x14ac:dyDescent="0.25">
      <c r="A1500" s="40">
        <f t="shared" si="23"/>
        <v>1499</v>
      </c>
      <c r="B1500" s="2" t="str">
        <f>LOWER(SUBSTITUTE(SUBSTITUTE(SUBSTITUTE(SUBSTITUTE(SUBSTITUTE(SUBSTITUTE(SUBSTITUTE(SUBSTITUTE(db[[#This Row],[NB BM]]," ",),".",""),"-",""),"(",""),")",""),"/",""),"""",""),"+",""))</f>
        <v>jangkasetkenkoc288</v>
      </c>
      <c r="C1500" s="2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D1500" s="2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E150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jangkasetkenkoc28824lsnartomoro</v>
      </c>
      <c r="F150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kenkocompasssetc28824lsn</v>
      </c>
      <c r="G1500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kenkocompasssetc288artomoro</v>
      </c>
      <c r="H150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kenkocompasssetc28824lsnartomoro</v>
      </c>
      <c r="I1500" s="2" t="s">
        <v>326</v>
      </c>
      <c r="J1500" s="2" t="s">
        <v>327</v>
      </c>
      <c r="K1500" s="14" t="s">
        <v>328</v>
      </c>
      <c r="L1500" s="2" t="s">
        <v>1335</v>
      </c>
      <c r="M1500" s="34" t="e">
        <f>IF(db[[#This Row],[NB NOTA_C]]="","",COUNTIF([2]!B_MSK[concat],db[[#This Row],[NB NOTA_C]]))</f>
        <v>#REF!</v>
      </c>
      <c r="N1500" s="14" t="s">
        <v>1348</v>
      </c>
      <c r="O1500" s="2" t="s">
        <v>1431</v>
      </c>
      <c r="P1500" s="2" t="s">
        <v>2428</v>
      </c>
      <c r="Q1500" s="2" t="s">
        <v>6923</v>
      </c>
      <c r="R1500" s="2" t="str">
        <f>IF(db[[#This Row],[QTY/ CTN]]="","",SUBSTITUTE(SUBSTITUTE(SUBSTITUTE(db[[#This Row],[QTY/ CTN]]," ","_",2),"(",""),")","")&amp;"_")</f>
        <v>24 LSN_</v>
      </c>
      <c r="S1500" s="2">
        <f>IF(db[[#This Row],[H_QTY/ CTN]]="","",SEARCH("_",db[[#This Row],[H_QTY/ CTN]]))</f>
        <v>7</v>
      </c>
      <c r="T1500" s="2">
        <f>IF(db[[#This Row],[H_QTY/ CTN]]="","",LEN(db[[#This Row],[H_QTY/ CTN]]))</f>
        <v>7</v>
      </c>
      <c r="U1500" s="41" t="str">
        <f>IF(db[[#This Row],[H_QTY/ CTN]]="","",LEFT(db[[#This Row],[H_QTY/ CTN]],db[[#This Row],[H_1]]-1))</f>
        <v>24 LSN</v>
      </c>
      <c r="V1500" s="40" t="str">
        <f>IF(NOT(db[[#This Row],[H_1]]=db[[#This Row],[H_2]]),MID(db[[#This Row],[H_QTY/ CTN]],db[[#This Row],[H_1]]+1,db[[#This Row],[H_2]]-db[[#This Row],[H_1]]-1),"")</f>
        <v/>
      </c>
      <c r="W1500" s="40" t="str">
        <f>IF(db[[#This Row],[QTY/ CTN B]]="","",LEFT(db[[#This Row],[QTY/ CTN B]],SEARCH(" ",db[[#This Row],[QTY/ CTN B]],1)-1))</f>
        <v>24</v>
      </c>
      <c r="X1500" s="40" t="str">
        <f>IF(db[[#This Row],[QTY/ CTN B]]="","",RIGHT(db[[#This Row],[QTY/ CTN B]],LEN(db[[#This Row],[QTY/ CTN B]])-SEARCH(" ",db[[#This Row],[QTY/ CTN B]],1)))</f>
        <v>LSN</v>
      </c>
      <c r="Y1500" s="40">
        <f>IF(db[[#This Row],[QTY/ CTN TG]]="",IF(db[[#This Row],[STN TG]]="","",12),LEFT(db[[#This Row],[QTY/ CTN TG]],SEARCH(" ",db[[#This Row],[QTY/ CTN TG]],1)-1))</f>
        <v>12</v>
      </c>
      <c r="Z15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0" s="40" t="str">
        <f>IF(db[[#This Row],[STN K]]="","",IF(db[[#This Row],[STN TG]]="LSN",12,""))</f>
        <v/>
      </c>
      <c r="AB1500" s="40" t="str">
        <f>IF(db[[#This Row],[STN TG]]="LSN","PCS","")</f>
        <v/>
      </c>
      <c r="AC1500" s="40">
        <f>db[[#This Row],[QTY B]]*IF(db[[#This Row],[QTY TG]]="",1,db[[#This Row],[QTY TG]])*IF(db[[#This Row],[QTY K]]="",1,db[[#This Row],[QTY K]])</f>
        <v>288</v>
      </c>
      <c r="AD1500" s="40" t="str">
        <f>IF(db[[#This Row],[STN K]]="",IF(db[[#This Row],[STN TG]]="",db[[#This Row],[STN B]],db[[#This Row],[STN TG]]),db[[#This Row],[STN K]])</f>
        <v>PCS</v>
      </c>
      <c r="AE1500" s="40"/>
    </row>
    <row r="1501" spans="1:31" x14ac:dyDescent="0.25">
      <c r="A1501" s="40">
        <f t="shared" si="23"/>
        <v>1500</v>
      </c>
      <c r="B1501" s="95" t="str">
        <f>LOWER(SUBSTITUTE(SUBSTITUTE(SUBSTITUTE(SUBSTITUTE(SUBSTITUTE(SUBSTITUTE(SUBSTITUTE(SUBSTITUTE(db[[#This Row],[NB BM]]," ",),".",""),"-",""),"(",""),")",""),"/",""),"""",""),"+",""))</f>
        <v>jangkasetkenkoc528</v>
      </c>
      <c r="C1501" s="95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D1501" s="95" t="str">
        <f>LOWER(SUBSTITUTE(SUBSTITUTE(SUBSTITUTE(SUBSTITUTE(SUBSTITUTE(SUBSTITUTE(SUBSTITUTE(SUBSTITUTE(SUBSTITUTE(db[[#This Row],[NB PAJAK]]," ",""),"-",""),"(",""),")",""),".",""),",",""),"/",""),"""",""),"+",""))</f>
        <v>jangkacompasssetkenkoc528ms55</v>
      </c>
      <c r="E1501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jangkasetkenkoc52824lsnartomoro</v>
      </c>
      <c r="F1501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kenkocompasssetc52824lsn</v>
      </c>
      <c r="G1501" s="95" t="str">
        <f>db[[#This Row],[NB NOTA_C]]&amp;LOWER(SUBSTITUTE(SUBSTITUTE(SUBSTITUTE(SUBSTITUTE(SUBSTITUTE(SUBSTITUTE(SUBSTITUTE(SUBSTITUTE(SUBSTITUTE(db[[#This Row],[FAKTUR]]," ",),".",""),"-",""),"(",""),")",""),",",""),"/",""),"""",""),"+",""))</f>
        <v>kenkocompasssetc528artomoro</v>
      </c>
      <c r="H1501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kenkocompasssetc52824lsnartomoro</v>
      </c>
      <c r="I1501" s="2" t="s">
        <v>4040</v>
      </c>
      <c r="J1501" s="12" t="s">
        <v>3906</v>
      </c>
      <c r="K1501" s="14" t="s">
        <v>5330</v>
      </c>
      <c r="L1501" s="12" t="s">
        <v>1335</v>
      </c>
      <c r="M1501" s="96" t="e">
        <f>IF(db[[#This Row],[NB NOTA_C]]="","",COUNTIF([2]!B_MSK[concat],db[[#This Row],[NB NOTA_C]]))</f>
        <v>#REF!</v>
      </c>
      <c r="N1501" s="99" t="s">
        <v>1348</v>
      </c>
      <c r="O1501" s="95" t="s">
        <v>1431</v>
      </c>
      <c r="P1501" s="12" t="s">
        <v>2422</v>
      </c>
      <c r="Q1501" s="5" t="s">
        <v>7400</v>
      </c>
      <c r="R1501" s="95" t="str">
        <f>IF(db[[#This Row],[QTY/ CTN]]="","",SUBSTITUTE(SUBSTITUTE(SUBSTITUTE(db[[#This Row],[QTY/ CTN]]," ","_",2),"(",""),")","")&amp;"_")</f>
        <v>24 LSN_</v>
      </c>
      <c r="S1501" s="95">
        <f>IF(db[[#This Row],[H_QTY/ CTN]]="","",SEARCH("_",db[[#This Row],[H_QTY/ CTN]]))</f>
        <v>7</v>
      </c>
      <c r="T1501" s="95">
        <f>IF(db[[#This Row],[H_QTY/ CTN]]="","",LEN(db[[#This Row],[H_QTY/ CTN]]))</f>
        <v>7</v>
      </c>
      <c r="U1501" s="97" t="str">
        <f>IF(db[[#This Row],[H_QTY/ CTN]]="","",LEFT(db[[#This Row],[H_QTY/ CTN]],db[[#This Row],[H_1]]-1))</f>
        <v>24 LSN</v>
      </c>
      <c r="V1501" s="97" t="str">
        <f>IF(NOT(db[[#This Row],[H_1]]=db[[#This Row],[H_2]]),MID(db[[#This Row],[H_QTY/ CTN]],db[[#This Row],[H_1]]+1,db[[#This Row],[H_2]]-db[[#This Row],[H_1]]-1),"")</f>
        <v/>
      </c>
      <c r="W1501" s="40" t="str">
        <f>IF(db[[#This Row],[QTY/ CTN B]]="","",LEFT(db[[#This Row],[QTY/ CTN B]],SEARCH(" ",db[[#This Row],[QTY/ CTN B]],1)-1))</f>
        <v>24</v>
      </c>
      <c r="X1501" s="40" t="str">
        <f>IF(db[[#This Row],[QTY/ CTN B]]="","",RIGHT(db[[#This Row],[QTY/ CTN B]],LEN(db[[#This Row],[QTY/ CTN B]])-SEARCH(" ",db[[#This Row],[QTY/ CTN B]],1)))</f>
        <v>LSN</v>
      </c>
      <c r="Y1501" s="40">
        <f>IF(db[[#This Row],[QTY/ CTN TG]]="",IF(db[[#This Row],[STN TG]]="","",12),LEFT(db[[#This Row],[QTY/ CTN TG]],SEARCH(" ",db[[#This Row],[QTY/ CTN TG]],1)-1))</f>
        <v>12</v>
      </c>
      <c r="Z15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1" s="40" t="str">
        <f>IF(db[[#This Row],[STN K]]="","",IF(db[[#This Row],[STN TG]]="LSN",12,""))</f>
        <v/>
      </c>
      <c r="AB1501" s="40" t="str">
        <f>IF(db[[#This Row],[STN TG]]="LSN","PCS","")</f>
        <v/>
      </c>
      <c r="AC1501" s="40">
        <f>db[[#This Row],[QTY B]]*IF(db[[#This Row],[QTY TG]]="",1,db[[#This Row],[QTY TG]])*IF(db[[#This Row],[QTY K]]="",1,db[[#This Row],[QTY K]])</f>
        <v>288</v>
      </c>
      <c r="AD1501" s="40" t="str">
        <f>IF(db[[#This Row],[STN K]]="",IF(db[[#This Row],[STN TG]]="",db[[#This Row],[STN B]],db[[#This Row],[STN TG]]),db[[#This Row],[STN K]])</f>
        <v>PCS</v>
      </c>
      <c r="AE1501" s="40"/>
    </row>
    <row r="1502" spans="1:31" x14ac:dyDescent="0.25">
      <c r="A1502" s="40">
        <f t="shared" si="23"/>
        <v>1501</v>
      </c>
      <c r="B1502" s="5" t="str">
        <f>LOWER(SUBSTITUTE(SUBSTITUTE(SUBSTITUTE(SUBSTITUTE(SUBSTITUTE(SUBSTITUTE(SUBSTITUTE(SUBSTITUTE(db[[#This Row],[NB BM]]," ",),".",""),"-",""),"(",""),")",""),"/",""),"""",""),"+",""))</f>
        <v>tipeexkenkobtk01batik</v>
      </c>
      <c r="C1502" s="5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D1502" s="5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E150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tipeexkenkobtk01batik36lsnartomoro</v>
      </c>
      <c r="F150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kenkocorrectionfluidbtk01batik36lsn</v>
      </c>
      <c r="G1502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kenkocorrectionfluidbtk01batikartomoro</v>
      </c>
      <c r="H150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kenkocorrectionfluidbtk01batik36lsnartomoro</v>
      </c>
      <c r="I1502" s="2" t="s">
        <v>2798</v>
      </c>
      <c r="J1502" s="2" t="s">
        <v>2797</v>
      </c>
      <c r="K1502" s="1" t="s">
        <v>2803</v>
      </c>
      <c r="L1502" s="2" t="s">
        <v>1335</v>
      </c>
      <c r="M1502" s="34" t="e">
        <f>IF(db[[#This Row],[NB NOTA_C]]="","",COUNTIF([2]!B_MSK[concat],db[[#This Row],[NB NOTA_C]]))</f>
        <v>#REF!</v>
      </c>
      <c r="N1502" s="9" t="s">
        <v>1348</v>
      </c>
      <c r="O1502" s="5" t="s">
        <v>1443</v>
      </c>
      <c r="P1502" s="2" t="s">
        <v>2453</v>
      </c>
      <c r="Q1502" s="5"/>
      <c r="R1502" s="5" t="str">
        <f>IF(db[[#This Row],[QTY/ CTN]]="","",SUBSTITUTE(SUBSTITUTE(SUBSTITUTE(db[[#This Row],[QTY/ CTN]]," ","_",2),"(",""),")","")&amp;"_")</f>
        <v>36 LSN_</v>
      </c>
      <c r="S1502" s="5">
        <f>IF(db[[#This Row],[H_QTY/ CTN]]="","",SEARCH("_",db[[#This Row],[H_QTY/ CTN]]))</f>
        <v>7</v>
      </c>
      <c r="T1502" s="5">
        <f>IF(db[[#This Row],[H_QTY/ CTN]]="","",LEN(db[[#This Row],[H_QTY/ CTN]]))</f>
        <v>7</v>
      </c>
      <c r="U1502" s="40" t="str">
        <f>IF(db[[#This Row],[H_QTY/ CTN]]="","",LEFT(db[[#This Row],[H_QTY/ CTN]],db[[#This Row],[H_1]]-1))</f>
        <v>36 LSN</v>
      </c>
      <c r="V1502" s="40" t="str">
        <f>IF(NOT(db[[#This Row],[H_1]]=db[[#This Row],[H_2]]),MID(db[[#This Row],[H_QTY/ CTN]],db[[#This Row],[H_1]]+1,db[[#This Row],[H_2]]-db[[#This Row],[H_1]]-1),"")</f>
        <v/>
      </c>
      <c r="W1502" s="40" t="str">
        <f>IF(db[[#This Row],[QTY/ CTN B]]="","",LEFT(db[[#This Row],[QTY/ CTN B]],SEARCH(" ",db[[#This Row],[QTY/ CTN B]],1)-1))</f>
        <v>36</v>
      </c>
      <c r="X1502" s="40" t="str">
        <f>IF(db[[#This Row],[QTY/ CTN B]]="","",RIGHT(db[[#This Row],[QTY/ CTN B]],LEN(db[[#This Row],[QTY/ CTN B]])-SEARCH(" ",db[[#This Row],[QTY/ CTN B]],1)))</f>
        <v>LSN</v>
      </c>
      <c r="Y1502" s="40">
        <f>IF(db[[#This Row],[QTY/ CTN TG]]="",IF(db[[#This Row],[STN TG]]="","",12),LEFT(db[[#This Row],[QTY/ CTN TG]],SEARCH(" ",db[[#This Row],[QTY/ CTN TG]],1)-1))</f>
        <v>12</v>
      </c>
      <c r="Z15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2" s="40" t="str">
        <f>IF(db[[#This Row],[STN K]]="","",IF(db[[#This Row],[STN TG]]="LSN",12,""))</f>
        <v/>
      </c>
      <c r="AB1502" s="40" t="str">
        <f>IF(db[[#This Row],[STN TG]]="LSN","PCS","")</f>
        <v/>
      </c>
      <c r="AC1502" s="40">
        <f>db[[#This Row],[QTY B]]*IF(db[[#This Row],[QTY TG]]="",1,db[[#This Row],[QTY TG]])*IF(db[[#This Row],[QTY K]]="",1,db[[#This Row],[QTY K]])</f>
        <v>432</v>
      </c>
      <c r="AD1502" s="40" t="str">
        <f>IF(db[[#This Row],[STN K]]="",IF(db[[#This Row],[STN TG]]="",db[[#This Row],[STN B]],db[[#This Row],[STN TG]]),db[[#This Row],[STN K]])</f>
        <v>PCS</v>
      </c>
      <c r="AE1502" s="40"/>
    </row>
    <row r="1503" spans="1:31" x14ac:dyDescent="0.25">
      <c r="A1503" s="40">
        <f t="shared" si="23"/>
        <v>1502</v>
      </c>
      <c r="B1503" s="2" t="str">
        <f>LOWER(SUBSTITUTE(SUBSTITUTE(SUBSTITUTE(SUBSTITUTE(SUBSTITUTE(SUBSTITUTE(SUBSTITUTE(SUBSTITUTE(db[[#This Row],[NB BM]]," ",),".",""),"-",""),"(",""),")",""),"/",""),"""",""),"+",""))</f>
        <v>tipeexkenkocb01</v>
      </c>
      <c r="C1503" s="2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D1503" s="2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E150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tipeexkenkocb0136lsnartomoro</v>
      </c>
      <c r="F150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kenkocorrectionfluidcb0136lsn</v>
      </c>
      <c r="G1503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kenkocorrectionfluidcb01artomoro</v>
      </c>
      <c r="H150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kenkocorrectionfluidcb0136lsnartomoro</v>
      </c>
      <c r="I1503" s="2" t="s">
        <v>743</v>
      </c>
      <c r="J1503" s="2" t="s">
        <v>2531</v>
      </c>
      <c r="K1503" s="14" t="s">
        <v>2998</v>
      </c>
      <c r="L1503" s="2" t="s">
        <v>1335</v>
      </c>
      <c r="M1503" s="34" t="e">
        <f>IF(db[[#This Row],[NB NOTA_C]]="","",COUNTIF([2]!B_MSK[concat],db[[#This Row],[NB NOTA_C]]))</f>
        <v>#REF!</v>
      </c>
      <c r="N1503" s="14" t="s">
        <v>1348</v>
      </c>
      <c r="O1503" s="2" t="s">
        <v>1443</v>
      </c>
      <c r="P1503" s="2" t="s">
        <v>2453</v>
      </c>
      <c r="R1503" s="2" t="str">
        <f>IF(db[[#This Row],[QTY/ CTN]]="","",SUBSTITUTE(SUBSTITUTE(SUBSTITUTE(db[[#This Row],[QTY/ CTN]]," ","_",2),"(",""),")","")&amp;"_")</f>
        <v>36 LSN_</v>
      </c>
      <c r="S1503" s="2">
        <f>IF(db[[#This Row],[H_QTY/ CTN]]="","",SEARCH("_",db[[#This Row],[H_QTY/ CTN]]))</f>
        <v>7</v>
      </c>
      <c r="T1503" s="2">
        <f>IF(db[[#This Row],[H_QTY/ CTN]]="","",LEN(db[[#This Row],[H_QTY/ CTN]]))</f>
        <v>7</v>
      </c>
      <c r="U1503" s="41" t="str">
        <f>IF(db[[#This Row],[H_QTY/ CTN]]="","",LEFT(db[[#This Row],[H_QTY/ CTN]],db[[#This Row],[H_1]]-1))</f>
        <v>36 LSN</v>
      </c>
      <c r="V1503" s="40" t="str">
        <f>IF(NOT(db[[#This Row],[H_1]]=db[[#This Row],[H_2]]),MID(db[[#This Row],[H_QTY/ CTN]],db[[#This Row],[H_1]]+1,db[[#This Row],[H_2]]-db[[#This Row],[H_1]]-1),"")</f>
        <v/>
      </c>
      <c r="W1503" s="40" t="str">
        <f>IF(db[[#This Row],[QTY/ CTN B]]="","",LEFT(db[[#This Row],[QTY/ CTN B]],SEARCH(" ",db[[#This Row],[QTY/ CTN B]],1)-1))</f>
        <v>36</v>
      </c>
      <c r="X1503" s="40" t="str">
        <f>IF(db[[#This Row],[QTY/ CTN B]]="","",RIGHT(db[[#This Row],[QTY/ CTN B]],LEN(db[[#This Row],[QTY/ CTN B]])-SEARCH(" ",db[[#This Row],[QTY/ CTN B]],1)))</f>
        <v>LSN</v>
      </c>
      <c r="Y1503" s="40">
        <f>IF(db[[#This Row],[QTY/ CTN TG]]="",IF(db[[#This Row],[STN TG]]="","",12),LEFT(db[[#This Row],[QTY/ CTN TG]],SEARCH(" ",db[[#This Row],[QTY/ CTN TG]],1)-1))</f>
        <v>12</v>
      </c>
      <c r="Z15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3" s="40" t="str">
        <f>IF(db[[#This Row],[STN K]]="","",IF(db[[#This Row],[STN TG]]="LSN",12,""))</f>
        <v/>
      </c>
      <c r="AB1503" s="40" t="str">
        <f>IF(db[[#This Row],[STN TG]]="LSN","PCS","")</f>
        <v/>
      </c>
      <c r="AC1503" s="40">
        <f>db[[#This Row],[QTY B]]*IF(db[[#This Row],[QTY TG]]="",1,db[[#This Row],[QTY TG]])*IF(db[[#This Row],[QTY K]]="",1,db[[#This Row],[QTY K]])</f>
        <v>432</v>
      </c>
      <c r="AD1503" s="40" t="str">
        <f>IF(db[[#This Row],[STN K]]="",IF(db[[#This Row],[STN TG]]="",db[[#This Row],[STN B]],db[[#This Row],[STN TG]]),db[[#This Row],[STN K]])</f>
        <v>PCS</v>
      </c>
      <c r="AE1503" s="40"/>
    </row>
    <row r="1504" spans="1:31" x14ac:dyDescent="0.25">
      <c r="A1504" s="40">
        <f t="shared" si="23"/>
        <v>1503</v>
      </c>
      <c r="B1504" s="2" t="str">
        <f>LOWER(SUBSTITUTE(SUBSTITUTE(SUBSTITUTE(SUBSTITUTE(SUBSTITUTE(SUBSTITUTE(SUBSTITUTE(SUBSTITUTE(db[[#This Row],[NB BM]]," ",),".",""),"-",""),"(",""),")",""),"/",""),"""",""),"+",""))</f>
        <v>tipeexkenkogp01</v>
      </c>
      <c r="C1504" s="2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D1504" s="2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E150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tipeexkenkogp0136lsnartomoro</v>
      </c>
      <c r="F150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kenkocorrectionfluidgp0136lsn</v>
      </c>
      <c r="G150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kenkocorrectionfluidgp01artomoro</v>
      </c>
      <c r="H150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kenkocorrectionfluidgp0136lsnartomoro</v>
      </c>
      <c r="I1504" s="2" t="s">
        <v>744</v>
      </c>
      <c r="J1504" s="2" t="s">
        <v>2529</v>
      </c>
      <c r="K1504" s="14" t="s">
        <v>2999</v>
      </c>
      <c r="L1504" s="2" t="s">
        <v>1335</v>
      </c>
      <c r="M1504" s="34" t="e">
        <f>IF(db[[#This Row],[NB NOTA_C]]="","",COUNTIF([2]!B_MSK[concat],db[[#This Row],[NB NOTA_C]]))</f>
        <v>#REF!</v>
      </c>
      <c r="N1504" s="14" t="s">
        <v>1348</v>
      </c>
      <c r="O1504" s="2" t="s">
        <v>1443</v>
      </c>
      <c r="P1504" s="2" t="s">
        <v>2453</v>
      </c>
      <c r="R1504" s="2" t="str">
        <f>IF(db[[#This Row],[QTY/ CTN]]="","",SUBSTITUTE(SUBSTITUTE(SUBSTITUTE(db[[#This Row],[QTY/ CTN]]," ","_",2),"(",""),")","")&amp;"_")</f>
        <v>36 LSN_</v>
      </c>
      <c r="S1504" s="2">
        <f>IF(db[[#This Row],[H_QTY/ CTN]]="","",SEARCH("_",db[[#This Row],[H_QTY/ CTN]]))</f>
        <v>7</v>
      </c>
      <c r="T1504" s="2">
        <f>IF(db[[#This Row],[H_QTY/ CTN]]="","",LEN(db[[#This Row],[H_QTY/ CTN]]))</f>
        <v>7</v>
      </c>
      <c r="U1504" s="41" t="str">
        <f>IF(db[[#This Row],[H_QTY/ CTN]]="","",LEFT(db[[#This Row],[H_QTY/ CTN]],db[[#This Row],[H_1]]-1))</f>
        <v>36 LSN</v>
      </c>
      <c r="V1504" s="40" t="str">
        <f>IF(NOT(db[[#This Row],[H_1]]=db[[#This Row],[H_2]]),MID(db[[#This Row],[H_QTY/ CTN]],db[[#This Row],[H_1]]+1,db[[#This Row],[H_2]]-db[[#This Row],[H_1]]-1),"")</f>
        <v/>
      </c>
      <c r="W1504" s="40" t="str">
        <f>IF(db[[#This Row],[QTY/ CTN B]]="","",LEFT(db[[#This Row],[QTY/ CTN B]],SEARCH(" ",db[[#This Row],[QTY/ CTN B]],1)-1))</f>
        <v>36</v>
      </c>
      <c r="X1504" s="40" t="str">
        <f>IF(db[[#This Row],[QTY/ CTN B]]="","",RIGHT(db[[#This Row],[QTY/ CTN B]],LEN(db[[#This Row],[QTY/ CTN B]])-SEARCH(" ",db[[#This Row],[QTY/ CTN B]],1)))</f>
        <v>LSN</v>
      </c>
      <c r="Y1504" s="40">
        <f>IF(db[[#This Row],[QTY/ CTN TG]]="",IF(db[[#This Row],[STN TG]]="","",12),LEFT(db[[#This Row],[QTY/ CTN TG]],SEARCH(" ",db[[#This Row],[QTY/ CTN TG]],1)-1))</f>
        <v>12</v>
      </c>
      <c r="Z15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4" s="40" t="str">
        <f>IF(db[[#This Row],[STN K]]="","",IF(db[[#This Row],[STN TG]]="LSN",12,""))</f>
        <v/>
      </c>
      <c r="AB1504" s="40" t="str">
        <f>IF(db[[#This Row],[STN TG]]="LSN","PCS","")</f>
        <v/>
      </c>
      <c r="AC1504" s="40">
        <f>db[[#This Row],[QTY B]]*IF(db[[#This Row],[QTY TG]]="",1,db[[#This Row],[QTY TG]])*IF(db[[#This Row],[QTY K]]="",1,db[[#This Row],[QTY K]])</f>
        <v>432</v>
      </c>
      <c r="AD1504" s="40" t="str">
        <f>IF(db[[#This Row],[STN K]]="",IF(db[[#This Row],[STN TG]]="",db[[#This Row],[STN B]],db[[#This Row],[STN TG]]),db[[#This Row],[STN K]])</f>
        <v>PCS</v>
      </c>
      <c r="AE1504" s="40"/>
    </row>
    <row r="1505" spans="1:31" x14ac:dyDescent="0.25">
      <c r="A1505" s="40">
        <f t="shared" si="23"/>
        <v>1504</v>
      </c>
      <c r="B1505" s="2" t="str">
        <f>LOWER(SUBSTITUTE(SUBSTITUTE(SUBSTITUTE(SUBSTITUTE(SUBSTITUTE(SUBSTITUTE(SUBSTITUTE(SUBSTITUTE(db[[#This Row],[NB BM]]," ",),".",""),"-",""),"(",""),")",""),"/",""),"""",""),"+",""))</f>
        <v>tipeexkenkohh01</v>
      </c>
      <c r="C1505" s="2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D1505" s="2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E150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tipeexkenkohh0136lsnartomoro</v>
      </c>
      <c r="F150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kenkocorrectionfluidhh0136lsn</v>
      </c>
      <c r="G1505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kenkocorrectionfluidhh01artomoro</v>
      </c>
      <c r="H150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kenkocorrectionfluidhh0136lsnartomoro</v>
      </c>
      <c r="I1505" s="2" t="s">
        <v>745</v>
      </c>
      <c r="J1505" s="2" t="s">
        <v>2532</v>
      </c>
      <c r="K1505" s="14" t="s">
        <v>3000</v>
      </c>
      <c r="L1505" s="2" t="s">
        <v>1335</v>
      </c>
      <c r="M1505" s="34" t="e">
        <f>IF(db[[#This Row],[NB NOTA_C]]="","",COUNTIF([2]!B_MSK[concat],db[[#This Row],[NB NOTA_C]]))</f>
        <v>#REF!</v>
      </c>
      <c r="N1505" s="14" t="s">
        <v>1348</v>
      </c>
      <c r="O1505" s="2" t="s">
        <v>1443</v>
      </c>
      <c r="P1505" s="2" t="s">
        <v>2453</v>
      </c>
      <c r="R1505" s="2" t="str">
        <f>IF(db[[#This Row],[QTY/ CTN]]="","",SUBSTITUTE(SUBSTITUTE(SUBSTITUTE(db[[#This Row],[QTY/ CTN]]," ","_",2),"(",""),")","")&amp;"_")</f>
        <v>36 LSN_</v>
      </c>
      <c r="S1505" s="2">
        <f>IF(db[[#This Row],[H_QTY/ CTN]]="","",SEARCH("_",db[[#This Row],[H_QTY/ CTN]]))</f>
        <v>7</v>
      </c>
      <c r="T1505" s="2">
        <f>IF(db[[#This Row],[H_QTY/ CTN]]="","",LEN(db[[#This Row],[H_QTY/ CTN]]))</f>
        <v>7</v>
      </c>
      <c r="U1505" s="41" t="str">
        <f>IF(db[[#This Row],[H_QTY/ CTN]]="","",LEFT(db[[#This Row],[H_QTY/ CTN]],db[[#This Row],[H_1]]-1))</f>
        <v>36 LSN</v>
      </c>
      <c r="V1505" s="40" t="str">
        <f>IF(NOT(db[[#This Row],[H_1]]=db[[#This Row],[H_2]]),MID(db[[#This Row],[H_QTY/ CTN]],db[[#This Row],[H_1]]+1,db[[#This Row],[H_2]]-db[[#This Row],[H_1]]-1),"")</f>
        <v/>
      </c>
      <c r="W1505" s="40" t="str">
        <f>IF(db[[#This Row],[QTY/ CTN B]]="","",LEFT(db[[#This Row],[QTY/ CTN B]],SEARCH(" ",db[[#This Row],[QTY/ CTN B]],1)-1))</f>
        <v>36</v>
      </c>
      <c r="X1505" s="40" t="str">
        <f>IF(db[[#This Row],[QTY/ CTN B]]="","",RIGHT(db[[#This Row],[QTY/ CTN B]],LEN(db[[#This Row],[QTY/ CTN B]])-SEARCH(" ",db[[#This Row],[QTY/ CTN B]],1)))</f>
        <v>LSN</v>
      </c>
      <c r="Y1505" s="40">
        <f>IF(db[[#This Row],[QTY/ CTN TG]]="",IF(db[[#This Row],[STN TG]]="","",12),LEFT(db[[#This Row],[QTY/ CTN TG]],SEARCH(" ",db[[#This Row],[QTY/ CTN TG]],1)-1))</f>
        <v>12</v>
      </c>
      <c r="Z15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5" s="40" t="str">
        <f>IF(db[[#This Row],[STN K]]="","",IF(db[[#This Row],[STN TG]]="LSN",12,""))</f>
        <v/>
      </c>
      <c r="AB1505" s="40" t="str">
        <f>IF(db[[#This Row],[STN TG]]="LSN","PCS","")</f>
        <v/>
      </c>
      <c r="AC1505" s="40">
        <f>db[[#This Row],[QTY B]]*IF(db[[#This Row],[QTY TG]]="",1,db[[#This Row],[QTY TG]])*IF(db[[#This Row],[QTY K]]="",1,db[[#This Row],[QTY K]])</f>
        <v>432</v>
      </c>
      <c r="AD1505" s="40" t="str">
        <f>IF(db[[#This Row],[STN K]]="",IF(db[[#This Row],[STN TG]]="",db[[#This Row],[STN B]],db[[#This Row],[STN TG]]),db[[#This Row],[STN K]])</f>
        <v>PCS</v>
      </c>
      <c r="AE1505" s="40"/>
    </row>
    <row r="1506" spans="1:31" x14ac:dyDescent="0.25">
      <c r="A1506" s="40">
        <f t="shared" si="23"/>
        <v>1505</v>
      </c>
      <c r="B1506" s="2" t="str">
        <f>LOWER(SUBSTITUTE(SUBSTITUTE(SUBSTITUTE(SUBSTITUTE(SUBSTITUTE(SUBSTITUTE(SUBSTITUTE(SUBSTITUTE(db[[#This Row],[NB BM]]," ",),".",""),"-",""),"(",""),")",""),"/",""),"""",""),"+",""))</f>
        <v>tipeexkenkoke01</v>
      </c>
      <c r="C1506" s="2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D1506" s="2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E150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tipeexkenkoke0136lsnartomoro</v>
      </c>
      <c r="F150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kenkocorrectionfluidke0136lsn</v>
      </c>
      <c r="G1506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kenkocorrectionfluidke01artomoro</v>
      </c>
      <c r="H150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kenkocorrectionfluidke0136lsnartomoro</v>
      </c>
      <c r="I1506" s="2" t="s">
        <v>329</v>
      </c>
      <c r="J1506" s="2" t="s">
        <v>330</v>
      </c>
      <c r="K1506" s="14" t="s">
        <v>331</v>
      </c>
      <c r="L1506" s="2" t="s">
        <v>1335</v>
      </c>
      <c r="M1506" s="34" t="e">
        <f>IF(db[[#This Row],[NB NOTA_C]]="","",COUNTIF([2]!B_MSK[concat],db[[#This Row],[NB NOTA_C]]))</f>
        <v>#REF!</v>
      </c>
      <c r="N1506" s="14" t="s">
        <v>1348</v>
      </c>
      <c r="O1506" s="2" t="s">
        <v>1443</v>
      </c>
      <c r="P1506" s="2" t="s">
        <v>2453</v>
      </c>
      <c r="Q1506" s="2" t="s">
        <v>4267</v>
      </c>
      <c r="R1506" s="2" t="str">
        <f>IF(db[[#This Row],[QTY/ CTN]]="","",SUBSTITUTE(SUBSTITUTE(SUBSTITUTE(db[[#This Row],[QTY/ CTN]]," ","_",2),"(",""),")","")&amp;"_")</f>
        <v>36 LSN_</v>
      </c>
      <c r="S1506" s="2">
        <f>IF(db[[#This Row],[H_QTY/ CTN]]="","",SEARCH("_",db[[#This Row],[H_QTY/ CTN]]))</f>
        <v>7</v>
      </c>
      <c r="T1506" s="2">
        <f>IF(db[[#This Row],[H_QTY/ CTN]]="","",LEN(db[[#This Row],[H_QTY/ CTN]]))</f>
        <v>7</v>
      </c>
      <c r="U1506" s="41" t="str">
        <f>IF(db[[#This Row],[H_QTY/ CTN]]="","",LEFT(db[[#This Row],[H_QTY/ CTN]],db[[#This Row],[H_1]]-1))</f>
        <v>36 LSN</v>
      </c>
      <c r="V1506" s="40" t="str">
        <f>IF(NOT(db[[#This Row],[H_1]]=db[[#This Row],[H_2]]),MID(db[[#This Row],[H_QTY/ CTN]],db[[#This Row],[H_1]]+1,db[[#This Row],[H_2]]-db[[#This Row],[H_1]]-1),"")</f>
        <v/>
      </c>
      <c r="W1506" s="40" t="str">
        <f>IF(db[[#This Row],[QTY/ CTN B]]="","",LEFT(db[[#This Row],[QTY/ CTN B]],SEARCH(" ",db[[#This Row],[QTY/ CTN B]],1)-1))</f>
        <v>36</v>
      </c>
      <c r="X1506" s="40" t="str">
        <f>IF(db[[#This Row],[QTY/ CTN B]]="","",RIGHT(db[[#This Row],[QTY/ CTN B]],LEN(db[[#This Row],[QTY/ CTN B]])-SEARCH(" ",db[[#This Row],[QTY/ CTN B]],1)))</f>
        <v>LSN</v>
      </c>
      <c r="Y1506" s="40">
        <f>IF(db[[#This Row],[QTY/ CTN TG]]="",IF(db[[#This Row],[STN TG]]="","",12),LEFT(db[[#This Row],[QTY/ CTN TG]],SEARCH(" ",db[[#This Row],[QTY/ CTN TG]],1)-1))</f>
        <v>12</v>
      </c>
      <c r="Z15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6" s="40" t="str">
        <f>IF(db[[#This Row],[STN K]]="","",IF(db[[#This Row],[STN TG]]="LSN",12,""))</f>
        <v/>
      </c>
      <c r="AB1506" s="40" t="str">
        <f>IF(db[[#This Row],[STN TG]]="LSN","PCS","")</f>
        <v/>
      </c>
      <c r="AC1506" s="40">
        <f>db[[#This Row],[QTY B]]*IF(db[[#This Row],[QTY TG]]="",1,db[[#This Row],[QTY TG]])*IF(db[[#This Row],[QTY K]]="",1,db[[#This Row],[QTY K]])</f>
        <v>432</v>
      </c>
      <c r="AD1506" s="40" t="str">
        <f>IF(db[[#This Row],[STN K]]="",IF(db[[#This Row],[STN TG]]="",db[[#This Row],[STN B]],db[[#This Row],[STN TG]]),db[[#This Row],[STN K]])</f>
        <v>PCS</v>
      </c>
      <c r="AE1506" s="40"/>
    </row>
    <row r="1507" spans="1:31" x14ac:dyDescent="0.25">
      <c r="A1507" s="40">
        <f t="shared" si="23"/>
        <v>1506</v>
      </c>
      <c r="B1507" s="2" t="str">
        <f>LOWER(SUBSTITUTE(SUBSTITUTE(SUBSTITUTE(SUBSTITUTE(SUBSTITUTE(SUBSTITUTE(SUBSTITUTE(SUBSTITUTE(db[[#This Row],[NB BM]]," ",),".",""),"-",""),"(",""),")",""),"/",""),"""",""),"+",""))</f>
        <v>tipeexkenkoke107m</v>
      </c>
      <c r="C1507" s="2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D1507" s="2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E150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tipeexkenkoke107m36lsnartomoro</v>
      </c>
      <c r="F150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kenkocorrectionfluidke107m36lsn</v>
      </c>
      <c r="G1507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kenkocorrectionfluidke107martomoro</v>
      </c>
      <c r="H150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kenkocorrectionfluidke107m36lsnartomoro</v>
      </c>
      <c r="I1507" s="2" t="s">
        <v>746</v>
      </c>
      <c r="J1507" s="2" t="s">
        <v>1286</v>
      </c>
      <c r="K1507" s="1" t="s">
        <v>1821</v>
      </c>
      <c r="L1507" s="2" t="s">
        <v>1335</v>
      </c>
      <c r="M1507" s="34" t="e">
        <f>IF(db[[#This Row],[NB NOTA_C]]="","",COUNTIF([2]!B_MSK[concat],db[[#This Row],[NB NOTA_C]]))</f>
        <v>#REF!</v>
      </c>
      <c r="N1507" s="14" t="s">
        <v>1348</v>
      </c>
      <c r="O1507" s="2" t="s">
        <v>1443</v>
      </c>
      <c r="P1507" s="2" t="s">
        <v>2453</v>
      </c>
      <c r="Q1507" s="2" t="s">
        <v>4554</v>
      </c>
      <c r="R1507" s="2" t="str">
        <f>IF(db[[#This Row],[QTY/ CTN]]="","",SUBSTITUTE(SUBSTITUTE(SUBSTITUTE(db[[#This Row],[QTY/ CTN]]," ","_",2),"(",""),")","")&amp;"_")</f>
        <v>36 LSN_</v>
      </c>
      <c r="S1507" s="2">
        <f>IF(db[[#This Row],[H_QTY/ CTN]]="","",SEARCH("_",db[[#This Row],[H_QTY/ CTN]]))</f>
        <v>7</v>
      </c>
      <c r="T1507" s="2">
        <f>IF(db[[#This Row],[H_QTY/ CTN]]="","",LEN(db[[#This Row],[H_QTY/ CTN]]))</f>
        <v>7</v>
      </c>
      <c r="U1507" s="41" t="str">
        <f>IF(db[[#This Row],[H_QTY/ CTN]]="","",LEFT(db[[#This Row],[H_QTY/ CTN]],db[[#This Row],[H_1]]-1))</f>
        <v>36 LSN</v>
      </c>
      <c r="V1507" s="40" t="str">
        <f>IF(NOT(db[[#This Row],[H_1]]=db[[#This Row],[H_2]]),MID(db[[#This Row],[H_QTY/ CTN]],db[[#This Row],[H_1]]+1,db[[#This Row],[H_2]]-db[[#This Row],[H_1]]-1),"")</f>
        <v/>
      </c>
      <c r="W1507" s="40" t="str">
        <f>IF(db[[#This Row],[QTY/ CTN B]]="","",LEFT(db[[#This Row],[QTY/ CTN B]],SEARCH(" ",db[[#This Row],[QTY/ CTN B]],1)-1))</f>
        <v>36</v>
      </c>
      <c r="X1507" s="40" t="str">
        <f>IF(db[[#This Row],[QTY/ CTN B]]="","",RIGHT(db[[#This Row],[QTY/ CTN B]],LEN(db[[#This Row],[QTY/ CTN B]])-SEARCH(" ",db[[#This Row],[QTY/ CTN B]],1)))</f>
        <v>LSN</v>
      </c>
      <c r="Y1507" s="40">
        <f>IF(db[[#This Row],[QTY/ CTN TG]]="",IF(db[[#This Row],[STN TG]]="","",12),LEFT(db[[#This Row],[QTY/ CTN TG]],SEARCH(" ",db[[#This Row],[QTY/ CTN TG]],1)-1))</f>
        <v>12</v>
      </c>
      <c r="Z15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7" s="40" t="str">
        <f>IF(db[[#This Row],[STN K]]="","",IF(db[[#This Row],[STN TG]]="LSN",12,""))</f>
        <v/>
      </c>
      <c r="AB1507" s="40" t="str">
        <f>IF(db[[#This Row],[STN TG]]="LSN","PCS","")</f>
        <v/>
      </c>
      <c r="AC1507" s="40">
        <f>db[[#This Row],[QTY B]]*IF(db[[#This Row],[QTY TG]]="",1,db[[#This Row],[QTY TG]])*IF(db[[#This Row],[QTY K]]="",1,db[[#This Row],[QTY K]])</f>
        <v>432</v>
      </c>
      <c r="AD1507" s="40" t="str">
        <f>IF(db[[#This Row],[STN K]]="",IF(db[[#This Row],[STN TG]]="",db[[#This Row],[STN B]],db[[#This Row],[STN TG]]),db[[#This Row],[STN K]])</f>
        <v>PCS</v>
      </c>
      <c r="AE1507" s="40"/>
    </row>
    <row r="1508" spans="1:31" x14ac:dyDescent="0.25">
      <c r="A1508" s="40">
        <f t="shared" si="23"/>
        <v>1507</v>
      </c>
      <c r="B1508" s="2" t="str">
        <f>LOWER(SUBSTITUTE(SUBSTITUTE(SUBSTITUTE(SUBSTITUTE(SUBSTITUTE(SUBSTITUTE(SUBSTITUTE(SUBSTITUTE(db[[#This Row],[NB BM]]," ",),".",""),"-",""),"(",""),")",""),"/",""),"""",""),"+",""))</f>
        <v>tipeexkenkoke108</v>
      </c>
      <c r="C1508" s="2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D1508" s="2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E150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tipeexkenkoke10836lsnartomoro</v>
      </c>
      <c r="F150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kenkocorrectionfluidke10836lsn</v>
      </c>
      <c r="G1508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kenkocorrectionfluidke108artomoro</v>
      </c>
      <c r="H150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kenkocorrectionfluidke10836lsnartomoro</v>
      </c>
      <c r="I1508" s="2" t="s">
        <v>747</v>
      </c>
      <c r="J1508" s="2" t="s">
        <v>1325</v>
      </c>
      <c r="K1508" s="14" t="s">
        <v>1772</v>
      </c>
      <c r="L1508" s="2" t="s">
        <v>1335</v>
      </c>
      <c r="M1508" s="34" t="e">
        <f>IF(db[[#This Row],[NB NOTA_C]]="","",COUNTIF([2]!B_MSK[concat],db[[#This Row],[NB NOTA_C]]))</f>
        <v>#REF!</v>
      </c>
      <c r="N1508" s="14" t="s">
        <v>1348</v>
      </c>
      <c r="O1508" s="2" t="s">
        <v>1443</v>
      </c>
      <c r="P1508" s="2" t="s">
        <v>2453</v>
      </c>
      <c r="Q1508" s="2" t="s">
        <v>4734</v>
      </c>
      <c r="R1508" s="2" t="str">
        <f>IF(db[[#This Row],[QTY/ CTN]]="","",SUBSTITUTE(SUBSTITUTE(SUBSTITUTE(db[[#This Row],[QTY/ CTN]]," ","_",2),"(",""),")","")&amp;"_")</f>
        <v>36 LSN_</v>
      </c>
      <c r="S1508" s="2">
        <f>IF(db[[#This Row],[H_QTY/ CTN]]="","",SEARCH("_",db[[#This Row],[H_QTY/ CTN]]))</f>
        <v>7</v>
      </c>
      <c r="T1508" s="2">
        <f>IF(db[[#This Row],[H_QTY/ CTN]]="","",LEN(db[[#This Row],[H_QTY/ CTN]]))</f>
        <v>7</v>
      </c>
      <c r="U1508" s="41" t="str">
        <f>IF(db[[#This Row],[H_QTY/ CTN]]="","",LEFT(db[[#This Row],[H_QTY/ CTN]],db[[#This Row],[H_1]]-1))</f>
        <v>36 LSN</v>
      </c>
      <c r="V1508" s="40" t="str">
        <f>IF(NOT(db[[#This Row],[H_1]]=db[[#This Row],[H_2]]),MID(db[[#This Row],[H_QTY/ CTN]],db[[#This Row],[H_1]]+1,db[[#This Row],[H_2]]-db[[#This Row],[H_1]]-1),"")</f>
        <v/>
      </c>
      <c r="W1508" s="40" t="str">
        <f>IF(db[[#This Row],[QTY/ CTN B]]="","",LEFT(db[[#This Row],[QTY/ CTN B]],SEARCH(" ",db[[#This Row],[QTY/ CTN B]],1)-1))</f>
        <v>36</v>
      </c>
      <c r="X1508" s="40" t="str">
        <f>IF(db[[#This Row],[QTY/ CTN B]]="","",RIGHT(db[[#This Row],[QTY/ CTN B]],LEN(db[[#This Row],[QTY/ CTN B]])-SEARCH(" ",db[[#This Row],[QTY/ CTN B]],1)))</f>
        <v>LSN</v>
      </c>
      <c r="Y1508" s="40">
        <f>IF(db[[#This Row],[QTY/ CTN TG]]="",IF(db[[#This Row],[STN TG]]="","",12),LEFT(db[[#This Row],[QTY/ CTN TG]],SEARCH(" ",db[[#This Row],[QTY/ CTN TG]],1)-1))</f>
        <v>12</v>
      </c>
      <c r="Z15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8" s="40" t="str">
        <f>IF(db[[#This Row],[STN K]]="","",IF(db[[#This Row],[STN TG]]="LSN",12,""))</f>
        <v/>
      </c>
      <c r="AB1508" s="40" t="str">
        <f>IF(db[[#This Row],[STN TG]]="LSN","PCS","")</f>
        <v/>
      </c>
      <c r="AC1508" s="40">
        <f>db[[#This Row],[QTY B]]*IF(db[[#This Row],[QTY TG]]="",1,db[[#This Row],[QTY TG]])*IF(db[[#This Row],[QTY K]]="",1,db[[#This Row],[QTY K]])</f>
        <v>432</v>
      </c>
      <c r="AD1508" s="40" t="str">
        <f>IF(db[[#This Row],[STN K]]="",IF(db[[#This Row],[STN TG]]="",db[[#This Row],[STN B]],db[[#This Row],[STN TG]]),db[[#This Row],[STN K]])</f>
        <v>PCS</v>
      </c>
      <c r="AE1508" s="40"/>
    </row>
    <row r="1509" spans="1:31" x14ac:dyDescent="0.25">
      <c r="A1509" s="40">
        <f t="shared" si="23"/>
        <v>1508</v>
      </c>
      <c r="B1509" s="2" t="str">
        <f>LOWER(SUBSTITUTE(SUBSTITUTE(SUBSTITUTE(SUBSTITUTE(SUBSTITUTE(SUBSTITUTE(SUBSTITUTE(SUBSTITUTE(db[[#This Row],[NB BM]]," ",),".",""),"-",""),"(",""),")",""),"/",""),"""",""),"+",""))</f>
        <v>tipeexkenkoke301</v>
      </c>
      <c r="C1509" s="2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D1509" s="2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E150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tipeexkenkoke30136lsnartomoro</v>
      </c>
      <c r="F150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kenkocorrectionfluidke30136lsn</v>
      </c>
      <c r="G1509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kenkocorrectionfluidke301artomoro</v>
      </c>
      <c r="H150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kenkocorrectionfluidke30136lsnartomoro</v>
      </c>
      <c r="I1509" s="2" t="s">
        <v>748</v>
      </c>
      <c r="J1509" s="2" t="s">
        <v>2528</v>
      </c>
      <c r="K1509" s="14" t="s">
        <v>3628</v>
      </c>
      <c r="L1509" s="2" t="s">
        <v>1335</v>
      </c>
      <c r="M1509" s="34" t="e">
        <f>IF(db[[#This Row],[NB NOTA_C]]="","",COUNTIF([2]!B_MSK[concat],db[[#This Row],[NB NOTA_C]]))</f>
        <v>#REF!</v>
      </c>
      <c r="N1509" s="14" t="s">
        <v>1348</v>
      </c>
      <c r="O1509" s="2" t="s">
        <v>1443</v>
      </c>
      <c r="P1509" s="2" t="s">
        <v>2453</v>
      </c>
      <c r="Q1509" s="2" t="s">
        <v>4740</v>
      </c>
      <c r="R1509" s="2" t="str">
        <f>IF(db[[#This Row],[QTY/ CTN]]="","",SUBSTITUTE(SUBSTITUTE(SUBSTITUTE(db[[#This Row],[QTY/ CTN]]," ","_",2),"(",""),")","")&amp;"_")</f>
        <v>36 LSN_</v>
      </c>
      <c r="S1509" s="2">
        <f>IF(db[[#This Row],[H_QTY/ CTN]]="","",SEARCH("_",db[[#This Row],[H_QTY/ CTN]]))</f>
        <v>7</v>
      </c>
      <c r="T1509" s="2">
        <f>IF(db[[#This Row],[H_QTY/ CTN]]="","",LEN(db[[#This Row],[H_QTY/ CTN]]))</f>
        <v>7</v>
      </c>
      <c r="U1509" s="41" t="str">
        <f>IF(db[[#This Row],[H_QTY/ CTN]]="","",LEFT(db[[#This Row],[H_QTY/ CTN]],db[[#This Row],[H_1]]-1))</f>
        <v>36 LSN</v>
      </c>
      <c r="V1509" s="40" t="str">
        <f>IF(NOT(db[[#This Row],[H_1]]=db[[#This Row],[H_2]]),MID(db[[#This Row],[H_QTY/ CTN]],db[[#This Row],[H_1]]+1,db[[#This Row],[H_2]]-db[[#This Row],[H_1]]-1),"")</f>
        <v/>
      </c>
      <c r="W1509" s="40" t="str">
        <f>IF(db[[#This Row],[QTY/ CTN B]]="","",LEFT(db[[#This Row],[QTY/ CTN B]],SEARCH(" ",db[[#This Row],[QTY/ CTN B]],1)-1))</f>
        <v>36</v>
      </c>
      <c r="X1509" s="40" t="str">
        <f>IF(db[[#This Row],[QTY/ CTN B]]="","",RIGHT(db[[#This Row],[QTY/ CTN B]],LEN(db[[#This Row],[QTY/ CTN B]])-SEARCH(" ",db[[#This Row],[QTY/ CTN B]],1)))</f>
        <v>LSN</v>
      </c>
      <c r="Y1509" s="40">
        <f>IF(db[[#This Row],[QTY/ CTN TG]]="",IF(db[[#This Row],[STN TG]]="","",12),LEFT(db[[#This Row],[QTY/ CTN TG]],SEARCH(" ",db[[#This Row],[QTY/ CTN TG]],1)-1))</f>
        <v>12</v>
      </c>
      <c r="Z15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09" s="40" t="str">
        <f>IF(db[[#This Row],[STN K]]="","",IF(db[[#This Row],[STN TG]]="LSN",12,""))</f>
        <v/>
      </c>
      <c r="AB1509" s="40" t="str">
        <f>IF(db[[#This Row],[STN TG]]="LSN","PCS","")</f>
        <v/>
      </c>
      <c r="AC1509" s="40">
        <f>db[[#This Row],[QTY B]]*IF(db[[#This Row],[QTY TG]]="",1,db[[#This Row],[QTY TG]])*IF(db[[#This Row],[QTY K]]="",1,db[[#This Row],[QTY K]])</f>
        <v>432</v>
      </c>
      <c r="AD1509" s="40" t="str">
        <f>IF(db[[#This Row],[STN K]]="",IF(db[[#This Row],[STN TG]]="",db[[#This Row],[STN B]],db[[#This Row],[STN TG]]),db[[#This Row],[STN K]])</f>
        <v>PCS</v>
      </c>
      <c r="AE1509" s="40"/>
    </row>
    <row r="1510" spans="1:31" x14ac:dyDescent="0.3">
      <c r="A1510" s="40">
        <f t="shared" si="23"/>
        <v>1509</v>
      </c>
      <c r="B1510" s="2" t="str">
        <f>LOWER(SUBSTITUTE(SUBSTITUTE(SUBSTITUTE(SUBSTITUTE(SUBSTITUTE(SUBSTITUTE(SUBSTITUTE(SUBSTITUTE(db[[#This Row],[NB BM]]," ",),".",""),"-",""),"(",""),")",""),"/",""),"""",""),"+",""))</f>
        <v>tipeexkenkoke823m</v>
      </c>
      <c r="C1510" s="2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D1510" s="2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E151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tipeexkenkoke823m36lsnartomoro</v>
      </c>
      <c r="F151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kenkocorrectionfluidke823m36lsn</v>
      </c>
      <c r="G1510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kenkocorrectionfluidke823martomoro</v>
      </c>
      <c r="H151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kenkocorrectionfluidke823m36lsnartomoro</v>
      </c>
      <c r="I1510" s="2" t="s">
        <v>749</v>
      </c>
      <c r="J1510" s="2" t="s">
        <v>2060</v>
      </c>
      <c r="K1510" s="72" t="s">
        <v>1975</v>
      </c>
      <c r="L1510" s="2" t="s">
        <v>1335</v>
      </c>
      <c r="M1510" s="34" t="e">
        <f>IF(db[[#This Row],[NB NOTA_C]]="","",COUNTIF([2]!B_MSK[concat],db[[#This Row],[NB NOTA_C]]))</f>
        <v>#REF!</v>
      </c>
      <c r="N1510" s="14" t="s">
        <v>1348</v>
      </c>
      <c r="O1510" s="2" t="s">
        <v>1443</v>
      </c>
      <c r="P1510" s="2" t="s">
        <v>2453</v>
      </c>
      <c r="Q1510" s="39" t="s">
        <v>4427</v>
      </c>
      <c r="R1510" s="2" t="str">
        <f>IF(db[[#This Row],[QTY/ CTN]]="","",SUBSTITUTE(SUBSTITUTE(SUBSTITUTE(db[[#This Row],[QTY/ CTN]]," ","_",2),"(",""),")","")&amp;"_")</f>
        <v>36 LSN_</v>
      </c>
      <c r="S1510" s="2">
        <f>IF(db[[#This Row],[H_QTY/ CTN]]="","",SEARCH("_",db[[#This Row],[H_QTY/ CTN]]))</f>
        <v>7</v>
      </c>
      <c r="T1510" s="2">
        <f>IF(db[[#This Row],[H_QTY/ CTN]]="","",LEN(db[[#This Row],[H_QTY/ CTN]]))</f>
        <v>7</v>
      </c>
      <c r="U1510" s="41" t="str">
        <f>IF(db[[#This Row],[H_QTY/ CTN]]="","",LEFT(db[[#This Row],[H_QTY/ CTN]],db[[#This Row],[H_1]]-1))</f>
        <v>36 LSN</v>
      </c>
      <c r="V1510" s="40" t="str">
        <f>IF(NOT(db[[#This Row],[H_1]]=db[[#This Row],[H_2]]),MID(db[[#This Row],[H_QTY/ CTN]],db[[#This Row],[H_1]]+1,db[[#This Row],[H_2]]-db[[#This Row],[H_1]]-1),"")</f>
        <v/>
      </c>
      <c r="W1510" s="40" t="str">
        <f>IF(db[[#This Row],[QTY/ CTN B]]="","",LEFT(db[[#This Row],[QTY/ CTN B]],SEARCH(" ",db[[#This Row],[QTY/ CTN B]],1)-1))</f>
        <v>36</v>
      </c>
      <c r="X1510" s="40" t="str">
        <f>IF(db[[#This Row],[QTY/ CTN B]]="","",RIGHT(db[[#This Row],[QTY/ CTN B]],LEN(db[[#This Row],[QTY/ CTN B]])-SEARCH(" ",db[[#This Row],[QTY/ CTN B]],1)))</f>
        <v>LSN</v>
      </c>
      <c r="Y1510" s="40">
        <f>IF(db[[#This Row],[QTY/ CTN TG]]="",IF(db[[#This Row],[STN TG]]="","",12),LEFT(db[[#This Row],[QTY/ CTN TG]],SEARCH(" ",db[[#This Row],[QTY/ CTN TG]],1)-1))</f>
        <v>12</v>
      </c>
      <c r="Z15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10" s="40" t="str">
        <f>IF(db[[#This Row],[STN K]]="","",IF(db[[#This Row],[STN TG]]="LSN",12,""))</f>
        <v/>
      </c>
      <c r="AB1510" s="40" t="str">
        <f>IF(db[[#This Row],[STN TG]]="LSN","PCS","")</f>
        <v/>
      </c>
      <c r="AC1510" s="40">
        <f>db[[#This Row],[QTY B]]*IF(db[[#This Row],[QTY TG]]="",1,db[[#This Row],[QTY TG]])*IF(db[[#This Row],[QTY K]]="",1,db[[#This Row],[QTY K]])</f>
        <v>432</v>
      </c>
      <c r="AD1510" s="40" t="str">
        <f>IF(db[[#This Row],[STN K]]="",IF(db[[#This Row],[STN TG]]="",db[[#This Row],[STN B]],db[[#This Row],[STN TG]]),db[[#This Row],[STN K]])</f>
        <v>PCS</v>
      </c>
      <c r="AE1510" s="40"/>
    </row>
    <row r="1511" spans="1:31" x14ac:dyDescent="0.25">
      <c r="A1511" s="40">
        <f t="shared" si="23"/>
        <v>1510</v>
      </c>
      <c r="B1511" s="2" t="str">
        <f>LOWER(SUBSTITUTE(SUBSTITUTE(SUBSTITUTE(SUBSTITUTE(SUBSTITUTE(SUBSTITUTE(SUBSTITUTE(SUBSTITUTE(db[[#This Row],[NB BM]]," ",),".",""),"-",""),"(",""),")",""),"/",""),"""",""),"+",""))</f>
        <v>tipeexkenkoke826m</v>
      </c>
      <c r="C1511" s="2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D1511" s="2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E151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tipeexkenkoke826m36lsnartomoro</v>
      </c>
      <c r="F151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kenkocorrectionfluidke826m36lsn</v>
      </c>
      <c r="G1511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kenkocorrectionfluidke826martomoro</v>
      </c>
      <c r="H151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kenkocorrectionfluidke826m36lsnartomoro</v>
      </c>
      <c r="I1511" s="2" t="s">
        <v>332</v>
      </c>
      <c r="J1511" s="2" t="s">
        <v>333</v>
      </c>
      <c r="K1511" s="14" t="s">
        <v>334</v>
      </c>
      <c r="L1511" s="2" t="s">
        <v>1335</v>
      </c>
      <c r="M1511" s="34" t="e">
        <f>IF(db[[#This Row],[NB NOTA_C]]="","",COUNTIF([2]!B_MSK[concat],db[[#This Row],[NB NOTA_C]]))</f>
        <v>#REF!</v>
      </c>
      <c r="N1511" s="14" t="s">
        <v>1348</v>
      </c>
      <c r="O1511" s="2" t="s">
        <v>1443</v>
      </c>
      <c r="P1511" s="2" t="s">
        <v>2453</v>
      </c>
      <c r="Q1511" s="2" t="s">
        <v>4555</v>
      </c>
      <c r="R1511" s="2" t="str">
        <f>IF(db[[#This Row],[QTY/ CTN]]="","",SUBSTITUTE(SUBSTITUTE(SUBSTITUTE(db[[#This Row],[QTY/ CTN]]," ","_",2),"(",""),")","")&amp;"_")</f>
        <v>36 LSN_</v>
      </c>
      <c r="S1511" s="2">
        <f>IF(db[[#This Row],[H_QTY/ CTN]]="","",SEARCH("_",db[[#This Row],[H_QTY/ CTN]]))</f>
        <v>7</v>
      </c>
      <c r="T1511" s="2">
        <f>IF(db[[#This Row],[H_QTY/ CTN]]="","",LEN(db[[#This Row],[H_QTY/ CTN]]))</f>
        <v>7</v>
      </c>
      <c r="U1511" s="41" t="str">
        <f>IF(db[[#This Row],[H_QTY/ CTN]]="","",LEFT(db[[#This Row],[H_QTY/ CTN]],db[[#This Row],[H_1]]-1))</f>
        <v>36 LSN</v>
      </c>
      <c r="V1511" s="40" t="str">
        <f>IF(NOT(db[[#This Row],[H_1]]=db[[#This Row],[H_2]]),MID(db[[#This Row],[H_QTY/ CTN]],db[[#This Row],[H_1]]+1,db[[#This Row],[H_2]]-db[[#This Row],[H_1]]-1),"")</f>
        <v/>
      </c>
      <c r="W1511" s="40" t="str">
        <f>IF(db[[#This Row],[QTY/ CTN B]]="","",LEFT(db[[#This Row],[QTY/ CTN B]],SEARCH(" ",db[[#This Row],[QTY/ CTN B]],1)-1))</f>
        <v>36</v>
      </c>
      <c r="X1511" s="40" t="str">
        <f>IF(db[[#This Row],[QTY/ CTN B]]="","",RIGHT(db[[#This Row],[QTY/ CTN B]],LEN(db[[#This Row],[QTY/ CTN B]])-SEARCH(" ",db[[#This Row],[QTY/ CTN B]],1)))</f>
        <v>LSN</v>
      </c>
      <c r="Y1511" s="40">
        <f>IF(db[[#This Row],[QTY/ CTN TG]]="",IF(db[[#This Row],[STN TG]]="","",12),LEFT(db[[#This Row],[QTY/ CTN TG]],SEARCH(" ",db[[#This Row],[QTY/ CTN TG]],1)-1))</f>
        <v>12</v>
      </c>
      <c r="Z15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11" s="40" t="str">
        <f>IF(db[[#This Row],[STN K]]="","",IF(db[[#This Row],[STN TG]]="LSN",12,""))</f>
        <v/>
      </c>
      <c r="AB1511" s="40" t="str">
        <f>IF(db[[#This Row],[STN TG]]="LSN","PCS","")</f>
        <v/>
      </c>
      <c r="AC1511" s="40">
        <f>db[[#This Row],[QTY B]]*IF(db[[#This Row],[QTY TG]]="",1,db[[#This Row],[QTY TG]])*IF(db[[#This Row],[QTY K]]="",1,db[[#This Row],[QTY K]])</f>
        <v>432</v>
      </c>
      <c r="AD1511" s="40" t="str">
        <f>IF(db[[#This Row],[STN K]]="",IF(db[[#This Row],[STN TG]]="",db[[#This Row],[STN B]],db[[#This Row],[STN TG]]),db[[#This Row],[STN K]])</f>
        <v>PCS</v>
      </c>
      <c r="AE1511" s="40"/>
    </row>
    <row r="1512" spans="1:31" x14ac:dyDescent="0.25">
      <c r="A1512" s="40">
        <f t="shared" si="23"/>
        <v>1511</v>
      </c>
      <c r="B1512" s="2" t="str">
        <f>LOWER(SUBSTITUTE(SUBSTITUTE(SUBSTITUTE(SUBSTITUTE(SUBSTITUTE(SUBSTITUTE(SUBSTITUTE(SUBSTITUTE(db[[#This Row],[NB BM]]," ",),".",""),"-",""),"(",""),")",""),"/",""),"""",""),"+",""))</f>
        <v>tipeexkenkokr01</v>
      </c>
      <c r="C1512" s="2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D1512" s="2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E151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tipeexkenkokr0136lsnartomoro</v>
      </c>
      <c r="F151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kenkocorrectionfluidkr0136lsn</v>
      </c>
      <c r="G1512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kenkocorrectionfluidkr01artomoro</v>
      </c>
      <c r="H151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kenkocorrectionfluidkr0136lsnartomoro</v>
      </c>
      <c r="I1512" s="2" t="s">
        <v>750</v>
      </c>
      <c r="J1512" s="2" t="s">
        <v>2530</v>
      </c>
      <c r="K1512" s="14" t="s">
        <v>2940</v>
      </c>
      <c r="L1512" s="2" t="s">
        <v>1335</v>
      </c>
      <c r="M1512" s="34" t="e">
        <f>IF(db[[#This Row],[NB NOTA_C]]="","",COUNTIF([2]!B_MSK[concat],db[[#This Row],[NB NOTA_C]]))</f>
        <v>#REF!</v>
      </c>
      <c r="N1512" s="14" t="s">
        <v>1348</v>
      </c>
      <c r="O1512" s="2" t="s">
        <v>1443</v>
      </c>
      <c r="P1512" s="2" t="s">
        <v>2453</v>
      </c>
      <c r="R1512" s="2" t="str">
        <f>IF(db[[#This Row],[QTY/ CTN]]="","",SUBSTITUTE(SUBSTITUTE(SUBSTITUTE(db[[#This Row],[QTY/ CTN]]," ","_",2),"(",""),")","")&amp;"_")</f>
        <v>36 LSN_</v>
      </c>
      <c r="S1512" s="2">
        <f>IF(db[[#This Row],[H_QTY/ CTN]]="","",SEARCH("_",db[[#This Row],[H_QTY/ CTN]]))</f>
        <v>7</v>
      </c>
      <c r="T1512" s="2">
        <f>IF(db[[#This Row],[H_QTY/ CTN]]="","",LEN(db[[#This Row],[H_QTY/ CTN]]))</f>
        <v>7</v>
      </c>
      <c r="U1512" s="41" t="str">
        <f>IF(db[[#This Row],[H_QTY/ CTN]]="","",LEFT(db[[#This Row],[H_QTY/ CTN]],db[[#This Row],[H_1]]-1))</f>
        <v>36 LSN</v>
      </c>
      <c r="V1512" s="40" t="str">
        <f>IF(NOT(db[[#This Row],[H_1]]=db[[#This Row],[H_2]]),MID(db[[#This Row],[H_QTY/ CTN]],db[[#This Row],[H_1]]+1,db[[#This Row],[H_2]]-db[[#This Row],[H_1]]-1),"")</f>
        <v/>
      </c>
      <c r="W1512" s="40" t="str">
        <f>IF(db[[#This Row],[QTY/ CTN B]]="","",LEFT(db[[#This Row],[QTY/ CTN B]],SEARCH(" ",db[[#This Row],[QTY/ CTN B]],1)-1))</f>
        <v>36</v>
      </c>
      <c r="X1512" s="40" t="str">
        <f>IF(db[[#This Row],[QTY/ CTN B]]="","",RIGHT(db[[#This Row],[QTY/ CTN B]],LEN(db[[#This Row],[QTY/ CTN B]])-SEARCH(" ",db[[#This Row],[QTY/ CTN B]],1)))</f>
        <v>LSN</v>
      </c>
      <c r="Y1512" s="40">
        <f>IF(db[[#This Row],[QTY/ CTN TG]]="",IF(db[[#This Row],[STN TG]]="","",12),LEFT(db[[#This Row],[QTY/ CTN TG]],SEARCH(" ",db[[#This Row],[QTY/ CTN TG]],1)-1))</f>
        <v>12</v>
      </c>
      <c r="Z15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12" s="40" t="str">
        <f>IF(db[[#This Row],[STN K]]="","",IF(db[[#This Row],[STN TG]]="LSN",12,""))</f>
        <v/>
      </c>
      <c r="AB1512" s="40" t="str">
        <f>IF(db[[#This Row],[STN TG]]="LSN","PCS","")</f>
        <v/>
      </c>
      <c r="AC1512" s="40">
        <f>db[[#This Row],[QTY B]]*IF(db[[#This Row],[QTY TG]]="",1,db[[#This Row],[QTY TG]])*IF(db[[#This Row],[QTY K]]="",1,db[[#This Row],[QTY K]])</f>
        <v>432</v>
      </c>
      <c r="AD1512" s="40" t="str">
        <f>IF(db[[#This Row],[STN K]]="",IF(db[[#This Row],[STN TG]]="",db[[#This Row],[STN B]],db[[#This Row],[STN TG]]),db[[#This Row],[STN K]])</f>
        <v>PCS</v>
      </c>
      <c r="AE1512" s="40"/>
    </row>
    <row r="1513" spans="1:31" x14ac:dyDescent="0.25">
      <c r="A1513" s="40">
        <f t="shared" si="23"/>
        <v>1512</v>
      </c>
      <c r="B1513" s="2" t="str">
        <f>LOWER(SUBSTITUTE(SUBSTITUTE(SUBSTITUTE(SUBSTITUTE(SUBSTITUTE(SUBSTITUTE(SUBSTITUTE(SUBSTITUTE(db[[#This Row],[NB BM]]," ",),".",""),"-",""),"(",""),")",""),"/",""),"""",""),"+",""))</f>
        <v>tipeexkenkour01</v>
      </c>
      <c r="C1513" s="2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D1513" s="2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E151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tipeexkenkour0136lsnartomoro</v>
      </c>
      <c r="F151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kenkocorrectionfluidur0136lsn</v>
      </c>
      <c r="G1513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kenkocorrectionfluidur01artomoro</v>
      </c>
      <c r="H151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kenkocorrectionfluidur0136lsnartomoro</v>
      </c>
      <c r="I1513" s="2" t="s">
        <v>751</v>
      </c>
      <c r="J1513" s="2" t="s">
        <v>2278</v>
      </c>
      <c r="K1513" s="14" t="s">
        <v>2279</v>
      </c>
      <c r="L1513" s="2" t="s">
        <v>1335</v>
      </c>
      <c r="M1513" s="34" t="e">
        <f>IF(db[[#This Row],[NB NOTA_C]]="","",COUNTIF([2]!B_MSK[concat],db[[#This Row],[NB NOTA_C]]))</f>
        <v>#REF!</v>
      </c>
      <c r="N1513" s="14" t="s">
        <v>1348</v>
      </c>
      <c r="O1513" s="2" t="s">
        <v>1443</v>
      </c>
      <c r="P1513" s="2" t="s">
        <v>2453</v>
      </c>
      <c r="R1513" s="2" t="str">
        <f>IF(db[[#This Row],[QTY/ CTN]]="","",SUBSTITUTE(SUBSTITUTE(SUBSTITUTE(db[[#This Row],[QTY/ CTN]]," ","_",2),"(",""),")","")&amp;"_")</f>
        <v>36 LSN_</v>
      </c>
      <c r="S1513" s="2">
        <f>IF(db[[#This Row],[H_QTY/ CTN]]="","",SEARCH("_",db[[#This Row],[H_QTY/ CTN]]))</f>
        <v>7</v>
      </c>
      <c r="T1513" s="2">
        <f>IF(db[[#This Row],[H_QTY/ CTN]]="","",LEN(db[[#This Row],[H_QTY/ CTN]]))</f>
        <v>7</v>
      </c>
      <c r="U1513" s="41" t="str">
        <f>IF(db[[#This Row],[H_QTY/ CTN]]="","",LEFT(db[[#This Row],[H_QTY/ CTN]],db[[#This Row],[H_1]]-1))</f>
        <v>36 LSN</v>
      </c>
      <c r="V1513" s="40" t="str">
        <f>IF(NOT(db[[#This Row],[H_1]]=db[[#This Row],[H_2]]),MID(db[[#This Row],[H_QTY/ CTN]],db[[#This Row],[H_1]]+1,db[[#This Row],[H_2]]-db[[#This Row],[H_1]]-1),"")</f>
        <v/>
      </c>
      <c r="W1513" s="40" t="str">
        <f>IF(db[[#This Row],[QTY/ CTN B]]="","",LEFT(db[[#This Row],[QTY/ CTN B]],SEARCH(" ",db[[#This Row],[QTY/ CTN B]],1)-1))</f>
        <v>36</v>
      </c>
      <c r="X1513" s="40" t="str">
        <f>IF(db[[#This Row],[QTY/ CTN B]]="","",RIGHT(db[[#This Row],[QTY/ CTN B]],LEN(db[[#This Row],[QTY/ CTN B]])-SEARCH(" ",db[[#This Row],[QTY/ CTN B]],1)))</f>
        <v>LSN</v>
      </c>
      <c r="Y1513" s="40">
        <f>IF(db[[#This Row],[QTY/ CTN TG]]="",IF(db[[#This Row],[STN TG]]="","",12),LEFT(db[[#This Row],[QTY/ CTN TG]],SEARCH(" ",db[[#This Row],[QTY/ CTN TG]],1)-1))</f>
        <v>12</v>
      </c>
      <c r="Z15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13" s="40" t="str">
        <f>IF(db[[#This Row],[STN K]]="","",IF(db[[#This Row],[STN TG]]="LSN",12,""))</f>
        <v/>
      </c>
      <c r="AB1513" s="40" t="str">
        <f>IF(db[[#This Row],[STN TG]]="LSN","PCS","")</f>
        <v/>
      </c>
      <c r="AC1513" s="40">
        <f>db[[#This Row],[QTY B]]*IF(db[[#This Row],[QTY TG]]="",1,db[[#This Row],[QTY TG]])*IF(db[[#This Row],[QTY K]]="",1,db[[#This Row],[QTY K]])</f>
        <v>432</v>
      </c>
      <c r="AD1513" s="40" t="str">
        <f>IF(db[[#This Row],[STN K]]="",IF(db[[#This Row],[STN TG]]="",db[[#This Row],[STN B]],db[[#This Row],[STN TG]]),db[[#This Row],[STN K]])</f>
        <v>PCS</v>
      </c>
      <c r="AE1513" s="40"/>
    </row>
    <row r="1514" spans="1:31" x14ac:dyDescent="0.25">
      <c r="A1514" s="40">
        <f t="shared" si="23"/>
        <v>1513</v>
      </c>
      <c r="B1514" s="5" t="str">
        <f>LOWER(SUBSTITUTE(SUBSTITUTE(SUBSTITUTE(SUBSTITUTE(SUBSTITUTE(SUBSTITUTE(SUBSTITUTE(SUBSTITUTE(db[[#This Row],[NB BM]]," ",),".",""),"-",""),"(",""),")",""),"/",""),"""",""),"+",""))</f>
        <v>tipeexkenkoct1505fc</v>
      </c>
      <c r="C1514" s="5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D1514" s="5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E151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tipeexkenkoct1505fc48lsnartomoro</v>
      </c>
      <c r="F151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kenkocorrectiontapect1505fc15mx5mm48lsn</v>
      </c>
      <c r="G1514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kenkocorrectiontapect1505fc15mx5mmartomoro</v>
      </c>
      <c r="H151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kenkocorrectiontapect1505fc15mx5mm48lsnartomoro</v>
      </c>
      <c r="I1514" s="2" t="s">
        <v>6270</v>
      </c>
      <c r="J1514" s="2" t="s">
        <v>4507</v>
      </c>
      <c r="K1514" s="14" t="s">
        <v>4508</v>
      </c>
      <c r="L1514" s="2" t="s">
        <v>1335</v>
      </c>
      <c r="M1514" s="33" t="e">
        <f>IF(db[[#This Row],[NB NOTA_C]]="","",COUNTIF([2]!B_MSK[concat],db[[#This Row],[NB NOTA_C]]))</f>
        <v>#REF!</v>
      </c>
      <c r="N1514" s="9" t="s">
        <v>1348</v>
      </c>
      <c r="O1514" s="5" t="s">
        <v>1425</v>
      </c>
      <c r="P1514" s="2" t="s">
        <v>2453</v>
      </c>
      <c r="Q1514" s="5" t="s">
        <v>4612</v>
      </c>
      <c r="R1514" s="5" t="str">
        <f>IF(db[[#This Row],[QTY/ CTN]]="","",SUBSTITUTE(SUBSTITUTE(SUBSTITUTE(db[[#This Row],[QTY/ CTN]]," ","_",2),"(",""),")","")&amp;"_")</f>
        <v>48 LSN_</v>
      </c>
      <c r="S1514" s="5">
        <f>IF(db[[#This Row],[H_QTY/ CTN]]="","",SEARCH("_",db[[#This Row],[H_QTY/ CTN]]))</f>
        <v>7</v>
      </c>
      <c r="T1514" s="5">
        <f>IF(db[[#This Row],[H_QTY/ CTN]]="","",LEN(db[[#This Row],[H_QTY/ CTN]]))</f>
        <v>7</v>
      </c>
      <c r="U1514" s="40" t="str">
        <f>IF(db[[#This Row],[H_QTY/ CTN]]="","",LEFT(db[[#This Row],[H_QTY/ CTN]],db[[#This Row],[H_1]]-1))</f>
        <v>48 LSN</v>
      </c>
      <c r="V1514" s="40" t="str">
        <f>IF(NOT(db[[#This Row],[H_1]]=db[[#This Row],[H_2]]),MID(db[[#This Row],[H_QTY/ CTN]],db[[#This Row],[H_1]]+1,db[[#This Row],[H_2]]-db[[#This Row],[H_1]]-1),"")</f>
        <v/>
      </c>
      <c r="W1514" s="40" t="str">
        <f>IF(db[[#This Row],[QTY/ CTN B]]="","",LEFT(db[[#This Row],[QTY/ CTN B]],SEARCH(" ",db[[#This Row],[QTY/ CTN B]],1)-1))</f>
        <v>48</v>
      </c>
      <c r="X1514" s="40" t="str">
        <f>IF(db[[#This Row],[QTY/ CTN B]]="","",RIGHT(db[[#This Row],[QTY/ CTN B]],LEN(db[[#This Row],[QTY/ CTN B]])-SEARCH(" ",db[[#This Row],[QTY/ CTN B]],1)))</f>
        <v>LSN</v>
      </c>
      <c r="Y1514" s="40">
        <f>IF(db[[#This Row],[QTY/ CTN TG]]="",IF(db[[#This Row],[STN TG]]="","",12),LEFT(db[[#This Row],[QTY/ CTN TG]],SEARCH(" ",db[[#This Row],[QTY/ CTN TG]],1)-1))</f>
        <v>12</v>
      </c>
      <c r="Z15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14" s="40" t="str">
        <f>IF(db[[#This Row],[STN K]]="","",IF(db[[#This Row],[STN TG]]="LSN",12,""))</f>
        <v/>
      </c>
      <c r="AB1514" s="40" t="str">
        <f>IF(db[[#This Row],[STN TG]]="LSN","PCS","")</f>
        <v/>
      </c>
      <c r="AC1514" s="40">
        <f>db[[#This Row],[QTY B]]*IF(db[[#This Row],[QTY TG]]="",1,db[[#This Row],[QTY TG]])*IF(db[[#This Row],[QTY K]]="",1,db[[#This Row],[QTY K]])</f>
        <v>576</v>
      </c>
      <c r="AD1514" s="40" t="str">
        <f>IF(db[[#This Row],[STN K]]="",IF(db[[#This Row],[STN TG]]="",db[[#This Row],[STN B]],db[[#This Row],[STN TG]]),db[[#This Row],[STN K]])</f>
        <v>PCS</v>
      </c>
      <c r="AE1514" s="40"/>
    </row>
    <row r="1515" spans="1:31" x14ac:dyDescent="0.25">
      <c r="A1515" s="40">
        <f t="shared" si="23"/>
        <v>1514</v>
      </c>
      <c r="B1515" s="5" t="str">
        <f>LOWER(SUBSTITUTE(SUBSTITUTE(SUBSTITUTE(SUBSTITUTE(SUBSTITUTE(SUBSTITUTE(SUBSTITUTE(SUBSTITUTE(db[[#This Row],[NB BM]]," ",),".",""),"-",""),"(",""),")",""),"/",""),"""",""),"+",""))</f>
        <v>tipeexkenkoct2001</v>
      </c>
      <c r="C1515" s="5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D1515" s="5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E151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tipeexkenkoct200136lsnartomoro</v>
      </c>
      <c r="F151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kenkocorrectiontapect200120mx5mm36lsn</v>
      </c>
      <c r="G1515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kenkocorrectiontapect200120mx5mmartomoro</v>
      </c>
      <c r="H151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kenkocorrectiontapect200120mx5mm36lsnartomoro</v>
      </c>
      <c r="I1515" s="2" t="s">
        <v>6271</v>
      </c>
      <c r="J1515" s="2" t="s">
        <v>3077</v>
      </c>
      <c r="K1515" s="1" t="s">
        <v>3885</v>
      </c>
      <c r="L1515" s="2" t="s">
        <v>1335</v>
      </c>
      <c r="M1515" s="33" t="e">
        <f>IF(db[[#This Row],[NB NOTA_C]]="","",COUNTIF([2]!B_MSK[concat],db[[#This Row],[NB NOTA_C]]))</f>
        <v>#REF!</v>
      </c>
      <c r="N1515" s="9" t="s">
        <v>1348</v>
      </c>
      <c r="O1515" s="5" t="s">
        <v>1443</v>
      </c>
      <c r="P1515" s="2" t="s">
        <v>2453</v>
      </c>
      <c r="Q1515" s="5" t="s">
        <v>5360</v>
      </c>
      <c r="R1515" s="5" t="str">
        <f>IF(db[[#This Row],[QTY/ CTN]]="","",SUBSTITUTE(SUBSTITUTE(SUBSTITUTE(db[[#This Row],[QTY/ CTN]]," ","_",2),"(",""),")","")&amp;"_")</f>
        <v>36 LSN_</v>
      </c>
      <c r="S1515" s="5">
        <f>IF(db[[#This Row],[H_QTY/ CTN]]="","",SEARCH("_",db[[#This Row],[H_QTY/ CTN]]))</f>
        <v>7</v>
      </c>
      <c r="T1515" s="5">
        <f>IF(db[[#This Row],[H_QTY/ CTN]]="","",LEN(db[[#This Row],[H_QTY/ CTN]]))</f>
        <v>7</v>
      </c>
      <c r="U1515" s="40" t="str">
        <f>IF(db[[#This Row],[H_QTY/ CTN]]="","",LEFT(db[[#This Row],[H_QTY/ CTN]],db[[#This Row],[H_1]]-1))</f>
        <v>36 LSN</v>
      </c>
      <c r="V1515" s="40" t="str">
        <f>IF(NOT(db[[#This Row],[H_1]]=db[[#This Row],[H_2]]),MID(db[[#This Row],[H_QTY/ CTN]],db[[#This Row],[H_1]]+1,db[[#This Row],[H_2]]-db[[#This Row],[H_1]]-1),"")</f>
        <v/>
      </c>
      <c r="W1515" s="40" t="str">
        <f>IF(db[[#This Row],[QTY/ CTN B]]="","",LEFT(db[[#This Row],[QTY/ CTN B]],SEARCH(" ",db[[#This Row],[QTY/ CTN B]],1)-1))</f>
        <v>36</v>
      </c>
      <c r="X1515" s="40" t="str">
        <f>IF(db[[#This Row],[QTY/ CTN B]]="","",RIGHT(db[[#This Row],[QTY/ CTN B]],LEN(db[[#This Row],[QTY/ CTN B]])-SEARCH(" ",db[[#This Row],[QTY/ CTN B]],1)))</f>
        <v>LSN</v>
      </c>
      <c r="Y1515" s="40">
        <f>IF(db[[#This Row],[QTY/ CTN TG]]="",IF(db[[#This Row],[STN TG]]="","",12),LEFT(db[[#This Row],[QTY/ CTN TG]],SEARCH(" ",db[[#This Row],[QTY/ CTN TG]],1)-1))</f>
        <v>12</v>
      </c>
      <c r="Z15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15" s="40" t="str">
        <f>IF(db[[#This Row],[STN K]]="","",IF(db[[#This Row],[STN TG]]="LSN",12,""))</f>
        <v/>
      </c>
      <c r="AB1515" s="40" t="str">
        <f>IF(db[[#This Row],[STN TG]]="LSN","PCS","")</f>
        <v/>
      </c>
      <c r="AC1515" s="40">
        <f>db[[#This Row],[QTY B]]*IF(db[[#This Row],[QTY TG]]="",1,db[[#This Row],[QTY TG]])*IF(db[[#This Row],[QTY K]]="",1,db[[#This Row],[QTY K]])</f>
        <v>432</v>
      </c>
      <c r="AD1515" s="40" t="str">
        <f>IF(db[[#This Row],[STN K]]="",IF(db[[#This Row],[STN TG]]="",db[[#This Row],[STN B]],db[[#This Row],[STN TG]]),db[[#This Row],[STN K]])</f>
        <v>PCS</v>
      </c>
      <c r="AE1515" s="40"/>
    </row>
    <row r="1516" spans="1:31" x14ac:dyDescent="0.25">
      <c r="A1516" s="40">
        <f t="shared" si="23"/>
        <v>1515</v>
      </c>
      <c r="B1516" s="2" t="str">
        <f>LOWER(SUBSTITUTE(SUBSTITUTE(SUBSTITUTE(SUBSTITUTE(SUBSTITUTE(SUBSTITUTE(SUBSTITUTE(SUBSTITUTE(db[[#This Row],[NB BM]]," ",),".",""),"-",""),"(",""),")",""),"/",""),"""",""),"+",""))</f>
        <v>tipeexkenkoct202n</v>
      </c>
      <c r="C1516" s="2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D1516" s="2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E151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tipeexkenkoct202n36lsnartomoro</v>
      </c>
      <c r="F151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kenkocorrectiontapect202n6mx5mm36lsn</v>
      </c>
      <c r="G1516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kenkocorrectiontapect202n6mx5mmartomoro</v>
      </c>
      <c r="H151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kenkocorrectiontapect202n6mx5mm36lsnartomoro</v>
      </c>
      <c r="I1516" s="2" t="s">
        <v>6272</v>
      </c>
      <c r="J1516" s="9" t="s">
        <v>2509</v>
      </c>
      <c r="K1516" s="14" t="s">
        <v>3522</v>
      </c>
      <c r="L1516" s="2" t="s">
        <v>1335</v>
      </c>
      <c r="M1516" s="34" t="e">
        <f>IF(db[[#This Row],[NB NOTA_C]]="","",COUNTIF([2]!B_MSK[concat],db[[#This Row],[NB NOTA_C]]))</f>
        <v>#REF!</v>
      </c>
      <c r="N1516" s="14" t="s">
        <v>1348</v>
      </c>
      <c r="O1516" s="2" t="s">
        <v>1443</v>
      </c>
      <c r="P1516" s="2" t="s">
        <v>2453</v>
      </c>
      <c r="R1516" s="2" t="str">
        <f>IF(db[[#This Row],[QTY/ CTN]]="","",SUBSTITUTE(SUBSTITUTE(SUBSTITUTE(db[[#This Row],[QTY/ CTN]]," ","_",2),"(",""),")","")&amp;"_")</f>
        <v>36 LSN_</v>
      </c>
      <c r="S1516" s="2">
        <f>IF(db[[#This Row],[H_QTY/ CTN]]="","",SEARCH("_",db[[#This Row],[H_QTY/ CTN]]))</f>
        <v>7</v>
      </c>
      <c r="T1516" s="2">
        <f>IF(db[[#This Row],[H_QTY/ CTN]]="","",LEN(db[[#This Row],[H_QTY/ CTN]]))</f>
        <v>7</v>
      </c>
      <c r="U1516" s="41" t="str">
        <f>IF(db[[#This Row],[H_QTY/ CTN]]="","",LEFT(db[[#This Row],[H_QTY/ CTN]],db[[#This Row],[H_1]]-1))</f>
        <v>36 LSN</v>
      </c>
      <c r="V1516" s="40" t="str">
        <f>IF(NOT(db[[#This Row],[H_1]]=db[[#This Row],[H_2]]),MID(db[[#This Row],[H_QTY/ CTN]],db[[#This Row],[H_1]]+1,db[[#This Row],[H_2]]-db[[#This Row],[H_1]]-1),"")</f>
        <v/>
      </c>
      <c r="W1516" s="40" t="str">
        <f>IF(db[[#This Row],[QTY/ CTN B]]="","",LEFT(db[[#This Row],[QTY/ CTN B]],SEARCH(" ",db[[#This Row],[QTY/ CTN B]],1)-1))</f>
        <v>36</v>
      </c>
      <c r="X1516" s="40" t="str">
        <f>IF(db[[#This Row],[QTY/ CTN B]]="","",RIGHT(db[[#This Row],[QTY/ CTN B]],LEN(db[[#This Row],[QTY/ CTN B]])-SEARCH(" ",db[[#This Row],[QTY/ CTN B]],1)))</f>
        <v>LSN</v>
      </c>
      <c r="Y1516" s="40">
        <f>IF(db[[#This Row],[QTY/ CTN TG]]="",IF(db[[#This Row],[STN TG]]="","",12),LEFT(db[[#This Row],[QTY/ CTN TG]],SEARCH(" ",db[[#This Row],[QTY/ CTN TG]],1)-1))</f>
        <v>12</v>
      </c>
      <c r="Z15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16" s="40" t="str">
        <f>IF(db[[#This Row],[STN K]]="","",IF(db[[#This Row],[STN TG]]="LSN",12,""))</f>
        <v/>
      </c>
      <c r="AB1516" s="40" t="str">
        <f>IF(db[[#This Row],[STN TG]]="LSN","PCS","")</f>
        <v/>
      </c>
      <c r="AC1516" s="40">
        <f>db[[#This Row],[QTY B]]*IF(db[[#This Row],[QTY TG]]="",1,db[[#This Row],[QTY TG]])*IF(db[[#This Row],[QTY K]]="",1,db[[#This Row],[QTY K]])</f>
        <v>432</v>
      </c>
      <c r="AD1516" s="40" t="str">
        <f>IF(db[[#This Row],[STN K]]="",IF(db[[#This Row],[STN TG]]="",db[[#This Row],[STN B]],db[[#This Row],[STN TG]]),db[[#This Row],[STN K]])</f>
        <v>PCS</v>
      </c>
      <c r="AE1516" s="40"/>
    </row>
    <row r="1517" spans="1:31" x14ac:dyDescent="0.25">
      <c r="A1517" s="40">
        <f t="shared" si="23"/>
        <v>1516</v>
      </c>
      <c r="B1517" s="82" t="str">
        <f>LOWER(SUBSTITUTE(SUBSTITUTE(SUBSTITUTE(SUBSTITUTE(SUBSTITUTE(SUBSTITUTE(SUBSTITUTE(SUBSTITUTE(db[[#This Row],[NB BM]]," ",),".",""),"-",""),"(",""),")",""),"/",""),"""",""),"+",""))</f>
        <v>tipeexkenkoct210sl</v>
      </c>
      <c r="C1517" s="82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D1517" s="82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E1517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tipeexkenkoct210sl36lsnartomoro</v>
      </c>
      <c r="F1517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kenkocorrectiontapect210sl6mx5mm36lsn</v>
      </c>
      <c r="G1517" s="8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kenkocorrectiontapect210sl6mx5mmartomoro</v>
      </c>
      <c r="H1517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kenkocorrectiontapect210sl6mx5mm36lsnartomoro</v>
      </c>
      <c r="I1517" s="7" t="s">
        <v>6273</v>
      </c>
      <c r="J1517" s="7" t="s">
        <v>3523</v>
      </c>
      <c r="K1517" s="15" t="s">
        <v>3629</v>
      </c>
      <c r="L1517" s="2" t="s">
        <v>1335</v>
      </c>
      <c r="M1517" s="83" t="e">
        <f>IF(db[[#This Row],[NB NOTA_C]]="","",COUNTIF([2]!B_MSK[concat],db[[#This Row],[NB NOTA_C]]))</f>
        <v>#REF!</v>
      </c>
      <c r="N1517" s="84" t="s">
        <v>1348</v>
      </c>
      <c r="O1517" s="82" t="s">
        <v>1443</v>
      </c>
      <c r="P1517" s="7" t="s">
        <v>2453</v>
      </c>
      <c r="Q1517" s="82"/>
      <c r="R1517" s="82" t="str">
        <f>IF(db[[#This Row],[QTY/ CTN]]="","",SUBSTITUTE(SUBSTITUTE(SUBSTITUTE(db[[#This Row],[QTY/ CTN]]," ","_",2),"(",""),")","")&amp;"_")</f>
        <v>36 LSN_</v>
      </c>
      <c r="S1517" s="82">
        <f>IF(db[[#This Row],[H_QTY/ CTN]]="","",SEARCH("_",db[[#This Row],[H_QTY/ CTN]]))</f>
        <v>7</v>
      </c>
      <c r="T1517" s="82">
        <f>IF(db[[#This Row],[H_QTY/ CTN]]="","",LEN(db[[#This Row],[H_QTY/ CTN]]))</f>
        <v>7</v>
      </c>
      <c r="U1517" s="85" t="str">
        <f>IF(db[[#This Row],[H_QTY/ CTN]]="","",LEFT(db[[#This Row],[H_QTY/ CTN]],db[[#This Row],[H_1]]-1))</f>
        <v>36 LSN</v>
      </c>
      <c r="V1517" s="85" t="str">
        <f>IF(NOT(db[[#This Row],[H_1]]=db[[#This Row],[H_2]]),MID(db[[#This Row],[H_QTY/ CTN]],db[[#This Row],[H_1]]+1,db[[#This Row],[H_2]]-db[[#This Row],[H_1]]-1),"")</f>
        <v/>
      </c>
      <c r="W1517" s="40" t="str">
        <f>IF(db[[#This Row],[QTY/ CTN B]]="","",LEFT(db[[#This Row],[QTY/ CTN B]],SEARCH(" ",db[[#This Row],[QTY/ CTN B]],1)-1))</f>
        <v>36</v>
      </c>
      <c r="X1517" s="40" t="str">
        <f>IF(db[[#This Row],[QTY/ CTN B]]="","",RIGHT(db[[#This Row],[QTY/ CTN B]],LEN(db[[#This Row],[QTY/ CTN B]])-SEARCH(" ",db[[#This Row],[QTY/ CTN B]],1)))</f>
        <v>LSN</v>
      </c>
      <c r="Y1517" s="40">
        <f>IF(db[[#This Row],[QTY/ CTN TG]]="",IF(db[[#This Row],[STN TG]]="","",12),LEFT(db[[#This Row],[QTY/ CTN TG]],SEARCH(" ",db[[#This Row],[QTY/ CTN TG]],1)-1))</f>
        <v>12</v>
      </c>
      <c r="Z15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17" s="40" t="str">
        <f>IF(db[[#This Row],[STN K]]="","",IF(db[[#This Row],[STN TG]]="LSN",12,""))</f>
        <v/>
      </c>
      <c r="AB1517" s="40" t="str">
        <f>IF(db[[#This Row],[STN TG]]="LSN","PCS","")</f>
        <v/>
      </c>
      <c r="AC1517" s="40">
        <f>db[[#This Row],[QTY B]]*IF(db[[#This Row],[QTY TG]]="",1,db[[#This Row],[QTY TG]])*IF(db[[#This Row],[QTY K]]="",1,db[[#This Row],[QTY K]])</f>
        <v>432</v>
      </c>
      <c r="AD1517" s="40" t="str">
        <f>IF(db[[#This Row],[STN K]]="",IF(db[[#This Row],[STN TG]]="",db[[#This Row],[STN B]],db[[#This Row],[STN TG]]),db[[#This Row],[STN K]])</f>
        <v>PCS</v>
      </c>
      <c r="AE1517" s="40"/>
    </row>
    <row r="1518" spans="1:31" x14ac:dyDescent="0.25">
      <c r="A1518" s="40">
        <f t="shared" si="23"/>
        <v>1517</v>
      </c>
      <c r="B1518" s="5" t="str">
        <f>LOWER(SUBSTITUTE(SUBSTITUTE(SUBSTITUTE(SUBSTITUTE(SUBSTITUTE(SUBSTITUTE(SUBSTITUTE(SUBSTITUTE(db[[#This Row],[NB BM]]," ",),".",""),"-",""),"(",""),")",""),"/",""),"""",""),"+",""))</f>
        <v>tipeexkenkoct3001</v>
      </c>
      <c r="C1518" s="5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D1518" s="5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E151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tipeexkenkoct300136lsnartomoro</v>
      </c>
      <c r="F151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kenkocorrectiontapect300130mx5mm36lsn</v>
      </c>
      <c r="G1518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kenkocorrectiontapect300130mx5mmartomoro</v>
      </c>
      <c r="H151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kenkocorrectiontapect300130mx5mm36lsnartomoro</v>
      </c>
      <c r="I1518" s="2" t="s">
        <v>6274</v>
      </c>
      <c r="J1518" s="4" t="s">
        <v>3886</v>
      </c>
      <c r="K1518" s="1" t="s">
        <v>3887</v>
      </c>
      <c r="L1518" s="2" t="s">
        <v>1335</v>
      </c>
      <c r="M1518" s="33" t="e">
        <f>IF(db[[#This Row],[NB NOTA_C]]="","",COUNTIF([2]!B_MSK[concat],db[[#This Row],[NB NOTA_C]]))</f>
        <v>#REF!</v>
      </c>
      <c r="N1518" s="9" t="s">
        <v>1348</v>
      </c>
      <c r="O1518" s="5" t="s">
        <v>1443</v>
      </c>
      <c r="P1518" s="2" t="s">
        <v>2453</v>
      </c>
      <c r="Q1518" s="5"/>
      <c r="R1518" s="5" t="str">
        <f>IF(db[[#This Row],[QTY/ CTN]]="","",SUBSTITUTE(SUBSTITUTE(SUBSTITUTE(db[[#This Row],[QTY/ CTN]]," ","_",2),"(",""),")","")&amp;"_")</f>
        <v>36 LSN_</v>
      </c>
      <c r="S1518" s="5">
        <f>IF(db[[#This Row],[H_QTY/ CTN]]="","",SEARCH("_",db[[#This Row],[H_QTY/ CTN]]))</f>
        <v>7</v>
      </c>
      <c r="T1518" s="5">
        <f>IF(db[[#This Row],[H_QTY/ CTN]]="","",LEN(db[[#This Row],[H_QTY/ CTN]]))</f>
        <v>7</v>
      </c>
      <c r="U1518" s="40" t="str">
        <f>IF(db[[#This Row],[H_QTY/ CTN]]="","",LEFT(db[[#This Row],[H_QTY/ CTN]],db[[#This Row],[H_1]]-1))</f>
        <v>36 LSN</v>
      </c>
      <c r="V1518" s="40" t="str">
        <f>IF(NOT(db[[#This Row],[H_1]]=db[[#This Row],[H_2]]),MID(db[[#This Row],[H_QTY/ CTN]],db[[#This Row],[H_1]]+1,db[[#This Row],[H_2]]-db[[#This Row],[H_1]]-1),"")</f>
        <v/>
      </c>
      <c r="W1518" s="40" t="str">
        <f>IF(db[[#This Row],[QTY/ CTN B]]="","",LEFT(db[[#This Row],[QTY/ CTN B]],SEARCH(" ",db[[#This Row],[QTY/ CTN B]],1)-1))</f>
        <v>36</v>
      </c>
      <c r="X1518" s="40" t="str">
        <f>IF(db[[#This Row],[QTY/ CTN B]]="","",RIGHT(db[[#This Row],[QTY/ CTN B]],LEN(db[[#This Row],[QTY/ CTN B]])-SEARCH(" ",db[[#This Row],[QTY/ CTN B]],1)))</f>
        <v>LSN</v>
      </c>
      <c r="Y1518" s="40">
        <f>IF(db[[#This Row],[QTY/ CTN TG]]="",IF(db[[#This Row],[STN TG]]="","",12),LEFT(db[[#This Row],[QTY/ CTN TG]],SEARCH(" ",db[[#This Row],[QTY/ CTN TG]],1)-1))</f>
        <v>12</v>
      </c>
      <c r="Z15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18" s="40" t="str">
        <f>IF(db[[#This Row],[STN K]]="","",IF(db[[#This Row],[STN TG]]="LSN",12,""))</f>
        <v/>
      </c>
      <c r="AB1518" s="40" t="str">
        <f>IF(db[[#This Row],[STN TG]]="LSN","PCS","")</f>
        <v/>
      </c>
      <c r="AC1518" s="40">
        <f>db[[#This Row],[QTY B]]*IF(db[[#This Row],[QTY TG]]="",1,db[[#This Row],[QTY TG]])*IF(db[[#This Row],[QTY K]]="",1,db[[#This Row],[QTY K]])</f>
        <v>432</v>
      </c>
      <c r="AD1518" s="40" t="str">
        <f>IF(db[[#This Row],[STN K]]="",IF(db[[#This Row],[STN TG]]="",db[[#This Row],[STN B]],db[[#This Row],[STN TG]]),db[[#This Row],[STN K]])</f>
        <v>PCS</v>
      </c>
      <c r="AE1518" s="40"/>
    </row>
    <row r="1519" spans="1:31" x14ac:dyDescent="0.25">
      <c r="A1519" s="40">
        <f t="shared" si="23"/>
        <v>1518</v>
      </c>
      <c r="B1519" s="2" t="str">
        <f>LOWER(SUBSTITUTE(SUBSTITUTE(SUBSTITUTE(SUBSTITUTE(SUBSTITUTE(SUBSTITUTE(SUBSTITUTE(SUBSTITUTE(db[[#This Row],[NB BM]]," ",),".",""),"-",""),"(",""),")",""),"/",""),"""",""),"+",""))</f>
        <v>tipeexkenkoct306</v>
      </c>
      <c r="C1519" s="2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D1519" s="2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E151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tipeexkenkoct30648lsnartomoro</v>
      </c>
      <c r="F151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kenkocorrectiontapect3066mx5mm48lsn</v>
      </c>
      <c r="G1519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kenkocorrectiontapect3066mx5mmartomoro</v>
      </c>
      <c r="H151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kenkocorrectiontapect3066mx5mm48lsnartomoro</v>
      </c>
      <c r="I1519" s="2" t="s">
        <v>6275</v>
      </c>
      <c r="J1519" s="4" t="s">
        <v>2483</v>
      </c>
      <c r="K1519" s="14" t="s">
        <v>2093</v>
      </c>
      <c r="L1519" s="2" t="s">
        <v>1335</v>
      </c>
      <c r="M1519" s="34" t="e">
        <f>IF(db[[#This Row],[NB NOTA_C]]="","",COUNTIF([2]!B_MSK[concat],db[[#This Row],[NB NOTA_C]]))</f>
        <v>#REF!</v>
      </c>
      <c r="N1519" s="14" t="s">
        <v>1348</v>
      </c>
      <c r="O1519" s="2" t="s">
        <v>1425</v>
      </c>
      <c r="P1519" s="2" t="s">
        <v>2453</v>
      </c>
      <c r="R1519" s="2" t="str">
        <f>IF(db[[#This Row],[QTY/ CTN]]="","",SUBSTITUTE(SUBSTITUTE(SUBSTITUTE(db[[#This Row],[QTY/ CTN]]," ","_",2),"(",""),")","")&amp;"_")</f>
        <v>48 LSN_</v>
      </c>
      <c r="S1519" s="2">
        <f>IF(db[[#This Row],[H_QTY/ CTN]]="","",SEARCH("_",db[[#This Row],[H_QTY/ CTN]]))</f>
        <v>7</v>
      </c>
      <c r="T1519" s="2">
        <f>IF(db[[#This Row],[H_QTY/ CTN]]="","",LEN(db[[#This Row],[H_QTY/ CTN]]))</f>
        <v>7</v>
      </c>
      <c r="U1519" s="41" t="str">
        <f>IF(db[[#This Row],[H_QTY/ CTN]]="","",LEFT(db[[#This Row],[H_QTY/ CTN]],db[[#This Row],[H_1]]-1))</f>
        <v>48 LSN</v>
      </c>
      <c r="V1519" s="40" t="str">
        <f>IF(NOT(db[[#This Row],[H_1]]=db[[#This Row],[H_2]]),MID(db[[#This Row],[H_QTY/ CTN]],db[[#This Row],[H_1]]+1,db[[#This Row],[H_2]]-db[[#This Row],[H_1]]-1),"")</f>
        <v/>
      </c>
      <c r="W1519" s="40" t="str">
        <f>IF(db[[#This Row],[QTY/ CTN B]]="","",LEFT(db[[#This Row],[QTY/ CTN B]],SEARCH(" ",db[[#This Row],[QTY/ CTN B]],1)-1))</f>
        <v>48</v>
      </c>
      <c r="X1519" s="40" t="str">
        <f>IF(db[[#This Row],[QTY/ CTN B]]="","",RIGHT(db[[#This Row],[QTY/ CTN B]],LEN(db[[#This Row],[QTY/ CTN B]])-SEARCH(" ",db[[#This Row],[QTY/ CTN B]],1)))</f>
        <v>LSN</v>
      </c>
      <c r="Y1519" s="40">
        <f>IF(db[[#This Row],[QTY/ CTN TG]]="",IF(db[[#This Row],[STN TG]]="","",12),LEFT(db[[#This Row],[QTY/ CTN TG]],SEARCH(" ",db[[#This Row],[QTY/ CTN TG]],1)-1))</f>
        <v>12</v>
      </c>
      <c r="Z15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19" s="40" t="str">
        <f>IF(db[[#This Row],[STN K]]="","",IF(db[[#This Row],[STN TG]]="LSN",12,""))</f>
        <v/>
      </c>
      <c r="AB1519" s="40" t="str">
        <f>IF(db[[#This Row],[STN TG]]="LSN","PCS","")</f>
        <v/>
      </c>
      <c r="AC1519" s="40">
        <f>db[[#This Row],[QTY B]]*IF(db[[#This Row],[QTY TG]]="",1,db[[#This Row],[QTY TG]])*IF(db[[#This Row],[QTY K]]="",1,db[[#This Row],[QTY K]])</f>
        <v>576</v>
      </c>
      <c r="AD1519" s="40" t="str">
        <f>IF(db[[#This Row],[STN K]]="",IF(db[[#This Row],[STN TG]]="",db[[#This Row],[STN B]],db[[#This Row],[STN TG]]),db[[#This Row],[STN K]])</f>
        <v>PCS</v>
      </c>
      <c r="AE1519" s="40"/>
    </row>
    <row r="1520" spans="1:31" x14ac:dyDescent="0.25">
      <c r="A1520" s="40">
        <f t="shared" si="23"/>
        <v>1519</v>
      </c>
      <c r="B1520" s="2" t="str">
        <f>LOWER(SUBSTITUTE(SUBSTITUTE(SUBSTITUTE(SUBSTITUTE(SUBSTITUTE(SUBSTITUTE(SUBSTITUTE(SUBSTITUTE(db[[#This Row],[NB BM]]," ",),".",""),"-",""),"(",""),")",""),"/",""),"""",""),"+",""))</f>
        <v>tipeexkenkoct309</v>
      </c>
      <c r="C1520" s="2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D1520" s="2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E152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tipeexkenkoct30948lsnartomoro</v>
      </c>
      <c r="F152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kenkocorrectiontapect30912mx5mm48lsn</v>
      </c>
      <c r="G1520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kenkocorrectiontapect30912mx5mmartomoro</v>
      </c>
      <c r="H152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kenkocorrectiontapect30912mx5mm48lsnartomoro</v>
      </c>
      <c r="I1520" s="2" t="s">
        <v>6276</v>
      </c>
      <c r="J1520" s="4" t="s">
        <v>335</v>
      </c>
      <c r="K1520" s="14" t="s">
        <v>336</v>
      </c>
      <c r="L1520" s="2" t="s">
        <v>1335</v>
      </c>
      <c r="M1520" s="34" t="e">
        <f>IF(db[[#This Row],[NB NOTA_C]]="","",COUNTIF([2]!B_MSK[concat],db[[#This Row],[NB NOTA_C]]))</f>
        <v>#REF!</v>
      </c>
      <c r="N1520" s="14" t="s">
        <v>1348</v>
      </c>
      <c r="O1520" s="2" t="s">
        <v>1425</v>
      </c>
      <c r="P1520" s="2" t="s">
        <v>2453</v>
      </c>
      <c r="Q1520" s="2" t="s">
        <v>4551</v>
      </c>
      <c r="R1520" s="2" t="str">
        <f>IF(db[[#This Row],[QTY/ CTN]]="","",SUBSTITUTE(SUBSTITUTE(SUBSTITUTE(db[[#This Row],[QTY/ CTN]]," ","_",2),"(",""),")","")&amp;"_")</f>
        <v>48 LSN_</v>
      </c>
      <c r="S1520" s="2">
        <f>IF(db[[#This Row],[H_QTY/ CTN]]="","",SEARCH("_",db[[#This Row],[H_QTY/ CTN]]))</f>
        <v>7</v>
      </c>
      <c r="T1520" s="2">
        <f>IF(db[[#This Row],[H_QTY/ CTN]]="","",LEN(db[[#This Row],[H_QTY/ CTN]]))</f>
        <v>7</v>
      </c>
      <c r="U1520" s="41" t="str">
        <f>IF(db[[#This Row],[H_QTY/ CTN]]="","",LEFT(db[[#This Row],[H_QTY/ CTN]],db[[#This Row],[H_1]]-1))</f>
        <v>48 LSN</v>
      </c>
      <c r="V1520" s="40" t="str">
        <f>IF(NOT(db[[#This Row],[H_1]]=db[[#This Row],[H_2]]),MID(db[[#This Row],[H_QTY/ CTN]],db[[#This Row],[H_1]]+1,db[[#This Row],[H_2]]-db[[#This Row],[H_1]]-1),"")</f>
        <v/>
      </c>
      <c r="W1520" s="40" t="str">
        <f>IF(db[[#This Row],[QTY/ CTN B]]="","",LEFT(db[[#This Row],[QTY/ CTN B]],SEARCH(" ",db[[#This Row],[QTY/ CTN B]],1)-1))</f>
        <v>48</v>
      </c>
      <c r="X1520" s="40" t="str">
        <f>IF(db[[#This Row],[QTY/ CTN B]]="","",RIGHT(db[[#This Row],[QTY/ CTN B]],LEN(db[[#This Row],[QTY/ CTN B]])-SEARCH(" ",db[[#This Row],[QTY/ CTN B]],1)))</f>
        <v>LSN</v>
      </c>
      <c r="Y1520" s="40">
        <f>IF(db[[#This Row],[QTY/ CTN TG]]="",IF(db[[#This Row],[STN TG]]="","",12),LEFT(db[[#This Row],[QTY/ CTN TG]],SEARCH(" ",db[[#This Row],[QTY/ CTN TG]],1)-1))</f>
        <v>12</v>
      </c>
      <c r="Z15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0" s="40" t="str">
        <f>IF(db[[#This Row],[STN K]]="","",IF(db[[#This Row],[STN TG]]="LSN",12,""))</f>
        <v/>
      </c>
      <c r="AB1520" s="40" t="str">
        <f>IF(db[[#This Row],[STN TG]]="LSN","PCS","")</f>
        <v/>
      </c>
      <c r="AC1520" s="40">
        <f>db[[#This Row],[QTY B]]*IF(db[[#This Row],[QTY TG]]="",1,db[[#This Row],[QTY TG]])*IF(db[[#This Row],[QTY K]]="",1,db[[#This Row],[QTY K]])</f>
        <v>576</v>
      </c>
      <c r="AD1520" s="40" t="str">
        <f>IF(db[[#This Row],[STN K]]="",IF(db[[#This Row],[STN TG]]="",db[[#This Row],[STN B]],db[[#This Row],[STN TG]]),db[[#This Row],[STN K]])</f>
        <v>PCS</v>
      </c>
      <c r="AE1520" s="40"/>
    </row>
    <row r="1521" spans="1:31" x14ac:dyDescent="0.25">
      <c r="A1521" s="40">
        <f t="shared" si="23"/>
        <v>1520</v>
      </c>
      <c r="B1521" s="2" t="str">
        <f>LOWER(SUBSTITUTE(SUBSTITUTE(SUBSTITUTE(SUBSTITUTE(SUBSTITUTE(SUBSTITUTE(SUBSTITUTE(SUBSTITUTE(db[[#This Row],[NB BM]]," ",),".",""),"-",""),"(",""),")",""),"/",""),"""",""),"+",""))</f>
        <v>tipeexkenkoct309nr</v>
      </c>
      <c r="C1521" s="2" t="str">
        <f>LOWER(SUBSTITUTE(SUBSTITUTE(SUBSTITUTE(SUBSTITUTE(SUBSTITUTE(SUBSTITUTE(SUBSTITUTE(SUBSTITUTE(SUBSTITUTE(db[[#This Row],[NB NOTA]]," ",),".",""),"-",""),"(",""),")",""),",",""),"/",""),"""",""),"+",""))</f>
        <v>kenkocorrectiontapect309nrrefill8mx5mm</v>
      </c>
      <c r="D1521" s="2" t="str">
        <f>LOWER(SUBSTITUTE(SUBSTITUTE(SUBSTITUTE(SUBSTITUTE(SUBSTITUTE(SUBSTITUTE(SUBSTITUTE(SUBSTITUTE(SUBSTITUTE(db[[#This Row],[NB PAJAK]]," ",""),"-",""),"(",""),")",""),".",""),",",""),"/",""),"""",""),"+",""))</f>
        <v>correctiontapekenkoct309nr8mx5mm</v>
      </c>
      <c r="E152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tipeexkenkoct309nr48lsnartomoro</v>
      </c>
      <c r="F152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kenkocorrectiontapect309nrrefill8mx5mm48lsn</v>
      </c>
      <c r="G1521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kenkocorrectiontapect309nrrefill8mx5mmartomoro</v>
      </c>
      <c r="H152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kenkocorrectiontapect309nrrefill8mx5mm48lsnartomoro</v>
      </c>
      <c r="I1521" s="2" t="s">
        <v>6277</v>
      </c>
      <c r="J1521" s="4" t="s">
        <v>5380</v>
      </c>
      <c r="K1521" s="14" t="s">
        <v>5378</v>
      </c>
      <c r="L1521" s="2" t="s">
        <v>1335</v>
      </c>
      <c r="M1521" s="34" t="e">
        <f>IF(db[[#This Row],[NB NOTA_C]]="","",COUNTIF([2]!B_MSK[concat],db[[#This Row],[NB NOTA_C]]))</f>
        <v>#REF!</v>
      </c>
      <c r="N1521" s="14" t="s">
        <v>1348</v>
      </c>
      <c r="O1521" s="2" t="s">
        <v>1425</v>
      </c>
      <c r="P1521" s="2" t="s">
        <v>2453</v>
      </c>
      <c r="Q1521" s="2" t="s">
        <v>5379</v>
      </c>
      <c r="R1521" s="2" t="str">
        <f>IF(db[[#This Row],[QTY/ CTN]]="","",SUBSTITUTE(SUBSTITUTE(SUBSTITUTE(db[[#This Row],[QTY/ CTN]]," ","_",2),"(",""),")","")&amp;"_")</f>
        <v>48 LSN_</v>
      </c>
      <c r="S1521" s="2">
        <f>IF(db[[#This Row],[H_QTY/ CTN]]="","",SEARCH("_",db[[#This Row],[H_QTY/ CTN]]))</f>
        <v>7</v>
      </c>
      <c r="T1521" s="2">
        <f>IF(db[[#This Row],[H_QTY/ CTN]]="","",LEN(db[[#This Row],[H_QTY/ CTN]]))</f>
        <v>7</v>
      </c>
      <c r="U1521" s="41" t="str">
        <f>IF(db[[#This Row],[H_QTY/ CTN]]="","",LEFT(db[[#This Row],[H_QTY/ CTN]],db[[#This Row],[H_1]]-1))</f>
        <v>48 LSN</v>
      </c>
      <c r="V1521" s="40" t="str">
        <f>IF(NOT(db[[#This Row],[H_1]]=db[[#This Row],[H_2]]),MID(db[[#This Row],[H_QTY/ CTN]],db[[#This Row],[H_1]]+1,db[[#This Row],[H_2]]-db[[#This Row],[H_1]]-1),"")</f>
        <v/>
      </c>
      <c r="W1521" s="40" t="str">
        <f>IF(db[[#This Row],[QTY/ CTN B]]="","",LEFT(db[[#This Row],[QTY/ CTN B]],SEARCH(" ",db[[#This Row],[QTY/ CTN B]],1)-1))</f>
        <v>48</v>
      </c>
      <c r="X1521" s="40" t="str">
        <f>IF(db[[#This Row],[QTY/ CTN B]]="","",RIGHT(db[[#This Row],[QTY/ CTN B]],LEN(db[[#This Row],[QTY/ CTN B]])-SEARCH(" ",db[[#This Row],[QTY/ CTN B]],1)))</f>
        <v>LSN</v>
      </c>
      <c r="Y1521" s="40">
        <f>IF(db[[#This Row],[QTY/ CTN TG]]="",IF(db[[#This Row],[STN TG]]="","",12),LEFT(db[[#This Row],[QTY/ CTN TG]],SEARCH(" ",db[[#This Row],[QTY/ CTN TG]],1)-1))</f>
        <v>12</v>
      </c>
      <c r="Z15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1" s="40" t="str">
        <f>IF(db[[#This Row],[STN K]]="","",IF(db[[#This Row],[STN TG]]="LSN",12,""))</f>
        <v/>
      </c>
      <c r="AB1521" s="40" t="str">
        <f>IF(db[[#This Row],[STN TG]]="LSN","PCS","")</f>
        <v/>
      </c>
      <c r="AC1521" s="40">
        <f>db[[#This Row],[QTY B]]*IF(db[[#This Row],[QTY TG]]="",1,db[[#This Row],[QTY TG]])*IF(db[[#This Row],[QTY K]]="",1,db[[#This Row],[QTY K]])</f>
        <v>576</v>
      </c>
      <c r="AD1521" s="40" t="str">
        <f>IF(db[[#This Row],[STN K]]="",IF(db[[#This Row],[STN TG]]="",db[[#This Row],[STN B]],db[[#This Row],[STN TG]]),db[[#This Row],[STN K]])</f>
        <v>PCS</v>
      </c>
      <c r="AE1521" s="40"/>
    </row>
    <row r="1522" spans="1:31" x14ac:dyDescent="0.25">
      <c r="A1522" s="40">
        <f t="shared" si="23"/>
        <v>1521</v>
      </c>
      <c r="B1522" s="82" t="str">
        <f>LOWER(SUBSTITUTE(SUBSTITUTE(SUBSTITUTE(SUBSTITUTE(SUBSTITUTE(SUBSTITUTE(SUBSTITUTE(SUBSTITUTE(db[[#This Row],[NB BM]]," ",),".",""),"-",""),"(",""),")",""),"/",""),"""",""),"+",""))</f>
        <v>tipeexkenkoct310sl</v>
      </c>
      <c r="C1522" s="82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D1522" s="82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E1522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tipeexkenkoct310sl48lsnartomoro</v>
      </c>
      <c r="F1522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kenkocorrectiontapect310sl12mx5mm48lsn</v>
      </c>
      <c r="G1522" s="8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kenkocorrectiontapect310sl12mx5mmartomoro</v>
      </c>
      <c r="H1522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kenkocorrectiontapect310sl12mx5mm48lsnartomoro</v>
      </c>
      <c r="I1522" s="7" t="s">
        <v>6278</v>
      </c>
      <c r="J1522" s="4" t="s">
        <v>3524</v>
      </c>
      <c r="K1522" s="15" t="s">
        <v>3525</v>
      </c>
      <c r="L1522" s="2" t="s">
        <v>1335</v>
      </c>
      <c r="M1522" s="83" t="e">
        <f>IF(db[[#This Row],[NB NOTA_C]]="","",COUNTIF([2]!B_MSK[concat],db[[#This Row],[NB NOTA_C]]))</f>
        <v>#REF!</v>
      </c>
      <c r="N1522" s="84" t="s">
        <v>1348</v>
      </c>
      <c r="O1522" s="82" t="s">
        <v>1425</v>
      </c>
      <c r="P1522" s="7" t="s">
        <v>2453</v>
      </c>
      <c r="Q1522" s="5" t="s">
        <v>4758</v>
      </c>
      <c r="R1522" s="82" t="str">
        <f>IF(db[[#This Row],[QTY/ CTN]]="","",SUBSTITUTE(SUBSTITUTE(SUBSTITUTE(db[[#This Row],[QTY/ CTN]]," ","_",2),"(",""),")","")&amp;"_")</f>
        <v>48 LSN_</v>
      </c>
      <c r="S1522" s="82">
        <f>IF(db[[#This Row],[H_QTY/ CTN]]="","",SEARCH("_",db[[#This Row],[H_QTY/ CTN]]))</f>
        <v>7</v>
      </c>
      <c r="T1522" s="82">
        <f>IF(db[[#This Row],[H_QTY/ CTN]]="","",LEN(db[[#This Row],[H_QTY/ CTN]]))</f>
        <v>7</v>
      </c>
      <c r="U1522" s="85" t="str">
        <f>IF(db[[#This Row],[H_QTY/ CTN]]="","",LEFT(db[[#This Row],[H_QTY/ CTN]],db[[#This Row],[H_1]]-1))</f>
        <v>48 LSN</v>
      </c>
      <c r="V1522" s="85" t="str">
        <f>IF(NOT(db[[#This Row],[H_1]]=db[[#This Row],[H_2]]),MID(db[[#This Row],[H_QTY/ CTN]],db[[#This Row],[H_1]]+1,db[[#This Row],[H_2]]-db[[#This Row],[H_1]]-1),"")</f>
        <v/>
      </c>
      <c r="W1522" s="40" t="str">
        <f>IF(db[[#This Row],[QTY/ CTN B]]="","",LEFT(db[[#This Row],[QTY/ CTN B]],SEARCH(" ",db[[#This Row],[QTY/ CTN B]],1)-1))</f>
        <v>48</v>
      </c>
      <c r="X1522" s="40" t="str">
        <f>IF(db[[#This Row],[QTY/ CTN B]]="","",RIGHT(db[[#This Row],[QTY/ CTN B]],LEN(db[[#This Row],[QTY/ CTN B]])-SEARCH(" ",db[[#This Row],[QTY/ CTN B]],1)))</f>
        <v>LSN</v>
      </c>
      <c r="Y1522" s="40">
        <f>IF(db[[#This Row],[QTY/ CTN TG]]="",IF(db[[#This Row],[STN TG]]="","",12),LEFT(db[[#This Row],[QTY/ CTN TG]],SEARCH(" ",db[[#This Row],[QTY/ CTN TG]],1)-1))</f>
        <v>12</v>
      </c>
      <c r="Z15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2" s="40" t="str">
        <f>IF(db[[#This Row],[STN K]]="","",IF(db[[#This Row],[STN TG]]="LSN",12,""))</f>
        <v/>
      </c>
      <c r="AB1522" s="40" t="str">
        <f>IF(db[[#This Row],[STN TG]]="LSN","PCS","")</f>
        <v/>
      </c>
      <c r="AC1522" s="40">
        <f>db[[#This Row],[QTY B]]*IF(db[[#This Row],[QTY TG]]="",1,db[[#This Row],[QTY TG]])*IF(db[[#This Row],[QTY K]]="",1,db[[#This Row],[QTY K]])</f>
        <v>576</v>
      </c>
      <c r="AD1522" s="40" t="str">
        <f>IF(db[[#This Row],[STN K]]="",IF(db[[#This Row],[STN TG]]="",db[[#This Row],[STN B]],db[[#This Row],[STN TG]]),db[[#This Row],[STN K]])</f>
        <v>PCS</v>
      </c>
      <c r="AE1522" s="40"/>
    </row>
    <row r="1523" spans="1:31" x14ac:dyDescent="0.25">
      <c r="A1523" s="40">
        <f t="shared" si="23"/>
        <v>1522</v>
      </c>
      <c r="B1523" s="75" t="str">
        <f>LOWER(SUBSTITUTE(SUBSTITUTE(SUBSTITUTE(SUBSTITUTE(SUBSTITUTE(SUBSTITUTE(SUBSTITUTE(SUBSTITUTE(db[[#This Row],[NB BM]]," ",),".",""),"-",""),"(",""),")",""),"/",""),"""",""),"+",""))</f>
        <v>tipeexkenkoct606</v>
      </c>
      <c r="C1523" s="75" t="str">
        <f>LOWER(SUBSTITUTE(SUBSTITUTE(SUBSTITUTE(SUBSTITUTE(SUBSTITUTE(SUBSTITUTE(SUBSTITUTE(SUBSTITUTE(SUBSTITUTE(db[[#This Row],[NB NOTA]]," ",),".",""),"-",""),"(",""),")",""),",",""),"/",""),"""",""),"+",""))</f>
        <v>kenkocorrectiontapect6066mx5mm</v>
      </c>
      <c r="D1523" s="75" t="str">
        <f>LOWER(SUBSTITUTE(SUBSTITUTE(SUBSTITUTE(SUBSTITUTE(SUBSTITUTE(SUBSTITUTE(SUBSTITUTE(SUBSTITUTE(SUBSTITUTE(db[[#This Row],[NB PAJAK]]," ",""),"-",""),"(",""),")",""),".",""),",",""),"/",""),"""",""),"+",""))</f>
        <v>correctiontapekenkoct6066mx5mm</v>
      </c>
      <c r="E1523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tipeexkenkoct60648lsnartomoro</v>
      </c>
      <c r="F1523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kenkocorrectiontapect6066mx5mm48lsn</v>
      </c>
      <c r="G1523" s="75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kenkocorrectiontapect6066mx5mmartomoro</v>
      </c>
      <c r="H1523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kenkocorrectiontapect6066mx5mm48lsnartomoro</v>
      </c>
      <c r="I1523" s="47" t="s">
        <v>6279</v>
      </c>
      <c r="J1523" s="47" t="s">
        <v>5103</v>
      </c>
      <c r="K1523" s="48" t="s">
        <v>5113</v>
      </c>
      <c r="L1523" s="47" t="s">
        <v>1335</v>
      </c>
      <c r="M1523" s="76" t="e">
        <f>IF(db[[#This Row],[NB NOTA_C]]="","",COUNTIF([2]!B_MSK[concat],db[[#This Row],[NB NOTA_C]]))</f>
        <v>#REF!</v>
      </c>
      <c r="N1523" s="120" t="s">
        <v>1348</v>
      </c>
      <c r="O1523" s="75" t="s">
        <v>1425</v>
      </c>
      <c r="P1523" s="47" t="s">
        <v>2453</v>
      </c>
      <c r="Q1523" s="75" t="s">
        <v>5120</v>
      </c>
      <c r="R1523" s="75" t="str">
        <f>IF(db[[#This Row],[QTY/ CTN]]="","",SUBSTITUTE(SUBSTITUTE(SUBSTITUTE(db[[#This Row],[QTY/ CTN]]," ","_",2),"(",""),")","")&amp;"_")</f>
        <v>48 LSN_</v>
      </c>
      <c r="S1523" s="75">
        <f>IF(db[[#This Row],[H_QTY/ CTN]]="","",SEARCH("_",db[[#This Row],[H_QTY/ CTN]]))</f>
        <v>7</v>
      </c>
      <c r="T1523" s="75">
        <f>IF(db[[#This Row],[H_QTY/ CTN]]="","",LEN(db[[#This Row],[H_QTY/ CTN]]))</f>
        <v>7</v>
      </c>
      <c r="U1523" s="77" t="str">
        <f>IF(db[[#This Row],[H_QTY/ CTN]]="","",LEFT(db[[#This Row],[H_QTY/ CTN]],db[[#This Row],[H_1]]-1))</f>
        <v>48 LSN</v>
      </c>
      <c r="V1523" s="77" t="str">
        <f>IF(NOT(db[[#This Row],[H_1]]=db[[#This Row],[H_2]]),MID(db[[#This Row],[H_QTY/ CTN]],db[[#This Row],[H_1]]+1,db[[#This Row],[H_2]]-db[[#This Row],[H_1]]-1),"")</f>
        <v/>
      </c>
      <c r="W1523" s="77" t="str">
        <f>IF(db[[#This Row],[QTY/ CTN B]]="","",LEFT(db[[#This Row],[QTY/ CTN B]],SEARCH(" ",db[[#This Row],[QTY/ CTN B]],1)-1))</f>
        <v>48</v>
      </c>
      <c r="X1523" s="77" t="str">
        <f>IF(db[[#This Row],[QTY/ CTN B]]="","",RIGHT(db[[#This Row],[QTY/ CTN B]],LEN(db[[#This Row],[QTY/ CTN B]])-SEARCH(" ",db[[#This Row],[QTY/ CTN B]],1)))</f>
        <v>LSN</v>
      </c>
      <c r="Y1523" s="77">
        <f>IF(db[[#This Row],[QTY/ CTN TG]]="",IF(db[[#This Row],[STN TG]]="","",12),LEFT(db[[#This Row],[QTY/ CTN TG]],SEARCH(" ",db[[#This Row],[QTY/ CTN TG]],1)-1))</f>
        <v>12</v>
      </c>
      <c r="Z1523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3" s="77" t="str">
        <f>IF(db[[#This Row],[STN K]]="","",IF(db[[#This Row],[STN TG]]="LSN",12,""))</f>
        <v/>
      </c>
      <c r="AB1523" s="77" t="str">
        <f>IF(db[[#This Row],[STN TG]]="LSN","PCS","")</f>
        <v/>
      </c>
      <c r="AC1523" s="77">
        <f>db[[#This Row],[QTY B]]*IF(db[[#This Row],[QTY TG]]="",1,db[[#This Row],[QTY TG]])*IF(db[[#This Row],[QTY K]]="",1,db[[#This Row],[QTY K]])</f>
        <v>576</v>
      </c>
      <c r="AD1523" s="77" t="str">
        <f>IF(db[[#This Row],[STN K]]="",IF(db[[#This Row],[STN TG]]="",db[[#This Row],[STN B]],db[[#This Row],[STN TG]]),db[[#This Row],[STN K]])</f>
        <v>PCS</v>
      </c>
      <c r="AE1523" s="40"/>
    </row>
    <row r="1524" spans="1:31" x14ac:dyDescent="0.25">
      <c r="A1524" s="40">
        <f t="shared" si="23"/>
        <v>1523</v>
      </c>
      <c r="B1524" s="75" t="str">
        <f>LOWER(SUBSTITUTE(SUBSTITUTE(SUBSTITUTE(SUBSTITUTE(SUBSTITUTE(SUBSTITUTE(SUBSTITUTE(SUBSTITUTE(db[[#This Row],[NB BM]]," ",),".",""),"-",""),"(",""),")",""),"/",""),"""",""),"+",""))</f>
        <v>tipeexkenkoct608fc</v>
      </c>
      <c r="C1524" s="75" t="str">
        <f>LOWER(SUBSTITUTE(SUBSTITUTE(SUBSTITUTE(SUBSTITUTE(SUBSTITUTE(SUBSTITUTE(SUBSTITUTE(SUBSTITUTE(SUBSTITUTE(db[[#This Row],[NB NOTA]]," ",),".",""),"-",""),"(",""),")",""),",",""),"/",""),"""",""),"+",""))</f>
        <v>kenkocorrectiontapect608fc6mx5mm</v>
      </c>
      <c r="D1524" s="75" t="str">
        <f>LOWER(SUBSTITUTE(SUBSTITUTE(SUBSTITUTE(SUBSTITUTE(SUBSTITUTE(SUBSTITUTE(SUBSTITUTE(SUBSTITUTE(SUBSTITUTE(db[[#This Row],[NB PAJAK]]," ",""),"-",""),"(",""),")",""),".",""),",",""),"/",""),"""",""),"+",""))</f>
        <v>correctiontapekenkoct608fc6mx5mm</v>
      </c>
      <c r="E1524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tipeexkenkoct608fc48lsnartomoro</v>
      </c>
      <c r="F1524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kenkocorrectiontapect608fc6mx5mm48lsn</v>
      </c>
      <c r="G1524" s="75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kenkocorrectiontapect608fc6mx5mmartomoro</v>
      </c>
      <c r="H1524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kenkocorrectiontapect608fc6mx5mm48lsnartomoro</v>
      </c>
      <c r="I1524" s="47" t="s">
        <v>6280</v>
      </c>
      <c r="J1524" s="47" t="s">
        <v>5104</v>
      </c>
      <c r="K1524" s="48" t="s">
        <v>5114</v>
      </c>
      <c r="L1524" s="47" t="s">
        <v>1335</v>
      </c>
      <c r="M1524" s="76" t="e">
        <f>IF(db[[#This Row],[NB NOTA_C]]="","",COUNTIF([2]!B_MSK[concat],db[[#This Row],[NB NOTA_C]]))</f>
        <v>#REF!</v>
      </c>
      <c r="N1524" s="120" t="s">
        <v>1348</v>
      </c>
      <c r="O1524" s="75" t="s">
        <v>1425</v>
      </c>
      <c r="P1524" s="47" t="s">
        <v>2453</v>
      </c>
      <c r="Q1524" s="5" t="s">
        <v>5359</v>
      </c>
      <c r="R1524" s="75" t="str">
        <f>IF(db[[#This Row],[QTY/ CTN]]="","",SUBSTITUTE(SUBSTITUTE(SUBSTITUTE(db[[#This Row],[QTY/ CTN]]," ","_",2),"(",""),")","")&amp;"_")</f>
        <v>48 LSN_</v>
      </c>
      <c r="S1524" s="75">
        <f>IF(db[[#This Row],[H_QTY/ CTN]]="","",SEARCH("_",db[[#This Row],[H_QTY/ CTN]]))</f>
        <v>7</v>
      </c>
      <c r="T1524" s="75">
        <f>IF(db[[#This Row],[H_QTY/ CTN]]="","",LEN(db[[#This Row],[H_QTY/ CTN]]))</f>
        <v>7</v>
      </c>
      <c r="U1524" s="77" t="str">
        <f>IF(db[[#This Row],[H_QTY/ CTN]]="","",LEFT(db[[#This Row],[H_QTY/ CTN]],db[[#This Row],[H_1]]-1))</f>
        <v>48 LSN</v>
      </c>
      <c r="V1524" s="77" t="str">
        <f>IF(NOT(db[[#This Row],[H_1]]=db[[#This Row],[H_2]]),MID(db[[#This Row],[H_QTY/ CTN]],db[[#This Row],[H_1]]+1,db[[#This Row],[H_2]]-db[[#This Row],[H_1]]-1),"")</f>
        <v/>
      </c>
      <c r="W1524" s="77" t="str">
        <f>IF(db[[#This Row],[QTY/ CTN B]]="","",LEFT(db[[#This Row],[QTY/ CTN B]],SEARCH(" ",db[[#This Row],[QTY/ CTN B]],1)-1))</f>
        <v>48</v>
      </c>
      <c r="X1524" s="77" t="str">
        <f>IF(db[[#This Row],[QTY/ CTN B]]="","",RIGHT(db[[#This Row],[QTY/ CTN B]],LEN(db[[#This Row],[QTY/ CTN B]])-SEARCH(" ",db[[#This Row],[QTY/ CTN B]],1)))</f>
        <v>LSN</v>
      </c>
      <c r="Y1524" s="77">
        <f>IF(db[[#This Row],[QTY/ CTN TG]]="",IF(db[[#This Row],[STN TG]]="","",12),LEFT(db[[#This Row],[QTY/ CTN TG]],SEARCH(" ",db[[#This Row],[QTY/ CTN TG]],1)-1))</f>
        <v>12</v>
      </c>
      <c r="Z1524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4" s="77" t="str">
        <f>IF(db[[#This Row],[STN K]]="","",IF(db[[#This Row],[STN TG]]="LSN",12,""))</f>
        <v/>
      </c>
      <c r="AB1524" s="77" t="str">
        <f>IF(db[[#This Row],[STN TG]]="LSN","PCS","")</f>
        <v/>
      </c>
      <c r="AC1524" s="77">
        <f>db[[#This Row],[QTY B]]*IF(db[[#This Row],[QTY TG]]="",1,db[[#This Row],[QTY TG]])*IF(db[[#This Row],[QTY K]]="",1,db[[#This Row],[QTY K]])</f>
        <v>576</v>
      </c>
      <c r="AD1524" s="77" t="str">
        <f>IF(db[[#This Row],[STN K]]="",IF(db[[#This Row],[STN TG]]="",db[[#This Row],[STN B]],db[[#This Row],[STN TG]]),db[[#This Row],[STN K]])</f>
        <v>PCS</v>
      </c>
      <c r="AE1524" s="40"/>
    </row>
    <row r="1525" spans="1:31" x14ac:dyDescent="0.25">
      <c r="A1525" s="40">
        <f t="shared" si="23"/>
        <v>1524</v>
      </c>
      <c r="B1525" s="134" t="str">
        <f>LOWER(SUBSTITUTE(SUBSTITUTE(SUBSTITUTE(SUBSTITUTE(SUBSTITUTE(SUBSTITUTE(SUBSTITUTE(SUBSTITUTE(db[[#This Row],[NB BM]]," ",),".",""),"-",""),"(",""),")",""),"/",""),"""",""),"+",""))</f>
        <v>tipeexkenkoct634</v>
      </c>
      <c r="C1525" s="134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D1525" s="134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E1525" s="13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tipeexkenkoct63448lsnartomoro</v>
      </c>
      <c r="F1525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kenkocorrectiontapect6348mx5mm48lsn</v>
      </c>
      <c r="G1525" s="134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kenkocorrectiontapect6348mx5mmartomoro</v>
      </c>
      <c r="H1525" s="13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kenkocorrectiontapect6348mx5mm48lsnartomoro</v>
      </c>
      <c r="I1525" s="2" t="s">
        <v>6281</v>
      </c>
      <c r="J1525" s="4" t="s">
        <v>4093</v>
      </c>
      <c r="K1525" s="14" t="s">
        <v>4096</v>
      </c>
      <c r="L1525" s="2" t="s">
        <v>1335</v>
      </c>
      <c r="M1525" s="135" t="e">
        <f>IF(db[[#This Row],[NB NOTA_C]]="","",COUNTIF([2]!B_MSK[concat],db[[#This Row],[NB NOTA_C]]))</f>
        <v>#REF!</v>
      </c>
      <c r="N1525" s="9" t="s">
        <v>1348</v>
      </c>
      <c r="O1525" s="5" t="s">
        <v>1425</v>
      </c>
      <c r="P1525" s="2" t="s">
        <v>2453</v>
      </c>
      <c r="Q1525" s="5" t="s">
        <v>5171</v>
      </c>
      <c r="R1525" s="134" t="str">
        <f>IF(db[[#This Row],[QTY/ CTN]]="","",SUBSTITUTE(SUBSTITUTE(SUBSTITUTE(db[[#This Row],[QTY/ CTN]]," ","_",2),"(",""),")","")&amp;"_")</f>
        <v>48 LSN_</v>
      </c>
      <c r="S1525" s="134">
        <f>IF(db[[#This Row],[H_QTY/ CTN]]="","",SEARCH("_",db[[#This Row],[H_QTY/ CTN]]))</f>
        <v>7</v>
      </c>
      <c r="T1525" s="134">
        <f>IF(db[[#This Row],[H_QTY/ CTN]]="","",LEN(db[[#This Row],[H_QTY/ CTN]]))</f>
        <v>7</v>
      </c>
      <c r="U1525" s="137" t="str">
        <f>IF(db[[#This Row],[H_QTY/ CTN]]="","",LEFT(db[[#This Row],[H_QTY/ CTN]],db[[#This Row],[H_1]]-1))</f>
        <v>48 LSN</v>
      </c>
      <c r="V1525" s="137" t="str">
        <f>IF(NOT(db[[#This Row],[H_1]]=db[[#This Row],[H_2]]),MID(db[[#This Row],[H_QTY/ CTN]],db[[#This Row],[H_1]]+1,db[[#This Row],[H_2]]-db[[#This Row],[H_1]]-1),"")</f>
        <v/>
      </c>
      <c r="W1525" s="40" t="str">
        <f>IF(db[[#This Row],[QTY/ CTN B]]="","",LEFT(db[[#This Row],[QTY/ CTN B]],SEARCH(" ",db[[#This Row],[QTY/ CTN B]],1)-1))</f>
        <v>48</v>
      </c>
      <c r="X1525" s="40" t="str">
        <f>IF(db[[#This Row],[QTY/ CTN B]]="","",RIGHT(db[[#This Row],[QTY/ CTN B]],LEN(db[[#This Row],[QTY/ CTN B]])-SEARCH(" ",db[[#This Row],[QTY/ CTN B]],1)))</f>
        <v>LSN</v>
      </c>
      <c r="Y1525" s="40">
        <f>IF(db[[#This Row],[QTY/ CTN TG]]="",IF(db[[#This Row],[STN TG]]="","",12),LEFT(db[[#This Row],[QTY/ CTN TG]],SEARCH(" ",db[[#This Row],[QTY/ CTN TG]],1)-1))</f>
        <v>12</v>
      </c>
      <c r="Z15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5" s="40" t="str">
        <f>IF(db[[#This Row],[STN K]]="","",IF(db[[#This Row],[STN TG]]="LSN",12,""))</f>
        <v/>
      </c>
      <c r="AB1525" s="40" t="str">
        <f>IF(db[[#This Row],[STN TG]]="LSN","PCS","")</f>
        <v/>
      </c>
      <c r="AC1525" s="40">
        <f>db[[#This Row],[QTY B]]*IF(db[[#This Row],[QTY TG]]="",1,db[[#This Row],[QTY TG]])*IF(db[[#This Row],[QTY K]]="",1,db[[#This Row],[QTY K]])</f>
        <v>576</v>
      </c>
      <c r="AD1525" s="40" t="str">
        <f>IF(db[[#This Row],[STN K]]="",IF(db[[#This Row],[STN TG]]="",db[[#This Row],[STN B]],db[[#This Row],[STN TG]]),db[[#This Row],[STN K]])</f>
        <v>PCS</v>
      </c>
      <c r="AE1525" s="40"/>
    </row>
    <row r="1526" spans="1:31" x14ac:dyDescent="0.25">
      <c r="A1526" s="40">
        <f t="shared" si="23"/>
        <v>1525</v>
      </c>
      <c r="B1526" s="5" t="str">
        <f>LOWER(SUBSTITUTE(SUBSTITUTE(SUBSTITUTE(SUBSTITUTE(SUBSTITUTE(SUBSTITUTE(SUBSTITUTE(SUBSTITUTE(db[[#This Row],[NB BM]]," ",),".",""),"-",""),"(",""),")",""),"/",""),"""",""),"+",""))</f>
        <v>tipeexkenkoct634dt</v>
      </c>
      <c r="C1526" s="5" t="str">
        <f>LOWER(SUBSTITUTE(SUBSTITUTE(SUBSTITUTE(SUBSTITUTE(SUBSTITUTE(SUBSTITUTE(SUBSTITUTE(SUBSTITUTE(SUBSTITUTE(db[[#This Row],[NB NOTA]]," ",),".",""),"-",""),"(",""),")",""),",",""),"/",""),"""",""),"+",""))</f>
        <v>kenkocorrectiontapect634dt8mx5mm</v>
      </c>
      <c r="D1526" s="5" t="str">
        <f>LOWER(SUBSTITUTE(SUBSTITUTE(SUBSTITUTE(SUBSTITUTE(SUBSTITUTE(SUBSTITUTE(SUBSTITUTE(SUBSTITUTE(SUBSTITUTE(db[[#This Row],[NB PAJAK]]," ",""),"-",""),"(",""),")",""),".",""),",",""),"/",""),"""",""),"+",""))</f>
        <v>correctiontapekenkoct634dt8mx5mm</v>
      </c>
      <c r="E15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tipeexkenkoct634dt48lsnartomoro</v>
      </c>
      <c r="F15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kenkocorrectiontapect634dt8mx5mm48lsn</v>
      </c>
      <c r="G1526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kenkocorrectiontapect634dt8mx5mmartomoro</v>
      </c>
      <c r="H15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kenkocorrectiontapect634dt8mx5mm48lsnartomoro</v>
      </c>
      <c r="I1526" s="2" t="s">
        <v>6282</v>
      </c>
      <c r="J1526" s="4" t="s">
        <v>5275</v>
      </c>
      <c r="K1526" s="1" t="s">
        <v>5276</v>
      </c>
      <c r="L1526" s="2" t="s">
        <v>1335</v>
      </c>
      <c r="M1526" s="34" t="e">
        <f>IF(db[[#This Row],[NB NOTA_C]]="","",COUNTIF([2]!B_MSK[concat],db[[#This Row],[NB NOTA_C]]))</f>
        <v>#REF!</v>
      </c>
      <c r="N1526" s="9" t="s">
        <v>1348</v>
      </c>
      <c r="O1526" s="5" t="s">
        <v>1425</v>
      </c>
      <c r="P1526" s="2" t="s">
        <v>2453</v>
      </c>
      <c r="Q1526" s="2" t="s">
        <v>5277</v>
      </c>
      <c r="R1526" s="2" t="str">
        <f>IF(db[[#This Row],[QTY/ CTN]]="","",SUBSTITUTE(SUBSTITUTE(SUBSTITUTE(db[[#This Row],[QTY/ CTN]]," ","_",2),"(",""),")","")&amp;"_")</f>
        <v>48 LSN_</v>
      </c>
      <c r="S1526" s="2">
        <f>IF(db[[#This Row],[H_QTY/ CTN]]="","",SEARCH("_",db[[#This Row],[H_QTY/ CTN]]))</f>
        <v>7</v>
      </c>
      <c r="T1526" s="2">
        <f>IF(db[[#This Row],[H_QTY/ CTN]]="","",LEN(db[[#This Row],[H_QTY/ CTN]]))</f>
        <v>7</v>
      </c>
      <c r="U1526" s="41" t="str">
        <f>IF(db[[#This Row],[H_QTY/ CTN]]="","",LEFT(db[[#This Row],[H_QTY/ CTN]],db[[#This Row],[H_1]]-1))</f>
        <v>48 LSN</v>
      </c>
      <c r="V1526" s="40" t="str">
        <f>IF(NOT(db[[#This Row],[H_1]]=db[[#This Row],[H_2]]),MID(db[[#This Row],[H_QTY/ CTN]],db[[#This Row],[H_1]]+1,db[[#This Row],[H_2]]-db[[#This Row],[H_1]]-1),"")</f>
        <v/>
      </c>
      <c r="W1526" s="40" t="str">
        <f>IF(db[[#This Row],[QTY/ CTN B]]="","",LEFT(db[[#This Row],[QTY/ CTN B]],SEARCH(" ",db[[#This Row],[QTY/ CTN B]],1)-1))</f>
        <v>48</v>
      </c>
      <c r="X1526" s="40" t="str">
        <f>IF(db[[#This Row],[QTY/ CTN B]]="","",RIGHT(db[[#This Row],[QTY/ CTN B]],LEN(db[[#This Row],[QTY/ CTN B]])-SEARCH(" ",db[[#This Row],[QTY/ CTN B]],1)))</f>
        <v>LSN</v>
      </c>
      <c r="Y1526" s="40">
        <f>IF(db[[#This Row],[QTY/ CTN TG]]="",IF(db[[#This Row],[STN TG]]="","",12),LEFT(db[[#This Row],[QTY/ CTN TG]],SEARCH(" ",db[[#This Row],[QTY/ CTN TG]],1)-1))</f>
        <v>12</v>
      </c>
      <c r="Z15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6" s="40" t="str">
        <f>IF(db[[#This Row],[STN K]]="","",IF(db[[#This Row],[STN TG]]="LSN",12,""))</f>
        <v/>
      </c>
      <c r="AB1526" s="40" t="str">
        <f>IF(db[[#This Row],[STN TG]]="LSN","PCS","")</f>
        <v/>
      </c>
      <c r="AC1526" s="40">
        <f>db[[#This Row],[QTY B]]*IF(db[[#This Row],[QTY TG]]="",1,db[[#This Row],[QTY TG]])*IF(db[[#This Row],[QTY K]]="",1,db[[#This Row],[QTY K]])</f>
        <v>576</v>
      </c>
      <c r="AD1526" s="40" t="str">
        <f>IF(db[[#This Row],[STN K]]="",IF(db[[#This Row],[STN TG]]="",db[[#This Row],[STN B]],db[[#This Row],[STN TG]]),db[[#This Row],[STN K]])</f>
        <v>PCS</v>
      </c>
      <c r="AE1526" s="40"/>
    </row>
    <row r="1527" spans="1:31" x14ac:dyDescent="0.25">
      <c r="A1527" s="40">
        <f t="shared" si="23"/>
        <v>1526</v>
      </c>
      <c r="B1527" s="5" t="str">
        <f>LOWER(SUBSTITUTE(SUBSTITUTE(SUBSTITUTE(SUBSTITUTE(SUBSTITUTE(SUBSTITUTE(SUBSTITUTE(SUBSTITUTE(db[[#This Row],[NB BM]]," ",),".",""),"-",""),"(",""),")",""),"/",""),"""",""),"+",""))</f>
        <v>tipeexkenkoct634n</v>
      </c>
      <c r="C1527" s="5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D1527" s="5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E15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tipeexkenkoct634n48lsnartomoro</v>
      </c>
      <c r="F15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kenkocorrectiontapect634n8mx5mm48lsn</v>
      </c>
      <c r="G1527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kenkocorrectiontapect634n8mx5mmartomoro</v>
      </c>
      <c r="H15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kenkocorrectiontapect634n8mx5mm48lsnartomoro</v>
      </c>
      <c r="I1527" s="2" t="s">
        <v>6283</v>
      </c>
      <c r="J1527" s="4" t="s">
        <v>2050</v>
      </c>
      <c r="K1527" s="1" t="s">
        <v>2048</v>
      </c>
      <c r="L1527" s="2" t="s">
        <v>1335</v>
      </c>
      <c r="M1527" s="34" t="e">
        <f>IF(db[[#This Row],[NB NOTA_C]]="","",COUNTIF([2]!B_MSK[concat],db[[#This Row],[NB NOTA_C]]))</f>
        <v>#REF!</v>
      </c>
      <c r="N1527" s="9" t="s">
        <v>1348</v>
      </c>
      <c r="O1527" s="5" t="s">
        <v>1425</v>
      </c>
      <c r="P1527" s="2" t="s">
        <v>2453</v>
      </c>
      <c r="Q1527" s="2" t="s">
        <v>4294</v>
      </c>
      <c r="R1527" s="2" t="str">
        <f>IF(db[[#This Row],[QTY/ CTN]]="","",SUBSTITUTE(SUBSTITUTE(SUBSTITUTE(db[[#This Row],[QTY/ CTN]]," ","_",2),"(",""),")","")&amp;"_")</f>
        <v>48 LSN_</v>
      </c>
      <c r="S1527" s="2">
        <f>IF(db[[#This Row],[H_QTY/ CTN]]="","",SEARCH("_",db[[#This Row],[H_QTY/ CTN]]))</f>
        <v>7</v>
      </c>
      <c r="T1527" s="2">
        <f>IF(db[[#This Row],[H_QTY/ CTN]]="","",LEN(db[[#This Row],[H_QTY/ CTN]]))</f>
        <v>7</v>
      </c>
      <c r="U1527" s="41" t="str">
        <f>IF(db[[#This Row],[H_QTY/ CTN]]="","",LEFT(db[[#This Row],[H_QTY/ CTN]],db[[#This Row],[H_1]]-1))</f>
        <v>48 LSN</v>
      </c>
      <c r="V1527" s="40" t="str">
        <f>IF(NOT(db[[#This Row],[H_1]]=db[[#This Row],[H_2]]),MID(db[[#This Row],[H_QTY/ CTN]],db[[#This Row],[H_1]]+1,db[[#This Row],[H_2]]-db[[#This Row],[H_1]]-1),"")</f>
        <v/>
      </c>
      <c r="W1527" s="40" t="str">
        <f>IF(db[[#This Row],[QTY/ CTN B]]="","",LEFT(db[[#This Row],[QTY/ CTN B]],SEARCH(" ",db[[#This Row],[QTY/ CTN B]],1)-1))</f>
        <v>48</v>
      </c>
      <c r="X1527" s="40" t="str">
        <f>IF(db[[#This Row],[QTY/ CTN B]]="","",RIGHT(db[[#This Row],[QTY/ CTN B]],LEN(db[[#This Row],[QTY/ CTN B]])-SEARCH(" ",db[[#This Row],[QTY/ CTN B]],1)))</f>
        <v>LSN</v>
      </c>
      <c r="Y1527" s="40">
        <f>IF(db[[#This Row],[QTY/ CTN TG]]="",IF(db[[#This Row],[STN TG]]="","",12),LEFT(db[[#This Row],[QTY/ CTN TG]],SEARCH(" ",db[[#This Row],[QTY/ CTN TG]],1)-1))</f>
        <v>12</v>
      </c>
      <c r="Z15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7" s="40" t="str">
        <f>IF(db[[#This Row],[STN K]]="","",IF(db[[#This Row],[STN TG]]="LSN",12,""))</f>
        <v/>
      </c>
      <c r="AB1527" s="40" t="str">
        <f>IF(db[[#This Row],[STN TG]]="LSN","PCS","")</f>
        <v/>
      </c>
      <c r="AC1527" s="40">
        <f>db[[#This Row],[QTY B]]*IF(db[[#This Row],[QTY TG]]="",1,db[[#This Row],[QTY TG]])*IF(db[[#This Row],[QTY K]]="",1,db[[#This Row],[QTY K]])</f>
        <v>576</v>
      </c>
      <c r="AD1527" s="40" t="str">
        <f>IF(db[[#This Row],[STN K]]="",IF(db[[#This Row],[STN TG]]="",db[[#This Row],[STN B]],db[[#This Row],[STN TG]]),db[[#This Row],[STN K]])</f>
        <v>PCS</v>
      </c>
      <c r="AE1527" s="40"/>
    </row>
    <row r="1528" spans="1:31" x14ac:dyDescent="0.25">
      <c r="A1528" s="40">
        <f t="shared" si="23"/>
        <v>1527</v>
      </c>
      <c r="B1528" s="5" t="str">
        <f>LOWER(SUBSTITUTE(SUBSTITUTE(SUBSTITUTE(SUBSTITUTE(SUBSTITUTE(SUBSTITUTE(SUBSTITUTE(SUBSTITUTE(db[[#This Row],[NB BM]]," ",),".",""),"-",""),"(",""),")",""),"/",""),"""",""),"+",""))</f>
        <v>tipeexkenkoct802n</v>
      </c>
      <c r="C1528" s="5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D1528" s="5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E152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tipeexkenkoct802n48lsnartomoro</v>
      </c>
      <c r="F152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kenkocorrectiontapect802n8mx5mm48lsn</v>
      </c>
      <c r="G1528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kenkocorrectiontapect802n8mx5mmartomoro</v>
      </c>
      <c r="H152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kenkocorrectiontapect802n8mx5mm48lsnartomoro</v>
      </c>
      <c r="I1528" s="2" t="s">
        <v>6284</v>
      </c>
      <c r="J1528" s="4" t="s">
        <v>2049</v>
      </c>
      <c r="K1528" s="14" t="s">
        <v>2047</v>
      </c>
      <c r="L1528" s="2" t="s">
        <v>1335</v>
      </c>
      <c r="M1528" s="34" t="e">
        <f>IF(db[[#This Row],[NB NOTA_C]]="","",COUNTIF([2]!B_MSK[concat],db[[#This Row],[NB NOTA_C]]))</f>
        <v>#REF!</v>
      </c>
      <c r="N1528" s="9" t="s">
        <v>1348</v>
      </c>
      <c r="O1528" s="5" t="s">
        <v>1425</v>
      </c>
      <c r="P1528" s="2" t="s">
        <v>2453</v>
      </c>
      <c r="Q1528" s="2" t="s">
        <v>4598</v>
      </c>
      <c r="R1528" s="2" t="str">
        <f>IF(db[[#This Row],[QTY/ CTN]]="","",SUBSTITUTE(SUBSTITUTE(SUBSTITUTE(db[[#This Row],[QTY/ CTN]]," ","_",2),"(",""),")","")&amp;"_")</f>
        <v>48 LSN_</v>
      </c>
      <c r="S1528" s="2">
        <f>IF(db[[#This Row],[H_QTY/ CTN]]="","",SEARCH("_",db[[#This Row],[H_QTY/ CTN]]))</f>
        <v>7</v>
      </c>
      <c r="T1528" s="2">
        <f>IF(db[[#This Row],[H_QTY/ CTN]]="","",LEN(db[[#This Row],[H_QTY/ CTN]]))</f>
        <v>7</v>
      </c>
      <c r="U1528" s="41" t="str">
        <f>IF(db[[#This Row],[H_QTY/ CTN]]="","",LEFT(db[[#This Row],[H_QTY/ CTN]],db[[#This Row],[H_1]]-1))</f>
        <v>48 LSN</v>
      </c>
      <c r="V1528" s="40" t="str">
        <f>IF(NOT(db[[#This Row],[H_1]]=db[[#This Row],[H_2]]),MID(db[[#This Row],[H_QTY/ CTN]],db[[#This Row],[H_1]]+1,db[[#This Row],[H_2]]-db[[#This Row],[H_1]]-1),"")</f>
        <v/>
      </c>
      <c r="W1528" s="40" t="str">
        <f>IF(db[[#This Row],[QTY/ CTN B]]="","",LEFT(db[[#This Row],[QTY/ CTN B]],SEARCH(" ",db[[#This Row],[QTY/ CTN B]],1)-1))</f>
        <v>48</v>
      </c>
      <c r="X1528" s="40" t="str">
        <f>IF(db[[#This Row],[QTY/ CTN B]]="","",RIGHT(db[[#This Row],[QTY/ CTN B]],LEN(db[[#This Row],[QTY/ CTN B]])-SEARCH(" ",db[[#This Row],[QTY/ CTN B]],1)))</f>
        <v>LSN</v>
      </c>
      <c r="Y1528" s="40">
        <f>IF(db[[#This Row],[QTY/ CTN TG]]="",IF(db[[#This Row],[STN TG]]="","",12),LEFT(db[[#This Row],[QTY/ CTN TG]],SEARCH(" ",db[[#This Row],[QTY/ CTN TG]],1)-1))</f>
        <v>12</v>
      </c>
      <c r="Z15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8" s="40" t="str">
        <f>IF(db[[#This Row],[STN K]]="","",IF(db[[#This Row],[STN TG]]="LSN",12,""))</f>
        <v/>
      </c>
      <c r="AB1528" s="40" t="str">
        <f>IF(db[[#This Row],[STN TG]]="LSN","PCS","")</f>
        <v/>
      </c>
      <c r="AC1528" s="40">
        <f>db[[#This Row],[QTY B]]*IF(db[[#This Row],[QTY TG]]="",1,db[[#This Row],[QTY TG]])*IF(db[[#This Row],[QTY K]]="",1,db[[#This Row],[QTY K]])</f>
        <v>576</v>
      </c>
      <c r="AD1528" s="40" t="str">
        <f>IF(db[[#This Row],[STN K]]="",IF(db[[#This Row],[STN TG]]="",db[[#This Row],[STN B]],db[[#This Row],[STN TG]]),db[[#This Row],[STN K]])</f>
        <v>PCS</v>
      </c>
      <c r="AE1528" s="40"/>
    </row>
    <row r="1529" spans="1:31" x14ac:dyDescent="0.25">
      <c r="A1529" s="40">
        <f t="shared" si="23"/>
        <v>1528</v>
      </c>
      <c r="B1529" s="134" t="str">
        <f>LOWER(SUBSTITUTE(SUBSTITUTE(SUBSTITUTE(SUBSTITUTE(SUBSTITUTE(SUBSTITUTE(SUBSTITUTE(SUBSTITUTE(db[[#This Row],[NB BM]]," ",),".",""),"-",""),"(",""),")",""),"/",""),"""",""),"+",""))</f>
        <v>tipeexkenkoct809</v>
      </c>
      <c r="C1529" s="134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D1529" s="134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E1529" s="13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tipeexkenkoct80948lsnartomoro</v>
      </c>
      <c r="F1529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kenkocorrectiontapect8098mx5mm48lsn</v>
      </c>
      <c r="G1529" s="134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kenkocorrectiontapect8098mx5mmartomoro</v>
      </c>
      <c r="H1529" s="13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kenkocorrectiontapect8098mx5mm48lsnartomoro</v>
      </c>
      <c r="I1529" s="2" t="s">
        <v>6285</v>
      </c>
      <c r="J1529" s="4" t="s">
        <v>4094</v>
      </c>
      <c r="K1529" s="14" t="s">
        <v>4097</v>
      </c>
      <c r="L1529" s="2" t="s">
        <v>1335</v>
      </c>
      <c r="M1529" s="135" t="e">
        <f>IF(db[[#This Row],[NB NOTA_C]]="","",COUNTIF([2]!B_MSK[concat],db[[#This Row],[NB NOTA_C]]))</f>
        <v>#REF!</v>
      </c>
      <c r="N1529" s="9" t="s">
        <v>1348</v>
      </c>
      <c r="O1529" s="5" t="s">
        <v>1425</v>
      </c>
      <c r="P1529" s="2" t="s">
        <v>2453</v>
      </c>
      <c r="Q1529" s="134" t="s">
        <v>4552</v>
      </c>
      <c r="R1529" s="134" t="str">
        <f>IF(db[[#This Row],[QTY/ CTN]]="","",SUBSTITUTE(SUBSTITUTE(SUBSTITUTE(db[[#This Row],[QTY/ CTN]]," ","_",2),"(",""),")","")&amp;"_")</f>
        <v>48 LSN_</v>
      </c>
      <c r="S1529" s="134">
        <f>IF(db[[#This Row],[H_QTY/ CTN]]="","",SEARCH("_",db[[#This Row],[H_QTY/ CTN]]))</f>
        <v>7</v>
      </c>
      <c r="T1529" s="134">
        <f>IF(db[[#This Row],[H_QTY/ CTN]]="","",LEN(db[[#This Row],[H_QTY/ CTN]]))</f>
        <v>7</v>
      </c>
      <c r="U1529" s="137" t="str">
        <f>IF(db[[#This Row],[H_QTY/ CTN]]="","",LEFT(db[[#This Row],[H_QTY/ CTN]],db[[#This Row],[H_1]]-1))</f>
        <v>48 LSN</v>
      </c>
      <c r="V1529" s="137" t="str">
        <f>IF(NOT(db[[#This Row],[H_1]]=db[[#This Row],[H_2]]),MID(db[[#This Row],[H_QTY/ CTN]],db[[#This Row],[H_1]]+1,db[[#This Row],[H_2]]-db[[#This Row],[H_1]]-1),"")</f>
        <v/>
      </c>
      <c r="W1529" s="40" t="str">
        <f>IF(db[[#This Row],[QTY/ CTN B]]="","",LEFT(db[[#This Row],[QTY/ CTN B]],SEARCH(" ",db[[#This Row],[QTY/ CTN B]],1)-1))</f>
        <v>48</v>
      </c>
      <c r="X1529" s="40" t="str">
        <f>IF(db[[#This Row],[QTY/ CTN B]]="","",RIGHT(db[[#This Row],[QTY/ CTN B]],LEN(db[[#This Row],[QTY/ CTN B]])-SEARCH(" ",db[[#This Row],[QTY/ CTN B]],1)))</f>
        <v>LSN</v>
      </c>
      <c r="Y1529" s="40">
        <f>IF(db[[#This Row],[QTY/ CTN TG]]="",IF(db[[#This Row],[STN TG]]="","",12),LEFT(db[[#This Row],[QTY/ CTN TG]],SEARCH(" ",db[[#This Row],[QTY/ CTN TG]],1)-1))</f>
        <v>12</v>
      </c>
      <c r="Z15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29" s="40" t="str">
        <f>IF(db[[#This Row],[STN K]]="","",IF(db[[#This Row],[STN TG]]="LSN",12,""))</f>
        <v/>
      </c>
      <c r="AB1529" s="40" t="str">
        <f>IF(db[[#This Row],[STN TG]]="LSN","PCS","")</f>
        <v/>
      </c>
      <c r="AC1529" s="40">
        <f>db[[#This Row],[QTY B]]*IF(db[[#This Row],[QTY TG]]="",1,db[[#This Row],[QTY TG]])*IF(db[[#This Row],[QTY K]]="",1,db[[#This Row],[QTY K]])</f>
        <v>576</v>
      </c>
      <c r="AD1529" s="40" t="str">
        <f>IF(db[[#This Row],[STN K]]="",IF(db[[#This Row],[STN TG]]="",db[[#This Row],[STN B]],db[[#This Row],[STN TG]]),db[[#This Row],[STN K]])</f>
        <v>PCS</v>
      </c>
      <c r="AE1529" s="40"/>
    </row>
    <row r="1530" spans="1:31" x14ac:dyDescent="0.25">
      <c r="A1530" s="40">
        <f t="shared" si="23"/>
        <v>1529</v>
      </c>
      <c r="B1530" s="75" t="str">
        <f>LOWER(SUBSTITUTE(SUBSTITUTE(SUBSTITUTE(SUBSTITUTE(SUBSTITUTE(SUBSTITUTE(SUBSTITUTE(SUBSTITUTE(db[[#This Row],[NB BM]]," ",),".",""),"-",""),"(",""),")",""),"/",""),"""",""),"+",""))</f>
        <v>tipeexkenkoct818</v>
      </c>
      <c r="C1530" s="75" t="str">
        <f>LOWER(SUBSTITUTE(SUBSTITUTE(SUBSTITUTE(SUBSTITUTE(SUBSTITUTE(SUBSTITUTE(SUBSTITUTE(SUBSTITUTE(SUBSTITUTE(db[[#This Row],[NB NOTA]]," ",),".",""),"-",""),"(",""),")",""),",",""),"/",""),"""",""),"+",""))</f>
        <v>kenkocorrectiontapect8188mx5mm</v>
      </c>
      <c r="D1530" s="75" t="str">
        <f>LOWER(SUBSTITUTE(SUBSTITUTE(SUBSTITUTE(SUBSTITUTE(SUBSTITUTE(SUBSTITUTE(SUBSTITUTE(SUBSTITUTE(SUBSTITUTE(db[[#This Row],[NB PAJAK]]," ",""),"-",""),"(",""),")",""),".",""),",",""),"/",""),"""",""),"+",""))</f>
        <v>correctiontapekenkoct8188mx5mm</v>
      </c>
      <c r="E1530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tipeexkenkoct81848lsnartomoro</v>
      </c>
      <c r="F1530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kenkocorrectiontapect8188mx5mm48lsn</v>
      </c>
      <c r="G1530" s="75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kenkocorrectiontapect8188mx5mmartomoro</v>
      </c>
      <c r="H1530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kenkocorrectiontapect8188mx5mm48lsnartomoro</v>
      </c>
      <c r="I1530" s="47" t="s">
        <v>6286</v>
      </c>
      <c r="J1530" s="47" t="s">
        <v>5105</v>
      </c>
      <c r="K1530" s="48" t="s">
        <v>5115</v>
      </c>
      <c r="L1530" s="47" t="s">
        <v>1335</v>
      </c>
      <c r="M1530" s="76" t="e">
        <f>IF(db[[#This Row],[NB NOTA_C]]="","",COUNTIF([2]!B_MSK[concat],db[[#This Row],[NB NOTA_C]]))</f>
        <v>#REF!</v>
      </c>
      <c r="N1530" s="120" t="s">
        <v>1348</v>
      </c>
      <c r="O1530" s="75" t="s">
        <v>1425</v>
      </c>
      <c r="P1530" s="47" t="s">
        <v>2453</v>
      </c>
      <c r="Q1530" s="75"/>
      <c r="R1530" s="75" t="str">
        <f>IF(db[[#This Row],[QTY/ CTN]]="","",SUBSTITUTE(SUBSTITUTE(SUBSTITUTE(db[[#This Row],[QTY/ CTN]]," ","_",2),"(",""),")","")&amp;"_")</f>
        <v>48 LSN_</v>
      </c>
      <c r="S1530" s="75">
        <f>IF(db[[#This Row],[H_QTY/ CTN]]="","",SEARCH("_",db[[#This Row],[H_QTY/ CTN]]))</f>
        <v>7</v>
      </c>
      <c r="T1530" s="75">
        <f>IF(db[[#This Row],[H_QTY/ CTN]]="","",LEN(db[[#This Row],[H_QTY/ CTN]]))</f>
        <v>7</v>
      </c>
      <c r="U1530" s="77" t="str">
        <f>IF(db[[#This Row],[H_QTY/ CTN]]="","",LEFT(db[[#This Row],[H_QTY/ CTN]],db[[#This Row],[H_1]]-1))</f>
        <v>48 LSN</v>
      </c>
      <c r="V1530" s="77" t="str">
        <f>IF(NOT(db[[#This Row],[H_1]]=db[[#This Row],[H_2]]),MID(db[[#This Row],[H_QTY/ CTN]],db[[#This Row],[H_1]]+1,db[[#This Row],[H_2]]-db[[#This Row],[H_1]]-1),"")</f>
        <v/>
      </c>
      <c r="W1530" s="77" t="str">
        <f>IF(db[[#This Row],[QTY/ CTN B]]="","",LEFT(db[[#This Row],[QTY/ CTN B]],SEARCH(" ",db[[#This Row],[QTY/ CTN B]],1)-1))</f>
        <v>48</v>
      </c>
      <c r="X1530" s="77" t="str">
        <f>IF(db[[#This Row],[QTY/ CTN B]]="","",RIGHT(db[[#This Row],[QTY/ CTN B]],LEN(db[[#This Row],[QTY/ CTN B]])-SEARCH(" ",db[[#This Row],[QTY/ CTN B]],1)))</f>
        <v>LSN</v>
      </c>
      <c r="Y1530" s="77">
        <f>IF(db[[#This Row],[QTY/ CTN TG]]="",IF(db[[#This Row],[STN TG]]="","",12),LEFT(db[[#This Row],[QTY/ CTN TG]],SEARCH(" ",db[[#This Row],[QTY/ CTN TG]],1)-1))</f>
        <v>12</v>
      </c>
      <c r="Z1530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0" s="77" t="str">
        <f>IF(db[[#This Row],[STN K]]="","",IF(db[[#This Row],[STN TG]]="LSN",12,""))</f>
        <v/>
      </c>
      <c r="AB1530" s="77" t="str">
        <f>IF(db[[#This Row],[STN TG]]="LSN","PCS","")</f>
        <v/>
      </c>
      <c r="AC1530" s="77">
        <f>db[[#This Row],[QTY B]]*IF(db[[#This Row],[QTY TG]]="",1,db[[#This Row],[QTY TG]])*IF(db[[#This Row],[QTY K]]="",1,db[[#This Row],[QTY K]])</f>
        <v>576</v>
      </c>
      <c r="AD1530" s="77" t="str">
        <f>IF(db[[#This Row],[STN K]]="",IF(db[[#This Row],[STN TG]]="",db[[#This Row],[STN B]],db[[#This Row],[STN TG]]),db[[#This Row],[STN K]])</f>
        <v>PCS</v>
      </c>
      <c r="AE1530" s="40"/>
    </row>
    <row r="1531" spans="1:31" x14ac:dyDescent="0.25">
      <c r="A1531" s="40">
        <f t="shared" si="23"/>
        <v>1530</v>
      </c>
      <c r="B1531" s="75" t="str">
        <f>LOWER(SUBSTITUTE(SUBSTITUTE(SUBSTITUTE(SUBSTITUTE(SUBSTITUTE(SUBSTITUTE(SUBSTITUTE(SUBSTITUTE(db[[#This Row],[NB BM]]," ",),".",""),"-",""),"(",""),")",""),"/",""),"""",""),"+",""))</f>
        <v>tipeexkenkoct819</v>
      </c>
      <c r="C1531" s="75" t="str">
        <f>LOWER(SUBSTITUTE(SUBSTITUTE(SUBSTITUTE(SUBSTITUTE(SUBSTITUTE(SUBSTITUTE(SUBSTITUTE(SUBSTITUTE(SUBSTITUTE(db[[#This Row],[NB NOTA]]," ",),".",""),"-",""),"(",""),")",""),",",""),"/",""),"""",""),"+",""))</f>
        <v>kenkocorrectiontapect8198mx5mm</v>
      </c>
      <c r="D1531" s="75" t="str">
        <f>LOWER(SUBSTITUTE(SUBSTITUTE(SUBSTITUTE(SUBSTITUTE(SUBSTITUTE(SUBSTITUTE(SUBSTITUTE(SUBSTITUTE(SUBSTITUTE(db[[#This Row],[NB PAJAK]]," ",""),"-",""),"(",""),")",""),".",""),",",""),"/",""),"""",""),"+",""))</f>
        <v>correctiontapekenkoct8198mx5mm</v>
      </c>
      <c r="E1531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tipeexkenkoct81936lsnartomoro</v>
      </c>
      <c r="F1531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kenkocorrectiontapect8198mx5mm36lsn</v>
      </c>
      <c r="G1531" s="75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kenkocorrectiontapect8198mx5mmartomoro</v>
      </c>
      <c r="H1531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kenkocorrectiontapect8198mx5mm36lsnartomoro</v>
      </c>
      <c r="I1531" s="47" t="s">
        <v>6287</v>
      </c>
      <c r="J1531" s="47" t="s">
        <v>4913</v>
      </c>
      <c r="K1531" s="48" t="s">
        <v>4914</v>
      </c>
      <c r="L1531" s="47" t="s">
        <v>1335</v>
      </c>
      <c r="M1531" s="76" t="e">
        <f>IF(db[[#This Row],[NB NOTA_C]]="","",COUNTIF([2]!B_MSK[concat],db[[#This Row],[NB NOTA_C]]))</f>
        <v>#REF!</v>
      </c>
      <c r="N1531" s="120" t="s">
        <v>1348</v>
      </c>
      <c r="O1531" s="75" t="s">
        <v>1443</v>
      </c>
      <c r="P1531" s="47" t="s">
        <v>2453</v>
      </c>
      <c r="Q1531" s="75"/>
      <c r="R1531" s="75" t="str">
        <f>IF(db[[#This Row],[QTY/ CTN]]="","",SUBSTITUTE(SUBSTITUTE(SUBSTITUTE(db[[#This Row],[QTY/ CTN]]," ","_",2),"(",""),")","")&amp;"_")</f>
        <v>36 LSN_</v>
      </c>
      <c r="S1531" s="75">
        <f>IF(db[[#This Row],[H_QTY/ CTN]]="","",SEARCH("_",db[[#This Row],[H_QTY/ CTN]]))</f>
        <v>7</v>
      </c>
      <c r="T1531" s="75">
        <f>IF(db[[#This Row],[H_QTY/ CTN]]="","",LEN(db[[#This Row],[H_QTY/ CTN]]))</f>
        <v>7</v>
      </c>
      <c r="U1531" s="77" t="str">
        <f>IF(db[[#This Row],[H_QTY/ CTN]]="","",LEFT(db[[#This Row],[H_QTY/ CTN]],db[[#This Row],[H_1]]-1))</f>
        <v>36 LSN</v>
      </c>
      <c r="V1531" s="77" t="str">
        <f>IF(NOT(db[[#This Row],[H_1]]=db[[#This Row],[H_2]]),MID(db[[#This Row],[H_QTY/ CTN]],db[[#This Row],[H_1]]+1,db[[#This Row],[H_2]]-db[[#This Row],[H_1]]-1),"")</f>
        <v/>
      </c>
      <c r="W1531" s="77" t="str">
        <f>IF(db[[#This Row],[QTY/ CTN B]]="","",LEFT(db[[#This Row],[QTY/ CTN B]],SEARCH(" ",db[[#This Row],[QTY/ CTN B]],1)-1))</f>
        <v>36</v>
      </c>
      <c r="X1531" s="77" t="str">
        <f>IF(db[[#This Row],[QTY/ CTN B]]="","",RIGHT(db[[#This Row],[QTY/ CTN B]],LEN(db[[#This Row],[QTY/ CTN B]])-SEARCH(" ",db[[#This Row],[QTY/ CTN B]],1)))</f>
        <v>LSN</v>
      </c>
      <c r="Y1531" s="77">
        <f>IF(db[[#This Row],[QTY/ CTN TG]]="",IF(db[[#This Row],[STN TG]]="","",12),LEFT(db[[#This Row],[QTY/ CTN TG]],SEARCH(" ",db[[#This Row],[QTY/ CTN TG]],1)-1))</f>
        <v>12</v>
      </c>
      <c r="Z1531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1" s="77" t="str">
        <f>IF(db[[#This Row],[STN K]]="","",IF(db[[#This Row],[STN TG]]="LSN",12,""))</f>
        <v/>
      </c>
      <c r="AB1531" s="77" t="str">
        <f>IF(db[[#This Row],[STN TG]]="LSN","PCS","")</f>
        <v/>
      </c>
      <c r="AC1531" s="77">
        <f>db[[#This Row],[QTY B]]*IF(db[[#This Row],[QTY TG]]="",1,db[[#This Row],[QTY TG]])*IF(db[[#This Row],[QTY K]]="",1,db[[#This Row],[QTY K]])</f>
        <v>432</v>
      </c>
      <c r="AD1531" s="77" t="str">
        <f>IF(db[[#This Row],[STN K]]="",IF(db[[#This Row],[STN TG]]="",db[[#This Row],[STN B]],db[[#This Row],[STN TG]]),db[[#This Row],[STN K]])</f>
        <v>PCS</v>
      </c>
      <c r="AE1531" s="40"/>
    </row>
    <row r="1532" spans="1:31" x14ac:dyDescent="0.25">
      <c r="A1532" s="40">
        <f t="shared" si="23"/>
        <v>1531</v>
      </c>
      <c r="B1532" s="5" t="str">
        <f>LOWER(SUBSTITUTE(SUBSTITUTE(SUBSTITUTE(SUBSTITUTE(SUBSTITUTE(SUBSTITUTE(SUBSTITUTE(SUBSTITUTE(db[[#This Row],[NB BM]]," ",),".",""),"-",""),"(",""),")",""),"/",""),"""",""),"+",""))</f>
        <v>tipeexkenkoct831</v>
      </c>
      <c r="C1532" s="5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D1532" s="5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E15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tipeexkenkoct83148lsnartomoro</v>
      </c>
      <c r="F15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kenkocorrectiontapect8318mx5mm48lsn</v>
      </c>
      <c r="G1532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kenkocorrectiontapect8318mx5mmartomoro</v>
      </c>
      <c r="H15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kenkocorrectiontapect8318mx5mm48lsnartomoro</v>
      </c>
      <c r="I1532" s="2" t="s">
        <v>6288</v>
      </c>
      <c r="J1532" s="4" t="s">
        <v>2041</v>
      </c>
      <c r="K1532" s="14" t="s">
        <v>2042</v>
      </c>
      <c r="L1532" s="2" t="s">
        <v>1335</v>
      </c>
      <c r="M1532" s="34" t="e">
        <f>IF(db[[#This Row],[NB NOTA_C]]="","",COUNTIF([2]!B_MSK[concat],db[[#This Row],[NB NOTA_C]]))</f>
        <v>#REF!</v>
      </c>
      <c r="N1532" s="9" t="s">
        <v>1348</v>
      </c>
      <c r="O1532" s="5" t="s">
        <v>1425</v>
      </c>
      <c r="P1532" s="2" t="s">
        <v>2453</v>
      </c>
      <c r="R1532" s="2" t="str">
        <f>IF(db[[#This Row],[QTY/ CTN]]="","",SUBSTITUTE(SUBSTITUTE(SUBSTITUTE(db[[#This Row],[QTY/ CTN]]," ","_",2),"(",""),")","")&amp;"_")</f>
        <v>48 LSN_</v>
      </c>
      <c r="S1532" s="2">
        <f>IF(db[[#This Row],[H_QTY/ CTN]]="","",SEARCH("_",db[[#This Row],[H_QTY/ CTN]]))</f>
        <v>7</v>
      </c>
      <c r="T1532" s="2">
        <f>IF(db[[#This Row],[H_QTY/ CTN]]="","",LEN(db[[#This Row],[H_QTY/ CTN]]))</f>
        <v>7</v>
      </c>
      <c r="U1532" s="41" t="str">
        <f>IF(db[[#This Row],[H_QTY/ CTN]]="","",LEFT(db[[#This Row],[H_QTY/ CTN]],db[[#This Row],[H_1]]-1))</f>
        <v>48 LSN</v>
      </c>
      <c r="V1532" s="40" t="str">
        <f>IF(NOT(db[[#This Row],[H_1]]=db[[#This Row],[H_2]]),MID(db[[#This Row],[H_QTY/ CTN]],db[[#This Row],[H_1]]+1,db[[#This Row],[H_2]]-db[[#This Row],[H_1]]-1),"")</f>
        <v/>
      </c>
      <c r="W1532" s="40" t="str">
        <f>IF(db[[#This Row],[QTY/ CTN B]]="","",LEFT(db[[#This Row],[QTY/ CTN B]],SEARCH(" ",db[[#This Row],[QTY/ CTN B]],1)-1))</f>
        <v>48</v>
      </c>
      <c r="X1532" s="40" t="str">
        <f>IF(db[[#This Row],[QTY/ CTN B]]="","",RIGHT(db[[#This Row],[QTY/ CTN B]],LEN(db[[#This Row],[QTY/ CTN B]])-SEARCH(" ",db[[#This Row],[QTY/ CTN B]],1)))</f>
        <v>LSN</v>
      </c>
      <c r="Y1532" s="40">
        <f>IF(db[[#This Row],[QTY/ CTN TG]]="",IF(db[[#This Row],[STN TG]]="","",12),LEFT(db[[#This Row],[QTY/ CTN TG]],SEARCH(" ",db[[#This Row],[QTY/ CTN TG]],1)-1))</f>
        <v>12</v>
      </c>
      <c r="Z15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2" s="40" t="str">
        <f>IF(db[[#This Row],[STN K]]="","",IF(db[[#This Row],[STN TG]]="LSN",12,""))</f>
        <v/>
      </c>
      <c r="AB1532" s="40" t="str">
        <f>IF(db[[#This Row],[STN TG]]="LSN","PCS","")</f>
        <v/>
      </c>
      <c r="AC1532" s="40">
        <f>db[[#This Row],[QTY B]]*IF(db[[#This Row],[QTY TG]]="",1,db[[#This Row],[QTY TG]])*IF(db[[#This Row],[QTY K]]="",1,db[[#This Row],[QTY K]])</f>
        <v>576</v>
      </c>
      <c r="AD1532" s="40" t="str">
        <f>IF(db[[#This Row],[STN K]]="",IF(db[[#This Row],[STN TG]]="",db[[#This Row],[STN B]],db[[#This Row],[STN TG]]),db[[#This Row],[STN K]])</f>
        <v>PCS</v>
      </c>
      <c r="AE1532" s="40"/>
    </row>
    <row r="1533" spans="1:31" x14ac:dyDescent="0.25">
      <c r="A1533" s="40">
        <f t="shared" si="23"/>
        <v>1532</v>
      </c>
      <c r="B1533" s="2" t="str">
        <f>LOWER(SUBSTITUTE(SUBSTITUTE(SUBSTITUTE(SUBSTITUTE(SUBSTITUTE(SUBSTITUTE(SUBSTITUTE(SUBSTITUTE(db[[#This Row],[NB BM]]," ",),".",""),"-",""),"(",""),")",""),"/",""),"""",""),"+",""))</f>
        <v>tipeexkenkoct843n</v>
      </c>
      <c r="C1533" s="2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D1533" s="2" t="str">
        <f>LOWER(SUBSTITUTE(SUBSTITUTE(SUBSTITUTE(SUBSTITUTE(SUBSTITUTE(SUBSTITUTE(SUBSTITUTE(SUBSTITUTE(SUBSTITUTE(db[[#This Row],[NB PAJAK]]," ",""),"-",""),"(",""),")",""),".",""),",",""),"/",""),"""",""),"+",""))</f>
        <v/>
      </c>
      <c r="E153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tipeexkenkoct843n48lsnartomoro</v>
      </c>
      <c r="F153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kenkocorrectiontapect843n8mx5mm48lsn</v>
      </c>
      <c r="G1533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kenkocorrectiontapect843n8mx5mmartomoro</v>
      </c>
      <c r="H153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kenkocorrectiontapect843n8mx5mm48lsnartomoro</v>
      </c>
      <c r="I1533" s="2" t="s">
        <v>6289</v>
      </c>
      <c r="J1533" s="4" t="s">
        <v>2539</v>
      </c>
      <c r="K1533" s="14"/>
      <c r="L1533" s="2" t="s">
        <v>1335</v>
      </c>
      <c r="M1533" s="34" t="e">
        <f>IF(db[[#This Row],[NB NOTA_C]]="","",COUNTIF([2]!B_MSK[concat],db[[#This Row],[NB NOTA_C]]))</f>
        <v>#REF!</v>
      </c>
      <c r="N1533" s="14" t="s">
        <v>1348</v>
      </c>
      <c r="O1533" s="2" t="s">
        <v>1425</v>
      </c>
      <c r="P1533" s="2" t="s">
        <v>2453</v>
      </c>
      <c r="R1533" s="2" t="str">
        <f>IF(db[[#This Row],[QTY/ CTN]]="","",SUBSTITUTE(SUBSTITUTE(SUBSTITUTE(db[[#This Row],[QTY/ CTN]]," ","_",2),"(",""),")","")&amp;"_")</f>
        <v>48 LSN_</v>
      </c>
      <c r="S1533" s="2">
        <f>IF(db[[#This Row],[H_QTY/ CTN]]="","",SEARCH("_",db[[#This Row],[H_QTY/ CTN]]))</f>
        <v>7</v>
      </c>
      <c r="T1533" s="2">
        <f>IF(db[[#This Row],[H_QTY/ CTN]]="","",LEN(db[[#This Row],[H_QTY/ CTN]]))</f>
        <v>7</v>
      </c>
      <c r="U1533" s="41" t="str">
        <f>IF(db[[#This Row],[H_QTY/ CTN]]="","",LEFT(db[[#This Row],[H_QTY/ CTN]],db[[#This Row],[H_1]]-1))</f>
        <v>48 LSN</v>
      </c>
      <c r="V1533" s="40" t="str">
        <f>IF(NOT(db[[#This Row],[H_1]]=db[[#This Row],[H_2]]),MID(db[[#This Row],[H_QTY/ CTN]],db[[#This Row],[H_1]]+1,db[[#This Row],[H_2]]-db[[#This Row],[H_1]]-1),"")</f>
        <v/>
      </c>
      <c r="W1533" s="40" t="str">
        <f>IF(db[[#This Row],[QTY/ CTN B]]="","",LEFT(db[[#This Row],[QTY/ CTN B]],SEARCH(" ",db[[#This Row],[QTY/ CTN B]],1)-1))</f>
        <v>48</v>
      </c>
      <c r="X1533" s="40" t="str">
        <f>IF(db[[#This Row],[QTY/ CTN B]]="","",RIGHT(db[[#This Row],[QTY/ CTN B]],LEN(db[[#This Row],[QTY/ CTN B]])-SEARCH(" ",db[[#This Row],[QTY/ CTN B]],1)))</f>
        <v>LSN</v>
      </c>
      <c r="Y1533" s="40">
        <f>IF(db[[#This Row],[QTY/ CTN TG]]="",IF(db[[#This Row],[STN TG]]="","",12),LEFT(db[[#This Row],[QTY/ CTN TG]],SEARCH(" ",db[[#This Row],[QTY/ CTN TG]],1)-1))</f>
        <v>12</v>
      </c>
      <c r="Z15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3" s="40" t="str">
        <f>IF(db[[#This Row],[STN K]]="","",IF(db[[#This Row],[STN TG]]="LSN",12,""))</f>
        <v/>
      </c>
      <c r="AB1533" s="40" t="str">
        <f>IF(db[[#This Row],[STN TG]]="LSN","PCS","")</f>
        <v/>
      </c>
      <c r="AC1533" s="40">
        <f>db[[#This Row],[QTY B]]*IF(db[[#This Row],[QTY TG]]="",1,db[[#This Row],[QTY TG]])*IF(db[[#This Row],[QTY K]]="",1,db[[#This Row],[QTY K]])</f>
        <v>576</v>
      </c>
      <c r="AD1533" s="40" t="str">
        <f>IF(db[[#This Row],[STN K]]="",IF(db[[#This Row],[STN TG]]="",db[[#This Row],[STN B]],db[[#This Row],[STN TG]]),db[[#This Row],[STN K]])</f>
        <v>PCS</v>
      </c>
      <c r="AE1533" s="40"/>
    </row>
    <row r="1534" spans="1:31" x14ac:dyDescent="0.25">
      <c r="A1534" s="40">
        <f t="shared" si="23"/>
        <v>1533</v>
      </c>
      <c r="B1534" s="2" t="str">
        <f>LOWER(SUBSTITUTE(SUBSTITUTE(SUBSTITUTE(SUBSTITUTE(SUBSTITUTE(SUBSTITUTE(SUBSTITUTE(SUBSTITUTE(db[[#This Row],[NB BM]]," ",),".",""),"-",""),"(",""),")",""),"/",""),"""",""),"+",""))</f>
        <v>tipeexkenkoct902</v>
      </c>
      <c r="C1534" s="2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D1534" s="2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E153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tipeexkenkoct90248lsnartomoro</v>
      </c>
      <c r="F153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kenkocorrectiontapect90212mx5mm48lsn</v>
      </c>
      <c r="G153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kenkocorrectiontapect90212mx5mmartomoro</v>
      </c>
      <c r="H153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kenkocorrectiontapect90212mx5mm48lsnartomoro</v>
      </c>
      <c r="I1534" s="2" t="s">
        <v>6290</v>
      </c>
      <c r="J1534" s="4" t="s">
        <v>337</v>
      </c>
      <c r="K1534" s="14" t="s">
        <v>338</v>
      </c>
      <c r="L1534" s="2" t="s">
        <v>1335</v>
      </c>
      <c r="M1534" s="34" t="e">
        <f>IF(db[[#This Row],[NB NOTA_C]]="","",COUNTIF([2]!B_MSK[concat],db[[#This Row],[NB NOTA_C]]))</f>
        <v>#REF!</v>
      </c>
      <c r="N1534" s="14" t="s">
        <v>1348</v>
      </c>
      <c r="O1534" s="2" t="s">
        <v>1425</v>
      </c>
      <c r="P1534" s="2" t="s">
        <v>2453</v>
      </c>
      <c r="Q1534" s="39" t="s">
        <v>4405</v>
      </c>
      <c r="R1534" s="39" t="str">
        <f>IF(db[[#This Row],[QTY/ CTN]]="","",SUBSTITUTE(SUBSTITUTE(SUBSTITUTE(db[[#This Row],[QTY/ CTN]]," ","_",2),"(",""),")","")&amp;"_")</f>
        <v>48 LSN_</v>
      </c>
      <c r="S1534" s="39">
        <f>IF(db[[#This Row],[H_QTY/ CTN]]="","",SEARCH("_",db[[#This Row],[H_QTY/ CTN]]))</f>
        <v>7</v>
      </c>
      <c r="T1534" s="39">
        <f>IF(db[[#This Row],[H_QTY/ CTN]]="","",LEN(db[[#This Row],[H_QTY/ CTN]]))</f>
        <v>7</v>
      </c>
      <c r="U1534" s="41" t="str">
        <f>IF(db[[#This Row],[H_QTY/ CTN]]="","",LEFT(db[[#This Row],[H_QTY/ CTN]],db[[#This Row],[H_1]]-1))</f>
        <v>48 LSN</v>
      </c>
      <c r="V1534" s="40" t="str">
        <f>IF(NOT(db[[#This Row],[H_1]]=db[[#This Row],[H_2]]),MID(db[[#This Row],[H_QTY/ CTN]],db[[#This Row],[H_1]]+1,db[[#This Row],[H_2]]-db[[#This Row],[H_1]]-1),"")</f>
        <v/>
      </c>
      <c r="W1534" s="40" t="str">
        <f>IF(db[[#This Row],[QTY/ CTN B]]="","",LEFT(db[[#This Row],[QTY/ CTN B]],SEARCH(" ",db[[#This Row],[QTY/ CTN B]],1)-1))</f>
        <v>48</v>
      </c>
      <c r="X1534" s="40" t="str">
        <f>IF(db[[#This Row],[QTY/ CTN B]]="","",RIGHT(db[[#This Row],[QTY/ CTN B]],LEN(db[[#This Row],[QTY/ CTN B]])-SEARCH(" ",db[[#This Row],[QTY/ CTN B]],1)))</f>
        <v>LSN</v>
      </c>
      <c r="Y1534" s="40">
        <f>IF(db[[#This Row],[QTY/ CTN TG]]="",IF(db[[#This Row],[STN TG]]="","",12),LEFT(db[[#This Row],[QTY/ CTN TG]],SEARCH(" ",db[[#This Row],[QTY/ CTN TG]],1)-1))</f>
        <v>12</v>
      </c>
      <c r="Z15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4" s="40" t="str">
        <f>IF(db[[#This Row],[STN K]]="","",IF(db[[#This Row],[STN TG]]="LSN",12,""))</f>
        <v/>
      </c>
      <c r="AB1534" s="40" t="str">
        <f>IF(db[[#This Row],[STN TG]]="LSN","PCS","")</f>
        <v/>
      </c>
      <c r="AC1534" s="40">
        <f>db[[#This Row],[QTY B]]*IF(db[[#This Row],[QTY TG]]="",1,db[[#This Row],[QTY TG]])*IF(db[[#This Row],[QTY K]]="",1,db[[#This Row],[QTY K]])</f>
        <v>576</v>
      </c>
      <c r="AD1534" s="40" t="str">
        <f>IF(db[[#This Row],[STN K]]="",IF(db[[#This Row],[STN TG]]="",db[[#This Row],[STN B]],db[[#This Row],[STN TG]]),db[[#This Row],[STN K]])</f>
        <v>PCS</v>
      </c>
      <c r="AE1534" s="40"/>
    </row>
    <row r="1535" spans="1:31" ht="15" customHeight="1" x14ac:dyDescent="0.25">
      <c r="A1535" s="40">
        <f t="shared" si="23"/>
        <v>1534</v>
      </c>
      <c r="B1535" s="2" t="str">
        <f>LOWER(SUBSTITUTE(SUBSTITUTE(SUBSTITUTE(SUBSTITUTE(SUBSTITUTE(SUBSTITUTE(SUBSTITUTE(SUBSTITUTE(db[[#This Row],[NB BM]]," ",),".",""),"-",""),"(",""),")",""),"/",""),"""",""),"+",""))</f>
        <v>tipeexkenkoct902p</v>
      </c>
      <c r="C1535" s="2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D1535" s="2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E153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tipeexkenkoct902p48lsnartomoro</v>
      </c>
      <c r="F153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kenkocorrectiontapect902p12mx5mm48lsn</v>
      </c>
      <c r="G1535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kenkocorrectiontapect902p12mx5mmartomoro</v>
      </c>
      <c r="H153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kenkocorrectiontapect902p12mx5mm48lsnartomoro</v>
      </c>
      <c r="I1535" s="2" t="s">
        <v>6291</v>
      </c>
      <c r="J1535" s="4" t="s">
        <v>2505</v>
      </c>
      <c r="K1535" s="14" t="s">
        <v>2094</v>
      </c>
      <c r="L1535" s="2" t="s">
        <v>1335</v>
      </c>
      <c r="M1535" s="34" t="e">
        <f>IF(db[[#This Row],[NB NOTA_C]]="","",COUNTIF([2]!B_MSK[concat],db[[#This Row],[NB NOTA_C]]))</f>
        <v>#REF!</v>
      </c>
      <c r="N1535" s="14" t="s">
        <v>1348</v>
      </c>
      <c r="O1535" s="2" t="s">
        <v>1425</v>
      </c>
      <c r="P1535" s="2" t="s">
        <v>2453</v>
      </c>
      <c r="Q1535" s="5" t="s">
        <v>5282</v>
      </c>
      <c r="R1535" s="2" t="str">
        <f>IF(db[[#This Row],[QTY/ CTN]]="","",SUBSTITUTE(SUBSTITUTE(SUBSTITUTE(db[[#This Row],[QTY/ CTN]]," ","_",2),"(",""),")","")&amp;"_")</f>
        <v>48 LSN_</v>
      </c>
      <c r="S1535" s="2">
        <f>IF(db[[#This Row],[H_QTY/ CTN]]="","",SEARCH("_",db[[#This Row],[H_QTY/ CTN]]))</f>
        <v>7</v>
      </c>
      <c r="T1535" s="2">
        <f>IF(db[[#This Row],[H_QTY/ CTN]]="","",LEN(db[[#This Row],[H_QTY/ CTN]]))</f>
        <v>7</v>
      </c>
      <c r="U1535" s="41" t="str">
        <f>IF(db[[#This Row],[H_QTY/ CTN]]="","",LEFT(db[[#This Row],[H_QTY/ CTN]],db[[#This Row],[H_1]]-1))</f>
        <v>48 LSN</v>
      </c>
      <c r="V1535" s="40" t="str">
        <f>IF(NOT(db[[#This Row],[H_1]]=db[[#This Row],[H_2]]),MID(db[[#This Row],[H_QTY/ CTN]],db[[#This Row],[H_1]]+1,db[[#This Row],[H_2]]-db[[#This Row],[H_1]]-1),"")</f>
        <v/>
      </c>
      <c r="W1535" s="40" t="str">
        <f>IF(db[[#This Row],[QTY/ CTN B]]="","",LEFT(db[[#This Row],[QTY/ CTN B]],SEARCH(" ",db[[#This Row],[QTY/ CTN B]],1)-1))</f>
        <v>48</v>
      </c>
      <c r="X1535" s="40" t="str">
        <f>IF(db[[#This Row],[QTY/ CTN B]]="","",RIGHT(db[[#This Row],[QTY/ CTN B]],LEN(db[[#This Row],[QTY/ CTN B]])-SEARCH(" ",db[[#This Row],[QTY/ CTN B]],1)))</f>
        <v>LSN</v>
      </c>
      <c r="Y1535" s="40">
        <f>IF(db[[#This Row],[QTY/ CTN TG]]="",IF(db[[#This Row],[STN TG]]="","",12),LEFT(db[[#This Row],[QTY/ CTN TG]],SEARCH(" ",db[[#This Row],[QTY/ CTN TG]],1)-1))</f>
        <v>12</v>
      </c>
      <c r="Z15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5" s="40" t="str">
        <f>IF(db[[#This Row],[STN K]]="","",IF(db[[#This Row],[STN TG]]="LSN",12,""))</f>
        <v/>
      </c>
      <c r="AB1535" s="40" t="str">
        <f>IF(db[[#This Row],[STN TG]]="LSN","PCS","")</f>
        <v/>
      </c>
      <c r="AC1535" s="40">
        <f>db[[#This Row],[QTY B]]*IF(db[[#This Row],[QTY TG]]="",1,db[[#This Row],[QTY TG]])*IF(db[[#This Row],[QTY K]]="",1,db[[#This Row],[QTY K]])</f>
        <v>576</v>
      </c>
      <c r="AD1535" s="40" t="str">
        <f>IF(db[[#This Row],[STN K]]="",IF(db[[#This Row],[STN TG]]="",db[[#This Row],[STN B]],db[[#This Row],[STN TG]]),db[[#This Row],[STN K]])</f>
        <v>PCS</v>
      </c>
      <c r="AE1535" s="40"/>
    </row>
    <row r="1536" spans="1:31" x14ac:dyDescent="0.25">
      <c r="A1536" s="40">
        <f t="shared" si="23"/>
        <v>1535</v>
      </c>
      <c r="B1536" s="134" t="str">
        <f>LOWER(SUBSTITUTE(SUBSTITUTE(SUBSTITUTE(SUBSTITUTE(SUBSTITUTE(SUBSTITUTE(SUBSTITUTE(SUBSTITUTE(db[[#This Row],[NB BM]]," ",),".",""),"-",""),"(",""),")",""),"/",""),"""",""),"+",""))</f>
        <v>tipeexkenkoct902cl</v>
      </c>
      <c r="C1536" s="134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D1536" s="134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E1536" s="13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tipeexkenkoct902cl48lsnartomoro</v>
      </c>
      <c r="F1536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kenkocorrectiontapect902cl12mx5mm48lsn</v>
      </c>
      <c r="G1536" s="134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kenkocorrectiontapect902cl12mx5mmartomoro</v>
      </c>
      <c r="H1536" s="13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kenkocorrectiontapect902cl12mx5mm48lsnartomoro</v>
      </c>
      <c r="I1536" s="2" t="s">
        <v>6292</v>
      </c>
      <c r="J1536" s="4" t="s">
        <v>4095</v>
      </c>
      <c r="K1536" s="14" t="s">
        <v>4098</v>
      </c>
      <c r="L1536" s="2" t="s">
        <v>1335</v>
      </c>
      <c r="M1536" s="135" t="e">
        <f>IF(db[[#This Row],[NB NOTA_C]]="","",COUNTIF([2]!B_MSK[concat],db[[#This Row],[NB NOTA_C]]))</f>
        <v>#REF!</v>
      </c>
      <c r="N1536" s="9" t="s">
        <v>1348</v>
      </c>
      <c r="O1536" s="5" t="s">
        <v>1425</v>
      </c>
      <c r="P1536" s="2" t="s">
        <v>2453</v>
      </c>
      <c r="Q1536" s="5" t="s">
        <v>5281</v>
      </c>
      <c r="R1536" s="134" t="str">
        <f>IF(db[[#This Row],[QTY/ CTN]]="","",SUBSTITUTE(SUBSTITUTE(SUBSTITUTE(db[[#This Row],[QTY/ CTN]]," ","_",2),"(",""),")","")&amp;"_")</f>
        <v>48 LSN_</v>
      </c>
      <c r="S1536" s="134">
        <f>IF(db[[#This Row],[H_QTY/ CTN]]="","",SEARCH("_",db[[#This Row],[H_QTY/ CTN]]))</f>
        <v>7</v>
      </c>
      <c r="T1536" s="134">
        <f>IF(db[[#This Row],[H_QTY/ CTN]]="","",LEN(db[[#This Row],[H_QTY/ CTN]]))</f>
        <v>7</v>
      </c>
      <c r="U1536" s="137" t="str">
        <f>IF(db[[#This Row],[H_QTY/ CTN]]="","",LEFT(db[[#This Row],[H_QTY/ CTN]],db[[#This Row],[H_1]]-1))</f>
        <v>48 LSN</v>
      </c>
      <c r="V1536" s="137" t="str">
        <f>IF(NOT(db[[#This Row],[H_1]]=db[[#This Row],[H_2]]),MID(db[[#This Row],[H_QTY/ CTN]],db[[#This Row],[H_1]]+1,db[[#This Row],[H_2]]-db[[#This Row],[H_1]]-1),"")</f>
        <v/>
      </c>
      <c r="W1536" s="40" t="str">
        <f>IF(db[[#This Row],[QTY/ CTN B]]="","",LEFT(db[[#This Row],[QTY/ CTN B]],SEARCH(" ",db[[#This Row],[QTY/ CTN B]],1)-1))</f>
        <v>48</v>
      </c>
      <c r="X1536" s="40" t="str">
        <f>IF(db[[#This Row],[QTY/ CTN B]]="","",RIGHT(db[[#This Row],[QTY/ CTN B]],LEN(db[[#This Row],[QTY/ CTN B]])-SEARCH(" ",db[[#This Row],[QTY/ CTN B]],1)))</f>
        <v>LSN</v>
      </c>
      <c r="Y1536" s="40">
        <f>IF(db[[#This Row],[QTY/ CTN TG]]="",IF(db[[#This Row],[STN TG]]="","",12),LEFT(db[[#This Row],[QTY/ CTN TG]],SEARCH(" ",db[[#This Row],[QTY/ CTN TG]],1)-1))</f>
        <v>12</v>
      </c>
      <c r="Z15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6" s="40" t="str">
        <f>IF(db[[#This Row],[STN K]]="","",IF(db[[#This Row],[STN TG]]="LSN",12,""))</f>
        <v/>
      </c>
      <c r="AB1536" s="40" t="str">
        <f>IF(db[[#This Row],[STN TG]]="LSN","PCS","")</f>
        <v/>
      </c>
      <c r="AC1536" s="40">
        <f>db[[#This Row],[QTY B]]*IF(db[[#This Row],[QTY TG]]="",1,db[[#This Row],[QTY TG]])*IF(db[[#This Row],[QTY K]]="",1,db[[#This Row],[QTY K]])</f>
        <v>576</v>
      </c>
      <c r="AD1536" s="40" t="str">
        <f>IF(db[[#This Row],[STN K]]="",IF(db[[#This Row],[STN TG]]="",db[[#This Row],[STN B]],db[[#This Row],[STN TG]]),db[[#This Row],[STN K]])</f>
        <v>PCS</v>
      </c>
      <c r="AE1536" s="40"/>
    </row>
    <row r="1537" spans="1:31" x14ac:dyDescent="0.25">
      <c r="A1537" s="40">
        <f t="shared" si="23"/>
        <v>1536</v>
      </c>
      <c r="B1537" s="134" t="str">
        <f>LOWER(SUBSTITUTE(SUBSTITUTE(SUBSTITUTE(SUBSTITUTE(SUBSTITUTE(SUBSTITUTE(SUBSTITUTE(SUBSTITUTE(db[[#This Row],[NB BM]]," ",),".",""),"-",""),"(",""),")",""),"/",""),"""",""),"+",""))</f>
        <v>tipeexkenkoct902dt</v>
      </c>
      <c r="C1537" s="134" t="str">
        <f>LOWER(SUBSTITUTE(SUBSTITUTE(SUBSTITUTE(SUBSTITUTE(SUBSTITUTE(SUBSTITUTE(SUBSTITUTE(SUBSTITUTE(SUBSTITUTE(db[[#This Row],[NB NOTA]]," ",),".",""),"-",""),"(",""),")",""),",",""),"/",""),"""",""),"+",""))</f>
        <v>kenkocorrectiontapect902dt12mx5mm</v>
      </c>
      <c r="D1537" s="134" t="str">
        <f>LOWER(SUBSTITUTE(SUBSTITUTE(SUBSTITUTE(SUBSTITUTE(SUBSTITUTE(SUBSTITUTE(SUBSTITUTE(SUBSTITUTE(SUBSTITUTE(db[[#This Row],[NB PAJAK]]," ",""),"-",""),"(",""),")",""),".",""),",",""),"/",""),"""",""),"+",""))</f>
        <v>correctiontapekenkoct902dt12mx5mm</v>
      </c>
      <c r="E1537" s="13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tipeexkenkoct902dt48lsnartomoro</v>
      </c>
      <c r="F1537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kenkocorrectiontapect902dt12mx5mm48lsn</v>
      </c>
      <c r="G1537" s="134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kenkocorrectiontapect902dt12mx5mmartomoro</v>
      </c>
      <c r="H1537" s="13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kenkocorrectiontapect902dt12mx5mm48lsnartomoro</v>
      </c>
      <c r="I1537" s="2" t="s">
        <v>6293</v>
      </c>
      <c r="J1537" s="4" t="s">
        <v>5278</v>
      </c>
      <c r="K1537" s="14" t="s">
        <v>5279</v>
      </c>
      <c r="L1537" s="2" t="s">
        <v>1335</v>
      </c>
      <c r="M1537" s="135" t="e">
        <f>IF(db[[#This Row],[NB NOTA_C]]="","",COUNTIF([2]!B_MSK[concat],db[[#This Row],[NB NOTA_C]]))</f>
        <v>#REF!</v>
      </c>
      <c r="N1537" s="9" t="s">
        <v>1348</v>
      </c>
      <c r="O1537" s="5" t="s">
        <v>1425</v>
      </c>
      <c r="P1537" s="2" t="s">
        <v>2453</v>
      </c>
      <c r="Q1537" s="5" t="s">
        <v>5280</v>
      </c>
      <c r="R1537" s="134" t="str">
        <f>IF(db[[#This Row],[QTY/ CTN]]="","",SUBSTITUTE(SUBSTITUTE(SUBSTITUTE(db[[#This Row],[QTY/ CTN]]," ","_",2),"(",""),")","")&amp;"_")</f>
        <v>48 LSN_</v>
      </c>
      <c r="S1537" s="134">
        <f>IF(db[[#This Row],[H_QTY/ CTN]]="","",SEARCH("_",db[[#This Row],[H_QTY/ CTN]]))</f>
        <v>7</v>
      </c>
      <c r="T1537" s="134">
        <f>IF(db[[#This Row],[H_QTY/ CTN]]="","",LEN(db[[#This Row],[H_QTY/ CTN]]))</f>
        <v>7</v>
      </c>
      <c r="U1537" s="137" t="str">
        <f>IF(db[[#This Row],[H_QTY/ CTN]]="","",LEFT(db[[#This Row],[H_QTY/ CTN]],db[[#This Row],[H_1]]-1))</f>
        <v>48 LSN</v>
      </c>
      <c r="V1537" s="137" t="str">
        <f>IF(NOT(db[[#This Row],[H_1]]=db[[#This Row],[H_2]]),MID(db[[#This Row],[H_QTY/ CTN]],db[[#This Row],[H_1]]+1,db[[#This Row],[H_2]]-db[[#This Row],[H_1]]-1),"")</f>
        <v/>
      </c>
      <c r="W1537" s="40" t="str">
        <f>IF(db[[#This Row],[QTY/ CTN B]]="","",LEFT(db[[#This Row],[QTY/ CTN B]],SEARCH(" ",db[[#This Row],[QTY/ CTN B]],1)-1))</f>
        <v>48</v>
      </c>
      <c r="X1537" s="40" t="str">
        <f>IF(db[[#This Row],[QTY/ CTN B]]="","",RIGHT(db[[#This Row],[QTY/ CTN B]],LEN(db[[#This Row],[QTY/ CTN B]])-SEARCH(" ",db[[#This Row],[QTY/ CTN B]],1)))</f>
        <v>LSN</v>
      </c>
      <c r="Y1537" s="40">
        <f>IF(db[[#This Row],[QTY/ CTN TG]]="",IF(db[[#This Row],[STN TG]]="","",12),LEFT(db[[#This Row],[QTY/ CTN TG]],SEARCH(" ",db[[#This Row],[QTY/ CTN TG]],1)-1))</f>
        <v>12</v>
      </c>
      <c r="Z15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7" s="40" t="str">
        <f>IF(db[[#This Row],[STN K]]="","",IF(db[[#This Row],[STN TG]]="LSN",12,""))</f>
        <v/>
      </c>
      <c r="AB1537" s="40" t="str">
        <f>IF(db[[#This Row],[STN TG]]="LSN","PCS","")</f>
        <v/>
      </c>
      <c r="AC1537" s="40">
        <f>db[[#This Row],[QTY B]]*IF(db[[#This Row],[QTY TG]]="",1,db[[#This Row],[QTY TG]])*IF(db[[#This Row],[QTY K]]="",1,db[[#This Row],[QTY K]])</f>
        <v>576</v>
      </c>
      <c r="AD1537" s="40" t="str">
        <f>IF(db[[#This Row],[STN K]]="",IF(db[[#This Row],[STN TG]]="",db[[#This Row],[STN B]],db[[#This Row],[STN TG]]),db[[#This Row],[STN K]])</f>
        <v>PCS</v>
      </c>
      <c r="AE1537" s="40"/>
    </row>
    <row r="1538" spans="1:31" x14ac:dyDescent="0.25">
      <c r="A1538" s="40">
        <f t="shared" si="23"/>
        <v>1537</v>
      </c>
      <c r="B1538" s="2" t="str">
        <f>LOWER(SUBSTITUTE(SUBSTITUTE(SUBSTITUTE(SUBSTITUTE(SUBSTITUTE(SUBSTITUTE(SUBSTITUTE(SUBSTITUTE(db[[#This Row],[NB BM]]," ",),".",""),"-",""),"(",""),")",""),"/",""),"""",""),"+",""))</f>
        <v>tipeexkenkoct903</v>
      </c>
      <c r="C1538" s="2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D1538" s="2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E153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tipeexkenkoct90348lsnartomoro</v>
      </c>
      <c r="F153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kenkocorrectiontapect90312mx5mm48lsn</v>
      </c>
      <c r="G1538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kenkocorrectiontapect90312mx5mmartomoro</v>
      </c>
      <c r="H153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kenkocorrectiontapect90312mx5mm48lsnartomoro</v>
      </c>
      <c r="I1538" s="2" t="s">
        <v>6294</v>
      </c>
      <c r="J1538" s="4" t="s">
        <v>2098</v>
      </c>
      <c r="K1538" s="14" t="s">
        <v>2095</v>
      </c>
      <c r="L1538" s="2" t="s">
        <v>1335</v>
      </c>
      <c r="M1538" s="34" t="e">
        <f>IF(db[[#This Row],[NB NOTA_C]]="","",COUNTIF([2]!B_MSK[concat],db[[#This Row],[NB NOTA_C]]))</f>
        <v>#REF!</v>
      </c>
      <c r="N1538" s="14" t="s">
        <v>1348</v>
      </c>
      <c r="O1538" s="2" t="s">
        <v>1425</v>
      </c>
      <c r="P1538" s="2" t="s">
        <v>2453</v>
      </c>
      <c r="R1538" s="2" t="str">
        <f>IF(db[[#This Row],[QTY/ CTN]]="","",SUBSTITUTE(SUBSTITUTE(SUBSTITUTE(db[[#This Row],[QTY/ CTN]]," ","_",2),"(",""),")","")&amp;"_")</f>
        <v>48 LSN_</v>
      </c>
      <c r="S1538" s="2">
        <f>IF(db[[#This Row],[H_QTY/ CTN]]="","",SEARCH("_",db[[#This Row],[H_QTY/ CTN]]))</f>
        <v>7</v>
      </c>
      <c r="T1538" s="2">
        <f>IF(db[[#This Row],[H_QTY/ CTN]]="","",LEN(db[[#This Row],[H_QTY/ CTN]]))</f>
        <v>7</v>
      </c>
      <c r="U1538" s="41" t="str">
        <f>IF(db[[#This Row],[H_QTY/ CTN]]="","",LEFT(db[[#This Row],[H_QTY/ CTN]],db[[#This Row],[H_1]]-1))</f>
        <v>48 LSN</v>
      </c>
      <c r="V1538" s="40" t="str">
        <f>IF(NOT(db[[#This Row],[H_1]]=db[[#This Row],[H_2]]),MID(db[[#This Row],[H_QTY/ CTN]],db[[#This Row],[H_1]]+1,db[[#This Row],[H_2]]-db[[#This Row],[H_1]]-1),"")</f>
        <v/>
      </c>
      <c r="W1538" s="40" t="str">
        <f>IF(db[[#This Row],[QTY/ CTN B]]="","",LEFT(db[[#This Row],[QTY/ CTN B]],SEARCH(" ",db[[#This Row],[QTY/ CTN B]],1)-1))</f>
        <v>48</v>
      </c>
      <c r="X1538" s="40" t="str">
        <f>IF(db[[#This Row],[QTY/ CTN B]]="","",RIGHT(db[[#This Row],[QTY/ CTN B]],LEN(db[[#This Row],[QTY/ CTN B]])-SEARCH(" ",db[[#This Row],[QTY/ CTN B]],1)))</f>
        <v>LSN</v>
      </c>
      <c r="Y1538" s="40">
        <f>IF(db[[#This Row],[QTY/ CTN TG]]="",IF(db[[#This Row],[STN TG]]="","",12),LEFT(db[[#This Row],[QTY/ CTN TG]],SEARCH(" ",db[[#This Row],[QTY/ CTN TG]],1)-1))</f>
        <v>12</v>
      </c>
      <c r="Z15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8" s="40" t="str">
        <f>IF(db[[#This Row],[STN K]]="","",IF(db[[#This Row],[STN TG]]="LSN",12,""))</f>
        <v/>
      </c>
      <c r="AB1538" s="40" t="str">
        <f>IF(db[[#This Row],[STN TG]]="LSN","PCS","")</f>
        <v/>
      </c>
      <c r="AC1538" s="40">
        <f>db[[#This Row],[QTY B]]*IF(db[[#This Row],[QTY TG]]="",1,db[[#This Row],[QTY TG]])*IF(db[[#This Row],[QTY K]]="",1,db[[#This Row],[QTY K]])</f>
        <v>576</v>
      </c>
      <c r="AD1538" s="40" t="str">
        <f>IF(db[[#This Row],[STN K]]="",IF(db[[#This Row],[STN TG]]="",db[[#This Row],[STN B]],db[[#This Row],[STN TG]]),db[[#This Row],[STN K]])</f>
        <v>PCS</v>
      </c>
      <c r="AE1538" s="40"/>
    </row>
    <row r="1539" spans="1:31" x14ac:dyDescent="0.25">
      <c r="A1539" s="40">
        <f t="shared" si="23"/>
        <v>1538</v>
      </c>
      <c r="B1539" s="2" t="str">
        <f>LOWER(SUBSTITUTE(SUBSTITUTE(SUBSTITUTE(SUBSTITUTE(SUBSTITUTE(SUBSTITUTE(SUBSTITUTE(SUBSTITUTE(db[[#This Row],[NB BM]]," ",),".",""),"-",""),"(",""),")",""),"/",""),"""",""),"+",""))</f>
        <v>tipeexkenkoct90512mx5mm</v>
      </c>
      <c r="C1539" s="2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D1539" s="2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E153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tipeexkenkoct90512mx5mm48lsnartomoro</v>
      </c>
      <c r="F153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kenkocorrectiontapect90512mx5mm48lsn</v>
      </c>
      <c r="G1539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kenkocorrectiontapect90512mx5mmartomoro</v>
      </c>
      <c r="H153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kenkocorrectiontapect90512mx5mm48lsnartomoro</v>
      </c>
      <c r="I1539" s="2" t="s">
        <v>6612</v>
      </c>
      <c r="J1539" s="2" t="s">
        <v>2099</v>
      </c>
      <c r="K1539" s="14" t="s">
        <v>2097</v>
      </c>
      <c r="L1539" s="2" t="s">
        <v>1335</v>
      </c>
      <c r="M1539" s="34" t="e">
        <f>IF(db[[#This Row],[NB NOTA_C]]="","",COUNTIF([2]!B_MSK[concat],db[[#This Row],[NB NOTA_C]]))</f>
        <v>#REF!</v>
      </c>
      <c r="N1539" s="14" t="s">
        <v>1348</v>
      </c>
      <c r="O1539" s="2" t="s">
        <v>1425</v>
      </c>
      <c r="P1539" s="2" t="s">
        <v>2453</v>
      </c>
      <c r="Q1539" s="2" t="s">
        <v>4558</v>
      </c>
      <c r="R1539" s="2" t="str">
        <f>IF(db[[#This Row],[QTY/ CTN]]="","",SUBSTITUTE(SUBSTITUTE(SUBSTITUTE(db[[#This Row],[QTY/ CTN]]," ","_",2),"(",""),")","")&amp;"_")</f>
        <v>48 LSN_</v>
      </c>
      <c r="S1539" s="2">
        <f>IF(db[[#This Row],[H_QTY/ CTN]]="","",SEARCH("_",db[[#This Row],[H_QTY/ CTN]]))</f>
        <v>7</v>
      </c>
      <c r="T1539" s="2">
        <f>IF(db[[#This Row],[H_QTY/ CTN]]="","",LEN(db[[#This Row],[H_QTY/ CTN]]))</f>
        <v>7</v>
      </c>
      <c r="U1539" s="41" t="str">
        <f>IF(db[[#This Row],[H_QTY/ CTN]]="","",LEFT(db[[#This Row],[H_QTY/ CTN]],db[[#This Row],[H_1]]-1))</f>
        <v>48 LSN</v>
      </c>
      <c r="V1539" s="40" t="str">
        <f>IF(NOT(db[[#This Row],[H_1]]=db[[#This Row],[H_2]]),MID(db[[#This Row],[H_QTY/ CTN]],db[[#This Row],[H_1]]+1,db[[#This Row],[H_2]]-db[[#This Row],[H_1]]-1),"")</f>
        <v/>
      </c>
      <c r="W1539" s="40" t="str">
        <f>IF(db[[#This Row],[QTY/ CTN B]]="","",LEFT(db[[#This Row],[QTY/ CTN B]],SEARCH(" ",db[[#This Row],[QTY/ CTN B]],1)-1))</f>
        <v>48</v>
      </c>
      <c r="X1539" s="40" t="str">
        <f>IF(db[[#This Row],[QTY/ CTN B]]="","",RIGHT(db[[#This Row],[QTY/ CTN B]],LEN(db[[#This Row],[QTY/ CTN B]])-SEARCH(" ",db[[#This Row],[QTY/ CTN B]],1)))</f>
        <v>LSN</v>
      </c>
      <c r="Y1539" s="40">
        <f>IF(db[[#This Row],[QTY/ CTN TG]]="",IF(db[[#This Row],[STN TG]]="","",12),LEFT(db[[#This Row],[QTY/ CTN TG]],SEARCH(" ",db[[#This Row],[QTY/ CTN TG]],1)-1))</f>
        <v>12</v>
      </c>
      <c r="Z15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39" s="40" t="str">
        <f>IF(db[[#This Row],[STN K]]="","",IF(db[[#This Row],[STN TG]]="LSN",12,""))</f>
        <v/>
      </c>
      <c r="AB1539" s="40" t="str">
        <f>IF(db[[#This Row],[STN TG]]="LSN","PCS","")</f>
        <v/>
      </c>
      <c r="AC1539" s="40">
        <f>db[[#This Row],[QTY B]]*IF(db[[#This Row],[QTY TG]]="",1,db[[#This Row],[QTY TG]])*IF(db[[#This Row],[QTY K]]="",1,db[[#This Row],[QTY K]])</f>
        <v>576</v>
      </c>
      <c r="AD1539" s="40" t="str">
        <f>IF(db[[#This Row],[STN K]]="",IF(db[[#This Row],[STN TG]]="",db[[#This Row],[STN B]],db[[#This Row],[STN TG]]),db[[#This Row],[STN K]])</f>
        <v>PCS</v>
      </c>
      <c r="AE1539" s="40"/>
    </row>
    <row r="1540" spans="1:31" x14ac:dyDescent="0.25">
      <c r="A1540" s="40">
        <f t="shared" si="23"/>
        <v>1539</v>
      </c>
      <c r="B1540" s="2" t="str">
        <f>LOWER(SUBSTITUTE(SUBSTITUTE(SUBSTITUTE(SUBSTITUTE(SUBSTITUTE(SUBSTITUTE(SUBSTITUTE(SUBSTITUTE(db[[#This Row],[NB BM]]," ",),".",""),"-",""),"(",""),")",""),"/",""),"""",""),"+",""))</f>
        <v>tipeexkenkoct906</v>
      </c>
      <c r="C1540" s="2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D1540" s="2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E154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tipeexkenkoct90648lsnartomoro</v>
      </c>
      <c r="F154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kenkocorrectiontapect90612mx5mm48lsn</v>
      </c>
      <c r="G1540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kenkocorrectiontapect90612mx5mmartomoro</v>
      </c>
      <c r="H154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kenkocorrectiontapect90612mx5mm48lsnartomoro</v>
      </c>
      <c r="I1540" s="2" t="s">
        <v>6295</v>
      </c>
      <c r="J1540" s="2" t="s">
        <v>2534</v>
      </c>
      <c r="K1540" s="14" t="s">
        <v>2096</v>
      </c>
      <c r="L1540" s="2" t="s">
        <v>1335</v>
      </c>
      <c r="M1540" s="34" t="e">
        <f>IF(db[[#This Row],[NB NOTA_C]]="","",COUNTIF([2]!B_MSK[concat],db[[#This Row],[NB NOTA_C]]))</f>
        <v>#REF!</v>
      </c>
      <c r="N1540" s="14" t="s">
        <v>1348</v>
      </c>
      <c r="O1540" s="2" t="s">
        <v>1425</v>
      </c>
      <c r="P1540" s="2" t="s">
        <v>2453</v>
      </c>
      <c r="Q1540" s="2" t="s">
        <v>7166</v>
      </c>
      <c r="R1540" s="2" t="str">
        <f>IF(db[[#This Row],[QTY/ CTN]]="","",SUBSTITUTE(SUBSTITUTE(SUBSTITUTE(db[[#This Row],[QTY/ CTN]]," ","_",2),"(",""),")","")&amp;"_")</f>
        <v>48 LSN_</v>
      </c>
      <c r="S1540" s="2">
        <f>IF(db[[#This Row],[H_QTY/ CTN]]="","",SEARCH("_",db[[#This Row],[H_QTY/ CTN]]))</f>
        <v>7</v>
      </c>
      <c r="T1540" s="2">
        <f>IF(db[[#This Row],[H_QTY/ CTN]]="","",LEN(db[[#This Row],[H_QTY/ CTN]]))</f>
        <v>7</v>
      </c>
      <c r="U1540" s="41" t="str">
        <f>IF(db[[#This Row],[H_QTY/ CTN]]="","",LEFT(db[[#This Row],[H_QTY/ CTN]],db[[#This Row],[H_1]]-1))</f>
        <v>48 LSN</v>
      </c>
      <c r="V1540" s="40" t="str">
        <f>IF(NOT(db[[#This Row],[H_1]]=db[[#This Row],[H_2]]),MID(db[[#This Row],[H_QTY/ CTN]],db[[#This Row],[H_1]]+1,db[[#This Row],[H_2]]-db[[#This Row],[H_1]]-1),"")</f>
        <v/>
      </c>
      <c r="W1540" s="40" t="str">
        <f>IF(db[[#This Row],[QTY/ CTN B]]="","",LEFT(db[[#This Row],[QTY/ CTN B]],SEARCH(" ",db[[#This Row],[QTY/ CTN B]],1)-1))</f>
        <v>48</v>
      </c>
      <c r="X1540" s="40" t="str">
        <f>IF(db[[#This Row],[QTY/ CTN B]]="","",RIGHT(db[[#This Row],[QTY/ CTN B]],LEN(db[[#This Row],[QTY/ CTN B]])-SEARCH(" ",db[[#This Row],[QTY/ CTN B]],1)))</f>
        <v>LSN</v>
      </c>
      <c r="Y1540" s="40">
        <f>IF(db[[#This Row],[QTY/ CTN TG]]="",IF(db[[#This Row],[STN TG]]="","",12),LEFT(db[[#This Row],[QTY/ CTN TG]],SEARCH(" ",db[[#This Row],[QTY/ CTN TG]],1)-1))</f>
        <v>12</v>
      </c>
      <c r="Z15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0" s="40" t="str">
        <f>IF(db[[#This Row],[STN K]]="","",IF(db[[#This Row],[STN TG]]="LSN",12,""))</f>
        <v/>
      </c>
      <c r="AB1540" s="40" t="str">
        <f>IF(db[[#This Row],[STN TG]]="LSN","PCS","")</f>
        <v/>
      </c>
      <c r="AC1540" s="40">
        <f>db[[#This Row],[QTY B]]*IF(db[[#This Row],[QTY TG]]="",1,db[[#This Row],[QTY TG]])*IF(db[[#This Row],[QTY K]]="",1,db[[#This Row],[QTY K]])</f>
        <v>576</v>
      </c>
      <c r="AD1540" s="40" t="str">
        <f>IF(db[[#This Row],[STN K]]="",IF(db[[#This Row],[STN TG]]="",db[[#This Row],[STN B]],db[[#This Row],[STN TG]]),db[[#This Row],[STN K]])</f>
        <v>PCS</v>
      </c>
      <c r="AE1540" s="40"/>
    </row>
    <row r="1541" spans="1:31" x14ac:dyDescent="0.25">
      <c r="A1541" s="40">
        <f t="shared" si="23"/>
        <v>1540</v>
      </c>
      <c r="B1541" s="5" t="str">
        <f>LOWER(SUBSTITUTE(SUBSTITUTE(SUBSTITUTE(SUBSTITUTE(SUBSTITUTE(SUBSTITUTE(SUBSTITUTE(SUBSTITUTE(db[[#This Row],[NB BM]]," ",),".",""),"-",""),"(",""),")",""),"/",""),"""",""),"+",""))</f>
        <v>tipeexkenkoct909</v>
      </c>
      <c r="C1541" s="5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D1541" s="5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E154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tipeexkenkoct90948lsnartomoro</v>
      </c>
      <c r="F154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kenkocorrectiontapect90912mx5mm48lsn</v>
      </c>
      <c r="G1541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kenkocorrectiontapect90912mx5mmartomoro</v>
      </c>
      <c r="H154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kenkocorrectiontapect90912mx5mm48lsnartomoro</v>
      </c>
      <c r="I1541" s="2" t="s">
        <v>6296</v>
      </c>
      <c r="J1541" s="2" t="s">
        <v>4506</v>
      </c>
      <c r="K1541" s="14" t="s">
        <v>4509</v>
      </c>
      <c r="L1541" s="2" t="s">
        <v>1335</v>
      </c>
      <c r="M1541" s="33" t="e">
        <f>IF(db[[#This Row],[NB NOTA_C]]="","",COUNTIF([2]!B_MSK[concat],db[[#This Row],[NB NOTA_C]]))</f>
        <v>#REF!</v>
      </c>
      <c r="N1541" s="9" t="s">
        <v>1348</v>
      </c>
      <c r="O1541" s="5" t="s">
        <v>1425</v>
      </c>
      <c r="P1541" s="2" t="s">
        <v>2453</v>
      </c>
      <c r="Q1541" s="5" t="s">
        <v>4765</v>
      </c>
      <c r="R1541" s="5" t="str">
        <f>IF(db[[#This Row],[QTY/ CTN]]="","",SUBSTITUTE(SUBSTITUTE(SUBSTITUTE(db[[#This Row],[QTY/ CTN]]," ","_",2),"(",""),")","")&amp;"_")</f>
        <v>48 LSN_</v>
      </c>
      <c r="S1541" s="5">
        <f>IF(db[[#This Row],[H_QTY/ CTN]]="","",SEARCH("_",db[[#This Row],[H_QTY/ CTN]]))</f>
        <v>7</v>
      </c>
      <c r="T1541" s="5">
        <f>IF(db[[#This Row],[H_QTY/ CTN]]="","",LEN(db[[#This Row],[H_QTY/ CTN]]))</f>
        <v>7</v>
      </c>
      <c r="U1541" s="40" t="str">
        <f>IF(db[[#This Row],[H_QTY/ CTN]]="","",LEFT(db[[#This Row],[H_QTY/ CTN]],db[[#This Row],[H_1]]-1))</f>
        <v>48 LSN</v>
      </c>
      <c r="V1541" s="40" t="str">
        <f>IF(NOT(db[[#This Row],[H_1]]=db[[#This Row],[H_2]]),MID(db[[#This Row],[H_QTY/ CTN]],db[[#This Row],[H_1]]+1,db[[#This Row],[H_2]]-db[[#This Row],[H_1]]-1),"")</f>
        <v/>
      </c>
      <c r="W1541" s="40" t="str">
        <f>IF(db[[#This Row],[QTY/ CTN B]]="","",LEFT(db[[#This Row],[QTY/ CTN B]],SEARCH(" ",db[[#This Row],[QTY/ CTN B]],1)-1))</f>
        <v>48</v>
      </c>
      <c r="X1541" s="40" t="str">
        <f>IF(db[[#This Row],[QTY/ CTN B]]="","",RIGHT(db[[#This Row],[QTY/ CTN B]],LEN(db[[#This Row],[QTY/ CTN B]])-SEARCH(" ",db[[#This Row],[QTY/ CTN B]],1)))</f>
        <v>LSN</v>
      </c>
      <c r="Y1541" s="40">
        <f>IF(db[[#This Row],[QTY/ CTN TG]]="",IF(db[[#This Row],[STN TG]]="","",12),LEFT(db[[#This Row],[QTY/ CTN TG]],SEARCH(" ",db[[#This Row],[QTY/ CTN TG]],1)-1))</f>
        <v>12</v>
      </c>
      <c r="Z15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1" s="40" t="str">
        <f>IF(db[[#This Row],[STN K]]="","",IF(db[[#This Row],[STN TG]]="LSN",12,""))</f>
        <v/>
      </c>
      <c r="AB1541" s="40" t="str">
        <f>IF(db[[#This Row],[STN TG]]="LSN","PCS","")</f>
        <v/>
      </c>
      <c r="AC1541" s="40">
        <f>db[[#This Row],[QTY B]]*IF(db[[#This Row],[QTY TG]]="",1,db[[#This Row],[QTY TG]])*IF(db[[#This Row],[QTY K]]="",1,db[[#This Row],[QTY K]])</f>
        <v>576</v>
      </c>
      <c r="AD1541" s="40" t="str">
        <f>IF(db[[#This Row],[STN K]]="",IF(db[[#This Row],[STN TG]]="",db[[#This Row],[STN B]],db[[#This Row],[STN TG]]),db[[#This Row],[STN K]])</f>
        <v>PCS</v>
      </c>
      <c r="AE1541" s="40"/>
    </row>
    <row r="1542" spans="1:31" x14ac:dyDescent="0.25">
      <c r="A1542" s="40">
        <f t="shared" si="23"/>
        <v>1541</v>
      </c>
      <c r="B1542" s="75" t="str">
        <f>LOWER(SUBSTITUTE(SUBSTITUTE(SUBSTITUTE(SUBSTITUTE(SUBSTITUTE(SUBSTITUTE(SUBSTITUTE(SUBSTITUTE(db[[#This Row],[NB BM]]," ",),".",""),"-",""),"(",""),")",""),"/",""),"""",""),"+",""))</f>
        <v>tipeexkenkoct919</v>
      </c>
      <c r="C1542" s="75" t="str">
        <f>LOWER(SUBSTITUTE(SUBSTITUTE(SUBSTITUTE(SUBSTITUTE(SUBSTITUTE(SUBSTITUTE(SUBSTITUTE(SUBSTITUTE(SUBSTITUTE(db[[#This Row],[NB NOTA]]," ",),".",""),"-",""),"(",""),")",""),",",""),"/",""),"""",""),"+",""))</f>
        <v>kenkocorrectiontapect91912mx5mm</v>
      </c>
      <c r="D1542" s="75" t="str">
        <f>LOWER(SUBSTITUTE(SUBSTITUTE(SUBSTITUTE(SUBSTITUTE(SUBSTITUTE(SUBSTITUTE(SUBSTITUTE(SUBSTITUTE(SUBSTITUTE(db[[#This Row],[NB PAJAK]]," ",""),"-",""),"(",""),")",""),".",""),",",""),"/",""),"""",""),"+",""))</f>
        <v>correctiontapekenkoct91912mx5mm</v>
      </c>
      <c r="E1542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tipeexkenkoct91936lsnartomoro</v>
      </c>
      <c r="F1542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kenkocorrectiontapect91912mx5mm36lsn</v>
      </c>
      <c r="G1542" s="75" t="str">
        <f>db[[#This Row],[NB NOTA_C]]&amp;LOWER(SUBSTITUTE(SUBSTITUTE(SUBSTITUTE(SUBSTITUTE(SUBSTITUTE(SUBSTITUTE(SUBSTITUTE(SUBSTITUTE(SUBSTITUTE(db[[#This Row],[FAKTUR]]," ",),".",""),"-",""),"(",""),")",""),",",""),"/",""),"""",""),"+",""))</f>
        <v>kenkocorrectiontapect91912mx5mmartomoro</v>
      </c>
      <c r="H1542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kenkocorrectiontapect91912mx5mm36lsnartomoro</v>
      </c>
      <c r="I1542" s="47" t="s">
        <v>6297</v>
      </c>
      <c r="J1542" s="47" t="s">
        <v>4915</v>
      </c>
      <c r="K1542" s="48" t="s">
        <v>4916</v>
      </c>
      <c r="L1542" s="47" t="s">
        <v>1335</v>
      </c>
      <c r="M1542" s="76" t="e">
        <f>IF(db[[#This Row],[NB NOTA_C]]="","",COUNTIF([2]!B_MSK[concat],db[[#This Row],[NB NOTA_C]]))</f>
        <v>#REF!</v>
      </c>
      <c r="N1542" s="120" t="s">
        <v>1348</v>
      </c>
      <c r="O1542" s="75" t="s">
        <v>1443</v>
      </c>
      <c r="P1542" s="47" t="s">
        <v>2453</v>
      </c>
      <c r="Q1542" s="5" t="s">
        <v>5079</v>
      </c>
      <c r="R1542" s="75" t="str">
        <f>IF(db[[#This Row],[QTY/ CTN]]="","",SUBSTITUTE(SUBSTITUTE(SUBSTITUTE(db[[#This Row],[QTY/ CTN]]," ","_",2),"(",""),")","")&amp;"_")</f>
        <v>36 LSN_</v>
      </c>
      <c r="S1542" s="75">
        <f>IF(db[[#This Row],[H_QTY/ CTN]]="","",SEARCH("_",db[[#This Row],[H_QTY/ CTN]]))</f>
        <v>7</v>
      </c>
      <c r="T1542" s="75">
        <f>IF(db[[#This Row],[H_QTY/ CTN]]="","",LEN(db[[#This Row],[H_QTY/ CTN]]))</f>
        <v>7</v>
      </c>
      <c r="U1542" s="77" t="str">
        <f>IF(db[[#This Row],[H_QTY/ CTN]]="","",LEFT(db[[#This Row],[H_QTY/ CTN]],db[[#This Row],[H_1]]-1))</f>
        <v>36 LSN</v>
      </c>
      <c r="V1542" s="77" t="str">
        <f>IF(NOT(db[[#This Row],[H_1]]=db[[#This Row],[H_2]]),MID(db[[#This Row],[H_QTY/ CTN]],db[[#This Row],[H_1]]+1,db[[#This Row],[H_2]]-db[[#This Row],[H_1]]-1),"")</f>
        <v/>
      </c>
      <c r="W1542" s="77" t="str">
        <f>IF(db[[#This Row],[QTY/ CTN B]]="","",LEFT(db[[#This Row],[QTY/ CTN B]],SEARCH(" ",db[[#This Row],[QTY/ CTN B]],1)-1))</f>
        <v>36</v>
      </c>
      <c r="X1542" s="77" t="str">
        <f>IF(db[[#This Row],[QTY/ CTN B]]="","",RIGHT(db[[#This Row],[QTY/ CTN B]],LEN(db[[#This Row],[QTY/ CTN B]])-SEARCH(" ",db[[#This Row],[QTY/ CTN B]],1)))</f>
        <v>LSN</v>
      </c>
      <c r="Y1542" s="77">
        <f>IF(db[[#This Row],[QTY/ CTN TG]]="",IF(db[[#This Row],[STN TG]]="","",12),LEFT(db[[#This Row],[QTY/ CTN TG]],SEARCH(" ",db[[#This Row],[QTY/ CTN TG]],1)-1))</f>
        <v>12</v>
      </c>
      <c r="Z1542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2" s="77" t="str">
        <f>IF(db[[#This Row],[STN K]]="","",IF(db[[#This Row],[STN TG]]="LSN",12,""))</f>
        <v/>
      </c>
      <c r="AB1542" s="77" t="str">
        <f>IF(db[[#This Row],[STN TG]]="LSN","PCS","")</f>
        <v/>
      </c>
      <c r="AC1542" s="77">
        <f>db[[#This Row],[QTY B]]*IF(db[[#This Row],[QTY TG]]="",1,db[[#This Row],[QTY TG]])*IF(db[[#This Row],[QTY K]]="",1,db[[#This Row],[QTY K]])</f>
        <v>432</v>
      </c>
      <c r="AD1542" s="77" t="str">
        <f>IF(db[[#This Row],[STN K]]="",IF(db[[#This Row],[STN TG]]="",db[[#This Row],[STN B]],db[[#This Row],[STN TG]]),db[[#This Row],[STN K]])</f>
        <v>PCS</v>
      </c>
      <c r="AE1542" s="40"/>
    </row>
    <row r="1543" spans="1:31" x14ac:dyDescent="0.25">
      <c r="A1543" s="40">
        <f t="shared" si="23"/>
        <v>1542</v>
      </c>
      <c r="B1543" s="2" t="str">
        <f>LOWER(SUBSTITUTE(SUBSTITUTE(SUBSTITUTE(SUBSTITUTE(SUBSTITUTE(SUBSTITUTE(SUBSTITUTE(SUBSTITUTE(db[[#This Row],[NB BM]]," ",),".",""),"-",""),"(",""),")",""),"/",""),"""",""),"+",""))</f>
        <v>cutterkenkoa300</v>
      </c>
      <c r="C1543" s="2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D1543" s="2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E154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cutterkenkoa30030lsnartomoro</v>
      </c>
      <c r="F154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kenkocuttera3009mmblade30lsn</v>
      </c>
      <c r="G1543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kenkocuttera3009mmbladeartomoro</v>
      </c>
      <c r="H154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kenkocuttera3009mmblade30lsnartomoro</v>
      </c>
      <c r="I1543" s="2" t="s">
        <v>339</v>
      </c>
      <c r="J1543" s="2" t="s">
        <v>340</v>
      </c>
      <c r="K1543" s="14" t="s">
        <v>341</v>
      </c>
      <c r="L1543" s="2" t="s">
        <v>1335</v>
      </c>
      <c r="M1543" s="34" t="e">
        <f>IF(db[[#This Row],[NB NOTA_C]]="","",COUNTIF([2]!B_MSK[concat],db[[#This Row],[NB NOTA_C]]))</f>
        <v>#REF!</v>
      </c>
      <c r="N1543" s="14" t="s">
        <v>1348</v>
      </c>
      <c r="O1543" s="2" t="s">
        <v>1432</v>
      </c>
      <c r="P1543" s="2" t="s">
        <v>2421</v>
      </c>
      <c r="Q1543" s="2" t="s">
        <v>5197</v>
      </c>
      <c r="R1543" s="2" t="str">
        <f>IF(db[[#This Row],[QTY/ CTN]]="","",SUBSTITUTE(SUBSTITUTE(SUBSTITUTE(db[[#This Row],[QTY/ CTN]]," ","_",2),"(",""),")","")&amp;"_")</f>
        <v>30 LSN_</v>
      </c>
      <c r="S1543" s="2">
        <f>IF(db[[#This Row],[H_QTY/ CTN]]="","",SEARCH("_",db[[#This Row],[H_QTY/ CTN]]))</f>
        <v>7</v>
      </c>
      <c r="T1543" s="2">
        <f>IF(db[[#This Row],[H_QTY/ CTN]]="","",LEN(db[[#This Row],[H_QTY/ CTN]]))</f>
        <v>7</v>
      </c>
      <c r="U1543" s="41" t="str">
        <f>IF(db[[#This Row],[H_QTY/ CTN]]="","",LEFT(db[[#This Row],[H_QTY/ CTN]],db[[#This Row],[H_1]]-1))</f>
        <v>30 LSN</v>
      </c>
      <c r="V1543" s="40" t="str">
        <f>IF(NOT(db[[#This Row],[H_1]]=db[[#This Row],[H_2]]),MID(db[[#This Row],[H_QTY/ CTN]],db[[#This Row],[H_1]]+1,db[[#This Row],[H_2]]-db[[#This Row],[H_1]]-1),"")</f>
        <v/>
      </c>
      <c r="W1543" s="40" t="str">
        <f>IF(db[[#This Row],[QTY/ CTN B]]="","",LEFT(db[[#This Row],[QTY/ CTN B]],SEARCH(" ",db[[#This Row],[QTY/ CTN B]],1)-1))</f>
        <v>30</v>
      </c>
      <c r="X1543" s="40" t="str">
        <f>IF(db[[#This Row],[QTY/ CTN B]]="","",RIGHT(db[[#This Row],[QTY/ CTN B]],LEN(db[[#This Row],[QTY/ CTN B]])-SEARCH(" ",db[[#This Row],[QTY/ CTN B]],1)))</f>
        <v>LSN</v>
      </c>
      <c r="Y1543" s="40">
        <f>IF(db[[#This Row],[QTY/ CTN TG]]="",IF(db[[#This Row],[STN TG]]="","",12),LEFT(db[[#This Row],[QTY/ CTN TG]],SEARCH(" ",db[[#This Row],[QTY/ CTN TG]],1)-1))</f>
        <v>12</v>
      </c>
      <c r="Z15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3" s="40" t="str">
        <f>IF(db[[#This Row],[STN K]]="","",IF(db[[#This Row],[STN TG]]="LSN",12,""))</f>
        <v/>
      </c>
      <c r="AB1543" s="40" t="str">
        <f>IF(db[[#This Row],[STN TG]]="LSN","PCS","")</f>
        <v/>
      </c>
      <c r="AC1543" s="40">
        <f>db[[#This Row],[QTY B]]*IF(db[[#This Row],[QTY TG]]="",1,db[[#This Row],[QTY TG]])*IF(db[[#This Row],[QTY K]]="",1,db[[#This Row],[QTY K]])</f>
        <v>360</v>
      </c>
      <c r="AD1543" s="40" t="str">
        <f>IF(db[[#This Row],[STN K]]="",IF(db[[#This Row],[STN TG]]="",db[[#This Row],[STN B]],db[[#This Row],[STN TG]]),db[[#This Row],[STN K]])</f>
        <v>PCS</v>
      </c>
      <c r="AE1543" s="40"/>
    </row>
    <row r="1544" spans="1:31" x14ac:dyDescent="0.25">
      <c r="A1544" s="40">
        <f t="shared" si="23"/>
        <v>1543</v>
      </c>
      <c r="B1544" s="2" t="str">
        <f>LOWER(SUBSTITUTE(SUBSTITUTE(SUBSTITUTE(SUBSTITUTE(SUBSTITUTE(SUBSTITUTE(SUBSTITUTE(SUBSTITUTE(db[[#This Row],[NB BM]]," ",),".",""),"-",""),"(",""),")",""),"/",""),"""",""),"+",""))</f>
        <v>isicutterkenkoa100kecil</v>
      </c>
      <c r="C1544" s="2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D1544" s="2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E154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isicutterkenkoa100kecil120lsnartomoro</v>
      </c>
      <c r="F154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kenkocutterbladea1009mm120lsn</v>
      </c>
      <c r="G154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kenkocutterbladea1009mmartomoro</v>
      </c>
      <c r="H154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kenkocutterbladea1009mm120lsnartomoro</v>
      </c>
      <c r="I1544" s="2" t="s">
        <v>6460</v>
      </c>
      <c r="J1544" s="2" t="s">
        <v>342</v>
      </c>
      <c r="K1544" s="14" t="s">
        <v>343</v>
      </c>
      <c r="L1544" s="2" t="s">
        <v>1335</v>
      </c>
      <c r="M1544" s="34" t="e">
        <f>IF(db[[#This Row],[NB NOTA_C]]="","",COUNTIF([2]!B_MSK[concat],db[[#This Row],[NB NOTA_C]]))</f>
        <v>#REF!</v>
      </c>
      <c r="N1544" s="14" t="s">
        <v>1348</v>
      </c>
      <c r="O1544" s="2" t="s">
        <v>1433</v>
      </c>
      <c r="P1544" s="2" t="s">
        <v>2426</v>
      </c>
      <c r="Q1544" s="2" t="s">
        <v>4939</v>
      </c>
      <c r="R1544" s="2" t="str">
        <f>IF(db[[#This Row],[QTY/ CTN]]="","",SUBSTITUTE(SUBSTITUTE(SUBSTITUTE(db[[#This Row],[QTY/ CTN]]," ","_",2),"(",""),")","")&amp;"_")</f>
        <v>120 LSN_</v>
      </c>
      <c r="S1544" s="2">
        <f>IF(db[[#This Row],[H_QTY/ CTN]]="","",SEARCH("_",db[[#This Row],[H_QTY/ CTN]]))</f>
        <v>8</v>
      </c>
      <c r="T1544" s="2">
        <f>IF(db[[#This Row],[H_QTY/ CTN]]="","",LEN(db[[#This Row],[H_QTY/ CTN]]))</f>
        <v>8</v>
      </c>
      <c r="U1544" s="41" t="str">
        <f>IF(db[[#This Row],[H_QTY/ CTN]]="","",LEFT(db[[#This Row],[H_QTY/ CTN]],db[[#This Row],[H_1]]-1))</f>
        <v>120 LSN</v>
      </c>
      <c r="V1544" s="40" t="str">
        <f>IF(NOT(db[[#This Row],[H_1]]=db[[#This Row],[H_2]]),MID(db[[#This Row],[H_QTY/ CTN]],db[[#This Row],[H_1]]+1,db[[#This Row],[H_2]]-db[[#This Row],[H_1]]-1),"")</f>
        <v/>
      </c>
      <c r="W1544" s="40" t="str">
        <f>IF(db[[#This Row],[QTY/ CTN B]]="","",LEFT(db[[#This Row],[QTY/ CTN B]],SEARCH(" ",db[[#This Row],[QTY/ CTN B]],1)-1))</f>
        <v>120</v>
      </c>
      <c r="X1544" s="40" t="str">
        <f>IF(db[[#This Row],[QTY/ CTN B]]="","",RIGHT(db[[#This Row],[QTY/ CTN B]],LEN(db[[#This Row],[QTY/ CTN B]])-SEARCH(" ",db[[#This Row],[QTY/ CTN B]],1)))</f>
        <v>LSN</v>
      </c>
      <c r="Y1544" s="40">
        <f>IF(db[[#This Row],[QTY/ CTN TG]]="",IF(db[[#This Row],[STN TG]]="","",12),LEFT(db[[#This Row],[QTY/ CTN TG]],SEARCH(" ",db[[#This Row],[QTY/ CTN TG]],1)-1))</f>
        <v>12</v>
      </c>
      <c r="Z15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4" s="40" t="str">
        <f>IF(db[[#This Row],[STN K]]="","",IF(db[[#This Row],[STN TG]]="LSN",12,""))</f>
        <v/>
      </c>
      <c r="AB1544" s="40" t="str">
        <f>IF(db[[#This Row],[STN TG]]="LSN","PCS","")</f>
        <v/>
      </c>
      <c r="AC1544" s="40">
        <f>db[[#This Row],[QTY B]]*IF(db[[#This Row],[QTY TG]]="",1,db[[#This Row],[QTY TG]])*IF(db[[#This Row],[QTY K]]="",1,db[[#This Row],[QTY K]])</f>
        <v>1440</v>
      </c>
      <c r="AD1544" s="40" t="str">
        <f>IF(db[[#This Row],[STN K]]="",IF(db[[#This Row],[STN TG]]="",db[[#This Row],[STN B]],db[[#This Row],[STN TG]]),db[[#This Row],[STN K]])</f>
        <v>PCS</v>
      </c>
      <c r="AE1544" s="40"/>
    </row>
    <row r="1545" spans="1:31" x14ac:dyDescent="0.25">
      <c r="A1545" s="40">
        <f t="shared" si="23"/>
        <v>1544</v>
      </c>
      <c r="B1545" s="2" t="str">
        <f>LOWER(SUBSTITUTE(SUBSTITUTE(SUBSTITUTE(SUBSTITUTE(SUBSTITUTE(SUBSTITUTE(SUBSTITUTE(SUBSTITUTE(db[[#This Row],[NB BM]]," ",),".",""),"-",""),"(",""),")",""),"/",""),"""",""),"+",""))</f>
        <v>isicutterkenkol150besar</v>
      </c>
      <c r="C1545" s="2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D1545" s="2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E154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isicutterkenkol150besar60lsnartomoro</v>
      </c>
      <c r="F154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kenkocutterbladel15018mm60lsn</v>
      </c>
      <c r="G1545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kenkocutterbladel15018mmartomoro</v>
      </c>
      <c r="H154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kenkocutterbladel15018mm60lsnartomoro</v>
      </c>
      <c r="I1545" s="2" t="s">
        <v>6459</v>
      </c>
      <c r="J1545" s="2" t="s">
        <v>344</v>
      </c>
      <c r="K1545" s="1" t="s">
        <v>345</v>
      </c>
      <c r="L1545" s="2" t="s">
        <v>1335</v>
      </c>
      <c r="M1545" s="34" t="e">
        <f>IF(db[[#This Row],[NB NOTA_C]]="","",COUNTIF([2]!B_MSK[concat],db[[#This Row],[NB NOTA_C]]))</f>
        <v>#REF!</v>
      </c>
      <c r="N1545" s="14" t="s">
        <v>1348</v>
      </c>
      <c r="O1545" s="2" t="s">
        <v>1385</v>
      </c>
      <c r="P1545" s="2" t="s">
        <v>2426</v>
      </c>
      <c r="Q1545" s="2" t="s">
        <v>4430</v>
      </c>
      <c r="R1545" s="2" t="str">
        <f>IF(db[[#This Row],[QTY/ CTN]]="","",SUBSTITUTE(SUBSTITUTE(SUBSTITUTE(db[[#This Row],[QTY/ CTN]]," ","_",2),"(",""),")","")&amp;"_")</f>
        <v>60 LSN_</v>
      </c>
      <c r="S1545" s="2">
        <f>IF(db[[#This Row],[H_QTY/ CTN]]="","",SEARCH("_",db[[#This Row],[H_QTY/ CTN]]))</f>
        <v>7</v>
      </c>
      <c r="T1545" s="2">
        <f>IF(db[[#This Row],[H_QTY/ CTN]]="","",LEN(db[[#This Row],[H_QTY/ CTN]]))</f>
        <v>7</v>
      </c>
      <c r="U1545" s="41" t="str">
        <f>IF(db[[#This Row],[H_QTY/ CTN]]="","",LEFT(db[[#This Row],[H_QTY/ CTN]],db[[#This Row],[H_1]]-1))</f>
        <v>60 LSN</v>
      </c>
      <c r="V1545" s="40" t="str">
        <f>IF(NOT(db[[#This Row],[H_1]]=db[[#This Row],[H_2]]),MID(db[[#This Row],[H_QTY/ CTN]],db[[#This Row],[H_1]]+1,db[[#This Row],[H_2]]-db[[#This Row],[H_1]]-1),"")</f>
        <v/>
      </c>
      <c r="W1545" s="40" t="str">
        <f>IF(db[[#This Row],[QTY/ CTN B]]="","",LEFT(db[[#This Row],[QTY/ CTN B]],SEARCH(" ",db[[#This Row],[QTY/ CTN B]],1)-1))</f>
        <v>60</v>
      </c>
      <c r="X1545" s="40" t="str">
        <f>IF(db[[#This Row],[QTY/ CTN B]]="","",RIGHT(db[[#This Row],[QTY/ CTN B]],LEN(db[[#This Row],[QTY/ CTN B]])-SEARCH(" ",db[[#This Row],[QTY/ CTN B]],1)))</f>
        <v>LSN</v>
      </c>
      <c r="Y1545" s="40">
        <f>IF(db[[#This Row],[QTY/ CTN TG]]="",IF(db[[#This Row],[STN TG]]="","",12),LEFT(db[[#This Row],[QTY/ CTN TG]],SEARCH(" ",db[[#This Row],[QTY/ CTN TG]],1)-1))</f>
        <v>12</v>
      </c>
      <c r="Z15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5" s="40" t="str">
        <f>IF(db[[#This Row],[STN K]]="","",IF(db[[#This Row],[STN TG]]="LSN",12,""))</f>
        <v/>
      </c>
      <c r="AB1545" s="40" t="str">
        <f>IF(db[[#This Row],[STN TG]]="LSN","PCS","")</f>
        <v/>
      </c>
      <c r="AC1545" s="40">
        <f>db[[#This Row],[QTY B]]*IF(db[[#This Row],[QTY TG]]="",1,db[[#This Row],[QTY TG]])*IF(db[[#This Row],[QTY K]]="",1,db[[#This Row],[QTY K]])</f>
        <v>720</v>
      </c>
      <c r="AD1545" s="40" t="str">
        <f>IF(db[[#This Row],[STN K]]="",IF(db[[#This Row],[STN TG]]="",db[[#This Row],[STN B]],db[[#This Row],[STN TG]]),db[[#This Row],[STN K]])</f>
        <v>PCS</v>
      </c>
      <c r="AE1545" s="40"/>
    </row>
    <row r="1546" spans="1:31" x14ac:dyDescent="0.25">
      <c r="A1546" s="40">
        <f t="shared" si="23"/>
        <v>1545</v>
      </c>
      <c r="B1546" s="6" t="str">
        <f>LOWER(SUBSTITUTE(SUBSTITUTE(SUBSTITUTE(SUBSTITUTE(SUBSTITUTE(SUBSTITUTE(SUBSTITUTE(SUBSTITUTE(db[[#This Row],[NB BM]]," ",),".",""),"-",""),"(",""),")",""),"/",""),"""",""),"+",""))</f>
        <v>cutterkenkok200</v>
      </c>
      <c r="C1546" s="6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D1546" s="6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E1546" s="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cutterkenkok20030lsnartomoro</v>
      </c>
      <c r="F1546" s="6" t="str">
        <f>db[[#This Row],[NB NOTA_C]]&amp;LOWER(SUBSTITUTE(SUBSTITUTE(SUBSTITUTE(SUBSTITUTE(SUBSTITUTE(SUBSTITUTE(SUBSTITUTE(SUBSTITUTE(SUBSTITUTE(db[[#This Row],[QTY/ CTN]]," ",),".",""),"-",""),"(",""),")",""),",",""),"/",""),"""",""),"+",""))</f>
        <v>kenkocutterk2009mmblade30lsn</v>
      </c>
      <c r="G1546" s="6" t="str">
        <f>db[[#This Row],[NB NOTA_C]]&amp;LOWER(SUBSTITUTE(SUBSTITUTE(SUBSTITUTE(SUBSTITUTE(SUBSTITUTE(SUBSTITUTE(SUBSTITUTE(SUBSTITUTE(SUBSTITUTE(db[[#This Row],[FAKTUR]]," ",),".",""),"-",""),"(",""),")",""),",",""),"/",""),"""",""),"+",""))</f>
        <v>kenkocutterk2009mmbladeartomoro</v>
      </c>
      <c r="H1546" s="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kenkocutterk2009mmblade30lsnartomoro</v>
      </c>
      <c r="I1546" s="6" t="s">
        <v>346</v>
      </c>
      <c r="J1546" s="6" t="s">
        <v>347</v>
      </c>
      <c r="K1546" s="14" t="s">
        <v>348</v>
      </c>
      <c r="L1546" s="2" t="s">
        <v>1335</v>
      </c>
      <c r="M1546" s="34" t="e">
        <f>IF(db[[#This Row],[NB NOTA_C]]="","",COUNTIF([2]!B_MSK[concat],db[[#This Row],[NB NOTA_C]]))</f>
        <v>#REF!</v>
      </c>
      <c r="N1546" s="14" t="s">
        <v>1348</v>
      </c>
      <c r="O1546" s="2" t="s">
        <v>1432</v>
      </c>
      <c r="P1546" s="2" t="s">
        <v>2421</v>
      </c>
      <c r="Q1546" s="39" t="s">
        <v>4394</v>
      </c>
      <c r="R1546" s="39" t="str">
        <f>IF(db[[#This Row],[QTY/ CTN]]="","",SUBSTITUTE(SUBSTITUTE(SUBSTITUTE(db[[#This Row],[QTY/ CTN]]," ","_",2),"(",""),")","")&amp;"_")</f>
        <v>30 LSN_</v>
      </c>
      <c r="S1546" s="39">
        <f>IF(db[[#This Row],[H_QTY/ CTN]]="","",SEARCH("_",db[[#This Row],[H_QTY/ CTN]]))</f>
        <v>7</v>
      </c>
      <c r="T1546" s="39">
        <f>IF(db[[#This Row],[H_QTY/ CTN]]="","",LEN(db[[#This Row],[H_QTY/ CTN]]))</f>
        <v>7</v>
      </c>
      <c r="U1546" s="41" t="str">
        <f>IF(db[[#This Row],[H_QTY/ CTN]]="","",LEFT(db[[#This Row],[H_QTY/ CTN]],db[[#This Row],[H_1]]-1))</f>
        <v>30 LSN</v>
      </c>
      <c r="V1546" s="40" t="str">
        <f>IF(NOT(db[[#This Row],[H_1]]=db[[#This Row],[H_2]]),MID(db[[#This Row],[H_QTY/ CTN]],db[[#This Row],[H_1]]+1,db[[#This Row],[H_2]]-db[[#This Row],[H_1]]-1),"")</f>
        <v/>
      </c>
      <c r="W1546" s="40" t="str">
        <f>IF(db[[#This Row],[QTY/ CTN B]]="","",LEFT(db[[#This Row],[QTY/ CTN B]],SEARCH(" ",db[[#This Row],[QTY/ CTN B]],1)-1))</f>
        <v>30</v>
      </c>
      <c r="X1546" s="40" t="str">
        <f>IF(db[[#This Row],[QTY/ CTN B]]="","",RIGHT(db[[#This Row],[QTY/ CTN B]],LEN(db[[#This Row],[QTY/ CTN B]])-SEARCH(" ",db[[#This Row],[QTY/ CTN B]],1)))</f>
        <v>LSN</v>
      </c>
      <c r="Y1546" s="40">
        <f>IF(db[[#This Row],[QTY/ CTN TG]]="",IF(db[[#This Row],[STN TG]]="","",12),LEFT(db[[#This Row],[QTY/ CTN TG]],SEARCH(" ",db[[#This Row],[QTY/ CTN TG]],1)-1))</f>
        <v>12</v>
      </c>
      <c r="Z15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6" s="40" t="str">
        <f>IF(db[[#This Row],[STN K]]="","",IF(db[[#This Row],[STN TG]]="LSN",12,""))</f>
        <v/>
      </c>
      <c r="AB1546" s="40" t="str">
        <f>IF(db[[#This Row],[STN TG]]="LSN","PCS","")</f>
        <v/>
      </c>
      <c r="AC1546" s="40">
        <f>db[[#This Row],[QTY B]]*IF(db[[#This Row],[QTY TG]]="",1,db[[#This Row],[QTY TG]])*IF(db[[#This Row],[QTY K]]="",1,db[[#This Row],[QTY K]])</f>
        <v>360</v>
      </c>
      <c r="AD1546" s="40" t="str">
        <f>IF(db[[#This Row],[STN K]]="",IF(db[[#This Row],[STN TG]]="",db[[#This Row],[STN B]],db[[#This Row],[STN TG]]),db[[#This Row],[STN K]])</f>
        <v>PCS</v>
      </c>
      <c r="AE1546" s="40"/>
    </row>
    <row r="1547" spans="1:31" x14ac:dyDescent="0.25">
      <c r="A1547" s="40">
        <f t="shared" si="23"/>
        <v>1546</v>
      </c>
      <c r="B1547" s="2" t="str">
        <f>LOWER(SUBSTITUTE(SUBSTITUTE(SUBSTITUTE(SUBSTITUTE(SUBSTITUTE(SUBSTITUTE(SUBSTITUTE(SUBSTITUTE(db[[#This Row],[NB BM]]," ",),".",""),"-",""),"(",""),")",""),"/",""),"""",""),"+",""))</f>
        <v>cutterkenkol150</v>
      </c>
      <c r="C1547" s="2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D1547" s="2" t="str">
        <f>LOWER(SUBSTITUTE(SUBSTITUTE(SUBSTITUTE(SUBSTITUTE(SUBSTITUTE(SUBSTITUTE(SUBSTITUTE(SUBSTITUTE(SUBSTITUTE(db[[#This Row],[NB PAJAK]]," ",""),"-",""),"(",""),")",""),".",""),",",""),"/",""),"""",""),"+",""))</f>
        <v/>
      </c>
      <c r="E154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cutterkenkol15060lsnartomoro</v>
      </c>
      <c r="F154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kenkocutterl15018mm60lsn</v>
      </c>
      <c r="G1547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kenkocutterl15018mmartomoro</v>
      </c>
      <c r="H154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kenkocutterl15018mm60lsnartomoro</v>
      </c>
      <c r="I1547" s="2" t="s">
        <v>349</v>
      </c>
      <c r="J1547" s="2" t="s">
        <v>350</v>
      </c>
      <c r="K1547" s="14"/>
      <c r="L1547" s="2" t="s">
        <v>1335</v>
      </c>
      <c r="M1547" s="34" t="e">
        <f>IF(db[[#This Row],[NB NOTA_C]]="","",COUNTIF([2]!B_MSK[concat],db[[#This Row],[NB NOTA_C]]))</f>
        <v>#REF!</v>
      </c>
      <c r="N1547" s="14" t="s">
        <v>1348</v>
      </c>
      <c r="O1547" s="2" t="s">
        <v>1385</v>
      </c>
      <c r="P1547" s="2" t="s">
        <v>2421</v>
      </c>
      <c r="R1547" s="2" t="str">
        <f>IF(db[[#This Row],[QTY/ CTN]]="","",SUBSTITUTE(SUBSTITUTE(SUBSTITUTE(db[[#This Row],[QTY/ CTN]]," ","_",2),"(",""),")","")&amp;"_")</f>
        <v>60 LSN_</v>
      </c>
      <c r="S1547" s="2">
        <f>IF(db[[#This Row],[H_QTY/ CTN]]="","",SEARCH("_",db[[#This Row],[H_QTY/ CTN]]))</f>
        <v>7</v>
      </c>
      <c r="T1547" s="2">
        <f>IF(db[[#This Row],[H_QTY/ CTN]]="","",LEN(db[[#This Row],[H_QTY/ CTN]]))</f>
        <v>7</v>
      </c>
      <c r="U1547" s="41" t="str">
        <f>IF(db[[#This Row],[H_QTY/ CTN]]="","",LEFT(db[[#This Row],[H_QTY/ CTN]],db[[#This Row],[H_1]]-1))</f>
        <v>60 LSN</v>
      </c>
      <c r="V1547" s="40" t="str">
        <f>IF(NOT(db[[#This Row],[H_1]]=db[[#This Row],[H_2]]),MID(db[[#This Row],[H_QTY/ CTN]],db[[#This Row],[H_1]]+1,db[[#This Row],[H_2]]-db[[#This Row],[H_1]]-1),"")</f>
        <v/>
      </c>
      <c r="W1547" s="40" t="str">
        <f>IF(db[[#This Row],[QTY/ CTN B]]="","",LEFT(db[[#This Row],[QTY/ CTN B]],SEARCH(" ",db[[#This Row],[QTY/ CTN B]],1)-1))</f>
        <v>60</v>
      </c>
      <c r="X1547" s="40" t="str">
        <f>IF(db[[#This Row],[QTY/ CTN B]]="","",RIGHT(db[[#This Row],[QTY/ CTN B]],LEN(db[[#This Row],[QTY/ CTN B]])-SEARCH(" ",db[[#This Row],[QTY/ CTN B]],1)))</f>
        <v>LSN</v>
      </c>
      <c r="Y1547" s="40">
        <f>IF(db[[#This Row],[QTY/ CTN TG]]="",IF(db[[#This Row],[STN TG]]="","",12),LEFT(db[[#This Row],[QTY/ CTN TG]],SEARCH(" ",db[[#This Row],[QTY/ CTN TG]],1)-1))</f>
        <v>12</v>
      </c>
      <c r="Z15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7" s="40" t="str">
        <f>IF(db[[#This Row],[STN K]]="","",IF(db[[#This Row],[STN TG]]="LSN",12,""))</f>
        <v/>
      </c>
      <c r="AB1547" s="40" t="str">
        <f>IF(db[[#This Row],[STN TG]]="LSN","PCS","")</f>
        <v/>
      </c>
      <c r="AC1547" s="40">
        <f>db[[#This Row],[QTY B]]*IF(db[[#This Row],[QTY TG]]="",1,db[[#This Row],[QTY TG]])*IF(db[[#This Row],[QTY K]]="",1,db[[#This Row],[QTY K]])</f>
        <v>720</v>
      </c>
      <c r="AD1547" s="40" t="str">
        <f>IF(db[[#This Row],[STN K]]="",IF(db[[#This Row],[STN TG]]="",db[[#This Row],[STN B]],db[[#This Row],[STN TG]]),db[[#This Row],[STN K]])</f>
        <v>PCS</v>
      </c>
      <c r="AE1547" s="40"/>
    </row>
    <row r="1548" spans="1:31" x14ac:dyDescent="0.25">
      <c r="A1548" s="40">
        <f t="shared" ref="A1548:A1611" si="24">ROW()-1</f>
        <v>1547</v>
      </c>
      <c r="B1548" s="2" t="str">
        <f>LOWER(SUBSTITUTE(SUBSTITUTE(SUBSTITUTE(SUBSTITUTE(SUBSTITUTE(SUBSTITUTE(SUBSTITUTE(SUBSTITUTE(db[[#This Row],[NB BM]]," ",),".",""),"-",""),"(",""),")",""),"/",""),"""",""),"+",""))</f>
        <v>cutterkenkol500</v>
      </c>
      <c r="C1548" s="2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D1548" s="2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E154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cutterkenkol50020lsnartomoro</v>
      </c>
      <c r="F154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kenkocutterl50018mmblade20lsn</v>
      </c>
      <c r="G1548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kenkocutterl50018mmbladeartomoro</v>
      </c>
      <c r="H154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kenkocutterl50018mmblade20lsnartomoro</v>
      </c>
      <c r="I1548" s="2" t="s">
        <v>351</v>
      </c>
      <c r="J1548" s="2" t="s">
        <v>352</v>
      </c>
      <c r="K1548" s="14" t="s">
        <v>353</v>
      </c>
      <c r="L1548" s="2" t="s">
        <v>1335</v>
      </c>
      <c r="M1548" s="34" t="e">
        <f>IF(db[[#This Row],[NB NOTA_C]]="","",COUNTIF([2]!B_MSK[concat],db[[#This Row],[NB NOTA_C]]))</f>
        <v>#REF!</v>
      </c>
      <c r="N1548" s="14" t="s">
        <v>1348</v>
      </c>
      <c r="O1548" s="2" t="s">
        <v>1428</v>
      </c>
      <c r="P1548" s="2" t="s">
        <v>2421</v>
      </c>
      <c r="Q1548" s="2" t="s">
        <v>4303</v>
      </c>
      <c r="R1548" s="2" t="str">
        <f>IF(db[[#This Row],[QTY/ CTN]]="","",SUBSTITUTE(SUBSTITUTE(SUBSTITUTE(db[[#This Row],[QTY/ CTN]]," ","_",2),"(",""),")","")&amp;"_")</f>
        <v>20 LSN_</v>
      </c>
      <c r="S1548" s="2">
        <f>IF(db[[#This Row],[H_QTY/ CTN]]="","",SEARCH("_",db[[#This Row],[H_QTY/ CTN]]))</f>
        <v>7</v>
      </c>
      <c r="T1548" s="2">
        <f>IF(db[[#This Row],[H_QTY/ CTN]]="","",LEN(db[[#This Row],[H_QTY/ CTN]]))</f>
        <v>7</v>
      </c>
      <c r="U1548" s="41" t="str">
        <f>IF(db[[#This Row],[H_QTY/ CTN]]="","",LEFT(db[[#This Row],[H_QTY/ CTN]],db[[#This Row],[H_1]]-1))</f>
        <v>20 LSN</v>
      </c>
      <c r="V1548" s="40" t="str">
        <f>IF(NOT(db[[#This Row],[H_1]]=db[[#This Row],[H_2]]),MID(db[[#This Row],[H_QTY/ CTN]],db[[#This Row],[H_1]]+1,db[[#This Row],[H_2]]-db[[#This Row],[H_1]]-1),"")</f>
        <v/>
      </c>
      <c r="W1548" s="40" t="str">
        <f>IF(db[[#This Row],[QTY/ CTN B]]="","",LEFT(db[[#This Row],[QTY/ CTN B]],SEARCH(" ",db[[#This Row],[QTY/ CTN B]],1)-1))</f>
        <v>20</v>
      </c>
      <c r="X1548" s="40" t="str">
        <f>IF(db[[#This Row],[QTY/ CTN B]]="","",RIGHT(db[[#This Row],[QTY/ CTN B]],LEN(db[[#This Row],[QTY/ CTN B]])-SEARCH(" ",db[[#This Row],[QTY/ CTN B]],1)))</f>
        <v>LSN</v>
      </c>
      <c r="Y1548" s="40">
        <f>IF(db[[#This Row],[QTY/ CTN TG]]="",IF(db[[#This Row],[STN TG]]="","",12),LEFT(db[[#This Row],[QTY/ CTN TG]],SEARCH(" ",db[[#This Row],[QTY/ CTN TG]],1)-1))</f>
        <v>12</v>
      </c>
      <c r="Z15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8" s="40" t="str">
        <f>IF(db[[#This Row],[STN K]]="","",IF(db[[#This Row],[STN TG]]="LSN",12,""))</f>
        <v/>
      </c>
      <c r="AB1548" s="40" t="str">
        <f>IF(db[[#This Row],[STN TG]]="LSN","PCS","")</f>
        <v/>
      </c>
      <c r="AC1548" s="40">
        <f>db[[#This Row],[QTY B]]*IF(db[[#This Row],[QTY TG]]="",1,db[[#This Row],[QTY TG]])*IF(db[[#This Row],[QTY K]]="",1,db[[#This Row],[QTY K]])</f>
        <v>240</v>
      </c>
      <c r="AD1548" s="40" t="str">
        <f>IF(db[[#This Row],[STN K]]="",IF(db[[#This Row],[STN TG]]="",db[[#This Row],[STN B]],db[[#This Row],[STN TG]]),db[[#This Row],[STN K]])</f>
        <v>PCS</v>
      </c>
      <c r="AE1548" s="40"/>
    </row>
    <row r="1549" spans="1:31" x14ac:dyDescent="0.25">
      <c r="A1549" s="40">
        <f t="shared" si="24"/>
        <v>1548</v>
      </c>
      <c r="B1549" s="2" t="str">
        <f>LOWER(SUBSTITUTE(SUBSTITUTE(SUBSTITUTE(SUBSTITUTE(SUBSTITUTE(SUBSTITUTE(SUBSTITUTE(SUBSTITUTE(db[[#This Row],[NB BM]]," ",),".",""),"-",""),"(",""),")",""),"/",""),"""",""),"+",""))</f>
        <v>datestampkenkod35mm</v>
      </c>
      <c r="C1549" s="2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D1549" s="2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E154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datestampkenkod35mm40lsnartomoro</v>
      </c>
      <c r="F154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kenkodatestampd35mm40lsn</v>
      </c>
      <c r="G1549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kenkodatestampd35mmartomoro</v>
      </c>
      <c r="H154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kenkodatestampd35mm40lsnartomoro</v>
      </c>
      <c r="I1549" s="2" t="s">
        <v>354</v>
      </c>
      <c r="J1549" s="2" t="s">
        <v>355</v>
      </c>
      <c r="K1549" s="14" t="s">
        <v>3444</v>
      </c>
      <c r="L1549" s="2" t="s">
        <v>1335</v>
      </c>
      <c r="M1549" s="34" t="e">
        <f>IF(db[[#This Row],[NB NOTA_C]]="","",COUNTIF([2]!B_MSK[concat],db[[#This Row],[NB NOTA_C]]))</f>
        <v>#REF!</v>
      </c>
      <c r="N1549" s="14" t="s">
        <v>1348</v>
      </c>
      <c r="O1549" s="2" t="s">
        <v>1394</v>
      </c>
      <c r="P1549" s="2" t="s">
        <v>2449</v>
      </c>
      <c r="Q1549" s="2" t="s">
        <v>4271</v>
      </c>
      <c r="R1549" s="2" t="str">
        <f>IF(db[[#This Row],[QTY/ CTN]]="","",SUBSTITUTE(SUBSTITUTE(SUBSTITUTE(db[[#This Row],[QTY/ CTN]]," ","_",2),"(",""),")","")&amp;"_")</f>
        <v>40 LSN_</v>
      </c>
      <c r="S1549" s="2">
        <f>IF(db[[#This Row],[H_QTY/ CTN]]="","",SEARCH("_",db[[#This Row],[H_QTY/ CTN]]))</f>
        <v>7</v>
      </c>
      <c r="T1549" s="2">
        <f>IF(db[[#This Row],[H_QTY/ CTN]]="","",LEN(db[[#This Row],[H_QTY/ CTN]]))</f>
        <v>7</v>
      </c>
      <c r="U1549" s="41" t="str">
        <f>IF(db[[#This Row],[H_QTY/ CTN]]="","",LEFT(db[[#This Row],[H_QTY/ CTN]],db[[#This Row],[H_1]]-1))</f>
        <v>40 LSN</v>
      </c>
      <c r="V1549" s="40" t="str">
        <f>IF(NOT(db[[#This Row],[H_1]]=db[[#This Row],[H_2]]),MID(db[[#This Row],[H_QTY/ CTN]],db[[#This Row],[H_1]]+1,db[[#This Row],[H_2]]-db[[#This Row],[H_1]]-1),"")</f>
        <v/>
      </c>
      <c r="W1549" s="40" t="str">
        <f>IF(db[[#This Row],[QTY/ CTN B]]="","",LEFT(db[[#This Row],[QTY/ CTN B]],SEARCH(" ",db[[#This Row],[QTY/ CTN B]],1)-1))</f>
        <v>40</v>
      </c>
      <c r="X1549" s="40" t="str">
        <f>IF(db[[#This Row],[QTY/ CTN B]]="","",RIGHT(db[[#This Row],[QTY/ CTN B]],LEN(db[[#This Row],[QTY/ CTN B]])-SEARCH(" ",db[[#This Row],[QTY/ CTN B]],1)))</f>
        <v>LSN</v>
      </c>
      <c r="Y1549" s="40">
        <f>IF(db[[#This Row],[QTY/ CTN TG]]="",IF(db[[#This Row],[STN TG]]="","",12),LEFT(db[[#This Row],[QTY/ CTN TG]],SEARCH(" ",db[[#This Row],[QTY/ CTN TG]],1)-1))</f>
        <v>12</v>
      </c>
      <c r="Z15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49" s="40" t="str">
        <f>IF(db[[#This Row],[STN K]]="","",IF(db[[#This Row],[STN TG]]="LSN",12,""))</f>
        <v/>
      </c>
      <c r="AB1549" s="40" t="str">
        <f>IF(db[[#This Row],[STN TG]]="LSN","PCS","")</f>
        <v/>
      </c>
      <c r="AC1549" s="40">
        <f>db[[#This Row],[QTY B]]*IF(db[[#This Row],[QTY TG]]="",1,db[[#This Row],[QTY TG]])*IF(db[[#This Row],[QTY K]]="",1,db[[#This Row],[QTY K]])</f>
        <v>480</v>
      </c>
      <c r="AD1549" s="40" t="str">
        <f>IF(db[[#This Row],[STN K]]="",IF(db[[#This Row],[STN TG]]="",db[[#This Row],[STN B]],db[[#This Row],[STN TG]]),db[[#This Row],[STN K]])</f>
        <v>PCS</v>
      </c>
      <c r="AE1549" s="40"/>
    </row>
    <row r="1550" spans="1:31" x14ac:dyDescent="0.25">
      <c r="A1550" s="40">
        <f t="shared" si="24"/>
        <v>1549</v>
      </c>
      <c r="B1550" s="2" t="str">
        <f>LOWER(SUBSTITUTE(SUBSTITUTE(SUBSTITUTE(SUBSTITUTE(SUBSTITUTE(SUBSTITUTE(SUBSTITUTE(SUBSTITUTE(db[[#This Row],[NB BM]]," ",),".",""),"-",""),"(",""),")",""),"/",""),"""",""),"+",""))</f>
        <v>datestampkenkod44mm</v>
      </c>
      <c r="C1550" s="2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D1550" s="2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E155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datestampkenkod44mm40lsnartomoro</v>
      </c>
      <c r="F155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kenkodatestampd44mm40lsn</v>
      </c>
      <c r="G1550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kenkodatestampd44mmartomoro</v>
      </c>
      <c r="H155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kenkodatestampd44mm40lsnartomoro</v>
      </c>
      <c r="I1550" s="2" t="s">
        <v>356</v>
      </c>
      <c r="J1550" s="2" t="s">
        <v>357</v>
      </c>
      <c r="K1550" s="14" t="s">
        <v>358</v>
      </c>
      <c r="L1550" s="2" t="s">
        <v>1335</v>
      </c>
      <c r="M1550" s="34" t="e">
        <f>IF(db[[#This Row],[NB NOTA_C]]="","",COUNTIF([2]!B_MSK[concat],db[[#This Row],[NB NOTA_C]]))</f>
        <v>#REF!</v>
      </c>
      <c r="N1550" s="14" t="s">
        <v>1348</v>
      </c>
      <c r="O1550" s="2" t="s">
        <v>1394</v>
      </c>
      <c r="P1550" s="2" t="s">
        <v>2449</v>
      </c>
      <c r="Q1550" s="2" t="s">
        <v>4272</v>
      </c>
      <c r="R1550" s="2" t="str">
        <f>IF(db[[#This Row],[QTY/ CTN]]="","",SUBSTITUTE(SUBSTITUTE(SUBSTITUTE(db[[#This Row],[QTY/ CTN]]," ","_",2),"(",""),")","")&amp;"_")</f>
        <v>40 LSN_</v>
      </c>
      <c r="S1550" s="2">
        <f>IF(db[[#This Row],[H_QTY/ CTN]]="","",SEARCH("_",db[[#This Row],[H_QTY/ CTN]]))</f>
        <v>7</v>
      </c>
      <c r="T1550" s="2">
        <f>IF(db[[#This Row],[H_QTY/ CTN]]="","",LEN(db[[#This Row],[H_QTY/ CTN]]))</f>
        <v>7</v>
      </c>
      <c r="U1550" s="41" t="str">
        <f>IF(db[[#This Row],[H_QTY/ CTN]]="","",LEFT(db[[#This Row],[H_QTY/ CTN]],db[[#This Row],[H_1]]-1))</f>
        <v>40 LSN</v>
      </c>
      <c r="V1550" s="40" t="str">
        <f>IF(NOT(db[[#This Row],[H_1]]=db[[#This Row],[H_2]]),MID(db[[#This Row],[H_QTY/ CTN]],db[[#This Row],[H_1]]+1,db[[#This Row],[H_2]]-db[[#This Row],[H_1]]-1),"")</f>
        <v/>
      </c>
      <c r="W1550" s="40" t="str">
        <f>IF(db[[#This Row],[QTY/ CTN B]]="","",LEFT(db[[#This Row],[QTY/ CTN B]],SEARCH(" ",db[[#This Row],[QTY/ CTN B]],1)-1))</f>
        <v>40</v>
      </c>
      <c r="X1550" s="40" t="str">
        <f>IF(db[[#This Row],[QTY/ CTN B]]="","",RIGHT(db[[#This Row],[QTY/ CTN B]],LEN(db[[#This Row],[QTY/ CTN B]])-SEARCH(" ",db[[#This Row],[QTY/ CTN B]],1)))</f>
        <v>LSN</v>
      </c>
      <c r="Y1550" s="40">
        <f>IF(db[[#This Row],[QTY/ CTN TG]]="",IF(db[[#This Row],[STN TG]]="","",12),LEFT(db[[#This Row],[QTY/ CTN TG]],SEARCH(" ",db[[#This Row],[QTY/ CTN TG]],1)-1))</f>
        <v>12</v>
      </c>
      <c r="Z15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50" s="40" t="str">
        <f>IF(db[[#This Row],[STN K]]="","",IF(db[[#This Row],[STN TG]]="LSN",12,""))</f>
        <v/>
      </c>
      <c r="AB1550" s="40" t="str">
        <f>IF(db[[#This Row],[STN TG]]="LSN","PCS","")</f>
        <v/>
      </c>
      <c r="AC1550" s="40">
        <f>db[[#This Row],[QTY B]]*IF(db[[#This Row],[QTY TG]]="",1,db[[#This Row],[QTY TG]])*IF(db[[#This Row],[QTY K]]="",1,db[[#This Row],[QTY K]])</f>
        <v>480</v>
      </c>
      <c r="AD1550" s="40" t="str">
        <f>IF(db[[#This Row],[STN K]]="",IF(db[[#This Row],[STN TG]]="",db[[#This Row],[STN B]],db[[#This Row],[STN TG]]),db[[#This Row],[STN K]])</f>
        <v>PCS</v>
      </c>
      <c r="AE1550" s="40"/>
    </row>
    <row r="1551" spans="1:31" x14ac:dyDescent="0.25">
      <c r="A1551" s="40">
        <f t="shared" si="24"/>
        <v>1550</v>
      </c>
      <c r="B1551" s="5" t="str">
        <f>LOWER(SUBSTITUTE(SUBSTITUTE(SUBSTITUTE(SUBSTITUTE(SUBSTITUTE(SUBSTITUTE(SUBSTITUTE(SUBSTITUTE(db[[#This Row],[NB BM]]," ",),".",""),"-",""),"(",""),")",""),"/",""),"""",""),"+",""))</f>
        <v>desksetkenkok8312</v>
      </c>
      <c r="C1551" s="5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D1551" s="5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E155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desksetkenkok831248pcsartomoro</v>
      </c>
      <c r="F155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kenkodesksetk831248pcs</v>
      </c>
      <c r="G1551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kenkodesksetk8312artomoro</v>
      </c>
      <c r="H155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kenkodesksetk831248pcsartomoro</v>
      </c>
      <c r="I1551" s="2" t="s">
        <v>2703</v>
      </c>
      <c r="J1551" s="2" t="s">
        <v>2702</v>
      </c>
      <c r="K1551" s="14" t="s">
        <v>2704</v>
      </c>
      <c r="L1551" s="2" t="s">
        <v>1335</v>
      </c>
      <c r="M1551" s="34" t="e">
        <f>IF(db[[#This Row],[NB NOTA_C]]="","",COUNTIF([2]!B_MSK[concat],db[[#This Row],[NB NOTA_C]]))</f>
        <v>#REF!</v>
      </c>
      <c r="N1551" s="9" t="s">
        <v>1348</v>
      </c>
      <c r="O1551" s="5" t="s">
        <v>1384</v>
      </c>
      <c r="P1551" s="2" t="s">
        <v>2422</v>
      </c>
      <c r="Q1551" s="5" t="s">
        <v>4720</v>
      </c>
      <c r="R1551" s="5" t="str">
        <f>IF(db[[#This Row],[QTY/ CTN]]="","",SUBSTITUTE(SUBSTITUTE(SUBSTITUTE(db[[#This Row],[QTY/ CTN]]," ","_",2),"(",""),")","")&amp;"_")</f>
        <v>48 PCS_</v>
      </c>
      <c r="S1551" s="5">
        <f>IF(db[[#This Row],[H_QTY/ CTN]]="","",SEARCH("_",db[[#This Row],[H_QTY/ CTN]]))</f>
        <v>7</v>
      </c>
      <c r="T1551" s="5">
        <f>IF(db[[#This Row],[H_QTY/ CTN]]="","",LEN(db[[#This Row],[H_QTY/ CTN]]))</f>
        <v>7</v>
      </c>
      <c r="U1551" s="41" t="str">
        <f>IF(db[[#This Row],[H_QTY/ CTN]]="","",LEFT(db[[#This Row],[H_QTY/ CTN]],db[[#This Row],[H_1]]-1))</f>
        <v>48 PCS</v>
      </c>
      <c r="V1551" s="40" t="str">
        <f>IF(NOT(db[[#This Row],[H_1]]=db[[#This Row],[H_2]]),MID(db[[#This Row],[H_QTY/ CTN]],db[[#This Row],[H_1]]+1,db[[#This Row],[H_2]]-db[[#This Row],[H_1]]-1),"")</f>
        <v/>
      </c>
      <c r="W1551" s="40" t="str">
        <f>IF(db[[#This Row],[QTY/ CTN B]]="","",LEFT(db[[#This Row],[QTY/ CTN B]],SEARCH(" ",db[[#This Row],[QTY/ CTN B]],1)-1))</f>
        <v>48</v>
      </c>
      <c r="X1551" s="40" t="str">
        <f>IF(db[[#This Row],[QTY/ CTN B]]="","",RIGHT(db[[#This Row],[QTY/ CTN B]],LEN(db[[#This Row],[QTY/ CTN B]])-SEARCH(" ",db[[#This Row],[QTY/ CTN B]],1)))</f>
        <v>PCS</v>
      </c>
      <c r="Y1551" s="40" t="str">
        <f>IF(db[[#This Row],[QTY/ CTN TG]]="",IF(db[[#This Row],[STN TG]]="","",12),LEFT(db[[#This Row],[QTY/ CTN TG]],SEARCH(" ",db[[#This Row],[QTY/ CTN TG]],1)-1))</f>
        <v/>
      </c>
      <c r="Z15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51" s="40" t="str">
        <f>IF(db[[#This Row],[STN K]]="","",IF(db[[#This Row],[STN TG]]="LSN",12,""))</f>
        <v/>
      </c>
      <c r="AB1551" s="40" t="str">
        <f>IF(db[[#This Row],[STN TG]]="LSN","PCS","")</f>
        <v/>
      </c>
      <c r="AC1551" s="40">
        <f>db[[#This Row],[QTY B]]*IF(db[[#This Row],[QTY TG]]="",1,db[[#This Row],[QTY TG]])*IF(db[[#This Row],[QTY K]]="",1,db[[#This Row],[QTY K]])</f>
        <v>48</v>
      </c>
      <c r="AD1551" s="40" t="str">
        <f>IF(db[[#This Row],[STN K]]="",IF(db[[#This Row],[STN TG]]="",db[[#This Row],[STN B]],db[[#This Row],[STN TG]]),db[[#This Row],[STN K]])</f>
        <v>PCS</v>
      </c>
      <c r="AE1551" s="40"/>
    </row>
    <row r="1552" spans="1:31" x14ac:dyDescent="0.25">
      <c r="A1552" s="40">
        <f t="shared" si="24"/>
        <v>1551</v>
      </c>
      <c r="B1552" s="2" t="str">
        <f>LOWER(SUBSTITUTE(SUBSTITUTE(SUBSTITUTE(SUBSTITUTE(SUBSTITUTE(SUBSTITUTE(SUBSTITUTE(SUBSTITUTE(db[[#This Row],[NB BM]]," ",),".",""),"-",""),"(",""),")",""),"/",""),"""",""),"+",""))</f>
        <v>doubletapekenko12mmhgplstbiru</v>
      </c>
      <c r="C1552" s="2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D1552" s="2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E155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doubletapekenko12mmhgplstbiru240rolartomoro</v>
      </c>
      <c r="F155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kenkodoubletape12mmhgbluecore240rol</v>
      </c>
      <c r="G1552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kenkodoubletape12mmhgbluecoreartomoro</v>
      </c>
      <c r="H155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kenkodoubletape12mmhgbluecore240rolartomoro</v>
      </c>
      <c r="I1552" s="2" t="s">
        <v>359</v>
      </c>
      <c r="J1552" s="2" t="s">
        <v>360</v>
      </c>
      <c r="K1552" s="14" t="s">
        <v>361</v>
      </c>
      <c r="L1552" s="2" t="s">
        <v>1335</v>
      </c>
      <c r="M1552" s="34" t="e">
        <f>IF(db[[#This Row],[NB NOTA_C]]="","",COUNTIF([2]!B_MSK[concat],db[[#This Row],[NB NOTA_C]]))</f>
        <v>#REF!</v>
      </c>
      <c r="N1552" s="14" t="s">
        <v>1348</v>
      </c>
      <c r="O1552" s="2" t="s">
        <v>1436</v>
      </c>
      <c r="P1552" s="2" t="s">
        <v>2427</v>
      </c>
      <c r="R1552" s="2" t="str">
        <f>IF(db[[#This Row],[QTY/ CTN]]="","",SUBSTITUTE(SUBSTITUTE(SUBSTITUTE(db[[#This Row],[QTY/ CTN]]," ","_",2),"(",""),")","")&amp;"_")</f>
        <v>240 ROL_</v>
      </c>
      <c r="S1552" s="2">
        <f>IF(db[[#This Row],[H_QTY/ CTN]]="","",SEARCH("_",db[[#This Row],[H_QTY/ CTN]]))</f>
        <v>8</v>
      </c>
      <c r="T1552" s="2">
        <f>IF(db[[#This Row],[H_QTY/ CTN]]="","",LEN(db[[#This Row],[H_QTY/ CTN]]))</f>
        <v>8</v>
      </c>
      <c r="U1552" s="41" t="str">
        <f>IF(db[[#This Row],[H_QTY/ CTN]]="","",LEFT(db[[#This Row],[H_QTY/ CTN]],db[[#This Row],[H_1]]-1))</f>
        <v>240 ROL</v>
      </c>
      <c r="V1552" s="40" t="str">
        <f>IF(NOT(db[[#This Row],[H_1]]=db[[#This Row],[H_2]]),MID(db[[#This Row],[H_QTY/ CTN]],db[[#This Row],[H_1]]+1,db[[#This Row],[H_2]]-db[[#This Row],[H_1]]-1),"")</f>
        <v/>
      </c>
      <c r="W1552" s="40" t="str">
        <f>IF(db[[#This Row],[QTY/ CTN B]]="","",LEFT(db[[#This Row],[QTY/ CTN B]],SEARCH(" ",db[[#This Row],[QTY/ CTN B]],1)-1))</f>
        <v>240</v>
      </c>
      <c r="X1552" s="40" t="str">
        <f>IF(db[[#This Row],[QTY/ CTN B]]="","",RIGHT(db[[#This Row],[QTY/ CTN B]],LEN(db[[#This Row],[QTY/ CTN B]])-SEARCH(" ",db[[#This Row],[QTY/ CTN B]],1)))</f>
        <v>ROL</v>
      </c>
      <c r="Y1552" s="40" t="str">
        <f>IF(db[[#This Row],[QTY/ CTN TG]]="",IF(db[[#This Row],[STN TG]]="","",12),LEFT(db[[#This Row],[QTY/ CTN TG]],SEARCH(" ",db[[#This Row],[QTY/ CTN TG]],1)-1))</f>
        <v/>
      </c>
      <c r="Z15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52" s="40" t="str">
        <f>IF(db[[#This Row],[STN K]]="","",IF(db[[#This Row],[STN TG]]="LSN",12,""))</f>
        <v/>
      </c>
      <c r="AB1552" s="40" t="str">
        <f>IF(db[[#This Row],[STN TG]]="LSN","PCS","")</f>
        <v/>
      </c>
      <c r="AC1552" s="40">
        <f>db[[#This Row],[QTY B]]*IF(db[[#This Row],[QTY TG]]="",1,db[[#This Row],[QTY TG]])*IF(db[[#This Row],[QTY K]]="",1,db[[#This Row],[QTY K]])</f>
        <v>240</v>
      </c>
      <c r="AD1552" s="40" t="str">
        <f>IF(db[[#This Row],[STN K]]="",IF(db[[#This Row],[STN TG]]="",db[[#This Row],[STN B]],db[[#This Row],[STN TG]]),db[[#This Row],[STN K]])</f>
        <v>ROL</v>
      </c>
      <c r="AE1552" s="40"/>
    </row>
    <row r="1553" spans="1:31" x14ac:dyDescent="0.25">
      <c r="A1553" s="40">
        <f t="shared" si="24"/>
        <v>1552</v>
      </c>
      <c r="B1553" s="2" t="str">
        <f>LOWER(SUBSTITUTE(SUBSTITUTE(SUBSTITUTE(SUBSTITUTE(SUBSTITUTE(SUBSTITUTE(SUBSTITUTE(SUBSTITUTE(db[[#This Row],[NB BM]]," ",),".",""),"-",""),"(",""),")",""),"/",""),"""",""),"+",""))</f>
        <v>doubletapekenko12mmhgplstbiru</v>
      </c>
      <c r="C1553" s="2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D1553" s="2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E155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doubletapekenko12mmhgplstbiru480rolartomoro</v>
      </c>
      <c r="F155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kenkodoubletape12mmhgbluecorebt480rol</v>
      </c>
      <c r="G1553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kenkodoubletape12mmhgbluecorebtartomoro</v>
      </c>
      <c r="H155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kenkodoubletape12mmhgbluecorebt480rolartomoro</v>
      </c>
      <c r="I1553" s="2" t="s">
        <v>359</v>
      </c>
      <c r="J1553" s="2" t="s">
        <v>1771</v>
      </c>
      <c r="K1553" s="14" t="s">
        <v>361</v>
      </c>
      <c r="L1553" s="2" t="s">
        <v>1335</v>
      </c>
      <c r="M1553" s="34" t="e">
        <f>IF(db[[#This Row],[NB NOTA_C]]="","",COUNTIF([2]!B_MSK[concat],db[[#This Row],[NB NOTA_C]]))</f>
        <v>#REF!</v>
      </c>
      <c r="N1553" s="14" t="s">
        <v>1348</v>
      </c>
      <c r="O1553" s="2" t="s">
        <v>1437</v>
      </c>
      <c r="P1553" s="2" t="s">
        <v>2427</v>
      </c>
      <c r="R1553" s="2" t="str">
        <f>IF(db[[#This Row],[QTY/ CTN]]="","",SUBSTITUTE(SUBSTITUTE(SUBSTITUTE(db[[#This Row],[QTY/ CTN]]," ","_",2),"(",""),")","")&amp;"_")</f>
        <v>480 ROL_</v>
      </c>
      <c r="S1553" s="2">
        <f>IF(db[[#This Row],[H_QTY/ CTN]]="","",SEARCH("_",db[[#This Row],[H_QTY/ CTN]]))</f>
        <v>8</v>
      </c>
      <c r="T1553" s="2">
        <f>IF(db[[#This Row],[H_QTY/ CTN]]="","",LEN(db[[#This Row],[H_QTY/ CTN]]))</f>
        <v>8</v>
      </c>
      <c r="U1553" s="41" t="str">
        <f>IF(db[[#This Row],[H_QTY/ CTN]]="","",LEFT(db[[#This Row],[H_QTY/ CTN]],db[[#This Row],[H_1]]-1))</f>
        <v>480 ROL</v>
      </c>
      <c r="V1553" s="40" t="str">
        <f>IF(NOT(db[[#This Row],[H_1]]=db[[#This Row],[H_2]]),MID(db[[#This Row],[H_QTY/ CTN]],db[[#This Row],[H_1]]+1,db[[#This Row],[H_2]]-db[[#This Row],[H_1]]-1),"")</f>
        <v/>
      </c>
      <c r="W1553" s="40" t="str">
        <f>IF(db[[#This Row],[QTY/ CTN B]]="","",LEFT(db[[#This Row],[QTY/ CTN B]],SEARCH(" ",db[[#This Row],[QTY/ CTN B]],1)-1))</f>
        <v>480</v>
      </c>
      <c r="X1553" s="40" t="str">
        <f>IF(db[[#This Row],[QTY/ CTN B]]="","",RIGHT(db[[#This Row],[QTY/ CTN B]],LEN(db[[#This Row],[QTY/ CTN B]])-SEARCH(" ",db[[#This Row],[QTY/ CTN B]],1)))</f>
        <v>ROL</v>
      </c>
      <c r="Y1553" s="40" t="str">
        <f>IF(db[[#This Row],[QTY/ CTN TG]]="",IF(db[[#This Row],[STN TG]]="","",12),LEFT(db[[#This Row],[QTY/ CTN TG]],SEARCH(" ",db[[#This Row],[QTY/ CTN TG]],1)-1))</f>
        <v/>
      </c>
      <c r="Z15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53" s="40" t="str">
        <f>IF(db[[#This Row],[STN K]]="","",IF(db[[#This Row],[STN TG]]="LSN",12,""))</f>
        <v/>
      </c>
      <c r="AB1553" s="40" t="str">
        <f>IF(db[[#This Row],[STN TG]]="LSN","PCS","")</f>
        <v/>
      </c>
      <c r="AC1553" s="40">
        <f>db[[#This Row],[QTY B]]*IF(db[[#This Row],[QTY TG]]="",1,db[[#This Row],[QTY TG]])*IF(db[[#This Row],[QTY K]]="",1,db[[#This Row],[QTY K]])</f>
        <v>480</v>
      </c>
      <c r="AD1553" s="40" t="str">
        <f>IF(db[[#This Row],[STN K]]="",IF(db[[#This Row],[STN TG]]="",db[[#This Row],[STN B]],db[[#This Row],[STN TG]]),db[[#This Row],[STN K]])</f>
        <v>ROL</v>
      </c>
      <c r="AE1553" s="40"/>
    </row>
    <row r="1554" spans="1:31" x14ac:dyDescent="0.25">
      <c r="A1554" s="40">
        <f t="shared" si="24"/>
        <v>1553</v>
      </c>
      <c r="B1554" s="2" t="str">
        <f>LOWER(SUBSTITUTE(SUBSTITUTE(SUBSTITUTE(SUBSTITUTE(SUBSTITUTE(SUBSTITUTE(SUBSTITUTE(SUBSTITUTE(db[[#This Row],[NB BM]]," ",),".",""),"-",""),"(",""),")",""),"/",""),"""",""),"+",""))</f>
        <v>doubletapekenko24mmhgplstbiru</v>
      </c>
      <c r="C1554" s="2" t="str">
        <f>LOWER(SUBSTITUTE(SUBSTITUTE(SUBSTITUTE(SUBSTITUTE(SUBSTITUTE(SUBSTITUTE(SUBSTITUTE(SUBSTITUTE(SUBSTITUTE(db[[#This Row],[NB NOTA]]," ",),".",""),"-",""),"(",""),")",""),",",""),"/",""),"""",""),"+",""))</f>
        <v>kenkodoubletape24mmhgbluecore</v>
      </c>
      <c r="D1554" s="2" t="str">
        <f>LOWER(SUBSTITUTE(SUBSTITUTE(SUBSTITUTE(SUBSTITUTE(SUBSTITUTE(SUBSTITUTE(SUBSTITUTE(SUBSTITUTE(SUBSTITUTE(db[[#This Row],[NB PAJAK]]," ",""),"-",""),"(",""),")",""),".",""),",",""),"/",""),"""",""),"+",""))</f>
        <v>doubletapekenko24mmbluecore1</v>
      </c>
      <c r="E155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doubletapekenko24mmhgplstbiru120rolartomoro</v>
      </c>
      <c r="F155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kenkodoubletape24mmhgbluecore120rol</v>
      </c>
      <c r="G155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kenkodoubletape24mmhgbluecoreartomoro</v>
      </c>
      <c r="H155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kenkodoubletape24mmhgbluecore120rolartomoro</v>
      </c>
      <c r="I1554" s="2" t="s">
        <v>6935</v>
      </c>
      <c r="J1554" s="2" t="s">
        <v>6933</v>
      </c>
      <c r="K1554" s="14" t="s">
        <v>6937</v>
      </c>
      <c r="L1554" s="2" t="s">
        <v>1335</v>
      </c>
      <c r="M1554" s="34" t="e">
        <f>IF(db[[#This Row],[NB NOTA_C]]="","",COUNTIF([2]!B_MSK[concat],db[[#This Row],[NB NOTA_C]]))</f>
        <v>#REF!</v>
      </c>
      <c r="N1554" s="14" t="s">
        <v>1348</v>
      </c>
      <c r="O1554" s="2" t="s">
        <v>1520</v>
      </c>
      <c r="P1554" s="2" t="s">
        <v>2427</v>
      </c>
      <c r="Q1554" s="2" t="s">
        <v>6936</v>
      </c>
      <c r="R1554" s="2" t="str">
        <f>IF(db[[#This Row],[QTY/ CTN]]="","",SUBSTITUTE(SUBSTITUTE(SUBSTITUTE(db[[#This Row],[QTY/ CTN]]," ","_",2),"(",""),")","")&amp;"_")</f>
        <v>120 ROL_</v>
      </c>
      <c r="S1554" s="2">
        <f>IF(db[[#This Row],[H_QTY/ CTN]]="","",SEARCH("_",db[[#This Row],[H_QTY/ CTN]]))</f>
        <v>8</v>
      </c>
      <c r="T1554" s="2">
        <f>IF(db[[#This Row],[H_QTY/ CTN]]="","",LEN(db[[#This Row],[H_QTY/ CTN]]))</f>
        <v>8</v>
      </c>
      <c r="U1554" s="41" t="str">
        <f>IF(db[[#This Row],[H_QTY/ CTN]]="","",LEFT(db[[#This Row],[H_QTY/ CTN]],db[[#This Row],[H_1]]-1))</f>
        <v>120 ROL</v>
      </c>
      <c r="V1554" s="40" t="str">
        <f>IF(NOT(db[[#This Row],[H_1]]=db[[#This Row],[H_2]]),MID(db[[#This Row],[H_QTY/ CTN]],db[[#This Row],[H_1]]+1,db[[#This Row],[H_2]]-db[[#This Row],[H_1]]-1),"")</f>
        <v/>
      </c>
      <c r="W1554" s="40" t="str">
        <f>IF(db[[#This Row],[QTY/ CTN B]]="","",LEFT(db[[#This Row],[QTY/ CTN B]],SEARCH(" ",db[[#This Row],[QTY/ CTN B]],1)-1))</f>
        <v>120</v>
      </c>
      <c r="X1554" s="40" t="str">
        <f>IF(db[[#This Row],[QTY/ CTN B]]="","",RIGHT(db[[#This Row],[QTY/ CTN B]],LEN(db[[#This Row],[QTY/ CTN B]])-SEARCH(" ",db[[#This Row],[QTY/ CTN B]],1)))</f>
        <v>ROL</v>
      </c>
      <c r="Y1554" s="40" t="str">
        <f>IF(db[[#This Row],[QTY/ CTN TG]]="",IF(db[[#This Row],[STN TG]]="","",12),LEFT(db[[#This Row],[QTY/ CTN TG]],SEARCH(" ",db[[#This Row],[QTY/ CTN TG]],1)-1))</f>
        <v/>
      </c>
      <c r="Z15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54" s="40" t="str">
        <f>IF(db[[#This Row],[STN K]]="","",IF(db[[#This Row],[STN TG]]="LSN",12,""))</f>
        <v/>
      </c>
      <c r="AB1554" s="40" t="str">
        <f>IF(db[[#This Row],[STN TG]]="LSN","PCS","")</f>
        <v/>
      </c>
      <c r="AC1554" s="40">
        <f>db[[#This Row],[QTY B]]*IF(db[[#This Row],[QTY TG]]="",1,db[[#This Row],[QTY TG]])*IF(db[[#This Row],[QTY K]]="",1,db[[#This Row],[QTY K]])</f>
        <v>120</v>
      </c>
      <c r="AD1554" s="40" t="str">
        <f>IF(db[[#This Row],[STN K]]="",IF(db[[#This Row],[STN TG]]="",db[[#This Row],[STN B]],db[[#This Row],[STN TG]]),db[[#This Row],[STN K]])</f>
        <v>ROL</v>
      </c>
      <c r="AE1554" s="40"/>
    </row>
    <row r="1555" spans="1:31" x14ac:dyDescent="0.25">
      <c r="A1555" s="40">
        <f t="shared" si="24"/>
        <v>1554</v>
      </c>
      <c r="B1555" s="5" t="str">
        <f>LOWER(SUBSTITUTE(SUBSTITUTE(SUBSTITUTE(SUBSTITUTE(SUBSTITUTE(SUBSTITUTE(SUBSTITUTE(SUBSTITUTE(db[[#This Row],[NB BM]]," ",),".",""),"-",""),"(",""),")",""),"/",""),"""",""),"+",""))</f>
        <v>doubletapekenko48mmhgplstbiru</v>
      </c>
      <c r="C1555" s="5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D1555" s="5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E155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doubletapekenko48mmhgplstbiru60rolartomoro</v>
      </c>
      <c r="F155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kenkodoubletape48mmhgbluecorebt60rol</v>
      </c>
      <c r="G1555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kenkodoubletape48mmhgbluecorebtartomoro</v>
      </c>
      <c r="H155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kenkodoubletape48mmhgbluecorebt60rolartomoro</v>
      </c>
      <c r="I1555" s="2" t="s">
        <v>4491</v>
      </c>
      <c r="J1555" s="2" t="s">
        <v>6934</v>
      </c>
      <c r="K1555" s="14" t="s">
        <v>4498</v>
      </c>
      <c r="L1555" s="2" t="s">
        <v>1335</v>
      </c>
      <c r="M1555" s="34" t="e">
        <f>IF(db[[#This Row],[NB NOTA_C]]="","",COUNTIF([2]!B_MSK[concat],db[[#This Row],[NB NOTA_C]]))</f>
        <v>#REF!</v>
      </c>
      <c r="N1555" s="9" t="s">
        <v>1348</v>
      </c>
      <c r="O1555" s="5" t="s">
        <v>1519</v>
      </c>
      <c r="P1555" s="2" t="s">
        <v>2427</v>
      </c>
      <c r="Q1555" s="5"/>
      <c r="R1555" s="5" t="str">
        <f>IF(db[[#This Row],[QTY/ CTN]]="","",SUBSTITUTE(SUBSTITUTE(SUBSTITUTE(db[[#This Row],[QTY/ CTN]]," ","_",2),"(",""),")","")&amp;"_")</f>
        <v>60 ROL_</v>
      </c>
      <c r="S1555" s="5">
        <f>IF(db[[#This Row],[H_QTY/ CTN]]="","",SEARCH("_",db[[#This Row],[H_QTY/ CTN]]))</f>
        <v>7</v>
      </c>
      <c r="T1555" s="5">
        <f>IF(db[[#This Row],[H_QTY/ CTN]]="","",LEN(db[[#This Row],[H_QTY/ CTN]]))</f>
        <v>7</v>
      </c>
      <c r="U1555" s="41" t="str">
        <f>IF(db[[#This Row],[H_QTY/ CTN]]="","",LEFT(db[[#This Row],[H_QTY/ CTN]],db[[#This Row],[H_1]]-1))</f>
        <v>60 ROL</v>
      </c>
      <c r="V1555" s="40" t="str">
        <f>IF(NOT(db[[#This Row],[H_1]]=db[[#This Row],[H_2]]),MID(db[[#This Row],[H_QTY/ CTN]],db[[#This Row],[H_1]]+1,db[[#This Row],[H_2]]-db[[#This Row],[H_1]]-1),"")</f>
        <v/>
      </c>
      <c r="W1555" s="40" t="str">
        <f>IF(db[[#This Row],[QTY/ CTN B]]="","",LEFT(db[[#This Row],[QTY/ CTN B]],SEARCH(" ",db[[#This Row],[QTY/ CTN B]],1)-1))</f>
        <v>60</v>
      </c>
      <c r="X1555" s="40" t="str">
        <f>IF(db[[#This Row],[QTY/ CTN B]]="","",RIGHT(db[[#This Row],[QTY/ CTN B]],LEN(db[[#This Row],[QTY/ CTN B]])-SEARCH(" ",db[[#This Row],[QTY/ CTN B]],1)))</f>
        <v>ROL</v>
      </c>
      <c r="Y1555" s="40" t="str">
        <f>IF(db[[#This Row],[QTY/ CTN TG]]="",IF(db[[#This Row],[STN TG]]="","",12),LEFT(db[[#This Row],[QTY/ CTN TG]],SEARCH(" ",db[[#This Row],[QTY/ CTN TG]],1)-1))</f>
        <v/>
      </c>
      <c r="Z15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55" s="40" t="str">
        <f>IF(db[[#This Row],[STN K]]="","",IF(db[[#This Row],[STN TG]]="LSN",12,""))</f>
        <v/>
      </c>
      <c r="AB1555" s="40" t="str">
        <f>IF(db[[#This Row],[STN TG]]="LSN","PCS","")</f>
        <v/>
      </c>
      <c r="AC1555" s="40">
        <f>db[[#This Row],[QTY B]]*IF(db[[#This Row],[QTY TG]]="",1,db[[#This Row],[QTY TG]])*IF(db[[#This Row],[QTY K]]="",1,db[[#This Row],[QTY K]])</f>
        <v>60</v>
      </c>
      <c r="AD1555" s="40" t="str">
        <f>IF(db[[#This Row],[STN K]]="",IF(db[[#This Row],[STN TG]]="",db[[#This Row],[STN B]],db[[#This Row],[STN TG]]),db[[#This Row],[STN K]])</f>
        <v>ROL</v>
      </c>
      <c r="AE1555" s="40"/>
    </row>
    <row r="1556" spans="1:31" x14ac:dyDescent="0.25">
      <c r="A1556" s="40">
        <f t="shared" si="24"/>
        <v>1555</v>
      </c>
      <c r="B1556" s="2" t="str">
        <f>LOWER(SUBSTITUTE(SUBSTITUTE(SUBSTITUTE(SUBSTITUTE(SUBSTITUTE(SUBSTITUTE(SUBSTITUTE(SUBSTITUTE(db[[#This Row],[NB BM]]," ",),".",""),"-",""),"(",""),")",""),"/",""),"""",""),"+",""))</f>
        <v>doubletapekenko6mmhgplstbiru</v>
      </c>
      <c r="C1556" s="2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D1556" s="2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E155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doubletapekenko6mmhgplstbiru480rolartomoro</v>
      </c>
      <c r="F155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kenkodoubletape6mmhgbluecore480rol</v>
      </c>
      <c r="G1556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kenkodoubletape6mmhgbluecoreartomoro</v>
      </c>
      <c r="H155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kenkodoubletape6mmhgbluecore480rolartomoro</v>
      </c>
      <c r="I1556" s="2" t="s">
        <v>362</v>
      </c>
      <c r="J1556" s="2" t="s">
        <v>363</v>
      </c>
      <c r="K1556" s="1" t="s">
        <v>364</v>
      </c>
      <c r="L1556" s="2" t="s">
        <v>1335</v>
      </c>
      <c r="M1556" s="34" t="e">
        <f>IF(db[[#This Row],[NB NOTA_C]]="","",COUNTIF([2]!B_MSK[concat],db[[#This Row],[NB NOTA_C]]))</f>
        <v>#REF!</v>
      </c>
      <c r="N1556" s="14" t="s">
        <v>1348</v>
      </c>
      <c r="O1556" s="2" t="s">
        <v>1437</v>
      </c>
      <c r="P1556" s="2" t="s">
        <v>2427</v>
      </c>
      <c r="R1556" s="2" t="str">
        <f>IF(db[[#This Row],[QTY/ CTN]]="","",SUBSTITUTE(SUBSTITUTE(SUBSTITUTE(db[[#This Row],[QTY/ CTN]]," ","_",2),"(",""),")","")&amp;"_")</f>
        <v>480 ROL_</v>
      </c>
      <c r="S1556" s="2">
        <f>IF(db[[#This Row],[H_QTY/ CTN]]="","",SEARCH("_",db[[#This Row],[H_QTY/ CTN]]))</f>
        <v>8</v>
      </c>
      <c r="T1556" s="2">
        <f>IF(db[[#This Row],[H_QTY/ CTN]]="","",LEN(db[[#This Row],[H_QTY/ CTN]]))</f>
        <v>8</v>
      </c>
      <c r="U1556" s="41" t="str">
        <f>IF(db[[#This Row],[H_QTY/ CTN]]="","",LEFT(db[[#This Row],[H_QTY/ CTN]],db[[#This Row],[H_1]]-1))</f>
        <v>480 ROL</v>
      </c>
      <c r="V1556" s="40" t="str">
        <f>IF(NOT(db[[#This Row],[H_1]]=db[[#This Row],[H_2]]),MID(db[[#This Row],[H_QTY/ CTN]],db[[#This Row],[H_1]]+1,db[[#This Row],[H_2]]-db[[#This Row],[H_1]]-1),"")</f>
        <v/>
      </c>
      <c r="W1556" s="40" t="str">
        <f>IF(db[[#This Row],[QTY/ CTN B]]="","",LEFT(db[[#This Row],[QTY/ CTN B]],SEARCH(" ",db[[#This Row],[QTY/ CTN B]],1)-1))</f>
        <v>480</v>
      </c>
      <c r="X1556" s="40" t="str">
        <f>IF(db[[#This Row],[QTY/ CTN B]]="","",RIGHT(db[[#This Row],[QTY/ CTN B]],LEN(db[[#This Row],[QTY/ CTN B]])-SEARCH(" ",db[[#This Row],[QTY/ CTN B]],1)))</f>
        <v>ROL</v>
      </c>
      <c r="Y1556" s="40" t="str">
        <f>IF(db[[#This Row],[QTY/ CTN TG]]="",IF(db[[#This Row],[STN TG]]="","",12),LEFT(db[[#This Row],[QTY/ CTN TG]],SEARCH(" ",db[[#This Row],[QTY/ CTN TG]],1)-1))</f>
        <v/>
      </c>
      <c r="Z15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56" s="40" t="str">
        <f>IF(db[[#This Row],[STN K]]="","",IF(db[[#This Row],[STN TG]]="LSN",12,""))</f>
        <v/>
      </c>
      <c r="AB1556" s="40" t="str">
        <f>IF(db[[#This Row],[STN TG]]="LSN","PCS","")</f>
        <v/>
      </c>
      <c r="AC1556" s="40">
        <f>db[[#This Row],[QTY B]]*IF(db[[#This Row],[QTY TG]]="",1,db[[#This Row],[QTY TG]])*IF(db[[#This Row],[QTY K]]="",1,db[[#This Row],[QTY K]])</f>
        <v>480</v>
      </c>
      <c r="AD1556" s="40" t="str">
        <f>IF(db[[#This Row],[STN K]]="",IF(db[[#This Row],[STN TG]]="",db[[#This Row],[STN B]],db[[#This Row],[STN TG]]),db[[#This Row],[STN K]])</f>
        <v>ROL</v>
      </c>
      <c r="AE1556" s="40"/>
    </row>
    <row r="1557" spans="1:31" x14ac:dyDescent="0.25">
      <c r="A1557" s="40">
        <f t="shared" si="24"/>
        <v>1556</v>
      </c>
      <c r="B1557" s="5" t="str">
        <f>LOWER(SUBSTITUTE(SUBSTITUTE(SUBSTITUTE(SUBSTITUTE(SUBSTITUTE(SUBSTITUTE(SUBSTITUTE(SUBSTITUTE(db[[#This Row],[NB BM]]," ",),".",""),"-",""),"(",""),")",""),"/",""),"""",""),"+",""))</f>
        <v>spidol12wbrushpendbp12wkenko</v>
      </c>
      <c r="C1557" s="5" t="str">
        <f>LOWER(SUBSTITUTE(SUBSTITUTE(SUBSTITUTE(SUBSTITUTE(SUBSTITUTE(SUBSTITUTE(SUBSTITUTE(SUBSTITUTE(SUBSTITUTE(db[[#This Row],[NB NOTA]]," ",),".",""),"-",""),"(",""),")",""),",",""),"/",""),"""",""),"+",""))</f>
        <v>kenkodualtip12colorbrushpendbp12</v>
      </c>
      <c r="D1557" s="5" t="str">
        <f>LOWER(SUBSTITUTE(SUBSTITUTE(SUBSTITUTE(SUBSTITUTE(SUBSTITUTE(SUBSTITUTE(SUBSTITUTE(SUBSTITUTE(SUBSTITUTE(db[[#This Row],[NB PAJAK]]," ",""),"-",""),"(",""),")",""),".",""),",",""),"/",""),"""",""),"+",""))</f>
        <v>colorbrushpenkenkodbp12dualtip12warna</v>
      </c>
      <c r="E155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spidol12wbrushpendbp12wkenko6box24setartomoro</v>
      </c>
      <c r="F155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kenkodualtip12colorbrushpendbp126box24set</v>
      </c>
      <c r="G1557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kenkodualtip12colorbrushpendbp12artomoro</v>
      </c>
      <c r="H155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kenkodualtip12colorbrushpendbp126box24setartomoro</v>
      </c>
      <c r="I1557" s="2" t="s">
        <v>6466</v>
      </c>
      <c r="J1557" s="2" t="s">
        <v>4762</v>
      </c>
      <c r="K1557" s="14" t="s">
        <v>4763</v>
      </c>
      <c r="L1557" s="2" t="s">
        <v>1335</v>
      </c>
      <c r="M1557" s="33" t="e">
        <f>IF(db[[#This Row],[NB NOTA_C]]="","",COUNTIF([2]!B_MSK[concat],db[[#This Row],[NB NOTA_C]]))</f>
        <v>#REF!</v>
      </c>
      <c r="N1557" s="9" t="s">
        <v>1348</v>
      </c>
      <c r="O1557" s="5" t="s">
        <v>1413</v>
      </c>
      <c r="P1557" s="2" t="s">
        <v>2443</v>
      </c>
      <c r="Q1557" s="5" t="s">
        <v>4764</v>
      </c>
      <c r="R1557" s="5" t="str">
        <f>IF(db[[#This Row],[QTY/ CTN]]="","",SUBSTITUTE(SUBSTITUTE(SUBSTITUTE(db[[#This Row],[QTY/ CTN]]," ","_",2),"(",""),")","")&amp;"_")</f>
        <v>6 BOX_24 SET_</v>
      </c>
      <c r="S1557" s="5">
        <f>IF(db[[#This Row],[H_QTY/ CTN]]="","",SEARCH("_",db[[#This Row],[H_QTY/ CTN]]))</f>
        <v>6</v>
      </c>
      <c r="T1557" s="5">
        <f>IF(db[[#This Row],[H_QTY/ CTN]]="","",LEN(db[[#This Row],[H_QTY/ CTN]]))</f>
        <v>13</v>
      </c>
      <c r="U1557" s="40" t="str">
        <f>IF(db[[#This Row],[H_QTY/ CTN]]="","",LEFT(db[[#This Row],[H_QTY/ CTN]],db[[#This Row],[H_1]]-1))</f>
        <v>6 BOX</v>
      </c>
      <c r="V1557" s="40" t="str">
        <f>IF(NOT(db[[#This Row],[H_1]]=db[[#This Row],[H_2]]),MID(db[[#This Row],[H_QTY/ CTN]],db[[#This Row],[H_1]]+1,db[[#This Row],[H_2]]-db[[#This Row],[H_1]]-1),"")</f>
        <v>24 SET</v>
      </c>
      <c r="W1557" s="40" t="str">
        <f>IF(db[[#This Row],[QTY/ CTN B]]="","",LEFT(db[[#This Row],[QTY/ CTN B]],SEARCH(" ",db[[#This Row],[QTY/ CTN B]],1)-1))</f>
        <v>6</v>
      </c>
      <c r="X1557" s="40" t="str">
        <f>IF(db[[#This Row],[QTY/ CTN B]]="","",RIGHT(db[[#This Row],[QTY/ CTN B]],LEN(db[[#This Row],[QTY/ CTN B]])-SEARCH(" ",db[[#This Row],[QTY/ CTN B]],1)))</f>
        <v>BOX</v>
      </c>
      <c r="Y1557" s="40" t="str">
        <f>IF(db[[#This Row],[QTY/ CTN TG]]="",IF(db[[#This Row],[STN TG]]="","",12),LEFT(db[[#This Row],[QTY/ CTN TG]],SEARCH(" ",db[[#This Row],[QTY/ CTN TG]],1)-1))</f>
        <v>24</v>
      </c>
      <c r="Z15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557" s="40" t="str">
        <f>IF(db[[#This Row],[STN K]]="","",IF(db[[#This Row],[STN TG]]="LSN",12,""))</f>
        <v/>
      </c>
      <c r="AB1557" s="40" t="str">
        <f>IF(db[[#This Row],[STN TG]]="LSN","PCS","")</f>
        <v/>
      </c>
      <c r="AC1557" s="40">
        <f>db[[#This Row],[QTY B]]*IF(db[[#This Row],[QTY TG]]="",1,db[[#This Row],[QTY TG]])*IF(db[[#This Row],[QTY K]]="",1,db[[#This Row],[QTY K]])</f>
        <v>144</v>
      </c>
      <c r="AD1557" s="40" t="str">
        <f>IF(db[[#This Row],[STN K]]="",IF(db[[#This Row],[STN TG]]="",db[[#This Row],[STN B]],db[[#This Row],[STN TG]]),db[[#This Row],[STN K]])</f>
        <v>SET</v>
      </c>
      <c r="AE1557" s="40"/>
    </row>
    <row r="1558" spans="1:31" x14ac:dyDescent="0.25">
      <c r="A1558" s="40">
        <f t="shared" si="24"/>
        <v>1557</v>
      </c>
      <c r="B1558" s="5" t="str">
        <f>LOWER(SUBSTITUTE(SUBSTITUTE(SUBSTITUTE(SUBSTITUTE(SUBSTITUTE(SUBSTITUTE(SUBSTITUTE(SUBSTITUTE(db[[#This Row],[NB BM]]," ",),".",""),"-",""),"(",""),")",""),"/",""),"""",""),"+",""))</f>
        <v>spidol24wbrushpendbp24wkenko</v>
      </c>
      <c r="C1558" s="5" t="str">
        <f>LOWER(SUBSTITUTE(SUBSTITUTE(SUBSTITUTE(SUBSTITUTE(SUBSTITUTE(SUBSTITUTE(SUBSTITUTE(SUBSTITUTE(SUBSTITUTE(db[[#This Row],[NB NOTA]]," ",),".",""),"-",""),"(",""),")",""),",",""),"/",""),"""",""),"+",""))</f>
        <v>kenkodualtip24colorbrushpendbp24</v>
      </c>
      <c r="D1558" s="5" t="str">
        <f>LOWER(SUBSTITUTE(SUBSTITUTE(SUBSTITUTE(SUBSTITUTE(SUBSTITUTE(SUBSTITUTE(SUBSTITUTE(SUBSTITUTE(SUBSTITUTE(db[[#This Row],[NB PAJAK]]," ",""),"-",""),"(",""),")",""),".",""),",",""),"/",""),"""",""),"+",""))</f>
        <v>colorbrushpenkenkodbp24dualtip24warna</v>
      </c>
      <c r="E155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spidol24wbrushpendbp24wkenko6box12setartomoro</v>
      </c>
      <c r="F155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kenkodualtip24colorbrushpendbp246box12set</v>
      </c>
      <c r="G1558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kenkodualtip24colorbrushpendbp24artomoro</v>
      </c>
      <c r="H155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kenkodualtip24colorbrushpendbp246box12setartomoro</v>
      </c>
      <c r="I1558" s="2" t="s">
        <v>6467</v>
      </c>
      <c r="J1558" s="2" t="s">
        <v>5213</v>
      </c>
      <c r="K1558" s="14" t="s">
        <v>5214</v>
      </c>
      <c r="L1558" s="2" t="s">
        <v>1335</v>
      </c>
      <c r="M1558" s="33" t="e">
        <f>IF(db[[#This Row],[NB NOTA_C]]="","",COUNTIF([2]!B_MSK[concat],db[[#This Row],[NB NOTA_C]]))</f>
        <v>#REF!</v>
      </c>
      <c r="N1558" s="9" t="s">
        <v>1348</v>
      </c>
      <c r="O1558" s="5" t="s">
        <v>5215</v>
      </c>
      <c r="P1558" s="2" t="s">
        <v>2443</v>
      </c>
      <c r="Q1558" s="5" t="s">
        <v>5216</v>
      </c>
      <c r="R1558" s="5" t="str">
        <f>IF(db[[#This Row],[QTY/ CTN]]="","",SUBSTITUTE(SUBSTITUTE(SUBSTITUTE(db[[#This Row],[QTY/ CTN]]," ","_",2),"(",""),")","")&amp;"_")</f>
        <v>6 BOX_12 SET_</v>
      </c>
      <c r="S1558" s="5">
        <f>IF(db[[#This Row],[H_QTY/ CTN]]="","",SEARCH("_",db[[#This Row],[H_QTY/ CTN]]))</f>
        <v>6</v>
      </c>
      <c r="T1558" s="5">
        <f>IF(db[[#This Row],[H_QTY/ CTN]]="","",LEN(db[[#This Row],[H_QTY/ CTN]]))</f>
        <v>13</v>
      </c>
      <c r="U1558" s="40" t="str">
        <f>IF(db[[#This Row],[H_QTY/ CTN]]="","",LEFT(db[[#This Row],[H_QTY/ CTN]],db[[#This Row],[H_1]]-1))</f>
        <v>6 BOX</v>
      </c>
      <c r="V1558" s="40" t="str">
        <f>IF(NOT(db[[#This Row],[H_1]]=db[[#This Row],[H_2]]),MID(db[[#This Row],[H_QTY/ CTN]],db[[#This Row],[H_1]]+1,db[[#This Row],[H_2]]-db[[#This Row],[H_1]]-1),"")</f>
        <v>12 SET</v>
      </c>
      <c r="W1558" s="40" t="str">
        <f>IF(db[[#This Row],[QTY/ CTN B]]="","",LEFT(db[[#This Row],[QTY/ CTN B]],SEARCH(" ",db[[#This Row],[QTY/ CTN B]],1)-1))</f>
        <v>6</v>
      </c>
      <c r="X1558" s="40" t="str">
        <f>IF(db[[#This Row],[QTY/ CTN B]]="","",RIGHT(db[[#This Row],[QTY/ CTN B]],LEN(db[[#This Row],[QTY/ CTN B]])-SEARCH(" ",db[[#This Row],[QTY/ CTN B]],1)))</f>
        <v>BOX</v>
      </c>
      <c r="Y1558" s="40" t="str">
        <f>IF(db[[#This Row],[QTY/ CTN TG]]="",IF(db[[#This Row],[STN TG]]="","",12),LEFT(db[[#This Row],[QTY/ CTN TG]],SEARCH(" ",db[[#This Row],[QTY/ CTN TG]],1)-1))</f>
        <v>12</v>
      </c>
      <c r="Z15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558" s="40" t="str">
        <f>IF(db[[#This Row],[STN K]]="","",IF(db[[#This Row],[STN TG]]="LSN",12,""))</f>
        <v/>
      </c>
      <c r="AB1558" s="40" t="str">
        <f>IF(db[[#This Row],[STN TG]]="LSN","PCS","")</f>
        <v/>
      </c>
      <c r="AC1558" s="40">
        <f>db[[#This Row],[QTY B]]*IF(db[[#This Row],[QTY TG]]="",1,db[[#This Row],[QTY TG]])*IF(db[[#This Row],[QTY K]]="",1,db[[#This Row],[QTY K]])</f>
        <v>72</v>
      </c>
      <c r="AD1558" s="40" t="str">
        <f>IF(db[[#This Row],[STN K]]="",IF(db[[#This Row],[STN TG]]="",db[[#This Row],[STN B]],db[[#This Row],[STN TG]]),db[[#This Row],[STN K]])</f>
        <v>SET</v>
      </c>
      <c r="AE1558" s="40"/>
    </row>
    <row r="1559" spans="1:31" x14ac:dyDescent="0.25">
      <c r="A1559" s="40">
        <f t="shared" si="24"/>
        <v>1558</v>
      </c>
      <c r="B1559" s="5" t="str">
        <f>LOWER(SUBSTITUTE(SUBSTITUTE(SUBSTITUTE(SUBSTITUTE(SUBSTITUTE(SUBSTITUTE(SUBSTITUTE(SUBSTITUTE(db[[#This Row],[NB BM]]," ",),".",""),"-",""),"(",""),")",""),"/",""),"""",""),"+",""))</f>
        <v>stipkenkoerb20sqhitam</v>
      </c>
      <c r="C1559" s="5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D1559" s="5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E155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stipkenkoerb20sqhitam50boxartomoro</v>
      </c>
      <c r="F155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kenkoerasererb20sqblack50box</v>
      </c>
      <c r="G1559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kenkoerasererb20sqblackartomoro</v>
      </c>
      <c r="H155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kenkoerasererb20sqblack50boxartomoro</v>
      </c>
      <c r="I1559" s="2" t="s">
        <v>740</v>
      </c>
      <c r="J1559" s="2" t="s">
        <v>2276</v>
      </c>
      <c r="K1559" s="1" t="s">
        <v>2277</v>
      </c>
      <c r="L1559" s="2" t="s">
        <v>1335</v>
      </c>
      <c r="M1559" s="34" t="e">
        <f>IF(db[[#This Row],[NB NOTA_C]]="","",COUNTIF([2]!B_MSK[concat],db[[#This Row],[NB NOTA_C]]))</f>
        <v>#REF!</v>
      </c>
      <c r="N1559" s="9" t="s">
        <v>1348</v>
      </c>
      <c r="O1559" s="5" t="s">
        <v>1497</v>
      </c>
      <c r="P1559" s="2" t="s">
        <v>2451</v>
      </c>
      <c r="Q1559" s="39" t="s">
        <v>4397</v>
      </c>
      <c r="R1559" s="39" t="str">
        <f>IF(db[[#This Row],[QTY/ CTN]]="","",SUBSTITUTE(SUBSTITUTE(SUBSTITUTE(db[[#This Row],[QTY/ CTN]]," ","_",2),"(",""),")","")&amp;"_")</f>
        <v>50 BOX_</v>
      </c>
      <c r="S1559" s="39">
        <f>IF(db[[#This Row],[H_QTY/ CTN]]="","",SEARCH("_",db[[#This Row],[H_QTY/ CTN]]))</f>
        <v>7</v>
      </c>
      <c r="T1559" s="39">
        <f>IF(db[[#This Row],[H_QTY/ CTN]]="","",LEN(db[[#This Row],[H_QTY/ CTN]]))</f>
        <v>7</v>
      </c>
      <c r="U1559" s="41" t="str">
        <f>IF(db[[#This Row],[H_QTY/ CTN]]="","",LEFT(db[[#This Row],[H_QTY/ CTN]],db[[#This Row],[H_1]]-1))</f>
        <v>50 BOX</v>
      </c>
      <c r="V1559" s="40" t="str">
        <f>IF(NOT(db[[#This Row],[H_1]]=db[[#This Row],[H_2]]),MID(db[[#This Row],[H_QTY/ CTN]],db[[#This Row],[H_1]]+1,db[[#This Row],[H_2]]-db[[#This Row],[H_1]]-1),"")</f>
        <v/>
      </c>
      <c r="W1559" s="40" t="str">
        <f>IF(db[[#This Row],[QTY/ CTN B]]="","",LEFT(db[[#This Row],[QTY/ CTN B]],SEARCH(" ",db[[#This Row],[QTY/ CTN B]],1)-1))</f>
        <v>50</v>
      </c>
      <c r="X1559" s="40" t="str">
        <f>IF(db[[#This Row],[QTY/ CTN B]]="","",RIGHT(db[[#This Row],[QTY/ CTN B]],LEN(db[[#This Row],[QTY/ CTN B]])-SEARCH(" ",db[[#This Row],[QTY/ CTN B]],1)))</f>
        <v>BOX</v>
      </c>
      <c r="Y1559" s="40" t="str">
        <f>IF(db[[#This Row],[QTY/ CTN TG]]="",IF(db[[#This Row],[STN TG]]="","",12),LEFT(db[[#This Row],[QTY/ CTN TG]],SEARCH(" ",db[[#This Row],[QTY/ CTN TG]],1)-1))</f>
        <v/>
      </c>
      <c r="Z15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59" s="40" t="str">
        <f>IF(db[[#This Row],[STN K]]="","",IF(db[[#This Row],[STN TG]]="LSN",12,""))</f>
        <v/>
      </c>
      <c r="AB1559" s="40" t="str">
        <f>IF(db[[#This Row],[STN TG]]="LSN","PCS","")</f>
        <v/>
      </c>
      <c r="AC1559" s="40">
        <f>db[[#This Row],[QTY B]]*IF(db[[#This Row],[QTY TG]]="",1,db[[#This Row],[QTY TG]])*IF(db[[#This Row],[QTY K]]="",1,db[[#This Row],[QTY K]])</f>
        <v>50</v>
      </c>
      <c r="AD1559" s="40" t="str">
        <f>IF(db[[#This Row],[STN K]]="",IF(db[[#This Row],[STN TG]]="",db[[#This Row],[STN B]],db[[#This Row],[STN TG]]),db[[#This Row],[STN K]])</f>
        <v>BOX</v>
      </c>
      <c r="AE1559" s="40"/>
    </row>
    <row r="1560" spans="1:31" x14ac:dyDescent="0.25">
      <c r="A1560" s="40">
        <f t="shared" si="24"/>
        <v>1559</v>
      </c>
      <c r="B1560" s="5" t="str">
        <f>LOWER(SUBSTITUTE(SUBSTITUTE(SUBSTITUTE(SUBSTITUTE(SUBSTITUTE(SUBSTITUTE(SUBSTITUTE(SUBSTITUTE(db[[#This Row],[NB BM]]," ",),".",""),"-",""),"(",""),")",""),"/",""),"""",""),"+",""))</f>
        <v>stipkenkoerb40sqhitam</v>
      </c>
      <c r="C1560" s="5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D1560" s="5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E156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stipkenkoerb40sqhitam50boxartomoro</v>
      </c>
      <c r="F156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kenkoerasererb40sqblack50box</v>
      </c>
      <c r="G1560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kenkoerasererb40sqblackartomoro</v>
      </c>
      <c r="H156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kenkoerasererb40sqblack50boxartomoro</v>
      </c>
      <c r="I1560" s="2" t="s">
        <v>741</v>
      </c>
      <c r="J1560" s="2" t="s">
        <v>1984</v>
      </c>
      <c r="K1560" s="14" t="s">
        <v>1985</v>
      </c>
      <c r="L1560" s="2" t="s">
        <v>1335</v>
      </c>
      <c r="M1560" s="34" t="e">
        <f>IF(db[[#This Row],[NB NOTA_C]]="","",COUNTIF([2]!B_MSK[concat],db[[#This Row],[NB NOTA_C]]))</f>
        <v>#REF!</v>
      </c>
      <c r="N1560" s="9" t="s">
        <v>1348</v>
      </c>
      <c r="O1560" s="5" t="s">
        <v>1497</v>
      </c>
      <c r="P1560" s="2" t="s">
        <v>2451</v>
      </c>
      <c r="Q1560" s="39" t="s">
        <v>4400</v>
      </c>
      <c r="R1560" s="39" t="str">
        <f>IF(db[[#This Row],[QTY/ CTN]]="","",SUBSTITUTE(SUBSTITUTE(SUBSTITUTE(db[[#This Row],[QTY/ CTN]]," ","_",2),"(",""),")","")&amp;"_")</f>
        <v>50 BOX_</v>
      </c>
      <c r="S1560" s="39">
        <f>IF(db[[#This Row],[H_QTY/ CTN]]="","",SEARCH("_",db[[#This Row],[H_QTY/ CTN]]))</f>
        <v>7</v>
      </c>
      <c r="T1560" s="39">
        <f>IF(db[[#This Row],[H_QTY/ CTN]]="","",LEN(db[[#This Row],[H_QTY/ CTN]]))</f>
        <v>7</v>
      </c>
      <c r="U1560" s="41" t="str">
        <f>IF(db[[#This Row],[H_QTY/ CTN]]="","",LEFT(db[[#This Row],[H_QTY/ CTN]],db[[#This Row],[H_1]]-1))</f>
        <v>50 BOX</v>
      </c>
      <c r="V1560" s="40" t="str">
        <f>IF(NOT(db[[#This Row],[H_1]]=db[[#This Row],[H_2]]),MID(db[[#This Row],[H_QTY/ CTN]],db[[#This Row],[H_1]]+1,db[[#This Row],[H_2]]-db[[#This Row],[H_1]]-1),"")</f>
        <v/>
      </c>
      <c r="W1560" s="40" t="str">
        <f>IF(db[[#This Row],[QTY/ CTN B]]="","",LEFT(db[[#This Row],[QTY/ CTN B]],SEARCH(" ",db[[#This Row],[QTY/ CTN B]],1)-1))</f>
        <v>50</v>
      </c>
      <c r="X1560" s="40" t="str">
        <f>IF(db[[#This Row],[QTY/ CTN B]]="","",RIGHT(db[[#This Row],[QTY/ CTN B]],LEN(db[[#This Row],[QTY/ CTN B]])-SEARCH(" ",db[[#This Row],[QTY/ CTN B]],1)))</f>
        <v>BOX</v>
      </c>
      <c r="Y1560" s="40" t="str">
        <f>IF(db[[#This Row],[QTY/ CTN TG]]="",IF(db[[#This Row],[STN TG]]="","",12),LEFT(db[[#This Row],[QTY/ CTN TG]],SEARCH(" ",db[[#This Row],[QTY/ CTN TG]],1)-1))</f>
        <v/>
      </c>
      <c r="Z15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60" s="40" t="str">
        <f>IF(db[[#This Row],[STN K]]="","",IF(db[[#This Row],[STN TG]]="LSN",12,""))</f>
        <v/>
      </c>
      <c r="AB1560" s="40" t="str">
        <f>IF(db[[#This Row],[STN TG]]="LSN","PCS","")</f>
        <v/>
      </c>
      <c r="AC1560" s="40">
        <f>db[[#This Row],[QTY B]]*IF(db[[#This Row],[QTY TG]]="",1,db[[#This Row],[QTY TG]])*IF(db[[#This Row],[QTY K]]="",1,db[[#This Row],[QTY K]])</f>
        <v>50</v>
      </c>
      <c r="AD1560" s="40" t="str">
        <f>IF(db[[#This Row],[STN K]]="",IF(db[[#This Row],[STN TG]]="",db[[#This Row],[STN B]],db[[#This Row],[STN TG]]),db[[#This Row],[STN K]])</f>
        <v>BOX</v>
      </c>
      <c r="AE1560" s="40"/>
    </row>
    <row r="1561" spans="1:31" x14ac:dyDescent="0.25">
      <c r="A1561" s="40">
        <f t="shared" si="24"/>
        <v>1560</v>
      </c>
      <c r="B1561" s="5" t="str">
        <f>LOWER(SUBSTITUTE(SUBSTITUTE(SUBSTITUTE(SUBSTITUTE(SUBSTITUTE(SUBSTITUTE(SUBSTITUTE(SUBSTITUTE(db[[#This Row],[NB BM]]," ",),".",""),"-",""),"(",""),")",""),"/",""),"""",""),"+",""))</f>
        <v>stipkenkoerw40sqputih</v>
      </c>
      <c r="C1561" s="5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D1561" s="5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E156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stipkenkoerw40sqputih50boxartomoro</v>
      </c>
      <c r="F156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kenkoerasererw40sqwhite50box</v>
      </c>
      <c r="G1561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kenkoerasererw40sqwhiteartomoro</v>
      </c>
      <c r="H156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kenkoerasererw40sqwhite50boxartomoro</v>
      </c>
      <c r="I1561" s="2" t="s">
        <v>742</v>
      </c>
      <c r="J1561" s="2" t="s">
        <v>1983</v>
      </c>
      <c r="K1561" s="28" t="s">
        <v>1982</v>
      </c>
      <c r="L1561" s="2" t="s">
        <v>1335</v>
      </c>
      <c r="M1561" s="34" t="e">
        <f>IF(db[[#This Row],[NB NOTA_C]]="","",COUNTIF([2]!B_MSK[concat],db[[#This Row],[NB NOTA_C]]))</f>
        <v>#REF!</v>
      </c>
      <c r="N1561" s="9" t="s">
        <v>1348</v>
      </c>
      <c r="O1561" s="5" t="s">
        <v>1497</v>
      </c>
      <c r="P1561" s="2" t="s">
        <v>2451</v>
      </c>
      <c r="Q1561" s="39" t="s">
        <v>4399</v>
      </c>
      <c r="R1561" s="39" t="str">
        <f>IF(db[[#This Row],[QTY/ CTN]]="","",SUBSTITUTE(SUBSTITUTE(SUBSTITUTE(db[[#This Row],[QTY/ CTN]]," ","_",2),"(",""),")","")&amp;"_")</f>
        <v>50 BOX_</v>
      </c>
      <c r="S1561" s="39">
        <f>IF(db[[#This Row],[H_QTY/ CTN]]="","",SEARCH("_",db[[#This Row],[H_QTY/ CTN]]))</f>
        <v>7</v>
      </c>
      <c r="T1561" s="39">
        <f>IF(db[[#This Row],[H_QTY/ CTN]]="","",LEN(db[[#This Row],[H_QTY/ CTN]]))</f>
        <v>7</v>
      </c>
      <c r="U1561" s="41" t="str">
        <f>IF(db[[#This Row],[H_QTY/ CTN]]="","",LEFT(db[[#This Row],[H_QTY/ CTN]],db[[#This Row],[H_1]]-1))</f>
        <v>50 BOX</v>
      </c>
      <c r="V1561" s="40" t="str">
        <f>IF(NOT(db[[#This Row],[H_1]]=db[[#This Row],[H_2]]),MID(db[[#This Row],[H_QTY/ CTN]],db[[#This Row],[H_1]]+1,db[[#This Row],[H_2]]-db[[#This Row],[H_1]]-1),"")</f>
        <v/>
      </c>
      <c r="W1561" s="40" t="str">
        <f>IF(db[[#This Row],[QTY/ CTN B]]="","",LEFT(db[[#This Row],[QTY/ CTN B]],SEARCH(" ",db[[#This Row],[QTY/ CTN B]],1)-1))</f>
        <v>50</v>
      </c>
      <c r="X1561" s="40" t="str">
        <f>IF(db[[#This Row],[QTY/ CTN B]]="","",RIGHT(db[[#This Row],[QTY/ CTN B]],LEN(db[[#This Row],[QTY/ CTN B]])-SEARCH(" ",db[[#This Row],[QTY/ CTN B]],1)))</f>
        <v>BOX</v>
      </c>
      <c r="Y1561" s="40" t="str">
        <f>IF(db[[#This Row],[QTY/ CTN TG]]="",IF(db[[#This Row],[STN TG]]="","",12),LEFT(db[[#This Row],[QTY/ CTN TG]],SEARCH(" ",db[[#This Row],[QTY/ CTN TG]],1)-1))</f>
        <v/>
      </c>
      <c r="Z15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561" s="40" t="str">
        <f>IF(db[[#This Row],[STN K]]="","",IF(db[[#This Row],[STN TG]]="LSN",12,""))</f>
        <v/>
      </c>
      <c r="AB1561" s="40" t="str">
        <f>IF(db[[#This Row],[STN TG]]="LSN","PCS","")</f>
        <v/>
      </c>
      <c r="AC1561" s="40">
        <f>db[[#This Row],[QTY B]]*IF(db[[#This Row],[QTY TG]]="",1,db[[#This Row],[QTY TG]])*IF(db[[#This Row],[QTY K]]="",1,db[[#This Row],[QTY K]])</f>
        <v>50</v>
      </c>
      <c r="AD1561" s="40" t="str">
        <f>IF(db[[#This Row],[STN K]]="",IF(db[[#This Row],[STN TG]]="",db[[#This Row],[STN B]],db[[#This Row],[STN TG]]),db[[#This Row],[STN K]])</f>
        <v>BOX</v>
      </c>
      <c r="AE1561" s="40"/>
    </row>
    <row r="1562" spans="1:31" x14ac:dyDescent="0.25">
      <c r="A1562" s="40">
        <f t="shared" si="24"/>
        <v>1561</v>
      </c>
      <c r="B1562" s="2" t="str">
        <f>LOWER(SUBSTITUTE(SUBSTITUTE(SUBSTITUTE(SUBSTITUTE(SUBSTITUTE(SUBSTITUTE(SUBSTITUTE(SUBSTITUTE(db[[#This Row],[NB BM]]," ",),".",""),"-",""),"(",""),")",""),"/",""),"""",""),"+",""))</f>
        <v>bpkenkobg20batik</v>
      </c>
      <c r="C1562" s="2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D1562" s="2" t="str">
        <f>LOWER(SUBSTITUTE(SUBSTITUTE(SUBSTITUTE(SUBSTITUTE(SUBSTITUTE(SUBSTITUTE(SUBSTITUTE(SUBSTITUTE(SUBSTITUTE(db[[#This Row],[NB PAJAK]]," ",""),"-",""),"(",""),")",""),".",""),",",""),"/",""),"""",""),"+",""))</f>
        <v/>
      </c>
      <c r="E156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bpkenkobg20batik144lsnartomoro</v>
      </c>
      <c r="F156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kenkogelpenbg20batikblack144lsn</v>
      </c>
      <c r="G1562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kenkogelpenbg20batikblackartomoro</v>
      </c>
      <c r="H156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kenkogelpenbg20batikblack144lsnartomoro</v>
      </c>
      <c r="I1562" s="2" t="s">
        <v>6584</v>
      </c>
      <c r="J1562" s="2" t="s">
        <v>365</v>
      </c>
      <c r="K1562" s="14"/>
      <c r="L1562" s="2" t="s">
        <v>1335</v>
      </c>
      <c r="M1562" s="34" t="e">
        <f>IF(db[[#This Row],[NB NOTA_C]]="","",COUNTIF([2]!B_MSK[concat],db[[#This Row],[NB NOTA_C]]))</f>
        <v>#REF!</v>
      </c>
      <c r="N1562" s="14" t="s">
        <v>1348</v>
      </c>
      <c r="O1562" s="2" t="s">
        <v>1391</v>
      </c>
      <c r="P1562" s="2" t="s">
        <v>2443</v>
      </c>
      <c r="R1562" s="2" t="str">
        <f>IF(db[[#This Row],[QTY/ CTN]]="","",SUBSTITUTE(SUBSTITUTE(SUBSTITUTE(db[[#This Row],[QTY/ CTN]]," ","_",2),"(",""),")","")&amp;"_")</f>
        <v>144 LSN_</v>
      </c>
      <c r="S1562" s="2">
        <f>IF(db[[#This Row],[H_QTY/ CTN]]="","",SEARCH("_",db[[#This Row],[H_QTY/ CTN]]))</f>
        <v>8</v>
      </c>
      <c r="T1562" s="2">
        <f>IF(db[[#This Row],[H_QTY/ CTN]]="","",LEN(db[[#This Row],[H_QTY/ CTN]]))</f>
        <v>8</v>
      </c>
      <c r="U1562" s="41" t="str">
        <f>IF(db[[#This Row],[H_QTY/ CTN]]="","",LEFT(db[[#This Row],[H_QTY/ CTN]],db[[#This Row],[H_1]]-1))</f>
        <v>144 LSN</v>
      </c>
      <c r="V1562" s="40" t="str">
        <f>IF(NOT(db[[#This Row],[H_1]]=db[[#This Row],[H_2]]),MID(db[[#This Row],[H_QTY/ CTN]],db[[#This Row],[H_1]]+1,db[[#This Row],[H_2]]-db[[#This Row],[H_1]]-1),"")</f>
        <v/>
      </c>
      <c r="W1562" s="40" t="str">
        <f>IF(db[[#This Row],[QTY/ CTN B]]="","",LEFT(db[[#This Row],[QTY/ CTN B]],SEARCH(" ",db[[#This Row],[QTY/ CTN B]],1)-1))</f>
        <v>144</v>
      </c>
      <c r="X1562" s="40" t="str">
        <f>IF(db[[#This Row],[QTY/ CTN B]]="","",RIGHT(db[[#This Row],[QTY/ CTN B]],LEN(db[[#This Row],[QTY/ CTN B]])-SEARCH(" ",db[[#This Row],[QTY/ CTN B]],1)))</f>
        <v>LSN</v>
      </c>
      <c r="Y1562" s="40">
        <f>IF(db[[#This Row],[QTY/ CTN TG]]="",IF(db[[#This Row],[STN TG]]="","",12),LEFT(db[[#This Row],[QTY/ CTN TG]],SEARCH(" ",db[[#This Row],[QTY/ CTN TG]],1)-1))</f>
        <v>12</v>
      </c>
      <c r="Z15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62" s="40" t="str">
        <f>IF(db[[#This Row],[STN K]]="","",IF(db[[#This Row],[STN TG]]="LSN",12,""))</f>
        <v/>
      </c>
      <c r="AB1562" s="40" t="str">
        <f>IF(db[[#This Row],[STN TG]]="LSN","PCS","")</f>
        <v/>
      </c>
      <c r="AC1562" s="40">
        <f>db[[#This Row],[QTY B]]*IF(db[[#This Row],[QTY TG]]="",1,db[[#This Row],[QTY TG]])*IF(db[[#This Row],[QTY K]]="",1,db[[#This Row],[QTY K]])</f>
        <v>1728</v>
      </c>
      <c r="AD1562" s="40" t="str">
        <f>IF(db[[#This Row],[STN K]]="",IF(db[[#This Row],[STN TG]]="",db[[#This Row],[STN B]],db[[#This Row],[STN TG]]),db[[#This Row],[STN K]])</f>
        <v>PCS</v>
      </c>
      <c r="AE1562" s="40"/>
    </row>
    <row r="1563" spans="1:31" x14ac:dyDescent="0.25">
      <c r="A1563" s="40">
        <f t="shared" si="24"/>
        <v>1562</v>
      </c>
      <c r="B1563" s="2" t="str">
        <f>LOWER(SUBSTITUTE(SUBSTITUTE(SUBSTITUTE(SUBSTITUTE(SUBSTITUTE(SUBSTITUTE(SUBSTITUTE(SUBSTITUTE(db[[#This Row],[NB BM]]," ",),".",""),"-",""),"(",""),")",""),"/",""),"""",""),"+",""))</f>
        <v>bpkenkoeasygelhitam</v>
      </c>
      <c r="C1563" s="2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D1563" s="2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E156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bpkenkoeasygelhitam144lsnartomoro</v>
      </c>
      <c r="F156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kenkogelpeneasygelblack144lsn</v>
      </c>
      <c r="G1563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kenkogelpeneasygelblackartomoro</v>
      </c>
      <c r="H156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kenkogelpeneasygelblack144lsnartomoro</v>
      </c>
      <c r="I1563" s="2" t="s">
        <v>6585</v>
      </c>
      <c r="J1563" s="2" t="s">
        <v>366</v>
      </c>
      <c r="K1563" s="1" t="s">
        <v>367</v>
      </c>
      <c r="L1563" s="2" t="s">
        <v>1335</v>
      </c>
      <c r="M1563" s="34" t="e">
        <f>IF(db[[#This Row],[NB NOTA_C]]="","",COUNTIF([2]!B_MSK[concat],db[[#This Row],[NB NOTA_C]]))</f>
        <v>#REF!</v>
      </c>
      <c r="N1563" s="14" t="s">
        <v>1348</v>
      </c>
      <c r="O1563" s="2" t="s">
        <v>1391</v>
      </c>
      <c r="P1563" s="2" t="s">
        <v>2443</v>
      </c>
      <c r="Q1563" s="2" t="s">
        <v>4514</v>
      </c>
      <c r="R1563" s="2" t="str">
        <f>IF(db[[#This Row],[QTY/ CTN]]="","",SUBSTITUTE(SUBSTITUTE(SUBSTITUTE(db[[#This Row],[QTY/ CTN]]," ","_",2),"(",""),")","")&amp;"_")</f>
        <v>144 LSN_</v>
      </c>
      <c r="S1563" s="2">
        <f>IF(db[[#This Row],[H_QTY/ CTN]]="","",SEARCH("_",db[[#This Row],[H_QTY/ CTN]]))</f>
        <v>8</v>
      </c>
      <c r="T1563" s="2">
        <f>IF(db[[#This Row],[H_QTY/ CTN]]="","",LEN(db[[#This Row],[H_QTY/ CTN]]))</f>
        <v>8</v>
      </c>
      <c r="U1563" s="41" t="str">
        <f>IF(db[[#This Row],[H_QTY/ CTN]]="","",LEFT(db[[#This Row],[H_QTY/ CTN]],db[[#This Row],[H_1]]-1))</f>
        <v>144 LSN</v>
      </c>
      <c r="V1563" s="40" t="str">
        <f>IF(NOT(db[[#This Row],[H_1]]=db[[#This Row],[H_2]]),MID(db[[#This Row],[H_QTY/ CTN]],db[[#This Row],[H_1]]+1,db[[#This Row],[H_2]]-db[[#This Row],[H_1]]-1),"")</f>
        <v/>
      </c>
      <c r="W1563" s="40" t="str">
        <f>IF(db[[#This Row],[QTY/ CTN B]]="","",LEFT(db[[#This Row],[QTY/ CTN B]],SEARCH(" ",db[[#This Row],[QTY/ CTN B]],1)-1))</f>
        <v>144</v>
      </c>
      <c r="X1563" s="40" t="str">
        <f>IF(db[[#This Row],[QTY/ CTN B]]="","",RIGHT(db[[#This Row],[QTY/ CTN B]],LEN(db[[#This Row],[QTY/ CTN B]])-SEARCH(" ",db[[#This Row],[QTY/ CTN B]],1)))</f>
        <v>LSN</v>
      </c>
      <c r="Y1563" s="40">
        <f>IF(db[[#This Row],[QTY/ CTN TG]]="",IF(db[[#This Row],[STN TG]]="","",12),LEFT(db[[#This Row],[QTY/ CTN TG]],SEARCH(" ",db[[#This Row],[QTY/ CTN TG]],1)-1))</f>
        <v>12</v>
      </c>
      <c r="Z15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63" s="40" t="str">
        <f>IF(db[[#This Row],[STN K]]="","",IF(db[[#This Row],[STN TG]]="LSN",12,""))</f>
        <v/>
      </c>
      <c r="AB1563" s="40" t="str">
        <f>IF(db[[#This Row],[STN TG]]="LSN","PCS","")</f>
        <v/>
      </c>
      <c r="AC1563" s="40">
        <f>db[[#This Row],[QTY B]]*IF(db[[#This Row],[QTY TG]]="",1,db[[#This Row],[QTY TG]])*IF(db[[#This Row],[QTY K]]="",1,db[[#This Row],[QTY K]])</f>
        <v>1728</v>
      </c>
      <c r="AD1563" s="40" t="str">
        <f>IF(db[[#This Row],[STN K]]="",IF(db[[#This Row],[STN TG]]="",db[[#This Row],[STN B]],db[[#This Row],[STN TG]]),db[[#This Row],[STN K]])</f>
        <v>PCS</v>
      </c>
      <c r="AE1563" s="40"/>
    </row>
    <row r="1564" spans="1:31" x14ac:dyDescent="0.25">
      <c r="A1564" s="40">
        <f t="shared" si="24"/>
        <v>1563</v>
      </c>
      <c r="B1564" s="2" t="str">
        <f>LOWER(SUBSTITUTE(SUBSTITUTE(SUBSTITUTE(SUBSTITUTE(SUBSTITUTE(SUBSTITUTE(SUBSTITUTE(SUBSTITUTE(db[[#This Row],[NB BM]]," ",),".",""),"-",""),"(",""),")",""),"/",""),"""",""),"+",""))</f>
        <v>bpkenkoeasygelbiru</v>
      </c>
      <c r="C1564" s="2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D1564" s="2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E156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bpkenkoeasygelbiru144lsnartomoro</v>
      </c>
      <c r="F156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kenkogelpeneasygelblue144lsn</v>
      </c>
      <c r="G156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kenkogelpeneasygelblueartomoro</v>
      </c>
      <c r="H156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kenkogelpeneasygelblue144lsnartomoro</v>
      </c>
      <c r="I1564" s="2" t="s">
        <v>6586</v>
      </c>
      <c r="J1564" s="2" t="s">
        <v>368</v>
      </c>
      <c r="K1564" s="1" t="s">
        <v>3867</v>
      </c>
      <c r="L1564" s="2" t="s">
        <v>1335</v>
      </c>
      <c r="M1564" s="34" t="e">
        <f>IF(db[[#This Row],[NB NOTA_C]]="","",COUNTIF([2]!B_MSK[concat],db[[#This Row],[NB NOTA_C]]))</f>
        <v>#REF!</v>
      </c>
      <c r="N1564" s="14" t="s">
        <v>1348</v>
      </c>
      <c r="O1564" s="2" t="s">
        <v>1391</v>
      </c>
      <c r="P1564" s="2" t="s">
        <v>2443</v>
      </c>
      <c r="R1564" s="2" t="str">
        <f>IF(db[[#This Row],[QTY/ CTN]]="","",SUBSTITUTE(SUBSTITUTE(SUBSTITUTE(db[[#This Row],[QTY/ CTN]]," ","_",2),"(",""),")","")&amp;"_")</f>
        <v>144 LSN_</v>
      </c>
      <c r="S1564" s="2">
        <f>IF(db[[#This Row],[H_QTY/ CTN]]="","",SEARCH("_",db[[#This Row],[H_QTY/ CTN]]))</f>
        <v>8</v>
      </c>
      <c r="T1564" s="2">
        <f>IF(db[[#This Row],[H_QTY/ CTN]]="","",LEN(db[[#This Row],[H_QTY/ CTN]]))</f>
        <v>8</v>
      </c>
      <c r="U1564" s="41" t="str">
        <f>IF(db[[#This Row],[H_QTY/ CTN]]="","",LEFT(db[[#This Row],[H_QTY/ CTN]],db[[#This Row],[H_1]]-1))</f>
        <v>144 LSN</v>
      </c>
      <c r="V1564" s="40" t="str">
        <f>IF(NOT(db[[#This Row],[H_1]]=db[[#This Row],[H_2]]),MID(db[[#This Row],[H_QTY/ CTN]],db[[#This Row],[H_1]]+1,db[[#This Row],[H_2]]-db[[#This Row],[H_1]]-1),"")</f>
        <v/>
      </c>
      <c r="W1564" s="40" t="str">
        <f>IF(db[[#This Row],[QTY/ CTN B]]="","",LEFT(db[[#This Row],[QTY/ CTN B]],SEARCH(" ",db[[#This Row],[QTY/ CTN B]],1)-1))</f>
        <v>144</v>
      </c>
      <c r="X1564" s="40" t="str">
        <f>IF(db[[#This Row],[QTY/ CTN B]]="","",RIGHT(db[[#This Row],[QTY/ CTN B]],LEN(db[[#This Row],[QTY/ CTN B]])-SEARCH(" ",db[[#This Row],[QTY/ CTN B]],1)))</f>
        <v>LSN</v>
      </c>
      <c r="Y1564" s="40">
        <f>IF(db[[#This Row],[QTY/ CTN TG]]="",IF(db[[#This Row],[STN TG]]="","",12),LEFT(db[[#This Row],[QTY/ CTN TG]],SEARCH(" ",db[[#This Row],[QTY/ CTN TG]],1)-1))</f>
        <v>12</v>
      </c>
      <c r="Z15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64" s="40" t="str">
        <f>IF(db[[#This Row],[STN K]]="","",IF(db[[#This Row],[STN TG]]="LSN",12,""))</f>
        <v/>
      </c>
      <c r="AB1564" s="40" t="str">
        <f>IF(db[[#This Row],[STN TG]]="LSN","PCS","")</f>
        <v/>
      </c>
      <c r="AC1564" s="40">
        <f>db[[#This Row],[QTY B]]*IF(db[[#This Row],[QTY TG]]="",1,db[[#This Row],[QTY TG]])*IF(db[[#This Row],[QTY K]]="",1,db[[#This Row],[QTY K]])</f>
        <v>1728</v>
      </c>
      <c r="AD1564" s="40" t="str">
        <f>IF(db[[#This Row],[STN K]]="",IF(db[[#This Row],[STN TG]]="",db[[#This Row],[STN B]],db[[#This Row],[STN TG]]),db[[#This Row],[STN K]])</f>
        <v>PCS</v>
      </c>
      <c r="AE1564" s="40"/>
    </row>
    <row r="1565" spans="1:31" x14ac:dyDescent="0.25">
      <c r="A1565" s="40">
        <f t="shared" si="24"/>
        <v>1564</v>
      </c>
      <c r="B1565" s="5" t="str">
        <f>LOWER(SUBSTITUTE(SUBSTITUTE(SUBSTITUTE(SUBSTITUTE(SUBSTITUTE(SUBSTITUTE(SUBSTITUTE(SUBSTITUTE(db[[#This Row],[NB BM]]," ",),".",""),"-",""),"(",""),")",""),"/",""),"""",""),"+",""))</f>
        <v>bpkenkoeraso16hitam</v>
      </c>
      <c r="C1565" s="5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D1565" s="5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E156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bpkenkoeraso16hitam144lsnartomoro</v>
      </c>
      <c r="F156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kenkogelpeneraso16black144lsn</v>
      </c>
      <c r="G1565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kenkogelpeneraso16blackartomoro</v>
      </c>
      <c r="H156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kenkogelpeneraso16black144lsnartomoro</v>
      </c>
      <c r="I1565" s="2" t="s">
        <v>6587</v>
      </c>
      <c r="J1565" s="2" t="s">
        <v>3859</v>
      </c>
      <c r="K1565" s="1" t="s">
        <v>3860</v>
      </c>
      <c r="L1565" s="2" t="s">
        <v>1335</v>
      </c>
      <c r="M1565" s="33" t="e">
        <f>IF(db[[#This Row],[NB NOTA_C]]="","",COUNTIF([2]!B_MSK[concat],db[[#This Row],[NB NOTA_C]]))</f>
        <v>#REF!</v>
      </c>
      <c r="N1565" s="9" t="s">
        <v>1348</v>
      </c>
      <c r="O1565" s="5" t="s">
        <v>1391</v>
      </c>
      <c r="P1565" s="2" t="s">
        <v>2443</v>
      </c>
      <c r="Q1565" s="5"/>
      <c r="R1565" s="5" t="str">
        <f>IF(db[[#This Row],[QTY/ CTN]]="","",SUBSTITUTE(SUBSTITUTE(SUBSTITUTE(db[[#This Row],[QTY/ CTN]]," ","_",2),"(",""),")","")&amp;"_")</f>
        <v>144 LSN_</v>
      </c>
      <c r="S1565" s="5">
        <f>IF(db[[#This Row],[H_QTY/ CTN]]="","",SEARCH("_",db[[#This Row],[H_QTY/ CTN]]))</f>
        <v>8</v>
      </c>
      <c r="T1565" s="5">
        <f>IF(db[[#This Row],[H_QTY/ CTN]]="","",LEN(db[[#This Row],[H_QTY/ CTN]]))</f>
        <v>8</v>
      </c>
      <c r="U1565" s="40" t="str">
        <f>IF(db[[#This Row],[H_QTY/ CTN]]="","",LEFT(db[[#This Row],[H_QTY/ CTN]],db[[#This Row],[H_1]]-1))</f>
        <v>144 LSN</v>
      </c>
      <c r="V1565" s="40" t="str">
        <f>IF(NOT(db[[#This Row],[H_1]]=db[[#This Row],[H_2]]),MID(db[[#This Row],[H_QTY/ CTN]],db[[#This Row],[H_1]]+1,db[[#This Row],[H_2]]-db[[#This Row],[H_1]]-1),"")</f>
        <v/>
      </c>
      <c r="W1565" s="40" t="str">
        <f>IF(db[[#This Row],[QTY/ CTN B]]="","",LEFT(db[[#This Row],[QTY/ CTN B]],SEARCH(" ",db[[#This Row],[QTY/ CTN B]],1)-1))</f>
        <v>144</v>
      </c>
      <c r="X1565" s="40" t="str">
        <f>IF(db[[#This Row],[QTY/ CTN B]]="","",RIGHT(db[[#This Row],[QTY/ CTN B]],LEN(db[[#This Row],[QTY/ CTN B]])-SEARCH(" ",db[[#This Row],[QTY/ CTN B]],1)))</f>
        <v>LSN</v>
      </c>
      <c r="Y1565" s="40">
        <f>IF(db[[#This Row],[QTY/ CTN TG]]="",IF(db[[#This Row],[STN TG]]="","",12),LEFT(db[[#This Row],[QTY/ CTN TG]],SEARCH(" ",db[[#This Row],[QTY/ CTN TG]],1)-1))</f>
        <v>12</v>
      </c>
      <c r="Z15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65" s="40" t="str">
        <f>IF(db[[#This Row],[STN K]]="","",IF(db[[#This Row],[STN TG]]="LSN",12,""))</f>
        <v/>
      </c>
      <c r="AB1565" s="40" t="str">
        <f>IF(db[[#This Row],[STN TG]]="LSN","PCS","")</f>
        <v/>
      </c>
      <c r="AC1565" s="40">
        <f>db[[#This Row],[QTY B]]*IF(db[[#This Row],[QTY TG]]="",1,db[[#This Row],[QTY TG]])*IF(db[[#This Row],[QTY K]]="",1,db[[#This Row],[QTY K]])</f>
        <v>1728</v>
      </c>
      <c r="AD1565" s="40" t="str">
        <f>IF(db[[#This Row],[STN K]]="",IF(db[[#This Row],[STN TG]]="",db[[#This Row],[STN B]],db[[#This Row],[STN TG]]),db[[#This Row],[STN K]])</f>
        <v>PCS</v>
      </c>
      <c r="AE1565" s="40"/>
    </row>
    <row r="1566" spans="1:31" x14ac:dyDescent="0.25">
      <c r="A1566" s="40">
        <f t="shared" si="24"/>
        <v>1565</v>
      </c>
      <c r="B1566" s="2" t="str">
        <f>LOWER(SUBSTITUTE(SUBSTITUTE(SUBSTITUTE(SUBSTITUTE(SUBSTITUTE(SUBSTITUTE(SUBSTITUTE(SUBSTITUTE(db[[#This Row],[NB BM]]," ",),".",""),"-",""),"(",""),")",""),"/",""),"""",""),"+",""))</f>
        <v>bpkenkofungelhitam</v>
      </c>
      <c r="C1566" s="2" t="str">
        <f>LOWER(SUBSTITUTE(SUBSTITUTE(SUBSTITUTE(SUBSTITUTE(SUBSTITUTE(SUBSTITUTE(SUBSTITUTE(SUBSTITUTE(SUBSTITUTE(db[[#This Row],[NB NOTA]]," ",),".",""),"-",""),"(",""),")",""),",",""),"/",""),"""",""),"+",""))</f>
        <v>kenkogelpenfungelblack</v>
      </c>
      <c r="D1566" s="2" t="str">
        <f>LOWER(SUBSTITUTE(SUBSTITUTE(SUBSTITUTE(SUBSTITUTE(SUBSTITUTE(SUBSTITUTE(SUBSTITUTE(SUBSTITUTE(SUBSTITUTE(db[[#This Row],[NB PAJAK]]," ",""),"-",""),"(",""),")",""),".",""),",",""),"/",""),"""",""),"+",""))</f>
        <v>gelpenkenkofungelhitam</v>
      </c>
      <c r="E156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bpkenkofungelhitam144lsnartomoro</v>
      </c>
      <c r="F156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kenkogelpenfungelblack144lsn</v>
      </c>
      <c r="G1566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kenkogelpenfungelblackartomoro</v>
      </c>
      <c r="H156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kenkogelpenfungelblack144lsnartomoro</v>
      </c>
      <c r="I1566" s="2" t="s">
        <v>6980</v>
      </c>
      <c r="J1566" s="2" t="s">
        <v>6978</v>
      </c>
      <c r="K1566" s="1" t="s">
        <v>6979</v>
      </c>
      <c r="L1566" s="2" t="s">
        <v>1335</v>
      </c>
      <c r="M1566" s="34" t="e">
        <f>IF(db[[#This Row],[NB NOTA_C]]="","",COUNTIF([2]!B_MSK[concat],db[[#This Row],[NB NOTA_C]]))</f>
        <v>#REF!</v>
      </c>
      <c r="N1566" s="14" t="s">
        <v>1348</v>
      </c>
      <c r="O1566" s="2" t="s">
        <v>1391</v>
      </c>
      <c r="P1566" s="2" t="s">
        <v>2443</v>
      </c>
      <c r="Q1566" s="2" t="s">
        <v>7943</v>
      </c>
      <c r="R1566" s="2" t="str">
        <f>IF(db[[#This Row],[QTY/ CTN]]="","",SUBSTITUTE(SUBSTITUTE(SUBSTITUTE(db[[#This Row],[QTY/ CTN]]," ","_",2),"(",""),")","")&amp;"_")</f>
        <v>144 LSN_</v>
      </c>
      <c r="S1566" s="2">
        <f>IF(db[[#This Row],[H_QTY/ CTN]]="","",SEARCH("_",db[[#This Row],[H_QTY/ CTN]]))</f>
        <v>8</v>
      </c>
      <c r="T1566" s="2">
        <f>IF(db[[#This Row],[H_QTY/ CTN]]="","",LEN(db[[#This Row],[H_QTY/ CTN]]))</f>
        <v>8</v>
      </c>
      <c r="U1566" s="41" t="str">
        <f>IF(db[[#This Row],[H_QTY/ CTN]]="","",LEFT(db[[#This Row],[H_QTY/ CTN]],db[[#This Row],[H_1]]-1))</f>
        <v>144 LSN</v>
      </c>
      <c r="V1566" s="40" t="str">
        <f>IF(NOT(db[[#This Row],[H_1]]=db[[#This Row],[H_2]]),MID(db[[#This Row],[H_QTY/ CTN]],db[[#This Row],[H_1]]+1,db[[#This Row],[H_2]]-db[[#This Row],[H_1]]-1),"")</f>
        <v/>
      </c>
      <c r="W1566" s="40" t="str">
        <f>IF(db[[#This Row],[QTY/ CTN B]]="","",LEFT(db[[#This Row],[QTY/ CTN B]],SEARCH(" ",db[[#This Row],[QTY/ CTN B]],1)-1))</f>
        <v>144</v>
      </c>
      <c r="X1566" s="40" t="str">
        <f>IF(db[[#This Row],[QTY/ CTN B]]="","",RIGHT(db[[#This Row],[QTY/ CTN B]],LEN(db[[#This Row],[QTY/ CTN B]])-SEARCH(" ",db[[#This Row],[QTY/ CTN B]],1)))</f>
        <v>LSN</v>
      </c>
      <c r="Y1566" s="40">
        <f>IF(db[[#This Row],[QTY/ CTN TG]]="",IF(db[[#This Row],[STN TG]]="","",12),LEFT(db[[#This Row],[QTY/ CTN TG]],SEARCH(" ",db[[#This Row],[QTY/ CTN TG]],1)-1))</f>
        <v>12</v>
      </c>
      <c r="Z15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66" s="40" t="str">
        <f>IF(db[[#This Row],[STN K]]="","",IF(db[[#This Row],[STN TG]]="LSN",12,""))</f>
        <v/>
      </c>
      <c r="AB1566" s="40" t="str">
        <f>IF(db[[#This Row],[STN TG]]="LSN","PCS","")</f>
        <v/>
      </c>
      <c r="AC1566" s="40">
        <f>db[[#This Row],[QTY B]]*IF(db[[#This Row],[QTY TG]]="",1,db[[#This Row],[QTY TG]])*IF(db[[#This Row],[QTY K]]="",1,db[[#This Row],[QTY K]])</f>
        <v>1728</v>
      </c>
      <c r="AD1566" s="40" t="str">
        <f>IF(db[[#This Row],[STN K]]="",IF(db[[#This Row],[STN TG]]="",db[[#This Row],[STN B]],db[[#This Row],[STN TG]]),db[[#This Row],[STN K]])</f>
        <v>PCS</v>
      </c>
      <c r="AE1566" s="40"/>
    </row>
    <row r="1567" spans="1:31" x14ac:dyDescent="0.25">
      <c r="A1567" s="40">
        <f t="shared" si="24"/>
        <v>1566</v>
      </c>
      <c r="B1567" s="5" t="str">
        <f>LOWER(SUBSTITUTE(SUBSTITUTE(SUBSTITUTE(SUBSTITUTE(SUBSTITUTE(SUBSTITUTE(SUBSTITUTE(SUBSTITUTE(db[[#This Row],[NB BM]]," ",),".",""),"-",""),"(",""),")",""),"/",""),"""",""),"+",""))</f>
        <v>gelpenhighlighterkenkogp20hl</v>
      </c>
      <c r="C1567" s="5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D1567" s="5" t="str">
        <f>LOWER(SUBSTITUTE(SUBSTITUTE(SUBSTITUTE(SUBSTITUTE(SUBSTITUTE(SUBSTITUTE(SUBSTITUTE(SUBSTITUTE(SUBSTITUTE(db[[#This Row],[NB PAJAK]]," ",""),"-",""),"(",""),")",""),".",""),",",""),"/",""),"""",""),"+",""))</f>
        <v/>
      </c>
      <c r="E156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gelpenhighlighterkenkogp20hl12grsartomoro</v>
      </c>
      <c r="F156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kenkogelpenhighlightergp20hl12grs</v>
      </c>
      <c r="G1567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kenkogelpenhighlightergp20hlartomoro</v>
      </c>
      <c r="H156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kenkogelpenhighlightergp20hl12grsartomoro</v>
      </c>
      <c r="I1567" s="2" t="s">
        <v>4157</v>
      </c>
      <c r="J1567" s="2" t="s">
        <v>4101</v>
      </c>
      <c r="K1567" s="1"/>
      <c r="L1567" s="2" t="s">
        <v>1335</v>
      </c>
      <c r="M1567" s="34" t="e">
        <f>IF(db[[#This Row],[NB NOTA_C]]="","",COUNTIF([2]!B_MSK[concat],db[[#This Row],[NB NOTA_C]]))</f>
        <v>#REF!</v>
      </c>
      <c r="N1567" s="14" t="s">
        <v>1348</v>
      </c>
      <c r="O1567" s="2" t="s">
        <v>1411</v>
      </c>
      <c r="P1567" s="2" t="s">
        <v>2443</v>
      </c>
      <c r="R1567" s="2" t="str">
        <f>IF(db[[#This Row],[QTY/ CTN]]="","",SUBSTITUTE(SUBSTITUTE(SUBSTITUTE(db[[#This Row],[QTY/ CTN]]," ","_",2),"(",""),")","")&amp;"_")</f>
        <v>12 GRS_</v>
      </c>
      <c r="S1567" s="2">
        <f>IF(db[[#This Row],[H_QTY/ CTN]]="","",SEARCH("_",db[[#This Row],[H_QTY/ CTN]]))</f>
        <v>7</v>
      </c>
      <c r="T1567" s="2">
        <f>IF(db[[#This Row],[H_QTY/ CTN]]="","",LEN(db[[#This Row],[H_QTY/ CTN]]))</f>
        <v>7</v>
      </c>
      <c r="U1567" s="41" t="str">
        <f>IF(db[[#This Row],[H_QTY/ CTN]]="","",LEFT(db[[#This Row],[H_QTY/ CTN]],db[[#This Row],[H_1]]-1))</f>
        <v>12 GRS</v>
      </c>
      <c r="V1567" s="40" t="str">
        <f>IF(NOT(db[[#This Row],[H_1]]=db[[#This Row],[H_2]]),MID(db[[#This Row],[H_QTY/ CTN]],db[[#This Row],[H_1]]+1,db[[#This Row],[H_2]]-db[[#This Row],[H_1]]-1),"")</f>
        <v/>
      </c>
      <c r="W1567" s="40" t="str">
        <f>IF(db[[#This Row],[QTY/ CTN B]]="","",LEFT(db[[#This Row],[QTY/ CTN B]],SEARCH(" ",db[[#This Row],[QTY/ CTN B]],1)-1))</f>
        <v>12</v>
      </c>
      <c r="X1567" s="40" t="str">
        <f>IF(db[[#This Row],[QTY/ CTN B]]="","",RIGHT(db[[#This Row],[QTY/ CTN B]],LEN(db[[#This Row],[QTY/ CTN B]])-SEARCH(" ",db[[#This Row],[QTY/ CTN B]],1)))</f>
        <v>GRS</v>
      </c>
      <c r="Y1567" s="40">
        <f>IF(db[[#This Row],[QTY/ CTN TG]]="",IF(db[[#This Row],[STN TG]]="","",12),LEFT(db[[#This Row],[QTY/ CTN TG]],SEARCH(" ",db[[#This Row],[QTY/ CTN TG]],1)-1))</f>
        <v>12</v>
      </c>
      <c r="Z15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567" s="40">
        <f>IF(db[[#This Row],[STN K]]="","",IF(db[[#This Row],[STN TG]]="LSN",12,""))</f>
        <v>12</v>
      </c>
      <c r="AB1567" s="40" t="str">
        <f>IF(db[[#This Row],[STN TG]]="LSN","PCS","")</f>
        <v>PCS</v>
      </c>
      <c r="AC1567" s="40">
        <f>db[[#This Row],[QTY B]]*IF(db[[#This Row],[QTY TG]]="",1,db[[#This Row],[QTY TG]])*IF(db[[#This Row],[QTY K]]="",1,db[[#This Row],[QTY K]])</f>
        <v>1728</v>
      </c>
      <c r="AD1567" s="40" t="str">
        <f>IF(db[[#This Row],[STN K]]="",IF(db[[#This Row],[STN TG]]="",db[[#This Row],[STN B]],db[[#This Row],[STN TG]]),db[[#This Row],[STN K]])</f>
        <v>PCS</v>
      </c>
      <c r="AE1567" s="40"/>
    </row>
    <row r="1568" spans="1:31" x14ac:dyDescent="0.25">
      <c r="A1568" s="40">
        <f t="shared" si="24"/>
        <v>1567</v>
      </c>
      <c r="B1568" s="2" t="str">
        <f>LOWER(SUBSTITUTE(SUBSTITUTE(SUBSTITUTE(SUBSTITUTE(SUBSTITUTE(SUBSTITUTE(SUBSTITUTE(SUBSTITUTE(db[[#This Row],[NB BM]]," ",),".",""),"-",""),"(",""),")",""),"/",""),"""",""),"+",""))</f>
        <v>bpkenkohitech028mm</v>
      </c>
      <c r="C1568" s="2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D1568" s="2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E156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bpkenkohitech028mm144lsnartomoro</v>
      </c>
      <c r="F156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kenkogelpenhitechh028mm144lsn</v>
      </c>
      <c r="G1568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kenkogelpenhitechh028mmartomoro</v>
      </c>
      <c r="H156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kenkogelpenhitechh028mm144lsnartomoro</v>
      </c>
      <c r="I1568" s="2" t="s">
        <v>6706</v>
      </c>
      <c r="J1568" s="2" t="s">
        <v>2177</v>
      </c>
      <c r="K1568" s="1" t="s">
        <v>2178</v>
      </c>
      <c r="L1568" s="2" t="s">
        <v>1335</v>
      </c>
      <c r="M1568" s="34" t="e">
        <f>IF(db[[#This Row],[NB NOTA_C]]="","",COUNTIF([2]!B_MSK[concat],db[[#This Row],[NB NOTA_C]]))</f>
        <v>#REF!</v>
      </c>
      <c r="N1568" s="14" t="s">
        <v>1348</v>
      </c>
      <c r="O1568" s="2" t="s">
        <v>1391</v>
      </c>
      <c r="P1568" s="2" t="s">
        <v>2443</v>
      </c>
      <c r="R1568" s="2" t="str">
        <f>IF(db[[#This Row],[QTY/ CTN]]="","",SUBSTITUTE(SUBSTITUTE(SUBSTITUTE(db[[#This Row],[QTY/ CTN]]," ","_",2),"(",""),")","")&amp;"_")</f>
        <v>144 LSN_</v>
      </c>
      <c r="S1568" s="2">
        <f>IF(db[[#This Row],[H_QTY/ CTN]]="","",SEARCH("_",db[[#This Row],[H_QTY/ CTN]]))</f>
        <v>8</v>
      </c>
      <c r="T1568" s="2">
        <f>IF(db[[#This Row],[H_QTY/ CTN]]="","",LEN(db[[#This Row],[H_QTY/ CTN]]))</f>
        <v>8</v>
      </c>
      <c r="U1568" s="41" t="str">
        <f>IF(db[[#This Row],[H_QTY/ CTN]]="","",LEFT(db[[#This Row],[H_QTY/ CTN]],db[[#This Row],[H_1]]-1))</f>
        <v>144 LSN</v>
      </c>
      <c r="V1568" s="40" t="str">
        <f>IF(NOT(db[[#This Row],[H_1]]=db[[#This Row],[H_2]]),MID(db[[#This Row],[H_QTY/ CTN]],db[[#This Row],[H_1]]+1,db[[#This Row],[H_2]]-db[[#This Row],[H_1]]-1),"")</f>
        <v/>
      </c>
      <c r="W1568" s="40" t="str">
        <f>IF(db[[#This Row],[QTY/ CTN B]]="","",LEFT(db[[#This Row],[QTY/ CTN B]],SEARCH(" ",db[[#This Row],[QTY/ CTN B]],1)-1))</f>
        <v>144</v>
      </c>
      <c r="X1568" s="40" t="str">
        <f>IF(db[[#This Row],[QTY/ CTN B]]="","",RIGHT(db[[#This Row],[QTY/ CTN B]],LEN(db[[#This Row],[QTY/ CTN B]])-SEARCH(" ",db[[#This Row],[QTY/ CTN B]],1)))</f>
        <v>LSN</v>
      </c>
      <c r="Y1568" s="40">
        <f>IF(db[[#This Row],[QTY/ CTN TG]]="",IF(db[[#This Row],[STN TG]]="","",12),LEFT(db[[#This Row],[QTY/ CTN TG]],SEARCH(" ",db[[#This Row],[QTY/ CTN TG]],1)-1))</f>
        <v>12</v>
      </c>
      <c r="Z15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68" s="40" t="str">
        <f>IF(db[[#This Row],[STN K]]="","",IF(db[[#This Row],[STN TG]]="LSN",12,""))</f>
        <v/>
      </c>
      <c r="AB1568" s="40" t="str">
        <f>IF(db[[#This Row],[STN TG]]="LSN","PCS","")</f>
        <v/>
      </c>
      <c r="AC1568" s="40">
        <f>db[[#This Row],[QTY B]]*IF(db[[#This Row],[QTY TG]]="",1,db[[#This Row],[QTY TG]])*IF(db[[#This Row],[QTY K]]="",1,db[[#This Row],[QTY K]])</f>
        <v>1728</v>
      </c>
      <c r="AD1568" s="40" t="str">
        <f>IF(db[[#This Row],[STN K]]="",IF(db[[#This Row],[STN TG]]="",db[[#This Row],[STN B]],db[[#This Row],[STN TG]]),db[[#This Row],[STN K]])</f>
        <v>PCS</v>
      </c>
      <c r="AE1568" s="40"/>
    </row>
    <row r="1569" spans="1:31" x14ac:dyDescent="0.25">
      <c r="A1569" s="40">
        <f t="shared" si="24"/>
        <v>1568</v>
      </c>
      <c r="B1569" s="2" t="str">
        <f>LOWER(SUBSTITUTE(SUBSTITUTE(SUBSTITUTE(SUBSTITUTE(SUBSTITUTE(SUBSTITUTE(SUBSTITUTE(SUBSTITUTE(db[[#This Row],[NB BM]]," ",),".",""),"-",""),"(",""),")",""),"/",""),"""",""),"+",""))</f>
        <v>bpkenkohitech028mmhitam</v>
      </c>
      <c r="C1569" s="2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D1569" s="2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E156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bpkenkohitech028mmhitam144lsnartomoro</v>
      </c>
      <c r="F156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kenkogelpenhitechh028mmblack144lsn</v>
      </c>
      <c r="G1569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kenkogelpenhitechh028mmblackartomoro</v>
      </c>
      <c r="H156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kenkogelpenhitechh028mmblack144lsnartomoro</v>
      </c>
      <c r="I1569" s="2" t="s">
        <v>6707</v>
      </c>
      <c r="J1569" s="2" t="s">
        <v>369</v>
      </c>
      <c r="K1569" s="1" t="s">
        <v>370</v>
      </c>
      <c r="L1569" s="2" t="s">
        <v>1335</v>
      </c>
      <c r="M1569" s="34" t="e">
        <f>IF(db[[#This Row],[NB NOTA_C]]="","",COUNTIF([2]!B_MSK[concat],db[[#This Row],[NB NOTA_C]]))</f>
        <v>#REF!</v>
      </c>
      <c r="N1569" s="14" t="s">
        <v>1348</v>
      </c>
      <c r="O1569" s="2" t="s">
        <v>1391</v>
      </c>
      <c r="P1569" s="2" t="s">
        <v>2443</v>
      </c>
      <c r="Q1569" s="39" t="s">
        <v>4403</v>
      </c>
      <c r="R1569" s="39" t="str">
        <f>IF(db[[#This Row],[QTY/ CTN]]="","",SUBSTITUTE(SUBSTITUTE(SUBSTITUTE(db[[#This Row],[QTY/ CTN]]," ","_",2),"(",""),")","")&amp;"_")</f>
        <v>144 LSN_</v>
      </c>
      <c r="S1569" s="39">
        <f>IF(db[[#This Row],[H_QTY/ CTN]]="","",SEARCH("_",db[[#This Row],[H_QTY/ CTN]]))</f>
        <v>8</v>
      </c>
      <c r="T1569" s="39">
        <f>IF(db[[#This Row],[H_QTY/ CTN]]="","",LEN(db[[#This Row],[H_QTY/ CTN]]))</f>
        <v>8</v>
      </c>
      <c r="U1569" s="41" t="str">
        <f>IF(db[[#This Row],[H_QTY/ CTN]]="","",LEFT(db[[#This Row],[H_QTY/ CTN]],db[[#This Row],[H_1]]-1))</f>
        <v>144 LSN</v>
      </c>
      <c r="V1569" s="40" t="str">
        <f>IF(NOT(db[[#This Row],[H_1]]=db[[#This Row],[H_2]]),MID(db[[#This Row],[H_QTY/ CTN]],db[[#This Row],[H_1]]+1,db[[#This Row],[H_2]]-db[[#This Row],[H_1]]-1),"")</f>
        <v/>
      </c>
      <c r="W1569" s="40" t="str">
        <f>IF(db[[#This Row],[QTY/ CTN B]]="","",LEFT(db[[#This Row],[QTY/ CTN B]],SEARCH(" ",db[[#This Row],[QTY/ CTN B]],1)-1))</f>
        <v>144</v>
      </c>
      <c r="X1569" s="40" t="str">
        <f>IF(db[[#This Row],[QTY/ CTN B]]="","",RIGHT(db[[#This Row],[QTY/ CTN B]],LEN(db[[#This Row],[QTY/ CTN B]])-SEARCH(" ",db[[#This Row],[QTY/ CTN B]],1)))</f>
        <v>LSN</v>
      </c>
      <c r="Y1569" s="40">
        <f>IF(db[[#This Row],[QTY/ CTN TG]]="",IF(db[[#This Row],[STN TG]]="","",12),LEFT(db[[#This Row],[QTY/ CTN TG]],SEARCH(" ",db[[#This Row],[QTY/ CTN TG]],1)-1))</f>
        <v>12</v>
      </c>
      <c r="Z15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69" s="40" t="str">
        <f>IF(db[[#This Row],[STN K]]="","",IF(db[[#This Row],[STN TG]]="LSN",12,""))</f>
        <v/>
      </c>
      <c r="AB1569" s="40" t="str">
        <f>IF(db[[#This Row],[STN TG]]="LSN","PCS","")</f>
        <v/>
      </c>
      <c r="AC1569" s="40">
        <f>db[[#This Row],[QTY B]]*IF(db[[#This Row],[QTY TG]]="",1,db[[#This Row],[QTY TG]])*IF(db[[#This Row],[QTY K]]="",1,db[[#This Row],[QTY K]])</f>
        <v>1728</v>
      </c>
      <c r="AD1569" s="40" t="str">
        <f>IF(db[[#This Row],[STN K]]="",IF(db[[#This Row],[STN TG]]="",db[[#This Row],[STN B]],db[[#This Row],[STN TG]]),db[[#This Row],[STN K]])</f>
        <v>PCS</v>
      </c>
      <c r="AE1569" s="40"/>
    </row>
    <row r="1570" spans="1:31" x14ac:dyDescent="0.25">
      <c r="A1570" s="40">
        <f t="shared" si="24"/>
        <v>1569</v>
      </c>
      <c r="B1570" s="2" t="str">
        <f>LOWER(SUBSTITUTE(SUBSTITUTE(SUBSTITUTE(SUBSTITUTE(SUBSTITUTE(SUBSTITUTE(SUBSTITUTE(SUBSTITUTE(db[[#This Row],[NB BM]]," ",),".",""),"-",""),"(",""),")",""),"/",""),"""",""),"+",""))</f>
        <v>bpkenkohitech028mmbiru</v>
      </c>
      <c r="C1570" s="2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D1570" s="2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E157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bpkenkohitech028mmbiru144lsnartomoro</v>
      </c>
      <c r="F157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kenkogelpenhitechh028mmblue144lsn</v>
      </c>
      <c r="G1570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kenkogelpenhitechh028mmblueartomoro</v>
      </c>
      <c r="H157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kenkogelpenhitechh028mmblue144lsnartomoro</v>
      </c>
      <c r="I1570" s="2" t="s">
        <v>6708</v>
      </c>
      <c r="J1570" s="2" t="s">
        <v>371</v>
      </c>
      <c r="K1570" s="1" t="s">
        <v>372</v>
      </c>
      <c r="L1570" s="2" t="s">
        <v>1335</v>
      </c>
      <c r="M1570" s="34" t="e">
        <f>IF(db[[#This Row],[NB NOTA_C]]="","",COUNTIF([2]!B_MSK[concat],db[[#This Row],[NB NOTA_C]]))</f>
        <v>#REF!</v>
      </c>
      <c r="N1570" s="14" t="s">
        <v>1348</v>
      </c>
      <c r="O1570" s="2" t="s">
        <v>1391</v>
      </c>
      <c r="P1570" s="2" t="s">
        <v>2443</v>
      </c>
      <c r="Q1570" s="2" t="s">
        <v>4741</v>
      </c>
      <c r="R1570" s="2" t="str">
        <f>IF(db[[#This Row],[QTY/ CTN]]="","",SUBSTITUTE(SUBSTITUTE(SUBSTITUTE(db[[#This Row],[QTY/ CTN]]," ","_",2),"(",""),")","")&amp;"_")</f>
        <v>144 LSN_</v>
      </c>
      <c r="S1570" s="2">
        <f>IF(db[[#This Row],[H_QTY/ CTN]]="","",SEARCH("_",db[[#This Row],[H_QTY/ CTN]]))</f>
        <v>8</v>
      </c>
      <c r="T1570" s="2">
        <f>IF(db[[#This Row],[H_QTY/ CTN]]="","",LEN(db[[#This Row],[H_QTY/ CTN]]))</f>
        <v>8</v>
      </c>
      <c r="U1570" s="41" t="str">
        <f>IF(db[[#This Row],[H_QTY/ CTN]]="","",LEFT(db[[#This Row],[H_QTY/ CTN]],db[[#This Row],[H_1]]-1))</f>
        <v>144 LSN</v>
      </c>
      <c r="V1570" s="40" t="str">
        <f>IF(NOT(db[[#This Row],[H_1]]=db[[#This Row],[H_2]]),MID(db[[#This Row],[H_QTY/ CTN]],db[[#This Row],[H_1]]+1,db[[#This Row],[H_2]]-db[[#This Row],[H_1]]-1),"")</f>
        <v/>
      </c>
      <c r="W1570" s="40" t="str">
        <f>IF(db[[#This Row],[QTY/ CTN B]]="","",LEFT(db[[#This Row],[QTY/ CTN B]],SEARCH(" ",db[[#This Row],[QTY/ CTN B]],1)-1))</f>
        <v>144</v>
      </c>
      <c r="X1570" s="40" t="str">
        <f>IF(db[[#This Row],[QTY/ CTN B]]="","",RIGHT(db[[#This Row],[QTY/ CTN B]],LEN(db[[#This Row],[QTY/ CTN B]])-SEARCH(" ",db[[#This Row],[QTY/ CTN B]],1)))</f>
        <v>LSN</v>
      </c>
      <c r="Y1570" s="40">
        <f>IF(db[[#This Row],[QTY/ CTN TG]]="",IF(db[[#This Row],[STN TG]]="","",12),LEFT(db[[#This Row],[QTY/ CTN TG]],SEARCH(" ",db[[#This Row],[QTY/ CTN TG]],1)-1))</f>
        <v>12</v>
      </c>
      <c r="Z15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70" s="40" t="str">
        <f>IF(db[[#This Row],[STN K]]="","",IF(db[[#This Row],[STN TG]]="LSN",12,""))</f>
        <v/>
      </c>
      <c r="AB1570" s="40" t="str">
        <f>IF(db[[#This Row],[STN TG]]="LSN","PCS","")</f>
        <v/>
      </c>
      <c r="AC1570" s="40">
        <f>db[[#This Row],[QTY B]]*IF(db[[#This Row],[QTY TG]]="",1,db[[#This Row],[QTY TG]])*IF(db[[#This Row],[QTY K]]="",1,db[[#This Row],[QTY K]])</f>
        <v>1728</v>
      </c>
      <c r="AD1570" s="40" t="str">
        <f>IF(db[[#This Row],[STN K]]="",IF(db[[#This Row],[STN TG]]="",db[[#This Row],[STN B]],db[[#This Row],[STN TG]]),db[[#This Row],[STN K]])</f>
        <v>PCS</v>
      </c>
      <c r="AE1570" s="40"/>
    </row>
    <row r="1571" spans="1:31" x14ac:dyDescent="0.25">
      <c r="A1571" s="40">
        <f t="shared" si="24"/>
        <v>1570</v>
      </c>
      <c r="B1571" s="2" t="str">
        <f>LOWER(SUBSTITUTE(SUBSTITUTE(SUBSTITUTE(SUBSTITUTE(SUBSTITUTE(SUBSTITUTE(SUBSTITUTE(SUBSTITUTE(db[[#This Row],[NB BM]]," ",),".",""),"-",""),"(",""),")",""),"/",""),"""",""),"+",""))</f>
        <v>bpkenkohitech04mmhitam</v>
      </c>
      <c r="C1571" s="2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D1571" s="2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E157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bpkenkohitech04mmhitam144lsnartomoro</v>
      </c>
      <c r="F157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kenkogelpenhitechh04mmblack144lsn</v>
      </c>
      <c r="G1571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kenkogelpenhitechh04mmblackartomoro</v>
      </c>
      <c r="H157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kenkogelpenhitechh04mmblack144lsnartomoro</v>
      </c>
      <c r="I1571" s="2" t="s">
        <v>6709</v>
      </c>
      <c r="J1571" s="2" t="s">
        <v>2037</v>
      </c>
      <c r="K1571" s="1" t="s">
        <v>2038</v>
      </c>
      <c r="L1571" s="2" t="s">
        <v>1335</v>
      </c>
      <c r="M1571" s="34" t="e">
        <f>IF(db[[#This Row],[NB NOTA_C]]="","",COUNTIF([2]!B_MSK[concat],db[[#This Row],[NB NOTA_C]]))</f>
        <v>#REF!</v>
      </c>
      <c r="N1571" s="14" t="s">
        <v>1348</v>
      </c>
      <c r="O1571" s="2" t="s">
        <v>1391</v>
      </c>
      <c r="P1571" s="2" t="s">
        <v>2443</v>
      </c>
      <c r="R1571" s="2" t="str">
        <f>IF(db[[#This Row],[QTY/ CTN]]="","",SUBSTITUTE(SUBSTITUTE(SUBSTITUTE(db[[#This Row],[QTY/ CTN]]," ","_",2),"(",""),")","")&amp;"_")</f>
        <v>144 LSN_</v>
      </c>
      <c r="S1571" s="2">
        <f>IF(db[[#This Row],[H_QTY/ CTN]]="","",SEARCH("_",db[[#This Row],[H_QTY/ CTN]]))</f>
        <v>8</v>
      </c>
      <c r="T1571" s="2">
        <f>IF(db[[#This Row],[H_QTY/ CTN]]="","",LEN(db[[#This Row],[H_QTY/ CTN]]))</f>
        <v>8</v>
      </c>
      <c r="U1571" s="41" t="str">
        <f>IF(db[[#This Row],[H_QTY/ CTN]]="","",LEFT(db[[#This Row],[H_QTY/ CTN]],db[[#This Row],[H_1]]-1))</f>
        <v>144 LSN</v>
      </c>
      <c r="V1571" s="40" t="str">
        <f>IF(NOT(db[[#This Row],[H_1]]=db[[#This Row],[H_2]]),MID(db[[#This Row],[H_QTY/ CTN]],db[[#This Row],[H_1]]+1,db[[#This Row],[H_2]]-db[[#This Row],[H_1]]-1),"")</f>
        <v/>
      </c>
      <c r="W1571" s="40" t="str">
        <f>IF(db[[#This Row],[QTY/ CTN B]]="","",LEFT(db[[#This Row],[QTY/ CTN B]],SEARCH(" ",db[[#This Row],[QTY/ CTN B]],1)-1))</f>
        <v>144</v>
      </c>
      <c r="X1571" s="40" t="str">
        <f>IF(db[[#This Row],[QTY/ CTN B]]="","",RIGHT(db[[#This Row],[QTY/ CTN B]],LEN(db[[#This Row],[QTY/ CTN B]])-SEARCH(" ",db[[#This Row],[QTY/ CTN B]],1)))</f>
        <v>LSN</v>
      </c>
      <c r="Y1571" s="40">
        <f>IF(db[[#This Row],[QTY/ CTN TG]]="",IF(db[[#This Row],[STN TG]]="","",12),LEFT(db[[#This Row],[QTY/ CTN TG]],SEARCH(" ",db[[#This Row],[QTY/ CTN TG]],1)-1))</f>
        <v>12</v>
      </c>
      <c r="Z15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71" s="40" t="str">
        <f>IF(db[[#This Row],[STN K]]="","",IF(db[[#This Row],[STN TG]]="LSN",12,""))</f>
        <v/>
      </c>
      <c r="AB1571" s="40" t="str">
        <f>IF(db[[#This Row],[STN TG]]="LSN","PCS","")</f>
        <v/>
      </c>
      <c r="AC1571" s="40">
        <f>db[[#This Row],[QTY B]]*IF(db[[#This Row],[QTY TG]]="",1,db[[#This Row],[QTY TG]])*IF(db[[#This Row],[QTY K]]="",1,db[[#This Row],[QTY K]])</f>
        <v>1728</v>
      </c>
      <c r="AD1571" s="40" t="str">
        <f>IF(db[[#This Row],[STN K]]="",IF(db[[#This Row],[STN TG]]="",db[[#This Row],[STN B]],db[[#This Row],[STN TG]]),db[[#This Row],[STN K]])</f>
        <v>PCS</v>
      </c>
      <c r="AE1571" s="40"/>
    </row>
    <row r="1572" spans="1:31" x14ac:dyDescent="0.25">
      <c r="A1572" s="40">
        <f t="shared" si="24"/>
        <v>1571</v>
      </c>
      <c r="B1572" s="2" t="str">
        <f>LOWER(SUBSTITUTE(SUBSTITUTE(SUBSTITUTE(SUBSTITUTE(SUBSTITUTE(SUBSTITUTE(SUBSTITUTE(SUBSTITUTE(db[[#This Row],[NB BM]]," ",),".",""),"-",""),"(",""),")",""),"/",""),"""",""),"+",""))</f>
        <v>bpkenkohitech04mmbiru</v>
      </c>
      <c r="C1572" s="2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D1572" s="2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E157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bpkenkohitech04mmbiru144lsnartomoro</v>
      </c>
      <c r="F157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kenkogelpenhitechh04mmblue144lsn</v>
      </c>
      <c r="G1572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kenkogelpenhitechh04mmblueartomoro</v>
      </c>
      <c r="H157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kenkogelpenhitechh04mmblue144lsnartomoro</v>
      </c>
      <c r="I1572" s="2" t="s">
        <v>6710</v>
      </c>
      <c r="J1572" s="2" t="s">
        <v>4091</v>
      </c>
      <c r="K1572" s="1" t="s">
        <v>4092</v>
      </c>
      <c r="L1572" s="2" t="s">
        <v>1335</v>
      </c>
      <c r="M1572" s="34" t="e">
        <f>IF(db[[#This Row],[NB NOTA_C]]="","",COUNTIF([2]!B_MSK[concat],db[[#This Row],[NB NOTA_C]]))</f>
        <v>#REF!</v>
      </c>
      <c r="N1572" s="14" t="s">
        <v>1348</v>
      </c>
      <c r="O1572" s="2" t="s">
        <v>1391</v>
      </c>
      <c r="P1572" s="2" t="s">
        <v>2443</v>
      </c>
      <c r="R1572" s="2" t="str">
        <f>IF(db[[#This Row],[QTY/ CTN]]="","",SUBSTITUTE(SUBSTITUTE(SUBSTITUTE(db[[#This Row],[QTY/ CTN]]," ","_",2),"(",""),")","")&amp;"_")</f>
        <v>144 LSN_</v>
      </c>
      <c r="S1572" s="2">
        <f>IF(db[[#This Row],[H_QTY/ CTN]]="","",SEARCH("_",db[[#This Row],[H_QTY/ CTN]]))</f>
        <v>8</v>
      </c>
      <c r="T1572" s="2">
        <f>IF(db[[#This Row],[H_QTY/ CTN]]="","",LEN(db[[#This Row],[H_QTY/ CTN]]))</f>
        <v>8</v>
      </c>
      <c r="U1572" s="41" t="str">
        <f>IF(db[[#This Row],[H_QTY/ CTN]]="","",LEFT(db[[#This Row],[H_QTY/ CTN]],db[[#This Row],[H_1]]-1))</f>
        <v>144 LSN</v>
      </c>
      <c r="V1572" s="40" t="str">
        <f>IF(NOT(db[[#This Row],[H_1]]=db[[#This Row],[H_2]]),MID(db[[#This Row],[H_QTY/ CTN]],db[[#This Row],[H_1]]+1,db[[#This Row],[H_2]]-db[[#This Row],[H_1]]-1),"")</f>
        <v/>
      </c>
      <c r="W1572" s="40" t="str">
        <f>IF(db[[#This Row],[QTY/ CTN B]]="","",LEFT(db[[#This Row],[QTY/ CTN B]],SEARCH(" ",db[[#This Row],[QTY/ CTN B]],1)-1))</f>
        <v>144</v>
      </c>
      <c r="X1572" s="40" t="str">
        <f>IF(db[[#This Row],[QTY/ CTN B]]="","",RIGHT(db[[#This Row],[QTY/ CTN B]],LEN(db[[#This Row],[QTY/ CTN B]])-SEARCH(" ",db[[#This Row],[QTY/ CTN B]],1)))</f>
        <v>LSN</v>
      </c>
      <c r="Y1572" s="40">
        <f>IF(db[[#This Row],[QTY/ CTN TG]]="",IF(db[[#This Row],[STN TG]]="","",12),LEFT(db[[#This Row],[QTY/ CTN TG]],SEARCH(" ",db[[#This Row],[QTY/ CTN TG]],1)-1))</f>
        <v>12</v>
      </c>
      <c r="Z15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72" s="40" t="str">
        <f>IF(db[[#This Row],[STN K]]="","",IF(db[[#This Row],[STN TG]]="LSN",12,""))</f>
        <v/>
      </c>
      <c r="AB1572" s="40" t="str">
        <f>IF(db[[#This Row],[STN TG]]="LSN","PCS","")</f>
        <v/>
      </c>
      <c r="AC1572" s="40">
        <f>db[[#This Row],[QTY B]]*IF(db[[#This Row],[QTY TG]]="",1,db[[#This Row],[QTY TG]])*IF(db[[#This Row],[QTY K]]="",1,db[[#This Row],[QTY K]])</f>
        <v>1728</v>
      </c>
      <c r="AD1572" s="40" t="str">
        <f>IF(db[[#This Row],[STN K]]="",IF(db[[#This Row],[STN TG]]="",db[[#This Row],[STN B]],db[[#This Row],[STN TG]]),db[[#This Row],[STN K]])</f>
        <v>PCS</v>
      </c>
      <c r="AE1572" s="40"/>
    </row>
    <row r="1573" spans="1:31" x14ac:dyDescent="0.25">
      <c r="A1573" s="40">
        <f t="shared" si="24"/>
        <v>1572</v>
      </c>
      <c r="B1573" s="2" t="str">
        <f>LOWER(SUBSTITUTE(SUBSTITUTE(SUBSTITUTE(SUBSTITUTE(SUBSTITUTE(SUBSTITUTE(SUBSTITUTE(SUBSTITUTE(db[[#This Row],[NB BM]]," ",),".",""),"-",""),"(",""),")",""),"/",""),"""",""),"+",""))</f>
        <v>bpkenkohitech04mmhinau</v>
      </c>
      <c r="C1573" s="2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D1573" s="2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E157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bpkenkohitech04mmhinau144lsnartomoro</v>
      </c>
      <c r="F157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kenkogelpenhitechh04mmgreen144lsn</v>
      </c>
      <c r="G1573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kenkogelpenhitechh04mmgreenartomoro</v>
      </c>
      <c r="H157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kenkogelpenhitechh04mmgreen144lsnartomoro</v>
      </c>
      <c r="I1573" s="2" t="s">
        <v>6711</v>
      </c>
      <c r="J1573" s="2" t="s">
        <v>373</v>
      </c>
      <c r="K1573" s="1" t="s">
        <v>2941</v>
      </c>
      <c r="L1573" s="2" t="s">
        <v>1335</v>
      </c>
      <c r="M1573" s="34" t="e">
        <f>IF(db[[#This Row],[NB NOTA_C]]="","",COUNTIF([2]!B_MSK[concat],db[[#This Row],[NB NOTA_C]]))</f>
        <v>#REF!</v>
      </c>
      <c r="N1573" s="14" t="s">
        <v>1348</v>
      </c>
      <c r="O1573" s="2" t="s">
        <v>1391</v>
      </c>
      <c r="P1573" s="2" t="s">
        <v>2443</v>
      </c>
      <c r="R1573" s="2" t="str">
        <f>IF(db[[#This Row],[QTY/ CTN]]="","",SUBSTITUTE(SUBSTITUTE(SUBSTITUTE(db[[#This Row],[QTY/ CTN]]," ","_",2),"(",""),")","")&amp;"_")</f>
        <v>144 LSN_</v>
      </c>
      <c r="S1573" s="2">
        <f>IF(db[[#This Row],[H_QTY/ CTN]]="","",SEARCH("_",db[[#This Row],[H_QTY/ CTN]]))</f>
        <v>8</v>
      </c>
      <c r="T1573" s="2">
        <f>IF(db[[#This Row],[H_QTY/ CTN]]="","",LEN(db[[#This Row],[H_QTY/ CTN]]))</f>
        <v>8</v>
      </c>
      <c r="U1573" s="41" t="str">
        <f>IF(db[[#This Row],[H_QTY/ CTN]]="","",LEFT(db[[#This Row],[H_QTY/ CTN]],db[[#This Row],[H_1]]-1))</f>
        <v>144 LSN</v>
      </c>
      <c r="V1573" s="40" t="str">
        <f>IF(NOT(db[[#This Row],[H_1]]=db[[#This Row],[H_2]]),MID(db[[#This Row],[H_QTY/ CTN]],db[[#This Row],[H_1]]+1,db[[#This Row],[H_2]]-db[[#This Row],[H_1]]-1),"")</f>
        <v/>
      </c>
      <c r="W1573" s="40" t="str">
        <f>IF(db[[#This Row],[QTY/ CTN B]]="","",LEFT(db[[#This Row],[QTY/ CTN B]],SEARCH(" ",db[[#This Row],[QTY/ CTN B]],1)-1))</f>
        <v>144</v>
      </c>
      <c r="X1573" s="40" t="str">
        <f>IF(db[[#This Row],[QTY/ CTN B]]="","",RIGHT(db[[#This Row],[QTY/ CTN B]],LEN(db[[#This Row],[QTY/ CTN B]])-SEARCH(" ",db[[#This Row],[QTY/ CTN B]],1)))</f>
        <v>LSN</v>
      </c>
      <c r="Y1573" s="40">
        <f>IF(db[[#This Row],[QTY/ CTN TG]]="",IF(db[[#This Row],[STN TG]]="","",12),LEFT(db[[#This Row],[QTY/ CTN TG]],SEARCH(" ",db[[#This Row],[QTY/ CTN TG]],1)-1))</f>
        <v>12</v>
      </c>
      <c r="Z15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73" s="40" t="str">
        <f>IF(db[[#This Row],[STN K]]="","",IF(db[[#This Row],[STN TG]]="LSN",12,""))</f>
        <v/>
      </c>
      <c r="AB1573" s="40" t="str">
        <f>IF(db[[#This Row],[STN TG]]="LSN","PCS","")</f>
        <v/>
      </c>
      <c r="AC1573" s="40">
        <f>db[[#This Row],[QTY B]]*IF(db[[#This Row],[QTY TG]]="",1,db[[#This Row],[QTY TG]])*IF(db[[#This Row],[QTY K]]="",1,db[[#This Row],[QTY K]])</f>
        <v>1728</v>
      </c>
      <c r="AD1573" s="40" t="str">
        <f>IF(db[[#This Row],[STN K]]="",IF(db[[#This Row],[STN TG]]="",db[[#This Row],[STN B]],db[[#This Row],[STN TG]]),db[[#This Row],[STN K]])</f>
        <v>PCS</v>
      </c>
      <c r="AE1573" s="40"/>
    </row>
    <row r="1574" spans="1:31" x14ac:dyDescent="0.25">
      <c r="A1574" s="40">
        <f t="shared" si="24"/>
        <v>1573</v>
      </c>
      <c r="B1574" s="2" t="str">
        <f>LOWER(SUBSTITUTE(SUBSTITUTE(SUBSTITUTE(SUBSTITUTE(SUBSTITUTE(SUBSTITUTE(SUBSTITUTE(SUBSTITUTE(db[[#This Row],[NB BM]]," ",),".",""),"-",""),"(",""),")",""),"/",""),"""",""),"+",""))</f>
        <v>bpkenkohitech04mmorange</v>
      </c>
      <c r="C1574" s="2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D1574" s="2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E157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bpkenkohitech04mmorange144lsnartomoro</v>
      </c>
      <c r="F157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kenkogelpenhitechh04mmorange144lsn</v>
      </c>
      <c r="G157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kenkogelpenhitechh04mmorangeartomoro</v>
      </c>
      <c r="H157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kenkogelpenhitechh04mmorange144lsnartomoro</v>
      </c>
      <c r="I1574" s="2" t="s">
        <v>6712</v>
      </c>
      <c r="J1574" s="2" t="s">
        <v>374</v>
      </c>
      <c r="K1574" s="1" t="s">
        <v>2942</v>
      </c>
      <c r="L1574" s="2" t="s">
        <v>1335</v>
      </c>
      <c r="M1574" s="34" t="e">
        <f>IF(db[[#This Row],[NB NOTA_C]]="","",COUNTIF([2]!B_MSK[concat],db[[#This Row],[NB NOTA_C]]))</f>
        <v>#REF!</v>
      </c>
      <c r="N1574" s="14" t="s">
        <v>1348</v>
      </c>
      <c r="O1574" s="2" t="s">
        <v>1391</v>
      </c>
      <c r="P1574" s="2" t="s">
        <v>2443</v>
      </c>
      <c r="R1574" s="2" t="str">
        <f>IF(db[[#This Row],[QTY/ CTN]]="","",SUBSTITUTE(SUBSTITUTE(SUBSTITUTE(db[[#This Row],[QTY/ CTN]]," ","_",2),"(",""),")","")&amp;"_")</f>
        <v>144 LSN_</v>
      </c>
      <c r="S1574" s="2">
        <f>IF(db[[#This Row],[H_QTY/ CTN]]="","",SEARCH("_",db[[#This Row],[H_QTY/ CTN]]))</f>
        <v>8</v>
      </c>
      <c r="T1574" s="2">
        <f>IF(db[[#This Row],[H_QTY/ CTN]]="","",LEN(db[[#This Row],[H_QTY/ CTN]]))</f>
        <v>8</v>
      </c>
      <c r="U1574" s="41" t="str">
        <f>IF(db[[#This Row],[H_QTY/ CTN]]="","",LEFT(db[[#This Row],[H_QTY/ CTN]],db[[#This Row],[H_1]]-1))</f>
        <v>144 LSN</v>
      </c>
      <c r="V1574" s="40" t="str">
        <f>IF(NOT(db[[#This Row],[H_1]]=db[[#This Row],[H_2]]),MID(db[[#This Row],[H_QTY/ CTN]],db[[#This Row],[H_1]]+1,db[[#This Row],[H_2]]-db[[#This Row],[H_1]]-1),"")</f>
        <v/>
      </c>
      <c r="W1574" s="40" t="str">
        <f>IF(db[[#This Row],[QTY/ CTN B]]="","",LEFT(db[[#This Row],[QTY/ CTN B]],SEARCH(" ",db[[#This Row],[QTY/ CTN B]],1)-1))</f>
        <v>144</v>
      </c>
      <c r="X1574" s="40" t="str">
        <f>IF(db[[#This Row],[QTY/ CTN B]]="","",RIGHT(db[[#This Row],[QTY/ CTN B]],LEN(db[[#This Row],[QTY/ CTN B]])-SEARCH(" ",db[[#This Row],[QTY/ CTN B]],1)))</f>
        <v>LSN</v>
      </c>
      <c r="Y1574" s="40">
        <f>IF(db[[#This Row],[QTY/ CTN TG]]="",IF(db[[#This Row],[STN TG]]="","",12),LEFT(db[[#This Row],[QTY/ CTN TG]],SEARCH(" ",db[[#This Row],[QTY/ CTN TG]],1)-1))</f>
        <v>12</v>
      </c>
      <c r="Z15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74" s="40" t="str">
        <f>IF(db[[#This Row],[STN K]]="","",IF(db[[#This Row],[STN TG]]="LSN",12,""))</f>
        <v/>
      </c>
      <c r="AB1574" s="40" t="str">
        <f>IF(db[[#This Row],[STN TG]]="LSN","PCS","")</f>
        <v/>
      </c>
      <c r="AC1574" s="40">
        <f>db[[#This Row],[QTY B]]*IF(db[[#This Row],[QTY TG]]="",1,db[[#This Row],[QTY TG]])*IF(db[[#This Row],[QTY K]]="",1,db[[#This Row],[QTY K]])</f>
        <v>1728</v>
      </c>
      <c r="AD1574" s="40" t="str">
        <f>IF(db[[#This Row],[STN K]]="",IF(db[[#This Row],[STN TG]]="",db[[#This Row],[STN B]],db[[#This Row],[STN TG]]),db[[#This Row],[STN K]])</f>
        <v>PCS</v>
      </c>
      <c r="AE1574" s="40"/>
    </row>
    <row r="1575" spans="1:31" x14ac:dyDescent="0.25">
      <c r="A1575" s="40">
        <f t="shared" si="24"/>
        <v>1574</v>
      </c>
      <c r="B1575" s="2" t="str">
        <f>LOWER(SUBSTITUTE(SUBSTITUTE(SUBSTITUTE(SUBSTITUTE(SUBSTITUTE(SUBSTITUTE(SUBSTITUTE(SUBSTITUTE(db[[#This Row],[NB BM]]," ",),".",""),"-",""),"(",""),")",""),"/",""),"""",""),"+",""))</f>
        <v>bpkenkohitech04mmpink</v>
      </c>
      <c r="C1575" s="2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D1575" s="2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E157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bpkenkohitech04mmpink144lsnartomoro</v>
      </c>
      <c r="F157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kenkogelpenhitechh04mmpink144lsn</v>
      </c>
      <c r="G1575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kenkogelpenhitechh04mmpinkartomoro</v>
      </c>
      <c r="H157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kenkogelpenhitechh04mmpink144lsnartomoro</v>
      </c>
      <c r="I1575" s="2" t="s">
        <v>6713</v>
      </c>
      <c r="J1575" s="2" t="s">
        <v>375</v>
      </c>
      <c r="K1575" s="1" t="s">
        <v>2943</v>
      </c>
      <c r="L1575" s="2" t="s">
        <v>1335</v>
      </c>
      <c r="M1575" s="34" t="e">
        <f>IF(db[[#This Row],[NB NOTA_C]]="","",COUNTIF([2]!B_MSK[concat],db[[#This Row],[NB NOTA_C]]))</f>
        <v>#REF!</v>
      </c>
      <c r="N1575" s="14" t="s">
        <v>1348</v>
      </c>
      <c r="O1575" s="2" t="s">
        <v>1391</v>
      </c>
      <c r="P1575" s="2" t="s">
        <v>2443</v>
      </c>
      <c r="R1575" s="2" t="str">
        <f>IF(db[[#This Row],[QTY/ CTN]]="","",SUBSTITUTE(SUBSTITUTE(SUBSTITUTE(db[[#This Row],[QTY/ CTN]]," ","_",2),"(",""),")","")&amp;"_")</f>
        <v>144 LSN_</v>
      </c>
      <c r="S1575" s="2">
        <f>IF(db[[#This Row],[H_QTY/ CTN]]="","",SEARCH("_",db[[#This Row],[H_QTY/ CTN]]))</f>
        <v>8</v>
      </c>
      <c r="T1575" s="2">
        <f>IF(db[[#This Row],[H_QTY/ CTN]]="","",LEN(db[[#This Row],[H_QTY/ CTN]]))</f>
        <v>8</v>
      </c>
      <c r="U1575" s="41" t="str">
        <f>IF(db[[#This Row],[H_QTY/ CTN]]="","",LEFT(db[[#This Row],[H_QTY/ CTN]],db[[#This Row],[H_1]]-1))</f>
        <v>144 LSN</v>
      </c>
      <c r="V1575" s="40" t="str">
        <f>IF(NOT(db[[#This Row],[H_1]]=db[[#This Row],[H_2]]),MID(db[[#This Row],[H_QTY/ CTN]],db[[#This Row],[H_1]]+1,db[[#This Row],[H_2]]-db[[#This Row],[H_1]]-1),"")</f>
        <v/>
      </c>
      <c r="W1575" s="40" t="str">
        <f>IF(db[[#This Row],[QTY/ CTN B]]="","",LEFT(db[[#This Row],[QTY/ CTN B]],SEARCH(" ",db[[#This Row],[QTY/ CTN B]],1)-1))</f>
        <v>144</v>
      </c>
      <c r="X1575" s="40" t="str">
        <f>IF(db[[#This Row],[QTY/ CTN B]]="","",RIGHT(db[[#This Row],[QTY/ CTN B]],LEN(db[[#This Row],[QTY/ CTN B]])-SEARCH(" ",db[[#This Row],[QTY/ CTN B]],1)))</f>
        <v>LSN</v>
      </c>
      <c r="Y1575" s="40">
        <f>IF(db[[#This Row],[QTY/ CTN TG]]="",IF(db[[#This Row],[STN TG]]="","",12),LEFT(db[[#This Row],[QTY/ CTN TG]],SEARCH(" ",db[[#This Row],[QTY/ CTN TG]],1)-1))</f>
        <v>12</v>
      </c>
      <c r="Z15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75" s="40" t="str">
        <f>IF(db[[#This Row],[STN K]]="","",IF(db[[#This Row],[STN TG]]="LSN",12,""))</f>
        <v/>
      </c>
      <c r="AB1575" s="40" t="str">
        <f>IF(db[[#This Row],[STN TG]]="LSN","PCS","")</f>
        <v/>
      </c>
      <c r="AC1575" s="40">
        <f>db[[#This Row],[QTY B]]*IF(db[[#This Row],[QTY TG]]="",1,db[[#This Row],[QTY TG]])*IF(db[[#This Row],[QTY K]]="",1,db[[#This Row],[QTY K]])</f>
        <v>1728</v>
      </c>
      <c r="AD1575" s="40" t="str">
        <f>IF(db[[#This Row],[STN K]]="",IF(db[[#This Row],[STN TG]]="",db[[#This Row],[STN B]],db[[#This Row],[STN TG]]),db[[#This Row],[STN K]])</f>
        <v>PCS</v>
      </c>
      <c r="AE1575" s="40"/>
    </row>
    <row r="1576" spans="1:31" x14ac:dyDescent="0.25">
      <c r="A1576" s="40">
        <f t="shared" si="24"/>
        <v>1575</v>
      </c>
      <c r="B1576" s="2" t="str">
        <f>LOWER(SUBSTITUTE(SUBSTITUTE(SUBSTITUTE(SUBSTITUTE(SUBSTITUTE(SUBSTITUTE(SUBSTITUTE(SUBSTITUTE(db[[#This Row],[NB BM]]," ",),".",""),"-",""),"(",""),")",""),"/",""),"""",""),"+",""))</f>
        <v>bpkenkohitech04mmungu</v>
      </c>
      <c r="C1576" s="2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D1576" s="2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E157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bpkenkohitech04mmungu144lsnartomoro</v>
      </c>
      <c r="F157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kenkogelpenhitechh04mmpurple144lsn</v>
      </c>
      <c r="G1576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kenkogelpenhitechh04mmpurpleartomoro</v>
      </c>
      <c r="H157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kenkogelpenhitechh04mmpurple144lsnartomoro</v>
      </c>
      <c r="I1576" s="2" t="s">
        <v>6714</v>
      </c>
      <c r="J1576" s="2" t="s">
        <v>376</v>
      </c>
      <c r="K1576" s="1" t="s">
        <v>2944</v>
      </c>
      <c r="L1576" s="2" t="s">
        <v>1335</v>
      </c>
      <c r="M1576" s="34" t="e">
        <f>IF(db[[#This Row],[NB NOTA_C]]="","",COUNTIF([2]!B_MSK[concat],db[[#This Row],[NB NOTA_C]]))</f>
        <v>#REF!</v>
      </c>
      <c r="N1576" s="14" t="s">
        <v>1348</v>
      </c>
      <c r="O1576" s="2" t="s">
        <v>1391</v>
      </c>
      <c r="P1576" s="2" t="s">
        <v>2443</v>
      </c>
      <c r="Q1576" s="2" t="s">
        <v>7408</v>
      </c>
      <c r="R1576" s="2" t="str">
        <f>IF(db[[#This Row],[QTY/ CTN]]="","",SUBSTITUTE(SUBSTITUTE(SUBSTITUTE(db[[#This Row],[QTY/ CTN]]," ","_",2),"(",""),")","")&amp;"_")</f>
        <v>144 LSN_</v>
      </c>
      <c r="S1576" s="2">
        <f>IF(db[[#This Row],[H_QTY/ CTN]]="","",SEARCH("_",db[[#This Row],[H_QTY/ CTN]]))</f>
        <v>8</v>
      </c>
      <c r="T1576" s="2">
        <f>IF(db[[#This Row],[H_QTY/ CTN]]="","",LEN(db[[#This Row],[H_QTY/ CTN]]))</f>
        <v>8</v>
      </c>
      <c r="U1576" s="41" t="str">
        <f>IF(db[[#This Row],[H_QTY/ CTN]]="","",LEFT(db[[#This Row],[H_QTY/ CTN]],db[[#This Row],[H_1]]-1))</f>
        <v>144 LSN</v>
      </c>
      <c r="V1576" s="40" t="str">
        <f>IF(NOT(db[[#This Row],[H_1]]=db[[#This Row],[H_2]]),MID(db[[#This Row],[H_QTY/ CTN]],db[[#This Row],[H_1]]+1,db[[#This Row],[H_2]]-db[[#This Row],[H_1]]-1),"")</f>
        <v/>
      </c>
      <c r="W1576" s="40" t="str">
        <f>IF(db[[#This Row],[QTY/ CTN B]]="","",LEFT(db[[#This Row],[QTY/ CTN B]],SEARCH(" ",db[[#This Row],[QTY/ CTN B]],1)-1))</f>
        <v>144</v>
      </c>
      <c r="X1576" s="40" t="str">
        <f>IF(db[[#This Row],[QTY/ CTN B]]="","",RIGHT(db[[#This Row],[QTY/ CTN B]],LEN(db[[#This Row],[QTY/ CTN B]])-SEARCH(" ",db[[#This Row],[QTY/ CTN B]],1)))</f>
        <v>LSN</v>
      </c>
      <c r="Y1576" s="40">
        <f>IF(db[[#This Row],[QTY/ CTN TG]]="",IF(db[[#This Row],[STN TG]]="","",12),LEFT(db[[#This Row],[QTY/ CTN TG]],SEARCH(" ",db[[#This Row],[QTY/ CTN TG]],1)-1))</f>
        <v>12</v>
      </c>
      <c r="Z15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76" s="40" t="str">
        <f>IF(db[[#This Row],[STN K]]="","",IF(db[[#This Row],[STN TG]]="LSN",12,""))</f>
        <v/>
      </c>
      <c r="AB1576" s="40" t="str">
        <f>IF(db[[#This Row],[STN TG]]="LSN","PCS","")</f>
        <v/>
      </c>
      <c r="AC1576" s="40">
        <f>db[[#This Row],[QTY B]]*IF(db[[#This Row],[QTY TG]]="",1,db[[#This Row],[QTY TG]])*IF(db[[#This Row],[QTY K]]="",1,db[[#This Row],[QTY K]])</f>
        <v>1728</v>
      </c>
      <c r="AD1576" s="40" t="str">
        <f>IF(db[[#This Row],[STN K]]="",IF(db[[#This Row],[STN TG]]="",db[[#This Row],[STN B]],db[[#This Row],[STN TG]]),db[[#This Row],[STN K]])</f>
        <v>PCS</v>
      </c>
      <c r="AE1576" s="40"/>
    </row>
    <row r="1577" spans="1:31" x14ac:dyDescent="0.25">
      <c r="A1577" s="40">
        <f t="shared" si="24"/>
        <v>1576</v>
      </c>
      <c r="B1577" s="2" t="str">
        <f>LOWER(SUBSTITUTE(SUBSTITUTE(SUBSTITUTE(SUBSTITUTE(SUBSTITUTE(SUBSTITUTE(SUBSTITUTE(SUBSTITUTE(db[[#This Row],[NB BM]]," ",),".",""),"-",""),"(",""),")",""),"/",""),"""",""),"+",""))</f>
        <v>bpkenkohitechfuncolor</v>
      </c>
      <c r="C1577" s="2" t="str">
        <f>LOWER(SUBSTITUTE(SUBSTITUTE(SUBSTITUTE(SUBSTITUTE(SUBSTITUTE(SUBSTITUTE(SUBSTITUTE(SUBSTITUTE(SUBSTITUTE(db[[#This Row],[NB NOTA]]," ",),".",""),"-",""),"(",""),")",""),",",""),"/",""),"""",""),"+",""))</f>
        <v>kenkogelpenhitechhfuncolor028mm</v>
      </c>
      <c r="D1577" s="2" t="str">
        <f>LOWER(SUBSTITUTE(SUBSTITUTE(SUBSTITUTE(SUBSTITUTE(SUBSTITUTE(SUBSTITUTE(SUBSTITUTE(SUBSTITUTE(SUBSTITUTE(db[[#This Row],[NB PAJAK]]," ",""),"-",""),"(",""),")",""),".",""),",",""),"/",""),"""",""),"+",""))</f>
        <v>gelpenkenkohitechh028mmfuncolor</v>
      </c>
      <c r="E157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bpkenkohitechfuncolor144lsnartomoro</v>
      </c>
      <c r="F157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kenkogelpenhitechhfuncolor028mm144lsn</v>
      </c>
      <c r="G1577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kenkogelpenhitechhfuncolor028mmartomoro</v>
      </c>
      <c r="H157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kenkogelpenhitechhfuncolor028mm144lsnartomoro</v>
      </c>
      <c r="I1577" s="2" t="s">
        <v>6715</v>
      </c>
      <c r="J1577" s="2" t="s">
        <v>5161</v>
      </c>
      <c r="K1577" s="1" t="s">
        <v>5163</v>
      </c>
      <c r="L1577" s="2" t="s">
        <v>1335</v>
      </c>
      <c r="M1577" s="34" t="e">
        <f>IF(db[[#This Row],[NB NOTA_C]]="","",COUNTIF([2]!B_MSK[concat],db[[#This Row],[NB NOTA_C]]))</f>
        <v>#REF!</v>
      </c>
      <c r="N1577" s="14" t="s">
        <v>1348</v>
      </c>
      <c r="O1577" s="2" t="s">
        <v>1391</v>
      </c>
      <c r="P1577" s="2" t="s">
        <v>2443</v>
      </c>
      <c r="Q1577" s="2" t="s">
        <v>5162</v>
      </c>
      <c r="R1577" s="2" t="str">
        <f>IF(db[[#This Row],[QTY/ CTN]]="","",SUBSTITUTE(SUBSTITUTE(SUBSTITUTE(db[[#This Row],[QTY/ CTN]]," ","_",2),"(",""),")","")&amp;"_")</f>
        <v>144 LSN_</v>
      </c>
      <c r="S1577" s="2">
        <f>IF(db[[#This Row],[H_QTY/ CTN]]="","",SEARCH("_",db[[#This Row],[H_QTY/ CTN]]))</f>
        <v>8</v>
      </c>
      <c r="T1577" s="2">
        <f>IF(db[[#This Row],[H_QTY/ CTN]]="","",LEN(db[[#This Row],[H_QTY/ CTN]]))</f>
        <v>8</v>
      </c>
      <c r="U1577" s="41" t="str">
        <f>IF(db[[#This Row],[H_QTY/ CTN]]="","",LEFT(db[[#This Row],[H_QTY/ CTN]],db[[#This Row],[H_1]]-1))</f>
        <v>144 LSN</v>
      </c>
      <c r="V1577" s="40" t="str">
        <f>IF(NOT(db[[#This Row],[H_1]]=db[[#This Row],[H_2]]),MID(db[[#This Row],[H_QTY/ CTN]],db[[#This Row],[H_1]]+1,db[[#This Row],[H_2]]-db[[#This Row],[H_1]]-1),"")</f>
        <v/>
      </c>
      <c r="W1577" s="40" t="str">
        <f>IF(db[[#This Row],[QTY/ CTN B]]="","",LEFT(db[[#This Row],[QTY/ CTN B]],SEARCH(" ",db[[#This Row],[QTY/ CTN B]],1)-1))</f>
        <v>144</v>
      </c>
      <c r="X1577" s="40" t="str">
        <f>IF(db[[#This Row],[QTY/ CTN B]]="","",RIGHT(db[[#This Row],[QTY/ CTN B]],LEN(db[[#This Row],[QTY/ CTN B]])-SEARCH(" ",db[[#This Row],[QTY/ CTN B]],1)))</f>
        <v>LSN</v>
      </c>
      <c r="Y1577" s="40">
        <f>IF(db[[#This Row],[QTY/ CTN TG]]="",IF(db[[#This Row],[STN TG]]="","",12),LEFT(db[[#This Row],[QTY/ CTN TG]],SEARCH(" ",db[[#This Row],[QTY/ CTN TG]],1)-1))</f>
        <v>12</v>
      </c>
      <c r="Z15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77" s="40" t="str">
        <f>IF(db[[#This Row],[STN K]]="","",IF(db[[#This Row],[STN TG]]="LSN",12,""))</f>
        <v/>
      </c>
      <c r="AB1577" s="40" t="str">
        <f>IF(db[[#This Row],[STN TG]]="LSN","PCS","")</f>
        <v/>
      </c>
      <c r="AC1577" s="40">
        <f>db[[#This Row],[QTY B]]*IF(db[[#This Row],[QTY TG]]="",1,db[[#This Row],[QTY TG]])*IF(db[[#This Row],[QTY K]]="",1,db[[#This Row],[QTY K]])</f>
        <v>1728</v>
      </c>
      <c r="AD1577" s="40" t="str">
        <f>IF(db[[#This Row],[STN K]]="",IF(db[[#This Row],[STN TG]]="",db[[#This Row],[STN B]],db[[#This Row],[STN TG]]),db[[#This Row],[STN K]])</f>
        <v>PCS</v>
      </c>
      <c r="AE1577" s="40"/>
    </row>
    <row r="1578" spans="1:31" x14ac:dyDescent="0.25">
      <c r="A1578" s="40">
        <f t="shared" si="24"/>
        <v>1577</v>
      </c>
      <c r="B1578" s="2" t="str">
        <f>LOWER(SUBSTITUTE(SUBSTITUTE(SUBSTITUTE(SUBSTITUTE(SUBSTITUTE(SUBSTITUTE(SUBSTITUTE(SUBSTITUTE(db[[#This Row],[NB BM]]," ",),".",""),"-",""),"(",""),")",""),"/",""),"""",""),"+",""))</f>
        <v>bpkenkohitechfuncolorhitam</v>
      </c>
      <c r="C1578" s="2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D1578" s="2" t="str">
        <f>LOWER(SUBSTITUTE(SUBSTITUTE(SUBSTITUTE(SUBSTITUTE(SUBSTITUTE(SUBSTITUTE(SUBSTITUTE(SUBSTITUTE(SUBSTITUTE(db[[#This Row],[NB PAJAK]]," ",""),"-",""),"(",""),")",""),".",""),",",""),"/",""),"""",""),"+",""))</f>
        <v>gelpenkenkohitechh028mmfuncolorhitam</v>
      </c>
      <c r="E157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bpkenkohitechfuncolorhitam144lsnartomoro</v>
      </c>
      <c r="F157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kenkogelpenhitechhfuncolor028mmblack144lsn</v>
      </c>
      <c r="G1578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kenkogelpenhitechhfuncolor028mmblackartomoro</v>
      </c>
      <c r="H157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kenkogelpenhitechhfuncolor028mmblack144lsnartomoro</v>
      </c>
      <c r="I1578" s="2" t="s">
        <v>6716</v>
      </c>
      <c r="J1578" s="2" t="s">
        <v>377</v>
      </c>
      <c r="K1578" s="14" t="s">
        <v>4736</v>
      </c>
      <c r="L1578" s="2" t="s">
        <v>1335</v>
      </c>
      <c r="M1578" s="34" t="e">
        <f>IF(db[[#This Row],[NB NOTA_C]]="","",COUNTIF([2]!B_MSK[concat],db[[#This Row],[NB NOTA_C]]))</f>
        <v>#REF!</v>
      </c>
      <c r="N1578" s="14" t="s">
        <v>1348</v>
      </c>
      <c r="O1578" s="2" t="s">
        <v>1391</v>
      </c>
      <c r="P1578" s="2" t="s">
        <v>2443</v>
      </c>
      <c r="Q1578" s="2" t="s">
        <v>4739</v>
      </c>
      <c r="R1578" s="2" t="str">
        <f>IF(db[[#This Row],[QTY/ CTN]]="","",SUBSTITUTE(SUBSTITUTE(SUBSTITUTE(db[[#This Row],[QTY/ CTN]]," ","_",2),"(",""),")","")&amp;"_")</f>
        <v>144 LSN_</v>
      </c>
      <c r="S1578" s="2">
        <f>IF(db[[#This Row],[H_QTY/ CTN]]="","",SEARCH("_",db[[#This Row],[H_QTY/ CTN]]))</f>
        <v>8</v>
      </c>
      <c r="T1578" s="2">
        <f>IF(db[[#This Row],[H_QTY/ CTN]]="","",LEN(db[[#This Row],[H_QTY/ CTN]]))</f>
        <v>8</v>
      </c>
      <c r="U1578" s="41" t="str">
        <f>IF(db[[#This Row],[H_QTY/ CTN]]="","",LEFT(db[[#This Row],[H_QTY/ CTN]],db[[#This Row],[H_1]]-1))</f>
        <v>144 LSN</v>
      </c>
      <c r="V1578" s="40" t="str">
        <f>IF(NOT(db[[#This Row],[H_1]]=db[[#This Row],[H_2]]),MID(db[[#This Row],[H_QTY/ CTN]],db[[#This Row],[H_1]]+1,db[[#This Row],[H_2]]-db[[#This Row],[H_1]]-1),"")</f>
        <v/>
      </c>
      <c r="W1578" s="40" t="str">
        <f>IF(db[[#This Row],[QTY/ CTN B]]="","",LEFT(db[[#This Row],[QTY/ CTN B]],SEARCH(" ",db[[#This Row],[QTY/ CTN B]],1)-1))</f>
        <v>144</v>
      </c>
      <c r="X1578" s="40" t="str">
        <f>IF(db[[#This Row],[QTY/ CTN B]]="","",RIGHT(db[[#This Row],[QTY/ CTN B]],LEN(db[[#This Row],[QTY/ CTN B]])-SEARCH(" ",db[[#This Row],[QTY/ CTN B]],1)))</f>
        <v>LSN</v>
      </c>
      <c r="Y1578" s="40">
        <f>IF(db[[#This Row],[QTY/ CTN TG]]="",IF(db[[#This Row],[STN TG]]="","",12),LEFT(db[[#This Row],[QTY/ CTN TG]],SEARCH(" ",db[[#This Row],[QTY/ CTN TG]],1)-1))</f>
        <v>12</v>
      </c>
      <c r="Z15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78" s="40" t="str">
        <f>IF(db[[#This Row],[STN K]]="","",IF(db[[#This Row],[STN TG]]="LSN",12,""))</f>
        <v/>
      </c>
      <c r="AB1578" s="40" t="str">
        <f>IF(db[[#This Row],[STN TG]]="LSN","PCS","")</f>
        <v/>
      </c>
      <c r="AC1578" s="40">
        <f>db[[#This Row],[QTY B]]*IF(db[[#This Row],[QTY TG]]="",1,db[[#This Row],[QTY TG]])*IF(db[[#This Row],[QTY K]]="",1,db[[#This Row],[QTY K]])</f>
        <v>1728</v>
      </c>
      <c r="AD1578" s="40" t="str">
        <f>IF(db[[#This Row],[STN K]]="",IF(db[[#This Row],[STN TG]]="",db[[#This Row],[STN B]],db[[#This Row],[STN TG]]),db[[#This Row],[STN K]])</f>
        <v>PCS</v>
      </c>
      <c r="AE1578" s="40"/>
    </row>
    <row r="1579" spans="1:31" x14ac:dyDescent="0.25">
      <c r="A1579" s="40">
        <f t="shared" si="24"/>
        <v>1578</v>
      </c>
      <c r="B1579" s="2" t="str">
        <f>LOWER(SUBSTITUTE(SUBSTITUTE(SUBSTITUTE(SUBSTITUTE(SUBSTITUTE(SUBSTITUTE(SUBSTITUTE(SUBSTITUTE(db[[#This Row],[NB BM]]," ",),".",""),"-",""),"(",""),")",""),"/",""),"""",""),"+",""))</f>
        <v>bpkenkohitechfuncolorbiru</v>
      </c>
      <c r="C1579" s="2" t="str">
        <f>LOWER(SUBSTITUTE(SUBSTITUTE(SUBSTITUTE(SUBSTITUTE(SUBSTITUTE(SUBSTITUTE(SUBSTITUTE(SUBSTITUTE(SUBSTITUTE(db[[#This Row],[NB NOTA]]," ",),".",""),"-",""),"(",""),")",""),",",""),"/",""),"""",""),"+",""))</f>
        <v>kenkogelpenhitechhfuncolor028mmblue</v>
      </c>
      <c r="D1579" s="2" t="str">
        <f>LOWER(SUBSTITUTE(SUBSTITUTE(SUBSTITUTE(SUBSTITUTE(SUBSTITUTE(SUBSTITUTE(SUBSTITUTE(SUBSTITUTE(SUBSTITUTE(db[[#This Row],[NB PAJAK]]," ",""),"-",""),"(",""),")",""),".",""),",",""),"/",""),"""",""),"+",""))</f>
        <v>gelpenkenkohitechh028mmfuncolorbiru</v>
      </c>
      <c r="E157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bpkenkohitechfuncolorbiru144lsnartomoro</v>
      </c>
      <c r="F157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kenkogelpenhitechhfuncolor028mmblue144lsn</v>
      </c>
      <c r="G1579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kenkogelpenhitechhfuncolor028mmblueartomoro</v>
      </c>
      <c r="H157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kenkogelpenhitechhfuncolor028mmblue144lsnartomoro</v>
      </c>
      <c r="I1579" s="2" t="s">
        <v>6717</v>
      </c>
      <c r="J1579" s="2" t="s">
        <v>4737</v>
      </c>
      <c r="K1579" s="14" t="s">
        <v>4738</v>
      </c>
      <c r="L1579" s="2" t="s">
        <v>1335</v>
      </c>
      <c r="M1579" s="34" t="e">
        <f>IF(db[[#This Row],[NB NOTA_C]]="","",COUNTIF([2]!B_MSK[concat],db[[#This Row],[NB NOTA_C]]))</f>
        <v>#REF!</v>
      </c>
      <c r="N1579" s="14" t="s">
        <v>1348</v>
      </c>
      <c r="O1579" s="2" t="s">
        <v>1391</v>
      </c>
      <c r="P1579" s="2" t="s">
        <v>2443</v>
      </c>
      <c r="Q1579" s="2" t="s">
        <v>4884</v>
      </c>
      <c r="R1579" s="2" t="str">
        <f>IF(db[[#This Row],[QTY/ CTN]]="","",SUBSTITUTE(SUBSTITUTE(SUBSTITUTE(db[[#This Row],[QTY/ CTN]]," ","_",2),"(",""),")","")&amp;"_")</f>
        <v>144 LSN_</v>
      </c>
      <c r="S1579" s="2">
        <f>IF(db[[#This Row],[H_QTY/ CTN]]="","",SEARCH("_",db[[#This Row],[H_QTY/ CTN]]))</f>
        <v>8</v>
      </c>
      <c r="T1579" s="2">
        <f>IF(db[[#This Row],[H_QTY/ CTN]]="","",LEN(db[[#This Row],[H_QTY/ CTN]]))</f>
        <v>8</v>
      </c>
      <c r="U1579" s="41" t="str">
        <f>IF(db[[#This Row],[H_QTY/ CTN]]="","",LEFT(db[[#This Row],[H_QTY/ CTN]],db[[#This Row],[H_1]]-1))</f>
        <v>144 LSN</v>
      </c>
      <c r="V1579" s="40" t="str">
        <f>IF(NOT(db[[#This Row],[H_1]]=db[[#This Row],[H_2]]),MID(db[[#This Row],[H_QTY/ CTN]],db[[#This Row],[H_1]]+1,db[[#This Row],[H_2]]-db[[#This Row],[H_1]]-1),"")</f>
        <v/>
      </c>
      <c r="W1579" s="40" t="str">
        <f>IF(db[[#This Row],[QTY/ CTN B]]="","",LEFT(db[[#This Row],[QTY/ CTN B]],SEARCH(" ",db[[#This Row],[QTY/ CTN B]],1)-1))</f>
        <v>144</v>
      </c>
      <c r="X1579" s="40" t="str">
        <f>IF(db[[#This Row],[QTY/ CTN B]]="","",RIGHT(db[[#This Row],[QTY/ CTN B]],LEN(db[[#This Row],[QTY/ CTN B]])-SEARCH(" ",db[[#This Row],[QTY/ CTN B]],1)))</f>
        <v>LSN</v>
      </c>
      <c r="Y1579" s="40">
        <f>IF(db[[#This Row],[QTY/ CTN TG]]="",IF(db[[#This Row],[STN TG]]="","",12),LEFT(db[[#This Row],[QTY/ CTN TG]],SEARCH(" ",db[[#This Row],[QTY/ CTN TG]],1)-1))</f>
        <v>12</v>
      </c>
      <c r="Z15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79" s="40" t="str">
        <f>IF(db[[#This Row],[STN K]]="","",IF(db[[#This Row],[STN TG]]="LSN",12,""))</f>
        <v/>
      </c>
      <c r="AB1579" s="40" t="str">
        <f>IF(db[[#This Row],[STN TG]]="LSN","PCS","")</f>
        <v/>
      </c>
      <c r="AC1579" s="40">
        <f>db[[#This Row],[QTY B]]*IF(db[[#This Row],[QTY TG]]="",1,db[[#This Row],[QTY TG]])*IF(db[[#This Row],[QTY K]]="",1,db[[#This Row],[QTY K]])</f>
        <v>1728</v>
      </c>
      <c r="AD1579" s="40" t="str">
        <f>IF(db[[#This Row],[STN K]]="",IF(db[[#This Row],[STN TG]]="",db[[#This Row],[STN B]],db[[#This Row],[STN TG]]),db[[#This Row],[STN K]])</f>
        <v>PCS</v>
      </c>
      <c r="AE1579" s="40"/>
    </row>
    <row r="1580" spans="1:31" x14ac:dyDescent="0.25">
      <c r="A1580" s="40">
        <f t="shared" si="24"/>
        <v>1579</v>
      </c>
      <c r="B1580" s="2" t="str">
        <f>LOWER(SUBSTITUTE(SUBSTITUTE(SUBSTITUTE(SUBSTITUTE(SUBSTITUTE(SUBSTITUTE(SUBSTITUTE(SUBSTITUTE(db[[#This Row],[NB BM]]," ",),".",""),"-",""),"(",""),")",""),"/",""),"""",""),"+",""))</f>
        <v>bpkenkoindogelhitam</v>
      </c>
      <c r="C1580" s="2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D1580" s="2" t="str">
        <f>LOWER(SUBSTITUTE(SUBSTITUTE(SUBSTITUTE(SUBSTITUTE(SUBSTITUTE(SUBSTITUTE(SUBSTITUTE(SUBSTITUTE(SUBSTITUTE(db[[#This Row],[NB PAJAK]]," ",""),"-",""),"(",""),")",""),".",""),",",""),"/",""),"""",""),"+",""))</f>
        <v/>
      </c>
      <c r="E158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bpkenkoindogelhitam144lsnartomoro</v>
      </c>
      <c r="F158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kenkogelpenindogelblack144lsn</v>
      </c>
      <c r="G1580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kenkogelpenindogelblackartomoro</v>
      </c>
      <c r="H158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kenkogelpenindogelblack144lsnartomoro</v>
      </c>
      <c r="I1580" s="2" t="s">
        <v>6434</v>
      </c>
      <c r="J1580" s="2" t="s">
        <v>378</v>
      </c>
      <c r="K1580" s="1"/>
      <c r="L1580" s="2" t="s">
        <v>1335</v>
      </c>
      <c r="M1580" s="34" t="e">
        <f>IF(db[[#This Row],[NB NOTA_C]]="","",COUNTIF([2]!B_MSK[concat],db[[#This Row],[NB NOTA_C]]))</f>
        <v>#REF!</v>
      </c>
      <c r="N1580" s="14" t="s">
        <v>1348</v>
      </c>
      <c r="O1580" s="2" t="s">
        <v>1391</v>
      </c>
      <c r="P1580" s="2" t="s">
        <v>2443</v>
      </c>
      <c r="R1580" s="2" t="str">
        <f>IF(db[[#This Row],[QTY/ CTN]]="","",SUBSTITUTE(SUBSTITUTE(SUBSTITUTE(db[[#This Row],[QTY/ CTN]]," ","_",2),"(",""),")","")&amp;"_")</f>
        <v>144 LSN_</v>
      </c>
      <c r="S1580" s="2">
        <f>IF(db[[#This Row],[H_QTY/ CTN]]="","",SEARCH("_",db[[#This Row],[H_QTY/ CTN]]))</f>
        <v>8</v>
      </c>
      <c r="T1580" s="2">
        <f>IF(db[[#This Row],[H_QTY/ CTN]]="","",LEN(db[[#This Row],[H_QTY/ CTN]]))</f>
        <v>8</v>
      </c>
      <c r="U1580" s="41" t="str">
        <f>IF(db[[#This Row],[H_QTY/ CTN]]="","",LEFT(db[[#This Row],[H_QTY/ CTN]],db[[#This Row],[H_1]]-1))</f>
        <v>144 LSN</v>
      </c>
      <c r="V1580" s="40" t="str">
        <f>IF(NOT(db[[#This Row],[H_1]]=db[[#This Row],[H_2]]),MID(db[[#This Row],[H_QTY/ CTN]],db[[#This Row],[H_1]]+1,db[[#This Row],[H_2]]-db[[#This Row],[H_1]]-1),"")</f>
        <v/>
      </c>
      <c r="W1580" s="40" t="str">
        <f>IF(db[[#This Row],[QTY/ CTN B]]="","",LEFT(db[[#This Row],[QTY/ CTN B]],SEARCH(" ",db[[#This Row],[QTY/ CTN B]],1)-1))</f>
        <v>144</v>
      </c>
      <c r="X1580" s="40" t="str">
        <f>IF(db[[#This Row],[QTY/ CTN B]]="","",RIGHT(db[[#This Row],[QTY/ CTN B]],LEN(db[[#This Row],[QTY/ CTN B]])-SEARCH(" ",db[[#This Row],[QTY/ CTN B]],1)))</f>
        <v>LSN</v>
      </c>
      <c r="Y1580" s="40">
        <f>IF(db[[#This Row],[QTY/ CTN TG]]="",IF(db[[#This Row],[STN TG]]="","",12),LEFT(db[[#This Row],[QTY/ CTN TG]],SEARCH(" ",db[[#This Row],[QTY/ CTN TG]],1)-1))</f>
        <v>12</v>
      </c>
      <c r="Z15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80" s="40" t="str">
        <f>IF(db[[#This Row],[STN K]]="","",IF(db[[#This Row],[STN TG]]="LSN",12,""))</f>
        <v/>
      </c>
      <c r="AB1580" s="40" t="str">
        <f>IF(db[[#This Row],[STN TG]]="LSN","PCS","")</f>
        <v/>
      </c>
      <c r="AC1580" s="40">
        <f>db[[#This Row],[QTY B]]*IF(db[[#This Row],[QTY TG]]="",1,db[[#This Row],[QTY TG]])*IF(db[[#This Row],[QTY K]]="",1,db[[#This Row],[QTY K]])</f>
        <v>1728</v>
      </c>
      <c r="AD1580" s="40" t="str">
        <f>IF(db[[#This Row],[STN K]]="",IF(db[[#This Row],[STN TG]]="",db[[#This Row],[STN B]],db[[#This Row],[STN TG]]),db[[#This Row],[STN K]])</f>
        <v>PCS</v>
      </c>
      <c r="AE1580" s="40"/>
    </row>
    <row r="1581" spans="1:31" x14ac:dyDescent="0.25">
      <c r="A1581" s="40">
        <f t="shared" si="24"/>
        <v>1580</v>
      </c>
      <c r="B1581" s="2" t="str">
        <f>LOWER(SUBSTITUTE(SUBSTITUTE(SUBSTITUTE(SUBSTITUTE(SUBSTITUTE(SUBSTITUTE(SUBSTITUTE(SUBSTITUTE(db[[#This Row],[NB BM]]," ",),".",""),"-",""),"(",""),")",""),"/",""),"""",""),"+",""))</f>
        <v/>
      </c>
      <c r="C1581" s="2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D1581" s="2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E158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12grsartomoro</v>
      </c>
      <c r="F158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kenkogelpenk112grs</v>
      </c>
      <c r="G1581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kenkogelpenk1artomoro</v>
      </c>
      <c r="H158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kenkogelpenk112grsartomoro</v>
      </c>
      <c r="J1581" s="2" t="s">
        <v>4257</v>
      </c>
      <c r="K1581" s="1" t="s">
        <v>4256</v>
      </c>
      <c r="L1581" s="2" t="s">
        <v>1335</v>
      </c>
      <c r="M1581" s="34" t="e">
        <f>IF(db[[#This Row],[NB NOTA_C]]="","",COUNTIF([2]!B_MSK[concat],db[[#This Row],[NB NOTA_C]]))</f>
        <v>#REF!</v>
      </c>
      <c r="N1581" s="14" t="s">
        <v>1348</v>
      </c>
      <c r="O1581" s="2" t="s">
        <v>1411</v>
      </c>
      <c r="P1581" s="2" t="s">
        <v>2443</v>
      </c>
      <c r="Q1581" s="2" t="s">
        <v>4273</v>
      </c>
      <c r="R1581" s="2" t="str">
        <f>IF(db[[#This Row],[QTY/ CTN]]="","",SUBSTITUTE(SUBSTITUTE(SUBSTITUTE(db[[#This Row],[QTY/ CTN]]," ","_",2),"(",""),")","")&amp;"_")</f>
        <v>12 GRS_</v>
      </c>
      <c r="S1581" s="2">
        <f>IF(db[[#This Row],[H_QTY/ CTN]]="","",SEARCH("_",db[[#This Row],[H_QTY/ CTN]]))</f>
        <v>7</v>
      </c>
      <c r="T1581" s="2">
        <f>IF(db[[#This Row],[H_QTY/ CTN]]="","",LEN(db[[#This Row],[H_QTY/ CTN]]))</f>
        <v>7</v>
      </c>
      <c r="U1581" s="41" t="str">
        <f>IF(db[[#This Row],[H_QTY/ CTN]]="","",LEFT(db[[#This Row],[H_QTY/ CTN]],db[[#This Row],[H_1]]-1))</f>
        <v>12 GRS</v>
      </c>
      <c r="V1581" s="40" t="str">
        <f>IF(NOT(db[[#This Row],[H_1]]=db[[#This Row],[H_2]]),MID(db[[#This Row],[H_QTY/ CTN]],db[[#This Row],[H_1]]+1,db[[#This Row],[H_2]]-db[[#This Row],[H_1]]-1),"")</f>
        <v/>
      </c>
      <c r="W1581" s="40" t="str">
        <f>IF(db[[#This Row],[QTY/ CTN B]]="","",LEFT(db[[#This Row],[QTY/ CTN B]],SEARCH(" ",db[[#This Row],[QTY/ CTN B]],1)-1))</f>
        <v>12</v>
      </c>
      <c r="X1581" s="40" t="str">
        <f>IF(db[[#This Row],[QTY/ CTN B]]="","",RIGHT(db[[#This Row],[QTY/ CTN B]],LEN(db[[#This Row],[QTY/ CTN B]])-SEARCH(" ",db[[#This Row],[QTY/ CTN B]],1)))</f>
        <v>GRS</v>
      </c>
      <c r="Y1581" s="40">
        <f>IF(db[[#This Row],[QTY/ CTN TG]]="",IF(db[[#This Row],[STN TG]]="","",12),LEFT(db[[#This Row],[QTY/ CTN TG]],SEARCH(" ",db[[#This Row],[QTY/ CTN TG]],1)-1))</f>
        <v>12</v>
      </c>
      <c r="Z15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581" s="40">
        <f>IF(db[[#This Row],[STN K]]="","",IF(db[[#This Row],[STN TG]]="LSN",12,""))</f>
        <v>12</v>
      </c>
      <c r="AB1581" s="40" t="str">
        <f>IF(db[[#This Row],[STN TG]]="LSN","PCS","")</f>
        <v>PCS</v>
      </c>
      <c r="AC1581" s="40">
        <f>db[[#This Row],[QTY B]]*IF(db[[#This Row],[QTY TG]]="",1,db[[#This Row],[QTY TG]])*IF(db[[#This Row],[QTY K]]="",1,db[[#This Row],[QTY K]])</f>
        <v>1728</v>
      </c>
      <c r="AD1581" s="40" t="str">
        <f>IF(db[[#This Row],[STN K]]="",IF(db[[#This Row],[STN TG]]="",db[[#This Row],[STN B]],db[[#This Row],[STN TG]]),db[[#This Row],[STN K]])</f>
        <v>PCS</v>
      </c>
      <c r="AE1581" s="40"/>
    </row>
    <row r="1582" spans="1:31" x14ac:dyDescent="0.25">
      <c r="A1582" s="40">
        <f t="shared" si="24"/>
        <v>1581</v>
      </c>
      <c r="B1582" s="2" t="str">
        <f>LOWER(SUBSTITUTE(SUBSTITUTE(SUBSTITUTE(SUBSTITUTE(SUBSTITUTE(SUBSTITUTE(SUBSTITUTE(SUBSTITUTE(db[[#This Row],[NB BM]]," ",),".",""),"-",""),"(",""),")",""),"/",""),"""",""),"+",""))</f>
        <v>bpkenkok1hitam</v>
      </c>
      <c r="C1582" s="2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D1582" s="2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E158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bpkenkok1hitam144lsnartomoro</v>
      </c>
      <c r="F158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kenkogelpenk1black144lsn</v>
      </c>
      <c r="G1582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kenkogelpenk1blackartomoro</v>
      </c>
      <c r="H158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kenkogelpenk1black144lsnartomoro</v>
      </c>
      <c r="I1582" s="2" t="s">
        <v>6435</v>
      </c>
      <c r="J1582" s="2" t="s">
        <v>379</v>
      </c>
      <c r="K1582" s="14" t="s">
        <v>380</v>
      </c>
      <c r="L1582" s="2" t="s">
        <v>1335</v>
      </c>
      <c r="M1582" s="34" t="e">
        <f>IF(db[[#This Row],[NB NOTA_C]]="","",COUNTIF([2]!B_MSK[concat],db[[#This Row],[NB NOTA_C]]))</f>
        <v>#REF!</v>
      </c>
      <c r="N1582" s="14" t="s">
        <v>1348</v>
      </c>
      <c r="O1582" s="2" t="s">
        <v>1391</v>
      </c>
      <c r="P1582" s="2" t="s">
        <v>2443</v>
      </c>
      <c r="Q1582" s="2" t="s">
        <v>4275</v>
      </c>
      <c r="R1582" s="2" t="str">
        <f>IF(db[[#This Row],[QTY/ CTN]]="","",SUBSTITUTE(SUBSTITUTE(SUBSTITUTE(db[[#This Row],[QTY/ CTN]]," ","_",2),"(",""),")","")&amp;"_")</f>
        <v>144 LSN_</v>
      </c>
      <c r="S1582" s="2">
        <f>IF(db[[#This Row],[H_QTY/ CTN]]="","",SEARCH("_",db[[#This Row],[H_QTY/ CTN]]))</f>
        <v>8</v>
      </c>
      <c r="T1582" s="2">
        <f>IF(db[[#This Row],[H_QTY/ CTN]]="","",LEN(db[[#This Row],[H_QTY/ CTN]]))</f>
        <v>8</v>
      </c>
      <c r="U1582" s="41" t="str">
        <f>IF(db[[#This Row],[H_QTY/ CTN]]="","",LEFT(db[[#This Row],[H_QTY/ CTN]],db[[#This Row],[H_1]]-1))</f>
        <v>144 LSN</v>
      </c>
      <c r="V1582" s="40" t="str">
        <f>IF(NOT(db[[#This Row],[H_1]]=db[[#This Row],[H_2]]),MID(db[[#This Row],[H_QTY/ CTN]],db[[#This Row],[H_1]]+1,db[[#This Row],[H_2]]-db[[#This Row],[H_1]]-1),"")</f>
        <v/>
      </c>
      <c r="W1582" s="40" t="str">
        <f>IF(db[[#This Row],[QTY/ CTN B]]="","",LEFT(db[[#This Row],[QTY/ CTN B]],SEARCH(" ",db[[#This Row],[QTY/ CTN B]],1)-1))</f>
        <v>144</v>
      </c>
      <c r="X1582" s="40" t="str">
        <f>IF(db[[#This Row],[QTY/ CTN B]]="","",RIGHT(db[[#This Row],[QTY/ CTN B]],LEN(db[[#This Row],[QTY/ CTN B]])-SEARCH(" ",db[[#This Row],[QTY/ CTN B]],1)))</f>
        <v>LSN</v>
      </c>
      <c r="Y1582" s="40">
        <f>IF(db[[#This Row],[QTY/ CTN TG]]="",IF(db[[#This Row],[STN TG]]="","",12),LEFT(db[[#This Row],[QTY/ CTN TG]],SEARCH(" ",db[[#This Row],[QTY/ CTN TG]],1)-1))</f>
        <v>12</v>
      </c>
      <c r="Z15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82" s="40" t="str">
        <f>IF(db[[#This Row],[STN K]]="","",IF(db[[#This Row],[STN TG]]="LSN",12,""))</f>
        <v/>
      </c>
      <c r="AB1582" s="40" t="str">
        <f>IF(db[[#This Row],[STN TG]]="LSN","PCS","")</f>
        <v/>
      </c>
      <c r="AC1582" s="40">
        <f>db[[#This Row],[QTY B]]*IF(db[[#This Row],[QTY TG]]="",1,db[[#This Row],[QTY TG]])*IF(db[[#This Row],[QTY K]]="",1,db[[#This Row],[QTY K]])</f>
        <v>1728</v>
      </c>
      <c r="AD1582" s="40" t="str">
        <f>IF(db[[#This Row],[STN K]]="",IF(db[[#This Row],[STN TG]]="",db[[#This Row],[STN B]],db[[#This Row],[STN TG]]),db[[#This Row],[STN K]])</f>
        <v>PCS</v>
      </c>
      <c r="AE1582" s="40"/>
    </row>
    <row r="1583" spans="1:31" x14ac:dyDescent="0.25">
      <c r="A1583" s="40">
        <f t="shared" si="24"/>
        <v>1582</v>
      </c>
      <c r="B1583" s="2" t="str">
        <f>LOWER(SUBSTITUTE(SUBSTITUTE(SUBSTITUTE(SUBSTITUTE(SUBSTITUTE(SUBSTITUTE(SUBSTITUTE(SUBSTITUTE(db[[#This Row],[NB BM]]," ",),".",""),"-",""),"(",""),")",""),"/",""),"""",""),"+",""))</f>
        <v>bpkenkok1biru</v>
      </c>
      <c r="C1583" s="2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D1583" s="2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E158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bpkenkok1biru144lsnartomoro</v>
      </c>
      <c r="F158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kenkogelpenk1blue144lsn</v>
      </c>
      <c r="G1583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kenkogelpenk1blueartomoro</v>
      </c>
      <c r="H158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kenkogelpenk1blue144lsnartomoro</v>
      </c>
      <c r="I1583" s="2" t="s">
        <v>6975</v>
      </c>
      <c r="J1583" s="2" t="s">
        <v>381</v>
      </c>
      <c r="K1583" s="1" t="s">
        <v>382</v>
      </c>
      <c r="L1583" s="2" t="s">
        <v>1335</v>
      </c>
      <c r="M1583" s="34" t="e">
        <f>IF(db[[#This Row],[NB NOTA_C]]="","",COUNTIF([2]!B_MSK[concat],db[[#This Row],[NB NOTA_C]]))</f>
        <v>#REF!</v>
      </c>
      <c r="N1583" s="14" t="s">
        <v>1348</v>
      </c>
      <c r="O1583" s="2" t="s">
        <v>1391</v>
      </c>
      <c r="P1583" s="2" t="s">
        <v>2443</v>
      </c>
      <c r="Q1583" s="2" t="s">
        <v>4274</v>
      </c>
      <c r="R1583" s="2" t="str">
        <f>IF(db[[#This Row],[QTY/ CTN]]="","",SUBSTITUTE(SUBSTITUTE(SUBSTITUTE(db[[#This Row],[QTY/ CTN]]," ","_",2),"(",""),")","")&amp;"_")</f>
        <v>144 LSN_</v>
      </c>
      <c r="S1583" s="2">
        <f>IF(db[[#This Row],[H_QTY/ CTN]]="","",SEARCH("_",db[[#This Row],[H_QTY/ CTN]]))</f>
        <v>8</v>
      </c>
      <c r="T1583" s="2">
        <f>IF(db[[#This Row],[H_QTY/ CTN]]="","",LEN(db[[#This Row],[H_QTY/ CTN]]))</f>
        <v>8</v>
      </c>
      <c r="U1583" s="41" t="str">
        <f>IF(db[[#This Row],[H_QTY/ CTN]]="","",LEFT(db[[#This Row],[H_QTY/ CTN]],db[[#This Row],[H_1]]-1))</f>
        <v>144 LSN</v>
      </c>
      <c r="V1583" s="40" t="str">
        <f>IF(NOT(db[[#This Row],[H_1]]=db[[#This Row],[H_2]]),MID(db[[#This Row],[H_QTY/ CTN]],db[[#This Row],[H_1]]+1,db[[#This Row],[H_2]]-db[[#This Row],[H_1]]-1),"")</f>
        <v/>
      </c>
      <c r="W1583" s="40" t="str">
        <f>IF(db[[#This Row],[QTY/ CTN B]]="","",LEFT(db[[#This Row],[QTY/ CTN B]],SEARCH(" ",db[[#This Row],[QTY/ CTN B]],1)-1))</f>
        <v>144</v>
      </c>
      <c r="X1583" s="40" t="str">
        <f>IF(db[[#This Row],[QTY/ CTN B]]="","",RIGHT(db[[#This Row],[QTY/ CTN B]],LEN(db[[#This Row],[QTY/ CTN B]])-SEARCH(" ",db[[#This Row],[QTY/ CTN B]],1)))</f>
        <v>LSN</v>
      </c>
      <c r="Y1583" s="40">
        <f>IF(db[[#This Row],[QTY/ CTN TG]]="",IF(db[[#This Row],[STN TG]]="","",12),LEFT(db[[#This Row],[QTY/ CTN TG]],SEARCH(" ",db[[#This Row],[QTY/ CTN TG]],1)-1))</f>
        <v>12</v>
      </c>
      <c r="Z15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83" s="40" t="str">
        <f>IF(db[[#This Row],[STN K]]="","",IF(db[[#This Row],[STN TG]]="LSN",12,""))</f>
        <v/>
      </c>
      <c r="AB1583" s="40" t="str">
        <f>IF(db[[#This Row],[STN TG]]="LSN","PCS","")</f>
        <v/>
      </c>
      <c r="AC1583" s="40">
        <f>db[[#This Row],[QTY B]]*IF(db[[#This Row],[QTY TG]]="",1,db[[#This Row],[QTY TG]])*IF(db[[#This Row],[QTY K]]="",1,db[[#This Row],[QTY K]])</f>
        <v>1728</v>
      </c>
      <c r="AD1583" s="40" t="str">
        <f>IF(db[[#This Row],[STN K]]="",IF(db[[#This Row],[STN TG]]="",db[[#This Row],[STN B]],db[[#This Row],[STN TG]]),db[[#This Row],[STN K]])</f>
        <v>PCS</v>
      </c>
      <c r="AE1583" s="40"/>
    </row>
    <row r="1584" spans="1:31" x14ac:dyDescent="0.25">
      <c r="A1584" s="40">
        <f t="shared" si="24"/>
        <v>1583</v>
      </c>
      <c r="B1584" s="2" t="str">
        <f>LOWER(SUBSTITUTE(SUBSTITUTE(SUBSTITUTE(SUBSTITUTE(SUBSTITUTE(SUBSTITUTE(SUBSTITUTE(SUBSTITUTE(db[[#This Row],[NB BM]]," ",),".",""),"-",""),"(",""),")",""),"/",""),"""",""),"+",""))</f>
        <v>bpkenkok1minihitam</v>
      </c>
      <c r="C1584" s="2" t="str">
        <f>LOWER(SUBSTITUTE(SUBSTITUTE(SUBSTITUTE(SUBSTITUTE(SUBSTITUTE(SUBSTITUTE(SUBSTITUTE(SUBSTITUTE(SUBSTITUTE(db[[#This Row],[NB NOTA]]," ",),".",""),"-",""),"(",""),")",""),",",""),"/",""),"""",""),"+",""))</f>
        <v>kenkogelpenk1miniblack</v>
      </c>
      <c r="D1584" s="2" t="str">
        <f>LOWER(SUBSTITUTE(SUBSTITUTE(SUBSTITUTE(SUBSTITUTE(SUBSTITUTE(SUBSTITUTE(SUBSTITUTE(SUBSTITUTE(SUBSTITUTE(db[[#This Row],[NB PAJAK]]," ",""),"-",""),"(",""),")",""),".",""),",",""),"/",""),"""",""),"+",""))</f>
        <v>gelpenkenkok1minihitam</v>
      </c>
      <c r="E158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bpkenkok1minihitam144lsnartomoro</v>
      </c>
      <c r="F158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kenkogelpenk1miniblack144lsn</v>
      </c>
      <c r="G158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kenkogelpenk1miniblackartomoro</v>
      </c>
      <c r="H158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kenkogelpenk1miniblack144lsnartomoro</v>
      </c>
      <c r="I1584" s="2" t="s">
        <v>6436</v>
      </c>
      <c r="J1584" s="2" t="s">
        <v>5272</v>
      </c>
      <c r="K1584" s="1" t="s">
        <v>5273</v>
      </c>
      <c r="L1584" s="2" t="s">
        <v>1335</v>
      </c>
      <c r="M1584" s="34" t="e">
        <f>IF(db[[#This Row],[NB NOTA_C]]="","",COUNTIF([2]!B_MSK[concat],db[[#This Row],[NB NOTA_C]]))</f>
        <v>#REF!</v>
      </c>
      <c r="N1584" s="14" t="s">
        <v>1348</v>
      </c>
      <c r="O1584" s="2" t="s">
        <v>1391</v>
      </c>
      <c r="P1584" s="2" t="s">
        <v>2443</v>
      </c>
      <c r="Q1584" s="2" t="s">
        <v>5274</v>
      </c>
      <c r="R1584" s="2" t="str">
        <f>IF(db[[#This Row],[QTY/ CTN]]="","",SUBSTITUTE(SUBSTITUTE(SUBSTITUTE(db[[#This Row],[QTY/ CTN]]," ","_",2),"(",""),")","")&amp;"_")</f>
        <v>144 LSN_</v>
      </c>
      <c r="S1584" s="2">
        <f>IF(db[[#This Row],[H_QTY/ CTN]]="","",SEARCH("_",db[[#This Row],[H_QTY/ CTN]]))</f>
        <v>8</v>
      </c>
      <c r="T1584" s="2">
        <f>IF(db[[#This Row],[H_QTY/ CTN]]="","",LEN(db[[#This Row],[H_QTY/ CTN]]))</f>
        <v>8</v>
      </c>
      <c r="U1584" s="41" t="str">
        <f>IF(db[[#This Row],[H_QTY/ CTN]]="","",LEFT(db[[#This Row],[H_QTY/ CTN]],db[[#This Row],[H_1]]-1))</f>
        <v>144 LSN</v>
      </c>
      <c r="V1584" s="40" t="str">
        <f>IF(NOT(db[[#This Row],[H_1]]=db[[#This Row],[H_2]]),MID(db[[#This Row],[H_QTY/ CTN]],db[[#This Row],[H_1]]+1,db[[#This Row],[H_2]]-db[[#This Row],[H_1]]-1),"")</f>
        <v/>
      </c>
      <c r="W1584" s="40" t="str">
        <f>IF(db[[#This Row],[QTY/ CTN B]]="","",LEFT(db[[#This Row],[QTY/ CTN B]],SEARCH(" ",db[[#This Row],[QTY/ CTN B]],1)-1))</f>
        <v>144</v>
      </c>
      <c r="X1584" s="40" t="str">
        <f>IF(db[[#This Row],[QTY/ CTN B]]="","",RIGHT(db[[#This Row],[QTY/ CTN B]],LEN(db[[#This Row],[QTY/ CTN B]])-SEARCH(" ",db[[#This Row],[QTY/ CTN B]],1)))</f>
        <v>LSN</v>
      </c>
      <c r="Y1584" s="40">
        <f>IF(db[[#This Row],[QTY/ CTN TG]]="",IF(db[[#This Row],[STN TG]]="","",12),LEFT(db[[#This Row],[QTY/ CTN TG]],SEARCH(" ",db[[#This Row],[QTY/ CTN TG]],1)-1))</f>
        <v>12</v>
      </c>
      <c r="Z15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84" s="40" t="str">
        <f>IF(db[[#This Row],[STN K]]="","",IF(db[[#This Row],[STN TG]]="LSN",12,""))</f>
        <v/>
      </c>
      <c r="AB1584" s="40" t="str">
        <f>IF(db[[#This Row],[STN TG]]="LSN","PCS","")</f>
        <v/>
      </c>
      <c r="AC1584" s="40">
        <f>db[[#This Row],[QTY B]]*IF(db[[#This Row],[QTY TG]]="",1,db[[#This Row],[QTY TG]])*IF(db[[#This Row],[QTY K]]="",1,db[[#This Row],[QTY K]])</f>
        <v>1728</v>
      </c>
      <c r="AD1584" s="40" t="str">
        <f>IF(db[[#This Row],[STN K]]="",IF(db[[#This Row],[STN TG]]="",db[[#This Row],[STN B]],db[[#This Row],[STN TG]]),db[[#This Row],[STN K]])</f>
        <v>PCS</v>
      </c>
      <c r="AE1584" s="40"/>
    </row>
    <row r="1585" spans="1:31" x14ac:dyDescent="0.25">
      <c r="A1585" s="40">
        <f t="shared" si="24"/>
        <v>1584</v>
      </c>
      <c r="B1585" s="2" t="str">
        <f>LOWER(SUBSTITUTE(SUBSTITUTE(SUBSTITUTE(SUBSTITUTE(SUBSTITUTE(SUBSTITUTE(SUBSTITUTE(SUBSTITUTE(db[[#This Row],[NB BM]]," ",),".",""),"-",""),"(",""),")",""),"/",""),"""",""),"+",""))</f>
        <v>bpkenkok1merah</v>
      </c>
      <c r="C1585" s="2" t="str">
        <f>LOWER(SUBSTITUTE(SUBSTITUTE(SUBSTITUTE(SUBSTITUTE(SUBSTITUTE(SUBSTITUTE(SUBSTITUTE(SUBSTITUTE(SUBSTITUTE(db[[#This Row],[NB NOTA]]," ",),".",""),"-",""),"(",""),")",""),",",""),"/",""),"""",""),"+",""))</f>
        <v>kenkogelpenk1red</v>
      </c>
      <c r="D1585" s="2" t="str">
        <f>LOWER(SUBSTITUTE(SUBSTITUTE(SUBSTITUTE(SUBSTITUTE(SUBSTITUTE(SUBSTITUTE(SUBSTITUTE(SUBSTITUTE(SUBSTITUTE(db[[#This Row],[NB PAJAK]]," ",""),"-",""),"(",""),")",""),".",""),",",""),"/",""),"""",""),"+",""))</f>
        <v>gelpenkenkok1merah</v>
      </c>
      <c r="E158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bpkenkok1merah144lsnartomoro</v>
      </c>
      <c r="F158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kenkogelpenk1red144lsn</v>
      </c>
      <c r="G1585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kenkogelpenk1redartomoro</v>
      </c>
      <c r="H158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kenkogelpenk1red144lsnartomoro</v>
      </c>
      <c r="I1585" s="2" t="s">
        <v>6974</v>
      </c>
      <c r="J1585" s="2" t="s">
        <v>6976</v>
      </c>
      <c r="K1585" s="1" t="s">
        <v>6977</v>
      </c>
      <c r="L1585" s="2" t="s">
        <v>1335</v>
      </c>
      <c r="M1585" s="34" t="e">
        <f>IF(db[[#This Row],[NB NOTA_C]]="","",COUNTIF([2]!B_MSK[concat],db[[#This Row],[NB NOTA_C]]))</f>
        <v>#REF!</v>
      </c>
      <c r="N1585" s="14" t="s">
        <v>1348</v>
      </c>
      <c r="O1585" s="2" t="s">
        <v>1391</v>
      </c>
      <c r="P1585" s="2" t="s">
        <v>2443</v>
      </c>
      <c r="Q1585" s="2" t="s">
        <v>4274</v>
      </c>
      <c r="R1585" s="2" t="str">
        <f>IF(db[[#This Row],[QTY/ CTN]]="","",SUBSTITUTE(SUBSTITUTE(SUBSTITUTE(db[[#This Row],[QTY/ CTN]]," ","_",2),"(",""),")","")&amp;"_")</f>
        <v>144 LSN_</v>
      </c>
      <c r="S1585" s="2">
        <f>IF(db[[#This Row],[H_QTY/ CTN]]="","",SEARCH("_",db[[#This Row],[H_QTY/ CTN]]))</f>
        <v>8</v>
      </c>
      <c r="T1585" s="2">
        <f>IF(db[[#This Row],[H_QTY/ CTN]]="","",LEN(db[[#This Row],[H_QTY/ CTN]]))</f>
        <v>8</v>
      </c>
      <c r="U1585" s="41" t="str">
        <f>IF(db[[#This Row],[H_QTY/ CTN]]="","",LEFT(db[[#This Row],[H_QTY/ CTN]],db[[#This Row],[H_1]]-1))</f>
        <v>144 LSN</v>
      </c>
      <c r="V1585" s="40" t="str">
        <f>IF(NOT(db[[#This Row],[H_1]]=db[[#This Row],[H_2]]),MID(db[[#This Row],[H_QTY/ CTN]],db[[#This Row],[H_1]]+1,db[[#This Row],[H_2]]-db[[#This Row],[H_1]]-1),"")</f>
        <v/>
      </c>
      <c r="W1585" s="40" t="str">
        <f>IF(db[[#This Row],[QTY/ CTN B]]="","",LEFT(db[[#This Row],[QTY/ CTN B]],SEARCH(" ",db[[#This Row],[QTY/ CTN B]],1)-1))</f>
        <v>144</v>
      </c>
      <c r="X1585" s="40" t="str">
        <f>IF(db[[#This Row],[QTY/ CTN B]]="","",RIGHT(db[[#This Row],[QTY/ CTN B]],LEN(db[[#This Row],[QTY/ CTN B]])-SEARCH(" ",db[[#This Row],[QTY/ CTN B]],1)))</f>
        <v>LSN</v>
      </c>
      <c r="Y1585" s="40">
        <f>IF(db[[#This Row],[QTY/ CTN TG]]="",IF(db[[#This Row],[STN TG]]="","",12),LEFT(db[[#This Row],[QTY/ CTN TG]],SEARCH(" ",db[[#This Row],[QTY/ CTN TG]],1)-1))</f>
        <v>12</v>
      </c>
      <c r="Z15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85" s="40" t="str">
        <f>IF(db[[#This Row],[STN K]]="","",IF(db[[#This Row],[STN TG]]="LSN",12,""))</f>
        <v/>
      </c>
      <c r="AB1585" s="40" t="str">
        <f>IF(db[[#This Row],[STN TG]]="LSN","PCS","")</f>
        <v/>
      </c>
      <c r="AC1585" s="40">
        <f>db[[#This Row],[QTY B]]*IF(db[[#This Row],[QTY TG]]="",1,db[[#This Row],[QTY TG]])*IF(db[[#This Row],[QTY K]]="",1,db[[#This Row],[QTY K]])</f>
        <v>1728</v>
      </c>
      <c r="AD1585" s="40" t="str">
        <f>IF(db[[#This Row],[STN K]]="",IF(db[[#This Row],[STN TG]]="",db[[#This Row],[STN B]],db[[#This Row],[STN TG]]),db[[#This Row],[STN K]])</f>
        <v>PCS</v>
      </c>
      <c r="AE1585" s="40"/>
    </row>
    <row r="1586" spans="1:31" x14ac:dyDescent="0.25">
      <c r="A1586" s="40">
        <f t="shared" si="24"/>
        <v>1585</v>
      </c>
      <c r="B1586" s="2" t="str">
        <f>LOWER(SUBSTITUTE(SUBSTITUTE(SUBSTITUTE(SUBSTITUTE(SUBSTITUTE(SUBSTITUTE(SUBSTITUTE(SUBSTITUTE(db[[#This Row],[NB BM]]," ",),".",""),"-",""),"(",""),")",""),"/",""),"""",""),"+",""))</f>
        <v>bpkenkok1sthitam</v>
      </c>
      <c r="C1586" s="2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D1586" s="2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E158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bpkenkok1sthitam144lsnartomoro</v>
      </c>
      <c r="F158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kenkogelpenk1stblack144lsn</v>
      </c>
      <c r="G1586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kenkogelpenk1stblackartomoro</v>
      </c>
      <c r="H158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kenkogelpenk1stblack144lsnartomoro</v>
      </c>
      <c r="I1586" s="2" t="s">
        <v>6437</v>
      </c>
      <c r="J1586" s="2" t="s">
        <v>4099</v>
      </c>
      <c r="K1586" s="1" t="s">
        <v>4100</v>
      </c>
      <c r="L1586" s="2" t="s">
        <v>1335</v>
      </c>
      <c r="M1586" s="34" t="e">
        <f>IF(db[[#This Row],[NB NOTA_C]]="","",COUNTIF([2]!B_MSK[concat],db[[#This Row],[NB NOTA_C]]))</f>
        <v>#REF!</v>
      </c>
      <c r="N1586" s="14" t="s">
        <v>1348</v>
      </c>
      <c r="O1586" s="2" t="s">
        <v>1391</v>
      </c>
      <c r="P1586" s="2" t="s">
        <v>2443</v>
      </c>
      <c r="R1586" s="2" t="str">
        <f>IF(db[[#This Row],[QTY/ CTN]]="","",SUBSTITUTE(SUBSTITUTE(SUBSTITUTE(db[[#This Row],[QTY/ CTN]]," ","_",2),"(",""),")","")&amp;"_")</f>
        <v>144 LSN_</v>
      </c>
      <c r="S1586" s="2">
        <f>IF(db[[#This Row],[H_QTY/ CTN]]="","",SEARCH("_",db[[#This Row],[H_QTY/ CTN]]))</f>
        <v>8</v>
      </c>
      <c r="T1586" s="2">
        <f>IF(db[[#This Row],[H_QTY/ CTN]]="","",LEN(db[[#This Row],[H_QTY/ CTN]]))</f>
        <v>8</v>
      </c>
      <c r="U1586" s="41" t="str">
        <f>IF(db[[#This Row],[H_QTY/ CTN]]="","",LEFT(db[[#This Row],[H_QTY/ CTN]],db[[#This Row],[H_1]]-1))</f>
        <v>144 LSN</v>
      </c>
      <c r="V1586" s="40" t="str">
        <f>IF(NOT(db[[#This Row],[H_1]]=db[[#This Row],[H_2]]),MID(db[[#This Row],[H_QTY/ CTN]],db[[#This Row],[H_1]]+1,db[[#This Row],[H_2]]-db[[#This Row],[H_1]]-1),"")</f>
        <v/>
      </c>
      <c r="W1586" s="40" t="str">
        <f>IF(db[[#This Row],[QTY/ CTN B]]="","",LEFT(db[[#This Row],[QTY/ CTN B]],SEARCH(" ",db[[#This Row],[QTY/ CTN B]],1)-1))</f>
        <v>144</v>
      </c>
      <c r="X1586" s="40" t="str">
        <f>IF(db[[#This Row],[QTY/ CTN B]]="","",RIGHT(db[[#This Row],[QTY/ CTN B]],LEN(db[[#This Row],[QTY/ CTN B]])-SEARCH(" ",db[[#This Row],[QTY/ CTN B]],1)))</f>
        <v>LSN</v>
      </c>
      <c r="Y1586" s="40">
        <f>IF(db[[#This Row],[QTY/ CTN TG]]="",IF(db[[#This Row],[STN TG]]="","",12),LEFT(db[[#This Row],[QTY/ CTN TG]],SEARCH(" ",db[[#This Row],[QTY/ CTN TG]],1)-1))</f>
        <v>12</v>
      </c>
      <c r="Z15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86" s="40" t="str">
        <f>IF(db[[#This Row],[STN K]]="","",IF(db[[#This Row],[STN TG]]="LSN",12,""))</f>
        <v/>
      </c>
      <c r="AB1586" s="40" t="str">
        <f>IF(db[[#This Row],[STN TG]]="LSN","PCS","")</f>
        <v/>
      </c>
      <c r="AC1586" s="40">
        <f>db[[#This Row],[QTY B]]*IF(db[[#This Row],[QTY TG]]="",1,db[[#This Row],[QTY TG]])*IF(db[[#This Row],[QTY K]]="",1,db[[#This Row],[QTY K]])</f>
        <v>1728</v>
      </c>
      <c r="AD1586" s="40" t="str">
        <f>IF(db[[#This Row],[STN K]]="",IF(db[[#This Row],[STN TG]]="",db[[#This Row],[STN B]],db[[#This Row],[STN TG]]),db[[#This Row],[STN K]])</f>
        <v>PCS</v>
      </c>
      <c r="AE1586" s="40"/>
    </row>
    <row r="1587" spans="1:31" x14ac:dyDescent="0.25">
      <c r="A1587" s="40">
        <f t="shared" si="24"/>
        <v>1586</v>
      </c>
      <c r="B1587" s="2" t="str">
        <f>LOWER(SUBSTITUTE(SUBSTITUTE(SUBSTITUTE(SUBSTITUTE(SUBSTITUTE(SUBSTITUTE(SUBSTITUTE(SUBSTITUTE(db[[#This Row],[NB BM]]," ",),".",""),"-",""),"(",""),")",""),"/",""),"""",""),"+",""))</f>
        <v>bpkenkoke1hitam</v>
      </c>
      <c r="C1587" s="2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D1587" s="2" t="str">
        <f>LOWER(SUBSTITUTE(SUBSTITUTE(SUBSTITUTE(SUBSTITUTE(SUBSTITUTE(SUBSTITUTE(SUBSTITUTE(SUBSTITUTE(SUBSTITUTE(db[[#This Row],[NB PAJAK]]," ",""),"-",""),"(",""),")",""),".",""),",",""),"/",""),"""",""),"+",""))</f>
        <v/>
      </c>
      <c r="E158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bpkenkoke1hitam144lsnartomoro</v>
      </c>
      <c r="F158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kenkogelpenke1black144lsn</v>
      </c>
      <c r="G1587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kenkogelpenke1blackartomoro</v>
      </c>
      <c r="H158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kenkogelpenke1black144lsnartomoro</v>
      </c>
      <c r="I1587" s="2" t="s">
        <v>6438</v>
      </c>
      <c r="J1587" s="2" t="s">
        <v>383</v>
      </c>
      <c r="K1587" s="1"/>
      <c r="L1587" s="2" t="s">
        <v>1335</v>
      </c>
      <c r="M1587" s="34" t="e">
        <f>IF(db[[#This Row],[NB NOTA_C]]="","",COUNTIF([2]!B_MSK[concat],db[[#This Row],[NB NOTA_C]]))</f>
        <v>#REF!</v>
      </c>
      <c r="N1587" s="14" t="s">
        <v>1348</v>
      </c>
      <c r="O1587" s="2" t="s">
        <v>1391</v>
      </c>
      <c r="P1587" s="2" t="s">
        <v>2443</v>
      </c>
      <c r="R1587" s="2" t="str">
        <f>IF(db[[#This Row],[QTY/ CTN]]="","",SUBSTITUTE(SUBSTITUTE(SUBSTITUTE(db[[#This Row],[QTY/ CTN]]," ","_",2),"(",""),")","")&amp;"_")</f>
        <v>144 LSN_</v>
      </c>
      <c r="S1587" s="2">
        <f>IF(db[[#This Row],[H_QTY/ CTN]]="","",SEARCH("_",db[[#This Row],[H_QTY/ CTN]]))</f>
        <v>8</v>
      </c>
      <c r="T1587" s="2">
        <f>IF(db[[#This Row],[H_QTY/ CTN]]="","",LEN(db[[#This Row],[H_QTY/ CTN]]))</f>
        <v>8</v>
      </c>
      <c r="U1587" s="41" t="str">
        <f>IF(db[[#This Row],[H_QTY/ CTN]]="","",LEFT(db[[#This Row],[H_QTY/ CTN]],db[[#This Row],[H_1]]-1))</f>
        <v>144 LSN</v>
      </c>
      <c r="V1587" s="40" t="str">
        <f>IF(NOT(db[[#This Row],[H_1]]=db[[#This Row],[H_2]]),MID(db[[#This Row],[H_QTY/ CTN]],db[[#This Row],[H_1]]+1,db[[#This Row],[H_2]]-db[[#This Row],[H_1]]-1),"")</f>
        <v/>
      </c>
      <c r="W1587" s="40" t="str">
        <f>IF(db[[#This Row],[QTY/ CTN B]]="","",LEFT(db[[#This Row],[QTY/ CTN B]],SEARCH(" ",db[[#This Row],[QTY/ CTN B]],1)-1))</f>
        <v>144</v>
      </c>
      <c r="X1587" s="40" t="str">
        <f>IF(db[[#This Row],[QTY/ CTN B]]="","",RIGHT(db[[#This Row],[QTY/ CTN B]],LEN(db[[#This Row],[QTY/ CTN B]])-SEARCH(" ",db[[#This Row],[QTY/ CTN B]],1)))</f>
        <v>LSN</v>
      </c>
      <c r="Y1587" s="40">
        <f>IF(db[[#This Row],[QTY/ CTN TG]]="",IF(db[[#This Row],[STN TG]]="","",12),LEFT(db[[#This Row],[QTY/ CTN TG]],SEARCH(" ",db[[#This Row],[QTY/ CTN TG]],1)-1))</f>
        <v>12</v>
      </c>
      <c r="Z15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87" s="40" t="str">
        <f>IF(db[[#This Row],[STN K]]="","",IF(db[[#This Row],[STN TG]]="LSN",12,""))</f>
        <v/>
      </c>
      <c r="AB1587" s="40" t="str">
        <f>IF(db[[#This Row],[STN TG]]="LSN","PCS","")</f>
        <v/>
      </c>
      <c r="AC1587" s="40">
        <f>db[[#This Row],[QTY B]]*IF(db[[#This Row],[QTY TG]]="",1,db[[#This Row],[QTY TG]])*IF(db[[#This Row],[QTY K]]="",1,db[[#This Row],[QTY K]])</f>
        <v>1728</v>
      </c>
      <c r="AD1587" s="40" t="str">
        <f>IF(db[[#This Row],[STN K]]="",IF(db[[#This Row],[STN TG]]="",db[[#This Row],[STN B]],db[[#This Row],[STN TG]]),db[[#This Row],[STN K]])</f>
        <v>PCS</v>
      </c>
      <c r="AE1587" s="40"/>
    </row>
    <row r="1588" spans="1:31" x14ac:dyDescent="0.25">
      <c r="A1588" s="40">
        <f t="shared" si="24"/>
        <v>1587</v>
      </c>
      <c r="B1588" s="2" t="str">
        <f>LOWER(SUBSTITUTE(SUBSTITUTE(SUBSTITUTE(SUBSTITUTE(SUBSTITUTE(SUBSTITUTE(SUBSTITUTE(SUBSTITUTE(db[[#This Row],[NB BM]]," ",),".",""),"-",""),"(",""),")",""),"/",""),"""",""),"+",""))</f>
        <v>bpkenkoke100hitam</v>
      </c>
      <c r="C1588" s="2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D1588" s="2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E158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bpkenkoke100hitam144lsnartomoro</v>
      </c>
      <c r="F158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kenkogelpenke100black144lsn</v>
      </c>
      <c r="G1588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kenkogelpenke100blackartomoro</v>
      </c>
      <c r="H158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kenkogelpenke100black144lsnartomoro</v>
      </c>
      <c r="I1588" s="2" t="s">
        <v>6439</v>
      </c>
      <c r="J1588" s="2" t="s">
        <v>384</v>
      </c>
      <c r="K1588" s="1" t="s">
        <v>385</v>
      </c>
      <c r="L1588" s="2" t="s">
        <v>1335</v>
      </c>
      <c r="M1588" s="34" t="e">
        <f>IF(db[[#This Row],[NB NOTA_C]]="","",COUNTIF([2]!B_MSK[concat],db[[#This Row],[NB NOTA_C]]))</f>
        <v>#REF!</v>
      </c>
      <c r="N1588" s="14" t="s">
        <v>1348</v>
      </c>
      <c r="O1588" s="2" t="s">
        <v>1391</v>
      </c>
      <c r="P1588" s="2" t="s">
        <v>2443</v>
      </c>
      <c r="Q1588" s="2" t="s">
        <v>4276</v>
      </c>
      <c r="R1588" s="2" t="str">
        <f>IF(db[[#This Row],[QTY/ CTN]]="","",SUBSTITUTE(SUBSTITUTE(SUBSTITUTE(db[[#This Row],[QTY/ CTN]]," ","_",2),"(",""),")","")&amp;"_")</f>
        <v>144 LSN_</v>
      </c>
      <c r="S1588" s="2">
        <f>IF(db[[#This Row],[H_QTY/ CTN]]="","",SEARCH("_",db[[#This Row],[H_QTY/ CTN]]))</f>
        <v>8</v>
      </c>
      <c r="T1588" s="2">
        <f>IF(db[[#This Row],[H_QTY/ CTN]]="","",LEN(db[[#This Row],[H_QTY/ CTN]]))</f>
        <v>8</v>
      </c>
      <c r="U1588" s="41" t="str">
        <f>IF(db[[#This Row],[H_QTY/ CTN]]="","",LEFT(db[[#This Row],[H_QTY/ CTN]],db[[#This Row],[H_1]]-1))</f>
        <v>144 LSN</v>
      </c>
      <c r="V1588" s="40" t="str">
        <f>IF(NOT(db[[#This Row],[H_1]]=db[[#This Row],[H_2]]),MID(db[[#This Row],[H_QTY/ CTN]],db[[#This Row],[H_1]]+1,db[[#This Row],[H_2]]-db[[#This Row],[H_1]]-1),"")</f>
        <v/>
      </c>
      <c r="W1588" s="40" t="str">
        <f>IF(db[[#This Row],[QTY/ CTN B]]="","",LEFT(db[[#This Row],[QTY/ CTN B]],SEARCH(" ",db[[#This Row],[QTY/ CTN B]],1)-1))</f>
        <v>144</v>
      </c>
      <c r="X1588" s="40" t="str">
        <f>IF(db[[#This Row],[QTY/ CTN B]]="","",RIGHT(db[[#This Row],[QTY/ CTN B]],LEN(db[[#This Row],[QTY/ CTN B]])-SEARCH(" ",db[[#This Row],[QTY/ CTN B]],1)))</f>
        <v>LSN</v>
      </c>
      <c r="Y1588" s="40">
        <f>IF(db[[#This Row],[QTY/ CTN TG]]="",IF(db[[#This Row],[STN TG]]="","",12),LEFT(db[[#This Row],[QTY/ CTN TG]],SEARCH(" ",db[[#This Row],[QTY/ CTN TG]],1)-1))</f>
        <v>12</v>
      </c>
      <c r="Z15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88" s="40" t="str">
        <f>IF(db[[#This Row],[STN K]]="","",IF(db[[#This Row],[STN TG]]="LSN",12,""))</f>
        <v/>
      </c>
      <c r="AB1588" s="40" t="str">
        <f>IF(db[[#This Row],[STN TG]]="LSN","PCS","")</f>
        <v/>
      </c>
      <c r="AC1588" s="40">
        <f>db[[#This Row],[QTY B]]*IF(db[[#This Row],[QTY TG]]="",1,db[[#This Row],[QTY TG]])*IF(db[[#This Row],[QTY K]]="",1,db[[#This Row],[QTY K]])</f>
        <v>1728</v>
      </c>
      <c r="AD1588" s="40" t="str">
        <f>IF(db[[#This Row],[STN K]]="",IF(db[[#This Row],[STN TG]]="",db[[#This Row],[STN B]],db[[#This Row],[STN TG]]),db[[#This Row],[STN K]])</f>
        <v>PCS</v>
      </c>
      <c r="AE1588" s="40"/>
    </row>
    <row r="1589" spans="1:31" x14ac:dyDescent="0.25">
      <c r="A1589" s="40">
        <f t="shared" si="24"/>
        <v>1588</v>
      </c>
      <c r="B1589" s="5" t="str">
        <f>LOWER(SUBSTITUTE(SUBSTITUTE(SUBSTITUTE(SUBSTITUTE(SUBSTITUTE(SUBSTITUTE(SUBSTITUTE(SUBSTITUTE(db[[#This Row],[NB BM]]," ",),".",""),"-",""),"(",""),")",""),"/",""),"""",""),"+",""))</f>
        <v>bpkenkoke16dotndothitam</v>
      </c>
      <c r="C1589" s="5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D1589" s="5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E158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bpkenkoke16dotndothitam144lsnartomoro</v>
      </c>
      <c r="F158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kenkogelpenke16dotndotblack144lsn</v>
      </c>
      <c r="G1589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kenkogelpenke16dotndotblackartomoro</v>
      </c>
      <c r="H158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kenkogelpenke16dotndotblack144lsnartomoro</v>
      </c>
      <c r="I1589" s="2" t="s">
        <v>6440</v>
      </c>
      <c r="J1589" s="2" t="s">
        <v>386</v>
      </c>
      <c r="K1589" s="14" t="s">
        <v>387</v>
      </c>
      <c r="L1589" s="2" t="s">
        <v>1335</v>
      </c>
      <c r="M1589" s="34" t="e">
        <f>IF(db[[#This Row],[NB NOTA_C]]="","",COUNTIF([2]!B_MSK[concat],db[[#This Row],[NB NOTA_C]]))</f>
        <v>#REF!</v>
      </c>
      <c r="N1589" s="14" t="s">
        <v>1348</v>
      </c>
      <c r="O1589" s="2" t="s">
        <v>1391</v>
      </c>
      <c r="P1589" s="2" t="s">
        <v>2443</v>
      </c>
      <c r="Q1589" s="2" t="s">
        <v>5656</v>
      </c>
      <c r="R1589" s="2" t="str">
        <f>IF(db[[#This Row],[QTY/ CTN]]="","",SUBSTITUTE(SUBSTITUTE(SUBSTITUTE(db[[#This Row],[QTY/ CTN]]," ","_",2),"(",""),")","")&amp;"_")</f>
        <v>144 LSN_</v>
      </c>
      <c r="S1589" s="2">
        <f>IF(db[[#This Row],[H_QTY/ CTN]]="","",SEARCH("_",db[[#This Row],[H_QTY/ CTN]]))</f>
        <v>8</v>
      </c>
      <c r="T1589" s="2">
        <f>IF(db[[#This Row],[H_QTY/ CTN]]="","",LEN(db[[#This Row],[H_QTY/ CTN]]))</f>
        <v>8</v>
      </c>
      <c r="U1589" s="41" t="str">
        <f>IF(db[[#This Row],[H_QTY/ CTN]]="","",LEFT(db[[#This Row],[H_QTY/ CTN]],db[[#This Row],[H_1]]-1))</f>
        <v>144 LSN</v>
      </c>
      <c r="V1589" s="40" t="str">
        <f>IF(NOT(db[[#This Row],[H_1]]=db[[#This Row],[H_2]]),MID(db[[#This Row],[H_QTY/ CTN]],db[[#This Row],[H_1]]+1,db[[#This Row],[H_2]]-db[[#This Row],[H_1]]-1),"")</f>
        <v/>
      </c>
      <c r="W1589" s="40" t="str">
        <f>IF(db[[#This Row],[QTY/ CTN B]]="","",LEFT(db[[#This Row],[QTY/ CTN B]],SEARCH(" ",db[[#This Row],[QTY/ CTN B]],1)-1))</f>
        <v>144</v>
      </c>
      <c r="X1589" s="40" t="str">
        <f>IF(db[[#This Row],[QTY/ CTN B]]="","",RIGHT(db[[#This Row],[QTY/ CTN B]],LEN(db[[#This Row],[QTY/ CTN B]])-SEARCH(" ",db[[#This Row],[QTY/ CTN B]],1)))</f>
        <v>LSN</v>
      </c>
      <c r="Y1589" s="40">
        <f>IF(db[[#This Row],[QTY/ CTN TG]]="",IF(db[[#This Row],[STN TG]]="","",12),LEFT(db[[#This Row],[QTY/ CTN TG]],SEARCH(" ",db[[#This Row],[QTY/ CTN TG]],1)-1))</f>
        <v>12</v>
      </c>
      <c r="Z15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89" s="40" t="str">
        <f>IF(db[[#This Row],[STN K]]="","",IF(db[[#This Row],[STN TG]]="LSN",12,""))</f>
        <v/>
      </c>
      <c r="AB1589" s="40" t="str">
        <f>IF(db[[#This Row],[STN TG]]="LSN","PCS","")</f>
        <v/>
      </c>
      <c r="AC1589" s="40">
        <f>db[[#This Row],[QTY B]]*IF(db[[#This Row],[QTY TG]]="",1,db[[#This Row],[QTY TG]])*IF(db[[#This Row],[QTY K]]="",1,db[[#This Row],[QTY K]])</f>
        <v>1728</v>
      </c>
      <c r="AD1589" s="40" t="str">
        <f>IF(db[[#This Row],[STN K]]="",IF(db[[#This Row],[STN TG]]="",db[[#This Row],[STN B]],db[[#This Row],[STN TG]]),db[[#This Row],[STN K]])</f>
        <v>PCS</v>
      </c>
      <c r="AE1589" s="40"/>
    </row>
    <row r="1590" spans="1:31" x14ac:dyDescent="0.25">
      <c r="A1590" s="40">
        <f t="shared" si="24"/>
        <v>1589</v>
      </c>
      <c r="B1590" s="2" t="str">
        <f>LOWER(SUBSTITUTE(SUBSTITUTE(SUBSTITUTE(SUBSTITUTE(SUBSTITUTE(SUBSTITUTE(SUBSTITUTE(SUBSTITUTE(db[[#This Row],[NB BM]]," ",),".",""),"-",""),"(",""),")",""),"/",""),"""",""),"+",""))</f>
        <v>bpkenkoke200hitam</v>
      </c>
      <c r="C1590" s="2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D1590" s="2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E159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bpkenkoke200hitam144lsnartomoro</v>
      </c>
      <c r="F159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kenkogelpenke200black144lsn</v>
      </c>
      <c r="G1590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kenkogelpenke200blackartomoro</v>
      </c>
      <c r="H159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kenkogelpenke200black144lsnartomoro</v>
      </c>
      <c r="I1590" s="2" t="s">
        <v>6441</v>
      </c>
      <c r="J1590" s="2" t="s">
        <v>388</v>
      </c>
      <c r="K1590" s="14" t="s">
        <v>389</v>
      </c>
      <c r="L1590" s="2" t="s">
        <v>1335</v>
      </c>
      <c r="M1590" s="34" t="e">
        <f>IF(db[[#This Row],[NB NOTA_C]]="","",COUNTIF([2]!B_MSK[concat],db[[#This Row],[NB NOTA_C]]))</f>
        <v>#REF!</v>
      </c>
      <c r="N1590" s="14" t="s">
        <v>1348</v>
      </c>
      <c r="O1590" s="2" t="s">
        <v>1391</v>
      </c>
      <c r="P1590" s="2" t="s">
        <v>2443</v>
      </c>
      <c r="R1590" s="2" t="str">
        <f>IF(db[[#This Row],[QTY/ CTN]]="","",SUBSTITUTE(SUBSTITUTE(SUBSTITUTE(db[[#This Row],[QTY/ CTN]]," ","_",2),"(",""),")","")&amp;"_")</f>
        <v>144 LSN_</v>
      </c>
      <c r="S1590" s="2">
        <f>IF(db[[#This Row],[H_QTY/ CTN]]="","",SEARCH("_",db[[#This Row],[H_QTY/ CTN]]))</f>
        <v>8</v>
      </c>
      <c r="T1590" s="2">
        <f>IF(db[[#This Row],[H_QTY/ CTN]]="","",LEN(db[[#This Row],[H_QTY/ CTN]]))</f>
        <v>8</v>
      </c>
      <c r="U1590" s="41" t="str">
        <f>IF(db[[#This Row],[H_QTY/ CTN]]="","",LEFT(db[[#This Row],[H_QTY/ CTN]],db[[#This Row],[H_1]]-1))</f>
        <v>144 LSN</v>
      </c>
      <c r="V1590" s="40" t="str">
        <f>IF(NOT(db[[#This Row],[H_1]]=db[[#This Row],[H_2]]),MID(db[[#This Row],[H_QTY/ CTN]],db[[#This Row],[H_1]]+1,db[[#This Row],[H_2]]-db[[#This Row],[H_1]]-1),"")</f>
        <v/>
      </c>
      <c r="W1590" s="40" t="str">
        <f>IF(db[[#This Row],[QTY/ CTN B]]="","",LEFT(db[[#This Row],[QTY/ CTN B]],SEARCH(" ",db[[#This Row],[QTY/ CTN B]],1)-1))</f>
        <v>144</v>
      </c>
      <c r="X1590" s="40" t="str">
        <f>IF(db[[#This Row],[QTY/ CTN B]]="","",RIGHT(db[[#This Row],[QTY/ CTN B]],LEN(db[[#This Row],[QTY/ CTN B]])-SEARCH(" ",db[[#This Row],[QTY/ CTN B]],1)))</f>
        <v>LSN</v>
      </c>
      <c r="Y1590" s="40">
        <f>IF(db[[#This Row],[QTY/ CTN TG]]="",IF(db[[#This Row],[STN TG]]="","",12),LEFT(db[[#This Row],[QTY/ CTN TG]],SEARCH(" ",db[[#This Row],[QTY/ CTN TG]],1)-1))</f>
        <v>12</v>
      </c>
      <c r="Z15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0" s="40" t="str">
        <f>IF(db[[#This Row],[STN K]]="","",IF(db[[#This Row],[STN TG]]="LSN",12,""))</f>
        <v/>
      </c>
      <c r="AB1590" s="40" t="str">
        <f>IF(db[[#This Row],[STN TG]]="LSN","PCS","")</f>
        <v/>
      </c>
      <c r="AC1590" s="40">
        <f>db[[#This Row],[QTY B]]*IF(db[[#This Row],[QTY TG]]="",1,db[[#This Row],[QTY TG]])*IF(db[[#This Row],[QTY K]]="",1,db[[#This Row],[QTY K]])</f>
        <v>1728</v>
      </c>
      <c r="AD1590" s="40" t="str">
        <f>IF(db[[#This Row],[STN K]]="",IF(db[[#This Row],[STN TG]]="",db[[#This Row],[STN B]],db[[#This Row],[STN TG]]),db[[#This Row],[STN K]])</f>
        <v>PCS</v>
      </c>
      <c r="AE1590" s="40"/>
    </row>
    <row r="1591" spans="1:31" x14ac:dyDescent="0.25">
      <c r="A1591" s="40">
        <f t="shared" si="24"/>
        <v>1590</v>
      </c>
      <c r="B1591" s="2" t="str">
        <f>LOWER(SUBSTITUTE(SUBSTITUTE(SUBSTITUTE(SUBSTITUTE(SUBSTITUTE(SUBSTITUTE(SUBSTITUTE(SUBSTITUTE(db[[#This Row],[NB BM]]," ",),".",""),"-",""),"(",""),")",""),"/",""),"""",""),"+",""))</f>
        <v>bpkenkoke303tgel</v>
      </c>
      <c r="C1591" s="2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D1591" s="2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E159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bpkenkoke303tgel144lsnartomoro</v>
      </c>
      <c r="F159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kenkogelpenke303tgeltriangular144lsn</v>
      </c>
      <c r="G1591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kenkogelpenke303tgeltriangularartomoro</v>
      </c>
      <c r="H159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kenkogelpenke303tgeltriangular144lsnartomoro</v>
      </c>
      <c r="I1591" s="2" t="s">
        <v>6442</v>
      </c>
      <c r="J1591" s="2" t="s">
        <v>390</v>
      </c>
      <c r="K1591" s="19" t="s">
        <v>391</v>
      </c>
      <c r="L1591" s="2" t="s">
        <v>1335</v>
      </c>
      <c r="M1591" s="34" t="e">
        <f>IF(db[[#This Row],[NB NOTA_C]]="","",COUNTIF([2]!B_MSK[concat],db[[#This Row],[NB NOTA_C]]))</f>
        <v>#REF!</v>
      </c>
      <c r="N1591" s="14" t="s">
        <v>1348</v>
      </c>
      <c r="O1591" s="2" t="s">
        <v>1391</v>
      </c>
      <c r="P1591" s="2" t="s">
        <v>2443</v>
      </c>
      <c r="Q1591" s="39" t="s">
        <v>4406</v>
      </c>
      <c r="R1591" s="39" t="str">
        <f>IF(db[[#This Row],[QTY/ CTN]]="","",SUBSTITUTE(SUBSTITUTE(SUBSTITUTE(db[[#This Row],[QTY/ CTN]]," ","_",2),"(",""),")","")&amp;"_")</f>
        <v>144 LSN_</v>
      </c>
      <c r="S1591" s="39">
        <f>IF(db[[#This Row],[H_QTY/ CTN]]="","",SEARCH("_",db[[#This Row],[H_QTY/ CTN]]))</f>
        <v>8</v>
      </c>
      <c r="T1591" s="39">
        <f>IF(db[[#This Row],[H_QTY/ CTN]]="","",LEN(db[[#This Row],[H_QTY/ CTN]]))</f>
        <v>8</v>
      </c>
      <c r="U1591" s="41" t="str">
        <f>IF(db[[#This Row],[H_QTY/ CTN]]="","",LEFT(db[[#This Row],[H_QTY/ CTN]],db[[#This Row],[H_1]]-1))</f>
        <v>144 LSN</v>
      </c>
      <c r="V1591" s="40" t="str">
        <f>IF(NOT(db[[#This Row],[H_1]]=db[[#This Row],[H_2]]),MID(db[[#This Row],[H_QTY/ CTN]],db[[#This Row],[H_1]]+1,db[[#This Row],[H_2]]-db[[#This Row],[H_1]]-1),"")</f>
        <v/>
      </c>
      <c r="W1591" s="40" t="str">
        <f>IF(db[[#This Row],[QTY/ CTN B]]="","",LEFT(db[[#This Row],[QTY/ CTN B]],SEARCH(" ",db[[#This Row],[QTY/ CTN B]],1)-1))</f>
        <v>144</v>
      </c>
      <c r="X1591" s="40" t="str">
        <f>IF(db[[#This Row],[QTY/ CTN B]]="","",RIGHT(db[[#This Row],[QTY/ CTN B]],LEN(db[[#This Row],[QTY/ CTN B]])-SEARCH(" ",db[[#This Row],[QTY/ CTN B]],1)))</f>
        <v>LSN</v>
      </c>
      <c r="Y1591" s="40">
        <f>IF(db[[#This Row],[QTY/ CTN TG]]="",IF(db[[#This Row],[STN TG]]="","",12),LEFT(db[[#This Row],[QTY/ CTN TG]],SEARCH(" ",db[[#This Row],[QTY/ CTN TG]],1)-1))</f>
        <v>12</v>
      </c>
      <c r="Z15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1" s="40" t="str">
        <f>IF(db[[#This Row],[STN K]]="","",IF(db[[#This Row],[STN TG]]="LSN",12,""))</f>
        <v/>
      </c>
      <c r="AB1591" s="40" t="str">
        <f>IF(db[[#This Row],[STN TG]]="LSN","PCS","")</f>
        <v/>
      </c>
      <c r="AC1591" s="40">
        <f>db[[#This Row],[QTY B]]*IF(db[[#This Row],[QTY TG]]="",1,db[[#This Row],[QTY TG]])*IF(db[[#This Row],[QTY K]]="",1,db[[#This Row],[QTY K]])</f>
        <v>1728</v>
      </c>
      <c r="AD1591" s="40" t="str">
        <f>IF(db[[#This Row],[STN K]]="",IF(db[[#This Row],[STN TG]]="",db[[#This Row],[STN B]],db[[#This Row],[STN TG]]),db[[#This Row],[STN K]])</f>
        <v>PCS</v>
      </c>
      <c r="AE1591" s="40"/>
    </row>
    <row r="1592" spans="1:31" x14ac:dyDescent="0.25">
      <c r="A1592" s="40">
        <f t="shared" si="24"/>
        <v>1591</v>
      </c>
      <c r="B1592" s="2" t="str">
        <f>LOWER(SUBSTITUTE(SUBSTITUTE(SUBSTITUTE(SUBSTITUTE(SUBSTITUTE(SUBSTITUTE(SUBSTITUTE(SUBSTITUTE(db[[#This Row],[NB BM]]," ",),".",""),"-",""),"(",""),")",""),"/",""),"""",""),"+",""))</f>
        <v>bpkenkoke303tgelhitam</v>
      </c>
      <c r="C1592" s="2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D1592" s="2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E159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bpkenkoke303tgelhitam144lsnartomoro</v>
      </c>
      <c r="F159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kenkogelpenke303tgeltriangularblack144lsn</v>
      </c>
      <c r="G1592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kenkogelpenke303tgeltriangularblackartomoro</v>
      </c>
      <c r="H159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kenkogelpenke303tgeltriangularblack144lsnartomoro</v>
      </c>
      <c r="I1592" s="2" t="s">
        <v>6661</v>
      </c>
      <c r="J1592" s="2" t="s">
        <v>392</v>
      </c>
      <c r="K1592" s="19" t="s">
        <v>393</v>
      </c>
      <c r="L1592" s="2" t="s">
        <v>1335</v>
      </c>
      <c r="M1592" s="34" t="e">
        <f>IF(db[[#This Row],[NB NOTA_C]]="","",COUNTIF([2]!B_MSK[concat],db[[#This Row],[NB NOTA_C]]))</f>
        <v>#REF!</v>
      </c>
      <c r="N1592" s="14" t="s">
        <v>1348</v>
      </c>
      <c r="O1592" s="2" t="s">
        <v>1391</v>
      </c>
      <c r="P1592" s="2" t="s">
        <v>2443</v>
      </c>
      <c r="Q1592" s="39" t="s">
        <v>4393</v>
      </c>
      <c r="R1592" s="39" t="str">
        <f>IF(db[[#This Row],[QTY/ CTN]]="","",SUBSTITUTE(SUBSTITUTE(SUBSTITUTE(db[[#This Row],[QTY/ CTN]]," ","_",2),"(",""),")","")&amp;"_")</f>
        <v>144 LSN_</v>
      </c>
      <c r="S1592" s="39">
        <f>IF(db[[#This Row],[H_QTY/ CTN]]="","",SEARCH("_",db[[#This Row],[H_QTY/ CTN]]))</f>
        <v>8</v>
      </c>
      <c r="T1592" s="39">
        <f>IF(db[[#This Row],[H_QTY/ CTN]]="","",LEN(db[[#This Row],[H_QTY/ CTN]]))</f>
        <v>8</v>
      </c>
      <c r="U1592" s="41" t="str">
        <f>IF(db[[#This Row],[H_QTY/ CTN]]="","",LEFT(db[[#This Row],[H_QTY/ CTN]],db[[#This Row],[H_1]]-1))</f>
        <v>144 LSN</v>
      </c>
      <c r="V1592" s="40" t="str">
        <f>IF(NOT(db[[#This Row],[H_1]]=db[[#This Row],[H_2]]),MID(db[[#This Row],[H_QTY/ CTN]],db[[#This Row],[H_1]]+1,db[[#This Row],[H_2]]-db[[#This Row],[H_1]]-1),"")</f>
        <v/>
      </c>
      <c r="W1592" s="40" t="str">
        <f>IF(db[[#This Row],[QTY/ CTN B]]="","",LEFT(db[[#This Row],[QTY/ CTN B]],SEARCH(" ",db[[#This Row],[QTY/ CTN B]],1)-1))</f>
        <v>144</v>
      </c>
      <c r="X1592" s="40" t="str">
        <f>IF(db[[#This Row],[QTY/ CTN B]]="","",RIGHT(db[[#This Row],[QTY/ CTN B]],LEN(db[[#This Row],[QTY/ CTN B]])-SEARCH(" ",db[[#This Row],[QTY/ CTN B]],1)))</f>
        <v>LSN</v>
      </c>
      <c r="Y1592" s="40">
        <f>IF(db[[#This Row],[QTY/ CTN TG]]="",IF(db[[#This Row],[STN TG]]="","",12),LEFT(db[[#This Row],[QTY/ CTN TG]],SEARCH(" ",db[[#This Row],[QTY/ CTN TG]],1)-1))</f>
        <v>12</v>
      </c>
      <c r="Z15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2" s="40" t="str">
        <f>IF(db[[#This Row],[STN K]]="","",IF(db[[#This Row],[STN TG]]="LSN",12,""))</f>
        <v/>
      </c>
      <c r="AB1592" s="40" t="str">
        <f>IF(db[[#This Row],[STN TG]]="LSN","PCS","")</f>
        <v/>
      </c>
      <c r="AC1592" s="40">
        <f>db[[#This Row],[QTY B]]*IF(db[[#This Row],[QTY TG]]="",1,db[[#This Row],[QTY TG]])*IF(db[[#This Row],[QTY K]]="",1,db[[#This Row],[QTY K]])</f>
        <v>1728</v>
      </c>
      <c r="AD1592" s="40" t="str">
        <f>IF(db[[#This Row],[STN K]]="",IF(db[[#This Row],[STN TG]]="",db[[#This Row],[STN B]],db[[#This Row],[STN TG]]),db[[#This Row],[STN K]])</f>
        <v>PCS</v>
      </c>
      <c r="AE1592" s="40"/>
    </row>
    <row r="1593" spans="1:31" x14ac:dyDescent="0.25">
      <c r="A1593" s="40">
        <f t="shared" si="24"/>
        <v>1592</v>
      </c>
      <c r="B1593" s="2" t="str">
        <f>LOWER(SUBSTITUTE(SUBSTITUTE(SUBSTITUTE(SUBSTITUTE(SUBSTITUTE(SUBSTITUTE(SUBSTITUTE(SUBSTITUTE(db[[#This Row],[NB BM]]," ",),".",""),"-",""),"(",""),")",""),"/",""),"""",""),"+",""))</f>
        <v>bpkenkoke303tgelbiru</v>
      </c>
      <c r="C1593" s="2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D1593" s="2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E159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bpkenkoke303tgelbiru144lsnartomoro</v>
      </c>
      <c r="F159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kenkogelpenke303tgeltriangularblue144lsn</v>
      </c>
      <c r="G1593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kenkogelpenke303tgeltriangularblueartomoro</v>
      </c>
      <c r="H159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kenkogelpenke303tgeltriangularblue144lsnartomoro</v>
      </c>
      <c r="I1593" s="2" t="s">
        <v>6660</v>
      </c>
      <c r="J1593" s="2" t="s">
        <v>394</v>
      </c>
      <c r="K1593" s="19" t="s">
        <v>395</v>
      </c>
      <c r="L1593" s="2" t="s">
        <v>1335</v>
      </c>
      <c r="M1593" s="34" t="e">
        <f>IF(db[[#This Row],[NB NOTA_C]]="","",COUNTIF([2]!B_MSK[concat],db[[#This Row],[NB NOTA_C]]))</f>
        <v>#REF!</v>
      </c>
      <c r="N1593" s="14" t="s">
        <v>1348</v>
      </c>
      <c r="O1593" s="2" t="s">
        <v>1391</v>
      </c>
      <c r="P1593" s="2" t="s">
        <v>2443</v>
      </c>
      <c r="R1593" s="2" t="str">
        <f>IF(db[[#This Row],[QTY/ CTN]]="","",SUBSTITUTE(SUBSTITUTE(SUBSTITUTE(db[[#This Row],[QTY/ CTN]]," ","_",2),"(",""),")","")&amp;"_")</f>
        <v>144 LSN_</v>
      </c>
      <c r="S1593" s="2">
        <f>IF(db[[#This Row],[H_QTY/ CTN]]="","",SEARCH("_",db[[#This Row],[H_QTY/ CTN]]))</f>
        <v>8</v>
      </c>
      <c r="T1593" s="2">
        <f>IF(db[[#This Row],[H_QTY/ CTN]]="","",LEN(db[[#This Row],[H_QTY/ CTN]]))</f>
        <v>8</v>
      </c>
      <c r="U1593" s="41" t="str">
        <f>IF(db[[#This Row],[H_QTY/ CTN]]="","",LEFT(db[[#This Row],[H_QTY/ CTN]],db[[#This Row],[H_1]]-1))</f>
        <v>144 LSN</v>
      </c>
      <c r="V1593" s="40" t="str">
        <f>IF(NOT(db[[#This Row],[H_1]]=db[[#This Row],[H_2]]),MID(db[[#This Row],[H_QTY/ CTN]],db[[#This Row],[H_1]]+1,db[[#This Row],[H_2]]-db[[#This Row],[H_1]]-1),"")</f>
        <v/>
      </c>
      <c r="W1593" s="40" t="str">
        <f>IF(db[[#This Row],[QTY/ CTN B]]="","",LEFT(db[[#This Row],[QTY/ CTN B]],SEARCH(" ",db[[#This Row],[QTY/ CTN B]],1)-1))</f>
        <v>144</v>
      </c>
      <c r="X1593" s="40" t="str">
        <f>IF(db[[#This Row],[QTY/ CTN B]]="","",RIGHT(db[[#This Row],[QTY/ CTN B]],LEN(db[[#This Row],[QTY/ CTN B]])-SEARCH(" ",db[[#This Row],[QTY/ CTN B]],1)))</f>
        <v>LSN</v>
      </c>
      <c r="Y1593" s="40">
        <f>IF(db[[#This Row],[QTY/ CTN TG]]="",IF(db[[#This Row],[STN TG]]="","",12),LEFT(db[[#This Row],[QTY/ CTN TG]],SEARCH(" ",db[[#This Row],[QTY/ CTN TG]],1)-1))</f>
        <v>12</v>
      </c>
      <c r="Z15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3" s="40" t="str">
        <f>IF(db[[#This Row],[STN K]]="","",IF(db[[#This Row],[STN TG]]="LSN",12,""))</f>
        <v/>
      </c>
      <c r="AB1593" s="40" t="str">
        <f>IF(db[[#This Row],[STN TG]]="LSN","PCS","")</f>
        <v/>
      </c>
      <c r="AC1593" s="40">
        <f>db[[#This Row],[QTY B]]*IF(db[[#This Row],[QTY TG]]="",1,db[[#This Row],[QTY TG]])*IF(db[[#This Row],[QTY K]]="",1,db[[#This Row],[QTY K]])</f>
        <v>1728</v>
      </c>
      <c r="AD1593" s="40" t="str">
        <f>IF(db[[#This Row],[STN K]]="",IF(db[[#This Row],[STN TG]]="",db[[#This Row],[STN B]],db[[#This Row],[STN TG]]),db[[#This Row],[STN K]])</f>
        <v>PCS</v>
      </c>
      <c r="AE1593" s="40"/>
    </row>
    <row r="1594" spans="1:31" x14ac:dyDescent="0.25">
      <c r="A1594" s="40">
        <f t="shared" si="24"/>
        <v>1593</v>
      </c>
      <c r="B1594" s="5" t="str">
        <f>LOWER(SUBSTITUTE(SUBSTITUTE(SUBSTITUTE(SUBSTITUTE(SUBSTITUTE(SUBSTITUTE(SUBSTITUTE(SUBSTITUTE(db[[#This Row],[NB BM]]," ",),".",""),"-",""),"(",""),")",""),"/",""),"""",""),"+",""))</f>
        <v>bpkenkoks97signpenhitam</v>
      </c>
      <c r="C1594" s="5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D1594" s="5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E159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bpkenkoks97signpenhitam144lsnartomoro</v>
      </c>
      <c r="F159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kenkogelpenks97signpenblack144lsn</v>
      </c>
      <c r="G1594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kenkogelpenks97signpenblackartomoro</v>
      </c>
      <c r="H159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kenkogelpenks97signpenblack144lsnartomoro</v>
      </c>
      <c r="I1594" s="2" t="s">
        <v>6443</v>
      </c>
      <c r="J1594" s="2" t="s">
        <v>2679</v>
      </c>
      <c r="K1594" s="14" t="s">
        <v>2899</v>
      </c>
      <c r="L1594" s="2" t="s">
        <v>1335</v>
      </c>
      <c r="M1594" s="34" t="e">
        <f>IF(db[[#This Row],[NB NOTA_C]]="","",COUNTIF([2]!B_MSK[concat],db[[#This Row],[NB NOTA_C]]))</f>
        <v>#REF!</v>
      </c>
      <c r="N1594" s="9" t="s">
        <v>1348</v>
      </c>
      <c r="O1594" s="5" t="s">
        <v>1391</v>
      </c>
      <c r="P1594" s="2" t="s">
        <v>2443</v>
      </c>
      <c r="Q1594" s="5"/>
      <c r="R1594" s="5" t="str">
        <f>IF(db[[#This Row],[QTY/ CTN]]="","",SUBSTITUTE(SUBSTITUTE(SUBSTITUTE(db[[#This Row],[QTY/ CTN]]," ","_",2),"(",""),")","")&amp;"_")</f>
        <v>144 LSN_</v>
      </c>
      <c r="S1594" s="5">
        <f>IF(db[[#This Row],[H_QTY/ CTN]]="","",SEARCH("_",db[[#This Row],[H_QTY/ CTN]]))</f>
        <v>8</v>
      </c>
      <c r="T1594" s="5">
        <f>IF(db[[#This Row],[H_QTY/ CTN]]="","",LEN(db[[#This Row],[H_QTY/ CTN]]))</f>
        <v>8</v>
      </c>
      <c r="U1594" s="41" t="str">
        <f>IF(db[[#This Row],[H_QTY/ CTN]]="","",LEFT(db[[#This Row],[H_QTY/ CTN]],db[[#This Row],[H_1]]-1))</f>
        <v>144 LSN</v>
      </c>
      <c r="V1594" s="40" t="str">
        <f>IF(NOT(db[[#This Row],[H_1]]=db[[#This Row],[H_2]]),MID(db[[#This Row],[H_QTY/ CTN]],db[[#This Row],[H_1]]+1,db[[#This Row],[H_2]]-db[[#This Row],[H_1]]-1),"")</f>
        <v/>
      </c>
      <c r="W1594" s="40" t="str">
        <f>IF(db[[#This Row],[QTY/ CTN B]]="","",LEFT(db[[#This Row],[QTY/ CTN B]],SEARCH(" ",db[[#This Row],[QTY/ CTN B]],1)-1))</f>
        <v>144</v>
      </c>
      <c r="X1594" s="40" t="str">
        <f>IF(db[[#This Row],[QTY/ CTN B]]="","",RIGHT(db[[#This Row],[QTY/ CTN B]],LEN(db[[#This Row],[QTY/ CTN B]])-SEARCH(" ",db[[#This Row],[QTY/ CTN B]],1)))</f>
        <v>LSN</v>
      </c>
      <c r="Y1594" s="40">
        <f>IF(db[[#This Row],[QTY/ CTN TG]]="",IF(db[[#This Row],[STN TG]]="","",12),LEFT(db[[#This Row],[QTY/ CTN TG]],SEARCH(" ",db[[#This Row],[QTY/ CTN TG]],1)-1))</f>
        <v>12</v>
      </c>
      <c r="Z15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4" s="40" t="str">
        <f>IF(db[[#This Row],[STN K]]="","",IF(db[[#This Row],[STN TG]]="LSN",12,""))</f>
        <v/>
      </c>
      <c r="AB1594" s="40" t="str">
        <f>IF(db[[#This Row],[STN TG]]="LSN","PCS","")</f>
        <v/>
      </c>
      <c r="AC1594" s="40">
        <f>db[[#This Row],[QTY B]]*IF(db[[#This Row],[QTY TG]]="",1,db[[#This Row],[QTY TG]])*IF(db[[#This Row],[QTY K]]="",1,db[[#This Row],[QTY K]])</f>
        <v>1728</v>
      </c>
      <c r="AD1594" s="40" t="str">
        <f>IF(db[[#This Row],[STN K]]="",IF(db[[#This Row],[STN TG]]="",db[[#This Row],[STN B]],db[[#This Row],[STN TG]]),db[[#This Row],[STN K]])</f>
        <v>PCS</v>
      </c>
      <c r="AE1594" s="40"/>
    </row>
    <row r="1595" spans="1:31" x14ac:dyDescent="0.25">
      <c r="A1595" s="40">
        <f t="shared" si="24"/>
        <v>1594</v>
      </c>
      <c r="B1595" s="82" t="str">
        <f>LOWER(SUBSTITUTE(SUBSTITUTE(SUBSTITUTE(SUBSTITUTE(SUBSTITUTE(SUBSTITUTE(SUBSTITUTE(SUBSTITUTE(db[[#This Row],[NB BM]]," ",),".",""),"-",""),"(",""),")",""),"/",""),"""",""),"+",""))</f>
        <v>bpmicroteckenko028hitam</v>
      </c>
      <c r="C1595" s="82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D1595" s="82" t="str">
        <f>LOWER(SUBSTITUTE(SUBSTITUTE(SUBSTITUTE(SUBSTITUTE(SUBSTITUTE(SUBSTITUTE(SUBSTITUTE(SUBSTITUTE(SUBSTITUTE(db[[#This Row],[NB PAJAK]]," ",""),"-",""),"(",""),")",""),".",""),",",""),"/",""),"""",""),"+",""))</f>
        <v>gelpenkenkomicrotech028mmhitam</v>
      </c>
      <c r="E159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bpmicroteckenko028hitam144lsnartomoro</v>
      </c>
      <c r="F159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kenkogelpenmicrotec028mmblack144lsn</v>
      </c>
      <c r="G1595" s="8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kenkogelpenmicrotec028mmblackartomoro</v>
      </c>
      <c r="H159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kenkogelpenmicrotec028mmblack144lsnartomoro</v>
      </c>
      <c r="I1595" s="2" t="s">
        <v>6662</v>
      </c>
      <c r="J1595" s="7" t="s">
        <v>3441</v>
      </c>
      <c r="K1595" s="1" t="s">
        <v>4931</v>
      </c>
      <c r="L1595" s="2" t="s">
        <v>1335</v>
      </c>
      <c r="M1595" s="83" t="e">
        <f>IF(db[[#This Row],[NB NOTA_C]]="","",COUNTIF([2]!B_MSK[concat],db[[#This Row],[NB NOTA_C]]))</f>
        <v>#REF!</v>
      </c>
      <c r="N1595" s="84" t="s">
        <v>1348</v>
      </c>
      <c r="O1595" s="82" t="s">
        <v>1391</v>
      </c>
      <c r="P1595" s="7" t="s">
        <v>2443</v>
      </c>
      <c r="Q1595" s="82" t="s">
        <v>4548</v>
      </c>
      <c r="R1595" s="82" t="str">
        <f>IF(db[[#This Row],[QTY/ CTN]]="","",SUBSTITUTE(SUBSTITUTE(SUBSTITUTE(db[[#This Row],[QTY/ CTN]]," ","_",2),"(",""),")","")&amp;"_")</f>
        <v>144 LSN_</v>
      </c>
      <c r="S1595" s="82">
        <f>IF(db[[#This Row],[H_QTY/ CTN]]="","",SEARCH("_",db[[#This Row],[H_QTY/ CTN]]))</f>
        <v>8</v>
      </c>
      <c r="T1595" s="82">
        <f>IF(db[[#This Row],[H_QTY/ CTN]]="","",LEN(db[[#This Row],[H_QTY/ CTN]]))</f>
        <v>8</v>
      </c>
      <c r="U1595" s="85" t="str">
        <f>IF(db[[#This Row],[H_QTY/ CTN]]="","",LEFT(db[[#This Row],[H_QTY/ CTN]],db[[#This Row],[H_1]]-1))</f>
        <v>144 LSN</v>
      </c>
      <c r="V1595" s="85" t="str">
        <f>IF(NOT(db[[#This Row],[H_1]]=db[[#This Row],[H_2]]),MID(db[[#This Row],[H_QTY/ CTN]],db[[#This Row],[H_1]]+1,db[[#This Row],[H_2]]-db[[#This Row],[H_1]]-1),"")</f>
        <v/>
      </c>
      <c r="W1595" s="40" t="str">
        <f>IF(db[[#This Row],[QTY/ CTN B]]="","",LEFT(db[[#This Row],[QTY/ CTN B]],SEARCH(" ",db[[#This Row],[QTY/ CTN B]],1)-1))</f>
        <v>144</v>
      </c>
      <c r="X1595" s="40" t="str">
        <f>IF(db[[#This Row],[QTY/ CTN B]]="","",RIGHT(db[[#This Row],[QTY/ CTN B]],LEN(db[[#This Row],[QTY/ CTN B]])-SEARCH(" ",db[[#This Row],[QTY/ CTN B]],1)))</f>
        <v>LSN</v>
      </c>
      <c r="Y1595" s="40">
        <f>IF(db[[#This Row],[QTY/ CTN TG]]="",IF(db[[#This Row],[STN TG]]="","",12),LEFT(db[[#This Row],[QTY/ CTN TG]],SEARCH(" ",db[[#This Row],[QTY/ CTN TG]],1)-1))</f>
        <v>12</v>
      </c>
      <c r="Z15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5" s="40" t="str">
        <f>IF(db[[#This Row],[STN K]]="","",IF(db[[#This Row],[STN TG]]="LSN",12,""))</f>
        <v/>
      </c>
      <c r="AB1595" s="40" t="str">
        <f>IF(db[[#This Row],[STN TG]]="LSN","PCS","")</f>
        <v/>
      </c>
      <c r="AC1595" s="40">
        <f>db[[#This Row],[QTY B]]*IF(db[[#This Row],[QTY TG]]="",1,db[[#This Row],[QTY TG]])*IF(db[[#This Row],[QTY K]]="",1,db[[#This Row],[QTY K]])</f>
        <v>1728</v>
      </c>
      <c r="AD1595" s="40" t="str">
        <f>IF(db[[#This Row],[STN K]]="",IF(db[[#This Row],[STN TG]]="",db[[#This Row],[STN B]],db[[#This Row],[STN TG]]),db[[#This Row],[STN K]])</f>
        <v>PCS</v>
      </c>
      <c r="AE1595" s="40"/>
    </row>
    <row r="1596" spans="1:31" x14ac:dyDescent="0.25">
      <c r="A1596" s="40">
        <f t="shared" si="24"/>
        <v>1595</v>
      </c>
      <c r="B1596" s="82" t="str">
        <f>LOWER(SUBSTITUTE(SUBSTITUTE(SUBSTITUTE(SUBSTITUTE(SUBSTITUTE(SUBSTITUTE(SUBSTITUTE(SUBSTITUTE(db[[#This Row],[NB BM]]," ",),".",""),"-",""),"(",""),")",""),"/",""),"""",""),"+",""))</f>
        <v/>
      </c>
      <c r="C1596" s="82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D1596" s="82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E1596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12grsartomoro</v>
      </c>
      <c r="F1596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kenkogelpenmicrotec04mm12grs</v>
      </c>
      <c r="G1596" s="8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kenkogelpenmicrotec04mmartomoro</v>
      </c>
      <c r="H1596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kenkogelpenmicrotec04mm12grsartomoro</v>
      </c>
      <c r="I1596" s="7"/>
      <c r="J1596" s="2" t="s">
        <v>4492</v>
      </c>
      <c r="K1596" s="15" t="s">
        <v>4493</v>
      </c>
      <c r="L1596" s="2" t="s">
        <v>1335</v>
      </c>
      <c r="M1596" s="83" t="e">
        <f>IF(db[[#This Row],[NB NOTA_C]]="","",COUNTIF([2]!B_MSK[concat],db[[#This Row],[NB NOTA_C]]))</f>
        <v>#REF!</v>
      </c>
      <c r="N1596" s="9" t="s">
        <v>1348</v>
      </c>
      <c r="O1596" s="5" t="s">
        <v>1411</v>
      </c>
      <c r="P1596" s="2" t="s">
        <v>2443</v>
      </c>
      <c r="Q1596" s="5" t="s">
        <v>4494</v>
      </c>
      <c r="R1596" s="82" t="str">
        <f>IF(db[[#This Row],[QTY/ CTN]]="","",SUBSTITUTE(SUBSTITUTE(SUBSTITUTE(db[[#This Row],[QTY/ CTN]]," ","_",2),"(",""),")","")&amp;"_")</f>
        <v>12 GRS_</v>
      </c>
      <c r="S1596" s="82">
        <f>IF(db[[#This Row],[H_QTY/ CTN]]="","",SEARCH("_",db[[#This Row],[H_QTY/ CTN]]))</f>
        <v>7</v>
      </c>
      <c r="T1596" s="82">
        <f>IF(db[[#This Row],[H_QTY/ CTN]]="","",LEN(db[[#This Row],[H_QTY/ CTN]]))</f>
        <v>7</v>
      </c>
      <c r="U1596" s="85" t="str">
        <f>IF(db[[#This Row],[H_QTY/ CTN]]="","",LEFT(db[[#This Row],[H_QTY/ CTN]],db[[#This Row],[H_1]]-1))</f>
        <v>12 GRS</v>
      </c>
      <c r="V1596" s="85" t="str">
        <f>IF(NOT(db[[#This Row],[H_1]]=db[[#This Row],[H_2]]),MID(db[[#This Row],[H_QTY/ CTN]],db[[#This Row],[H_1]]+1,db[[#This Row],[H_2]]-db[[#This Row],[H_1]]-1),"")</f>
        <v/>
      </c>
      <c r="W1596" s="40" t="str">
        <f>IF(db[[#This Row],[QTY/ CTN B]]="","",LEFT(db[[#This Row],[QTY/ CTN B]],SEARCH(" ",db[[#This Row],[QTY/ CTN B]],1)-1))</f>
        <v>12</v>
      </c>
      <c r="X1596" s="40" t="str">
        <f>IF(db[[#This Row],[QTY/ CTN B]]="","",RIGHT(db[[#This Row],[QTY/ CTN B]],LEN(db[[#This Row],[QTY/ CTN B]])-SEARCH(" ",db[[#This Row],[QTY/ CTN B]],1)))</f>
        <v>GRS</v>
      </c>
      <c r="Y1596" s="40">
        <f>IF(db[[#This Row],[QTY/ CTN TG]]="",IF(db[[#This Row],[STN TG]]="","",12),LEFT(db[[#This Row],[QTY/ CTN TG]],SEARCH(" ",db[[#This Row],[QTY/ CTN TG]],1)-1))</f>
        <v>12</v>
      </c>
      <c r="Z15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596" s="40">
        <f>IF(db[[#This Row],[STN K]]="","",IF(db[[#This Row],[STN TG]]="LSN",12,""))</f>
        <v>12</v>
      </c>
      <c r="AB1596" s="40" t="str">
        <f>IF(db[[#This Row],[STN TG]]="LSN","PCS","")</f>
        <v>PCS</v>
      </c>
      <c r="AC1596" s="40">
        <f>db[[#This Row],[QTY B]]*IF(db[[#This Row],[QTY TG]]="",1,db[[#This Row],[QTY TG]])*IF(db[[#This Row],[QTY K]]="",1,db[[#This Row],[QTY K]])</f>
        <v>1728</v>
      </c>
      <c r="AD1596" s="40" t="str">
        <f>IF(db[[#This Row],[STN K]]="",IF(db[[#This Row],[STN TG]]="",db[[#This Row],[STN B]],db[[#This Row],[STN TG]]),db[[#This Row],[STN K]])</f>
        <v>PCS</v>
      </c>
      <c r="AE1596" s="40"/>
    </row>
    <row r="1597" spans="1:31" x14ac:dyDescent="0.25">
      <c r="A1597" s="40">
        <f t="shared" si="24"/>
        <v>1596</v>
      </c>
      <c r="B1597" s="82" t="str">
        <f>LOWER(SUBSTITUTE(SUBSTITUTE(SUBSTITUTE(SUBSTITUTE(SUBSTITUTE(SUBSTITUTE(SUBSTITUTE(SUBSTITUTE(db[[#This Row],[NB BM]]," ",),".",""),"-",""),"(",""),")",""),"/",""),"""",""),"+",""))</f>
        <v>bpmicroteckenko04hitam</v>
      </c>
      <c r="C1597" s="82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D1597" s="82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E1597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bpmicroteckenko04hitam144lsnartomoro</v>
      </c>
      <c r="F1597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kenkogelpenmicrotec04mmblack144lsn</v>
      </c>
      <c r="G1597" s="8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kenkogelpenmicrotec04mmblackartomoro</v>
      </c>
      <c r="H1597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kenkogelpenmicrotec04mmblack144lsnartomoro</v>
      </c>
      <c r="I1597" s="2" t="s">
        <v>6663</v>
      </c>
      <c r="J1597" s="7" t="s">
        <v>3442</v>
      </c>
      <c r="K1597" s="15" t="s">
        <v>3443</v>
      </c>
      <c r="L1597" s="2" t="s">
        <v>1335</v>
      </c>
      <c r="M1597" s="83" t="e">
        <f>IF(db[[#This Row],[NB NOTA_C]]="","",COUNTIF([2]!B_MSK[concat],db[[#This Row],[NB NOTA_C]]))</f>
        <v>#REF!</v>
      </c>
      <c r="N1597" s="84" t="s">
        <v>1348</v>
      </c>
      <c r="O1597" s="82" t="s">
        <v>1391</v>
      </c>
      <c r="P1597" s="7" t="s">
        <v>2443</v>
      </c>
      <c r="Q1597" s="82"/>
      <c r="R1597" s="82" t="str">
        <f>IF(db[[#This Row],[QTY/ CTN]]="","",SUBSTITUTE(SUBSTITUTE(SUBSTITUTE(db[[#This Row],[QTY/ CTN]]," ","_",2),"(",""),")","")&amp;"_")</f>
        <v>144 LSN_</v>
      </c>
      <c r="S1597" s="82">
        <f>IF(db[[#This Row],[H_QTY/ CTN]]="","",SEARCH("_",db[[#This Row],[H_QTY/ CTN]]))</f>
        <v>8</v>
      </c>
      <c r="T1597" s="82">
        <f>IF(db[[#This Row],[H_QTY/ CTN]]="","",LEN(db[[#This Row],[H_QTY/ CTN]]))</f>
        <v>8</v>
      </c>
      <c r="U1597" s="85" t="str">
        <f>IF(db[[#This Row],[H_QTY/ CTN]]="","",LEFT(db[[#This Row],[H_QTY/ CTN]],db[[#This Row],[H_1]]-1))</f>
        <v>144 LSN</v>
      </c>
      <c r="V1597" s="85" t="str">
        <f>IF(NOT(db[[#This Row],[H_1]]=db[[#This Row],[H_2]]),MID(db[[#This Row],[H_QTY/ CTN]],db[[#This Row],[H_1]]+1,db[[#This Row],[H_2]]-db[[#This Row],[H_1]]-1),"")</f>
        <v/>
      </c>
      <c r="W1597" s="40" t="str">
        <f>IF(db[[#This Row],[QTY/ CTN B]]="","",LEFT(db[[#This Row],[QTY/ CTN B]],SEARCH(" ",db[[#This Row],[QTY/ CTN B]],1)-1))</f>
        <v>144</v>
      </c>
      <c r="X1597" s="40" t="str">
        <f>IF(db[[#This Row],[QTY/ CTN B]]="","",RIGHT(db[[#This Row],[QTY/ CTN B]],LEN(db[[#This Row],[QTY/ CTN B]])-SEARCH(" ",db[[#This Row],[QTY/ CTN B]],1)))</f>
        <v>LSN</v>
      </c>
      <c r="Y1597" s="40">
        <f>IF(db[[#This Row],[QTY/ CTN TG]]="",IF(db[[#This Row],[STN TG]]="","",12),LEFT(db[[#This Row],[QTY/ CTN TG]],SEARCH(" ",db[[#This Row],[QTY/ CTN TG]],1)-1))</f>
        <v>12</v>
      </c>
      <c r="Z15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7" s="40" t="str">
        <f>IF(db[[#This Row],[STN K]]="","",IF(db[[#This Row],[STN TG]]="LSN",12,""))</f>
        <v/>
      </c>
      <c r="AB1597" s="40" t="str">
        <f>IF(db[[#This Row],[STN TG]]="LSN","PCS","")</f>
        <v/>
      </c>
      <c r="AC1597" s="40">
        <f>db[[#This Row],[QTY B]]*IF(db[[#This Row],[QTY TG]]="",1,db[[#This Row],[QTY TG]])*IF(db[[#This Row],[QTY K]]="",1,db[[#This Row],[QTY K]])</f>
        <v>1728</v>
      </c>
      <c r="AD1597" s="40" t="str">
        <f>IF(db[[#This Row],[STN K]]="",IF(db[[#This Row],[STN TG]]="",db[[#This Row],[STN B]],db[[#This Row],[STN TG]]),db[[#This Row],[STN K]])</f>
        <v>PCS</v>
      </c>
      <c r="AE1597" s="40"/>
    </row>
    <row r="1598" spans="1:31" x14ac:dyDescent="0.25">
      <c r="A1598" s="40">
        <f t="shared" si="24"/>
        <v>1597</v>
      </c>
      <c r="B1598" s="2" t="str">
        <f>LOWER(SUBSTITUTE(SUBSTITUTE(SUBSTITUTE(SUBSTITUTE(SUBSTITUTE(SUBSTITUTE(SUBSTITUTE(SUBSTITUTE(db[[#This Row],[NB BM]]," ",),".",""),"-",""),"(",""),")",""),"/",""),"""",""),"+",""))</f>
        <v>isigelpeneasygelkeserieskenko</v>
      </c>
      <c r="C1598" s="2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D1598" s="2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E159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isigelpeneasygelkeserieskenko120box24pcsartomoro</v>
      </c>
      <c r="F159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kenkogelpenrefilleasygelkeseriesblack120box24pcs</v>
      </c>
      <c r="G1598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kenkogelpenrefilleasygelkeseriesblackartomoro</v>
      </c>
      <c r="H159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kenkogelpenrefilleasygelkeseriesblack120box24pcsartomoro</v>
      </c>
      <c r="I1598" s="2" t="s">
        <v>396</v>
      </c>
      <c r="J1598" s="2" t="s">
        <v>397</v>
      </c>
      <c r="K1598" s="14" t="s">
        <v>2275</v>
      </c>
      <c r="L1598" s="2" t="s">
        <v>1335</v>
      </c>
      <c r="M1598" s="34" t="e">
        <f>IF(db[[#This Row],[NB NOTA_C]]="","",COUNTIF([2]!B_MSK[concat],db[[#This Row],[NB NOTA_C]]))</f>
        <v>#REF!</v>
      </c>
      <c r="N1598" s="14" t="s">
        <v>1348</v>
      </c>
      <c r="O1598" s="2" t="s">
        <v>1458</v>
      </c>
      <c r="P1598" s="2" t="s">
        <v>2426</v>
      </c>
      <c r="R1598" s="2" t="str">
        <f>IF(db[[#This Row],[QTY/ CTN]]="","",SUBSTITUTE(SUBSTITUTE(SUBSTITUTE(db[[#This Row],[QTY/ CTN]]," ","_",2),"(",""),")","")&amp;"_")</f>
        <v>120 BOX_24 PCS_</v>
      </c>
      <c r="S1598" s="2">
        <f>IF(db[[#This Row],[H_QTY/ CTN]]="","",SEARCH("_",db[[#This Row],[H_QTY/ CTN]]))</f>
        <v>8</v>
      </c>
      <c r="T1598" s="2">
        <f>IF(db[[#This Row],[H_QTY/ CTN]]="","",LEN(db[[#This Row],[H_QTY/ CTN]]))</f>
        <v>15</v>
      </c>
      <c r="U1598" s="41" t="str">
        <f>IF(db[[#This Row],[H_QTY/ CTN]]="","",LEFT(db[[#This Row],[H_QTY/ CTN]],db[[#This Row],[H_1]]-1))</f>
        <v>120 BOX</v>
      </c>
      <c r="V1598" s="40" t="str">
        <f>IF(NOT(db[[#This Row],[H_1]]=db[[#This Row],[H_2]]),MID(db[[#This Row],[H_QTY/ CTN]],db[[#This Row],[H_1]]+1,db[[#This Row],[H_2]]-db[[#This Row],[H_1]]-1),"")</f>
        <v>24 PCS</v>
      </c>
      <c r="W1598" s="40" t="str">
        <f>IF(db[[#This Row],[QTY/ CTN B]]="","",LEFT(db[[#This Row],[QTY/ CTN B]],SEARCH(" ",db[[#This Row],[QTY/ CTN B]],1)-1))</f>
        <v>120</v>
      </c>
      <c r="X1598" s="40" t="str">
        <f>IF(db[[#This Row],[QTY/ CTN B]]="","",RIGHT(db[[#This Row],[QTY/ CTN B]],LEN(db[[#This Row],[QTY/ CTN B]])-SEARCH(" ",db[[#This Row],[QTY/ CTN B]],1)))</f>
        <v>BOX</v>
      </c>
      <c r="Y1598" s="40" t="str">
        <f>IF(db[[#This Row],[QTY/ CTN TG]]="",IF(db[[#This Row],[STN TG]]="","",12),LEFT(db[[#This Row],[QTY/ CTN TG]],SEARCH(" ",db[[#This Row],[QTY/ CTN TG]],1)-1))</f>
        <v>24</v>
      </c>
      <c r="Z15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8" s="40" t="str">
        <f>IF(db[[#This Row],[STN K]]="","",IF(db[[#This Row],[STN TG]]="LSN",12,""))</f>
        <v/>
      </c>
      <c r="AB1598" s="40" t="str">
        <f>IF(db[[#This Row],[STN TG]]="LSN","PCS","")</f>
        <v/>
      </c>
      <c r="AC1598" s="40">
        <f>db[[#This Row],[QTY B]]*IF(db[[#This Row],[QTY TG]]="",1,db[[#This Row],[QTY TG]])*IF(db[[#This Row],[QTY K]]="",1,db[[#This Row],[QTY K]])</f>
        <v>2880</v>
      </c>
      <c r="AD1598" s="40" t="str">
        <f>IF(db[[#This Row],[STN K]]="",IF(db[[#This Row],[STN TG]]="",db[[#This Row],[STN B]],db[[#This Row],[STN TG]]),db[[#This Row],[STN K]])</f>
        <v>PCS</v>
      </c>
      <c r="AE1598" s="40"/>
    </row>
    <row r="1599" spans="1:31" x14ac:dyDescent="0.25">
      <c r="A1599" s="40">
        <f t="shared" si="24"/>
        <v>1598</v>
      </c>
      <c r="B1599" s="5" t="str">
        <f>LOWER(SUBSTITUTE(SUBSTITUTE(SUBSTITUTE(SUBSTITUTE(SUBSTITUTE(SUBSTITUTE(SUBSTITUTE(SUBSTITUTE(db[[#This Row],[NB BM]]," ",),".",""),"-",""),"(",""),")",""),"/",""),"""",""),"+",""))</f>
        <v>isigelpenk1hitam</v>
      </c>
      <c r="C1599" s="5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D1599" s="5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E159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isigelpenk1hitam144box24pcsartomoro</v>
      </c>
      <c r="F159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kenkogelpenrefillk1black144box24pcs</v>
      </c>
      <c r="G1599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kenkogelpenrefillk1blackartomoro</v>
      </c>
      <c r="H159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kenkogelpenrefillk1black144box24pcsartomoro</v>
      </c>
      <c r="I1599" s="2" t="s">
        <v>2525</v>
      </c>
      <c r="J1599" s="2" t="s">
        <v>2522</v>
      </c>
      <c r="K1599" s="14" t="s">
        <v>3156</v>
      </c>
      <c r="L1599" s="2" t="s">
        <v>1335</v>
      </c>
      <c r="M1599" s="34" t="e">
        <f>IF(db[[#This Row],[NB NOTA_C]]="","",COUNTIF([2]!B_MSK[concat],db[[#This Row],[NB NOTA_C]]))</f>
        <v>#REF!</v>
      </c>
      <c r="N1599" s="9" t="s">
        <v>1348</v>
      </c>
      <c r="O1599" s="5" t="s">
        <v>1527</v>
      </c>
      <c r="P1599" s="2" t="s">
        <v>2426</v>
      </c>
      <c r="Q1599" s="5"/>
      <c r="R1599" s="5" t="str">
        <f>IF(db[[#This Row],[QTY/ CTN]]="","",SUBSTITUTE(SUBSTITUTE(SUBSTITUTE(db[[#This Row],[QTY/ CTN]]," ","_",2),"(",""),")","")&amp;"_")</f>
        <v>144 BOX_24 PCS_</v>
      </c>
      <c r="S1599" s="5">
        <f>IF(db[[#This Row],[H_QTY/ CTN]]="","",SEARCH("_",db[[#This Row],[H_QTY/ CTN]]))</f>
        <v>8</v>
      </c>
      <c r="T1599" s="5">
        <f>IF(db[[#This Row],[H_QTY/ CTN]]="","",LEN(db[[#This Row],[H_QTY/ CTN]]))</f>
        <v>15</v>
      </c>
      <c r="U1599" s="41" t="str">
        <f>IF(db[[#This Row],[H_QTY/ CTN]]="","",LEFT(db[[#This Row],[H_QTY/ CTN]],db[[#This Row],[H_1]]-1))</f>
        <v>144 BOX</v>
      </c>
      <c r="V1599" s="40" t="str">
        <f>IF(NOT(db[[#This Row],[H_1]]=db[[#This Row],[H_2]]),MID(db[[#This Row],[H_QTY/ CTN]],db[[#This Row],[H_1]]+1,db[[#This Row],[H_2]]-db[[#This Row],[H_1]]-1),"")</f>
        <v>24 PCS</v>
      </c>
      <c r="W1599" s="40" t="str">
        <f>IF(db[[#This Row],[QTY/ CTN B]]="","",LEFT(db[[#This Row],[QTY/ CTN B]],SEARCH(" ",db[[#This Row],[QTY/ CTN B]],1)-1))</f>
        <v>144</v>
      </c>
      <c r="X1599" s="40" t="str">
        <f>IF(db[[#This Row],[QTY/ CTN B]]="","",RIGHT(db[[#This Row],[QTY/ CTN B]],LEN(db[[#This Row],[QTY/ CTN B]])-SEARCH(" ",db[[#This Row],[QTY/ CTN B]],1)))</f>
        <v>BOX</v>
      </c>
      <c r="Y1599" s="40" t="str">
        <f>IF(db[[#This Row],[QTY/ CTN TG]]="",IF(db[[#This Row],[STN TG]]="","",12),LEFT(db[[#This Row],[QTY/ CTN TG]],SEARCH(" ",db[[#This Row],[QTY/ CTN TG]],1)-1))</f>
        <v>24</v>
      </c>
      <c r="Z15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599" s="40" t="str">
        <f>IF(db[[#This Row],[STN K]]="","",IF(db[[#This Row],[STN TG]]="LSN",12,""))</f>
        <v/>
      </c>
      <c r="AB1599" s="40" t="str">
        <f>IF(db[[#This Row],[STN TG]]="LSN","PCS","")</f>
        <v/>
      </c>
      <c r="AC1599" s="40">
        <f>db[[#This Row],[QTY B]]*IF(db[[#This Row],[QTY TG]]="",1,db[[#This Row],[QTY TG]])*IF(db[[#This Row],[QTY K]]="",1,db[[#This Row],[QTY K]])</f>
        <v>3456</v>
      </c>
      <c r="AD1599" s="40" t="str">
        <f>IF(db[[#This Row],[STN K]]="",IF(db[[#This Row],[STN TG]]="",db[[#This Row],[STN B]],db[[#This Row],[STN TG]]),db[[#This Row],[STN K]])</f>
        <v>PCS</v>
      </c>
      <c r="AE1599" s="40"/>
    </row>
    <row r="1600" spans="1:31" x14ac:dyDescent="0.25">
      <c r="A1600" s="40">
        <f t="shared" si="24"/>
        <v>1599</v>
      </c>
      <c r="B1600" s="5" t="str">
        <f>LOWER(SUBSTITUTE(SUBSTITUTE(SUBSTITUTE(SUBSTITUTE(SUBSTITUTE(SUBSTITUTE(SUBSTITUTE(SUBSTITUTE(db[[#This Row],[NB BM]]," ",),".",""),"-",""),"(",""),")",""),"/",""),"""",""),"+",""))</f>
        <v>bpkenkosaharahitam</v>
      </c>
      <c r="C1600" s="5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D1600" s="5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E160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bpkenkosaharahitam144lsnartomoro</v>
      </c>
      <c r="F160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kenkogelpensaharablack144lsn</v>
      </c>
      <c r="G1600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kenkogelpensaharablackartomoro</v>
      </c>
      <c r="H160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kenkogelpensaharablack144lsnartomoro</v>
      </c>
      <c r="I1600" s="2" t="s">
        <v>6445</v>
      </c>
      <c r="J1600" s="2" t="s">
        <v>2035</v>
      </c>
      <c r="K1600" s="14" t="s">
        <v>2036</v>
      </c>
      <c r="L1600" s="2" t="s">
        <v>1335</v>
      </c>
      <c r="M1600" s="34" t="e">
        <f>IF(db[[#This Row],[NB NOTA_C]]="","",COUNTIF([2]!B_MSK[concat],db[[#This Row],[NB NOTA_C]]))</f>
        <v>#REF!</v>
      </c>
      <c r="N1600" s="9" t="s">
        <v>1348</v>
      </c>
      <c r="O1600" s="5" t="s">
        <v>1391</v>
      </c>
      <c r="P1600" s="2" t="s">
        <v>2443</v>
      </c>
      <c r="Q1600" s="2" t="s">
        <v>6520</v>
      </c>
      <c r="R1600" s="2" t="str">
        <f>IF(db[[#This Row],[QTY/ CTN]]="","",SUBSTITUTE(SUBSTITUTE(SUBSTITUTE(db[[#This Row],[QTY/ CTN]]," ","_",2),"(",""),")","")&amp;"_")</f>
        <v>144 LSN_</v>
      </c>
      <c r="S1600" s="2">
        <f>IF(db[[#This Row],[H_QTY/ CTN]]="","",SEARCH("_",db[[#This Row],[H_QTY/ CTN]]))</f>
        <v>8</v>
      </c>
      <c r="T1600" s="2">
        <f>IF(db[[#This Row],[H_QTY/ CTN]]="","",LEN(db[[#This Row],[H_QTY/ CTN]]))</f>
        <v>8</v>
      </c>
      <c r="U1600" s="41" t="str">
        <f>IF(db[[#This Row],[H_QTY/ CTN]]="","",LEFT(db[[#This Row],[H_QTY/ CTN]],db[[#This Row],[H_1]]-1))</f>
        <v>144 LSN</v>
      </c>
      <c r="V1600" s="40" t="str">
        <f>IF(NOT(db[[#This Row],[H_1]]=db[[#This Row],[H_2]]),MID(db[[#This Row],[H_QTY/ CTN]],db[[#This Row],[H_1]]+1,db[[#This Row],[H_2]]-db[[#This Row],[H_1]]-1),"")</f>
        <v/>
      </c>
      <c r="W1600" s="40" t="str">
        <f>IF(db[[#This Row],[QTY/ CTN B]]="","",LEFT(db[[#This Row],[QTY/ CTN B]],SEARCH(" ",db[[#This Row],[QTY/ CTN B]],1)-1))</f>
        <v>144</v>
      </c>
      <c r="X1600" s="40" t="str">
        <f>IF(db[[#This Row],[QTY/ CTN B]]="","",RIGHT(db[[#This Row],[QTY/ CTN B]],LEN(db[[#This Row],[QTY/ CTN B]])-SEARCH(" ",db[[#This Row],[QTY/ CTN B]],1)))</f>
        <v>LSN</v>
      </c>
      <c r="Y1600" s="40">
        <f>IF(db[[#This Row],[QTY/ CTN TG]]="",IF(db[[#This Row],[STN TG]]="","",12),LEFT(db[[#This Row],[QTY/ CTN TG]],SEARCH(" ",db[[#This Row],[QTY/ CTN TG]],1)-1))</f>
        <v>12</v>
      </c>
      <c r="Z16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0" s="40" t="str">
        <f>IF(db[[#This Row],[STN K]]="","",IF(db[[#This Row],[STN TG]]="LSN",12,""))</f>
        <v/>
      </c>
      <c r="AB1600" s="40" t="str">
        <f>IF(db[[#This Row],[STN TG]]="LSN","PCS","")</f>
        <v/>
      </c>
      <c r="AC1600" s="40">
        <f>db[[#This Row],[QTY B]]*IF(db[[#This Row],[QTY TG]]="",1,db[[#This Row],[QTY TG]])*IF(db[[#This Row],[QTY K]]="",1,db[[#This Row],[QTY K]])</f>
        <v>1728</v>
      </c>
      <c r="AD1600" s="40" t="str">
        <f>IF(db[[#This Row],[STN K]]="",IF(db[[#This Row],[STN TG]]="",db[[#This Row],[STN B]],db[[#This Row],[STN TG]]),db[[#This Row],[STN K]])</f>
        <v>PCS</v>
      </c>
      <c r="AE1600" s="40"/>
    </row>
    <row r="1601" spans="1:31" x14ac:dyDescent="0.25">
      <c r="A1601" s="40">
        <f t="shared" si="24"/>
        <v>1600</v>
      </c>
      <c r="B1601" s="5" t="str">
        <f>LOWER(SUBSTITUTE(SUBSTITUTE(SUBSTITUTE(SUBSTITUTE(SUBSTITUTE(SUBSTITUTE(SUBSTITUTE(SUBSTITUTE(db[[#This Row],[NB BM]]," ",),".",""),"-",""),"(",""),")",""),"/",""),"""",""),"+",""))</f>
        <v>bpkenkosaharadotshitam</v>
      </c>
      <c r="C1601" s="5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D1601" s="5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E160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bpkenkosaharadotshitam144lsnartomoro</v>
      </c>
      <c r="F160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kenkogelpensaharadotsblack144lsn</v>
      </c>
      <c r="G1601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kenkogelpensaharadotsblackartomoro</v>
      </c>
      <c r="H160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kenkogelpensaharadotsblack144lsnartomoro</v>
      </c>
      <c r="I1601" s="2" t="s">
        <v>6444</v>
      </c>
      <c r="J1601" s="2" t="s">
        <v>3151</v>
      </c>
      <c r="K1601" s="1" t="s">
        <v>3154</v>
      </c>
      <c r="L1601" s="2" t="s">
        <v>1335</v>
      </c>
      <c r="M1601" s="34" t="e">
        <f>IF(db[[#This Row],[NB NOTA_C]]="","",COUNTIF([2]!B_MSK[concat],db[[#This Row],[NB NOTA_C]]))</f>
        <v>#REF!</v>
      </c>
      <c r="N1601" s="9" t="s">
        <v>1348</v>
      </c>
      <c r="O1601" s="5" t="s">
        <v>1391</v>
      </c>
      <c r="P1601" s="2" t="s">
        <v>2443</v>
      </c>
      <c r="R1601" s="2" t="str">
        <f>IF(db[[#This Row],[QTY/ CTN]]="","",SUBSTITUTE(SUBSTITUTE(SUBSTITUTE(db[[#This Row],[QTY/ CTN]]," ","_",2),"(",""),")","")&amp;"_")</f>
        <v>144 LSN_</v>
      </c>
      <c r="S1601" s="2">
        <f>IF(db[[#This Row],[H_QTY/ CTN]]="","",SEARCH("_",db[[#This Row],[H_QTY/ CTN]]))</f>
        <v>8</v>
      </c>
      <c r="T1601" s="2">
        <f>IF(db[[#This Row],[H_QTY/ CTN]]="","",LEN(db[[#This Row],[H_QTY/ CTN]]))</f>
        <v>8</v>
      </c>
      <c r="U1601" s="41" t="str">
        <f>IF(db[[#This Row],[H_QTY/ CTN]]="","",LEFT(db[[#This Row],[H_QTY/ CTN]],db[[#This Row],[H_1]]-1))</f>
        <v>144 LSN</v>
      </c>
      <c r="V1601" s="40" t="str">
        <f>IF(NOT(db[[#This Row],[H_1]]=db[[#This Row],[H_2]]),MID(db[[#This Row],[H_QTY/ CTN]],db[[#This Row],[H_1]]+1,db[[#This Row],[H_2]]-db[[#This Row],[H_1]]-1),"")</f>
        <v/>
      </c>
      <c r="W1601" s="40" t="str">
        <f>IF(db[[#This Row],[QTY/ CTN B]]="","",LEFT(db[[#This Row],[QTY/ CTN B]],SEARCH(" ",db[[#This Row],[QTY/ CTN B]],1)-1))</f>
        <v>144</v>
      </c>
      <c r="X1601" s="40" t="str">
        <f>IF(db[[#This Row],[QTY/ CTN B]]="","",RIGHT(db[[#This Row],[QTY/ CTN B]],LEN(db[[#This Row],[QTY/ CTN B]])-SEARCH(" ",db[[#This Row],[QTY/ CTN B]],1)))</f>
        <v>LSN</v>
      </c>
      <c r="Y1601" s="40">
        <f>IF(db[[#This Row],[QTY/ CTN TG]]="",IF(db[[#This Row],[STN TG]]="","",12),LEFT(db[[#This Row],[QTY/ CTN TG]],SEARCH(" ",db[[#This Row],[QTY/ CTN TG]],1)-1))</f>
        <v>12</v>
      </c>
      <c r="Z16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1" s="40" t="str">
        <f>IF(db[[#This Row],[STN K]]="","",IF(db[[#This Row],[STN TG]]="LSN",12,""))</f>
        <v/>
      </c>
      <c r="AB1601" s="40" t="str">
        <f>IF(db[[#This Row],[STN TG]]="LSN","PCS","")</f>
        <v/>
      </c>
      <c r="AC1601" s="40">
        <f>db[[#This Row],[QTY B]]*IF(db[[#This Row],[QTY TG]]="",1,db[[#This Row],[QTY TG]])*IF(db[[#This Row],[QTY K]]="",1,db[[#This Row],[QTY K]])</f>
        <v>1728</v>
      </c>
      <c r="AD1601" s="40" t="str">
        <f>IF(db[[#This Row],[STN K]]="",IF(db[[#This Row],[STN TG]]="",db[[#This Row],[STN B]],db[[#This Row],[STN TG]]),db[[#This Row],[STN K]])</f>
        <v>PCS</v>
      </c>
      <c r="AE1601" s="40"/>
    </row>
    <row r="1602" spans="1:31" x14ac:dyDescent="0.25">
      <c r="A1602" s="40">
        <f t="shared" si="24"/>
        <v>1601</v>
      </c>
      <c r="B1602" s="5" t="str">
        <f>LOWER(SUBSTITUTE(SUBSTITUTE(SUBSTITUTE(SUBSTITUTE(SUBSTITUTE(SUBSTITUTE(SUBSTITUTE(SUBSTITUTE(db[[#This Row],[NB BM]]," ",),".",""),"-",""),"(",""),")",""),"/",""),"""",""),"+",""))</f>
        <v>bpkenkosaharasnackhitam</v>
      </c>
      <c r="C1602" s="5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D1602" s="5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E160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bpkenkosaharasnackhitam144lsnartomoro</v>
      </c>
      <c r="F160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kenkogelpensaharasnackblack144lsn</v>
      </c>
      <c r="G1602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kenkogelpensaharasnackblackartomoro</v>
      </c>
      <c r="H160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kenkogelpensaharasnackblack144lsnartomoro</v>
      </c>
      <c r="I1602" s="2" t="s">
        <v>6446</v>
      </c>
      <c r="J1602" s="2" t="s">
        <v>3152</v>
      </c>
      <c r="K1602" s="1" t="s">
        <v>3155</v>
      </c>
      <c r="L1602" s="2" t="s">
        <v>1335</v>
      </c>
      <c r="M1602" s="34" t="e">
        <f>IF(db[[#This Row],[NB NOTA_C]]="","",COUNTIF([2]!B_MSK[concat],db[[#This Row],[NB NOTA_C]]))</f>
        <v>#REF!</v>
      </c>
      <c r="N1602" s="9" t="s">
        <v>1348</v>
      </c>
      <c r="O1602" s="5" t="s">
        <v>1391</v>
      </c>
      <c r="P1602" s="2" t="s">
        <v>2443</v>
      </c>
      <c r="Q1602" s="2" t="s">
        <v>4504</v>
      </c>
      <c r="R1602" s="2" t="str">
        <f>IF(db[[#This Row],[QTY/ CTN]]="","",SUBSTITUTE(SUBSTITUTE(SUBSTITUTE(db[[#This Row],[QTY/ CTN]]," ","_",2),"(",""),")","")&amp;"_")</f>
        <v>144 LSN_</v>
      </c>
      <c r="S1602" s="2">
        <f>IF(db[[#This Row],[H_QTY/ CTN]]="","",SEARCH("_",db[[#This Row],[H_QTY/ CTN]]))</f>
        <v>8</v>
      </c>
      <c r="T1602" s="2">
        <f>IF(db[[#This Row],[H_QTY/ CTN]]="","",LEN(db[[#This Row],[H_QTY/ CTN]]))</f>
        <v>8</v>
      </c>
      <c r="U1602" s="41" t="str">
        <f>IF(db[[#This Row],[H_QTY/ CTN]]="","",LEFT(db[[#This Row],[H_QTY/ CTN]],db[[#This Row],[H_1]]-1))</f>
        <v>144 LSN</v>
      </c>
      <c r="V1602" s="40" t="str">
        <f>IF(NOT(db[[#This Row],[H_1]]=db[[#This Row],[H_2]]),MID(db[[#This Row],[H_QTY/ CTN]],db[[#This Row],[H_1]]+1,db[[#This Row],[H_2]]-db[[#This Row],[H_1]]-1),"")</f>
        <v/>
      </c>
      <c r="W1602" s="40" t="str">
        <f>IF(db[[#This Row],[QTY/ CTN B]]="","",LEFT(db[[#This Row],[QTY/ CTN B]],SEARCH(" ",db[[#This Row],[QTY/ CTN B]],1)-1))</f>
        <v>144</v>
      </c>
      <c r="X1602" s="40" t="str">
        <f>IF(db[[#This Row],[QTY/ CTN B]]="","",RIGHT(db[[#This Row],[QTY/ CTN B]],LEN(db[[#This Row],[QTY/ CTN B]])-SEARCH(" ",db[[#This Row],[QTY/ CTN B]],1)))</f>
        <v>LSN</v>
      </c>
      <c r="Y1602" s="40">
        <f>IF(db[[#This Row],[QTY/ CTN TG]]="",IF(db[[#This Row],[STN TG]]="","",12),LEFT(db[[#This Row],[QTY/ CTN TG]],SEARCH(" ",db[[#This Row],[QTY/ CTN TG]],1)-1))</f>
        <v>12</v>
      </c>
      <c r="Z16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2" s="40" t="str">
        <f>IF(db[[#This Row],[STN K]]="","",IF(db[[#This Row],[STN TG]]="LSN",12,""))</f>
        <v/>
      </c>
      <c r="AB1602" s="40" t="str">
        <f>IF(db[[#This Row],[STN TG]]="LSN","PCS","")</f>
        <v/>
      </c>
      <c r="AC1602" s="40">
        <f>db[[#This Row],[QTY B]]*IF(db[[#This Row],[QTY TG]]="",1,db[[#This Row],[QTY TG]])*IF(db[[#This Row],[QTY K]]="",1,db[[#This Row],[QTY K]])</f>
        <v>1728</v>
      </c>
      <c r="AD1602" s="40" t="str">
        <f>IF(db[[#This Row],[STN K]]="",IF(db[[#This Row],[STN TG]]="",db[[#This Row],[STN B]],db[[#This Row],[STN TG]]),db[[#This Row],[STN K]])</f>
        <v>PCS</v>
      </c>
      <c r="AE1602" s="40"/>
    </row>
    <row r="1603" spans="1:31" x14ac:dyDescent="0.25">
      <c r="A1603" s="40">
        <f t="shared" si="24"/>
        <v>1602</v>
      </c>
      <c r="B1603" s="5" t="str">
        <f>LOWER(SUBSTITUTE(SUBSTITUTE(SUBSTITUTE(SUBSTITUTE(SUBSTITUTE(SUBSTITUTE(SUBSTITUTE(SUBSTITUTE(db[[#This Row],[NB BM]]," ",),".",""),"-",""),"(",""),")",""),"/",""),"""",""),"+",""))</f>
        <v>bpkenkosetdiamonddm100s</v>
      </c>
      <c r="C1603" s="5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D1603" s="5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E160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bpkenkosetdiamonddm100s5box30setartomoro</v>
      </c>
      <c r="F160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kenkogelpensetdiamonddm100s8pcsset5box30set</v>
      </c>
      <c r="G1603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kenkogelpensetdiamonddm100s8pcssetartomoro</v>
      </c>
      <c r="H160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kenkogelpensetdiamonddm100s8pcsset5box30setartomoro</v>
      </c>
      <c r="I1603" s="2" t="s">
        <v>6447</v>
      </c>
      <c r="J1603" s="2" t="s">
        <v>1758</v>
      </c>
      <c r="K1603" s="14" t="s">
        <v>1820</v>
      </c>
      <c r="L1603" s="2" t="s">
        <v>1335</v>
      </c>
      <c r="M1603" s="34" t="e">
        <f>IF(db[[#This Row],[NB NOTA_C]]="","",COUNTIF([2]!B_MSK[concat],db[[#This Row],[NB NOTA_C]]))</f>
        <v>#REF!</v>
      </c>
      <c r="N1603" s="9" t="s">
        <v>1348</v>
      </c>
      <c r="O1603" s="5" t="s">
        <v>1858</v>
      </c>
      <c r="P1603" s="2" t="s">
        <v>2443</v>
      </c>
      <c r="R1603" s="2" t="str">
        <f>IF(db[[#This Row],[QTY/ CTN]]="","",SUBSTITUTE(SUBSTITUTE(SUBSTITUTE(db[[#This Row],[QTY/ CTN]]," ","_",2),"(",""),")","")&amp;"_")</f>
        <v>5 BOX_30 SET_</v>
      </c>
      <c r="S1603" s="2">
        <f>IF(db[[#This Row],[H_QTY/ CTN]]="","",SEARCH("_",db[[#This Row],[H_QTY/ CTN]]))</f>
        <v>6</v>
      </c>
      <c r="T1603" s="2">
        <f>IF(db[[#This Row],[H_QTY/ CTN]]="","",LEN(db[[#This Row],[H_QTY/ CTN]]))</f>
        <v>13</v>
      </c>
      <c r="U1603" s="41" t="str">
        <f>IF(db[[#This Row],[H_QTY/ CTN]]="","",LEFT(db[[#This Row],[H_QTY/ CTN]],db[[#This Row],[H_1]]-1))</f>
        <v>5 BOX</v>
      </c>
      <c r="V1603" s="40" t="str">
        <f>IF(NOT(db[[#This Row],[H_1]]=db[[#This Row],[H_2]]),MID(db[[#This Row],[H_QTY/ CTN]],db[[#This Row],[H_1]]+1,db[[#This Row],[H_2]]-db[[#This Row],[H_1]]-1),"")</f>
        <v>30 SET</v>
      </c>
      <c r="W1603" s="40" t="str">
        <f>IF(db[[#This Row],[QTY/ CTN B]]="","",LEFT(db[[#This Row],[QTY/ CTN B]],SEARCH(" ",db[[#This Row],[QTY/ CTN B]],1)-1))</f>
        <v>5</v>
      </c>
      <c r="X1603" s="40" t="str">
        <f>IF(db[[#This Row],[QTY/ CTN B]]="","",RIGHT(db[[#This Row],[QTY/ CTN B]],LEN(db[[#This Row],[QTY/ CTN B]])-SEARCH(" ",db[[#This Row],[QTY/ CTN B]],1)))</f>
        <v>BOX</v>
      </c>
      <c r="Y1603" s="40" t="str">
        <f>IF(db[[#This Row],[QTY/ CTN TG]]="",IF(db[[#This Row],[STN TG]]="","",12),LEFT(db[[#This Row],[QTY/ CTN TG]],SEARCH(" ",db[[#This Row],[QTY/ CTN TG]],1)-1))</f>
        <v>30</v>
      </c>
      <c r="Z16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1603" s="40" t="str">
        <f>IF(db[[#This Row],[STN K]]="","",IF(db[[#This Row],[STN TG]]="LSN",12,""))</f>
        <v/>
      </c>
      <c r="AB1603" s="40" t="str">
        <f>IF(db[[#This Row],[STN TG]]="LSN","PCS","")</f>
        <v/>
      </c>
      <c r="AC1603" s="40">
        <f>db[[#This Row],[QTY B]]*IF(db[[#This Row],[QTY TG]]="",1,db[[#This Row],[QTY TG]])*IF(db[[#This Row],[QTY K]]="",1,db[[#This Row],[QTY K]])</f>
        <v>150</v>
      </c>
      <c r="AD1603" s="40" t="str">
        <f>IF(db[[#This Row],[STN K]]="",IF(db[[#This Row],[STN TG]]="",db[[#This Row],[STN B]],db[[#This Row],[STN TG]]),db[[#This Row],[STN K]])</f>
        <v>SET</v>
      </c>
      <c r="AE1603" s="40"/>
    </row>
    <row r="1604" spans="1:31" x14ac:dyDescent="0.25">
      <c r="A1604" s="40">
        <f t="shared" si="24"/>
        <v>1603</v>
      </c>
      <c r="B1604" s="2" t="str">
        <f>LOWER(SUBSTITUTE(SUBSTITUTE(SUBSTITUTE(SUBSTITUTE(SUBSTITUTE(SUBSTITUTE(SUBSTITUTE(SUBSTITUTE(db[[#This Row],[NB BM]]," ",),".",""),"-",""),"(",""),")",""),"/",""),"""",""),"+",""))</f>
        <v>bpkenkotgelerasableke303erblack</v>
      </c>
      <c r="C1604" s="2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D1604" s="2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E160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bpkenkotgelerasableke303erblack144lsnartomoro</v>
      </c>
      <c r="F160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kenkogelpentgelerasableke303erblack144lsn</v>
      </c>
      <c r="G160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kenkogelpentgelerasableke303erblackartomoro</v>
      </c>
      <c r="H160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kenkogelpentgelerasableke303erblack144lsnartomoro</v>
      </c>
      <c r="I1604" s="2" t="s">
        <v>6448</v>
      </c>
      <c r="J1604" s="2" t="s">
        <v>3877</v>
      </c>
      <c r="K1604" s="19" t="s">
        <v>4372</v>
      </c>
      <c r="L1604" s="2" t="s">
        <v>1335</v>
      </c>
      <c r="M1604" s="34" t="e">
        <f>IF(db[[#This Row],[NB NOTA_C]]="","",COUNTIF([2]!B_MSK[concat],db[[#This Row],[NB NOTA_C]]))</f>
        <v>#REF!</v>
      </c>
      <c r="N1604" s="14" t="s">
        <v>1348</v>
      </c>
      <c r="O1604" s="2" t="s">
        <v>1391</v>
      </c>
      <c r="P1604" s="2" t="s">
        <v>2443</v>
      </c>
      <c r="R1604" s="2" t="str">
        <f>IF(db[[#This Row],[QTY/ CTN]]="","",SUBSTITUTE(SUBSTITUTE(SUBSTITUTE(db[[#This Row],[QTY/ CTN]]," ","_",2),"(",""),")","")&amp;"_")</f>
        <v>144 LSN_</v>
      </c>
      <c r="S1604" s="2">
        <f>IF(db[[#This Row],[H_QTY/ CTN]]="","",SEARCH("_",db[[#This Row],[H_QTY/ CTN]]))</f>
        <v>8</v>
      </c>
      <c r="T1604" s="2">
        <f>IF(db[[#This Row],[H_QTY/ CTN]]="","",LEN(db[[#This Row],[H_QTY/ CTN]]))</f>
        <v>8</v>
      </c>
      <c r="U1604" s="41" t="str">
        <f>IF(db[[#This Row],[H_QTY/ CTN]]="","",LEFT(db[[#This Row],[H_QTY/ CTN]],db[[#This Row],[H_1]]-1))</f>
        <v>144 LSN</v>
      </c>
      <c r="V1604" s="40" t="str">
        <f>IF(NOT(db[[#This Row],[H_1]]=db[[#This Row],[H_2]]),MID(db[[#This Row],[H_QTY/ CTN]],db[[#This Row],[H_1]]+1,db[[#This Row],[H_2]]-db[[#This Row],[H_1]]-1),"")</f>
        <v/>
      </c>
      <c r="W1604" s="40" t="str">
        <f>IF(db[[#This Row],[QTY/ CTN B]]="","",LEFT(db[[#This Row],[QTY/ CTN B]],SEARCH(" ",db[[#This Row],[QTY/ CTN B]],1)-1))</f>
        <v>144</v>
      </c>
      <c r="X1604" s="40" t="str">
        <f>IF(db[[#This Row],[QTY/ CTN B]]="","",RIGHT(db[[#This Row],[QTY/ CTN B]],LEN(db[[#This Row],[QTY/ CTN B]])-SEARCH(" ",db[[#This Row],[QTY/ CTN B]],1)))</f>
        <v>LSN</v>
      </c>
      <c r="Y1604" s="40">
        <f>IF(db[[#This Row],[QTY/ CTN TG]]="",IF(db[[#This Row],[STN TG]]="","",12),LEFT(db[[#This Row],[QTY/ CTN TG]],SEARCH(" ",db[[#This Row],[QTY/ CTN TG]],1)-1))</f>
        <v>12</v>
      </c>
      <c r="Z16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4" s="40" t="str">
        <f>IF(db[[#This Row],[STN K]]="","",IF(db[[#This Row],[STN TG]]="LSN",12,""))</f>
        <v/>
      </c>
      <c r="AB1604" s="40" t="str">
        <f>IF(db[[#This Row],[STN TG]]="LSN","PCS","")</f>
        <v/>
      </c>
      <c r="AC1604" s="40">
        <f>db[[#This Row],[QTY B]]*IF(db[[#This Row],[QTY TG]]="",1,db[[#This Row],[QTY TG]])*IF(db[[#This Row],[QTY K]]="",1,db[[#This Row],[QTY K]])</f>
        <v>1728</v>
      </c>
      <c r="AD1604" s="40" t="str">
        <f>IF(db[[#This Row],[STN K]]="",IF(db[[#This Row],[STN TG]]="",db[[#This Row],[STN B]],db[[#This Row],[STN TG]]),db[[#This Row],[STN K]])</f>
        <v>PCS</v>
      </c>
      <c r="AE1604" s="40"/>
    </row>
    <row r="1605" spans="1:31" x14ac:dyDescent="0.25">
      <c r="A1605" s="40">
        <f t="shared" si="24"/>
        <v>1604</v>
      </c>
      <c r="B1605" s="2" t="str">
        <f>LOWER(SUBSTITUTE(SUBSTITUTE(SUBSTITUTE(SUBSTITUTE(SUBSTITUTE(SUBSTITUTE(SUBSTITUTE(SUBSTITUTE(db[[#This Row],[NB BM]]," ",),".",""),"-",""),"(",""),")",""),"/",""),"""",""),"+",""))</f>
        <v>bpkenkowinjellerke600</v>
      </c>
      <c r="C1605" s="2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D1605" s="2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E160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bpkenkowinjellerke600144lsnartomoro</v>
      </c>
      <c r="F160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kenkogelpenwinjellerke600144lsn</v>
      </c>
      <c r="G1605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kenkogelpenwinjellerke600artomoro</v>
      </c>
      <c r="H160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kenkogelpenwinjellerke600144lsnartomoro</v>
      </c>
      <c r="I1605" s="2" t="s">
        <v>6449</v>
      </c>
      <c r="J1605" s="2" t="s">
        <v>398</v>
      </c>
      <c r="K1605" s="14" t="s">
        <v>399</v>
      </c>
      <c r="L1605" s="2" t="s">
        <v>1335</v>
      </c>
      <c r="M1605" s="34" t="e">
        <f>IF(db[[#This Row],[NB NOTA_C]]="","",COUNTIF([2]!B_MSK[concat],db[[#This Row],[NB NOTA_C]]))</f>
        <v>#REF!</v>
      </c>
      <c r="N1605" s="14" t="s">
        <v>1348</v>
      </c>
      <c r="O1605" s="2" t="s">
        <v>1391</v>
      </c>
      <c r="P1605" s="2" t="s">
        <v>2443</v>
      </c>
      <c r="R1605" s="2" t="str">
        <f>IF(db[[#This Row],[QTY/ CTN]]="","",SUBSTITUTE(SUBSTITUTE(SUBSTITUTE(db[[#This Row],[QTY/ CTN]]," ","_",2),"(",""),")","")&amp;"_")</f>
        <v>144 LSN_</v>
      </c>
      <c r="S1605" s="2">
        <f>IF(db[[#This Row],[H_QTY/ CTN]]="","",SEARCH("_",db[[#This Row],[H_QTY/ CTN]]))</f>
        <v>8</v>
      </c>
      <c r="T1605" s="2">
        <f>IF(db[[#This Row],[H_QTY/ CTN]]="","",LEN(db[[#This Row],[H_QTY/ CTN]]))</f>
        <v>8</v>
      </c>
      <c r="U1605" s="41" t="str">
        <f>IF(db[[#This Row],[H_QTY/ CTN]]="","",LEFT(db[[#This Row],[H_QTY/ CTN]],db[[#This Row],[H_1]]-1))</f>
        <v>144 LSN</v>
      </c>
      <c r="V1605" s="40" t="str">
        <f>IF(NOT(db[[#This Row],[H_1]]=db[[#This Row],[H_2]]),MID(db[[#This Row],[H_QTY/ CTN]],db[[#This Row],[H_1]]+1,db[[#This Row],[H_2]]-db[[#This Row],[H_1]]-1),"")</f>
        <v/>
      </c>
      <c r="W1605" s="40" t="str">
        <f>IF(db[[#This Row],[QTY/ CTN B]]="","",LEFT(db[[#This Row],[QTY/ CTN B]],SEARCH(" ",db[[#This Row],[QTY/ CTN B]],1)-1))</f>
        <v>144</v>
      </c>
      <c r="X1605" s="40" t="str">
        <f>IF(db[[#This Row],[QTY/ CTN B]]="","",RIGHT(db[[#This Row],[QTY/ CTN B]],LEN(db[[#This Row],[QTY/ CTN B]])-SEARCH(" ",db[[#This Row],[QTY/ CTN B]],1)))</f>
        <v>LSN</v>
      </c>
      <c r="Y1605" s="40">
        <f>IF(db[[#This Row],[QTY/ CTN TG]]="",IF(db[[#This Row],[STN TG]]="","",12),LEFT(db[[#This Row],[QTY/ CTN TG]],SEARCH(" ",db[[#This Row],[QTY/ CTN TG]],1)-1))</f>
        <v>12</v>
      </c>
      <c r="Z16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5" s="40" t="str">
        <f>IF(db[[#This Row],[STN K]]="","",IF(db[[#This Row],[STN TG]]="LSN",12,""))</f>
        <v/>
      </c>
      <c r="AB1605" s="40" t="str">
        <f>IF(db[[#This Row],[STN TG]]="LSN","PCS","")</f>
        <v/>
      </c>
      <c r="AC1605" s="40">
        <f>db[[#This Row],[QTY B]]*IF(db[[#This Row],[QTY TG]]="",1,db[[#This Row],[QTY TG]])*IF(db[[#This Row],[QTY K]]="",1,db[[#This Row],[QTY K]])</f>
        <v>1728</v>
      </c>
      <c r="AD1605" s="40" t="str">
        <f>IF(db[[#This Row],[STN K]]="",IF(db[[#This Row],[STN TG]]="",db[[#This Row],[STN B]],db[[#This Row],[STN TG]]),db[[#This Row],[STN K]])</f>
        <v>PCS</v>
      </c>
      <c r="AE1605" s="40"/>
    </row>
    <row r="1606" spans="1:31" x14ac:dyDescent="0.25">
      <c r="A1606" s="40">
        <f t="shared" si="24"/>
        <v>1605</v>
      </c>
      <c r="B1606" s="2" t="str">
        <f>LOWER(SUBSTITUTE(SUBSTITUTE(SUBSTITUTE(SUBSTITUTE(SUBSTITUTE(SUBSTITUTE(SUBSTITUTE(SUBSTITUTE(db[[#This Row],[NB BM]]," ",),".",""),"-",""),"(",""),")",""),"/",""),"""",""),"+",""))</f>
        <v>bpkenkowinjellerke600hitam</v>
      </c>
      <c r="C1606" s="2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D1606" s="2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E160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bpkenkowinjellerke600hitam144lsnartomoro</v>
      </c>
      <c r="F160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kenkogelpenwinjellerke600black144lsn</v>
      </c>
      <c r="G1606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kenkogelpenwinjellerke600blackartomoro</v>
      </c>
      <c r="H160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kenkogelpenwinjellerke600black144lsnartomoro</v>
      </c>
      <c r="I1606" s="2" t="s">
        <v>6450</v>
      </c>
      <c r="J1606" s="2" t="s">
        <v>400</v>
      </c>
      <c r="K1606" s="1" t="s">
        <v>401</v>
      </c>
      <c r="L1606" s="2" t="s">
        <v>1335</v>
      </c>
      <c r="M1606" s="34" t="e">
        <f>IF(db[[#This Row],[NB NOTA_C]]="","",COUNTIF([2]!B_MSK[concat],db[[#This Row],[NB NOTA_C]]))</f>
        <v>#REF!</v>
      </c>
      <c r="N1606" s="14" t="s">
        <v>1348</v>
      </c>
      <c r="O1606" s="2" t="s">
        <v>1391</v>
      </c>
      <c r="P1606" s="2" t="s">
        <v>2443</v>
      </c>
      <c r="R1606" s="2" t="str">
        <f>IF(db[[#This Row],[QTY/ CTN]]="","",SUBSTITUTE(SUBSTITUTE(SUBSTITUTE(db[[#This Row],[QTY/ CTN]]," ","_",2),"(",""),")","")&amp;"_")</f>
        <v>144 LSN_</v>
      </c>
      <c r="S1606" s="2">
        <f>IF(db[[#This Row],[H_QTY/ CTN]]="","",SEARCH("_",db[[#This Row],[H_QTY/ CTN]]))</f>
        <v>8</v>
      </c>
      <c r="T1606" s="2">
        <f>IF(db[[#This Row],[H_QTY/ CTN]]="","",LEN(db[[#This Row],[H_QTY/ CTN]]))</f>
        <v>8</v>
      </c>
      <c r="U1606" s="41" t="str">
        <f>IF(db[[#This Row],[H_QTY/ CTN]]="","",LEFT(db[[#This Row],[H_QTY/ CTN]],db[[#This Row],[H_1]]-1))</f>
        <v>144 LSN</v>
      </c>
      <c r="V1606" s="40" t="str">
        <f>IF(NOT(db[[#This Row],[H_1]]=db[[#This Row],[H_2]]),MID(db[[#This Row],[H_QTY/ CTN]],db[[#This Row],[H_1]]+1,db[[#This Row],[H_2]]-db[[#This Row],[H_1]]-1),"")</f>
        <v/>
      </c>
      <c r="W1606" s="40" t="str">
        <f>IF(db[[#This Row],[QTY/ CTN B]]="","",LEFT(db[[#This Row],[QTY/ CTN B]],SEARCH(" ",db[[#This Row],[QTY/ CTN B]],1)-1))</f>
        <v>144</v>
      </c>
      <c r="X1606" s="40" t="str">
        <f>IF(db[[#This Row],[QTY/ CTN B]]="","",RIGHT(db[[#This Row],[QTY/ CTN B]],LEN(db[[#This Row],[QTY/ CTN B]])-SEARCH(" ",db[[#This Row],[QTY/ CTN B]],1)))</f>
        <v>LSN</v>
      </c>
      <c r="Y1606" s="40">
        <f>IF(db[[#This Row],[QTY/ CTN TG]]="",IF(db[[#This Row],[STN TG]]="","",12),LEFT(db[[#This Row],[QTY/ CTN TG]],SEARCH(" ",db[[#This Row],[QTY/ CTN TG]],1)-1))</f>
        <v>12</v>
      </c>
      <c r="Z16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6" s="40" t="str">
        <f>IF(db[[#This Row],[STN K]]="","",IF(db[[#This Row],[STN TG]]="LSN",12,""))</f>
        <v/>
      </c>
      <c r="AB1606" s="40" t="str">
        <f>IF(db[[#This Row],[STN TG]]="LSN","PCS","")</f>
        <v/>
      </c>
      <c r="AC1606" s="40">
        <f>db[[#This Row],[QTY B]]*IF(db[[#This Row],[QTY TG]]="",1,db[[#This Row],[QTY TG]])*IF(db[[#This Row],[QTY K]]="",1,db[[#This Row],[QTY K]])</f>
        <v>1728</v>
      </c>
      <c r="AD1606" s="40" t="str">
        <f>IF(db[[#This Row],[STN K]]="",IF(db[[#This Row],[STN TG]]="",db[[#This Row],[STN B]],db[[#This Row],[STN TG]]),db[[#This Row],[STN K]])</f>
        <v>PCS</v>
      </c>
      <c r="AE1606" s="40"/>
    </row>
    <row r="1607" spans="1:31" x14ac:dyDescent="0.25">
      <c r="A1607" s="40">
        <f t="shared" si="24"/>
        <v>1606</v>
      </c>
      <c r="B1607" s="2" t="str">
        <f>LOWER(SUBSTITUTE(SUBSTITUTE(SUBSTITUTE(SUBSTITUTE(SUBSTITUTE(SUBSTITUTE(SUBSTITUTE(SUBSTITUTE(db[[#This Row],[NB BM]]," ",),".",""),"-",""),"(",""),")",""),"/",""),"""",""),"+",""))</f>
        <v>glossyphotopaperkenko230gsma4</v>
      </c>
      <c r="C1607" s="2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D1607" s="2" t="str">
        <f>LOWER(SUBSTITUTE(SUBSTITUTE(SUBSTITUTE(SUBSTITUTE(SUBSTITUTE(SUBSTITUTE(SUBSTITUTE(SUBSTITUTE(SUBSTITUTE(db[[#This Row],[NB PAJAK]]," ",""),"-",""),"(",""),")",""),".",""),",",""),"/",""),"""",""),"+",""))</f>
        <v/>
      </c>
      <c r="E160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glossyphotopaperkenko230gsma450pak100pcsartomoro</v>
      </c>
      <c r="F160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kenkoglossyphotopaper230gsma4@100pcs50pak100pcs</v>
      </c>
      <c r="G1607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kenkoglossyphotopaper230gsma4@100pcsartomoro</v>
      </c>
      <c r="H160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kenkoglossyphotopaper230gsma4@100pcs50pak100pcsartomoro</v>
      </c>
      <c r="I1607" s="2" t="s">
        <v>402</v>
      </c>
      <c r="J1607" s="2" t="s">
        <v>403</v>
      </c>
      <c r="K1607" s="1"/>
      <c r="L1607" s="2" t="s">
        <v>1335</v>
      </c>
      <c r="M1607" s="34" t="e">
        <f>IF(db[[#This Row],[NB NOTA_C]]="","",COUNTIF([2]!B_MSK[concat],db[[#This Row],[NB NOTA_C]]))</f>
        <v>#REF!</v>
      </c>
      <c r="N1607" s="14" t="s">
        <v>1348</v>
      </c>
      <c r="O1607" s="2" t="s">
        <v>1454</v>
      </c>
      <c r="P1607" s="2" t="s">
        <v>2433</v>
      </c>
      <c r="R1607" s="2" t="str">
        <f>IF(db[[#This Row],[QTY/ CTN]]="","",SUBSTITUTE(SUBSTITUTE(SUBSTITUTE(db[[#This Row],[QTY/ CTN]]," ","_",2),"(",""),")","")&amp;"_")</f>
        <v>50 PAK_100 PCS_</v>
      </c>
      <c r="S1607" s="2">
        <f>IF(db[[#This Row],[H_QTY/ CTN]]="","",SEARCH("_",db[[#This Row],[H_QTY/ CTN]]))</f>
        <v>7</v>
      </c>
      <c r="T1607" s="2">
        <f>IF(db[[#This Row],[H_QTY/ CTN]]="","",LEN(db[[#This Row],[H_QTY/ CTN]]))</f>
        <v>15</v>
      </c>
      <c r="U1607" s="41" t="str">
        <f>IF(db[[#This Row],[H_QTY/ CTN]]="","",LEFT(db[[#This Row],[H_QTY/ CTN]],db[[#This Row],[H_1]]-1))</f>
        <v>50 PAK</v>
      </c>
      <c r="V1607" s="40" t="str">
        <f>IF(NOT(db[[#This Row],[H_1]]=db[[#This Row],[H_2]]),MID(db[[#This Row],[H_QTY/ CTN]],db[[#This Row],[H_1]]+1,db[[#This Row],[H_2]]-db[[#This Row],[H_1]]-1),"")</f>
        <v>100 PCS</v>
      </c>
      <c r="W1607" s="40" t="str">
        <f>IF(db[[#This Row],[QTY/ CTN B]]="","",LEFT(db[[#This Row],[QTY/ CTN B]],SEARCH(" ",db[[#This Row],[QTY/ CTN B]],1)-1))</f>
        <v>50</v>
      </c>
      <c r="X1607" s="40" t="str">
        <f>IF(db[[#This Row],[QTY/ CTN B]]="","",RIGHT(db[[#This Row],[QTY/ CTN B]],LEN(db[[#This Row],[QTY/ CTN B]])-SEARCH(" ",db[[#This Row],[QTY/ CTN B]],1)))</f>
        <v>PAK</v>
      </c>
      <c r="Y1607" s="40" t="str">
        <f>IF(db[[#This Row],[QTY/ CTN TG]]="",IF(db[[#This Row],[STN TG]]="","",12),LEFT(db[[#This Row],[QTY/ CTN TG]],SEARCH(" ",db[[#This Row],[QTY/ CTN TG]],1)-1))</f>
        <v>100</v>
      </c>
      <c r="Z16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7" s="40" t="str">
        <f>IF(db[[#This Row],[STN K]]="","",IF(db[[#This Row],[STN TG]]="LSN",12,""))</f>
        <v/>
      </c>
      <c r="AB1607" s="40" t="str">
        <f>IF(db[[#This Row],[STN TG]]="LSN","PCS","")</f>
        <v/>
      </c>
      <c r="AC1607" s="40">
        <f>db[[#This Row],[QTY B]]*IF(db[[#This Row],[QTY TG]]="",1,db[[#This Row],[QTY TG]])*IF(db[[#This Row],[QTY K]]="",1,db[[#This Row],[QTY K]])</f>
        <v>5000</v>
      </c>
      <c r="AD1607" s="40" t="str">
        <f>IF(db[[#This Row],[STN K]]="",IF(db[[#This Row],[STN TG]]="",db[[#This Row],[STN B]],db[[#This Row],[STN TG]]),db[[#This Row],[STN K]])</f>
        <v>PCS</v>
      </c>
      <c r="AE1607" s="40"/>
    </row>
    <row r="1608" spans="1:31" x14ac:dyDescent="0.25">
      <c r="A1608" s="40">
        <f t="shared" si="24"/>
        <v>1607</v>
      </c>
      <c r="B1608" s="2" t="str">
        <f>LOWER(SUBSTITUTE(SUBSTITUTE(SUBSTITUTE(SUBSTITUTE(SUBSTITUTE(SUBSTITUTE(SUBSTITUTE(SUBSTITUTE(db[[#This Row],[NB BM]]," ",),".",""),"-",""),"(",""),")",""),"/",""),"""",""),"+",""))</f>
        <v>lemstickkenko15grtanggung</v>
      </c>
      <c r="C1608" s="2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D1608" s="2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E160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lemstickkenko15grtanggung36box20pcsartomoro</v>
      </c>
      <c r="F160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kenkogluestick15grmedium36box20pcs</v>
      </c>
      <c r="G1608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kenkogluestick15grmediumartomoro</v>
      </c>
      <c r="H160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kenkogluestick15grmedium36box20pcsartomoro</v>
      </c>
      <c r="I1608" s="2" t="s">
        <v>404</v>
      </c>
      <c r="J1608" s="2" t="s">
        <v>405</v>
      </c>
      <c r="K1608" s="1" t="s">
        <v>406</v>
      </c>
      <c r="L1608" s="2" t="s">
        <v>1335</v>
      </c>
      <c r="M1608" s="34" t="e">
        <f>IF(db[[#This Row],[NB NOTA_C]]="","",COUNTIF([2]!B_MSK[concat],db[[#This Row],[NB NOTA_C]]))</f>
        <v>#REF!</v>
      </c>
      <c r="N1608" s="14" t="s">
        <v>1348</v>
      </c>
      <c r="O1608" s="2" t="s">
        <v>1487</v>
      </c>
      <c r="P1608" s="2" t="s">
        <v>2436</v>
      </c>
      <c r="Q1608" s="2" t="s">
        <v>4283</v>
      </c>
      <c r="R1608" s="2" t="str">
        <f>IF(db[[#This Row],[QTY/ CTN]]="","",SUBSTITUTE(SUBSTITUTE(SUBSTITUTE(db[[#This Row],[QTY/ CTN]]," ","_",2),"(",""),")","")&amp;"_")</f>
        <v>36 BOX_20 PCS_</v>
      </c>
      <c r="S1608" s="2">
        <f>IF(db[[#This Row],[H_QTY/ CTN]]="","",SEARCH("_",db[[#This Row],[H_QTY/ CTN]]))</f>
        <v>7</v>
      </c>
      <c r="T1608" s="2">
        <f>IF(db[[#This Row],[H_QTY/ CTN]]="","",LEN(db[[#This Row],[H_QTY/ CTN]]))</f>
        <v>14</v>
      </c>
      <c r="U1608" s="41" t="str">
        <f>IF(db[[#This Row],[H_QTY/ CTN]]="","",LEFT(db[[#This Row],[H_QTY/ CTN]],db[[#This Row],[H_1]]-1))</f>
        <v>36 BOX</v>
      </c>
      <c r="V1608" s="40" t="str">
        <f>IF(NOT(db[[#This Row],[H_1]]=db[[#This Row],[H_2]]),MID(db[[#This Row],[H_QTY/ CTN]],db[[#This Row],[H_1]]+1,db[[#This Row],[H_2]]-db[[#This Row],[H_1]]-1),"")</f>
        <v>20 PCS</v>
      </c>
      <c r="W1608" s="40" t="str">
        <f>IF(db[[#This Row],[QTY/ CTN B]]="","",LEFT(db[[#This Row],[QTY/ CTN B]],SEARCH(" ",db[[#This Row],[QTY/ CTN B]],1)-1))</f>
        <v>36</v>
      </c>
      <c r="X1608" s="40" t="str">
        <f>IF(db[[#This Row],[QTY/ CTN B]]="","",RIGHT(db[[#This Row],[QTY/ CTN B]],LEN(db[[#This Row],[QTY/ CTN B]])-SEARCH(" ",db[[#This Row],[QTY/ CTN B]],1)))</f>
        <v>BOX</v>
      </c>
      <c r="Y1608" s="40" t="str">
        <f>IF(db[[#This Row],[QTY/ CTN TG]]="",IF(db[[#This Row],[STN TG]]="","",12),LEFT(db[[#This Row],[QTY/ CTN TG]],SEARCH(" ",db[[#This Row],[QTY/ CTN TG]],1)-1))</f>
        <v>20</v>
      </c>
      <c r="Z16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8" s="40" t="str">
        <f>IF(db[[#This Row],[STN K]]="","",IF(db[[#This Row],[STN TG]]="LSN",12,""))</f>
        <v/>
      </c>
      <c r="AB1608" s="40" t="str">
        <f>IF(db[[#This Row],[STN TG]]="LSN","PCS","")</f>
        <v/>
      </c>
      <c r="AC1608" s="40">
        <f>db[[#This Row],[QTY B]]*IF(db[[#This Row],[QTY TG]]="",1,db[[#This Row],[QTY TG]])*IF(db[[#This Row],[QTY K]]="",1,db[[#This Row],[QTY K]])</f>
        <v>720</v>
      </c>
      <c r="AD1608" s="40" t="str">
        <f>IF(db[[#This Row],[STN K]]="",IF(db[[#This Row],[STN TG]]="",db[[#This Row],[STN B]],db[[#This Row],[STN TG]]),db[[#This Row],[STN K]])</f>
        <v>PCS</v>
      </c>
      <c r="AE1608" s="40"/>
    </row>
    <row r="1609" spans="1:31" x14ac:dyDescent="0.25">
      <c r="A1609" s="40">
        <f t="shared" si="24"/>
        <v>1608</v>
      </c>
      <c r="B1609" s="2" t="str">
        <f>LOWER(SUBSTITUTE(SUBSTITUTE(SUBSTITUTE(SUBSTITUTE(SUBSTITUTE(SUBSTITUTE(SUBSTITUTE(SUBSTITUTE(db[[#This Row],[NB BM]]," ",),".",""),"-",""),"(",""),")",""),"/",""),"""",""),"+",""))</f>
        <v>lemstickkenko25grbesar</v>
      </c>
      <c r="C1609" s="2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D1609" s="2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E160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lemstickkenko25grbesar36lsnartomoro</v>
      </c>
      <c r="F160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kenkogluestick25grlarge36lsn</v>
      </c>
      <c r="G1609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kenkogluestick25grlargeartomoro</v>
      </c>
      <c r="H160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kenkogluestick25grlarge36lsnartomoro</v>
      </c>
      <c r="I1609" s="2" t="s">
        <v>407</v>
      </c>
      <c r="J1609" s="2" t="s">
        <v>408</v>
      </c>
      <c r="K1609" s="14" t="s">
        <v>409</v>
      </c>
      <c r="L1609" s="2" t="s">
        <v>1335</v>
      </c>
      <c r="M1609" s="34" t="e">
        <f>IF(db[[#This Row],[NB NOTA_C]]="","",COUNTIF([2]!B_MSK[concat],db[[#This Row],[NB NOTA_C]]))</f>
        <v>#REF!</v>
      </c>
      <c r="N1609" s="14" t="s">
        <v>1348</v>
      </c>
      <c r="O1609" s="2" t="s">
        <v>1443</v>
      </c>
      <c r="P1609" s="2" t="s">
        <v>2436</v>
      </c>
      <c r="Q1609" s="2" t="s">
        <v>4284</v>
      </c>
      <c r="R1609" s="2" t="str">
        <f>IF(db[[#This Row],[QTY/ CTN]]="","",SUBSTITUTE(SUBSTITUTE(SUBSTITUTE(db[[#This Row],[QTY/ CTN]]," ","_",2),"(",""),")","")&amp;"_")</f>
        <v>36 LSN_</v>
      </c>
      <c r="S1609" s="2">
        <f>IF(db[[#This Row],[H_QTY/ CTN]]="","",SEARCH("_",db[[#This Row],[H_QTY/ CTN]]))</f>
        <v>7</v>
      </c>
      <c r="T1609" s="2">
        <f>IF(db[[#This Row],[H_QTY/ CTN]]="","",LEN(db[[#This Row],[H_QTY/ CTN]]))</f>
        <v>7</v>
      </c>
      <c r="U1609" s="41" t="str">
        <f>IF(db[[#This Row],[H_QTY/ CTN]]="","",LEFT(db[[#This Row],[H_QTY/ CTN]],db[[#This Row],[H_1]]-1))</f>
        <v>36 LSN</v>
      </c>
      <c r="V1609" s="40" t="str">
        <f>IF(NOT(db[[#This Row],[H_1]]=db[[#This Row],[H_2]]),MID(db[[#This Row],[H_QTY/ CTN]],db[[#This Row],[H_1]]+1,db[[#This Row],[H_2]]-db[[#This Row],[H_1]]-1),"")</f>
        <v/>
      </c>
      <c r="W1609" s="40" t="str">
        <f>IF(db[[#This Row],[QTY/ CTN B]]="","",LEFT(db[[#This Row],[QTY/ CTN B]],SEARCH(" ",db[[#This Row],[QTY/ CTN B]],1)-1))</f>
        <v>36</v>
      </c>
      <c r="X1609" s="40" t="str">
        <f>IF(db[[#This Row],[QTY/ CTN B]]="","",RIGHT(db[[#This Row],[QTY/ CTN B]],LEN(db[[#This Row],[QTY/ CTN B]])-SEARCH(" ",db[[#This Row],[QTY/ CTN B]],1)))</f>
        <v>LSN</v>
      </c>
      <c r="Y1609" s="40">
        <f>IF(db[[#This Row],[QTY/ CTN TG]]="",IF(db[[#This Row],[STN TG]]="","",12),LEFT(db[[#This Row],[QTY/ CTN TG]],SEARCH(" ",db[[#This Row],[QTY/ CTN TG]],1)-1))</f>
        <v>12</v>
      </c>
      <c r="Z16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09" s="40" t="str">
        <f>IF(db[[#This Row],[STN K]]="","",IF(db[[#This Row],[STN TG]]="LSN",12,""))</f>
        <v/>
      </c>
      <c r="AB1609" s="40" t="str">
        <f>IF(db[[#This Row],[STN TG]]="LSN","PCS","")</f>
        <v/>
      </c>
      <c r="AC1609" s="40">
        <f>db[[#This Row],[QTY B]]*IF(db[[#This Row],[QTY TG]]="",1,db[[#This Row],[QTY TG]])*IF(db[[#This Row],[QTY K]]="",1,db[[#This Row],[QTY K]])</f>
        <v>432</v>
      </c>
      <c r="AD1609" s="40" t="str">
        <f>IF(db[[#This Row],[STN K]]="",IF(db[[#This Row],[STN TG]]="",db[[#This Row],[STN B]],db[[#This Row],[STN TG]]),db[[#This Row],[STN K]])</f>
        <v>PCS</v>
      </c>
      <c r="AE1609" s="40"/>
    </row>
    <row r="1610" spans="1:31" x14ac:dyDescent="0.25">
      <c r="A1610" s="40">
        <f t="shared" si="24"/>
        <v>1609</v>
      </c>
      <c r="B1610" s="2" t="str">
        <f>LOWER(SUBSTITUTE(SUBSTITUTE(SUBSTITUTE(SUBSTITUTE(SUBSTITUTE(SUBSTITUTE(SUBSTITUTE(SUBSTITUTE(db[[#This Row],[NB BM]]," ",),".",""),"-",""),"(",""),")",""),"/",""),"""",""),"+",""))</f>
        <v>lemstickkenko8grkecil</v>
      </c>
      <c r="C1610" s="2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D1610" s="2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E161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lemstickkenko8grkecil36box30pcsartomoro</v>
      </c>
      <c r="F161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kenkogluestick8grsmall36box30pcs</v>
      </c>
      <c r="G1610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kenkogluestick8grsmallartomoro</v>
      </c>
      <c r="H161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kenkogluestick8grsmall36box30pcsartomoro</v>
      </c>
      <c r="I1610" s="2" t="s">
        <v>410</v>
      </c>
      <c r="J1610" s="2" t="s">
        <v>411</v>
      </c>
      <c r="K1610" s="1" t="s">
        <v>412</v>
      </c>
      <c r="L1610" s="2" t="s">
        <v>1335</v>
      </c>
      <c r="M1610" s="34" t="e">
        <f>IF(db[[#This Row],[NB NOTA_C]]="","",COUNTIF([2]!B_MSK[concat],db[[#This Row],[NB NOTA_C]]))</f>
        <v>#REF!</v>
      </c>
      <c r="N1610" s="14" t="s">
        <v>1348</v>
      </c>
      <c r="O1610" s="2" t="s">
        <v>1488</v>
      </c>
      <c r="P1610" s="2" t="s">
        <v>2436</v>
      </c>
      <c r="Q1610" s="2" t="s">
        <v>4285</v>
      </c>
      <c r="R1610" s="2" t="str">
        <f>IF(db[[#This Row],[QTY/ CTN]]="","",SUBSTITUTE(SUBSTITUTE(SUBSTITUTE(db[[#This Row],[QTY/ CTN]]," ","_",2),"(",""),")","")&amp;"_")</f>
        <v>36 BOX_30 PCS_</v>
      </c>
      <c r="S1610" s="2">
        <f>IF(db[[#This Row],[H_QTY/ CTN]]="","",SEARCH("_",db[[#This Row],[H_QTY/ CTN]]))</f>
        <v>7</v>
      </c>
      <c r="T1610" s="2">
        <f>IF(db[[#This Row],[H_QTY/ CTN]]="","",LEN(db[[#This Row],[H_QTY/ CTN]]))</f>
        <v>14</v>
      </c>
      <c r="U1610" s="41" t="str">
        <f>IF(db[[#This Row],[H_QTY/ CTN]]="","",LEFT(db[[#This Row],[H_QTY/ CTN]],db[[#This Row],[H_1]]-1))</f>
        <v>36 BOX</v>
      </c>
      <c r="V1610" s="40" t="str">
        <f>IF(NOT(db[[#This Row],[H_1]]=db[[#This Row],[H_2]]),MID(db[[#This Row],[H_QTY/ CTN]],db[[#This Row],[H_1]]+1,db[[#This Row],[H_2]]-db[[#This Row],[H_1]]-1),"")</f>
        <v>30 PCS</v>
      </c>
      <c r="W1610" s="40" t="str">
        <f>IF(db[[#This Row],[QTY/ CTN B]]="","",LEFT(db[[#This Row],[QTY/ CTN B]],SEARCH(" ",db[[#This Row],[QTY/ CTN B]],1)-1))</f>
        <v>36</v>
      </c>
      <c r="X1610" s="40" t="str">
        <f>IF(db[[#This Row],[QTY/ CTN B]]="","",RIGHT(db[[#This Row],[QTY/ CTN B]],LEN(db[[#This Row],[QTY/ CTN B]])-SEARCH(" ",db[[#This Row],[QTY/ CTN B]],1)))</f>
        <v>BOX</v>
      </c>
      <c r="Y1610" s="40" t="str">
        <f>IF(db[[#This Row],[QTY/ CTN TG]]="",IF(db[[#This Row],[STN TG]]="","",12),LEFT(db[[#This Row],[QTY/ CTN TG]],SEARCH(" ",db[[#This Row],[QTY/ CTN TG]],1)-1))</f>
        <v>30</v>
      </c>
      <c r="Z16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10" s="40" t="str">
        <f>IF(db[[#This Row],[STN K]]="","",IF(db[[#This Row],[STN TG]]="LSN",12,""))</f>
        <v/>
      </c>
      <c r="AB1610" s="40" t="str">
        <f>IF(db[[#This Row],[STN TG]]="LSN","PCS","")</f>
        <v/>
      </c>
      <c r="AC1610" s="40">
        <f>db[[#This Row],[QTY B]]*IF(db[[#This Row],[QTY TG]]="",1,db[[#This Row],[QTY TG]])*IF(db[[#This Row],[QTY K]]="",1,db[[#This Row],[QTY K]])</f>
        <v>1080</v>
      </c>
      <c r="AD1610" s="40" t="str">
        <f>IF(db[[#This Row],[STN K]]="",IF(db[[#This Row],[STN TG]]="",db[[#This Row],[STN B]],db[[#This Row],[STN TG]]),db[[#This Row],[STN K]])</f>
        <v>PCS</v>
      </c>
      <c r="AE1610" s="40"/>
    </row>
    <row r="1611" spans="1:31" x14ac:dyDescent="0.25">
      <c r="A1611" s="40">
        <f t="shared" si="24"/>
        <v>1610</v>
      </c>
      <c r="B1611" s="5" t="str">
        <f>LOWER(SUBSTITUTE(SUBSTITUTE(SUBSTITUTE(SUBSTITUTE(SUBSTITUTE(SUBSTITUTE(SUBSTITUTE(SUBSTITUTE(db[[#This Row],[NB BM]]," ",),".",""),"-",""),"(",""),")",""),"/",""),"""",""),"+",""))</f>
        <v>lemglupenkenkoglp01</v>
      </c>
      <c r="C1611" s="5" t="str">
        <f>LOWER(SUBSTITUTE(SUBSTITUTE(SUBSTITUTE(SUBSTITUTE(SUBSTITUTE(SUBSTITUTE(SUBSTITUTE(SUBSTITUTE(SUBSTITUTE(db[[#This Row],[NB NOTA]]," ",),".",""),"-",""),"(",""),")",""),",",""),"/",""),"""",""),"+",""))</f>
        <v>kenkoglupenglp01</v>
      </c>
      <c r="D1611" s="5" t="str">
        <f>LOWER(SUBSTITUTE(SUBSTITUTE(SUBSTITUTE(SUBSTITUTE(SUBSTITUTE(SUBSTITUTE(SUBSTITUTE(SUBSTITUTE(SUBSTITUTE(db[[#This Row],[NB PAJAK]]," ",""),"-",""),"(",""),")",""),".",""),",",""),"/",""),"""",""),"+",""))</f>
        <v>glupenkenkoglp01</v>
      </c>
      <c r="E161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lemglupenkenkoglp0112grsartomoro</v>
      </c>
      <c r="F161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kenkoglupenglp0112grs</v>
      </c>
      <c r="G1611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kenkoglupenglp01artomoro</v>
      </c>
      <c r="H161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kenkoglupenglp0112grsartomoro</v>
      </c>
      <c r="I1611" s="2" t="s">
        <v>6044</v>
      </c>
      <c r="J1611" s="2" t="s">
        <v>5669</v>
      </c>
      <c r="K1611" s="14" t="s">
        <v>5674</v>
      </c>
      <c r="L1611" s="2" t="s">
        <v>1335</v>
      </c>
      <c r="M1611" s="33" t="e">
        <f>IF(db[[#This Row],[NB NOTA_C]]="","",COUNTIF([2]!B_MSK[concat],db[[#This Row],[NB NOTA_C]]))</f>
        <v>#REF!</v>
      </c>
      <c r="N1611" s="9" t="s">
        <v>1348</v>
      </c>
      <c r="O1611" s="5" t="s">
        <v>1411</v>
      </c>
      <c r="P1611" s="2" t="s">
        <v>2436</v>
      </c>
      <c r="Q1611" s="5"/>
      <c r="R1611" s="5" t="str">
        <f>IF(db[[#This Row],[QTY/ CTN]]="","",SUBSTITUTE(SUBSTITUTE(SUBSTITUTE(db[[#This Row],[QTY/ CTN]]," ","_",2),"(",""),")","")&amp;"_")</f>
        <v>12 GRS_</v>
      </c>
      <c r="S1611" s="5">
        <f>IF(db[[#This Row],[H_QTY/ CTN]]="","",SEARCH("_",db[[#This Row],[H_QTY/ CTN]]))</f>
        <v>7</v>
      </c>
      <c r="T1611" s="5">
        <f>IF(db[[#This Row],[H_QTY/ CTN]]="","",LEN(db[[#This Row],[H_QTY/ CTN]]))</f>
        <v>7</v>
      </c>
      <c r="U1611" s="40" t="str">
        <f>IF(db[[#This Row],[H_QTY/ CTN]]="","",LEFT(db[[#This Row],[H_QTY/ CTN]],db[[#This Row],[H_1]]-1))</f>
        <v>12 GRS</v>
      </c>
      <c r="V1611" s="40" t="str">
        <f>IF(NOT(db[[#This Row],[H_1]]=db[[#This Row],[H_2]]),MID(db[[#This Row],[H_QTY/ CTN]],db[[#This Row],[H_1]]+1,db[[#This Row],[H_2]]-db[[#This Row],[H_1]]-1),"")</f>
        <v/>
      </c>
      <c r="W1611" s="40" t="str">
        <f>IF(db[[#This Row],[QTY/ CTN B]]="","",LEFT(db[[#This Row],[QTY/ CTN B]],SEARCH(" ",db[[#This Row],[QTY/ CTN B]],1)-1))</f>
        <v>12</v>
      </c>
      <c r="X1611" s="40" t="str">
        <f>IF(db[[#This Row],[QTY/ CTN B]]="","",RIGHT(db[[#This Row],[QTY/ CTN B]],LEN(db[[#This Row],[QTY/ CTN B]])-SEARCH(" ",db[[#This Row],[QTY/ CTN B]],1)))</f>
        <v>GRS</v>
      </c>
      <c r="Y1611" s="40">
        <f>IF(db[[#This Row],[QTY/ CTN TG]]="",IF(db[[#This Row],[STN TG]]="","",12),LEFT(db[[#This Row],[QTY/ CTN TG]],SEARCH(" ",db[[#This Row],[QTY/ CTN TG]],1)-1))</f>
        <v>12</v>
      </c>
      <c r="Z16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11" s="40">
        <f>IF(db[[#This Row],[STN K]]="","",IF(db[[#This Row],[STN TG]]="LSN",12,""))</f>
        <v>12</v>
      </c>
      <c r="AB1611" s="40" t="str">
        <f>IF(db[[#This Row],[STN TG]]="LSN","PCS","")</f>
        <v>PCS</v>
      </c>
      <c r="AC1611" s="40">
        <f>db[[#This Row],[QTY B]]*IF(db[[#This Row],[QTY TG]]="",1,db[[#This Row],[QTY TG]])*IF(db[[#This Row],[QTY K]]="",1,db[[#This Row],[QTY K]])</f>
        <v>1728</v>
      </c>
      <c r="AD1611" s="40" t="str">
        <f>IF(db[[#This Row],[STN K]]="",IF(db[[#This Row],[STN TG]]="",db[[#This Row],[STN B]],db[[#This Row],[STN TG]]),db[[#This Row],[STN K]])</f>
        <v>PCS</v>
      </c>
      <c r="AE1611" s="40"/>
    </row>
    <row r="1612" spans="1:31" x14ac:dyDescent="0.25">
      <c r="A1612" s="40">
        <f t="shared" ref="A1612:A1675" si="25">ROW()-1</f>
        <v>1611</v>
      </c>
      <c r="B1612" s="75" t="str">
        <f>LOWER(SUBSTITUTE(SUBSTITUTE(SUBSTITUTE(SUBSTITUTE(SUBSTITUTE(SUBSTITUTE(SUBSTITUTE(SUBSTITUTE(db[[#This Row],[NB BM]]," ",),".",""),"-",""),"(",""),")",""),"/",""),"""",""),"+",""))</f>
        <v>counterhandtallykenkoht302</v>
      </c>
      <c r="C1612" s="75" t="str">
        <f>LOWER(SUBSTITUTE(SUBSTITUTE(SUBSTITUTE(SUBSTITUTE(SUBSTITUTE(SUBSTITUTE(SUBSTITUTE(SUBSTITUTE(SUBSTITUTE(db[[#This Row],[NB NOTA]]," ",),".",""),"-",""),"(",""),")",""),",",""),"/",""),"""",""),"+",""))</f>
        <v>kenkohandtallycounterht302</v>
      </c>
      <c r="D1612" s="75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E1612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counterhandtallykenkoht30220box10pcsartomoro</v>
      </c>
      <c r="F1612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kenkohandtallycounterht30220box10pcs</v>
      </c>
      <c r="G1612" s="75" t="str">
        <f>db[[#This Row],[NB NOTA_C]]&amp;LOWER(SUBSTITUTE(SUBSTITUTE(SUBSTITUTE(SUBSTITUTE(SUBSTITUTE(SUBSTITUTE(SUBSTITUTE(SUBSTITUTE(SUBSTITUTE(db[[#This Row],[FAKTUR]]," ",),".",""),"-",""),"(",""),")",""),",",""),"/",""),"""",""),"+",""))</f>
        <v>kenkohandtallycounterht302artomoro</v>
      </c>
      <c r="H1612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kenkohandtallycounterht30220box10pcsartomoro</v>
      </c>
      <c r="I1612" s="47" t="s">
        <v>754</v>
      </c>
      <c r="J1612" s="47" t="s">
        <v>5101</v>
      </c>
      <c r="K1612" s="14" t="s">
        <v>414</v>
      </c>
      <c r="L1612" s="2" t="s">
        <v>1335</v>
      </c>
      <c r="M1612" s="34" t="e">
        <f>IF(db[[#This Row],[NB NOTA_C]]="","",COUNTIF([2]!B_MSK[concat],db[[#This Row],[NB NOTA_C]]))</f>
        <v>#REF!</v>
      </c>
      <c r="N1612" s="14" t="s">
        <v>1348</v>
      </c>
      <c r="O1612" s="2" t="s">
        <v>1427</v>
      </c>
      <c r="P1612" s="2" t="s">
        <v>2422</v>
      </c>
      <c r="Q1612" s="2" t="s">
        <v>4277</v>
      </c>
      <c r="R1612" s="75" t="str">
        <f>IF(db[[#This Row],[QTY/ CTN]]="","",SUBSTITUTE(SUBSTITUTE(SUBSTITUTE(db[[#This Row],[QTY/ CTN]]," ","_",2),"(",""),")","")&amp;"_")</f>
        <v>20 BOX_10 PCS_</v>
      </c>
      <c r="S1612" s="75">
        <f>IF(db[[#This Row],[H_QTY/ CTN]]="","",SEARCH("_",db[[#This Row],[H_QTY/ CTN]]))</f>
        <v>7</v>
      </c>
      <c r="T1612" s="75">
        <f>IF(db[[#This Row],[H_QTY/ CTN]]="","",LEN(db[[#This Row],[H_QTY/ CTN]]))</f>
        <v>14</v>
      </c>
      <c r="U1612" s="77" t="str">
        <f>IF(db[[#This Row],[H_QTY/ CTN]]="","",LEFT(db[[#This Row],[H_QTY/ CTN]],db[[#This Row],[H_1]]-1))</f>
        <v>20 BOX</v>
      </c>
      <c r="V1612" s="77" t="str">
        <f>IF(NOT(db[[#This Row],[H_1]]=db[[#This Row],[H_2]]),MID(db[[#This Row],[H_QTY/ CTN]],db[[#This Row],[H_1]]+1,db[[#This Row],[H_2]]-db[[#This Row],[H_1]]-1),"")</f>
        <v>10 PCS</v>
      </c>
      <c r="W1612" s="77" t="str">
        <f>IF(db[[#This Row],[QTY/ CTN B]]="","",LEFT(db[[#This Row],[QTY/ CTN B]],SEARCH(" ",db[[#This Row],[QTY/ CTN B]],1)-1))</f>
        <v>20</v>
      </c>
      <c r="X1612" s="77" t="str">
        <f>IF(db[[#This Row],[QTY/ CTN B]]="","",RIGHT(db[[#This Row],[QTY/ CTN B]],LEN(db[[#This Row],[QTY/ CTN B]])-SEARCH(" ",db[[#This Row],[QTY/ CTN B]],1)))</f>
        <v>BOX</v>
      </c>
      <c r="Y1612" s="77" t="str">
        <f>IF(db[[#This Row],[QTY/ CTN TG]]="",IF(db[[#This Row],[STN TG]]="","",12),LEFT(db[[#This Row],[QTY/ CTN TG]],SEARCH(" ",db[[#This Row],[QTY/ CTN TG]],1)-1))</f>
        <v>10</v>
      </c>
      <c r="Z1612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12" s="77" t="str">
        <f>IF(db[[#This Row],[STN K]]="","",IF(db[[#This Row],[STN TG]]="LSN",12,""))</f>
        <v/>
      </c>
      <c r="AB1612" s="77" t="str">
        <f>IF(db[[#This Row],[STN TG]]="LSN","PCS","")</f>
        <v/>
      </c>
      <c r="AC1612" s="77">
        <f>db[[#This Row],[QTY B]]*IF(db[[#This Row],[QTY TG]]="",1,db[[#This Row],[QTY TG]])*IF(db[[#This Row],[QTY K]]="",1,db[[#This Row],[QTY K]])</f>
        <v>200</v>
      </c>
      <c r="AD1612" s="77" t="str">
        <f>IF(db[[#This Row],[STN K]]="",IF(db[[#This Row],[STN TG]]="",db[[#This Row],[STN B]],db[[#This Row],[STN TG]]),db[[#This Row],[STN K]])</f>
        <v>PCS</v>
      </c>
      <c r="AE1612" s="40"/>
    </row>
    <row r="1613" spans="1:31" x14ac:dyDescent="0.25">
      <c r="A1613" s="40">
        <f t="shared" si="25"/>
        <v>1612</v>
      </c>
      <c r="B1613" s="5" t="str">
        <f>LOWER(SUBSTITUTE(SUBSTITUTE(SUBSTITUTE(SUBSTITUTE(SUBSTITUTE(SUBSTITUTE(SUBSTITUTE(SUBSTITUTE(db[[#This Row],[NB BM]]," ",),".",""),"-",""),"(",""),")",""),"/",""),"""",""),"+",""))</f>
        <v>counterhandtallykenkoht302</v>
      </c>
      <c r="C1613" s="5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D1613" s="5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E161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counterhandtallykenkoht30220box10pcsartomoro</v>
      </c>
      <c r="F161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kenkohandtallycounterht30210pcsbox20box10pcs</v>
      </c>
      <c r="G1613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kenkohandtallycounterht30210pcsboxartomoro</v>
      </c>
      <c r="H161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kenkohandtallycounterht30210pcsbox20box10pcsartomoro</v>
      </c>
      <c r="I1613" s="2" t="s">
        <v>754</v>
      </c>
      <c r="J1613" s="2" t="s">
        <v>755</v>
      </c>
      <c r="K1613" s="14" t="s">
        <v>414</v>
      </c>
      <c r="L1613" s="2" t="s">
        <v>1335</v>
      </c>
      <c r="M1613" s="34" t="e">
        <f>IF(db[[#This Row],[NB NOTA_C]]="","",COUNTIF([2]!B_MSK[concat],db[[#This Row],[NB NOTA_C]]))</f>
        <v>#REF!</v>
      </c>
      <c r="N1613" s="14" t="s">
        <v>1348</v>
      </c>
      <c r="O1613" s="2" t="s">
        <v>1427</v>
      </c>
      <c r="P1613" s="2" t="s">
        <v>2422</v>
      </c>
      <c r="Q1613" s="2" t="s">
        <v>4277</v>
      </c>
      <c r="R1613" s="2" t="str">
        <f>IF(db[[#This Row],[QTY/ CTN]]="","",SUBSTITUTE(SUBSTITUTE(SUBSTITUTE(db[[#This Row],[QTY/ CTN]]," ","_",2),"(",""),")","")&amp;"_")</f>
        <v>20 BOX_10 PCS_</v>
      </c>
      <c r="S1613" s="2">
        <f>IF(db[[#This Row],[H_QTY/ CTN]]="","",SEARCH("_",db[[#This Row],[H_QTY/ CTN]]))</f>
        <v>7</v>
      </c>
      <c r="T1613" s="2">
        <f>IF(db[[#This Row],[H_QTY/ CTN]]="","",LEN(db[[#This Row],[H_QTY/ CTN]]))</f>
        <v>14</v>
      </c>
      <c r="U1613" s="41" t="str">
        <f>IF(db[[#This Row],[H_QTY/ CTN]]="","",LEFT(db[[#This Row],[H_QTY/ CTN]],db[[#This Row],[H_1]]-1))</f>
        <v>20 BOX</v>
      </c>
      <c r="V1613" s="40" t="str">
        <f>IF(NOT(db[[#This Row],[H_1]]=db[[#This Row],[H_2]]),MID(db[[#This Row],[H_QTY/ CTN]],db[[#This Row],[H_1]]+1,db[[#This Row],[H_2]]-db[[#This Row],[H_1]]-1),"")</f>
        <v>10 PCS</v>
      </c>
      <c r="W1613" s="40" t="str">
        <f>IF(db[[#This Row],[QTY/ CTN B]]="","",LEFT(db[[#This Row],[QTY/ CTN B]],SEARCH(" ",db[[#This Row],[QTY/ CTN B]],1)-1))</f>
        <v>20</v>
      </c>
      <c r="X1613" s="40" t="str">
        <f>IF(db[[#This Row],[QTY/ CTN B]]="","",RIGHT(db[[#This Row],[QTY/ CTN B]],LEN(db[[#This Row],[QTY/ CTN B]])-SEARCH(" ",db[[#This Row],[QTY/ CTN B]],1)))</f>
        <v>BOX</v>
      </c>
      <c r="Y1613" s="40" t="str">
        <f>IF(db[[#This Row],[QTY/ CTN TG]]="",IF(db[[#This Row],[STN TG]]="","",12),LEFT(db[[#This Row],[QTY/ CTN TG]],SEARCH(" ",db[[#This Row],[QTY/ CTN TG]],1)-1))</f>
        <v>10</v>
      </c>
      <c r="Z16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13" s="40" t="str">
        <f>IF(db[[#This Row],[STN K]]="","",IF(db[[#This Row],[STN TG]]="LSN",12,""))</f>
        <v/>
      </c>
      <c r="AB1613" s="40" t="str">
        <f>IF(db[[#This Row],[STN TG]]="LSN","PCS","")</f>
        <v/>
      </c>
      <c r="AC1613" s="40">
        <f>db[[#This Row],[QTY B]]*IF(db[[#This Row],[QTY TG]]="",1,db[[#This Row],[QTY TG]])*IF(db[[#This Row],[QTY K]]="",1,db[[#This Row],[QTY K]])</f>
        <v>200</v>
      </c>
      <c r="AD1613" s="40" t="str">
        <f>IF(db[[#This Row],[STN K]]="",IF(db[[#This Row],[STN TG]]="",db[[#This Row],[STN B]],db[[#This Row],[STN TG]]),db[[#This Row],[STN K]])</f>
        <v>PCS</v>
      </c>
      <c r="AE1613" s="40"/>
    </row>
    <row r="1614" spans="1:31" x14ac:dyDescent="0.25">
      <c r="A1614" s="40">
        <f t="shared" si="25"/>
        <v>1613</v>
      </c>
      <c r="B1614" s="75" t="str">
        <f>LOWER(SUBSTITUTE(SUBSTITUTE(SUBSTITUTE(SUBSTITUTE(SUBSTITUTE(SUBSTITUTE(SUBSTITUTE(SUBSTITUTE(db[[#This Row],[NB BM]]," ",),".",""),"-",""),"(",""),")",""),"/",""),"""",""),"+",""))</f>
        <v>counterhandtallykenkoht303</v>
      </c>
      <c r="C1614" s="75" t="str">
        <f>LOWER(SUBSTITUTE(SUBSTITUTE(SUBSTITUTE(SUBSTITUTE(SUBSTITUTE(SUBSTITUTE(SUBSTITUTE(SUBSTITUTE(SUBSTITUTE(db[[#This Row],[NB NOTA]]," ",),".",""),"-",""),"(",""),")",""),",",""),"/",""),"""",""),"+",""))</f>
        <v>kenkohandtallycounterht303</v>
      </c>
      <c r="D1614" s="75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E1614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counterhandtallykenkoht30320lsnartomoro</v>
      </c>
      <c r="F1614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kenkohandtallycounterht30320lsn</v>
      </c>
      <c r="G1614" s="75" t="str">
        <f>db[[#This Row],[NB NOTA_C]]&amp;LOWER(SUBSTITUTE(SUBSTITUTE(SUBSTITUTE(SUBSTITUTE(SUBSTITUTE(SUBSTITUTE(SUBSTITUTE(SUBSTITUTE(SUBSTITUTE(db[[#This Row],[FAKTUR]]," ",),".",""),"-",""),"(",""),")",""),",",""),"/",""),"""",""),"+",""))</f>
        <v>kenkohandtallycounterht303artomoro</v>
      </c>
      <c r="H1614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kenkohandtallycounterht30320lsnartomoro</v>
      </c>
      <c r="I1614" s="47" t="s">
        <v>413</v>
      </c>
      <c r="J1614" s="47" t="s">
        <v>5102</v>
      </c>
      <c r="K1614" s="1" t="s">
        <v>1812</v>
      </c>
      <c r="L1614" s="2" t="s">
        <v>1335</v>
      </c>
      <c r="M1614" s="34" t="e">
        <f>IF(db[[#This Row],[NB NOTA_C]]="","",COUNTIF([2]!B_MSK[concat],db[[#This Row],[NB NOTA_C]]))</f>
        <v>#REF!</v>
      </c>
      <c r="N1614" s="14" t="s">
        <v>1348</v>
      </c>
      <c r="O1614" s="2" t="s">
        <v>1428</v>
      </c>
      <c r="P1614" s="2" t="s">
        <v>2422</v>
      </c>
      <c r="R1614" s="75" t="str">
        <f>IF(db[[#This Row],[QTY/ CTN]]="","",SUBSTITUTE(SUBSTITUTE(SUBSTITUTE(db[[#This Row],[QTY/ CTN]]," ","_",2),"(",""),")","")&amp;"_")</f>
        <v>20 LSN_</v>
      </c>
      <c r="S1614" s="75">
        <f>IF(db[[#This Row],[H_QTY/ CTN]]="","",SEARCH("_",db[[#This Row],[H_QTY/ CTN]]))</f>
        <v>7</v>
      </c>
      <c r="T1614" s="75">
        <f>IF(db[[#This Row],[H_QTY/ CTN]]="","",LEN(db[[#This Row],[H_QTY/ CTN]]))</f>
        <v>7</v>
      </c>
      <c r="U1614" s="77" t="str">
        <f>IF(db[[#This Row],[H_QTY/ CTN]]="","",LEFT(db[[#This Row],[H_QTY/ CTN]],db[[#This Row],[H_1]]-1))</f>
        <v>20 LSN</v>
      </c>
      <c r="V1614" s="77" t="str">
        <f>IF(NOT(db[[#This Row],[H_1]]=db[[#This Row],[H_2]]),MID(db[[#This Row],[H_QTY/ CTN]],db[[#This Row],[H_1]]+1,db[[#This Row],[H_2]]-db[[#This Row],[H_1]]-1),"")</f>
        <v/>
      </c>
      <c r="W1614" s="77" t="str">
        <f>IF(db[[#This Row],[QTY/ CTN B]]="","",LEFT(db[[#This Row],[QTY/ CTN B]],SEARCH(" ",db[[#This Row],[QTY/ CTN B]],1)-1))</f>
        <v>20</v>
      </c>
      <c r="X1614" s="77" t="str">
        <f>IF(db[[#This Row],[QTY/ CTN B]]="","",RIGHT(db[[#This Row],[QTY/ CTN B]],LEN(db[[#This Row],[QTY/ CTN B]])-SEARCH(" ",db[[#This Row],[QTY/ CTN B]],1)))</f>
        <v>LSN</v>
      </c>
      <c r="Y1614" s="77">
        <f>IF(db[[#This Row],[QTY/ CTN TG]]="",IF(db[[#This Row],[STN TG]]="","",12),LEFT(db[[#This Row],[QTY/ CTN TG]],SEARCH(" ",db[[#This Row],[QTY/ CTN TG]],1)-1))</f>
        <v>12</v>
      </c>
      <c r="Z1614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14" s="77" t="str">
        <f>IF(db[[#This Row],[STN K]]="","",IF(db[[#This Row],[STN TG]]="LSN",12,""))</f>
        <v/>
      </c>
      <c r="AB1614" s="77" t="str">
        <f>IF(db[[#This Row],[STN TG]]="LSN","PCS","")</f>
        <v/>
      </c>
      <c r="AC1614" s="77">
        <f>db[[#This Row],[QTY B]]*IF(db[[#This Row],[QTY TG]]="",1,db[[#This Row],[QTY TG]])*IF(db[[#This Row],[QTY K]]="",1,db[[#This Row],[QTY K]])</f>
        <v>240</v>
      </c>
      <c r="AD1614" s="77" t="str">
        <f>IF(db[[#This Row],[STN K]]="",IF(db[[#This Row],[STN TG]]="",db[[#This Row],[STN B]],db[[#This Row],[STN TG]]),db[[#This Row],[STN K]])</f>
        <v>PCS</v>
      </c>
      <c r="AE1614" s="40"/>
    </row>
    <row r="1615" spans="1:31" x14ac:dyDescent="0.25">
      <c r="A1615" s="40">
        <f t="shared" si="25"/>
        <v>1614</v>
      </c>
      <c r="B1615" s="2" t="str">
        <f>LOWER(SUBSTITUTE(SUBSTITUTE(SUBSTITUTE(SUBSTITUTE(SUBSTITUTE(SUBSTITUTE(SUBSTITUTE(SUBSTITUTE(db[[#This Row],[NB BM]]," ",),".",""),"-",""),"(",""),")",""),"/",""),"""",""),"+",""))</f>
        <v>counterhandtallykenkoht303</v>
      </c>
      <c r="C1615" s="2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D1615" s="2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E161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counterhandtallykenkoht30320lsnartomoro</v>
      </c>
      <c r="F161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kenkohandtallycounterht30312pcsbox20lsn</v>
      </c>
      <c r="G1615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kenkohandtallycounterht30312pcsboxartomoro</v>
      </c>
      <c r="H161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kenkohandtallycounterht30312pcsbox20lsnartomoro</v>
      </c>
      <c r="I1615" s="2" t="s">
        <v>413</v>
      </c>
      <c r="J1615" s="2" t="s">
        <v>3683</v>
      </c>
      <c r="K1615" s="1" t="s">
        <v>1812</v>
      </c>
      <c r="L1615" s="2" t="s">
        <v>1335</v>
      </c>
      <c r="M1615" s="34" t="e">
        <f>IF(db[[#This Row],[NB NOTA_C]]="","",COUNTIF([2]!B_MSK[concat],db[[#This Row],[NB NOTA_C]]))</f>
        <v>#REF!</v>
      </c>
      <c r="N1615" s="14" t="s">
        <v>1348</v>
      </c>
      <c r="O1615" s="2" t="s">
        <v>1428</v>
      </c>
      <c r="P1615" s="2" t="s">
        <v>2422</v>
      </c>
      <c r="R1615" s="2" t="str">
        <f>IF(db[[#This Row],[QTY/ CTN]]="","",SUBSTITUTE(SUBSTITUTE(SUBSTITUTE(db[[#This Row],[QTY/ CTN]]," ","_",2),"(",""),")","")&amp;"_")</f>
        <v>20 LSN_</v>
      </c>
      <c r="S1615" s="2">
        <f>IF(db[[#This Row],[H_QTY/ CTN]]="","",SEARCH("_",db[[#This Row],[H_QTY/ CTN]]))</f>
        <v>7</v>
      </c>
      <c r="T1615" s="2">
        <f>IF(db[[#This Row],[H_QTY/ CTN]]="","",LEN(db[[#This Row],[H_QTY/ CTN]]))</f>
        <v>7</v>
      </c>
      <c r="U1615" s="41" t="str">
        <f>IF(db[[#This Row],[H_QTY/ CTN]]="","",LEFT(db[[#This Row],[H_QTY/ CTN]],db[[#This Row],[H_1]]-1))</f>
        <v>20 LSN</v>
      </c>
      <c r="V1615" s="40" t="str">
        <f>IF(NOT(db[[#This Row],[H_1]]=db[[#This Row],[H_2]]),MID(db[[#This Row],[H_QTY/ CTN]],db[[#This Row],[H_1]]+1,db[[#This Row],[H_2]]-db[[#This Row],[H_1]]-1),"")</f>
        <v/>
      </c>
      <c r="W1615" s="40" t="str">
        <f>IF(db[[#This Row],[QTY/ CTN B]]="","",LEFT(db[[#This Row],[QTY/ CTN B]],SEARCH(" ",db[[#This Row],[QTY/ CTN B]],1)-1))</f>
        <v>20</v>
      </c>
      <c r="X1615" s="40" t="str">
        <f>IF(db[[#This Row],[QTY/ CTN B]]="","",RIGHT(db[[#This Row],[QTY/ CTN B]],LEN(db[[#This Row],[QTY/ CTN B]])-SEARCH(" ",db[[#This Row],[QTY/ CTN B]],1)))</f>
        <v>LSN</v>
      </c>
      <c r="Y1615" s="40">
        <f>IF(db[[#This Row],[QTY/ CTN TG]]="",IF(db[[#This Row],[STN TG]]="","",12),LEFT(db[[#This Row],[QTY/ CTN TG]],SEARCH(" ",db[[#This Row],[QTY/ CTN TG]],1)-1))</f>
        <v>12</v>
      </c>
      <c r="Z16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15" s="40" t="str">
        <f>IF(db[[#This Row],[STN K]]="","",IF(db[[#This Row],[STN TG]]="LSN",12,""))</f>
        <v/>
      </c>
      <c r="AB1615" s="40" t="str">
        <f>IF(db[[#This Row],[STN TG]]="LSN","PCS","")</f>
        <v/>
      </c>
      <c r="AC1615" s="40">
        <f>db[[#This Row],[QTY B]]*IF(db[[#This Row],[QTY TG]]="",1,db[[#This Row],[QTY TG]])*IF(db[[#This Row],[QTY K]]="",1,db[[#This Row],[QTY K]])</f>
        <v>240</v>
      </c>
      <c r="AD1615" s="40" t="str">
        <f>IF(db[[#This Row],[STN K]]="",IF(db[[#This Row],[STN TG]]="",db[[#This Row],[STN B]],db[[#This Row],[STN TG]]),db[[#This Row],[STN K]])</f>
        <v>PCS</v>
      </c>
      <c r="AE1615" s="40"/>
    </row>
    <row r="1616" spans="1:31" x14ac:dyDescent="0.25">
      <c r="A1616" s="40">
        <f t="shared" si="25"/>
        <v>1615</v>
      </c>
      <c r="B1616" s="5" t="str">
        <f>LOWER(SUBSTITUTE(SUBSTITUTE(SUBSTITUTE(SUBSTITUTE(SUBSTITUTE(SUBSTITUTE(SUBSTITUTE(SUBSTITUTE(db[[#This Row],[NB BM]]," ",),".",""),"-",""),"(",""),")",""),"/",""),"""",""),"+",""))</f>
        <v>dispenserkenkotdb2besi</v>
      </c>
      <c r="C1616" s="5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D1616" s="5" t="str">
        <f>LOWER(SUBSTITUTE(SUBSTITUTE(SUBSTITUTE(SUBSTITUTE(SUBSTITUTE(SUBSTITUTE(SUBSTITUTE(SUBSTITUTE(SUBSTITUTE(db[[#This Row],[NB PAJAK]]," ",""),"-",""),"(",""),")",""),".",""),",",""),"/",""),"""",""),"+",""))</f>
        <v>handytapedispenserkenkotdb2besi</v>
      </c>
      <c r="E161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dispenserkenkotdb2besi8lsnartomoro</v>
      </c>
      <c r="F161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kenkohandytapedispensertdb2besi8lsn</v>
      </c>
      <c r="G1616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kenkohandytapedispensertdb2besiartomoro</v>
      </c>
      <c r="H161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kenkohandytapedispensertdb2besi8lsnartomoro</v>
      </c>
      <c r="I1616" s="2" t="s">
        <v>6458</v>
      </c>
      <c r="J1616" s="2" t="s">
        <v>1816</v>
      </c>
      <c r="K1616" s="1" t="s">
        <v>6502</v>
      </c>
      <c r="L1616" s="2" t="s">
        <v>1335</v>
      </c>
      <c r="M1616" s="34" t="e">
        <f>IF(db[[#This Row],[NB NOTA_C]]="","",COUNTIF([2]!B_MSK[concat],db[[#This Row],[NB NOTA_C]]))</f>
        <v>#REF!</v>
      </c>
      <c r="N1616" s="9" t="s">
        <v>1348</v>
      </c>
      <c r="O1616" s="5" t="s">
        <v>1435</v>
      </c>
      <c r="P1616" s="2" t="s">
        <v>2427</v>
      </c>
      <c r="Q1616" s="2" t="s">
        <v>5574</v>
      </c>
      <c r="R1616" s="2" t="str">
        <f>IF(db[[#This Row],[QTY/ CTN]]="","",SUBSTITUTE(SUBSTITUTE(SUBSTITUTE(db[[#This Row],[QTY/ CTN]]," ","_",2),"(",""),")","")&amp;"_")</f>
        <v>8 LSN_</v>
      </c>
      <c r="S1616" s="2">
        <f>IF(db[[#This Row],[H_QTY/ CTN]]="","",SEARCH("_",db[[#This Row],[H_QTY/ CTN]]))</f>
        <v>6</v>
      </c>
      <c r="T1616" s="2">
        <f>IF(db[[#This Row],[H_QTY/ CTN]]="","",LEN(db[[#This Row],[H_QTY/ CTN]]))</f>
        <v>6</v>
      </c>
      <c r="U1616" s="41" t="str">
        <f>IF(db[[#This Row],[H_QTY/ CTN]]="","",LEFT(db[[#This Row],[H_QTY/ CTN]],db[[#This Row],[H_1]]-1))</f>
        <v>8 LSN</v>
      </c>
      <c r="V1616" s="40" t="str">
        <f>IF(NOT(db[[#This Row],[H_1]]=db[[#This Row],[H_2]]),MID(db[[#This Row],[H_QTY/ CTN]],db[[#This Row],[H_1]]+1,db[[#This Row],[H_2]]-db[[#This Row],[H_1]]-1),"")</f>
        <v/>
      </c>
      <c r="W1616" s="40" t="str">
        <f>IF(db[[#This Row],[QTY/ CTN B]]="","",LEFT(db[[#This Row],[QTY/ CTN B]],SEARCH(" ",db[[#This Row],[QTY/ CTN B]],1)-1))</f>
        <v>8</v>
      </c>
      <c r="X1616" s="40" t="str">
        <f>IF(db[[#This Row],[QTY/ CTN B]]="","",RIGHT(db[[#This Row],[QTY/ CTN B]],LEN(db[[#This Row],[QTY/ CTN B]])-SEARCH(" ",db[[#This Row],[QTY/ CTN B]],1)))</f>
        <v>LSN</v>
      </c>
      <c r="Y1616" s="40">
        <f>IF(db[[#This Row],[QTY/ CTN TG]]="",IF(db[[#This Row],[STN TG]]="","",12),LEFT(db[[#This Row],[QTY/ CTN TG]],SEARCH(" ",db[[#This Row],[QTY/ CTN TG]],1)-1))</f>
        <v>12</v>
      </c>
      <c r="Z16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16" s="40" t="str">
        <f>IF(db[[#This Row],[STN K]]="","",IF(db[[#This Row],[STN TG]]="LSN",12,""))</f>
        <v/>
      </c>
      <c r="AB1616" s="40" t="str">
        <f>IF(db[[#This Row],[STN TG]]="LSN","PCS","")</f>
        <v/>
      </c>
      <c r="AC1616" s="40">
        <f>db[[#This Row],[QTY B]]*IF(db[[#This Row],[QTY TG]]="",1,db[[#This Row],[QTY TG]])*IF(db[[#This Row],[QTY K]]="",1,db[[#This Row],[QTY K]])</f>
        <v>96</v>
      </c>
      <c r="AD1616" s="40" t="str">
        <f>IF(db[[#This Row],[STN K]]="",IF(db[[#This Row],[STN TG]]="",db[[#This Row],[STN B]],db[[#This Row],[STN TG]]),db[[#This Row],[STN K]])</f>
        <v>PCS</v>
      </c>
      <c r="AE1616" s="40"/>
    </row>
    <row r="1617" spans="1:31" x14ac:dyDescent="0.25">
      <c r="A1617" s="40">
        <f t="shared" si="25"/>
        <v>1616</v>
      </c>
      <c r="B1617" s="2" t="str">
        <f>LOWER(SUBSTITUTE(SUBSTITUTE(SUBSTITUTE(SUBSTITUTE(SUBSTITUTE(SUBSTITUTE(SUBSTITUTE(SUBSTITUTE(db[[#This Row],[NB BM]]," ",),".",""),"-",""),"(",""),")",""),"/",""),"""",""),"+",""))</f>
        <v>staplerkenkohd12l14</v>
      </c>
      <c r="C1617" s="2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D1617" s="2" t="str">
        <f>LOWER(SUBSTITUTE(SUBSTITUTE(SUBSTITUTE(SUBSTITUTE(SUBSTITUTE(SUBSTITUTE(SUBSTITUTE(SUBSTITUTE(SUBSTITUTE(db[[#This Row],[NB PAJAK]]," ",""),"-",""),"(",""),")",""),".",""),",",""),"/",""),"""",""),"+",""))</f>
        <v/>
      </c>
      <c r="E161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staplerkenkohd12l146pcsartomoro</v>
      </c>
      <c r="F161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kenkoheavydutystaplerhd12l146pcs</v>
      </c>
      <c r="G1617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kenkoheavydutystaplerhd12l14artomoro</v>
      </c>
      <c r="H161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kenkoheavydutystaplerhd12l146pcsartomoro</v>
      </c>
      <c r="I1617" s="2" t="s">
        <v>734</v>
      </c>
      <c r="J1617" s="2" t="s">
        <v>2540</v>
      </c>
      <c r="K1617" s="14"/>
      <c r="L1617" s="2" t="s">
        <v>1335</v>
      </c>
      <c r="M1617" s="34" t="e">
        <f>IF(db[[#This Row],[NB NOTA_C]]="","",COUNTIF([2]!B_MSK[concat],db[[#This Row],[NB NOTA_C]]))</f>
        <v>#REF!</v>
      </c>
      <c r="N1617" s="14" t="s">
        <v>1348</v>
      </c>
      <c r="O1617" s="2" t="s">
        <v>1533</v>
      </c>
      <c r="P1617" s="2" t="s">
        <v>2450</v>
      </c>
      <c r="R1617" s="2" t="str">
        <f>IF(db[[#This Row],[QTY/ CTN]]="","",SUBSTITUTE(SUBSTITUTE(SUBSTITUTE(db[[#This Row],[QTY/ CTN]]," ","_",2),"(",""),")","")&amp;"_")</f>
        <v>6 PCS_</v>
      </c>
      <c r="S1617" s="2">
        <f>IF(db[[#This Row],[H_QTY/ CTN]]="","",SEARCH("_",db[[#This Row],[H_QTY/ CTN]]))</f>
        <v>6</v>
      </c>
      <c r="T1617" s="2">
        <f>IF(db[[#This Row],[H_QTY/ CTN]]="","",LEN(db[[#This Row],[H_QTY/ CTN]]))</f>
        <v>6</v>
      </c>
      <c r="U1617" s="41" t="str">
        <f>IF(db[[#This Row],[H_QTY/ CTN]]="","",LEFT(db[[#This Row],[H_QTY/ CTN]],db[[#This Row],[H_1]]-1))</f>
        <v>6 PCS</v>
      </c>
      <c r="V1617" s="40" t="str">
        <f>IF(NOT(db[[#This Row],[H_1]]=db[[#This Row],[H_2]]),MID(db[[#This Row],[H_QTY/ CTN]],db[[#This Row],[H_1]]+1,db[[#This Row],[H_2]]-db[[#This Row],[H_1]]-1),"")</f>
        <v/>
      </c>
      <c r="W1617" s="40" t="str">
        <f>IF(db[[#This Row],[QTY/ CTN B]]="","",LEFT(db[[#This Row],[QTY/ CTN B]],SEARCH(" ",db[[#This Row],[QTY/ CTN B]],1)-1))</f>
        <v>6</v>
      </c>
      <c r="X1617" s="40" t="str">
        <f>IF(db[[#This Row],[QTY/ CTN B]]="","",RIGHT(db[[#This Row],[QTY/ CTN B]],LEN(db[[#This Row],[QTY/ CTN B]])-SEARCH(" ",db[[#This Row],[QTY/ CTN B]],1)))</f>
        <v>PCS</v>
      </c>
      <c r="Y1617" s="40" t="str">
        <f>IF(db[[#This Row],[QTY/ CTN TG]]="",IF(db[[#This Row],[STN TG]]="","",12),LEFT(db[[#This Row],[QTY/ CTN TG]],SEARCH(" ",db[[#This Row],[QTY/ CTN TG]],1)-1))</f>
        <v/>
      </c>
      <c r="Z16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17" s="40" t="str">
        <f>IF(db[[#This Row],[STN K]]="","",IF(db[[#This Row],[STN TG]]="LSN",12,""))</f>
        <v/>
      </c>
      <c r="AB1617" s="40" t="str">
        <f>IF(db[[#This Row],[STN TG]]="LSN","PCS","")</f>
        <v/>
      </c>
      <c r="AC1617" s="40">
        <f>db[[#This Row],[QTY B]]*IF(db[[#This Row],[QTY TG]]="",1,db[[#This Row],[QTY TG]])*IF(db[[#This Row],[QTY K]]="",1,db[[#This Row],[QTY K]])</f>
        <v>6</v>
      </c>
      <c r="AD1617" s="40" t="str">
        <f>IF(db[[#This Row],[STN K]]="",IF(db[[#This Row],[STN TG]]="",db[[#This Row],[STN B]],db[[#This Row],[STN TG]]),db[[#This Row],[STN K]])</f>
        <v>PCS</v>
      </c>
      <c r="AE1617" s="40"/>
    </row>
    <row r="1618" spans="1:31" x14ac:dyDescent="0.25">
      <c r="A1618" s="40">
        <f t="shared" si="25"/>
        <v>1617</v>
      </c>
      <c r="B1618" s="5" t="str">
        <f>LOWER(SUBSTITUTE(SUBSTITUTE(SUBSTITUTE(SUBSTITUTE(SUBSTITUTE(SUBSTITUTE(SUBSTITUTE(SUBSTITUTE(db[[#This Row],[NB BM]]," ",),".",""),"-",""),"(",""),")",""),"/",""),"""",""),"+",""))</f>
        <v>staplerkenkohd12l24</v>
      </c>
      <c r="C1618" s="5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D1618" s="5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E161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staplerkenkohd12l246pcsartomoro</v>
      </c>
      <c r="F161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kenkoheavydutystaplerhd12l246pcs</v>
      </c>
      <c r="G1618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kenkoheavydutystaplerhd12l24artomoro</v>
      </c>
      <c r="H161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kenkoheavydutystaplerhd12l246pcsartomoro</v>
      </c>
      <c r="I1618" s="2" t="s">
        <v>735</v>
      </c>
      <c r="J1618" s="2" t="s">
        <v>1833</v>
      </c>
      <c r="K1618" s="14" t="s">
        <v>1835</v>
      </c>
      <c r="L1618" s="2" t="s">
        <v>1335</v>
      </c>
      <c r="M1618" s="34" t="e">
        <f>IF(db[[#This Row],[NB NOTA_C]]="","",COUNTIF([2]!B_MSK[concat],db[[#This Row],[NB NOTA_C]]))</f>
        <v>#REF!</v>
      </c>
      <c r="N1618" s="9" t="s">
        <v>1348</v>
      </c>
      <c r="O1618" s="5" t="s">
        <v>1533</v>
      </c>
      <c r="P1618" s="2" t="s">
        <v>2450</v>
      </c>
      <c r="Q1618" s="2" t="s">
        <v>4296</v>
      </c>
      <c r="R1618" s="2" t="str">
        <f>IF(db[[#This Row],[QTY/ CTN]]="","",SUBSTITUTE(SUBSTITUTE(SUBSTITUTE(db[[#This Row],[QTY/ CTN]]," ","_",2),"(",""),")","")&amp;"_")</f>
        <v>6 PCS_</v>
      </c>
      <c r="S1618" s="2">
        <f>IF(db[[#This Row],[H_QTY/ CTN]]="","",SEARCH("_",db[[#This Row],[H_QTY/ CTN]]))</f>
        <v>6</v>
      </c>
      <c r="T1618" s="2">
        <f>IF(db[[#This Row],[H_QTY/ CTN]]="","",LEN(db[[#This Row],[H_QTY/ CTN]]))</f>
        <v>6</v>
      </c>
      <c r="U1618" s="41" t="str">
        <f>IF(db[[#This Row],[H_QTY/ CTN]]="","",LEFT(db[[#This Row],[H_QTY/ CTN]],db[[#This Row],[H_1]]-1))</f>
        <v>6 PCS</v>
      </c>
      <c r="V1618" s="40" t="str">
        <f>IF(NOT(db[[#This Row],[H_1]]=db[[#This Row],[H_2]]),MID(db[[#This Row],[H_QTY/ CTN]],db[[#This Row],[H_1]]+1,db[[#This Row],[H_2]]-db[[#This Row],[H_1]]-1),"")</f>
        <v/>
      </c>
      <c r="W1618" s="40" t="str">
        <f>IF(db[[#This Row],[QTY/ CTN B]]="","",LEFT(db[[#This Row],[QTY/ CTN B]],SEARCH(" ",db[[#This Row],[QTY/ CTN B]],1)-1))</f>
        <v>6</v>
      </c>
      <c r="X1618" s="40" t="str">
        <f>IF(db[[#This Row],[QTY/ CTN B]]="","",RIGHT(db[[#This Row],[QTY/ CTN B]],LEN(db[[#This Row],[QTY/ CTN B]])-SEARCH(" ",db[[#This Row],[QTY/ CTN B]],1)))</f>
        <v>PCS</v>
      </c>
      <c r="Y1618" s="40" t="str">
        <f>IF(db[[#This Row],[QTY/ CTN TG]]="",IF(db[[#This Row],[STN TG]]="","",12),LEFT(db[[#This Row],[QTY/ CTN TG]],SEARCH(" ",db[[#This Row],[QTY/ CTN TG]],1)-1))</f>
        <v/>
      </c>
      <c r="Z16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18" s="40" t="str">
        <f>IF(db[[#This Row],[STN K]]="","",IF(db[[#This Row],[STN TG]]="LSN",12,""))</f>
        <v/>
      </c>
      <c r="AB1618" s="40" t="str">
        <f>IF(db[[#This Row],[STN TG]]="LSN","PCS","")</f>
        <v/>
      </c>
      <c r="AC1618" s="40">
        <f>db[[#This Row],[QTY B]]*IF(db[[#This Row],[QTY TG]]="",1,db[[#This Row],[QTY TG]])*IF(db[[#This Row],[QTY K]]="",1,db[[#This Row],[QTY K]])</f>
        <v>6</v>
      </c>
      <c r="AD1618" s="40" t="str">
        <f>IF(db[[#This Row],[STN K]]="",IF(db[[#This Row],[STN TG]]="",db[[#This Row],[STN B]],db[[#This Row],[STN TG]]),db[[#This Row],[STN K]])</f>
        <v>PCS</v>
      </c>
      <c r="AE1618" s="40"/>
    </row>
    <row r="1619" spans="1:31" x14ac:dyDescent="0.25">
      <c r="A1619" s="40">
        <f t="shared" si="25"/>
        <v>1618</v>
      </c>
      <c r="B1619" s="5" t="str">
        <f>LOWER(SUBSTITUTE(SUBSTITUTE(SUBSTITUTE(SUBSTITUTE(SUBSTITUTE(SUBSTITUTE(SUBSTITUTE(SUBSTITUTE(db[[#This Row],[NB BM]]," ",),".",""),"-",""),"(",""),")",""),"/",""),"""",""),"+",""))</f>
        <v>staplerkenkohd12n13</v>
      </c>
      <c r="C1619" s="5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D1619" s="5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E161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staplerkenkohd12n136pcsartomoro</v>
      </c>
      <c r="F161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kenkoheavydutystaplerhd12n136pcs</v>
      </c>
      <c r="G1619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kenkoheavydutystaplerhd12n13artomoro</v>
      </c>
      <c r="H161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kenkoheavydutystaplerhd12n136pcsartomoro</v>
      </c>
      <c r="I1619" s="2" t="s">
        <v>736</v>
      </c>
      <c r="J1619" s="2" t="s">
        <v>1832</v>
      </c>
      <c r="K1619" s="14" t="s">
        <v>1834</v>
      </c>
      <c r="L1619" s="2" t="s">
        <v>1335</v>
      </c>
      <c r="M1619" s="34" t="e">
        <f>IF(db[[#This Row],[NB NOTA_C]]="","",COUNTIF([2]!B_MSK[concat],db[[#This Row],[NB NOTA_C]]))</f>
        <v>#REF!</v>
      </c>
      <c r="N1619" s="9" t="s">
        <v>1348</v>
      </c>
      <c r="O1619" s="5" t="s">
        <v>1533</v>
      </c>
      <c r="P1619" s="2" t="s">
        <v>2450</v>
      </c>
      <c r="Q1619" s="2" t="s">
        <v>4297</v>
      </c>
      <c r="R1619" s="2" t="str">
        <f>IF(db[[#This Row],[QTY/ CTN]]="","",SUBSTITUTE(SUBSTITUTE(SUBSTITUTE(db[[#This Row],[QTY/ CTN]]," ","_",2),"(",""),")","")&amp;"_")</f>
        <v>6 PCS_</v>
      </c>
      <c r="S1619" s="2">
        <f>IF(db[[#This Row],[H_QTY/ CTN]]="","",SEARCH("_",db[[#This Row],[H_QTY/ CTN]]))</f>
        <v>6</v>
      </c>
      <c r="T1619" s="2">
        <f>IF(db[[#This Row],[H_QTY/ CTN]]="","",LEN(db[[#This Row],[H_QTY/ CTN]]))</f>
        <v>6</v>
      </c>
      <c r="U1619" s="41" t="str">
        <f>IF(db[[#This Row],[H_QTY/ CTN]]="","",LEFT(db[[#This Row],[H_QTY/ CTN]],db[[#This Row],[H_1]]-1))</f>
        <v>6 PCS</v>
      </c>
      <c r="V1619" s="40" t="str">
        <f>IF(NOT(db[[#This Row],[H_1]]=db[[#This Row],[H_2]]),MID(db[[#This Row],[H_QTY/ CTN]],db[[#This Row],[H_1]]+1,db[[#This Row],[H_2]]-db[[#This Row],[H_1]]-1),"")</f>
        <v/>
      </c>
      <c r="W1619" s="40" t="str">
        <f>IF(db[[#This Row],[QTY/ CTN B]]="","",LEFT(db[[#This Row],[QTY/ CTN B]],SEARCH(" ",db[[#This Row],[QTY/ CTN B]],1)-1))</f>
        <v>6</v>
      </c>
      <c r="X1619" s="40" t="str">
        <f>IF(db[[#This Row],[QTY/ CTN B]]="","",RIGHT(db[[#This Row],[QTY/ CTN B]],LEN(db[[#This Row],[QTY/ CTN B]])-SEARCH(" ",db[[#This Row],[QTY/ CTN B]],1)))</f>
        <v>PCS</v>
      </c>
      <c r="Y1619" s="40" t="str">
        <f>IF(db[[#This Row],[QTY/ CTN TG]]="",IF(db[[#This Row],[STN TG]]="","",12),LEFT(db[[#This Row],[QTY/ CTN TG]],SEARCH(" ",db[[#This Row],[QTY/ CTN TG]],1)-1))</f>
        <v/>
      </c>
      <c r="Z16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19" s="40" t="str">
        <f>IF(db[[#This Row],[STN K]]="","",IF(db[[#This Row],[STN TG]]="LSN",12,""))</f>
        <v/>
      </c>
      <c r="AB1619" s="40" t="str">
        <f>IF(db[[#This Row],[STN TG]]="LSN","PCS","")</f>
        <v/>
      </c>
      <c r="AC1619" s="40">
        <f>db[[#This Row],[QTY B]]*IF(db[[#This Row],[QTY TG]]="",1,db[[#This Row],[QTY TG]])*IF(db[[#This Row],[QTY K]]="",1,db[[#This Row],[QTY K]])</f>
        <v>6</v>
      </c>
      <c r="AD1619" s="40" t="str">
        <f>IF(db[[#This Row],[STN K]]="",IF(db[[#This Row],[STN TG]]="",db[[#This Row],[STN B]],db[[#This Row],[STN TG]]),db[[#This Row],[STN K]])</f>
        <v>PCS</v>
      </c>
      <c r="AE1619" s="40"/>
    </row>
    <row r="1620" spans="1:31" x14ac:dyDescent="0.25">
      <c r="A1620" s="40">
        <f t="shared" si="25"/>
        <v>1619</v>
      </c>
      <c r="B1620" s="5" t="str">
        <f>LOWER(SUBSTITUTE(SUBSTITUTE(SUBSTITUTE(SUBSTITUTE(SUBSTITUTE(SUBSTITUTE(SUBSTITUTE(SUBSTITUTE(db[[#This Row],[NB BM]]," ",),".",""),"-",""),"(",""),")",""),"/",""),"""",""),"+",""))</f>
        <v>staplerkenkohd12n24</v>
      </c>
      <c r="C1620" s="5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D1620" s="5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E162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staplerkenkohd12n246pcsartomoro</v>
      </c>
      <c r="F162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kenkoheavydutystaplerhd12n246pcs</v>
      </c>
      <c r="G1620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kenkoheavydutystaplerhd12n24artomoro</v>
      </c>
      <c r="H162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kenkoheavydutystaplerhd12n246pcsartomoro</v>
      </c>
      <c r="I1620" s="2" t="s">
        <v>737</v>
      </c>
      <c r="J1620" s="2" t="s">
        <v>2538</v>
      </c>
      <c r="K1620" s="1" t="s">
        <v>3728</v>
      </c>
      <c r="L1620" s="2" t="s">
        <v>1335</v>
      </c>
      <c r="M1620" s="34" t="e">
        <f>IF(db[[#This Row],[NB NOTA_C]]="","",COUNTIF([2]!B_MSK[concat],db[[#This Row],[NB NOTA_C]]))</f>
        <v>#REF!</v>
      </c>
      <c r="N1620" s="9" t="s">
        <v>1348</v>
      </c>
      <c r="O1620" s="5" t="s">
        <v>1533</v>
      </c>
      <c r="P1620" s="2" t="s">
        <v>2450</v>
      </c>
      <c r="Q1620" s="2" t="s">
        <v>6925</v>
      </c>
      <c r="R1620" s="2" t="str">
        <f>IF(db[[#This Row],[QTY/ CTN]]="","",SUBSTITUTE(SUBSTITUTE(SUBSTITUTE(db[[#This Row],[QTY/ CTN]]," ","_",2),"(",""),")","")&amp;"_")</f>
        <v>6 PCS_</v>
      </c>
      <c r="S1620" s="2">
        <f>IF(db[[#This Row],[H_QTY/ CTN]]="","",SEARCH("_",db[[#This Row],[H_QTY/ CTN]]))</f>
        <v>6</v>
      </c>
      <c r="T1620" s="2">
        <f>IF(db[[#This Row],[H_QTY/ CTN]]="","",LEN(db[[#This Row],[H_QTY/ CTN]]))</f>
        <v>6</v>
      </c>
      <c r="U1620" s="41" t="str">
        <f>IF(db[[#This Row],[H_QTY/ CTN]]="","",LEFT(db[[#This Row],[H_QTY/ CTN]],db[[#This Row],[H_1]]-1))</f>
        <v>6 PCS</v>
      </c>
      <c r="V1620" s="40" t="str">
        <f>IF(NOT(db[[#This Row],[H_1]]=db[[#This Row],[H_2]]),MID(db[[#This Row],[H_QTY/ CTN]],db[[#This Row],[H_1]]+1,db[[#This Row],[H_2]]-db[[#This Row],[H_1]]-1),"")</f>
        <v/>
      </c>
      <c r="W1620" s="40" t="str">
        <f>IF(db[[#This Row],[QTY/ CTN B]]="","",LEFT(db[[#This Row],[QTY/ CTN B]],SEARCH(" ",db[[#This Row],[QTY/ CTN B]],1)-1))</f>
        <v>6</v>
      </c>
      <c r="X1620" s="40" t="str">
        <f>IF(db[[#This Row],[QTY/ CTN B]]="","",RIGHT(db[[#This Row],[QTY/ CTN B]],LEN(db[[#This Row],[QTY/ CTN B]])-SEARCH(" ",db[[#This Row],[QTY/ CTN B]],1)))</f>
        <v>PCS</v>
      </c>
      <c r="Y1620" s="40" t="str">
        <f>IF(db[[#This Row],[QTY/ CTN TG]]="",IF(db[[#This Row],[STN TG]]="","",12),LEFT(db[[#This Row],[QTY/ CTN TG]],SEARCH(" ",db[[#This Row],[QTY/ CTN TG]],1)-1))</f>
        <v/>
      </c>
      <c r="Z16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20" s="40" t="str">
        <f>IF(db[[#This Row],[STN K]]="","",IF(db[[#This Row],[STN TG]]="LSN",12,""))</f>
        <v/>
      </c>
      <c r="AB1620" s="40" t="str">
        <f>IF(db[[#This Row],[STN TG]]="LSN","PCS","")</f>
        <v/>
      </c>
      <c r="AC1620" s="40">
        <f>db[[#This Row],[QTY B]]*IF(db[[#This Row],[QTY TG]]="",1,db[[#This Row],[QTY TG]])*IF(db[[#This Row],[QTY K]]="",1,db[[#This Row],[QTY K]])</f>
        <v>6</v>
      </c>
      <c r="AD1620" s="40" t="str">
        <f>IF(db[[#This Row],[STN K]]="",IF(db[[#This Row],[STN TG]]="",db[[#This Row],[STN B]],db[[#This Row],[STN TG]]),db[[#This Row],[STN K]])</f>
        <v>PCS</v>
      </c>
      <c r="AE1620" s="40"/>
    </row>
    <row r="1621" spans="1:31" x14ac:dyDescent="0.25">
      <c r="A1621" s="40">
        <f t="shared" si="25"/>
        <v>1620</v>
      </c>
      <c r="B1621" s="5" t="str">
        <f>LOWER(SUBSTITUTE(SUBSTITUTE(SUBSTITUTE(SUBSTITUTE(SUBSTITUTE(SUBSTITUTE(SUBSTITUTE(SUBSTITUTE(db[[#This Row],[NB BM]]," ",),".",""),"-",""),"(",""),")",""),"/",""),"""",""),"+",""))</f>
        <v>stabillohighlighterkenkohl100biru</v>
      </c>
      <c r="C1621" s="5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D1621" s="5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E162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stabillohighlighterkenkohl100biru48box10pcsartomoro</v>
      </c>
      <c r="F162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kenkohighlighterhl100blue48box10pcs</v>
      </c>
      <c r="G1621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kenkohighlighterhl100blueartomoro</v>
      </c>
      <c r="H162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kenkohighlighterhl100blue48box10pcsartomoro</v>
      </c>
      <c r="I1621" s="2" t="s">
        <v>415</v>
      </c>
      <c r="J1621" s="2" t="s">
        <v>416</v>
      </c>
      <c r="K1621" s="14" t="s">
        <v>417</v>
      </c>
      <c r="L1621" s="2" t="s">
        <v>1335</v>
      </c>
      <c r="M1621" s="34" t="e">
        <f>IF(db[[#This Row],[NB NOTA_C]]="","",COUNTIF([2]!B_MSK[concat],db[[#This Row],[NB NOTA_C]]))</f>
        <v>#REF!</v>
      </c>
      <c r="N1621" s="14" t="s">
        <v>1348</v>
      </c>
      <c r="O1621" s="2" t="s">
        <v>1530</v>
      </c>
      <c r="P1621" s="2" t="s">
        <v>2448</v>
      </c>
      <c r="R1621" s="2" t="str">
        <f>IF(db[[#This Row],[QTY/ CTN]]="","",SUBSTITUTE(SUBSTITUTE(SUBSTITUTE(db[[#This Row],[QTY/ CTN]]," ","_",2),"(",""),")","")&amp;"_")</f>
        <v>48 BOX_10 PCS_</v>
      </c>
      <c r="S1621" s="2">
        <f>IF(db[[#This Row],[H_QTY/ CTN]]="","",SEARCH("_",db[[#This Row],[H_QTY/ CTN]]))</f>
        <v>7</v>
      </c>
      <c r="T1621" s="2">
        <f>IF(db[[#This Row],[H_QTY/ CTN]]="","",LEN(db[[#This Row],[H_QTY/ CTN]]))</f>
        <v>14</v>
      </c>
      <c r="U1621" s="41" t="str">
        <f>IF(db[[#This Row],[H_QTY/ CTN]]="","",LEFT(db[[#This Row],[H_QTY/ CTN]],db[[#This Row],[H_1]]-1))</f>
        <v>48 BOX</v>
      </c>
      <c r="V1621" s="40" t="str">
        <f>IF(NOT(db[[#This Row],[H_1]]=db[[#This Row],[H_2]]),MID(db[[#This Row],[H_QTY/ CTN]],db[[#This Row],[H_1]]+1,db[[#This Row],[H_2]]-db[[#This Row],[H_1]]-1),"")</f>
        <v>10 PCS</v>
      </c>
      <c r="W1621" s="40" t="str">
        <f>IF(db[[#This Row],[QTY/ CTN B]]="","",LEFT(db[[#This Row],[QTY/ CTN B]],SEARCH(" ",db[[#This Row],[QTY/ CTN B]],1)-1))</f>
        <v>48</v>
      </c>
      <c r="X1621" s="40" t="str">
        <f>IF(db[[#This Row],[QTY/ CTN B]]="","",RIGHT(db[[#This Row],[QTY/ CTN B]],LEN(db[[#This Row],[QTY/ CTN B]])-SEARCH(" ",db[[#This Row],[QTY/ CTN B]],1)))</f>
        <v>BOX</v>
      </c>
      <c r="Y1621" s="40" t="str">
        <f>IF(db[[#This Row],[QTY/ CTN TG]]="",IF(db[[#This Row],[STN TG]]="","",12),LEFT(db[[#This Row],[QTY/ CTN TG]],SEARCH(" ",db[[#This Row],[QTY/ CTN TG]],1)-1))</f>
        <v>10</v>
      </c>
      <c r="Z16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21" s="40" t="str">
        <f>IF(db[[#This Row],[STN K]]="","",IF(db[[#This Row],[STN TG]]="LSN",12,""))</f>
        <v/>
      </c>
      <c r="AB1621" s="40" t="str">
        <f>IF(db[[#This Row],[STN TG]]="LSN","PCS","")</f>
        <v/>
      </c>
      <c r="AC1621" s="40">
        <f>db[[#This Row],[QTY B]]*IF(db[[#This Row],[QTY TG]]="",1,db[[#This Row],[QTY TG]])*IF(db[[#This Row],[QTY K]]="",1,db[[#This Row],[QTY K]])</f>
        <v>480</v>
      </c>
      <c r="AD1621" s="40" t="str">
        <f>IF(db[[#This Row],[STN K]]="",IF(db[[#This Row],[STN TG]]="",db[[#This Row],[STN B]],db[[#This Row],[STN TG]]),db[[#This Row],[STN K]])</f>
        <v>PCS</v>
      </c>
      <c r="AE1621" s="40"/>
    </row>
    <row r="1622" spans="1:31" x14ac:dyDescent="0.25">
      <c r="A1622" s="40">
        <f t="shared" si="25"/>
        <v>1621</v>
      </c>
      <c r="B1622" s="2" t="str">
        <f>LOWER(SUBSTITUTE(SUBSTITUTE(SUBSTITUTE(SUBSTITUTE(SUBSTITUTE(SUBSTITUTE(SUBSTITUTE(SUBSTITUTE(db[[#This Row],[NB BM]]," ",),".",""),"-",""),"(",""),")",""),"/",""),"""",""),"+",""))</f>
        <v>stabillohighlighterkenkohl100hijau</v>
      </c>
      <c r="C1622" s="2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D1622" s="2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E162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stabillohighlighterkenkohl100hijau48box10pcsartomoro</v>
      </c>
      <c r="F162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kenkohighlighterhl100green48box10pcs</v>
      </c>
      <c r="G1622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kenkohighlighterhl100greenartomoro</v>
      </c>
      <c r="H162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kenkohighlighterhl100green48box10pcsartomoro</v>
      </c>
      <c r="I1622" s="2" t="s">
        <v>730</v>
      </c>
      <c r="J1622" s="2" t="s">
        <v>2535</v>
      </c>
      <c r="K1622" s="14" t="s">
        <v>2677</v>
      </c>
      <c r="L1622" s="2" t="s">
        <v>1335</v>
      </c>
      <c r="M1622" s="34" t="e">
        <f>IF(db[[#This Row],[NB NOTA_C]]="","",COUNTIF([2]!B_MSK[concat],db[[#This Row],[NB NOTA_C]]))</f>
        <v>#REF!</v>
      </c>
      <c r="N1622" s="14" t="s">
        <v>1348</v>
      </c>
      <c r="O1622" s="2" t="s">
        <v>1530</v>
      </c>
      <c r="P1622" s="2" t="s">
        <v>2448</v>
      </c>
      <c r="R1622" s="2" t="str">
        <f>IF(db[[#This Row],[QTY/ CTN]]="","",SUBSTITUTE(SUBSTITUTE(SUBSTITUTE(db[[#This Row],[QTY/ CTN]]," ","_",2),"(",""),")","")&amp;"_")</f>
        <v>48 BOX_10 PCS_</v>
      </c>
      <c r="S1622" s="2">
        <f>IF(db[[#This Row],[H_QTY/ CTN]]="","",SEARCH("_",db[[#This Row],[H_QTY/ CTN]]))</f>
        <v>7</v>
      </c>
      <c r="T1622" s="2">
        <f>IF(db[[#This Row],[H_QTY/ CTN]]="","",LEN(db[[#This Row],[H_QTY/ CTN]]))</f>
        <v>14</v>
      </c>
      <c r="U1622" s="41" t="str">
        <f>IF(db[[#This Row],[H_QTY/ CTN]]="","",LEFT(db[[#This Row],[H_QTY/ CTN]],db[[#This Row],[H_1]]-1))</f>
        <v>48 BOX</v>
      </c>
      <c r="V1622" s="40" t="str">
        <f>IF(NOT(db[[#This Row],[H_1]]=db[[#This Row],[H_2]]),MID(db[[#This Row],[H_QTY/ CTN]],db[[#This Row],[H_1]]+1,db[[#This Row],[H_2]]-db[[#This Row],[H_1]]-1),"")</f>
        <v>10 PCS</v>
      </c>
      <c r="W1622" s="40" t="str">
        <f>IF(db[[#This Row],[QTY/ CTN B]]="","",LEFT(db[[#This Row],[QTY/ CTN B]],SEARCH(" ",db[[#This Row],[QTY/ CTN B]],1)-1))</f>
        <v>48</v>
      </c>
      <c r="X1622" s="40" t="str">
        <f>IF(db[[#This Row],[QTY/ CTN B]]="","",RIGHT(db[[#This Row],[QTY/ CTN B]],LEN(db[[#This Row],[QTY/ CTN B]])-SEARCH(" ",db[[#This Row],[QTY/ CTN B]],1)))</f>
        <v>BOX</v>
      </c>
      <c r="Y1622" s="40" t="str">
        <f>IF(db[[#This Row],[QTY/ CTN TG]]="",IF(db[[#This Row],[STN TG]]="","",12),LEFT(db[[#This Row],[QTY/ CTN TG]],SEARCH(" ",db[[#This Row],[QTY/ CTN TG]],1)-1))</f>
        <v>10</v>
      </c>
      <c r="Z16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22" s="40" t="str">
        <f>IF(db[[#This Row],[STN K]]="","",IF(db[[#This Row],[STN TG]]="LSN",12,""))</f>
        <v/>
      </c>
      <c r="AB1622" s="40" t="str">
        <f>IF(db[[#This Row],[STN TG]]="LSN","PCS","")</f>
        <v/>
      </c>
      <c r="AC1622" s="40">
        <f>db[[#This Row],[QTY B]]*IF(db[[#This Row],[QTY TG]]="",1,db[[#This Row],[QTY TG]])*IF(db[[#This Row],[QTY K]]="",1,db[[#This Row],[QTY K]])</f>
        <v>480</v>
      </c>
      <c r="AD1622" s="40" t="str">
        <f>IF(db[[#This Row],[STN K]]="",IF(db[[#This Row],[STN TG]]="",db[[#This Row],[STN B]],db[[#This Row],[STN TG]]),db[[#This Row],[STN K]])</f>
        <v>PCS</v>
      </c>
      <c r="AE1622" s="40"/>
    </row>
    <row r="1623" spans="1:31" x14ac:dyDescent="0.25">
      <c r="A1623" s="40">
        <f t="shared" si="25"/>
        <v>1622</v>
      </c>
      <c r="B1623" s="5" t="str">
        <f>LOWER(SUBSTITUTE(SUBSTITUTE(SUBSTITUTE(SUBSTITUTE(SUBSTITUTE(SUBSTITUTE(SUBSTITUTE(SUBSTITUTE(db[[#This Row],[NB BM]]," ",),".",""),"-",""),"(",""),")",""),"/",""),"""",""),"+",""))</f>
        <v>stabillohighlighterkenkohl100orange</v>
      </c>
      <c r="C1623" s="5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D1623" s="5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E162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stabillohighlighterkenkohl100orange48box10pcsartomoro</v>
      </c>
      <c r="F162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kenkohighlighterhl100orange48box10pcs</v>
      </c>
      <c r="G1623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kenkohighlighterhl100orangeartomoro</v>
      </c>
      <c r="H162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kenkohighlighterhl100orange48box10pcsartomoro</v>
      </c>
      <c r="I1623" s="2" t="s">
        <v>418</v>
      </c>
      <c r="J1623" s="2" t="s">
        <v>419</v>
      </c>
      <c r="K1623" s="1" t="s">
        <v>420</v>
      </c>
      <c r="L1623" s="2" t="s">
        <v>1335</v>
      </c>
      <c r="M1623" s="34" t="e">
        <f>IF(db[[#This Row],[NB NOTA_C]]="","",COUNTIF([2]!B_MSK[concat],db[[#This Row],[NB NOTA_C]]))</f>
        <v>#REF!</v>
      </c>
      <c r="N1623" s="14" t="s">
        <v>1348</v>
      </c>
      <c r="O1623" s="2" t="s">
        <v>1530</v>
      </c>
      <c r="P1623" s="2" t="s">
        <v>2448</v>
      </c>
      <c r="R1623" s="2" t="str">
        <f>IF(db[[#This Row],[QTY/ CTN]]="","",SUBSTITUTE(SUBSTITUTE(SUBSTITUTE(db[[#This Row],[QTY/ CTN]]," ","_",2),"(",""),")","")&amp;"_")</f>
        <v>48 BOX_10 PCS_</v>
      </c>
      <c r="S1623" s="2">
        <f>IF(db[[#This Row],[H_QTY/ CTN]]="","",SEARCH("_",db[[#This Row],[H_QTY/ CTN]]))</f>
        <v>7</v>
      </c>
      <c r="T1623" s="2">
        <f>IF(db[[#This Row],[H_QTY/ CTN]]="","",LEN(db[[#This Row],[H_QTY/ CTN]]))</f>
        <v>14</v>
      </c>
      <c r="U1623" s="41" t="str">
        <f>IF(db[[#This Row],[H_QTY/ CTN]]="","",LEFT(db[[#This Row],[H_QTY/ CTN]],db[[#This Row],[H_1]]-1))</f>
        <v>48 BOX</v>
      </c>
      <c r="V1623" s="40" t="str">
        <f>IF(NOT(db[[#This Row],[H_1]]=db[[#This Row],[H_2]]),MID(db[[#This Row],[H_QTY/ CTN]],db[[#This Row],[H_1]]+1,db[[#This Row],[H_2]]-db[[#This Row],[H_1]]-1),"")</f>
        <v>10 PCS</v>
      </c>
      <c r="W1623" s="40" t="str">
        <f>IF(db[[#This Row],[QTY/ CTN B]]="","",LEFT(db[[#This Row],[QTY/ CTN B]],SEARCH(" ",db[[#This Row],[QTY/ CTN B]],1)-1))</f>
        <v>48</v>
      </c>
      <c r="X1623" s="40" t="str">
        <f>IF(db[[#This Row],[QTY/ CTN B]]="","",RIGHT(db[[#This Row],[QTY/ CTN B]],LEN(db[[#This Row],[QTY/ CTN B]])-SEARCH(" ",db[[#This Row],[QTY/ CTN B]],1)))</f>
        <v>BOX</v>
      </c>
      <c r="Y1623" s="40" t="str">
        <f>IF(db[[#This Row],[QTY/ CTN TG]]="",IF(db[[#This Row],[STN TG]]="","",12),LEFT(db[[#This Row],[QTY/ CTN TG]],SEARCH(" ",db[[#This Row],[QTY/ CTN TG]],1)-1))</f>
        <v>10</v>
      </c>
      <c r="Z16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23" s="40" t="str">
        <f>IF(db[[#This Row],[STN K]]="","",IF(db[[#This Row],[STN TG]]="LSN",12,""))</f>
        <v/>
      </c>
      <c r="AB1623" s="40" t="str">
        <f>IF(db[[#This Row],[STN TG]]="LSN","PCS","")</f>
        <v/>
      </c>
      <c r="AC1623" s="40">
        <f>db[[#This Row],[QTY B]]*IF(db[[#This Row],[QTY TG]]="",1,db[[#This Row],[QTY TG]])*IF(db[[#This Row],[QTY K]]="",1,db[[#This Row],[QTY K]])</f>
        <v>480</v>
      </c>
      <c r="AD1623" s="40" t="str">
        <f>IF(db[[#This Row],[STN K]]="",IF(db[[#This Row],[STN TG]]="",db[[#This Row],[STN B]],db[[#This Row],[STN TG]]),db[[#This Row],[STN K]])</f>
        <v>PCS</v>
      </c>
      <c r="AE1623" s="40"/>
    </row>
    <row r="1624" spans="1:31" x14ac:dyDescent="0.25">
      <c r="A1624" s="40">
        <f t="shared" si="25"/>
        <v>1623</v>
      </c>
      <c r="B1624" s="2" t="str">
        <f>LOWER(SUBSTITUTE(SUBSTITUTE(SUBSTITUTE(SUBSTITUTE(SUBSTITUTE(SUBSTITUTE(SUBSTITUTE(SUBSTITUTE(db[[#This Row],[NB BM]]," ",),".",""),"-",""),"(",""),")",""),"/",""),"""",""),"+",""))</f>
        <v>stabillohighlighterkenkohl100pink</v>
      </c>
      <c r="C1624" s="2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D1624" s="2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E162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stabillohighlighterkenkohl100pink48box10pcsartomoro</v>
      </c>
      <c r="F162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kenkohighlighterhl100pink48box10pcs</v>
      </c>
      <c r="G162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kenkohighlighterhl100pinkartomoro</v>
      </c>
      <c r="H162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kenkohighlighterhl100pink48box10pcsartomoro</v>
      </c>
      <c r="I1624" s="2" t="s">
        <v>732</v>
      </c>
      <c r="J1624" s="2" t="s">
        <v>2536</v>
      </c>
      <c r="K1624" s="14" t="s">
        <v>2678</v>
      </c>
      <c r="L1624" s="2" t="s">
        <v>1335</v>
      </c>
      <c r="M1624" s="34" t="e">
        <f>IF(db[[#This Row],[NB NOTA_C]]="","",COUNTIF([2]!B_MSK[concat],db[[#This Row],[NB NOTA_C]]))</f>
        <v>#REF!</v>
      </c>
      <c r="N1624" s="14" t="s">
        <v>1348</v>
      </c>
      <c r="O1624" s="2" t="s">
        <v>1530</v>
      </c>
      <c r="P1624" s="2" t="s">
        <v>2448</v>
      </c>
      <c r="R1624" s="2" t="str">
        <f>IF(db[[#This Row],[QTY/ CTN]]="","",SUBSTITUTE(SUBSTITUTE(SUBSTITUTE(db[[#This Row],[QTY/ CTN]]," ","_",2),"(",""),")","")&amp;"_")</f>
        <v>48 BOX_10 PCS_</v>
      </c>
      <c r="S1624" s="2">
        <f>IF(db[[#This Row],[H_QTY/ CTN]]="","",SEARCH("_",db[[#This Row],[H_QTY/ CTN]]))</f>
        <v>7</v>
      </c>
      <c r="T1624" s="2">
        <f>IF(db[[#This Row],[H_QTY/ CTN]]="","",LEN(db[[#This Row],[H_QTY/ CTN]]))</f>
        <v>14</v>
      </c>
      <c r="U1624" s="41" t="str">
        <f>IF(db[[#This Row],[H_QTY/ CTN]]="","",LEFT(db[[#This Row],[H_QTY/ CTN]],db[[#This Row],[H_1]]-1))</f>
        <v>48 BOX</v>
      </c>
      <c r="V1624" s="40" t="str">
        <f>IF(NOT(db[[#This Row],[H_1]]=db[[#This Row],[H_2]]),MID(db[[#This Row],[H_QTY/ CTN]],db[[#This Row],[H_1]]+1,db[[#This Row],[H_2]]-db[[#This Row],[H_1]]-1),"")</f>
        <v>10 PCS</v>
      </c>
      <c r="W1624" s="40" t="str">
        <f>IF(db[[#This Row],[QTY/ CTN B]]="","",LEFT(db[[#This Row],[QTY/ CTN B]],SEARCH(" ",db[[#This Row],[QTY/ CTN B]],1)-1))</f>
        <v>48</v>
      </c>
      <c r="X1624" s="40" t="str">
        <f>IF(db[[#This Row],[QTY/ CTN B]]="","",RIGHT(db[[#This Row],[QTY/ CTN B]],LEN(db[[#This Row],[QTY/ CTN B]])-SEARCH(" ",db[[#This Row],[QTY/ CTN B]],1)))</f>
        <v>BOX</v>
      </c>
      <c r="Y1624" s="40" t="str">
        <f>IF(db[[#This Row],[QTY/ CTN TG]]="",IF(db[[#This Row],[STN TG]]="","",12),LEFT(db[[#This Row],[QTY/ CTN TG]],SEARCH(" ",db[[#This Row],[QTY/ CTN TG]],1)-1))</f>
        <v>10</v>
      </c>
      <c r="Z16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24" s="40" t="str">
        <f>IF(db[[#This Row],[STN K]]="","",IF(db[[#This Row],[STN TG]]="LSN",12,""))</f>
        <v/>
      </c>
      <c r="AB1624" s="40" t="str">
        <f>IF(db[[#This Row],[STN TG]]="LSN","PCS","")</f>
        <v/>
      </c>
      <c r="AC1624" s="40">
        <f>db[[#This Row],[QTY B]]*IF(db[[#This Row],[QTY TG]]="",1,db[[#This Row],[QTY TG]])*IF(db[[#This Row],[QTY K]]="",1,db[[#This Row],[QTY K]])</f>
        <v>480</v>
      </c>
      <c r="AD1624" s="40" t="str">
        <f>IF(db[[#This Row],[STN K]]="",IF(db[[#This Row],[STN TG]]="",db[[#This Row],[STN B]],db[[#This Row],[STN TG]]),db[[#This Row],[STN K]])</f>
        <v>PCS</v>
      </c>
      <c r="AE1624" s="40"/>
    </row>
    <row r="1625" spans="1:31" x14ac:dyDescent="0.25">
      <c r="A1625" s="40">
        <f t="shared" si="25"/>
        <v>1624</v>
      </c>
      <c r="B1625" s="5" t="str">
        <f>LOWER(SUBSTITUTE(SUBSTITUTE(SUBSTITUTE(SUBSTITUTE(SUBSTITUTE(SUBSTITUTE(SUBSTITUTE(SUBSTITUTE(db[[#This Row],[NB BM]]," ",),".",""),"-",""),"(",""),")",""),"/",""),"""",""),"+",""))</f>
        <v>stabillohighlighterkenkohl100ungu</v>
      </c>
      <c r="C1625" s="5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D1625" s="5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E162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stabillohighlighterkenkohl100ungu48box10pcsartomoro</v>
      </c>
      <c r="F162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kenkohighlighterhl100purple48box10pcs</v>
      </c>
      <c r="G1625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kenkohighlighterhl100purpleartomoro</v>
      </c>
      <c r="H162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kenkohighlighterhl100purple48box10pcsartomoro</v>
      </c>
      <c r="I1625" s="2" t="s">
        <v>421</v>
      </c>
      <c r="J1625" s="2" t="s">
        <v>422</v>
      </c>
      <c r="K1625" s="14" t="s">
        <v>423</v>
      </c>
      <c r="L1625" s="2" t="s">
        <v>1335</v>
      </c>
      <c r="M1625" s="34" t="e">
        <f>IF(db[[#This Row],[NB NOTA_C]]="","",COUNTIF([2]!B_MSK[concat],db[[#This Row],[NB NOTA_C]]))</f>
        <v>#REF!</v>
      </c>
      <c r="N1625" s="14" t="s">
        <v>1348</v>
      </c>
      <c r="O1625" s="2" t="s">
        <v>1530</v>
      </c>
      <c r="P1625" s="2" t="s">
        <v>2448</v>
      </c>
      <c r="R1625" s="2" t="str">
        <f>IF(db[[#This Row],[QTY/ CTN]]="","",SUBSTITUTE(SUBSTITUTE(SUBSTITUTE(db[[#This Row],[QTY/ CTN]]," ","_",2),"(",""),")","")&amp;"_")</f>
        <v>48 BOX_10 PCS_</v>
      </c>
      <c r="S1625" s="2">
        <f>IF(db[[#This Row],[H_QTY/ CTN]]="","",SEARCH("_",db[[#This Row],[H_QTY/ CTN]]))</f>
        <v>7</v>
      </c>
      <c r="T1625" s="2">
        <f>IF(db[[#This Row],[H_QTY/ CTN]]="","",LEN(db[[#This Row],[H_QTY/ CTN]]))</f>
        <v>14</v>
      </c>
      <c r="U1625" s="41" t="str">
        <f>IF(db[[#This Row],[H_QTY/ CTN]]="","",LEFT(db[[#This Row],[H_QTY/ CTN]],db[[#This Row],[H_1]]-1))</f>
        <v>48 BOX</v>
      </c>
      <c r="V1625" s="40" t="str">
        <f>IF(NOT(db[[#This Row],[H_1]]=db[[#This Row],[H_2]]),MID(db[[#This Row],[H_QTY/ CTN]],db[[#This Row],[H_1]]+1,db[[#This Row],[H_2]]-db[[#This Row],[H_1]]-1),"")</f>
        <v>10 PCS</v>
      </c>
      <c r="W1625" s="40" t="str">
        <f>IF(db[[#This Row],[QTY/ CTN B]]="","",LEFT(db[[#This Row],[QTY/ CTN B]],SEARCH(" ",db[[#This Row],[QTY/ CTN B]],1)-1))</f>
        <v>48</v>
      </c>
      <c r="X1625" s="40" t="str">
        <f>IF(db[[#This Row],[QTY/ CTN B]]="","",RIGHT(db[[#This Row],[QTY/ CTN B]],LEN(db[[#This Row],[QTY/ CTN B]])-SEARCH(" ",db[[#This Row],[QTY/ CTN B]],1)))</f>
        <v>BOX</v>
      </c>
      <c r="Y1625" s="40" t="str">
        <f>IF(db[[#This Row],[QTY/ CTN TG]]="",IF(db[[#This Row],[STN TG]]="","",12),LEFT(db[[#This Row],[QTY/ CTN TG]],SEARCH(" ",db[[#This Row],[QTY/ CTN TG]],1)-1))</f>
        <v>10</v>
      </c>
      <c r="Z16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25" s="40" t="str">
        <f>IF(db[[#This Row],[STN K]]="","",IF(db[[#This Row],[STN TG]]="LSN",12,""))</f>
        <v/>
      </c>
      <c r="AB1625" s="40" t="str">
        <f>IF(db[[#This Row],[STN TG]]="LSN","PCS","")</f>
        <v/>
      </c>
      <c r="AC1625" s="40">
        <f>db[[#This Row],[QTY B]]*IF(db[[#This Row],[QTY TG]]="",1,db[[#This Row],[QTY TG]])*IF(db[[#This Row],[QTY K]]="",1,db[[#This Row],[QTY K]])</f>
        <v>480</v>
      </c>
      <c r="AD1625" s="40" t="str">
        <f>IF(db[[#This Row],[STN K]]="",IF(db[[#This Row],[STN TG]]="",db[[#This Row],[STN B]],db[[#This Row],[STN TG]]),db[[#This Row],[STN K]])</f>
        <v>PCS</v>
      </c>
      <c r="AE1625" s="40"/>
    </row>
    <row r="1626" spans="1:31" x14ac:dyDescent="0.25">
      <c r="A1626" s="40">
        <f t="shared" si="25"/>
        <v>1625</v>
      </c>
      <c r="B1626" s="5" t="str">
        <f>LOWER(SUBSTITUTE(SUBSTITUTE(SUBSTITUTE(SUBSTITUTE(SUBSTITUTE(SUBSTITUTE(SUBSTITUTE(SUBSTITUTE(db[[#This Row],[NB BM]]," ",),".",""),"-",""),"(",""),")",""),"/",""),"""",""),"+",""))</f>
        <v>stabillohighlighterkenkohl100kuning</v>
      </c>
      <c r="C1626" s="5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D1626" s="5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E16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stabillohighlighterkenkohl100kuning48box10pcsartomoro</v>
      </c>
      <c r="F16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kenkohighlighterhl100yellow48box10pcs</v>
      </c>
      <c r="G1626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kenkohighlighterhl100yellowartomoro</v>
      </c>
      <c r="H16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kenkohighlighterhl100yellow48box10pcsartomoro</v>
      </c>
      <c r="I1626" s="2" t="s">
        <v>424</v>
      </c>
      <c r="J1626" s="2" t="s">
        <v>425</v>
      </c>
      <c r="K1626" s="14" t="s">
        <v>426</v>
      </c>
      <c r="L1626" s="2" t="s">
        <v>1335</v>
      </c>
      <c r="M1626" s="34" t="e">
        <f>IF(db[[#This Row],[NB NOTA_C]]="","",COUNTIF([2]!B_MSK[concat],db[[#This Row],[NB NOTA_C]]))</f>
        <v>#REF!</v>
      </c>
      <c r="N1626" s="14" t="s">
        <v>1348</v>
      </c>
      <c r="O1626" s="2" t="s">
        <v>1530</v>
      </c>
      <c r="P1626" s="2" t="s">
        <v>2448</v>
      </c>
      <c r="Q1626" s="2" t="s">
        <v>5125</v>
      </c>
      <c r="R1626" s="2" t="str">
        <f>IF(db[[#This Row],[QTY/ CTN]]="","",SUBSTITUTE(SUBSTITUTE(SUBSTITUTE(db[[#This Row],[QTY/ CTN]]," ","_",2),"(",""),")","")&amp;"_")</f>
        <v>48 BOX_10 PCS_</v>
      </c>
      <c r="S1626" s="2">
        <f>IF(db[[#This Row],[H_QTY/ CTN]]="","",SEARCH("_",db[[#This Row],[H_QTY/ CTN]]))</f>
        <v>7</v>
      </c>
      <c r="T1626" s="2">
        <f>IF(db[[#This Row],[H_QTY/ CTN]]="","",LEN(db[[#This Row],[H_QTY/ CTN]]))</f>
        <v>14</v>
      </c>
      <c r="U1626" s="41" t="str">
        <f>IF(db[[#This Row],[H_QTY/ CTN]]="","",LEFT(db[[#This Row],[H_QTY/ CTN]],db[[#This Row],[H_1]]-1))</f>
        <v>48 BOX</v>
      </c>
      <c r="V1626" s="40" t="str">
        <f>IF(NOT(db[[#This Row],[H_1]]=db[[#This Row],[H_2]]),MID(db[[#This Row],[H_QTY/ CTN]],db[[#This Row],[H_1]]+1,db[[#This Row],[H_2]]-db[[#This Row],[H_1]]-1),"")</f>
        <v>10 PCS</v>
      </c>
      <c r="W1626" s="40" t="str">
        <f>IF(db[[#This Row],[QTY/ CTN B]]="","",LEFT(db[[#This Row],[QTY/ CTN B]],SEARCH(" ",db[[#This Row],[QTY/ CTN B]],1)-1))</f>
        <v>48</v>
      </c>
      <c r="X1626" s="40" t="str">
        <f>IF(db[[#This Row],[QTY/ CTN B]]="","",RIGHT(db[[#This Row],[QTY/ CTN B]],LEN(db[[#This Row],[QTY/ CTN B]])-SEARCH(" ",db[[#This Row],[QTY/ CTN B]],1)))</f>
        <v>BOX</v>
      </c>
      <c r="Y1626" s="40" t="str">
        <f>IF(db[[#This Row],[QTY/ CTN TG]]="",IF(db[[#This Row],[STN TG]]="","",12),LEFT(db[[#This Row],[QTY/ CTN TG]],SEARCH(" ",db[[#This Row],[QTY/ CTN TG]],1)-1))</f>
        <v>10</v>
      </c>
      <c r="Z16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26" s="40" t="str">
        <f>IF(db[[#This Row],[STN K]]="","",IF(db[[#This Row],[STN TG]]="LSN",12,""))</f>
        <v/>
      </c>
      <c r="AB1626" s="40" t="str">
        <f>IF(db[[#This Row],[STN TG]]="LSN","PCS","")</f>
        <v/>
      </c>
      <c r="AC1626" s="40">
        <f>db[[#This Row],[QTY B]]*IF(db[[#This Row],[QTY TG]]="",1,db[[#This Row],[QTY TG]])*IF(db[[#This Row],[QTY K]]="",1,db[[#This Row],[QTY K]])</f>
        <v>480</v>
      </c>
      <c r="AD1626" s="40" t="str">
        <f>IF(db[[#This Row],[STN K]]="",IF(db[[#This Row],[STN TG]]="",db[[#This Row],[STN B]],db[[#This Row],[STN TG]]),db[[#This Row],[STN K]])</f>
        <v>PCS</v>
      </c>
      <c r="AE1626" s="40"/>
    </row>
    <row r="1627" spans="1:31" x14ac:dyDescent="0.25">
      <c r="A1627" s="40">
        <f t="shared" si="25"/>
        <v>1626</v>
      </c>
      <c r="B1627" s="5" t="str">
        <f>LOWER(SUBSTITUTE(SUBSTITUTE(SUBSTITUTE(SUBSTITUTE(SUBSTITUTE(SUBSTITUTE(SUBSTITUTE(SUBSTITUTE(db[[#This Row],[NB BM]]," ",),".",""),"-",""),"(",""),")",""),"/",""),"""",""),"+",""))</f>
        <v>stabillohighlighterkenkoovaliner</v>
      </c>
      <c r="C1627" s="5" t="str">
        <f>LOWER(SUBSTITUTE(SUBSTITUTE(SUBSTITUTE(SUBSTITUTE(SUBSTITUTE(SUBSTITUTE(SUBSTITUTE(SUBSTITUTE(SUBSTITUTE(db[[#This Row],[NB NOTA]]," ",),".",""),"-",""),"(",""),")",""),",",""),"/",""),"""",""),"+",""))</f>
        <v>kenkohighlighterovaliner</v>
      </c>
      <c r="D1627" s="5" t="str">
        <f>LOWER(SUBSTITUTE(SUBSTITUTE(SUBSTITUTE(SUBSTITUTE(SUBSTITUTE(SUBSTITUTE(SUBSTITUTE(SUBSTITUTE(SUBSTITUTE(db[[#This Row],[NB PAJAK]]," ",""),"-",""),"(",""),")",""),".",""),",",""),"/",""),"""",""),"+",""))</f>
        <v>highlighterstabilokenkoovaliner</v>
      </c>
      <c r="E16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stabillohighlighterkenkoovaliner48box10pcsartomoro</v>
      </c>
      <c r="F16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kenkohighlighterovaliner48box10pcs</v>
      </c>
      <c r="G1627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kenkohighlighterovalinerartomoro</v>
      </c>
      <c r="H16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kenkohighlighterovaliner48box10pcsartomoro</v>
      </c>
      <c r="I1627" s="2" t="s">
        <v>5486</v>
      </c>
      <c r="J1627" s="2" t="s">
        <v>5485</v>
      </c>
      <c r="K1627" s="14" t="s">
        <v>5487</v>
      </c>
      <c r="L1627" s="2" t="s">
        <v>1335</v>
      </c>
      <c r="M1627" s="34" t="e">
        <f>IF(db[[#This Row],[NB NOTA_C]]="","",COUNTIF([2]!B_MSK[concat],db[[#This Row],[NB NOTA_C]]))</f>
        <v>#REF!</v>
      </c>
      <c r="N1627" s="14" t="s">
        <v>1348</v>
      </c>
      <c r="O1627" s="2" t="s">
        <v>1530</v>
      </c>
      <c r="P1627" s="2" t="s">
        <v>2448</v>
      </c>
      <c r="Q1627" s="2" t="s">
        <v>5488</v>
      </c>
      <c r="R1627" s="2" t="str">
        <f>IF(db[[#This Row],[QTY/ CTN]]="","",SUBSTITUTE(SUBSTITUTE(SUBSTITUTE(db[[#This Row],[QTY/ CTN]]," ","_",2),"(",""),")","")&amp;"_")</f>
        <v>48 BOX_10 PCS_</v>
      </c>
      <c r="S1627" s="2">
        <f>IF(db[[#This Row],[H_QTY/ CTN]]="","",SEARCH("_",db[[#This Row],[H_QTY/ CTN]]))</f>
        <v>7</v>
      </c>
      <c r="T1627" s="2">
        <f>IF(db[[#This Row],[H_QTY/ CTN]]="","",LEN(db[[#This Row],[H_QTY/ CTN]]))</f>
        <v>14</v>
      </c>
      <c r="U1627" s="41" t="str">
        <f>IF(db[[#This Row],[H_QTY/ CTN]]="","",LEFT(db[[#This Row],[H_QTY/ CTN]],db[[#This Row],[H_1]]-1))</f>
        <v>48 BOX</v>
      </c>
      <c r="V1627" s="40" t="str">
        <f>IF(NOT(db[[#This Row],[H_1]]=db[[#This Row],[H_2]]),MID(db[[#This Row],[H_QTY/ CTN]],db[[#This Row],[H_1]]+1,db[[#This Row],[H_2]]-db[[#This Row],[H_1]]-1),"")</f>
        <v>10 PCS</v>
      </c>
      <c r="W1627" s="40" t="str">
        <f>IF(db[[#This Row],[QTY/ CTN B]]="","",LEFT(db[[#This Row],[QTY/ CTN B]],SEARCH(" ",db[[#This Row],[QTY/ CTN B]],1)-1))</f>
        <v>48</v>
      </c>
      <c r="X1627" s="40" t="str">
        <f>IF(db[[#This Row],[QTY/ CTN B]]="","",RIGHT(db[[#This Row],[QTY/ CTN B]],LEN(db[[#This Row],[QTY/ CTN B]])-SEARCH(" ",db[[#This Row],[QTY/ CTN B]],1)))</f>
        <v>BOX</v>
      </c>
      <c r="Y1627" s="40" t="str">
        <f>IF(db[[#This Row],[QTY/ CTN TG]]="",IF(db[[#This Row],[STN TG]]="","",12),LEFT(db[[#This Row],[QTY/ CTN TG]],SEARCH(" ",db[[#This Row],[QTY/ CTN TG]],1)-1))</f>
        <v>10</v>
      </c>
      <c r="Z16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27" s="40" t="str">
        <f>IF(db[[#This Row],[STN K]]="","",IF(db[[#This Row],[STN TG]]="LSN",12,""))</f>
        <v/>
      </c>
      <c r="AB1627" s="40" t="str">
        <f>IF(db[[#This Row],[STN TG]]="LSN","PCS","")</f>
        <v/>
      </c>
      <c r="AC1627" s="40">
        <f>db[[#This Row],[QTY B]]*IF(db[[#This Row],[QTY TG]]="",1,db[[#This Row],[QTY TG]])*IF(db[[#This Row],[QTY K]]="",1,db[[#This Row],[QTY K]])</f>
        <v>480</v>
      </c>
      <c r="AD1627" s="40" t="str">
        <f>IF(db[[#This Row],[STN K]]="",IF(db[[#This Row],[STN TG]]="",db[[#This Row],[STN B]],db[[#This Row],[STN TG]]),db[[#This Row],[STN K]])</f>
        <v>PCS</v>
      </c>
      <c r="AE1627" s="40"/>
    </row>
    <row r="1628" spans="1:31" x14ac:dyDescent="0.25">
      <c r="A1628" s="40">
        <f t="shared" si="25"/>
        <v>1627</v>
      </c>
      <c r="B1628" s="5" t="str">
        <f>LOWER(SUBSTITUTE(SUBSTITUTE(SUBSTITUTE(SUBSTITUTE(SUBSTITUTE(SUBSTITUTE(SUBSTITUTE(SUBSTITUTE(db[[#This Row],[NB BM]]," ",),".",""),"-",""),"(",""),")",""),"/",""),"""",""),"+",""))</f>
        <v>stabillohighlighterkenkophl100pastelbiru</v>
      </c>
      <c r="C1628" s="5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D1628" s="5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E162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stabillohighlighterkenkophl100pastelbiru48box10pcsartomoro</v>
      </c>
      <c r="F162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kenkohighlighterphl100bluepastel48box10pcs</v>
      </c>
      <c r="G1628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kenkohighlighterphl100bluepastelartomoro</v>
      </c>
      <c r="H162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kenkohighlighterphl100bluepastel48box10pcsartomoro</v>
      </c>
      <c r="I1628" s="2" t="s">
        <v>3013</v>
      </c>
      <c r="J1628" s="2" t="s">
        <v>3001</v>
      </c>
      <c r="K1628" s="14" t="s">
        <v>3007</v>
      </c>
      <c r="L1628" s="2" t="s">
        <v>1335</v>
      </c>
      <c r="M1628" s="34" t="e">
        <f>IF(db[[#This Row],[NB NOTA_C]]="","",COUNTIF([2]!B_MSK[concat],db[[#This Row],[NB NOTA_C]]))</f>
        <v>#REF!</v>
      </c>
      <c r="N1628" s="14" t="s">
        <v>1348</v>
      </c>
      <c r="O1628" s="2" t="s">
        <v>1530</v>
      </c>
      <c r="P1628" s="2" t="s">
        <v>2448</v>
      </c>
      <c r="R1628" s="2" t="str">
        <f>IF(db[[#This Row],[QTY/ CTN]]="","",SUBSTITUTE(SUBSTITUTE(SUBSTITUTE(db[[#This Row],[QTY/ CTN]]," ","_",2),"(",""),")","")&amp;"_")</f>
        <v>48 BOX_10 PCS_</v>
      </c>
      <c r="S1628" s="2">
        <f>IF(db[[#This Row],[H_QTY/ CTN]]="","",SEARCH("_",db[[#This Row],[H_QTY/ CTN]]))</f>
        <v>7</v>
      </c>
      <c r="T1628" s="2">
        <f>IF(db[[#This Row],[H_QTY/ CTN]]="","",LEN(db[[#This Row],[H_QTY/ CTN]]))</f>
        <v>14</v>
      </c>
      <c r="U1628" s="41" t="str">
        <f>IF(db[[#This Row],[H_QTY/ CTN]]="","",LEFT(db[[#This Row],[H_QTY/ CTN]],db[[#This Row],[H_1]]-1))</f>
        <v>48 BOX</v>
      </c>
      <c r="V1628" s="40" t="str">
        <f>IF(NOT(db[[#This Row],[H_1]]=db[[#This Row],[H_2]]),MID(db[[#This Row],[H_QTY/ CTN]],db[[#This Row],[H_1]]+1,db[[#This Row],[H_2]]-db[[#This Row],[H_1]]-1),"")</f>
        <v>10 PCS</v>
      </c>
      <c r="W1628" s="40" t="str">
        <f>IF(db[[#This Row],[QTY/ CTN B]]="","",LEFT(db[[#This Row],[QTY/ CTN B]],SEARCH(" ",db[[#This Row],[QTY/ CTN B]],1)-1))</f>
        <v>48</v>
      </c>
      <c r="X1628" s="40" t="str">
        <f>IF(db[[#This Row],[QTY/ CTN B]]="","",RIGHT(db[[#This Row],[QTY/ CTN B]],LEN(db[[#This Row],[QTY/ CTN B]])-SEARCH(" ",db[[#This Row],[QTY/ CTN B]],1)))</f>
        <v>BOX</v>
      </c>
      <c r="Y1628" s="40" t="str">
        <f>IF(db[[#This Row],[QTY/ CTN TG]]="",IF(db[[#This Row],[STN TG]]="","",12),LEFT(db[[#This Row],[QTY/ CTN TG]],SEARCH(" ",db[[#This Row],[QTY/ CTN TG]],1)-1))</f>
        <v>10</v>
      </c>
      <c r="Z16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28" s="40" t="str">
        <f>IF(db[[#This Row],[STN K]]="","",IF(db[[#This Row],[STN TG]]="LSN",12,""))</f>
        <v/>
      </c>
      <c r="AB1628" s="40" t="str">
        <f>IF(db[[#This Row],[STN TG]]="LSN","PCS","")</f>
        <v/>
      </c>
      <c r="AC1628" s="40">
        <f>db[[#This Row],[QTY B]]*IF(db[[#This Row],[QTY TG]]="",1,db[[#This Row],[QTY TG]])*IF(db[[#This Row],[QTY K]]="",1,db[[#This Row],[QTY K]])</f>
        <v>480</v>
      </c>
      <c r="AD1628" s="40" t="str">
        <f>IF(db[[#This Row],[STN K]]="",IF(db[[#This Row],[STN TG]]="",db[[#This Row],[STN B]],db[[#This Row],[STN TG]]),db[[#This Row],[STN K]])</f>
        <v>PCS</v>
      </c>
      <c r="AE1628" s="40"/>
    </row>
    <row r="1629" spans="1:31" x14ac:dyDescent="0.25">
      <c r="A1629" s="40">
        <f t="shared" si="25"/>
        <v>1628</v>
      </c>
      <c r="B1629" s="5" t="str">
        <f>LOWER(SUBSTITUTE(SUBSTITUTE(SUBSTITUTE(SUBSTITUTE(SUBSTITUTE(SUBSTITUTE(SUBSTITUTE(SUBSTITUTE(db[[#This Row],[NB BM]]," ",),".",""),"-",""),"(",""),")",""),"/",""),"""",""),"+",""))</f>
        <v>stabillohighlighterkenkophl100pastelhijau</v>
      </c>
      <c r="C1629" s="5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D1629" s="5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E162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stabillohighlighterkenkophl100pastelhijau48box10pcsartomoro</v>
      </c>
      <c r="F162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kenkohighlighterphl100greenpastel48box10pcs</v>
      </c>
      <c r="G1629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kenkohighlighterphl100greenpastelartomoro</v>
      </c>
      <c r="H162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kenkohighlighterphl100greenpastel48box10pcsartomoro</v>
      </c>
      <c r="I1629" s="2" t="s">
        <v>3014</v>
      </c>
      <c r="J1629" s="2" t="s">
        <v>3002</v>
      </c>
      <c r="K1629" s="1" t="s">
        <v>3008</v>
      </c>
      <c r="L1629" s="2" t="s">
        <v>1335</v>
      </c>
      <c r="M1629" s="34" t="e">
        <f>IF(db[[#This Row],[NB NOTA_C]]="","",COUNTIF([2]!B_MSK[concat],db[[#This Row],[NB NOTA_C]]))</f>
        <v>#REF!</v>
      </c>
      <c r="N1629" s="14" t="s">
        <v>1348</v>
      </c>
      <c r="O1629" s="2" t="s">
        <v>1530</v>
      </c>
      <c r="P1629" s="2" t="s">
        <v>2448</v>
      </c>
      <c r="R1629" s="2" t="str">
        <f>IF(db[[#This Row],[QTY/ CTN]]="","",SUBSTITUTE(SUBSTITUTE(SUBSTITUTE(db[[#This Row],[QTY/ CTN]]," ","_",2),"(",""),")","")&amp;"_")</f>
        <v>48 BOX_10 PCS_</v>
      </c>
      <c r="S1629" s="2">
        <f>IF(db[[#This Row],[H_QTY/ CTN]]="","",SEARCH("_",db[[#This Row],[H_QTY/ CTN]]))</f>
        <v>7</v>
      </c>
      <c r="T1629" s="2">
        <f>IF(db[[#This Row],[H_QTY/ CTN]]="","",LEN(db[[#This Row],[H_QTY/ CTN]]))</f>
        <v>14</v>
      </c>
      <c r="U1629" s="41" t="str">
        <f>IF(db[[#This Row],[H_QTY/ CTN]]="","",LEFT(db[[#This Row],[H_QTY/ CTN]],db[[#This Row],[H_1]]-1))</f>
        <v>48 BOX</v>
      </c>
      <c r="V1629" s="40" t="str">
        <f>IF(NOT(db[[#This Row],[H_1]]=db[[#This Row],[H_2]]),MID(db[[#This Row],[H_QTY/ CTN]],db[[#This Row],[H_1]]+1,db[[#This Row],[H_2]]-db[[#This Row],[H_1]]-1),"")</f>
        <v>10 PCS</v>
      </c>
      <c r="W1629" s="40" t="str">
        <f>IF(db[[#This Row],[QTY/ CTN B]]="","",LEFT(db[[#This Row],[QTY/ CTN B]],SEARCH(" ",db[[#This Row],[QTY/ CTN B]],1)-1))</f>
        <v>48</v>
      </c>
      <c r="X1629" s="40" t="str">
        <f>IF(db[[#This Row],[QTY/ CTN B]]="","",RIGHT(db[[#This Row],[QTY/ CTN B]],LEN(db[[#This Row],[QTY/ CTN B]])-SEARCH(" ",db[[#This Row],[QTY/ CTN B]],1)))</f>
        <v>BOX</v>
      </c>
      <c r="Y1629" s="40" t="str">
        <f>IF(db[[#This Row],[QTY/ CTN TG]]="",IF(db[[#This Row],[STN TG]]="","",12),LEFT(db[[#This Row],[QTY/ CTN TG]],SEARCH(" ",db[[#This Row],[QTY/ CTN TG]],1)-1))</f>
        <v>10</v>
      </c>
      <c r="Z16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29" s="40" t="str">
        <f>IF(db[[#This Row],[STN K]]="","",IF(db[[#This Row],[STN TG]]="LSN",12,""))</f>
        <v/>
      </c>
      <c r="AB1629" s="40" t="str">
        <f>IF(db[[#This Row],[STN TG]]="LSN","PCS","")</f>
        <v/>
      </c>
      <c r="AC1629" s="40">
        <f>db[[#This Row],[QTY B]]*IF(db[[#This Row],[QTY TG]]="",1,db[[#This Row],[QTY TG]])*IF(db[[#This Row],[QTY K]]="",1,db[[#This Row],[QTY K]])</f>
        <v>480</v>
      </c>
      <c r="AD1629" s="40" t="str">
        <f>IF(db[[#This Row],[STN K]]="",IF(db[[#This Row],[STN TG]]="",db[[#This Row],[STN B]],db[[#This Row],[STN TG]]),db[[#This Row],[STN K]])</f>
        <v>PCS</v>
      </c>
      <c r="AE1629" s="40"/>
    </row>
    <row r="1630" spans="1:31" x14ac:dyDescent="0.25">
      <c r="A1630" s="40">
        <f t="shared" si="25"/>
        <v>1629</v>
      </c>
      <c r="B1630" s="5" t="str">
        <f>LOWER(SUBSTITUTE(SUBSTITUTE(SUBSTITUTE(SUBSTITUTE(SUBSTITUTE(SUBSTITUTE(SUBSTITUTE(SUBSTITUTE(db[[#This Row],[NB BM]]," ",),".",""),"-",""),"(",""),")",""),"/",""),"""",""),"+",""))</f>
        <v>stabillohighlighterkenkophl100pastelorange</v>
      </c>
      <c r="C1630" s="5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D1630" s="5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E163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stabillohighlighterkenkophl100pastelorange48box10pcsartomoro</v>
      </c>
      <c r="F163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kenkohighlighterphl100orangepastel48box10pcs</v>
      </c>
      <c r="G1630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kenkohighlighterphl100orangepastelartomoro</v>
      </c>
      <c r="H163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kenkohighlighterphl100orangepastel48box10pcsartomoro</v>
      </c>
      <c r="I1630" s="2" t="s">
        <v>3015</v>
      </c>
      <c r="J1630" s="2" t="s">
        <v>3003</v>
      </c>
      <c r="K1630" s="1" t="s">
        <v>3009</v>
      </c>
      <c r="L1630" s="2" t="s">
        <v>1335</v>
      </c>
      <c r="M1630" s="34" t="e">
        <f>IF(db[[#This Row],[NB NOTA_C]]="","",COUNTIF([2]!B_MSK[concat],db[[#This Row],[NB NOTA_C]]))</f>
        <v>#REF!</v>
      </c>
      <c r="N1630" s="14" t="s">
        <v>1348</v>
      </c>
      <c r="O1630" s="2" t="s">
        <v>1530</v>
      </c>
      <c r="P1630" s="2" t="s">
        <v>2448</v>
      </c>
      <c r="R1630" s="2" t="str">
        <f>IF(db[[#This Row],[QTY/ CTN]]="","",SUBSTITUTE(SUBSTITUTE(SUBSTITUTE(db[[#This Row],[QTY/ CTN]]," ","_",2),"(",""),")","")&amp;"_")</f>
        <v>48 BOX_10 PCS_</v>
      </c>
      <c r="S1630" s="2">
        <f>IF(db[[#This Row],[H_QTY/ CTN]]="","",SEARCH("_",db[[#This Row],[H_QTY/ CTN]]))</f>
        <v>7</v>
      </c>
      <c r="T1630" s="2">
        <f>IF(db[[#This Row],[H_QTY/ CTN]]="","",LEN(db[[#This Row],[H_QTY/ CTN]]))</f>
        <v>14</v>
      </c>
      <c r="U1630" s="41" t="str">
        <f>IF(db[[#This Row],[H_QTY/ CTN]]="","",LEFT(db[[#This Row],[H_QTY/ CTN]],db[[#This Row],[H_1]]-1))</f>
        <v>48 BOX</v>
      </c>
      <c r="V1630" s="40" t="str">
        <f>IF(NOT(db[[#This Row],[H_1]]=db[[#This Row],[H_2]]),MID(db[[#This Row],[H_QTY/ CTN]],db[[#This Row],[H_1]]+1,db[[#This Row],[H_2]]-db[[#This Row],[H_1]]-1),"")</f>
        <v>10 PCS</v>
      </c>
      <c r="W1630" s="40" t="str">
        <f>IF(db[[#This Row],[QTY/ CTN B]]="","",LEFT(db[[#This Row],[QTY/ CTN B]],SEARCH(" ",db[[#This Row],[QTY/ CTN B]],1)-1))</f>
        <v>48</v>
      </c>
      <c r="X1630" s="40" t="str">
        <f>IF(db[[#This Row],[QTY/ CTN B]]="","",RIGHT(db[[#This Row],[QTY/ CTN B]],LEN(db[[#This Row],[QTY/ CTN B]])-SEARCH(" ",db[[#This Row],[QTY/ CTN B]],1)))</f>
        <v>BOX</v>
      </c>
      <c r="Y1630" s="40" t="str">
        <f>IF(db[[#This Row],[QTY/ CTN TG]]="",IF(db[[#This Row],[STN TG]]="","",12),LEFT(db[[#This Row],[QTY/ CTN TG]],SEARCH(" ",db[[#This Row],[QTY/ CTN TG]],1)-1))</f>
        <v>10</v>
      </c>
      <c r="Z16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30" s="40" t="str">
        <f>IF(db[[#This Row],[STN K]]="","",IF(db[[#This Row],[STN TG]]="LSN",12,""))</f>
        <v/>
      </c>
      <c r="AB1630" s="40" t="str">
        <f>IF(db[[#This Row],[STN TG]]="LSN","PCS","")</f>
        <v/>
      </c>
      <c r="AC1630" s="40">
        <f>db[[#This Row],[QTY B]]*IF(db[[#This Row],[QTY TG]]="",1,db[[#This Row],[QTY TG]])*IF(db[[#This Row],[QTY K]]="",1,db[[#This Row],[QTY K]])</f>
        <v>480</v>
      </c>
      <c r="AD1630" s="40" t="str">
        <f>IF(db[[#This Row],[STN K]]="",IF(db[[#This Row],[STN TG]]="",db[[#This Row],[STN B]],db[[#This Row],[STN TG]]),db[[#This Row],[STN K]])</f>
        <v>PCS</v>
      </c>
      <c r="AE1630" s="40"/>
    </row>
    <row r="1631" spans="1:31" x14ac:dyDescent="0.25">
      <c r="A1631" s="40">
        <f t="shared" si="25"/>
        <v>1630</v>
      </c>
      <c r="B1631" s="5" t="str">
        <f>LOWER(SUBSTITUTE(SUBSTITUTE(SUBSTITUTE(SUBSTITUTE(SUBSTITUTE(SUBSTITUTE(SUBSTITUTE(SUBSTITUTE(db[[#This Row],[NB BM]]," ",),".",""),"-",""),"(",""),")",""),"/",""),"""",""),"+",""))</f>
        <v>stabillohighlighterkenkophl100pastelpink</v>
      </c>
      <c r="C1631" s="5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D1631" s="5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E163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stabillohighlighterkenkophl100pastelpink48box10pcsartomoro</v>
      </c>
      <c r="F163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kenkohighlighterphl100pinkpastel48box10pcs</v>
      </c>
      <c r="G1631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kenkohighlighterphl100pinkpastelartomoro</v>
      </c>
      <c r="H163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kenkohighlighterphl100pinkpastel48box10pcsartomoro</v>
      </c>
      <c r="I1631" s="2" t="s">
        <v>3016</v>
      </c>
      <c r="J1631" s="2" t="s">
        <v>3004</v>
      </c>
      <c r="K1631" s="14" t="s">
        <v>3010</v>
      </c>
      <c r="L1631" s="2" t="s">
        <v>1335</v>
      </c>
      <c r="M1631" s="34" t="e">
        <f>IF(db[[#This Row],[NB NOTA_C]]="","",COUNTIF([2]!B_MSK[concat],db[[#This Row],[NB NOTA_C]]))</f>
        <v>#REF!</v>
      </c>
      <c r="N1631" s="14" t="s">
        <v>1348</v>
      </c>
      <c r="O1631" s="2" t="s">
        <v>1530</v>
      </c>
      <c r="P1631" s="2" t="s">
        <v>2448</v>
      </c>
      <c r="R1631" s="2" t="str">
        <f>IF(db[[#This Row],[QTY/ CTN]]="","",SUBSTITUTE(SUBSTITUTE(SUBSTITUTE(db[[#This Row],[QTY/ CTN]]," ","_",2),"(",""),")","")&amp;"_")</f>
        <v>48 BOX_10 PCS_</v>
      </c>
      <c r="S1631" s="2">
        <f>IF(db[[#This Row],[H_QTY/ CTN]]="","",SEARCH("_",db[[#This Row],[H_QTY/ CTN]]))</f>
        <v>7</v>
      </c>
      <c r="T1631" s="2">
        <f>IF(db[[#This Row],[H_QTY/ CTN]]="","",LEN(db[[#This Row],[H_QTY/ CTN]]))</f>
        <v>14</v>
      </c>
      <c r="U1631" s="41" t="str">
        <f>IF(db[[#This Row],[H_QTY/ CTN]]="","",LEFT(db[[#This Row],[H_QTY/ CTN]],db[[#This Row],[H_1]]-1))</f>
        <v>48 BOX</v>
      </c>
      <c r="V1631" s="40" t="str">
        <f>IF(NOT(db[[#This Row],[H_1]]=db[[#This Row],[H_2]]),MID(db[[#This Row],[H_QTY/ CTN]],db[[#This Row],[H_1]]+1,db[[#This Row],[H_2]]-db[[#This Row],[H_1]]-1),"")</f>
        <v>10 PCS</v>
      </c>
      <c r="W1631" s="40" t="str">
        <f>IF(db[[#This Row],[QTY/ CTN B]]="","",LEFT(db[[#This Row],[QTY/ CTN B]],SEARCH(" ",db[[#This Row],[QTY/ CTN B]],1)-1))</f>
        <v>48</v>
      </c>
      <c r="X1631" s="40" t="str">
        <f>IF(db[[#This Row],[QTY/ CTN B]]="","",RIGHT(db[[#This Row],[QTY/ CTN B]],LEN(db[[#This Row],[QTY/ CTN B]])-SEARCH(" ",db[[#This Row],[QTY/ CTN B]],1)))</f>
        <v>BOX</v>
      </c>
      <c r="Y1631" s="40" t="str">
        <f>IF(db[[#This Row],[QTY/ CTN TG]]="",IF(db[[#This Row],[STN TG]]="","",12),LEFT(db[[#This Row],[QTY/ CTN TG]],SEARCH(" ",db[[#This Row],[QTY/ CTN TG]],1)-1))</f>
        <v>10</v>
      </c>
      <c r="Z16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31" s="40" t="str">
        <f>IF(db[[#This Row],[STN K]]="","",IF(db[[#This Row],[STN TG]]="LSN",12,""))</f>
        <v/>
      </c>
      <c r="AB1631" s="40" t="str">
        <f>IF(db[[#This Row],[STN TG]]="LSN","PCS","")</f>
        <v/>
      </c>
      <c r="AC1631" s="40">
        <f>db[[#This Row],[QTY B]]*IF(db[[#This Row],[QTY TG]]="",1,db[[#This Row],[QTY TG]])*IF(db[[#This Row],[QTY K]]="",1,db[[#This Row],[QTY K]])</f>
        <v>480</v>
      </c>
      <c r="AD1631" s="40" t="str">
        <f>IF(db[[#This Row],[STN K]]="",IF(db[[#This Row],[STN TG]]="",db[[#This Row],[STN B]],db[[#This Row],[STN TG]]),db[[#This Row],[STN K]])</f>
        <v>PCS</v>
      </c>
      <c r="AE1631" s="40"/>
    </row>
    <row r="1632" spans="1:31" x14ac:dyDescent="0.25">
      <c r="A1632" s="40">
        <f t="shared" si="25"/>
        <v>1631</v>
      </c>
      <c r="B1632" s="5" t="str">
        <f>LOWER(SUBSTITUTE(SUBSTITUTE(SUBSTITUTE(SUBSTITUTE(SUBSTITUTE(SUBSTITUTE(SUBSTITUTE(SUBSTITUTE(db[[#This Row],[NB BM]]," ",),".",""),"-",""),"(",""),")",""),"/",""),"""",""),"+",""))</f>
        <v>stabillohighlighterkenkophl100pastelungu</v>
      </c>
      <c r="C1632" s="5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D1632" s="5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E16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stabillohighlighterkenkophl100pastelungu48box10pcsartomoro</v>
      </c>
      <c r="F16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kenkohighlighterphl100purplepastel48box10pcs</v>
      </c>
      <c r="G1632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kenkohighlighterphl100purplepastelartomoro</v>
      </c>
      <c r="H16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kenkohighlighterphl100purplepastel48box10pcsartomoro</v>
      </c>
      <c r="I1632" s="2" t="s">
        <v>3017</v>
      </c>
      <c r="J1632" s="2" t="s">
        <v>3005</v>
      </c>
      <c r="K1632" s="14" t="s">
        <v>3011</v>
      </c>
      <c r="L1632" s="2" t="s">
        <v>1335</v>
      </c>
      <c r="M1632" s="34" t="e">
        <f>IF(db[[#This Row],[NB NOTA_C]]="","",COUNTIF([2]!B_MSK[concat],db[[#This Row],[NB NOTA_C]]))</f>
        <v>#REF!</v>
      </c>
      <c r="N1632" s="14" t="s">
        <v>1348</v>
      </c>
      <c r="O1632" s="2" t="s">
        <v>1530</v>
      </c>
      <c r="P1632" s="2" t="s">
        <v>2448</v>
      </c>
      <c r="R1632" s="2" t="str">
        <f>IF(db[[#This Row],[QTY/ CTN]]="","",SUBSTITUTE(SUBSTITUTE(SUBSTITUTE(db[[#This Row],[QTY/ CTN]]," ","_",2),"(",""),")","")&amp;"_")</f>
        <v>48 BOX_10 PCS_</v>
      </c>
      <c r="S1632" s="2">
        <f>IF(db[[#This Row],[H_QTY/ CTN]]="","",SEARCH("_",db[[#This Row],[H_QTY/ CTN]]))</f>
        <v>7</v>
      </c>
      <c r="T1632" s="2">
        <f>IF(db[[#This Row],[H_QTY/ CTN]]="","",LEN(db[[#This Row],[H_QTY/ CTN]]))</f>
        <v>14</v>
      </c>
      <c r="U1632" s="41" t="str">
        <f>IF(db[[#This Row],[H_QTY/ CTN]]="","",LEFT(db[[#This Row],[H_QTY/ CTN]],db[[#This Row],[H_1]]-1))</f>
        <v>48 BOX</v>
      </c>
      <c r="V1632" s="40" t="str">
        <f>IF(NOT(db[[#This Row],[H_1]]=db[[#This Row],[H_2]]),MID(db[[#This Row],[H_QTY/ CTN]],db[[#This Row],[H_1]]+1,db[[#This Row],[H_2]]-db[[#This Row],[H_1]]-1),"")</f>
        <v>10 PCS</v>
      </c>
      <c r="W1632" s="40" t="str">
        <f>IF(db[[#This Row],[QTY/ CTN B]]="","",LEFT(db[[#This Row],[QTY/ CTN B]],SEARCH(" ",db[[#This Row],[QTY/ CTN B]],1)-1))</f>
        <v>48</v>
      </c>
      <c r="X1632" s="40" t="str">
        <f>IF(db[[#This Row],[QTY/ CTN B]]="","",RIGHT(db[[#This Row],[QTY/ CTN B]],LEN(db[[#This Row],[QTY/ CTN B]])-SEARCH(" ",db[[#This Row],[QTY/ CTN B]],1)))</f>
        <v>BOX</v>
      </c>
      <c r="Y1632" s="40" t="str">
        <f>IF(db[[#This Row],[QTY/ CTN TG]]="",IF(db[[#This Row],[STN TG]]="","",12),LEFT(db[[#This Row],[QTY/ CTN TG]],SEARCH(" ",db[[#This Row],[QTY/ CTN TG]],1)-1))</f>
        <v>10</v>
      </c>
      <c r="Z16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32" s="40" t="str">
        <f>IF(db[[#This Row],[STN K]]="","",IF(db[[#This Row],[STN TG]]="LSN",12,""))</f>
        <v/>
      </c>
      <c r="AB1632" s="40" t="str">
        <f>IF(db[[#This Row],[STN TG]]="LSN","PCS","")</f>
        <v/>
      </c>
      <c r="AC1632" s="40">
        <f>db[[#This Row],[QTY B]]*IF(db[[#This Row],[QTY TG]]="",1,db[[#This Row],[QTY TG]])*IF(db[[#This Row],[QTY K]]="",1,db[[#This Row],[QTY K]])</f>
        <v>480</v>
      </c>
      <c r="AD1632" s="40" t="str">
        <f>IF(db[[#This Row],[STN K]]="",IF(db[[#This Row],[STN TG]]="",db[[#This Row],[STN B]],db[[#This Row],[STN TG]]),db[[#This Row],[STN K]])</f>
        <v>PCS</v>
      </c>
      <c r="AE1632" s="40"/>
    </row>
    <row r="1633" spans="1:31" x14ac:dyDescent="0.25">
      <c r="A1633" s="40">
        <f t="shared" si="25"/>
        <v>1632</v>
      </c>
      <c r="B1633" s="5" t="str">
        <f>LOWER(SUBSTITUTE(SUBSTITUTE(SUBSTITUTE(SUBSTITUTE(SUBSTITUTE(SUBSTITUTE(SUBSTITUTE(SUBSTITUTE(db[[#This Row],[NB BM]]," ",),".",""),"-",""),"(",""),")",""),"/",""),"""",""),"+",""))</f>
        <v>stabillohighlighterkenkophl100pastelkuning</v>
      </c>
      <c r="C1633" s="5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D1633" s="5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E16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stabillohighlighterkenkophl100pastelkuning48box10pcsartomoro</v>
      </c>
      <c r="F16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kenkohighlighterphl100yellowpastel48box10pcs</v>
      </c>
      <c r="G1633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kenkohighlighterphl100yellowpastelartomoro</v>
      </c>
      <c r="H16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kenkohighlighterphl100yellowpastel48box10pcsartomoro</v>
      </c>
      <c r="I1633" s="2" t="s">
        <v>3018</v>
      </c>
      <c r="J1633" s="2" t="s">
        <v>3006</v>
      </c>
      <c r="K1633" s="14" t="s">
        <v>3012</v>
      </c>
      <c r="L1633" s="2" t="s">
        <v>1335</v>
      </c>
      <c r="M1633" s="34" t="e">
        <f>IF(db[[#This Row],[NB NOTA_C]]="","",COUNTIF([2]!B_MSK[concat],db[[#This Row],[NB NOTA_C]]))</f>
        <v>#REF!</v>
      </c>
      <c r="N1633" s="14" t="s">
        <v>1348</v>
      </c>
      <c r="O1633" s="2" t="s">
        <v>1530</v>
      </c>
      <c r="P1633" s="2" t="s">
        <v>2448</v>
      </c>
      <c r="R1633" s="2" t="str">
        <f>IF(db[[#This Row],[QTY/ CTN]]="","",SUBSTITUTE(SUBSTITUTE(SUBSTITUTE(db[[#This Row],[QTY/ CTN]]," ","_",2),"(",""),")","")&amp;"_")</f>
        <v>48 BOX_10 PCS_</v>
      </c>
      <c r="S1633" s="2">
        <f>IF(db[[#This Row],[H_QTY/ CTN]]="","",SEARCH("_",db[[#This Row],[H_QTY/ CTN]]))</f>
        <v>7</v>
      </c>
      <c r="T1633" s="2">
        <f>IF(db[[#This Row],[H_QTY/ CTN]]="","",LEN(db[[#This Row],[H_QTY/ CTN]]))</f>
        <v>14</v>
      </c>
      <c r="U1633" s="41" t="str">
        <f>IF(db[[#This Row],[H_QTY/ CTN]]="","",LEFT(db[[#This Row],[H_QTY/ CTN]],db[[#This Row],[H_1]]-1))</f>
        <v>48 BOX</v>
      </c>
      <c r="V1633" s="40" t="str">
        <f>IF(NOT(db[[#This Row],[H_1]]=db[[#This Row],[H_2]]),MID(db[[#This Row],[H_QTY/ CTN]],db[[#This Row],[H_1]]+1,db[[#This Row],[H_2]]-db[[#This Row],[H_1]]-1),"")</f>
        <v>10 PCS</v>
      </c>
      <c r="W1633" s="40" t="str">
        <f>IF(db[[#This Row],[QTY/ CTN B]]="","",LEFT(db[[#This Row],[QTY/ CTN B]],SEARCH(" ",db[[#This Row],[QTY/ CTN B]],1)-1))</f>
        <v>48</v>
      </c>
      <c r="X1633" s="40" t="str">
        <f>IF(db[[#This Row],[QTY/ CTN B]]="","",RIGHT(db[[#This Row],[QTY/ CTN B]],LEN(db[[#This Row],[QTY/ CTN B]])-SEARCH(" ",db[[#This Row],[QTY/ CTN B]],1)))</f>
        <v>BOX</v>
      </c>
      <c r="Y1633" s="40" t="str">
        <f>IF(db[[#This Row],[QTY/ CTN TG]]="",IF(db[[#This Row],[STN TG]]="","",12),LEFT(db[[#This Row],[QTY/ CTN TG]],SEARCH(" ",db[[#This Row],[QTY/ CTN TG]],1)-1))</f>
        <v>10</v>
      </c>
      <c r="Z16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33" s="40" t="str">
        <f>IF(db[[#This Row],[STN K]]="","",IF(db[[#This Row],[STN TG]]="LSN",12,""))</f>
        <v/>
      </c>
      <c r="AB1633" s="40" t="str">
        <f>IF(db[[#This Row],[STN TG]]="LSN","PCS","")</f>
        <v/>
      </c>
      <c r="AC1633" s="40">
        <f>db[[#This Row],[QTY B]]*IF(db[[#This Row],[QTY TG]]="",1,db[[#This Row],[QTY TG]])*IF(db[[#This Row],[QTY K]]="",1,db[[#This Row],[QTY K]])</f>
        <v>480</v>
      </c>
      <c r="AD1633" s="40" t="str">
        <f>IF(db[[#This Row],[STN K]]="",IF(db[[#This Row],[STN TG]]="",db[[#This Row],[STN B]],db[[#This Row],[STN TG]]),db[[#This Row],[STN K]])</f>
        <v>PCS</v>
      </c>
      <c r="AE1633" s="40"/>
    </row>
    <row r="1634" spans="1:31" x14ac:dyDescent="0.25">
      <c r="A1634" s="40">
        <f t="shared" si="25"/>
        <v>1633</v>
      </c>
      <c r="B1634" s="2" t="str">
        <f>LOWER(SUBSTITUTE(SUBSTITUTE(SUBSTITUTE(SUBSTITUTE(SUBSTITUTE(SUBSTITUTE(SUBSTITUTE(SUBSTITUTE(db[[#This Row],[NB BM]]," ",),".",""),"-",""),"(",""),")",""),"/",""),"""",""),"+",""))</f>
        <v>clipkenkono5</v>
      </c>
      <c r="C1634" s="2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D1634" s="2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E163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clipkenkono5200boxartomoro</v>
      </c>
      <c r="F163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kenkojumboclipno5200box</v>
      </c>
      <c r="G163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kenkojumboclipno5artomoro</v>
      </c>
      <c r="H163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kenkojumboclipno5200boxartomoro</v>
      </c>
      <c r="I1634" s="2" t="s">
        <v>6680</v>
      </c>
      <c r="J1634" s="2" t="s">
        <v>427</v>
      </c>
      <c r="K1634" s="14" t="s">
        <v>428</v>
      </c>
      <c r="L1634" s="2" t="s">
        <v>1335</v>
      </c>
      <c r="M1634" s="34" t="e">
        <f>IF(db[[#This Row],[NB NOTA_C]]="","",COUNTIF([2]!B_MSK[concat],db[[#This Row],[NB NOTA_C]]))</f>
        <v>#REF!</v>
      </c>
      <c r="N1634" s="14" t="s">
        <v>1348</v>
      </c>
      <c r="O1634" s="2" t="s">
        <v>1422</v>
      </c>
      <c r="P1634" s="2" t="s">
        <v>2418</v>
      </c>
      <c r="Q1634" s="2" t="s">
        <v>4298</v>
      </c>
      <c r="R1634" s="2" t="str">
        <f>IF(db[[#This Row],[QTY/ CTN]]="","",SUBSTITUTE(SUBSTITUTE(SUBSTITUTE(db[[#This Row],[QTY/ CTN]]," ","_",2),"(",""),")","")&amp;"_")</f>
        <v>200 BOX_</v>
      </c>
      <c r="S1634" s="2">
        <f>IF(db[[#This Row],[H_QTY/ CTN]]="","",SEARCH("_",db[[#This Row],[H_QTY/ CTN]]))</f>
        <v>8</v>
      </c>
      <c r="T1634" s="2">
        <f>IF(db[[#This Row],[H_QTY/ CTN]]="","",LEN(db[[#This Row],[H_QTY/ CTN]]))</f>
        <v>8</v>
      </c>
      <c r="U1634" s="41" t="str">
        <f>IF(db[[#This Row],[H_QTY/ CTN]]="","",LEFT(db[[#This Row],[H_QTY/ CTN]],db[[#This Row],[H_1]]-1))</f>
        <v>200 BOX</v>
      </c>
      <c r="V1634" s="40" t="str">
        <f>IF(NOT(db[[#This Row],[H_1]]=db[[#This Row],[H_2]]),MID(db[[#This Row],[H_QTY/ CTN]],db[[#This Row],[H_1]]+1,db[[#This Row],[H_2]]-db[[#This Row],[H_1]]-1),"")</f>
        <v/>
      </c>
      <c r="W1634" s="40" t="str">
        <f>IF(db[[#This Row],[QTY/ CTN B]]="","",LEFT(db[[#This Row],[QTY/ CTN B]],SEARCH(" ",db[[#This Row],[QTY/ CTN B]],1)-1))</f>
        <v>200</v>
      </c>
      <c r="X1634" s="40" t="str">
        <f>IF(db[[#This Row],[QTY/ CTN B]]="","",RIGHT(db[[#This Row],[QTY/ CTN B]],LEN(db[[#This Row],[QTY/ CTN B]])-SEARCH(" ",db[[#This Row],[QTY/ CTN B]],1)))</f>
        <v>BOX</v>
      </c>
      <c r="Y1634" s="40" t="str">
        <f>IF(db[[#This Row],[QTY/ CTN TG]]="",IF(db[[#This Row],[STN TG]]="","",12),LEFT(db[[#This Row],[QTY/ CTN TG]],SEARCH(" ",db[[#This Row],[QTY/ CTN TG]],1)-1))</f>
        <v/>
      </c>
      <c r="Z16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34" s="40" t="str">
        <f>IF(db[[#This Row],[STN K]]="","",IF(db[[#This Row],[STN TG]]="LSN",12,""))</f>
        <v/>
      </c>
      <c r="AB1634" s="40" t="str">
        <f>IF(db[[#This Row],[STN TG]]="LSN","PCS","")</f>
        <v/>
      </c>
      <c r="AC1634" s="40">
        <f>db[[#This Row],[QTY B]]*IF(db[[#This Row],[QTY TG]]="",1,db[[#This Row],[QTY TG]])*IF(db[[#This Row],[QTY K]]="",1,db[[#This Row],[QTY K]])</f>
        <v>200</v>
      </c>
      <c r="AD1634" s="40" t="str">
        <f>IF(db[[#This Row],[STN K]]="",IF(db[[#This Row],[STN TG]]="",db[[#This Row],[STN B]],db[[#This Row],[STN TG]]),db[[#This Row],[STN K]])</f>
        <v>BOX</v>
      </c>
      <c r="AE1634" s="40"/>
    </row>
    <row r="1635" spans="1:31" x14ac:dyDescent="0.25">
      <c r="A1635" s="40">
        <f t="shared" si="25"/>
        <v>1634</v>
      </c>
      <c r="B1635" s="5" t="str">
        <f>LOWER(SUBSTITUTE(SUBSTITUTE(SUBSTITUTE(SUBSTITUTE(SUBSTITUTE(SUBSTITUTE(SUBSTITUTE(SUBSTITUTE(db[[#This Row],[NB BM]]," ",),".",""),"-",""),"(",""),")",""),"/",""),"""",""),"+",""))</f>
        <v>laminatingkenkolf1002234</v>
      </c>
      <c r="C1635" s="5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D1635" s="5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E163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laminatingkenkolf100223410boxartomoro</v>
      </c>
      <c r="F163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kenkolaminatingfilmlf1002234fc@100pcs10box</v>
      </c>
      <c r="G1635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kenkolaminatingfilmlf1002234fc@100pcsartomoro</v>
      </c>
      <c r="H163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kenkolaminatingfilmlf1002234fc@100pcs10boxartomoro</v>
      </c>
      <c r="I1635" s="2" t="s">
        <v>6722</v>
      </c>
      <c r="J1635" s="2" t="s">
        <v>429</v>
      </c>
      <c r="K1635" s="1" t="s">
        <v>430</v>
      </c>
      <c r="L1635" s="2" t="s">
        <v>1335</v>
      </c>
      <c r="M1635" s="34" t="e">
        <f>IF(db[[#This Row],[NB NOTA_C]]="","",COUNTIF([2]!B_MSK[concat],db[[#This Row],[NB NOTA_C]]))</f>
        <v>#REF!</v>
      </c>
      <c r="N1635" s="14" t="s">
        <v>1348</v>
      </c>
      <c r="O1635" s="2" t="s">
        <v>1501</v>
      </c>
      <c r="P1635" s="2" t="s">
        <v>2734</v>
      </c>
      <c r="R1635" s="2" t="str">
        <f>IF(db[[#This Row],[QTY/ CTN]]="","",SUBSTITUTE(SUBSTITUTE(SUBSTITUTE(db[[#This Row],[QTY/ CTN]]," ","_",2),"(",""),")","")&amp;"_")</f>
        <v>10 BOX_</v>
      </c>
      <c r="S1635" s="2">
        <f>IF(db[[#This Row],[H_QTY/ CTN]]="","",SEARCH("_",db[[#This Row],[H_QTY/ CTN]]))</f>
        <v>7</v>
      </c>
      <c r="T1635" s="2">
        <f>IF(db[[#This Row],[H_QTY/ CTN]]="","",LEN(db[[#This Row],[H_QTY/ CTN]]))</f>
        <v>7</v>
      </c>
      <c r="U1635" s="41" t="str">
        <f>IF(db[[#This Row],[H_QTY/ CTN]]="","",LEFT(db[[#This Row],[H_QTY/ CTN]],db[[#This Row],[H_1]]-1))</f>
        <v>10 BOX</v>
      </c>
      <c r="V1635" s="40" t="str">
        <f>IF(NOT(db[[#This Row],[H_1]]=db[[#This Row],[H_2]]),MID(db[[#This Row],[H_QTY/ CTN]],db[[#This Row],[H_1]]+1,db[[#This Row],[H_2]]-db[[#This Row],[H_1]]-1),"")</f>
        <v/>
      </c>
      <c r="W1635" s="40" t="str">
        <f>IF(db[[#This Row],[QTY/ CTN B]]="","",LEFT(db[[#This Row],[QTY/ CTN B]],SEARCH(" ",db[[#This Row],[QTY/ CTN B]],1)-1))</f>
        <v>10</v>
      </c>
      <c r="X1635" s="40" t="str">
        <f>IF(db[[#This Row],[QTY/ CTN B]]="","",RIGHT(db[[#This Row],[QTY/ CTN B]],LEN(db[[#This Row],[QTY/ CTN B]])-SEARCH(" ",db[[#This Row],[QTY/ CTN B]],1)))</f>
        <v>BOX</v>
      </c>
      <c r="Y1635" s="40" t="str">
        <f>IF(db[[#This Row],[QTY/ CTN TG]]="",IF(db[[#This Row],[STN TG]]="","",12),LEFT(db[[#This Row],[QTY/ CTN TG]],SEARCH(" ",db[[#This Row],[QTY/ CTN TG]],1)-1))</f>
        <v/>
      </c>
      <c r="Z16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35" s="40" t="str">
        <f>IF(db[[#This Row],[STN K]]="","",IF(db[[#This Row],[STN TG]]="LSN",12,""))</f>
        <v/>
      </c>
      <c r="AB1635" s="40" t="str">
        <f>IF(db[[#This Row],[STN TG]]="LSN","PCS","")</f>
        <v/>
      </c>
      <c r="AC1635" s="40">
        <f>db[[#This Row],[QTY B]]*IF(db[[#This Row],[QTY TG]]="",1,db[[#This Row],[QTY TG]])*IF(db[[#This Row],[QTY K]]="",1,db[[#This Row],[QTY K]])</f>
        <v>10</v>
      </c>
      <c r="AD1635" s="40" t="str">
        <f>IF(db[[#This Row],[STN K]]="",IF(db[[#This Row],[STN TG]]="",db[[#This Row],[STN B]],db[[#This Row],[STN TG]]),db[[#This Row],[STN K]])</f>
        <v>BOX</v>
      </c>
      <c r="AE1635" s="40"/>
    </row>
    <row r="1636" spans="1:31" x14ac:dyDescent="0.25">
      <c r="A1636" s="40">
        <f t="shared" si="25"/>
        <v>1635</v>
      </c>
      <c r="B1636" s="2" t="str">
        <f>LOWER(SUBSTITUTE(SUBSTITUTE(SUBSTITUTE(SUBSTITUTE(SUBSTITUTE(SUBSTITUTE(SUBSTITUTE(SUBSTITUTE(db[[#This Row],[NB BM]]," ",),".",""),"-",""),"(",""),")",""),"/",""),"""",""),"+",""))</f>
        <v>lemkenkolg35</v>
      </c>
      <c r="C1636" s="2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D1636" s="2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E163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lemkenkolg3520lsnartomoro</v>
      </c>
      <c r="F163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kenkoliquidgluelg3535ml20lsn</v>
      </c>
      <c r="G1636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kenkoliquidgluelg3535mlartomoro</v>
      </c>
      <c r="H163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kenkoliquidgluelg3535ml20lsnartomoro</v>
      </c>
      <c r="I1636" s="2" t="s">
        <v>6724</v>
      </c>
      <c r="J1636" s="2" t="s">
        <v>431</v>
      </c>
      <c r="K1636" s="1" t="s">
        <v>432</v>
      </c>
      <c r="L1636" s="2" t="s">
        <v>1335</v>
      </c>
      <c r="M1636" s="34" t="e">
        <f>IF(db[[#This Row],[NB NOTA_C]]="","",COUNTIF([2]!B_MSK[concat],db[[#This Row],[NB NOTA_C]]))</f>
        <v>#REF!</v>
      </c>
      <c r="N1636" s="14" t="s">
        <v>1348</v>
      </c>
      <c r="O1636" s="2" t="s">
        <v>1428</v>
      </c>
      <c r="P1636" s="2" t="s">
        <v>2436</v>
      </c>
      <c r="Q1636" s="2" t="s">
        <v>4727</v>
      </c>
      <c r="R1636" s="2" t="str">
        <f>IF(db[[#This Row],[QTY/ CTN]]="","",SUBSTITUTE(SUBSTITUTE(SUBSTITUTE(db[[#This Row],[QTY/ CTN]]," ","_",2),"(",""),")","")&amp;"_")</f>
        <v>20 LSN_</v>
      </c>
      <c r="S1636" s="2">
        <f>IF(db[[#This Row],[H_QTY/ CTN]]="","",SEARCH("_",db[[#This Row],[H_QTY/ CTN]]))</f>
        <v>7</v>
      </c>
      <c r="T1636" s="2">
        <f>IF(db[[#This Row],[H_QTY/ CTN]]="","",LEN(db[[#This Row],[H_QTY/ CTN]]))</f>
        <v>7</v>
      </c>
      <c r="U1636" s="41" t="str">
        <f>IF(db[[#This Row],[H_QTY/ CTN]]="","",LEFT(db[[#This Row],[H_QTY/ CTN]],db[[#This Row],[H_1]]-1))</f>
        <v>20 LSN</v>
      </c>
      <c r="V1636" s="40" t="str">
        <f>IF(NOT(db[[#This Row],[H_1]]=db[[#This Row],[H_2]]),MID(db[[#This Row],[H_QTY/ CTN]],db[[#This Row],[H_1]]+1,db[[#This Row],[H_2]]-db[[#This Row],[H_1]]-1),"")</f>
        <v/>
      </c>
      <c r="W1636" s="40" t="str">
        <f>IF(db[[#This Row],[QTY/ CTN B]]="","",LEFT(db[[#This Row],[QTY/ CTN B]],SEARCH(" ",db[[#This Row],[QTY/ CTN B]],1)-1))</f>
        <v>20</v>
      </c>
      <c r="X1636" s="40" t="str">
        <f>IF(db[[#This Row],[QTY/ CTN B]]="","",RIGHT(db[[#This Row],[QTY/ CTN B]],LEN(db[[#This Row],[QTY/ CTN B]])-SEARCH(" ",db[[#This Row],[QTY/ CTN B]],1)))</f>
        <v>LSN</v>
      </c>
      <c r="Y1636" s="40">
        <f>IF(db[[#This Row],[QTY/ CTN TG]]="",IF(db[[#This Row],[STN TG]]="","",12),LEFT(db[[#This Row],[QTY/ CTN TG]],SEARCH(" ",db[[#This Row],[QTY/ CTN TG]],1)-1))</f>
        <v>12</v>
      </c>
      <c r="Z16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36" s="40" t="str">
        <f>IF(db[[#This Row],[STN K]]="","",IF(db[[#This Row],[STN TG]]="LSN",12,""))</f>
        <v/>
      </c>
      <c r="AB1636" s="40" t="str">
        <f>IF(db[[#This Row],[STN TG]]="LSN","PCS","")</f>
        <v/>
      </c>
      <c r="AC1636" s="40">
        <f>db[[#This Row],[QTY B]]*IF(db[[#This Row],[QTY TG]]="",1,db[[#This Row],[QTY TG]])*IF(db[[#This Row],[QTY K]]="",1,db[[#This Row],[QTY K]])</f>
        <v>240</v>
      </c>
      <c r="AD1636" s="40" t="str">
        <f>IF(db[[#This Row],[STN K]]="",IF(db[[#This Row],[STN TG]]="",db[[#This Row],[STN B]],db[[#This Row],[STN TG]]),db[[#This Row],[STN K]])</f>
        <v>PCS</v>
      </c>
      <c r="AE1636" s="40"/>
    </row>
    <row r="1637" spans="1:31" x14ac:dyDescent="0.25">
      <c r="A1637" s="40">
        <f t="shared" si="25"/>
        <v>1636</v>
      </c>
      <c r="B1637" s="2" t="str">
        <f>LOWER(SUBSTITUTE(SUBSTITUTE(SUBSTITUTE(SUBSTITUTE(SUBSTITUTE(SUBSTITUTE(SUBSTITUTE(SUBSTITUTE(db[[#This Row],[NB BM]]," ",),".",""),"-",""),"(",""),")",""),"/",""),"""",""),"+",""))</f>
        <v>lemkenkolg50</v>
      </c>
      <c r="C1637" s="2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D1637" s="2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E163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lemkenkolg5020lsnartomoro</v>
      </c>
      <c r="F163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kenkoliquidgluelg5050ml20lsn</v>
      </c>
      <c r="G1637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kenkoliquidgluelg5050mlartomoro</v>
      </c>
      <c r="H163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kenkoliquidgluelg5050ml20lsnartomoro</v>
      </c>
      <c r="I1637" s="2" t="s">
        <v>6723</v>
      </c>
      <c r="J1637" s="2" t="s">
        <v>433</v>
      </c>
      <c r="K1637" s="14" t="s">
        <v>434</v>
      </c>
      <c r="L1637" s="2" t="s">
        <v>1335</v>
      </c>
      <c r="M1637" s="34" t="e">
        <f>IF(db[[#This Row],[NB NOTA_C]]="","",COUNTIF([2]!B_MSK[concat],db[[#This Row],[NB NOTA_C]]))</f>
        <v>#REF!</v>
      </c>
      <c r="N1637" s="14" t="s">
        <v>1348</v>
      </c>
      <c r="O1637" s="2" t="s">
        <v>1428</v>
      </c>
      <c r="P1637" s="2" t="s">
        <v>2436</v>
      </c>
      <c r="Q1637" s="2" t="s">
        <v>5356</v>
      </c>
      <c r="R1637" s="2" t="str">
        <f>IF(db[[#This Row],[QTY/ CTN]]="","",SUBSTITUTE(SUBSTITUTE(SUBSTITUTE(db[[#This Row],[QTY/ CTN]]," ","_",2),"(",""),")","")&amp;"_")</f>
        <v>20 LSN_</v>
      </c>
      <c r="S1637" s="2">
        <f>IF(db[[#This Row],[H_QTY/ CTN]]="","",SEARCH("_",db[[#This Row],[H_QTY/ CTN]]))</f>
        <v>7</v>
      </c>
      <c r="T1637" s="2">
        <f>IF(db[[#This Row],[H_QTY/ CTN]]="","",LEN(db[[#This Row],[H_QTY/ CTN]]))</f>
        <v>7</v>
      </c>
      <c r="U1637" s="41" t="str">
        <f>IF(db[[#This Row],[H_QTY/ CTN]]="","",LEFT(db[[#This Row],[H_QTY/ CTN]],db[[#This Row],[H_1]]-1))</f>
        <v>20 LSN</v>
      </c>
      <c r="V1637" s="40" t="str">
        <f>IF(NOT(db[[#This Row],[H_1]]=db[[#This Row],[H_2]]),MID(db[[#This Row],[H_QTY/ CTN]],db[[#This Row],[H_1]]+1,db[[#This Row],[H_2]]-db[[#This Row],[H_1]]-1),"")</f>
        <v/>
      </c>
      <c r="W1637" s="40" t="str">
        <f>IF(db[[#This Row],[QTY/ CTN B]]="","",LEFT(db[[#This Row],[QTY/ CTN B]],SEARCH(" ",db[[#This Row],[QTY/ CTN B]],1)-1))</f>
        <v>20</v>
      </c>
      <c r="X1637" s="40" t="str">
        <f>IF(db[[#This Row],[QTY/ CTN B]]="","",RIGHT(db[[#This Row],[QTY/ CTN B]],LEN(db[[#This Row],[QTY/ CTN B]])-SEARCH(" ",db[[#This Row],[QTY/ CTN B]],1)))</f>
        <v>LSN</v>
      </c>
      <c r="Y1637" s="40">
        <f>IF(db[[#This Row],[QTY/ CTN TG]]="",IF(db[[#This Row],[STN TG]]="","",12),LEFT(db[[#This Row],[QTY/ CTN TG]],SEARCH(" ",db[[#This Row],[QTY/ CTN TG]],1)-1))</f>
        <v>12</v>
      </c>
      <c r="Z16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37" s="40" t="str">
        <f>IF(db[[#This Row],[STN K]]="","",IF(db[[#This Row],[STN TG]]="LSN",12,""))</f>
        <v/>
      </c>
      <c r="AB1637" s="40" t="str">
        <f>IF(db[[#This Row],[STN TG]]="LSN","PCS","")</f>
        <v/>
      </c>
      <c r="AC1637" s="40">
        <f>db[[#This Row],[QTY B]]*IF(db[[#This Row],[QTY TG]]="",1,db[[#This Row],[QTY TG]])*IF(db[[#This Row],[QTY K]]="",1,db[[#This Row],[QTY K]])</f>
        <v>240</v>
      </c>
      <c r="AD1637" s="40" t="str">
        <f>IF(db[[#This Row],[STN K]]="",IF(db[[#This Row],[STN TG]]="",db[[#This Row],[STN B]],db[[#This Row],[STN TG]]),db[[#This Row],[STN K]])</f>
        <v>PCS</v>
      </c>
      <c r="AE1637" s="40"/>
    </row>
    <row r="1638" spans="1:31" x14ac:dyDescent="0.25">
      <c r="A1638" s="40">
        <f t="shared" si="25"/>
        <v>1637</v>
      </c>
      <c r="B1638" s="2" t="str">
        <f>LOWER(SUBSTITUTE(SUBSTITUTE(SUBSTITUTE(SUBSTITUTE(SUBSTITUTE(SUBSTITUTE(SUBSTITUTE(SUBSTITUTE(db[[#This Row],[NB BM]]," ",),".",""),"-",""),"(",""),")",""),"/",""),"""",""),"+",""))</f>
        <v>lleafkenkoa5100</v>
      </c>
      <c r="C1638" s="2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D1638" s="2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E163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lleafkenkoa510096pcsartomoro</v>
      </c>
      <c r="F163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kenkolooseleafa5ll100207096pcs</v>
      </c>
      <c r="G1638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kenkolooseleafa5ll1002070artomoro</v>
      </c>
      <c r="H163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kenkolooseleafa5ll100207096pcsartomoro</v>
      </c>
      <c r="I1638" s="2" t="s">
        <v>6718</v>
      </c>
      <c r="J1638" s="2" t="s">
        <v>435</v>
      </c>
      <c r="K1638" s="1" t="s">
        <v>436</v>
      </c>
      <c r="L1638" s="2" t="s">
        <v>1335</v>
      </c>
      <c r="M1638" s="34" t="e">
        <f>IF(db[[#This Row],[NB NOTA_C]]="","",COUNTIF([2]!B_MSK[concat],db[[#This Row],[NB NOTA_C]]))</f>
        <v>#REF!</v>
      </c>
      <c r="N1638" s="14" t="s">
        <v>1348</v>
      </c>
      <c r="O1638" s="2" t="s">
        <v>1388</v>
      </c>
      <c r="P1638" s="2" t="s">
        <v>3078</v>
      </c>
      <c r="Q1638" s="2" t="s">
        <v>5230</v>
      </c>
      <c r="R1638" s="2" t="str">
        <f>IF(db[[#This Row],[QTY/ CTN]]="","",SUBSTITUTE(SUBSTITUTE(SUBSTITUTE(db[[#This Row],[QTY/ CTN]]," ","_",2),"(",""),")","")&amp;"_")</f>
        <v>96 PCS_</v>
      </c>
      <c r="S1638" s="2">
        <f>IF(db[[#This Row],[H_QTY/ CTN]]="","",SEARCH("_",db[[#This Row],[H_QTY/ CTN]]))</f>
        <v>7</v>
      </c>
      <c r="T1638" s="2">
        <f>IF(db[[#This Row],[H_QTY/ CTN]]="","",LEN(db[[#This Row],[H_QTY/ CTN]]))</f>
        <v>7</v>
      </c>
      <c r="U1638" s="41" t="str">
        <f>IF(db[[#This Row],[H_QTY/ CTN]]="","",LEFT(db[[#This Row],[H_QTY/ CTN]],db[[#This Row],[H_1]]-1))</f>
        <v>96 PCS</v>
      </c>
      <c r="V1638" s="40" t="str">
        <f>IF(NOT(db[[#This Row],[H_1]]=db[[#This Row],[H_2]]),MID(db[[#This Row],[H_QTY/ CTN]],db[[#This Row],[H_1]]+1,db[[#This Row],[H_2]]-db[[#This Row],[H_1]]-1),"")</f>
        <v/>
      </c>
      <c r="W1638" s="40" t="str">
        <f>IF(db[[#This Row],[QTY/ CTN B]]="","",LEFT(db[[#This Row],[QTY/ CTN B]],SEARCH(" ",db[[#This Row],[QTY/ CTN B]],1)-1))</f>
        <v>96</v>
      </c>
      <c r="X1638" s="40" t="str">
        <f>IF(db[[#This Row],[QTY/ CTN B]]="","",RIGHT(db[[#This Row],[QTY/ CTN B]],LEN(db[[#This Row],[QTY/ CTN B]])-SEARCH(" ",db[[#This Row],[QTY/ CTN B]],1)))</f>
        <v>PCS</v>
      </c>
      <c r="Y1638" s="40" t="str">
        <f>IF(db[[#This Row],[QTY/ CTN TG]]="",IF(db[[#This Row],[STN TG]]="","",12),LEFT(db[[#This Row],[QTY/ CTN TG]],SEARCH(" ",db[[#This Row],[QTY/ CTN TG]],1)-1))</f>
        <v/>
      </c>
      <c r="Z16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38" s="40" t="str">
        <f>IF(db[[#This Row],[STN K]]="","",IF(db[[#This Row],[STN TG]]="LSN",12,""))</f>
        <v/>
      </c>
      <c r="AB1638" s="40" t="str">
        <f>IF(db[[#This Row],[STN TG]]="LSN","PCS","")</f>
        <v/>
      </c>
      <c r="AC1638" s="40">
        <f>db[[#This Row],[QTY B]]*IF(db[[#This Row],[QTY TG]]="",1,db[[#This Row],[QTY TG]])*IF(db[[#This Row],[QTY K]]="",1,db[[#This Row],[QTY K]])</f>
        <v>96</v>
      </c>
      <c r="AD1638" s="40" t="str">
        <f>IF(db[[#This Row],[STN K]]="",IF(db[[#This Row],[STN TG]]="",db[[#This Row],[STN B]],db[[#This Row],[STN TG]]),db[[#This Row],[STN K]])</f>
        <v>PCS</v>
      </c>
      <c r="AE1638" s="40"/>
    </row>
    <row r="1639" spans="1:31" x14ac:dyDescent="0.25">
      <c r="A1639" s="40">
        <f t="shared" si="25"/>
        <v>1638</v>
      </c>
      <c r="B1639" s="2" t="str">
        <f>LOWER(SUBSTITUTE(SUBSTITUTE(SUBSTITUTE(SUBSTITUTE(SUBSTITUTE(SUBSTITUTE(SUBSTITUTE(SUBSTITUTE(db[[#This Row],[NB BM]]," ",),".",""),"-",""),"(",""),")",""),"/",""),"""",""),"+",""))</f>
        <v>lleafkenkoa550</v>
      </c>
      <c r="C1639" s="2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D1639" s="2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E163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lleafkenkoa550192pcsartomoro</v>
      </c>
      <c r="F163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kenkolooseleafa5ll502070192pcs</v>
      </c>
      <c r="G1639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kenkolooseleafa5ll502070artomoro</v>
      </c>
      <c r="H163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kenkolooseleafa5ll502070192pcsartomoro</v>
      </c>
      <c r="I1639" s="2" t="s">
        <v>6719</v>
      </c>
      <c r="J1639" s="2" t="s">
        <v>437</v>
      </c>
      <c r="K1639" s="14" t="s">
        <v>438</v>
      </c>
      <c r="L1639" s="2" t="s">
        <v>1335</v>
      </c>
      <c r="M1639" s="34" t="e">
        <f>IF(db[[#This Row],[NB NOTA_C]]="","",COUNTIF([2]!B_MSK[concat],db[[#This Row],[NB NOTA_C]]))</f>
        <v>#REF!</v>
      </c>
      <c r="N1639" s="14" t="s">
        <v>1348</v>
      </c>
      <c r="O1639" s="2" t="s">
        <v>1477</v>
      </c>
      <c r="P1639" s="2" t="s">
        <v>3078</v>
      </c>
      <c r="Q1639" s="2" t="s">
        <v>7167</v>
      </c>
      <c r="R1639" s="2" t="str">
        <f>IF(db[[#This Row],[QTY/ CTN]]="","",SUBSTITUTE(SUBSTITUTE(SUBSTITUTE(db[[#This Row],[QTY/ CTN]]," ","_",2),"(",""),")","")&amp;"_")</f>
        <v>192 PCS_</v>
      </c>
      <c r="S1639" s="2">
        <f>IF(db[[#This Row],[H_QTY/ CTN]]="","",SEARCH("_",db[[#This Row],[H_QTY/ CTN]]))</f>
        <v>8</v>
      </c>
      <c r="T1639" s="2">
        <f>IF(db[[#This Row],[H_QTY/ CTN]]="","",LEN(db[[#This Row],[H_QTY/ CTN]]))</f>
        <v>8</v>
      </c>
      <c r="U1639" s="41" t="str">
        <f>IF(db[[#This Row],[H_QTY/ CTN]]="","",LEFT(db[[#This Row],[H_QTY/ CTN]],db[[#This Row],[H_1]]-1))</f>
        <v>192 PCS</v>
      </c>
      <c r="V1639" s="40" t="str">
        <f>IF(NOT(db[[#This Row],[H_1]]=db[[#This Row],[H_2]]),MID(db[[#This Row],[H_QTY/ CTN]],db[[#This Row],[H_1]]+1,db[[#This Row],[H_2]]-db[[#This Row],[H_1]]-1),"")</f>
        <v/>
      </c>
      <c r="W1639" s="40" t="str">
        <f>IF(db[[#This Row],[QTY/ CTN B]]="","",LEFT(db[[#This Row],[QTY/ CTN B]],SEARCH(" ",db[[#This Row],[QTY/ CTN B]],1)-1))</f>
        <v>192</v>
      </c>
      <c r="X1639" s="40" t="str">
        <f>IF(db[[#This Row],[QTY/ CTN B]]="","",RIGHT(db[[#This Row],[QTY/ CTN B]],LEN(db[[#This Row],[QTY/ CTN B]])-SEARCH(" ",db[[#This Row],[QTY/ CTN B]],1)))</f>
        <v>PCS</v>
      </c>
      <c r="Y1639" s="40" t="str">
        <f>IF(db[[#This Row],[QTY/ CTN TG]]="",IF(db[[#This Row],[STN TG]]="","",12),LEFT(db[[#This Row],[QTY/ CTN TG]],SEARCH(" ",db[[#This Row],[QTY/ CTN TG]],1)-1))</f>
        <v/>
      </c>
      <c r="Z16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39" s="40" t="str">
        <f>IF(db[[#This Row],[STN K]]="","",IF(db[[#This Row],[STN TG]]="LSN",12,""))</f>
        <v/>
      </c>
      <c r="AB1639" s="40" t="str">
        <f>IF(db[[#This Row],[STN TG]]="LSN","PCS","")</f>
        <v/>
      </c>
      <c r="AC1639" s="40">
        <f>db[[#This Row],[QTY B]]*IF(db[[#This Row],[QTY TG]]="",1,db[[#This Row],[QTY TG]])*IF(db[[#This Row],[QTY K]]="",1,db[[#This Row],[QTY K]])</f>
        <v>192</v>
      </c>
      <c r="AD1639" s="40" t="str">
        <f>IF(db[[#This Row],[STN K]]="",IF(db[[#This Row],[STN TG]]="",db[[#This Row],[STN B]],db[[#This Row],[STN TG]]),db[[#This Row],[STN K]])</f>
        <v>PCS</v>
      </c>
      <c r="AE1639" s="40"/>
    </row>
    <row r="1640" spans="1:31" x14ac:dyDescent="0.25">
      <c r="A1640" s="40">
        <f t="shared" si="25"/>
        <v>1639</v>
      </c>
      <c r="B1640" s="2" t="str">
        <f>LOWER(SUBSTITUTE(SUBSTITUTE(SUBSTITUTE(SUBSTITUTE(SUBSTITUTE(SUBSTITUTE(SUBSTITUTE(SUBSTITUTE(db[[#This Row],[NB BM]]," ",),".",""),"-",""),"(",""),")",""),"/",""),"""",""),"+",""))</f>
        <v>lleafkenkob5100</v>
      </c>
      <c r="C1640" s="2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D1640" s="2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E164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lleafkenkob510080pcsartomoro</v>
      </c>
      <c r="F164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kenkolooseleafb5ll100267080pcs</v>
      </c>
      <c r="G1640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kenkolooseleafb5ll1002670artomoro</v>
      </c>
      <c r="H164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kenkolooseleafb5ll100267080pcsartomoro</v>
      </c>
      <c r="I1640" s="2" t="s">
        <v>6720</v>
      </c>
      <c r="J1640" s="2" t="s">
        <v>439</v>
      </c>
      <c r="K1640" s="14" t="s">
        <v>440</v>
      </c>
      <c r="L1640" s="2" t="s">
        <v>1335</v>
      </c>
      <c r="M1640" s="34" t="e">
        <f>IF(db[[#This Row],[NB NOTA_C]]="","",COUNTIF([2]!B_MSK[concat],db[[#This Row],[NB NOTA_C]]))</f>
        <v>#REF!</v>
      </c>
      <c r="N1640" s="14" t="s">
        <v>1348</v>
      </c>
      <c r="O1640" s="2" t="s">
        <v>1457</v>
      </c>
      <c r="P1640" s="2" t="s">
        <v>3078</v>
      </c>
      <c r="R1640" s="2" t="str">
        <f>IF(db[[#This Row],[QTY/ CTN]]="","",SUBSTITUTE(SUBSTITUTE(SUBSTITUTE(db[[#This Row],[QTY/ CTN]]," ","_",2),"(",""),")","")&amp;"_")</f>
        <v>80 PCS_</v>
      </c>
      <c r="S1640" s="2">
        <f>IF(db[[#This Row],[H_QTY/ CTN]]="","",SEARCH("_",db[[#This Row],[H_QTY/ CTN]]))</f>
        <v>7</v>
      </c>
      <c r="T1640" s="2">
        <f>IF(db[[#This Row],[H_QTY/ CTN]]="","",LEN(db[[#This Row],[H_QTY/ CTN]]))</f>
        <v>7</v>
      </c>
      <c r="U1640" s="41" t="str">
        <f>IF(db[[#This Row],[H_QTY/ CTN]]="","",LEFT(db[[#This Row],[H_QTY/ CTN]],db[[#This Row],[H_1]]-1))</f>
        <v>80 PCS</v>
      </c>
      <c r="V1640" s="40" t="str">
        <f>IF(NOT(db[[#This Row],[H_1]]=db[[#This Row],[H_2]]),MID(db[[#This Row],[H_QTY/ CTN]],db[[#This Row],[H_1]]+1,db[[#This Row],[H_2]]-db[[#This Row],[H_1]]-1),"")</f>
        <v/>
      </c>
      <c r="W1640" s="40" t="str">
        <f>IF(db[[#This Row],[QTY/ CTN B]]="","",LEFT(db[[#This Row],[QTY/ CTN B]],SEARCH(" ",db[[#This Row],[QTY/ CTN B]],1)-1))</f>
        <v>80</v>
      </c>
      <c r="X1640" s="40" t="str">
        <f>IF(db[[#This Row],[QTY/ CTN B]]="","",RIGHT(db[[#This Row],[QTY/ CTN B]],LEN(db[[#This Row],[QTY/ CTN B]])-SEARCH(" ",db[[#This Row],[QTY/ CTN B]],1)))</f>
        <v>PCS</v>
      </c>
      <c r="Y1640" s="40" t="str">
        <f>IF(db[[#This Row],[QTY/ CTN TG]]="",IF(db[[#This Row],[STN TG]]="","",12),LEFT(db[[#This Row],[QTY/ CTN TG]],SEARCH(" ",db[[#This Row],[QTY/ CTN TG]],1)-1))</f>
        <v/>
      </c>
      <c r="Z16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0" s="40" t="str">
        <f>IF(db[[#This Row],[STN K]]="","",IF(db[[#This Row],[STN TG]]="LSN",12,""))</f>
        <v/>
      </c>
      <c r="AB1640" s="40" t="str">
        <f>IF(db[[#This Row],[STN TG]]="LSN","PCS","")</f>
        <v/>
      </c>
      <c r="AC1640" s="40">
        <f>db[[#This Row],[QTY B]]*IF(db[[#This Row],[QTY TG]]="",1,db[[#This Row],[QTY TG]])*IF(db[[#This Row],[QTY K]]="",1,db[[#This Row],[QTY K]])</f>
        <v>80</v>
      </c>
      <c r="AD1640" s="40" t="str">
        <f>IF(db[[#This Row],[STN K]]="",IF(db[[#This Row],[STN TG]]="",db[[#This Row],[STN B]],db[[#This Row],[STN TG]]),db[[#This Row],[STN K]])</f>
        <v>PCS</v>
      </c>
      <c r="AE1640" s="40"/>
    </row>
    <row r="1641" spans="1:31" ht="15" customHeight="1" x14ac:dyDescent="0.25">
      <c r="A1641" s="40">
        <f t="shared" si="25"/>
        <v>1640</v>
      </c>
      <c r="B1641" s="2" t="str">
        <f>LOWER(SUBSTITUTE(SUBSTITUTE(SUBSTITUTE(SUBSTITUTE(SUBSTITUTE(SUBSTITUTE(SUBSTITUTE(SUBSTITUTE(db[[#This Row],[NB BM]]," ",),".",""),"-",""),"(",""),")",""),"/",""),"""",""),"+",""))</f>
        <v>lleafkenkob550</v>
      </c>
      <c r="C1641" s="2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D1641" s="2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E164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lleafkenkob550160pcsartomoro</v>
      </c>
      <c r="F164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kenkolooseleafb5ll502670160pcs</v>
      </c>
      <c r="G1641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kenkolooseleafb5ll502670artomoro</v>
      </c>
      <c r="H164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kenkolooseleafb5ll502670160pcsartomoro</v>
      </c>
      <c r="I1641" s="2" t="s">
        <v>6721</v>
      </c>
      <c r="J1641" s="2" t="s">
        <v>441</v>
      </c>
      <c r="K1641" s="1" t="s">
        <v>442</v>
      </c>
      <c r="L1641" s="2" t="s">
        <v>1335</v>
      </c>
      <c r="M1641" s="34" t="e">
        <f>IF(db[[#This Row],[NB NOTA_C]]="","",COUNTIF([2]!B_MSK[concat],db[[#This Row],[NB NOTA_C]]))</f>
        <v>#REF!</v>
      </c>
      <c r="N1641" s="14" t="s">
        <v>1348</v>
      </c>
      <c r="O1641" s="2" t="s">
        <v>1415</v>
      </c>
      <c r="P1641" s="2" t="s">
        <v>3078</v>
      </c>
      <c r="R1641" s="2" t="str">
        <f>IF(db[[#This Row],[QTY/ CTN]]="","",SUBSTITUTE(SUBSTITUTE(SUBSTITUTE(db[[#This Row],[QTY/ CTN]]," ","_",2),"(",""),")","")&amp;"_")</f>
        <v>160 PCS_</v>
      </c>
      <c r="S1641" s="2">
        <f>IF(db[[#This Row],[H_QTY/ CTN]]="","",SEARCH("_",db[[#This Row],[H_QTY/ CTN]]))</f>
        <v>8</v>
      </c>
      <c r="T1641" s="2">
        <f>IF(db[[#This Row],[H_QTY/ CTN]]="","",LEN(db[[#This Row],[H_QTY/ CTN]]))</f>
        <v>8</v>
      </c>
      <c r="U1641" s="41" t="str">
        <f>IF(db[[#This Row],[H_QTY/ CTN]]="","",LEFT(db[[#This Row],[H_QTY/ CTN]],db[[#This Row],[H_1]]-1))</f>
        <v>160 PCS</v>
      </c>
      <c r="V1641" s="40" t="str">
        <f>IF(NOT(db[[#This Row],[H_1]]=db[[#This Row],[H_2]]),MID(db[[#This Row],[H_QTY/ CTN]],db[[#This Row],[H_1]]+1,db[[#This Row],[H_2]]-db[[#This Row],[H_1]]-1),"")</f>
        <v/>
      </c>
      <c r="W1641" s="40" t="str">
        <f>IF(db[[#This Row],[QTY/ CTN B]]="","",LEFT(db[[#This Row],[QTY/ CTN B]],SEARCH(" ",db[[#This Row],[QTY/ CTN B]],1)-1))</f>
        <v>160</v>
      </c>
      <c r="X1641" s="40" t="str">
        <f>IF(db[[#This Row],[QTY/ CTN B]]="","",RIGHT(db[[#This Row],[QTY/ CTN B]],LEN(db[[#This Row],[QTY/ CTN B]])-SEARCH(" ",db[[#This Row],[QTY/ CTN B]],1)))</f>
        <v>PCS</v>
      </c>
      <c r="Y1641" s="40" t="str">
        <f>IF(db[[#This Row],[QTY/ CTN TG]]="",IF(db[[#This Row],[STN TG]]="","",12),LEFT(db[[#This Row],[QTY/ CTN TG]],SEARCH(" ",db[[#This Row],[QTY/ CTN TG]],1)-1))</f>
        <v/>
      </c>
      <c r="Z16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1" s="40" t="str">
        <f>IF(db[[#This Row],[STN K]]="","",IF(db[[#This Row],[STN TG]]="LSN",12,""))</f>
        <v/>
      </c>
      <c r="AB1641" s="40" t="str">
        <f>IF(db[[#This Row],[STN TG]]="LSN","PCS","")</f>
        <v/>
      </c>
      <c r="AC1641" s="40">
        <f>db[[#This Row],[QTY B]]*IF(db[[#This Row],[QTY TG]]="",1,db[[#This Row],[QTY TG]])*IF(db[[#This Row],[QTY K]]="",1,db[[#This Row],[QTY K]])</f>
        <v>160</v>
      </c>
      <c r="AD1641" s="40" t="str">
        <f>IF(db[[#This Row],[STN K]]="",IF(db[[#This Row],[STN TG]]="",db[[#This Row],[STN B]],db[[#This Row],[STN TG]]),db[[#This Row],[STN K]])</f>
        <v>PCS</v>
      </c>
      <c r="AE1641" s="40"/>
    </row>
    <row r="1642" spans="1:31" x14ac:dyDescent="0.25">
      <c r="A1642" s="40">
        <f t="shared" si="25"/>
        <v>1641</v>
      </c>
      <c r="B1642" s="2" t="str">
        <f>LOWER(SUBSTITUTE(SUBSTITUTE(SUBSTITUTE(SUBSTITUTE(SUBSTITUTE(SUBSTITUTE(SUBSTITUTE(SUBSTITUTE(db[[#This Row],[NB BM]]," ",),".",""),"-",""),"(",""),")",""),"/",""),"""",""),"+",""))</f>
        <v>mechpenkenkomp01</v>
      </c>
      <c r="C1642" s="2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D1642" s="2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E164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mechpenkenkomp01144lsnartomoro</v>
      </c>
      <c r="F164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kenkomechanicalpencilmp0105mm144lsn</v>
      </c>
      <c r="G1642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kenkomechanicalpencilmp0105mmartomoro</v>
      </c>
      <c r="H164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kenkomechanicalpencilmp0105mm144lsnartomoro</v>
      </c>
      <c r="I1642" s="2" t="s">
        <v>6906</v>
      </c>
      <c r="J1642" s="2" t="s">
        <v>1823</v>
      </c>
      <c r="K1642" s="14" t="s">
        <v>1916</v>
      </c>
      <c r="L1642" s="2" t="s">
        <v>1335</v>
      </c>
      <c r="M1642" s="34" t="e">
        <f>IF(db[[#This Row],[NB NOTA_C]]="","",COUNTIF([2]!B_MSK[concat],db[[#This Row],[NB NOTA_C]]))</f>
        <v>#REF!</v>
      </c>
      <c r="N1642" s="14" t="s">
        <v>1348</v>
      </c>
      <c r="O1642" s="2" t="s">
        <v>1391</v>
      </c>
      <c r="P1642" s="2" t="s">
        <v>2440</v>
      </c>
      <c r="Q1642" s="2" t="s">
        <v>4286</v>
      </c>
      <c r="R1642" s="2" t="str">
        <f>IF(db[[#This Row],[QTY/ CTN]]="","",SUBSTITUTE(SUBSTITUTE(SUBSTITUTE(db[[#This Row],[QTY/ CTN]]," ","_",2),"(",""),")","")&amp;"_")</f>
        <v>144 LSN_</v>
      </c>
      <c r="S1642" s="2">
        <f>IF(db[[#This Row],[H_QTY/ CTN]]="","",SEARCH("_",db[[#This Row],[H_QTY/ CTN]]))</f>
        <v>8</v>
      </c>
      <c r="T1642" s="2">
        <f>IF(db[[#This Row],[H_QTY/ CTN]]="","",LEN(db[[#This Row],[H_QTY/ CTN]]))</f>
        <v>8</v>
      </c>
      <c r="U1642" s="41" t="str">
        <f>IF(db[[#This Row],[H_QTY/ CTN]]="","",LEFT(db[[#This Row],[H_QTY/ CTN]],db[[#This Row],[H_1]]-1))</f>
        <v>144 LSN</v>
      </c>
      <c r="V1642" s="40" t="str">
        <f>IF(NOT(db[[#This Row],[H_1]]=db[[#This Row],[H_2]]),MID(db[[#This Row],[H_QTY/ CTN]],db[[#This Row],[H_1]]+1,db[[#This Row],[H_2]]-db[[#This Row],[H_1]]-1),"")</f>
        <v/>
      </c>
      <c r="W1642" s="40" t="str">
        <f>IF(db[[#This Row],[QTY/ CTN B]]="","",LEFT(db[[#This Row],[QTY/ CTN B]],SEARCH(" ",db[[#This Row],[QTY/ CTN B]],1)-1))</f>
        <v>144</v>
      </c>
      <c r="X1642" s="40" t="str">
        <f>IF(db[[#This Row],[QTY/ CTN B]]="","",RIGHT(db[[#This Row],[QTY/ CTN B]],LEN(db[[#This Row],[QTY/ CTN B]])-SEARCH(" ",db[[#This Row],[QTY/ CTN B]],1)))</f>
        <v>LSN</v>
      </c>
      <c r="Y1642" s="40">
        <f>IF(db[[#This Row],[QTY/ CTN TG]]="",IF(db[[#This Row],[STN TG]]="","",12),LEFT(db[[#This Row],[QTY/ CTN TG]],SEARCH(" ",db[[#This Row],[QTY/ CTN TG]],1)-1))</f>
        <v>12</v>
      </c>
      <c r="Z16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42" s="40" t="str">
        <f>IF(db[[#This Row],[STN K]]="","",IF(db[[#This Row],[STN TG]]="LSN",12,""))</f>
        <v/>
      </c>
      <c r="AB1642" s="40" t="str">
        <f>IF(db[[#This Row],[STN TG]]="LSN","PCS","")</f>
        <v/>
      </c>
      <c r="AC1642" s="40">
        <f>db[[#This Row],[QTY B]]*IF(db[[#This Row],[QTY TG]]="",1,db[[#This Row],[QTY TG]])*IF(db[[#This Row],[QTY K]]="",1,db[[#This Row],[QTY K]])</f>
        <v>1728</v>
      </c>
      <c r="AD1642" s="40" t="str">
        <f>IF(db[[#This Row],[STN K]]="",IF(db[[#This Row],[STN TG]]="",db[[#This Row],[STN B]],db[[#This Row],[STN TG]]),db[[#This Row],[STN K]])</f>
        <v>PCS</v>
      </c>
      <c r="AE1642" s="40"/>
    </row>
    <row r="1643" spans="1:31" x14ac:dyDescent="0.25">
      <c r="A1643" s="40">
        <f t="shared" si="25"/>
        <v>1642</v>
      </c>
      <c r="B1643" s="2" t="str">
        <f>LOWER(SUBSTITUTE(SUBSTITUTE(SUBSTITUTE(SUBSTITUTE(SUBSTITUTE(SUBSTITUTE(SUBSTITUTE(SUBSTITUTE(db[[#This Row],[NB BM]]," ",),".",""),"-",""),"(",""),")",""),"/",""),"""",""),"+",""))</f>
        <v>mechpenkenkomp07</v>
      </c>
      <c r="C1643" s="2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D1643" s="2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E164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mechpenkenkomp07144lsnartomoro</v>
      </c>
      <c r="F164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kenkomechanicalpencilmp0705mm144lsn</v>
      </c>
      <c r="G1643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kenkomechanicalpencilmp0705mmartomoro</v>
      </c>
      <c r="H164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kenkomechanicalpencilmp0705mm144lsnartomoro</v>
      </c>
      <c r="I1643" s="2" t="s">
        <v>6907</v>
      </c>
      <c r="J1643" s="2" t="s">
        <v>2020</v>
      </c>
      <c r="K1643" s="1" t="s">
        <v>2021</v>
      </c>
      <c r="L1643" s="2" t="s">
        <v>1335</v>
      </c>
      <c r="M1643" s="34" t="e">
        <f>IF(db[[#This Row],[NB NOTA_C]]="","",COUNTIF([2]!B_MSK[concat],db[[#This Row],[NB NOTA_C]]))</f>
        <v>#REF!</v>
      </c>
      <c r="N1643" s="14" t="s">
        <v>1348</v>
      </c>
      <c r="O1643" s="2" t="s">
        <v>1391</v>
      </c>
      <c r="P1643" s="2" t="s">
        <v>2440</v>
      </c>
      <c r="Q1643" s="2" t="s">
        <v>7746</v>
      </c>
      <c r="R1643" s="2" t="str">
        <f>IF(db[[#This Row],[QTY/ CTN]]="","",SUBSTITUTE(SUBSTITUTE(SUBSTITUTE(db[[#This Row],[QTY/ CTN]]," ","_",2),"(",""),")","")&amp;"_")</f>
        <v>144 LSN_</v>
      </c>
      <c r="S1643" s="2">
        <f>IF(db[[#This Row],[H_QTY/ CTN]]="","",SEARCH("_",db[[#This Row],[H_QTY/ CTN]]))</f>
        <v>8</v>
      </c>
      <c r="T1643" s="2">
        <f>IF(db[[#This Row],[H_QTY/ CTN]]="","",LEN(db[[#This Row],[H_QTY/ CTN]]))</f>
        <v>8</v>
      </c>
      <c r="U1643" s="41" t="str">
        <f>IF(db[[#This Row],[H_QTY/ CTN]]="","",LEFT(db[[#This Row],[H_QTY/ CTN]],db[[#This Row],[H_1]]-1))</f>
        <v>144 LSN</v>
      </c>
      <c r="V1643" s="40" t="str">
        <f>IF(NOT(db[[#This Row],[H_1]]=db[[#This Row],[H_2]]),MID(db[[#This Row],[H_QTY/ CTN]],db[[#This Row],[H_1]]+1,db[[#This Row],[H_2]]-db[[#This Row],[H_1]]-1),"")</f>
        <v/>
      </c>
      <c r="W1643" s="40" t="str">
        <f>IF(db[[#This Row],[QTY/ CTN B]]="","",LEFT(db[[#This Row],[QTY/ CTN B]],SEARCH(" ",db[[#This Row],[QTY/ CTN B]],1)-1))</f>
        <v>144</v>
      </c>
      <c r="X1643" s="40" t="str">
        <f>IF(db[[#This Row],[QTY/ CTN B]]="","",RIGHT(db[[#This Row],[QTY/ CTN B]],LEN(db[[#This Row],[QTY/ CTN B]])-SEARCH(" ",db[[#This Row],[QTY/ CTN B]],1)))</f>
        <v>LSN</v>
      </c>
      <c r="Y1643" s="40">
        <f>IF(db[[#This Row],[QTY/ CTN TG]]="",IF(db[[#This Row],[STN TG]]="","",12),LEFT(db[[#This Row],[QTY/ CTN TG]],SEARCH(" ",db[[#This Row],[QTY/ CTN TG]],1)-1))</f>
        <v>12</v>
      </c>
      <c r="Z16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43" s="40" t="str">
        <f>IF(db[[#This Row],[STN K]]="","",IF(db[[#This Row],[STN TG]]="LSN",12,""))</f>
        <v/>
      </c>
      <c r="AB1643" s="40" t="str">
        <f>IF(db[[#This Row],[STN TG]]="LSN","PCS","")</f>
        <v/>
      </c>
      <c r="AC1643" s="40">
        <f>db[[#This Row],[QTY B]]*IF(db[[#This Row],[QTY TG]]="",1,db[[#This Row],[QTY TG]])*IF(db[[#This Row],[QTY K]]="",1,db[[#This Row],[QTY K]])</f>
        <v>1728</v>
      </c>
      <c r="AD1643" s="40" t="str">
        <f>IF(db[[#This Row],[STN K]]="",IF(db[[#This Row],[STN TG]]="",db[[#This Row],[STN B]],db[[#This Row],[STN TG]]),db[[#This Row],[STN K]])</f>
        <v>PCS</v>
      </c>
      <c r="AE1643" s="40"/>
    </row>
    <row r="1644" spans="1:31" x14ac:dyDescent="0.25">
      <c r="A1644" s="40">
        <f t="shared" si="25"/>
        <v>1643</v>
      </c>
      <c r="B1644" s="2" t="str">
        <f>LOWER(SUBSTITUTE(SUBSTITUTE(SUBSTITUTE(SUBSTITUTE(SUBSTITUTE(SUBSTITUTE(SUBSTITUTE(SUBSTITUTE(db[[#This Row],[NB BM]]," ",),".",""),"-",""),"(",""),")",""),"/",""),"""",""),"+",""))</f>
        <v>mechpenkenkomp70</v>
      </c>
      <c r="C1644" s="2" t="str">
        <f>LOWER(SUBSTITUTE(SUBSTITUTE(SUBSTITUTE(SUBSTITUTE(SUBSTITUTE(SUBSTITUTE(SUBSTITUTE(SUBSTITUTE(SUBSTITUTE(db[[#This Row],[NB NOTA]]," ",),".",""),"-",""),"(",""),")",""),",",""),"/",""),"""",""),"+",""))</f>
        <v>kenkomechanicalpencilmp07005mm</v>
      </c>
      <c r="D1644" s="2" t="str">
        <f>LOWER(SUBSTITUTE(SUBSTITUTE(SUBSTITUTE(SUBSTITUTE(SUBSTITUTE(SUBSTITUTE(SUBSTITUTE(SUBSTITUTE(SUBSTITUTE(db[[#This Row],[NB PAJAK]]," ",""),"-",""),"(",""),")",""),".",""),",",""),"/",""),"""",""),"+",""))</f>
        <v>mechanicalpencil05mmkenkomp070</v>
      </c>
      <c r="E164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mechpenkenkomp70144lsnartomoro</v>
      </c>
      <c r="F164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kenkomechanicalpencilmp07005mm144lsn</v>
      </c>
      <c r="G164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kenkomechanicalpencilmp07005mmartomoro</v>
      </c>
      <c r="H164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kenkomechanicalpencilmp07005mm144lsnartomoro</v>
      </c>
      <c r="I1644" s="2" t="s">
        <v>6908</v>
      </c>
      <c r="J1644" s="2" t="s">
        <v>6503</v>
      </c>
      <c r="K1644" s="1" t="s">
        <v>6504</v>
      </c>
      <c r="L1644" s="2" t="s">
        <v>1335</v>
      </c>
      <c r="M1644" s="34" t="e">
        <f>IF(db[[#This Row],[NB NOTA_C]]="","",COUNTIF([2]!B_MSK[concat],db[[#This Row],[NB NOTA_C]]))</f>
        <v>#REF!</v>
      </c>
      <c r="N1644" s="14" t="s">
        <v>1348</v>
      </c>
      <c r="O1644" s="2" t="s">
        <v>1391</v>
      </c>
      <c r="P1644" s="2" t="s">
        <v>2440</v>
      </c>
      <c r="Q1644" s="2" t="s">
        <v>6760</v>
      </c>
      <c r="R1644" s="2" t="str">
        <f>IF(db[[#This Row],[QTY/ CTN]]="","",SUBSTITUTE(SUBSTITUTE(SUBSTITUTE(db[[#This Row],[QTY/ CTN]]," ","_",2),"(",""),")","")&amp;"_")</f>
        <v>144 LSN_</v>
      </c>
      <c r="S1644" s="2">
        <f>IF(db[[#This Row],[H_QTY/ CTN]]="","",SEARCH("_",db[[#This Row],[H_QTY/ CTN]]))</f>
        <v>8</v>
      </c>
      <c r="T1644" s="2">
        <f>IF(db[[#This Row],[H_QTY/ CTN]]="","",LEN(db[[#This Row],[H_QTY/ CTN]]))</f>
        <v>8</v>
      </c>
      <c r="U1644" s="41" t="str">
        <f>IF(db[[#This Row],[H_QTY/ CTN]]="","",LEFT(db[[#This Row],[H_QTY/ CTN]],db[[#This Row],[H_1]]-1))</f>
        <v>144 LSN</v>
      </c>
      <c r="V1644" s="40" t="str">
        <f>IF(NOT(db[[#This Row],[H_1]]=db[[#This Row],[H_2]]),MID(db[[#This Row],[H_QTY/ CTN]],db[[#This Row],[H_1]]+1,db[[#This Row],[H_2]]-db[[#This Row],[H_1]]-1),"")</f>
        <v/>
      </c>
      <c r="W1644" s="40" t="str">
        <f>IF(db[[#This Row],[QTY/ CTN B]]="","",LEFT(db[[#This Row],[QTY/ CTN B]],SEARCH(" ",db[[#This Row],[QTY/ CTN B]],1)-1))</f>
        <v>144</v>
      </c>
      <c r="X1644" s="40" t="str">
        <f>IF(db[[#This Row],[QTY/ CTN B]]="","",RIGHT(db[[#This Row],[QTY/ CTN B]],LEN(db[[#This Row],[QTY/ CTN B]])-SEARCH(" ",db[[#This Row],[QTY/ CTN B]],1)))</f>
        <v>LSN</v>
      </c>
      <c r="Y1644" s="40">
        <f>IF(db[[#This Row],[QTY/ CTN TG]]="",IF(db[[#This Row],[STN TG]]="","",12),LEFT(db[[#This Row],[QTY/ CTN TG]],SEARCH(" ",db[[#This Row],[QTY/ CTN TG]],1)-1))</f>
        <v>12</v>
      </c>
      <c r="Z16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44" s="40" t="str">
        <f>IF(db[[#This Row],[STN K]]="","",IF(db[[#This Row],[STN TG]]="LSN",12,""))</f>
        <v/>
      </c>
      <c r="AB1644" s="40" t="str">
        <f>IF(db[[#This Row],[STN TG]]="LSN","PCS","")</f>
        <v/>
      </c>
      <c r="AC1644" s="40">
        <f>db[[#This Row],[QTY B]]*IF(db[[#This Row],[QTY TG]]="",1,db[[#This Row],[QTY TG]])*IF(db[[#This Row],[QTY K]]="",1,db[[#This Row],[QTY K]])</f>
        <v>1728</v>
      </c>
      <c r="AD1644" s="40" t="str">
        <f>IF(db[[#This Row],[STN K]]="",IF(db[[#This Row],[STN TG]]="",db[[#This Row],[STN B]],db[[#This Row],[STN TG]]),db[[#This Row],[STN K]])</f>
        <v>PCS</v>
      </c>
      <c r="AE1644" s="40"/>
    </row>
    <row r="1645" spans="1:31" x14ac:dyDescent="0.25">
      <c r="A1645" s="40">
        <f t="shared" si="25"/>
        <v>1644</v>
      </c>
      <c r="B1645" s="2" t="str">
        <f>LOWER(SUBSTITUTE(SUBSTITUTE(SUBSTITUTE(SUBSTITUTE(SUBSTITUTE(SUBSTITUTE(SUBSTITUTE(SUBSTITUTE(db[[#This Row],[NB BM]]," ",),".",""),"-",""),"(",""),")",""),"/",""),"""",""),"+",""))</f>
        <v>mechpenkenkomp707</v>
      </c>
      <c r="C1645" s="2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D1645" s="2" t="str">
        <f>LOWER(SUBSTITUTE(SUBSTITUTE(SUBSTITUTE(SUBSTITUTE(SUBSTITUTE(SUBSTITUTE(SUBSTITUTE(SUBSTITUTE(SUBSTITUTE(db[[#This Row],[NB PAJAK]]," ",""),"-",""),"(",""),")",""),".",""),",",""),"/",""),"""",""),"+",""))</f>
        <v/>
      </c>
      <c r="E164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mechpenkenkomp70712grsartomoro</v>
      </c>
      <c r="F164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kenkomechanicalpencilmp70712grs</v>
      </c>
      <c r="G1645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kenkomechanicalpencilmp707artomoro</v>
      </c>
      <c r="H164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kenkomechanicalpencilmp70712grsartomoro</v>
      </c>
      <c r="I1645" s="2" t="s">
        <v>6909</v>
      </c>
      <c r="J1645" s="2" t="s">
        <v>443</v>
      </c>
      <c r="K1645" s="14"/>
      <c r="L1645" s="2" t="s">
        <v>1335</v>
      </c>
      <c r="M1645" s="34" t="e">
        <f>IF(db[[#This Row],[NB NOTA_C]]="","",COUNTIF([2]!B_MSK[concat],db[[#This Row],[NB NOTA_C]]))</f>
        <v>#REF!</v>
      </c>
      <c r="N1645" s="14" t="s">
        <v>1348</v>
      </c>
      <c r="O1645" s="2" t="s">
        <v>1411</v>
      </c>
      <c r="P1645" s="2" t="s">
        <v>2440</v>
      </c>
      <c r="R1645" s="2" t="str">
        <f>IF(db[[#This Row],[QTY/ CTN]]="","",SUBSTITUTE(SUBSTITUTE(SUBSTITUTE(db[[#This Row],[QTY/ CTN]]," ","_",2),"(",""),")","")&amp;"_")</f>
        <v>12 GRS_</v>
      </c>
      <c r="S1645" s="2">
        <f>IF(db[[#This Row],[H_QTY/ CTN]]="","",SEARCH("_",db[[#This Row],[H_QTY/ CTN]]))</f>
        <v>7</v>
      </c>
      <c r="T1645" s="2">
        <f>IF(db[[#This Row],[H_QTY/ CTN]]="","",LEN(db[[#This Row],[H_QTY/ CTN]]))</f>
        <v>7</v>
      </c>
      <c r="U1645" s="41" t="str">
        <f>IF(db[[#This Row],[H_QTY/ CTN]]="","",LEFT(db[[#This Row],[H_QTY/ CTN]],db[[#This Row],[H_1]]-1))</f>
        <v>12 GRS</v>
      </c>
      <c r="V1645" s="40" t="str">
        <f>IF(NOT(db[[#This Row],[H_1]]=db[[#This Row],[H_2]]),MID(db[[#This Row],[H_QTY/ CTN]],db[[#This Row],[H_1]]+1,db[[#This Row],[H_2]]-db[[#This Row],[H_1]]-1),"")</f>
        <v/>
      </c>
      <c r="W1645" s="40" t="str">
        <f>IF(db[[#This Row],[QTY/ CTN B]]="","",LEFT(db[[#This Row],[QTY/ CTN B]],SEARCH(" ",db[[#This Row],[QTY/ CTN B]],1)-1))</f>
        <v>12</v>
      </c>
      <c r="X1645" s="40" t="str">
        <f>IF(db[[#This Row],[QTY/ CTN B]]="","",RIGHT(db[[#This Row],[QTY/ CTN B]],LEN(db[[#This Row],[QTY/ CTN B]])-SEARCH(" ",db[[#This Row],[QTY/ CTN B]],1)))</f>
        <v>GRS</v>
      </c>
      <c r="Y1645" s="40">
        <f>IF(db[[#This Row],[QTY/ CTN TG]]="",IF(db[[#This Row],[STN TG]]="","",12),LEFT(db[[#This Row],[QTY/ CTN TG]],SEARCH(" ",db[[#This Row],[QTY/ CTN TG]],1)-1))</f>
        <v>12</v>
      </c>
      <c r="Z16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45" s="40">
        <f>IF(db[[#This Row],[STN K]]="","",IF(db[[#This Row],[STN TG]]="LSN",12,""))</f>
        <v>12</v>
      </c>
      <c r="AB1645" s="40" t="str">
        <f>IF(db[[#This Row],[STN TG]]="LSN","PCS","")</f>
        <v>PCS</v>
      </c>
      <c r="AC1645" s="40">
        <f>db[[#This Row],[QTY B]]*IF(db[[#This Row],[QTY TG]]="",1,db[[#This Row],[QTY TG]])*IF(db[[#This Row],[QTY K]]="",1,db[[#This Row],[QTY K]])</f>
        <v>1728</v>
      </c>
      <c r="AD1645" s="40" t="str">
        <f>IF(db[[#This Row],[STN K]]="",IF(db[[#This Row],[STN TG]]="",db[[#This Row],[STN B]],db[[#This Row],[STN TG]]),db[[#This Row],[STN K]])</f>
        <v>PCS</v>
      </c>
      <c r="AE1645" s="40"/>
    </row>
    <row r="1646" spans="1:31" x14ac:dyDescent="0.25">
      <c r="A1646" s="40">
        <f t="shared" si="25"/>
        <v>1645</v>
      </c>
      <c r="B1646" s="2" t="str">
        <f>LOWER(SUBSTITUTE(SUBSTITUTE(SUBSTITUTE(SUBSTITUTE(SUBSTITUTE(SUBSTITUTE(SUBSTITUTE(SUBSTITUTE(db[[#This Row],[NB BM]]," ",),".",""),"-",""),"(",""),")",""),"/",""),"""",""),"+",""))</f>
        <v>opptapekenko48mmtanplstmerah</v>
      </c>
      <c r="C1646" s="2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D1646" s="2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E164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opptapekenko48mmtanplstmerah72rolartomoro</v>
      </c>
      <c r="F164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kenkoopptape48mmtanredcore80m72rol</v>
      </c>
      <c r="G1646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kenkoopptape48mmtanredcore80martomoro</v>
      </c>
      <c r="H164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kenkoopptape48mmtanredcore80m72rolartomoro</v>
      </c>
      <c r="I1646" s="2" t="s">
        <v>709</v>
      </c>
      <c r="J1646" s="2" t="s">
        <v>766</v>
      </c>
      <c r="K1646" s="14" t="s">
        <v>2034</v>
      </c>
      <c r="L1646" s="2" t="s">
        <v>1335</v>
      </c>
      <c r="M1646" s="34" t="e">
        <f>IF(db[[#This Row],[NB NOTA_C]]="","",COUNTIF([2]!B_MSK[concat],db[[#This Row],[NB NOTA_C]]))</f>
        <v>#REF!</v>
      </c>
      <c r="N1646" s="14" t="s">
        <v>1348</v>
      </c>
      <c r="O1646" s="2" t="s">
        <v>1507</v>
      </c>
      <c r="P1646" s="2" t="s">
        <v>2427</v>
      </c>
      <c r="R1646" s="2" t="str">
        <f>IF(db[[#This Row],[QTY/ CTN]]="","",SUBSTITUTE(SUBSTITUTE(SUBSTITUTE(db[[#This Row],[QTY/ CTN]]," ","_",2),"(",""),")","")&amp;"_")</f>
        <v>72 ROL_</v>
      </c>
      <c r="S1646" s="2">
        <f>IF(db[[#This Row],[H_QTY/ CTN]]="","",SEARCH("_",db[[#This Row],[H_QTY/ CTN]]))</f>
        <v>7</v>
      </c>
      <c r="T1646" s="2">
        <f>IF(db[[#This Row],[H_QTY/ CTN]]="","",LEN(db[[#This Row],[H_QTY/ CTN]]))</f>
        <v>7</v>
      </c>
      <c r="U1646" s="41" t="str">
        <f>IF(db[[#This Row],[H_QTY/ CTN]]="","",LEFT(db[[#This Row],[H_QTY/ CTN]],db[[#This Row],[H_1]]-1))</f>
        <v>72 ROL</v>
      </c>
      <c r="V1646" s="40" t="str">
        <f>IF(NOT(db[[#This Row],[H_1]]=db[[#This Row],[H_2]]),MID(db[[#This Row],[H_QTY/ CTN]],db[[#This Row],[H_1]]+1,db[[#This Row],[H_2]]-db[[#This Row],[H_1]]-1),"")</f>
        <v/>
      </c>
      <c r="W1646" s="40" t="str">
        <f>IF(db[[#This Row],[QTY/ CTN B]]="","",LEFT(db[[#This Row],[QTY/ CTN B]],SEARCH(" ",db[[#This Row],[QTY/ CTN B]],1)-1))</f>
        <v>72</v>
      </c>
      <c r="X1646" s="40" t="str">
        <f>IF(db[[#This Row],[QTY/ CTN B]]="","",RIGHT(db[[#This Row],[QTY/ CTN B]],LEN(db[[#This Row],[QTY/ CTN B]])-SEARCH(" ",db[[#This Row],[QTY/ CTN B]],1)))</f>
        <v>ROL</v>
      </c>
      <c r="Y1646" s="40" t="str">
        <f>IF(db[[#This Row],[QTY/ CTN TG]]="",IF(db[[#This Row],[STN TG]]="","",12),LEFT(db[[#This Row],[QTY/ CTN TG]],SEARCH(" ",db[[#This Row],[QTY/ CTN TG]],1)-1))</f>
        <v/>
      </c>
      <c r="Z16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6" s="40" t="str">
        <f>IF(db[[#This Row],[STN K]]="","",IF(db[[#This Row],[STN TG]]="LSN",12,""))</f>
        <v/>
      </c>
      <c r="AB1646" s="40" t="str">
        <f>IF(db[[#This Row],[STN TG]]="LSN","PCS","")</f>
        <v/>
      </c>
      <c r="AC1646" s="40">
        <f>db[[#This Row],[QTY B]]*IF(db[[#This Row],[QTY TG]]="",1,db[[#This Row],[QTY TG]])*IF(db[[#This Row],[QTY K]]="",1,db[[#This Row],[QTY K]])</f>
        <v>72</v>
      </c>
      <c r="AD1646" s="40" t="str">
        <f>IF(db[[#This Row],[STN K]]="",IF(db[[#This Row],[STN TG]]="",db[[#This Row],[STN B]],db[[#This Row],[STN TG]]),db[[#This Row],[STN K]])</f>
        <v>ROL</v>
      </c>
      <c r="AE1646" s="40"/>
    </row>
    <row r="1647" spans="1:31" x14ac:dyDescent="0.25">
      <c r="A1647" s="40">
        <f t="shared" si="25"/>
        <v>1646</v>
      </c>
      <c r="B1647" s="2" t="str">
        <f>LOWER(SUBSTITUTE(SUBSTITUTE(SUBSTITUTE(SUBSTITUTE(SUBSTITUTE(SUBSTITUTE(SUBSTITUTE(SUBSTITUTE(db[[#This Row],[NB BM]]," ",),".",""),"-",""),"(",""),")",""),"/",""),"""",""),"+",""))</f>
        <v>opptapekenko48mmtranspplstmerah</v>
      </c>
      <c r="C1647" s="2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D1647" s="2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E164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opptapekenko48mmtranspplstmerah72rolartomoro</v>
      </c>
      <c r="F164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kenkoopptape48mmtransredcore80m72rol</v>
      </c>
      <c r="G1647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kenkoopptape48mmtransredcore80martomoro</v>
      </c>
      <c r="H164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kenkoopptape48mmtransredcore80m72rolartomoro</v>
      </c>
      <c r="I1647" s="2" t="s">
        <v>2032</v>
      </c>
      <c r="J1647" s="2" t="s">
        <v>765</v>
      </c>
      <c r="K1647" s="14" t="s">
        <v>2033</v>
      </c>
      <c r="L1647" s="2" t="s">
        <v>1335</v>
      </c>
      <c r="M1647" s="34" t="e">
        <f>IF(db[[#This Row],[NB NOTA_C]]="","",COUNTIF([2]!B_MSK[concat],db[[#This Row],[NB NOTA_C]]))</f>
        <v>#REF!</v>
      </c>
      <c r="N1647" s="14" t="s">
        <v>1348</v>
      </c>
      <c r="O1647" s="2" t="s">
        <v>1507</v>
      </c>
      <c r="P1647" s="2" t="s">
        <v>2427</v>
      </c>
      <c r="R1647" s="2" t="str">
        <f>IF(db[[#This Row],[QTY/ CTN]]="","",SUBSTITUTE(SUBSTITUTE(SUBSTITUTE(db[[#This Row],[QTY/ CTN]]," ","_",2),"(",""),")","")&amp;"_")</f>
        <v>72 ROL_</v>
      </c>
      <c r="S1647" s="2">
        <f>IF(db[[#This Row],[H_QTY/ CTN]]="","",SEARCH("_",db[[#This Row],[H_QTY/ CTN]]))</f>
        <v>7</v>
      </c>
      <c r="T1647" s="2">
        <f>IF(db[[#This Row],[H_QTY/ CTN]]="","",LEN(db[[#This Row],[H_QTY/ CTN]]))</f>
        <v>7</v>
      </c>
      <c r="U1647" s="41" t="str">
        <f>IF(db[[#This Row],[H_QTY/ CTN]]="","",LEFT(db[[#This Row],[H_QTY/ CTN]],db[[#This Row],[H_1]]-1))</f>
        <v>72 ROL</v>
      </c>
      <c r="V1647" s="40" t="str">
        <f>IF(NOT(db[[#This Row],[H_1]]=db[[#This Row],[H_2]]),MID(db[[#This Row],[H_QTY/ CTN]],db[[#This Row],[H_1]]+1,db[[#This Row],[H_2]]-db[[#This Row],[H_1]]-1),"")</f>
        <v/>
      </c>
      <c r="W1647" s="40" t="str">
        <f>IF(db[[#This Row],[QTY/ CTN B]]="","",LEFT(db[[#This Row],[QTY/ CTN B]],SEARCH(" ",db[[#This Row],[QTY/ CTN B]],1)-1))</f>
        <v>72</v>
      </c>
      <c r="X1647" s="40" t="str">
        <f>IF(db[[#This Row],[QTY/ CTN B]]="","",RIGHT(db[[#This Row],[QTY/ CTN B]],LEN(db[[#This Row],[QTY/ CTN B]])-SEARCH(" ",db[[#This Row],[QTY/ CTN B]],1)))</f>
        <v>ROL</v>
      </c>
      <c r="Y1647" s="40" t="str">
        <f>IF(db[[#This Row],[QTY/ CTN TG]]="",IF(db[[#This Row],[STN TG]]="","",12),LEFT(db[[#This Row],[QTY/ CTN TG]],SEARCH(" ",db[[#This Row],[QTY/ CTN TG]],1)-1))</f>
        <v/>
      </c>
      <c r="Z16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7" s="40" t="str">
        <f>IF(db[[#This Row],[STN K]]="","",IF(db[[#This Row],[STN TG]]="LSN",12,""))</f>
        <v/>
      </c>
      <c r="AB1647" s="40" t="str">
        <f>IF(db[[#This Row],[STN TG]]="LSN","PCS","")</f>
        <v/>
      </c>
      <c r="AC1647" s="40">
        <f>db[[#This Row],[QTY B]]*IF(db[[#This Row],[QTY TG]]="",1,db[[#This Row],[QTY TG]])*IF(db[[#This Row],[QTY K]]="",1,db[[#This Row],[QTY K]])</f>
        <v>72</v>
      </c>
      <c r="AD1647" s="40" t="str">
        <f>IF(db[[#This Row],[STN K]]="",IF(db[[#This Row],[STN TG]]="",db[[#This Row],[STN B]],db[[#This Row],[STN TG]]),db[[#This Row],[STN K]])</f>
        <v>ROL</v>
      </c>
      <c r="AE1647" s="40"/>
    </row>
    <row r="1648" spans="1:31" x14ac:dyDescent="0.25">
      <c r="A1648" s="40">
        <f t="shared" si="25"/>
        <v>1647</v>
      </c>
      <c r="B1648" s="2" t="str">
        <f>LOWER(SUBSTITUTE(SUBSTITUTE(SUBSTITUTE(SUBSTITUTE(SUBSTITUTE(SUBSTITUTE(SUBSTITUTE(SUBSTITUTE(db[[#This Row],[NB BM]]," ",),".",""),"-",""),"(",""),")",""),"/",""),"""",""),"+",""))</f>
        <v>paperfastenerkenkopf508warna</v>
      </c>
      <c r="C1648" s="2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D1648" s="2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E164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paperfastenerkenkopf508warna100boxartomoro</v>
      </c>
      <c r="F164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kenkopaperfastenerpf508mixcolor100box</v>
      </c>
      <c r="G1648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kenkopaperfastenerpf508mixcolorartomoro</v>
      </c>
      <c r="H164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kenkopaperfastenerpf508mixcolor100boxartomoro</v>
      </c>
      <c r="I1648" s="2" t="s">
        <v>1995</v>
      </c>
      <c r="J1648" s="2" t="s">
        <v>1994</v>
      </c>
      <c r="K1648" s="14" t="s">
        <v>1999</v>
      </c>
      <c r="L1648" s="2" t="s">
        <v>1335</v>
      </c>
      <c r="M1648" s="34" t="e">
        <f>IF(db[[#This Row],[NB NOTA_C]]="","",COUNTIF([2]!B_MSK[concat],db[[#This Row],[NB NOTA_C]]))</f>
        <v>#REF!</v>
      </c>
      <c r="N1648" s="14" t="s">
        <v>1348</v>
      </c>
      <c r="O1648" s="2" t="s">
        <v>1513</v>
      </c>
      <c r="P1648" s="2" t="s">
        <v>2735</v>
      </c>
      <c r="Q1648" s="2" t="s">
        <v>4932</v>
      </c>
      <c r="R1648" s="2" t="str">
        <f>IF(db[[#This Row],[QTY/ CTN]]="","",SUBSTITUTE(SUBSTITUTE(SUBSTITUTE(db[[#This Row],[QTY/ CTN]]," ","_",2),"(",""),")","")&amp;"_")</f>
        <v>100 BOX_</v>
      </c>
      <c r="S1648" s="2">
        <f>IF(db[[#This Row],[H_QTY/ CTN]]="","",SEARCH("_",db[[#This Row],[H_QTY/ CTN]]))</f>
        <v>8</v>
      </c>
      <c r="T1648" s="2">
        <f>IF(db[[#This Row],[H_QTY/ CTN]]="","",LEN(db[[#This Row],[H_QTY/ CTN]]))</f>
        <v>8</v>
      </c>
      <c r="U1648" s="41" t="str">
        <f>IF(db[[#This Row],[H_QTY/ CTN]]="","",LEFT(db[[#This Row],[H_QTY/ CTN]],db[[#This Row],[H_1]]-1))</f>
        <v>100 BOX</v>
      </c>
      <c r="V1648" s="40" t="str">
        <f>IF(NOT(db[[#This Row],[H_1]]=db[[#This Row],[H_2]]),MID(db[[#This Row],[H_QTY/ CTN]],db[[#This Row],[H_1]]+1,db[[#This Row],[H_2]]-db[[#This Row],[H_1]]-1),"")</f>
        <v/>
      </c>
      <c r="W1648" s="40" t="str">
        <f>IF(db[[#This Row],[QTY/ CTN B]]="","",LEFT(db[[#This Row],[QTY/ CTN B]],SEARCH(" ",db[[#This Row],[QTY/ CTN B]],1)-1))</f>
        <v>100</v>
      </c>
      <c r="X1648" s="40" t="str">
        <f>IF(db[[#This Row],[QTY/ CTN B]]="","",RIGHT(db[[#This Row],[QTY/ CTN B]],LEN(db[[#This Row],[QTY/ CTN B]])-SEARCH(" ",db[[#This Row],[QTY/ CTN B]],1)))</f>
        <v>BOX</v>
      </c>
      <c r="Y1648" s="40" t="str">
        <f>IF(db[[#This Row],[QTY/ CTN TG]]="",IF(db[[#This Row],[STN TG]]="","",12),LEFT(db[[#This Row],[QTY/ CTN TG]],SEARCH(" ",db[[#This Row],[QTY/ CTN TG]],1)-1))</f>
        <v/>
      </c>
      <c r="Z16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8" s="40" t="str">
        <f>IF(db[[#This Row],[STN K]]="","",IF(db[[#This Row],[STN TG]]="LSN",12,""))</f>
        <v/>
      </c>
      <c r="AB1648" s="40" t="str">
        <f>IF(db[[#This Row],[STN TG]]="LSN","PCS","")</f>
        <v/>
      </c>
      <c r="AC1648" s="40">
        <f>db[[#This Row],[QTY B]]*IF(db[[#This Row],[QTY TG]]="",1,db[[#This Row],[QTY TG]])*IF(db[[#This Row],[QTY K]]="",1,db[[#This Row],[QTY K]])</f>
        <v>100</v>
      </c>
      <c r="AD1648" s="40" t="str">
        <f>IF(db[[#This Row],[STN K]]="",IF(db[[#This Row],[STN TG]]="",db[[#This Row],[STN B]],db[[#This Row],[STN TG]]),db[[#This Row],[STN K]])</f>
        <v>BOX</v>
      </c>
      <c r="AE1648" s="40"/>
    </row>
    <row r="1649" spans="1:31" x14ac:dyDescent="0.25">
      <c r="A1649" s="40">
        <f t="shared" si="25"/>
        <v>1648</v>
      </c>
      <c r="B1649" s="2" t="str">
        <f>LOWER(SUBSTITUTE(SUBSTITUTE(SUBSTITUTE(SUBSTITUTE(SUBSTITUTE(SUBSTITUTE(SUBSTITUTE(SUBSTITUTE(db[[#This Row],[NB BM]]," ",),".",""),"-",""),"(",""),")",""),"/",""),"""",""),"+",""))</f>
        <v>paperfastenerkenkopf508putih</v>
      </c>
      <c r="C1649" s="2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D1649" s="5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E164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paperfastenerkenkopf508putih100boxartomoro</v>
      </c>
      <c r="F164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kenkopaperfastenerpf508white100box</v>
      </c>
      <c r="G1649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kenkopaperfastenerpf508whiteartomoro</v>
      </c>
      <c r="H164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kenkopaperfastenerpf508white100boxartomoro</v>
      </c>
      <c r="I1649" s="2" t="s">
        <v>710</v>
      </c>
      <c r="J1649" s="2" t="s">
        <v>768</v>
      </c>
      <c r="K1649" s="14" t="s">
        <v>1993</v>
      </c>
      <c r="L1649" s="2" t="s">
        <v>1335</v>
      </c>
      <c r="M1649" s="34" t="e">
        <f>IF(db[[#This Row],[NB NOTA_C]]="","",COUNTIF([2]!B_MSK[concat],db[[#This Row],[NB NOTA_C]]))</f>
        <v>#REF!</v>
      </c>
      <c r="N1649" s="14" t="s">
        <v>1348</v>
      </c>
      <c r="O1649" s="2" t="s">
        <v>1513</v>
      </c>
      <c r="P1649" s="2" t="s">
        <v>2735</v>
      </c>
      <c r="Q1649" s="2" t="s">
        <v>5421</v>
      </c>
      <c r="R1649" s="2" t="str">
        <f>IF(db[[#This Row],[QTY/ CTN]]="","",SUBSTITUTE(SUBSTITUTE(SUBSTITUTE(db[[#This Row],[QTY/ CTN]]," ","_",2),"(",""),")","")&amp;"_")</f>
        <v>100 BOX_</v>
      </c>
      <c r="S1649" s="2">
        <f>IF(db[[#This Row],[H_QTY/ CTN]]="","",SEARCH("_",db[[#This Row],[H_QTY/ CTN]]))</f>
        <v>8</v>
      </c>
      <c r="T1649" s="2">
        <f>IF(db[[#This Row],[H_QTY/ CTN]]="","",LEN(db[[#This Row],[H_QTY/ CTN]]))</f>
        <v>8</v>
      </c>
      <c r="U1649" s="41" t="str">
        <f>IF(db[[#This Row],[H_QTY/ CTN]]="","",LEFT(db[[#This Row],[H_QTY/ CTN]],db[[#This Row],[H_1]]-1))</f>
        <v>100 BOX</v>
      </c>
      <c r="V1649" s="40" t="str">
        <f>IF(NOT(db[[#This Row],[H_1]]=db[[#This Row],[H_2]]),MID(db[[#This Row],[H_QTY/ CTN]],db[[#This Row],[H_1]]+1,db[[#This Row],[H_2]]-db[[#This Row],[H_1]]-1),"")</f>
        <v/>
      </c>
      <c r="W1649" s="40" t="str">
        <f>IF(db[[#This Row],[QTY/ CTN B]]="","",LEFT(db[[#This Row],[QTY/ CTN B]],SEARCH(" ",db[[#This Row],[QTY/ CTN B]],1)-1))</f>
        <v>100</v>
      </c>
      <c r="X1649" s="40" t="str">
        <f>IF(db[[#This Row],[QTY/ CTN B]]="","",RIGHT(db[[#This Row],[QTY/ CTN B]],LEN(db[[#This Row],[QTY/ CTN B]])-SEARCH(" ",db[[#This Row],[QTY/ CTN B]],1)))</f>
        <v>BOX</v>
      </c>
      <c r="Y1649" s="40" t="str">
        <f>IF(db[[#This Row],[QTY/ CTN TG]]="",IF(db[[#This Row],[STN TG]]="","",12),LEFT(db[[#This Row],[QTY/ CTN TG]],SEARCH(" ",db[[#This Row],[QTY/ CTN TG]],1)-1))</f>
        <v/>
      </c>
      <c r="Z16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49" s="40" t="str">
        <f>IF(db[[#This Row],[STN K]]="","",IF(db[[#This Row],[STN TG]]="LSN",12,""))</f>
        <v/>
      </c>
      <c r="AB1649" s="40" t="str">
        <f>IF(db[[#This Row],[STN TG]]="LSN","PCS","")</f>
        <v/>
      </c>
      <c r="AC1649" s="40">
        <f>db[[#This Row],[QTY B]]*IF(db[[#This Row],[QTY TG]]="",1,db[[#This Row],[QTY TG]])*IF(db[[#This Row],[QTY K]]="",1,db[[#This Row],[QTY K]])</f>
        <v>100</v>
      </c>
      <c r="AD1649" s="40" t="str">
        <f>IF(db[[#This Row],[STN K]]="",IF(db[[#This Row],[STN TG]]="",db[[#This Row],[STN B]],db[[#This Row],[STN TG]]),db[[#This Row],[STN K]])</f>
        <v>BOX</v>
      </c>
      <c r="AE1649" s="40"/>
    </row>
    <row r="1650" spans="1:31" x14ac:dyDescent="0.25">
      <c r="A1650" s="40">
        <f t="shared" si="25"/>
        <v>1649</v>
      </c>
      <c r="B1650" s="2" t="str">
        <f>LOWER(SUBSTITUTE(SUBSTITUTE(SUBSTITUTE(SUBSTITUTE(SUBSTITUTE(SUBSTITUTE(SUBSTITUTE(SUBSTITUTE(db[[#This Row],[NB BM]]," ",),".",""),"-",""),"(",""),")",""),"/",""),"""",""),"+",""))</f>
        <v>papertrimmerkenko10x15fcmetal</v>
      </c>
      <c r="C1650" s="2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D1650" s="2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E165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papertrimmerkenko10x15fcmetal5pcsartomoro</v>
      </c>
      <c r="F165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kenkopapertrimmer10x15fcmetal5pcs</v>
      </c>
      <c r="G1650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kenkopapertrimmer10x15fcmetalartomoro</v>
      </c>
      <c r="H165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kenkopapertrimmer10"x15"fcmetal5pcsartomoro</v>
      </c>
      <c r="I1650" s="2" t="s">
        <v>711</v>
      </c>
      <c r="J1650" s="2" t="s">
        <v>769</v>
      </c>
      <c r="K1650" s="14" t="s">
        <v>3850</v>
      </c>
      <c r="L1650" s="2" t="s">
        <v>1335</v>
      </c>
      <c r="M1650" s="34" t="e">
        <f>IF(db[[#This Row],[NB NOTA_C]]="","",COUNTIF([2]!B_MSK[concat],db[[#This Row],[NB NOTA_C]]))</f>
        <v>#REF!</v>
      </c>
      <c r="N1650" s="14" t="s">
        <v>1348</v>
      </c>
      <c r="O1650" s="2" t="s">
        <v>1511</v>
      </c>
      <c r="P1650" s="2" t="s">
        <v>2421</v>
      </c>
      <c r="R1650" s="2" t="str">
        <f>IF(db[[#This Row],[QTY/ CTN]]="","",SUBSTITUTE(SUBSTITUTE(SUBSTITUTE(db[[#This Row],[QTY/ CTN]]," ","_",2),"(",""),")","")&amp;"_")</f>
        <v>5 PCS_</v>
      </c>
      <c r="S1650" s="2">
        <f>IF(db[[#This Row],[H_QTY/ CTN]]="","",SEARCH("_",db[[#This Row],[H_QTY/ CTN]]))</f>
        <v>6</v>
      </c>
      <c r="T1650" s="2">
        <f>IF(db[[#This Row],[H_QTY/ CTN]]="","",LEN(db[[#This Row],[H_QTY/ CTN]]))</f>
        <v>6</v>
      </c>
      <c r="U1650" s="41" t="str">
        <f>IF(db[[#This Row],[H_QTY/ CTN]]="","",LEFT(db[[#This Row],[H_QTY/ CTN]],db[[#This Row],[H_1]]-1))</f>
        <v>5 PCS</v>
      </c>
      <c r="V1650" s="40" t="str">
        <f>IF(NOT(db[[#This Row],[H_1]]=db[[#This Row],[H_2]]),MID(db[[#This Row],[H_QTY/ CTN]],db[[#This Row],[H_1]]+1,db[[#This Row],[H_2]]-db[[#This Row],[H_1]]-1),"")</f>
        <v/>
      </c>
      <c r="W1650" s="40" t="str">
        <f>IF(db[[#This Row],[QTY/ CTN B]]="","",LEFT(db[[#This Row],[QTY/ CTN B]],SEARCH(" ",db[[#This Row],[QTY/ CTN B]],1)-1))</f>
        <v>5</v>
      </c>
      <c r="X1650" s="40" t="str">
        <f>IF(db[[#This Row],[QTY/ CTN B]]="","",RIGHT(db[[#This Row],[QTY/ CTN B]],LEN(db[[#This Row],[QTY/ CTN B]])-SEARCH(" ",db[[#This Row],[QTY/ CTN B]],1)))</f>
        <v>PCS</v>
      </c>
      <c r="Y1650" s="40" t="str">
        <f>IF(db[[#This Row],[QTY/ CTN TG]]="",IF(db[[#This Row],[STN TG]]="","",12),LEFT(db[[#This Row],[QTY/ CTN TG]],SEARCH(" ",db[[#This Row],[QTY/ CTN TG]],1)-1))</f>
        <v/>
      </c>
      <c r="Z16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50" s="40" t="str">
        <f>IF(db[[#This Row],[STN K]]="","",IF(db[[#This Row],[STN TG]]="LSN",12,""))</f>
        <v/>
      </c>
      <c r="AB1650" s="40" t="str">
        <f>IF(db[[#This Row],[STN TG]]="LSN","PCS","")</f>
        <v/>
      </c>
      <c r="AC1650" s="40">
        <f>db[[#This Row],[QTY B]]*IF(db[[#This Row],[QTY TG]]="",1,db[[#This Row],[QTY TG]])*IF(db[[#This Row],[QTY K]]="",1,db[[#This Row],[QTY K]])</f>
        <v>5</v>
      </c>
      <c r="AD1650" s="40" t="str">
        <f>IF(db[[#This Row],[STN K]]="",IF(db[[#This Row],[STN TG]]="",db[[#This Row],[STN B]],db[[#This Row],[STN TG]]),db[[#This Row],[STN K]])</f>
        <v>PCS</v>
      </c>
      <c r="AE1650" s="40"/>
    </row>
    <row r="1651" spans="1:31" x14ac:dyDescent="0.25">
      <c r="A1651" s="40">
        <f t="shared" si="25"/>
        <v>1650</v>
      </c>
      <c r="B1651" s="2" t="str">
        <f>LOWER(SUBSTITUTE(SUBSTITUTE(SUBSTITUTE(SUBSTITUTE(SUBSTITUTE(SUBSTITUTE(SUBSTITUTE(SUBSTITUTE(db[[#This Row],[NB BM]]," ",),".",""),"-",""),"(",""),")",""),"/",""),"""",""),"+",""))</f>
        <v>papertrimmerkenko12x15b4metal</v>
      </c>
      <c r="C1651" s="2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D1651" s="2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E165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papertrimmerkenko12x15b4metal5pcsartomoro</v>
      </c>
      <c r="F165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kenkopapertrimmer12x15b4metal5pcs</v>
      </c>
      <c r="G1651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kenkopapertrimmer12x15b4metalartomoro</v>
      </c>
      <c r="H165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kenkopapertrimmer12"x15"b4metal5pcsartomoro</v>
      </c>
      <c r="I1651" s="2" t="s">
        <v>712</v>
      </c>
      <c r="J1651" s="2" t="s">
        <v>770</v>
      </c>
      <c r="K1651" s="14" t="s">
        <v>3851</v>
      </c>
      <c r="L1651" s="2" t="s">
        <v>1335</v>
      </c>
      <c r="M1651" s="34" t="e">
        <f>IF(db[[#This Row],[NB NOTA_C]]="","",COUNTIF([2]!B_MSK[concat],db[[#This Row],[NB NOTA_C]]))</f>
        <v>#REF!</v>
      </c>
      <c r="N1651" s="14" t="s">
        <v>1348</v>
      </c>
      <c r="O1651" s="2" t="s">
        <v>1511</v>
      </c>
      <c r="P1651" s="2" t="s">
        <v>2421</v>
      </c>
      <c r="R1651" s="2" t="str">
        <f>IF(db[[#This Row],[QTY/ CTN]]="","",SUBSTITUTE(SUBSTITUTE(SUBSTITUTE(db[[#This Row],[QTY/ CTN]]," ","_",2),"(",""),")","")&amp;"_")</f>
        <v>5 PCS_</v>
      </c>
      <c r="S1651" s="2">
        <f>IF(db[[#This Row],[H_QTY/ CTN]]="","",SEARCH("_",db[[#This Row],[H_QTY/ CTN]]))</f>
        <v>6</v>
      </c>
      <c r="T1651" s="2">
        <f>IF(db[[#This Row],[H_QTY/ CTN]]="","",LEN(db[[#This Row],[H_QTY/ CTN]]))</f>
        <v>6</v>
      </c>
      <c r="U1651" s="41" t="str">
        <f>IF(db[[#This Row],[H_QTY/ CTN]]="","",LEFT(db[[#This Row],[H_QTY/ CTN]],db[[#This Row],[H_1]]-1))</f>
        <v>5 PCS</v>
      </c>
      <c r="V1651" s="40" t="str">
        <f>IF(NOT(db[[#This Row],[H_1]]=db[[#This Row],[H_2]]),MID(db[[#This Row],[H_QTY/ CTN]],db[[#This Row],[H_1]]+1,db[[#This Row],[H_2]]-db[[#This Row],[H_1]]-1),"")</f>
        <v/>
      </c>
      <c r="W1651" s="40" t="str">
        <f>IF(db[[#This Row],[QTY/ CTN B]]="","",LEFT(db[[#This Row],[QTY/ CTN B]],SEARCH(" ",db[[#This Row],[QTY/ CTN B]],1)-1))</f>
        <v>5</v>
      </c>
      <c r="X1651" s="40" t="str">
        <f>IF(db[[#This Row],[QTY/ CTN B]]="","",RIGHT(db[[#This Row],[QTY/ CTN B]],LEN(db[[#This Row],[QTY/ CTN B]])-SEARCH(" ",db[[#This Row],[QTY/ CTN B]],1)))</f>
        <v>PCS</v>
      </c>
      <c r="Y1651" s="40" t="str">
        <f>IF(db[[#This Row],[QTY/ CTN TG]]="",IF(db[[#This Row],[STN TG]]="","",12),LEFT(db[[#This Row],[QTY/ CTN TG]],SEARCH(" ",db[[#This Row],[QTY/ CTN TG]],1)-1))</f>
        <v/>
      </c>
      <c r="Z16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51" s="40" t="str">
        <f>IF(db[[#This Row],[STN K]]="","",IF(db[[#This Row],[STN TG]]="LSN",12,""))</f>
        <v/>
      </c>
      <c r="AB1651" s="40" t="str">
        <f>IF(db[[#This Row],[STN TG]]="LSN","PCS","")</f>
        <v/>
      </c>
      <c r="AC1651" s="40">
        <f>db[[#This Row],[QTY B]]*IF(db[[#This Row],[QTY TG]]="",1,db[[#This Row],[QTY TG]])*IF(db[[#This Row],[QTY K]]="",1,db[[#This Row],[QTY K]])</f>
        <v>5</v>
      </c>
      <c r="AD1651" s="40" t="str">
        <f>IF(db[[#This Row],[STN K]]="",IF(db[[#This Row],[STN TG]]="",db[[#This Row],[STN B]],db[[#This Row],[STN TG]]),db[[#This Row],[STN K]])</f>
        <v>PCS</v>
      </c>
      <c r="AE1651" s="40"/>
    </row>
    <row r="1652" spans="1:31" x14ac:dyDescent="0.25">
      <c r="A1652" s="40">
        <f t="shared" si="25"/>
        <v>1651</v>
      </c>
      <c r="B1652" s="2" t="str">
        <f>LOWER(SUBSTITUTE(SUBSTITUTE(SUBSTITUTE(SUBSTITUTE(SUBSTITUTE(SUBSTITUTE(SUBSTITUTE(SUBSTITUTE(db[[#This Row],[NB BM]]," ",),".",""),"-",""),"(",""),")",""),"/",""),"""",""),"+",""))</f>
        <v>papertrimmerkenko18x15a3metal</v>
      </c>
      <c r="C1652" s="2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D1652" s="2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E165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papertrimmerkenko18x15a3metal4pcsartomoro</v>
      </c>
      <c r="F165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kenkopapertrimmer18x15a3metal4pcs</v>
      </c>
      <c r="G1652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kenkopapertrimmer18x15a3metalartomoro</v>
      </c>
      <c r="H165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kenkopapertrimmer18"x15"a3metal4pcsartomoro</v>
      </c>
      <c r="I1652" s="2" t="s">
        <v>713</v>
      </c>
      <c r="J1652" s="2" t="s">
        <v>771</v>
      </c>
      <c r="K1652" s="14" t="s">
        <v>3852</v>
      </c>
      <c r="L1652" s="2" t="s">
        <v>1335</v>
      </c>
      <c r="M1652" s="34" t="e">
        <f>IF(db[[#This Row],[NB NOTA_C]]="","",COUNTIF([2]!B_MSK[concat],db[[#This Row],[NB NOTA_C]]))</f>
        <v>#REF!</v>
      </c>
      <c r="N1652" s="14" t="s">
        <v>1348</v>
      </c>
      <c r="O1652" s="2" t="s">
        <v>1512</v>
      </c>
      <c r="P1652" s="2" t="s">
        <v>2421</v>
      </c>
      <c r="R1652" s="2" t="str">
        <f>IF(db[[#This Row],[QTY/ CTN]]="","",SUBSTITUTE(SUBSTITUTE(SUBSTITUTE(db[[#This Row],[QTY/ CTN]]," ","_",2),"(",""),")","")&amp;"_")</f>
        <v>4 PCS_</v>
      </c>
      <c r="S1652" s="2">
        <f>IF(db[[#This Row],[H_QTY/ CTN]]="","",SEARCH("_",db[[#This Row],[H_QTY/ CTN]]))</f>
        <v>6</v>
      </c>
      <c r="T1652" s="2">
        <f>IF(db[[#This Row],[H_QTY/ CTN]]="","",LEN(db[[#This Row],[H_QTY/ CTN]]))</f>
        <v>6</v>
      </c>
      <c r="U1652" s="41" t="str">
        <f>IF(db[[#This Row],[H_QTY/ CTN]]="","",LEFT(db[[#This Row],[H_QTY/ CTN]],db[[#This Row],[H_1]]-1))</f>
        <v>4 PCS</v>
      </c>
      <c r="V1652" s="40" t="str">
        <f>IF(NOT(db[[#This Row],[H_1]]=db[[#This Row],[H_2]]),MID(db[[#This Row],[H_QTY/ CTN]],db[[#This Row],[H_1]]+1,db[[#This Row],[H_2]]-db[[#This Row],[H_1]]-1),"")</f>
        <v/>
      </c>
      <c r="W1652" s="40" t="str">
        <f>IF(db[[#This Row],[QTY/ CTN B]]="","",LEFT(db[[#This Row],[QTY/ CTN B]],SEARCH(" ",db[[#This Row],[QTY/ CTN B]],1)-1))</f>
        <v>4</v>
      </c>
      <c r="X1652" s="40" t="str">
        <f>IF(db[[#This Row],[QTY/ CTN B]]="","",RIGHT(db[[#This Row],[QTY/ CTN B]],LEN(db[[#This Row],[QTY/ CTN B]])-SEARCH(" ",db[[#This Row],[QTY/ CTN B]],1)))</f>
        <v>PCS</v>
      </c>
      <c r="Y1652" s="40" t="str">
        <f>IF(db[[#This Row],[QTY/ CTN TG]]="",IF(db[[#This Row],[STN TG]]="","",12),LEFT(db[[#This Row],[QTY/ CTN TG]],SEARCH(" ",db[[#This Row],[QTY/ CTN TG]],1)-1))</f>
        <v/>
      </c>
      <c r="Z16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52" s="40" t="str">
        <f>IF(db[[#This Row],[STN K]]="","",IF(db[[#This Row],[STN TG]]="LSN",12,""))</f>
        <v/>
      </c>
      <c r="AB1652" s="40" t="str">
        <f>IF(db[[#This Row],[STN TG]]="LSN","PCS","")</f>
        <v/>
      </c>
      <c r="AC1652" s="40">
        <f>db[[#This Row],[QTY B]]*IF(db[[#This Row],[QTY TG]]="",1,db[[#This Row],[QTY TG]])*IF(db[[#This Row],[QTY K]]="",1,db[[#This Row],[QTY K]])</f>
        <v>4</v>
      </c>
      <c r="AD1652" s="40" t="str">
        <f>IF(db[[#This Row],[STN K]]="",IF(db[[#This Row],[STN TG]]="",db[[#This Row],[STN B]],db[[#This Row],[STN TG]]),db[[#This Row],[STN K]])</f>
        <v>PCS</v>
      </c>
      <c r="AE1652" s="40"/>
    </row>
    <row r="1653" spans="1:31" x14ac:dyDescent="0.25">
      <c r="A1653" s="40">
        <f t="shared" si="25"/>
        <v>1652</v>
      </c>
      <c r="B1653" s="5" t="str">
        <f>LOWER(SUBSTITUTE(SUBSTITUTE(SUBSTITUTE(SUBSTITUTE(SUBSTITUTE(SUBSTITUTE(SUBSTITUTE(SUBSTITUTE(db[[#This Row],[NB BM]]," ",),".",""),"-",""),"(",""),")",""),"/",""),"""",""),"+",""))</f>
        <v>penkenkonk7bhitam</v>
      </c>
      <c r="C1653" s="5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D1653" s="5" t="str">
        <f>LOWER(SUBSTITUTE(SUBSTITUTE(SUBSTITUTE(SUBSTITUTE(SUBSTITUTE(SUBSTITUTE(SUBSTITUTE(SUBSTITUTE(SUBSTITUTE(db[[#This Row],[NB PAJAK]]," ",""),"-",""),"(",""),")",""),".",""),",",""),"/",""),"""",""),"+",""))</f>
        <v>ballpenkenkonk77bhitam</v>
      </c>
      <c r="E16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penkenkonk7bhitam12grsartomoro</v>
      </c>
      <c r="F16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kenkopennk7bblack12grs</v>
      </c>
      <c r="G1653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kenkopennk7bblackartomoro</v>
      </c>
      <c r="H16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kenkopennk7bblack12grsartomoro</v>
      </c>
      <c r="I1653" s="2" t="s">
        <v>3038</v>
      </c>
      <c r="J1653" s="2" t="s">
        <v>3037</v>
      </c>
      <c r="K1653" s="1" t="s">
        <v>4926</v>
      </c>
      <c r="L1653" s="2" t="s">
        <v>1335</v>
      </c>
      <c r="M1653" s="33" t="e">
        <f>IF(db[[#This Row],[NB NOTA_C]]="","",COUNTIF([2]!B_MSK[concat],db[[#This Row],[NB NOTA_C]]))</f>
        <v>#REF!</v>
      </c>
      <c r="N1653" s="9" t="s">
        <v>1348</v>
      </c>
      <c r="O1653" s="5" t="s">
        <v>1411</v>
      </c>
      <c r="P1653" s="2" t="s">
        <v>2443</v>
      </c>
      <c r="Q1653" s="5" t="s">
        <v>4927</v>
      </c>
      <c r="R1653" s="5" t="str">
        <f>IF(db[[#This Row],[QTY/ CTN]]="","",SUBSTITUTE(SUBSTITUTE(SUBSTITUTE(db[[#This Row],[QTY/ CTN]]," ","_",2),"(",""),")","")&amp;"_")</f>
        <v>12 GRS_</v>
      </c>
      <c r="S1653" s="5">
        <f>IF(db[[#This Row],[H_QTY/ CTN]]="","",SEARCH("_",db[[#This Row],[H_QTY/ CTN]]))</f>
        <v>7</v>
      </c>
      <c r="T1653" s="5">
        <f>IF(db[[#This Row],[H_QTY/ CTN]]="","",LEN(db[[#This Row],[H_QTY/ CTN]]))</f>
        <v>7</v>
      </c>
      <c r="U1653" s="40" t="str">
        <f>IF(db[[#This Row],[H_QTY/ CTN]]="","",LEFT(db[[#This Row],[H_QTY/ CTN]],db[[#This Row],[H_1]]-1))</f>
        <v>12 GRS</v>
      </c>
      <c r="V1653" s="40" t="str">
        <f>IF(NOT(db[[#This Row],[H_1]]=db[[#This Row],[H_2]]),MID(db[[#This Row],[H_QTY/ CTN]],db[[#This Row],[H_1]]+1,db[[#This Row],[H_2]]-db[[#This Row],[H_1]]-1),"")</f>
        <v/>
      </c>
      <c r="W1653" s="40" t="str">
        <f>IF(db[[#This Row],[QTY/ CTN B]]="","",LEFT(db[[#This Row],[QTY/ CTN B]],SEARCH(" ",db[[#This Row],[QTY/ CTN B]],1)-1))</f>
        <v>12</v>
      </c>
      <c r="X1653" s="40" t="str">
        <f>IF(db[[#This Row],[QTY/ CTN B]]="","",RIGHT(db[[#This Row],[QTY/ CTN B]],LEN(db[[#This Row],[QTY/ CTN B]])-SEARCH(" ",db[[#This Row],[QTY/ CTN B]],1)))</f>
        <v>GRS</v>
      </c>
      <c r="Y1653" s="40">
        <f>IF(db[[#This Row],[QTY/ CTN TG]]="",IF(db[[#This Row],[STN TG]]="","",12),LEFT(db[[#This Row],[QTY/ CTN TG]],SEARCH(" ",db[[#This Row],[QTY/ CTN TG]],1)-1))</f>
        <v>12</v>
      </c>
      <c r="Z16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53" s="40">
        <f>IF(db[[#This Row],[STN K]]="","",IF(db[[#This Row],[STN TG]]="LSN",12,""))</f>
        <v>12</v>
      </c>
      <c r="AB1653" s="40" t="str">
        <f>IF(db[[#This Row],[STN TG]]="LSN","PCS","")</f>
        <v>PCS</v>
      </c>
      <c r="AC1653" s="40">
        <f>db[[#This Row],[QTY B]]*IF(db[[#This Row],[QTY TG]]="",1,db[[#This Row],[QTY TG]])*IF(db[[#This Row],[QTY K]]="",1,db[[#This Row],[QTY K]])</f>
        <v>1728</v>
      </c>
      <c r="AD1653" s="40" t="str">
        <f>IF(db[[#This Row],[STN K]]="",IF(db[[#This Row],[STN TG]]="",db[[#This Row],[STN B]],db[[#This Row],[STN TG]]),db[[#This Row],[STN K]])</f>
        <v>PCS</v>
      </c>
      <c r="AE1653" s="40"/>
    </row>
    <row r="1654" spans="1:31" x14ac:dyDescent="0.25">
      <c r="A1654" s="78">
        <f t="shared" si="25"/>
        <v>1653</v>
      </c>
      <c r="B1654" s="79" t="str">
        <f>LOWER(SUBSTITUTE(SUBSTITUTE(SUBSTITUTE(SUBSTITUTE(SUBSTITUTE(SUBSTITUTE(SUBSTITUTE(SUBSTITUTE(db[[#This Row],[NB BM]]," ",),".",""),"-",""),"(",""),")",""),"/",""),"""",""),"+",""))</f>
        <v>penulirkenkopu1hitam</v>
      </c>
      <c r="C1654" s="79" t="str">
        <f>LOWER(SUBSTITUTE(SUBSTITUTE(SUBSTITUTE(SUBSTITUTE(SUBSTITUTE(SUBSTITUTE(SUBSTITUTE(SUBSTITUTE(SUBSTITUTE(db[[#This Row],[NB NOTA]]," ",),".",""),"-",""),"(",""),")",""),",",""),"/",""),"""",""),"+",""))</f>
        <v>kenkopenulirpu1black</v>
      </c>
      <c r="D1654" s="79" t="str">
        <f>LOWER(SUBSTITUTE(SUBSTITUTE(SUBSTITUTE(SUBSTITUTE(SUBSTITUTE(SUBSTITUTE(SUBSTITUTE(SUBSTITUTE(SUBSTITUTE(db[[#This Row],[NB PAJAK]]," ",""),"-",""),"(",""),")",""),".",""),",",""),"/",""),"""",""),"+",""))</f>
        <v>penulirkenkopu1hitam</v>
      </c>
      <c r="E1654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penulirkenkopu1hitam216lsnartomoro</v>
      </c>
      <c r="F1654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kenkopenulirpu1black216lsn</v>
      </c>
      <c r="G1654" s="79" t="str">
        <f>db[[#This Row],[NB NOTA_C]]&amp;LOWER(SUBSTITUTE(SUBSTITUTE(SUBSTITUTE(SUBSTITUTE(SUBSTITUTE(SUBSTITUTE(SUBSTITUTE(SUBSTITUTE(SUBSTITUTE(db[[#This Row],[FAKTUR]]," ",),".",""),"-",""),"(",""),")",""),",",""),"/",""),"""",""),"+",""))</f>
        <v>kenkopenulirpu1blackartomoro</v>
      </c>
      <c r="H1654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kenkopenulirpu1black216lsnartomoro</v>
      </c>
      <c r="I1654" s="70" t="s">
        <v>7702</v>
      </c>
      <c r="J1654" s="70" t="s">
        <v>7678</v>
      </c>
      <c r="K1654" s="71" t="s">
        <v>7719</v>
      </c>
      <c r="L1654" s="70" t="s">
        <v>1335</v>
      </c>
      <c r="M1654" s="80" t="e">
        <f>IF(db[[#This Row],[NB NOTA_C]]="","",COUNTIF([2]!B_MSK[concat],db[[#This Row],[NB NOTA_C]]))</f>
        <v>#REF!</v>
      </c>
      <c r="N1654" s="81" t="s">
        <v>7696</v>
      </c>
      <c r="O1654" s="79" t="s">
        <v>5412</v>
      </c>
      <c r="P1654" s="70"/>
      <c r="Q1654" s="79"/>
      <c r="R1654" s="79" t="str">
        <f>IF(db[[#This Row],[QTY/ CTN]]="","",SUBSTITUTE(SUBSTITUTE(SUBSTITUTE(db[[#This Row],[QTY/ CTN]]," ","_",2),"(",""),")","")&amp;"_")</f>
        <v>216 LSN_</v>
      </c>
      <c r="S1654" s="79">
        <f>IF(db[[#This Row],[H_QTY/ CTN]]="","",SEARCH("_",db[[#This Row],[H_QTY/ CTN]]))</f>
        <v>8</v>
      </c>
      <c r="T1654" s="79">
        <f>IF(db[[#This Row],[H_QTY/ CTN]]="","",LEN(db[[#This Row],[H_QTY/ CTN]]))</f>
        <v>8</v>
      </c>
      <c r="U1654" s="78" t="str">
        <f>IF(db[[#This Row],[H_QTY/ CTN]]="","",LEFT(db[[#This Row],[H_QTY/ CTN]],db[[#This Row],[H_1]]-1))</f>
        <v>216 LSN</v>
      </c>
      <c r="V1654" s="78" t="str">
        <f>IF(NOT(db[[#This Row],[H_1]]=db[[#This Row],[H_2]]),MID(db[[#This Row],[H_QTY/ CTN]],db[[#This Row],[H_1]]+1,db[[#This Row],[H_2]]-db[[#This Row],[H_1]]-1),"")</f>
        <v/>
      </c>
      <c r="W1654" s="78" t="str">
        <f>IF(db[[#This Row],[QTY/ CTN B]]="","",LEFT(db[[#This Row],[QTY/ CTN B]],SEARCH(" ",db[[#This Row],[QTY/ CTN B]],1)-1))</f>
        <v>216</v>
      </c>
      <c r="X1654" s="78" t="str">
        <f>IF(db[[#This Row],[QTY/ CTN B]]="","",RIGHT(db[[#This Row],[QTY/ CTN B]],LEN(db[[#This Row],[QTY/ CTN B]])-SEARCH(" ",db[[#This Row],[QTY/ CTN B]],1)))</f>
        <v>LSN</v>
      </c>
      <c r="Y1654" s="78">
        <f>IF(db[[#This Row],[QTY/ CTN TG]]="",IF(db[[#This Row],[STN TG]]="","",12),LEFT(db[[#This Row],[QTY/ CTN TG]],SEARCH(" ",db[[#This Row],[QTY/ CTN TG]],1)-1))</f>
        <v>12</v>
      </c>
      <c r="Z1654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54" s="78" t="str">
        <f>IF(db[[#This Row],[STN K]]="","",IF(db[[#This Row],[STN TG]]="LSN",12,""))</f>
        <v/>
      </c>
      <c r="AB1654" s="78" t="str">
        <f>IF(db[[#This Row],[STN TG]]="LSN","PCS","")</f>
        <v/>
      </c>
      <c r="AC1654" s="78">
        <f>db[[#This Row],[QTY B]]*IF(db[[#This Row],[QTY TG]]="",1,db[[#This Row],[QTY TG]])*IF(db[[#This Row],[QTY K]]="",1,db[[#This Row],[QTY K]])</f>
        <v>2592</v>
      </c>
      <c r="AD1654" s="78" t="str">
        <f>IF(db[[#This Row],[STN K]]="",IF(db[[#This Row],[STN TG]]="",db[[#This Row],[STN B]],db[[#This Row],[STN TG]]),db[[#This Row],[STN K]])</f>
        <v>PCS</v>
      </c>
      <c r="AE1654" s="78"/>
    </row>
    <row r="1655" spans="1:31" x14ac:dyDescent="0.25">
      <c r="A1655" s="78">
        <f t="shared" si="25"/>
        <v>1654</v>
      </c>
      <c r="B1655" s="79" t="str">
        <f>LOWER(SUBSTITUTE(SUBSTITUTE(SUBSTITUTE(SUBSTITUTE(SUBSTITUTE(SUBSTITUTE(SUBSTITUTE(SUBSTITUTE(db[[#This Row],[NB BM]]," ",),".",""),"-",""),"(",""),")",""),"/",""),"""",""),"+",""))</f>
        <v>penulirkenkopu2hitam</v>
      </c>
      <c r="C1655" s="79" t="str">
        <f>LOWER(SUBSTITUTE(SUBSTITUTE(SUBSTITUTE(SUBSTITUTE(SUBSTITUTE(SUBSTITUTE(SUBSTITUTE(SUBSTITUTE(SUBSTITUTE(db[[#This Row],[NB NOTA]]," ",),".",""),"-",""),"(",""),")",""),",",""),"/",""),"""",""),"+",""))</f>
        <v>kenkopenulirpu2black</v>
      </c>
      <c r="D1655" s="79" t="str">
        <f>LOWER(SUBSTITUTE(SUBSTITUTE(SUBSTITUTE(SUBSTITUTE(SUBSTITUTE(SUBSTITUTE(SUBSTITUTE(SUBSTITUTE(SUBSTITUTE(db[[#This Row],[NB PAJAK]]," ",""),"-",""),"(",""),")",""),".",""),",",""),"/",""),"""",""),"+",""))</f>
        <v>penulirkenkopu2hitam</v>
      </c>
      <c r="E1655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penulirkenkopu2hitam216lsnartomoro</v>
      </c>
      <c r="F1655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kenkopenulirpu2black216lsn</v>
      </c>
      <c r="G1655" s="79" t="str">
        <f>db[[#This Row],[NB NOTA_C]]&amp;LOWER(SUBSTITUTE(SUBSTITUTE(SUBSTITUTE(SUBSTITUTE(SUBSTITUTE(SUBSTITUTE(SUBSTITUTE(SUBSTITUTE(SUBSTITUTE(db[[#This Row],[FAKTUR]]," ",),".",""),"-",""),"(",""),")",""),",",""),"/",""),"""",""),"+",""))</f>
        <v>kenkopenulirpu2blackartomoro</v>
      </c>
      <c r="H1655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kenkopenulirpu2black216lsnartomoro</v>
      </c>
      <c r="I1655" s="70" t="s">
        <v>7703</v>
      </c>
      <c r="J1655" s="70" t="s">
        <v>7679</v>
      </c>
      <c r="K1655" s="71" t="s">
        <v>7720</v>
      </c>
      <c r="L1655" s="70" t="s">
        <v>1335</v>
      </c>
      <c r="M1655" s="80" t="e">
        <f>IF(db[[#This Row],[NB NOTA_C]]="","",COUNTIF([2]!B_MSK[concat],db[[#This Row],[NB NOTA_C]]))</f>
        <v>#REF!</v>
      </c>
      <c r="N1655" s="81" t="s">
        <v>7696</v>
      </c>
      <c r="O1655" s="79" t="s">
        <v>5412</v>
      </c>
      <c r="P1655" s="70"/>
      <c r="Q1655" s="79"/>
      <c r="R1655" s="79" t="str">
        <f>IF(db[[#This Row],[QTY/ CTN]]="","",SUBSTITUTE(SUBSTITUTE(SUBSTITUTE(db[[#This Row],[QTY/ CTN]]," ","_",2),"(",""),")","")&amp;"_")</f>
        <v>216 LSN_</v>
      </c>
      <c r="S1655" s="79">
        <f>IF(db[[#This Row],[H_QTY/ CTN]]="","",SEARCH("_",db[[#This Row],[H_QTY/ CTN]]))</f>
        <v>8</v>
      </c>
      <c r="T1655" s="79">
        <f>IF(db[[#This Row],[H_QTY/ CTN]]="","",LEN(db[[#This Row],[H_QTY/ CTN]]))</f>
        <v>8</v>
      </c>
      <c r="U1655" s="78" t="str">
        <f>IF(db[[#This Row],[H_QTY/ CTN]]="","",LEFT(db[[#This Row],[H_QTY/ CTN]],db[[#This Row],[H_1]]-1))</f>
        <v>216 LSN</v>
      </c>
      <c r="V1655" s="78" t="str">
        <f>IF(NOT(db[[#This Row],[H_1]]=db[[#This Row],[H_2]]),MID(db[[#This Row],[H_QTY/ CTN]],db[[#This Row],[H_1]]+1,db[[#This Row],[H_2]]-db[[#This Row],[H_1]]-1),"")</f>
        <v/>
      </c>
      <c r="W1655" s="78" t="str">
        <f>IF(db[[#This Row],[QTY/ CTN B]]="","",LEFT(db[[#This Row],[QTY/ CTN B]],SEARCH(" ",db[[#This Row],[QTY/ CTN B]],1)-1))</f>
        <v>216</v>
      </c>
      <c r="X1655" s="78" t="str">
        <f>IF(db[[#This Row],[QTY/ CTN B]]="","",RIGHT(db[[#This Row],[QTY/ CTN B]],LEN(db[[#This Row],[QTY/ CTN B]])-SEARCH(" ",db[[#This Row],[QTY/ CTN B]],1)))</f>
        <v>LSN</v>
      </c>
      <c r="Y1655" s="78">
        <f>IF(db[[#This Row],[QTY/ CTN TG]]="",IF(db[[#This Row],[STN TG]]="","",12),LEFT(db[[#This Row],[QTY/ CTN TG]],SEARCH(" ",db[[#This Row],[QTY/ CTN TG]],1)-1))</f>
        <v>12</v>
      </c>
      <c r="Z1655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55" s="78" t="str">
        <f>IF(db[[#This Row],[STN K]]="","",IF(db[[#This Row],[STN TG]]="LSN",12,""))</f>
        <v/>
      </c>
      <c r="AB1655" s="78" t="str">
        <f>IF(db[[#This Row],[STN TG]]="LSN","PCS","")</f>
        <v/>
      </c>
      <c r="AC1655" s="78">
        <f>db[[#This Row],[QTY B]]*IF(db[[#This Row],[QTY TG]]="",1,db[[#This Row],[QTY TG]])*IF(db[[#This Row],[QTY K]]="",1,db[[#This Row],[QTY K]])</f>
        <v>2592</v>
      </c>
      <c r="AD1655" s="78" t="str">
        <f>IF(db[[#This Row],[STN K]]="",IF(db[[#This Row],[STN TG]]="",db[[#This Row],[STN B]],db[[#This Row],[STN TG]]),db[[#This Row],[STN K]])</f>
        <v>PCS</v>
      </c>
      <c r="AE1655" s="78"/>
    </row>
    <row r="1656" spans="1:31" x14ac:dyDescent="0.25">
      <c r="A1656" s="78">
        <f t="shared" si="25"/>
        <v>1655</v>
      </c>
      <c r="B1656" s="79" t="str">
        <f>LOWER(SUBSTITUTE(SUBSTITUTE(SUBSTITUTE(SUBSTITUTE(SUBSTITUTE(SUBSTITUTE(SUBSTITUTE(SUBSTITUTE(db[[#This Row],[NB BM]]," ",),".",""),"-",""),"(",""),")",""),"/",""),"""",""),"+",""))</f>
        <v>penulirkenkopu3hitam</v>
      </c>
      <c r="C1656" s="79" t="str">
        <f>LOWER(SUBSTITUTE(SUBSTITUTE(SUBSTITUTE(SUBSTITUTE(SUBSTITUTE(SUBSTITUTE(SUBSTITUTE(SUBSTITUTE(SUBSTITUTE(db[[#This Row],[NB NOTA]]," ",),".",""),"-",""),"(",""),")",""),",",""),"/",""),"""",""),"+",""))</f>
        <v>kenkopenulirpu3black</v>
      </c>
      <c r="D1656" s="79" t="str">
        <f>LOWER(SUBSTITUTE(SUBSTITUTE(SUBSTITUTE(SUBSTITUTE(SUBSTITUTE(SUBSTITUTE(SUBSTITUTE(SUBSTITUTE(SUBSTITUTE(db[[#This Row],[NB PAJAK]]," ",""),"-",""),"(",""),")",""),".",""),",",""),"/",""),"""",""),"+",""))</f>
        <v>penulirkenkopu3hitam</v>
      </c>
      <c r="E1656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penulirkenkopu3hitam216lsnartomoro</v>
      </c>
      <c r="F1656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kenkopenulirpu3black216lsn</v>
      </c>
      <c r="G1656" s="79" t="str">
        <f>db[[#This Row],[NB NOTA_C]]&amp;LOWER(SUBSTITUTE(SUBSTITUTE(SUBSTITUTE(SUBSTITUTE(SUBSTITUTE(SUBSTITUTE(SUBSTITUTE(SUBSTITUTE(SUBSTITUTE(db[[#This Row],[FAKTUR]]," ",),".",""),"-",""),"(",""),")",""),",",""),"/",""),"""",""),"+",""))</f>
        <v>kenkopenulirpu3blackartomoro</v>
      </c>
      <c r="H1656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kenkopenulirpu3black216lsnartomoro</v>
      </c>
      <c r="I1656" s="70" t="s">
        <v>7704</v>
      </c>
      <c r="J1656" s="70" t="s">
        <v>7680</v>
      </c>
      <c r="K1656" s="71" t="s">
        <v>7721</v>
      </c>
      <c r="L1656" s="70" t="s">
        <v>1335</v>
      </c>
      <c r="M1656" s="80" t="e">
        <f>IF(db[[#This Row],[NB NOTA_C]]="","",COUNTIF([2]!B_MSK[concat],db[[#This Row],[NB NOTA_C]]))</f>
        <v>#REF!</v>
      </c>
      <c r="N1656" s="81" t="s">
        <v>7696</v>
      </c>
      <c r="O1656" s="79" t="s">
        <v>5412</v>
      </c>
      <c r="P1656" s="70"/>
      <c r="Q1656" s="79"/>
      <c r="R1656" s="79" t="str">
        <f>IF(db[[#This Row],[QTY/ CTN]]="","",SUBSTITUTE(SUBSTITUTE(SUBSTITUTE(db[[#This Row],[QTY/ CTN]]," ","_",2),"(",""),")","")&amp;"_")</f>
        <v>216 LSN_</v>
      </c>
      <c r="S1656" s="79">
        <f>IF(db[[#This Row],[H_QTY/ CTN]]="","",SEARCH("_",db[[#This Row],[H_QTY/ CTN]]))</f>
        <v>8</v>
      </c>
      <c r="T1656" s="79">
        <f>IF(db[[#This Row],[H_QTY/ CTN]]="","",LEN(db[[#This Row],[H_QTY/ CTN]]))</f>
        <v>8</v>
      </c>
      <c r="U1656" s="78" t="str">
        <f>IF(db[[#This Row],[H_QTY/ CTN]]="","",LEFT(db[[#This Row],[H_QTY/ CTN]],db[[#This Row],[H_1]]-1))</f>
        <v>216 LSN</v>
      </c>
      <c r="V1656" s="78" t="str">
        <f>IF(NOT(db[[#This Row],[H_1]]=db[[#This Row],[H_2]]),MID(db[[#This Row],[H_QTY/ CTN]],db[[#This Row],[H_1]]+1,db[[#This Row],[H_2]]-db[[#This Row],[H_1]]-1),"")</f>
        <v/>
      </c>
      <c r="W1656" s="78" t="str">
        <f>IF(db[[#This Row],[QTY/ CTN B]]="","",LEFT(db[[#This Row],[QTY/ CTN B]],SEARCH(" ",db[[#This Row],[QTY/ CTN B]],1)-1))</f>
        <v>216</v>
      </c>
      <c r="X1656" s="78" t="str">
        <f>IF(db[[#This Row],[QTY/ CTN B]]="","",RIGHT(db[[#This Row],[QTY/ CTN B]],LEN(db[[#This Row],[QTY/ CTN B]])-SEARCH(" ",db[[#This Row],[QTY/ CTN B]],1)))</f>
        <v>LSN</v>
      </c>
      <c r="Y1656" s="78">
        <f>IF(db[[#This Row],[QTY/ CTN TG]]="",IF(db[[#This Row],[STN TG]]="","",12),LEFT(db[[#This Row],[QTY/ CTN TG]],SEARCH(" ",db[[#This Row],[QTY/ CTN TG]],1)-1))</f>
        <v>12</v>
      </c>
      <c r="Z1656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56" s="78" t="str">
        <f>IF(db[[#This Row],[STN K]]="","",IF(db[[#This Row],[STN TG]]="LSN",12,""))</f>
        <v/>
      </c>
      <c r="AB1656" s="78" t="str">
        <f>IF(db[[#This Row],[STN TG]]="LSN","PCS","")</f>
        <v/>
      </c>
      <c r="AC1656" s="78">
        <f>db[[#This Row],[QTY B]]*IF(db[[#This Row],[QTY TG]]="",1,db[[#This Row],[QTY TG]])*IF(db[[#This Row],[QTY K]]="",1,db[[#This Row],[QTY K]])</f>
        <v>2592</v>
      </c>
      <c r="AD1656" s="78" t="str">
        <f>IF(db[[#This Row],[STN K]]="",IF(db[[#This Row],[STN TG]]="",db[[#This Row],[STN B]],db[[#This Row],[STN TG]]),db[[#This Row],[STN K]])</f>
        <v>PCS</v>
      </c>
      <c r="AE1656" s="78"/>
    </row>
    <row r="1657" spans="1:31" x14ac:dyDescent="0.25">
      <c r="A1657" s="78">
        <f t="shared" si="25"/>
        <v>1656</v>
      </c>
      <c r="B1657" s="79" t="str">
        <f>LOWER(SUBSTITUTE(SUBSTITUTE(SUBSTITUTE(SUBSTITUTE(SUBSTITUTE(SUBSTITUTE(SUBSTITUTE(SUBSTITUTE(db[[#This Row],[NB BM]]," ",),".",""),"-",""),"(",""),")",""),"/",""),"""",""),"+",""))</f>
        <v>penulirkenkopu4hitam</v>
      </c>
      <c r="C1657" s="79" t="str">
        <f>LOWER(SUBSTITUTE(SUBSTITUTE(SUBSTITUTE(SUBSTITUTE(SUBSTITUTE(SUBSTITUTE(SUBSTITUTE(SUBSTITUTE(SUBSTITUTE(db[[#This Row],[NB NOTA]]," ",),".",""),"-",""),"(",""),")",""),",",""),"/",""),"""",""),"+",""))</f>
        <v>kenkopenulirpu4black</v>
      </c>
      <c r="D1657" s="79" t="str">
        <f>LOWER(SUBSTITUTE(SUBSTITUTE(SUBSTITUTE(SUBSTITUTE(SUBSTITUTE(SUBSTITUTE(SUBSTITUTE(SUBSTITUTE(SUBSTITUTE(db[[#This Row],[NB PAJAK]]," ",""),"-",""),"(",""),")",""),".",""),",",""),"/",""),"""",""),"+",""))</f>
        <v>penulirkenkopu4hitam</v>
      </c>
      <c r="E1657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penulirkenkopu4hitam216lsnartomoro</v>
      </c>
      <c r="F1657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kenkopenulirpu4black216lsn</v>
      </c>
      <c r="G1657" s="79" t="str">
        <f>db[[#This Row],[NB NOTA_C]]&amp;LOWER(SUBSTITUTE(SUBSTITUTE(SUBSTITUTE(SUBSTITUTE(SUBSTITUTE(SUBSTITUTE(SUBSTITUTE(SUBSTITUTE(SUBSTITUTE(db[[#This Row],[FAKTUR]]," ",),".",""),"-",""),"(",""),")",""),",",""),"/",""),"""",""),"+",""))</f>
        <v>kenkopenulirpu4blackartomoro</v>
      </c>
      <c r="H1657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kenkopenulirpu4black216lsnartomoro</v>
      </c>
      <c r="I1657" s="70" t="s">
        <v>7705</v>
      </c>
      <c r="J1657" s="70" t="s">
        <v>7681</v>
      </c>
      <c r="K1657" s="71" t="s">
        <v>7722</v>
      </c>
      <c r="L1657" s="70" t="s">
        <v>1335</v>
      </c>
      <c r="M1657" s="80" t="e">
        <f>IF(db[[#This Row],[NB NOTA_C]]="","",COUNTIF([2]!B_MSK[concat],db[[#This Row],[NB NOTA_C]]))</f>
        <v>#REF!</v>
      </c>
      <c r="N1657" s="81" t="s">
        <v>7696</v>
      </c>
      <c r="O1657" s="79" t="s">
        <v>5412</v>
      </c>
      <c r="P1657" s="70"/>
      <c r="Q1657" s="79"/>
      <c r="R1657" s="79" t="str">
        <f>IF(db[[#This Row],[QTY/ CTN]]="","",SUBSTITUTE(SUBSTITUTE(SUBSTITUTE(db[[#This Row],[QTY/ CTN]]," ","_",2),"(",""),")","")&amp;"_")</f>
        <v>216 LSN_</v>
      </c>
      <c r="S1657" s="79">
        <f>IF(db[[#This Row],[H_QTY/ CTN]]="","",SEARCH("_",db[[#This Row],[H_QTY/ CTN]]))</f>
        <v>8</v>
      </c>
      <c r="T1657" s="79">
        <f>IF(db[[#This Row],[H_QTY/ CTN]]="","",LEN(db[[#This Row],[H_QTY/ CTN]]))</f>
        <v>8</v>
      </c>
      <c r="U1657" s="78" t="str">
        <f>IF(db[[#This Row],[H_QTY/ CTN]]="","",LEFT(db[[#This Row],[H_QTY/ CTN]],db[[#This Row],[H_1]]-1))</f>
        <v>216 LSN</v>
      </c>
      <c r="V1657" s="78" t="str">
        <f>IF(NOT(db[[#This Row],[H_1]]=db[[#This Row],[H_2]]),MID(db[[#This Row],[H_QTY/ CTN]],db[[#This Row],[H_1]]+1,db[[#This Row],[H_2]]-db[[#This Row],[H_1]]-1),"")</f>
        <v/>
      </c>
      <c r="W1657" s="78" t="str">
        <f>IF(db[[#This Row],[QTY/ CTN B]]="","",LEFT(db[[#This Row],[QTY/ CTN B]],SEARCH(" ",db[[#This Row],[QTY/ CTN B]],1)-1))</f>
        <v>216</v>
      </c>
      <c r="X1657" s="78" t="str">
        <f>IF(db[[#This Row],[QTY/ CTN B]]="","",RIGHT(db[[#This Row],[QTY/ CTN B]],LEN(db[[#This Row],[QTY/ CTN B]])-SEARCH(" ",db[[#This Row],[QTY/ CTN B]],1)))</f>
        <v>LSN</v>
      </c>
      <c r="Y1657" s="78">
        <f>IF(db[[#This Row],[QTY/ CTN TG]]="",IF(db[[#This Row],[STN TG]]="","",12),LEFT(db[[#This Row],[QTY/ CTN TG]],SEARCH(" ",db[[#This Row],[QTY/ CTN TG]],1)-1))</f>
        <v>12</v>
      </c>
      <c r="Z1657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57" s="78" t="str">
        <f>IF(db[[#This Row],[STN K]]="","",IF(db[[#This Row],[STN TG]]="LSN",12,""))</f>
        <v/>
      </c>
      <c r="AB1657" s="78" t="str">
        <f>IF(db[[#This Row],[STN TG]]="LSN","PCS","")</f>
        <v/>
      </c>
      <c r="AC1657" s="78">
        <f>db[[#This Row],[QTY B]]*IF(db[[#This Row],[QTY TG]]="",1,db[[#This Row],[QTY TG]])*IF(db[[#This Row],[QTY K]]="",1,db[[#This Row],[QTY K]])</f>
        <v>2592</v>
      </c>
      <c r="AD1657" s="78" t="str">
        <f>IF(db[[#This Row],[STN K]]="",IF(db[[#This Row],[STN TG]]="",db[[#This Row],[STN B]],db[[#This Row],[STN TG]]),db[[#This Row],[STN K]])</f>
        <v>PCS</v>
      </c>
      <c r="AE1657" s="78"/>
    </row>
    <row r="1658" spans="1:31" x14ac:dyDescent="0.25">
      <c r="A1658" s="40">
        <f t="shared" si="25"/>
        <v>1657</v>
      </c>
      <c r="B1658" s="5" t="str">
        <f>LOWER(SUBSTITUTE(SUBSTITUTE(SUBSTITUTE(SUBSTITUTE(SUBSTITUTE(SUBSTITUTE(SUBSTITUTE(SUBSTITUTE(db[[#This Row],[NB BM]]," ",),".",""),"-",""),"(",""),")",""),"/",""),"""",""),"+",""))</f>
        <v>pensilkenko2b0192</v>
      </c>
      <c r="C1658" s="5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D1658" s="5" t="str">
        <f>LOWER(SUBSTITUTE(SUBSTITUTE(SUBSTITUTE(SUBSTITUTE(SUBSTITUTE(SUBSTITUTE(SUBSTITUTE(SUBSTITUTE(SUBSTITUTE(db[[#This Row],[NB PAJAK]]," ",""),"-",""),"(",""),")",""),".",""),",",""),"/",""),"""",""),"+",""))</f>
        <v>pensilkenko2b0192pearl</v>
      </c>
      <c r="E165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pensilkenko2b019220grsartomoro</v>
      </c>
      <c r="F165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kenkopencil2b019220grs</v>
      </c>
      <c r="G1658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kenkopencil2b0192artomoro</v>
      </c>
      <c r="H165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kenkopencil2b019220grsartomoro</v>
      </c>
      <c r="I1658" s="2" t="s">
        <v>3627</v>
      </c>
      <c r="J1658" s="2" t="s">
        <v>3540</v>
      </c>
      <c r="K1658" s="14" t="s">
        <v>8029</v>
      </c>
      <c r="L1658" s="2" t="s">
        <v>1335</v>
      </c>
      <c r="M1658" s="33" t="e">
        <f>IF(db[[#This Row],[NB NOTA_C]]="","",COUNTIF([2]!B_MSK[concat],db[[#This Row],[NB NOTA_C]]))</f>
        <v>#REF!</v>
      </c>
      <c r="N1658" s="9" t="s">
        <v>1348</v>
      </c>
      <c r="O1658" s="5" t="s">
        <v>1403</v>
      </c>
      <c r="P1658" s="2" t="s">
        <v>2444</v>
      </c>
      <c r="Q1658" s="5" t="s">
        <v>4347</v>
      </c>
      <c r="R1658" s="5" t="str">
        <f>IF(db[[#This Row],[QTY/ CTN]]="","",SUBSTITUTE(SUBSTITUTE(SUBSTITUTE(db[[#This Row],[QTY/ CTN]]," ","_",2),"(",""),")","")&amp;"_")</f>
        <v>20 GRS_</v>
      </c>
      <c r="S1658" s="5">
        <f>IF(db[[#This Row],[H_QTY/ CTN]]="","",SEARCH("_",db[[#This Row],[H_QTY/ CTN]]))</f>
        <v>7</v>
      </c>
      <c r="T1658" s="5">
        <f>IF(db[[#This Row],[H_QTY/ CTN]]="","",LEN(db[[#This Row],[H_QTY/ CTN]]))</f>
        <v>7</v>
      </c>
      <c r="U1658" s="40" t="str">
        <f>IF(db[[#This Row],[H_QTY/ CTN]]="","",LEFT(db[[#This Row],[H_QTY/ CTN]],db[[#This Row],[H_1]]-1))</f>
        <v>20 GRS</v>
      </c>
      <c r="V1658" s="40" t="str">
        <f>IF(NOT(db[[#This Row],[H_1]]=db[[#This Row],[H_2]]),MID(db[[#This Row],[H_QTY/ CTN]],db[[#This Row],[H_1]]+1,db[[#This Row],[H_2]]-db[[#This Row],[H_1]]-1),"")</f>
        <v/>
      </c>
      <c r="W1658" s="40" t="str">
        <f>IF(db[[#This Row],[QTY/ CTN B]]="","",LEFT(db[[#This Row],[QTY/ CTN B]],SEARCH(" ",db[[#This Row],[QTY/ CTN B]],1)-1))</f>
        <v>20</v>
      </c>
      <c r="X1658" s="40" t="str">
        <f>IF(db[[#This Row],[QTY/ CTN B]]="","",RIGHT(db[[#This Row],[QTY/ CTN B]],LEN(db[[#This Row],[QTY/ CTN B]])-SEARCH(" ",db[[#This Row],[QTY/ CTN B]],1)))</f>
        <v>GRS</v>
      </c>
      <c r="Y1658" s="40">
        <f>IF(db[[#This Row],[QTY/ CTN TG]]="",IF(db[[#This Row],[STN TG]]="","",12),LEFT(db[[#This Row],[QTY/ CTN TG]],SEARCH(" ",db[[#This Row],[QTY/ CTN TG]],1)-1))</f>
        <v>12</v>
      </c>
      <c r="Z16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58" s="40">
        <f>IF(db[[#This Row],[STN K]]="","",IF(db[[#This Row],[STN TG]]="LSN",12,""))</f>
        <v>12</v>
      </c>
      <c r="AB1658" s="40" t="str">
        <f>IF(db[[#This Row],[STN TG]]="LSN","PCS","")</f>
        <v>PCS</v>
      </c>
      <c r="AC1658" s="40">
        <f>db[[#This Row],[QTY B]]*IF(db[[#This Row],[QTY TG]]="",1,db[[#This Row],[QTY TG]])*IF(db[[#This Row],[QTY K]]="",1,db[[#This Row],[QTY K]])</f>
        <v>2880</v>
      </c>
      <c r="AD1658" s="40" t="str">
        <f>IF(db[[#This Row],[STN K]]="",IF(db[[#This Row],[STN TG]]="",db[[#This Row],[STN B]],db[[#This Row],[STN TG]]),db[[#This Row],[STN K]])</f>
        <v>PCS</v>
      </c>
      <c r="AE1658" s="40"/>
    </row>
    <row r="1659" spans="1:31" x14ac:dyDescent="0.25">
      <c r="A1659" s="40">
        <f t="shared" si="25"/>
        <v>1658</v>
      </c>
      <c r="B1659" s="2" t="str">
        <f>LOWER(SUBSTITUTE(SUBSTITUTE(SUBSTITUTE(SUBSTITUTE(SUBSTITUTE(SUBSTITUTE(SUBSTITUTE(SUBSTITUTE(db[[#This Row],[NB BM]]," ",),".",""),"-",""),"(",""),")",""),"/",""),"""",""),"+",""))</f>
        <v>pensilkenko2b0810fluorescent</v>
      </c>
      <c r="C1659" s="2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D1659" s="2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E165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pensilkenko2b0810fluorescent20grsartomoro</v>
      </c>
      <c r="F165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kenkopencil2b0810fluorescent20grs</v>
      </c>
      <c r="G1659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kenkopencil2b0810fluorescentartomoro</v>
      </c>
      <c r="H165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kenkopencil2b0810fluorescent20grsartomoro</v>
      </c>
      <c r="I1659" s="2" t="s">
        <v>715</v>
      </c>
      <c r="J1659" s="2" t="s">
        <v>773</v>
      </c>
      <c r="K1659" s="14" t="s">
        <v>3417</v>
      </c>
      <c r="L1659" s="2" t="s">
        <v>1335</v>
      </c>
      <c r="M1659" s="34" t="e">
        <f>IF(db[[#This Row],[NB NOTA_C]]="","",COUNTIF([2]!B_MSK[concat],db[[#This Row],[NB NOTA_C]]))</f>
        <v>#REF!</v>
      </c>
      <c r="N1659" s="14" t="s">
        <v>1348</v>
      </c>
      <c r="O1659" s="2" t="s">
        <v>1403</v>
      </c>
      <c r="P1659" s="2" t="s">
        <v>2444</v>
      </c>
      <c r="Q1659" s="2" t="s">
        <v>7163</v>
      </c>
      <c r="R1659" s="2" t="str">
        <f>IF(db[[#This Row],[QTY/ CTN]]="","",SUBSTITUTE(SUBSTITUTE(SUBSTITUTE(db[[#This Row],[QTY/ CTN]]," ","_",2),"(",""),")","")&amp;"_")</f>
        <v>20 GRS_</v>
      </c>
      <c r="S1659" s="2">
        <f>IF(db[[#This Row],[H_QTY/ CTN]]="","",SEARCH("_",db[[#This Row],[H_QTY/ CTN]]))</f>
        <v>7</v>
      </c>
      <c r="T1659" s="2">
        <f>IF(db[[#This Row],[H_QTY/ CTN]]="","",LEN(db[[#This Row],[H_QTY/ CTN]]))</f>
        <v>7</v>
      </c>
      <c r="U1659" s="41" t="str">
        <f>IF(db[[#This Row],[H_QTY/ CTN]]="","",LEFT(db[[#This Row],[H_QTY/ CTN]],db[[#This Row],[H_1]]-1))</f>
        <v>20 GRS</v>
      </c>
      <c r="V1659" s="40" t="str">
        <f>IF(NOT(db[[#This Row],[H_1]]=db[[#This Row],[H_2]]),MID(db[[#This Row],[H_QTY/ CTN]],db[[#This Row],[H_1]]+1,db[[#This Row],[H_2]]-db[[#This Row],[H_1]]-1),"")</f>
        <v/>
      </c>
      <c r="W1659" s="40" t="str">
        <f>IF(db[[#This Row],[QTY/ CTN B]]="","",LEFT(db[[#This Row],[QTY/ CTN B]],SEARCH(" ",db[[#This Row],[QTY/ CTN B]],1)-1))</f>
        <v>20</v>
      </c>
      <c r="X1659" s="40" t="str">
        <f>IF(db[[#This Row],[QTY/ CTN B]]="","",RIGHT(db[[#This Row],[QTY/ CTN B]],LEN(db[[#This Row],[QTY/ CTN B]])-SEARCH(" ",db[[#This Row],[QTY/ CTN B]],1)))</f>
        <v>GRS</v>
      </c>
      <c r="Y1659" s="40">
        <f>IF(db[[#This Row],[QTY/ CTN TG]]="",IF(db[[#This Row],[STN TG]]="","",12),LEFT(db[[#This Row],[QTY/ CTN TG]],SEARCH(" ",db[[#This Row],[QTY/ CTN TG]],1)-1))</f>
        <v>12</v>
      </c>
      <c r="Z16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59" s="40">
        <f>IF(db[[#This Row],[STN K]]="","",IF(db[[#This Row],[STN TG]]="LSN",12,""))</f>
        <v>12</v>
      </c>
      <c r="AB1659" s="40" t="str">
        <f>IF(db[[#This Row],[STN TG]]="LSN","PCS","")</f>
        <v>PCS</v>
      </c>
      <c r="AC1659" s="40">
        <f>db[[#This Row],[QTY B]]*IF(db[[#This Row],[QTY TG]]="",1,db[[#This Row],[QTY TG]])*IF(db[[#This Row],[QTY K]]="",1,db[[#This Row],[QTY K]])</f>
        <v>2880</v>
      </c>
      <c r="AD1659" s="40" t="str">
        <f>IF(db[[#This Row],[STN K]]="",IF(db[[#This Row],[STN TG]]="",db[[#This Row],[STN B]],db[[#This Row],[STN TG]]),db[[#This Row],[STN K]])</f>
        <v>PCS</v>
      </c>
      <c r="AE1659" s="40"/>
    </row>
    <row r="1660" spans="1:31" x14ac:dyDescent="0.25">
      <c r="A1660" s="40">
        <f t="shared" si="25"/>
        <v>1659</v>
      </c>
      <c r="B1660" s="82" t="str">
        <f>LOWER(SUBSTITUTE(SUBSTITUTE(SUBSTITUTE(SUBSTITUTE(SUBSTITUTE(SUBSTITUTE(SUBSTITUTE(SUBSTITUTE(db[[#This Row],[NB BM]]," ",),".",""),"-",""),"(",""),")",""),"/",""),"""",""),"+",""))</f>
        <v>pensilkenko2b0820pelangi</v>
      </c>
      <c r="C1660" s="82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D1660" s="82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E1660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pensilkenko2b0820pelangi20grsartomoro</v>
      </c>
      <c r="F1660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kenkopencil2b0820pelangi20grs</v>
      </c>
      <c r="G1660" s="82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kenkopencil2b0820pelangiartomoro</v>
      </c>
      <c r="H1660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kenkopencil2b0820pelangi20grsartomoro</v>
      </c>
      <c r="I1660" s="7" t="s">
        <v>3419</v>
      </c>
      <c r="J1660" s="7" t="s">
        <v>3416</v>
      </c>
      <c r="K1660" s="15" t="s">
        <v>3418</v>
      </c>
      <c r="L1660" s="2" t="s">
        <v>1335</v>
      </c>
      <c r="M1660" s="83" t="e">
        <f>IF(db[[#This Row],[NB NOTA_C]]="","",COUNTIF([2]!B_MSK[concat],db[[#This Row],[NB NOTA_C]]))</f>
        <v>#REF!</v>
      </c>
      <c r="N1660" s="84" t="s">
        <v>1348</v>
      </c>
      <c r="O1660" s="82" t="s">
        <v>1403</v>
      </c>
      <c r="P1660" s="7" t="s">
        <v>2444</v>
      </c>
      <c r="Q1660" s="82"/>
      <c r="R1660" s="82" t="str">
        <f>IF(db[[#This Row],[QTY/ CTN]]="","",SUBSTITUTE(SUBSTITUTE(SUBSTITUTE(db[[#This Row],[QTY/ CTN]]," ","_",2),"(",""),")","")&amp;"_")</f>
        <v>20 GRS_</v>
      </c>
      <c r="S1660" s="82">
        <f>IF(db[[#This Row],[H_QTY/ CTN]]="","",SEARCH("_",db[[#This Row],[H_QTY/ CTN]]))</f>
        <v>7</v>
      </c>
      <c r="T1660" s="82">
        <f>IF(db[[#This Row],[H_QTY/ CTN]]="","",LEN(db[[#This Row],[H_QTY/ CTN]]))</f>
        <v>7</v>
      </c>
      <c r="U1660" s="85" t="str">
        <f>IF(db[[#This Row],[H_QTY/ CTN]]="","",LEFT(db[[#This Row],[H_QTY/ CTN]],db[[#This Row],[H_1]]-1))</f>
        <v>20 GRS</v>
      </c>
      <c r="V1660" s="85" t="str">
        <f>IF(NOT(db[[#This Row],[H_1]]=db[[#This Row],[H_2]]),MID(db[[#This Row],[H_QTY/ CTN]],db[[#This Row],[H_1]]+1,db[[#This Row],[H_2]]-db[[#This Row],[H_1]]-1),"")</f>
        <v/>
      </c>
      <c r="W1660" s="40" t="str">
        <f>IF(db[[#This Row],[QTY/ CTN B]]="","",LEFT(db[[#This Row],[QTY/ CTN B]],SEARCH(" ",db[[#This Row],[QTY/ CTN B]],1)-1))</f>
        <v>20</v>
      </c>
      <c r="X1660" s="40" t="str">
        <f>IF(db[[#This Row],[QTY/ CTN B]]="","",RIGHT(db[[#This Row],[QTY/ CTN B]],LEN(db[[#This Row],[QTY/ CTN B]])-SEARCH(" ",db[[#This Row],[QTY/ CTN B]],1)))</f>
        <v>GRS</v>
      </c>
      <c r="Y1660" s="40">
        <f>IF(db[[#This Row],[QTY/ CTN TG]]="",IF(db[[#This Row],[STN TG]]="","",12),LEFT(db[[#This Row],[QTY/ CTN TG]],SEARCH(" ",db[[#This Row],[QTY/ CTN TG]],1)-1))</f>
        <v>12</v>
      </c>
      <c r="Z16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60" s="40">
        <f>IF(db[[#This Row],[STN K]]="","",IF(db[[#This Row],[STN TG]]="LSN",12,""))</f>
        <v>12</v>
      </c>
      <c r="AB1660" s="40" t="str">
        <f>IF(db[[#This Row],[STN TG]]="LSN","PCS","")</f>
        <v>PCS</v>
      </c>
      <c r="AC1660" s="40">
        <f>db[[#This Row],[QTY B]]*IF(db[[#This Row],[QTY TG]]="",1,db[[#This Row],[QTY TG]])*IF(db[[#This Row],[QTY K]]="",1,db[[#This Row],[QTY K]])</f>
        <v>2880</v>
      </c>
      <c r="AD1660" s="40" t="str">
        <f>IF(db[[#This Row],[STN K]]="",IF(db[[#This Row],[STN TG]]="",db[[#This Row],[STN B]],db[[#This Row],[STN TG]]),db[[#This Row],[STN K]])</f>
        <v>PCS</v>
      </c>
      <c r="AE1660" s="40"/>
    </row>
    <row r="1661" spans="1:31" x14ac:dyDescent="0.25">
      <c r="A1661" s="78">
        <f t="shared" si="25"/>
        <v>1660</v>
      </c>
      <c r="B1661" s="79" t="str">
        <f>LOWER(SUBSTITUTE(SUBSTITUTE(SUBSTITUTE(SUBSTITUTE(SUBSTITUTE(SUBSTITUTE(SUBSTITUTE(SUBSTITUTE(db[[#This Row],[NB BM]]," ",),".",""),"-",""),"(",""),")",""),"/",""),"""",""),"+",""))</f>
        <v>pensilkenko2b2382hitambintang</v>
      </c>
      <c r="C1661" s="79" t="str">
        <f>LOWER(SUBSTITUTE(SUBSTITUTE(SUBSTITUTE(SUBSTITUTE(SUBSTITUTE(SUBSTITUTE(SUBSTITUTE(SUBSTITUTE(SUBSTITUTE(db[[#This Row],[NB NOTA]]," ",),".",""),"-",""),"(",""),")",""),",",""),"/",""),"""",""),"+",""))</f>
        <v>kenkopencil2b2382hitambintang</v>
      </c>
      <c r="D1661" s="79" t="str">
        <f>LOWER(SUBSTITUTE(SUBSTITUTE(SUBSTITUTE(SUBSTITUTE(SUBSTITUTE(SUBSTITUTE(SUBSTITUTE(SUBSTITUTE(SUBSTITUTE(db[[#This Row],[NB PAJAK]]," ",""),"-",""),"(",""),")",""),".",""),",",""),"/",""),"""",""),"+",""))</f>
        <v>pensilkenko2b2282hitambintang</v>
      </c>
      <c r="E1661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pensilkenko2b2382hitambintang20grsartomoro</v>
      </c>
      <c r="F1661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kenkopencil2b2382hitambintang20grs</v>
      </c>
      <c r="G1661" s="79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kenkopencil2b2382hitambintangartomoro</v>
      </c>
      <c r="H1661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kenkopencil2b2382hitambintang20grsartomoro</v>
      </c>
      <c r="I1661" s="70" t="s">
        <v>7706</v>
      </c>
      <c r="J1661" s="70" t="s">
        <v>7683</v>
      </c>
      <c r="K1661" s="71" t="s">
        <v>7723</v>
      </c>
      <c r="L1661" s="70" t="s">
        <v>1335</v>
      </c>
      <c r="M1661" s="80" t="e">
        <f>IF(db[[#This Row],[NB NOTA_C]]="","",COUNTIF([2]!B_MSK[concat],db[[#This Row],[NB NOTA_C]]))</f>
        <v>#REF!</v>
      </c>
      <c r="N1661" s="81" t="s">
        <v>7696</v>
      </c>
      <c r="O1661" s="79" t="s">
        <v>1403</v>
      </c>
      <c r="P1661" s="70"/>
      <c r="Q1661" s="79"/>
      <c r="R1661" s="79" t="str">
        <f>IF(db[[#This Row],[QTY/ CTN]]="","",SUBSTITUTE(SUBSTITUTE(SUBSTITUTE(db[[#This Row],[QTY/ CTN]]," ","_",2),"(",""),")","")&amp;"_")</f>
        <v>20 GRS_</v>
      </c>
      <c r="S1661" s="79">
        <f>IF(db[[#This Row],[H_QTY/ CTN]]="","",SEARCH("_",db[[#This Row],[H_QTY/ CTN]]))</f>
        <v>7</v>
      </c>
      <c r="T1661" s="79">
        <f>IF(db[[#This Row],[H_QTY/ CTN]]="","",LEN(db[[#This Row],[H_QTY/ CTN]]))</f>
        <v>7</v>
      </c>
      <c r="U1661" s="78" t="str">
        <f>IF(db[[#This Row],[H_QTY/ CTN]]="","",LEFT(db[[#This Row],[H_QTY/ CTN]],db[[#This Row],[H_1]]-1))</f>
        <v>20 GRS</v>
      </c>
      <c r="V1661" s="78" t="str">
        <f>IF(NOT(db[[#This Row],[H_1]]=db[[#This Row],[H_2]]),MID(db[[#This Row],[H_QTY/ CTN]],db[[#This Row],[H_1]]+1,db[[#This Row],[H_2]]-db[[#This Row],[H_1]]-1),"")</f>
        <v/>
      </c>
      <c r="W1661" s="78" t="str">
        <f>IF(db[[#This Row],[QTY/ CTN B]]="","",LEFT(db[[#This Row],[QTY/ CTN B]],SEARCH(" ",db[[#This Row],[QTY/ CTN B]],1)-1))</f>
        <v>20</v>
      </c>
      <c r="X1661" s="78" t="str">
        <f>IF(db[[#This Row],[QTY/ CTN B]]="","",RIGHT(db[[#This Row],[QTY/ CTN B]],LEN(db[[#This Row],[QTY/ CTN B]])-SEARCH(" ",db[[#This Row],[QTY/ CTN B]],1)))</f>
        <v>GRS</v>
      </c>
      <c r="Y1661" s="78">
        <f>IF(db[[#This Row],[QTY/ CTN TG]]="",IF(db[[#This Row],[STN TG]]="","",12),LEFT(db[[#This Row],[QTY/ CTN TG]],SEARCH(" ",db[[#This Row],[QTY/ CTN TG]],1)-1))</f>
        <v>12</v>
      </c>
      <c r="Z1661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61" s="78">
        <f>IF(db[[#This Row],[STN K]]="","",IF(db[[#This Row],[STN TG]]="LSN",12,""))</f>
        <v>12</v>
      </c>
      <c r="AB1661" s="78" t="str">
        <f>IF(db[[#This Row],[STN TG]]="LSN","PCS","")</f>
        <v>PCS</v>
      </c>
      <c r="AC1661" s="78">
        <f>db[[#This Row],[QTY B]]*IF(db[[#This Row],[QTY TG]]="",1,db[[#This Row],[QTY TG]])*IF(db[[#This Row],[QTY K]]="",1,db[[#This Row],[QTY K]])</f>
        <v>2880</v>
      </c>
      <c r="AD1661" s="78" t="str">
        <f>IF(db[[#This Row],[STN K]]="",IF(db[[#This Row],[STN TG]]="",db[[#This Row],[STN B]],db[[#This Row],[STN TG]]),db[[#This Row],[STN K]])</f>
        <v>PCS</v>
      </c>
      <c r="AE1661" s="78"/>
    </row>
    <row r="1662" spans="1:31" x14ac:dyDescent="0.25">
      <c r="A1662" s="40">
        <f t="shared" si="25"/>
        <v>1661</v>
      </c>
      <c r="B1662" s="5" t="str">
        <f>LOWER(SUBSTITUTE(SUBSTITUTE(SUBSTITUTE(SUBSTITUTE(SUBSTITUTE(SUBSTITUTE(SUBSTITUTE(SUBSTITUTE(db[[#This Row],[NB BM]]," ",),".",""),"-",""),"(",""),")",""),"/",""),"""",""),"+",""))</f>
        <v>pensilkenko2b3030</v>
      </c>
      <c r="C1662" s="5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D1662" s="5" t="str">
        <f>LOWER(SUBSTITUTE(SUBSTITUTE(SUBSTITUTE(SUBSTITUTE(SUBSTITUTE(SUBSTITUTE(SUBSTITUTE(SUBSTITUTE(SUBSTITUTE(db[[#This Row],[NB PAJAK]]," ",""),"-",""),"(",""),")",""),".",""),",",""),"/",""),"""",""),"+",""))</f>
        <v>pensilkenko2b3030triangular</v>
      </c>
      <c r="E166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pensilkenko2b303020grsartomoro</v>
      </c>
      <c r="F166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kenkopencil2b303020grs</v>
      </c>
      <c r="G1662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kenkopencil2b3030artomoro</v>
      </c>
      <c r="H166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kenkopencil2b303020grsartomoro</v>
      </c>
      <c r="I1662" s="2" t="s">
        <v>1673</v>
      </c>
      <c r="J1662" s="2" t="s">
        <v>444</v>
      </c>
      <c r="K1662" s="14" t="s">
        <v>6746</v>
      </c>
      <c r="L1662" s="2" t="s">
        <v>1335</v>
      </c>
      <c r="M1662" s="34" t="e">
        <f>IF(db[[#This Row],[NB NOTA_C]]="","",COUNTIF([2]!B_MSK[concat],db[[#This Row],[NB NOTA_C]]))</f>
        <v>#REF!</v>
      </c>
      <c r="N1662" s="14" t="s">
        <v>1348</v>
      </c>
      <c r="O1662" s="2" t="s">
        <v>1403</v>
      </c>
      <c r="P1662" s="2" t="s">
        <v>2444</v>
      </c>
      <c r="R1662" s="2" t="str">
        <f>IF(db[[#This Row],[QTY/ CTN]]="","",SUBSTITUTE(SUBSTITUTE(SUBSTITUTE(db[[#This Row],[QTY/ CTN]]," ","_",2),"(",""),")","")&amp;"_")</f>
        <v>20 GRS_</v>
      </c>
      <c r="S1662" s="2">
        <f>IF(db[[#This Row],[H_QTY/ CTN]]="","",SEARCH("_",db[[#This Row],[H_QTY/ CTN]]))</f>
        <v>7</v>
      </c>
      <c r="T1662" s="2">
        <f>IF(db[[#This Row],[H_QTY/ CTN]]="","",LEN(db[[#This Row],[H_QTY/ CTN]]))</f>
        <v>7</v>
      </c>
      <c r="U1662" s="41" t="str">
        <f>IF(db[[#This Row],[H_QTY/ CTN]]="","",LEFT(db[[#This Row],[H_QTY/ CTN]],db[[#This Row],[H_1]]-1))</f>
        <v>20 GRS</v>
      </c>
      <c r="V1662" s="40" t="str">
        <f>IF(NOT(db[[#This Row],[H_1]]=db[[#This Row],[H_2]]),MID(db[[#This Row],[H_QTY/ CTN]],db[[#This Row],[H_1]]+1,db[[#This Row],[H_2]]-db[[#This Row],[H_1]]-1),"")</f>
        <v/>
      </c>
      <c r="W1662" s="40" t="str">
        <f>IF(db[[#This Row],[QTY/ CTN B]]="","",LEFT(db[[#This Row],[QTY/ CTN B]],SEARCH(" ",db[[#This Row],[QTY/ CTN B]],1)-1))</f>
        <v>20</v>
      </c>
      <c r="X1662" s="40" t="str">
        <f>IF(db[[#This Row],[QTY/ CTN B]]="","",RIGHT(db[[#This Row],[QTY/ CTN B]],LEN(db[[#This Row],[QTY/ CTN B]])-SEARCH(" ",db[[#This Row],[QTY/ CTN B]],1)))</f>
        <v>GRS</v>
      </c>
      <c r="Y1662" s="40">
        <f>IF(db[[#This Row],[QTY/ CTN TG]]="",IF(db[[#This Row],[STN TG]]="","",12),LEFT(db[[#This Row],[QTY/ CTN TG]],SEARCH(" ",db[[#This Row],[QTY/ CTN TG]],1)-1))</f>
        <v>12</v>
      </c>
      <c r="Z16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62" s="40">
        <f>IF(db[[#This Row],[STN K]]="","",IF(db[[#This Row],[STN TG]]="LSN",12,""))</f>
        <v>12</v>
      </c>
      <c r="AB1662" s="40" t="str">
        <f>IF(db[[#This Row],[STN TG]]="LSN","PCS","")</f>
        <v>PCS</v>
      </c>
      <c r="AC1662" s="40">
        <f>db[[#This Row],[QTY B]]*IF(db[[#This Row],[QTY TG]]="",1,db[[#This Row],[QTY TG]])*IF(db[[#This Row],[QTY K]]="",1,db[[#This Row],[QTY K]])</f>
        <v>2880</v>
      </c>
      <c r="AD1662" s="40" t="str">
        <f>IF(db[[#This Row],[STN K]]="",IF(db[[#This Row],[STN TG]]="",db[[#This Row],[STN B]],db[[#This Row],[STN TG]]),db[[#This Row],[STN K]])</f>
        <v>PCS</v>
      </c>
      <c r="AE1662" s="40"/>
    </row>
    <row r="1663" spans="1:31" x14ac:dyDescent="0.25">
      <c r="A1663" s="40">
        <f t="shared" si="25"/>
        <v>1662</v>
      </c>
      <c r="B1663" s="2" t="str">
        <f>LOWER(SUBSTITUTE(SUBSTITUTE(SUBSTITUTE(SUBSTITUTE(SUBSTITUTE(SUBSTITUTE(SUBSTITUTE(SUBSTITUTE(db[[#This Row],[NB BM]]," ",),".",""),"-",""),"(",""),")",""),"/",""),"""",""),"+",""))</f>
        <v>pensilkenko2b3181hitamcapmerah</v>
      </c>
      <c r="C1663" s="2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D1663" s="2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E166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pensilkenko2b3181hitamcapmerah20grsartomoro</v>
      </c>
      <c r="F166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kenkopencil2b3181hitamcapmerah20grs</v>
      </c>
      <c r="G1663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kenkopencil2b3181hitamcapmerahartomoro</v>
      </c>
      <c r="H166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kenkopencil2b3181hitamcapmerah20grsartomoro</v>
      </c>
      <c r="I1663" s="2" t="s">
        <v>6607</v>
      </c>
      <c r="J1663" s="2" t="s">
        <v>774</v>
      </c>
      <c r="K1663" s="14" t="s">
        <v>2680</v>
      </c>
      <c r="L1663" s="2" t="s">
        <v>1335</v>
      </c>
      <c r="M1663" s="34" t="e">
        <f>IF(db[[#This Row],[NB NOTA_C]]="","",COUNTIF([2]!B_MSK[concat],db[[#This Row],[NB NOTA_C]]))</f>
        <v>#REF!</v>
      </c>
      <c r="N1663" s="14" t="s">
        <v>1348</v>
      </c>
      <c r="O1663" s="2" t="s">
        <v>1403</v>
      </c>
      <c r="P1663" s="2" t="s">
        <v>2444</v>
      </c>
      <c r="R1663" s="2" t="str">
        <f>IF(db[[#This Row],[QTY/ CTN]]="","",SUBSTITUTE(SUBSTITUTE(SUBSTITUTE(db[[#This Row],[QTY/ CTN]]," ","_",2),"(",""),")","")&amp;"_")</f>
        <v>20 GRS_</v>
      </c>
      <c r="S1663" s="2">
        <f>IF(db[[#This Row],[H_QTY/ CTN]]="","",SEARCH("_",db[[#This Row],[H_QTY/ CTN]]))</f>
        <v>7</v>
      </c>
      <c r="T1663" s="2">
        <f>IF(db[[#This Row],[H_QTY/ CTN]]="","",LEN(db[[#This Row],[H_QTY/ CTN]]))</f>
        <v>7</v>
      </c>
      <c r="U1663" s="41" t="str">
        <f>IF(db[[#This Row],[H_QTY/ CTN]]="","",LEFT(db[[#This Row],[H_QTY/ CTN]],db[[#This Row],[H_1]]-1))</f>
        <v>20 GRS</v>
      </c>
      <c r="V1663" s="40" t="str">
        <f>IF(NOT(db[[#This Row],[H_1]]=db[[#This Row],[H_2]]),MID(db[[#This Row],[H_QTY/ CTN]],db[[#This Row],[H_1]]+1,db[[#This Row],[H_2]]-db[[#This Row],[H_1]]-1),"")</f>
        <v/>
      </c>
      <c r="W1663" s="40" t="str">
        <f>IF(db[[#This Row],[QTY/ CTN B]]="","",LEFT(db[[#This Row],[QTY/ CTN B]],SEARCH(" ",db[[#This Row],[QTY/ CTN B]],1)-1))</f>
        <v>20</v>
      </c>
      <c r="X1663" s="40" t="str">
        <f>IF(db[[#This Row],[QTY/ CTN B]]="","",RIGHT(db[[#This Row],[QTY/ CTN B]],LEN(db[[#This Row],[QTY/ CTN B]])-SEARCH(" ",db[[#This Row],[QTY/ CTN B]],1)))</f>
        <v>GRS</v>
      </c>
      <c r="Y1663" s="40">
        <f>IF(db[[#This Row],[QTY/ CTN TG]]="",IF(db[[#This Row],[STN TG]]="","",12),LEFT(db[[#This Row],[QTY/ CTN TG]],SEARCH(" ",db[[#This Row],[QTY/ CTN TG]],1)-1))</f>
        <v>12</v>
      </c>
      <c r="Z16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63" s="40">
        <f>IF(db[[#This Row],[STN K]]="","",IF(db[[#This Row],[STN TG]]="LSN",12,""))</f>
        <v>12</v>
      </c>
      <c r="AB1663" s="40" t="str">
        <f>IF(db[[#This Row],[STN TG]]="LSN","PCS","")</f>
        <v>PCS</v>
      </c>
      <c r="AC1663" s="40">
        <f>db[[#This Row],[QTY B]]*IF(db[[#This Row],[QTY TG]]="",1,db[[#This Row],[QTY TG]])*IF(db[[#This Row],[QTY K]]="",1,db[[#This Row],[QTY K]])</f>
        <v>2880</v>
      </c>
      <c r="AD1663" s="40" t="str">
        <f>IF(db[[#This Row],[STN K]]="",IF(db[[#This Row],[STN TG]]="",db[[#This Row],[STN B]],db[[#This Row],[STN TG]]),db[[#This Row],[STN K]])</f>
        <v>PCS</v>
      </c>
      <c r="AE1663" s="40"/>
    </row>
    <row r="1664" spans="1:31" x14ac:dyDescent="0.25">
      <c r="A1664" s="40">
        <f t="shared" si="25"/>
        <v>1663</v>
      </c>
      <c r="B1664" s="2" t="str">
        <f>LOWER(SUBSTITUTE(SUBSTITUTE(SUBSTITUTE(SUBSTITUTE(SUBSTITUTE(SUBSTITUTE(SUBSTITUTE(SUBSTITUTE(db[[#This Row],[NB BM]]," ",),".",""),"-",""),"(",""),")",""),"/",""),"""",""),"+",""))</f>
        <v>pensilkenko2b3282hitamcapbintang</v>
      </c>
      <c r="C1664" s="2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D1664" s="2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E166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pensilkenko2b3282hitamcapbintang20grsartomoro</v>
      </c>
      <c r="F166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kenkopencil2b3282hitambintang20grs</v>
      </c>
      <c r="G166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kenkopencil2b3282hitambintangartomoro</v>
      </c>
      <c r="H166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kenkopencil2b3282hitambintang20grsartomoro</v>
      </c>
      <c r="I1664" s="2" t="s">
        <v>6608</v>
      </c>
      <c r="J1664" s="2" t="s">
        <v>3790</v>
      </c>
      <c r="K1664" s="14" t="s">
        <v>4408</v>
      </c>
      <c r="L1664" s="2" t="s">
        <v>1335</v>
      </c>
      <c r="M1664" s="34" t="e">
        <f>IF(db[[#This Row],[NB NOTA_C]]="","",COUNTIF([2]!B_MSK[concat],db[[#This Row],[NB NOTA_C]]))</f>
        <v>#REF!</v>
      </c>
      <c r="N1664" s="14" t="s">
        <v>1348</v>
      </c>
      <c r="O1664" s="2" t="s">
        <v>1403</v>
      </c>
      <c r="P1664" s="2" t="s">
        <v>2444</v>
      </c>
      <c r="R1664" s="2" t="str">
        <f>IF(db[[#This Row],[QTY/ CTN]]="","",SUBSTITUTE(SUBSTITUTE(SUBSTITUTE(db[[#This Row],[QTY/ CTN]]," ","_",2),"(",""),")","")&amp;"_")</f>
        <v>20 GRS_</v>
      </c>
      <c r="S1664" s="2">
        <f>IF(db[[#This Row],[H_QTY/ CTN]]="","",SEARCH("_",db[[#This Row],[H_QTY/ CTN]]))</f>
        <v>7</v>
      </c>
      <c r="T1664" s="2">
        <f>IF(db[[#This Row],[H_QTY/ CTN]]="","",LEN(db[[#This Row],[H_QTY/ CTN]]))</f>
        <v>7</v>
      </c>
      <c r="U1664" s="41" t="str">
        <f>IF(db[[#This Row],[H_QTY/ CTN]]="","",LEFT(db[[#This Row],[H_QTY/ CTN]],db[[#This Row],[H_1]]-1))</f>
        <v>20 GRS</v>
      </c>
      <c r="V1664" s="40" t="str">
        <f>IF(NOT(db[[#This Row],[H_1]]=db[[#This Row],[H_2]]),MID(db[[#This Row],[H_QTY/ CTN]],db[[#This Row],[H_1]]+1,db[[#This Row],[H_2]]-db[[#This Row],[H_1]]-1),"")</f>
        <v/>
      </c>
      <c r="W1664" s="40" t="str">
        <f>IF(db[[#This Row],[QTY/ CTN B]]="","",LEFT(db[[#This Row],[QTY/ CTN B]],SEARCH(" ",db[[#This Row],[QTY/ CTN B]],1)-1))</f>
        <v>20</v>
      </c>
      <c r="X1664" s="40" t="str">
        <f>IF(db[[#This Row],[QTY/ CTN B]]="","",RIGHT(db[[#This Row],[QTY/ CTN B]],LEN(db[[#This Row],[QTY/ CTN B]])-SEARCH(" ",db[[#This Row],[QTY/ CTN B]],1)))</f>
        <v>GRS</v>
      </c>
      <c r="Y1664" s="40">
        <f>IF(db[[#This Row],[QTY/ CTN TG]]="",IF(db[[#This Row],[STN TG]]="","",12),LEFT(db[[#This Row],[QTY/ CTN TG]],SEARCH(" ",db[[#This Row],[QTY/ CTN TG]],1)-1))</f>
        <v>12</v>
      </c>
      <c r="Z16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64" s="40">
        <f>IF(db[[#This Row],[STN K]]="","",IF(db[[#This Row],[STN TG]]="LSN",12,""))</f>
        <v>12</v>
      </c>
      <c r="AB1664" s="40" t="str">
        <f>IF(db[[#This Row],[STN TG]]="LSN","PCS","")</f>
        <v>PCS</v>
      </c>
      <c r="AC1664" s="40">
        <f>db[[#This Row],[QTY B]]*IF(db[[#This Row],[QTY TG]]="",1,db[[#This Row],[QTY TG]])*IF(db[[#This Row],[QTY K]]="",1,db[[#This Row],[QTY K]])</f>
        <v>2880</v>
      </c>
      <c r="AD1664" s="40" t="str">
        <f>IF(db[[#This Row],[STN K]]="",IF(db[[#This Row],[STN TG]]="",db[[#This Row],[STN B]],db[[#This Row],[STN TG]]),db[[#This Row],[STN K]])</f>
        <v>PCS</v>
      </c>
      <c r="AE1664" s="40"/>
    </row>
    <row r="1665" spans="1:31" x14ac:dyDescent="0.25">
      <c r="A1665" s="40">
        <f t="shared" si="25"/>
        <v>1664</v>
      </c>
      <c r="B1665" s="2" t="str">
        <f>LOWER(SUBSTITUTE(SUBSTITUTE(SUBSTITUTE(SUBSTITUTE(SUBSTITUTE(SUBSTITUTE(SUBSTITUTE(SUBSTITUTE(db[[#This Row],[NB BM]]," ",),".",""),"-",""),"(",""),")",""),"/",""),"""",""),"+",""))</f>
        <v>pensilkenko2b619antibacterial</v>
      </c>
      <c r="C1665" s="2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D1665" s="2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E166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pensilkenko2b619antibacterial20grsartomoro</v>
      </c>
      <c r="F166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kenkopencil2b6019antibacterial20grs</v>
      </c>
      <c r="G1665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kenkopencil2b6019antibacterialartomoro</v>
      </c>
      <c r="H166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kenkopencil2b6019antibacterial20grsartomoro</v>
      </c>
      <c r="I1665" s="2" t="s">
        <v>4432</v>
      </c>
      <c r="J1665" s="2" t="s">
        <v>4431</v>
      </c>
      <c r="K1665" s="14" t="s">
        <v>4433</v>
      </c>
      <c r="L1665" s="2" t="s">
        <v>1335</v>
      </c>
      <c r="M1665" s="34" t="e">
        <f>IF(db[[#This Row],[NB NOTA_C]]="","",COUNTIF([2]!B_MSK[concat],db[[#This Row],[NB NOTA_C]]))</f>
        <v>#REF!</v>
      </c>
      <c r="N1665" s="14" t="s">
        <v>1348</v>
      </c>
      <c r="O1665" s="2" t="s">
        <v>1403</v>
      </c>
      <c r="P1665" s="2" t="s">
        <v>2444</v>
      </c>
      <c r="Q1665" s="2" t="s">
        <v>4434</v>
      </c>
      <c r="R1665" s="2" t="str">
        <f>IF(db[[#This Row],[QTY/ CTN]]="","",SUBSTITUTE(SUBSTITUTE(SUBSTITUTE(db[[#This Row],[QTY/ CTN]]," ","_",2),"(",""),")","")&amp;"_")</f>
        <v>20 GRS_</v>
      </c>
      <c r="S1665" s="2">
        <f>IF(db[[#This Row],[H_QTY/ CTN]]="","",SEARCH("_",db[[#This Row],[H_QTY/ CTN]]))</f>
        <v>7</v>
      </c>
      <c r="T1665" s="2">
        <f>IF(db[[#This Row],[H_QTY/ CTN]]="","",LEN(db[[#This Row],[H_QTY/ CTN]]))</f>
        <v>7</v>
      </c>
      <c r="U1665" s="41" t="str">
        <f>IF(db[[#This Row],[H_QTY/ CTN]]="","",LEFT(db[[#This Row],[H_QTY/ CTN]],db[[#This Row],[H_1]]-1))</f>
        <v>20 GRS</v>
      </c>
      <c r="V1665" s="40" t="str">
        <f>IF(NOT(db[[#This Row],[H_1]]=db[[#This Row],[H_2]]),MID(db[[#This Row],[H_QTY/ CTN]],db[[#This Row],[H_1]]+1,db[[#This Row],[H_2]]-db[[#This Row],[H_1]]-1),"")</f>
        <v/>
      </c>
      <c r="W1665" s="40" t="str">
        <f>IF(db[[#This Row],[QTY/ CTN B]]="","",LEFT(db[[#This Row],[QTY/ CTN B]],SEARCH(" ",db[[#This Row],[QTY/ CTN B]],1)-1))</f>
        <v>20</v>
      </c>
      <c r="X1665" s="40" t="str">
        <f>IF(db[[#This Row],[QTY/ CTN B]]="","",RIGHT(db[[#This Row],[QTY/ CTN B]],LEN(db[[#This Row],[QTY/ CTN B]])-SEARCH(" ",db[[#This Row],[QTY/ CTN B]],1)))</f>
        <v>GRS</v>
      </c>
      <c r="Y1665" s="40">
        <f>IF(db[[#This Row],[QTY/ CTN TG]]="",IF(db[[#This Row],[STN TG]]="","",12),LEFT(db[[#This Row],[QTY/ CTN TG]],SEARCH(" ",db[[#This Row],[QTY/ CTN TG]],1)-1))</f>
        <v>12</v>
      </c>
      <c r="Z16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65" s="40">
        <f>IF(db[[#This Row],[STN K]]="","",IF(db[[#This Row],[STN TG]]="LSN",12,""))</f>
        <v>12</v>
      </c>
      <c r="AB1665" s="40" t="str">
        <f>IF(db[[#This Row],[STN TG]]="LSN","PCS","")</f>
        <v>PCS</v>
      </c>
      <c r="AC1665" s="40">
        <f>db[[#This Row],[QTY B]]*IF(db[[#This Row],[QTY TG]]="",1,db[[#This Row],[QTY TG]])*IF(db[[#This Row],[QTY K]]="",1,db[[#This Row],[QTY K]])</f>
        <v>2880</v>
      </c>
      <c r="AD1665" s="40" t="str">
        <f>IF(db[[#This Row],[STN K]]="",IF(db[[#This Row],[STN TG]]="",db[[#This Row],[STN B]],db[[#This Row],[STN TG]]),db[[#This Row],[STN K]])</f>
        <v>PCS</v>
      </c>
      <c r="AE1665" s="40"/>
    </row>
    <row r="1666" spans="1:31" x14ac:dyDescent="0.25">
      <c r="A1666" s="40">
        <f t="shared" si="25"/>
        <v>1665</v>
      </c>
      <c r="B1666" s="5" t="str">
        <f>LOWER(SUBSTITUTE(SUBSTITUTE(SUBSTITUTE(SUBSTITUTE(SUBSTITUTE(SUBSTITUTE(SUBSTITUTE(SUBSTITUTE(db[[#This Row],[NB BM]]," ",),".",""),"-",""),"(",""),")",""),"/",""),"""",""),"+",""))</f>
        <v>pensilkenko2b6120doodle</v>
      </c>
      <c r="C1666" s="5" t="str">
        <f>LOWER(SUBSTITUTE(SUBSTITUTE(SUBSTITUTE(SUBSTITUTE(SUBSTITUTE(SUBSTITUTE(SUBSTITUTE(SUBSTITUTE(SUBSTITUTE(db[[#This Row],[NB NOTA]]," ",),".",""),"-",""),"(",""),")",""),",",""),"/",""),"""",""),"+",""))</f>
        <v>kenkopencil2b6120doodle</v>
      </c>
      <c r="D1666" s="5" t="str">
        <f>LOWER(SUBSTITUTE(SUBSTITUTE(SUBSTITUTE(SUBSTITUTE(SUBSTITUTE(SUBSTITUTE(SUBSTITUTE(SUBSTITUTE(SUBSTITUTE(db[[#This Row],[NB PAJAK]]," ",""),"-",""),"(",""),")",""),".",""),",",""),"/",""),"""",""),"+",""))</f>
        <v>pensilkenko2b6120doodle</v>
      </c>
      <c r="E166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pensilkenko2b6120doodle20grsartomoro</v>
      </c>
      <c r="F166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kenkopencil2b6120doodle20grs</v>
      </c>
      <c r="G1666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kenkopencil2b6120doodleartomoro</v>
      </c>
      <c r="H166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kenkopencil2b6120doodle20grsartomoro</v>
      </c>
      <c r="I1666" s="2" t="s">
        <v>6615</v>
      </c>
      <c r="J1666" s="2" t="s">
        <v>6613</v>
      </c>
      <c r="K1666" s="14" t="s">
        <v>6617</v>
      </c>
      <c r="L1666" s="2" t="s">
        <v>1335</v>
      </c>
      <c r="M1666" s="34" t="e">
        <f>IF(db[[#This Row],[NB NOTA_C]]="","",COUNTIF([2]!B_MSK[concat],db[[#This Row],[NB NOTA_C]]))</f>
        <v>#REF!</v>
      </c>
      <c r="N1666" s="9" t="s">
        <v>1348</v>
      </c>
      <c r="O1666" s="5" t="s">
        <v>1403</v>
      </c>
      <c r="P1666" s="2" t="s">
        <v>2444</v>
      </c>
      <c r="R1666" s="2" t="str">
        <f>IF(db[[#This Row],[QTY/ CTN]]="","",SUBSTITUTE(SUBSTITUTE(SUBSTITUTE(db[[#This Row],[QTY/ CTN]]," ","_",2),"(",""),")","")&amp;"_")</f>
        <v>20 GRS_</v>
      </c>
      <c r="S1666" s="2">
        <f>IF(db[[#This Row],[H_QTY/ CTN]]="","",SEARCH("_",db[[#This Row],[H_QTY/ CTN]]))</f>
        <v>7</v>
      </c>
      <c r="T1666" s="2">
        <f>IF(db[[#This Row],[H_QTY/ CTN]]="","",LEN(db[[#This Row],[H_QTY/ CTN]]))</f>
        <v>7</v>
      </c>
      <c r="U1666" s="41" t="str">
        <f>IF(db[[#This Row],[H_QTY/ CTN]]="","",LEFT(db[[#This Row],[H_QTY/ CTN]],db[[#This Row],[H_1]]-1))</f>
        <v>20 GRS</v>
      </c>
      <c r="V1666" s="40" t="str">
        <f>IF(NOT(db[[#This Row],[H_1]]=db[[#This Row],[H_2]]),MID(db[[#This Row],[H_QTY/ CTN]],db[[#This Row],[H_1]]+1,db[[#This Row],[H_2]]-db[[#This Row],[H_1]]-1),"")</f>
        <v/>
      </c>
      <c r="W1666" s="40" t="str">
        <f>IF(db[[#This Row],[QTY/ CTN B]]="","",LEFT(db[[#This Row],[QTY/ CTN B]],SEARCH(" ",db[[#This Row],[QTY/ CTN B]],1)-1))</f>
        <v>20</v>
      </c>
      <c r="X1666" s="40" t="str">
        <f>IF(db[[#This Row],[QTY/ CTN B]]="","",RIGHT(db[[#This Row],[QTY/ CTN B]],LEN(db[[#This Row],[QTY/ CTN B]])-SEARCH(" ",db[[#This Row],[QTY/ CTN B]],1)))</f>
        <v>GRS</v>
      </c>
      <c r="Y1666" s="40">
        <f>IF(db[[#This Row],[QTY/ CTN TG]]="",IF(db[[#This Row],[STN TG]]="","",12),LEFT(db[[#This Row],[QTY/ CTN TG]],SEARCH(" ",db[[#This Row],[QTY/ CTN TG]],1)-1))</f>
        <v>12</v>
      </c>
      <c r="Z16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66" s="40">
        <f>IF(db[[#This Row],[STN K]]="","",IF(db[[#This Row],[STN TG]]="LSN",12,""))</f>
        <v>12</v>
      </c>
      <c r="AB1666" s="40" t="str">
        <f>IF(db[[#This Row],[STN TG]]="LSN","PCS","")</f>
        <v>PCS</v>
      </c>
      <c r="AC1666" s="40">
        <f>db[[#This Row],[QTY B]]*IF(db[[#This Row],[QTY TG]]="",1,db[[#This Row],[QTY TG]])*IF(db[[#This Row],[QTY K]]="",1,db[[#This Row],[QTY K]])</f>
        <v>2880</v>
      </c>
      <c r="AD1666" s="40" t="str">
        <f>IF(db[[#This Row],[STN K]]="",IF(db[[#This Row],[STN TG]]="",db[[#This Row],[STN B]],db[[#This Row],[STN TG]]),db[[#This Row],[STN K]])</f>
        <v>PCS</v>
      </c>
      <c r="AE1666" s="40"/>
    </row>
    <row r="1667" spans="1:31" x14ac:dyDescent="0.25">
      <c r="A1667" s="40">
        <f t="shared" si="25"/>
        <v>1666</v>
      </c>
      <c r="B1667" s="2" t="str">
        <f>LOWER(SUBSTITUTE(SUBSTITUTE(SUBSTITUTE(SUBSTITUTE(SUBSTITUTE(SUBSTITUTE(SUBSTITUTE(SUBSTITUTE(db[[#This Row],[NB BM]]," ",),".",""),"-",""),"(",""),")",""),"/",""),"""",""),"+",""))</f>
        <v>pensilkenko2b6181birucaphitam</v>
      </c>
      <c r="C1667" s="2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D1667" s="2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E166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pensilkenko2b6181birucaphitam20grsartomoro</v>
      </c>
      <c r="F166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kenkopencil2b6181birucaphitam20grs</v>
      </c>
      <c r="G1667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kenkopencil2b6181birucaphitamartomoro</v>
      </c>
      <c r="H166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kenkopencil2b6181birucaphitam20grsartomoro</v>
      </c>
      <c r="I1667" s="2" t="s">
        <v>6606</v>
      </c>
      <c r="J1667" s="2" t="s">
        <v>775</v>
      </c>
      <c r="K1667" s="14" t="s">
        <v>1997</v>
      </c>
      <c r="L1667" s="2" t="s">
        <v>1335</v>
      </c>
      <c r="M1667" s="34" t="e">
        <f>IF(db[[#This Row],[NB NOTA_C]]="","",COUNTIF([2]!B_MSK[concat],db[[#This Row],[NB NOTA_C]]))</f>
        <v>#REF!</v>
      </c>
      <c r="N1667" s="14" t="s">
        <v>1348</v>
      </c>
      <c r="O1667" s="2" t="s">
        <v>1403</v>
      </c>
      <c r="P1667" s="2" t="s">
        <v>2444</v>
      </c>
      <c r="R1667" s="2" t="str">
        <f>IF(db[[#This Row],[QTY/ CTN]]="","",SUBSTITUTE(SUBSTITUTE(SUBSTITUTE(db[[#This Row],[QTY/ CTN]]," ","_",2),"(",""),")","")&amp;"_")</f>
        <v>20 GRS_</v>
      </c>
      <c r="S1667" s="2">
        <f>IF(db[[#This Row],[H_QTY/ CTN]]="","",SEARCH("_",db[[#This Row],[H_QTY/ CTN]]))</f>
        <v>7</v>
      </c>
      <c r="T1667" s="2">
        <f>IF(db[[#This Row],[H_QTY/ CTN]]="","",LEN(db[[#This Row],[H_QTY/ CTN]]))</f>
        <v>7</v>
      </c>
      <c r="U1667" s="41" t="str">
        <f>IF(db[[#This Row],[H_QTY/ CTN]]="","",LEFT(db[[#This Row],[H_QTY/ CTN]],db[[#This Row],[H_1]]-1))</f>
        <v>20 GRS</v>
      </c>
      <c r="V1667" s="40" t="str">
        <f>IF(NOT(db[[#This Row],[H_1]]=db[[#This Row],[H_2]]),MID(db[[#This Row],[H_QTY/ CTN]],db[[#This Row],[H_1]]+1,db[[#This Row],[H_2]]-db[[#This Row],[H_1]]-1),"")</f>
        <v/>
      </c>
      <c r="W1667" s="40" t="str">
        <f>IF(db[[#This Row],[QTY/ CTN B]]="","",LEFT(db[[#This Row],[QTY/ CTN B]],SEARCH(" ",db[[#This Row],[QTY/ CTN B]],1)-1))</f>
        <v>20</v>
      </c>
      <c r="X1667" s="40" t="str">
        <f>IF(db[[#This Row],[QTY/ CTN B]]="","",RIGHT(db[[#This Row],[QTY/ CTN B]],LEN(db[[#This Row],[QTY/ CTN B]])-SEARCH(" ",db[[#This Row],[QTY/ CTN B]],1)))</f>
        <v>GRS</v>
      </c>
      <c r="Y1667" s="40">
        <f>IF(db[[#This Row],[QTY/ CTN TG]]="",IF(db[[#This Row],[STN TG]]="","",12),LEFT(db[[#This Row],[QTY/ CTN TG]],SEARCH(" ",db[[#This Row],[QTY/ CTN TG]],1)-1))</f>
        <v>12</v>
      </c>
      <c r="Z16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67" s="40">
        <f>IF(db[[#This Row],[STN K]]="","",IF(db[[#This Row],[STN TG]]="LSN",12,""))</f>
        <v>12</v>
      </c>
      <c r="AB1667" s="40" t="str">
        <f>IF(db[[#This Row],[STN TG]]="LSN","PCS","")</f>
        <v>PCS</v>
      </c>
      <c r="AC1667" s="40">
        <f>db[[#This Row],[QTY B]]*IF(db[[#This Row],[QTY TG]]="",1,db[[#This Row],[QTY TG]])*IF(db[[#This Row],[QTY K]]="",1,db[[#This Row],[QTY K]])</f>
        <v>2880</v>
      </c>
      <c r="AD1667" s="40" t="str">
        <f>IF(db[[#This Row],[STN K]]="",IF(db[[#This Row],[STN TG]]="",db[[#This Row],[STN B]],db[[#This Row],[STN TG]]),db[[#This Row],[STN K]])</f>
        <v>PCS</v>
      </c>
      <c r="AE1667" s="40"/>
    </row>
    <row r="1668" spans="1:31" x14ac:dyDescent="0.25">
      <c r="A1668" s="40">
        <f t="shared" si="25"/>
        <v>1667</v>
      </c>
      <c r="B1668" s="2" t="str">
        <f>LOWER(SUBSTITUTE(SUBSTITUTE(SUBSTITUTE(SUBSTITUTE(SUBSTITUTE(SUBSTITUTE(SUBSTITUTE(SUBSTITUTE(db[[#This Row],[NB BM]]," ",),".",""),"-",""),"(",""),")",""),"/",""),"""",""),"+",""))</f>
        <v>pensilkenko2b6191hijaucaphitam</v>
      </c>
      <c r="C1668" s="2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D1668" s="2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E166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pensilkenko2b6191hijaucaphitam20grsartomoro</v>
      </c>
      <c r="F166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kenkopencil2b6191hijaucaphitam20grs</v>
      </c>
      <c r="G1668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kenkopencil2b6191hijaucaphitamartomoro</v>
      </c>
      <c r="H166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kenkopencil2b6191hijaucaphitam20grsartomoro</v>
      </c>
      <c r="I1668" s="2" t="s">
        <v>6609</v>
      </c>
      <c r="J1668" s="2" t="s">
        <v>776</v>
      </c>
      <c r="K1668" s="14" t="s">
        <v>1998</v>
      </c>
      <c r="L1668" s="2" t="s">
        <v>1335</v>
      </c>
      <c r="M1668" s="34" t="e">
        <f>IF(db[[#This Row],[NB NOTA_C]]="","",COUNTIF([2]!B_MSK[concat],db[[#This Row],[NB NOTA_C]]))</f>
        <v>#REF!</v>
      </c>
      <c r="N1668" s="14" t="s">
        <v>1348</v>
      </c>
      <c r="O1668" s="2" t="s">
        <v>1403</v>
      </c>
      <c r="P1668" s="2" t="s">
        <v>2444</v>
      </c>
      <c r="Q1668" s="2" t="s">
        <v>4346</v>
      </c>
      <c r="R1668" s="2" t="str">
        <f>IF(db[[#This Row],[QTY/ CTN]]="","",SUBSTITUTE(SUBSTITUTE(SUBSTITUTE(db[[#This Row],[QTY/ CTN]]," ","_",2),"(",""),")","")&amp;"_")</f>
        <v>20 GRS_</v>
      </c>
      <c r="S1668" s="2">
        <f>IF(db[[#This Row],[H_QTY/ CTN]]="","",SEARCH("_",db[[#This Row],[H_QTY/ CTN]]))</f>
        <v>7</v>
      </c>
      <c r="T1668" s="2">
        <f>IF(db[[#This Row],[H_QTY/ CTN]]="","",LEN(db[[#This Row],[H_QTY/ CTN]]))</f>
        <v>7</v>
      </c>
      <c r="U1668" s="41" t="str">
        <f>IF(db[[#This Row],[H_QTY/ CTN]]="","",LEFT(db[[#This Row],[H_QTY/ CTN]],db[[#This Row],[H_1]]-1))</f>
        <v>20 GRS</v>
      </c>
      <c r="V1668" s="40" t="str">
        <f>IF(NOT(db[[#This Row],[H_1]]=db[[#This Row],[H_2]]),MID(db[[#This Row],[H_QTY/ CTN]],db[[#This Row],[H_1]]+1,db[[#This Row],[H_2]]-db[[#This Row],[H_1]]-1),"")</f>
        <v/>
      </c>
      <c r="W1668" s="40" t="str">
        <f>IF(db[[#This Row],[QTY/ CTN B]]="","",LEFT(db[[#This Row],[QTY/ CTN B]],SEARCH(" ",db[[#This Row],[QTY/ CTN B]],1)-1))</f>
        <v>20</v>
      </c>
      <c r="X1668" s="40" t="str">
        <f>IF(db[[#This Row],[QTY/ CTN B]]="","",RIGHT(db[[#This Row],[QTY/ CTN B]],LEN(db[[#This Row],[QTY/ CTN B]])-SEARCH(" ",db[[#This Row],[QTY/ CTN B]],1)))</f>
        <v>GRS</v>
      </c>
      <c r="Y1668" s="40">
        <f>IF(db[[#This Row],[QTY/ CTN TG]]="",IF(db[[#This Row],[STN TG]]="","",12),LEFT(db[[#This Row],[QTY/ CTN TG]],SEARCH(" ",db[[#This Row],[QTY/ CTN TG]],1)-1))</f>
        <v>12</v>
      </c>
      <c r="Z16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68" s="40">
        <f>IF(db[[#This Row],[STN K]]="","",IF(db[[#This Row],[STN TG]]="LSN",12,""))</f>
        <v>12</v>
      </c>
      <c r="AB1668" s="40" t="str">
        <f>IF(db[[#This Row],[STN TG]]="LSN","PCS","")</f>
        <v>PCS</v>
      </c>
      <c r="AC1668" s="40">
        <f>db[[#This Row],[QTY B]]*IF(db[[#This Row],[QTY TG]]="",1,db[[#This Row],[QTY TG]])*IF(db[[#This Row],[QTY K]]="",1,db[[#This Row],[QTY K]])</f>
        <v>2880</v>
      </c>
      <c r="AD1668" s="40" t="str">
        <f>IF(db[[#This Row],[STN K]]="",IF(db[[#This Row],[STN TG]]="",db[[#This Row],[STN B]],db[[#This Row],[STN TG]]),db[[#This Row],[STN K]])</f>
        <v>PCS</v>
      </c>
      <c r="AE1668" s="40"/>
    </row>
    <row r="1669" spans="1:31" x14ac:dyDescent="0.25">
      <c r="A1669" s="40">
        <f t="shared" si="25"/>
        <v>1668</v>
      </c>
      <c r="B1669" s="2" t="str">
        <f>LOWER(SUBSTITUTE(SUBSTITUTE(SUBSTITUTE(SUBSTITUTE(SUBSTITUTE(SUBSTITUTE(SUBSTITUTE(SUBSTITUTE(db[[#This Row],[NB BM]]," ",),".",""),"-",""),"(",""),")",""),"/",""),"""",""),"+",""))</f>
        <v>pensilkenko2b6363mattehitam</v>
      </c>
      <c r="C1669" s="2" t="str">
        <f>LOWER(SUBSTITUTE(SUBSTITUTE(SUBSTITUTE(SUBSTITUTE(SUBSTITUTE(SUBSTITUTE(SUBSTITUTE(SUBSTITUTE(SUBSTITUTE(db[[#This Row],[NB NOTA]]," ",),".",""),"-",""),"(",""),")",""),",",""),"/",""),"""",""),"+",""))</f>
        <v>kenkopencil2b6363matteblack</v>
      </c>
      <c r="D1669" s="2" t="str">
        <f>LOWER(SUBSTITUTE(SUBSTITUTE(SUBSTITUTE(SUBSTITUTE(SUBSTITUTE(SUBSTITUTE(SUBSTITUTE(SUBSTITUTE(SUBSTITUTE(db[[#This Row],[NB PAJAK]]," ",""),"-",""),"(",""),")",""),".",""),",",""),"/",""),"""",""),"+",""))</f>
        <v>pensilkenko2b6363hitammatte</v>
      </c>
      <c r="E166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pensilkenko2b6363mattehitam20grsartomoro</v>
      </c>
      <c r="F166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kenkopencil2b6363matteblack20grs</v>
      </c>
      <c r="G1669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kenkopencil2b6363matteblackartomoro</v>
      </c>
      <c r="H166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kenkopencil2b6363matteblack20grsartomoro</v>
      </c>
      <c r="I1669" s="2" t="s">
        <v>5374</v>
      </c>
      <c r="J1669" s="2" t="s">
        <v>5376</v>
      </c>
      <c r="K1669" s="14" t="s">
        <v>5375</v>
      </c>
      <c r="L1669" s="2" t="s">
        <v>1335</v>
      </c>
      <c r="M1669" s="34" t="e">
        <f>IF(db[[#This Row],[NB NOTA_C]]="","",COUNTIF([2]!B_MSK[concat],db[[#This Row],[NB NOTA_C]]))</f>
        <v>#REF!</v>
      </c>
      <c r="N1669" s="14" t="s">
        <v>1348</v>
      </c>
      <c r="O1669" s="2" t="s">
        <v>1403</v>
      </c>
      <c r="P1669" s="2" t="s">
        <v>2444</v>
      </c>
      <c r="Q1669" s="2" t="s">
        <v>5377</v>
      </c>
      <c r="R1669" s="2" t="str">
        <f>IF(db[[#This Row],[QTY/ CTN]]="","",SUBSTITUTE(SUBSTITUTE(SUBSTITUTE(db[[#This Row],[QTY/ CTN]]," ","_",2),"(",""),")","")&amp;"_")</f>
        <v>20 GRS_</v>
      </c>
      <c r="S1669" s="2">
        <f>IF(db[[#This Row],[H_QTY/ CTN]]="","",SEARCH("_",db[[#This Row],[H_QTY/ CTN]]))</f>
        <v>7</v>
      </c>
      <c r="T1669" s="2">
        <f>IF(db[[#This Row],[H_QTY/ CTN]]="","",LEN(db[[#This Row],[H_QTY/ CTN]]))</f>
        <v>7</v>
      </c>
      <c r="U1669" s="41" t="str">
        <f>IF(db[[#This Row],[H_QTY/ CTN]]="","",LEFT(db[[#This Row],[H_QTY/ CTN]],db[[#This Row],[H_1]]-1))</f>
        <v>20 GRS</v>
      </c>
      <c r="V1669" s="40" t="str">
        <f>IF(NOT(db[[#This Row],[H_1]]=db[[#This Row],[H_2]]),MID(db[[#This Row],[H_QTY/ CTN]],db[[#This Row],[H_1]]+1,db[[#This Row],[H_2]]-db[[#This Row],[H_1]]-1),"")</f>
        <v/>
      </c>
      <c r="W1669" s="40" t="str">
        <f>IF(db[[#This Row],[QTY/ CTN B]]="","",LEFT(db[[#This Row],[QTY/ CTN B]],SEARCH(" ",db[[#This Row],[QTY/ CTN B]],1)-1))</f>
        <v>20</v>
      </c>
      <c r="X1669" s="40" t="str">
        <f>IF(db[[#This Row],[QTY/ CTN B]]="","",RIGHT(db[[#This Row],[QTY/ CTN B]],LEN(db[[#This Row],[QTY/ CTN B]])-SEARCH(" ",db[[#This Row],[QTY/ CTN B]],1)))</f>
        <v>GRS</v>
      </c>
      <c r="Y1669" s="40">
        <f>IF(db[[#This Row],[QTY/ CTN TG]]="",IF(db[[#This Row],[STN TG]]="","",12),LEFT(db[[#This Row],[QTY/ CTN TG]],SEARCH(" ",db[[#This Row],[QTY/ CTN TG]],1)-1))</f>
        <v>12</v>
      </c>
      <c r="Z16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69" s="40">
        <f>IF(db[[#This Row],[STN K]]="","",IF(db[[#This Row],[STN TG]]="LSN",12,""))</f>
        <v>12</v>
      </c>
      <c r="AB1669" s="40" t="str">
        <f>IF(db[[#This Row],[STN TG]]="LSN","PCS","")</f>
        <v>PCS</v>
      </c>
      <c r="AC1669" s="40">
        <f>db[[#This Row],[QTY B]]*IF(db[[#This Row],[QTY TG]]="",1,db[[#This Row],[QTY TG]])*IF(db[[#This Row],[QTY K]]="",1,db[[#This Row],[QTY K]])</f>
        <v>2880</v>
      </c>
      <c r="AD1669" s="40" t="str">
        <f>IF(db[[#This Row],[STN K]]="",IF(db[[#This Row],[STN TG]]="",db[[#This Row],[STN B]],db[[#This Row],[STN TG]]),db[[#This Row],[STN K]])</f>
        <v>PCS</v>
      </c>
      <c r="AE1669" s="40"/>
    </row>
    <row r="1670" spans="1:31" x14ac:dyDescent="0.25">
      <c r="A1670" s="40">
        <f t="shared" si="25"/>
        <v>1669</v>
      </c>
      <c r="B1670" s="2" t="str">
        <f>LOWER(SUBSTITUTE(SUBSTITUTE(SUBSTITUTE(SUBSTITUTE(SUBSTITUTE(SUBSTITUTE(SUBSTITUTE(SUBSTITUTE(db[[#This Row],[NB BM]]," ",),".",""),"-",""),"(",""),")",""),"/",""),"""",""),"+",""))</f>
        <v>pensilkenko2b6371silvercapbiru</v>
      </c>
      <c r="C1670" s="2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D1670" s="2" t="str">
        <f>LOWER(SUBSTITUTE(SUBSTITUTE(SUBSTITUTE(SUBSTITUTE(SUBSTITUTE(SUBSTITUTE(SUBSTITUTE(SUBSTITUTE(SUBSTITUTE(db[[#This Row],[NB PAJAK]]," ",""),"-",""),"(",""),")",""),".",""),",",""),"/",""),"""",""),"+",""))</f>
        <v>pensilkenko2b6371silvercapbiru</v>
      </c>
      <c r="E167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pensilkenko2b6371silvercapbiru20grsartomoro</v>
      </c>
      <c r="F167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kenkopencil2b6371silvercapbiru20grs</v>
      </c>
      <c r="G1670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kenkopencil2b6371silvercapbiruartomoro</v>
      </c>
      <c r="H167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kenkopencil2b6371silvercapbiru20grsartomoro</v>
      </c>
      <c r="I1670" s="2" t="s">
        <v>6745</v>
      </c>
      <c r="J1670" s="2" t="s">
        <v>778</v>
      </c>
      <c r="K1670" s="1" t="s">
        <v>6744</v>
      </c>
      <c r="L1670" s="2" t="s">
        <v>1335</v>
      </c>
      <c r="M1670" s="34" t="e">
        <f>IF(db[[#This Row],[NB NOTA_C]]="","",COUNTIF([2]!B_MSK[concat],db[[#This Row],[NB NOTA_C]]))</f>
        <v>#REF!</v>
      </c>
      <c r="N1670" s="14" t="s">
        <v>1348</v>
      </c>
      <c r="O1670" s="2" t="s">
        <v>1403</v>
      </c>
      <c r="P1670" s="2" t="s">
        <v>2444</v>
      </c>
      <c r="Q1670" s="2" t="s">
        <v>6970</v>
      </c>
      <c r="R1670" s="2" t="str">
        <f>IF(db[[#This Row],[QTY/ CTN]]="","",SUBSTITUTE(SUBSTITUTE(SUBSTITUTE(db[[#This Row],[QTY/ CTN]]," ","_",2),"(",""),")","")&amp;"_")</f>
        <v>20 GRS_</v>
      </c>
      <c r="S1670" s="2">
        <f>IF(db[[#This Row],[H_QTY/ CTN]]="","",SEARCH("_",db[[#This Row],[H_QTY/ CTN]]))</f>
        <v>7</v>
      </c>
      <c r="T1670" s="2">
        <f>IF(db[[#This Row],[H_QTY/ CTN]]="","",LEN(db[[#This Row],[H_QTY/ CTN]]))</f>
        <v>7</v>
      </c>
      <c r="U1670" s="41" t="str">
        <f>IF(db[[#This Row],[H_QTY/ CTN]]="","",LEFT(db[[#This Row],[H_QTY/ CTN]],db[[#This Row],[H_1]]-1))</f>
        <v>20 GRS</v>
      </c>
      <c r="V1670" s="40" t="str">
        <f>IF(NOT(db[[#This Row],[H_1]]=db[[#This Row],[H_2]]),MID(db[[#This Row],[H_QTY/ CTN]],db[[#This Row],[H_1]]+1,db[[#This Row],[H_2]]-db[[#This Row],[H_1]]-1),"")</f>
        <v/>
      </c>
      <c r="W1670" s="40" t="str">
        <f>IF(db[[#This Row],[QTY/ CTN B]]="","",LEFT(db[[#This Row],[QTY/ CTN B]],SEARCH(" ",db[[#This Row],[QTY/ CTN B]],1)-1))</f>
        <v>20</v>
      </c>
      <c r="X1670" s="40" t="str">
        <f>IF(db[[#This Row],[QTY/ CTN B]]="","",RIGHT(db[[#This Row],[QTY/ CTN B]],LEN(db[[#This Row],[QTY/ CTN B]])-SEARCH(" ",db[[#This Row],[QTY/ CTN B]],1)))</f>
        <v>GRS</v>
      </c>
      <c r="Y1670" s="40">
        <f>IF(db[[#This Row],[QTY/ CTN TG]]="",IF(db[[#This Row],[STN TG]]="","",12),LEFT(db[[#This Row],[QTY/ CTN TG]],SEARCH(" ",db[[#This Row],[QTY/ CTN TG]],1)-1))</f>
        <v>12</v>
      </c>
      <c r="Z16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70" s="40">
        <f>IF(db[[#This Row],[STN K]]="","",IF(db[[#This Row],[STN TG]]="LSN",12,""))</f>
        <v>12</v>
      </c>
      <c r="AB1670" s="40" t="str">
        <f>IF(db[[#This Row],[STN TG]]="LSN","PCS","")</f>
        <v>PCS</v>
      </c>
      <c r="AC1670" s="40">
        <f>db[[#This Row],[QTY B]]*IF(db[[#This Row],[QTY TG]]="",1,db[[#This Row],[QTY TG]])*IF(db[[#This Row],[QTY K]]="",1,db[[#This Row],[QTY K]])</f>
        <v>2880</v>
      </c>
      <c r="AD1670" s="40" t="str">
        <f>IF(db[[#This Row],[STN K]]="",IF(db[[#This Row],[STN TG]]="",db[[#This Row],[STN B]],db[[#This Row],[STN TG]]),db[[#This Row],[STN K]])</f>
        <v>PCS</v>
      </c>
      <c r="AE1670" s="40"/>
    </row>
    <row r="1671" spans="1:31" x14ac:dyDescent="0.25">
      <c r="A1671" s="40">
        <f t="shared" si="25"/>
        <v>1670</v>
      </c>
      <c r="B1671" s="2" t="str">
        <f>LOWER(SUBSTITUTE(SUBSTITUTE(SUBSTITUTE(SUBSTITUTE(SUBSTITUTE(SUBSTITUTE(SUBSTITUTE(SUBSTITUTE(db[[#This Row],[NB BM]]," ",),".",""),"-",""),"(",""),")",""),"/",""),"""",""),"+",""))</f>
        <v>pensilkenko2b6373metalik</v>
      </c>
      <c r="C1671" s="2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D1671" s="2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E167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pensilkenko2b6373metalik20grsartomoro</v>
      </c>
      <c r="F167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kenkopencil2b6373metallic20grs</v>
      </c>
      <c r="G1671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kenkopencil2b6373metallicartomoro</v>
      </c>
      <c r="H167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kenkopencil2b6373metallic20grsartomoro</v>
      </c>
      <c r="I1671" s="2" t="s">
        <v>6610</v>
      </c>
      <c r="J1671" s="2" t="s">
        <v>779</v>
      </c>
      <c r="K1671" s="14" t="s">
        <v>4407</v>
      </c>
      <c r="L1671" s="2" t="s">
        <v>1335</v>
      </c>
      <c r="M1671" s="34" t="e">
        <f>IF(db[[#This Row],[NB NOTA_C]]="","",COUNTIF([2]!B_MSK[concat],db[[#This Row],[NB NOTA_C]]))</f>
        <v>#REF!</v>
      </c>
      <c r="N1671" s="14" t="s">
        <v>1348</v>
      </c>
      <c r="O1671" s="2" t="s">
        <v>1403</v>
      </c>
      <c r="P1671" s="2" t="s">
        <v>2444</v>
      </c>
      <c r="R1671" s="2" t="str">
        <f>IF(db[[#This Row],[QTY/ CTN]]="","",SUBSTITUTE(SUBSTITUTE(SUBSTITUTE(db[[#This Row],[QTY/ CTN]]," ","_",2),"(",""),")","")&amp;"_")</f>
        <v>20 GRS_</v>
      </c>
      <c r="S1671" s="2">
        <f>IF(db[[#This Row],[H_QTY/ CTN]]="","",SEARCH("_",db[[#This Row],[H_QTY/ CTN]]))</f>
        <v>7</v>
      </c>
      <c r="T1671" s="2">
        <f>IF(db[[#This Row],[H_QTY/ CTN]]="","",LEN(db[[#This Row],[H_QTY/ CTN]]))</f>
        <v>7</v>
      </c>
      <c r="U1671" s="41" t="str">
        <f>IF(db[[#This Row],[H_QTY/ CTN]]="","",LEFT(db[[#This Row],[H_QTY/ CTN]],db[[#This Row],[H_1]]-1))</f>
        <v>20 GRS</v>
      </c>
      <c r="V1671" s="40" t="str">
        <f>IF(NOT(db[[#This Row],[H_1]]=db[[#This Row],[H_2]]),MID(db[[#This Row],[H_QTY/ CTN]],db[[#This Row],[H_1]]+1,db[[#This Row],[H_2]]-db[[#This Row],[H_1]]-1),"")</f>
        <v/>
      </c>
      <c r="W1671" s="40" t="str">
        <f>IF(db[[#This Row],[QTY/ CTN B]]="","",LEFT(db[[#This Row],[QTY/ CTN B]],SEARCH(" ",db[[#This Row],[QTY/ CTN B]],1)-1))</f>
        <v>20</v>
      </c>
      <c r="X1671" s="40" t="str">
        <f>IF(db[[#This Row],[QTY/ CTN B]]="","",RIGHT(db[[#This Row],[QTY/ CTN B]],LEN(db[[#This Row],[QTY/ CTN B]])-SEARCH(" ",db[[#This Row],[QTY/ CTN B]],1)))</f>
        <v>GRS</v>
      </c>
      <c r="Y1671" s="40">
        <f>IF(db[[#This Row],[QTY/ CTN TG]]="",IF(db[[#This Row],[STN TG]]="","",12),LEFT(db[[#This Row],[QTY/ CTN TG]],SEARCH(" ",db[[#This Row],[QTY/ CTN TG]],1)-1))</f>
        <v>12</v>
      </c>
      <c r="Z16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71" s="40">
        <f>IF(db[[#This Row],[STN K]]="","",IF(db[[#This Row],[STN TG]]="LSN",12,""))</f>
        <v>12</v>
      </c>
      <c r="AB1671" s="40" t="str">
        <f>IF(db[[#This Row],[STN TG]]="LSN","PCS","")</f>
        <v>PCS</v>
      </c>
      <c r="AC1671" s="40">
        <f>db[[#This Row],[QTY B]]*IF(db[[#This Row],[QTY TG]]="",1,db[[#This Row],[QTY TG]])*IF(db[[#This Row],[QTY K]]="",1,db[[#This Row],[QTY K]])</f>
        <v>2880</v>
      </c>
      <c r="AD1671" s="40" t="str">
        <f>IF(db[[#This Row],[STN K]]="",IF(db[[#This Row],[STN TG]]="",db[[#This Row],[STN B]],db[[#This Row],[STN TG]]),db[[#This Row],[STN K]])</f>
        <v>PCS</v>
      </c>
      <c r="AE1671" s="40"/>
    </row>
    <row r="1672" spans="1:31" x14ac:dyDescent="0.25">
      <c r="A1672" s="40">
        <f t="shared" si="25"/>
        <v>1671</v>
      </c>
      <c r="B1672" s="2" t="str">
        <f>LOWER(SUBSTITUTE(SUBSTITUTE(SUBSTITUTE(SUBSTITUTE(SUBSTITUTE(SUBSTITUTE(SUBSTITUTE(SUBSTITUTE(db[[#This Row],[NB BM]]," ",),".",""),"-",""),"(",""),")",""),"/",""),"""",""),"+",""))</f>
        <v>pensilkenko2b6388zoonzoo</v>
      </c>
      <c r="C1672" s="2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D1672" s="2" t="str">
        <f>LOWER(SUBSTITUTE(SUBSTITUTE(SUBSTITUTE(SUBSTITUTE(SUBSTITUTE(SUBSTITUTE(SUBSTITUTE(SUBSTITUTE(SUBSTITUTE(db[[#This Row],[NB PAJAK]]," ",""),"-",""),"(",""),")",""),".",""),",",""),"/",""),"""",""),"+",""))</f>
        <v>pensilkenko2b6388zoonzoo</v>
      </c>
      <c r="E167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pensilkenko2b6388zoonzoo20grsartomoro</v>
      </c>
      <c r="F167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kenkopencil2b6388zoonzoo20grs</v>
      </c>
      <c r="G1672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kenkopencil2b6388zoonzooartomoro</v>
      </c>
      <c r="H167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kenkopencil2b6388zoonzoo20grsartomoro</v>
      </c>
      <c r="I1672" s="2" t="s">
        <v>2783</v>
      </c>
      <c r="J1672" s="2" t="s">
        <v>2726</v>
      </c>
      <c r="K1672" s="29" t="s">
        <v>5123</v>
      </c>
      <c r="L1672" s="2" t="s">
        <v>1335</v>
      </c>
      <c r="M1672" s="34" t="e">
        <f>IF(db[[#This Row],[NB NOTA_C]]="","",COUNTIF([2]!B_MSK[concat],db[[#This Row],[NB NOTA_C]]))</f>
        <v>#REF!</v>
      </c>
      <c r="N1672" s="14" t="s">
        <v>1348</v>
      </c>
      <c r="O1672" s="2" t="s">
        <v>1403</v>
      </c>
      <c r="P1672" s="2" t="s">
        <v>2444</v>
      </c>
      <c r="R1672" s="2" t="str">
        <f>IF(db[[#This Row],[QTY/ CTN]]="","",SUBSTITUTE(SUBSTITUTE(SUBSTITUTE(db[[#This Row],[QTY/ CTN]]," ","_",2),"(",""),")","")&amp;"_")</f>
        <v>20 GRS_</v>
      </c>
      <c r="S1672" s="2">
        <f>IF(db[[#This Row],[H_QTY/ CTN]]="","",SEARCH("_",db[[#This Row],[H_QTY/ CTN]]))</f>
        <v>7</v>
      </c>
      <c r="T1672" s="2">
        <f>IF(db[[#This Row],[H_QTY/ CTN]]="","",LEN(db[[#This Row],[H_QTY/ CTN]]))</f>
        <v>7</v>
      </c>
      <c r="U1672" s="41" t="str">
        <f>IF(db[[#This Row],[H_QTY/ CTN]]="","",LEFT(db[[#This Row],[H_QTY/ CTN]],db[[#This Row],[H_1]]-1))</f>
        <v>20 GRS</v>
      </c>
      <c r="V1672" s="40" t="str">
        <f>IF(NOT(db[[#This Row],[H_1]]=db[[#This Row],[H_2]]),MID(db[[#This Row],[H_QTY/ CTN]],db[[#This Row],[H_1]]+1,db[[#This Row],[H_2]]-db[[#This Row],[H_1]]-1),"")</f>
        <v/>
      </c>
      <c r="W1672" s="40" t="str">
        <f>IF(db[[#This Row],[QTY/ CTN B]]="","",LEFT(db[[#This Row],[QTY/ CTN B]],SEARCH(" ",db[[#This Row],[QTY/ CTN B]],1)-1))</f>
        <v>20</v>
      </c>
      <c r="X1672" s="40" t="str">
        <f>IF(db[[#This Row],[QTY/ CTN B]]="","",RIGHT(db[[#This Row],[QTY/ CTN B]],LEN(db[[#This Row],[QTY/ CTN B]])-SEARCH(" ",db[[#This Row],[QTY/ CTN B]],1)))</f>
        <v>GRS</v>
      </c>
      <c r="Y1672" s="40">
        <f>IF(db[[#This Row],[QTY/ CTN TG]]="",IF(db[[#This Row],[STN TG]]="","",12),LEFT(db[[#This Row],[QTY/ CTN TG]],SEARCH(" ",db[[#This Row],[QTY/ CTN TG]],1)-1))</f>
        <v>12</v>
      </c>
      <c r="Z16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72" s="40">
        <f>IF(db[[#This Row],[STN K]]="","",IF(db[[#This Row],[STN TG]]="LSN",12,""))</f>
        <v>12</v>
      </c>
      <c r="AB1672" s="40" t="str">
        <f>IF(db[[#This Row],[STN TG]]="LSN","PCS","")</f>
        <v>PCS</v>
      </c>
      <c r="AC1672" s="40">
        <f>db[[#This Row],[QTY B]]*IF(db[[#This Row],[QTY TG]]="",1,db[[#This Row],[QTY TG]])*IF(db[[#This Row],[QTY K]]="",1,db[[#This Row],[QTY K]])</f>
        <v>2880</v>
      </c>
      <c r="AD1672" s="40" t="str">
        <f>IF(db[[#This Row],[STN K]]="",IF(db[[#This Row],[STN TG]]="",db[[#This Row],[STN B]],db[[#This Row],[STN TG]]),db[[#This Row],[STN K]])</f>
        <v>PCS</v>
      </c>
      <c r="AE1672" s="40"/>
    </row>
    <row r="1673" spans="1:31" x14ac:dyDescent="0.25">
      <c r="A1673" s="40">
        <f t="shared" si="25"/>
        <v>1672</v>
      </c>
      <c r="B1673" s="5" t="str">
        <f>LOWER(SUBSTITUTE(SUBSTITUTE(SUBSTITUTE(SUBSTITUTE(SUBSTITUTE(SUBSTITUTE(SUBSTITUTE(SUBSTITUTE(db[[#This Row],[NB BM]]," ",),".",""),"-",""),"(",""),")",""),"/",""),"""",""),"+",""))</f>
        <v>pensilkenko2b6393fluorescent</v>
      </c>
      <c r="C1673" s="5" t="str">
        <f>LOWER(SUBSTITUTE(SUBSTITUTE(SUBSTITUTE(SUBSTITUTE(SUBSTITUTE(SUBSTITUTE(SUBSTITUTE(SUBSTITUTE(SUBSTITUTE(db[[#This Row],[NB NOTA]]," ",),".",""),"-",""),"(",""),")",""),",",""),"/",""),"""",""),"+",""))</f>
        <v>kenkopencil2b6393fluorescent</v>
      </c>
      <c r="D1673" s="5" t="str">
        <f>LOWER(SUBSTITUTE(SUBSTITUTE(SUBSTITUTE(SUBSTITUTE(SUBSTITUTE(SUBSTITUTE(SUBSTITUTE(SUBSTITUTE(SUBSTITUTE(db[[#This Row],[NB PAJAK]]," ",""),"-",""),"(",""),")",""),".",""),",",""),"/",""),"""",""),"+",""))</f>
        <v>pensilkenko2b6393fluorescent</v>
      </c>
      <c r="E167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pensilkenko2b6393fluorescent20grsartomoro</v>
      </c>
      <c r="F167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kenkopencil2b6393fluorescent20grs</v>
      </c>
      <c r="G1673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kenkopencil2b6393fluorescentartomoro</v>
      </c>
      <c r="H167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kenkopencil2b6393fluorescent20grsartomoro</v>
      </c>
      <c r="I1673" s="2" t="s">
        <v>6616</v>
      </c>
      <c r="J1673" s="2" t="s">
        <v>6614</v>
      </c>
      <c r="K1673" s="14" t="s">
        <v>6618</v>
      </c>
      <c r="L1673" s="2" t="s">
        <v>1335</v>
      </c>
      <c r="M1673" s="34" t="e">
        <f>IF(db[[#This Row],[NB NOTA_C]]="","",COUNTIF([2]!B_MSK[concat],db[[#This Row],[NB NOTA_C]]))</f>
        <v>#REF!</v>
      </c>
      <c r="N1673" s="9" t="s">
        <v>1348</v>
      </c>
      <c r="O1673" s="5" t="s">
        <v>1403</v>
      </c>
      <c r="P1673" s="2" t="s">
        <v>2444</v>
      </c>
      <c r="Q1673" s="2" t="s">
        <v>6965</v>
      </c>
      <c r="R1673" s="2" t="str">
        <f>IF(db[[#This Row],[QTY/ CTN]]="","",SUBSTITUTE(SUBSTITUTE(SUBSTITUTE(db[[#This Row],[QTY/ CTN]]," ","_",2),"(",""),")","")&amp;"_")</f>
        <v>20 GRS_</v>
      </c>
      <c r="S1673" s="2">
        <f>IF(db[[#This Row],[H_QTY/ CTN]]="","",SEARCH("_",db[[#This Row],[H_QTY/ CTN]]))</f>
        <v>7</v>
      </c>
      <c r="T1673" s="2">
        <f>IF(db[[#This Row],[H_QTY/ CTN]]="","",LEN(db[[#This Row],[H_QTY/ CTN]]))</f>
        <v>7</v>
      </c>
      <c r="U1673" s="41" t="str">
        <f>IF(db[[#This Row],[H_QTY/ CTN]]="","",LEFT(db[[#This Row],[H_QTY/ CTN]],db[[#This Row],[H_1]]-1))</f>
        <v>20 GRS</v>
      </c>
      <c r="V1673" s="40" t="str">
        <f>IF(NOT(db[[#This Row],[H_1]]=db[[#This Row],[H_2]]),MID(db[[#This Row],[H_QTY/ CTN]],db[[#This Row],[H_1]]+1,db[[#This Row],[H_2]]-db[[#This Row],[H_1]]-1),"")</f>
        <v/>
      </c>
      <c r="W1673" s="40" t="str">
        <f>IF(db[[#This Row],[QTY/ CTN B]]="","",LEFT(db[[#This Row],[QTY/ CTN B]],SEARCH(" ",db[[#This Row],[QTY/ CTN B]],1)-1))</f>
        <v>20</v>
      </c>
      <c r="X1673" s="40" t="str">
        <f>IF(db[[#This Row],[QTY/ CTN B]]="","",RIGHT(db[[#This Row],[QTY/ CTN B]],LEN(db[[#This Row],[QTY/ CTN B]])-SEARCH(" ",db[[#This Row],[QTY/ CTN B]],1)))</f>
        <v>GRS</v>
      </c>
      <c r="Y1673" s="40">
        <f>IF(db[[#This Row],[QTY/ CTN TG]]="",IF(db[[#This Row],[STN TG]]="","",12),LEFT(db[[#This Row],[QTY/ CTN TG]],SEARCH(" ",db[[#This Row],[QTY/ CTN TG]],1)-1))</f>
        <v>12</v>
      </c>
      <c r="Z16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73" s="40">
        <f>IF(db[[#This Row],[STN K]]="","",IF(db[[#This Row],[STN TG]]="LSN",12,""))</f>
        <v>12</v>
      </c>
      <c r="AB1673" s="40" t="str">
        <f>IF(db[[#This Row],[STN TG]]="LSN","PCS","")</f>
        <v>PCS</v>
      </c>
      <c r="AC1673" s="40">
        <f>db[[#This Row],[QTY B]]*IF(db[[#This Row],[QTY TG]]="",1,db[[#This Row],[QTY TG]])*IF(db[[#This Row],[QTY K]]="",1,db[[#This Row],[QTY K]])</f>
        <v>2880</v>
      </c>
      <c r="AD1673" s="40" t="str">
        <f>IF(db[[#This Row],[STN K]]="",IF(db[[#This Row],[STN TG]]="",db[[#This Row],[STN B]],db[[#This Row],[STN TG]]),db[[#This Row],[STN K]])</f>
        <v>PCS</v>
      </c>
      <c r="AE1673" s="40"/>
    </row>
    <row r="1674" spans="1:31" x14ac:dyDescent="0.25">
      <c r="A1674" s="40">
        <f t="shared" si="25"/>
        <v>1673</v>
      </c>
      <c r="B1674" s="2" t="str">
        <f>LOWER(SUBSTITUTE(SUBSTITUTE(SUBSTITUTE(SUBSTITUTE(SUBSTITUTE(SUBSTITUTE(SUBSTITUTE(SUBSTITUTE(db[[#This Row],[NB BM]]," ",),".",""),"-",""),"(",""),")",""),"/",""),"""",""),"+",""))</f>
        <v>pensilkenko2b6800platinum</v>
      </c>
      <c r="C1674" s="2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D1674" s="2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E167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pensilkenko2b6800platinum20grsartomoro</v>
      </c>
      <c r="F167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kenkopencil2b6800platinum20grs</v>
      </c>
      <c r="G167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kenkopencil2b6800platinumartomoro</v>
      </c>
      <c r="H167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kenkopencil2b6800platinum20grsartomoro</v>
      </c>
      <c r="I1674" s="2" t="s">
        <v>716</v>
      </c>
      <c r="J1674" s="2" t="s">
        <v>780</v>
      </c>
      <c r="K1674" s="14" t="s">
        <v>2939</v>
      </c>
      <c r="L1674" s="2" t="s">
        <v>1335</v>
      </c>
      <c r="M1674" s="34" t="e">
        <f>IF(db[[#This Row],[NB NOTA_C]]="","",COUNTIF([2]!B_MSK[concat],db[[#This Row],[NB NOTA_C]]))</f>
        <v>#REF!</v>
      </c>
      <c r="N1674" s="14" t="s">
        <v>1348</v>
      </c>
      <c r="O1674" s="2" t="s">
        <v>1403</v>
      </c>
      <c r="P1674" s="2" t="s">
        <v>2444</v>
      </c>
      <c r="Q1674" s="2" t="s">
        <v>4912</v>
      </c>
      <c r="R1674" s="2" t="str">
        <f>IF(db[[#This Row],[QTY/ CTN]]="","",SUBSTITUTE(SUBSTITUTE(SUBSTITUTE(db[[#This Row],[QTY/ CTN]]," ","_",2),"(",""),")","")&amp;"_")</f>
        <v>20 GRS_</v>
      </c>
      <c r="S1674" s="2">
        <f>IF(db[[#This Row],[H_QTY/ CTN]]="","",SEARCH("_",db[[#This Row],[H_QTY/ CTN]]))</f>
        <v>7</v>
      </c>
      <c r="T1674" s="2">
        <f>IF(db[[#This Row],[H_QTY/ CTN]]="","",LEN(db[[#This Row],[H_QTY/ CTN]]))</f>
        <v>7</v>
      </c>
      <c r="U1674" s="41" t="str">
        <f>IF(db[[#This Row],[H_QTY/ CTN]]="","",LEFT(db[[#This Row],[H_QTY/ CTN]],db[[#This Row],[H_1]]-1))</f>
        <v>20 GRS</v>
      </c>
      <c r="V1674" s="40" t="str">
        <f>IF(NOT(db[[#This Row],[H_1]]=db[[#This Row],[H_2]]),MID(db[[#This Row],[H_QTY/ CTN]],db[[#This Row],[H_1]]+1,db[[#This Row],[H_2]]-db[[#This Row],[H_1]]-1),"")</f>
        <v/>
      </c>
      <c r="W1674" s="40" t="str">
        <f>IF(db[[#This Row],[QTY/ CTN B]]="","",LEFT(db[[#This Row],[QTY/ CTN B]],SEARCH(" ",db[[#This Row],[QTY/ CTN B]],1)-1))</f>
        <v>20</v>
      </c>
      <c r="X1674" s="40" t="str">
        <f>IF(db[[#This Row],[QTY/ CTN B]]="","",RIGHT(db[[#This Row],[QTY/ CTN B]],LEN(db[[#This Row],[QTY/ CTN B]])-SEARCH(" ",db[[#This Row],[QTY/ CTN B]],1)))</f>
        <v>GRS</v>
      </c>
      <c r="Y1674" s="40">
        <f>IF(db[[#This Row],[QTY/ CTN TG]]="",IF(db[[#This Row],[STN TG]]="","",12),LEFT(db[[#This Row],[QTY/ CTN TG]],SEARCH(" ",db[[#This Row],[QTY/ CTN TG]],1)-1))</f>
        <v>12</v>
      </c>
      <c r="Z16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74" s="40">
        <f>IF(db[[#This Row],[STN K]]="","",IF(db[[#This Row],[STN TG]]="LSN",12,""))</f>
        <v>12</v>
      </c>
      <c r="AB1674" s="40" t="str">
        <f>IF(db[[#This Row],[STN TG]]="LSN","PCS","")</f>
        <v>PCS</v>
      </c>
      <c r="AC1674" s="40">
        <f>db[[#This Row],[QTY B]]*IF(db[[#This Row],[QTY TG]]="",1,db[[#This Row],[QTY TG]])*IF(db[[#This Row],[QTY K]]="",1,db[[#This Row],[QTY K]])</f>
        <v>2880</v>
      </c>
      <c r="AD1674" s="40" t="str">
        <f>IF(db[[#This Row],[STN K]]="",IF(db[[#This Row],[STN TG]]="",db[[#This Row],[STN B]],db[[#This Row],[STN TG]]),db[[#This Row],[STN K]])</f>
        <v>PCS</v>
      </c>
      <c r="AE1674" s="40"/>
    </row>
    <row r="1675" spans="1:31" x14ac:dyDescent="0.25">
      <c r="A1675" s="40">
        <f t="shared" si="25"/>
        <v>1674</v>
      </c>
      <c r="B1675" s="2" t="str">
        <f>LOWER(SUBSTITUTE(SUBSTITUTE(SUBSTITUTE(SUBSTITUTE(SUBSTITUTE(SUBSTITUTE(SUBSTITUTE(SUBSTITUTE(db[[#This Row],[NB BM]]," ",),".",""),"-",""),"(",""),")",""),"/",""),"""",""),"+",""))</f>
        <v>pensilkenko2b6900funcolors</v>
      </c>
      <c r="C1675" s="2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D1675" s="2" t="str">
        <f>LOWER(SUBSTITUTE(SUBSTITUTE(SUBSTITUTE(SUBSTITUTE(SUBSTITUTE(SUBSTITUTE(SUBSTITUTE(SUBSTITUTE(SUBSTITUTE(db[[#This Row],[NB PAJAK]]," ",""),"-",""),"(",""),")",""),".",""),",",""),"/",""),"""",""),"+",""))</f>
        <v/>
      </c>
      <c r="E167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pensilkenko2b6900funcolors20grsartomoro</v>
      </c>
      <c r="F167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kenkopencil2b6900funcolors20grs</v>
      </c>
      <c r="G1675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kenkopencil2b6900funcolorsartomoro</v>
      </c>
      <c r="H167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kenkopencil2b6900funcolors20grsartomoro</v>
      </c>
      <c r="I1675" s="2" t="s">
        <v>3433</v>
      </c>
      <c r="J1675" s="2" t="s">
        <v>777</v>
      </c>
      <c r="K1675" s="1"/>
      <c r="L1675" s="2" t="s">
        <v>1335</v>
      </c>
      <c r="M1675" s="34" t="e">
        <f>IF(db[[#This Row],[NB NOTA_C]]="","",COUNTIF([2]!B_MSK[concat],db[[#This Row],[NB NOTA_C]]))</f>
        <v>#REF!</v>
      </c>
      <c r="N1675" s="14" t="s">
        <v>1348</v>
      </c>
      <c r="O1675" s="2" t="s">
        <v>1403</v>
      </c>
      <c r="P1675" s="2" t="s">
        <v>2444</v>
      </c>
      <c r="R1675" s="2" t="str">
        <f>IF(db[[#This Row],[QTY/ CTN]]="","",SUBSTITUTE(SUBSTITUTE(SUBSTITUTE(db[[#This Row],[QTY/ CTN]]," ","_",2),"(",""),")","")&amp;"_")</f>
        <v>20 GRS_</v>
      </c>
      <c r="S1675" s="2">
        <f>IF(db[[#This Row],[H_QTY/ CTN]]="","",SEARCH("_",db[[#This Row],[H_QTY/ CTN]]))</f>
        <v>7</v>
      </c>
      <c r="T1675" s="2">
        <f>IF(db[[#This Row],[H_QTY/ CTN]]="","",LEN(db[[#This Row],[H_QTY/ CTN]]))</f>
        <v>7</v>
      </c>
      <c r="U1675" s="41" t="str">
        <f>IF(db[[#This Row],[H_QTY/ CTN]]="","",LEFT(db[[#This Row],[H_QTY/ CTN]],db[[#This Row],[H_1]]-1))</f>
        <v>20 GRS</v>
      </c>
      <c r="V1675" s="40" t="str">
        <f>IF(NOT(db[[#This Row],[H_1]]=db[[#This Row],[H_2]]),MID(db[[#This Row],[H_QTY/ CTN]],db[[#This Row],[H_1]]+1,db[[#This Row],[H_2]]-db[[#This Row],[H_1]]-1),"")</f>
        <v/>
      </c>
      <c r="W1675" s="40" t="str">
        <f>IF(db[[#This Row],[QTY/ CTN B]]="","",LEFT(db[[#This Row],[QTY/ CTN B]],SEARCH(" ",db[[#This Row],[QTY/ CTN B]],1)-1))</f>
        <v>20</v>
      </c>
      <c r="X1675" s="40" t="str">
        <f>IF(db[[#This Row],[QTY/ CTN B]]="","",RIGHT(db[[#This Row],[QTY/ CTN B]],LEN(db[[#This Row],[QTY/ CTN B]])-SEARCH(" ",db[[#This Row],[QTY/ CTN B]],1)))</f>
        <v>GRS</v>
      </c>
      <c r="Y1675" s="40">
        <f>IF(db[[#This Row],[QTY/ CTN TG]]="",IF(db[[#This Row],[STN TG]]="","",12),LEFT(db[[#This Row],[QTY/ CTN TG]],SEARCH(" ",db[[#This Row],[QTY/ CTN TG]],1)-1))</f>
        <v>12</v>
      </c>
      <c r="Z16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75" s="40">
        <f>IF(db[[#This Row],[STN K]]="","",IF(db[[#This Row],[STN TG]]="LSN",12,""))</f>
        <v>12</v>
      </c>
      <c r="AB1675" s="40" t="str">
        <f>IF(db[[#This Row],[STN TG]]="LSN","PCS","")</f>
        <v>PCS</v>
      </c>
      <c r="AC1675" s="40">
        <f>db[[#This Row],[QTY B]]*IF(db[[#This Row],[QTY TG]]="",1,db[[#This Row],[QTY TG]])*IF(db[[#This Row],[QTY K]]="",1,db[[#This Row],[QTY K]])</f>
        <v>2880</v>
      </c>
      <c r="AD1675" s="40" t="str">
        <f>IF(db[[#This Row],[STN K]]="",IF(db[[#This Row],[STN TG]]="",db[[#This Row],[STN B]],db[[#This Row],[STN TG]]),db[[#This Row],[STN K]])</f>
        <v>PCS</v>
      </c>
      <c r="AE1675" s="40"/>
    </row>
    <row r="1676" spans="1:31" x14ac:dyDescent="0.25">
      <c r="A1676" s="40">
        <f t="shared" ref="A1676:A1739" si="26">ROW()-1</f>
        <v>1675</v>
      </c>
      <c r="B1676" s="2" t="str">
        <f>LOWER(SUBSTITUTE(SUBSTITUTE(SUBSTITUTE(SUBSTITUTE(SUBSTITUTE(SUBSTITUTE(SUBSTITUTE(SUBSTITUTE(db[[#This Row],[NB BM]]," ",),".",""),"-",""),"(",""),")",""),"/",""),"""",""),"+",""))</f>
        <v>pensilkenko2b6906batik</v>
      </c>
      <c r="C1676" s="2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D1676" s="2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E167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pensilkenko2b6906batik20grsartomoro</v>
      </c>
      <c r="F167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kenkopencil2b6906btkbatik20grs</v>
      </c>
      <c r="G1676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kenkopencil2b6906btkbatikartomoro</v>
      </c>
      <c r="H167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kenkopencil2b6906btkbatik20grsartomoro</v>
      </c>
      <c r="I1676" s="2" t="s">
        <v>3432</v>
      </c>
      <c r="J1676" s="2" t="s">
        <v>3431</v>
      </c>
      <c r="K1676" s="1" t="s">
        <v>3434</v>
      </c>
      <c r="L1676" s="2" t="s">
        <v>1335</v>
      </c>
      <c r="M1676" s="34" t="e">
        <f>IF(db[[#This Row],[NB NOTA_C]]="","",COUNTIF([2]!B_MSK[concat],db[[#This Row],[NB NOTA_C]]))</f>
        <v>#REF!</v>
      </c>
      <c r="N1676" s="14" t="s">
        <v>1348</v>
      </c>
      <c r="O1676" s="2" t="s">
        <v>1403</v>
      </c>
      <c r="P1676" s="2" t="s">
        <v>2444</v>
      </c>
      <c r="R1676" s="2" t="str">
        <f>IF(db[[#This Row],[QTY/ CTN]]="","",SUBSTITUTE(SUBSTITUTE(SUBSTITUTE(db[[#This Row],[QTY/ CTN]]," ","_",2),"(",""),")","")&amp;"_")</f>
        <v>20 GRS_</v>
      </c>
      <c r="S1676" s="2">
        <f>IF(db[[#This Row],[H_QTY/ CTN]]="","",SEARCH("_",db[[#This Row],[H_QTY/ CTN]]))</f>
        <v>7</v>
      </c>
      <c r="T1676" s="2">
        <f>IF(db[[#This Row],[H_QTY/ CTN]]="","",LEN(db[[#This Row],[H_QTY/ CTN]]))</f>
        <v>7</v>
      </c>
      <c r="U1676" s="41" t="str">
        <f>IF(db[[#This Row],[H_QTY/ CTN]]="","",LEFT(db[[#This Row],[H_QTY/ CTN]],db[[#This Row],[H_1]]-1))</f>
        <v>20 GRS</v>
      </c>
      <c r="V1676" s="40" t="str">
        <f>IF(NOT(db[[#This Row],[H_1]]=db[[#This Row],[H_2]]),MID(db[[#This Row],[H_QTY/ CTN]],db[[#This Row],[H_1]]+1,db[[#This Row],[H_2]]-db[[#This Row],[H_1]]-1),"")</f>
        <v/>
      </c>
      <c r="W1676" s="40" t="str">
        <f>IF(db[[#This Row],[QTY/ CTN B]]="","",LEFT(db[[#This Row],[QTY/ CTN B]],SEARCH(" ",db[[#This Row],[QTY/ CTN B]],1)-1))</f>
        <v>20</v>
      </c>
      <c r="X1676" s="40" t="str">
        <f>IF(db[[#This Row],[QTY/ CTN B]]="","",RIGHT(db[[#This Row],[QTY/ CTN B]],LEN(db[[#This Row],[QTY/ CTN B]])-SEARCH(" ",db[[#This Row],[QTY/ CTN B]],1)))</f>
        <v>GRS</v>
      </c>
      <c r="Y1676" s="40">
        <f>IF(db[[#This Row],[QTY/ CTN TG]]="",IF(db[[#This Row],[STN TG]]="","",12),LEFT(db[[#This Row],[QTY/ CTN TG]],SEARCH(" ",db[[#This Row],[QTY/ CTN TG]],1)-1))</f>
        <v>12</v>
      </c>
      <c r="Z16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76" s="40">
        <f>IF(db[[#This Row],[STN K]]="","",IF(db[[#This Row],[STN TG]]="LSN",12,""))</f>
        <v>12</v>
      </c>
      <c r="AB1676" s="40" t="str">
        <f>IF(db[[#This Row],[STN TG]]="LSN","PCS","")</f>
        <v>PCS</v>
      </c>
      <c r="AC1676" s="40">
        <f>db[[#This Row],[QTY B]]*IF(db[[#This Row],[QTY TG]]="",1,db[[#This Row],[QTY TG]])*IF(db[[#This Row],[QTY K]]="",1,db[[#This Row],[QTY K]])</f>
        <v>2880</v>
      </c>
      <c r="AD1676" s="40" t="str">
        <f>IF(db[[#This Row],[STN K]]="",IF(db[[#This Row],[STN TG]]="",db[[#This Row],[STN B]],db[[#This Row],[STN TG]]),db[[#This Row],[STN K]])</f>
        <v>PCS</v>
      </c>
      <c r="AE1676" s="40"/>
    </row>
    <row r="1677" spans="1:31" x14ac:dyDescent="0.25">
      <c r="A1677" s="40">
        <f t="shared" si="26"/>
        <v>1676</v>
      </c>
      <c r="B1677" s="75" t="str">
        <f>LOWER(SUBSTITUTE(SUBSTITUTE(SUBSTITUTE(SUBSTITUTE(SUBSTITUTE(SUBSTITUTE(SUBSTITUTE(SUBSTITUTE(db[[#This Row],[NB BM]]," ",),".",""),"-",""),"(",""),")",""),"/",""),"""",""),"+",""))</f>
        <v>pckenkopc0719by</v>
      </c>
      <c r="C1677" s="75" t="str">
        <f>LOWER(SUBSTITUTE(SUBSTITUTE(SUBSTITUTE(SUBSTITUTE(SUBSTITUTE(SUBSTITUTE(SUBSTITUTE(SUBSTITUTE(SUBSTITUTE(db[[#This Row],[NB NOTA]]," ",),".",""),"-",""),"(",""),")",""),",",""),"/",""),"""",""),"+",""))</f>
        <v>kenkopencilcasepc0719by</v>
      </c>
      <c r="D1677" s="75" t="str">
        <f>LOWER(SUBSTITUTE(SUBSTITUTE(SUBSTITUTE(SUBSTITUTE(SUBSTITUTE(SUBSTITUTE(SUBSTITUTE(SUBSTITUTE(SUBSTITUTE(db[[#This Row],[NB PAJAK]]," ",""),"-",""),"(",""),")",""),".",""),",",""),"/",""),"""",""),"+",""))</f>
        <v>pencilcasekenkopc0719by</v>
      </c>
      <c r="E1677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pckenkopc0719by24lsnartomoro</v>
      </c>
      <c r="F1677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kenkopencilcasepc0719by24lsn</v>
      </c>
      <c r="G1677" s="75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kenkopencilcasepc0719byartomoro</v>
      </c>
      <c r="H1677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kenkopencilcasepc0719by24lsnartomoro</v>
      </c>
      <c r="I1677" s="47" t="s">
        <v>5745</v>
      </c>
      <c r="J1677" s="47" t="s">
        <v>4929</v>
      </c>
      <c r="K1677" s="14" t="s">
        <v>4930</v>
      </c>
      <c r="L1677" s="47" t="s">
        <v>1335</v>
      </c>
      <c r="M1677" s="76" t="e">
        <f>IF(db[[#This Row],[NB NOTA_C]]="","",COUNTIF([2]!B_MSK[concat],db[[#This Row],[NB NOTA_C]]))</f>
        <v>#REF!</v>
      </c>
      <c r="N1677" s="120" t="s">
        <v>1348</v>
      </c>
      <c r="O1677" s="75" t="s">
        <v>1431</v>
      </c>
      <c r="P1677" s="47" t="s">
        <v>2442</v>
      </c>
      <c r="Q1677" s="75"/>
      <c r="R1677" s="75" t="str">
        <f>IF(db[[#This Row],[QTY/ CTN]]="","",SUBSTITUTE(SUBSTITUTE(SUBSTITUTE(db[[#This Row],[QTY/ CTN]]," ","_",2),"(",""),")","")&amp;"_")</f>
        <v>24 LSN_</v>
      </c>
      <c r="S1677" s="75">
        <f>IF(db[[#This Row],[H_QTY/ CTN]]="","",SEARCH("_",db[[#This Row],[H_QTY/ CTN]]))</f>
        <v>7</v>
      </c>
      <c r="T1677" s="75">
        <f>IF(db[[#This Row],[H_QTY/ CTN]]="","",LEN(db[[#This Row],[H_QTY/ CTN]]))</f>
        <v>7</v>
      </c>
      <c r="U1677" s="77" t="str">
        <f>IF(db[[#This Row],[H_QTY/ CTN]]="","",LEFT(db[[#This Row],[H_QTY/ CTN]],db[[#This Row],[H_1]]-1))</f>
        <v>24 LSN</v>
      </c>
      <c r="V1677" s="77" t="str">
        <f>IF(NOT(db[[#This Row],[H_1]]=db[[#This Row],[H_2]]),MID(db[[#This Row],[H_QTY/ CTN]],db[[#This Row],[H_1]]+1,db[[#This Row],[H_2]]-db[[#This Row],[H_1]]-1),"")</f>
        <v/>
      </c>
      <c r="W1677" s="77" t="str">
        <f>IF(db[[#This Row],[QTY/ CTN B]]="","",LEFT(db[[#This Row],[QTY/ CTN B]],SEARCH(" ",db[[#This Row],[QTY/ CTN B]],1)-1))</f>
        <v>24</v>
      </c>
      <c r="X1677" s="77" t="str">
        <f>IF(db[[#This Row],[QTY/ CTN B]]="","",RIGHT(db[[#This Row],[QTY/ CTN B]],LEN(db[[#This Row],[QTY/ CTN B]])-SEARCH(" ",db[[#This Row],[QTY/ CTN B]],1)))</f>
        <v>LSN</v>
      </c>
      <c r="Y1677" s="77">
        <f>IF(db[[#This Row],[QTY/ CTN TG]]="",IF(db[[#This Row],[STN TG]]="","",12),LEFT(db[[#This Row],[QTY/ CTN TG]],SEARCH(" ",db[[#This Row],[QTY/ CTN TG]],1)-1))</f>
        <v>12</v>
      </c>
      <c r="Z1677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77" s="77" t="str">
        <f>IF(db[[#This Row],[STN K]]="","",IF(db[[#This Row],[STN TG]]="LSN",12,""))</f>
        <v/>
      </c>
      <c r="AB1677" s="77" t="str">
        <f>IF(db[[#This Row],[STN TG]]="LSN","PCS","")</f>
        <v/>
      </c>
      <c r="AC1677" s="77">
        <f>db[[#This Row],[QTY B]]*IF(db[[#This Row],[QTY TG]]="",1,db[[#This Row],[QTY TG]])*IF(db[[#This Row],[QTY K]]="",1,db[[#This Row],[QTY K]])</f>
        <v>288</v>
      </c>
      <c r="AD1677" s="77" t="str">
        <f>IF(db[[#This Row],[STN K]]="",IF(db[[#This Row],[STN TG]]="",db[[#This Row],[STN B]],db[[#This Row],[STN TG]]),db[[#This Row],[STN K]])</f>
        <v>PCS</v>
      </c>
      <c r="AE1677" s="40"/>
    </row>
    <row r="1678" spans="1:31" x14ac:dyDescent="0.25">
      <c r="A1678" s="40">
        <f t="shared" si="26"/>
        <v>1677</v>
      </c>
      <c r="B1678" s="2" t="str">
        <f>LOWER(SUBSTITUTE(SUBSTITUTE(SUBSTITUTE(SUBSTITUTE(SUBSTITUTE(SUBSTITUTE(SUBSTITUTE(SUBSTITUTE(db[[#This Row],[NB BM]]," ",),".",""),"-",""),"(",""),")",""),"/",""),"""",""),"+",""))</f>
        <v>pckenkopc0719pastel</v>
      </c>
      <c r="C1678" s="2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D1678" s="2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E167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pckenkopc0719pastel24lsnartomoro</v>
      </c>
      <c r="F167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kenkopencilcasepc0719pastel24lsn</v>
      </c>
      <c r="G1678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kenkopencilcasepc0719pastelartomoro</v>
      </c>
      <c r="H167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kenkopencilcasepc0719pastel24lsnartomoro</v>
      </c>
      <c r="I1678" s="2" t="s">
        <v>5746</v>
      </c>
      <c r="J1678" s="2" t="s">
        <v>445</v>
      </c>
      <c r="K1678" s="14" t="s">
        <v>3219</v>
      </c>
      <c r="L1678" s="2" t="s">
        <v>1335</v>
      </c>
      <c r="M1678" s="34" t="e">
        <f>IF(db[[#This Row],[NB NOTA_C]]="","",COUNTIF([2]!B_MSK[concat],db[[#This Row],[NB NOTA_C]]))</f>
        <v>#REF!</v>
      </c>
      <c r="N1678" s="14" t="s">
        <v>1348</v>
      </c>
      <c r="O1678" s="2" t="s">
        <v>1431</v>
      </c>
      <c r="P1678" s="2" t="s">
        <v>2442</v>
      </c>
      <c r="R1678" s="2" t="str">
        <f>IF(db[[#This Row],[QTY/ CTN]]="","",SUBSTITUTE(SUBSTITUTE(SUBSTITUTE(db[[#This Row],[QTY/ CTN]]," ","_",2),"(",""),")","")&amp;"_")</f>
        <v>24 LSN_</v>
      </c>
      <c r="S1678" s="2">
        <f>IF(db[[#This Row],[H_QTY/ CTN]]="","",SEARCH("_",db[[#This Row],[H_QTY/ CTN]]))</f>
        <v>7</v>
      </c>
      <c r="T1678" s="2">
        <f>IF(db[[#This Row],[H_QTY/ CTN]]="","",LEN(db[[#This Row],[H_QTY/ CTN]]))</f>
        <v>7</v>
      </c>
      <c r="U1678" s="41" t="str">
        <f>IF(db[[#This Row],[H_QTY/ CTN]]="","",LEFT(db[[#This Row],[H_QTY/ CTN]],db[[#This Row],[H_1]]-1))</f>
        <v>24 LSN</v>
      </c>
      <c r="V1678" s="40" t="str">
        <f>IF(NOT(db[[#This Row],[H_1]]=db[[#This Row],[H_2]]),MID(db[[#This Row],[H_QTY/ CTN]],db[[#This Row],[H_1]]+1,db[[#This Row],[H_2]]-db[[#This Row],[H_1]]-1),"")</f>
        <v/>
      </c>
      <c r="W1678" s="40" t="str">
        <f>IF(db[[#This Row],[QTY/ CTN B]]="","",LEFT(db[[#This Row],[QTY/ CTN B]],SEARCH(" ",db[[#This Row],[QTY/ CTN B]],1)-1))</f>
        <v>24</v>
      </c>
      <c r="X1678" s="40" t="str">
        <f>IF(db[[#This Row],[QTY/ CTN B]]="","",RIGHT(db[[#This Row],[QTY/ CTN B]],LEN(db[[#This Row],[QTY/ CTN B]])-SEARCH(" ",db[[#This Row],[QTY/ CTN B]],1)))</f>
        <v>LSN</v>
      </c>
      <c r="Y1678" s="40">
        <f>IF(db[[#This Row],[QTY/ CTN TG]]="",IF(db[[#This Row],[STN TG]]="","",12),LEFT(db[[#This Row],[QTY/ CTN TG]],SEARCH(" ",db[[#This Row],[QTY/ CTN TG]],1)-1))</f>
        <v>12</v>
      </c>
      <c r="Z16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78" s="40" t="str">
        <f>IF(db[[#This Row],[STN K]]="","",IF(db[[#This Row],[STN TG]]="LSN",12,""))</f>
        <v/>
      </c>
      <c r="AB1678" s="40" t="str">
        <f>IF(db[[#This Row],[STN TG]]="LSN","PCS","")</f>
        <v/>
      </c>
      <c r="AC1678" s="40">
        <f>db[[#This Row],[QTY B]]*IF(db[[#This Row],[QTY TG]]="",1,db[[#This Row],[QTY TG]])*IF(db[[#This Row],[QTY K]]="",1,db[[#This Row],[QTY K]])</f>
        <v>288</v>
      </c>
      <c r="AD1678" s="40" t="str">
        <f>IF(db[[#This Row],[STN K]]="",IF(db[[#This Row],[STN TG]]="",db[[#This Row],[STN B]],db[[#This Row],[STN TG]]),db[[#This Row],[STN K]])</f>
        <v>PCS</v>
      </c>
      <c r="AE1678" s="40"/>
    </row>
    <row r="1679" spans="1:31" x14ac:dyDescent="0.25">
      <c r="A1679" s="40">
        <f t="shared" si="26"/>
        <v>1678</v>
      </c>
      <c r="B1679" s="5" t="str">
        <f>LOWER(SUBSTITUTE(SUBSTITUTE(SUBSTITUTE(SUBSTITUTE(SUBSTITUTE(SUBSTITUTE(SUBSTITUTE(SUBSTITUTE(db[[#This Row],[NB BM]]," ",),".",""),"-",""),"(",""),")",""),"/",""),"""",""),"+",""))</f>
        <v>pckenkopc0719tk</v>
      </c>
      <c r="C1679" s="5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D1679" s="5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E16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pckenkopc0719tk24lsnartomoro</v>
      </c>
      <c r="F16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kenkopencilcasepc0719tk24lsn</v>
      </c>
      <c r="G1679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kenkopencilcasepc0719tkartomoro</v>
      </c>
      <c r="H16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kenkopencilcasepc0719tk24lsnartomoro</v>
      </c>
      <c r="I1679" s="2" t="s">
        <v>5747</v>
      </c>
      <c r="J1679" s="2" t="s">
        <v>3997</v>
      </c>
      <c r="K1679" s="14" t="s">
        <v>3998</v>
      </c>
      <c r="L1679" s="2" t="s">
        <v>1335</v>
      </c>
      <c r="M1679" s="33" t="e">
        <f>IF(db[[#This Row],[NB NOTA_C]]="","",COUNTIF([2]!B_MSK[concat],db[[#This Row],[NB NOTA_C]]))</f>
        <v>#REF!</v>
      </c>
      <c r="N1679" s="9" t="s">
        <v>1348</v>
      </c>
      <c r="O1679" s="5" t="s">
        <v>1431</v>
      </c>
      <c r="P1679" s="2" t="s">
        <v>2442</v>
      </c>
      <c r="Q1679" s="5"/>
      <c r="R1679" s="5" t="str">
        <f>IF(db[[#This Row],[QTY/ CTN]]="","",SUBSTITUTE(SUBSTITUTE(SUBSTITUTE(db[[#This Row],[QTY/ CTN]]," ","_",2),"(",""),")","")&amp;"_")</f>
        <v>24 LSN_</v>
      </c>
      <c r="S1679" s="5">
        <f>IF(db[[#This Row],[H_QTY/ CTN]]="","",SEARCH("_",db[[#This Row],[H_QTY/ CTN]]))</f>
        <v>7</v>
      </c>
      <c r="T1679" s="5">
        <f>IF(db[[#This Row],[H_QTY/ CTN]]="","",LEN(db[[#This Row],[H_QTY/ CTN]]))</f>
        <v>7</v>
      </c>
      <c r="U1679" s="40" t="str">
        <f>IF(db[[#This Row],[H_QTY/ CTN]]="","",LEFT(db[[#This Row],[H_QTY/ CTN]],db[[#This Row],[H_1]]-1))</f>
        <v>24 LSN</v>
      </c>
      <c r="V1679" s="40" t="str">
        <f>IF(NOT(db[[#This Row],[H_1]]=db[[#This Row],[H_2]]),MID(db[[#This Row],[H_QTY/ CTN]],db[[#This Row],[H_1]]+1,db[[#This Row],[H_2]]-db[[#This Row],[H_1]]-1),"")</f>
        <v/>
      </c>
      <c r="W1679" s="40" t="str">
        <f>IF(db[[#This Row],[QTY/ CTN B]]="","",LEFT(db[[#This Row],[QTY/ CTN B]],SEARCH(" ",db[[#This Row],[QTY/ CTN B]],1)-1))</f>
        <v>24</v>
      </c>
      <c r="X1679" s="40" t="str">
        <f>IF(db[[#This Row],[QTY/ CTN B]]="","",RIGHT(db[[#This Row],[QTY/ CTN B]],LEN(db[[#This Row],[QTY/ CTN B]])-SEARCH(" ",db[[#This Row],[QTY/ CTN B]],1)))</f>
        <v>LSN</v>
      </c>
      <c r="Y1679" s="40">
        <f>IF(db[[#This Row],[QTY/ CTN TG]]="",IF(db[[#This Row],[STN TG]]="","",12),LEFT(db[[#This Row],[QTY/ CTN TG]],SEARCH(" ",db[[#This Row],[QTY/ CTN TG]],1)-1))</f>
        <v>12</v>
      </c>
      <c r="Z16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79" s="40" t="str">
        <f>IF(db[[#This Row],[STN K]]="","",IF(db[[#This Row],[STN TG]]="LSN",12,""))</f>
        <v/>
      </c>
      <c r="AB1679" s="40" t="str">
        <f>IF(db[[#This Row],[STN TG]]="LSN","PCS","")</f>
        <v/>
      </c>
      <c r="AC1679" s="40">
        <f>db[[#This Row],[QTY B]]*IF(db[[#This Row],[QTY TG]]="",1,db[[#This Row],[QTY TG]])*IF(db[[#This Row],[QTY K]]="",1,db[[#This Row],[QTY K]])</f>
        <v>288</v>
      </c>
      <c r="AD1679" s="40" t="str">
        <f>IF(db[[#This Row],[STN K]]="",IF(db[[#This Row],[STN TG]]="",db[[#This Row],[STN B]],db[[#This Row],[STN TG]]),db[[#This Row],[STN K]])</f>
        <v>PCS</v>
      </c>
      <c r="AE1679" s="40"/>
    </row>
    <row r="1680" spans="1:31" x14ac:dyDescent="0.25">
      <c r="A1680" s="40">
        <f t="shared" si="26"/>
        <v>1679</v>
      </c>
      <c r="B1680" s="2" t="str">
        <f>LOWER(SUBSTITUTE(SUBSTITUTE(SUBSTITUTE(SUBSTITUTE(SUBSTITUTE(SUBSTITUTE(SUBSTITUTE(SUBSTITUTE(db[[#This Row],[NB BM]]," ",),".",""),"-",""),"(",""),")",""),"/",""),"""",""),"+",""))</f>
        <v>pckenkopc0719ur</v>
      </c>
      <c r="C1680" s="2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D1680" s="2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E168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pckenkopc0719ur24lsnartomoro</v>
      </c>
      <c r="F168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kenkopencilcasepc0719ur24lsn</v>
      </c>
      <c r="G1680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kenkopencilcasepc0719urartomoro</v>
      </c>
      <c r="H168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kenkopencilcasepc0719ur24lsnartomoro</v>
      </c>
      <c r="I1680" s="2" t="s">
        <v>5748</v>
      </c>
      <c r="J1680" s="2" t="s">
        <v>767</v>
      </c>
      <c r="K1680" s="14" t="s">
        <v>3220</v>
      </c>
      <c r="L1680" s="2" t="s">
        <v>1335</v>
      </c>
      <c r="M1680" s="34" t="e">
        <f>IF(db[[#This Row],[NB NOTA_C]]="","",COUNTIF([2]!B_MSK[concat],db[[#This Row],[NB NOTA_C]]))</f>
        <v>#REF!</v>
      </c>
      <c r="N1680" s="14" t="s">
        <v>1348</v>
      </c>
      <c r="O1680" s="2" t="s">
        <v>1431</v>
      </c>
      <c r="P1680" s="2" t="s">
        <v>2442</v>
      </c>
      <c r="R1680" s="2" t="str">
        <f>IF(db[[#This Row],[QTY/ CTN]]="","",SUBSTITUTE(SUBSTITUTE(SUBSTITUTE(db[[#This Row],[QTY/ CTN]]," ","_",2),"(",""),")","")&amp;"_")</f>
        <v>24 LSN_</v>
      </c>
      <c r="S1680" s="2">
        <f>IF(db[[#This Row],[H_QTY/ CTN]]="","",SEARCH("_",db[[#This Row],[H_QTY/ CTN]]))</f>
        <v>7</v>
      </c>
      <c r="T1680" s="2">
        <f>IF(db[[#This Row],[H_QTY/ CTN]]="","",LEN(db[[#This Row],[H_QTY/ CTN]]))</f>
        <v>7</v>
      </c>
      <c r="U1680" s="41" t="str">
        <f>IF(db[[#This Row],[H_QTY/ CTN]]="","",LEFT(db[[#This Row],[H_QTY/ CTN]],db[[#This Row],[H_1]]-1))</f>
        <v>24 LSN</v>
      </c>
      <c r="V1680" s="40" t="str">
        <f>IF(NOT(db[[#This Row],[H_1]]=db[[#This Row],[H_2]]),MID(db[[#This Row],[H_QTY/ CTN]],db[[#This Row],[H_1]]+1,db[[#This Row],[H_2]]-db[[#This Row],[H_1]]-1),"")</f>
        <v/>
      </c>
      <c r="W1680" s="40" t="str">
        <f>IF(db[[#This Row],[QTY/ CTN B]]="","",LEFT(db[[#This Row],[QTY/ CTN B]],SEARCH(" ",db[[#This Row],[QTY/ CTN B]],1)-1))</f>
        <v>24</v>
      </c>
      <c r="X1680" s="40" t="str">
        <f>IF(db[[#This Row],[QTY/ CTN B]]="","",RIGHT(db[[#This Row],[QTY/ CTN B]],LEN(db[[#This Row],[QTY/ CTN B]])-SEARCH(" ",db[[#This Row],[QTY/ CTN B]],1)))</f>
        <v>LSN</v>
      </c>
      <c r="Y1680" s="40">
        <f>IF(db[[#This Row],[QTY/ CTN TG]]="",IF(db[[#This Row],[STN TG]]="","",12),LEFT(db[[#This Row],[QTY/ CTN TG]],SEARCH(" ",db[[#This Row],[QTY/ CTN TG]],1)-1))</f>
        <v>12</v>
      </c>
      <c r="Z16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80" s="40" t="str">
        <f>IF(db[[#This Row],[STN K]]="","",IF(db[[#This Row],[STN TG]]="LSN",12,""))</f>
        <v/>
      </c>
      <c r="AB1680" s="40" t="str">
        <f>IF(db[[#This Row],[STN TG]]="LSN","PCS","")</f>
        <v/>
      </c>
      <c r="AC1680" s="40">
        <f>db[[#This Row],[QTY B]]*IF(db[[#This Row],[QTY TG]]="",1,db[[#This Row],[QTY TG]])*IF(db[[#This Row],[QTY K]]="",1,db[[#This Row],[QTY K]])</f>
        <v>288</v>
      </c>
      <c r="AD1680" s="40" t="str">
        <f>IF(db[[#This Row],[STN K]]="",IF(db[[#This Row],[STN TG]]="",db[[#This Row],[STN B]],db[[#This Row],[STN TG]]),db[[#This Row],[STN K]])</f>
        <v>PCS</v>
      </c>
      <c r="AE1680" s="40"/>
    </row>
    <row r="1681" spans="1:31" x14ac:dyDescent="0.25">
      <c r="A1681" s="40">
        <f t="shared" si="26"/>
        <v>1680</v>
      </c>
      <c r="B1681" s="5" t="str">
        <f>LOWER(SUBSTITUTE(SUBSTITUTE(SUBSTITUTE(SUBSTITUTE(SUBSTITUTE(SUBSTITUTE(SUBSTITUTE(SUBSTITUTE(db[[#This Row],[NB BM]]," ",),".",""),"-",""),"(",""),")",""),"/",""),"""",""),"+",""))</f>
        <v>isipensilkenkopl052bhipolymer</v>
      </c>
      <c r="C1681" s="5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D1681" s="5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E168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isipensilkenkopl052bhipolymer18grsartomoro</v>
      </c>
      <c r="F168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kenkopencilleadpl052b05mmhipolymer18grs</v>
      </c>
      <c r="G1681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kenkopencilleadpl052b05mmhipolymerartomoro</v>
      </c>
      <c r="H168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kenkopencilleadpl052b05mmhipolymer18grsartomoro</v>
      </c>
      <c r="I1681" s="2" t="s">
        <v>6599</v>
      </c>
      <c r="J1681" s="2" t="s">
        <v>2025</v>
      </c>
      <c r="K1681" s="14" t="s">
        <v>2026</v>
      </c>
      <c r="L1681" s="2" t="s">
        <v>1335</v>
      </c>
      <c r="M1681" s="34" t="e">
        <f>IF(db[[#This Row],[NB NOTA_C]]="","",COUNTIF([2]!B_MSK[concat],db[[#This Row],[NB NOTA_C]]))</f>
        <v>#REF!</v>
      </c>
      <c r="N1681" s="9" t="s">
        <v>1348</v>
      </c>
      <c r="O1681" s="5" t="s">
        <v>4757</v>
      </c>
      <c r="P1681" s="2" t="s">
        <v>2426</v>
      </c>
      <c r="Q1681" s="2" t="s">
        <v>6967</v>
      </c>
      <c r="R1681" s="2" t="str">
        <f>IF(db[[#This Row],[QTY/ CTN]]="","",SUBSTITUTE(SUBSTITUTE(SUBSTITUTE(db[[#This Row],[QTY/ CTN]]," ","_",2),"(",""),")","")&amp;"_")</f>
        <v>18 GRS_</v>
      </c>
      <c r="S1681" s="2">
        <f>IF(db[[#This Row],[H_QTY/ CTN]]="","",SEARCH("_",db[[#This Row],[H_QTY/ CTN]]))</f>
        <v>7</v>
      </c>
      <c r="T1681" s="2">
        <f>IF(db[[#This Row],[H_QTY/ CTN]]="","",LEN(db[[#This Row],[H_QTY/ CTN]]))</f>
        <v>7</v>
      </c>
      <c r="U1681" s="41" t="str">
        <f>IF(db[[#This Row],[H_QTY/ CTN]]="","",LEFT(db[[#This Row],[H_QTY/ CTN]],db[[#This Row],[H_1]]-1))</f>
        <v>18 GRS</v>
      </c>
      <c r="V1681" s="40" t="str">
        <f>IF(NOT(db[[#This Row],[H_1]]=db[[#This Row],[H_2]]),MID(db[[#This Row],[H_QTY/ CTN]],db[[#This Row],[H_1]]+1,db[[#This Row],[H_2]]-db[[#This Row],[H_1]]-1),"")</f>
        <v/>
      </c>
      <c r="W1681" s="40" t="str">
        <f>IF(db[[#This Row],[QTY/ CTN B]]="","",LEFT(db[[#This Row],[QTY/ CTN B]],SEARCH(" ",db[[#This Row],[QTY/ CTN B]],1)-1))</f>
        <v>18</v>
      </c>
      <c r="X1681" s="40" t="str">
        <f>IF(db[[#This Row],[QTY/ CTN B]]="","",RIGHT(db[[#This Row],[QTY/ CTN B]],LEN(db[[#This Row],[QTY/ CTN B]])-SEARCH(" ",db[[#This Row],[QTY/ CTN B]],1)))</f>
        <v>GRS</v>
      </c>
      <c r="Y1681" s="40">
        <f>IF(db[[#This Row],[QTY/ CTN TG]]="",IF(db[[#This Row],[STN TG]]="","",12),LEFT(db[[#This Row],[QTY/ CTN TG]],SEARCH(" ",db[[#This Row],[QTY/ CTN TG]],1)-1))</f>
        <v>12</v>
      </c>
      <c r="Z16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81" s="40">
        <f>IF(db[[#This Row],[STN K]]="","",IF(db[[#This Row],[STN TG]]="LSN",12,""))</f>
        <v>12</v>
      </c>
      <c r="AB1681" s="40" t="str">
        <f>IF(db[[#This Row],[STN TG]]="LSN","PCS","")</f>
        <v>PCS</v>
      </c>
      <c r="AC1681" s="40">
        <f>db[[#This Row],[QTY B]]*IF(db[[#This Row],[QTY TG]]="",1,db[[#This Row],[QTY TG]])*IF(db[[#This Row],[QTY K]]="",1,db[[#This Row],[QTY K]])</f>
        <v>2592</v>
      </c>
      <c r="AD1681" s="40" t="str">
        <f>IF(db[[#This Row],[STN K]]="",IF(db[[#This Row],[STN TG]]="",db[[#This Row],[STN B]],db[[#This Row],[STN TG]]),db[[#This Row],[STN K]])</f>
        <v>PCS</v>
      </c>
      <c r="AE1681" s="40"/>
    </row>
    <row r="1682" spans="1:31" x14ac:dyDescent="0.25">
      <c r="A1682" s="40">
        <f t="shared" si="26"/>
        <v>1681</v>
      </c>
      <c r="B1682" s="2" t="str">
        <f>LOWER(SUBSTITUTE(SUBSTITUTE(SUBSTITUTE(SUBSTITUTE(SUBSTITUTE(SUBSTITUTE(SUBSTITUTE(SUBSTITUTE(db[[#This Row],[NB BM]]," ",),".",""),"-",""),"(",""),")",""),"/",""),"""",""),"+",""))</f>
        <v>isipensilkenkopl2092b</v>
      </c>
      <c r="C1682" s="2" t="str">
        <f>LOWER(SUBSTITUTE(SUBSTITUTE(SUBSTITUTE(SUBSTITUTE(SUBSTITUTE(SUBSTITUTE(SUBSTITUTE(SUBSTITUTE(SUBSTITUTE(db[[#This Row],[NB NOTA]]," ",),".",""),"-",""),"(",""),")",""),",",""),"/",""),"""",""),"+",""))</f>
        <v>kenkopencilleadpl2092b20mmx9cm</v>
      </c>
      <c r="D1682" s="2" t="str">
        <f>LOWER(SUBSTITUTE(SUBSTITUTE(SUBSTITUTE(SUBSTITUTE(SUBSTITUTE(SUBSTITUTE(SUBSTITUTE(SUBSTITUTE(SUBSTITUTE(db[[#This Row],[NB PAJAK]]," ",""),"-",""),"(",""),")",""),".",""),",",""),"/",""),"""",""),"+",""))</f>
        <v>isipensil20mm2bkenkopl209</v>
      </c>
      <c r="E168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isipensilkenkopl2092b12grsartomoro</v>
      </c>
      <c r="F168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kenkopencilleadpl2092b20mmx9cm12grs</v>
      </c>
      <c r="G1682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kenkopencilleadpl2092b20mmx9cmartomoro</v>
      </c>
      <c r="H168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kenkopencilleadpl2092b20mmx9cm12grsartomoro</v>
      </c>
      <c r="I1682" s="2" t="s">
        <v>6600</v>
      </c>
      <c r="J1682" s="2" t="s">
        <v>4980</v>
      </c>
      <c r="K1682" s="14" t="s">
        <v>4981</v>
      </c>
      <c r="L1682" s="2" t="s">
        <v>1335</v>
      </c>
      <c r="M1682" s="34" t="e">
        <f>IF(db[[#This Row],[NB NOTA_C]]="","",COUNTIF([2]!B_MSK[concat],db[[#This Row],[NB NOTA_C]]))</f>
        <v>#REF!</v>
      </c>
      <c r="N1682" s="14" t="s">
        <v>1348</v>
      </c>
      <c r="O1682" s="2" t="s">
        <v>1411</v>
      </c>
      <c r="P1682" s="2" t="s">
        <v>2426</v>
      </c>
      <c r="Q1682" s="2" t="s">
        <v>4982</v>
      </c>
      <c r="R1682" s="2" t="str">
        <f>IF(db[[#This Row],[QTY/ CTN]]="","",SUBSTITUTE(SUBSTITUTE(SUBSTITUTE(db[[#This Row],[QTY/ CTN]]," ","_",2),"(",""),")","")&amp;"_")</f>
        <v>12 GRS_</v>
      </c>
      <c r="S1682" s="2">
        <f>IF(db[[#This Row],[H_QTY/ CTN]]="","",SEARCH("_",db[[#This Row],[H_QTY/ CTN]]))</f>
        <v>7</v>
      </c>
      <c r="T1682" s="2">
        <f>IF(db[[#This Row],[H_QTY/ CTN]]="","",LEN(db[[#This Row],[H_QTY/ CTN]]))</f>
        <v>7</v>
      </c>
      <c r="U1682" s="41" t="str">
        <f>IF(db[[#This Row],[H_QTY/ CTN]]="","",LEFT(db[[#This Row],[H_QTY/ CTN]],db[[#This Row],[H_1]]-1))</f>
        <v>12 GRS</v>
      </c>
      <c r="V1682" s="40" t="str">
        <f>IF(NOT(db[[#This Row],[H_1]]=db[[#This Row],[H_2]]),MID(db[[#This Row],[H_QTY/ CTN]],db[[#This Row],[H_1]]+1,db[[#This Row],[H_2]]-db[[#This Row],[H_1]]-1),"")</f>
        <v/>
      </c>
      <c r="W1682" s="40" t="str">
        <f>IF(db[[#This Row],[QTY/ CTN B]]="","",LEFT(db[[#This Row],[QTY/ CTN B]],SEARCH(" ",db[[#This Row],[QTY/ CTN B]],1)-1))</f>
        <v>12</v>
      </c>
      <c r="X1682" s="40" t="str">
        <f>IF(db[[#This Row],[QTY/ CTN B]]="","",RIGHT(db[[#This Row],[QTY/ CTN B]],LEN(db[[#This Row],[QTY/ CTN B]])-SEARCH(" ",db[[#This Row],[QTY/ CTN B]],1)))</f>
        <v>GRS</v>
      </c>
      <c r="Y1682" s="40">
        <f>IF(db[[#This Row],[QTY/ CTN TG]]="",IF(db[[#This Row],[STN TG]]="","",12),LEFT(db[[#This Row],[QTY/ CTN TG]],SEARCH(" ",db[[#This Row],[QTY/ CTN TG]],1)-1))</f>
        <v>12</v>
      </c>
      <c r="Z16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82" s="40">
        <f>IF(db[[#This Row],[STN K]]="","",IF(db[[#This Row],[STN TG]]="LSN",12,""))</f>
        <v>12</v>
      </c>
      <c r="AB1682" s="40" t="str">
        <f>IF(db[[#This Row],[STN TG]]="LSN","PCS","")</f>
        <v>PCS</v>
      </c>
      <c r="AC1682" s="40">
        <f>db[[#This Row],[QTY B]]*IF(db[[#This Row],[QTY TG]]="",1,db[[#This Row],[QTY TG]])*IF(db[[#This Row],[QTY K]]="",1,db[[#This Row],[QTY K]])</f>
        <v>1728</v>
      </c>
      <c r="AD1682" s="40" t="str">
        <f>IF(db[[#This Row],[STN K]]="",IF(db[[#This Row],[STN TG]]="",db[[#This Row],[STN B]],db[[#This Row],[STN TG]]),db[[#This Row],[STN K]])</f>
        <v>PCS</v>
      </c>
      <c r="AE1682" s="40"/>
    </row>
    <row r="1683" spans="1:31" x14ac:dyDescent="0.25">
      <c r="A1683" s="40">
        <f t="shared" si="26"/>
        <v>1682</v>
      </c>
      <c r="B1683" s="5" t="str">
        <f>LOWER(SUBSTITUTE(SUBSTITUTE(SUBSTITUTE(SUBSTITUTE(SUBSTITUTE(SUBSTITUTE(SUBSTITUTE(SUBSTITUTE(db[[#This Row],[NB BM]]," ",),".",""),"-",""),"(",""),")",""),"/",""),"""",""),"+",""))</f>
        <v>isipensilkenkopl2122b</v>
      </c>
      <c r="C1683" s="5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D1683" s="5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E168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isipensilkenkopl2122b12grsartomoro</v>
      </c>
      <c r="F168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kenkopencilleadpl2122b20mmx12cm12grs</v>
      </c>
      <c r="G1683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kenkopencilleadpl2122b20mmx12cmartomoro</v>
      </c>
      <c r="H168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kenkopencilleadpl2122b20mmx12cm12grsartomoro</v>
      </c>
      <c r="I1683" s="2" t="s">
        <v>6601</v>
      </c>
      <c r="J1683" s="2" t="s">
        <v>3854</v>
      </c>
      <c r="K1683" s="14" t="s">
        <v>3853</v>
      </c>
      <c r="L1683" s="2" t="s">
        <v>1335</v>
      </c>
      <c r="M1683" s="34" t="e">
        <f>IF(db[[#This Row],[NB NOTA_C]]="","",COUNTIF([2]!B_MSK[concat],db[[#This Row],[NB NOTA_C]]))</f>
        <v>#REF!</v>
      </c>
      <c r="N1683" s="9" t="s">
        <v>1348</v>
      </c>
      <c r="O1683" s="5" t="s">
        <v>1411</v>
      </c>
      <c r="P1683" s="2" t="s">
        <v>2426</v>
      </c>
      <c r="Q1683" s="2" t="s">
        <v>4983</v>
      </c>
      <c r="R1683" s="2" t="str">
        <f>IF(db[[#This Row],[QTY/ CTN]]="","",SUBSTITUTE(SUBSTITUTE(SUBSTITUTE(db[[#This Row],[QTY/ CTN]]," ","_",2),"(",""),")","")&amp;"_")</f>
        <v>12 GRS_</v>
      </c>
      <c r="S1683" s="2">
        <f>IF(db[[#This Row],[H_QTY/ CTN]]="","",SEARCH("_",db[[#This Row],[H_QTY/ CTN]]))</f>
        <v>7</v>
      </c>
      <c r="T1683" s="2">
        <f>IF(db[[#This Row],[H_QTY/ CTN]]="","",LEN(db[[#This Row],[H_QTY/ CTN]]))</f>
        <v>7</v>
      </c>
      <c r="U1683" s="41" t="str">
        <f>IF(db[[#This Row],[H_QTY/ CTN]]="","",LEFT(db[[#This Row],[H_QTY/ CTN]],db[[#This Row],[H_1]]-1))</f>
        <v>12 GRS</v>
      </c>
      <c r="V1683" s="40" t="str">
        <f>IF(NOT(db[[#This Row],[H_1]]=db[[#This Row],[H_2]]),MID(db[[#This Row],[H_QTY/ CTN]],db[[#This Row],[H_1]]+1,db[[#This Row],[H_2]]-db[[#This Row],[H_1]]-1),"")</f>
        <v/>
      </c>
      <c r="W1683" s="40" t="str">
        <f>IF(db[[#This Row],[QTY/ CTN B]]="","",LEFT(db[[#This Row],[QTY/ CTN B]],SEARCH(" ",db[[#This Row],[QTY/ CTN B]],1)-1))</f>
        <v>12</v>
      </c>
      <c r="X1683" s="40" t="str">
        <f>IF(db[[#This Row],[QTY/ CTN B]]="","",RIGHT(db[[#This Row],[QTY/ CTN B]],LEN(db[[#This Row],[QTY/ CTN B]])-SEARCH(" ",db[[#This Row],[QTY/ CTN B]],1)))</f>
        <v>GRS</v>
      </c>
      <c r="Y1683" s="40">
        <f>IF(db[[#This Row],[QTY/ CTN TG]]="",IF(db[[#This Row],[STN TG]]="","",12),LEFT(db[[#This Row],[QTY/ CTN TG]],SEARCH(" ",db[[#This Row],[QTY/ CTN TG]],1)-1))</f>
        <v>12</v>
      </c>
      <c r="Z16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1683" s="40">
        <f>IF(db[[#This Row],[STN K]]="","",IF(db[[#This Row],[STN TG]]="LSN",12,""))</f>
        <v>12</v>
      </c>
      <c r="AB1683" s="40" t="str">
        <f>IF(db[[#This Row],[STN TG]]="LSN","PCS","")</f>
        <v>PCS</v>
      </c>
      <c r="AC1683" s="40">
        <f>db[[#This Row],[QTY B]]*IF(db[[#This Row],[QTY TG]]="",1,db[[#This Row],[QTY TG]])*IF(db[[#This Row],[QTY K]]="",1,db[[#This Row],[QTY K]])</f>
        <v>1728</v>
      </c>
      <c r="AD1683" s="40" t="str">
        <f>IF(db[[#This Row],[STN K]]="",IF(db[[#This Row],[STN TG]]="",db[[#This Row],[STN B]],db[[#This Row],[STN TG]]),db[[#This Row],[STN K]])</f>
        <v>PCS</v>
      </c>
      <c r="AE1683" s="40"/>
    </row>
    <row r="1684" spans="1:31" x14ac:dyDescent="0.25">
      <c r="A1684" s="40">
        <f t="shared" si="26"/>
        <v>1683</v>
      </c>
      <c r="B1684" s="2" t="str">
        <f>LOWER(SUBSTITUTE(SUBSTITUTE(SUBSTITUTE(SUBSTITUTE(SUBSTITUTE(SUBSTITUTE(SUBSTITUTE(SUBSTITUTE(db[[#This Row],[NB BM]]," ",),".",""),"-",""),"(",""),")",""),"/",""),"""",""),"+",""))</f>
        <v>markerpermanenkenkopm100hitam</v>
      </c>
      <c r="C1684" s="2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D1684" s="2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E168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markerpermanenkenkopm100hitam60lsnartomoro</v>
      </c>
      <c r="F168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kenkopermanentmarkerpm100black60lsn</v>
      </c>
      <c r="G168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kenkopermanentmarkerpm100blackartomoro</v>
      </c>
      <c r="H168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kenkopermanentmarkerpm100black60lsnartomoro</v>
      </c>
      <c r="I1684" s="2" t="s">
        <v>446</v>
      </c>
      <c r="J1684" s="2" t="s">
        <v>447</v>
      </c>
      <c r="K1684" s="14" t="s">
        <v>2695</v>
      </c>
      <c r="L1684" s="2" t="s">
        <v>1335</v>
      </c>
      <c r="M1684" s="34" t="e">
        <f>IF(db[[#This Row],[NB NOTA_C]]="","",COUNTIF([2]!B_MSK[concat],db[[#This Row],[NB NOTA_C]]))</f>
        <v>#REF!</v>
      </c>
      <c r="N1684" s="14" t="s">
        <v>1348</v>
      </c>
      <c r="O1684" s="2" t="s">
        <v>1385</v>
      </c>
      <c r="P1684" s="2" t="s">
        <v>2448</v>
      </c>
      <c r="Q1684" s="2" t="s">
        <v>5493</v>
      </c>
      <c r="R1684" s="2" t="str">
        <f>IF(db[[#This Row],[QTY/ CTN]]="","",SUBSTITUTE(SUBSTITUTE(SUBSTITUTE(db[[#This Row],[QTY/ CTN]]," ","_",2),"(",""),")","")&amp;"_")</f>
        <v>60 LSN_</v>
      </c>
      <c r="S1684" s="2">
        <f>IF(db[[#This Row],[H_QTY/ CTN]]="","",SEARCH("_",db[[#This Row],[H_QTY/ CTN]]))</f>
        <v>7</v>
      </c>
      <c r="T1684" s="2">
        <f>IF(db[[#This Row],[H_QTY/ CTN]]="","",LEN(db[[#This Row],[H_QTY/ CTN]]))</f>
        <v>7</v>
      </c>
      <c r="U1684" s="41" t="str">
        <f>IF(db[[#This Row],[H_QTY/ CTN]]="","",LEFT(db[[#This Row],[H_QTY/ CTN]],db[[#This Row],[H_1]]-1))</f>
        <v>60 LSN</v>
      </c>
      <c r="V1684" s="40" t="str">
        <f>IF(NOT(db[[#This Row],[H_1]]=db[[#This Row],[H_2]]),MID(db[[#This Row],[H_QTY/ CTN]],db[[#This Row],[H_1]]+1,db[[#This Row],[H_2]]-db[[#This Row],[H_1]]-1),"")</f>
        <v/>
      </c>
      <c r="W1684" s="40" t="str">
        <f>IF(db[[#This Row],[QTY/ CTN B]]="","",LEFT(db[[#This Row],[QTY/ CTN B]],SEARCH(" ",db[[#This Row],[QTY/ CTN B]],1)-1))</f>
        <v>60</v>
      </c>
      <c r="X1684" s="40" t="str">
        <f>IF(db[[#This Row],[QTY/ CTN B]]="","",RIGHT(db[[#This Row],[QTY/ CTN B]],LEN(db[[#This Row],[QTY/ CTN B]])-SEARCH(" ",db[[#This Row],[QTY/ CTN B]],1)))</f>
        <v>LSN</v>
      </c>
      <c r="Y1684" s="40">
        <f>IF(db[[#This Row],[QTY/ CTN TG]]="",IF(db[[#This Row],[STN TG]]="","",12),LEFT(db[[#This Row],[QTY/ CTN TG]],SEARCH(" ",db[[#This Row],[QTY/ CTN TG]],1)-1))</f>
        <v>12</v>
      </c>
      <c r="Z16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84" s="40" t="str">
        <f>IF(db[[#This Row],[STN K]]="","",IF(db[[#This Row],[STN TG]]="LSN",12,""))</f>
        <v/>
      </c>
      <c r="AB1684" s="40" t="str">
        <f>IF(db[[#This Row],[STN TG]]="LSN","PCS","")</f>
        <v/>
      </c>
      <c r="AC1684" s="40">
        <f>db[[#This Row],[QTY B]]*IF(db[[#This Row],[QTY TG]]="",1,db[[#This Row],[QTY TG]])*IF(db[[#This Row],[QTY K]]="",1,db[[#This Row],[QTY K]])</f>
        <v>720</v>
      </c>
      <c r="AD1684" s="40" t="str">
        <f>IF(db[[#This Row],[STN K]]="",IF(db[[#This Row],[STN TG]]="",db[[#This Row],[STN B]],db[[#This Row],[STN TG]]),db[[#This Row],[STN K]])</f>
        <v>PCS</v>
      </c>
      <c r="AE1684" s="40"/>
    </row>
    <row r="1685" spans="1:31" x14ac:dyDescent="0.25">
      <c r="A1685" s="40">
        <f t="shared" si="26"/>
        <v>1684</v>
      </c>
      <c r="B1685" s="2" t="str">
        <f>LOWER(SUBSTITUTE(SUBSTITUTE(SUBSTITUTE(SUBSTITUTE(SUBSTITUTE(SUBSTITUTE(SUBSTITUTE(SUBSTITUTE(db[[#This Row],[NB BM]]," ",),".",""),"-",""),"(",""),")",""),"/",""),"""",""),"+",""))</f>
        <v>pocketnotekenkopn403</v>
      </c>
      <c r="C1685" s="2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D1685" s="2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E168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pocketnotekenkopn40312lsnartomoro</v>
      </c>
      <c r="F168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kenkopocketnotepn40312lsn</v>
      </c>
      <c r="G1685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kenkopocketnotepn403artomoro</v>
      </c>
      <c r="H168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kenkopocketnotepn40312lsnartomoro</v>
      </c>
      <c r="I1685" s="2" t="s">
        <v>719</v>
      </c>
      <c r="J1685" s="2" t="s">
        <v>782</v>
      </c>
      <c r="K1685" s="14" t="s">
        <v>2029</v>
      </c>
      <c r="L1685" s="2" t="s">
        <v>1335</v>
      </c>
      <c r="M1685" s="34" t="e">
        <f>IF(db[[#This Row],[NB NOTA_C]]="","",COUNTIF([2]!B_MSK[concat],db[[#This Row],[NB NOTA_C]]))</f>
        <v>#REF!</v>
      </c>
      <c r="N1685" s="14" t="s">
        <v>1348</v>
      </c>
      <c r="O1685" s="2" t="s">
        <v>1376</v>
      </c>
      <c r="P1685" s="2" t="s">
        <v>2441</v>
      </c>
      <c r="R1685" s="2" t="str">
        <f>IF(db[[#This Row],[QTY/ CTN]]="","",SUBSTITUTE(SUBSTITUTE(SUBSTITUTE(db[[#This Row],[QTY/ CTN]]," ","_",2),"(",""),")","")&amp;"_")</f>
        <v>12 LSN_</v>
      </c>
      <c r="S1685" s="2">
        <f>IF(db[[#This Row],[H_QTY/ CTN]]="","",SEARCH("_",db[[#This Row],[H_QTY/ CTN]]))</f>
        <v>7</v>
      </c>
      <c r="T1685" s="2">
        <f>IF(db[[#This Row],[H_QTY/ CTN]]="","",LEN(db[[#This Row],[H_QTY/ CTN]]))</f>
        <v>7</v>
      </c>
      <c r="U1685" s="41" t="str">
        <f>IF(db[[#This Row],[H_QTY/ CTN]]="","",LEFT(db[[#This Row],[H_QTY/ CTN]],db[[#This Row],[H_1]]-1))</f>
        <v>12 LSN</v>
      </c>
      <c r="V1685" s="40" t="str">
        <f>IF(NOT(db[[#This Row],[H_1]]=db[[#This Row],[H_2]]),MID(db[[#This Row],[H_QTY/ CTN]],db[[#This Row],[H_1]]+1,db[[#This Row],[H_2]]-db[[#This Row],[H_1]]-1),"")</f>
        <v/>
      </c>
      <c r="W1685" s="40" t="str">
        <f>IF(db[[#This Row],[QTY/ CTN B]]="","",LEFT(db[[#This Row],[QTY/ CTN B]],SEARCH(" ",db[[#This Row],[QTY/ CTN B]],1)-1))</f>
        <v>12</v>
      </c>
      <c r="X1685" s="40" t="str">
        <f>IF(db[[#This Row],[QTY/ CTN B]]="","",RIGHT(db[[#This Row],[QTY/ CTN B]],LEN(db[[#This Row],[QTY/ CTN B]])-SEARCH(" ",db[[#This Row],[QTY/ CTN B]],1)))</f>
        <v>LSN</v>
      </c>
      <c r="Y1685" s="40">
        <f>IF(db[[#This Row],[QTY/ CTN TG]]="",IF(db[[#This Row],[STN TG]]="","",12),LEFT(db[[#This Row],[QTY/ CTN TG]],SEARCH(" ",db[[#This Row],[QTY/ CTN TG]],1)-1))</f>
        <v>12</v>
      </c>
      <c r="Z16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85" s="40" t="str">
        <f>IF(db[[#This Row],[STN K]]="","",IF(db[[#This Row],[STN TG]]="LSN",12,""))</f>
        <v/>
      </c>
      <c r="AB1685" s="40" t="str">
        <f>IF(db[[#This Row],[STN TG]]="LSN","PCS","")</f>
        <v/>
      </c>
      <c r="AC1685" s="40">
        <f>db[[#This Row],[QTY B]]*IF(db[[#This Row],[QTY TG]]="",1,db[[#This Row],[QTY TG]])*IF(db[[#This Row],[QTY K]]="",1,db[[#This Row],[QTY K]])</f>
        <v>144</v>
      </c>
      <c r="AD1685" s="40" t="str">
        <f>IF(db[[#This Row],[STN K]]="",IF(db[[#This Row],[STN TG]]="",db[[#This Row],[STN B]],db[[#This Row],[STN TG]]),db[[#This Row],[STN K]])</f>
        <v>PCS</v>
      </c>
      <c r="AE1685" s="40"/>
    </row>
    <row r="1686" spans="1:31" x14ac:dyDescent="0.25">
      <c r="A1686" s="40">
        <f t="shared" si="26"/>
        <v>1685</v>
      </c>
      <c r="B1686" s="2" t="str">
        <f>LOWER(SUBSTITUTE(SUBSTITUTE(SUBSTITUTE(SUBSTITUTE(SUBSTITUTE(SUBSTITUTE(SUBSTITUTE(SUBSTITUTE(db[[#This Row],[NB BM]]," ",),".",""),"-",""),"(",""),")",""),"/",""),"""",""),"+",""))</f>
        <v>pocketnotekenkopn404</v>
      </c>
      <c r="C1686" s="2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D1686" s="2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E168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pocketnotekenkopn40420lsnartomoro</v>
      </c>
      <c r="F168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kenkopocketnotepn40420lsn</v>
      </c>
      <c r="G1686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kenkopocketnotepn404artomoro</v>
      </c>
      <c r="H168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kenkopocketnotepn40420lsnartomoro</v>
      </c>
      <c r="I1686" s="2" t="s">
        <v>448</v>
      </c>
      <c r="J1686" s="2" t="s">
        <v>449</v>
      </c>
      <c r="K1686" s="14" t="s">
        <v>2030</v>
      </c>
      <c r="L1686" s="2" t="s">
        <v>1335</v>
      </c>
      <c r="M1686" s="34" t="e">
        <f>IF(db[[#This Row],[NB NOTA_C]]="","",COUNTIF([2]!B_MSK[concat],db[[#This Row],[NB NOTA_C]]))</f>
        <v>#REF!</v>
      </c>
      <c r="N1686" s="14" t="s">
        <v>1348</v>
      </c>
      <c r="O1686" s="2" t="s">
        <v>1428</v>
      </c>
      <c r="P1686" s="2" t="s">
        <v>2441</v>
      </c>
      <c r="R1686" s="2" t="str">
        <f>IF(db[[#This Row],[QTY/ CTN]]="","",SUBSTITUTE(SUBSTITUTE(SUBSTITUTE(db[[#This Row],[QTY/ CTN]]," ","_",2),"(",""),")","")&amp;"_")</f>
        <v>20 LSN_</v>
      </c>
      <c r="S1686" s="2">
        <f>IF(db[[#This Row],[H_QTY/ CTN]]="","",SEARCH("_",db[[#This Row],[H_QTY/ CTN]]))</f>
        <v>7</v>
      </c>
      <c r="T1686" s="2">
        <f>IF(db[[#This Row],[H_QTY/ CTN]]="","",LEN(db[[#This Row],[H_QTY/ CTN]]))</f>
        <v>7</v>
      </c>
      <c r="U1686" s="41" t="str">
        <f>IF(db[[#This Row],[H_QTY/ CTN]]="","",LEFT(db[[#This Row],[H_QTY/ CTN]],db[[#This Row],[H_1]]-1))</f>
        <v>20 LSN</v>
      </c>
      <c r="V1686" s="40" t="str">
        <f>IF(NOT(db[[#This Row],[H_1]]=db[[#This Row],[H_2]]),MID(db[[#This Row],[H_QTY/ CTN]],db[[#This Row],[H_1]]+1,db[[#This Row],[H_2]]-db[[#This Row],[H_1]]-1),"")</f>
        <v/>
      </c>
      <c r="W1686" s="40" t="str">
        <f>IF(db[[#This Row],[QTY/ CTN B]]="","",LEFT(db[[#This Row],[QTY/ CTN B]],SEARCH(" ",db[[#This Row],[QTY/ CTN B]],1)-1))</f>
        <v>20</v>
      </c>
      <c r="X1686" s="40" t="str">
        <f>IF(db[[#This Row],[QTY/ CTN B]]="","",RIGHT(db[[#This Row],[QTY/ CTN B]],LEN(db[[#This Row],[QTY/ CTN B]])-SEARCH(" ",db[[#This Row],[QTY/ CTN B]],1)))</f>
        <v>LSN</v>
      </c>
      <c r="Y1686" s="40">
        <f>IF(db[[#This Row],[QTY/ CTN TG]]="",IF(db[[#This Row],[STN TG]]="","",12),LEFT(db[[#This Row],[QTY/ CTN TG]],SEARCH(" ",db[[#This Row],[QTY/ CTN TG]],1)-1))</f>
        <v>12</v>
      </c>
      <c r="Z16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86" s="40" t="str">
        <f>IF(db[[#This Row],[STN K]]="","",IF(db[[#This Row],[STN TG]]="LSN",12,""))</f>
        <v/>
      </c>
      <c r="AB1686" s="40" t="str">
        <f>IF(db[[#This Row],[STN TG]]="LSN","PCS","")</f>
        <v/>
      </c>
      <c r="AC1686" s="40">
        <f>db[[#This Row],[QTY B]]*IF(db[[#This Row],[QTY TG]]="",1,db[[#This Row],[QTY TG]])*IF(db[[#This Row],[QTY K]]="",1,db[[#This Row],[QTY K]])</f>
        <v>240</v>
      </c>
      <c r="AD1686" s="40" t="str">
        <f>IF(db[[#This Row],[STN K]]="",IF(db[[#This Row],[STN TG]]="",db[[#This Row],[STN B]],db[[#This Row],[STN TG]]),db[[#This Row],[STN K]])</f>
        <v>PCS</v>
      </c>
      <c r="AE1686" s="40"/>
    </row>
    <row r="1687" spans="1:31" x14ac:dyDescent="0.25">
      <c r="A1687" s="40">
        <f t="shared" si="26"/>
        <v>1686</v>
      </c>
      <c r="B1687" s="6" t="str">
        <f>LOWER(SUBSTITUTE(SUBSTITUTE(SUBSTITUTE(SUBSTITUTE(SUBSTITUTE(SUBSTITUTE(SUBSTITUTE(SUBSTITUTE(db[[#This Row],[NB BM]]," ",),".",""),"-",""),"(",""),")",""),"/",""),"""",""),"+",""))</f>
        <v>pocketnotekenkopn501</v>
      </c>
      <c r="C1687" s="6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D1687" s="6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E1687" s="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pocketnotekenkopn5016lsnartomoro</v>
      </c>
      <c r="F1687" s="6" t="str">
        <f>db[[#This Row],[NB NOTA_C]]&amp;LOWER(SUBSTITUTE(SUBSTITUTE(SUBSTITUTE(SUBSTITUTE(SUBSTITUTE(SUBSTITUTE(SUBSTITUTE(SUBSTITUTE(SUBSTITUTE(db[[#This Row],[QTY/ CTN]]," ",),".",""),"-",""),"(",""),")",""),",",""),"/",""),"""",""),"+",""))</f>
        <v>kenkopocketnotepn5016lsn</v>
      </c>
      <c r="G1687" s="6" t="str">
        <f>db[[#This Row],[NB NOTA_C]]&amp;LOWER(SUBSTITUTE(SUBSTITUTE(SUBSTITUTE(SUBSTITUTE(SUBSTITUTE(SUBSTITUTE(SUBSTITUTE(SUBSTITUTE(SUBSTITUTE(db[[#This Row],[FAKTUR]]," ",),".",""),"-",""),"(",""),")",""),",",""),"/",""),"""",""),"+",""))</f>
        <v>kenkopocketnotepn501artomoro</v>
      </c>
      <c r="H1687" s="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kenkopocketnotepn5016lsnartomoro</v>
      </c>
      <c r="I1687" s="6" t="s">
        <v>720</v>
      </c>
      <c r="J1687" s="6" t="s">
        <v>783</v>
      </c>
      <c r="K1687" s="14" t="s">
        <v>2031</v>
      </c>
      <c r="L1687" s="2" t="s">
        <v>1335</v>
      </c>
      <c r="M1687" s="34" t="e">
        <f>IF(db[[#This Row],[NB NOTA_C]]="","",COUNTIF([2]!B_MSK[concat],db[[#This Row],[NB NOTA_C]]))</f>
        <v>#REF!</v>
      </c>
      <c r="N1687" s="14" t="s">
        <v>1348</v>
      </c>
      <c r="O1687" s="2" t="s">
        <v>1414</v>
      </c>
      <c r="P1687" s="2" t="s">
        <v>2441</v>
      </c>
      <c r="R1687" s="2" t="str">
        <f>IF(db[[#This Row],[QTY/ CTN]]="","",SUBSTITUTE(SUBSTITUTE(SUBSTITUTE(db[[#This Row],[QTY/ CTN]]," ","_",2),"(",""),")","")&amp;"_")</f>
        <v>6 LSN_</v>
      </c>
      <c r="S1687" s="2">
        <f>IF(db[[#This Row],[H_QTY/ CTN]]="","",SEARCH("_",db[[#This Row],[H_QTY/ CTN]]))</f>
        <v>6</v>
      </c>
      <c r="T1687" s="2">
        <f>IF(db[[#This Row],[H_QTY/ CTN]]="","",LEN(db[[#This Row],[H_QTY/ CTN]]))</f>
        <v>6</v>
      </c>
      <c r="U1687" s="41" t="str">
        <f>IF(db[[#This Row],[H_QTY/ CTN]]="","",LEFT(db[[#This Row],[H_QTY/ CTN]],db[[#This Row],[H_1]]-1))</f>
        <v>6 LSN</v>
      </c>
      <c r="V1687" s="40" t="str">
        <f>IF(NOT(db[[#This Row],[H_1]]=db[[#This Row],[H_2]]),MID(db[[#This Row],[H_QTY/ CTN]],db[[#This Row],[H_1]]+1,db[[#This Row],[H_2]]-db[[#This Row],[H_1]]-1),"")</f>
        <v/>
      </c>
      <c r="W1687" s="40" t="str">
        <f>IF(db[[#This Row],[QTY/ CTN B]]="","",LEFT(db[[#This Row],[QTY/ CTN B]],SEARCH(" ",db[[#This Row],[QTY/ CTN B]],1)-1))</f>
        <v>6</v>
      </c>
      <c r="X1687" s="40" t="str">
        <f>IF(db[[#This Row],[QTY/ CTN B]]="","",RIGHT(db[[#This Row],[QTY/ CTN B]],LEN(db[[#This Row],[QTY/ CTN B]])-SEARCH(" ",db[[#This Row],[QTY/ CTN B]],1)))</f>
        <v>LSN</v>
      </c>
      <c r="Y1687" s="40">
        <f>IF(db[[#This Row],[QTY/ CTN TG]]="",IF(db[[#This Row],[STN TG]]="","",12),LEFT(db[[#This Row],[QTY/ CTN TG]],SEARCH(" ",db[[#This Row],[QTY/ CTN TG]],1)-1))</f>
        <v>12</v>
      </c>
      <c r="Z16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87" s="40" t="str">
        <f>IF(db[[#This Row],[STN K]]="","",IF(db[[#This Row],[STN TG]]="LSN",12,""))</f>
        <v/>
      </c>
      <c r="AB1687" s="40" t="str">
        <f>IF(db[[#This Row],[STN TG]]="LSN","PCS","")</f>
        <v/>
      </c>
      <c r="AC1687" s="40">
        <f>db[[#This Row],[QTY B]]*IF(db[[#This Row],[QTY TG]]="",1,db[[#This Row],[QTY TG]])*IF(db[[#This Row],[QTY K]]="",1,db[[#This Row],[QTY K]])</f>
        <v>72</v>
      </c>
      <c r="AD1687" s="40" t="str">
        <f>IF(db[[#This Row],[STN K]]="",IF(db[[#This Row],[STN TG]]="",db[[#This Row],[STN B]],db[[#This Row],[STN TG]]),db[[#This Row],[STN K]])</f>
        <v>PCS</v>
      </c>
      <c r="AE1687" s="40"/>
    </row>
    <row r="1688" spans="1:31" x14ac:dyDescent="0.25">
      <c r="A1688" s="40">
        <f t="shared" si="26"/>
        <v>1687</v>
      </c>
      <c r="B1688" s="5" t="str">
        <f>LOWER(SUBSTITUTE(SUBSTITUTE(SUBSTITUTE(SUBSTITUTE(SUBSTITUTE(SUBSTITUTE(SUBSTITUTE(SUBSTITUTE(db[[#This Row],[NB BM]]," ",),".",""),"-",""),"(",""),")",""),"/",""),"""",""),"+",""))</f>
        <v>labelhargakenko50022line</v>
      </c>
      <c r="C1688" s="5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D1688" s="5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E168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labelhargakenko50022line50tubartomoro</v>
      </c>
      <c r="F168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kenkopricelabel50022line@10rol50tub</v>
      </c>
      <c r="G1688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kenkopricelabel50022line@10rolartomoro</v>
      </c>
      <c r="H168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kenkopricelabel50022line@10rol50tubartomoro</v>
      </c>
      <c r="I1688" s="2" t="s">
        <v>6593</v>
      </c>
      <c r="J1688" s="2" t="s">
        <v>2273</v>
      </c>
      <c r="K1688" s="1" t="s">
        <v>2274</v>
      </c>
      <c r="L1688" s="2" t="s">
        <v>1335</v>
      </c>
      <c r="M1688" s="34" t="e">
        <f>IF(db[[#This Row],[NB NOTA_C]]="","",COUNTIF([2]!B_MSK[concat],db[[#This Row],[NB NOTA_C]]))</f>
        <v>#REF!</v>
      </c>
      <c r="N1688" s="9" t="s">
        <v>1348</v>
      </c>
      <c r="O1688" s="5" t="s">
        <v>1478</v>
      </c>
      <c r="P1688" s="2" t="s">
        <v>2435</v>
      </c>
      <c r="R1688" s="2" t="str">
        <f>IF(db[[#This Row],[QTY/ CTN]]="","",SUBSTITUTE(SUBSTITUTE(SUBSTITUTE(db[[#This Row],[QTY/ CTN]]," ","_",2),"(",""),")","")&amp;"_")</f>
        <v>50 TUB_</v>
      </c>
      <c r="S1688" s="2">
        <f>IF(db[[#This Row],[H_QTY/ CTN]]="","",SEARCH("_",db[[#This Row],[H_QTY/ CTN]]))</f>
        <v>7</v>
      </c>
      <c r="T1688" s="2">
        <f>IF(db[[#This Row],[H_QTY/ CTN]]="","",LEN(db[[#This Row],[H_QTY/ CTN]]))</f>
        <v>7</v>
      </c>
      <c r="U1688" s="41" t="str">
        <f>IF(db[[#This Row],[H_QTY/ CTN]]="","",LEFT(db[[#This Row],[H_QTY/ CTN]],db[[#This Row],[H_1]]-1))</f>
        <v>50 TUB</v>
      </c>
      <c r="V1688" s="40" t="str">
        <f>IF(NOT(db[[#This Row],[H_1]]=db[[#This Row],[H_2]]),MID(db[[#This Row],[H_QTY/ CTN]],db[[#This Row],[H_1]]+1,db[[#This Row],[H_2]]-db[[#This Row],[H_1]]-1),"")</f>
        <v/>
      </c>
      <c r="W1688" s="40" t="str">
        <f>IF(db[[#This Row],[QTY/ CTN B]]="","",LEFT(db[[#This Row],[QTY/ CTN B]],SEARCH(" ",db[[#This Row],[QTY/ CTN B]],1)-1))</f>
        <v>50</v>
      </c>
      <c r="X1688" s="40" t="str">
        <f>IF(db[[#This Row],[QTY/ CTN B]]="","",RIGHT(db[[#This Row],[QTY/ CTN B]],LEN(db[[#This Row],[QTY/ CTN B]])-SEARCH(" ",db[[#This Row],[QTY/ CTN B]],1)))</f>
        <v>TUB</v>
      </c>
      <c r="Y1688" s="40" t="str">
        <f>IF(db[[#This Row],[QTY/ CTN TG]]="",IF(db[[#This Row],[STN TG]]="","",12),LEFT(db[[#This Row],[QTY/ CTN TG]],SEARCH(" ",db[[#This Row],[QTY/ CTN TG]],1)-1))</f>
        <v/>
      </c>
      <c r="Z16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88" s="40" t="str">
        <f>IF(db[[#This Row],[STN K]]="","",IF(db[[#This Row],[STN TG]]="LSN",12,""))</f>
        <v/>
      </c>
      <c r="AB1688" s="40" t="str">
        <f>IF(db[[#This Row],[STN TG]]="LSN","PCS","")</f>
        <v/>
      </c>
      <c r="AC1688" s="40">
        <f>db[[#This Row],[QTY B]]*IF(db[[#This Row],[QTY TG]]="",1,db[[#This Row],[QTY TG]])*IF(db[[#This Row],[QTY K]]="",1,db[[#This Row],[QTY K]])</f>
        <v>50</v>
      </c>
      <c r="AD1688" s="40" t="str">
        <f>IF(db[[#This Row],[STN K]]="",IF(db[[#This Row],[STN TG]]="",db[[#This Row],[STN B]],db[[#This Row],[STN TG]]),db[[#This Row],[STN K]])</f>
        <v>TUB</v>
      </c>
      <c r="AE1688" s="40"/>
    </row>
    <row r="1689" spans="1:31" x14ac:dyDescent="0.25">
      <c r="A1689" s="40">
        <f t="shared" si="26"/>
        <v>1688</v>
      </c>
      <c r="B1689" s="2" t="str">
        <f>LOWER(SUBSTITUTE(SUBSTITUTE(SUBSTITUTE(SUBSTITUTE(SUBSTITUTE(SUBSTITUTE(SUBSTITUTE(SUBSTITUTE(db[[#This Row],[NB BM]]," ",),".",""),"-",""),"(",""),")",""),"/",""),"""",""),"+",""))</f>
        <v>labelhargakenko60011line</v>
      </c>
      <c r="C1689" s="2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D1689" s="2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E168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labelhargakenko60011line50tubartomoro</v>
      </c>
      <c r="F168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kenkopricelabel60012r1line@10rol50tub</v>
      </c>
      <c r="G1689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kenkopricelabel60012r1line@10rolartomoro</v>
      </c>
      <c r="H168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kenkopricelabel60012r1line@10rol50tubartomoro</v>
      </c>
      <c r="I1689" s="2" t="s">
        <v>6594</v>
      </c>
      <c r="J1689" s="2" t="s">
        <v>450</v>
      </c>
      <c r="K1689" s="1" t="s">
        <v>451</v>
      </c>
      <c r="L1689" s="2" t="s">
        <v>1335</v>
      </c>
      <c r="M1689" s="34" t="e">
        <f>IF(db[[#This Row],[NB NOTA_C]]="","",COUNTIF([2]!B_MSK[concat],db[[#This Row],[NB NOTA_C]]))</f>
        <v>#REF!</v>
      </c>
      <c r="N1689" s="14" t="s">
        <v>1348</v>
      </c>
      <c r="O1689" s="2" t="s">
        <v>1478</v>
      </c>
      <c r="P1689" s="2" t="s">
        <v>2435</v>
      </c>
      <c r="Q1689" s="2" t="s">
        <v>5199</v>
      </c>
      <c r="R1689" s="2" t="str">
        <f>IF(db[[#This Row],[QTY/ CTN]]="","",SUBSTITUTE(SUBSTITUTE(SUBSTITUTE(db[[#This Row],[QTY/ CTN]]," ","_",2),"(",""),")","")&amp;"_")</f>
        <v>50 TUB_</v>
      </c>
      <c r="S1689" s="2">
        <f>IF(db[[#This Row],[H_QTY/ CTN]]="","",SEARCH("_",db[[#This Row],[H_QTY/ CTN]]))</f>
        <v>7</v>
      </c>
      <c r="T1689" s="2">
        <f>IF(db[[#This Row],[H_QTY/ CTN]]="","",LEN(db[[#This Row],[H_QTY/ CTN]]))</f>
        <v>7</v>
      </c>
      <c r="U1689" s="41" t="str">
        <f>IF(db[[#This Row],[H_QTY/ CTN]]="","",LEFT(db[[#This Row],[H_QTY/ CTN]],db[[#This Row],[H_1]]-1))</f>
        <v>50 TUB</v>
      </c>
      <c r="V1689" s="40" t="str">
        <f>IF(NOT(db[[#This Row],[H_1]]=db[[#This Row],[H_2]]),MID(db[[#This Row],[H_QTY/ CTN]],db[[#This Row],[H_1]]+1,db[[#This Row],[H_2]]-db[[#This Row],[H_1]]-1),"")</f>
        <v/>
      </c>
      <c r="W1689" s="40" t="str">
        <f>IF(db[[#This Row],[QTY/ CTN B]]="","",LEFT(db[[#This Row],[QTY/ CTN B]],SEARCH(" ",db[[#This Row],[QTY/ CTN B]],1)-1))</f>
        <v>50</v>
      </c>
      <c r="X1689" s="40" t="str">
        <f>IF(db[[#This Row],[QTY/ CTN B]]="","",RIGHT(db[[#This Row],[QTY/ CTN B]],LEN(db[[#This Row],[QTY/ CTN B]])-SEARCH(" ",db[[#This Row],[QTY/ CTN B]],1)))</f>
        <v>TUB</v>
      </c>
      <c r="Y1689" s="40" t="str">
        <f>IF(db[[#This Row],[QTY/ CTN TG]]="",IF(db[[#This Row],[STN TG]]="","",12),LEFT(db[[#This Row],[QTY/ CTN TG]],SEARCH(" ",db[[#This Row],[QTY/ CTN TG]],1)-1))</f>
        <v/>
      </c>
      <c r="Z16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89" s="40" t="str">
        <f>IF(db[[#This Row],[STN K]]="","",IF(db[[#This Row],[STN TG]]="LSN",12,""))</f>
        <v/>
      </c>
      <c r="AB1689" s="40" t="str">
        <f>IF(db[[#This Row],[STN TG]]="LSN","PCS","")</f>
        <v/>
      </c>
      <c r="AC1689" s="40">
        <f>db[[#This Row],[QTY B]]*IF(db[[#This Row],[QTY TG]]="",1,db[[#This Row],[QTY TG]])*IF(db[[#This Row],[QTY K]]="",1,db[[#This Row],[QTY K]])</f>
        <v>50</v>
      </c>
      <c r="AD1689" s="40" t="str">
        <f>IF(db[[#This Row],[STN K]]="",IF(db[[#This Row],[STN TG]]="",db[[#This Row],[STN B]],db[[#This Row],[STN TG]]),db[[#This Row],[STN K]])</f>
        <v>TUB</v>
      </c>
      <c r="AE1689" s="40"/>
    </row>
    <row r="1690" spans="1:31" x14ac:dyDescent="0.25">
      <c r="A1690" s="40">
        <f t="shared" si="26"/>
        <v>1689</v>
      </c>
      <c r="B1690" s="2" t="str">
        <f>LOWER(SUBSTITUTE(SUBSTITUTE(SUBSTITUTE(SUBSTITUTE(SUBSTITUTE(SUBSTITUTE(SUBSTITUTE(SUBSTITUTE(db[[#This Row],[NB BM]]," ",),".",""),"-",""),"(",""),")",""),"/",""),"""",""),"+",""))</f>
        <v>mesinlabelhargakenkomx5500</v>
      </c>
      <c r="C1690" s="2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D1690" s="2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E169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mesinlabelhargakenkomx550050pcsartomoro</v>
      </c>
      <c r="F169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kenkopricelabellermx55008digits1line50pcs</v>
      </c>
      <c r="G1690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kenkopricelabellermx55008digits1lineartomoro</v>
      </c>
      <c r="H169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kenkopricelabellermx55008digits1line50pcsartomoro</v>
      </c>
      <c r="I1690" s="2" t="s">
        <v>452</v>
      </c>
      <c r="J1690" s="2" t="s">
        <v>453</v>
      </c>
      <c r="K1690" s="1" t="s">
        <v>454</v>
      </c>
      <c r="L1690" s="2" t="s">
        <v>1335</v>
      </c>
      <c r="M1690" s="34" t="e">
        <f>IF(db[[#This Row],[NB NOTA_C]]="","",COUNTIF([2]!B_MSK[concat],db[[#This Row],[NB NOTA_C]]))</f>
        <v>#REF!</v>
      </c>
      <c r="N1690" s="14" t="s">
        <v>1348</v>
      </c>
      <c r="O1690" s="2" t="s">
        <v>1460</v>
      </c>
      <c r="P1690" s="2" t="s">
        <v>2435</v>
      </c>
      <c r="Q1690" s="2" t="s">
        <v>4287</v>
      </c>
      <c r="R1690" s="2" t="str">
        <f>IF(db[[#This Row],[QTY/ CTN]]="","",SUBSTITUTE(SUBSTITUTE(SUBSTITUTE(db[[#This Row],[QTY/ CTN]]," ","_",2),"(",""),")","")&amp;"_")</f>
        <v>50 PCS_</v>
      </c>
      <c r="S1690" s="2">
        <f>IF(db[[#This Row],[H_QTY/ CTN]]="","",SEARCH("_",db[[#This Row],[H_QTY/ CTN]]))</f>
        <v>7</v>
      </c>
      <c r="T1690" s="2">
        <f>IF(db[[#This Row],[H_QTY/ CTN]]="","",LEN(db[[#This Row],[H_QTY/ CTN]]))</f>
        <v>7</v>
      </c>
      <c r="U1690" s="41" t="str">
        <f>IF(db[[#This Row],[H_QTY/ CTN]]="","",LEFT(db[[#This Row],[H_QTY/ CTN]],db[[#This Row],[H_1]]-1))</f>
        <v>50 PCS</v>
      </c>
      <c r="V1690" s="40" t="str">
        <f>IF(NOT(db[[#This Row],[H_1]]=db[[#This Row],[H_2]]),MID(db[[#This Row],[H_QTY/ CTN]],db[[#This Row],[H_1]]+1,db[[#This Row],[H_2]]-db[[#This Row],[H_1]]-1),"")</f>
        <v/>
      </c>
      <c r="W1690" s="40" t="str">
        <f>IF(db[[#This Row],[QTY/ CTN B]]="","",LEFT(db[[#This Row],[QTY/ CTN B]],SEARCH(" ",db[[#This Row],[QTY/ CTN B]],1)-1))</f>
        <v>50</v>
      </c>
      <c r="X1690" s="40" t="str">
        <f>IF(db[[#This Row],[QTY/ CTN B]]="","",RIGHT(db[[#This Row],[QTY/ CTN B]],LEN(db[[#This Row],[QTY/ CTN B]])-SEARCH(" ",db[[#This Row],[QTY/ CTN B]],1)))</f>
        <v>PCS</v>
      </c>
      <c r="Y1690" s="40" t="str">
        <f>IF(db[[#This Row],[QTY/ CTN TG]]="",IF(db[[#This Row],[STN TG]]="","",12),LEFT(db[[#This Row],[QTY/ CTN TG]],SEARCH(" ",db[[#This Row],[QTY/ CTN TG]],1)-1))</f>
        <v/>
      </c>
      <c r="Z16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0" s="40" t="str">
        <f>IF(db[[#This Row],[STN K]]="","",IF(db[[#This Row],[STN TG]]="LSN",12,""))</f>
        <v/>
      </c>
      <c r="AB1690" s="40" t="str">
        <f>IF(db[[#This Row],[STN TG]]="LSN","PCS","")</f>
        <v/>
      </c>
      <c r="AC1690" s="40">
        <f>db[[#This Row],[QTY B]]*IF(db[[#This Row],[QTY TG]]="",1,db[[#This Row],[QTY TG]])*IF(db[[#This Row],[QTY K]]="",1,db[[#This Row],[QTY K]])</f>
        <v>50</v>
      </c>
      <c r="AD1690" s="40" t="str">
        <f>IF(db[[#This Row],[STN K]]="",IF(db[[#This Row],[STN TG]]="",db[[#This Row],[STN B]],db[[#This Row],[STN TG]]),db[[#This Row],[STN K]])</f>
        <v>PCS</v>
      </c>
      <c r="AE1690" s="40"/>
    </row>
    <row r="1691" spans="1:31" x14ac:dyDescent="0.25">
      <c r="A1691" s="40">
        <f t="shared" si="26"/>
        <v>1690</v>
      </c>
      <c r="B1691" s="2" t="str">
        <f>LOWER(SUBSTITUTE(SUBSTITUTE(SUBSTITUTE(SUBSTITUTE(SUBSTITUTE(SUBSTITUTE(SUBSTITUTE(SUBSTITUTE(db[[#This Row],[NB BM]]," ",),".",""),"-",""),"(",""),")",""),"/",""),"""",""),"+",""))</f>
        <v>mesinlabelhargakenkomx5500eos</v>
      </c>
      <c r="C1691" s="2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D1691" s="2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E169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mesinlabelhargakenkomx5500eos50pcsartomoro</v>
      </c>
      <c r="F169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kenkopricelabellermx5500eos8digits1line50pcs</v>
      </c>
      <c r="G1691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kenkopricelabellermx5500eos8digits1lineartomoro</v>
      </c>
      <c r="H169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kenkopricelabellermx5500eos8digits1line50pcsartomoro</v>
      </c>
      <c r="I1691" s="2" t="s">
        <v>756</v>
      </c>
      <c r="J1691" s="2" t="s">
        <v>757</v>
      </c>
      <c r="K1691" s="14" t="s">
        <v>3679</v>
      </c>
      <c r="L1691" s="2" t="s">
        <v>1335</v>
      </c>
      <c r="M1691" s="34" t="e">
        <f>IF(db[[#This Row],[NB NOTA_C]]="","",COUNTIF([2]!B_MSK[concat],db[[#This Row],[NB NOTA_C]]))</f>
        <v>#REF!</v>
      </c>
      <c r="N1691" s="14" t="s">
        <v>1348</v>
      </c>
      <c r="O1691" s="2" t="s">
        <v>1460</v>
      </c>
      <c r="P1691" s="2" t="s">
        <v>2435</v>
      </c>
      <c r="R1691" s="2" t="str">
        <f>IF(db[[#This Row],[QTY/ CTN]]="","",SUBSTITUTE(SUBSTITUTE(SUBSTITUTE(db[[#This Row],[QTY/ CTN]]," ","_",2),"(",""),")","")&amp;"_")</f>
        <v>50 PCS_</v>
      </c>
      <c r="S1691" s="2">
        <f>IF(db[[#This Row],[H_QTY/ CTN]]="","",SEARCH("_",db[[#This Row],[H_QTY/ CTN]]))</f>
        <v>7</v>
      </c>
      <c r="T1691" s="2">
        <f>IF(db[[#This Row],[H_QTY/ CTN]]="","",LEN(db[[#This Row],[H_QTY/ CTN]]))</f>
        <v>7</v>
      </c>
      <c r="U1691" s="41" t="str">
        <f>IF(db[[#This Row],[H_QTY/ CTN]]="","",LEFT(db[[#This Row],[H_QTY/ CTN]],db[[#This Row],[H_1]]-1))</f>
        <v>50 PCS</v>
      </c>
      <c r="V1691" s="40" t="str">
        <f>IF(NOT(db[[#This Row],[H_1]]=db[[#This Row],[H_2]]),MID(db[[#This Row],[H_QTY/ CTN]],db[[#This Row],[H_1]]+1,db[[#This Row],[H_2]]-db[[#This Row],[H_1]]-1),"")</f>
        <v/>
      </c>
      <c r="W1691" s="40" t="str">
        <f>IF(db[[#This Row],[QTY/ CTN B]]="","",LEFT(db[[#This Row],[QTY/ CTN B]],SEARCH(" ",db[[#This Row],[QTY/ CTN B]],1)-1))</f>
        <v>50</v>
      </c>
      <c r="X1691" s="40" t="str">
        <f>IF(db[[#This Row],[QTY/ CTN B]]="","",RIGHT(db[[#This Row],[QTY/ CTN B]],LEN(db[[#This Row],[QTY/ CTN B]])-SEARCH(" ",db[[#This Row],[QTY/ CTN B]],1)))</f>
        <v>PCS</v>
      </c>
      <c r="Y1691" s="40" t="str">
        <f>IF(db[[#This Row],[QTY/ CTN TG]]="",IF(db[[#This Row],[STN TG]]="","",12),LEFT(db[[#This Row],[QTY/ CTN TG]],SEARCH(" ",db[[#This Row],[QTY/ CTN TG]],1)-1))</f>
        <v/>
      </c>
      <c r="Z16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1" s="40" t="str">
        <f>IF(db[[#This Row],[STN K]]="","",IF(db[[#This Row],[STN TG]]="LSN",12,""))</f>
        <v/>
      </c>
      <c r="AB1691" s="40" t="str">
        <f>IF(db[[#This Row],[STN TG]]="LSN","PCS","")</f>
        <v/>
      </c>
      <c r="AC1691" s="40">
        <f>db[[#This Row],[QTY B]]*IF(db[[#This Row],[QTY TG]]="",1,db[[#This Row],[QTY TG]])*IF(db[[#This Row],[QTY K]]="",1,db[[#This Row],[QTY K]])</f>
        <v>50</v>
      </c>
      <c r="AD1691" s="40" t="str">
        <f>IF(db[[#This Row],[STN K]]="",IF(db[[#This Row],[STN TG]]="",db[[#This Row],[STN B]],db[[#This Row],[STN TG]]),db[[#This Row],[STN K]])</f>
        <v>PCS</v>
      </c>
      <c r="AE1691" s="40"/>
    </row>
    <row r="1692" spans="1:31" x14ac:dyDescent="0.25">
      <c r="A1692" s="40">
        <f t="shared" si="26"/>
        <v>1691</v>
      </c>
      <c r="B1692" s="5" t="str">
        <f>LOWER(SUBSTITUTE(SUBSTITUTE(SUBSTITUTE(SUBSTITUTE(SUBSTITUTE(SUBSTITUTE(SUBSTITUTE(SUBSTITUTE(db[[#This Row],[NB BM]]," ",),".",""),"-",""),"(",""),")",""),"/",""),"""",""),"+",""))</f>
        <v>mesinlabelhargakenkomx6600a</v>
      </c>
      <c r="C1692" s="5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D1692" s="5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E169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mesinlabelhargakenkomx6600a50pcsartomoro</v>
      </c>
      <c r="F169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kenkopricelabellermx6600a10dig2linesan50pcs</v>
      </c>
      <c r="G1692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kenkopricelabellermx6600a10dig2linesanartomoro</v>
      </c>
      <c r="H169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kenkopricelabellermx6600a10dig2linesan50pcsartomoro</v>
      </c>
      <c r="I1692" s="2" t="s">
        <v>455</v>
      </c>
      <c r="J1692" s="2" t="s">
        <v>456</v>
      </c>
      <c r="K1692" s="14" t="s">
        <v>457</v>
      </c>
      <c r="L1692" s="2" t="s">
        <v>1335</v>
      </c>
      <c r="M1692" s="34" t="e">
        <f>IF(db[[#This Row],[NB NOTA_C]]="","",COUNTIF([2]!B_MSK[concat],db[[#This Row],[NB NOTA_C]]))</f>
        <v>#REF!</v>
      </c>
      <c r="N1692" s="14" t="s">
        <v>1348</v>
      </c>
      <c r="O1692" s="2" t="s">
        <v>1460</v>
      </c>
      <c r="P1692" s="2" t="s">
        <v>2435</v>
      </c>
      <c r="Q1692" s="2" t="s">
        <v>5369</v>
      </c>
      <c r="R1692" s="2" t="str">
        <f>IF(db[[#This Row],[QTY/ CTN]]="","",SUBSTITUTE(SUBSTITUTE(SUBSTITUTE(db[[#This Row],[QTY/ CTN]]," ","_",2),"(",""),")","")&amp;"_")</f>
        <v>50 PCS_</v>
      </c>
      <c r="S1692" s="2">
        <f>IF(db[[#This Row],[H_QTY/ CTN]]="","",SEARCH("_",db[[#This Row],[H_QTY/ CTN]]))</f>
        <v>7</v>
      </c>
      <c r="T1692" s="2">
        <f>IF(db[[#This Row],[H_QTY/ CTN]]="","",LEN(db[[#This Row],[H_QTY/ CTN]]))</f>
        <v>7</v>
      </c>
      <c r="U1692" s="41" t="str">
        <f>IF(db[[#This Row],[H_QTY/ CTN]]="","",LEFT(db[[#This Row],[H_QTY/ CTN]],db[[#This Row],[H_1]]-1))</f>
        <v>50 PCS</v>
      </c>
      <c r="V1692" s="40" t="str">
        <f>IF(NOT(db[[#This Row],[H_1]]=db[[#This Row],[H_2]]),MID(db[[#This Row],[H_QTY/ CTN]],db[[#This Row],[H_1]]+1,db[[#This Row],[H_2]]-db[[#This Row],[H_1]]-1),"")</f>
        <v/>
      </c>
      <c r="W1692" s="40" t="str">
        <f>IF(db[[#This Row],[QTY/ CTN B]]="","",LEFT(db[[#This Row],[QTY/ CTN B]],SEARCH(" ",db[[#This Row],[QTY/ CTN B]],1)-1))</f>
        <v>50</v>
      </c>
      <c r="X1692" s="40" t="str">
        <f>IF(db[[#This Row],[QTY/ CTN B]]="","",RIGHT(db[[#This Row],[QTY/ CTN B]],LEN(db[[#This Row],[QTY/ CTN B]])-SEARCH(" ",db[[#This Row],[QTY/ CTN B]],1)))</f>
        <v>PCS</v>
      </c>
      <c r="Y1692" s="40" t="str">
        <f>IF(db[[#This Row],[QTY/ CTN TG]]="",IF(db[[#This Row],[STN TG]]="","",12),LEFT(db[[#This Row],[QTY/ CTN TG]],SEARCH(" ",db[[#This Row],[QTY/ CTN TG]],1)-1))</f>
        <v/>
      </c>
      <c r="Z16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2" s="40" t="str">
        <f>IF(db[[#This Row],[STN K]]="","",IF(db[[#This Row],[STN TG]]="LSN",12,""))</f>
        <v/>
      </c>
      <c r="AB1692" s="40" t="str">
        <f>IF(db[[#This Row],[STN TG]]="LSN","PCS","")</f>
        <v/>
      </c>
      <c r="AC1692" s="40">
        <f>db[[#This Row],[QTY B]]*IF(db[[#This Row],[QTY TG]]="",1,db[[#This Row],[QTY TG]])*IF(db[[#This Row],[QTY K]]="",1,db[[#This Row],[QTY K]])</f>
        <v>50</v>
      </c>
      <c r="AD1692" s="40" t="str">
        <f>IF(db[[#This Row],[STN K]]="",IF(db[[#This Row],[STN TG]]="",db[[#This Row],[STN B]],db[[#This Row],[STN TG]]),db[[#This Row],[STN K]])</f>
        <v>PCS</v>
      </c>
      <c r="AE1692" s="40"/>
    </row>
    <row r="1693" spans="1:31" x14ac:dyDescent="0.25">
      <c r="A1693" s="40">
        <f t="shared" si="26"/>
        <v>1692</v>
      </c>
      <c r="B1693" s="5" t="str">
        <f>LOWER(SUBSTITUTE(SUBSTITUTE(SUBSTITUTE(SUBSTITUTE(SUBSTITUTE(SUBSTITUTE(SUBSTITUTE(SUBSTITUTE(db[[#This Row],[NB BM]]," ",),".",""),"-",""),"(",""),")",""),"/",""),"""",""),"+",""))</f>
        <v>mesinlabelhargakenkomx6600n</v>
      </c>
      <c r="C1693" s="5" t="str">
        <f>LOWER(SUBSTITUTE(SUBSTITUTE(SUBSTITUTE(SUBSTITUTE(SUBSTITUTE(SUBSTITUTE(SUBSTITUTE(SUBSTITUTE(SUBSTITUTE(db[[#This Row],[NB NOTA]]," ",),".",""),"-",""),"(",""),")",""),",",""),"/",""),"""",""),"+",""))</f>
        <v>kenkopricelabellermx6600n10dig2linesnn</v>
      </c>
      <c r="D1693" s="5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E169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mesinlabelhargakenkomx6600n50pcsartomoro</v>
      </c>
      <c r="F169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kenkopricelabellermx6600n10dig2linesnn50pcs</v>
      </c>
      <c r="G1693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kenkopricelabellermx6600n10dig2linesnnartomoro</v>
      </c>
      <c r="H169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kenkopricelabellermx6600n10dig2linesnn50pcsartomoro</v>
      </c>
      <c r="I1693" s="2" t="s">
        <v>5368</v>
      </c>
      <c r="J1693" s="2" t="s">
        <v>5367</v>
      </c>
      <c r="K1693" s="14" t="s">
        <v>457</v>
      </c>
      <c r="L1693" s="2" t="s">
        <v>1335</v>
      </c>
      <c r="M1693" s="34" t="e">
        <f>IF(db[[#This Row],[NB NOTA_C]]="","",COUNTIF([2]!B_MSK[concat],db[[#This Row],[NB NOTA_C]]))</f>
        <v>#REF!</v>
      </c>
      <c r="N1693" s="14" t="s">
        <v>1348</v>
      </c>
      <c r="O1693" s="2" t="s">
        <v>1460</v>
      </c>
      <c r="P1693" s="2" t="s">
        <v>2435</v>
      </c>
      <c r="Q1693" s="2" t="s">
        <v>5366</v>
      </c>
      <c r="R1693" s="2" t="str">
        <f>IF(db[[#This Row],[QTY/ CTN]]="","",SUBSTITUTE(SUBSTITUTE(SUBSTITUTE(db[[#This Row],[QTY/ CTN]]," ","_",2),"(",""),")","")&amp;"_")</f>
        <v>50 PCS_</v>
      </c>
      <c r="S1693" s="2">
        <f>IF(db[[#This Row],[H_QTY/ CTN]]="","",SEARCH("_",db[[#This Row],[H_QTY/ CTN]]))</f>
        <v>7</v>
      </c>
      <c r="T1693" s="2">
        <f>IF(db[[#This Row],[H_QTY/ CTN]]="","",LEN(db[[#This Row],[H_QTY/ CTN]]))</f>
        <v>7</v>
      </c>
      <c r="U1693" s="41" t="str">
        <f>IF(db[[#This Row],[H_QTY/ CTN]]="","",LEFT(db[[#This Row],[H_QTY/ CTN]],db[[#This Row],[H_1]]-1))</f>
        <v>50 PCS</v>
      </c>
      <c r="V1693" s="40" t="str">
        <f>IF(NOT(db[[#This Row],[H_1]]=db[[#This Row],[H_2]]),MID(db[[#This Row],[H_QTY/ CTN]],db[[#This Row],[H_1]]+1,db[[#This Row],[H_2]]-db[[#This Row],[H_1]]-1),"")</f>
        <v/>
      </c>
      <c r="W1693" s="40" t="str">
        <f>IF(db[[#This Row],[QTY/ CTN B]]="","",LEFT(db[[#This Row],[QTY/ CTN B]],SEARCH(" ",db[[#This Row],[QTY/ CTN B]],1)-1))</f>
        <v>50</v>
      </c>
      <c r="X1693" s="40" t="str">
        <f>IF(db[[#This Row],[QTY/ CTN B]]="","",RIGHT(db[[#This Row],[QTY/ CTN B]],LEN(db[[#This Row],[QTY/ CTN B]])-SEARCH(" ",db[[#This Row],[QTY/ CTN B]],1)))</f>
        <v>PCS</v>
      </c>
      <c r="Y1693" s="40" t="str">
        <f>IF(db[[#This Row],[QTY/ CTN TG]]="",IF(db[[#This Row],[STN TG]]="","",12),LEFT(db[[#This Row],[QTY/ CTN TG]],SEARCH(" ",db[[#This Row],[QTY/ CTN TG]],1)-1))</f>
        <v/>
      </c>
      <c r="Z16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3" s="40" t="str">
        <f>IF(db[[#This Row],[STN K]]="","",IF(db[[#This Row],[STN TG]]="LSN",12,""))</f>
        <v/>
      </c>
      <c r="AB1693" s="40" t="str">
        <f>IF(db[[#This Row],[STN TG]]="LSN","PCS","")</f>
        <v/>
      </c>
      <c r="AC1693" s="40">
        <f>db[[#This Row],[QTY B]]*IF(db[[#This Row],[QTY TG]]="",1,db[[#This Row],[QTY TG]])*IF(db[[#This Row],[QTY K]]="",1,db[[#This Row],[QTY K]])</f>
        <v>50</v>
      </c>
      <c r="AD1693" s="40" t="str">
        <f>IF(db[[#This Row],[STN K]]="",IF(db[[#This Row],[STN TG]]="",db[[#This Row],[STN B]],db[[#This Row],[STN TG]]),db[[#This Row],[STN K]])</f>
        <v>PCS</v>
      </c>
      <c r="AE1693" s="40"/>
    </row>
    <row r="1694" spans="1:31" x14ac:dyDescent="0.25">
      <c r="A1694" s="40">
        <f t="shared" si="26"/>
        <v>1693</v>
      </c>
      <c r="B1694" s="2" t="str">
        <f>LOWER(SUBSTITUTE(SUBSTITUTE(SUBSTITUTE(SUBSTITUTE(SUBSTITUTE(SUBSTITUTE(SUBSTITUTE(SUBSTITUTE(db[[#This Row],[NB BM]]," ",),".",""),"-",""),"(",""),")",""),"/",""),"""",""),"+",""))</f>
        <v>punchkenko30</v>
      </c>
      <c r="C1694" s="2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D1694" s="2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E169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punchkenko3010lsnartomoro</v>
      </c>
      <c r="F169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kenkopunchno3010lsn</v>
      </c>
      <c r="G169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kenkopunchno30artomoro</v>
      </c>
      <c r="H169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kenkopunchno3010lsnartomoro</v>
      </c>
      <c r="I1694" s="2" t="s">
        <v>6750</v>
      </c>
      <c r="J1694" s="2" t="s">
        <v>458</v>
      </c>
      <c r="K1694" s="1" t="s">
        <v>459</v>
      </c>
      <c r="L1694" s="2" t="s">
        <v>1335</v>
      </c>
      <c r="M1694" s="34" t="e">
        <f>IF(db[[#This Row],[NB NOTA_C]]="","",COUNTIF([2]!B_MSK[concat],db[[#This Row],[NB NOTA_C]]))</f>
        <v>#REF!</v>
      </c>
      <c r="N1694" s="14" t="s">
        <v>1348</v>
      </c>
      <c r="O1694" s="2" t="s">
        <v>1438</v>
      </c>
      <c r="P1694" s="2" t="s">
        <v>2446</v>
      </c>
      <c r="Q1694" s="2" t="s">
        <v>4933</v>
      </c>
      <c r="R1694" s="2" t="str">
        <f>IF(db[[#This Row],[QTY/ CTN]]="","",SUBSTITUTE(SUBSTITUTE(SUBSTITUTE(db[[#This Row],[QTY/ CTN]]," ","_",2),"(",""),")","")&amp;"_")</f>
        <v>10 LSN_</v>
      </c>
      <c r="S1694" s="2">
        <f>IF(db[[#This Row],[H_QTY/ CTN]]="","",SEARCH("_",db[[#This Row],[H_QTY/ CTN]]))</f>
        <v>7</v>
      </c>
      <c r="T1694" s="2">
        <f>IF(db[[#This Row],[H_QTY/ CTN]]="","",LEN(db[[#This Row],[H_QTY/ CTN]]))</f>
        <v>7</v>
      </c>
      <c r="U1694" s="41" t="str">
        <f>IF(db[[#This Row],[H_QTY/ CTN]]="","",LEFT(db[[#This Row],[H_QTY/ CTN]],db[[#This Row],[H_1]]-1))</f>
        <v>10 LSN</v>
      </c>
      <c r="V1694" s="40" t="str">
        <f>IF(NOT(db[[#This Row],[H_1]]=db[[#This Row],[H_2]]),MID(db[[#This Row],[H_QTY/ CTN]],db[[#This Row],[H_1]]+1,db[[#This Row],[H_2]]-db[[#This Row],[H_1]]-1),"")</f>
        <v/>
      </c>
      <c r="W1694" s="40" t="str">
        <f>IF(db[[#This Row],[QTY/ CTN B]]="","",LEFT(db[[#This Row],[QTY/ CTN B]],SEARCH(" ",db[[#This Row],[QTY/ CTN B]],1)-1))</f>
        <v>10</v>
      </c>
      <c r="X1694" s="40" t="str">
        <f>IF(db[[#This Row],[QTY/ CTN B]]="","",RIGHT(db[[#This Row],[QTY/ CTN B]],LEN(db[[#This Row],[QTY/ CTN B]])-SEARCH(" ",db[[#This Row],[QTY/ CTN B]],1)))</f>
        <v>LSN</v>
      </c>
      <c r="Y1694" s="40">
        <f>IF(db[[#This Row],[QTY/ CTN TG]]="",IF(db[[#This Row],[STN TG]]="","",12),LEFT(db[[#This Row],[QTY/ CTN TG]],SEARCH(" ",db[[#This Row],[QTY/ CTN TG]],1)-1))</f>
        <v>12</v>
      </c>
      <c r="Z16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94" s="40" t="str">
        <f>IF(db[[#This Row],[STN K]]="","",IF(db[[#This Row],[STN TG]]="LSN",12,""))</f>
        <v/>
      </c>
      <c r="AB1694" s="40" t="str">
        <f>IF(db[[#This Row],[STN TG]]="LSN","PCS","")</f>
        <v/>
      </c>
      <c r="AC1694" s="40">
        <f>db[[#This Row],[QTY B]]*IF(db[[#This Row],[QTY TG]]="",1,db[[#This Row],[QTY TG]])*IF(db[[#This Row],[QTY K]]="",1,db[[#This Row],[QTY K]])</f>
        <v>120</v>
      </c>
      <c r="AD1694" s="40" t="str">
        <f>IF(db[[#This Row],[STN K]]="",IF(db[[#This Row],[STN TG]]="",db[[#This Row],[STN B]],db[[#This Row],[STN TG]]),db[[#This Row],[STN K]])</f>
        <v>PCS</v>
      </c>
      <c r="AE1694" s="40"/>
    </row>
    <row r="1695" spans="1:31" x14ac:dyDescent="0.25">
      <c r="A1695" s="40">
        <f t="shared" si="26"/>
        <v>1694</v>
      </c>
      <c r="B1695" s="5" t="str">
        <f>LOWER(SUBSTITUTE(SUBSTITUTE(SUBSTITUTE(SUBSTITUTE(SUBSTITUTE(SUBSTITUTE(SUBSTITUTE(SUBSTITUTE(db[[#This Row],[NB BM]]," ",),".",""),"-",""),"(",""),")",""),"/",""),"""",""),"+",""))</f>
        <v>punchkenko30xl</v>
      </c>
      <c r="C1695" s="5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D1695" s="5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E169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punchkenko30xl4box24pcsartomoro</v>
      </c>
      <c r="F169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kenkopunchno30xl4box24pcs</v>
      </c>
      <c r="G1695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kenkopunchno30xlartomoro</v>
      </c>
      <c r="H169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kenkopunchno30xl4box24pcsartomoro</v>
      </c>
      <c r="I1695" s="2" t="s">
        <v>6751</v>
      </c>
      <c r="J1695" s="2" t="s">
        <v>460</v>
      </c>
      <c r="K1695" s="1" t="s">
        <v>461</v>
      </c>
      <c r="L1695" s="2" t="s">
        <v>1335</v>
      </c>
      <c r="M1695" s="34" t="e">
        <f>IF(db[[#This Row],[NB NOTA_C]]="","",COUNTIF([2]!B_MSK[concat],db[[#This Row],[NB NOTA_C]]))</f>
        <v>#REF!</v>
      </c>
      <c r="N1695" s="14" t="s">
        <v>1348</v>
      </c>
      <c r="O1695" s="2" t="s">
        <v>1521</v>
      </c>
      <c r="P1695" s="2" t="s">
        <v>2446</v>
      </c>
      <c r="Q1695" s="2" t="s">
        <v>4924</v>
      </c>
      <c r="R1695" s="2" t="str">
        <f>IF(db[[#This Row],[QTY/ CTN]]="","",SUBSTITUTE(SUBSTITUTE(SUBSTITUTE(db[[#This Row],[QTY/ CTN]]," ","_",2),"(",""),")","")&amp;"_")</f>
        <v>4 BOX_24 PCS_</v>
      </c>
      <c r="S1695" s="2">
        <f>IF(db[[#This Row],[H_QTY/ CTN]]="","",SEARCH("_",db[[#This Row],[H_QTY/ CTN]]))</f>
        <v>6</v>
      </c>
      <c r="T1695" s="2">
        <f>IF(db[[#This Row],[H_QTY/ CTN]]="","",LEN(db[[#This Row],[H_QTY/ CTN]]))</f>
        <v>13</v>
      </c>
      <c r="U1695" s="41" t="str">
        <f>IF(db[[#This Row],[H_QTY/ CTN]]="","",LEFT(db[[#This Row],[H_QTY/ CTN]],db[[#This Row],[H_1]]-1))</f>
        <v>4 BOX</v>
      </c>
      <c r="V1695" s="40" t="str">
        <f>IF(NOT(db[[#This Row],[H_1]]=db[[#This Row],[H_2]]),MID(db[[#This Row],[H_QTY/ CTN]],db[[#This Row],[H_1]]+1,db[[#This Row],[H_2]]-db[[#This Row],[H_1]]-1),"")</f>
        <v>24 PCS</v>
      </c>
      <c r="W1695" s="40" t="str">
        <f>IF(db[[#This Row],[QTY/ CTN B]]="","",LEFT(db[[#This Row],[QTY/ CTN B]],SEARCH(" ",db[[#This Row],[QTY/ CTN B]],1)-1))</f>
        <v>4</v>
      </c>
      <c r="X1695" s="40" t="str">
        <f>IF(db[[#This Row],[QTY/ CTN B]]="","",RIGHT(db[[#This Row],[QTY/ CTN B]],LEN(db[[#This Row],[QTY/ CTN B]])-SEARCH(" ",db[[#This Row],[QTY/ CTN B]],1)))</f>
        <v>BOX</v>
      </c>
      <c r="Y1695" s="40" t="str">
        <f>IF(db[[#This Row],[QTY/ CTN TG]]="",IF(db[[#This Row],[STN TG]]="","",12),LEFT(db[[#This Row],[QTY/ CTN TG]],SEARCH(" ",db[[#This Row],[QTY/ CTN TG]],1)-1))</f>
        <v>24</v>
      </c>
      <c r="Z16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95" s="40" t="str">
        <f>IF(db[[#This Row],[STN K]]="","",IF(db[[#This Row],[STN TG]]="LSN",12,""))</f>
        <v/>
      </c>
      <c r="AB1695" s="40" t="str">
        <f>IF(db[[#This Row],[STN TG]]="LSN","PCS","")</f>
        <v/>
      </c>
      <c r="AC1695" s="40">
        <f>db[[#This Row],[QTY B]]*IF(db[[#This Row],[QTY TG]]="",1,db[[#This Row],[QTY TG]])*IF(db[[#This Row],[QTY K]]="",1,db[[#This Row],[QTY K]])</f>
        <v>96</v>
      </c>
      <c r="AD1695" s="40" t="str">
        <f>IF(db[[#This Row],[STN K]]="",IF(db[[#This Row],[STN TG]]="",db[[#This Row],[STN B]],db[[#This Row],[STN TG]]),db[[#This Row],[STN K]])</f>
        <v>PCS</v>
      </c>
      <c r="AE1695" s="40"/>
    </row>
    <row r="1696" spans="1:31" x14ac:dyDescent="0.25">
      <c r="A1696" s="40">
        <f t="shared" si="26"/>
        <v>1695</v>
      </c>
      <c r="B1696" s="2" t="str">
        <f>LOWER(SUBSTITUTE(SUBSTITUTE(SUBSTITUTE(SUBSTITUTE(SUBSTITUTE(SUBSTITUTE(SUBSTITUTE(SUBSTITUTE(db[[#This Row],[NB BM]]," ",),".",""),"-",""),"(",""),")",""),"/",""),"""",""),"+",""))</f>
        <v>punchkenko40</v>
      </c>
      <c r="C1696" s="2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D1696" s="2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E169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punchkenko405lsnartomoro</v>
      </c>
      <c r="F169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kenkopunchno405lsn</v>
      </c>
      <c r="G1696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kenkopunchno40artomoro</v>
      </c>
      <c r="H169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kenkopunchno405lsnartomoro</v>
      </c>
      <c r="I1696" s="2" t="s">
        <v>6752</v>
      </c>
      <c r="J1696" s="2" t="s">
        <v>462</v>
      </c>
      <c r="K1696" s="14" t="s">
        <v>463</v>
      </c>
      <c r="L1696" s="2" t="s">
        <v>1335</v>
      </c>
      <c r="M1696" s="34" t="e">
        <f>IF(db[[#This Row],[NB NOTA_C]]="","",COUNTIF([2]!B_MSK[concat],db[[#This Row],[NB NOTA_C]]))</f>
        <v>#REF!</v>
      </c>
      <c r="N1696" s="14" t="s">
        <v>1348</v>
      </c>
      <c r="O1696" s="2" t="s">
        <v>1418</v>
      </c>
      <c r="P1696" s="2" t="s">
        <v>2446</v>
      </c>
      <c r="Q1696" s="2" t="s">
        <v>5121</v>
      </c>
      <c r="R1696" s="2" t="str">
        <f>IF(db[[#This Row],[QTY/ CTN]]="","",SUBSTITUTE(SUBSTITUTE(SUBSTITUTE(db[[#This Row],[QTY/ CTN]]," ","_",2),"(",""),")","")&amp;"_")</f>
        <v>5 LSN_</v>
      </c>
      <c r="S1696" s="2">
        <f>IF(db[[#This Row],[H_QTY/ CTN]]="","",SEARCH("_",db[[#This Row],[H_QTY/ CTN]]))</f>
        <v>6</v>
      </c>
      <c r="T1696" s="2">
        <f>IF(db[[#This Row],[H_QTY/ CTN]]="","",LEN(db[[#This Row],[H_QTY/ CTN]]))</f>
        <v>6</v>
      </c>
      <c r="U1696" s="41" t="str">
        <f>IF(db[[#This Row],[H_QTY/ CTN]]="","",LEFT(db[[#This Row],[H_QTY/ CTN]],db[[#This Row],[H_1]]-1))</f>
        <v>5 LSN</v>
      </c>
      <c r="V1696" s="40" t="str">
        <f>IF(NOT(db[[#This Row],[H_1]]=db[[#This Row],[H_2]]),MID(db[[#This Row],[H_QTY/ CTN]],db[[#This Row],[H_1]]+1,db[[#This Row],[H_2]]-db[[#This Row],[H_1]]-1),"")</f>
        <v/>
      </c>
      <c r="W1696" s="40" t="str">
        <f>IF(db[[#This Row],[QTY/ CTN B]]="","",LEFT(db[[#This Row],[QTY/ CTN B]],SEARCH(" ",db[[#This Row],[QTY/ CTN B]],1)-1))</f>
        <v>5</v>
      </c>
      <c r="X1696" s="40" t="str">
        <f>IF(db[[#This Row],[QTY/ CTN B]]="","",RIGHT(db[[#This Row],[QTY/ CTN B]],LEN(db[[#This Row],[QTY/ CTN B]])-SEARCH(" ",db[[#This Row],[QTY/ CTN B]],1)))</f>
        <v>LSN</v>
      </c>
      <c r="Y1696" s="40">
        <f>IF(db[[#This Row],[QTY/ CTN TG]]="",IF(db[[#This Row],[STN TG]]="","",12),LEFT(db[[#This Row],[QTY/ CTN TG]],SEARCH(" ",db[[#This Row],[QTY/ CTN TG]],1)-1))</f>
        <v>12</v>
      </c>
      <c r="Z16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96" s="40" t="str">
        <f>IF(db[[#This Row],[STN K]]="","",IF(db[[#This Row],[STN TG]]="LSN",12,""))</f>
        <v/>
      </c>
      <c r="AB1696" s="40" t="str">
        <f>IF(db[[#This Row],[STN TG]]="LSN","PCS","")</f>
        <v/>
      </c>
      <c r="AC1696" s="40">
        <f>db[[#This Row],[QTY B]]*IF(db[[#This Row],[QTY TG]]="",1,db[[#This Row],[QTY TG]])*IF(db[[#This Row],[QTY K]]="",1,db[[#This Row],[QTY K]])</f>
        <v>60</v>
      </c>
      <c r="AD1696" s="40" t="str">
        <f>IF(db[[#This Row],[STN K]]="",IF(db[[#This Row],[STN TG]]="",db[[#This Row],[STN B]],db[[#This Row],[STN TG]]),db[[#This Row],[STN K]])</f>
        <v>PCS</v>
      </c>
      <c r="AE1696" s="40"/>
    </row>
    <row r="1697" spans="1:31" x14ac:dyDescent="0.25">
      <c r="A1697" s="40">
        <f t="shared" si="26"/>
        <v>1696</v>
      </c>
      <c r="B1697" s="5" t="str">
        <f>LOWER(SUBSTITUTE(SUBSTITUTE(SUBSTITUTE(SUBSTITUTE(SUBSTITUTE(SUBSTITUTE(SUBSTITUTE(SUBSTITUTE(db[[#This Row],[NB BM]]," ",),".",""),"-",""),"(",""),")",""),"/",""),"""",""),"+",""))</f>
        <v>punchkenko40xl</v>
      </c>
      <c r="C1697" s="5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D1697" s="5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E169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punchkenko40xl4lsnartomoro</v>
      </c>
      <c r="F169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kenkopunchno40xl4lsn</v>
      </c>
      <c r="G1697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kenkopunchno40xlartomoro</v>
      </c>
      <c r="H169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kenkopunchno40xl4lsnartomoro</v>
      </c>
      <c r="I1697" s="2" t="s">
        <v>6753</v>
      </c>
      <c r="J1697" s="2" t="s">
        <v>464</v>
      </c>
      <c r="K1697" s="14" t="s">
        <v>465</v>
      </c>
      <c r="L1697" s="2" t="s">
        <v>1335</v>
      </c>
      <c r="M1697" s="34" t="e">
        <f>IF(db[[#This Row],[NB NOTA_C]]="","",COUNTIF([2]!B_MSK[concat],db[[#This Row],[NB NOTA_C]]))</f>
        <v>#REF!</v>
      </c>
      <c r="N1697" s="14" t="s">
        <v>1348</v>
      </c>
      <c r="O1697" s="2" t="s">
        <v>1522</v>
      </c>
      <c r="P1697" s="2" t="s">
        <v>2446</v>
      </c>
      <c r="Q1697" s="2" t="s">
        <v>5155</v>
      </c>
      <c r="R1697" s="2" t="str">
        <f>IF(db[[#This Row],[QTY/ CTN]]="","",SUBSTITUTE(SUBSTITUTE(SUBSTITUTE(db[[#This Row],[QTY/ CTN]]," ","_",2),"(",""),")","")&amp;"_")</f>
        <v>4 LSN_</v>
      </c>
      <c r="S1697" s="2">
        <f>IF(db[[#This Row],[H_QTY/ CTN]]="","",SEARCH("_",db[[#This Row],[H_QTY/ CTN]]))</f>
        <v>6</v>
      </c>
      <c r="T1697" s="2">
        <f>IF(db[[#This Row],[H_QTY/ CTN]]="","",LEN(db[[#This Row],[H_QTY/ CTN]]))</f>
        <v>6</v>
      </c>
      <c r="U1697" s="41" t="str">
        <f>IF(db[[#This Row],[H_QTY/ CTN]]="","",LEFT(db[[#This Row],[H_QTY/ CTN]],db[[#This Row],[H_1]]-1))</f>
        <v>4 LSN</v>
      </c>
      <c r="V1697" s="40" t="str">
        <f>IF(NOT(db[[#This Row],[H_1]]=db[[#This Row],[H_2]]),MID(db[[#This Row],[H_QTY/ CTN]],db[[#This Row],[H_1]]+1,db[[#This Row],[H_2]]-db[[#This Row],[H_1]]-1),"")</f>
        <v/>
      </c>
      <c r="W1697" s="40" t="str">
        <f>IF(db[[#This Row],[QTY/ CTN B]]="","",LEFT(db[[#This Row],[QTY/ CTN B]],SEARCH(" ",db[[#This Row],[QTY/ CTN B]],1)-1))</f>
        <v>4</v>
      </c>
      <c r="X1697" s="40" t="str">
        <f>IF(db[[#This Row],[QTY/ CTN B]]="","",RIGHT(db[[#This Row],[QTY/ CTN B]],LEN(db[[#This Row],[QTY/ CTN B]])-SEARCH(" ",db[[#This Row],[QTY/ CTN B]],1)))</f>
        <v>LSN</v>
      </c>
      <c r="Y1697" s="40">
        <f>IF(db[[#This Row],[QTY/ CTN TG]]="",IF(db[[#This Row],[STN TG]]="","",12),LEFT(db[[#This Row],[QTY/ CTN TG]],SEARCH(" ",db[[#This Row],[QTY/ CTN TG]],1)-1))</f>
        <v>12</v>
      </c>
      <c r="Z16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697" s="40" t="str">
        <f>IF(db[[#This Row],[STN K]]="","",IF(db[[#This Row],[STN TG]]="LSN",12,""))</f>
        <v/>
      </c>
      <c r="AB1697" s="40" t="str">
        <f>IF(db[[#This Row],[STN TG]]="LSN","PCS","")</f>
        <v/>
      </c>
      <c r="AC1697" s="40">
        <f>db[[#This Row],[QTY B]]*IF(db[[#This Row],[QTY TG]]="",1,db[[#This Row],[QTY TG]])*IF(db[[#This Row],[QTY K]]="",1,db[[#This Row],[QTY K]])</f>
        <v>48</v>
      </c>
      <c r="AD1697" s="40" t="str">
        <f>IF(db[[#This Row],[STN K]]="",IF(db[[#This Row],[STN TG]]="",db[[#This Row],[STN B]],db[[#This Row],[STN TG]]),db[[#This Row],[STN K]])</f>
        <v>PCS</v>
      </c>
      <c r="AE1697" s="40"/>
    </row>
    <row r="1698" spans="1:31" x14ac:dyDescent="0.25">
      <c r="A1698" s="40">
        <f t="shared" si="26"/>
        <v>1697</v>
      </c>
      <c r="B1698" s="2" t="str">
        <f>LOWER(SUBSTITUTE(SUBSTITUTE(SUBSTITUTE(SUBSTITUTE(SUBSTITUTE(SUBSTITUTE(SUBSTITUTE(SUBSTITUTE(db[[#This Row],[NB BM]]," ",),".",""),"-",""),"(",""),")",""),"/",""),"""",""),"+",""))</f>
        <v>punchkenko85</v>
      </c>
      <c r="C1698" s="2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D1698" s="2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E169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punchkenko8524pcsartomoro</v>
      </c>
      <c r="F169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kenkopunchno8524pcs</v>
      </c>
      <c r="G1698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kenkopunchno85artomoro</v>
      </c>
      <c r="H169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kenkopunchno8524pcsartomoro</v>
      </c>
      <c r="I1698" s="2" t="s">
        <v>6754</v>
      </c>
      <c r="J1698" s="2" t="s">
        <v>2457</v>
      </c>
      <c r="K1698" s="14" t="s">
        <v>2458</v>
      </c>
      <c r="L1698" s="2" t="s">
        <v>1335</v>
      </c>
      <c r="M1698" s="34" t="e">
        <f>IF(db[[#This Row],[NB NOTA_C]]="","",COUNTIF([2]!B_MSK[concat],db[[#This Row],[NB NOTA_C]]))</f>
        <v>#REF!</v>
      </c>
      <c r="N1698" s="14" t="s">
        <v>1348</v>
      </c>
      <c r="O1698" s="2" t="s">
        <v>1409</v>
      </c>
      <c r="P1698" s="2" t="s">
        <v>2446</v>
      </c>
      <c r="Q1698" s="2" t="s">
        <v>4724</v>
      </c>
      <c r="R1698" s="2" t="str">
        <f>IF(db[[#This Row],[QTY/ CTN]]="","",SUBSTITUTE(SUBSTITUTE(SUBSTITUTE(db[[#This Row],[QTY/ CTN]]," ","_",2),"(",""),")","")&amp;"_")</f>
        <v>24 PCS_</v>
      </c>
      <c r="S1698" s="2">
        <f>IF(db[[#This Row],[H_QTY/ CTN]]="","",SEARCH("_",db[[#This Row],[H_QTY/ CTN]]))</f>
        <v>7</v>
      </c>
      <c r="T1698" s="2">
        <f>IF(db[[#This Row],[H_QTY/ CTN]]="","",LEN(db[[#This Row],[H_QTY/ CTN]]))</f>
        <v>7</v>
      </c>
      <c r="U1698" s="41" t="str">
        <f>IF(db[[#This Row],[H_QTY/ CTN]]="","",LEFT(db[[#This Row],[H_QTY/ CTN]],db[[#This Row],[H_1]]-1))</f>
        <v>24 PCS</v>
      </c>
      <c r="V1698" s="40" t="str">
        <f>IF(NOT(db[[#This Row],[H_1]]=db[[#This Row],[H_2]]),MID(db[[#This Row],[H_QTY/ CTN]],db[[#This Row],[H_1]]+1,db[[#This Row],[H_2]]-db[[#This Row],[H_1]]-1),"")</f>
        <v/>
      </c>
      <c r="W1698" s="40" t="str">
        <f>IF(db[[#This Row],[QTY/ CTN B]]="","",LEFT(db[[#This Row],[QTY/ CTN B]],SEARCH(" ",db[[#This Row],[QTY/ CTN B]],1)-1))</f>
        <v>24</v>
      </c>
      <c r="X1698" s="40" t="str">
        <f>IF(db[[#This Row],[QTY/ CTN B]]="","",RIGHT(db[[#This Row],[QTY/ CTN B]],LEN(db[[#This Row],[QTY/ CTN B]])-SEARCH(" ",db[[#This Row],[QTY/ CTN B]],1)))</f>
        <v>PCS</v>
      </c>
      <c r="Y1698" s="40" t="str">
        <f>IF(db[[#This Row],[QTY/ CTN TG]]="",IF(db[[#This Row],[STN TG]]="","",12),LEFT(db[[#This Row],[QTY/ CTN TG]],SEARCH(" ",db[[#This Row],[QTY/ CTN TG]],1)-1))</f>
        <v/>
      </c>
      <c r="Z16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8" s="40" t="str">
        <f>IF(db[[#This Row],[STN K]]="","",IF(db[[#This Row],[STN TG]]="LSN",12,""))</f>
        <v/>
      </c>
      <c r="AB1698" s="40" t="str">
        <f>IF(db[[#This Row],[STN TG]]="LSN","PCS","")</f>
        <v/>
      </c>
      <c r="AC1698" s="40">
        <f>db[[#This Row],[QTY B]]*IF(db[[#This Row],[QTY TG]]="",1,db[[#This Row],[QTY TG]])*IF(db[[#This Row],[QTY K]]="",1,db[[#This Row],[QTY K]])</f>
        <v>24</v>
      </c>
      <c r="AD1698" s="40" t="str">
        <f>IF(db[[#This Row],[STN K]]="",IF(db[[#This Row],[STN TG]]="",db[[#This Row],[STN B]],db[[#This Row],[STN TG]]),db[[#This Row],[STN K]])</f>
        <v>PCS</v>
      </c>
      <c r="AE1698" s="40"/>
    </row>
    <row r="1699" spans="1:31" x14ac:dyDescent="0.25">
      <c r="A1699" s="40">
        <f t="shared" si="26"/>
        <v>1698</v>
      </c>
      <c r="B1699" s="2" t="str">
        <f>LOWER(SUBSTITUTE(SUBSTITUTE(SUBSTITUTE(SUBSTITUTE(SUBSTITUTE(SUBSTITUTE(SUBSTITUTE(SUBSTITUTE(db[[#This Row],[NB BM]]," ",),".",""),"-",""),"(",""),")",""),"/",""),"""",""),"+",""))</f>
        <v>punchkenko85xl</v>
      </c>
      <c r="C1699" s="2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D1699" s="2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E169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punchkenko85xl24pcsartomoro</v>
      </c>
      <c r="F169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kenkopunchno85xl24pcs</v>
      </c>
      <c r="G1699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kenkopunchno85xlartomoro</v>
      </c>
      <c r="H169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kenkopunchno85xl24pcsartomoro</v>
      </c>
      <c r="I1699" s="2" t="s">
        <v>6755</v>
      </c>
      <c r="J1699" s="2" t="s">
        <v>2459</v>
      </c>
      <c r="K1699" s="14" t="s">
        <v>2460</v>
      </c>
      <c r="L1699" s="2" t="s">
        <v>1335</v>
      </c>
      <c r="M1699" s="34" t="e">
        <f>IF(db[[#This Row],[NB NOTA_C]]="","",COUNTIF([2]!B_MSK[concat],db[[#This Row],[NB NOTA_C]]))</f>
        <v>#REF!</v>
      </c>
      <c r="N1699" s="14" t="s">
        <v>1348</v>
      </c>
      <c r="O1699" s="2" t="s">
        <v>1409</v>
      </c>
      <c r="P1699" s="2" t="s">
        <v>2446</v>
      </c>
      <c r="Q1699" s="2" t="s">
        <v>4556</v>
      </c>
      <c r="R1699" s="2" t="str">
        <f>IF(db[[#This Row],[QTY/ CTN]]="","",SUBSTITUTE(SUBSTITUTE(SUBSTITUTE(db[[#This Row],[QTY/ CTN]]," ","_",2),"(",""),")","")&amp;"_")</f>
        <v>24 PCS_</v>
      </c>
      <c r="S1699" s="2">
        <f>IF(db[[#This Row],[H_QTY/ CTN]]="","",SEARCH("_",db[[#This Row],[H_QTY/ CTN]]))</f>
        <v>7</v>
      </c>
      <c r="T1699" s="2">
        <f>IF(db[[#This Row],[H_QTY/ CTN]]="","",LEN(db[[#This Row],[H_QTY/ CTN]]))</f>
        <v>7</v>
      </c>
      <c r="U1699" s="41" t="str">
        <f>IF(db[[#This Row],[H_QTY/ CTN]]="","",LEFT(db[[#This Row],[H_QTY/ CTN]],db[[#This Row],[H_1]]-1))</f>
        <v>24 PCS</v>
      </c>
      <c r="V1699" s="40" t="str">
        <f>IF(NOT(db[[#This Row],[H_1]]=db[[#This Row],[H_2]]),MID(db[[#This Row],[H_QTY/ CTN]],db[[#This Row],[H_1]]+1,db[[#This Row],[H_2]]-db[[#This Row],[H_1]]-1),"")</f>
        <v/>
      </c>
      <c r="W1699" s="40" t="str">
        <f>IF(db[[#This Row],[QTY/ CTN B]]="","",LEFT(db[[#This Row],[QTY/ CTN B]],SEARCH(" ",db[[#This Row],[QTY/ CTN B]],1)-1))</f>
        <v>24</v>
      </c>
      <c r="X1699" s="40" t="str">
        <f>IF(db[[#This Row],[QTY/ CTN B]]="","",RIGHT(db[[#This Row],[QTY/ CTN B]],LEN(db[[#This Row],[QTY/ CTN B]])-SEARCH(" ",db[[#This Row],[QTY/ CTN B]],1)))</f>
        <v>PCS</v>
      </c>
      <c r="Y1699" s="40" t="str">
        <f>IF(db[[#This Row],[QTY/ CTN TG]]="",IF(db[[#This Row],[STN TG]]="","",12),LEFT(db[[#This Row],[QTY/ CTN TG]],SEARCH(" ",db[[#This Row],[QTY/ CTN TG]],1)-1))</f>
        <v/>
      </c>
      <c r="Z16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699" s="40" t="str">
        <f>IF(db[[#This Row],[STN K]]="","",IF(db[[#This Row],[STN TG]]="LSN",12,""))</f>
        <v/>
      </c>
      <c r="AB1699" s="40" t="str">
        <f>IF(db[[#This Row],[STN TG]]="LSN","PCS","")</f>
        <v/>
      </c>
      <c r="AC1699" s="40">
        <f>db[[#This Row],[QTY B]]*IF(db[[#This Row],[QTY TG]]="",1,db[[#This Row],[QTY TG]])*IF(db[[#This Row],[QTY K]]="",1,db[[#This Row],[QTY K]])</f>
        <v>24</v>
      </c>
      <c r="AD1699" s="40" t="str">
        <f>IF(db[[#This Row],[STN K]]="",IF(db[[#This Row],[STN TG]]="",db[[#This Row],[STN B]],db[[#This Row],[STN TG]]),db[[#This Row],[STN K]])</f>
        <v>PCS</v>
      </c>
      <c r="AE1699" s="40"/>
    </row>
    <row r="1700" spans="1:31" x14ac:dyDescent="0.25">
      <c r="A1700" s="40">
        <f t="shared" si="26"/>
        <v>1699</v>
      </c>
      <c r="B1700" s="2" t="str">
        <f>LOWER(SUBSTITUTE(SUBSTITUTE(SUBSTITUTE(SUBSTITUTE(SUBSTITUTE(SUBSTITUTE(SUBSTITUTE(SUBSTITUTE(db[[#This Row],[NB BM]]," ",),".",""),"-",""),"(",""),")",""),"/",""),"""",""),"+",""))</f>
        <v>punchkenko85n</v>
      </c>
      <c r="C1700" s="2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D1700" s="2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E170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punchkenko85n24pcsartomoro</v>
      </c>
      <c r="F170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kenkopunchno85n24pcs</v>
      </c>
      <c r="G1700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kenkopunchno85nartomoro</v>
      </c>
      <c r="H170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kenkopunchno85n24pcsartomoro</v>
      </c>
      <c r="I1700" s="2" t="s">
        <v>6756</v>
      </c>
      <c r="J1700" s="2" t="s">
        <v>2061</v>
      </c>
      <c r="K1700" s="14" t="s">
        <v>2062</v>
      </c>
      <c r="L1700" s="2" t="s">
        <v>1335</v>
      </c>
      <c r="M1700" s="34" t="e">
        <f>IF(db[[#This Row],[NB NOTA_C]]="","",COUNTIF([2]!B_MSK[concat],db[[#This Row],[NB NOTA_C]]))</f>
        <v>#REF!</v>
      </c>
      <c r="N1700" s="14" t="s">
        <v>1348</v>
      </c>
      <c r="O1700" s="2" t="s">
        <v>1409</v>
      </c>
      <c r="P1700" s="2" t="s">
        <v>2446</v>
      </c>
      <c r="Q1700" s="2" t="s">
        <v>5078</v>
      </c>
      <c r="R1700" s="2" t="str">
        <f>IF(db[[#This Row],[QTY/ CTN]]="","",SUBSTITUTE(SUBSTITUTE(SUBSTITUTE(db[[#This Row],[QTY/ CTN]]," ","_",2),"(",""),")","")&amp;"_")</f>
        <v>24 PCS_</v>
      </c>
      <c r="S1700" s="2">
        <f>IF(db[[#This Row],[H_QTY/ CTN]]="","",SEARCH("_",db[[#This Row],[H_QTY/ CTN]]))</f>
        <v>7</v>
      </c>
      <c r="T1700" s="2">
        <f>IF(db[[#This Row],[H_QTY/ CTN]]="","",LEN(db[[#This Row],[H_QTY/ CTN]]))</f>
        <v>7</v>
      </c>
      <c r="U1700" s="41" t="str">
        <f>IF(db[[#This Row],[H_QTY/ CTN]]="","",LEFT(db[[#This Row],[H_QTY/ CTN]],db[[#This Row],[H_1]]-1))</f>
        <v>24 PCS</v>
      </c>
      <c r="V1700" s="40" t="str">
        <f>IF(NOT(db[[#This Row],[H_1]]=db[[#This Row],[H_2]]),MID(db[[#This Row],[H_QTY/ CTN]],db[[#This Row],[H_1]]+1,db[[#This Row],[H_2]]-db[[#This Row],[H_1]]-1),"")</f>
        <v/>
      </c>
      <c r="W1700" s="40" t="str">
        <f>IF(db[[#This Row],[QTY/ CTN B]]="","",LEFT(db[[#This Row],[QTY/ CTN B]],SEARCH(" ",db[[#This Row],[QTY/ CTN B]],1)-1))</f>
        <v>24</v>
      </c>
      <c r="X1700" s="40" t="str">
        <f>IF(db[[#This Row],[QTY/ CTN B]]="","",RIGHT(db[[#This Row],[QTY/ CTN B]],LEN(db[[#This Row],[QTY/ CTN B]])-SEARCH(" ",db[[#This Row],[QTY/ CTN B]],1)))</f>
        <v>PCS</v>
      </c>
      <c r="Y1700" s="40" t="str">
        <f>IF(db[[#This Row],[QTY/ CTN TG]]="",IF(db[[#This Row],[STN TG]]="","",12),LEFT(db[[#This Row],[QTY/ CTN TG]],SEARCH(" ",db[[#This Row],[QTY/ CTN TG]],1)-1))</f>
        <v/>
      </c>
      <c r="Z17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00" s="40" t="str">
        <f>IF(db[[#This Row],[STN K]]="","",IF(db[[#This Row],[STN TG]]="LSN",12,""))</f>
        <v/>
      </c>
      <c r="AB1700" s="40" t="str">
        <f>IF(db[[#This Row],[STN TG]]="LSN","PCS","")</f>
        <v/>
      </c>
      <c r="AC1700" s="40">
        <f>db[[#This Row],[QTY B]]*IF(db[[#This Row],[QTY TG]]="",1,db[[#This Row],[QTY TG]])*IF(db[[#This Row],[QTY K]]="",1,db[[#This Row],[QTY K]])</f>
        <v>24</v>
      </c>
      <c r="AD1700" s="40" t="str">
        <f>IF(db[[#This Row],[STN K]]="",IF(db[[#This Row],[STN TG]]="",db[[#This Row],[STN B]],db[[#This Row],[STN TG]]),db[[#This Row],[STN K]])</f>
        <v>PCS</v>
      </c>
      <c r="AE1700" s="40"/>
    </row>
    <row r="1701" spans="1:31" x14ac:dyDescent="0.25">
      <c r="A1701" s="40">
        <f t="shared" si="26"/>
        <v>1700</v>
      </c>
      <c r="B1701" s="2" t="str">
        <f>LOWER(SUBSTITUTE(SUBSTITUTE(SUBSTITUTE(SUBSTITUTE(SUBSTITUTE(SUBSTITUTE(SUBSTITUTE(SUBSTITUTE(db[[#This Row],[NB BM]]," ",),".",""),"-",""),"(",""),")",""),"/",""),"""",""),"+",""))</f>
        <v>pushpinkenkopn30</v>
      </c>
      <c r="C1701" s="2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D1701" s="2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E170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pushpinkenkopn3048lsnartomoro</v>
      </c>
      <c r="F170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kenkopushpinpn30color48lsn</v>
      </c>
      <c r="G1701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kenkopushpinpn30colorartomoro</v>
      </c>
      <c r="H170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kenkopushpinpn30color48lsnartomoro</v>
      </c>
      <c r="I1701" s="2" t="s">
        <v>514</v>
      </c>
      <c r="J1701" s="2" t="s">
        <v>2490</v>
      </c>
      <c r="K1701" s="1" t="s">
        <v>515</v>
      </c>
      <c r="L1701" s="2" t="s">
        <v>1335</v>
      </c>
      <c r="M1701" s="34" t="e">
        <f>IF(db[[#This Row],[NB NOTA_C]]="","",COUNTIF([2]!B_MSK[concat],db[[#This Row],[NB NOTA_C]]))</f>
        <v>#REF!</v>
      </c>
      <c r="N1701" s="14" t="s">
        <v>1348</v>
      </c>
      <c r="O1701" s="2" t="s">
        <v>1425</v>
      </c>
      <c r="P1701" s="2" t="s">
        <v>2429</v>
      </c>
      <c r="Q1701" s="39" t="s">
        <v>4888</v>
      </c>
      <c r="R1701" s="39" t="str">
        <f>IF(db[[#This Row],[QTY/ CTN]]="","",SUBSTITUTE(SUBSTITUTE(SUBSTITUTE(db[[#This Row],[QTY/ CTN]]," ","_",2),"(",""),")","")&amp;"_")</f>
        <v>48 LSN_</v>
      </c>
      <c r="S1701" s="39">
        <f>IF(db[[#This Row],[H_QTY/ CTN]]="","",SEARCH("_",db[[#This Row],[H_QTY/ CTN]]))</f>
        <v>7</v>
      </c>
      <c r="T1701" s="39">
        <f>IF(db[[#This Row],[H_QTY/ CTN]]="","",LEN(db[[#This Row],[H_QTY/ CTN]]))</f>
        <v>7</v>
      </c>
      <c r="U1701" s="41" t="str">
        <f>IF(db[[#This Row],[H_QTY/ CTN]]="","",LEFT(db[[#This Row],[H_QTY/ CTN]],db[[#This Row],[H_1]]-1))</f>
        <v>48 LSN</v>
      </c>
      <c r="V1701" s="40" t="str">
        <f>IF(NOT(db[[#This Row],[H_1]]=db[[#This Row],[H_2]]),MID(db[[#This Row],[H_QTY/ CTN]],db[[#This Row],[H_1]]+1,db[[#This Row],[H_2]]-db[[#This Row],[H_1]]-1),"")</f>
        <v/>
      </c>
      <c r="W1701" s="40" t="str">
        <f>IF(db[[#This Row],[QTY/ CTN B]]="","",LEFT(db[[#This Row],[QTY/ CTN B]],SEARCH(" ",db[[#This Row],[QTY/ CTN B]],1)-1))</f>
        <v>48</v>
      </c>
      <c r="X1701" s="40" t="str">
        <f>IF(db[[#This Row],[QTY/ CTN B]]="","",RIGHT(db[[#This Row],[QTY/ CTN B]],LEN(db[[#This Row],[QTY/ CTN B]])-SEARCH(" ",db[[#This Row],[QTY/ CTN B]],1)))</f>
        <v>LSN</v>
      </c>
      <c r="Y1701" s="40">
        <f>IF(db[[#This Row],[QTY/ CTN TG]]="",IF(db[[#This Row],[STN TG]]="","",12),LEFT(db[[#This Row],[QTY/ CTN TG]],SEARCH(" ",db[[#This Row],[QTY/ CTN TG]],1)-1))</f>
        <v>12</v>
      </c>
      <c r="Z17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01" s="40" t="str">
        <f>IF(db[[#This Row],[STN K]]="","",IF(db[[#This Row],[STN TG]]="LSN",12,""))</f>
        <v/>
      </c>
      <c r="AB1701" s="40" t="str">
        <f>IF(db[[#This Row],[STN TG]]="LSN","PCS","")</f>
        <v/>
      </c>
      <c r="AC1701" s="40">
        <f>db[[#This Row],[QTY B]]*IF(db[[#This Row],[QTY TG]]="",1,db[[#This Row],[QTY TG]])*IF(db[[#This Row],[QTY K]]="",1,db[[#This Row],[QTY K]])</f>
        <v>576</v>
      </c>
      <c r="AD1701" s="40" t="str">
        <f>IF(db[[#This Row],[STN K]]="",IF(db[[#This Row],[STN TG]]="",db[[#This Row],[STN B]],db[[#This Row],[STN TG]]),db[[#This Row],[STN K]])</f>
        <v>PCS</v>
      </c>
      <c r="AE1701" s="40"/>
    </row>
    <row r="1702" spans="1:31" x14ac:dyDescent="0.25">
      <c r="A1702" s="40">
        <f t="shared" si="26"/>
        <v>1701</v>
      </c>
      <c r="B1702" s="2" t="str">
        <f>LOWER(SUBSTITUTE(SUBSTITUTE(SUBSTITUTE(SUBSTITUTE(SUBSTITUTE(SUBSTITUTE(SUBSTITUTE(SUBSTITUTE(db[[#This Row],[NB BM]]," ",),".",""),"-",""),"(",""),")",""),"/",""),"""",""),"+",""))</f>
        <v>pushpinkenkopn30trans</v>
      </c>
      <c r="C1702" s="2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D1702" s="2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E170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pushpinkenkopn30trans48lsnartomoro</v>
      </c>
      <c r="F170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kenkopushpinpn30colortransparant48lsn</v>
      </c>
      <c r="G1702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kenkopushpinpn30colortransparantartomoro</v>
      </c>
      <c r="H170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kenkopushpinpn30colortransparant48lsnartomoro</v>
      </c>
      <c r="I1702" s="2" t="s">
        <v>2492</v>
      </c>
      <c r="J1702" s="2" t="s">
        <v>2491</v>
      </c>
      <c r="K1702" s="14" t="s">
        <v>3697</v>
      </c>
      <c r="L1702" s="2" t="s">
        <v>1335</v>
      </c>
      <c r="M1702" s="34" t="e">
        <f>IF(db[[#This Row],[NB NOTA_C]]="","",COUNTIF([2]!B_MSK[concat],db[[#This Row],[NB NOTA_C]]))</f>
        <v>#REF!</v>
      </c>
      <c r="N1702" s="14" t="s">
        <v>1348</v>
      </c>
      <c r="O1702" s="2" t="s">
        <v>1425</v>
      </c>
      <c r="P1702" s="2" t="s">
        <v>2429</v>
      </c>
      <c r="Q1702" s="2" t="s">
        <v>4721</v>
      </c>
      <c r="R1702" s="2" t="str">
        <f>IF(db[[#This Row],[QTY/ CTN]]="","",SUBSTITUTE(SUBSTITUTE(SUBSTITUTE(db[[#This Row],[QTY/ CTN]]," ","_",2),"(",""),")","")&amp;"_")</f>
        <v>48 LSN_</v>
      </c>
      <c r="S1702" s="2">
        <f>IF(db[[#This Row],[H_QTY/ CTN]]="","",SEARCH("_",db[[#This Row],[H_QTY/ CTN]]))</f>
        <v>7</v>
      </c>
      <c r="T1702" s="2">
        <f>IF(db[[#This Row],[H_QTY/ CTN]]="","",LEN(db[[#This Row],[H_QTY/ CTN]]))</f>
        <v>7</v>
      </c>
      <c r="U1702" s="41" t="str">
        <f>IF(db[[#This Row],[H_QTY/ CTN]]="","",LEFT(db[[#This Row],[H_QTY/ CTN]],db[[#This Row],[H_1]]-1))</f>
        <v>48 LSN</v>
      </c>
      <c r="V1702" s="40" t="str">
        <f>IF(NOT(db[[#This Row],[H_1]]=db[[#This Row],[H_2]]),MID(db[[#This Row],[H_QTY/ CTN]],db[[#This Row],[H_1]]+1,db[[#This Row],[H_2]]-db[[#This Row],[H_1]]-1),"")</f>
        <v/>
      </c>
      <c r="W1702" s="40" t="str">
        <f>IF(db[[#This Row],[QTY/ CTN B]]="","",LEFT(db[[#This Row],[QTY/ CTN B]],SEARCH(" ",db[[#This Row],[QTY/ CTN B]],1)-1))</f>
        <v>48</v>
      </c>
      <c r="X1702" s="40" t="str">
        <f>IF(db[[#This Row],[QTY/ CTN B]]="","",RIGHT(db[[#This Row],[QTY/ CTN B]],LEN(db[[#This Row],[QTY/ CTN B]])-SEARCH(" ",db[[#This Row],[QTY/ CTN B]],1)))</f>
        <v>LSN</v>
      </c>
      <c r="Y1702" s="40">
        <f>IF(db[[#This Row],[QTY/ CTN TG]]="",IF(db[[#This Row],[STN TG]]="","",12),LEFT(db[[#This Row],[QTY/ CTN TG]],SEARCH(" ",db[[#This Row],[QTY/ CTN TG]],1)-1))</f>
        <v>12</v>
      </c>
      <c r="Z17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02" s="40" t="str">
        <f>IF(db[[#This Row],[STN K]]="","",IF(db[[#This Row],[STN TG]]="LSN",12,""))</f>
        <v/>
      </c>
      <c r="AB1702" s="40" t="str">
        <f>IF(db[[#This Row],[STN TG]]="LSN","PCS","")</f>
        <v/>
      </c>
      <c r="AC1702" s="40">
        <f>db[[#This Row],[QTY B]]*IF(db[[#This Row],[QTY TG]]="",1,db[[#This Row],[QTY TG]])*IF(db[[#This Row],[QTY K]]="",1,db[[#This Row],[QTY K]])</f>
        <v>576</v>
      </c>
      <c r="AD1702" s="40" t="str">
        <f>IF(db[[#This Row],[STN K]]="",IF(db[[#This Row],[STN TG]]="",db[[#This Row],[STN B]],db[[#This Row],[STN TG]]),db[[#This Row],[STN K]])</f>
        <v>PCS</v>
      </c>
      <c r="AE1702" s="40"/>
    </row>
    <row r="1703" spans="1:31" x14ac:dyDescent="0.25">
      <c r="A1703" s="40">
        <f t="shared" si="26"/>
        <v>1702</v>
      </c>
      <c r="B1703" s="2" t="str">
        <f>LOWER(SUBSTITUTE(SUBSTITUTE(SUBSTITUTE(SUBSTITUTE(SUBSTITUTE(SUBSTITUTE(SUBSTITUTE(SUBSTITUTE(db[[#This Row],[NB BM]]," ",),".",""),"-",""),"(",""),")",""),"/",""),"""",""),"+",""))</f>
        <v>guntingkenkosc828</v>
      </c>
      <c r="C1703" s="2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D1703" s="2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E170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guntingkenkosc82825lsnartomoro</v>
      </c>
      <c r="F170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kenkoscissorsc82825lsn</v>
      </c>
      <c r="G1703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kenkoscissorsc828artomoro</v>
      </c>
      <c r="H170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kenkoscissorsc82825lsnartomoro</v>
      </c>
      <c r="I1703" s="2" t="s">
        <v>466</v>
      </c>
      <c r="J1703" s="2" t="s">
        <v>467</v>
      </c>
      <c r="K1703" s="1" t="s">
        <v>468</v>
      </c>
      <c r="L1703" s="2" t="s">
        <v>1335</v>
      </c>
      <c r="M1703" s="34" t="e">
        <f>IF(db[[#This Row],[NB NOTA_C]]="","",COUNTIF([2]!B_MSK[concat],db[[#This Row],[NB NOTA_C]]))</f>
        <v>#REF!</v>
      </c>
      <c r="N1703" s="14" t="s">
        <v>1348</v>
      </c>
      <c r="O1703" s="2" t="s">
        <v>1439</v>
      </c>
      <c r="P1703" s="2" t="s">
        <v>2425</v>
      </c>
      <c r="Q1703" s="2" t="s">
        <v>5355</v>
      </c>
      <c r="R1703" s="2" t="str">
        <f>IF(db[[#This Row],[QTY/ CTN]]="","",SUBSTITUTE(SUBSTITUTE(SUBSTITUTE(db[[#This Row],[QTY/ CTN]]," ","_",2),"(",""),")","")&amp;"_")</f>
        <v>25 LSN_</v>
      </c>
      <c r="S1703" s="2">
        <f>IF(db[[#This Row],[H_QTY/ CTN]]="","",SEARCH("_",db[[#This Row],[H_QTY/ CTN]]))</f>
        <v>7</v>
      </c>
      <c r="T1703" s="2">
        <f>IF(db[[#This Row],[H_QTY/ CTN]]="","",LEN(db[[#This Row],[H_QTY/ CTN]]))</f>
        <v>7</v>
      </c>
      <c r="U1703" s="41" t="str">
        <f>IF(db[[#This Row],[H_QTY/ CTN]]="","",LEFT(db[[#This Row],[H_QTY/ CTN]],db[[#This Row],[H_1]]-1))</f>
        <v>25 LSN</v>
      </c>
      <c r="V1703" s="40" t="str">
        <f>IF(NOT(db[[#This Row],[H_1]]=db[[#This Row],[H_2]]),MID(db[[#This Row],[H_QTY/ CTN]],db[[#This Row],[H_1]]+1,db[[#This Row],[H_2]]-db[[#This Row],[H_1]]-1),"")</f>
        <v/>
      </c>
      <c r="W1703" s="40" t="str">
        <f>IF(db[[#This Row],[QTY/ CTN B]]="","",LEFT(db[[#This Row],[QTY/ CTN B]],SEARCH(" ",db[[#This Row],[QTY/ CTN B]],1)-1))</f>
        <v>25</v>
      </c>
      <c r="X1703" s="40" t="str">
        <f>IF(db[[#This Row],[QTY/ CTN B]]="","",RIGHT(db[[#This Row],[QTY/ CTN B]],LEN(db[[#This Row],[QTY/ CTN B]])-SEARCH(" ",db[[#This Row],[QTY/ CTN B]],1)))</f>
        <v>LSN</v>
      </c>
      <c r="Y1703" s="40">
        <f>IF(db[[#This Row],[QTY/ CTN TG]]="",IF(db[[#This Row],[STN TG]]="","",12),LEFT(db[[#This Row],[QTY/ CTN TG]],SEARCH(" ",db[[#This Row],[QTY/ CTN TG]],1)-1))</f>
        <v>12</v>
      </c>
      <c r="Z17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03" s="40" t="str">
        <f>IF(db[[#This Row],[STN K]]="","",IF(db[[#This Row],[STN TG]]="LSN",12,""))</f>
        <v/>
      </c>
      <c r="AB1703" s="40" t="str">
        <f>IF(db[[#This Row],[STN TG]]="LSN","PCS","")</f>
        <v/>
      </c>
      <c r="AC1703" s="40">
        <f>db[[#This Row],[QTY B]]*IF(db[[#This Row],[QTY TG]]="",1,db[[#This Row],[QTY TG]])*IF(db[[#This Row],[QTY K]]="",1,db[[#This Row],[QTY K]])</f>
        <v>300</v>
      </c>
      <c r="AD1703" s="40" t="str">
        <f>IF(db[[#This Row],[STN K]]="",IF(db[[#This Row],[STN TG]]="",db[[#This Row],[STN B]],db[[#This Row],[STN TG]]),db[[#This Row],[STN K]])</f>
        <v>PCS</v>
      </c>
      <c r="AE1703" s="40"/>
    </row>
    <row r="1704" spans="1:31" x14ac:dyDescent="0.25">
      <c r="A1704" s="40">
        <f t="shared" si="26"/>
        <v>1703</v>
      </c>
      <c r="B1704" s="2" t="str">
        <f>LOWER(SUBSTITUTE(SUBSTITUTE(SUBSTITUTE(SUBSTITUTE(SUBSTITUTE(SUBSTITUTE(SUBSTITUTE(SUBSTITUTE(db[[#This Row],[NB BM]]," ",),".",""),"-",""),"(",""),")",""),"/",""),"""",""),"+",""))</f>
        <v>guntingkenkosc838n</v>
      </c>
      <c r="C1704" s="2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D1704" s="2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E170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guntingkenkosc838n25lsnartomoro</v>
      </c>
      <c r="F170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kenkoscissorsc838n25lsn</v>
      </c>
      <c r="G170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kenkoscissorsc838nartomoro</v>
      </c>
      <c r="H170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kenkoscissorsc838n25lsnartomoro</v>
      </c>
      <c r="I1704" s="2" t="s">
        <v>469</v>
      </c>
      <c r="J1704" s="2" t="s">
        <v>470</v>
      </c>
      <c r="K1704" s="14" t="s">
        <v>471</v>
      </c>
      <c r="L1704" s="2" t="s">
        <v>1335</v>
      </c>
      <c r="M1704" s="34" t="e">
        <f>IF(db[[#This Row],[NB NOTA_C]]="","",COUNTIF([2]!B_MSK[concat],db[[#This Row],[NB NOTA_C]]))</f>
        <v>#REF!</v>
      </c>
      <c r="N1704" s="14" t="s">
        <v>1348</v>
      </c>
      <c r="O1704" s="2" t="s">
        <v>1439</v>
      </c>
      <c r="P1704" s="2" t="s">
        <v>2425</v>
      </c>
      <c r="Q1704" s="2" t="s">
        <v>7164</v>
      </c>
      <c r="R1704" s="2" t="str">
        <f>IF(db[[#This Row],[QTY/ CTN]]="","",SUBSTITUTE(SUBSTITUTE(SUBSTITUTE(db[[#This Row],[QTY/ CTN]]," ","_",2),"(",""),")","")&amp;"_")</f>
        <v>25 LSN_</v>
      </c>
      <c r="S1704" s="2">
        <f>IF(db[[#This Row],[H_QTY/ CTN]]="","",SEARCH("_",db[[#This Row],[H_QTY/ CTN]]))</f>
        <v>7</v>
      </c>
      <c r="T1704" s="2">
        <f>IF(db[[#This Row],[H_QTY/ CTN]]="","",LEN(db[[#This Row],[H_QTY/ CTN]]))</f>
        <v>7</v>
      </c>
      <c r="U1704" s="41" t="str">
        <f>IF(db[[#This Row],[H_QTY/ CTN]]="","",LEFT(db[[#This Row],[H_QTY/ CTN]],db[[#This Row],[H_1]]-1))</f>
        <v>25 LSN</v>
      </c>
      <c r="V1704" s="40" t="str">
        <f>IF(NOT(db[[#This Row],[H_1]]=db[[#This Row],[H_2]]),MID(db[[#This Row],[H_QTY/ CTN]],db[[#This Row],[H_1]]+1,db[[#This Row],[H_2]]-db[[#This Row],[H_1]]-1),"")</f>
        <v/>
      </c>
      <c r="W1704" s="40" t="str">
        <f>IF(db[[#This Row],[QTY/ CTN B]]="","",LEFT(db[[#This Row],[QTY/ CTN B]],SEARCH(" ",db[[#This Row],[QTY/ CTN B]],1)-1))</f>
        <v>25</v>
      </c>
      <c r="X1704" s="40" t="str">
        <f>IF(db[[#This Row],[QTY/ CTN B]]="","",RIGHT(db[[#This Row],[QTY/ CTN B]],LEN(db[[#This Row],[QTY/ CTN B]])-SEARCH(" ",db[[#This Row],[QTY/ CTN B]],1)))</f>
        <v>LSN</v>
      </c>
      <c r="Y1704" s="40">
        <f>IF(db[[#This Row],[QTY/ CTN TG]]="",IF(db[[#This Row],[STN TG]]="","",12),LEFT(db[[#This Row],[QTY/ CTN TG]],SEARCH(" ",db[[#This Row],[QTY/ CTN TG]],1)-1))</f>
        <v>12</v>
      </c>
      <c r="Z17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04" s="40" t="str">
        <f>IF(db[[#This Row],[STN K]]="","",IF(db[[#This Row],[STN TG]]="LSN",12,""))</f>
        <v/>
      </c>
      <c r="AB1704" s="40" t="str">
        <f>IF(db[[#This Row],[STN TG]]="LSN","PCS","")</f>
        <v/>
      </c>
      <c r="AC1704" s="40">
        <f>db[[#This Row],[QTY B]]*IF(db[[#This Row],[QTY TG]]="",1,db[[#This Row],[QTY TG]])*IF(db[[#This Row],[QTY K]]="",1,db[[#This Row],[QTY K]])</f>
        <v>300</v>
      </c>
      <c r="AD1704" s="40" t="str">
        <f>IF(db[[#This Row],[STN K]]="",IF(db[[#This Row],[STN TG]]="",db[[#This Row],[STN B]],db[[#This Row],[STN TG]]),db[[#This Row],[STN K]])</f>
        <v>PCS</v>
      </c>
      <c r="AE1704" s="40"/>
    </row>
    <row r="1705" spans="1:31" x14ac:dyDescent="0.25">
      <c r="A1705" s="40">
        <f t="shared" si="26"/>
        <v>1704</v>
      </c>
      <c r="B1705" s="2" t="str">
        <f>LOWER(SUBSTITUTE(SUBSTITUTE(SUBSTITUTE(SUBSTITUTE(SUBSTITUTE(SUBSTITUTE(SUBSTITUTE(SUBSTITUTE(db[[#This Row],[NB BM]]," ",),".",""),"-",""),"(",""),")",""),"/",""),"""",""),"+",""))</f>
        <v>guntingkenkosc838sg</v>
      </c>
      <c r="C1705" s="2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D1705" s="2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E170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guntingkenkosc838sg25lsnartomoro</v>
      </c>
      <c r="F170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kenkoscissorsc838sg25lsn</v>
      </c>
      <c r="G1705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kenkoscissorsc838sgartomoro</v>
      </c>
      <c r="H170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kenkoscissorsc838sg25lsnartomoro</v>
      </c>
      <c r="I1705" s="2" t="s">
        <v>2023</v>
      </c>
      <c r="J1705" s="2" t="s">
        <v>2022</v>
      </c>
      <c r="K1705" s="1" t="s">
        <v>2024</v>
      </c>
      <c r="L1705" s="2" t="s">
        <v>1335</v>
      </c>
      <c r="M1705" s="34" t="e">
        <f>IF(db[[#This Row],[NB NOTA_C]]="","",COUNTIF([2]!B_MSK[concat],db[[#This Row],[NB NOTA_C]]))</f>
        <v>#REF!</v>
      </c>
      <c r="N1705" s="14" t="s">
        <v>1348</v>
      </c>
      <c r="O1705" s="2" t="s">
        <v>1439</v>
      </c>
      <c r="P1705" s="2" t="s">
        <v>2425</v>
      </c>
      <c r="R1705" s="2" t="str">
        <f>IF(db[[#This Row],[QTY/ CTN]]="","",SUBSTITUTE(SUBSTITUTE(SUBSTITUTE(db[[#This Row],[QTY/ CTN]]," ","_",2),"(",""),")","")&amp;"_")</f>
        <v>25 LSN_</v>
      </c>
      <c r="S1705" s="2">
        <f>IF(db[[#This Row],[H_QTY/ CTN]]="","",SEARCH("_",db[[#This Row],[H_QTY/ CTN]]))</f>
        <v>7</v>
      </c>
      <c r="T1705" s="2">
        <f>IF(db[[#This Row],[H_QTY/ CTN]]="","",LEN(db[[#This Row],[H_QTY/ CTN]]))</f>
        <v>7</v>
      </c>
      <c r="U1705" s="41" t="str">
        <f>IF(db[[#This Row],[H_QTY/ CTN]]="","",LEFT(db[[#This Row],[H_QTY/ CTN]],db[[#This Row],[H_1]]-1))</f>
        <v>25 LSN</v>
      </c>
      <c r="V1705" s="40" t="str">
        <f>IF(NOT(db[[#This Row],[H_1]]=db[[#This Row],[H_2]]),MID(db[[#This Row],[H_QTY/ CTN]],db[[#This Row],[H_1]]+1,db[[#This Row],[H_2]]-db[[#This Row],[H_1]]-1),"")</f>
        <v/>
      </c>
      <c r="W1705" s="40" t="str">
        <f>IF(db[[#This Row],[QTY/ CTN B]]="","",LEFT(db[[#This Row],[QTY/ CTN B]],SEARCH(" ",db[[#This Row],[QTY/ CTN B]],1)-1))</f>
        <v>25</v>
      </c>
      <c r="X1705" s="40" t="str">
        <f>IF(db[[#This Row],[QTY/ CTN B]]="","",RIGHT(db[[#This Row],[QTY/ CTN B]],LEN(db[[#This Row],[QTY/ CTN B]])-SEARCH(" ",db[[#This Row],[QTY/ CTN B]],1)))</f>
        <v>LSN</v>
      </c>
      <c r="Y1705" s="40">
        <f>IF(db[[#This Row],[QTY/ CTN TG]]="",IF(db[[#This Row],[STN TG]]="","",12),LEFT(db[[#This Row],[QTY/ CTN TG]],SEARCH(" ",db[[#This Row],[QTY/ CTN TG]],1)-1))</f>
        <v>12</v>
      </c>
      <c r="Z17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05" s="40" t="str">
        <f>IF(db[[#This Row],[STN K]]="","",IF(db[[#This Row],[STN TG]]="LSN",12,""))</f>
        <v/>
      </c>
      <c r="AB1705" s="40" t="str">
        <f>IF(db[[#This Row],[STN TG]]="LSN","PCS","")</f>
        <v/>
      </c>
      <c r="AC1705" s="40">
        <f>db[[#This Row],[QTY B]]*IF(db[[#This Row],[QTY TG]]="",1,db[[#This Row],[QTY TG]])*IF(db[[#This Row],[QTY K]]="",1,db[[#This Row],[QTY K]])</f>
        <v>300</v>
      </c>
      <c r="AD1705" s="40" t="str">
        <f>IF(db[[#This Row],[STN K]]="",IF(db[[#This Row],[STN TG]]="",db[[#This Row],[STN B]],db[[#This Row],[STN TG]]),db[[#This Row],[STN K]])</f>
        <v>PCS</v>
      </c>
      <c r="AE1705" s="40"/>
    </row>
    <row r="1706" spans="1:31" x14ac:dyDescent="0.25">
      <c r="A1706" s="40">
        <f t="shared" si="26"/>
        <v>1705</v>
      </c>
      <c r="B1706" s="2" t="str">
        <f>LOWER(SUBSTITUTE(SUBSTITUTE(SUBSTITUTE(SUBSTITUTE(SUBSTITUTE(SUBSTITUTE(SUBSTITUTE(SUBSTITUTE(db[[#This Row],[NB BM]]," ",),".",""),"-",""),"(",""),")",""),"/",""),"""",""),"+",""))</f>
        <v>guntingkenkosc848n</v>
      </c>
      <c r="C1706" s="2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D1706" s="2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E170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guntingkenkosc848n10lsnartomoro</v>
      </c>
      <c r="F170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kenkoscissorsc848n10lsn</v>
      </c>
      <c r="G1706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kenkoscissorsc848nartomoro</v>
      </c>
      <c r="H170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kenkoscissorsc848n10lsnartomoro</v>
      </c>
      <c r="I1706" s="2" t="s">
        <v>472</v>
      </c>
      <c r="J1706" s="2" t="s">
        <v>473</v>
      </c>
      <c r="K1706" s="14" t="s">
        <v>474</v>
      </c>
      <c r="L1706" s="2" t="s">
        <v>1335</v>
      </c>
      <c r="M1706" s="34" t="e">
        <f>IF(db[[#This Row],[NB NOTA_C]]="","",COUNTIF([2]!B_MSK[concat],db[[#This Row],[NB NOTA_C]]))</f>
        <v>#REF!</v>
      </c>
      <c r="N1706" s="14" t="s">
        <v>1348</v>
      </c>
      <c r="O1706" s="2" t="s">
        <v>1438</v>
      </c>
      <c r="P1706" s="2" t="s">
        <v>2425</v>
      </c>
      <c r="Q1706" s="2" t="s">
        <v>5445</v>
      </c>
      <c r="R1706" s="2" t="str">
        <f>IF(db[[#This Row],[QTY/ CTN]]="","",SUBSTITUTE(SUBSTITUTE(SUBSTITUTE(db[[#This Row],[QTY/ CTN]]," ","_",2),"(",""),")","")&amp;"_")</f>
        <v>10 LSN_</v>
      </c>
      <c r="S1706" s="2">
        <f>IF(db[[#This Row],[H_QTY/ CTN]]="","",SEARCH("_",db[[#This Row],[H_QTY/ CTN]]))</f>
        <v>7</v>
      </c>
      <c r="T1706" s="2">
        <f>IF(db[[#This Row],[H_QTY/ CTN]]="","",LEN(db[[#This Row],[H_QTY/ CTN]]))</f>
        <v>7</v>
      </c>
      <c r="U1706" s="41" t="str">
        <f>IF(db[[#This Row],[H_QTY/ CTN]]="","",LEFT(db[[#This Row],[H_QTY/ CTN]],db[[#This Row],[H_1]]-1))</f>
        <v>10 LSN</v>
      </c>
      <c r="V1706" s="40" t="str">
        <f>IF(NOT(db[[#This Row],[H_1]]=db[[#This Row],[H_2]]),MID(db[[#This Row],[H_QTY/ CTN]],db[[#This Row],[H_1]]+1,db[[#This Row],[H_2]]-db[[#This Row],[H_1]]-1),"")</f>
        <v/>
      </c>
      <c r="W1706" s="40" t="str">
        <f>IF(db[[#This Row],[QTY/ CTN B]]="","",LEFT(db[[#This Row],[QTY/ CTN B]],SEARCH(" ",db[[#This Row],[QTY/ CTN B]],1)-1))</f>
        <v>10</v>
      </c>
      <c r="X1706" s="40" t="str">
        <f>IF(db[[#This Row],[QTY/ CTN B]]="","",RIGHT(db[[#This Row],[QTY/ CTN B]],LEN(db[[#This Row],[QTY/ CTN B]])-SEARCH(" ",db[[#This Row],[QTY/ CTN B]],1)))</f>
        <v>LSN</v>
      </c>
      <c r="Y1706" s="40">
        <f>IF(db[[#This Row],[QTY/ CTN TG]]="",IF(db[[#This Row],[STN TG]]="","",12),LEFT(db[[#This Row],[QTY/ CTN TG]],SEARCH(" ",db[[#This Row],[QTY/ CTN TG]],1)-1))</f>
        <v>12</v>
      </c>
      <c r="Z17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06" s="40" t="str">
        <f>IF(db[[#This Row],[STN K]]="","",IF(db[[#This Row],[STN TG]]="LSN",12,""))</f>
        <v/>
      </c>
      <c r="AB1706" s="40" t="str">
        <f>IF(db[[#This Row],[STN TG]]="LSN","PCS","")</f>
        <v/>
      </c>
      <c r="AC1706" s="40">
        <f>db[[#This Row],[QTY B]]*IF(db[[#This Row],[QTY TG]]="",1,db[[#This Row],[QTY TG]])*IF(db[[#This Row],[QTY K]]="",1,db[[#This Row],[QTY K]])</f>
        <v>120</v>
      </c>
      <c r="AD1706" s="40" t="str">
        <f>IF(db[[#This Row],[STN K]]="",IF(db[[#This Row],[STN TG]]="",db[[#This Row],[STN B]],db[[#This Row],[STN TG]]),db[[#This Row],[STN K]])</f>
        <v>PCS</v>
      </c>
      <c r="AE1706" s="40"/>
    </row>
    <row r="1707" spans="1:31" x14ac:dyDescent="0.25">
      <c r="A1707" s="40">
        <f t="shared" si="26"/>
        <v>1706</v>
      </c>
      <c r="B1707" s="2" t="str">
        <f>LOWER(SUBSTITUTE(SUBSTITUTE(SUBSTITUTE(SUBSTITUTE(SUBSTITUTE(SUBSTITUTE(SUBSTITUTE(SUBSTITUTE(db[[#This Row],[NB BM]]," ",),".",""),"-",""),"(",""),")",""),"/",""),"""",""),"+",""))</f>
        <v>guntingkenkosc848sg</v>
      </c>
      <c r="C1707" s="2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D1707" s="2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E170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guntingkenkosc848sg10lsnartomoro</v>
      </c>
      <c r="F170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kenkoscissorsc848sg10lsn</v>
      </c>
      <c r="G1707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kenkoscissorsc848sgartomoro</v>
      </c>
      <c r="H170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kenkoscissorsc848sg10lsnartomoro</v>
      </c>
      <c r="I1707" s="2" t="s">
        <v>475</v>
      </c>
      <c r="J1707" s="2" t="s">
        <v>476</v>
      </c>
      <c r="K1707" s="14" t="s">
        <v>477</v>
      </c>
      <c r="L1707" s="2" t="s">
        <v>1335</v>
      </c>
      <c r="M1707" s="34" t="e">
        <f>IF(db[[#This Row],[NB NOTA_C]]="","",COUNTIF([2]!B_MSK[concat],db[[#This Row],[NB NOTA_C]]))</f>
        <v>#REF!</v>
      </c>
      <c r="N1707" s="14" t="s">
        <v>1348</v>
      </c>
      <c r="O1707" s="2" t="s">
        <v>1438</v>
      </c>
      <c r="P1707" s="2" t="s">
        <v>2425</v>
      </c>
      <c r="R1707" s="2" t="str">
        <f>IF(db[[#This Row],[QTY/ CTN]]="","",SUBSTITUTE(SUBSTITUTE(SUBSTITUTE(db[[#This Row],[QTY/ CTN]]," ","_",2),"(",""),")","")&amp;"_")</f>
        <v>10 LSN_</v>
      </c>
      <c r="S1707" s="2">
        <f>IF(db[[#This Row],[H_QTY/ CTN]]="","",SEARCH("_",db[[#This Row],[H_QTY/ CTN]]))</f>
        <v>7</v>
      </c>
      <c r="T1707" s="2">
        <f>IF(db[[#This Row],[H_QTY/ CTN]]="","",LEN(db[[#This Row],[H_QTY/ CTN]]))</f>
        <v>7</v>
      </c>
      <c r="U1707" s="41" t="str">
        <f>IF(db[[#This Row],[H_QTY/ CTN]]="","",LEFT(db[[#This Row],[H_QTY/ CTN]],db[[#This Row],[H_1]]-1))</f>
        <v>10 LSN</v>
      </c>
      <c r="V1707" s="40" t="str">
        <f>IF(NOT(db[[#This Row],[H_1]]=db[[#This Row],[H_2]]),MID(db[[#This Row],[H_QTY/ CTN]],db[[#This Row],[H_1]]+1,db[[#This Row],[H_2]]-db[[#This Row],[H_1]]-1),"")</f>
        <v/>
      </c>
      <c r="W1707" s="40" t="str">
        <f>IF(db[[#This Row],[QTY/ CTN B]]="","",LEFT(db[[#This Row],[QTY/ CTN B]],SEARCH(" ",db[[#This Row],[QTY/ CTN B]],1)-1))</f>
        <v>10</v>
      </c>
      <c r="X1707" s="40" t="str">
        <f>IF(db[[#This Row],[QTY/ CTN B]]="","",RIGHT(db[[#This Row],[QTY/ CTN B]],LEN(db[[#This Row],[QTY/ CTN B]])-SEARCH(" ",db[[#This Row],[QTY/ CTN B]],1)))</f>
        <v>LSN</v>
      </c>
      <c r="Y1707" s="40">
        <f>IF(db[[#This Row],[QTY/ CTN TG]]="",IF(db[[#This Row],[STN TG]]="","",12),LEFT(db[[#This Row],[QTY/ CTN TG]],SEARCH(" ",db[[#This Row],[QTY/ CTN TG]],1)-1))</f>
        <v>12</v>
      </c>
      <c r="Z17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07" s="40" t="str">
        <f>IF(db[[#This Row],[STN K]]="","",IF(db[[#This Row],[STN TG]]="LSN",12,""))</f>
        <v/>
      </c>
      <c r="AB1707" s="40" t="str">
        <f>IF(db[[#This Row],[STN TG]]="LSN","PCS","")</f>
        <v/>
      </c>
      <c r="AC1707" s="40">
        <f>db[[#This Row],[QTY B]]*IF(db[[#This Row],[QTY TG]]="",1,db[[#This Row],[QTY TG]])*IF(db[[#This Row],[QTY K]]="",1,db[[#This Row],[QTY K]])</f>
        <v>120</v>
      </c>
      <c r="AD1707" s="40" t="str">
        <f>IF(db[[#This Row],[STN K]]="",IF(db[[#This Row],[STN TG]]="",db[[#This Row],[STN B]],db[[#This Row],[STN TG]]),db[[#This Row],[STN K]])</f>
        <v>PCS</v>
      </c>
      <c r="AE1707" s="40"/>
    </row>
    <row r="1708" spans="1:31" x14ac:dyDescent="0.25">
      <c r="A1708" s="40">
        <f t="shared" si="26"/>
        <v>1707</v>
      </c>
      <c r="B1708" s="5" t="str">
        <f>LOWER(SUBSTITUTE(SUBSTITUTE(SUBSTITUTE(SUBSTITUTE(SUBSTITUTE(SUBSTITUTE(SUBSTITUTE(SUBSTITUTE(db[[#This Row],[NB BM]]," ",),".",""),"-",""),"(",""),")",""),"/",""),"""",""),"+",""))</f>
        <v>asahankenkosp61</v>
      </c>
      <c r="C1708" s="5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D1708" s="5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E170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asahankenkosp6160box24pcsartomoro</v>
      </c>
      <c r="F170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kenkosharpenersp6124pcsbox60box24pcs</v>
      </c>
      <c r="G1708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kenkosharpenersp6124pcsboxartomoro</v>
      </c>
      <c r="H170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kenkosharpenersp6124pcsbox60box24pcsartomoro</v>
      </c>
      <c r="I1708" s="2" t="s">
        <v>3727</v>
      </c>
      <c r="J1708" s="2" t="s">
        <v>3726</v>
      </c>
      <c r="K1708" s="14" t="s">
        <v>3726</v>
      </c>
      <c r="L1708" s="2" t="s">
        <v>1335</v>
      </c>
      <c r="M1708" s="33" t="e">
        <f>IF(db[[#This Row],[NB NOTA_C]]="","",COUNTIF([2]!B_MSK[concat],db[[#This Row],[NB NOTA_C]]))</f>
        <v>#REF!</v>
      </c>
      <c r="N1708" s="9" t="s">
        <v>1348</v>
      </c>
      <c r="O1708" s="5" t="s">
        <v>1386</v>
      </c>
      <c r="P1708" s="2" t="s">
        <v>2413</v>
      </c>
      <c r="Q1708" s="5"/>
      <c r="R1708" s="5" t="str">
        <f>IF(db[[#This Row],[QTY/ CTN]]="","",SUBSTITUTE(SUBSTITUTE(SUBSTITUTE(db[[#This Row],[QTY/ CTN]]," ","_",2),"(",""),")","")&amp;"_")</f>
        <v>60 BOX_24 PCS_</v>
      </c>
      <c r="S1708" s="5">
        <f>IF(db[[#This Row],[H_QTY/ CTN]]="","",SEARCH("_",db[[#This Row],[H_QTY/ CTN]]))</f>
        <v>7</v>
      </c>
      <c r="T1708" s="5">
        <f>IF(db[[#This Row],[H_QTY/ CTN]]="","",LEN(db[[#This Row],[H_QTY/ CTN]]))</f>
        <v>14</v>
      </c>
      <c r="U1708" s="40" t="str">
        <f>IF(db[[#This Row],[H_QTY/ CTN]]="","",LEFT(db[[#This Row],[H_QTY/ CTN]],db[[#This Row],[H_1]]-1))</f>
        <v>60 BOX</v>
      </c>
      <c r="V1708" s="40" t="str">
        <f>IF(NOT(db[[#This Row],[H_1]]=db[[#This Row],[H_2]]),MID(db[[#This Row],[H_QTY/ CTN]],db[[#This Row],[H_1]]+1,db[[#This Row],[H_2]]-db[[#This Row],[H_1]]-1),"")</f>
        <v>24 PCS</v>
      </c>
      <c r="W1708" s="40" t="str">
        <f>IF(db[[#This Row],[QTY/ CTN B]]="","",LEFT(db[[#This Row],[QTY/ CTN B]],SEARCH(" ",db[[#This Row],[QTY/ CTN B]],1)-1))</f>
        <v>60</v>
      </c>
      <c r="X1708" s="40" t="str">
        <f>IF(db[[#This Row],[QTY/ CTN B]]="","",RIGHT(db[[#This Row],[QTY/ CTN B]],LEN(db[[#This Row],[QTY/ CTN B]])-SEARCH(" ",db[[#This Row],[QTY/ CTN B]],1)))</f>
        <v>BOX</v>
      </c>
      <c r="Y1708" s="40" t="str">
        <f>IF(db[[#This Row],[QTY/ CTN TG]]="",IF(db[[#This Row],[STN TG]]="","",12),LEFT(db[[#This Row],[QTY/ CTN TG]],SEARCH(" ",db[[#This Row],[QTY/ CTN TG]],1)-1))</f>
        <v>24</v>
      </c>
      <c r="Z17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08" s="40" t="str">
        <f>IF(db[[#This Row],[STN K]]="","",IF(db[[#This Row],[STN TG]]="LSN",12,""))</f>
        <v/>
      </c>
      <c r="AB1708" s="40" t="str">
        <f>IF(db[[#This Row],[STN TG]]="LSN","PCS","")</f>
        <v/>
      </c>
      <c r="AC1708" s="40">
        <f>db[[#This Row],[QTY B]]*IF(db[[#This Row],[QTY TG]]="",1,db[[#This Row],[QTY TG]])*IF(db[[#This Row],[QTY K]]="",1,db[[#This Row],[QTY K]])</f>
        <v>1440</v>
      </c>
      <c r="AD1708" s="40" t="str">
        <f>IF(db[[#This Row],[STN K]]="",IF(db[[#This Row],[STN TG]]="",db[[#This Row],[STN B]],db[[#This Row],[STN TG]]),db[[#This Row],[STN K]])</f>
        <v>PCS</v>
      </c>
      <c r="AE1708" s="40"/>
    </row>
    <row r="1709" spans="1:31" x14ac:dyDescent="0.25">
      <c r="A1709" s="40">
        <f t="shared" si="26"/>
        <v>1708</v>
      </c>
      <c r="B1709" s="5" t="str">
        <f>LOWER(SUBSTITUTE(SUBSTITUTE(SUBSTITUTE(SUBSTITUTE(SUBSTITUTE(SUBSTITUTE(SUBSTITUTE(SUBSTITUTE(db[[#This Row],[NB BM]]," ",),".",""),"-",""),"(",""),")",""),"/",""),"""",""),"+",""))</f>
        <v>asahankenkosp71</v>
      </c>
      <c r="C1709" s="5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D1709" s="5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E170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asahankenkosp7160box12pcsartomoro</v>
      </c>
      <c r="F170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kenkosharpenersp711hole12pcsbox60box12pcs</v>
      </c>
      <c r="G1709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kenkosharpenersp711hole12pcsboxartomoro</v>
      </c>
      <c r="H170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kenkosharpenersp711hole12pcsbox60box12pcsartomoro</v>
      </c>
      <c r="I1709" s="2" t="s">
        <v>3626</v>
      </c>
      <c r="J1709" s="2" t="s">
        <v>3538</v>
      </c>
      <c r="K1709" s="1" t="s">
        <v>3541</v>
      </c>
      <c r="L1709" s="2" t="s">
        <v>1335</v>
      </c>
      <c r="M1709" s="33" t="e">
        <f>IF(db[[#This Row],[NB NOTA_C]]="","",COUNTIF([2]!B_MSK[concat],db[[#This Row],[NB NOTA_C]]))</f>
        <v>#REF!</v>
      </c>
      <c r="N1709" s="9" t="s">
        <v>1348</v>
      </c>
      <c r="O1709" s="5" t="s">
        <v>3539</v>
      </c>
      <c r="P1709" s="2" t="s">
        <v>2413</v>
      </c>
      <c r="Q1709" s="5"/>
      <c r="R1709" s="5" t="str">
        <f>IF(db[[#This Row],[QTY/ CTN]]="","",SUBSTITUTE(SUBSTITUTE(SUBSTITUTE(db[[#This Row],[QTY/ CTN]]," ","_",2),"(",""),")","")&amp;"_")</f>
        <v>60 BOX_12 PCS_</v>
      </c>
      <c r="S1709" s="5">
        <f>IF(db[[#This Row],[H_QTY/ CTN]]="","",SEARCH("_",db[[#This Row],[H_QTY/ CTN]]))</f>
        <v>7</v>
      </c>
      <c r="T1709" s="5">
        <f>IF(db[[#This Row],[H_QTY/ CTN]]="","",LEN(db[[#This Row],[H_QTY/ CTN]]))</f>
        <v>14</v>
      </c>
      <c r="U1709" s="40" t="str">
        <f>IF(db[[#This Row],[H_QTY/ CTN]]="","",LEFT(db[[#This Row],[H_QTY/ CTN]],db[[#This Row],[H_1]]-1))</f>
        <v>60 BOX</v>
      </c>
      <c r="V1709" s="40" t="str">
        <f>IF(NOT(db[[#This Row],[H_1]]=db[[#This Row],[H_2]]),MID(db[[#This Row],[H_QTY/ CTN]],db[[#This Row],[H_1]]+1,db[[#This Row],[H_2]]-db[[#This Row],[H_1]]-1),"")</f>
        <v>12 PCS</v>
      </c>
      <c r="W1709" s="40" t="str">
        <f>IF(db[[#This Row],[QTY/ CTN B]]="","",LEFT(db[[#This Row],[QTY/ CTN B]],SEARCH(" ",db[[#This Row],[QTY/ CTN B]],1)-1))</f>
        <v>60</v>
      </c>
      <c r="X1709" s="40" t="str">
        <f>IF(db[[#This Row],[QTY/ CTN B]]="","",RIGHT(db[[#This Row],[QTY/ CTN B]],LEN(db[[#This Row],[QTY/ CTN B]])-SEARCH(" ",db[[#This Row],[QTY/ CTN B]],1)))</f>
        <v>BOX</v>
      </c>
      <c r="Y1709" s="40" t="str">
        <f>IF(db[[#This Row],[QTY/ CTN TG]]="",IF(db[[#This Row],[STN TG]]="","",12),LEFT(db[[#This Row],[QTY/ CTN TG]],SEARCH(" ",db[[#This Row],[QTY/ CTN TG]],1)-1))</f>
        <v>12</v>
      </c>
      <c r="Z17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09" s="40" t="str">
        <f>IF(db[[#This Row],[STN K]]="","",IF(db[[#This Row],[STN TG]]="LSN",12,""))</f>
        <v/>
      </c>
      <c r="AB1709" s="40" t="str">
        <f>IF(db[[#This Row],[STN TG]]="LSN","PCS","")</f>
        <v/>
      </c>
      <c r="AC1709" s="40">
        <f>db[[#This Row],[QTY B]]*IF(db[[#This Row],[QTY TG]]="",1,db[[#This Row],[QTY TG]])*IF(db[[#This Row],[QTY K]]="",1,db[[#This Row],[QTY K]])</f>
        <v>720</v>
      </c>
      <c r="AD1709" s="40" t="str">
        <f>IF(db[[#This Row],[STN K]]="",IF(db[[#This Row],[STN TG]]="",db[[#This Row],[STN B]],db[[#This Row],[STN TG]]),db[[#This Row],[STN K]])</f>
        <v>PCS</v>
      </c>
      <c r="AE1709" s="40"/>
    </row>
    <row r="1710" spans="1:31" x14ac:dyDescent="0.25">
      <c r="A1710" s="40">
        <f t="shared" si="26"/>
        <v>1709</v>
      </c>
      <c r="B1710" s="5" t="str">
        <f>LOWER(SUBSTITUTE(SUBSTITUTE(SUBSTITUTE(SUBSTITUTE(SUBSTITUTE(SUBSTITUTE(SUBSTITUTE(SUBSTITUTE(db[[#This Row],[NB BM]]," ",),".",""),"-",""),"(",""),")",""),"/",""),"""",""),"+",""))</f>
        <v>asahankenkosp71skecil</v>
      </c>
      <c r="C1710" s="5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D1710" s="5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E171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asahankenkosp71skecil120boxartomoro</v>
      </c>
      <c r="F171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kenkosharpenersp71s1hole12pcsboxsmall120box</v>
      </c>
      <c r="G1710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kenkosharpenersp71s1hole12pcsboxsmallartomoro</v>
      </c>
      <c r="H171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kenkosharpenersp71s1hole12pcsboxsmall120boxartomoro</v>
      </c>
      <c r="I1710" s="2" t="s">
        <v>4227</v>
      </c>
      <c r="J1710" s="2" t="s">
        <v>4208</v>
      </c>
      <c r="K1710" s="14" t="s">
        <v>4210</v>
      </c>
      <c r="L1710" s="2" t="s">
        <v>1335</v>
      </c>
      <c r="M1710" s="33" t="e">
        <f>IF(db[[#This Row],[NB NOTA_C]]="","",COUNTIF([2]!B_MSK[concat],db[[#This Row],[NB NOTA_C]]))</f>
        <v>#REF!</v>
      </c>
      <c r="N1710" s="9" t="s">
        <v>1348</v>
      </c>
      <c r="O1710" s="5" t="s">
        <v>3249</v>
      </c>
      <c r="P1710" s="2" t="s">
        <v>2413</v>
      </c>
      <c r="Q1710" s="5"/>
      <c r="R1710" s="5" t="str">
        <f>IF(db[[#This Row],[QTY/ CTN]]="","",SUBSTITUTE(SUBSTITUTE(SUBSTITUTE(db[[#This Row],[QTY/ CTN]]," ","_",2),"(",""),")","")&amp;"_")</f>
        <v>120 BOX_</v>
      </c>
      <c r="S1710" s="5">
        <f>IF(db[[#This Row],[H_QTY/ CTN]]="","",SEARCH("_",db[[#This Row],[H_QTY/ CTN]]))</f>
        <v>8</v>
      </c>
      <c r="T1710" s="5">
        <f>IF(db[[#This Row],[H_QTY/ CTN]]="","",LEN(db[[#This Row],[H_QTY/ CTN]]))</f>
        <v>8</v>
      </c>
      <c r="U1710" s="40" t="str">
        <f>IF(db[[#This Row],[H_QTY/ CTN]]="","",LEFT(db[[#This Row],[H_QTY/ CTN]],db[[#This Row],[H_1]]-1))</f>
        <v>120 BOX</v>
      </c>
      <c r="V1710" s="40" t="str">
        <f>IF(NOT(db[[#This Row],[H_1]]=db[[#This Row],[H_2]]),MID(db[[#This Row],[H_QTY/ CTN]],db[[#This Row],[H_1]]+1,db[[#This Row],[H_2]]-db[[#This Row],[H_1]]-1),"")</f>
        <v/>
      </c>
      <c r="W1710" s="40" t="str">
        <f>IF(db[[#This Row],[QTY/ CTN B]]="","",LEFT(db[[#This Row],[QTY/ CTN B]],SEARCH(" ",db[[#This Row],[QTY/ CTN B]],1)-1))</f>
        <v>120</v>
      </c>
      <c r="X1710" s="40" t="str">
        <f>IF(db[[#This Row],[QTY/ CTN B]]="","",RIGHT(db[[#This Row],[QTY/ CTN B]],LEN(db[[#This Row],[QTY/ CTN B]])-SEARCH(" ",db[[#This Row],[QTY/ CTN B]],1)))</f>
        <v>BOX</v>
      </c>
      <c r="Y1710" s="40" t="str">
        <f>IF(db[[#This Row],[QTY/ CTN TG]]="",IF(db[[#This Row],[STN TG]]="","",12),LEFT(db[[#This Row],[QTY/ CTN TG]],SEARCH(" ",db[[#This Row],[QTY/ CTN TG]],1)-1))</f>
        <v/>
      </c>
      <c r="Z17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10" s="40" t="str">
        <f>IF(db[[#This Row],[STN K]]="","",IF(db[[#This Row],[STN TG]]="LSN",12,""))</f>
        <v/>
      </c>
      <c r="AB1710" s="40" t="str">
        <f>IF(db[[#This Row],[STN TG]]="LSN","PCS","")</f>
        <v/>
      </c>
      <c r="AC1710" s="40">
        <f>db[[#This Row],[QTY B]]*IF(db[[#This Row],[QTY TG]]="",1,db[[#This Row],[QTY TG]])*IF(db[[#This Row],[QTY K]]="",1,db[[#This Row],[QTY K]])</f>
        <v>120</v>
      </c>
      <c r="AD1710" s="40" t="str">
        <f>IF(db[[#This Row],[STN K]]="",IF(db[[#This Row],[STN TG]]="",db[[#This Row],[STN B]],db[[#This Row],[STN TG]]),db[[#This Row],[STN K]])</f>
        <v>BOX</v>
      </c>
      <c r="AE1710" s="40"/>
    </row>
    <row r="1711" spans="1:31" x14ac:dyDescent="0.25">
      <c r="A1711" s="40">
        <f t="shared" si="26"/>
        <v>1710</v>
      </c>
      <c r="B1711" s="5" t="str">
        <f>LOWER(SUBSTITUTE(SUBSTITUTE(SUBSTITUTE(SUBSTITUTE(SUBSTITUTE(SUBSTITUTE(SUBSTITUTE(SUBSTITUTE(db[[#This Row],[NB BM]]," ",),".",""),"-",""),"(",""),")",""),"/",""),"""",""),"+",""))</f>
        <v>asahankenkosp72</v>
      </c>
      <c r="C1711" s="5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D1711" s="5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E171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asahankenkosp7260boxartomoro</v>
      </c>
      <c r="F171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kenkosharpenersp722holes12pcsbox60box</v>
      </c>
      <c r="G1711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kenkosharpenersp722holes12pcsboxartomoro</v>
      </c>
      <c r="H171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kenkosharpenersp722holes12pcsbox60boxartomoro</v>
      </c>
      <c r="I1711" s="2" t="s">
        <v>4226</v>
      </c>
      <c r="J1711" s="2" t="s">
        <v>4209</v>
      </c>
      <c r="K1711" s="14" t="s">
        <v>4211</v>
      </c>
      <c r="L1711" s="2" t="s">
        <v>1335</v>
      </c>
      <c r="M1711" s="33" t="e">
        <f>IF(db[[#This Row],[NB NOTA_C]]="","",COUNTIF([2]!B_MSK[concat],db[[#This Row],[NB NOTA_C]]))</f>
        <v>#REF!</v>
      </c>
      <c r="N1711" s="9" t="s">
        <v>1348</v>
      </c>
      <c r="O1711" s="5" t="s">
        <v>3849</v>
      </c>
      <c r="P1711" s="2" t="s">
        <v>2413</v>
      </c>
      <c r="Q1711" s="5"/>
      <c r="R1711" s="5" t="str">
        <f>IF(db[[#This Row],[QTY/ CTN]]="","",SUBSTITUTE(SUBSTITUTE(SUBSTITUTE(db[[#This Row],[QTY/ CTN]]," ","_",2),"(",""),")","")&amp;"_")</f>
        <v>60 BOX_</v>
      </c>
      <c r="S1711" s="5">
        <f>IF(db[[#This Row],[H_QTY/ CTN]]="","",SEARCH("_",db[[#This Row],[H_QTY/ CTN]]))</f>
        <v>7</v>
      </c>
      <c r="T1711" s="5">
        <f>IF(db[[#This Row],[H_QTY/ CTN]]="","",LEN(db[[#This Row],[H_QTY/ CTN]]))</f>
        <v>7</v>
      </c>
      <c r="U1711" s="40" t="str">
        <f>IF(db[[#This Row],[H_QTY/ CTN]]="","",LEFT(db[[#This Row],[H_QTY/ CTN]],db[[#This Row],[H_1]]-1))</f>
        <v>60 BOX</v>
      </c>
      <c r="V1711" s="40" t="str">
        <f>IF(NOT(db[[#This Row],[H_1]]=db[[#This Row],[H_2]]),MID(db[[#This Row],[H_QTY/ CTN]],db[[#This Row],[H_1]]+1,db[[#This Row],[H_2]]-db[[#This Row],[H_1]]-1),"")</f>
        <v/>
      </c>
      <c r="W1711" s="40" t="str">
        <f>IF(db[[#This Row],[QTY/ CTN B]]="","",LEFT(db[[#This Row],[QTY/ CTN B]],SEARCH(" ",db[[#This Row],[QTY/ CTN B]],1)-1))</f>
        <v>60</v>
      </c>
      <c r="X1711" s="40" t="str">
        <f>IF(db[[#This Row],[QTY/ CTN B]]="","",RIGHT(db[[#This Row],[QTY/ CTN B]],LEN(db[[#This Row],[QTY/ CTN B]])-SEARCH(" ",db[[#This Row],[QTY/ CTN B]],1)))</f>
        <v>BOX</v>
      </c>
      <c r="Y1711" s="40" t="str">
        <f>IF(db[[#This Row],[QTY/ CTN TG]]="",IF(db[[#This Row],[STN TG]]="","",12),LEFT(db[[#This Row],[QTY/ CTN TG]],SEARCH(" ",db[[#This Row],[QTY/ CTN TG]],1)-1))</f>
        <v/>
      </c>
      <c r="Z17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11" s="40" t="str">
        <f>IF(db[[#This Row],[STN K]]="","",IF(db[[#This Row],[STN TG]]="LSN",12,""))</f>
        <v/>
      </c>
      <c r="AB1711" s="40" t="str">
        <f>IF(db[[#This Row],[STN TG]]="LSN","PCS","")</f>
        <v/>
      </c>
      <c r="AC1711" s="40">
        <f>db[[#This Row],[QTY B]]*IF(db[[#This Row],[QTY TG]]="",1,db[[#This Row],[QTY TG]])*IF(db[[#This Row],[QTY K]]="",1,db[[#This Row],[QTY K]])</f>
        <v>60</v>
      </c>
      <c r="AD1711" s="40" t="str">
        <f>IF(db[[#This Row],[STN K]]="",IF(db[[#This Row],[STN TG]]="",db[[#This Row],[STN B]],db[[#This Row],[STN TG]]),db[[#This Row],[STN K]])</f>
        <v>BOX</v>
      </c>
      <c r="AE1711" s="40"/>
    </row>
    <row r="1712" spans="1:31" x14ac:dyDescent="0.25">
      <c r="A1712" s="40">
        <f t="shared" si="26"/>
        <v>1711</v>
      </c>
      <c r="B1712" s="5" t="str">
        <f>LOWER(SUBSTITUTE(SUBSTITUTE(SUBSTITUTE(SUBSTITUTE(SUBSTITUTE(SUBSTITUTE(SUBSTITUTE(SUBSTITUTE(db[[#This Row],[NB BM]]," ",),".",""),"-",""),"(",""),")",""),"/",""),"""",""),"+",""))</f>
        <v>asahankenkosp818</v>
      </c>
      <c r="C1712" s="5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D1712" s="5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E171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asahankenkosp81832box24pcsartomoro</v>
      </c>
      <c r="F171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kenkosharpenersp8181hole24pcsbox32box24pcs</v>
      </c>
      <c r="G1712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kenkosharpenersp8181hole24pcsboxartomoro</v>
      </c>
      <c r="H171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kenkosharpenersp8181hole24pcsbox32box24pcsartomoro</v>
      </c>
      <c r="I1712" s="2" t="s">
        <v>2045</v>
      </c>
      <c r="J1712" s="2" t="s">
        <v>2043</v>
      </c>
      <c r="K1712" s="14" t="s">
        <v>2044</v>
      </c>
      <c r="L1712" s="2" t="s">
        <v>1335</v>
      </c>
      <c r="M1712" s="34" t="e">
        <f>IF(db[[#This Row],[NB NOTA_C]]="","",COUNTIF([2]!B_MSK[concat],db[[#This Row],[NB NOTA_C]]))</f>
        <v>#REF!</v>
      </c>
      <c r="N1712" s="9" t="s">
        <v>1348</v>
      </c>
      <c r="O1712" s="5" t="s">
        <v>2046</v>
      </c>
      <c r="P1712" s="2" t="s">
        <v>2413</v>
      </c>
      <c r="R1712" s="2" t="str">
        <f>IF(db[[#This Row],[QTY/ CTN]]="","",SUBSTITUTE(SUBSTITUTE(SUBSTITUTE(db[[#This Row],[QTY/ CTN]]," ","_",2),"(",""),")","")&amp;"_")</f>
        <v>32 BOX_24 PCS_</v>
      </c>
      <c r="S1712" s="2">
        <f>IF(db[[#This Row],[H_QTY/ CTN]]="","",SEARCH("_",db[[#This Row],[H_QTY/ CTN]]))</f>
        <v>7</v>
      </c>
      <c r="T1712" s="2">
        <f>IF(db[[#This Row],[H_QTY/ CTN]]="","",LEN(db[[#This Row],[H_QTY/ CTN]]))</f>
        <v>14</v>
      </c>
      <c r="U1712" s="41" t="str">
        <f>IF(db[[#This Row],[H_QTY/ CTN]]="","",LEFT(db[[#This Row],[H_QTY/ CTN]],db[[#This Row],[H_1]]-1))</f>
        <v>32 BOX</v>
      </c>
      <c r="V1712" s="40" t="str">
        <f>IF(NOT(db[[#This Row],[H_1]]=db[[#This Row],[H_2]]),MID(db[[#This Row],[H_QTY/ CTN]],db[[#This Row],[H_1]]+1,db[[#This Row],[H_2]]-db[[#This Row],[H_1]]-1),"")</f>
        <v>24 PCS</v>
      </c>
      <c r="W1712" s="40" t="str">
        <f>IF(db[[#This Row],[QTY/ CTN B]]="","",LEFT(db[[#This Row],[QTY/ CTN B]],SEARCH(" ",db[[#This Row],[QTY/ CTN B]],1)-1))</f>
        <v>32</v>
      </c>
      <c r="X1712" s="40" t="str">
        <f>IF(db[[#This Row],[QTY/ CTN B]]="","",RIGHT(db[[#This Row],[QTY/ CTN B]],LEN(db[[#This Row],[QTY/ CTN B]])-SEARCH(" ",db[[#This Row],[QTY/ CTN B]],1)))</f>
        <v>BOX</v>
      </c>
      <c r="Y1712" s="40" t="str">
        <f>IF(db[[#This Row],[QTY/ CTN TG]]="",IF(db[[#This Row],[STN TG]]="","",12),LEFT(db[[#This Row],[QTY/ CTN TG]],SEARCH(" ",db[[#This Row],[QTY/ CTN TG]],1)-1))</f>
        <v>24</v>
      </c>
      <c r="Z17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12" s="40" t="str">
        <f>IF(db[[#This Row],[STN K]]="","",IF(db[[#This Row],[STN TG]]="LSN",12,""))</f>
        <v/>
      </c>
      <c r="AB1712" s="40" t="str">
        <f>IF(db[[#This Row],[STN TG]]="LSN","PCS","")</f>
        <v/>
      </c>
      <c r="AC1712" s="40">
        <f>db[[#This Row],[QTY B]]*IF(db[[#This Row],[QTY TG]]="",1,db[[#This Row],[QTY TG]])*IF(db[[#This Row],[QTY K]]="",1,db[[#This Row],[QTY K]])</f>
        <v>768</v>
      </c>
      <c r="AD1712" s="40" t="str">
        <f>IF(db[[#This Row],[STN K]]="",IF(db[[#This Row],[STN TG]]="",db[[#This Row],[STN B]],db[[#This Row],[STN TG]]),db[[#This Row],[STN K]])</f>
        <v>PCS</v>
      </c>
      <c r="AE1712" s="40"/>
    </row>
    <row r="1713" spans="1:31" x14ac:dyDescent="0.25">
      <c r="A1713" s="40">
        <f t="shared" si="26"/>
        <v>1712</v>
      </c>
      <c r="B1713" s="2" t="str">
        <f>LOWER(SUBSTITUTE(SUBSTITUTE(SUBSTITUTE(SUBSTITUTE(SUBSTITUTE(SUBSTITUTE(SUBSTITUTE(SUBSTITUTE(db[[#This Row],[NB BM]]," ",),".",""),"-",""),"(",""),")",""),"/",""),"""",""),"+",""))</f>
        <v>garisanbesi100cmkenko</v>
      </c>
      <c r="C1713" s="2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D1713" s="2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E171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garisanbesi100cmkenko10lsnartomoro</v>
      </c>
      <c r="F171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kenkostainlesssteelruler100cm10lsn</v>
      </c>
      <c r="G1713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kenkostainlesssteelruler100cmartomoro</v>
      </c>
      <c r="H171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kenkostainlesssteelruler100cm10lsnartomoro</v>
      </c>
      <c r="I1713" s="2" t="s">
        <v>478</v>
      </c>
      <c r="J1713" s="2" t="s">
        <v>479</v>
      </c>
      <c r="K1713" s="14" t="s">
        <v>1826</v>
      </c>
      <c r="L1713" s="2" t="s">
        <v>1335</v>
      </c>
      <c r="M1713" s="34" t="e">
        <f>IF(db[[#This Row],[NB NOTA_C]]="","",COUNTIF([2]!B_MSK[concat],db[[#This Row],[NB NOTA_C]]))</f>
        <v>#REF!</v>
      </c>
      <c r="N1713" s="14" t="s">
        <v>1348</v>
      </c>
      <c r="O1713" s="2" t="s">
        <v>1438</v>
      </c>
      <c r="P1713" s="2" t="s">
        <v>2424</v>
      </c>
      <c r="Q1713" s="2" t="s">
        <v>4719</v>
      </c>
      <c r="R1713" s="2" t="str">
        <f>IF(db[[#This Row],[QTY/ CTN]]="","",SUBSTITUTE(SUBSTITUTE(SUBSTITUTE(db[[#This Row],[QTY/ CTN]]," ","_",2),"(",""),")","")&amp;"_")</f>
        <v>10 LSN_</v>
      </c>
      <c r="S1713" s="2">
        <f>IF(db[[#This Row],[H_QTY/ CTN]]="","",SEARCH("_",db[[#This Row],[H_QTY/ CTN]]))</f>
        <v>7</v>
      </c>
      <c r="T1713" s="2">
        <f>IF(db[[#This Row],[H_QTY/ CTN]]="","",LEN(db[[#This Row],[H_QTY/ CTN]]))</f>
        <v>7</v>
      </c>
      <c r="U1713" s="41" t="str">
        <f>IF(db[[#This Row],[H_QTY/ CTN]]="","",LEFT(db[[#This Row],[H_QTY/ CTN]],db[[#This Row],[H_1]]-1))</f>
        <v>10 LSN</v>
      </c>
      <c r="V1713" s="40" t="str">
        <f>IF(NOT(db[[#This Row],[H_1]]=db[[#This Row],[H_2]]),MID(db[[#This Row],[H_QTY/ CTN]],db[[#This Row],[H_1]]+1,db[[#This Row],[H_2]]-db[[#This Row],[H_1]]-1),"")</f>
        <v/>
      </c>
      <c r="W1713" s="40" t="str">
        <f>IF(db[[#This Row],[QTY/ CTN B]]="","",LEFT(db[[#This Row],[QTY/ CTN B]],SEARCH(" ",db[[#This Row],[QTY/ CTN B]],1)-1))</f>
        <v>10</v>
      </c>
      <c r="X1713" s="40" t="str">
        <f>IF(db[[#This Row],[QTY/ CTN B]]="","",RIGHT(db[[#This Row],[QTY/ CTN B]],LEN(db[[#This Row],[QTY/ CTN B]])-SEARCH(" ",db[[#This Row],[QTY/ CTN B]],1)))</f>
        <v>LSN</v>
      </c>
      <c r="Y1713" s="40">
        <f>IF(db[[#This Row],[QTY/ CTN TG]]="",IF(db[[#This Row],[STN TG]]="","",12),LEFT(db[[#This Row],[QTY/ CTN TG]],SEARCH(" ",db[[#This Row],[QTY/ CTN TG]],1)-1))</f>
        <v>12</v>
      </c>
      <c r="Z17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13" s="40" t="str">
        <f>IF(db[[#This Row],[STN K]]="","",IF(db[[#This Row],[STN TG]]="LSN",12,""))</f>
        <v/>
      </c>
      <c r="AB1713" s="40" t="str">
        <f>IF(db[[#This Row],[STN TG]]="LSN","PCS","")</f>
        <v/>
      </c>
      <c r="AC1713" s="40">
        <f>db[[#This Row],[QTY B]]*IF(db[[#This Row],[QTY TG]]="",1,db[[#This Row],[QTY TG]])*IF(db[[#This Row],[QTY K]]="",1,db[[#This Row],[QTY K]])</f>
        <v>120</v>
      </c>
      <c r="AD1713" s="40" t="str">
        <f>IF(db[[#This Row],[STN K]]="",IF(db[[#This Row],[STN TG]]="",db[[#This Row],[STN B]],db[[#This Row],[STN TG]]),db[[#This Row],[STN K]])</f>
        <v>PCS</v>
      </c>
      <c r="AE1713" s="40"/>
    </row>
    <row r="1714" spans="1:31" x14ac:dyDescent="0.25">
      <c r="A1714" s="40">
        <f t="shared" si="26"/>
        <v>1713</v>
      </c>
      <c r="B1714" s="2" t="str">
        <f>LOWER(SUBSTITUTE(SUBSTITUTE(SUBSTITUTE(SUBSTITUTE(SUBSTITUTE(SUBSTITUTE(SUBSTITUTE(SUBSTITUTE(db[[#This Row],[NB BM]]," ",),".",""),"-",""),"(",""),")",""),"/",""),"""",""),"+",""))</f>
        <v>garisanbesikenko15cm</v>
      </c>
      <c r="C1714" s="2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D1714" s="2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E171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garisanbesikenko15cm50lsnartomoro</v>
      </c>
      <c r="F171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kenkostainlesssteelruler15cm50lsn</v>
      </c>
      <c r="G171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kenkostainlesssteelruler15cmartomoro</v>
      </c>
      <c r="H171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kenkostainlesssteelruler15cm50lsnartomoro</v>
      </c>
      <c r="I1714" s="2" t="s">
        <v>1883</v>
      </c>
      <c r="J1714" s="2" t="s">
        <v>1824</v>
      </c>
      <c r="K1714" s="14" t="s">
        <v>1825</v>
      </c>
      <c r="L1714" s="2" t="s">
        <v>1335</v>
      </c>
      <c r="M1714" s="34" t="e">
        <f>IF(db[[#This Row],[NB NOTA_C]]="","",COUNTIF([2]!B_MSK[concat],db[[#This Row],[NB NOTA_C]]))</f>
        <v>#REF!</v>
      </c>
      <c r="N1714" s="14" t="s">
        <v>1348</v>
      </c>
      <c r="O1714" s="2" t="s">
        <v>1448</v>
      </c>
      <c r="P1714" s="2" t="s">
        <v>2424</v>
      </c>
      <c r="Q1714" s="2" t="s">
        <v>7401</v>
      </c>
      <c r="R1714" s="2" t="str">
        <f>IF(db[[#This Row],[QTY/ CTN]]="","",SUBSTITUTE(SUBSTITUTE(SUBSTITUTE(db[[#This Row],[QTY/ CTN]]," ","_",2),"(",""),")","")&amp;"_")</f>
        <v>50 LSN_</v>
      </c>
      <c r="S1714" s="2">
        <f>IF(db[[#This Row],[H_QTY/ CTN]]="","",SEARCH("_",db[[#This Row],[H_QTY/ CTN]]))</f>
        <v>7</v>
      </c>
      <c r="T1714" s="2">
        <f>IF(db[[#This Row],[H_QTY/ CTN]]="","",LEN(db[[#This Row],[H_QTY/ CTN]]))</f>
        <v>7</v>
      </c>
      <c r="U1714" s="41" t="str">
        <f>IF(db[[#This Row],[H_QTY/ CTN]]="","",LEFT(db[[#This Row],[H_QTY/ CTN]],db[[#This Row],[H_1]]-1))</f>
        <v>50 LSN</v>
      </c>
      <c r="V1714" s="40" t="str">
        <f>IF(NOT(db[[#This Row],[H_1]]=db[[#This Row],[H_2]]),MID(db[[#This Row],[H_QTY/ CTN]],db[[#This Row],[H_1]]+1,db[[#This Row],[H_2]]-db[[#This Row],[H_1]]-1),"")</f>
        <v/>
      </c>
      <c r="W1714" s="40" t="str">
        <f>IF(db[[#This Row],[QTY/ CTN B]]="","",LEFT(db[[#This Row],[QTY/ CTN B]],SEARCH(" ",db[[#This Row],[QTY/ CTN B]],1)-1))</f>
        <v>50</v>
      </c>
      <c r="X1714" s="40" t="str">
        <f>IF(db[[#This Row],[QTY/ CTN B]]="","",RIGHT(db[[#This Row],[QTY/ CTN B]],LEN(db[[#This Row],[QTY/ CTN B]])-SEARCH(" ",db[[#This Row],[QTY/ CTN B]],1)))</f>
        <v>LSN</v>
      </c>
      <c r="Y1714" s="40">
        <f>IF(db[[#This Row],[QTY/ CTN TG]]="",IF(db[[#This Row],[STN TG]]="","",12),LEFT(db[[#This Row],[QTY/ CTN TG]],SEARCH(" ",db[[#This Row],[QTY/ CTN TG]],1)-1))</f>
        <v>12</v>
      </c>
      <c r="Z17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14" s="40" t="str">
        <f>IF(db[[#This Row],[STN K]]="","",IF(db[[#This Row],[STN TG]]="LSN",12,""))</f>
        <v/>
      </c>
      <c r="AB1714" s="40" t="str">
        <f>IF(db[[#This Row],[STN TG]]="LSN","PCS","")</f>
        <v/>
      </c>
      <c r="AC1714" s="40">
        <f>db[[#This Row],[QTY B]]*IF(db[[#This Row],[QTY TG]]="",1,db[[#This Row],[QTY TG]])*IF(db[[#This Row],[QTY K]]="",1,db[[#This Row],[QTY K]])</f>
        <v>600</v>
      </c>
      <c r="AD1714" s="40" t="str">
        <f>IF(db[[#This Row],[STN K]]="",IF(db[[#This Row],[STN TG]]="",db[[#This Row],[STN B]],db[[#This Row],[STN TG]]),db[[#This Row],[STN K]])</f>
        <v>PCS</v>
      </c>
      <c r="AE1714" s="40"/>
    </row>
    <row r="1715" spans="1:31" x14ac:dyDescent="0.25">
      <c r="A1715" s="40">
        <f t="shared" si="26"/>
        <v>1714</v>
      </c>
      <c r="B1715" s="82" t="str">
        <f>LOWER(SUBSTITUTE(SUBSTITUTE(SUBSTITUTE(SUBSTITUTE(SUBSTITUTE(SUBSTITUTE(SUBSTITUTE(SUBSTITUTE(db[[#This Row],[NB BM]]," ",),".",""),"-",""),"(",""),")",""),"/",""),"""",""),"+",""))</f>
        <v>garisanbesikenko20cm</v>
      </c>
      <c r="C1715" s="82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D1715" s="82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E171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garisanbesikenko20cm25lsnartomoro</v>
      </c>
      <c r="F171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kenkostainlesssteelruler20cm25lsn</v>
      </c>
      <c r="G1715" s="82" t="str">
        <f>db[[#This Row],[NB NOTA_C]]&amp;LOWER(SUBSTITUTE(SUBSTITUTE(SUBSTITUTE(SUBSTITUTE(SUBSTITUTE(SUBSTITUTE(SUBSTITUTE(SUBSTITUTE(SUBSTITUTE(db[[#This Row],[FAKTUR]]," ",),".",""),"-",""),"(",""),")",""),",",""),"/",""),"""",""),"+",""))</f>
        <v>kenkostainlesssteelruler20cmartomoro</v>
      </c>
      <c r="H171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kenkostainlesssteelruler20cm25lsnartomoro</v>
      </c>
      <c r="I1715" s="7" t="s">
        <v>3462</v>
      </c>
      <c r="J1715" s="7" t="s">
        <v>3445</v>
      </c>
      <c r="K1715" s="15" t="s">
        <v>3447</v>
      </c>
      <c r="L1715" s="2" t="s">
        <v>1335</v>
      </c>
      <c r="M1715" s="83" t="e">
        <f>IF(db[[#This Row],[NB NOTA_C]]="","",COUNTIF([2]!B_MSK[concat],db[[#This Row],[NB NOTA_C]]))</f>
        <v>#REF!</v>
      </c>
      <c r="N1715" s="84" t="s">
        <v>1348</v>
      </c>
      <c r="O1715" s="82" t="s">
        <v>1439</v>
      </c>
      <c r="P1715" s="7" t="s">
        <v>2424</v>
      </c>
      <c r="Q1715" s="5" t="s">
        <v>7402</v>
      </c>
      <c r="R1715" s="82" t="str">
        <f>IF(db[[#This Row],[QTY/ CTN]]="","",SUBSTITUTE(SUBSTITUTE(SUBSTITUTE(db[[#This Row],[QTY/ CTN]]," ","_",2),"(",""),")","")&amp;"_")</f>
        <v>25 LSN_</v>
      </c>
      <c r="S1715" s="82">
        <f>IF(db[[#This Row],[H_QTY/ CTN]]="","",SEARCH("_",db[[#This Row],[H_QTY/ CTN]]))</f>
        <v>7</v>
      </c>
      <c r="T1715" s="82">
        <f>IF(db[[#This Row],[H_QTY/ CTN]]="","",LEN(db[[#This Row],[H_QTY/ CTN]]))</f>
        <v>7</v>
      </c>
      <c r="U1715" s="85" t="str">
        <f>IF(db[[#This Row],[H_QTY/ CTN]]="","",LEFT(db[[#This Row],[H_QTY/ CTN]],db[[#This Row],[H_1]]-1))</f>
        <v>25 LSN</v>
      </c>
      <c r="V1715" s="85" t="str">
        <f>IF(NOT(db[[#This Row],[H_1]]=db[[#This Row],[H_2]]),MID(db[[#This Row],[H_QTY/ CTN]],db[[#This Row],[H_1]]+1,db[[#This Row],[H_2]]-db[[#This Row],[H_1]]-1),"")</f>
        <v/>
      </c>
      <c r="W1715" s="40" t="str">
        <f>IF(db[[#This Row],[QTY/ CTN B]]="","",LEFT(db[[#This Row],[QTY/ CTN B]],SEARCH(" ",db[[#This Row],[QTY/ CTN B]],1)-1))</f>
        <v>25</v>
      </c>
      <c r="X1715" s="40" t="str">
        <f>IF(db[[#This Row],[QTY/ CTN B]]="","",RIGHT(db[[#This Row],[QTY/ CTN B]],LEN(db[[#This Row],[QTY/ CTN B]])-SEARCH(" ",db[[#This Row],[QTY/ CTN B]],1)))</f>
        <v>LSN</v>
      </c>
      <c r="Y1715" s="40">
        <f>IF(db[[#This Row],[QTY/ CTN TG]]="",IF(db[[#This Row],[STN TG]]="","",12),LEFT(db[[#This Row],[QTY/ CTN TG]],SEARCH(" ",db[[#This Row],[QTY/ CTN TG]],1)-1))</f>
        <v>12</v>
      </c>
      <c r="Z17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15" s="40" t="str">
        <f>IF(db[[#This Row],[STN K]]="","",IF(db[[#This Row],[STN TG]]="LSN",12,""))</f>
        <v/>
      </c>
      <c r="AB1715" s="40" t="str">
        <f>IF(db[[#This Row],[STN TG]]="LSN","PCS","")</f>
        <v/>
      </c>
      <c r="AC1715" s="40">
        <f>db[[#This Row],[QTY B]]*IF(db[[#This Row],[QTY TG]]="",1,db[[#This Row],[QTY TG]])*IF(db[[#This Row],[QTY K]]="",1,db[[#This Row],[QTY K]])</f>
        <v>300</v>
      </c>
      <c r="AD1715" s="40" t="str">
        <f>IF(db[[#This Row],[STN K]]="",IF(db[[#This Row],[STN TG]]="",db[[#This Row],[STN B]],db[[#This Row],[STN TG]]),db[[#This Row],[STN K]])</f>
        <v>PCS</v>
      </c>
      <c r="AE1715" s="40"/>
    </row>
    <row r="1716" spans="1:31" x14ac:dyDescent="0.25">
      <c r="A1716" s="40">
        <f t="shared" si="26"/>
        <v>1715</v>
      </c>
      <c r="B1716" s="2" t="str">
        <f>LOWER(SUBSTITUTE(SUBSTITUTE(SUBSTITUTE(SUBSTITUTE(SUBSTITUTE(SUBSTITUTE(SUBSTITUTE(SUBSTITUTE(db[[#This Row],[NB BM]]," ",),".",""),"-",""),"(",""),")",""),"/",""),"""",""),"+",""))</f>
        <v>garisanbesi30cmkenko</v>
      </c>
      <c r="C1716" s="2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D1716" s="2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E171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garisanbesi30cmkenko25lsnartomoro</v>
      </c>
      <c r="F171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kenkostainlesssteelruler30cm25lsn</v>
      </c>
      <c r="G1716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kenkostainlesssteelruler30cmartomoro</v>
      </c>
      <c r="H171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kenkostainlesssteelruler30cm25lsnartomoro</v>
      </c>
      <c r="I1716" s="2" t="s">
        <v>480</v>
      </c>
      <c r="J1716" s="2" t="s">
        <v>481</v>
      </c>
      <c r="K1716" s="1" t="s">
        <v>1827</v>
      </c>
      <c r="L1716" s="2" t="s">
        <v>1335</v>
      </c>
      <c r="M1716" s="34" t="e">
        <f>IF(db[[#This Row],[NB NOTA_C]]="","",COUNTIF([2]!B_MSK[concat],db[[#This Row],[NB NOTA_C]]))</f>
        <v>#REF!</v>
      </c>
      <c r="N1716" s="14" t="s">
        <v>1348</v>
      </c>
      <c r="O1716" s="2" t="s">
        <v>1439</v>
      </c>
      <c r="P1716" s="2" t="s">
        <v>2424</v>
      </c>
      <c r="R1716" s="2" t="str">
        <f>IF(db[[#This Row],[QTY/ CTN]]="","",SUBSTITUTE(SUBSTITUTE(SUBSTITUTE(db[[#This Row],[QTY/ CTN]]," ","_",2),"(",""),")","")&amp;"_")</f>
        <v>25 LSN_</v>
      </c>
      <c r="S1716" s="2">
        <f>IF(db[[#This Row],[H_QTY/ CTN]]="","",SEARCH("_",db[[#This Row],[H_QTY/ CTN]]))</f>
        <v>7</v>
      </c>
      <c r="T1716" s="2">
        <f>IF(db[[#This Row],[H_QTY/ CTN]]="","",LEN(db[[#This Row],[H_QTY/ CTN]]))</f>
        <v>7</v>
      </c>
      <c r="U1716" s="41" t="str">
        <f>IF(db[[#This Row],[H_QTY/ CTN]]="","",LEFT(db[[#This Row],[H_QTY/ CTN]],db[[#This Row],[H_1]]-1))</f>
        <v>25 LSN</v>
      </c>
      <c r="V1716" s="40" t="str">
        <f>IF(NOT(db[[#This Row],[H_1]]=db[[#This Row],[H_2]]),MID(db[[#This Row],[H_QTY/ CTN]],db[[#This Row],[H_1]]+1,db[[#This Row],[H_2]]-db[[#This Row],[H_1]]-1),"")</f>
        <v/>
      </c>
      <c r="W1716" s="40" t="str">
        <f>IF(db[[#This Row],[QTY/ CTN B]]="","",LEFT(db[[#This Row],[QTY/ CTN B]],SEARCH(" ",db[[#This Row],[QTY/ CTN B]],1)-1))</f>
        <v>25</v>
      </c>
      <c r="X1716" s="40" t="str">
        <f>IF(db[[#This Row],[QTY/ CTN B]]="","",RIGHT(db[[#This Row],[QTY/ CTN B]],LEN(db[[#This Row],[QTY/ CTN B]])-SEARCH(" ",db[[#This Row],[QTY/ CTN B]],1)))</f>
        <v>LSN</v>
      </c>
      <c r="Y1716" s="40">
        <f>IF(db[[#This Row],[QTY/ CTN TG]]="",IF(db[[#This Row],[STN TG]]="","",12),LEFT(db[[#This Row],[QTY/ CTN TG]],SEARCH(" ",db[[#This Row],[QTY/ CTN TG]],1)-1))</f>
        <v>12</v>
      </c>
      <c r="Z17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16" s="40" t="str">
        <f>IF(db[[#This Row],[STN K]]="","",IF(db[[#This Row],[STN TG]]="LSN",12,""))</f>
        <v/>
      </c>
      <c r="AB1716" s="40" t="str">
        <f>IF(db[[#This Row],[STN TG]]="LSN","PCS","")</f>
        <v/>
      </c>
      <c r="AC1716" s="40">
        <f>db[[#This Row],[QTY B]]*IF(db[[#This Row],[QTY TG]]="",1,db[[#This Row],[QTY TG]])*IF(db[[#This Row],[QTY K]]="",1,db[[#This Row],[QTY K]])</f>
        <v>300</v>
      </c>
      <c r="AD1716" s="40" t="str">
        <f>IF(db[[#This Row],[STN K]]="",IF(db[[#This Row],[STN TG]]="",db[[#This Row],[STN B]],db[[#This Row],[STN TG]]),db[[#This Row],[STN K]])</f>
        <v>PCS</v>
      </c>
      <c r="AE1716" s="40"/>
    </row>
    <row r="1717" spans="1:31" x14ac:dyDescent="0.25">
      <c r="A1717" s="40">
        <f t="shared" si="26"/>
        <v>1716</v>
      </c>
      <c r="B1717" s="82" t="str">
        <f>LOWER(SUBSTITUTE(SUBSTITUTE(SUBSTITUTE(SUBSTITUTE(SUBSTITUTE(SUBSTITUTE(SUBSTITUTE(SUBSTITUTE(db[[#This Row],[NB BM]]," ",),".",""),"-",""),"(",""),")",""),"/",""),"""",""),"+",""))</f>
        <v>garisanbesikenko40cm</v>
      </c>
      <c r="C1717" s="82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D1717" s="82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E1717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garisanbesikenko40cm10lsnartomoro</v>
      </c>
      <c r="F1717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kenkostainlesssteelruler40cm10lsn</v>
      </c>
      <c r="G1717" s="82" t="str">
        <f>db[[#This Row],[NB NOTA_C]]&amp;LOWER(SUBSTITUTE(SUBSTITUTE(SUBSTITUTE(SUBSTITUTE(SUBSTITUTE(SUBSTITUTE(SUBSTITUTE(SUBSTITUTE(SUBSTITUTE(db[[#This Row],[FAKTUR]]," ",),".",""),"-",""),"(",""),")",""),",",""),"/",""),"""",""),"+",""))</f>
        <v>kenkostainlesssteelruler40cmartomoro</v>
      </c>
      <c r="H1717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kenkostainlesssteelruler40cm10lsnartomoro</v>
      </c>
      <c r="I1717" s="7" t="s">
        <v>3463</v>
      </c>
      <c r="J1717" s="7" t="s">
        <v>3446</v>
      </c>
      <c r="K1717" s="15" t="s">
        <v>3448</v>
      </c>
      <c r="L1717" s="2" t="s">
        <v>1335</v>
      </c>
      <c r="M1717" s="83" t="e">
        <f>IF(db[[#This Row],[NB NOTA_C]]="","",COUNTIF([2]!B_MSK[concat],db[[#This Row],[NB NOTA_C]]))</f>
        <v>#REF!</v>
      </c>
      <c r="N1717" s="84" t="s">
        <v>1348</v>
      </c>
      <c r="O1717" s="82" t="s">
        <v>1438</v>
      </c>
      <c r="P1717" s="7" t="s">
        <v>2424</v>
      </c>
      <c r="Q1717" s="5" t="s">
        <v>6924</v>
      </c>
      <c r="R1717" s="82" t="str">
        <f>IF(db[[#This Row],[QTY/ CTN]]="","",SUBSTITUTE(SUBSTITUTE(SUBSTITUTE(db[[#This Row],[QTY/ CTN]]," ","_",2),"(",""),")","")&amp;"_")</f>
        <v>10 LSN_</v>
      </c>
      <c r="S1717" s="82">
        <f>IF(db[[#This Row],[H_QTY/ CTN]]="","",SEARCH("_",db[[#This Row],[H_QTY/ CTN]]))</f>
        <v>7</v>
      </c>
      <c r="T1717" s="82">
        <f>IF(db[[#This Row],[H_QTY/ CTN]]="","",LEN(db[[#This Row],[H_QTY/ CTN]]))</f>
        <v>7</v>
      </c>
      <c r="U1717" s="85" t="str">
        <f>IF(db[[#This Row],[H_QTY/ CTN]]="","",LEFT(db[[#This Row],[H_QTY/ CTN]],db[[#This Row],[H_1]]-1))</f>
        <v>10 LSN</v>
      </c>
      <c r="V1717" s="85" t="str">
        <f>IF(NOT(db[[#This Row],[H_1]]=db[[#This Row],[H_2]]),MID(db[[#This Row],[H_QTY/ CTN]],db[[#This Row],[H_1]]+1,db[[#This Row],[H_2]]-db[[#This Row],[H_1]]-1),"")</f>
        <v/>
      </c>
      <c r="W1717" s="40" t="str">
        <f>IF(db[[#This Row],[QTY/ CTN B]]="","",LEFT(db[[#This Row],[QTY/ CTN B]],SEARCH(" ",db[[#This Row],[QTY/ CTN B]],1)-1))</f>
        <v>10</v>
      </c>
      <c r="X1717" s="40" t="str">
        <f>IF(db[[#This Row],[QTY/ CTN B]]="","",RIGHT(db[[#This Row],[QTY/ CTN B]],LEN(db[[#This Row],[QTY/ CTN B]])-SEARCH(" ",db[[#This Row],[QTY/ CTN B]],1)))</f>
        <v>LSN</v>
      </c>
      <c r="Y1717" s="40">
        <f>IF(db[[#This Row],[QTY/ CTN TG]]="",IF(db[[#This Row],[STN TG]]="","",12),LEFT(db[[#This Row],[QTY/ CTN TG]],SEARCH(" ",db[[#This Row],[QTY/ CTN TG]],1)-1))</f>
        <v>12</v>
      </c>
      <c r="Z17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17" s="40" t="str">
        <f>IF(db[[#This Row],[STN K]]="","",IF(db[[#This Row],[STN TG]]="LSN",12,""))</f>
        <v/>
      </c>
      <c r="AB1717" s="40" t="str">
        <f>IF(db[[#This Row],[STN TG]]="LSN","PCS","")</f>
        <v/>
      </c>
      <c r="AC1717" s="40">
        <f>db[[#This Row],[QTY B]]*IF(db[[#This Row],[QTY TG]]="",1,db[[#This Row],[QTY TG]])*IF(db[[#This Row],[QTY K]]="",1,db[[#This Row],[QTY K]])</f>
        <v>120</v>
      </c>
      <c r="AD1717" s="40" t="str">
        <f>IF(db[[#This Row],[STN K]]="",IF(db[[#This Row],[STN TG]]="",db[[#This Row],[STN B]],db[[#This Row],[STN TG]]),db[[#This Row],[STN K]])</f>
        <v>PCS</v>
      </c>
      <c r="AE1717" s="40"/>
    </row>
    <row r="1718" spans="1:31" x14ac:dyDescent="0.25">
      <c r="A1718" s="40">
        <f t="shared" si="26"/>
        <v>1717</v>
      </c>
      <c r="B1718" s="2" t="str">
        <f>LOWER(SUBSTITUTE(SUBSTITUTE(SUBSTITUTE(SUBSTITUTE(SUBSTITUTE(SUBSTITUTE(SUBSTITUTE(SUBSTITUTE(db[[#This Row],[NB BM]]," ",),".",""),"-",""),"(",""),")",""),"/",""),"""",""),"+",""))</f>
        <v>garisanbesi50cmkenko</v>
      </c>
      <c r="C1718" s="2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D1718" s="2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E171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garisanbesi50cmkenko10lsnartomoro</v>
      </c>
      <c r="F171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kenkostainlesssteelruler50cm10lsn</v>
      </c>
      <c r="G1718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kenkostainlesssteelruler50cmartomoro</v>
      </c>
      <c r="H171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kenkostainlesssteelruler50cm10lsnartomoro</v>
      </c>
      <c r="I1718" s="2" t="s">
        <v>482</v>
      </c>
      <c r="J1718" s="2" t="s">
        <v>483</v>
      </c>
      <c r="K1718" s="25" t="s">
        <v>1829</v>
      </c>
      <c r="L1718" s="2" t="s">
        <v>1335</v>
      </c>
      <c r="M1718" s="34" t="e">
        <f>IF(db[[#This Row],[NB NOTA_C]]="","",COUNTIF([2]!B_MSK[concat],db[[#This Row],[NB NOTA_C]]))</f>
        <v>#REF!</v>
      </c>
      <c r="N1718" s="14" t="s">
        <v>1348</v>
      </c>
      <c r="O1718" s="2" t="s">
        <v>1438</v>
      </c>
      <c r="P1718" s="2" t="s">
        <v>2424</v>
      </c>
      <c r="Q1718" s="2" t="s">
        <v>7036</v>
      </c>
      <c r="R1718" s="2" t="str">
        <f>IF(db[[#This Row],[QTY/ CTN]]="","",SUBSTITUTE(SUBSTITUTE(SUBSTITUTE(db[[#This Row],[QTY/ CTN]]," ","_",2),"(",""),")","")&amp;"_")</f>
        <v>10 LSN_</v>
      </c>
      <c r="S1718" s="2">
        <f>IF(db[[#This Row],[H_QTY/ CTN]]="","",SEARCH("_",db[[#This Row],[H_QTY/ CTN]]))</f>
        <v>7</v>
      </c>
      <c r="T1718" s="2">
        <f>IF(db[[#This Row],[H_QTY/ CTN]]="","",LEN(db[[#This Row],[H_QTY/ CTN]]))</f>
        <v>7</v>
      </c>
      <c r="U1718" s="41" t="str">
        <f>IF(db[[#This Row],[H_QTY/ CTN]]="","",LEFT(db[[#This Row],[H_QTY/ CTN]],db[[#This Row],[H_1]]-1))</f>
        <v>10 LSN</v>
      </c>
      <c r="V1718" s="40" t="str">
        <f>IF(NOT(db[[#This Row],[H_1]]=db[[#This Row],[H_2]]),MID(db[[#This Row],[H_QTY/ CTN]],db[[#This Row],[H_1]]+1,db[[#This Row],[H_2]]-db[[#This Row],[H_1]]-1),"")</f>
        <v/>
      </c>
      <c r="W1718" s="40" t="str">
        <f>IF(db[[#This Row],[QTY/ CTN B]]="","",LEFT(db[[#This Row],[QTY/ CTN B]],SEARCH(" ",db[[#This Row],[QTY/ CTN B]],1)-1))</f>
        <v>10</v>
      </c>
      <c r="X1718" s="40" t="str">
        <f>IF(db[[#This Row],[QTY/ CTN B]]="","",RIGHT(db[[#This Row],[QTY/ CTN B]],LEN(db[[#This Row],[QTY/ CTN B]])-SEARCH(" ",db[[#This Row],[QTY/ CTN B]],1)))</f>
        <v>LSN</v>
      </c>
      <c r="Y1718" s="40">
        <f>IF(db[[#This Row],[QTY/ CTN TG]]="",IF(db[[#This Row],[STN TG]]="","",12),LEFT(db[[#This Row],[QTY/ CTN TG]],SEARCH(" ",db[[#This Row],[QTY/ CTN TG]],1)-1))</f>
        <v>12</v>
      </c>
      <c r="Z17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18" s="40" t="str">
        <f>IF(db[[#This Row],[STN K]]="","",IF(db[[#This Row],[STN TG]]="LSN",12,""))</f>
        <v/>
      </c>
      <c r="AB1718" s="40" t="str">
        <f>IF(db[[#This Row],[STN TG]]="LSN","PCS","")</f>
        <v/>
      </c>
      <c r="AC1718" s="40">
        <f>db[[#This Row],[QTY B]]*IF(db[[#This Row],[QTY TG]]="",1,db[[#This Row],[QTY TG]])*IF(db[[#This Row],[QTY K]]="",1,db[[#This Row],[QTY K]])</f>
        <v>120</v>
      </c>
      <c r="AD1718" s="40" t="str">
        <f>IF(db[[#This Row],[STN K]]="",IF(db[[#This Row],[STN TG]]="",db[[#This Row],[STN B]],db[[#This Row],[STN TG]]),db[[#This Row],[STN K]])</f>
        <v>PCS</v>
      </c>
      <c r="AE1718" s="40"/>
    </row>
    <row r="1719" spans="1:31" x14ac:dyDescent="0.25">
      <c r="A1719" s="40">
        <f t="shared" si="26"/>
        <v>1718</v>
      </c>
      <c r="B1719" s="6" t="str">
        <f>LOWER(SUBSTITUTE(SUBSTITUTE(SUBSTITUTE(SUBSTITUTE(SUBSTITUTE(SUBSTITUTE(SUBSTITUTE(SUBSTITUTE(db[[#This Row],[NB BM]]," ",),".",""),"-",""),"(",""),")",""),"/",""),"""",""),"+",""))</f>
        <v>garisanbesi60cmkenko</v>
      </c>
      <c r="C1719" s="6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D1719" s="6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E1719" s="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garisanbesi60cmkenko10lsnartomoro</v>
      </c>
      <c r="F1719" s="6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kenkostainlesssteelruler60cm10lsn</v>
      </c>
      <c r="G1719" s="6" t="str">
        <f>db[[#This Row],[NB NOTA_C]]&amp;LOWER(SUBSTITUTE(SUBSTITUTE(SUBSTITUTE(SUBSTITUTE(SUBSTITUTE(SUBSTITUTE(SUBSTITUTE(SUBSTITUTE(SUBSTITUTE(db[[#This Row],[FAKTUR]]," ",),".",""),"-",""),"(",""),")",""),",",""),"/",""),"""",""),"+",""))</f>
        <v>kenkostainlesssteelruler60cmartomoro</v>
      </c>
      <c r="H1719" s="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kenkostainlesssteelruler60cm10lsnartomoro</v>
      </c>
      <c r="I1719" s="6" t="s">
        <v>484</v>
      </c>
      <c r="J1719" s="6" t="s">
        <v>485</v>
      </c>
      <c r="K1719" s="1" t="s">
        <v>1828</v>
      </c>
      <c r="L1719" s="2" t="s">
        <v>1335</v>
      </c>
      <c r="M1719" s="34" t="e">
        <f>IF(db[[#This Row],[NB NOTA_C]]="","",COUNTIF([2]!B_MSK[concat],db[[#This Row],[NB NOTA_C]]))</f>
        <v>#REF!</v>
      </c>
      <c r="N1719" s="14" t="s">
        <v>1348</v>
      </c>
      <c r="O1719" s="2" t="s">
        <v>1438</v>
      </c>
      <c r="P1719" s="2" t="s">
        <v>2424</v>
      </c>
      <c r="Q1719" s="2" t="s">
        <v>7035</v>
      </c>
      <c r="R1719" s="2" t="str">
        <f>IF(db[[#This Row],[QTY/ CTN]]="","",SUBSTITUTE(SUBSTITUTE(SUBSTITUTE(db[[#This Row],[QTY/ CTN]]," ","_",2),"(",""),")","")&amp;"_")</f>
        <v>10 LSN_</v>
      </c>
      <c r="S1719" s="2">
        <f>IF(db[[#This Row],[H_QTY/ CTN]]="","",SEARCH("_",db[[#This Row],[H_QTY/ CTN]]))</f>
        <v>7</v>
      </c>
      <c r="T1719" s="2">
        <f>IF(db[[#This Row],[H_QTY/ CTN]]="","",LEN(db[[#This Row],[H_QTY/ CTN]]))</f>
        <v>7</v>
      </c>
      <c r="U1719" s="41" t="str">
        <f>IF(db[[#This Row],[H_QTY/ CTN]]="","",LEFT(db[[#This Row],[H_QTY/ CTN]],db[[#This Row],[H_1]]-1))</f>
        <v>10 LSN</v>
      </c>
      <c r="V1719" s="40" t="str">
        <f>IF(NOT(db[[#This Row],[H_1]]=db[[#This Row],[H_2]]),MID(db[[#This Row],[H_QTY/ CTN]],db[[#This Row],[H_1]]+1,db[[#This Row],[H_2]]-db[[#This Row],[H_1]]-1),"")</f>
        <v/>
      </c>
      <c r="W1719" s="40" t="str">
        <f>IF(db[[#This Row],[QTY/ CTN B]]="","",LEFT(db[[#This Row],[QTY/ CTN B]],SEARCH(" ",db[[#This Row],[QTY/ CTN B]],1)-1))</f>
        <v>10</v>
      </c>
      <c r="X1719" s="40" t="str">
        <f>IF(db[[#This Row],[QTY/ CTN B]]="","",RIGHT(db[[#This Row],[QTY/ CTN B]],LEN(db[[#This Row],[QTY/ CTN B]])-SEARCH(" ",db[[#This Row],[QTY/ CTN B]],1)))</f>
        <v>LSN</v>
      </c>
      <c r="Y1719" s="40">
        <f>IF(db[[#This Row],[QTY/ CTN TG]]="",IF(db[[#This Row],[STN TG]]="","",12),LEFT(db[[#This Row],[QTY/ CTN TG]],SEARCH(" ",db[[#This Row],[QTY/ CTN TG]],1)-1))</f>
        <v>12</v>
      </c>
      <c r="Z17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19" s="40" t="str">
        <f>IF(db[[#This Row],[STN K]]="","",IF(db[[#This Row],[STN TG]]="LSN",12,""))</f>
        <v/>
      </c>
      <c r="AB1719" s="40" t="str">
        <f>IF(db[[#This Row],[STN TG]]="LSN","PCS","")</f>
        <v/>
      </c>
      <c r="AC1719" s="40">
        <f>db[[#This Row],[QTY B]]*IF(db[[#This Row],[QTY TG]]="",1,db[[#This Row],[QTY TG]])*IF(db[[#This Row],[QTY K]]="",1,db[[#This Row],[QTY K]])</f>
        <v>120</v>
      </c>
      <c r="AD1719" s="40" t="str">
        <f>IF(db[[#This Row],[STN K]]="",IF(db[[#This Row],[STN TG]]="",db[[#This Row],[STN B]],db[[#This Row],[STN TG]]),db[[#This Row],[STN K]])</f>
        <v>PCS</v>
      </c>
      <c r="AE1719" s="40"/>
    </row>
    <row r="1720" spans="1:31" x14ac:dyDescent="0.25">
      <c r="A1720" s="40">
        <f t="shared" si="26"/>
        <v>1719</v>
      </c>
      <c r="B1720" s="82" t="str">
        <f>LOWER(SUBSTITUTE(SUBSTITUTE(SUBSTITUTE(SUBSTITUTE(SUBSTITUTE(SUBSTITUTE(SUBSTITUTE(SUBSTITUTE(db[[#This Row],[NB BM]]," ",),".",""),"-",""),"(",""),")",""),"/",""),"""",""),"+",""))</f>
        <v>stampangkakenkon38</v>
      </c>
      <c r="C1720" s="82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D1720" s="82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E1720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stampangkakenkon3840lsnartomoro</v>
      </c>
      <c r="F1720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kenkostampnumern3840lsn</v>
      </c>
      <c r="G1720" s="82" t="str">
        <f>db[[#This Row],[NB NOTA_C]]&amp;LOWER(SUBSTITUTE(SUBSTITUTE(SUBSTITUTE(SUBSTITUTE(SUBSTITUTE(SUBSTITUTE(SUBSTITUTE(SUBSTITUTE(SUBSTITUTE(db[[#This Row],[FAKTUR]]," ",),".",""),"-",""),"(",""),")",""),",",""),"/",""),"""",""),"+",""))</f>
        <v>kenkostampnumern38artomoro</v>
      </c>
      <c r="H1720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kenkostampnumern3840lsnartomoro</v>
      </c>
      <c r="I1720" s="2" t="s">
        <v>3328</v>
      </c>
      <c r="J1720" s="7" t="s">
        <v>3218</v>
      </c>
      <c r="K1720" s="17" t="s">
        <v>3217</v>
      </c>
      <c r="L1720" s="2" t="s">
        <v>1335</v>
      </c>
      <c r="M1720" s="83" t="e">
        <f>IF(db[[#This Row],[NB NOTA_C]]="","",COUNTIF([2]!B_MSK[concat],db[[#This Row],[NB NOTA_C]]))</f>
        <v>#REF!</v>
      </c>
      <c r="N1720" s="84" t="s">
        <v>1348</v>
      </c>
      <c r="O1720" s="82" t="s">
        <v>1394</v>
      </c>
      <c r="P1720" s="7" t="s">
        <v>2449</v>
      </c>
      <c r="Q1720" s="5" t="s">
        <v>4290</v>
      </c>
      <c r="R1720" s="5" t="str">
        <f>IF(db[[#This Row],[QTY/ CTN]]="","",SUBSTITUTE(SUBSTITUTE(SUBSTITUTE(db[[#This Row],[QTY/ CTN]]," ","_",2),"(",""),")","")&amp;"_")</f>
        <v>40 LSN_</v>
      </c>
      <c r="S1720" s="5">
        <f>IF(db[[#This Row],[H_QTY/ CTN]]="","",SEARCH("_",db[[#This Row],[H_QTY/ CTN]]))</f>
        <v>7</v>
      </c>
      <c r="T1720" s="5">
        <f>IF(db[[#This Row],[H_QTY/ CTN]]="","",LEN(db[[#This Row],[H_QTY/ CTN]]))</f>
        <v>7</v>
      </c>
      <c r="U1720" s="85" t="str">
        <f>IF(db[[#This Row],[H_QTY/ CTN]]="","",LEFT(db[[#This Row],[H_QTY/ CTN]],db[[#This Row],[H_1]]-1))</f>
        <v>40 LSN</v>
      </c>
      <c r="V1720" s="85" t="str">
        <f>IF(NOT(db[[#This Row],[H_1]]=db[[#This Row],[H_2]]),MID(db[[#This Row],[H_QTY/ CTN]],db[[#This Row],[H_1]]+1,db[[#This Row],[H_2]]-db[[#This Row],[H_1]]-1),"")</f>
        <v/>
      </c>
      <c r="W1720" s="40" t="str">
        <f>IF(db[[#This Row],[QTY/ CTN B]]="","",LEFT(db[[#This Row],[QTY/ CTN B]],SEARCH(" ",db[[#This Row],[QTY/ CTN B]],1)-1))</f>
        <v>40</v>
      </c>
      <c r="X1720" s="40" t="str">
        <f>IF(db[[#This Row],[QTY/ CTN B]]="","",RIGHT(db[[#This Row],[QTY/ CTN B]],LEN(db[[#This Row],[QTY/ CTN B]])-SEARCH(" ",db[[#This Row],[QTY/ CTN B]],1)))</f>
        <v>LSN</v>
      </c>
      <c r="Y1720" s="40">
        <f>IF(db[[#This Row],[QTY/ CTN TG]]="",IF(db[[#This Row],[STN TG]]="","",12),LEFT(db[[#This Row],[QTY/ CTN TG]],SEARCH(" ",db[[#This Row],[QTY/ CTN TG]],1)-1))</f>
        <v>12</v>
      </c>
      <c r="Z17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20" s="40" t="str">
        <f>IF(db[[#This Row],[STN K]]="","",IF(db[[#This Row],[STN TG]]="LSN",12,""))</f>
        <v/>
      </c>
      <c r="AB1720" s="40" t="str">
        <f>IF(db[[#This Row],[STN TG]]="LSN","PCS","")</f>
        <v/>
      </c>
      <c r="AC1720" s="40">
        <f>db[[#This Row],[QTY B]]*IF(db[[#This Row],[QTY TG]]="",1,db[[#This Row],[QTY TG]])*IF(db[[#This Row],[QTY K]]="",1,db[[#This Row],[QTY K]])</f>
        <v>480</v>
      </c>
      <c r="AD1720" s="40" t="str">
        <f>IF(db[[#This Row],[STN K]]="",IF(db[[#This Row],[STN TG]]="",db[[#This Row],[STN B]],db[[#This Row],[STN TG]]),db[[#This Row],[STN K]])</f>
        <v>PCS</v>
      </c>
      <c r="AE1720" s="40"/>
    </row>
    <row r="1721" spans="1:31" x14ac:dyDescent="0.25">
      <c r="A1721" s="40">
        <f t="shared" si="26"/>
        <v>1720</v>
      </c>
      <c r="B1721" s="5" t="str">
        <f>LOWER(SUBSTITUTE(SUBSTITUTE(SUBSTITUTE(SUBSTITUTE(SUBSTITUTE(SUBSTITUTE(SUBSTITUTE(SUBSTITUTE(db[[#This Row],[NB BM]]," ",),".",""),"-",""),"(",""),")",""),"/",""),"""",""),"+",""))</f>
        <v>stamppadkenkono1</v>
      </c>
      <c r="C1721" s="5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D1721" s="5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E172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stamppadkenkono118lsnartomoro</v>
      </c>
      <c r="F172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kenkostamppadno118lsn</v>
      </c>
      <c r="G1721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kenkostamppadno1artomoro</v>
      </c>
      <c r="H172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kenkostamppadno118lsnartomoro</v>
      </c>
      <c r="I1721" s="2" t="s">
        <v>6758</v>
      </c>
      <c r="J1721" s="2" t="s">
        <v>2521</v>
      </c>
      <c r="K1721" s="1" t="s">
        <v>3440</v>
      </c>
      <c r="L1721" s="2" t="s">
        <v>1335</v>
      </c>
      <c r="M1721" s="34" t="e">
        <f>IF(db[[#This Row],[NB NOTA_C]]="","",COUNTIF([2]!B_MSK[concat],db[[#This Row],[NB NOTA_C]]))</f>
        <v>#REF!</v>
      </c>
      <c r="N1721" s="9" t="s">
        <v>1348</v>
      </c>
      <c r="O1721" s="5" t="s">
        <v>1532</v>
      </c>
      <c r="P1721" s="2" t="s">
        <v>2449</v>
      </c>
      <c r="Q1721" s="5" t="s">
        <v>7403</v>
      </c>
      <c r="R1721" s="5" t="str">
        <f>IF(db[[#This Row],[QTY/ CTN]]="","",SUBSTITUTE(SUBSTITUTE(SUBSTITUTE(db[[#This Row],[QTY/ CTN]]," ","_",2),"(",""),")","")&amp;"_")</f>
        <v>18 LSN_</v>
      </c>
      <c r="S1721" s="5">
        <f>IF(db[[#This Row],[H_QTY/ CTN]]="","",SEARCH("_",db[[#This Row],[H_QTY/ CTN]]))</f>
        <v>7</v>
      </c>
      <c r="T1721" s="5">
        <f>IF(db[[#This Row],[H_QTY/ CTN]]="","",LEN(db[[#This Row],[H_QTY/ CTN]]))</f>
        <v>7</v>
      </c>
      <c r="U1721" s="41" t="str">
        <f>IF(db[[#This Row],[H_QTY/ CTN]]="","",LEFT(db[[#This Row],[H_QTY/ CTN]],db[[#This Row],[H_1]]-1))</f>
        <v>18 LSN</v>
      </c>
      <c r="V1721" s="40" t="str">
        <f>IF(NOT(db[[#This Row],[H_1]]=db[[#This Row],[H_2]]),MID(db[[#This Row],[H_QTY/ CTN]],db[[#This Row],[H_1]]+1,db[[#This Row],[H_2]]-db[[#This Row],[H_1]]-1),"")</f>
        <v/>
      </c>
      <c r="W1721" s="40" t="str">
        <f>IF(db[[#This Row],[QTY/ CTN B]]="","",LEFT(db[[#This Row],[QTY/ CTN B]],SEARCH(" ",db[[#This Row],[QTY/ CTN B]],1)-1))</f>
        <v>18</v>
      </c>
      <c r="X1721" s="40" t="str">
        <f>IF(db[[#This Row],[QTY/ CTN B]]="","",RIGHT(db[[#This Row],[QTY/ CTN B]],LEN(db[[#This Row],[QTY/ CTN B]])-SEARCH(" ",db[[#This Row],[QTY/ CTN B]],1)))</f>
        <v>LSN</v>
      </c>
      <c r="Y1721" s="40">
        <f>IF(db[[#This Row],[QTY/ CTN TG]]="",IF(db[[#This Row],[STN TG]]="","",12),LEFT(db[[#This Row],[QTY/ CTN TG]],SEARCH(" ",db[[#This Row],[QTY/ CTN TG]],1)-1))</f>
        <v>12</v>
      </c>
      <c r="Z17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21" s="40" t="str">
        <f>IF(db[[#This Row],[STN K]]="","",IF(db[[#This Row],[STN TG]]="LSN",12,""))</f>
        <v/>
      </c>
      <c r="AB1721" s="40" t="str">
        <f>IF(db[[#This Row],[STN TG]]="LSN","PCS","")</f>
        <v/>
      </c>
      <c r="AC1721" s="40">
        <f>db[[#This Row],[QTY B]]*IF(db[[#This Row],[QTY TG]]="",1,db[[#This Row],[QTY TG]])*IF(db[[#This Row],[QTY K]]="",1,db[[#This Row],[QTY K]])</f>
        <v>216</v>
      </c>
      <c r="AD1721" s="40" t="str">
        <f>IF(db[[#This Row],[STN K]]="",IF(db[[#This Row],[STN TG]]="",db[[#This Row],[STN B]],db[[#This Row],[STN TG]]),db[[#This Row],[STN K]])</f>
        <v>PCS</v>
      </c>
      <c r="AE1721" s="40"/>
    </row>
    <row r="1722" spans="1:31" x14ac:dyDescent="0.25">
      <c r="A1722" s="40">
        <f t="shared" si="26"/>
        <v>1721</v>
      </c>
      <c r="B1722" s="2" t="str">
        <f>LOWER(SUBSTITUTE(SUBSTITUTE(SUBSTITUTE(SUBSTITUTE(SUBSTITUTE(SUBSTITUTE(SUBSTITUTE(SUBSTITUTE(db[[#This Row],[NB BM]]," ",),".",""),"-",""),"(",""),")",""),"/",""),"""",""),"+",""))</f>
        <v>stamppadkenkono0</v>
      </c>
      <c r="C1722" s="2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D1722" s="2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E172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stamppadkenkono018lsnartomoro</v>
      </c>
      <c r="F172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kenkostamppadno018lsn</v>
      </c>
      <c r="G1722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kenkostamppadno0artomoro</v>
      </c>
      <c r="H172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kenkostamppadno018lsnartomoro</v>
      </c>
      <c r="I1722" s="2" t="s">
        <v>6757</v>
      </c>
      <c r="J1722" s="2" t="s">
        <v>2268</v>
      </c>
      <c r="K1722" s="14" t="s">
        <v>2267</v>
      </c>
      <c r="L1722" s="2" t="s">
        <v>1335</v>
      </c>
      <c r="M1722" s="34" t="e">
        <f>IF(db[[#This Row],[NB NOTA_C]]="","",COUNTIF([2]!B_MSK[concat],db[[#This Row],[NB NOTA_C]]))</f>
        <v>#REF!</v>
      </c>
      <c r="N1722" s="14" t="s">
        <v>1348</v>
      </c>
      <c r="O1722" s="2" t="s">
        <v>1532</v>
      </c>
      <c r="P1722" s="2" t="s">
        <v>2449</v>
      </c>
      <c r="Q1722" s="39" t="s">
        <v>4404</v>
      </c>
      <c r="R1722" s="39" t="str">
        <f>IF(db[[#This Row],[QTY/ CTN]]="","",SUBSTITUTE(SUBSTITUTE(SUBSTITUTE(db[[#This Row],[QTY/ CTN]]," ","_",2),"(",""),")","")&amp;"_")</f>
        <v>18 LSN_</v>
      </c>
      <c r="S1722" s="39">
        <f>IF(db[[#This Row],[H_QTY/ CTN]]="","",SEARCH("_",db[[#This Row],[H_QTY/ CTN]]))</f>
        <v>7</v>
      </c>
      <c r="T1722" s="39">
        <f>IF(db[[#This Row],[H_QTY/ CTN]]="","",LEN(db[[#This Row],[H_QTY/ CTN]]))</f>
        <v>7</v>
      </c>
      <c r="U1722" s="41" t="str">
        <f>IF(db[[#This Row],[H_QTY/ CTN]]="","",LEFT(db[[#This Row],[H_QTY/ CTN]],db[[#This Row],[H_1]]-1))</f>
        <v>18 LSN</v>
      </c>
      <c r="V1722" s="40" t="str">
        <f>IF(NOT(db[[#This Row],[H_1]]=db[[#This Row],[H_2]]),MID(db[[#This Row],[H_QTY/ CTN]],db[[#This Row],[H_1]]+1,db[[#This Row],[H_2]]-db[[#This Row],[H_1]]-1),"")</f>
        <v/>
      </c>
      <c r="W1722" s="40" t="str">
        <f>IF(db[[#This Row],[QTY/ CTN B]]="","",LEFT(db[[#This Row],[QTY/ CTN B]],SEARCH(" ",db[[#This Row],[QTY/ CTN B]],1)-1))</f>
        <v>18</v>
      </c>
      <c r="X1722" s="40" t="str">
        <f>IF(db[[#This Row],[QTY/ CTN B]]="","",RIGHT(db[[#This Row],[QTY/ CTN B]],LEN(db[[#This Row],[QTY/ CTN B]])-SEARCH(" ",db[[#This Row],[QTY/ CTN B]],1)))</f>
        <v>LSN</v>
      </c>
      <c r="Y1722" s="40">
        <f>IF(db[[#This Row],[QTY/ CTN TG]]="",IF(db[[#This Row],[STN TG]]="","",12),LEFT(db[[#This Row],[QTY/ CTN TG]],SEARCH(" ",db[[#This Row],[QTY/ CTN TG]],1)-1))</f>
        <v>12</v>
      </c>
      <c r="Z17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22" s="40" t="str">
        <f>IF(db[[#This Row],[STN K]]="","",IF(db[[#This Row],[STN TG]]="LSN",12,""))</f>
        <v/>
      </c>
      <c r="AB1722" s="40" t="str">
        <f>IF(db[[#This Row],[STN TG]]="LSN","PCS","")</f>
        <v/>
      </c>
      <c r="AC1722" s="40">
        <f>db[[#This Row],[QTY B]]*IF(db[[#This Row],[QTY TG]]="",1,db[[#This Row],[QTY TG]])*IF(db[[#This Row],[QTY K]]="",1,db[[#This Row],[QTY K]])</f>
        <v>216</v>
      </c>
      <c r="AD1722" s="40" t="str">
        <f>IF(db[[#This Row],[STN K]]="",IF(db[[#This Row],[STN TG]]="",db[[#This Row],[STN B]],db[[#This Row],[STN TG]]),db[[#This Row],[STN K]])</f>
        <v>PCS</v>
      </c>
      <c r="AE1722" s="40"/>
    </row>
    <row r="1723" spans="1:31" x14ac:dyDescent="0.25">
      <c r="A1723" s="40">
        <f t="shared" si="26"/>
        <v>1722</v>
      </c>
      <c r="B1723" s="2" t="str">
        <f>LOWER(SUBSTITUTE(SUBSTITUTE(SUBSTITUTE(SUBSTITUTE(SUBSTITUTE(SUBSTITUTE(SUBSTITUTE(SUBSTITUTE(db[[#This Row],[NB BM]]," ",),".",""),"-",""),"(",""),")",""),"/",""),"""",""),"+",""))</f>
        <v>stampplatedaterkenkos68lunas</v>
      </c>
      <c r="C1723" s="2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D1723" s="2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E172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stampplatedaterkenkos68lunas20lsnartomoro</v>
      </c>
      <c r="F172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kenkostampplatedaters68lunas20lsn</v>
      </c>
      <c r="G1723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kenkostampplatedaters68lunasartomoro</v>
      </c>
      <c r="H172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kenkostampplatedaters68lunas20lsnartomoro</v>
      </c>
      <c r="I1723" s="2" t="s">
        <v>486</v>
      </c>
      <c r="J1723" s="2" t="s">
        <v>487</v>
      </c>
      <c r="K1723" s="14" t="s">
        <v>488</v>
      </c>
      <c r="L1723" s="2" t="s">
        <v>1335</v>
      </c>
      <c r="M1723" s="34" t="e">
        <f>IF(db[[#This Row],[NB NOTA_C]]="","",COUNTIF([2]!B_MSK[concat],db[[#This Row],[NB NOTA_C]]))</f>
        <v>#REF!</v>
      </c>
      <c r="N1723" s="14" t="s">
        <v>1348</v>
      </c>
      <c r="O1723" s="2" t="s">
        <v>1428</v>
      </c>
      <c r="P1723" s="2" t="s">
        <v>2449</v>
      </c>
      <c r="Q1723" s="2" t="s">
        <v>4289</v>
      </c>
      <c r="R1723" s="2" t="str">
        <f>IF(db[[#This Row],[QTY/ CTN]]="","",SUBSTITUTE(SUBSTITUTE(SUBSTITUTE(db[[#This Row],[QTY/ CTN]]," ","_",2),"(",""),")","")&amp;"_")</f>
        <v>20 LSN_</v>
      </c>
      <c r="S1723" s="2">
        <f>IF(db[[#This Row],[H_QTY/ CTN]]="","",SEARCH("_",db[[#This Row],[H_QTY/ CTN]]))</f>
        <v>7</v>
      </c>
      <c r="T1723" s="2">
        <f>IF(db[[#This Row],[H_QTY/ CTN]]="","",LEN(db[[#This Row],[H_QTY/ CTN]]))</f>
        <v>7</v>
      </c>
      <c r="U1723" s="41" t="str">
        <f>IF(db[[#This Row],[H_QTY/ CTN]]="","",LEFT(db[[#This Row],[H_QTY/ CTN]],db[[#This Row],[H_1]]-1))</f>
        <v>20 LSN</v>
      </c>
      <c r="V1723" s="40" t="str">
        <f>IF(NOT(db[[#This Row],[H_1]]=db[[#This Row],[H_2]]),MID(db[[#This Row],[H_QTY/ CTN]],db[[#This Row],[H_1]]+1,db[[#This Row],[H_2]]-db[[#This Row],[H_1]]-1),"")</f>
        <v/>
      </c>
      <c r="W1723" s="40" t="str">
        <f>IF(db[[#This Row],[QTY/ CTN B]]="","",LEFT(db[[#This Row],[QTY/ CTN B]],SEARCH(" ",db[[#This Row],[QTY/ CTN B]],1)-1))</f>
        <v>20</v>
      </c>
      <c r="X1723" s="40" t="str">
        <f>IF(db[[#This Row],[QTY/ CTN B]]="","",RIGHT(db[[#This Row],[QTY/ CTN B]],LEN(db[[#This Row],[QTY/ CTN B]])-SEARCH(" ",db[[#This Row],[QTY/ CTN B]],1)))</f>
        <v>LSN</v>
      </c>
      <c r="Y1723" s="40">
        <f>IF(db[[#This Row],[QTY/ CTN TG]]="",IF(db[[#This Row],[STN TG]]="","",12),LEFT(db[[#This Row],[QTY/ CTN TG]],SEARCH(" ",db[[#This Row],[QTY/ CTN TG]],1)-1))</f>
        <v>12</v>
      </c>
      <c r="Z17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23" s="40" t="str">
        <f>IF(db[[#This Row],[STN K]]="","",IF(db[[#This Row],[STN TG]]="LSN",12,""))</f>
        <v/>
      </c>
      <c r="AB1723" s="40" t="str">
        <f>IF(db[[#This Row],[STN TG]]="LSN","PCS","")</f>
        <v/>
      </c>
      <c r="AC1723" s="40">
        <f>db[[#This Row],[QTY B]]*IF(db[[#This Row],[QTY TG]]="",1,db[[#This Row],[QTY TG]])*IF(db[[#This Row],[QTY K]]="",1,db[[#This Row],[QTY K]])</f>
        <v>240</v>
      </c>
      <c r="AD1723" s="40" t="str">
        <f>IF(db[[#This Row],[STN K]]="",IF(db[[#This Row],[STN TG]]="",db[[#This Row],[STN B]],db[[#This Row],[STN TG]]),db[[#This Row],[STN K]])</f>
        <v>PCS</v>
      </c>
      <c r="AE1723" s="40"/>
    </row>
    <row r="1724" spans="1:31" x14ac:dyDescent="0.25">
      <c r="A1724" s="40">
        <f t="shared" si="26"/>
        <v>1723</v>
      </c>
      <c r="B1724" s="2" t="str">
        <f>LOWER(SUBSTITUTE(SUBSTITUTE(SUBSTITUTE(SUBSTITUTE(SUBSTITUTE(SUBSTITUTE(SUBSTITUTE(SUBSTITUTE(db[[#This Row],[NB BM]]," ",),".",""),"-",""),"(",""),")",""),"/",""),"""",""),"+",""))</f>
        <v>bppenstandkenkostp100sghitam</v>
      </c>
      <c r="C1724" s="2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D1724" s="2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E172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bppenstandkenkostp100sghitam24box24pcsartomoro</v>
      </c>
      <c r="F172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kenkostandpenstp100sgblack24box24pcs</v>
      </c>
      <c r="G172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kenkostandpenstp100sgblackartomoro</v>
      </c>
      <c r="H172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kenkostandpenstp100sgblack24box24pcsartomoro</v>
      </c>
      <c r="I1724" s="2" t="s">
        <v>6664</v>
      </c>
      <c r="J1724" s="2" t="s">
        <v>3407</v>
      </c>
      <c r="K1724" s="14" t="s">
        <v>4258</v>
      </c>
      <c r="L1724" s="2" t="s">
        <v>1335</v>
      </c>
      <c r="M1724" s="34" t="e">
        <f>IF(db[[#This Row],[NB NOTA_C]]="","",COUNTIF([2]!B_MSK[concat],db[[#This Row],[NB NOTA_C]]))</f>
        <v>#REF!</v>
      </c>
      <c r="N1724" s="14" t="s">
        <v>1348</v>
      </c>
      <c r="O1724" s="2" t="s">
        <v>1514</v>
      </c>
      <c r="P1724" s="2" t="s">
        <v>2443</v>
      </c>
      <c r="Q1724" s="2" t="s">
        <v>4291</v>
      </c>
      <c r="R1724" s="2" t="str">
        <f>IF(db[[#This Row],[QTY/ CTN]]="","",SUBSTITUTE(SUBSTITUTE(SUBSTITUTE(db[[#This Row],[QTY/ CTN]]," ","_",2),"(",""),")","")&amp;"_")</f>
        <v>24 BOX_24 PCS_</v>
      </c>
      <c r="S1724" s="2">
        <f>IF(db[[#This Row],[H_QTY/ CTN]]="","",SEARCH("_",db[[#This Row],[H_QTY/ CTN]]))</f>
        <v>7</v>
      </c>
      <c r="T1724" s="2">
        <f>IF(db[[#This Row],[H_QTY/ CTN]]="","",LEN(db[[#This Row],[H_QTY/ CTN]]))</f>
        <v>14</v>
      </c>
      <c r="U1724" s="41" t="str">
        <f>IF(db[[#This Row],[H_QTY/ CTN]]="","",LEFT(db[[#This Row],[H_QTY/ CTN]],db[[#This Row],[H_1]]-1))</f>
        <v>24 BOX</v>
      </c>
      <c r="V1724" s="40" t="str">
        <f>IF(NOT(db[[#This Row],[H_1]]=db[[#This Row],[H_2]]),MID(db[[#This Row],[H_QTY/ CTN]],db[[#This Row],[H_1]]+1,db[[#This Row],[H_2]]-db[[#This Row],[H_1]]-1),"")</f>
        <v>24 PCS</v>
      </c>
      <c r="W1724" s="40" t="str">
        <f>IF(db[[#This Row],[QTY/ CTN B]]="","",LEFT(db[[#This Row],[QTY/ CTN B]],SEARCH(" ",db[[#This Row],[QTY/ CTN B]],1)-1))</f>
        <v>24</v>
      </c>
      <c r="X1724" s="40" t="str">
        <f>IF(db[[#This Row],[QTY/ CTN B]]="","",RIGHT(db[[#This Row],[QTY/ CTN B]],LEN(db[[#This Row],[QTY/ CTN B]])-SEARCH(" ",db[[#This Row],[QTY/ CTN B]],1)))</f>
        <v>BOX</v>
      </c>
      <c r="Y1724" s="40" t="str">
        <f>IF(db[[#This Row],[QTY/ CTN TG]]="",IF(db[[#This Row],[STN TG]]="","",12),LEFT(db[[#This Row],[QTY/ CTN TG]],SEARCH(" ",db[[#This Row],[QTY/ CTN TG]],1)-1))</f>
        <v>24</v>
      </c>
      <c r="Z17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24" s="40" t="str">
        <f>IF(db[[#This Row],[STN K]]="","",IF(db[[#This Row],[STN TG]]="LSN",12,""))</f>
        <v/>
      </c>
      <c r="AB1724" s="40" t="str">
        <f>IF(db[[#This Row],[STN TG]]="LSN","PCS","")</f>
        <v/>
      </c>
      <c r="AC1724" s="40">
        <f>db[[#This Row],[QTY B]]*IF(db[[#This Row],[QTY TG]]="",1,db[[#This Row],[QTY TG]])*IF(db[[#This Row],[QTY K]]="",1,db[[#This Row],[QTY K]])</f>
        <v>576</v>
      </c>
      <c r="AD1724" s="40" t="str">
        <f>IF(db[[#This Row],[STN K]]="",IF(db[[#This Row],[STN TG]]="",db[[#This Row],[STN B]],db[[#This Row],[STN TG]]),db[[#This Row],[STN K]])</f>
        <v>PCS</v>
      </c>
      <c r="AE1724" s="40"/>
    </row>
    <row r="1725" spans="1:31" x14ac:dyDescent="0.25">
      <c r="A1725" s="40">
        <f t="shared" si="26"/>
        <v>1724</v>
      </c>
      <c r="B1725" s="2" t="str">
        <f>LOWER(SUBSTITUTE(SUBSTITUTE(SUBSTITUTE(SUBSTITUTE(SUBSTITUTE(SUBSTITUTE(SUBSTITUTE(SUBSTITUTE(db[[#This Row],[NB BM]]," ",),".",""),"-",""),"(",""),")",""),"/",""),"""",""),"+",""))</f>
        <v>bppenstandkenkostp300sghitam</v>
      </c>
      <c r="C1725" s="2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D1725" s="2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E172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bppenstandkenkostp300sghitam24box24pcsartomoro</v>
      </c>
      <c r="F172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kenkostandpenstp300sgblack24box24pcs</v>
      </c>
      <c r="G1725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kenkostandpenstp300sgblackartomoro</v>
      </c>
      <c r="H172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kenkostandpenstp300sgblack24box24pcsartomoro</v>
      </c>
      <c r="I1725" s="2" t="s">
        <v>6665</v>
      </c>
      <c r="J1725" s="2" t="s">
        <v>2533</v>
      </c>
      <c r="K1725" s="14" t="s">
        <v>4259</v>
      </c>
      <c r="L1725" s="2" t="s">
        <v>1335</v>
      </c>
      <c r="M1725" s="34" t="e">
        <f>IF(db[[#This Row],[NB NOTA_C]]="","",COUNTIF([2]!B_MSK[concat],db[[#This Row],[NB NOTA_C]]))</f>
        <v>#REF!</v>
      </c>
      <c r="N1725" s="14" t="s">
        <v>1348</v>
      </c>
      <c r="O1725" s="2" t="s">
        <v>1514</v>
      </c>
      <c r="P1725" s="2" t="s">
        <v>2443</v>
      </c>
      <c r="Q1725" s="2" t="s">
        <v>4292</v>
      </c>
      <c r="R1725" s="2" t="str">
        <f>IF(db[[#This Row],[QTY/ CTN]]="","",SUBSTITUTE(SUBSTITUTE(SUBSTITUTE(db[[#This Row],[QTY/ CTN]]," ","_",2),"(",""),")","")&amp;"_")</f>
        <v>24 BOX_24 PCS_</v>
      </c>
      <c r="S1725" s="2">
        <f>IF(db[[#This Row],[H_QTY/ CTN]]="","",SEARCH("_",db[[#This Row],[H_QTY/ CTN]]))</f>
        <v>7</v>
      </c>
      <c r="T1725" s="2">
        <f>IF(db[[#This Row],[H_QTY/ CTN]]="","",LEN(db[[#This Row],[H_QTY/ CTN]]))</f>
        <v>14</v>
      </c>
      <c r="U1725" s="41" t="str">
        <f>IF(db[[#This Row],[H_QTY/ CTN]]="","",LEFT(db[[#This Row],[H_QTY/ CTN]],db[[#This Row],[H_1]]-1))</f>
        <v>24 BOX</v>
      </c>
      <c r="V1725" s="40" t="str">
        <f>IF(NOT(db[[#This Row],[H_1]]=db[[#This Row],[H_2]]),MID(db[[#This Row],[H_QTY/ CTN]],db[[#This Row],[H_1]]+1,db[[#This Row],[H_2]]-db[[#This Row],[H_1]]-1),"")</f>
        <v>24 PCS</v>
      </c>
      <c r="W1725" s="40" t="str">
        <f>IF(db[[#This Row],[QTY/ CTN B]]="","",LEFT(db[[#This Row],[QTY/ CTN B]],SEARCH(" ",db[[#This Row],[QTY/ CTN B]],1)-1))</f>
        <v>24</v>
      </c>
      <c r="X1725" s="40" t="str">
        <f>IF(db[[#This Row],[QTY/ CTN B]]="","",RIGHT(db[[#This Row],[QTY/ CTN B]],LEN(db[[#This Row],[QTY/ CTN B]])-SEARCH(" ",db[[#This Row],[QTY/ CTN B]],1)))</f>
        <v>BOX</v>
      </c>
      <c r="Y1725" s="40" t="str">
        <f>IF(db[[#This Row],[QTY/ CTN TG]]="",IF(db[[#This Row],[STN TG]]="","",12),LEFT(db[[#This Row],[QTY/ CTN TG]],SEARCH(" ",db[[#This Row],[QTY/ CTN TG]],1)-1))</f>
        <v>24</v>
      </c>
      <c r="Z17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25" s="40" t="str">
        <f>IF(db[[#This Row],[STN K]]="","",IF(db[[#This Row],[STN TG]]="LSN",12,""))</f>
        <v/>
      </c>
      <c r="AB1725" s="40" t="str">
        <f>IF(db[[#This Row],[STN TG]]="LSN","PCS","")</f>
        <v/>
      </c>
      <c r="AC1725" s="40">
        <f>db[[#This Row],[QTY B]]*IF(db[[#This Row],[QTY TG]]="",1,db[[#This Row],[QTY TG]])*IF(db[[#This Row],[QTY K]]="",1,db[[#This Row],[QTY K]])</f>
        <v>576</v>
      </c>
      <c r="AD1725" s="40" t="str">
        <f>IF(db[[#This Row],[STN K]]="",IF(db[[#This Row],[STN TG]]="",db[[#This Row],[STN B]],db[[#This Row],[STN TG]]),db[[#This Row],[STN K]])</f>
        <v>PCS</v>
      </c>
      <c r="AE1725" s="40"/>
    </row>
    <row r="1726" spans="1:31" x14ac:dyDescent="0.25">
      <c r="A1726" s="40">
        <f t="shared" si="26"/>
        <v>1725</v>
      </c>
      <c r="B1726" s="2" t="str">
        <f>LOWER(SUBSTITUTE(SUBSTITUTE(SUBSTITUTE(SUBSTITUTE(SUBSTITUTE(SUBSTITUTE(SUBSTITUTE(SUBSTITUTE(db[[#This Row],[NB BM]]," ",),".",""),"-",""),"(",""),")",""),"/",""),"""",""),"+",""))</f>
        <v>penstandkenkostr18m2smilehitam</v>
      </c>
      <c r="C1726" s="2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D1726" s="2" t="str">
        <f>LOWER(SUBSTITUTE(SUBSTITUTE(SUBSTITUTE(SUBSTITUTE(SUBSTITUTE(SUBSTITUTE(SUBSTITUTE(SUBSTITUTE(SUBSTITUTE(db[[#This Row],[NB PAJAK]]," ",""),"-",""),"(",""),")",""),".",""),",",""),"/",""),"""",""),"+",""))</f>
        <v/>
      </c>
      <c r="E172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penstandkenkostr18m2smilehitam24box24pcsartomoro</v>
      </c>
      <c r="F172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kenkostandpenstr18m2smileblack24box24pcs</v>
      </c>
      <c r="G1726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kenkostandpenstr18m2smileblackartomoro</v>
      </c>
      <c r="H172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kenkostandpenstr18m2smileblack24box24pcsartomoro</v>
      </c>
      <c r="I1726" s="2" t="s">
        <v>714</v>
      </c>
      <c r="J1726" s="2" t="s">
        <v>772</v>
      </c>
      <c r="K1726" s="14"/>
      <c r="L1726" s="2" t="s">
        <v>1335</v>
      </c>
      <c r="M1726" s="34" t="e">
        <f>IF(db[[#This Row],[NB NOTA_C]]="","",COUNTIF([2]!B_MSK[concat],db[[#This Row],[NB NOTA_C]]))</f>
        <v>#REF!</v>
      </c>
      <c r="N1726" s="14" t="s">
        <v>1348</v>
      </c>
      <c r="O1726" s="2" t="s">
        <v>1514</v>
      </c>
      <c r="P1726" s="2" t="s">
        <v>2443</v>
      </c>
      <c r="R1726" s="2" t="str">
        <f>IF(db[[#This Row],[QTY/ CTN]]="","",SUBSTITUTE(SUBSTITUTE(SUBSTITUTE(db[[#This Row],[QTY/ CTN]]," ","_",2),"(",""),")","")&amp;"_")</f>
        <v>24 BOX_24 PCS_</v>
      </c>
      <c r="S1726" s="2">
        <f>IF(db[[#This Row],[H_QTY/ CTN]]="","",SEARCH("_",db[[#This Row],[H_QTY/ CTN]]))</f>
        <v>7</v>
      </c>
      <c r="T1726" s="2">
        <f>IF(db[[#This Row],[H_QTY/ CTN]]="","",LEN(db[[#This Row],[H_QTY/ CTN]]))</f>
        <v>14</v>
      </c>
      <c r="U1726" s="41" t="str">
        <f>IF(db[[#This Row],[H_QTY/ CTN]]="","",LEFT(db[[#This Row],[H_QTY/ CTN]],db[[#This Row],[H_1]]-1))</f>
        <v>24 BOX</v>
      </c>
      <c r="V1726" s="40" t="str">
        <f>IF(NOT(db[[#This Row],[H_1]]=db[[#This Row],[H_2]]),MID(db[[#This Row],[H_QTY/ CTN]],db[[#This Row],[H_1]]+1,db[[#This Row],[H_2]]-db[[#This Row],[H_1]]-1),"")</f>
        <v>24 PCS</v>
      </c>
      <c r="W1726" s="40" t="str">
        <f>IF(db[[#This Row],[QTY/ CTN B]]="","",LEFT(db[[#This Row],[QTY/ CTN B]],SEARCH(" ",db[[#This Row],[QTY/ CTN B]],1)-1))</f>
        <v>24</v>
      </c>
      <c r="X1726" s="40" t="str">
        <f>IF(db[[#This Row],[QTY/ CTN B]]="","",RIGHT(db[[#This Row],[QTY/ CTN B]],LEN(db[[#This Row],[QTY/ CTN B]])-SEARCH(" ",db[[#This Row],[QTY/ CTN B]],1)))</f>
        <v>BOX</v>
      </c>
      <c r="Y1726" s="40" t="str">
        <f>IF(db[[#This Row],[QTY/ CTN TG]]="",IF(db[[#This Row],[STN TG]]="","",12),LEFT(db[[#This Row],[QTY/ CTN TG]],SEARCH(" ",db[[#This Row],[QTY/ CTN TG]],1)-1))</f>
        <v>24</v>
      </c>
      <c r="Z17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26" s="40" t="str">
        <f>IF(db[[#This Row],[STN K]]="","",IF(db[[#This Row],[STN TG]]="LSN",12,""))</f>
        <v/>
      </c>
      <c r="AB1726" s="40" t="str">
        <f>IF(db[[#This Row],[STN TG]]="LSN","PCS","")</f>
        <v/>
      </c>
      <c r="AC1726" s="40">
        <f>db[[#This Row],[QTY B]]*IF(db[[#This Row],[QTY TG]]="",1,db[[#This Row],[QTY TG]])*IF(db[[#This Row],[QTY K]]="",1,db[[#This Row],[QTY K]])</f>
        <v>576</v>
      </c>
      <c r="AD1726" s="40" t="str">
        <f>IF(db[[#This Row],[STN K]]="",IF(db[[#This Row],[STN TG]]="",db[[#This Row],[STN B]],db[[#This Row],[STN TG]]),db[[#This Row],[STN K]])</f>
        <v>PCS</v>
      </c>
      <c r="AE1726" s="40"/>
    </row>
    <row r="1727" spans="1:31" x14ac:dyDescent="0.25">
      <c r="A1727" s="40">
        <f t="shared" si="26"/>
        <v>1726</v>
      </c>
      <c r="B1727" s="2" t="str">
        <f>LOWER(SUBSTITUTE(SUBSTITUTE(SUBSTITUTE(SUBSTITUTE(SUBSTITUTE(SUBSTITUTE(SUBSTITUTE(SUBSTITUTE(db[[#This Row],[NB BM]]," ",),".",""),"-",""),"(",""),")",""),"/",""),"""",""),"+",""))</f>
        <v>staplerkenkohd10</v>
      </c>
      <c r="C1727" s="2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D1727" s="2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E172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staplerkenkohd1020lsnartomoro</v>
      </c>
      <c r="F172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kenkostaplerhd1020lsn</v>
      </c>
      <c r="G1727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kenkostaplerhd10artomoro</v>
      </c>
      <c r="H172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kenkostaplerhd1020lsnartomoro</v>
      </c>
      <c r="I1727" s="2" t="s">
        <v>489</v>
      </c>
      <c r="J1727" s="2" t="s">
        <v>490</v>
      </c>
      <c r="K1727" s="14" t="s">
        <v>491</v>
      </c>
      <c r="L1727" s="2" t="s">
        <v>1335</v>
      </c>
      <c r="M1727" s="34" t="e">
        <f>IF(db[[#This Row],[NB NOTA_C]]="","",COUNTIF([2]!B_MSK[concat],db[[#This Row],[NB NOTA_C]]))</f>
        <v>#REF!</v>
      </c>
      <c r="N1727" s="14" t="s">
        <v>1348</v>
      </c>
      <c r="O1727" s="2" t="s">
        <v>1428</v>
      </c>
      <c r="P1727" s="2" t="s">
        <v>2450</v>
      </c>
      <c r="Q1727" s="2" t="s">
        <v>4345</v>
      </c>
      <c r="R1727" s="2" t="str">
        <f>IF(db[[#This Row],[QTY/ CTN]]="","",SUBSTITUTE(SUBSTITUTE(SUBSTITUTE(db[[#This Row],[QTY/ CTN]]," ","_",2),"(",""),")","")&amp;"_")</f>
        <v>20 LSN_</v>
      </c>
      <c r="S1727" s="2">
        <f>IF(db[[#This Row],[H_QTY/ CTN]]="","",SEARCH("_",db[[#This Row],[H_QTY/ CTN]]))</f>
        <v>7</v>
      </c>
      <c r="T1727" s="2">
        <f>IF(db[[#This Row],[H_QTY/ CTN]]="","",LEN(db[[#This Row],[H_QTY/ CTN]]))</f>
        <v>7</v>
      </c>
      <c r="U1727" s="41" t="str">
        <f>IF(db[[#This Row],[H_QTY/ CTN]]="","",LEFT(db[[#This Row],[H_QTY/ CTN]],db[[#This Row],[H_1]]-1))</f>
        <v>20 LSN</v>
      </c>
      <c r="V1727" s="40" t="str">
        <f>IF(NOT(db[[#This Row],[H_1]]=db[[#This Row],[H_2]]),MID(db[[#This Row],[H_QTY/ CTN]],db[[#This Row],[H_1]]+1,db[[#This Row],[H_2]]-db[[#This Row],[H_1]]-1),"")</f>
        <v/>
      </c>
      <c r="W1727" s="40" t="str">
        <f>IF(db[[#This Row],[QTY/ CTN B]]="","",LEFT(db[[#This Row],[QTY/ CTN B]],SEARCH(" ",db[[#This Row],[QTY/ CTN B]],1)-1))</f>
        <v>20</v>
      </c>
      <c r="X1727" s="40" t="str">
        <f>IF(db[[#This Row],[QTY/ CTN B]]="","",RIGHT(db[[#This Row],[QTY/ CTN B]],LEN(db[[#This Row],[QTY/ CTN B]])-SEARCH(" ",db[[#This Row],[QTY/ CTN B]],1)))</f>
        <v>LSN</v>
      </c>
      <c r="Y1727" s="40">
        <f>IF(db[[#This Row],[QTY/ CTN TG]]="",IF(db[[#This Row],[STN TG]]="","",12),LEFT(db[[#This Row],[QTY/ CTN TG]],SEARCH(" ",db[[#This Row],[QTY/ CTN TG]],1)-1))</f>
        <v>12</v>
      </c>
      <c r="Z17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27" s="40" t="str">
        <f>IF(db[[#This Row],[STN K]]="","",IF(db[[#This Row],[STN TG]]="LSN",12,""))</f>
        <v/>
      </c>
      <c r="AB1727" s="40" t="str">
        <f>IF(db[[#This Row],[STN TG]]="LSN","PCS","")</f>
        <v/>
      </c>
      <c r="AC1727" s="40">
        <f>db[[#This Row],[QTY B]]*IF(db[[#This Row],[QTY TG]]="",1,db[[#This Row],[QTY TG]])*IF(db[[#This Row],[QTY K]]="",1,db[[#This Row],[QTY K]])</f>
        <v>240</v>
      </c>
      <c r="AD1727" s="40" t="str">
        <f>IF(db[[#This Row],[STN K]]="",IF(db[[#This Row],[STN TG]]="",db[[#This Row],[STN B]],db[[#This Row],[STN TG]]),db[[#This Row],[STN K]])</f>
        <v>PCS</v>
      </c>
      <c r="AE1727" s="40"/>
    </row>
    <row r="1728" spans="1:31" x14ac:dyDescent="0.25">
      <c r="A1728" s="40">
        <f t="shared" si="26"/>
        <v>1727</v>
      </c>
      <c r="B1728" s="2" t="str">
        <f>LOWER(SUBSTITUTE(SUBSTITUTE(SUBSTITUTE(SUBSTITUTE(SUBSTITUTE(SUBSTITUTE(SUBSTITUTE(SUBSTITUTE(db[[#This Row],[NB BM]]," ",),".",""),"-",""),"(",""),")",""),"/",""),"""",""),"+",""))</f>
        <v>staplerkenkohd10d</v>
      </c>
      <c r="C1728" s="2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D1728" s="2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E172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staplerkenkohd10d20lsnartomoro</v>
      </c>
      <c r="F172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kenkostaplerhd10d20lsn</v>
      </c>
      <c r="G1728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kenkostaplerhd10dartomoro</v>
      </c>
      <c r="H172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kenkostaplerhd10d20lsnartomoro</v>
      </c>
      <c r="I1728" s="2" t="s">
        <v>492</v>
      </c>
      <c r="J1728" s="2" t="s">
        <v>493</v>
      </c>
      <c r="K1728" s="14" t="s">
        <v>494</v>
      </c>
      <c r="L1728" s="2" t="s">
        <v>1335</v>
      </c>
      <c r="M1728" s="34" t="e">
        <f>IF(db[[#This Row],[NB NOTA_C]]="","",COUNTIF([2]!B_MSK[concat],db[[#This Row],[NB NOTA_C]]))</f>
        <v>#REF!</v>
      </c>
      <c r="N1728" s="14" t="s">
        <v>1348</v>
      </c>
      <c r="O1728" s="2" t="s">
        <v>1428</v>
      </c>
      <c r="P1728" s="2" t="s">
        <v>2450</v>
      </c>
      <c r="Q1728" s="39" t="s">
        <v>4395</v>
      </c>
      <c r="R1728" s="39" t="str">
        <f>IF(db[[#This Row],[QTY/ CTN]]="","",SUBSTITUTE(SUBSTITUTE(SUBSTITUTE(db[[#This Row],[QTY/ CTN]]," ","_",2),"(",""),")","")&amp;"_")</f>
        <v>20 LSN_</v>
      </c>
      <c r="S1728" s="39">
        <f>IF(db[[#This Row],[H_QTY/ CTN]]="","",SEARCH("_",db[[#This Row],[H_QTY/ CTN]]))</f>
        <v>7</v>
      </c>
      <c r="T1728" s="39">
        <f>IF(db[[#This Row],[H_QTY/ CTN]]="","",LEN(db[[#This Row],[H_QTY/ CTN]]))</f>
        <v>7</v>
      </c>
      <c r="U1728" s="41" t="str">
        <f>IF(db[[#This Row],[H_QTY/ CTN]]="","",LEFT(db[[#This Row],[H_QTY/ CTN]],db[[#This Row],[H_1]]-1))</f>
        <v>20 LSN</v>
      </c>
      <c r="V1728" s="40" t="str">
        <f>IF(NOT(db[[#This Row],[H_1]]=db[[#This Row],[H_2]]),MID(db[[#This Row],[H_QTY/ CTN]],db[[#This Row],[H_1]]+1,db[[#This Row],[H_2]]-db[[#This Row],[H_1]]-1),"")</f>
        <v/>
      </c>
      <c r="W1728" s="40" t="str">
        <f>IF(db[[#This Row],[QTY/ CTN B]]="","",LEFT(db[[#This Row],[QTY/ CTN B]],SEARCH(" ",db[[#This Row],[QTY/ CTN B]],1)-1))</f>
        <v>20</v>
      </c>
      <c r="X1728" s="40" t="str">
        <f>IF(db[[#This Row],[QTY/ CTN B]]="","",RIGHT(db[[#This Row],[QTY/ CTN B]],LEN(db[[#This Row],[QTY/ CTN B]])-SEARCH(" ",db[[#This Row],[QTY/ CTN B]],1)))</f>
        <v>LSN</v>
      </c>
      <c r="Y1728" s="40">
        <f>IF(db[[#This Row],[QTY/ CTN TG]]="",IF(db[[#This Row],[STN TG]]="","",12),LEFT(db[[#This Row],[QTY/ CTN TG]],SEARCH(" ",db[[#This Row],[QTY/ CTN TG]],1)-1))</f>
        <v>12</v>
      </c>
      <c r="Z17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28" s="40" t="str">
        <f>IF(db[[#This Row],[STN K]]="","",IF(db[[#This Row],[STN TG]]="LSN",12,""))</f>
        <v/>
      </c>
      <c r="AB1728" s="40" t="str">
        <f>IF(db[[#This Row],[STN TG]]="LSN","PCS","")</f>
        <v/>
      </c>
      <c r="AC1728" s="40">
        <f>db[[#This Row],[QTY B]]*IF(db[[#This Row],[QTY TG]]="",1,db[[#This Row],[QTY TG]])*IF(db[[#This Row],[QTY K]]="",1,db[[#This Row],[QTY K]])</f>
        <v>240</v>
      </c>
      <c r="AD1728" s="40" t="str">
        <f>IF(db[[#This Row],[STN K]]="",IF(db[[#This Row],[STN TG]]="",db[[#This Row],[STN B]],db[[#This Row],[STN TG]]),db[[#This Row],[STN K]])</f>
        <v>PCS</v>
      </c>
      <c r="AE1728" s="40"/>
    </row>
    <row r="1729" spans="1:31" x14ac:dyDescent="0.25">
      <c r="A1729" s="40">
        <f t="shared" si="26"/>
        <v>1728</v>
      </c>
      <c r="B1729" s="2" t="str">
        <f>LOWER(SUBSTITUTE(SUBSTITUTE(SUBSTITUTE(SUBSTITUTE(SUBSTITUTE(SUBSTITUTE(SUBSTITUTE(SUBSTITUTE(db[[#This Row],[NB BM]]," ",),".",""),"-",""),"(",""),")",""),"/",""),"""",""),"+",""))</f>
        <v>staplerkenkohd10dpastelcolor</v>
      </c>
      <c r="C1729" s="2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D1729" s="2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E172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staplerkenkohd10dpastelcolor20lsnartomoro</v>
      </c>
      <c r="F172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kenkostaplerhd10dpastelcolor20lsn</v>
      </c>
      <c r="G1729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kenkostaplerhd10dpastelcolorartomoro</v>
      </c>
      <c r="H172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kenkostaplerhd10dpastelcolor20lsnartomoro</v>
      </c>
      <c r="I1729" s="2" t="s">
        <v>1980</v>
      </c>
      <c r="J1729" s="2" t="s">
        <v>1979</v>
      </c>
      <c r="K1729" s="1" t="s">
        <v>1981</v>
      </c>
      <c r="L1729" s="2" t="s">
        <v>1335</v>
      </c>
      <c r="M1729" s="34" t="e">
        <f>IF(db[[#This Row],[NB NOTA_C]]="","",COUNTIF([2]!B_MSK[concat],db[[#This Row],[NB NOTA_C]]))</f>
        <v>#REF!</v>
      </c>
      <c r="N1729" s="14" t="s">
        <v>1348</v>
      </c>
      <c r="O1729" s="2" t="s">
        <v>1428</v>
      </c>
      <c r="P1729" s="2" t="s">
        <v>2450</v>
      </c>
      <c r="R1729" s="2" t="str">
        <f>IF(db[[#This Row],[QTY/ CTN]]="","",SUBSTITUTE(SUBSTITUTE(SUBSTITUTE(db[[#This Row],[QTY/ CTN]]," ","_",2),"(",""),")","")&amp;"_")</f>
        <v>20 LSN_</v>
      </c>
      <c r="S1729" s="2">
        <f>IF(db[[#This Row],[H_QTY/ CTN]]="","",SEARCH("_",db[[#This Row],[H_QTY/ CTN]]))</f>
        <v>7</v>
      </c>
      <c r="T1729" s="2">
        <f>IF(db[[#This Row],[H_QTY/ CTN]]="","",LEN(db[[#This Row],[H_QTY/ CTN]]))</f>
        <v>7</v>
      </c>
      <c r="U1729" s="41" t="str">
        <f>IF(db[[#This Row],[H_QTY/ CTN]]="","",LEFT(db[[#This Row],[H_QTY/ CTN]],db[[#This Row],[H_1]]-1))</f>
        <v>20 LSN</v>
      </c>
      <c r="V1729" s="40" t="str">
        <f>IF(NOT(db[[#This Row],[H_1]]=db[[#This Row],[H_2]]),MID(db[[#This Row],[H_QTY/ CTN]],db[[#This Row],[H_1]]+1,db[[#This Row],[H_2]]-db[[#This Row],[H_1]]-1),"")</f>
        <v/>
      </c>
      <c r="W1729" s="40" t="str">
        <f>IF(db[[#This Row],[QTY/ CTN B]]="","",LEFT(db[[#This Row],[QTY/ CTN B]],SEARCH(" ",db[[#This Row],[QTY/ CTN B]],1)-1))</f>
        <v>20</v>
      </c>
      <c r="X1729" s="40" t="str">
        <f>IF(db[[#This Row],[QTY/ CTN B]]="","",RIGHT(db[[#This Row],[QTY/ CTN B]],LEN(db[[#This Row],[QTY/ CTN B]])-SEARCH(" ",db[[#This Row],[QTY/ CTN B]],1)))</f>
        <v>LSN</v>
      </c>
      <c r="Y1729" s="40">
        <f>IF(db[[#This Row],[QTY/ CTN TG]]="",IF(db[[#This Row],[STN TG]]="","",12),LEFT(db[[#This Row],[QTY/ CTN TG]],SEARCH(" ",db[[#This Row],[QTY/ CTN TG]],1)-1))</f>
        <v>12</v>
      </c>
      <c r="Z17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29" s="40" t="str">
        <f>IF(db[[#This Row],[STN K]]="","",IF(db[[#This Row],[STN TG]]="LSN",12,""))</f>
        <v/>
      </c>
      <c r="AB1729" s="40" t="str">
        <f>IF(db[[#This Row],[STN TG]]="LSN","PCS","")</f>
        <v/>
      </c>
      <c r="AC1729" s="40">
        <f>db[[#This Row],[QTY B]]*IF(db[[#This Row],[QTY TG]]="",1,db[[#This Row],[QTY TG]])*IF(db[[#This Row],[QTY K]]="",1,db[[#This Row],[QTY K]])</f>
        <v>240</v>
      </c>
      <c r="AD1729" s="40" t="str">
        <f>IF(db[[#This Row],[STN K]]="",IF(db[[#This Row],[STN TG]]="",db[[#This Row],[STN B]],db[[#This Row],[STN TG]]),db[[#This Row],[STN K]])</f>
        <v>PCS</v>
      </c>
      <c r="AE1729" s="40"/>
    </row>
    <row r="1730" spans="1:31" x14ac:dyDescent="0.25">
      <c r="A1730" s="40">
        <f t="shared" si="26"/>
        <v>1729</v>
      </c>
      <c r="B1730" s="2" t="str">
        <f>LOWER(SUBSTITUTE(SUBSTITUTE(SUBSTITUTE(SUBSTITUTE(SUBSTITUTE(SUBSTITUTE(SUBSTITUTE(SUBSTITUTE(db[[#This Row],[NB BM]]," ",),".",""),"-",""),"(",""),")",""),"/",""),"""",""),"+",""))</f>
        <v>staplerkenkohd10pastelcolor</v>
      </c>
      <c r="C1730" s="2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D1730" s="2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E173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staplerkenkohd10pastelcolor20lsnartomoro</v>
      </c>
      <c r="F173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kenkostaplerhd10pastelcolor20lsn</v>
      </c>
      <c r="G1730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kenkostaplerhd10pastelcolorartomoro</v>
      </c>
      <c r="H173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kenkostaplerhd10pastelcolor20lsnartomoro</v>
      </c>
      <c r="I1730" s="2" t="s">
        <v>1291</v>
      </c>
      <c r="J1730" s="2" t="s">
        <v>1290</v>
      </c>
      <c r="K1730" s="14" t="s">
        <v>1822</v>
      </c>
      <c r="L1730" s="2" t="s">
        <v>1335</v>
      </c>
      <c r="M1730" s="34" t="e">
        <f>IF(db[[#This Row],[NB NOTA_C]]="","",COUNTIF([2]!B_MSK[concat],db[[#This Row],[NB NOTA_C]]))</f>
        <v>#REF!</v>
      </c>
      <c r="N1730" s="14" t="s">
        <v>1348</v>
      </c>
      <c r="O1730" s="2" t="s">
        <v>1428</v>
      </c>
      <c r="P1730" s="2" t="s">
        <v>2450</v>
      </c>
      <c r="R1730" s="2" t="str">
        <f>IF(db[[#This Row],[QTY/ CTN]]="","",SUBSTITUTE(SUBSTITUTE(SUBSTITUTE(db[[#This Row],[QTY/ CTN]]," ","_",2),"(",""),")","")&amp;"_")</f>
        <v>20 LSN_</v>
      </c>
      <c r="S1730" s="2">
        <f>IF(db[[#This Row],[H_QTY/ CTN]]="","",SEARCH("_",db[[#This Row],[H_QTY/ CTN]]))</f>
        <v>7</v>
      </c>
      <c r="T1730" s="2">
        <f>IF(db[[#This Row],[H_QTY/ CTN]]="","",LEN(db[[#This Row],[H_QTY/ CTN]]))</f>
        <v>7</v>
      </c>
      <c r="U1730" s="41" t="str">
        <f>IF(db[[#This Row],[H_QTY/ CTN]]="","",LEFT(db[[#This Row],[H_QTY/ CTN]],db[[#This Row],[H_1]]-1))</f>
        <v>20 LSN</v>
      </c>
      <c r="V1730" s="40" t="str">
        <f>IF(NOT(db[[#This Row],[H_1]]=db[[#This Row],[H_2]]),MID(db[[#This Row],[H_QTY/ CTN]],db[[#This Row],[H_1]]+1,db[[#This Row],[H_2]]-db[[#This Row],[H_1]]-1),"")</f>
        <v/>
      </c>
      <c r="W1730" s="40" t="str">
        <f>IF(db[[#This Row],[QTY/ CTN B]]="","",LEFT(db[[#This Row],[QTY/ CTN B]],SEARCH(" ",db[[#This Row],[QTY/ CTN B]],1)-1))</f>
        <v>20</v>
      </c>
      <c r="X1730" s="40" t="str">
        <f>IF(db[[#This Row],[QTY/ CTN B]]="","",RIGHT(db[[#This Row],[QTY/ CTN B]],LEN(db[[#This Row],[QTY/ CTN B]])-SEARCH(" ",db[[#This Row],[QTY/ CTN B]],1)))</f>
        <v>LSN</v>
      </c>
      <c r="Y1730" s="40">
        <f>IF(db[[#This Row],[QTY/ CTN TG]]="",IF(db[[#This Row],[STN TG]]="","",12),LEFT(db[[#This Row],[QTY/ CTN TG]],SEARCH(" ",db[[#This Row],[QTY/ CTN TG]],1)-1))</f>
        <v>12</v>
      </c>
      <c r="Z17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30" s="40" t="str">
        <f>IF(db[[#This Row],[STN K]]="","",IF(db[[#This Row],[STN TG]]="LSN",12,""))</f>
        <v/>
      </c>
      <c r="AB1730" s="40" t="str">
        <f>IF(db[[#This Row],[STN TG]]="LSN","PCS","")</f>
        <v/>
      </c>
      <c r="AC1730" s="40">
        <f>db[[#This Row],[QTY B]]*IF(db[[#This Row],[QTY TG]]="",1,db[[#This Row],[QTY TG]])*IF(db[[#This Row],[QTY K]]="",1,db[[#This Row],[QTY K]])</f>
        <v>240</v>
      </c>
      <c r="AD1730" s="40" t="str">
        <f>IF(db[[#This Row],[STN K]]="",IF(db[[#This Row],[STN TG]]="",db[[#This Row],[STN B]],db[[#This Row],[STN TG]]),db[[#This Row],[STN K]])</f>
        <v>PCS</v>
      </c>
      <c r="AE1730" s="40"/>
    </row>
    <row r="1731" spans="1:31" x14ac:dyDescent="0.25">
      <c r="A1731" s="40">
        <f t="shared" si="26"/>
        <v>1730</v>
      </c>
      <c r="B1731" s="2" t="str">
        <f>LOWER(SUBSTITUTE(SUBSTITUTE(SUBSTITUTE(SUBSTITUTE(SUBSTITUTE(SUBSTITUTE(SUBSTITUTE(SUBSTITUTE(db[[#This Row],[NB BM]]," ",),".",""),"-",""),"(",""),")",""),"/",""),"""",""),"+",""))</f>
        <v>staplerkenkohd10smini</v>
      </c>
      <c r="C1731" s="2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D1731" s="2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E173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staplerkenkohd10smini25lsnartomoro</v>
      </c>
      <c r="F173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kenkostaplerhd10smini25lsn</v>
      </c>
      <c r="G1731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kenkostaplerhd10sminiartomoro</v>
      </c>
      <c r="H173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kenkostaplerhd10smini25lsnartomoro</v>
      </c>
      <c r="I1731" s="2" t="s">
        <v>496</v>
      </c>
      <c r="J1731" s="2" t="s">
        <v>497</v>
      </c>
      <c r="K1731" s="14" t="s">
        <v>2264</v>
      </c>
      <c r="L1731" s="2" t="s">
        <v>1335</v>
      </c>
      <c r="M1731" s="34" t="e">
        <f>IF(db[[#This Row],[NB NOTA_C]]="","",COUNTIF([2]!B_MSK[concat],db[[#This Row],[NB NOTA_C]]))</f>
        <v>#REF!</v>
      </c>
      <c r="N1731" s="14" t="s">
        <v>1348</v>
      </c>
      <c r="O1731" s="2" t="s">
        <v>1439</v>
      </c>
      <c r="P1731" s="2" t="s">
        <v>2450</v>
      </c>
      <c r="Q1731" s="2" t="s">
        <v>5577</v>
      </c>
      <c r="R1731" s="2" t="str">
        <f>IF(db[[#This Row],[QTY/ CTN]]="","",SUBSTITUTE(SUBSTITUTE(SUBSTITUTE(db[[#This Row],[QTY/ CTN]]," ","_",2),"(",""),")","")&amp;"_")</f>
        <v>25 LSN_</v>
      </c>
      <c r="S1731" s="2">
        <f>IF(db[[#This Row],[H_QTY/ CTN]]="","",SEARCH("_",db[[#This Row],[H_QTY/ CTN]]))</f>
        <v>7</v>
      </c>
      <c r="T1731" s="2">
        <f>IF(db[[#This Row],[H_QTY/ CTN]]="","",LEN(db[[#This Row],[H_QTY/ CTN]]))</f>
        <v>7</v>
      </c>
      <c r="U1731" s="41" t="str">
        <f>IF(db[[#This Row],[H_QTY/ CTN]]="","",LEFT(db[[#This Row],[H_QTY/ CTN]],db[[#This Row],[H_1]]-1))</f>
        <v>25 LSN</v>
      </c>
      <c r="V1731" s="40" t="str">
        <f>IF(NOT(db[[#This Row],[H_1]]=db[[#This Row],[H_2]]),MID(db[[#This Row],[H_QTY/ CTN]],db[[#This Row],[H_1]]+1,db[[#This Row],[H_2]]-db[[#This Row],[H_1]]-1),"")</f>
        <v/>
      </c>
      <c r="W1731" s="40" t="str">
        <f>IF(db[[#This Row],[QTY/ CTN B]]="","",LEFT(db[[#This Row],[QTY/ CTN B]],SEARCH(" ",db[[#This Row],[QTY/ CTN B]],1)-1))</f>
        <v>25</v>
      </c>
      <c r="X1731" s="40" t="str">
        <f>IF(db[[#This Row],[QTY/ CTN B]]="","",RIGHT(db[[#This Row],[QTY/ CTN B]],LEN(db[[#This Row],[QTY/ CTN B]])-SEARCH(" ",db[[#This Row],[QTY/ CTN B]],1)))</f>
        <v>LSN</v>
      </c>
      <c r="Y1731" s="40">
        <f>IF(db[[#This Row],[QTY/ CTN TG]]="",IF(db[[#This Row],[STN TG]]="","",12),LEFT(db[[#This Row],[QTY/ CTN TG]],SEARCH(" ",db[[#This Row],[QTY/ CTN TG]],1)-1))</f>
        <v>12</v>
      </c>
      <c r="Z17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31" s="40" t="str">
        <f>IF(db[[#This Row],[STN K]]="","",IF(db[[#This Row],[STN TG]]="LSN",12,""))</f>
        <v/>
      </c>
      <c r="AB1731" s="40" t="str">
        <f>IF(db[[#This Row],[STN TG]]="LSN","PCS","")</f>
        <v/>
      </c>
      <c r="AC1731" s="40">
        <f>db[[#This Row],[QTY B]]*IF(db[[#This Row],[QTY TG]]="",1,db[[#This Row],[QTY TG]])*IF(db[[#This Row],[QTY K]]="",1,db[[#This Row],[QTY K]])</f>
        <v>300</v>
      </c>
      <c r="AD1731" s="40" t="str">
        <f>IF(db[[#This Row],[STN K]]="",IF(db[[#This Row],[STN TG]]="",db[[#This Row],[STN B]],db[[#This Row],[STN TG]]),db[[#This Row],[STN K]])</f>
        <v>PCS</v>
      </c>
      <c r="AE1731" s="40"/>
    </row>
    <row r="1732" spans="1:31" x14ac:dyDescent="0.25">
      <c r="A1732" s="40">
        <f t="shared" si="26"/>
        <v>1731</v>
      </c>
      <c r="B1732" s="2" t="str">
        <f>LOWER(SUBSTITUTE(SUBSTITUTE(SUBSTITUTE(SUBSTITUTE(SUBSTITUTE(SUBSTITUTE(SUBSTITUTE(SUBSTITUTE(db[[#This Row],[NB BM]]," ",),".",""),"-",""),"(",""),")",""),"/",""),"""",""),"+",""))</f>
        <v>staplerkenkohd10l</v>
      </c>
      <c r="C1732" s="2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D1732" s="2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E173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staplerkenkohd10l10lsnartomoro</v>
      </c>
      <c r="F173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kenkostaplerhd10l10lsn</v>
      </c>
      <c r="G1732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kenkostaplerhd10lartomoro</v>
      </c>
      <c r="H173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kenkostaplerhd10l10lsnartomoro</v>
      </c>
      <c r="I1732" s="2" t="s">
        <v>3968</v>
      </c>
      <c r="J1732" s="2" t="s">
        <v>3868</v>
      </c>
      <c r="K1732" s="14" t="s">
        <v>3869</v>
      </c>
      <c r="L1732" s="2" t="s">
        <v>1335</v>
      </c>
      <c r="M1732" s="34" t="e">
        <f>IF(db[[#This Row],[NB NOTA_C]]="","",COUNTIF([2]!B_MSK[concat],db[[#This Row],[NB NOTA_C]]))</f>
        <v>#REF!</v>
      </c>
      <c r="N1732" s="14" t="s">
        <v>1348</v>
      </c>
      <c r="O1732" s="2" t="s">
        <v>1438</v>
      </c>
      <c r="P1732" s="2" t="s">
        <v>2450</v>
      </c>
      <c r="R1732" s="2" t="str">
        <f>IF(db[[#This Row],[QTY/ CTN]]="","",SUBSTITUTE(SUBSTITUTE(SUBSTITUTE(db[[#This Row],[QTY/ CTN]]," ","_",2),"(",""),")","")&amp;"_")</f>
        <v>10 LSN_</v>
      </c>
      <c r="S1732" s="2">
        <f>IF(db[[#This Row],[H_QTY/ CTN]]="","",SEARCH("_",db[[#This Row],[H_QTY/ CTN]]))</f>
        <v>7</v>
      </c>
      <c r="T1732" s="2">
        <f>IF(db[[#This Row],[H_QTY/ CTN]]="","",LEN(db[[#This Row],[H_QTY/ CTN]]))</f>
        <v>7</v>
      </c>
      <c r="U1732" s="41" t="str">
        <f>IF(db[[#This Row],[H_QTY/ CTN]]="","",LEFT(db[[#This Row],[H_QTY/ CTN]],db[[#This Row],[H_1]]-1))</f>
        <v>10 LSN</v>
      </c>
      <c r="V1732" s="40" t="str">
        <f>IF(NOT(db[[#This Row],[H_1]]=db[[#This Row],[H_2]]),MID(db[[#This Row],[H_QTY/ CTN]],db[[#This Row],[H_1]]+1,db[[#This Row],[H_2]]-db[[#This Row],[H_1]]-1),"")</f>
        <v/>
      </c>
      <c r="W1732" s="40" t="str">
        <f>IF(db[[#This Row],[QTY/ CTN B]]="","",LEFT(db[[#This Row],[QTY/ CTN B]],SEARCH(" ",db[[#This Row],[QTY/ CTN B]],1)-1))</f>
        <v>10</v>
      </c>
      <c r="X1732" s="40" t="str">
        <f>IF(db[[#This Row],[QTY/ CTN B]]="","",RIGHT(db[[#This Row],[QTY/ CTN B]],LEN(db[[#This Row],[QTY/ CTN B]])-SEARCH(" ",db[[#This Row],[QTY/ CTN B]],1)))</f>
        <v>LSN</v>
      </c>
      <c r="Y1732" s="40">
        <f>IF(db[[#This Row],[QTY/ CTN TG]]="",IF(db[[#This Row],[STN TG]]="","",12),LEFT(db[[#This Row],[QTY/ CTN TG]],SEARCH(" ",db[[#This Row],[QTY/ CTN TG]],1)-1))</f>
        <v>12</v>
      </c>
      <c r="Z17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32" s="40" t="str">
        <f>IF(db[[#This Row],[STN K]]="","",IF(db[[#This Row],[STN TG]]="LSN",12,""))</f>
        <v/>
      </c>
      <c r="AB1732" s="40" t="str">
        <f>IF(db[[#This Row],[STN TG]]="LSN","PCS","")</f>
        <v/>
      </c>
      <c r="AC1732" s="40">
        <f>db[[#This Row],[QTY B]]*IF(db[[#This Row],[QTY TG]]="",1,db[[#This Row],[QTY TG]])*IF(db[[#This Row],[QTY K]]="",1,db[[#This Row],[QTY K]])</f>
        <v>120</v>
      </c>
      <c r="AD1732" s="40" t="str">
        <f>IF(db[[#This Row],[STN K]]="",IF(db[[#This Row],[STN TG]]="",db[[#This Row],[STN B]],db[[#This Row],[STN TG]]),db[[#This Row],[STN K]])</f>
        <v>PCS</v>
      </c>
      <c r="AE1732" s="40"/>
    </row>
    <row r="1733" spans="1:31" x14ac:dyDescent="0.25">
      <c r="A1733" s="40">
        <f t="shared" si="26"/>
        <v>1732</v>
      </c>
      <c r="B1733" s="5" t="str">
        <f>LOWER(SUBSTITUTE(SUBSTITUTE(SUBSTITUTE(SUBSTITUTE(SUBSTITUTE(SUBSTITUTE(SUBSTITUTE(SUBSTITUTE(db[[#This Row],[NB BM]]," ",),".",""),"-",""),"(",""),")",""),"/",""),"""",""),"+",""))</f>
        <v>staplerkenkohd50</v>
      </c>
      <c r="C1733" s="5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D1733" s="5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E17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staplerkenkohd5010lsnartomoro</v>
      </c>
      <c r="F17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kenkostaplerhd5010lsn</v>
      </c>
      <c r="G1733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kenkostaplerhd50artomoro</v>
      </c>
      <c r="H17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kenkostaplerhd5010lsnartomoro</v>
      </c>
      <c r="I1733" s="2" t="s">
        <v>498</v>
      </c>
      <c r="J1733" s="2" t="s">
        <v>1814</v>
      </c>
      <c r="K1733" s="14" t="s">
        <v>1813</v>
      </c>
      <c r="L1733" s="2" t="s">
        <v>1335</v>
      </c>
      <c r="M1733" s="34" t="e">
        <f>IF(db[[#This Row],[NB NOTA_C]]="","",COUNTIF([2]!B_MSK[concat],db[[#This Row],[NB NOTA_C]]))</f>
        <v>#REF!</v>
      </c>
      <c r="N1733" s="9" t="s">
        <v>1348</v>
      </c>
      <c r="O1733" s="5" t="s">
        <v>1438</v>
      </c>
      <c r="P1733" s="2" t="s">
        <v>2450</v>
      </c>
      <c r="Q1733" s="2" t="s">
        <v>4429</v>
      </c>
      <c r="R1733" s="2" t="str">
        <f>IF(db[[#This Row],[QTY/ CTN]]="","",SUBSTITUTE(SUBSTITUTE(SUBSTITUTE(db[[#This Row],[QTY/ CTN]]," ","_",2),"(",""),")","")&amp;"_")</f>
        <v>10 LSN_</v>
      </c>
      <c r="S1733" s="2">
        <f>IF(db[[#This Row],[H_QTY/ CTN]]="","",SEARCH("_",db[[#This Row],[H_QTY/ CTN]]))</f>
        <v>7</v>
      </c>
      <c r="T1733" s="2">
        <f>IF(db[[#This Row],[H_QTY/ CTN]]="","",LEN(db[[#This Row],[H_QTY/ CTN]]))</f>
        <v>7</v>
      </c>
      <c r="U1733" s="41" t="str">
        <f>IF(db[[#This Row],[H_QTY/ CTN]]="","",LEFT(db[[#This Row],[H_QTY/ CTN]],db[[#This Row],[H_1]]-1))</f>
        <v>10 LSN</v>
      </c>
      <c r="V1733" s="40" t="str">
        <f>IF(NOT(db[[#This Row],[H_1]]=db[[#This Row],[H_2]]),MID(db[[#This Row],[H_QTY/ CTN]],db[[#This Row],[H_1]]+1,db[[#This Row],[H_2]]-db[[#This Row],[H_1]]-1),"")</f>
        <v/>
      </c>
      <c r="W1733" s="40" t="str">
        <f>IF(db[[#This Row],[QTY/ CTN B]]="","",LEFT(db[[#This Row],[QTY/ CTN B]],SEARCH(" ",db[[#This Row],[QTY/ CTN B]],1)-1))</f>
        <v>10</v>
      </c>
      <c r="X1733" s="40" t="str">
        <f>IF(db[[#This Row],[QTY/ CTN B]]="","",RIGHT(db[[#This Row],[QTY/ CTN B]],LEN(db[[#This Row],[QTY/ CTN B]])-SEARCH(" ",db[[#This Row],[QTY/ CTN B]],1)))</f>
        <v>LSN</v>
      </c>
      <c r="Y1733" s="40">
        <f>IF(db[[#This Row],[QTY/ CTN TG]]="",IF(db[[#This Row],[STN TG]]="","",12),LEFT(db[[#This Row],[QTY/ CTN TG]],SEARCH(" ",db[[#This Row],[QTY/ CTN TG]],1)-1))</f>
        <v>12</v>
      </c>
      <c r="Z17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33" s="40" t="str">
        <f>IF(db[[#This Row],[STN K]]="","",IF(db[[#This Row],[STN TG]]="LSN",12,""))</f>
        <v/>
      </c>
      <c r="AB1733" s="40" t="str">
        <f>IF(db[[#This Row],[STN TG]]="LSN","PCS","")</f>
        <v/>
      </c>
      <c r="AC1733" s="40">
        <f>db[[#This Row],[QTY B]]*IF(db[[#This Row],[QTY TG]]="",1,db[[#This Row],[QTY TG]])*IF(db[[#This Row],[QTY K]]="",1,db[[#This Row],[QTY K]])</f>
        <v>120</v>
      </c>
      <c r="AD1733" s="40" t="str">
        <f>IF(db[[#This Row],[STN K]]="",IF(db[[#This Row],[STN TG]]="",db[[#This Row],[STN B]],db[[#This Row],[STN TG]]),db[[#This Row],[STN K]])</f>
        <v>PCS</v>
      </c>
      <c r="AE1733" s="40"/>
    </row>
    <row r="1734" spans="1:31" x14ac:dyDescent="0.25">
      <c r="A1734" s="40">
        <f t="shared" si="26"/>
        <v>1733</v>
      </c>
      <c r="B1734" s="75" t="str">
        <f>LOWER(SUBSTITUTE(SUBSTITUTE(SUBSTITUTE(SUBSTITUTE(SUBSTITUTE(SUBSTITUTE(SUBSTITUTE(SUBSTITUTE(db[[#This Row],[NB BM]]," ",),".",""),"-",""),"(",""),")",""),"/",""),"""",""),"+",""))</f>
        <v>staplerkenkohd50newcolor</v>
      </c>
      <c r="C1734" s="75" t="str">
        <f>LOWER(SUBSTITUTE(SUBSTITUTE(SUBSTITUTE(SUBSTITUTE(SUBSTITUTE(SUBSTITUTE(SUBSTITUTE(SUBSTITUTE(SUBSTITUTE(db[[#This Row],[NB NOTA]]," ",),".",""),"-",""),"(",""),")",""),",",""),"/",""),"""",""),"+",""))</f>
        <v>kenkostaplerhd50newcolor</v>
      </c>
      <c r="D1734" s="75" t="str">
        <f>LOWER(SUBSTITUTE(SUBSTITUTE(SUBSTITUTE(SUBSTITUTE(SUBSTITUTE(SUBSTITUTE(SUBSTITUTE(SUBSTITUTE(SUBSTITUTE(db[[#This Row],[NB PAJAK]]," ",""),"-",""),"(",""),")",""),".",""),",",""),"/",""),"""",""),"+",""))</f>
        <v>staplerkenkohd50newcolor</v>
      </c>
      <c r="E1734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staplerkenkohd50newcolor10lsnartomoro</v>
      </c>
      <c r="F1734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kenkostaplerhd50newcolor10lsn</v>
      </c>
      <c r="G1734" s="75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kenkostaplerhd50newcolorartomoro</v>
      </c>
      <c r="H1734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kenkostaplerhd50newcolor10lsnartomoro</v>
      </c>
      <c r="I1734" s="47" t="s">
        <v>5117</v>
      </c>
      <c r="J1734" s="47" t="s">
        <v>5106</v>
      </c>
      <c r="K1734" s="48" t="s">
        <v>5116</v>
      </c>
      <c r="L1734" s="47" t="s">
        <v>1335</v>
      </c>
      <c r="M1734" s="76" t="e">
        <f>IF(db[[#This Row],[NB NOTA_C]]="","",COUNTIF([2]!B_MSK[concat],db[[#This Row],[NB NOTA_C]]))</f>
        <v>#REF!</v>
      </c>
      <c r="N1734" s="120" t="s">
        <v>1348</v>
      </c>
      <c r="O1734" s="75" t="s">
        <v>1438</v>
      </c>
      <c r="P1734" s="47" t="s">
        <v>2450</v>
      </c>
      <c r="Q1734" s="75"/>
      <c r="R1734" s="75" t="str">
        <f>IF(db[[#This Row],[QTY/ CTN]]="","",SUBSTITUTE(SUBSTITUTE(SUBSTITUTE(db[[#This Row],[QTY/ CTN]]," ","_",2),"(",""),")","")&amp;"_")</f>
        <v>10 LSN_</v>
      </c>
      <c r="S1734" s="75">
        <f>IF(db[[#This Row],[H_QTY/ CTN]]="","",SEARCH("_",db[[#This Row],[H_QTY/ CTN]]))</f>
        <v>7</v>
      </c>
      <c r="T1734" s="75">
        <f>IF(db[[#This Row],[H_QTY/ CTN]]="","",LEN(db[[#This Row],[H_QTY/ CTN]]))</f>
        <v>7</v>
      </c>
      <c r="U1734" s="77" t="str">
        <f>IF(db[[#This Row],[H_QTY/ CTN]]="","",LEFT(db[[#This Row],[H_QTY/ CTN]],db[[#This Row],[H_1]]-1))</f>
        <v>10 LSN</v>
      </c>
      <c r="V1734" s="77" t="str">
        <f>IF(NOT(db[[#This Row],[H_1]]=db[[#This Row],[H_2]]),MID(db[[#This Row],[H_QTY/ CTN]],db[[#This Row],[H_1]]+1,db[[#This Row],[H_2]]-db[[#This Row],[H_1]]-1),"")</f>
        <v/>
      </c>
      <c r="W1734" s="77" t="str">
        <f>IF(db[[#This Row],[QTY/ CTN B]]="","",LEFT(db[[#This Row],[QTY/ CTN B]],SEARCH(" ",db[[#This Row],[QTY/ CTN B]],1)-1))</f>
        <v>10</v>
      </c>
      <c r="X1734" s="77" t="str">
        <f>IF(db[[#This Row],[QTY/ CTN B]]="","",RIGHT(db[[#This Row],[QTY/ CTN B]],LEN(db[[#This Row],[QTY/ CTN B]])-SEARCH(" ",db[[#This Row],[QTY/ CTN B]],1)))</f>
        <v>LSN</v>
      </c>
      <c r="Y1734" s="77">
        <f>IF(db[[#This Row],[QTY/ CTN TG]]="",IF(db[[#This Row],[STN TG]]="","",12),LEFT(db[[#This Row],[QTY/ CTN TG]],SEARCH(" ",db[[#This Row],[QTY/ CTN TG]],1)-1))</f>
        <v>12</v>
      </c>
      <c r="Z1734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34" s="77" t="str">
        <f>IF(db[[#This Row],[STN K]]="","",IF(db[[#This Row],[STN TG]]="LSN",12,""))</f>
        <v/>
      </c>
      <c r="AB1734" s="77" t="str">
        <f>IF(db[[#This Row],[STN TG]]="LSN","PCS","")</f>
        <v/>
      </c>
      <c r="AC1734" s="77">
        <f>db[[#This Row],[QTY B]]*IF(db[[#This Row],[QTY TG]]="",1,db[[#This Row],[QTY TG]])*IF(db[[#This Row],[QTY K]]="",1,db[[#This Row],[QTY K]])</f>
        <v>120</v>
      </c>
      <c r="AD1734" s="77" t="str">
        <f>IF(db[[#This Row],[STN K]]="",IF(db[[#This Row],[STN TG]]="",db[[#This Row],[STN B]],db[[#This Row],[STN TG]]),db[[#This Row],[STN K]])</f>
        <v>PCS</v>
      </c>
      <c r="AE1734" s="40"/>
    </row>
    <row r="1735" spans="1:31" x14ac:dyDescent="0.25">
      <c r="A1735" s="40">
        <f t="shared" si="26"/>
        <v>1734</v>
      </c>
      <c r="B1735" s="5" t="str">
        <f>LOWER(SUBSTITUTE(SUBSTITUTE(SUBSTITUTE(SUBSTITUTE(SUBSTITUTE(SUBSTITUTE(SUBSTITUTE(SUBSTITUTE(db[[#This Row],[NB BM]]," ",),".",""),"-",""),"(",""),")",""),"/",""),"""",""),"+",""))</f>
        <v>staplerkenkohd50pastelcolor</v>
      </c>
      <c r="C1735" s="5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D1735" s="5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E173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staplerkenkohd50pastelcolor10lsnartomoro</v>
      </c>
      <c r="F173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kenkostaplerhd50pastelcolor10lsn</v>
      </c>
      <c r="G1735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kenkostaplerhd50pastelcolorartomoro</v>
      </c>
      <c r="H173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kenkostaplerhd50pastelcolor10lsnartomoro</v>
      </c>
      <c r="I1735" s="2" t="s">
        <v>2468</v>
      </c>
      <c r="J1735" s="2" t="s">
        <v>2469</v>
      </c>
      <c r="K1735" s="14" t="s">
        <v>2467</v>
      </c>
      <c r="L1735" s="2" t="s">
        <v>1335</v>
      </c>
      <c r="M1735" s="34" t="e">
        <f>IF(db[[#This Row],[NB NOTA_C]]="","",COUNTIF([2]!B_MSK[concat],db[[#This Row],[NB NOTA_C]]))</f>
        <v>#REF!</v>
      </c>
      <c r="N1735" s="9" t="s">
        <v>1348</v>
      </c>
      <c r="O1735" s="5" t="s">
        <v>1438</v>
      </c>
      <c r="P1735" s="2" t="s">
        <v>2450</v>
      </c>
      <c r="R1735" s="2" t="str">
        <f>IF(db[[#This Row],[QTY/ CTN]]="","",SUBSTITUTE(SUBSTITUTE(SUBSTITUTE(db[[#This Row],[QTY/ CTN]]," ","_",2),"(",""),")","")&amp;"_")</f>
        <v>10 LSN_</v>
      </c>
      <c r="S1735" s="2">
        <f>IF(db[[#This Row],[H_QTY/ CTN]]="","",SEARCH("_",db[[#This Row],[H_QTY/ CTN]]))</f>
        <v>7</v>
      </c>
      <c r="T1735" s="2">
        <f>IF(db[[#This Row],[H_QTY/ CTN]]="","",LEN(db[[#This Row],[H_QTY/ CTN]]))</f>
        <v>7</v>
      </c>
      <c r="U1735" s="41" t="str">
        <f>IF(db[[#This Row],[H_QTY/ CTN]]="","",LEFT(db[[#This Row],[H_QTY/ CTN]],db[[#This Row],[H_1]]-1))</f>
        <v>10 LSN</v>
      </c>
      <c r="V1735" s="40" t="str">
        <f>IF(NOT(db[[#This Row],[H_1]]=db[[#This Row],[H_2]]),MID(db[[#This Row],[H_QTY/ CTN]],db[[#This Row],[H_1]]+1,db[[#This Row],[H_2]]-db[[#This Row],[H_1]]-1),"")</f>
        <v/>
      </c>
      <c r="W1735" s="40" t="str">
        <f>IF(db[[#This Row],[QTY/ CTN B]]="","",LEFT(db[[#This Row],[QTY/ CTN B]],SEARCH(" ",db[[#This Row],[QTY/ CTN B]],1)-1))</f>
        <v>10</v>
      </c>
      <c r="X1735" s="40" t="str">
        <f>IF(db[[#This Row],[QTY/ CTN B]]="","",RIGHT(db[[#This Row],[QTY/ CTN B]],LEN(db[[#This Row],[QTY/ CTN B]])-SEARCH(" ",db[[#This Row],[QTY/ CTN B]],1)))</f>
        <v>LSN</v>
      </c>
      <c r="Y1735" s="40">
        <f>IF(db[[#This Row],[QTY/ CTN TG]]="",IF(db[[#This Row],[STN TG]]="","",12),LEFT(db[[#This Row],[QTY/ CTN TG]],SEARCH(" ",db[[#This Row],[QTY/ CTN TG]],1)-1))</f>
        <v>12</v>
      </c>
      <c r="Z17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35" s="40" t="str">
        <f>IF(db[[#This Row],[STN K]]="","",IF(db[[#This Row],[STN TG]]="LSN",12,""))</f>
        <v/>
      </c>
      <c r="AB1735" s="40" t="str">
        <f>IF(db[[#This Row],[STN TG]]="LSN","PCS","")</f>
        <v/>
      </c>
      <c r="AC1735" s="40">
        <f>db[[#This Row],[QTY B]]*IF(db[[#This Row],[QTY TG]]="",1,db[[#This Row],[QTY TG]])*IF(db[[#This Row],[QTY K]]="",1,db[[#This Row],[QTY K]])</f>
        <v>120</v>
      </c>
      <c r="AD1735" s="40" t="str">
        <f>IF(db[[#This Row],[STN K]]="",IF(db[[#This Row],[STN TG]]="",db[[#This Row],[STN B]],db[[#This Row],[STN TG]]),db[[#This Row],[STN K]])</f>
        <v>PCS</v>
      </c>
      <c r="AE1735" s="40"/>
    </row>
    <row r="1736" spans="1:31" x14ac:dyDescent="0.25">
      <c r="A1736" s="40">
        <f t="shared" si="26"/>
        <v>1735</v>
      </c>
      <c r="B1736" s="5" t="str">
        <f>LOWER(SUBSTITUTE(SUBSTITUTE(SUBSTITUTE(SUBSTITUTE(SUBSTITUTE(SUBSTITUTE(SUBSTITUTE(SUBSTITUTE(db[[#This Row],[NB BM]]," ",),".",""),"-",""),"(",""),")",""),"/",""),"""",""),"+",""))</f>
        <v>staplerkenkohd50oj</v>
      </c>
      <c r="C1736" s="5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D1736" s="5" t="str">
        <f>LOWER(SUBSTITUTE(SUBSTITUTE(SUBSTITUTE(SUBSTITUTE(SUBSTITUTE(SUBSTITUTE(SUBSTITUTE(SUBSTITUTE(SUBSTITUTE(db[[#This Row],[NB PAJAK]]," ",""),"-",""),"(",""),")",""),".",""),",",""),"/",""),"""",""),"+",""))</f>
        <v/>
      </c>
      <c r="E173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staplerkenkohd50oj10lsnartomoro</v>
      </c>
      <c r="F173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kenkostaplerhd50oj10lsn</v>
      </c>
      <c r="G1736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kenkostaplerhd50ojartomoro</v>
      </c>
      <c r="H173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kenkostaplerhd50oj10lsnartomoro</v>
      </c>
      <c r="I1736" s="2" t="s">
        <v>738</v>
      </c>
      <c r="J1736" s="2" t="s">
        <v>2541</v>
      </c>
      <c r="K1736" s="14"/>
      <c r="L1736" s="2" t="s">
        <v>1335</v>
      </c>
      <c r="M1736" s="34" t="e">
        <f>IF(db[[#This Row],[NB NOTA_C]]="","",COUNTIF([2]!B_MSK[concat],db[[#This Row],[NB NOTA_C]]))</f>
        <v>#REF!</v>
      </c>
      <c r="N1736" s="9" t="s">
        <v>1348</v>
      </c>
      <c r="O1736" s="5" t="s">
        <v>1438</v>
      </c>
      <c r="P1736" s="2" t="s">
        <v>2450</v>
      </c>
      <c r="R1736" s="2" t="str">
        <f>IF(db[[#This Row],[QTY/ CTN]]="","",SUBSTITUTE(SUBSTITUTE(SUBSTITUTE(db[[#This Row],[QTY/ CTN]]," ","_",2),"(",""),")","")&amp;"_")</f>
        <v>10 LSN_</v>
      </c>
      <c r="S1736" s="2">
        <f>IF(db[[#This Row],[H_QTY/ CTN]]="","",SEARCH("_",db[[#This Row],[H_QTY/ CTN]]))</f>
        <v>7</v>
      </c>
      <c r="T1736" s="2">
        <f>IF(db[[#This Row],[H_QTY/ CTN]]="","",LEN(db[[#This Row],[H_QTY/ CTN]]))</f>
        <v>7</v>
      </c>
      <c r="U1736" s="41" t="str">
        <f>IF(db[[#This Row],[H_QTY/ CTN]]="","",LEFT(db[[#This Row],[H_QTY/ CTN]],db[[#This Row],[H_1]]-1))</f>
        <v>10 LSN</v>
      </c>
      <c r="V1736" s="40" t="str">
        <f>IF(NOT(db[[#This Row],[H_1]]=db[[#This Row],[H_2]]),MID(db[[#This Row],[H_QTY/ CTN]],db[[#This Row],[H_1]]+1,db[[#This Row],[H_2]]-db[[#This Row],[H_1]]-1),"")</f>
        <v/>
      </c>
      <c r="W1736" s="40" t="str">
        <f>IF(db[[#This Row],[QTY/ CTN B]]="","",LEFT(db[[#This Row],[QTY/ CTN B]],SEARCH(" ",db[[#This Row],[QTY/ CTN B]],1)-1))</f>
        <v>10</v>
      </c>
      <c r="X1736" s="40" t="str">
        <f>IF(db[[#This Row],[QTY/ CTN B]]="","",RIGHT(db[[#This Row],[QTY/ CTN B]],LEN(db[[#This Row],[QTY/ CTN B]])-SEARCH(" ",db[[#This Row],[QTY/ CTN B]],1)))</f>
        <v>LSN</v>
      </c>
      <c r="Y1736" s="40">
        <f>IF(db[[#This Row],[QTY/ CTN TG]]="",IF(db[[#This Row],[STN TG]]="","",12),LEFT(db[[#This Row],[QTY/ CTN TG]],SEARCH(" ",db[[#This Row],[QTY/ CTN TG]],1)-1))</f>
        <v>12</v>
      </c>
      <c r="Z17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36" s="40" t="str">
        <f>IF(db[[#This Row],[STN K]]="","",IF(db[[#This Row],[STN TG]]="LSN",12,""))</f>
        <v/>
      </c>
      <c r="AB1736" s="40" t="str">
        <f>IF(db[[#This Row],[STN TG]]="LSN","PCS","")</f>
        <v/>
      </c>
      <c r="AC1736" s="40">
        <f>db[[#This Row],[QTY B]]*IF(db[[#This Row],[QTY TG]]="",1,db[[#This Row],[QTY TG]])*IF(db[[#This Row],[QTY K]]="",1,db[[#This Row],[QTY K]])</f>
        <v>120</v>
      </c>
      <c r="AD1736" s="40" t="str">
        <f>IF(db[[#This Row],[STN K]]="",IF(db[[#This Row],[STN TG]]="",db[[#This Row],[STN B]],db[[#This Row],[STN TG]]),db[[#This Row],[STN K]])</f>
        <v>PCS</v>
      </c>
      <c r="AE1736" s="40"/>
    </row>
    <row r="1737" spans="1:31" x14ac:dyDescent="0.25">
      <c r="A1737" s="40">
        <f t="shared" si="26"/>
        <v>1736</v>
      </c>
      <c r="B1737" s="82" t="str">
        <f>LOWER(SUBSTITUTE(SUBSTITUTE(SUBSTITUTE(SUBSTITUTE(SUBSTITUTE(SUBSTITUTE(SUBSTITUTE(SUBSTITUTE(db[[#This Row],[NB BM]]," ",),".",""),"-",""),"(",""),")",""),"/",""),"""",""),"+",""))</f>
        <v>isistaplerkenkono101m</v>
      </c>
      <c r="C1737" s="82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D1737" s="82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E1737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isistaplerkenkono101m40pak20boxartomoro</v>
      </c>
      <c r="F1737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kenkostaplesno101m40pak20box</v>
      </c>
      <c r="G1737" s="82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kenkostaplesno101martomoro</v>
      </c>
      <c r="H1737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kenkostaplesno101m40pak20boxartomoro</v>
      </c>
      <c r="I1737" s="2" t="s">
        <v>6461</v>
      </c>
      <c r="J1737" s="7" t="s">
        <v>3428</v>
      </c>
      <c r="K1737" s="15" t="s">
        <v>3427</v>
      </c>
      <c r="L1737" s="2" t="s">
        <v>1335</v>
      </c>
      <c r="M1737" s="83" t="e">
        <f>IF(db[[#This Row],[NB NOTA_C]]="","",COUNTIF([2]!B_MSK[concat],db[[#This Row],[NB NOTA_C]]))</f>
        <v>#REF!</v>
      </c>
      <c r="N1737" s="84" t="s">
        <v>1348</v>
      </c>
      <c r="O1737" s="82" t="s">
        <v>3429</v>
      </c>
      <c r="P1737" s="7" t="s">
        <v>3430</v>
      </c>
      <c r="Q1737" s="82"/>
      <c r="R1737" s="82" t="str">
        <f>IF(db[[#This Row],[QTY/ CTN]]="","",SUBSTITUTE(SUBSTITUTE(SUBSTITUTE(db[[#This Row],[QTY/ CTN]]," ","_",2),"(",""),")","")&amp;"_")</f>
        <v>40 PAK_20 BOX_</v>
      </c>
      <c r="S1737" s="82">
        <f>IF(db[[#This Row],[H_QTY/ CTN]]="","",SEARCH("_",db[[#This Row],[H_QTY/ CTN]]))</f>
        <v>7</v>
      </c>
      <c r="T1737" s="82">
        <f>IF(db[[#This Row],[H_QTY/ CTN]]="","",LEN(db[[#This Row],[H_QTY/ CTN]]))</f>
        <v>14</v>
      </c>
      <c r="U1737" s="85" t="str">
        <f>IF(db[[#This Row],[H_QTY/ CTN]]="","",LEFT(db[[#This Row],[H_QTY/ CTN]],db[[#This Row],[H_1]]-1))</f>
        <v>40 PAK</v>
      </c>
      <c r="V1737" s="85" t="str">
        <f>IF(NOT(db[[#This Row],[H_1]]=db[[#This Row],[H_2]]),MID(db[[#This Row],[H_QTY/ CTN]],db[[#This Row],[H_1]]+1,db[[#This Row],[H_2]]-db[[#This Row],[H_1]]-1),"")</f>
        <v>20 BOX</v>
      </c>
      <c r="W1737" s="40" t="str">
        <f>IF(db[[#This Row],[QTY/ CTN B]]="","",LEFT(db[[#This Row],[QTY/ CTN B]],SEARCH(" ",db[[#This Row],[QTY/ CTN B]],1)-1))</f>
        <v>40</v>
      </c>
      <c r="X1737" s="40" t="str">
        <f>IF(db[[#This Row],[QTY/ CTN B]]="","",RIGHT(db[[#This Row],[QTY/ CTN B]],LEN(db[[#This Row],[QTY/ CTN B]])-SEARCH(" ",db[[#This Row],[QTY/ CTN B]],1)))</f>
        <v>PAK</v>
      </c>
      <c r="Y1737" s="40" t="str">
        <f>IF(db[[#This Row],[QTY/ CTN TG]]="",IF(db[[#This Row],[STN TG]]="","",12),LEFT(db[[#This Row],[QTY/ CTN TG]],SEARCH(" ",db[[#This Row],[QTY/ CTN TG]],1)-1))</f>
        <v>20</v>
      </c>
      <c r="Z17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AA1737" s="40" t="str">
        <f>IF(db[[#This Row],[STN K]]="","",IF(db[[#This Row],[STN TG]]="LSN",12,""))</f>
        <v/>
      </c>
      <c r="AB1737" s="40" t="str">
        <f>IF(db[[#This Row],[STN TG]]="LSN","PCS","")</f>
        <v/>
      </c>
      <c r="AC1737" s="40">
        <f>db[[#This Row],[QTY B]]*IF(db[[#This Row],[QTY TG]]="",1,db[[#This Row],[QTY TG]])*IF(db[[#This Row],[QTY K]]="",1,db[[#This Row],[QTY K]])</f>
        <v>800</v>
      </c>
      <c r="AD1737" s="40" t="str">
        <f>IF(db[[#This Row],[STN K]]="",IF(db[[#This Row],[STN TG]]="",db[[#This Row],[STN B]],db[[#This Row],[STN TG]]),db[[#This Row],[STN K]])</f>
        <v>BOX</v>
      </c>
      <c r="AE1737" s="40"/>
    </row>
    <row r="1738" spans="1:31" x14ac:dyDescent="0.25">
      <c r="A1738" s="40">
        <f t="shared" si="26"/>
        <v>1737</v>
      </c>
      <c r="B1738" s="6" t="str">
        <f>LOWER(SUBSTITUTE(SUBSTITUTE(SUBSTITUTE(SUBSTITUTE(SUBSTITUTE(SUBSTITUTE(SUBSTITUTE(SUBSTITUTE(db[[#This Row],[NB BM]]," ",),".",""),"-",""),"(",""),")",""),"/",""),"""",""),"+",""))</f>
        <v>isistaplerstapleskenko1210</v>
      </c>
      <c r="C1738" s="6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D1738" s="6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E1738" s="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isistaplerstapleskenko121020pak10boxartomoro</v>
      </c>
      <c r="F1738" s="6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kenkostaplesno1210231020pak10box</v>
      </c>
      <c r="G1738" s="6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kenkostaplesno12102310artomoro</v>
      </c>
      <c r="H1738" s="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kenkostaplesno1210231020pak10boxartomoro</v>
      </c>
      <c r="I1738" s="6" t="s">
        <v>499</v>
      </c>
      <c r="J1738" s="6" t="s">
        <v>500</v>
      </c>
      <c r="K1738" s="14" t="s">
        <v>2059</v>
      </c>
      <c r="L1738" s="2" t="s">
        <v>1335</v>
      </c>
      <c r="M1738" s="34" t="e">
        <f>IF(db[[#This Row],[NB NOTA_C]]="","",COUNTIF([2]!B_MSK[concat],db[[#This Row],[NB NOTA_C]]))</f>
        <v>#REF!</v>
      </c>
      <c r="N1738" s="14" t="s">
        <v>1348</v>
      </c>
      <c r="O1738" s="2" t="s">
        <v>1423</v>
      </c>
      <c r="P1738" s="2" t="s">
        <v>2426</v>
      </c>
      <c r="Q1738" s="39" t="s">
        <v>4705</v>
      </c>
      <c r="R1738" s="39" t="str">
        <f>IF(db[[#This Row],[QTY/ CTN]]="","",SUBSTITUTE(SUBSTITUTE(SUBSTITUTE(db[[#This Row],[QTY/ CTN]]," ","_",2),"(",""),")","")&amp;"_")</f>
        <v>20 PAK_10 BOX_</v>
      </c>
      <c r="S1738" s="39">
        <f>IF(db[[#This Row],[H_QTY/ CTN]]="","",SEARCH("_",db[[#This Row],[H_QTY/ CTN]]))</f>
        <v>7</v>
      </c>
      <c r="T1738" s="39">
        <f>IF(db[[#This Row],[H_QTY/ CTN]]="","",LEN(db[[#This Row],[H_QTY/ CTN]]))</f>
        <v>14</v>
      </c>
      <c r="U1738" s="41" t="str">
        <f>IF(db[[#This Row],[H_QTY/ CTN]]="","",LEFT(db[[#This Row],[H_QTY/ CTN]],db[[#This Row],[H_1]]-1))</f>
        <v>20 PAK</v>
      </c>
      <c r="V1738" s="40" t="str">
        <f>IF(NOT(db[[#This Row],[H_1]]=db[[#This Row],[H_2]]),MID(db[[#This Row],[H_QTY/ CTN]],db[[#This Row],[H_1]]+1,db[[#This Row],[H_2]]-db[[#This Row],[H_1]]-1),"")</f>
        <v>10 BOX</v>
      </c>
      <c r="W1738" s="40" t="str">
        <f>IF(db[[#This Row],[QTY/ CTN B]]="","",LEFT(db[[#This Row],[QTY/ CTN B]],SEARCH(" ",db[[#This Row],[QTY/ CTN B]],1)-1))</f>
        <v>20</v>
      </c>
      <c r="X1738" s="40" t="str">
        <f>IF(db[[#This Row],[QTY/ CTN B]]="","",RIGHT(db[[#This Row],[QTY/ CTN B]],LEN(db[[#This Row],[QTY/ CTN B]])-SEARCH(" ",db[[#This Row],[QTY/ CTN B]],1)))</f>
        <v>PAK</v>
      </c>
      <c r="Y1738" s="40" t="str">
        <f>IF(db[[#This Row],[QTY/ CTN TG]]="",IF(db[[#This Row],[STN TG]]="","",12),LEFT(db[[#This Row],[QTY/ CTN TG]],SEARCH(" ",db[[#This Row],[QTY/ CTN TG]],1)-1))</f>
        <v>10</v>
      </c>
      <c r="Z17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AA1738" s="40" t="str">
        <f>IF(db[[#This Row],[STN K]]="","",IF(db[[#This Row],[STN TG]]="LSN",12,""))</f>
        <v/>
      </c>
      <c r="AB1738" s="40" t="str">
        <f>IF(db[[#This Row],[STN TG]]="LSN","PCS","")</f>
        <v/>
      </c>
      <c r="AC1738" s="40">
        <f>db[[#This Row],[QTY B]]*IF(db[[#This Row],[QTY TG]]="",1,db[[#This Row],[QTY TG]])*IF(db[[#This Row],[QTY K]]="",1,db[[#This Row],[QTY K]])</f>
        <v>200</v>
      </c>
      <c r="AD1738" s="40" t="str">
        <f>IF(db[[#This Row],[STN K]]="",IF(db[[#This Row],[STN TG]]="",db[[#This Row],[STN B]],db[[#This Row],[STN TG]]),db[[#This Row],[STN K]])</f>
        <v>BOX</v>
      </c>
      <c r="AE1738" s="40"/>
    </row>
    <row r="1739" spans="1:31" x14ac:dyDescent="0.25">
      <c r="A1739" s="40">
        <f t="shared" si="26"/>
        <v>1738</v>
      </c>
      <c r="B1739" s="5" t="str">
        <f>LOWER(SUBSTITUTE(SUBSTITUTE(SUBSTITUTE(SUBSTITUTE(SUBSTITUTE(SUBSTITUTE(SUBSTITUTE(SUBSTITUTE(db[[#This Row],[NB BM]]," ",),".",""),"-",""),"(",""),")",""),"/",""),"""",""),"+",""))</f>
        <v>isistaplerstapleskenkono3</v>
      </c>
      <c r="C1739" s="5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D1739" s="5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E173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isistaplerstapleskenkono315pak20boxartomoro</v>
      </c>
      <c r="F173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kenkostaplesno315pak20box</v>
      </c>
      <c r="G1739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kenkostaplesno3artomoro</v>
      </c>
      <c r="H173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kenkostaplesno315pak20boxartomoro</v>
      </c>
      <c r="I1739" s="2" t="s">
        <v>501</v>
      </c>
      <c r="J1739" s="2" t="s">
        <v>502</v>
      </c>
      <c r="K1739" s="14" t="s">
        <v>503</v>
      </c>
      <c r="L1739" s="2" t="s">
        <v>1335</v>
      </c>
      <c r="M1739" s="34" t="e">
        <f>IF(db[[#This Row],[NB NOTA_C]]="","",COUNTIF([2]!B_MSK[concat],db[[#This Row],[NB NOTA_C]]))</f>
        <v>#REF!</v>
      </c>
      <c r="N1739" s="14" t="s">
        <v>1348</v>
      </c>
      <c r="O1739" s="2" t="s">
        <v>1459</v>
      </c>
      <c r="P1739" s="2" t="s">
        <v>2426</v>
      </c>
      <c r="R1739" s="2" t="str">
        <f>IF(db[[#This Row],[QTY/ CTN]]="","",SUBSTITUTE(SUBSTITUTE(SUBSTITUTE(db[[#This Row],[QTY/ CTN]]," ","_",2),"(",""),")","")&amp;"_")</f>
        <v>15 PAK_20 BOX_</v>
      </c>
      <c r="S1739" s="2">
        <f>IF(db[[#This Row],[H_QTY/ CTN]]="","",SEARCH("_",db[[#This Row],[H_QTY/ CTN]]))</f>
        <v>7</v>
      </c>
      <c r="T1739" s="2">
        <f>IF(db[[#This Row],[H_QTY/ CTN]]="","",LEN(db[[#This Row],[H_QTY/ CTN]]))</f>
        <v>14</v>
      </c>
      <c r="U1739" s="41" t="str">
        <f>IF(db[[#This Row],[H_QTY/ CTN]]="","",LEFT(db[[#This Row],[H_QTY/ CTN]],db[[#This Row],[H_1]]-1))</f>
        <v>15 PAK</v>
      </c>
      <c r="V1739" s="40" t="str">
        <f>IF(NOT(db[[#This Row],[H_1]]=db[[#This Row],[H_2]]),MID(db[[#This Row],[H_QTY/ CTN]],db[[#This Row],[H_1]]+1,db[[#This Row],[H_2]]-db[[#This Row],[H_1]]-1),"")</f>
        <v>20 BOX</v>
      </c>
      <c r="W1739" s="40" t="str">
        <f>IF(db[[#This Row],[QTY/ CTN B]]="","",LEFT(db[[#This Row],[QTY/ CTN B]],SEARCH(" ",db[[#This Row],[QTY/ CTN B]],1)-1))</f>
        <v>15</v>
      </c>
      <c r="X1739" s="40" t="str">
        <f>IF(db[[#This Row],[QTY/ CTN B]]="","",RIGHT(db[[#This Row],[QTY/ CTN B]],LEN(db[[#This Row],[QTY/ CTN B]])-SEARCH(" ",db[[#This Row],[QTY/ CTN B]],1)))</f>
        <v>PAK</v>
      </c>
      <c r="Y1739" s="40" t="str">
        <f>IF(db[[#This Row],[QTY/ CTN TG]]="",IF(db[[#This Row],[STN TG]]="","",12),LEFT(db[[#This Row],[QTY/ CTN TG]],SEARCH(" ",db[[#This Row],[QTY/ CTN TG]],1)-1))</f>
        <v>20</v>
      </c>
      <c r="Z17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AA1739" s="40" t="str">
        <f>IF(db[[#This Row],[STN K]]="","",IF(db[[#This Row],[STN TG]]="LSN",12,""))</f>
        <v/>
      </c>
      <c r="AB1739" s="40" t="str">
        <f>IF(db[[#This Row],[STN TG]]="LSN","PCS","")</f>
        <v/>
      </c>
      <c r="AC1739" s="40">
        <f>db[[#This Row],[QTY B]]*IF(db[[#This Row],[QTY TG]]="",1,db[[#This Row],[QTY TG]])*IF(db[[#This Row],[QTY K]]="",1,db[[#This Row],[QTY K]])</f>
        <v>300</v>
      </c>
      <c r="AD1739" s="40" t="str">
        <f>IF(db[[#This Row],[STN K]]="",IF(db[[#This Row],[STN TG]]="",db[[#This Row],[STN B]],db[[#This Row],[STN TG]]),db[[#This Row],[STN K]])</f>
        <v>BOX</v>
      </c>
      <c r="AE1739" s="40"/>
    </row>
    <row r="1740" spans="1:31" x14ac:dyDescent="0.25">
      <c r="A1740" s="40">
        <f t="shared" ref="A1740:A1805" si="27">ROW()-1</f>
        <v>1739</v>
      </c>
      <c r="B1740" s="5" t="str">
        <f>LOWER(SUBSTITUTE(SUBSTITUTE(SUBSTITUTE(SUBSTITUTE(SUBSTITUTE(SUBSTITUTE(SUBSTITUTE(SUBSTITUTE(db[[#This Row],[NB BM]]," ",),".",""),"-",""),"(",""),")",""),"/",""),"""",""),"+",""))</f>
        <v>asahanmejakenkoa5</v>
      </c>
      <c r="C1740" s="5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D1740" s="5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E174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asahanmejakenkoa536pcsartomoro</v>
      </c>
      <c r="F174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kenkotablesharpenera536pcs</v>
      </c>
      <c r="G1740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kenkotablesharpenera5artomoro</v>
      </c>
      <c r="H174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kenkotablesharpenera536pcsartomoro</v>
      </c>
      <c r="I1740" s="2" t="s">
        <v>2271</v>
      </c>
      <c r="J1740" s="2" t="s">
        <v>2270</v>
      </c>
      <c r="K1740" s="1" t="s">
        <v>2272</v>
      </c>
      <c r="L1740" s="2" t="s">
        <v>1335</v>
      </c>
      <c r="M1740" s="34" t="e">
        <f>IF(db[[#This Row],[NB NOTA_C]]="","",COUNTIF([2]!B_MSK[concat],db[[#This Row],[NB NOTA_C]]))</f>
        <v>#REF!</v>
      </c>
      <c r="N1740" s="9" t="s">
        <v>1348</v>
      </c>
      <c r="O1740" s="5" t="s">
        <v>1541</v>
      </c>
      <c r="P1740" s="2" t="s">
        <v>2413</v>
      </c>
      <c r="R1740" s="2" t="str">
        <f>IF(db[[#This Row],[QTY/ CTN]]="","",SUBSTITUTE(SUBSTITUTE(SUBSTITUTE(db[[#This Row],[QTY/ CTN]]," ","_",2),"(",""),")","")&amp;"_")</f>
        <v>36 PCS_</v>
      </c>
      <c r="S1740" s="2">
        <f>IF(db[[#This Row],[H_QTY/ CTN]]="","",SEARCH("_",db[[#This Row],[H_QTY/ CTN]]))</f>
        <v>7</v>
      </c>
      <c r="T1740" s="2">
        <f>IF(db[[#This Row],[H_QTY/ CTN]]="","",LEN(db[[#This Row],[H_QTY/ CTN]]))</f>
        <v>7</v>
      </c>
      <c r="U1740" s="41" t="str">
        <f>IF(db[[#This Row],[H_QTY/ CTN]]="","",LEFT(db[[#This Row],[H_QTY/ CTN]],db[[#This Row],[H_1]]-1))</f>
        <v>36 PCS</v>
      </c>
      <c r="V1740" s="40" t="str">
        <f>IF(NOT(db[[#This Row],[H_1]]=db[[#This Row],[H_2]]),MID(db[[#This Row],[H_QTY/ CTN]],db[[#This Row],[H_1]]+1,db[[#This Row],[H_2]]-db[[#This Row],[H_1]]-1),"")</f>
        <v/>
      </c>
      <c r="W1740" s="40" t="str">
        <f>IF(db[[#This Row],[QTY/ CTN B]]="","",LEFT(db[[#This Row],[QTY/ CTN B]],SEARCH(" ",db[[#This Row],[QTY/ CTN B]],1)-1))</f>
        <v>36</v>
      </c>
      <c r="X1740" s="40" t="str">
        <f>IF(db[[#This Row],[QTY/ CTN B]]="","",RIGHT(db[[#This Row],[QTY/ CTN B]],LEN(db[[#This Row],[QTY/ CTN B]])-SEARCH(" ",db[[#This Row],[QTY/ CTN B]],1)))</f>
        <v>PCS</v>
      </c>
      <c r="Y1740" s="40" t="str">
        <f>IF(db[[#This Row],[QTY/ CTN TG]]="",IF(db[[#This Row],[STN TG]]="","",12),LEFT(db[[#This Row],[QTY/ CTN TG]],SEARCH(" ",db[[#This Row],[QTY/ CTN TG]],1)-1))</f>
        <v/>
      </c>
      <c r="Z17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40" s="40" t="str">
        <f>IF(db[[#This Row],[STN K]]="","",IF(db[[#This Row],[STN TG]]="LSN",12,""))</f>
        <v/>
      </c>
      <c r="AB1740" s="40" t="str">
        <f>IF(db[[#This Row],[STN TG]]="LSN","PCS","")</f>
        <v/>
      </c>
      <c r="AC1740" s="40">
        <f>db[[#This Row],[QTY B]]*IF(db[[#This Row],[QTY TG]]="",1,db[[#This Row],[QTY TG]])*IF(db[[#This Row],[QTY K]]="",1,db[[#This Row],[QTY K]])</f>
        <v>36</v>
      </c>
      <c r="AD1740" s="40" t="str">
        <f>IF(db[[#This Row],[STN K]]="",IF(db[[#This Row],[STN TG]]="",db[[#This Row],[STN B]],db[[#This Row],[STN TG]]),db[[#This Row],[STN K]])</f>
        <v>PCS</v>
      </c>
      <c r="AE1740" s="40"/>
    </row>
    <row r="1741" spans="1:31" x14ac:dyDescent="0.25">
      <c r="A1741" s="40">
        <f t="shared" si="27"/>
        <v>1740</v>
      </c>
      <c r="B1741" s="5" t="str">
        <f>LOWER(SUBSTITUTE(SUBSTITUTE(SUBSTITUTE(SUBSTITUTE(SUBSTITUTE(SUBSTITUTE(SUBSTITUTE(SUBSTITUTE(db[[#This Row],[NB BM]]," ",),".",""),"-",""),"(",""),")",""),"/",""),"""",""),"+",""))</f>
        <v>dispenserkenkotd321</v>
      </c>
      <c r="C1741" s="5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D1741" s="5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E174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dispenserkenkotd32124pcsartomoro</v>
      </c>
      <c r="F174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kenkotapedispensertd3211&amp;3core24pcs</v>
      </c>
      <c r="G1741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kenkotapedispensertd3211&amp;3coreartomoro</v>
      </c>
      <c r="H174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kenkotapedispensertd3211"&amp;3"core24pcsartomoro</v>
      </c>
      <c r="I1741" s="2" t="s">
        <v>6452</v>
      </c>
      <c r="J1741" s="2" t="s">
        <v>1991</v>
      </c>
      <c r="K1741" s="14" t="s">
        <v>1990</v>
      </c>
      <c r="L1741" s="2" t="s">
        <v>1335</v>
      </c>
      <c r="M1741" s="34" t="e">
        <f>IF(db[[#This Row],[NB NOTA_C]]="","",COUNTIF([2]!B_MSK[concat],db[[#This Row],[NB NOTA_C]]))</f>
        <v>#REF!</v>
      </c>
      <c r="N1741" s="9" t="s">
        <v>1348</v>
      </c>
      <c r="O1741" s="5" t="s">
        <v>1409</v>
      </c>
      <c r="P1741" s="2" t="s">
        <v>2427</v>
      </c>
      <c r="Q1741" s="2" t="s">
        <v>7195</v>
      </c>
      <c r="R1741" s="2" t="str">
        <f>IF(db[[#This Row],[QTY/ CTN]]="","",SUBSTITUTE(SUBSTITUTE(SUBSTITUTE(db[[#This Row],[QTY/ CTN]]," ","_",2),"(",""),")","")&amp;"_")</f>
        <v>24 PCS_</v>
      </c>
      <c r="S1741" s="2">
        <f>IF(db[[#This Row],[H_QTY/ CTN]]="","",SEARCH("_",db[[#This Row],[H_QTY/ CTN]]))</f>
        <v>7</v>
      </c>
      <c r="T1741" s="2">
        <f>IF(db[[#This Row],[H_QTY/ CTN]]="","",LEN(db[[#This Row],[H_QTY/ CTN]]))</f>
        <v>7</v>
      </c>
      <c r="U1741" s="41" t="str">
        <f>IF(db[[#This Row],[H_QTY/ CTN]]="","",LEFT(db[[#This Row],[H_QTY/ CTN]],db[[#This Row],[H_1]]-1))</f>
        <v>24 PCS</v>
      </c>
      <c r="V1741" s="40" t="str">
        <f>IF(NOT(db[[#This Row],[H_1]]=db[[#This Row],[H_2]]),MID(db[[#This Row],[H_QTY/ CTN]],db[[#This Row],[H_1]]+1,db[[#This Row],[H_2]]-db[[#This Row],[H_1]]-1),"")</f>
        <v/>
      </c>
      <c r="W1741" s="40" t="str">
        <f>IF(db[[#This Row],[QTY/ CTN B]]="","",LEFT(db[[#This Row],[QTY/ CTN B]],SEARCH(" ",db[[#This Row],[QTY/ CTN B]],1)-1))</f>
        <v>24</v>
      </c>
      <c r="X1741" s="40" t="str">
        <f>IF(db[[#This Row],[QTY/ CTN B]]="","",RIGHT(db[[#This Row],[QTY/ CTN B]],LEN(db[[#This Row],[QTY/ CTN B]])-SEARCH(" ",db[[#This Row],[QTY/ CTN B]],1)))</f>
        <v>PCS</v>
      </c>
      <c r="Y1741" s="40" t="str">
        <f>IF(db[[#This Row],[QTY/ CTN TG]]="",IF(db[[#This Row],[STN TG]]="","",12),LEFT(db[[#This Row],[QTY/ CTN TG]],SEARCH(" ",db[[#This Row],[QTY/ CTN TG]],1)-1))</f>
        <v/>
      </c>
      <c r="Z17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41" s="40" t="str">
        <f>IF(db[[#This Row],[STN K]]="","",IF(db[[#This Row],[STN TG]]="LSN",12,""))</f>
        <v/>
      </c>
      <c r="AB1741" s="40" t="str">
        <f>IF(db[[#This Row],[STN TG]]="LSN","PCS","")</f>
        <v/>
      </c>
      <c r="AC1741" s="40">
        <f>db[[#This Row],[QTY B]]*IF(db[[#This Row],[QTY TG]]="",1,db[[#This Row],[QTY TG]])*IF(db[[#This Row],[QTY K]]="",1,db[[#This Row],[QTY K]])</f>
        <v>24</v>
      </c>
      <c r="AD1741" s="40" t="str">
        <f>IF(db[[#This Row],[STN K]]="",IF(db[[#This Row],[STN TG]]="",db[[#This Row],[STN B]],db[[#This Row],[STN TG]]),db[[#This Row],[STN K]])</f>
        <v>PCS</v>
      </c>
      <c r="AE1741" s="40"/>
    </row>
    <row r="1742" spans="1:31" x14ac:dyDescent="0.25">
      <c r="A1742" s="40">
        <f t="shared" si="27"/>
        <v>1741</v>
      </c>
      <c r="B1742" s="5" t="str">
        <f>LOWER(SUBSTITUTE(SUBSTITUTE(SUBSTITUTE(SUBSTITUTE(SUBSTITUTE(SUBSTITUTE(SUBSTITUTE(SUBSTITUTE(db[[#This Row],[NB BM]]," ",),".",""),"-",""),"(",""),")",""),"/",""),"""",""),"+",""))</f>
        <v>dispenserkenkotd201</v>
      </c>
      <c r="C1742" s="5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D1742" s="5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E174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dispenserkenkotd20124pcsartomoro</v>
      </c>
      <c r="F174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kenkotapedispensertd2011core24pcs</v>
      </c>
      <c r="G1742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kenkotapedispensertd2011coreartomoro</v>
      </c>
      <c r="H174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kenkotapedispensertd2011"core24pcsartomoro</v>
      </c>
      <c r="I1742" s="2" t="s">
        <v>6451</v>
      </c>
      <c r="J1742" s="2" t="s">
        <v>1989</v>
      </c>
      <c r="K1742" s="14" t="s">
        <v>1992</v>
      </c>
      <c r="L1742" s="2" t="s">
        <v>1335</v>
      </c>
      <c r="M1742" s="34" t="e">
        <f>IF(db[[#This Row],[NB NOTA_C]]="","",COUNTIF([2]!B_MSK[concat],db[[#This Row],[NB NOTA_C]]))</f>
        <v>#REF!</v>
      </c>
      <c r="N1742" s="9" t="s">
        <v>1348</v>
      </c>
      <c r="O1742" s="5" t="s">
        <v>1409</v>
      </c>
      <c r="P1742" s="2" t="s">
        <v>2427</v>
      </c>
      <c r="R1742" s="2" t="str">
        <f>IF(db[[#This Row],[QTY/ CTN]]="","",SUBSTITUTE(SUBSTITUTE(SUBSTITUTE(db[[#This Row],[QTY/ CTN]]," ","_",2),"(",""),")","")&amp;"_")</f>
        <v>24 PCS_</v>
      </c>
      <c r="S1742" s="2">
        <f>IF(db[[#This Row],[H_QTY/ CTN]]="","",SEARCH("_",db[[#This Row],[H_QTY/ CTN]]))</f>
        <v>7</v>
      </c>
      <c r="T1742" s="2">
        <f>IF(db[[#This Row],[H_QTY/ CTN]]="","",LEN(db[[#This Row],[H_QTY/ CTN]]))</f>
        <v>7</v>
      </c>
      <c r="U1742" s="41" t="str">
        <f>IF(db[[#This Row],[H_QTY/ CTN]]="","",LEFT(db[[#This Row],[H_QTY/ CTN]],db[[#This Row],[H_1]]-1))</f>
        <v>24 PCS</v>
      </c>
      <c r="V1742" s="40" t="str">
        <f>IF(NOT(db[[#This Row],[H_1]]=db[[#This Row],[H_2]]),MID(db[[#This Row],[H_QTY/ CTN]],db[[#This Row],[H_1]]+1,db[[#This Row],[H_2]]-db[[#This Row],[H_1]]-1),"")</f>
        <v/>
      </c>
      <c r="W1742" s="40" t="str">
        <f>IF(db[[#This Row],[QTY/ CTN B]]="","",LEFT(db[[#This Row],[QTY/ CTN B]],SEARCH(" ",db[[#This Row],[QTY/ CTN B]],1)-1))</f>
        <v>24</v>
      </c>
      <c r="X1742" s="40" t="str">
        <f>IF(db[[#This Row],[QTY/ CTN B]]="","",RIGHT(db[[#This Row],[QTY/ CTN B]],LEN(db[[#This Row],[QTY/ CTN B]])-SEARCH(" ",db[[#This Row],[QTY/ CTN B]],1)))</f>
        <v>PCS</v>
      </c>
      <c r="Y1742" s="40" t="str">
        <f>IF(db[[#This Row],[QTY/ CTN TG]]="",IF(db[[#This Row],[STN TG]]="","",12),LEFT(db[[#This Row],[QTY/ CTN TG]],SEARCH(" ",db[[#This Row],[QTY/ CTN TG]],1)-1))</f>
        <v/>
      </c>
      <c r="Z17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42" s="40" t="str">
        <f>IF(db[[#This Row],[STN K]]="","",IF(db[[#This Row],[STN TG]]="LSN",12,""))</f>
        <v/>
      </c>
      <c r="AB1742" s="40" t="str">
        <f>IF(db[[#This Row],[STN TG]]="LSN","PCS","")</f>
        <v/>
      </c>
      <c r="AC1742" s="40">
        <f>db[[#This Row],[QTY B]]*IF(db[[#This Row],[QTY TG]]="",1,db[[#This Row],[QTY TG]])*IF(db[[#This Row],[QTY K]]="",1,db[[#This Row],[QTY K]])</f>
        <v>24</v>
      </c>
      <c r="AD1742" s="40" t="str">
        <f>IF(db[[#This Row],[STN K]]="",IF(db[[#This Row],[STN TG]]="",db[[#This Row],[STN B]],db[[#This Row],[STN TG]]),db[[#This Row],[STN K]])</f>
        <v>PCS</v>
      </c>
      <c r="AE1742" s="40"/>
    </row>
    <row r="1743" spans="1:31" x14ac:dyDescent="0.25">
      <c r="A1743" s="40">
        <f t="shared" si="27"/>
        <v>1742</v>
      </c>
      <c r="B1743" s="5" t="str">
        <f>LOWER(SUBSTITUTE(SUBSTITUTE(SUBSTITUTE(SUBSTITUTE(SUBSTITUTE(SUBSTITUTE(SUBSTITUTE(SUBSTITUTE(db[[#This Row],[NB BM]]," ",),".",""),"-",""),"(",""),")",""),"/",""),"""",""),"+",""))</f>
        <v>dispenserkenkotd323</v>
      </c>
      <c r="C1743" s="5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D1743" s="5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E174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dispenserkenkotd32324pcsartomoro</v>
      </c>
      <c r="F174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kenkotapedispensertd3231&amp;3core24pcs</v>
      </c>
      <c r="G1743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kenkotapedispensertd3231&amp;3coreartomoro</v>
      </c>
      <c r="H174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kenkotapedispensertd3231"&amp;3"core24pcsartomoro</v>
      </c>
      <c r="I1743" s="2" t="s">
        <v>6453</v>
      </c>
      <c r="J1743" s="2" t="s">
        <v>2027</v>
      </c>
      <c r="K1743" s="14" t="s">
        <v>2028</v>
      </c>
      <c r="L1743" s="2" t="s">
        <v>1335</v>
      </c>
      <c r="M1743" s="34" t="e">
        <f>IF(db[[#This Row],[NB NOTA_C]]="","",COUNTIF([2]!B_MSK[concat],db[[#This Row],[NB NOTA_C]]))</f>
        <v>#REF!</v>
      </c>
      <c r="N1743" s="9" t="s">
        <v>1348</v>
      </c>
      <c r="O1743" s="5" t="s">
        <v>1409</v>
      </c>
      <c r="P1743" s="2" t="s">
        <v>2427</v>
      </c>
      <c r="Q1743" s="2" t="s">
        <v>7194</v>
      </c>
      <c r="R1743" s="2" t="str">
        <f>IF(db[[#This Row],[QTY/ CTN]]="","",SUBSTITUTE(SUBSTITUTE(SUBSTITUTE(db[[#This Row],[QTY/ CTN]]," ","_",2),"(",""),")","")&amp;"_")</f>
        <v>24 PCS_</v>
      </c>
      <c r="S1743" s="2">
        <f>IF(db[[#This Row],[H_QTY/ CTN]]="","",SEARCH("_",db[[#This Row],[H_QTY/ CTN]]))</f>
        <v>7</v>
      </c>
      <c r="T1743" s="2">
        <f>IF(db[[#This Row],[H_QTY/ CTN]]="","",LEN(db[[#This Row],[H_QTY/ CTN]]))</f>
        <v>7</v>
      </c>
      <c r="U1743" s="41" t="str">
        <f>IF(db[[#This Row],[H_QTY/ CTN]]="","",LEFT(db[[#This Row],[H_QTY/ CTN]],db[[#This Row],[H_1]]-1))</f>
        <v>24 PCS</v>
      </c>
      <c r="V1743" s="40" t="str">
        <f>IF(NOT(db[[#This Row],[H_1]]=db[[#This Row],[H_2]]),MID(db[[#This Row],[H_QTY/ CTN]],db[[#This Row],[H_1]]+1,db[[#This Row],[H_2]]-db[[#This Row],[H_1]]-1),"")</f>
        <v/>
      </c>
      <c r="W1743" s="40" t="str">
        <f>IF(db[[#This Row],[QTY/ CTN B]]="","",LEFT(db[[#This Row],[QTY/ CTN B]],SEARCH(" ",db[[#This Row],[QTY/ CTN B]],1)-1))</f>
        <v>24</v>
      </c>
      <c r="X1743" s="40" t="str">
        <f>IF(db[[#This Row],[QTY/ CTN B]]="","",RIGHT(db[[#This Row],[QTY/ CTN B]],LEN(db[[#This Row],[QTY/ CTN B]])-SEARCH(" ",db[[#This Row],[QTY/ CTN B]],1)))</f>
        <v>PCS</v>
      </c>
      <c r="Y1743" s="40" t="str">
        <f>IF(db[[#This Row],[QTY/ CTN TG]]="",IF(db[[#This Row],[STN TG]]="","",12),LEFT(db[[#This Row],[QTY/ CTN TG]],SEARCH(" ",db[[#This Row],[QTY/ CTN TG]],1)-1))</f>
        <v/>
      </c>
      <c r="Z17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43" s="40" t="str">
        <f>IF(db[[#This Row],[STN K]]="","",IF(db[[#This Row],[STN TG]]="LSN",12,""))</f>
        <v/>
      </c>
      <c r="AB1743" s="40" t="str">
        <f>IF(db[[#This Row],[STN TG]]="LSN","PCS","")</f>
        <v/>
      </c>
      <c r="AC1743" s="40">
        <f>db[[#This Row],[QTY B]]*IF(db[[#This Row],[QTY TG]]="",1,db[[#This Row],[QTY TG]])*IF(db[[#This Row],[QTY K]]="",1,db[[#This Row],[QTY K]])</f>
        <v>24</v>
      </c>
      <c r="AD1743" s="40" t="str">
        <f>IF(db[[#This Row],[STN K]]="",IF(db[[#This Row],[STN TG]]="",db[[#This Row],[STN B]],db[[#This Row],[STN TG]]),db[[#This Row],[STN K]])</f>
        <v>PCS</v>
      </c>
      <c r="AE1743" s="40"/>
    </row>
    <row r="1744" spans="1:31" x14ac:dyDescent="0.25">
      <c r="A1744" s="40">
        <f t="shared" si="27"/>
        <v>1743</v>
      </c>
      <c r="B1744" s="5" t="str">
        <f>LOWER(SUBSTITUTE(SUBSTITUTE(SUBSTITUTE(SUBSTITUTE(SUBSTITUTE(SUBSTITUTE(SUBSTITUTE(SUBSTITUTE(db[[#This Row],[NB BM]]," ",),".",""),"-",""),"(",""),")",""),"/",""),"""",""),"+",""))</f>
        <v>dispenserkenkotd323nc</v>
      </c>
      <c r="C1744" s="5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D1744" s="5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E174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dispenserkenkotd323nc24pcsartomoro</v>
      </c>
      <c r="F174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kenkotapedispensertd323nc1&amp;3core24pcs</v>
      </c>
      <c r="G1744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kenkotapedispensertd323nc1&amp;3coreartomoro</v>
      </c>
      <c r="H174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kenkotapedispensertd323nc1"&amp;3"core24pcsartomoro</v>
      </c>
      <c r="I1744" s="2" t="s">
        <v>6454</v>
      </c>
      <c r="J1744" s="2" t="s">
        <v>2455</v>
      </c>
      <c r="K1744" s="14" t="s">
        <v>2456</v>
      </c>
      <c r="L1744" s="2" t="s">
        <v>1335</v>
      </c>
      <c r="M1744" s="34" t="e">
        <f>IF(db[[#This Row],[NB NOTA_C]]="","",COUNTIF([2]!B_MSK[concat],db[[#This Row],[NB NOTA_C]]))</f>
        <v>#REF!</v>
      </c>
      <c r="N1744" s="9" t="s">
        <v>1348</v>
      </c>
      <c r="O1744" s="5" t="s">
        <v>1409</v>
      </c>
      <c r="P1744" s="2" t="s">
        <v>2427</v>
      </c>
      <c r="R1744" s="2" t="str">
        <f>IF(db[[#This Row],[QTY/ CTN]]="","",SUBSTITUTE(SUBSTITUTE(SUBSTITUTE(db[[#This Row],[QTY/ CTN]]," ","_",2),"(",""),")","")&amp;"_")</f>
        <v>24 PCS_</v>
      </c>
      <c r="S1744" s="2">
        <f>IF(db[[#This Row],[H_QTY/ CTN]]="","",SEARCH("_",db[[#This Row],[H_QTY/ CTN]]))</f>
        <v>7</v>
      </c>
      <c r="T1744" s="2">
        <f>IF(db[[#This Row],[H_QTY/ CTN]]="","",LEN(db[[#This Row],[H_QTY/ CTN]]))</f>
        <v>7</v>
      </c>
      <c r="U1744" s="41" t="str">
        <f>IF(db[[#This Row],[H_QTY/ CTN]]="","",LEFT(db[[#This Row],[H_QTY/ CTN]],db[[#This Row],[H_1]]-1))</f>
        <v>24 PCS</v>
      </c>
      <c r="V1744" s="40" t="str">
        <f>IF(NOT(db[[#This Row],[H_1]]=db[[#This Row],[H_2]]),MID(db[[#This Row],[H_QTY/ CTN]],db[[#This Row],[H_1]]+1,db[[#This Row],[H_2]]-db[[#This Row],[H_1]]-1),"")</f>
        <v/>
      </c>
      <c r="W1744" s="40" t="str">
        <f>IF(db[[#This Row],[QTY/ CTN B]]="","",LEFT(db[[#This Row],[QTY/ CTN B]],SEARCH(" ",db[[#This Row],[QTY/ CTN B]],1)-1))</f>
        <v>24</v>
      </c>
      <c r="X1744" s="40" t="str">
        <f>IF(db[[#This Row],[QTY/ CTN B]]="","",RIGHT(db[[#This Row],[QTY/ CTN B]],LEN(db[[#This Row],[QTY/ CTN B]])-SEARCH(" ",db[[#This Row],[QTY/ CTN B]],1)))</f>
        <v>PCS</v>
      </c>
      <c r="Y1744" s="40" t="str">
        <f>IF(db[[#This Row],[QTY/ CTN TG]]="",IF(db[[#This Row],[STN TG]]="","",12),LEFT(db[[#This Row],[QTY/ CTN TG]],SEARCH(" ",db[[#This Row],[QTY/ CTN TG]],1)-1))</f>
        <v/>
      </c>
      <c r="Z17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44" s="40" t="str">
        <f>IF(db[[#This Row],[STN K]]="","",IF(db[[#This Row],[STN TG]]="LSN",12,""))</f>
        <v/>
      </c>
      <c r="AB1744" s="40" t="str">
        <f>IF(db[[#This Row],[STN TG]]="LSN","PCS","")</f>
        <v/>
      </c>
      <c r="AC1744" s="40">
        <f>db[[#This Row],[QTY B]]*IF(db[[#This Row],[QTY TG]]="",1,db[[#This Row],[QTY TG]])*IF(db[[#This Row],[QTY K]]="",1,db[[#This Row],[QTY K]])</f>
        <v>24</v>
      </c>
      <c r="AD1744" s="40" t="str">
        <f>IF(db[[#This Row],[STN K]]="",IF(db[[#This Row],[STN TG]]="",db[[#This Row],[STN B]],db[[#This Row],[STN TG]]),db[[#This Row],[STN K]])</f>
        <v>PCS</v>
      </c>
      <c r="AE1744" s="40"/>
    </row>
    <row r="1745" spans="1:31" x14ac:dyDescent="0.25">
      <c r="A1745" s="40">
        <f t="shared" si="27"/>
        <v>1744</v>
      </c>
      <c r="B1745" s="5" t="str">
        <f>LOWER(SUBSTITUTE(SUBSTITUTE(SUBSTITUTE(SUBSTITUTE(SUBSTITUTE(SUBSTITUTE(SUBSTITUTE(SUBSTITUTE(db[[#This Row],[NB BM]]," ",),".",""),"-",""),"(",""),")",""),"/",""),"""",""),"+",""))</f>
        <v>dispenserkenkotd501</v>
      </c>
      <c r="C1745" s="5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D1745" s="5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E174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dispenserkenkotd50124pcsartomoro</v>
      </c>
      <c r="F174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kenkotapedispensertd5011core24pcs</v>
      </c>
      <c r="G1745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kenkotapedispensertd5011coreartomoro</v>
      </c>
      <c r="H174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kenkotapedispensertd5011"core24pcsartomoro</v>
      </c>
      <c r="I1745" s="2" t="s">
        <v>6455</v>
      </c>
      <c r="J1745" s="2" t="s">
        <v>2725</v>
      </c>
      <c r="K1745" s="1" t="s">
        <v>2727</v>
      </c>
      <c r="L1745" s="2" t="s">
        <v>1335</v>
      </c>
      <c r="M1745" s="34" t="e">
        <f>IF(db[[#This Row],[NB NOTA_C]]="","",COUNTIF([2]!B_MSK[concat],db[[#This Row],[NB NOTA_C]]))</f>
        <v>#REF!</v>
      </c>
      <c r="N1745" s="9" t="s">
        <v>1348</v>
      </c>
      <c r="O1745" s="5" t="s">
        <v>1409</v>
      </c>
      <c r="P1745" s="2" t="s">
        <v>2427</v>
      </c>
      <c r="R1745" s="2" t="str">
        <f>IF(db[[#This Row],[QTY/ CTN]]="","",SUBSTITUTE(SUBSTITUTE(SUBSTITUTE(db[[#This Row],[QTY/ CTN]]," ","_",2),"(",""),")","")&amp;"_")</f>
        <v>24 PCS_</v>
      </c>
      <c r="S1745" s="2">
        <f>IF(db[[#This Row],[H_QTY/ CTN]]="","",SEARCH("_",db[[#This Row],[H_QTY/ CTN]]))</f>
        <v>7</v>
      </c>
      <c r="T1745" s="2">
        <f>IF(db[[#This Row],[H_QTY/ CTN]]="","",LEN(db[[#This Row],[H_QTY/ CTN]]))</f>
        <v>7</v>
      </c>
      <c r="U1745" s="41" t="str">
        <f>IF(db[[#This Row],[H_QTY/ CTN]]="","",LEFT(db[[#This Row],[H_QTY/ CTN]],db[[#This Row],[H_1]]-1))</f>
        <v>24 PCS</v>
      </c>
      <c r="V1745" s="40" t="str">
        <f>IF(NOT(db[[#This Row],[H_1]]=db[[#This Row],[H_2]]),MID(db[[#This Row],[H_QTY/ CTN]],db[[#This Row],[H_1]]+1,db[[#This Row],[H_2]]-db[[#This Row],[H_1]]-1),"")</f>
        <v/>
      </c>
      <c r="W1745" s="40" t="str">
        <f>IF(db[[#This Row],[QTY/ CTN B]]="","",LEFT(db[[#This Row],[QTY/ CTN B]],SEARCH(" ",db[[#This Row],[QTY/ CTN B]],1)-1))</f>
        <v>24</v>
      </c>
      <c r="X1745" s="40" t="str">
        <f>IF(db[[#This Row],[QTY/ CTN B]]="","",RIGHT(db[[#This Row],[QTY/ CTN B]],LEN(db[[#This Row],[QTY/ CTN B]])-SEARCH(" ",db[[#This Row],[QTY/ CTN B]],1)))</f>
        <v>PCS</v>
      </c>
      <c r="Y1745" s="40" t="str">
        <f>IF(db[[#This Row],[QTY/ CTN TG]]="",IF(db[[#This Row],[STN TG]]="","",12),LEFT(db[[#This Row],[QTY/ CTN TG]],SEARCH(" ",db[[#This Row],[QTY/ CTN TG]],1)-1))</f>
        <v/>
      </c>
      <c r="Z17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45" s="40" t="str">
        <f>IF(db[[#This Row],[STN K]]="","",IF(db[[#This Row],[STN TG]]="LSN",12,""))</f>
        <v/>
      </c>
      <c r="AB1745" s="40" t="str">
        <f>IF(db[[#This Row],[STN TG]]="LSN","PCS","")</f>
        <v/>
      </c>
      <c r="AC1745" s="40">
        <f>db[[#This Row],[QTY B]]*IF(db[[#This Row],[QTY TG]]="",1,db[[#This Row],[QTY TG]])*IF(db[[#This Row],[QTY K]]="",1,db[[#This Row],[QTY K]])</f>
        <v>24</v>
      </c>
      <c r="AD1745" s="40" t="str">
        <f>IF(db[[#This Row],[STN K]]="",IF(db[[#This Row],[STN TG]]="",db[[#This Row],[STN B]],db[[#This Row],[STN TG]]),db[[#This Row],[STN K]])</f>
        <v>PCS</v>
      </c>
      <c r="AE1745" s="40"/>
    </row>
    <row r="1746" spans="1:31" x14ac:dyDescent="0.25">
      <c r="A1746" s="40">
        <f t="shared" si="27"/>
        <v>1745</v>
      </c>
      <c r="B1746" s="5" t="str">
        <f>LOWER(SUBSTITUTE(SUBSTITUTE(SUBSTITUTE(SUBSTITUTE(SUBSTITUTE(SUBSTITUTE(SUBSTITUTE(SUBSTITUTE(db[[#This Row],[NB BM]]," ",),".",""),"-",""),"(",""),")",""),"/",""),"""",""),"+",""))</f>
        <v>dispenserkenkotd503</v>
      </c>
      <c r="C1746" s="5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D1746" s="5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E174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dispenserkenkotd50312pcsartomoro</v>
      </c>
      <c r="F174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kenkotapedispensertd5033core12pcs</v>
      </c>
      <c r="G1746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kenkotapedispensertd5033coreartomoro</v>
      </c>
      <c r="H174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kenkotapedispensertd5033"core12pcsartomoro</v>
      </c>
      <c r="I1746" s="2" t="s">
        <v>6456</v>
      </c>
      <c r="J1746" s="2" t="s">
        <v>2527</v>
      </c>
      <c r="K1746" s="1" t="s">
        <v>2724</v>
      </c>
      <c r="L1746" s="2" t="s">
        <v>1335</v>
      </c>
      <c r="M1746" s="34" t="e">
        <f>IF(db[[#This Row],[NB NOTA_C]]="","",COUNTIF([2]!B_MSK[concat],db[[#This Row],[NB NOTA_C]]))</f>
        <v>#REF!</v>
      </c>
      <c r="N1746" s="9" t="s">
        <v>1348</v>
      </c>
      <c r="O1746" s="5" t="s">
        <v>1502</v>
      </c>
      <c r="P1746" s="2" t="s">
        <v>2427</v>
      </c>
      <c r="Q1746" s="2" t="s">
        <v>7196</v>
      </c>
      <c r="R1746" s="2" t="str">
        <f>IF(db[[#This Row],[QTY/ CTN]]="","",SUBSTITUTE(SUBSTITUTE(SUBSTITUTE(db[[#This Row],[QTY/ CTN]]," ","_",2),"(",""),")","")&amp;"_")</f>
        <v>12 PCS_</v>
      </c>
      <c r="S1746" s="2">
        <f>IF(db[[#This Row],[H_QTY/ CTN]]="","",SEARCH("_",db[[#This Row],[H_QTY/ CTN]]))</f>
        <v>7</v>
      </c>
      <c r="T1746" s="2">
        <f>IF(db[[#This Row],[H_QTY/ CTN]]="","",LEN(db[[#This Row],[H_QTY/ CTN]]))</f>
        <v>7</v>
      </c>
      <c r="U1746" s="41" t="str">
        <f>IF(db[[#This Row],[H_QTY/ CTN]]="","",LEFT(db[[#This Row],[H_QTY/ CTN]],db[[#This Row],[H_1]]-1))</f>
        <v>12 PCS</v>
      </c>
      <c r="V1746" s="40" t="str">
        <f>IF(NOT(db[[#This Row],[H_1]]=db[[#This Row],[H_2]]),MID(db[[#This Row],[H_QTY/ CTN]],db[[#This Row],[H_1]]+1,db[[#This Row],[H_2]]-db[[#This Row],[H_1]]-1),"")</f>
        <v/>
      </c>
      <c r="W1746" s="40" t="str">
        <f>IF(db[[#This Row],[QTY/ CTN B]]="","",LEFT(db[[#This Row],[QTY/ CTN B]],SEARCH(" ",db[[#This Row],[QTY/ CTN B]],1)-1))</f>
        <v>12</v>
      </c>
      <c r="X1746" s="40" t="str">
        <f>IF(db[[#This Row],[QTY/ CTN B]]="","",RIGHT(db[[#This Row],[QTY/ CTN B]],LEN(db[[#This Row],[QTY/ CTN B]])-SEARCH(" ",db[[#This Row],[QTY/ CTN B]],1)))</f>
        <v>PCS</v>
      </c>
      <c r="Y1746" s="40" t="str">
        <f>IF(db[[#This Row],[QTY/ CTN TG]]="",IF(db[[#This Row],[STN TG]]="","",12),LEFT(db[[#This Row],[QTY/ CTN TG]],SEARCH(" ",db[[#This Row],[QTY/ CTN TG]],1)-1))</f>
        <v/>
      </c>
      <c r="Z17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46" s="40" t="str">
        <f>IF(db[[#This Row],[STN K]]="","",IF(db[[#This Row],[STN TG]]="LSN",12,""))</f>
        <v/>
      </c>
      <c r="AB1746" s="40" t="str">
        <f>IF(db[[#This Row],[STN TG]]="LSN","PCS","")</f>
        <v/>
      </c>
      <c r="AC1746" s="40">
        <f>db[[#This Row],[QTY B]]*IF(db[[#This Row],[QTY TG]]="",1,db[[#This Row],[QTY TG]])*IF(db[[#This Row],[QTY K]]="",1,db[[#This Row],[QTY K]])</f>
        <v>12</v>
      </c>
      <c r="AD1746" s="40" t="str">
        <f>IF(db[[#This Row],[STN K]]="",IF(db[[#This Row],[STN TG]]="",db[[#This Row],[STN B]],db[[#This Row],[STN TG]]),db[[#This Row],[STN K]])</f>
        <v>PCS</v>
      </c>
      <c r="AE1746" s="40"/>
    </row>
    <row r="1747" spans="1:31" x14ac:dyDescent="0.25">
      <c r="A1747" s="40">
        <f t="shared" si="27"/>
        <v>1746</v>
      </c>
      <c r="B1747" s="5" t="str">
        <f>LOWER(SUBSTITUTE(SUBSTITUTE(SUBSTITUTE(SUBSTITUTE(SUBSTITUTE(SUBSTITUTE(SUBSTITUTE(SUBSTITUTE(db[[#This Row],[NB BM]]," ",),".",""),"-",""),"(",""),")",""),"/",""),"""",""),"+",""))</f>
        <v>dispenserkenkotd505</v>
      </c>
      <c r="C1747" s="5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D1747" s="5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E174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dispenserkenkotd50512pcsartomoro</v>
      </c>
      <c r="F174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kenkotapedispensertd5053core12pcs</v>
      </c>
      <c r="G1747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kenkotapedispensertd5053coreartomoro</v>
      </c>
      <c r="H174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kenkotapedispensertd5053"core12pcsartomoro</v>
      </c>
      <c r="I1747" s="2" t="s">
        <v>6457</v>
      </c>
      <c r="J1747" s="2" t="s">
        <v>3019</v>
      </c>
      <c r="K1747" s="14" t="s">
        <v>3020</v>
      </c>
      <c r="L1747" s="2" t="s">
        <v>1335</v>
      </c>
      <c r="M1747" s="34" t="e">
        <f>IF(db[[#This Row],[NB NOTA_C]]="","",COUNTIF([2]!B_MSK[concat],db[[#This Row],[NB NOTA_C]]))</f>
        <v>#REF!</v>
      </c>
      <c r="N1747" s="9" t="s">
        <v>1348</v>
      </c>
      <c r="O1747" s="5" t="s">
        <v>1502</v>
      </c>
      <c r="P1747" s="2" t="s">
        <v>2427</v>
      </c>
      <c r="R1747" s="2" t="str">
        <f>IF(db[[#This Row],[QTY/ CTN]]="","",SUBSTITUTE(SUBSTITUTE(SUBSTITUTE(db[[#This Row],[QTY/ CTN]]," ","_",2),"(",""),")","")&amp;"_")</f>
        <v>12 PCS_</v>
      </c>
      <c r="S1747" s="2">
        <f>IF(db[[#This Row],[H_QTY/ CTN]]="","",SEARCH("_",db[[#This Row],[H_QTY/ CTN]]))</f>
        <v>7</v>
      </c>
      <c r="T1747" s="2">
        <f>IF(db[[#This Row],[H_QTY/ CTN]]="","",LEN(db[[#This Row],[H_QTY/ CTN]]))</f>
        <v>7</v>
      </c>
      <c r="U1747" s="41" t="str">
        <f>IF(db[[#This Row],[H_QTY/ CTN]]="","",LEFT(db[[#This Row],[H_QTY/ CTN]],db[[#This Row],[H_1]]-1))</f>
        <v>12 PCS</v>
      </c>
      <c r="V1747" s="40" t="str">
        <f>IF(NOT(db[[#This Row],[H_1]]=db[[#This Row],[H_2]]),MID(db[[#This Row],[H_QTY/ CTN]],db[[#This Row],[H_1]]+1,db[[#This Row],[H_2]]-db[[#This Row],[H_1]]-1),"")</f>
        <v/>
      </c>
      <c r="W1747" s="40" t="str">
        <f>IF(db[[#This Row],[QTY/ CTN B]]="","",LEFT(db[[#This Row],[QTY/ CTN B]],SEARCH(" ",db[[#This Row],[QTY/ CTN B]],1)-1))</f>
        <v>12</v>
      </c>
      <c r="X1747" s="40" t="str">
        <f>IF(db[[#This Row],[QTY/ CTN B]]="","",RIGHT(db[[#This Row],[QTY/ CTN B]],LEN(db[[#This Row],[QTY/ CTN B]])-SEARCH(" ",db[[#This Row],[QTY/ CTN B]],1)))</f>
        <v>PCS</v>
      </c>
      <c r="Y1747" s="40" t="str">
        <f>IF(db[[#This Row],[QTY/ CTN TG]]="",IF(db[[#This Row],[STN TG]]="","",12),LEFT(db[[#This Row],[QTY/ CTN TG]],SEARCH(" ",db[[#This Row],[QTY/ CTN TG]],1)-1))</f>
        <v/>
      </c>
      <c r="Z17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47" s="40" t="str">
        <f>IF(db[[#This Row],[STN K]]="","",IF(db[[#This Row],[STN TG]]="LSN",12,""))</f>
        <v/>
      </c>
      <c r="AB1747" s="40" t="str">
        <f>IF(db[[#This Row],[STN TG]]="LSN","PCS","")</f>
        <v/>
      </c>
      <c r="AC1747" s="40">
        <f>db[[#This Row],[QTY B]]*IF(db[[#This Row],[QTY TG]]="",1,db[[#This Row],[QTY TG]])*IF(db[[#This Row],[QTY K]]="",1,db[[#This Row],[QTY K]])</f>
        <v>12</v>
      </c>
      <c r="AD1747" s="40" t="str">
        <f>IF(db[[#This Row],[STN K]]="",IF(db[[#This Row],[STN TG]]="",db[[#This Row],[STN B]],db[[#This Row],[STN TG]]),db[[#This Row],[STN K]])</f>
        <v>PCS</v>
      </c>
      <c r="AE1747" s="40"/>
    </row>
    <row r="1748" spans="1:31" x14ac:dyDescent="0.25">
      <c r="A1748" s="40">
        <f t="shared" si="27"/>
        <v>1747</v>
      </c>
      <c r="B1748" s="2" t="str">
        <f>LOWER(SUBSTITUTE(SUBSTITUTE(SUBSTITUTE(SUBSTITUTE(SUBSTITUTE(SUBSTITUTE(SUBSTITUTE(SUBSTITUTE(db[[#This Row],[NB BM]]," ",),".",""),"-",""),"(",""),")",""),"/",""),"""",""),"+",""))</f>
        <v>clipkenkono3</v>
      </c>
      <c r="C1748" s="2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D1748" s="2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E174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clipkenkono3500boxartomoro</v>
      </c>
      <c r="F174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kenkotrigonalclipno3500box</v>
      </c>
      <c r="G1748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kenkotrigonalclipno3artomoro</v>
      </c>
      <c r="H174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kenkotrigonalclipno3500boxartomoro</v>
      </c>
      <c r="I1748" s="2" t="s">
        <v>6682</v>
      </c>
      <c r="J1748" s="2" t="s">
        <v>505</v>
      </c>
      <c r="K1748" s="14" t="s">
        <v>506</v>
      </c>
      <c r="L1748" s="2" t="s">
        <v>1335</v>
      </c>
      <c r="M1748" s="34" t="e">
        <f>IF(db[[#This Row],[NB NOTA_C]]="","",COUNTIF([2]!B_MSK[concat],db[[#This Row],[NB NOTA_C]]))</f>
        <v>#REF!</v>
      </c>
      <c r="N1748" s="14" t="s">
        <v>1348</v>
      </c>
      <c r="O1748" s="2" t="s">
        <v>1424</v>
      </c>
      <c r="P1748" s="2" t="s">
        <v>2418</v>
      </c>
      <c r="Q1748" s="39" t="s">
        <v>4402</v>
      </c>
      <c r="R1748" s="39" t="str">
        <f>IF(db[[#This Row],[QTY/ CTN]]="","",SUBSTITUTE(SUBSTITUTE(SUBSTITUTE(db[[#This Row],[QTY/ CTN]]," ","_",2),"(",""),")","")&amp;"_")</f>
        <v>500 BOX_</v>
      </c>
      <c r="S1748" s="39">
        <f>IF(db[[#This Row],[H_QTY/ CTN]]="","",SEARCH("_",db[[#This Row],[H_QTY/ CTN]]))</f>
        <v>8</v>
      </c>
      <c r="T1748" s="39">
        <f>IF(db[[#This Row],[H_QTY/ CTN]]="","",LEN(db[[#This Row],[H_QTY/ CTN]]))</f>
        <v>8</v>
      </c>
      <c r="U1748" s="41" t="str">
        <f>IF(db[[#This Row],[H_QTY/ CTN]]="","",LEFT(db[[#This Row],[H_QTY/ CTN]],db[[#This Row],[H_1]]-1))</f>
        <v>500 BOX</v>
      </c>
      <c r="V1748" s="40" t="str">
        <f>IF(NOT(db[[#This Row],[H_1]]=db[[#This Row],[H_2]]),MID(db[[#This Row],[H_QTY/ CTN]],db[[#This Row],[H_1]]+1,db[[#This Row],[H_2]]-db[[#This Row],[H_1]]-1),"")</f>
        <v/>
      </c>
      <c r="W1748" s="40" t="str">
        <f>IF(db[[#This Row],[QTY/ CTN B]]="","",LEFT(db[[#This Row],[QTY/ CTN B]],SEARCH(" ",db[[#This Row],[QTY/ CTN B]],1)-1))</f>
        <v>500</v>
      </c>
      <c r="X1748" s="40" t="str">
        <f>IF(db[[#This Row],[QTY/ CTN B]]="","",RIGHT(db[[#This Row],[QTY/ CTN B]],LEN(db[[#This Row],[QTY/ CTN B]])-SEARCH(" ",db[[#This Row],[QTY/ CTN B]],1)))</f>
        <v>BOX</v>
      </c>
      <c r="Y1748" s="40" t="str">
        <f>IF(db[[#This Row],[QTY/ CTN TG]]="",IF(db[[#This Row],[STN TG]]="","",12),LEFT(db[[#This Row],[QTY/ CTN TG]],SEARCH(" ",db[[#This Row],[QTY/ CTN TG]],1)-1))</f>
        <v/>
      </c>
      <c r="Z17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48" s="40" t="str">
        <f>IF(db[[#This Row],[STN K]]="","",IF(db[[#This Row],[STN TG]]="LSN",12,""))</f>
        <v/>
      </c>
      <c r="AB1748" s="40" t="str">
        <f>IF(db[[#This Row],[STN TG]]="LSN","PCS","")</f>
        <v/>
      </c>
      <c r="AC1748" s="40">
        <f>db[[#This Row],[QTY B]]*IF(db[[#This Row],[QTY TG]]="",1,db[[#This Row],[QTY TG]])*IF(db[[#This Row],[QTY K]]="",1,db[[#This Row],[QTY K]])</f>
        <v>500</v>
      </c>
      <c r="AD1748" s="40" t="str">
        <f>IF(db[[#This Row],[STN K]]="",IF(db[[#This Row],[STN TG]]="",db[[#This Row],[STN B]],db[[#This Row],[STN TG]]),db[[#This Row],[STN K]])</f>
        <v>BOX</v>
      </c>
      <c r="AE1748" s="40"/>
    </row>
    <row r="1749" spans="1:31" x14ac:dyDescent="0.25">
      <c r="A1749" s="40">
        <f t="shared" si="27"/>
        <v>1748</v>
      </c>
      <c r="B1749" s="2" t="str">
        <f>LOWER(SUBSTITUTE(SUBSTITUTE(SUBSTITUTE(SUBSTITUTE(SUBSTITUTE(SUBSTITUTE(SUBSTITUTE(SUBSTITUTE(db[[#This Row],[NB BM]]," ",),".",""),"-",""),"(",""),")",""),"/",""),"""",""),"+",""))</f>
        <v>clipkenkono1</v>
      </c>
      <c r="C1749" s="2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D1749" s="2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E174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clipkenkono1500boxartomoro</v>
      </c>
      <c r="F174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kenkotrigonalclipno1500box</v>
      </c>
      <c r="G1749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kenkotrigonalclipno1artomoro</v>
      </c>
      <c r="H174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kenkotrigonalclipno1500boxartomoro</v>
      </c>
      <c r="I1749" s="2" t="s">
        <v>6681</v>
      </c>
      <c r="J1749" s="2" t="s">
        <v>752</v>
      </c>
      <c r="K1749" s="14" t="s">
        <v>753</v>
      </c>
      <c r="L1749" s="2" t="s">
        <v>1335</v>
      </c>
      <c r="M1749" s="34" t="e">
        <f>IF(db[[#This Row],[NB NOTA_C]]="","",COUNTIF([2]!B_MSK[concat],db[[#This Row],[NB NOTA_C]]))</f>
        <v>#REF!</v>
      </c>
      <c r="N1749" s="14" t="s">
        <v>1348</v>
      </c>
      <c r="O1749" s="2" t="s">
        <v>1424</v>
      </c>
      <c r="P1749" s="2" t="s">
        <v>2418</v>
      </c>
      <c r="Q1749" s="2" t="s">
        <v>4299</v>
      </c>
      <c r="R1749" s="2" t="str">
        <f>IF(db[[#This Row],[QTY/ CTN]]="","",SUBSTITUTE(SUBSTITUTE(SUBSTITUTE(db[[#This Row],[QTY/ CTN]]," ","_",2),"(",""),")","")&amp;"_")</f>
        <v>500 BOX_</v>
      </c>
      <c r="S1749" s="2">
        <f>IF(db[[#This Row],[H_QTY/ CTN]]="","",SEARCH("_",db[[#This Row],[H_QTY/ CTN]]))</f>
        <v>8</v>
      </c>
      <c r="T1749" s="2">
        <f>IF(db[[#This Row],[H_QTY/ CTN]]="","",LEN(db[[#This Row],[H_QTY/ CTN]]))</f>
        <v>8</v>
      </c>
      <c r="U1749" s="41" t="str">
        <f>IF(db[[#This Row],[H_QTY/ CTN]]="","",LEFT(db[[#This Row],[H_QTY/ CTN]],db[[#This Row],[H_1]]-1))</f>
        <v>500 BOX</v>
      </c>
      <c r="V1749" s="40" t="str">
        <f>IF(NOT(db[[#This Row],[H_1]]=db[[#This Row],[H_2]]),MID(db[[#This Row],[H_QTY/ CTN]],db[[#This Row],[H_1]]+1,db[[#This Row],[H_2]]-db[[#This Row],[H_1]]-1),"")</f>
        <v/>
      </c>
      <c r="W1749" s="40" t="str">
        <f>IF(db[[#This Row],[QTY/ CTN B]]="","",LEFT(db[[#This Row],[QTY/ CTN B]],SEARCH(" ",db[[#This Row],[QTY/ CTN B]],1)-1))</f>
        <v>500</v>
      </c>
      <c r="X1749" s="40" t="str">
        <f>IF(db[[#This Row],[QTY/ CTN B]]="","",RIGHT(db[[#This Row],[QTY/ CTN B]],LEN(db[[#This Row],[QTY/ CTN B]])-SEARCH(" ",db[[#This Row],[QTY/ CTN B]],1)))</f>
        <v>BOX</v>
      </c>
      <c r="Y1749" s="40" t="str">
        <f>IF(db[[#This Row],[QTY/ CTN TG]]="",IF(db[[#This Row],[STN TG]]="","",12),LEFT(db[[#This Row],[QTY/ CTN TG]],SEARCH(" ",db[[#This Row],[QTY/ CTN TG]],1)-1))</f>
        <v/>
      </c>
      <c r="Z17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49" s="40" t="str">
        <f>IF(db[[#This Row],[STN K]]="","",IF(db[[#This Row],[STN TG]]="LSN",12,""))</f>
        <v/>
      </c>
      <c r="AB1749" s="40" t="str">
        <f>IF(db[[#This Row],[STN TG]]="LSN","PCS","")</f>
        <v/>
      </c>
      <c r="AC1749" s="40">
        <f>db[[#This Row],[QTY B]]*IF(db[[#This Row],[QTY TG]]="",1,db[[#This Row],[QTY TG]])*IF(db[[#This Row],[QTY K]]="",1,db[[#This Row],[QTY K]])</f>
        <v>500</v>
      </c>
      <c r="AD1749" s="40" t="str">
        <f>IF(db[[#This Row],[STN K]]="",IF(db[[#This Row],[STN TG]]="",db[[#This Row],[STN B]],db[[#This Row],[STN TG]]),db[[#This Row],[STN K]])</f>
        <v>BOX</v>
      </c>
      <c r="AE1749" s="40"/>
    </row>
    <row r="1750" spans="1:31" x14ac:dyDescent="0.25">
      <c r="A1750" s="40">
        <f t="shared" si="27"/>
        <v>1749</v>
      </c>
      <c r="B1750" s="2" t="str">
        <f>LOWER(SUBSTITUTE(SUBSTITUTE(SUBSTITUTE(SUBSTITUTE(SUBSTITUTE(SUBSTITUTE(SUBSTITUTE(SUBSTITUTE(db[[#This Row],[NB BM]]," ",),".",""),"-",""),"(",""),")",""),"/",""),"""",""),"+",""))</f>
        <v>markerwbkenkowm100hitam</v>
      </c>
      <c r="C1750" s="2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D1750" s="2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E175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markerwbkenkowm100hitam60lsnartomoro</v>
      </c>
      <c r="F175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kenkowhiteboardmarkerwm100black60lsn</v>
      </c>
      <c r="G1750" s="2" t="str">
        <f>db[[#This Row],[NB NOTA_C]]&amp;LOWER(SUBSTITUTE(SUBSTITUTE(SUBSTITUTE(SUBSTITUTE(SUBSTITUTE(SUBSTITUTE(SUBSTITUTE(SUBSTITUTE(SUBSTITUTE(db[[#This Row],[FAKTUR]]," ",),".",""),"-",""),"(",""),")",""),",",""),"/",""),"""",""),"+",""))</f>
        <v>kenkowhiteboardmarkerwm100blackartomoro</v>
      </c>
      <c r="H175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kenkowhiteboardmarkerwm100black60lsnartomoro</v>
      </c>
      <c r="I1750" s="2" t="s">
        <v>507</v>
      </c>
      <c r="J1750" s="2" t="s">
        <v>508</v>
      </c>
      <c r="K1750" s="14" t="s">
        <v>2696</v>
      </c>
      <c r="L1750" s="2" t="s">
        <v>1335</v>
      </c>
      <c r="M1750" s="34" t="e">
        <f>IF(db[[#This Row],[NB NOTA_C]]="","",COUNTIF([2]!B_MSK[concat],db[[#This Row],[NB NOTA_C]]))</f>
        <v>#REF!</v>
      </c>
      <c r="N1750" s="14" t="s">
        <v>1348</v>
      </c>
      <c r="O1750" s="2" t="s">
        <v>1385</v>
      </c>
      <c r="P1750" s="2" t="s">
        <v>2448</v>
      </c>
      <c r="R1750" s="2" t="str">
        <f>IF(db[[#This Row],[QTY/ CTN]]="","",SUBSTITUTE(SUBSTITUTE(SUBSTITUTE(db[[#This Row],[QTY/ CTN]]," ","_",2),"(",""),")","")&amp;"_")</f>
        <v>60 LSN_</v>
      </c>
      <c r="S1750" s="2">
        <f>IF(db[[#This Row],[H_QTY/ CTN]]="","",SEARCH("_",db[[#This Row],[H_QTY/ CTN]]))</f>
        <v>7</v>
      </c>
      <c r="T1750" s="2">
        <f>IF(db[[#This Row],[H_QTY/ CTN]]="","",LEN(db[[#This Row],[H_QTY/ CTN]]))</f>
        <v>7</v>
      </c>
      <c r="U1750" s="41" t="str">
        <f>IF(db[[#This Row],[H_QTY/ CTN]]="","",LEFT(db[[#This Row],[H_QTY/ CTN]],db[[#This Row],[H_1]]-1))</f>
        <v>60 LSN</v>
      </c>
      <c r="V1750" s="40" t="str">
        <f>IF(NOT(db[[#This Row],[H_1]]=db[[#This Row],[H_2]]),MID(db[[#This Row],[H_QTY/ CTN]],db[[#This Row],[H_1]]+1,db[[#This Row],[H_2]]-db[[#This Row],[H_1]]-1),"")</f>
        <v/>
      </c>
      <c r="W1750" s="40" t="str">
        <f>IF(db[[#This Row],[QTY/ CTN B]]="","",LEFT(db[[#This Row],[QTY/ CTN B]],SEARCH(" ",db[[#This Row],[QTY/ CTN B]],1)-1))</f>
        <v>60</v>
      </c>
      <c r="X1750" s="40" t="str">
        <f>IF(db[[#This Row],[QTY/ CTN B]]="","",RIGHT(db[[#This Row],[QTY/ CTN B]],LEN(db[[#This Row],[QTY/ CTN B]])-SEARCH(" ",db[[#This Row],[QTY/ CTN B]],1)))</f>
        <v>LSN</v>
      </c>
      <c r="Y1750" s="40">
        <f>IF(db[[#This Row],[QTY/ CTN TG]]="",IF(db[[#This Row],[STN TG]]="","",12),LEFT(db[[#This Row],[QTY/ CTN TG]],SEARCH(" ",db[[#This Row],[QTY/ CTN TG]],1)-1))</f>
        <v>12</v>
      </c>
      <c r="Z17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50" s="40" t="str">
        <f>IF(db[[#This Row],[STN K]]="","",IF(db[[#This Row],[STN TG]]="LSN",12,""))</f>
        <v/>
      </c>
      <c r="AB1750" s="40" t="str">
        <f>IF(db[[#This Row],[STN TG]]="LSN","PCS","")</f>
        <v/>
      </c>
      <c r="AC1750" s="40">
        <f>db[[#This Row],[QTY B]]*IF(db[[#This Row],[QTY TG]]="",1,db[[#This Row],[QTY TG]])*IF(db[[#This Row],[QTY K]]="",1,db[[#This Row],[QTY K]])</f>
        <v>720</v>
      </c>
      <c r="AD1750" s="40" t="str">
        <f>IF(db[[#This Row],[STN K]]="",IF(db[[#This Row],[STN TG]]="",db[[#This Row],[STN B]],db[[#This Row],[STN TG]]),db[[#This Row],[STN K]])</f>
        <v>PCS</v>
      </c>
      <c r="AE1750" s="40"/>
    </row>
    <row r="1751" spans="1:31" x14ac:dyDescent="0.25">
      <c r="A1751" s="40">
        <f t="shared" si="27"/>
        <v>1750</v>
      </c>
      <c r="B1751" s="5" t="str">
        <f>LOWER(SUBSTITUTE(SUBSTITUTE(SUBSTITUTE(SUBSTITUTE(SUBSTITUTE(SUBSTITUTE(SUBSTITUTE(SUBSTITUTE(db[[#This Row],[NB BM]]," ",),".",""),"-",""),"(",""),")",""),"/",""),"""",""),"+",""))</f>
        <v>stipkenko20putih</v>
      </c>
      <c r="C1751" s="5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D1751" s="5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E175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stipkenko20putih50boxartomoro</v>
      </c>
      <c r="F175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kenkoerasererw20sqwhite50box</v>
      </c>
      <c r="G1751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kenkoerasererw20sqwhiteartomoro</v>
      </c>
      <c r="H175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kenkoerasererw20sqwhite50boxartomoro</v>
      </c>
      <c r="I1751" s="2" t="s">
        <v>6611</v>
      </c>
      <c r="J1751" s="2" t="s">
        <v>1724</v>
      </c>
      <c r="K1751" s="14" t="s">
        <v>1819</v>
      </c>
      <c r="L1751" s="2" t="s">
        <v>1335</v>
      </c>
      <c r="M1751" s="34" t="e">
        <f>IF(db[[#This Row],[NB NOTA_C]]="","",COUNTIF([2]!B_MSK[concat],db[[#This Row],[NB NOTA_C]]))</f>
        <v>#REF!</v>
      </c>
      <c r="N1751" s="9" t="s">
        <v>1348</v>
      </c>
      <c r="O1751" s="5" t="s">
        <v>1497</v>
      </c>
      <c r="P1751" s="2" t="s">
        <v>2451</v>
      </c>
      <c r="Q1751" s="39" t="s">
        <v>4398</v>
      </c>
      <c r="R1751" s="39" t="str">
        <f>IF(db[[#This Row],[QTY/ CTN]]="","",SUBSTITUTE(SUBSTITUTE(SUBSTITUTE(db[[#This Row],[QTY/ CTN]]," ","_",2),"(",""),")","")&amp;"_")</f>
        <v>50 BOX_</v>
      </c>
      <c r="S1751" s="39">
        <f>IF(db[[#This Row],[H_QTY/ CTN]]="","",SEARCH("_",db[[#This Row],[H_QTY/ CTN]]))</f>
        <v>7</v>
      </c>
      <c r="T1751" s="39">
        <f>IF(db[[#This Row],[H_QTY/ CTN]]="","",LEN(db[[#This Row],[H_QTY/ CTN]]))</f>
        <v>7</v>
      </c>
      <c r="U1751" s="41" t="str">
        <f>IF(db[[#This Row],[H_QTY/ CTN]]="","",LEFT(db[[#This Row],[H_QTY/ CTN]],db[[#This Row],[H_1]]-1))</f>
        <v>50 BOX</v>
      </c>
      <c r="V1751" s="40" t="str">
        <f>IF(NOT(db[[#This Row],[H_1]]=db[[#This Row],[H_2]]),MID(db[[#This Row],[H_QTY/ CTN]],db[[#This Row],[H_1]]+1,db[[#This Row],[H_2]]-db[[#This Row],[H_1]]-1),"")</f>
        <v/>
      </c>
      <c r="W1751" s="40" t="str">
        <f>IF(db[[#This Row],[QTY/ CTN B]]="","",LEFT(db[[#This Row],[QTY/ CTN B]],SEARCH(" ",db[[#This Row],[QTY/ CTN B]],1)-1))</f>
        <v>50</v>
      </c>
      <c r="X1751" s="40" t="str">
        <f>IF(db[[#This Row],[QTY/ CTN B]]="","",RIGHT(db[[#This Row],[QTY/ CTN B]],LEN(db[[#This Row],[QTY/ CTN B]])-SEARCH(" ",db[[#This Row],[QTY/ CTN B]],1)))</f>
        <v>BOX</v>
      </c>
      <c r="Y1751" s="40" t="str">
        <f>IF(db[[#This Row],[QTY/ CTN TG]]="",IF(db[[#This Row],[STN TG]]="","",12),LEFT(db[[#This Row],[QTY/ CTN TG]],SEARCH(" ",db[[#This Row],[QTY/ CTN TG]],1)-1))</f>
        <v/>
      </c>
      <c r="Z17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51" s="40" t="str">
        <f>IF(db[[#This Row],[STN K]]="","",IF(db[[#This Row],[STN TG]]="LSN",12,""))</f>
        <v/>
      </c>
      <c r="AB1751" s="40" t="str">
        <f>IF(db[[#This Row],[STN TG]]="LSN","PCS","")</f>
        <v/>
      </c>
      <c r="AC1751" s="40">
        <f>db[[#This Row],[QTY B]]*IF(db[[#This Row],[QTY TG]]="",1,db[[#This Row],[QTY TG]])*IF(db[[#This Row],[QTY K]]="",1,db[[#This Row],[QTY K]])</f>
        <v>50</v>
      </c>
      <c r="AD1751" s="40" t="str">
        <f>IF(db[[#This Row],[STN K]]="",IF(db[[#This Row],[STN TG]]="",db[[#This Row],[STN B]],db[[#This Row],[STN TG]]),db[[#This Row],[STN K]])</f>
        <v>BOX</v>
      </c>
      <c r="AE1751" s="40"/>
    </row>
    <row r="1752" spans="1:31" x14ac:dyDescent="0.25">
      <c r="A1752" s="40">
        <f t="shared" si="27"/>
        <v>1751</v>
      </c>
      <c r="B1752" s="5" t="str">
        <f>LOWER(SUBSTITUTE(SUBSTITUTE(SUBSTITUTE(SUBSTITUTE(SUBSTITUTE(SUBSTITUTE(SUBSTITUTE(SUBSTITUTE(db[[#This Row],[NB BM]]," ",),".",""),"-",""),"(",""),")",""),"/",""),"""",""),"+",""))</f>
        <v>staplerkenkohd10dnewcolor</v>
      </c>
      <c r="C1752" s="5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D1752" s="5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E175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staplerkenkohd10dnewcolor20lsnartomoro</v>
      </c>
      <c r="F175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kenkostaplerhd10dnewcolor20lsn</v>
      </c>
      <c r="G1752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kenkostaplerhd10dnewcolorartomoro</v>
      </c>
      <c r="H175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kenkostaplerhd10dnewcolor20lsnartomoro</v>
      </c>
      <c r="I1752" s="2" t="s">
        <v>495</v>
      </c>
      <c r="J1752" s="2" t="s">
        <v>1722</v>
      </c>
      <c r="K1752" s="14" t="s">
        <v>1817</v>
      </c>
      <c r="L1752" s="2" t="s">
        <v>1335</v>
      </c>
      <c r="M1752" s="34" t="e">
        <f>IF(db[[#This Row],[NB NOTA_C]]="","",COUNTIF([2]!B_MSK[concat],db[[#This Row],[NB NOTA_C]]))</f>
        <v>#REF!</v>
      </c>
      <c r="N1752" s="9" t="s">
        <v>1348</v>
      </c>
      <c r="O1752" s="5" t="s">
        <v>1428</v>
      </c>
      <c r="P1752" s="2" t="s">
        <v>2450</v>
      </c>
      <c r="R1752" s="2" t="str">
        <f>IF(db[[#This Row],[QTY/ CTN]]="","",SUBSTITUTE(SUBSTITUTE(SUBSTITUTE(db[[#This Row],[QTY/ CTN]]," ","_",2),"(",""),")","")&amp;"_")</f>
        <v>20 LSN_</v>
      </c>
      <c r="S1752" s="2">
        <f>IF(db[[#This Row],[H_QTY/ CTN]]="","",SEARCH("_",db[[#This Row],[H_QTY/ CTN]]))</f>
        <v>7</v>
      </c>
      <c r="T1752" s="2">
        <f>IF(db[[#This Row],[H_QTY/ CTN]]="","",LEN(db[[#This Row],[H_QTY/ CTN]]))</f>
        <v>7</v>
      </c>
      <c r="U1752" s="41" t="str">
        <f>IF(db[[#This Row],[H_QTY/ CTN]]="","",LEFT(db[[#This Row],[H_QTY/ CTN]],db[[#This Row],[H_1]]-1))</f>
        <v>20 LSN</v>
      </c>
      <c r="V1752" s="40" t="str">
        <f>IF(NOT(db[[#This Row],[H_1]]=db[[#This Row],[H_2]]),MID(db[[#This Row],[H_QTY/ CTN]],db[[#This Row],[H_1]]+1,db[[#This Row],[H_2]]-db[[#This Row],[H_1]]-1),"")</f>
        <v/>
      </c>
      <c r="W1752" s="40" t="str">
        <f>IF(db[[#This Row],[QTY/ CTN B]]="","",LEFT(db[[#This Row],[QTY/ CTN B]],SEARCH(" ",db[[#This Row],[QTY/ CTN B]],1)-1))</f>
        <v>20</v>
      </c>
      <c r="X1752" s="40" t="str">
        <f>IF(db[[#This Row],[QTY/ CTN B]]="","",RIGHT(db[[#This Row],[QTY/ CTN B]],LEN(db[[#This Row],[QTY/ CTN B]])-SEARCH(" ",db[[#This Row],[QTY/ CTN B]],1)))</f>
        <v>LSN</v>
      </c>
      <c r="Y1752" s="40">
        <f>IF(db[[#This Row],[QTY/ CTN TG]]="",IF(db[[#This Row],[STN TG]]="","",12),LEFT(db[[#This Row],[QTY/ CTN TG]],SEARCH(" ",db[[#This Row],[QTY/ CTN TG]],1)-1))</f>
        <v>12</v>
      </c>
      <c r="Z17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52" s="40" t="str">
        <f>IF(db[[#This Row],[STN K]]="","",IF(db[[#This Row],[STN TG]]="LSN",12,""))</f>
        <v/>
      </c>
      <c r="AB1752" s="40" t="str">
        <f>IF(db[[#This Row],[STN TG]]="LSN","PCS","")</f>
        <v/>
      </c>
      <c r="AC1752" s="40">
        <f>db[[#This Row],[QTY B]]*IF(db[[#This Row],[QTY TG]]="",1,db[[#This Row],[QTY TG]])*IF(db[[#This Row],[QTY K]]="",1,db[[#This Row],[QTY K]])</f>
        <v>240</v>
      </c>
      <c r="AD1752" s="40" t="str">
        <f>IF(db[[#This Row],[STN K]]="",IF(db[[#This Row],[STN TG]]="",db[[#This Row],[STN B]],db[[#This Row],[STN TG]]),db[[#This Row],[STN K]])</f>
        <v>PCS</v>
      </c>
      <c r="AE1752" s="40"/>
    </row>
    <row r="1753" spans="1:31" x14ac:dyDescent="0.25">
      <c r="A1753" s="40">
        <f t="shared" si="27"/>
        <v>1752</v>
      </c>
      <c r="B1753" s="5" t="str">
        <f>LOWER(SUBSTITUTE(SUBSTITUTE(SUBSTITUTE(SUBSTITUTE(SUBSTITUTE(SUBSTITUTE(SUBSTITUTE(SUBSTITUTE(db[[#This Row],[NB BM]]," ",),".",""),"-",""),"(",""),")",""),"/",""),"""",""),"+",""))</f>
        <v>staplerkenkohd10newcolor</v>
      </c>
      <c r="C1753" s="5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D1753" s="5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E17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staplerkenkohd10newcolor20lsnartomoro</v>
      </c>
      <c r="F17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kenkostaplerhd10newcolor20lsn</v>
      </c>
      <c r="G1753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kenkostaplerhd10newcolorartomoro</v>
      </c>
      <c r="H17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kenkostaplerhd10newcolor20lsnartomoro</v>
      </c>
      <c r="I1753" s="2" t="s">
        <v>3682</v>
      </c>
      <c r="J1753" s="2" t="s">
        <v>3680</v>
      </c>
      <c r="K1753" s="14" t="s">
        <v>3681</v>
      </c>
      <c r="L1753" s="2" t="s">
        <v>1335</v>
      </c>
      <c r="M1753" s="34" t="e">
        <f>IF(db[[#This Row],[NB NOTA_C]]="","",COUNTIF([2]!B_MSK[concat],db[[#This Row],[NB NOTA_C]]))</f>
        <v>#REF!</v>
      </c>
      <c r="N1753" s="9" t="s">
        <v>1348</v>
      </c>
      <c r="O1753" s="5" t="s">
        <v>1428</v>
      </c>
      <c r="P1753" s="2" t="s">
        <v>2450</v>
      </c>
      <c r="R1753" s="2" t="str">
        <f>IF(db[[#This Row],[QTY/ CTN]]="","",SUBSTITUTE(SUBSTITUTE(SUBSTITUTE(db[[#This Row],[QTY/ CTN]]," ","_",2),"(",""),")","")&amp;"_")</f>
        <v>20 LSN_</v>
      </c>
      <c r="S1753" s="2">
        <f>IF(db[[#This Row],[H_QTY/ CTN]]="","",SEARCH("_",db[[#This Row],[H_QTY/ CTN]]))</f>
        <v>7</v>
      </c>
      <c r="T1753" s="2">
        <f>IF(db[[#This Row],[H_QTY/ CTN]]="","",LEN(db[[#This Row],[H_QTY/ CTN]]))</f>
        <v>7</v>
      </c>
      <c r="U1753" s="41" t="str">
        <f>IF(db[[#This Row],[H_QTY/ CTN]]="","",LEFT(db[[#This Row],[H_QTY/ CTN]],db[[#This Row],[H_1]]-1))</f>
        <v>20 LSN</v>
      </c>
      <c r="V1753" s="40" t="str">
        <f>IF(NOT(db[[#This Row],[H_1]]=db[[#This Row],[H_2]]),MID(db[[#This Row],[H_QTY/ CTN]],db[[#This Row],[H_1]]+1,db[[#This Row],[H_2]]-db[[#This Row],[H_1]]-1),"")</f>
        <v/>
      </c>
      <c r="W1753" s="40" t="str">
        <f>IF(db[[#This Row],[QTY/ CTN B]]="","",LEFT(db[[#This Row],[QTY/ CTN B]],SEARCH(" ",db[[#This Row],[QTY/ CTN B]],1)-1))</f>
        <v>20</v>
      </c>
      <c r="X1753" s="40" t="str">
        <f>IF(db[[#This Row],[QTY/ CTN B]]="","",RIGHT(db[[#This Row],[QTY/ CTN B]],LEN(db[[#This Row],[QTY/ CTN B]])-SEARCH(" ",db[[#This Row],[QTY/ CTN B]],1)))</f>
        <v>LSN</v>
      </c>
      <c r="Y1753" s="40">
        <f>IF(db[[#This Row],[QTY/ CTN TG]]="",IF(db[[#This Row],[STN TG]]="","",12),LEFT(db[[#This Row],[QTY/ CTN TG]],SEARCH(" ",db[[#This Row],[QTY/ CTN TG]],1)-1))</f>
        <v>12</v>
      </c>
      <c r="Z17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53" s="40" t="str">
        <f>IF(db[[#This Row],[STN K]]="","",IF(db[[#This Row],[STN TG]]="LSN",12,""))</f>
        <v/>
      </c>
      <c r="AB1753" s="40" t="str">
        <f>IF(db[[#This Row],[STN TG]]="LSN","PCS","")</f>
        <v/>
      </c>
      <c r="AC1753" s="40">
        <f>db[[#This Row],[QTY B]]*IF(db[[#This Row],[QTY TG]]="",1,db[[#This Row],[QTY TG]])*IF(db[[#This Row],[QTY K]]="",1,db[[#This Row],[QTY K]])</f>
        <v>240</v>
      </c>
      <c r="AD1753" s="40" t="str">
        <f>IF(db[[#This Row],[STN K]]="",IF(db[[#This Row],[STN TG]]="",db[[#This Row],[STN B]],db[[#This Row],[STN TG]]),db[[#This Row],[STN K]])</f>
        <v>PCS</v>
      </c>
      <c r="AE1753" s="40"/>
    </row>
    <row r="1754" spans="1:31" s="42" customFormat="1" x14ac:dyDescent="0.25">
      <c r="A1754" s="40">
        <f t="shared" si="27"/>
        <v>1753</v>
      </c>
      <c r="B1754" s="5" t="str">
        <f>LOWER(SUBSTITUTE(SUBSTITUTE(SUBSTITUTE(SUBSTITUTE(SUBSTITUTE(SUBSTITUTE(SUBSTITUTE(SUBSTITUTE(db[[#This Row],[NB BM]]," ",),".",""),"-",""),"(",""),")",""),"/",""),"""",""),"+",""))</f>
        <v>asahanmejakenkoa2sb</v>
      </c>
      <c r="C1754" s="5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D1754" s="5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E175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asahanmejakenkoa2sb60pcsartomoro</v>
      </c>
      <c r="F175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kenkotablesharpenera2sb60pcs</v>
      </c>
      <c r="G1754" s="5" t="str">
        <f>db[[#This Row],[NB NOTA_C]]&amp;LOWER(SUBSTITUTE(SUBSTITUTE(SUBSTITUTE(SUBSTITUTE(SUBSTITUTE(SUBSTITUTE(SUBSTITUTE(SUBSTITUTE(SUBSTITUTE(db[[#This Row],[FAKTUR]]," ",),".",""),"-",""),"(",""),")",""),",",""),"/",""),"""",""),"+",""))</f>
        <v>kenkotablesharpenera2sbartomoro</v>
      </c>
      <c r="H175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kenkotablesharpenera2sb60pcsartomoro</v>
      </c>
      <c r="I1754" s="2" t="s">
        <v>504</v>
      </c>
      <c r="J1754" s="2" t="s">
        <v>1723</v>
      </c>
      <c r="K1754" s="14" t="s">
        <v>1818</v>
      </c>
      <c r="L1754" s="2" t="s">
        <v>1335</v>
      </c>
      <c r="M1754" s="34" t="e">
        <f>IF(db[[#This Row],[NB NOTA_C]]="","",COUNTIF([2]!B_MSK[concat],db[[#This Row],[NB NOTA_C]]))</f>
        <v>#REF!</v>
      </c>
      <c r="N1754" s="9" t="s">
        <v>1348</v>
      </c>
      <c r="O1754" s="5" t="s">
        <v>1380</v>
      </c>
      <c r="P1754" s="2" t="s">
        <v>2413</v>
      </c>
      <c r="Q1754" s="2"/>
      <c r="R1754" s="2" t="str">
        <f>IF(db[[#This Row],[QTY/ CTN]]="","",SUBSTITUTE(SUBSTITUTE(SUBSTITUTE(db[[#This Row],[QTY/ CTN]]," ","_",2),"(",""),")","")&amp;"_")</f>
        <v>60 PCS_</v>
      </c>
      <c r="S1754" s="2">
        <f>IF(db[[#This Row],[H_QTY/ CTN]]="","",SEARCH("_",db[[#This Row],[H_QTY/ CTN]]))</f>
        <v>7</v>
      </c>
      <c r="T1754" s="2">
        <f>IF(db[[#This Row],[H_QTY/ CTN]]="","",LEN(db[[#This Row],[H_QTY/ CTN]]))</f>
        <v>7</v>
      </c>
      <c r="U1754" s="41" t="str">
        <f>IF(db[[#This Row],[H_QTY/ CTN]]="","",LEFT(db[[#This Row],[H_QTY/ CTN]],db[[#This Row],[H_1]]-1))</f>
        <v>60 PCS</v>
      </c>
      <c r="V1754" s="40" t="str">
        <f>IF(NOT(db[[#This Row],[H_1]]=db[[#This Row],[H_2]]),MID(db[[#This Row],[H_QTY/ CTN]],db[[#This Row],[H_1]]+1,db[[#This Row],[H_2]]-db[[#This Row],[H_1]]-1),"")</f>
        <v/>
      </c>
      <c r="W1754" s="40" t="str">
        <f>IF(db[[#This Row],[QTY/ CTN B]]="","",LEFT(db[[#This Row],[QTY/ CTN B]],SEARCH(" ",db[[#This Row],[QTY/ CTN B]],1)-1))</f>
        <v>60</v>
      </c>
      <c r="X1754" s="40" t="str">
        <f>IF(db[[#This Row],[QTY/ CTN B]]="","",RIGHT(db[[#This Row],[QTY/ CTN B]],LEN(db[[#This Row],[QTY/ CTN B]])-SEARCH(" ",db[[#This Row],[QTY/ CTN B]],1)))</f>
        <v>PCS</v>
      </c>
      <c r="Y1754" s="40" t="str">
        <f>IF(db[[#This Row],[QTY/ CTN TG]]="",IF(db[[#This Row],[STN TG]]="","",12),LEFT(db[[#This Row],[QTY/ CTN TG]],SEARCH(" ",db[[#This Row],[QTY/ CTN TG]],1)-1))</f>
        <v/>
      </c>
      <c r="Z17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54" s="40" t="str">
        <f>IF(db[[#This Row],[STN K]]="","",IF(db[[#This Row],[STN TG]]="LSN",12,""))</f>
        <v/>
      </c>
      <c r="AB1754" s="40" t="str">
        <f>IF(db[[#This Row],[STN TG]]="LSN","PCS","")</f>
        <v/>
      </c>
      <c r="AC1754" s="40">
        <f>db[[#This Row],[QTY B]]*IF(db[[#This Row],[QTY TG]]="",1,db[[#This Row],[QTY TG]])*IF(db[[#This Row],[QTY K]]="",1,db[[#This Row],[QTY K]])</f>
        <v>60</v>
      </c>
      <c r="AD1754" s="40" t="str">
        <f>IF(db[[#This Row],[STN K]]="",IF(db[[#This Row],[STN TG]]="",db[[#This Row],[STN B]],db[[#This Row],[STN TG]]),db[[#This Row],[STN K]])</f>
        <v>PCS</v>
      </c>
      <c r="AE1754" s="40"/>
    </row>
    <row r="1755" spans="1:31" s="42" customFormat="1" x14ac:dyDescent="0.25">
      <c r="A1755" s="40">
        <f t="shared" si="27"/>
        <v>1754</v>
      </c>
      <c r="B1755" s="106" t="str">
        <f>LOWER(SUBSTITUTE(SUBSTITUTE(SUBSTITUTE(SUBSTITUTE(SUBSTITUTE(SUBSTITUTE(SUBSTITUTE(SUBSTITUTE(db[[#This Row],[NB BM]]," ",),".",""),"-",""),"(",""),")",""),"/",""),"""",""),"+",""))</f>
        <v>kertascrepepotongankoala</v>
      </c>
      <c r="C1755" s="106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D1755" s="106" t="str">
        <f>LOWER(SUBSTITUTE(SUBSTITUTE(SUBSTITUTE(SUBSTITUTE(SUBSTITUTE(SUBSTITUTE(SUBSTITUTE(SUBSTITUTE(SUBSTITUTE(db[[#This Row],[NB PAJAK]]," ",""),"-",""),"(",""),")",""),".",""),",",""),"/",""),"""",""),"+",""))</f>
        <v/>
      </c>
      <c r="E1755" s="10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kertascrepepotongankoala270pakuntana</v>
      </c>
      <c r="F1755" s="106" t="str">
        <f>db[[#This Row],[NB NOTA_C]]&amp;LOWER(SUBSTITUTE(SUBSTITUTE(SUBSTITUTE(SUBSTITUTE(SUBSTITUTE(SUBSTITUTE(SUBSTITUTE(SUBSTITUTE(SUBSTITUTE(db[[#This Row],[QTY/ CTN]]," ",),".",""),"-",""),"(",""),")",""),",",""),"/",""),"""",""),"+",""))</f>
        <v>kertascrepepotkreasikoala270pak</v>
      </c>
      <c r="G1755" s="106" t="str">
        <f>db[[#This Row],[NB NOTA_C]]&amp;LOWER(SUBSTITUTE(SUBSTITUTE(SUBSTITUTE(SUBSTITUTE(SUBSTITUTE(SUBSTITUTE(SUBSTITUTE(SUBSTITUTE(SUBSTITUTE(db[[#This Row],[FAKTUR]]," ",),".",""),"-",""),"(",""),")",""),",",""),"/",""),"""",""),"+",""))</f>
        <v>kertascrepepotkreasikoalauntana</v>
      </c>
      <c r="H1755" s="10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kertascrepepotkreasikoala270pakuntana</v>
      </c>
      <c r="I1755" s="35" t="s">
        <v>4329</v>
      </c>
      <c r="J1755" s="35" t="s">
        <v>4330</v>
      </c>
      <c r="K1755" s="36"/>
      <c r="L1755" s="2" t="s">
        <v>1336</v>
      </c>
      <c r="M1755" s="107" t="e">
        <f>IF(db[[#This Row],[NB NOTA_C]]="","",COUNTIF([2]!B_MSK[concat],db[[#This Row],[NB NOTA_C]]))</f>
        <v>#REF!</v>
      </c>
      <c r="N1755" s="108" t="s">
        <v>1343</v>
      </c>
      <c r="O1755" s="106" t="s">
        <v>2950</v>
      </c>
      <c r="P1755" s="35" t="s">
        <v>2433</v>
      </c>
      <c r="Q1755" s="106"/>
      <c r="R1755" s="106" t="str">
        <f>IF(db[[#This Row],[QTY/ CTN]]="","",SUBSTITUTE(SUBSTITUTE(SUBSTITUTE(db[[#This Row],[QTY/ CTN]]," ","_",2),"(",""),")","")&amp;"_")</f>
        <v>270 PAK_</v>
      </c>
      <c r="S1755" s="106">
        <f>IF(db[[#This Row],[H_QTY/ CTN]]="","",SEARCH("_",db[[#This Row],[H_QTY/ CTN]]))</f>
        <v>8</v>
      </c>
      <c r="T1755" s="106">
        <f>IF(db[[#This Row],[H_QTY/ CTN]]="","",LEN(db[[#This Row],[H_QTY/ CTN]]))</f>
        <v>8</v>
      </c>
      <c r="U1755" s="109" t="str">
        <f>IF(db[[#This Row],[H_QTY/ CTN]]="","",LEFT(db[[#This Row],[H_QTY/ CTN]],db[[#This Row],[H_1]]-1))</f>
        <v>270 PAK</v>
      </c>
      <c r="V1755" s="109" t="str">
        <f>IF(NOT(db[[#This Row],[H_1]]=db[[#This Row],[H_2]]),MID(db[[#This Row],[H_QTY/ CTN]],db[[#This Row],[H_1]]+1,db[[#This Row],[H_2]]-db[[#This Row],[H_1]]-1),"")</f>
        <v/>
      </c>
      <c r="W1755" s="40" t="str">
        <f>IF(db[[#This Row],[QTY/ CTN B]]="","",LEFT(db[[#This Row],[QTY/ CTN B]],SEARCH(" ",db[[#This Row],[QTY/ CTN B]],1)-1))</f>
        <v>270</v>
      </c>
      <c r="X1755" s="40" t="str">
        <f>IF(db[[#This Row],[QTY/ CTN B]]="","",RIGHT(db[[#This Row],[QTY/ CTN B]],LEN(db[[#This Row],[QTY/ CTN B]])-SEARCH(" ",db[[#This Row],[QTY/ CTN B]],1)))</f>
        <v>PAK</v>
      </c>
      <c r="Y1755" s="40" t="str">
        <f>IF(db[[#This Row],[QTY/ CTN TG]]="",IF(db[[#This Row],[STN TG]]="","",12),LEFT(db[[#This Row],[QTY/ CTN TG]],SEARCH(" ",db[[#This Row],[QTY/ CTN TG]],1)-1))</f>
        <v/>
      </c>
      <c r="Z17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55" s="40" t="str">
        <f>IF(db[[#This Row],[STN K]]="","",IF(db[[#This Row],[STN TG]]="LSN",12,""))</f>
        <v/>
      </c>
      <c r="AB1755" s="40" t="str">
        <f>IF(db[[#This Row],[STN TG]]="LSN","PCS","")</f>
        <v/>
      </c>
      <c r="AC1755" s="40">
        <f>db[[#This Row],[QTY B]]*IF(db[[#This Row],[QTY TG]]="",1,db[[#This Row],[QTY TG]])*IF(db[[#This Row],[QTY K]]="",1,db[[#This Row],[QTY K]])</f>
        <v>270</v>
      </c>
      <c r="AD1755" s="40" t="str">
        <f>IF(db[[#This Row],[STN K]]="",IF(db[[#This Row],[STN TG]]="",db[[#This Row],[STN B]],db[[#This Row],[STN TG]]),db[[#This Row],[STN K]])</f>
        <v>PAK</v>
      </c>
      <c r="AE1755" s="40"/>
    </row>
    <row r="1756" spans="1:31" x14ac:dyDescent="0.25">
      <c r="A1756" s="40">
        <f t="shared" si="27"/>
        <v>1755</v>
      </c>
      <c r="B1756" s="5" t="str">
        <f>LOWER(SUBSTITUTE(SUBSTITUTE(SUBSTITUTE(SUBSTITUTE(SUBSTITUTE(SUBSTITUTE(SUBSTITUTE(SUBSTITUTE(db[[#This Row],[NB BM]]," ",),".",""),"-",""),"(",""),")",""),"/",""),"""",""),"+",""))</f>
        <v>kertaskrepkoalamix</v>
      </c>
      <c r="C1756" s="5" t="str">
        <f>LOWER(SUBSTITUTE(SUBSTITUTE(SUBSTITUTE(SUBSTITUTE(SUBSTITUTE(SUBSTITUTE(SUBSTITUTE(SUBSTITUTE(SUBSTITUTE(db[[#This Row],[NB NOTA]]," ",),".",""),"-",""),"(",""),")",""),",",""),"/",""),"""",""),"+",""))</f>
        <v>kertascrepepotkreasikoalamerahputih</v>
      </c>
      <c r="D1756" s="5" t="str">
        <f>LOWER(SUBSTITUTE(SUBSTITUTE(SUBSTITUTE(SUBSTITUTE(SUBSTITUTE(SUBSTITUTE(SUBSTITUTE(SUBSTITUTE(SUBSTITUTE(db[[#This Row],[NB PAJAK]]," ",""),"-",""),"(",""),")",""),".",""),",",""),"/",""),"""",""),"+",""))</f>
        <v/>
      </c>
      <c r="E175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kertaskrepkoalamix270pakuntana</v>
      </c>
      <c r="F175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kertascrepepotkreasikoalamerahputih270pak</v>
      </c>
      <c r="G1756" s="5" t="str">
        <f>db[[#This Row],[NB NOTA_C]]&amp;LOWER(SUBSTITUTE(SUBSTITUTE(SUBSTITUTE(SUBSTITUTE(SUBSTITUTE(SUBSTITUTE(SUBSTITUTE(SUBSTITUTE(SUBSTITUTE(db[[#This Row],[FAKTUR]]," ",),".",""),"-",""),"(",""),")",""),",",""),"/",""),"""",""),"+",""))</f>
        <v>kertascrepepotkreasikoalamerahputihuntana</v>
      </c>
      <c r="H175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kertascrepepotkreasikoalamerahputih270pakuntana</v>
      </c>
      <c r="I1756" s="2" t="s">
        <v>6882</v>
      </c>
      <c r="J1756" s="2" t="s">
        <v>6781</v>
      </c>
      <c r="K1756" s="14"/>
      <c r="L1756" s="2" t="s">
        <v>1336</v>
      </c>
      <c r="M1756" s="33" t="e">
        <f>IF(db[[#This Row],[NB NOTA_C]]="","",COUNTIF([2]!B_MSK[concat],db[[#This Row],[NB NOTA_C]]))</f>
        <v>#REF!</v>
      </c>
      <c r="N1756" s="9" t="s">
        <v>1343</v>
      </c>
      <c r="O1756" s="5" t="s">
        <v>2950</v>
      </c>
      <c r="P1756" s="2" t="s">
        <v>2433</v>
      </c>
      <c r="Q1756" s="5"/>
      <c r="R1756" s="5" t="str">
        <f>IF(db[[#This Row],[QTY/ CTN]]="","",SUBSTITUTE(SUBSTITUTE(SUBSTITUTE(db[[#This Row],[QTY/ CTN]]," ","_",2),"(",""),")","")&amp;"_")</f>
        <v>270 PAK_</v>
      </c>
      <c r="S1756" s="5">
        <f>IF(db[[#This Row],[H_QTY/ CTN]]="","",SEARCH("_",db[[#This Row],[H_QTY/ CTN]]))</f>
        <v>8</v>
      </c>
      <c r="T1756" s="5">
        <f>IF(db[[#This Row],[H_QTY/ CTN]]="","",LEN(db[[#This Row],[H_QTY/ CTN]]))</f>
        <v>8</v>
      </c>
      <c r="U1756" s="40" t="str">
        <f>IF(db[[#This Row],[H_QTY/ CTN]]="","",LEFT(db[[#This Row],[H_QTY/ CTN]],db[[#This Row],[H_1]]-1))</f>
        <v>270 PAK</v>
      </c>
      <c r="V1756" s="40" t="str">
        <f>IF(NOT(db[[#This Row],[H_1]]=db[[#This Row],[H_2]]),MID(db[[#This Row],[H_QTY/ CTN]],db[[#This Row],[H_1]]+1,db[[#This Row],[H_2]]-db[[#This Row],[H_1]]-1),"")</f>
        <v/>
      </c>
      <c r="W1756" s="40" t="str">
        <f>IF(db[[#This Row],[QTY/ CTN B]]="","",LEFT(db[[#This Row],[QTY/ CTN B]],SEARCH(" ",db[[#This Row],[QTY/ CTN B]],1)-1))</f>
        <v>270</v>
      </c>
      <c r="X1756" s="40" t="str">
        <f>IF(db[[#This Row],[QTY/ CTN B]]="","",RIGHT(db[[#This Row],[QTY/ CTN B]],LEN(db[[#This Row],[QTY/ CTN B]])-SEARCH(" ",db[[#This Row],[QTY/ CTN B]],1)))</f>
        <v>PAK</v>
      </c>
      <c r="Y1756" s="40" t="str">
        <f>IF(db[[#This Row],[QTY/ CTN TG]]="",IF(db[[#This Row],[STN TG]]="","",12),LEFT(db[[#This Row],[QTY/ CTN TG]],SEARCH(" ",db[[#This Row],[QTY/ CTN TG]],1)-1))</f>
        <v/>
      </c>
      <c r="Z17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56" s="40" t="str">
        <f>IF(db[[#This Row],[STN K]]="","",IF(db[[#This Row],[STN TG]]="LSN",12,""))</f>
        <v/>
      </c>
      <c r="AB1756" s="40" t="str">
        <f>IF(db[[#This Row],[STN TG]]="LSN","PCS","")</f>
        <v/>
      </c>
      <c r="AC1756" s="40">
        <f>db[[#This Row],[QTY B]]*IF(db[[#This Row],[QTY TG]]="",1,db[[#This Row],[QTY TG]])*IF(db[[#This Row],[QTY K]]="",1,db[[#This Row],[QTY K]])</f>
        <v>270</v>
      </c>
      <c r="AD1756" s="40" t="str">
        <f>IF(db[[#This Row],[STN K]]="",IF(db[[#This Row],[STN TG]]="",db[[#This Row],[STN B]],db[[#This Row],[STN TG]]),db[[#This Row],[STN K]])</f>
        <v>PAK</v>
      </c>
      <c r="AE1756" s="40"/>
    </row>
    <row r="1757" spans="1:31" x14ac:dyDescent="0.25">
      <c r="A1757" s="40">
        <f t="shared" si="27"/>
        <v>1756</v>
      </c>
      <c r="B1757" s="5" t="str">
        <f>LOWER(SUBSTITUTE(SUBSTITUTE(SUBSTITUTE(SUBSTITUTE(SUBSTITUTE(SUBSTITUTE(SUBSTITUTE(SUBSTITUTE(db[[#This Row],[NB BM]]," ",),".",""),"-",""),"(",""),")",""),"/",""),"""",""),"+",""))</f>
        <v>kertascrepepotonganjersy</v>
      </c>
      <c r="C1757" s="5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D1757" s="5" t="str">
        <f>LOWER(SUBSTITUTE(SUBSTITUTE(SUBSTITUTE(SUBSTITUTE(SUBSTITUTE(SUBSTITUTE(SUBSTITUTE(SUBSTITUTE(SUBSTITUTE(db[[#This Row],[NB PAJAK]]," ",""),"-",""),"(",""),")",""),".",""),",",""),"/",""),"""",""),"+",""))</f>
        <v/>
      </c>
      <c r="E175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kertascrepepotonganjersy210pakuntana</v>
      </c>
      <c r="F175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kertascrepepotonganjersy210pak</v>
      </c>
      <c r="G1757" s="5" t="str">
        <f>db[[#This Row],[NB NOTA_C]]&amp;LOWER(SUBSTITUTE(SUBSTITUTE(SUBSTITUTE(SUBSTITUTE(SUBSTITUTE(SUBSTITUTE(SUBSTITUTE(SUBSTITUTE(SUBSTITUTE(db[[#This Row],[FAKTUR]]," ",),".",""),"-",""),"(",""),")",""),",",""),"/",""),"""",""),"+",""))</f>
        <v>kertascrepepotonganjersyuntana</v>
      </c>
      <c r="H175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kertascrepepotonganjersy210pakuntana</v>
      </c>
      <c r="I1757" s="2" t="s">
        <v>2008</v>
      </c>
      <c r="J1757" s="2" t="s">
        <v>2005</v>
      </c>
      <c r="K1757" s="14"/>
      <c r="L1757" s="2" t="s">
        <v>1336</v>
      </c>
      <c r="M1757" s="34" t="e">
        <f>IF(db[[#This Row],[NB NOTA_C]]="","",COUNTIF([2]!B_MSK[concat],db[[#This Row],[NB NOTA_C]]))</f>
        <v>#REF!</v>
      </c>
      <c r="N1757" s="9" t="s">
        <v>1368</v>
      </c>
      <c r="O1757" s="5" t="s">
        <v>2007</v>
      </c>
      <c r="P1757" s="2" t="s">
        <v>2433</v>
      </c>
      <c r="R1757" s="2" t="str">
        <f>IF(db[[#This Row],[QTY/ CTN]]="","",SUBSTITUTE(SUBSTITUTE(SUBSTITUTE(db[[#This Row],[QTY/ CTN]]," ","_",2),"(",""),")","")&amp;"_")</f>
        <v>210 PAK_</v>
      </c>
      <c r="S1757" s="2">
        <f>IF(db[[#This Row],[H_QTY/ CTN]]="","",SEARCH("_",db[[#This Row],[H_QTY/ CTN]]))</f>
        <v>8</v>
      </c>
      <c r="T1757" s="2">
        <f>IF(db[[#This Row],[H_QTY/ CTN]]="","",LEN(db[[#This Row],[H_QTY/ CTN]]))</f>
        <v>8</v>
      </c>
      <c r="U1757" s="41" t="str">
        <f>IF(db[[#This Row],[H_QTY/ CTN]]="","",LEFT(db[[#This Row],[H_QTY/ CTN]],db[[#This Row],[H_1]]-1))</f>
        <v>210 PAK</v>
      </c>
      <c r="V1757" s="40" t="str">
        <f>IF(NOT(db[[#This Row],[H_1]]=db[[#This Row],[H_2]]),MID(db[[#This Row],[H_QTY/ CTN]],db[[#This Row],[H_1]]+1,db[[#This Row],[H_2]]-db[[#This Row],[H_1]]-1),"")</f>
        <v/>
      </c>
      <c r="W1757" s="40" t="str">
        <f>IF(db[[#This Row],[QTY/ CTN B]]="","",LEFT(db[[#This Row],[QTY/ CTN B]],SEARCH(" ",db[[#This Row],[QTY/ CTN B]],1)-1))</f>
        <v>210</v>
      </c>
      <c r="X1757" s="40" t="str">
        <f>IF(db[[#This Row],[QTY/ CTN B]]="","",RIGHT(db[[#This Row],[QTY/ CTN B]],LEN(db[[#This Row],[QTY/ CTN B]])-SEARCH(" ",db[[#This Row],[QTY/ CTN B]],1)))</f>
        <v>PAK</v>
      </c>
      <c r="Y1757" s="40" t="str">
        <f>IF(db[[#This Row],[QTY/ CTN TG]]="",IF(db[[#This Row],[STN TG]]="","",12),LEFT(db[[#This Row],[QTY/ CTN TG]],SEARCH(" ",db[[#This Row],[QTY/ CTN TG]],1)-1))</f>
        <v/>
      </c>
      <c r="Z17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57" s="40" t="str">
        <f>IF(db[[#This Row],[STN K]]="","",IF(db[[#This Row],[STN TG]]="LSN",12,""))</f>
        <v/>
      </c>
      <c r="AB1757" s="40" t="str">
        <f>IF(db[[#This Row],[STN TG]]="LSN","PCS","")</f>
        <v/>
      </c>
      <c r="AC1757" s="40">
        <f>db[[#This Row],[QTY B]]*IF(db[[#This Row],[QTY TG]]="",1,db[[#This Row],[QTY TG]])*IF(db[[#This Row],[QTY K]]="",1,db[[#This Row],[QTY K]])</f>
        <v>210</v>
      </c>
      <c r="AD1757" s="40" t="str">
        <f>IF(db[[#This Row],[STN K]]="",IF(db[[#This Row],[STN TG]]="",db[[#This Row],[STN B]],db[[#This Row],[STN TG]]),db[[#This Row],[STN K]])</f>
        <v>PAK</v>
      </c>
      <c r="AE1757" s="40"/>
    </row>
    <row r="1758" spans="1:31" x14ac:dyDescent="0.25">
      <c r="A1758" s="40">
        <f t="shared" si="27"/>
        <v>1757</v>
      </c>
      <c r="B1758" s="82" t="str">
        <f>LOWER(SUBSTITUTE(SUBSTITUTE(SUBSTITUTE(SUBSTITUTE(SUBSTITUTE(SUBSTITUTE(SUBSTITUTE(SUBSTITUTE(db[[#This Row],[NB BM]]," ",),".",""),"-",""),"(",""),")",""),"/",""),"""",""),"+",""))</f>
        <v>kertascrepekeciljersy</v>
      </c>
      <c r="C1758" s="82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D1758" s="82" t="str">
        <f>LOWER(SUBSTITUTE(SUBSTITUTE(SUBSTITUTE(SUBSTITUTE(SUBSTITUTE(SUBSTITUTE(SUBSTITUTE(SUBSTITUTE(SUBSTITUTE(db[[#This Row],[NB PAJAK]]," ",""),"-",""),"(",""),")",""),".",""),",",""),"/",""),"""",""),"+",""))</f>
        <v/>
      </c>
      <c r="E175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kertascrepekeciljersy235pakuntana</v>
      </c>
      <c r="F175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kertascrepesmalljersy235pak</v>
      </c>
      <c r="G1758" s="82" t="str">
        <f>db[[#This Row],[NB NOTA_C]]&amp;LOWER(SUBSTITUTE(SUBSTITUTE(SUBSTITUTE(SUBSTITUTE(SUBSTITUTE(SUBSTITUTE(SUBSTITUTE(SUBSTITUTE(SUBSTITUTE(db[[#This Row],[FAKTUR]]," ",),".",""),"-",""),"(",""),")",""),",",""),"/",""),"""",""),"+",""))</f>
        <v>kertascrepesmalljersyuntana</v>
      </c>
      <c r="H175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kertascrepesmalljersy235pakuntana</v>
      </c>
      <c r="I1758" s="7" t="s">
        <v>3623</v>
      </c>
      <c r="J1758" s="7" t="s">
        <v>3622</v>
      </c>
      <c r="K1758" s="15"/>
      <c r="L1758" s="2" t="s">
        <v>1336</v>
      </c>
      <c r="M1758" s="83" t="e">
        <f>IF(db[[#This Row],[NB NOTA_C]]="","",COUNTIF([2]!B_MSK[concat],db[[#This Row],[NB NOTA_C]]))</f>
        <v>#REF!</v>
      </c>
      <c r="N1758" s="84" t="s">
        <v>3624</v>
      </c>
      <c r="O1758" s="82" t="s">
        <v>3625</v>
      </c>
      <c r="P1758" s="7" t="s">
        <v>2433</v>
      </c>
      <c r="Q1758" s="82"/>
      <c r="R1758" s="82" t="str">
        <f>IF(db[[#This Row],[QTY/ CTN]]="","",SUBSTITUTE(SUBSTITUTE(SUBSTITUTE(db[[#This Row],[QTY/ CTN]]," ","_",2),"(",""),")","")&amp;"_")</f>
        <v>235 PAK_</v>
      </c>
      <c r="S1758" s="82">
        <f>IF(db[[#This Row],[H_QTY/ CTN]]="","",SEARCH("_",db[[#This Row],[H_QTY/ CTN]]))</f>
        <v>8</v>
      </c>
      <c r="T1758" s="82">
        <f>IF(db[[#This Row],[H_QTY/ CTN]]="","",LEN(db[[#This Row],[H_QTY/ CTN]]))</f>
        <v>8</v>
      </c>
      <c r="U1758" s="85" t="str">
        <f>IF(db[[#This Row],[H_QTY/ CTN]]="","",LEFT(db[[#This Row],[H_QTY/ CTN]],db[[#This Row],[H_1]]-1))</f>
        <v>235 PAK</v>
      </c>
      <c r="V1758" s="85" t="str">
        <f>IF(NOT(db[[#This Row],[H_1]]=db[[#This Row],[H_2]]),MID(db[[#This Row],[H_QTY/ CTN]],db[[#This Row],[H_1]]+1,db[[#This Row],[H_2]]-db[[#This Row],[H_1]]-1),"")</f>
        <v/>
      </c>
      <c r="W1758" s="40" t="str">
        <f>IF(db[[#This Row],[QTY/ CTN B]]="","",LEFT(db[[#This Row],[QTY/ CTN B]],SEARCH(" ",db[[#This Row],[QTY/ CTN B]],1)-1))</f>
        <v>235</v>
      </c>
      <c r="X1758" s="40" t="str">
        <f>IF(db[[#This Row],[QTY/ CTN B]]="","",RIGHT(db[[#This Row],[QTY/ CTN B]],LEN(db[[#This Row],[QTY/ CTN B]])-SEARCH(" ",db[[#This Row],[QTY/ CTN B]],1)))</f>
        <v>PAK</v>
      </c>
      <c r="Y1758" s="40" t="str">
        <f>IF(db[[#This Row],[QTY/ CTN TG]]="",IF(db[[#This Row],[STN TG]]="","",12),LEFT(db[[#This Row],[QTY/ CTN TG]],SEARCH(" ",db[[#This Row],[QTY/ CTN TG]],1)-1))</f>
        <v/>
      </c>
      <c r="Z17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58" s="40" t="str">
        <f>IF(db[[#This Row],[STN K]]="","",IF(db[[#This Row],[STN TG]]="LSN",12,""))</f>
        <v/>
      </c>
      <c r="AB1758" s="40" t="str">
        <f>IF(db[[#This Row],[STN TG]]="LSN","PCS","")</f>
        <v/>
      </c>
      <c r="AC1758" s="40">
        <f>db[[#This Row],[QTY B]]*IF(db[[#This Row],[QTY TG]]="",1,db[[#This Row],[QTY TG]])*IF(db[[#This Row],[QTY K]]="",1,db[[#This Row],[QTY K]])</f>
        <v>235</v>
      </c>
      <c r="AD1758" s="40" t="str">
        <f>IF(db[[#This Row],[STN K]]="",IF(db[[#This Row],[STN TG]]="",db[[#This Row],[STN B]],db[[#This Row],[STN TG]]),db[[#This Row],[STN K]])</f>
        <v>PAK</v>
      </c>
      <c r="AE1758" s="40"/>
    </row>
    <row r="1759" spans="1:31" x14ac:dyDescent="0.25">
      <c r="A1759" s="40">
        <f t="shared" si="27"/>
        <v>1758</v>
      </c>
      <c r="B1759" s="82" t="str">
        <f>LOWER(SUBSTITUTE(SUBSTITUTE(SUBSTITUTE(SUBSTITUTE(SUBSTITUTE(SUBSTITUTE(SUBSTITUTE(SUBSTITUTE(db[[#This Row],[NB BM]]," ",),".",""),"-",""),"(",""),")",""),"/",""),"""",""),"+",""))</f>
        <v>kertaskadoparsel75x90</v>
      </c>
      <c r="C1759" s="82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D1759" s="82" t="str">
        <f>LOWER(SUBSTITUTE(SUBSTITUTE(SUBSTITUTE(SUBSTITUTE(SUBSTITUTE(SUBSTITUTE(SUBSTITUTE(SUBSTITUTE(SUBSTITUTE(db[[#This Row],[NB PAJAK]]," ",""),"-",""),"(",""),")",""),".",""),",",""),"/",""),"""",""),"+",""))</f>
        <v/>
      </c>
      <c r="E1759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kertaskadoparsel75x902500lbruntana</v>
      </c>
      <c r="F1759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kertaskadoparsel75x902500lbr</v>
      </c>
      <c r="G1759" s="82" t="str">
        <f>db[[#This Row],[NB NOTA_C]]&amp;LOWER(SUBSTITUTE(SUBSTITUTE(SUBSTITUTE(SUBSTITUTE(SUBSTITUTE(SUBSTITUTE(SUBSTITUTE(SUBSTITUTE(SUBSTITUTE(db[[#This Row],[FAKTUR]]," ",),".",""),"-",""),"(",""),")",""),",",""),"/",""),"""",""),"+",""))</f>
        <v>kertaskadoparsel75x90untana</v>
      </c>
      <c r="H1759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kertaskadoparsel75x902500lbruntana</v>
      </c>
      <c r="I1759" s="7" t="s">
        <v>3506</v>
      </c>
      <c r="J1759" s="7" t="s">
        <v>3501</v>
      </c>
      <c r="K1759" s="15"/>
      <c r="L1759" s="2" t="s">
        <v>1336</v>
      </c>
      <c r="M1759" s="83" t="e">
        <f>IF(db[[#This Row],[NB NOTA_C]]="","",COUNTIF([2]!B_MSK[concat],db[[#This Row],[NB NOTA_C]]))</f>
        <v>#REF!</v>
      </c>
      <c r="N1759" s="84" t="s">
        <v>1354</v>
      </c>
      <c r="O1759" s="82" t="s">
        <v>3507</v>
      </c>
      <c r="P1759" s="7" t="s">
        <v>3078</v>
      </c>
      <c r="Q1759" s="82"/>
      <c r="R1759" s="82" t="str">
        <f>IF(db[[#This Row],[QTY/ CTN]]="","",SUBSTITUTE(SUBSTITUTE(SUBSTITUTE(db[[#This Row],[QTY/ CTN]]," ","_",2),"(",""),")","")&amp;"_")</f>
        <v>2500 LBR_</v>
      </c>
      <c r="S1759" s="82">
        <f>IF(db[[#This Row],[H_QTY/ CTN]]="","",SEARCH("_",db[[#This Row],[H_QTY/ CTN]]))</f>
        <v>9</v>
      </c>
      <c r="T1759" s="82">
        <f>IF(db[[#This Row],[H_QTY/ CTN]]="","",LEN(db[[#This Row],[H_QTY/ CTN]]))</f>
        <v>9</v>
      </c>
      <c r="U1759" s="85" t="str">
        <f>IF(db[[#This Row],[H_QTY/ CTN]]="","",LEFT(db[[#This Row],[H_QTY/ CTN]],db[[#This Row],[H_1]]-1))</f>
        <v>2500 LBR</v>
      </c>
      <c r="V1759" s="85" t="str">
        <f>IF(NOT(db[[#This Row],[H_1]]=db[[#This Row],[H_2]]),MID(db[[#This Row],[H_QTY/ CTN]],db[[#This Row],[H_1]]+1,db[[#This Row],[H_2]]-db[[#This Row],[H_1]]-1),"")</f>
        <v/>
      </c>
      <c r="W1759" s="40" t="str">
        <f>IF(db[[#This Row],[QTY/ CTN B]]="","",LEFT(db[[#This Row],[QTY/ CTN B]],SEARCH(" ",db[[#This Row],[QTY/ CTN B]],1)-1))</f>
        <v>2500</v>
      </c>
      <c r="X1759" s="40" t="str">
        <f>IF(db[[#This Row],[QTY/ CTN B]]="","",RIGHT(db[[#This Row],[QTY/ CTN B]],LEN(db[[#This Row],[QTY/ CTN B]])-SEARCH(" ",db[[#This Row],[QTY/ CTN B]],1)))</f>
        <v>LBR</v>
      </c>
      <c r="Y1759" s="40" t="str">
        <f>IF(db[[#This Row],[QTY/ CTN TG]]="",IF(db[[#This Row],[STN TG]]="","",12),LEFT(db[[#This Row],[QTY/ CTN TG]],SEARCH(" ",db[[#This Row],[QTY/ CTN TG]],1)-1))</f>
        <v/>
      </c>
      <c r="Z17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59" s="40" t="str">
        <f>IF(db[[#This Row],[STN K]]="","",IF(db[[#This Row],[STN TG]]="LSN",12,""))</f>
        <v/>
      </c>
      <c r="AB1759" s="40" t="str">
        <f>IF(db[[#This Row],[STN TG]]="LSN","PCS","")</f>
        <v/>
      </c>
      <c r="AC1759" s="40">
        <f>db[[#This Row],[QTY B]]*IF(db[[#This Row],[QTY TG]]="",1,db[[#This Row],[QTY TG]])*IF(db[[#This Row],[QTY K]]="",1,db[[#This Row],[QTY K]])</f>
        <v>2500</v>
      </c>
      <c r="AD1759" s="40" t="str">
        <f>IF(db[[#This Row],[STN K]]="",IF(db[[#This Row],[STN TG]]="",db[[#This Row],[STN B]],db[[#This Row],[STN TG]]),db[[#This Row],[STN K]])</f>
        <v>LBR</v>
      </c>
      <c r="AE1759" s="40"/>
    </row>
    <row r="1760" spans="1:31" x14ac:dyDescent="0.25">
      <c r="A1760" s="40">
        <f t="shared" si="27"/>
        <v>1759</v>
      </c>
      <c r="B1760" s="5" t="str">
        <f>LOWER(SUBSTITUTE(SUBSTITUTE(SUBSTITUTE(SUBSTITUTE(SUBSTITUTE(SUBSTITUTE(SUBSTITUTE(SUBSTITUTE(db[[#This Row],[NB BM]]," ",),".",""),"-",""),"(",""),")",""),"/",""),"""",""),"+",""))</f>
        <v>keyringdebozzdbkc003</v>
      </c>
      <c r="C1760" s="5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D1760" s="5" t="str">
        <f>LOWER(SUBSTITUTE(SUBSTITUTE(SUBSTITUTE(SUBSTITUTE(SUBSTITUTE(SUBSTITUTE(SUBSTITUTE(SUBSTITUTE(SUBSTITUTE(db[[#This Row],[NB PAJAK]]," ",""),"-",""),"(",""),")",""),".",""),",",""),"/",""),"""",""),"+",""))</f>
        <v/>
      </c>
      <c r="E176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keyringdebozzdbkc00396tub50pcsuntana</v>
      </c>
      <c r="F176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keyringdebozz50pcsdbkc00396tub50pcs</v>
      </c>
      <c r="G1760" s="5" t="str">
        <f>db[[#This Row],[NB NOTA_C]]&amp;LOWER(SUBSTITUTE(SUBSTITUTE(SUBSTITUTE(SUBSTITUTE(SUBSTITUTE(SUBSTITUTE(SUBSTITUTE(SUBSTITUTE(SUBSTITUTE(db[[#This Row],[FAKTUR]]," ",),".",""),"-",""),"(",""),")",""),",",""),"/",""),"""",""),"+",""))</f>
        <v>keyringdebozz50pcsdbkc003untana</v>
      </c>
      <c r="H176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keyringdebozz50pcsdbkc00396tub50pcsuntana</v>
      </c>
      <c r="I1760" s="2" t="s">
        <v>917</v>
      </c>
      <c r="J1760" s="2" t="s">
        <v>1180</v>
      </c>
      <c r="K1760" s="14"/>
      <c r="L1760" s="2" t="s">
        <v>1336</v>
      </c>
      <c r="M1760" s="34" t="e">
        <f>IF(db[[#This Row],[NB NOTA_C]]="","",COUNTIF([2]!B_MSK[concat],db[[#This Row],[NB NOTA_C]]))</f>
        <v>#REF!</v>
      </c>
      <c r="N1760" s="14" t="s">
        <v>1349</v>
      </c>
      <c r="O1760" s="2" t="s">
        <v>1466</v>
      </c>
      <c r="P1760" s="2" t="s">
        <v>2733</v>
      </c>
      <c r="R1760" s="2" t="str">
        <f>IF(db[[#This Row],[QTY/ CTN]]="","",SUBSTITUTE(SUBSTITUTE(SUBSTITUTE(db[[#This Row],[QTY/ CTN]]," ","_",2),"(",""),")","")&amp;"_")</f>
        <v>96 TUB_50 PCS_</v>
      </c>
      <c r="S1760" s="2">
        <f>IF(db[[#This Row],[H_QTY/ CTN]]="","",SEARCH("_",db[[#This Row],[H_QTY/ CTN]]))</f>
        <v>7</v>
      </c>
      <c r="T1760" s="2">
        <f>IF(db[[#This Row],[H_QTY/ CTN]]="","",LEN(db[[#This Row],[H_QTY/ CTN]]))</f>
        <v>14</v>
      </c>
      <c r="U1760" s="41" t="str">
        <f>IF(db[[#This Row],[H_QTY/ CTN]]="","",LEFT(db[[#This Row],[H_QTY/ CTN]],db[[#This Row],[H_1]]-1))</f>
        <v>96 TUB</v>
      </c>
      <c r="V1760" s="40" t="str">
        <f>IF(NOT(db[[#This Row],[H_1]]=db[[#This Row],[H_2]]),MID(db[[#This Row],[H_QTY/ CTN]],db[[#This Row],[H_1]]+1,db[[#This Row],[H_2]]-db[[#This Row],[H_1]]-1),"")</f>
        <v>50 PCS</v>
      </c>
      <c r="W1760" s="40" t="str">
        <f>IF(db[[#This Row],[QTY/ CTN B]]="","",LEFT(db[[#This Row],[QTY/ CTN B]],SEARCH(" ",db[[#This Row],[QTY/ CTN B]],1)-1))</f>
        <v>96</v>
      </c>
      <c r="X1760" s="40" t="str">
        <f>IF(db[[#This Row],[QTY/ CTN B]]="","",RIGHT(db[[#This Row],[QTY/ CTN B]],LEN(db[[#This Row],[QTY/ CTN B]])-SEARCH(" ",db[[#This Row],[QTY/ CTN B]],1)))</f>
        <v>TUB</v>
      </c>
      <c r="Y1760" s="40" t="str">
        <f>IF(db[[#This Row],[QTY/ CTN TG]]="",IF(db[[#This Row],[STN TG]]="","",12),LEFT(db[[#This Row],[QTY/ CTN TG]],SEARCH(" ",db[[#This Row],[QTY/ CTN TG]],1)-1))</f>
        <v>50</v>
      </c>
      <c r="Z17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60" s="40" t="str">
        <f>IF(db[[#This Row],[STN K]]="","",IF(db[[#This Row],[STN TG]]="LSN",12,""))</f>
        <v/>
      </c>
      <c r="AB1760" s="40" t="str">
        <f>IF(db[[#This Row],[STN TG]]="LSN","PCS","")</f>
        <v/>
      </c>
      <c r="AC1760" s="40">
        <f>db[[#This Row],[QTY B]]*IF(db[[#This Row],[QTY TG]]="",1,db[[#This Row],[QTY TG]])*IF(db[[#This Row],[QTY K]]="",1,db[[#This Row],[QTY K]])</f>
        <v>4800</v>
      </c>
      <c r="AD1760" s="40" t="str">
        <f>IF(db[[#This Row],[STN K]]="",IF(db[[#This Row],[STN TG]]="",db[[#This Row],[STN B]],db[[#This Row],[STN TG]]),db[[#This Row],[STN K]])</f>
        <v>PCS</v>
      </c>
      <c r="AE1760" s="40"/>
    </row>
    <row r="1761" spans="1:31" x14ac:dyDescent="0.25">
      <c r="A1761" s="40">
        <f t="shared" si="27"/>
        <v>1760</v>
      </c>
      <c r="B1761" s="5" t="str">
        <f>LOWER(SUBSTITUTE(SUBSTITUTE(SUBSTITUTE(SUBSTITUTE(SUBSTITUTE(SUBSTITUTE(SUBSTITUTE(SUBSTITUTE(db[[#This Row],[NB BM]]," ",),".",""),"-",""),"(",""),")",""),"/",""),"""",""),"+",""))</f>
        <v>keyringdebozzdbkc003l</v>
      </c>
      <c r="C1761" s="5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D1761" s="5" t="str">
        <f>LOWER(SUBSTITUTE(SUBSTITUTE(SUBSTITUTE(SUBSTITUTE(SUBSTITUTE(SUBSTITUTE(SUBSTITUTE(SUBSTITUTE(SUBSTITUTE(db[[#This Row],[NB PAJAK]]," ",""),"-",""),"(",""),")",""),".",""),",",""),"/",""),"""",""),"+",""))</f>
        <v/>
      </c>
      <c r="E176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keyringdebozzdbkc003l93tub50pcsuntana</v>
      </c>
      <c r="F176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keyringdebozz50pcsdbkc003l93tub50pcs</v>
      </c>
      <c r="G1761" s="5" t="str">
        <f>db[[#This Row],[NB NOTA_C]]&amp;LOWER(SUBSTITUTE(SUBSTITUTE(SUBSTITUTE(SUBSTITUTE(SUBSTITUTE(SUBSTITUTE(SUBSTITUTE(SUBSTITUTE(SUBSTITUTE(db[[#This Row],[FAKTUR]]," ",),".",""),"-",""),"(",""),")",""),",",""),"/",""),"""",""),"+",""))</f>
        <v>keyringdebozz50pcsdbkc003luntana</v>
      </c>
      <c r="H176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keyringdebozz50pcsdbkc003l93tub50pcsuntana</v>
      </c>
      <c r="I1761" s="2" t="s">
        <v>918</v>
      </c>
      <c r="J1761" s="2" t="s">
        <v>1181</v>
      </c>
      <c r="K1761" s="14"/>
      <c r="L1761" s="2" t="s">
        <v>1336</v>
      </c>
      <c r="M1761" s="34" t="e">
        <f>IF(db[[#This Row],[NB NOTA_C]]="","",COUNTIF([2]!B_MSK[concat],db[[#This Row],[NB NOTA_C]]))</f>
        <v>#REF!</v>
      </c>
      <c r="N1761" s="14" t="s">
        <v>1349</v>
      </c>
      <c r="O1761" s="2" t="s">
        <v>1467</v>
      </c>
      <c r="P1761" s="2" t="s">
        <v>2733</v>
      </c>
      <c r="R1761" s="2" t="str">
        <f>IF(db[[#This Row],[QTY/ CTN]]="","",SUBSTITUTE(SUBSTITUTE(SUBSTITUTE(db[[#This Row],[QTY/ CTN]]," ","_",2),"(",""),")","")&amp;"_")</f>
        <v>93 TUB_50 PCS_</v>
      </c>
      <c r="S1761" s="2">
        <f>IF(db[[#This Row],[H_QTY/ CTN]]="","",SEARCH("_",db[[#This Row],[H_QTY/ CTN]]))</f>
        <v>7</v>
      </c>
      <c r="T1761" s="2">
        <f>IF(db[[#This Row],[H_QTY/ CTN]]="","",LEN(db[[#This Row],[H_QTY/ CTN]]))</f>
        <v>14</v>
      </c>
      <c r="U1761" s="41" t="str">
        <f>IF(db[[#This Row],[H_QTY/ CTN]]="","",LEFT(db[[#This Row],[H_QTY/ CTN]],db[[#This Row],[H_1]]-1))</f>
        <v>93 TUB</v>
      </c>
      <c r="V1761" s="40" t="str">
        <f>IF(NOT(db[[#This Row],[H_1]]=db[[#This Row],[H_2]]),MID(db[[#This Row],[H_QTY/ CTN]],db[[#This Row],[H_1]]+1,db[[#This Row],[H_2]]-db[[#This Row],[H_1]]-1),"")</f>
        <v>50 PCS</v>
      </c>
      <c r="W1761" s="40" t="str">
        <f>IF(db[[#This Row],[QTY/ CTN B]]="","",LEFT(db[[#This Row],[QTY/ CTN B]],SEARCH(" ",db[[#This Row],[QTY/ CTN B]],1)-1))</f>
        <v>93</v>
      </c>
      <c r="X1761" s="40" t="str">
        <f>IF(db[[#This Row],[QTY/ CTN B]]="","",RIGHT(db[[#This Row],[QTY/ CTN B]],LEN(db[[#This Row],[QTY/ CTN B]])-SEARCH(" ",db[[#This Row],[QTY/ CTN B]],1)))</f>
        <v>TUB</v>
      </c>
      <c r="Y1761" s="40" t="str">
        <f>IF(db[[#This Row],[QTY/ CTN TG]]="",IF(db[[#This Row],[STN TG]]="","",12),LEFT(db[[#This Row],[QTY/ CTN TG]],SEARCH(" ",db[[#This Row],[QTY/ CTN TG]],1)-1))</f>
        <v>50</v>
      </c>
      <c r="Z17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61" s="40" t="str">
        <f>IF(db[[#This Row],[STN K]]="","",IF(db[[#This Row],[STN TG]]="LSN",12,""))</f>
        <v/>
      </c>
      <c r="AB1761" s="40" t="str">
        <f>IF(db[[#This Row],[STN TG]]="LSN","PCS","")</f>
        <v/>
      </c>
      <c r="AC1761" s="40">
        <f>db[[#This Row],[QTY B]]*IF(db[[#This Row],[QTY TG]]="",1,db[[#This Row],[QTY TG]])*IF(db[[#This Row],[QTY K]]="",1,db[[#This Row],[QTY K]])</f>
        <v>4650</v>
      </c>
      <c r="AD1761" s="40" t="str">
        <f>IF(db[[#This Row],[STN K]]="",IF(db[[#This Row],[STN TG]]="",db[[#This Row],[STN B]],db[[#This Row],[STN TG]]),db[[#This Row],[STN K]])</f>
        <v>PCS</v>
      </c>
      <c r="AE1761" s="40"/>
    </row>
    <row r="1762" spans="1:31" x14ac:dyDescent="0.25">
      <c r="A1762" s="40">
        <f t="shared" si="27"/>
        <v>1761</v>
      </c>
      <c r="B1762" s="2" t="str">
        <f>LOWER(SUBSTITUTE(SUBSTITUTE(SUBSTITUTE(SUBSTITUTE(SUBSTITUTE(SUBSTITUTE(SUBSTITUTE(SUBSTITUTE(db[[#This Row],[NB BM]]," ",),".",""),"-",""),"(",""),")",""),"/",""),"""",""),"+",""))</f>
        <v>keyringjkkr6</v>
      </c>
      <c r="C1762" s="2" t="str">
        <f>LOWER(SUBSTITUTE(SUBSTITUTE(SUBSTITUTE(SUBSTITUTE(SUBSTITUTE(SUBSTITUTE(SUBSTITUTE(SUBSTITUTE(SUBSTITUTE(db[[#This Row],[NB NOTA]]," ",),".",""),"-",""),"(",""),")",""),",",""),"/",""),"""",""),"+",""))</f>
        <v>keyringkr6jk</v>
      </c>
      <c r="D1762" s="2" t="str">
        <f>LOWER(SUBSTITUTE(SUBSTITUTE(SUBSTITUTE(SUBSTITUTE(SUBSTITUTE(SUBSTITUTE(SUBSTITUTE(SUBSTITUTE(SUBSTITUTE(db[[#This Row],[NB PAJAK]]," ",""),"-",""),"(",""),")",""),".",""),",",""),"/",""),"""",""),"+",""))</f>
        <v>keyringjoykokr6isi25pc</v>
      </c>
      <c r="E176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keyringjkkr6200pcsartomoro</v>
      </c>
      <c r="F176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keyringkr6jk200pcs</v>
      </c>
      <c r="G1762" s="2" t="str">
        <f>db[[#This Row],[NB NOTA_C]]&amp;LOWER(SUBSTITUTE(SUBSTITUTE(SUBSTITUTE(SUBSTITUTE(SUBSTITUTE(SUBSTITUTE(SUBSTITUTE(SUBSTITUTE(SUBSTITUTE(db[[#This Row],[FAKTUR]]," ",),".",""),"-",""),"(",""),")",""),",",""),"/",""),"""",""),"+",""))</f>
        <v>keyringkr6jkartomoro</v>
      </c>
      <c r="H176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keyringkr6jk200pcsartomoro</v>
      </c>
      <c r="I1762" s="2" t="s">
        <v>5266</v>
      </c>
      <c r="J1762" s="2" t="s">
        <v>5267</v>
      </c>
      <c r="K1762" s="14" t="s">
        <v>5268</v>
      </c>
      <c r="L1762" s="2" t="s">
        <v>1335</v>
      </c>
      <c r="M1762" s="34" t="e">
        <f>IF(db[[#This Row],[NB NOTA_C]]="","",COUNTIF([2]!B_MSK[concat],db[[#This Row],[NB NOTA_C]]))</f>
        <v>#REF!</v>
      </c>
      <c r="N1762" s="14" t="s">
        <v>1346</v>
      </c>
      <c r="O1762" s="2" t="s">
        <v>1540</v>
      </c>
      <c r="P1762" s="2" t="s">
        <v>2733</v>
      </c>
      <c r="R1762" s="2" t="str">
        <f>IF(db[[#This Row],[QTY/ CTN]]="","",SUBSTITUTE(SUBSTITUTE(SUBSTITUTE(db[[#This Row],[QTY/ CTN]]," ","_",2),"(",""),")","")&amp;"_")</f>
        <v>200 PCS_</v>
      </c>
      <c r="S1762" s="2">
        <f>IF(db[[#This Row],[H_QTY/ CTN]]="","",SEARCH("_",db[[#This Row],[H_QTY/ CTN]]))</f>
        <v>8</v>
      </c>
      <c r="T1762" s="2">
        <f>IF(db[[#This Row],[H_QTY/ CTN]]="","",LEN(db[[#This Row],[H_QTY/ CTN]]))</f>
        <v>8</v>
      </c>
      <c r="U1762" s="41" t="str">
        <f>IF(db[[#This Row],[H_QTY/ CTN]]="","",LEFT(db[[#This Row],[H_QTY/ CTN]],db[[#This Row],[H_1]]-1))</f>
        <v>200 PCS</v>
      </c>
      <c r="V1762" s="40" t="str">
        <f>IF(NOT(db[[#This Row],[H_1]]=db[[#This Row],[H_2]]),MID(db[[#This Row],[H_QTY/ CTN]],db[[#This Row],[H_1]]+1,db[[#This Row],[H_2]]-db[[#This Row],[H_1]]-1),"")</f>
        <v/>
      </c>
      <c r="W1762" s="40" t="str">
        <f>IF(db[[#This Row],[QTY/ CTN B]]="","",LEFT(db[[#This Row],[QTY/ CTN B]],SEARCH(" ",db[[#This Row],[QTY/ CTN B]],1)-1))</f>
        <v>200</v>
      </c>
      <c r="X1762" s="40" t="str">
        <f>IF(db[[#This Row],[QTY/ CTN B]]="","",RIGHT(db[[#This Row],[QTY/ CTN B]],LEN(db[[#This Row],[QTY/ CTN B]])-SEARCH(" ",db[[#This Row],[QTY/ CTN B]],1)))</f>
        <v>PCS</v>
      </c>
      <c r="Y1762" s="40" t="str">
        <f>IF(db[[#This Row],[QTY/ CTN TG]]="",IF(db[[#This Row],[STN TG]]="","",12),LEFT(db[[#This Row],[QTY/ CTN TG]],SEARCH(" ",db[[#This Row],[QTY/ CTN TG]],1)-1))</f>
        <v/>
      </c>
      <c r="Z17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62" s="40" t="str">
        <f>IF(db[[#This Row],[STN K]]="","",IF(db[[#This Row],[STN TG]]="LSN",12,""))</f>
        <v/>
      </c>
      <c r="AB1762" s="40" t="str">
        <f>IF(db[[#This Row],[STN TG]]="LSN","PCS","")</f>
        <v/>
      </c>
      <c r="AC1762" s="40">
        <f>db[[#This Row],[QTY B]]*IF(db[[#This Row],[QTY TG]]="",1,db[[#This Row],[QTY TG]])*IF(db[[#This Row],[QTY K]]="",1,db[[#This Row],[QTY K]])</f>
        <v>200</v>
      </c>
      <c r="AD1762" s="40" t="str">
        <f>IF(db[[#This Row],[STN K]]="",IF(db[[#This Row],[STN TG]]="",db[[#This Row],[STN B]],db[[#This Row],[STN TG]]),db[[#This Row],[STN K]])</f>
        <v>PCS</v>
      </c>
      <c r="AE1762" s="40"/>
    </row>
    <row r="1763" spans="1:31" x14ac:dyDescent="0.25">
      <c r="A1763" s="40">
        <f t="shared" si="27"/>
        <v>1762</v>
      </c>
      <c r="B1763" s="6" t="str">
        <f>LOWER(SUBSTITUTE(SUBSTITUTE(SUBSTITUTE(SUBSTITUTE(SUBSTITUTE(SUBSTITUTE(SUBSTITUTE(SUBSTITUTE(db[[#This Row],[NB BM]]," ",),".",""),"-",""),"(",""),")",""),"/",""),"""",""),"+",""))</f>
        <v>keyringjkkr8</v>
      </c>
      <c r="C1763" s="6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D1763" s="6" t="str">
        <f>LOWER(SUBSTITUTE(SUBSTITUTE(SUBSTITUTE(SUBSTITUTE(SUBSTITUTE(SUBSTITUTE(SUBSTITUTE(SUBSTITUTE(SUBSTITUTE(db[[#This Row],[NB PAJAK]]," ",""),"-",""),"(",""),")",""),".",""),",",""),"/",""),"""",""),"+",""))</f>
        <v>keyringjoykokr8isi50pc</v>
      </c>
      <c r="E1763" s="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keyringjkkr840drm50pcsartomoro</v>
      </c>
      <c r="F1763" s="6" t="str">
        <f>db[[#This Row],[NB NOTA_C]]&amp;LOWER(SUBSTITUTE(SUBSTITUTE(SUBSTITUTE(SUBSTITUTE(SUBSTITUTE(SUBSTITUTE(SUBSTITUTE(SUBSTITUTE(SUBSTITUTE(db[[#This Row],[QTY/ CTN]]," ",),".",""),"-",""),"(",""),")",""),",",""),"/",""),"""",""),"+",""))</f>
        <v>keyringkr8drumjk40drm50pcs</v>
      </c>
      <c r="G1763" s="6" t="str">
        <f>db[[#This Row],[NB NOTA_C]]&amp;LOWER(SUBSTITUTE(SUBSTITUTE(SUBSTITUTE(SUBSTITUTE(SUBSTITUTE(SUBSTITUTE(SUBSTITUTE(SUBSTITUTE(SUBSTITUTE(db[[#This Row],[FAKTUR]]," ",),".",""),"-",""),"(",""),")",""),",",""),"/",""),"""",""),"+",""))</f>
        <v>keyringkr8drumjkartomoro</v>
      </c>
      <c r="H1763" s="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keyringkr8drumjk40drm50pcsartomoro</v>
      </c>
      <c r="I1763" s="6" t="s">
        <v>509</v>
      </c>
      <c r="J1763" s="6" t="s">
        <v>510</v>
      </c>
      <c r="K1763" s="1" t="s">
        <v>5269</v>
      </c>
      <c r="L1763" s="2" t="s">
        <v>1335</v>
      </c>
      <c r="M1763" s="34" t="e">
        <f>IF(db[[#This Row],[NB NOTA_C]]="","",COUNTIF([2]!B_MSK[concat],db[[#This Row],[NB NOTA_C]]))</f>
        <v>#REF!</v>
      </c>
      <c r="N1763" s="14" t="s">
        <v>1346</v>
      </c>
      <c r="O1763" s="2" t="s">
        <v>1468</v>
      </c>
      <c r="P1763" s="2" t="s">
        <v>2733</v>
      </c>
      <c r="R1763" s="2" t="str">
        <f>IF(db[[#This Row],[QTY/ CTN]]="","",SUBSTITUTE(SUBSTITUTE(SUBSTITUTE(db[[#This Row],[QTY/ CTN]]," ","_",2),"(",""),")","")&amp;"_")</f>
        <v>40 DRM_50 PCS_</v>
      </c>
      <c r="S1763" s="2">
        <f>IF(db[[#This Row],[H_QTY/ CTN]]="","",SEARCH("_",db[[#This Row],[H_QTY/ CTN]]))</f>
        <v>7</v>
      </c>
      <c r="T1763" s="2">
        <f>IF(db[[#This Row],[H_QTY/ CTN]]="","",LEN(db[[#This Row],[H_QTY/ CTN]]))</f>
        <v>14</v>
      </c>
      <c r="U1763" s="41" t="str">
        <f>IF(db[[#This Row],[H_QTY/ CTN]]="","",LEFT(db[[#This Row],[H_QTY/ CTN]],db[[#This Row],[H_1]]-1))</f>
        <v>40 DRM</v>
      </c>
      <c r="V1763" s="40" t="str">
        <f>IF(NOT(db[[#This Row],[H_1]]=db[[#This Row],[H_2]]),MID(db[[#This Row],[H_QTY/ CTN]],db[[#This Row],[H_1]]+1,db[[#This Row],[H_2]]-db[[#This Row],[H_1]]-1),"")</f>
        <v>50 PCS</v>
      </c>
      <c r="W1763" s="40" t="str">
        <f>IF(db[[#This Row],[QTY/ CTN B]]="","",LEFT(db[[#This Row],[QTY/ CTN B]],SEARCH(" ",db[[#This Row],[QTY/ CTN B]],1)-1))</f>
        <v>40</v>
      </c>
      <c r="X1763" s="40" t="str">
        <f>IF(db[[#This Row],[QTY/ CTN B]]="","",RIGHT(db[[#This Row],[QTY/ CTN B]],LEN(db[[#This Row],[QTY/ CTN B]])-SEARCH(" ",db[[#This Row],[QTY/ CTN B]],1)))</f>
        <v>DRM</v>
      </c>
      <c r="Y1763" s="40" t="str">
        <f>IF(db[[#This Row],[QTY/ CTN TG]]="",IF(db[[#This Row],[STN TG]]="","",12),LEFT(db[[#This Row],[QTY/ CTN TG]],SEARCH(" ",db[[#This Row],[QTY/ CTN TG]],1)-1))</f>
        <v>50</v>
      </c>
      <c r="Z17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63" s="40" t="str">
        <f>IF(db[[#This Row],[STN K]]="","",IF(db[[#This Row],[STN TG]]="LSN",12,""))</f>
        <v/>
      </c>
      <c r="AB1763" s="40" t="str">
        <f>IF(db[[#This Row],[STN TG]]="LSN","PCS","")</f>
        <v/>
      </c>
      <c r="AC1763" s="40">
        <f>db[[#This Row],[QTY B]]*IF(db[[#This Row],[QTY TG]]="",1,db[[#This Row],[QTY TG]])*IF(db[[#This Row],[QTY K]]="",1,db[[#This Row],[QTY K]])</f>
        <v>2000</v>
      </c>
      <c r="AD1763" s="40" t="str">
        <f>IF(db[[#This Row],[STN K]]="",IF(db[[#This Row],[STN TG]]="",db[[#This Row],[STN B]],db[[#This Row],[STN TG]]),db[[#This Row],[STN K]])</f>
        <v>PCS</v>
      </c>
      <c r="AE1763" s="40"/>
    </row>
    <row r="1764" spans="1:31" x14ac:dyDescent="0.25">
      <c r="A1764" s="40">
        <f t="shared" si="27"/>
        <v>1763</v>
      </c>
      <c r="B1764" s="2" t="str">
        <f>LOWER(SUBSTITUTE(SUBSTITUTE(SUBSTITUTE(SUBSTITUTE(SUBSTITUTE(SUBSTITUTE(SUBSTITUTE(SUBSTITUTE(db[[#This Row],[NB BM]]," ",),".",""),"-",""),"(",""),")",""),"/",""),"""",""),"+",""))</f>
        <v>keyringjkkr9</v>
      </c>
      <c r="C1764" s="2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D1764" s="2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E176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keyringjkkr948drm50pcsartomoro</v>
      </c>
      <c r="F176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keyringkr9jk48drm50pcs</v>
      </c>
      <c r="G1764" s="2" t="str">
        <f>db[[#This Row],[NB NOTA_C]]&amp;LOWER(SUBSTITUTE(SUBSTITUTE(SUBSTITUTE(SUBSTITUTE(SUBSTITUTE(SUBSTITUTE(SUBSTITUTE(SUBSTITUTE(SUBSTITUTE(db[[#This Row],[FAKTUR]]," ",),".",""),"-",""),"(",""),")",""),",",""),"/",""),"""",""),"+",""))</f>
        <v>keyringkr9jkartomoro</v>
      </c>
      <c r="H176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keyringkr9jk48drm50pcsartomoro</v>
      </c>
      <c r="I1764" s="2" t="s">
        <v>511</v>
      </c>
      <c r="J1764" s="2" t="s">
        <v>512</v>
      </c>
      <c r="K1764" s="14" t="s">
        <v>1971</v>
      </c>
      <c r="L1764" s="2" t="s">
        <v>1335</v>
      </c>
      <c r="M1764" s="34" t="e">
        <f>IF(db[[#This Row],[NB NOTA_C]]="","",COUNTIF([2]!B_MSK[concat],db[[#This Row],[NB NOTA_C]]))</f>
        <v>#REF!</v>
      </c>
      <c r="N1764" s="14" t="s">
        <v>1346</v>
      </c>
      <c r="O1764" s="2" t="s">
        <v>1469</v>
      </c>
      <c r="P1764" s="2" t="s">
        <v>2733</v>
      </c>
      <c r="R1764" s="2" t="str">
        <f>IF(db[[#This Row],[QTY/ CTN]]="","",SUBSTITUTE(SUBSTITUTE(SUBSTITUTE(db[[#This Row],[QTY/ CTN]]," ","_",2),"(",""),")","")&amp;"_")</f>
        <v>48 DRM_50 PCS_</v>
      </c>
      <c r="S1764" s="2">
        <f>IF(db[[#This Row],[H_QTY/ CTN]]="","",SEARCH("_",db[[#This Row],[H_QTY/ CTN]]))</f>
        <v>7</v>
      </c>
      <c r="T1764" s="2">
        <f>IF(db[[#This Row],[H_QTY/ CTN]]="","",LEN(db[[#This Row],[H_QTY/ CTN]]))</f>
        <v>14</v>
      </c>
      <c r="U1764" s="41" t="str">
        <f>IF(db[[#This Row],[H_QTY/ CTN]]="","",LEFT(db[[#This Row],[H_QTY/ CTN]],db[[#This Row],[H_1]]-1))</f>
        <v>48 DRM</v>
      </c>
      <c r="V1764" s="40" t="str">
        <f>IF(NOT(db[[#This Row],[H_1]]=db[[#This Row],[H_2]]),MID(db[[#This Row],[H_QTY/ CTN]],db[[#This Row],[H_1]]+1,db[[#This Row],[H_2]]-db[[#This Row],[H_1]]-1),"")</f>
        <v>50 PCS</v>
      </c>
      <c r="W1764" s="40" t="str">
        <f>IF(db[[#This Row],[QTY/ CTN B]]="","",LEFT(db[[#This Row],[QTY/ CTN B]],SEARCH(" ",db[[#This Row],[QTY/ CTN B]],1)-1))</f>
        <v>48</v>
      </c>
      <c r="X1764" s="40" t="str">
        <f>IF(db[[#This Row],[QTY/ CTN B]]="","",RIGHT(db[[#This Row],[QTY/ CTN B]],LEN(db[[#This Row],[QTY/ CTN B]])-SEARCH(" ",db[[#This Row],[QTY/ CTN B]],1)))</f>
        <v>DRM</v>
      </c>
      <c r="Y1764" s="40" t="str">
        <f>IF(db[[#This Row],[QTY/ CTN TG]]="",IF(db[[#This Row],[STN TG]]="","",12),LEFT(db[[#This Row],[QTY/ CTN TG]],SEARCH(" ",db[[#This Row],[QTY/ CTN TG]],1)-1))</f>
        <v>50</v>
      </c>
      <c r="Z17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64" s="40" t="str">
        <f>IF(db[[#This Row],[STN K]]="","",IF(db[[#This Row],[STN TG]]="LSN",12,""))</f>
        <v/>
      </c>
      <c r="AB1764" s="40" t="str">
        <f>IF(db[[#This Row],[STN TG]]="LSN","PCS","")</f>
        <v/>
      </c>
      <c r="AC1764" s="40">
        <f>db[[#This Row],[QTY B]]*IF(db[[#This Row],[QTY TG]]="",1,db[[#This Row],[QTY TG]])*IF(db[[#This Row],[QTY K]]="",1,db[[#This Row],[QTY K]])</f>
        <v>2400</v>
      </c>
      <c r="AD1764" s="40" t="str">
        <f>IF(db[[#This Row],[STN K]]="",IF(db[[#This Row],[STN TG]]="",db[[#This Row],[STN B]],db[[#This Row],[STN TG]]),db[[#This Row],[STN K]])</f>
        <v>PCS</v>
      </c>
      <c r="AE1764" s="40"/>
    </row>
    <row r="1765" spans="1:31" x14ac:dyDescent="0.25">
      <c r="A1765" s="40">
        <f t="shared" si="27"/>
        <v>1764</v>
      </c>
      <c r="B1765" s="5" t="str">
        <f>LOWER(SUBSTITUTE(SUBSTITUTE(SUBSTITUTE(SUBSTITUTE(SUBSTITUTE(SUBSTITUTE(SUBSTITUTE(SUBSTITUTE(db[[#This Row],[NB BM]]," ",),".",""),"-",""),"(",""),")",""),"/",""),"""",""),"+",""))</f>
        <v>pwkiko1212</v>
      </c>
      <c r="C1765" s="5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D1765" s="5" t="str">
        <f>LOWER(SUBSTITUTE(SUBSTITUTE(SUBSTITUTE(SUBSTITUTE(SUBSTITUTE(SUBSTITUTE(SUBSTITUTE(SUBSTITUTE(SUBSTITUTE(db[[#This Row],[NB PAJAK]]," ",""),"-",""),"(",""),")",""),".",""),",",""),"/",""),"""",""),"+",""))</f>
        <v/>
      </c>
      <c r="E176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pwkiko121220lsnuntana</v>
      </c>
      <c r="F176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kikocolour121220lsn</v>
      </c>
      <c r="G1765" s="5" t="str">
        <f>db[[#This Row],[NB NOTA_C]]&amp;LOWER(SUBSTITUTE(SUBSTITUTE(SUBSTITUTE(SUBSTITUTE(SUBSTITUTE(SUBSTITUTE(SUBSTITUTE(SUBSTITUTE(SUBSTITUTE(db[[#This Row],[FAKTUR]]," ",),".",""),"-",""),"(",""),")",""),",",""),"/",""),"""",""),"+",""))</f>
        <v>kikocolour1212untana</v>
      </c>
      <c r="H176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kikocolour121220lsnuntana</v>
      </c>
      <c r="I1765" s="2" t="s">
        <v>2297</v>
      </c>
      <c r="J1765" s="2" t="s">
        <v>1733</v>
      </c>
      <c r="K1765" s="14"/>
      <c r="L1765" s="2" t="s">
        <v>1336</v>
      </c>
      <c r="M1765" s="34" t="e">
        <f>IF(db[[#This Row],[NB NOTA_C]]="","",COUNTIF([2]!B_MSK[concat],db[[#This Row],[NB NOTA_C]]))</f>
        <v>#REF!</v>
      </c>
      <c r="N1765" s="9" t="s">
        <v>1343</v>
      </c>
      <c r="O1765" s="5" t="s">
        <v>1428</v>
      </c>
      <c r="P1765" s="2" t="s">
        <v>2447</v>
      </c>
      <c r="R1765" s="2" t="str">
        <f>IF(db[[#This Row],[QTY/ CTN]]="","",SUBSTITUTE(SUBSTITUTE(SUBSTITUTE(db[[#This Row],[QTY/ CTN]]," ","_",2),"(",""),")","")&amp;"_")</f>
        <v>20 LSN_</v>
      </c>
      <c r="S1765" s="2">
        <f>IF(db[[#This Row],[H_QTY/ CTN]]="","",SEARCH("_",db[[#This Row],[H_QTY/ CTN]]))</f>
        <v>7</v>
      </c>
      <c r="T1765" s="2">
        <f>IF(db[[#This Row],[H_QTY/ CTN]]="","",LEN(db[[#This Row],[H_QTY/ CTN]]))</f>
        <v>7</v>
      </c>
      <c r="U1765" s="41" t="str">
        <f>IF(db[[#This Row],[H_QTY/ CTN]]="","",LEFT(db[[#This Row],[H_QTY/ CTN]],db[[#This Row],[H_1]]-1))</f>
        <v>20 LSN</v>
      </c>
      <c r="V1765" s="40" t="str">
        <f>IF(NOT(db[[#This Row],[H_1]]=db[[#This Row],[H_2]]),MID(db[[#This Row],[H_QTY/ CTN]],db[[#This Row],[H_1]]+1,db[[#This Row],[H_2]]-db[[#This Row],[H_1]]-1),"")</f>
        <v/>
      </c>
      <c r="W1765" s="40" t="str">
        <f>IF(db[[#This Row],[QTY/ CTN B]]="","",LEFT(db[[#This Row],[QTY/ CTN B]],SEARCH(" ",db[[#This Row],[QTY/ CTN B]],1)-1))</f>
        <v>20</v>
      </c>
      <c r="X1765" s="40" t="str">
        <f>IF(db[[#This Row],[QTY/ CTN B]]="","",RIGHT(db[[#This Row],[QTY/ CTN B]],LEN(db[[#This Row],[QTY/ CTN B]])-SEARCH(" ",db[[#This Row],[QTY/ CTN B]],1)))</f>
        <v>LSN</v>
      </c>
      <c r="Y1765" s="40">
        <f>IF(db[[#This Row],[QTY/ CTN TG]]="",IF(db[[#This Row],[STN TG]]="","",12),LEFT(db[[#This Row],[QTY/ CTN TG]],SEARCH(" ",db[[#This Row],[QTY/ CTN TG]],1)-1))</f>
        <v>12</v>
      </c>
      <c r="Z17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65" s="40" t="str">
        <f>IF(db[[#This Row],[STN K]]="","",IF(db[[#This Row],[STN TG]]="LSN",12,""))</f>
        <v/>
      </c>
      <c r="AB1765" s="40" t="str">
        <f>IF(db[[#This Row],[STN TG]]="LSN","PCS","")</f>
        <v/>
      </c>
      <c r="AC1765" s="40">
        <f>db[[#This Row],[QTY B]]*IF(db[[#This Row],[QTY TG]]="",1,db[[#This Row],[QTY TG]])*IF(db[[#This Row],[QTY K]]="",1,db[[#This Row],[QTY K]])</f>
        <v>240</v>
      </c>
      <c r="AD1765" s="40" t="str">
        <f>IF(db[[#This Row],[STN K]]="",IF(db[[#This Row],[STN TG]]="",db[[#This Row],[STN B]],db[[#This Row],[STN TG]]),db[[#This Row],[STN K]])</f>
        <v>PCS</v>
      </c>
      <c r="AE1765" s="40"/>
    </row>
    <row r="1766" spans="1:31" x14ac:dyDescent="0.25">
      <c r="A1766" s="40">
        <f t="shared" si="27"/>
        <v>1765</v>
      </c>
      <c r="B1766" s="5" t="str">
        <f>LOWER(SUBSTITUTE(SUBSTITUTE(SUBSTITUTE(SUBSTITUTE(SUBSTITUTE(SUBSTITUTE(SUBSTITUTE(SUBSTITUTE(db[[#This Row],[NB BM]]," ",),".",""),"-",""),"(",""),")",""),"/",""),"""",""),"+",""))</f>
        <v>pwkiko1224</v>
      </c>
      <c r="C1766" s="5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D1766" s="5" t="str">
        <f>LOWER(SUBSTITUTE(SUBSTITUTE(SUBSTITUTE(SUBSTITUTE(SUBSTITUTE(SUBSTITUTE(SUBSTITUTE(SUBSTITUTE(SUBSTITUTE(db[[#This Row],[NB PAJAK]]," ",""),"-",""),"(",""),")",""),".",""),",",""),"/",""),"""",""),"+",""))</f>
        <v/>
      </c>
      <c r="E176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pwkiko122420lsnuntana</v>
      </c>
      <c r="F176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kikocolour122420lsn</v>
      </c>
      <c r="G1766" s="5" t="str">
        <f>db[[#This Row],[NB NOTA_C]]&amp;LOWER(SUBSTITUTE(SUBSTITUTE(SUBSTITUTE(SUBSTITUTE(SUBSTITUTE(SUBSTITUTE(SUBSTITUTE(SUBSTITUTE(SUBSTITUTE(db[[#This Row],[FAKTUR]]," ",),".",""),"-",""),"(",""),")",""),",",""),"/",""),"""",""),"+",""))</f>
        <v>kikocolour1224untana</v>
      </c>
      <c r="H176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kikocolour122420lsnuntana</v>
      </c>
      <c r="I1766" s="2" t="s">
        <v>2299</v>
      </c>
      <c r="J1766" s="2" t="s">
        <v>2296</v>
      </c>
      <c r="K1766" s="14"/>
      <c r="L1766" s="2" t="s">
        <v>1336</v>
      </c>
      <c r="M1766" s="34" t="e">
        <f>IF(db[[#This Row],[NB NOTA_C]]="","",COUNTIF([2]!B_MSK[concat],db[[#This Row],[NB NOTA_C]]))</f>
        <v>#REF!</v>
      </c>
      <c r="N1766" s="9" t="s">
        <v>1343</v>
      </c>
      <c r="O1766" s="5" t="s">
        <v>1428</v>
      </c>
      <c r="P1766" s="2" t="s">
        <v>2447</v>
      </c>
      <c r="R1766" s="2" t="str">
        <f>IF(db[[#This Row],[QTY/ CTN]]="","",SUBSTITUTE(SUBSTITUTE(SUBSTITUTE(db[[#This Row],[QTY/ CTN]]," ","_",2),"(",""),")","")&amp;"_")</f>
        <v>20 LSN_</v>
      </c>
      <c r="S1766" s="2">
        <f>IF(db[[#This Row],[H_QTY/ CTN]]="","",SEARCH("_",db[[#This Row],[H_QTY/ CTN]]))</f>
        <v>7</v>
      </c>
      <c r="T1766" s="2">
        <f>IF(db[[#This Row],[H_QTY/ CTN]]="","",LEN(db[[#This Row],[H_QTY/ CTN]]))</f>
        <v>7</v>
      </c>
      <c r="U1766" s="41" t="str">
        <f>IF(db[[#This Row],[H_QTY/ CTN]]="","",LEFT(db[[#This Row],[H_QTY/ CTN]],db[[#This Row],[H_1]]-1))</f>
        <v>20 LSN</v>
      </c>
      <c r="V1766" s="40" t="str">
        <f>IF(NOT(db[[#This Row],[H_1]]=db[[#This Row],[H_2]]),MID(db[[#This Row],[H_QTY/ CTN]],db[[#This Row],[H_1]]+1,db[[#This Row],[H_2]]-db[[#This Row],[H_1]]-1),"")</f>
        <v/>
      </c>
      <c r="W1766" s="40" t="str">
        <f>IF(db[[#This Row],[QTY/ CTN B]]="","",LEFT(db[[#This Row],[QTY/ CTN B]],SEARCH(" ",db[[#This Row],[QTY/ CTN B]],1)-1))</f>
        <v>20</v>
      </c>
      <c r="X1766" s="40" t="str">
        <f>IF(db[[#This Row],[QTY/ CTN B]]="","",RIGHT(db[[#This Row],[QTY/ CTN B]],LEN(db[[#This Row],[QTY/ CTN B]])-SEARCH(" ",db[[#This Row],[QTY/ CTN B]],1)))</f>
        <v>LSN</v>
      </c>
      <c r="Y1766" s="40">
        <f>IF(db[[#This Row],[QTY/ CTN TG]]="",IF(db[[#This Row],[STN TG]]="","",12),LEFT(db[[#This Row],[QTY/ CTN TG]],SEARCH(" ",db[[#This Row],[QTY/ CTN TG]],1)-1))</f>
        <v>12</v>
      </c>
      <c r="Z17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66" s="40" t="str">
        <f>IF(db[[#This Row],[STN K]]="","",IF(db[[#This Row],[STN TG]]="LSN",12,""))</f>
        <v/>
      </c>
      <c r="AB1766" s="40" t="str">
        <f>IF(db[[#This Row],[STN TG]]="LSN","PCS","")</f>
        <v/>
      </c>
      <c r="AC1766" s="40">
        <f>db[[#This Row],[QTY B]]*IF(db[[#This Row],[QTY TG]]="",1,db[[#This Row],[QTY TG]])*IF(db[[#This Row],[QTY K]]="",1,db[[#This Row],[QTY K]])</f>
        <v>240</v>
      </c>
      <c r="AD1766" s="40" t="str">
        <f>IF(db[[#This Row],[STN K]]="",IF(db[[#This Row],[STN TG]]="",db[[#This Row],[STN B]],db[[#This Row],[STN TG]]),db[[#This Row],[STN K]])</f>
        <v>PCS</v>
      </c>
      <c r="AE1766" s="40"/>
    </row>
    <row r="1767" spans="1:31" x14ac:dyDescent="0.25">
      <c r="A1767" s="40">
        <f t="shared" si="27"/>
        <v>1766</v>
      </c>
      <c r="B1767" s="5" t="str">
        <f>LOWER(SUBSTITUTE(SUBSTITUTE(SUBSTITUTE(SUBSTITUTE(SUBSTITUTE(SUBSTITUTE(SUBSTITUTE(SUBSTITUTE(db[[#This Row],[NB BM]]," ",),".",""),"-",""),"(",""),")",""),"/",""),"""",""),"+",""))</f>
        <v>pwkiko1836</v>
      </c>
      <c r="C1767" s="5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D1767" s="5" t="str">
        <f>LOWER(SUBSTITUTE(SUBSTITUTE(SUBSTITUTE(SUBSTITUTE(SUBSTITUTE(SUBSTITUTE(SUBSTITUTE(SUBSTITUTE(SUBSTITUTE(db[[#This Row],[NB PAJAK]]," ",""),"-",""),"(",""),")",""),".",""),",",""),"/",""),"""",""),"+",""))</f>
        <v/>
      </c>
      <c r="E176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pwkiko183616lsnuntana</v>
      </c>
      <c r="F176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kikocolour183616lsn</v>
      </c>
      <c r="G1767" s="5" t="str">
        <f>db[[#This Row],[NB NOTA_C]]&amp;LOWER(SUBSTITUTE(SUBSTITUTE(SUBSTITUTE(SUBSTITUTE(SUBSTITUTE(SUBSTITUTE(SUBSTITUTE(SUBSTITUTE(SUBSTITUTE(db[[#This Row],[FAKTUR]]," ",),".",""),"-",""),"(",""),")",""),",",""),"/",""),"""",""),"+",""))</f>
        <v>kikocolour1836untana</v>
      </c>
      <c r="H176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kikocolour183616lsnuntana</v>
      </c>
      <c r="I1767" s="2" t="s">
        <v>2298</v>
      </c>
      <c r="J1767" s="2" t="s">
        <v>1734</v>
      </c>
      <c r="K1767" s="14"/>
      <c r="L1767" s="2" t="s">
        <v>1336</v>
      </c>
      <c r="M1767" s="34" t="e">
        <f>IF(db[[#This Row],[NB NOTA_C]]="","",COUNTIF([2]!B_MSK[concat],db[[#This Row],[NB NOTA_C]]))</f>
        <v>#REF!</v>
      </c>
      <c r="N1767" s="9" t="s">
        <v>1343</v>
      </c>
      <c r="O1767" s="5" t="s">
        <v>1447</v>
      </c>
      <c r="P1767" s="2" t="s">
        <v>2447</v>
      </c>
      <c r="R1767" s="2" t="str">
        <f>IF(db[[#This Row],[QTY/ CTN]]="","",SUBSTITUTE(SUBSTITUTE(SUBSTITUTE(db[[#This Row],[QTY/ CTN]]," ","_",2),"(",""),")","")&amp;"_")</f>
        <v>16 LSN_</v>
      </c>
      <c r="S1767" s="2">
        <f>IF(db[[#This Row],[H_QTY/ CTN]]="","",SEARCH("_",db[[#This Row],[H_QTY/ CTN]]))</f>
        <v>7</v>
      </c>
      <c r="T1767" s="2">
        <f>IF(db[[#This Row],[H_QTY/ CTN]]="","",LEN(db[[#This Row],[H_QTY/ CTN]]))</f>
        <v>7</v>
      </c>
      <c r="U1767" s="41" t="str">
        <f>IF(db[[#This Row],[H_QTY/ CTN]]="","",LEFT(db[[#This Row],[H_QTY/ CTN]],db[[#This Row],[H_1]]-1))</f>
        <v>16 LSN</v>
      </c>
      <c r="V1767" s="40" t="str">
        <f>IF(NOT(db[[#This Row],[H_1]]=db[[#This Row],[H_2]]),MID(db[[#This Row],[H_QTY/ CTN]],db[[#This Row],[H_1]]+1,db[[#This Row],[H_2]]-db[[#This Row],[H_1]]-1),"")</f>
        <v/>
      </c>
      <c r="W1767" s="40" t="str">
        <f>IF(db[[#This Row],[QTY/ CTN B]]="","",LEFT(db[[#This Row],[QTY/ CTN B]],SEARCH(" ",db[[#This Row],[QTY/ CTN B]],1)-1))</f>
        <v>16</v>
      </c>
      <c r="X1767" s="40" t="str">
        <f>IF(db[[#This Row],[QTY/ CTN B]]="","",RIGHT(db[[#This Row],[QTY/ CTN B]],LEN(db[[#This Row],[QTY/ CTN B]])-SEARCH(" ",db[[#This Row],[QTY/ CTN B]],1)))</f>
        <v>LSN</v>
      </c>
      <c r="Y1767" s="40">
        <f>IF(db[[#This Row],[QTY/ CTN TG]]="",IF(db[[#This Row],[STN TG]]="","",12),LEFT(db[[#This Row],[QTY/ CTN TG]],SEARCH(" ",db[[#This Row],[QTY/ CTN TG]],1)-1))</f>
        <v>12</v>
      </c>
      <c r="Z17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67" s="40" t="str">
        <f>IF(db[[#This Row],[STN K]]="","",IF(db[[#This Row],[STN TG]]="LSN",12,""))</f>
        <v/>
      </c>
      <c r="AB1767" s="40" t="str">
        <f>IF(db[[#This Row],[STN TG]]="LSN","PCS","")</f>
        <v/>
      </c>
      <c r="AC1767" s="40">
        <f>db[[#This Row],[QTY B]]*IF(db[[#This Row],[QTY TG]]="",1,db[[#This Row],[QTY TG]])*IF(db[[#This Row],[QTY K]]="",1,db[[#This Row],[QTY K]])</f>
        <v>192</v>
      </c>
      <c r="AD1767" s="40" t="str">
        <f>IF(db[[#This Row],[STN K]]="",IF(db[[#This Row],[STN TG]]="",db[[#This Row],[STN B]],db[[#This Row],[STN TG]]),db[[#This Row],[STN K]])</f>
        <v>PCS</v>
      </c>
      <c r="AE1767" s="40"/>
    </row>
    <row r="1768" spans="1:31" x14ac:dyDescent="0.25">
      <c r="A1768" s="40">
        <f t="shared" si="27"/>
        <v>1767</v>
      </c>
      <c r="B1768" s="5" t="str">
        <f>LOWER(SUBSTITUTE(SUBSTITUTE(SUBSTITUTE(SUBSTITUTE(SUBSTITUTE(SUBSTITUTE(SUBSTITUTE(SUBSTITUTE(db[[#This Row],[NB BM]]," ",),".",""),"-",""),"(",""),")",""),"/",""),"""",""),"+",""))</f>
        <v>pwkiko612</v>
      </c>
      <c r="C1768" s="5" t="str">
        <f>LOWER(SUBSTITUTE(SUBSTITUTE(SUBSTITUTE(SUBSTITUTE(SUBSTITUTE(SUBSTITUTE(SUBSTITUTE(SUBSTITUTE(SUBSTITUTE(db[[#This Row],[NB NOTA]]," ",),".",""),"-",""),"(",""),")",""),",",""),"/",""),"""",""),"+",""))</f>
        <v>kikocolur612</v>
      </c>
      <c r="D1768" s="5" t="str">
        <f>LOWER(SUBSTITUTE(SUBSTITUTE(SUBSTITUTE(SUBSTITUTE(SUBSTITUTE(SUBSTITUTE(SUBSTITUTE(SUBSTITUTE(SUBSTITUTE(db[[#This Row],[NB PAJAK]]," ",""),"-",""),"(",""),")",""),".",""),",",""),"/",""),"""",""),"+",""))</f>
        <v/>
      </c>
      <c r="E176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pwkiko61250lpguntana</v>
      </c>
      <c r="F176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kikocolur61250lpg</v>
      </c>
      <c r="G1768" s="5" t="str">
        <f>db[[#This Row],[NB NOTA_C]]&amp;LOWER(SUBSTITUTE(SUBSTITUTE(SUBSTITUTE(SUBSTITUTE(SUBSTITUTE(SUBSTITUTE(SUBSTITUTE(SUBSTITUTE(SUBSTITUTE(db[[#This Row],[FAKTUR]]," ",),".",""),"-",""),"(",""),")",""),",",""),"/",""),"""",""),"+",""))</f>
        <v>kikocolur612untana</v>
      </c>
      <c r="H176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kikocolur61250lpguntana</v>
      </c>
      <c r="I1768" s="2" t="s">
        <v>4847</v>
      </c>
      <c r="J1768" s="2" t="s">
        <v>4811</v>
      </c>
      <c r="K1768" s="14"/>
      <c r="L1768" s="2" t="s">
        <v>1336</v>
      </c>
      <c r="M1768" s="33" t="e">
        <f>IF(db[[#This Row],[NB NOTA_C]]="","",COUNTIF([2]!B_MSK[concat],db[[#This Row],[NB NOTA_C]]))</f>
        <v>#REF!</v>
      </c>
      <c r="N1768" s="9" t="s">
        <v>1343</v>
      </c>
      <c r="O1768" s="5" t="s">
        <v>1396</v>
      </c>
      <c r="P1768" s="2" t="s">
        <v>2447</v>
      </c>
      <c r="Q1768" s="5"/>
      <c r="R1768" s="5" t="str">
        <f>IF(db[[#This Row],[QTY/ CTN]]="","",SUBSTITUTE(SUBSTITUTE(SUBSTITUTE(db[[#This Row],[QTY/ CTN]]," ","_",2),"(",""),")","")&amp;"_")</f>
        <v>50 LPG_</v>
      </c>
      <c r="S1768" s="5">
        <f>IF(db[[#This Row],[H_QTY/ CTN]]="","",SEARCH("_",db[[#This Row],[H_QTY/ CTN]]))</f>
        <v>7</v>
      </c>
      <c r="T1768" s="5">
        <f>IF(db[[#This Row],[H_QTY/ CTN]]="","",LEN(db[[#This Row],[H_QTY/ CTN]]))</f>
        <v>7</v>
      </c>
      <c r="U1768" s="40" t="str">
        <f>IF(db[[#This Row],[H_QTY/ CTN]]="","",LEFT(db[[#This Row],[H_QTY/ CTN]],db[[#This Row],[H_1]]-1))</f>
        <v>50 LPG</v>
      </c>
      <c r="V1768" s="40" t="str">
        <f>IF(NOT(db[[#This Row],[H_1]]=db[[#This Row],[H_2]]),MID(db[[#This Row],[H_QTY/ CTN]],db[[#This Row],[H_1]]+1,db[[#This Row],[H_2]]-db[[#This Row],[H_1]]-1),"")</f>
        <v/>
      </c>
      <c r="W1768" s="40" t="str">
        <f>IF(db[[#This Row],[QTY/ CTN B]]="","",LEFT(db[[#This Row],[QTY/ CTN B]],SEARCH(" ",db[[#This Row],[QTY/ CTN B]],1)-1))</f>
        <v>50</v>
      </c>
      <c r="X1768" s="40" t="str">
        <f>IF(db[[#This Row],[QTY/ CTN B]]="","",RIGHT(db[[#This Row],[QTY/ CTN B]],LEN(db[[#This Row],[QTY/ CTN B]])-SEARCH(" ",db[[#This Row],[QTY/ CTN B]],1)))</f>
        <v>LPG</v>
      </c>
      <c r="Y1768" s="40" t="str">
        <f>IF(db[[#This Row],[QTY/ CTN TG]]="",IF(db[[#This Row],[STN TG]]="","",12),LEFT(db[[#This Row],[QTY/ CTN TG]],SEARCH(" ",db[[#This Row],[QTY/ CTN TG]],1)-1))</f>
        <v/>
      </c>
      <c r="Z17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68" s="40" t="str">
        <f>IF(db[[#This Row],[STN K]]="","",IF(db[[#This Row],[STN TG]]="LSN",12,""))</f>
        <v/>
      </c>
      <c r="AB1768" s="40" t="str">
        <f>IF(db[[#This Row],[STN TG]]="LSN","PCS","")</f>
        <v/>
      </c>
      <c r="AC1768" s="40">
        <f>db[[#This Row],[QTY B]]*IF(db[[#This Row],[QTY TG]]="",1,db[[#This Row],[QTY TG]])*IF(db[[#This Row],[QTY K]]="",1,db[[#This Row],[QTY K]])</f>
        <v>50</v>
      </c>
      <c r="AD1768" s="40" t="str">
        <f>IF(db[[#This Row],[STN K]]="",IF(db[[#This Row],[STN TG]]="",db[[#This Row],[STN B]],db[[#This Row],[STN TG]]),db[[#This Row],[STN K]])</f>
        <v>LPG</v>
      </c>
      <c r="AE1768" s="40"/>
    </row>
    <row r="1769" spans="1:31" x14ac:dyDescent="0.25">
      <c r="A1769" s="40">
        <f t="shared" si="27"/>
        <v>1768</v>
      </c>
      <c r="B1769" s="2" t="str">
        <f>LOWER(SUBSTITUTE(SUBSTITUTE(SUBSTITUTE(SUBSTITUTE(SUBSTITUTE(SUBSTITUTE(SUBSTITUTE(SUBSTITUTE(db[[#This Row],[NB BM]]," ",),".",""),"-",""),"(",""),")",""),"/",""),"""",""),"+",""))</f>
        <v>bpjkkingjellerjk100</v>
      </c>
      <c r="C1769" s="2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D1769" s="2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E176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bpjkkingjellerjk100144lsnartomoro</v>
      </c>
      <c r="F176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kingjellerjk100blackjk144lsn</v>
      </c>
      <c r="G1769" s="2" t="str">
        <f>db[[#This Row],[NB NOTA_C]]&amp;LOWER(SUBSTITUTE(SUBSTITUTE(SUBSTITUTE(SUBSTITUTE(SUBSTITUTE(SUBSTITUTE(SUBSTITUTE(SUBSTITUTE(SUBSTITUTE(db[[#This Row],[FAKTUR]]," ",),".",""),"-",""),"(",""),")",""),",",""),"/",""),"""",""),"+",""))</f>
        <v>kingjellerjk100blackjkartomoro</v>
      </c>
      <c r="H176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kingjellerjk100blackjk144lsnartomoro</v>
      </c>
      <c r="I1769" s="2" t="s">
        <v>6583</v>
      </c>
      <c r="J1769" s="2" t="s">
        <v>513</v>
      </c>
      <c r="K1769" s="25" t="s">
        <v>2384</v>
      </c>
      <c r="L1769" s="2" t="s">
        <v>1335</v>
      </c>
      <c r="M1769" s="34" t="e">
        <f>IF(db[[#This Row],[NB NOTA_C]]="","",COUNTIF([2]!B_MSK[concat],db[[#This Row],[NB NOTA_C]]))</f>
        <v>#REF!</v>
      </c>
      <c r="N1769" s="14" t="s">
        <v>1346</v>
      </c>
      <c r="O1769" s="2" t="s">
        <v>1391</v>
      </c>
      <c r="P1769" s="2" t="s">
        <v>2443</v>
      </c>
      <c r="Q1769" s="2" t="s">
        <v>5165</v>
      </c>
      <c r="R1769" s="2" t="str">
        <f>IF(db[[#This Row],[QTY/ CTN]]="","",SUBSTITUTE(SUBSTITUTE(SUBSTITUTE(db[[#This Row],[QTY/ CTN]]," ","_",2),"(",""),")","")&amp;"_")</f>
        <v>144 LSN_</v>
      </c>
      <c r="S1769" s="2">
        <f>IF(db[[#This Row],[H_QTY/ CTN]]="","",SEARCH("_",db[[#This Row],[H_QTY/ CTN]]))</f>
        <v>8</v>
      </c>
      <c r="T1769" s="2">
        <f>IF(db[[#This Row],[H_QTY/ CTN]]="","",LEN(db[[#This Row],[H_QTY/ CTN]]))</f>
        <v>8</v>
      </c>
      <c r="U1769" s="41" t="str">
        <f>IF(db[[#This Row],[H_QTY/ CTN]]="","",LEFT(db[[#This Row],[H_QTY/ CTN]],db[[#This Row],[H_1]]-1))</f>
        <v>144 LSN</v>
      </c>
      <c r="V1769" s="40" t="str">
        <f>IF(NOT(db[[#This Row],[H_1]]=db[[#This Row],[H_2]]),MID(db[[#This Row],[H_QTY/ CTN]],db[[#This Row],[H_1]]+1,db[[#This Row],[H_2]]-db[[#This Row],[H_1]]-1),"")</f>
        <v/>
      </c>
      <c r="W1769" s="40" t="str">
        <f>IF(db[[#This Row],[QTY/ CTN B]]="","",LEFT(db[[#This Row],[QTY/ CTN B]],SEARCH(" ",db[[#This Row],[QTY/ CTN B]],1)-1))</f>
        <v>144</v>
      </c>
      <c r="X1769" s="40" t="str">
        <f>IF(db[[#This Row],[QTY/ CTN B]]="","",RIGHT(db[[#This Row],[QTY/ CTN B]],LEN(db[[#This Row],[QTY/ CTN B]])-SEARCH(" ",db[[#This Row],[QTY/ CTN B]],1)))</f>
        <v>LSN</v>
      </c>
      <c r="Y1769" s="40">
        <f>IF(db[[#This Row],[QTY/ CTN TG]]="",IF(db[[#This Row],[STN TG]]="","",12),LEFT(db[[#This Row],[QTY/ CTN TG]],SEARCH(" ",db[[#This Row],[QTY/ CTN TG]],1)-1))</f>
        <v>12</v>
      </c>
      <c r="Z17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69" s="40" t="str">
        <f>IF(db[[#This Row],[STN K]]="","",IF(db[[#This Row],[STN TG]]="LSN",12,""))</f>
        <v/>
      </c>
      <c r="AB1769" s="40" t="str">
        <f>IF(db[[#This Row],[STN TG]]="LSN","PCS","")</f>
        <v/>
      </c>
      <c r="AC1769" s="40">
        <f>db[[#This Row],[QTY B]]*IF(db[[#This Row],[QTY TG]]="",1,db[[#This Row],[QTY TG]])*IF(db[[#This Row],[QTY K]]="",1,db[[#This Row],[QTY K]])</f>
        <v>1728</v>
      </c>
      <c r="AD1769" s="40" t="str">
        <f>IF(db[[#This Row],[STN K]]="",IF(db[[#This Row],[STN TG]]="",db[[#This Row],[STN B]],db[[#This Row],[STN TG]]),db[[#This Row],[STN K]])</f>
        <v>PCS</v>
      </c>
      <c r="AE1769" s="40"/>
    </row>
    <row r="1770" spans="1:31" x14ac:dyDescent="0.25">
      <c r="A1770" s="40">
        <f t="shared" si="27"/>
        <v>1769</v>
      </c>
      <c r="B1770" s="5" t="str">
        <f>LOWER(SUBSTITUTE(SUBSTITUTE(SUBSTITUTE(SUBSTITUTE(SUBSTITUTE(SUBSTITUTE(SUBSTITUTE(SUBSTITUTE(db[[#This Row],[NB BM]]," ",),".",""),"-",""),"(",""),")",""),"/",""),"""",""),"+",""))</f>
        <v>kartuundanganultahanakap233</v>
      </c>
      <c r="C1770" s="5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D1770" s="5" t="str">
        <f>LOWER(SUBSTITUTE(SUBSTITUTE(SUBSTITUTE(SUBSTITUTE(SUBSTITUTE(SUBSTITUTE(SUBSTITUTE(SUBSTITUTE(SUBSTITUTE(db[[#This Row],[NB PAJAK]]," ",""),"-",""),"(",""),")",""),".",""),",",""),"/",""),"""",""),"+",""))</f>
        <v/>
      </c>
      <c r="E177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kartuundanganultahanakap2334000pakuntana</v>
      </c>
      <c r="F177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klundangananakk4000pak</v>
      </c>
      <c r="G1770" s="5" t="str">
        <f>db[[#This Row],[NB NOTA_C]]&amp;LOWER(SUBSTITUTE(SUBSTITUTE(SUBSTITUTE(SUBSTITUTE(SUBSTITUTE(SUBSTITUTE(SUBSTITUTE(SUBSTITUTE(SUBSTITUTE(db[[#This Row],[FAKTUR]]," ",),".",""),"-",""),"(",""),")",""),",",""),"/",""),"""",""),"+",""))</f>
        <v>klundangananakkuntana</v>
      </c>
      <c r="H177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klundangananakk4000pakuntana</v>
      </c>
      <c r="I1770" s="2" t="s">
        <v>916</v>
      </c>
      <c r="J1770" s="2" t="s">
        <v>1179</v>
      </c>
      <c r="K1770" s="14"/>
      <c r="L1770" s="2" t="s">
        <v>1336</v>
      </c>
      <c r="M1770" s="34" t="e">
        <f>IF(db[[#This Row],[NB NOTA_C]]="","",COUNTIF([2]!B_MSK[concat],db[[#This Row],[NB NOTA_C]]))</f>
        <v>#REF!</v>
      </c>
      <c r="N1770" s="14" t="s">
        <v>1355</v>
      </c>
      <c r="O1770" s="2" t="s">
        <v>1465</v>
      </c>
      <c r="P1770" s="2" t="s">
        <v>2432</v>
      </c>
      <c r="R1770" s="2" t="str">
        <f>IF(db[[#This Row],[QTY/ CTN]]="","",SUBSTITUTE(SUBSTITUTE(SUBSTITUTE(db[[#This Row],[QTY/ CTN]]," ","_",2),"(",""),")","")&amp;"_")</f>
        <v>4000 PAK_</v>
      </c>
      <c r="S1770" s="2">
        <f>IF(db[[#This Row],[H_QTY/ CTN]]="","",SEARCH("_",db[[#This Row],[H_QTY/ CTN]]))</f>
        <v>9</v>
      </c>
      <c r="T1770" s="2">
        <f>IF(db[[#This Row],[H_QTY/ CTN]]="","",LEN(db[[#This Row],[H_QTY/ CTN]]))</f>
        <v>9</v>
      </c>
      <c r="U1770" s="41" t="str">
        <f>IF(db[[#This Row],[H_QTY/ CTN]]="","",LEFT(db[[#This Row],[H_QTY/ CTN]],db[[#This Row],[H_1]]-1))</f>
        <v>4000 PAK</v>
      </c>
      <c r="V1770" s="40" t="str">
        <f>IF(NOT(db[[#This Row],[H_1]]=db[[#This Row],[H_2]]),MID(db[[#This Row],[H_QTY/ CTN]],db[[#This Row],[H_1]]+1,db[[#This Row],[H_2]]-db[[#This Row],[H_1]]-1),"")</f>
        <v/>
      </c>
      <c r="W1770" s="40" t="str">
        <f>IF(db[[#This Row],[QTY/ CTN B]]="","",LEFT(db[[#This Row],[QTY/ CTN B]],SEARCH(" ",db[[#This Row],[QTY/ CTN B]],1)-1))</f>
        <v>4000</v>
      </c>
      <c r="X1770" s="40" t="str">
        <f>IF(db[[#This Row],[QTY/ CTN B]]="","",RIGHT(db[[#This Row],[QTY/ CTN B]],LEN(db[[#This Row],[QTY/ CTN B]])-SEARCH(" ",db[[#This Row],[QTY/ CTN B]],1)))</f>
        <v>PAK</v>
      </c>
      <c r="Y1770" s="40" t="str">
        <f>IF(db[[#This Row],[QTY/ CTN TG]]="",IF(db[[#This Row],[STN TG]]="","",12),LEFT(db[[#This Row],[QTY/ CTN TG]],SEARCH(" ",db[[#This Row],[QTY/ CTN TG]],1)-1))</f>
        <v/>
      </c>
      <c r="Z17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0" s="40" t="str">
        <f>IF(db[[#This Row],[STN K]]="","",IF(db[[#This Row],[STN TG]]="LSN",12,""))</f>
        <v/>
      </c>
      <c r="AB1770" s="40" t="str">
        <f>IF(db[[#This Row],[STN TG]]="LSN","PCS","")</f>
        <v/>
      </c>
      <c r="AC1770" s="40">
        <f>db[[#This Row],[QTY B]]*IF(db[[#This Row],[QTY TG]]="",1,db[[#This Row],[QTY TG]])*IF(db[[#This Row],[QTY K]]="",1,db[[#This Row],[QTY K]])</f>
        <v>4000</v>
      </c>
      <c r="AD1770" s="40" t="str">
        <f>IF(db[[#This Row],[STN K]]="",IF(db[[#This Row],[STN TG]]="",db[[#This Row],[STN B]],db[[#This Row],[STN TG]]),db[[#This Row],[STN K]])</f>
        <v>PAK</v>
      </c>
      <c r="AE1770" s="40"/>
    </row>
    <row r="1771" spans="1:31" x14ac:dyDescent="0.25">
      <c r="A1771" s="40">
        <f t="shared" si="27"/>
        <v>1770</v>
      </c>
      <c r="B1771" s="5" t="str">
        <f>LOWER(SUBSTITUTE(SUBSTITUTE(SUBSTITUTE(SUBSTITUTE(SUBSTITUTE(SUBSTITUTE(SUBSTITUTE(SUBSTITUTE(db[[#This Row],[NB BM]]," ",),".",""),"-",""),"(",""),")",""),"/",""),"""",""),"+",""))</f>
        <v>labelkojiko103p</v>
      </c>
      <c r="C1771" s="5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D1771" s="5" t="str">
        <f>LOWER(SUBSTITUTE(SUBSTITUTE(SUBSTITUTE(SUBSTITUTE(SUBSTITUTE(SUBSTITUTE(SUBSTITUTE(SUBSTITUTE(SUBSTITUTE(db[[#This Row],[NB PAJAK]]," ",""),"-",""),"(",""),")",""),".",""),",",""),"/",""),"""",""),"+",""))</f>
        <v/>
      </c>
      <c r="E177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labelkojiko103p800pakuntana</v>
      </c>
      <c r="F177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kojiko103plabel800pak</v>
      </c>
      <c r="G1771" s="5" t="str">
        <f>db[[#This Row],[NB NOTA_C]]&amp;LOWER(SUBSTITUTE(SUBSTITUTE(SUBSTITUTE(SUBSTITUTE(SUBSTITUTE(SUBSTITUTE(SUBSTITUTE(SUBSTITUTE(SUBSTITUTE(db[[#This Row],[FAKTUR]]," ",),".",""),"-",""),"(",""),")",""),",",""),"/",""),"""",""),"+",""))</f>
        <v>kojiko103plabeluntana</v>
      </c>
      <c r="H177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kojiko103plabel800pakuntana</v>
      </c>
      <c r="I1771" s="2" t="s">
        <v>920</v>
      </c>
      <c r="J1771" s="2" t="s">
        <v>7093</v>
      </c>
      <c r="K1771" s="14"/>
      <c r="L1771" s="2" t="s">
        <v>1336</v>
      </c>
      <c r="M1771" s="34" t="e">
        <f>IF(db[[#This Row],[NB NOTA_C]]="","",COUNTIF([2]!B_MSK[concat],db[[#This Row],[NB NOTA_C]]))</f>
        <v>#REF!</v>
      </c>
      <c r="N1771" s="14" t="s">
        <v>1366</v>
      </c>
      <c r="O1771" s="2" t="s">
        <v>1481</v>
      </c>
      <c r="P1771" s="2" t="s">
        <v>2435</v>
      </c>
      <c r="R1771" s="2" t="str">
        <f>IF(db[[#This Row],[QTY/ CTN]]="","",SUBSTITUTE(SUBSTITUTE(SUBSTITUTE(db[[#This Row],[QTY/ CTN]]," ","_",2),"(",""),")","")&amp;"_")</f>
        <v>800 PAK_</v>
      </c>
      <c r="S1771" s="2">
        <f>IF(db[[#This Row],[H_QTY/ CTN]]="","",SEARCH("_",db[[#This Row],[H_QTY/ CTN]]))</f>
        <v>8</v>
      </c>
      <c r="T1771" s="2">
        <f>IF(db[[#This Row],[H_QTY/ CTN]]="","",LEN(db[[#This Row],[H_QTY/ CTN]]))</f>
        <v>8</v>
      </c>
      <c r="U1771" s="41" t="str">
        <f>IF(db[[#This Row],[H_QTY/ CTN]]="","",LEFT(db[[#This Row],[H_QTY/ CTN]],db[[#This Row],[H_1]]-1))</f>
        <v>800 PAK</v>
      </c>
      <c r="V1771" s="40" t="str">
        <f>IF(NOT(db[[#This Row],[H_1]]=db[[#This Row],[H_2]]),MID(db[[#This Row],[H_QTY/ CTN]],db[[#This Row],[H_1]]+1,db[[#This Row],[H_2]]-db[[#This Row],[H_1]]-1),"")</f>
        <v/>
      </c>
      <c r="W1771" s="40" t="str">
        <f>IF(db[[#This Row],[QTY/ CTN B]]="","",LEFT(db[[#This Row],[QTY/ CTN B]],SEARCH(" ",db[[#This Row],[QTY/ CTN B]],1)-1))</f>
        <v>800</v>
      </c>
      <c r="X1771" s="40" t="str">
        <f>IF(db[[#This Row],[QTY/ CTN B]]="","",RIGHT(db[[#This Row],[QTY/ CTN B]],LEN(db[[#This Row],[QTY/ CTN B]])-SEARCH(" ",db[[#This Row],[QTY/ CTN B]],1)))</f>
        <v>PAK</v>
      </c>
      <c r="Y1771" s="40" t="str">
        <f>IF(db[[#This Row],[QTY/ CTN TG]]="",IF(db[[#This Row],[STN TG]]="","",12),LEFT(db[[#This Row],[QTY/ CTN TG]],SEARCH(" ",db[[#This Row],[QTY/ CTN TG]],1)-1))</f>
        <v/>
      </c>
      <c r="Z17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1" s="40" t="str">
        <f>IF(db[[#This Row],[STN K]]="","",IF(db[[#This Row],[STN TG]]="LSN",12,""))</f>
        <v/>
      </c>
      <c r="AB1771" s="40" t="str">
        <f>IF(db[[#This Row],[STN TG]]="LSN","PCS","")</f>
        <v/>
      </c>
      <c r="AC1771" s="40">
        <f>db[[#This Row],[QTY B]]*IF(db[[#This Row],[QTY TG]]="",1,db[[#This Row],[QTY TG]])*IF(db[[#This Row],[QTY K]]="",1,db[[#This Row],[QTY K]])</f>
        <v>800</v>
      </c>
      <c r="AD1771" s="40" t="str">
        <f>IF(db[[#This Row],[STN K]]="",IF(db[[#This Row],[STN TG]]="",db[[#This Row],[STN B]],db[[#This Row],[STN TG]]),db[[#This Row],[STN K]])</f>
        <v>PAK</v>
      </c>
      <c r="AE1771" s="40"/>
    </row>
    <row r="1772" spans="1:31" x14ac:dyDescent="0.25">
      <c r="A1772" s="40">
        <f t="shared" si="27"/>
        <v>1771</v>
      </c>
      <c r="B1772" s="5" t="str">
        <f>LOWER(SUBSTITUTE(SUBSTITUTE(SUBSTITUTE(SUBSTITUTE(SUBSTITUTE(SUBSTITUTE(SUBSTITUTE(SUBSTITUTE(db[[#This Row],[NB BM]]," ",),".",""),"-",""),"(",""),")",""),"/",""),"""",""),"+",""))</f>
        <v>labelkojiko112</v>
      </c>
      <c r="C1772" s="5" t="str">
        <f>LOWER(SUBSTITUTE(SUBSTITUTE(SUBSTITUTE(SUBSTITUTE(SUBSTITUTE(SUBSTITUTE(SUBSTITUTE(SUBSTITUTE(SUBSTITUTE(db[[#This Row],[NB NOTA]]," ",),".",""),"-",""),"(",""),")",""),",",""),"/",""),"""",""),"+",""))</f>
        <v>kojiko112label</v>
      </c>
      <c r="D1772" s="5" t="str">
        <f>LOWER(SUBSTITUTE(SUBSTITUTE(SUBSTITUTE(SUBSTITUTE(SUBSTITUTE(SUBSTITUTE(SUBSTITUTE(SUBSTITUTE(SUBSTITUTE(db[[#This Row],[NB PAJAK]]," ",""),"-",""),"(",""),")",""),".",""),",",""),"/",""),"""",""),"+",""))</f>
        <v/>
      </c>
      <c r="E177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labelkojiko112800pakuntana</v>
      </c>
      <c r="F177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kojiko112label800pak</v>
      </c>
      <c r="G1772" s="5" t="str">
        <f>db[[#This Row],[NB NOTA_C]]&amp;LOWER(SUBSTITUTE(SUBSTITUTE(SUBSTITUTE(SUBSTITUTE(SUBSTITUTE(SUBSTITUTE(SUBSTITUTE(SUBSTITUTE(SUBSTITUTE(db[[#This Row],[FAKTUR]]," ",),".",""),"-",""),"(",""),")",""),",",""),"/",""),"""",""),"+",""))</f>
        <v>kojiko112labeluntana</v>
      </c>
      <c r="H177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kojiko112label800pakuntana</v>
      </c>
      <c r="I1772" s="2" t="s">
        <v>7062</v>
      </c>
      <c r="J1772" s="2" t="s">
        <v>7092</v>
      </c>
      <c r="K1772" s="14"/>
      <c r="L1772" s="2" t="s">
        <v>1336</v>
      </c>
      <c r="M1772" s="34" t="e">
        <f>IF(db[[#This Row],[NB NOTA_C]]="","",COUNTIF([2]!B_MSK[concat],db[[#This Row],[NB NOTA_C]]))</f>
        <v>#REF!</v>
      </c>
      <c r="N1772" s="14" t="s">
        <v>1366</v>
      </c>
      <c r="O1772" s="2" t="s">
        <v>1481</v>
      </c>
      <c r="P1772" s="2" t="s">
        <v>2435</v>
      </c>
      <c r="R1772" s="2" t="str">
        <f>IF(db[[#This Row],[QTY/ CTN]]="","",SUBSTITUTE(SUBSTITUTE(SUBSTITUTE(db[[#This Row],[QTY/ CTN]]," ","_",2),"(",""),")","")&amp;"_")</f>
        <v>800 PAK_</v>
      </c>
      <c r="S1772" s="2">
        <f>IF(db[[#This Row],[H_QTY/ CTN]]="","",SEARCH("_",db[[#This Row],[H_QTY/ CTN]]))</f>
        <v>8</v>
      </c>
      <c r="T1772" s="2">
        <f>IF(db[[#This Row],[H_QTY/ CTN]]="","",LEN(db[[#This Row],[H_QTY/ CTN]]))</f>
        <v>8</v>
      </c>
      <c r="U1772" s="41" t="str">
        <f>IF(db[[#This Row],[H_QTY/ CTN]]="","",LEFT(db[[#This Row],[H_QTY/ CTN]],db[[#This Row],[H_1]]-1))</f>
        <v>800 PAK</v>
      </c>
      <c r="V1772" s="40" t="str">
        <f>IF(NOT(db[[#This Row],[H_1]]=db[[#This Row],[H_2]]),MID(db[[#This Row],[H_QTY/ CTN]],db[[#This Row],[H_1]]+1,db[[#This Row],[H_2]]-db[[#This Row],[H_1]]-1),"")</f>
        <v/>
      </c>
      <c r="W1772" s="40" t="str">
        <f>IF(db[[#This Row],[QTY/ CTN B]]="","",LEFT(db[[#This Row],[QTY/ CTN B]],SEARCH(" ",db[[#This Row],[QTY/ CTN B]],1)-1))</f>
        <v>800</v>
      </c>
      <c r="X1772" s="40" t="str">
        <f>IF(db[[#This Row],[QTY/ CTN B]]="","",RIGHT(db[[#This Row],[QTY/ CTN B]],LEN(db[[#This Row],[QTY/ CTN B]])-SEARCH(" ",db[[#This Row],[QTY/ CTN B]],1)))</f>
        <v>PAK</v>
      </c>
      <c r="Y1772" s="40" t="str">
        <f>IF(db[[#This Row],[QTY/ CTN TG]]="",IF(db[[#This Row],[STN TG]]="","",12),LEFT(db[[#This Row],[QTY/ CTN TG]],SEARCH(" ",db[[#This Row],[QTY/ CTN TG]],1)-1))</f>
        <v/>
      </c>
      <c r="Z17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2" s="40" t="str">
        <f>IF(db[[#This Row],[STN K]]="","",IF(db[[#This Row],[STN TG]]="LSN",12,""))</f>
        <v/>
      </c>
      <c r="AB1772" s="40" t="str">
        <f>IF(db[[#This Row],[STN TG]]="LSN","PCS","")</f>
        <v/>
      </c>
      <c r="AC1772" s="40">
        <f>db[[#This Row],[QTY B]]*IF(db[[#This Row],[QTY TG]]="",1,db[[#This Row],[QTY TG]])*IF(db[[#This Row],[QTY K]]="",1,db[[#This Row],[QTY K]])</f>
        <v>800</v>
      </c>
      <c r="AD1772" s="40" t="str">
        <f>IF(db[[#This Row],[STN K]]="",IF(db[[#This Row],[STN TG]]="",db[[#This Row],[STN B]],db[[#This Row],[STN TG]]),db[[#This Row],[STN K]])</f>
        <v>PAK</v>
      </c>
      <c r="AE1772" s="40"/>
    </row>
    <row r="1773" spans="1:31" x14ac:dyDescent="0.25">
      <c r="A1773" s="40">
        <f t="shared" si="27"/>
        <v>1772</v>
      </c>
      <c r="B1773" s="5" t="str">
        <f>LOWER(SUBSTITUTE(SUBSTITUTE(SUBSTITUTE(SUBSTITUTE(SUBSTITUTE(SUBSTITUTE(SUBSTITUTE(SUBSTITUTE(db[[#This Row],[NB BM]]," ",),".",""),"-",""),"(",""),")",""),"/",""),"""",""),"+",""))</f>
        <v>garisanbusurkojiko360k</v>
      </c>
      <c r="C1773" s="5" t="str">
        <f>LOWER(SUBSTITUTE(SUBSTITUTE(SUBSTITUTE(SUBSTITUTE(SUBSTITUTE(SUBSTITUTE(SUBSTITUTE(SUBSTITUTE(SUBSTITUTE(db[[#This Row],[NB NOTA]]," ",),".",""),"-",""),"(",""),")",""),",",""),"/",""),"""",""),"+",""))</f>
        <v>kojikobusur360k</v>
      </c>
      <c r="D1773" s="5" t="str">
        <f>LOWER(SUBSTITUTE(SUBSTITUTE(SUBSTITUTE(SUBSTITUTE(SUBSTITUTE(SUBSTITUTE(SUBSTITUTE(SUBSTITUTE(SUBSTITUTE(db[[#This Row],[NB PAJAK]]," ",""),"-",""),"(",""),")",""),".",""),",",""),"/",""),"""",""),"+",""))</f>
        <v/>
      </c>
      <c r="E177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garisanbusurkojiko360k100lsnuntana</v>
      </c>
      <c r="F177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kojikobusur360k100lsn</v>
      </c>
      <c r="G1773" s="5" t="str">
        <f>db[[#This Row],[NB NOTA_C]]&amp;LOWER(SUBSTITUTE(SUBSTITUTE(SUBSTITUTE(SUBSTITUTE(SUBSTITUTE(SUBSTITUTE(SUBSTITUTE(SUBSTITUTE(SUBSTITUTE(db[[#This Row],[FAKTUR]]," ",),".",""),"-",""),"(",""),")",""),",",""),"/",""),"""",""),"+",""))</f>
        <v>kojikobusur360kuntana</v>
      </c>
      <c r="H177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kojikobusur360k100lsnuntana</v>
      </c>
      <c r="I1773" s="2" t="s">
        <v>5437</v>
      </c>
      <c r="J1773" s="2" t="s">
        <v>5436</v>
      </c>
      <c r="K1773" s="14"/>
      <c r="L1773" s="2" t="s">
        <v>1336</v>
      </c>
      <c r="M1773" s="34" t="e">
        <f>IF(db[[#This Row],[NB NOTA_C]]="","",COUNTIF([2]!B_MSK[concat],db[[#This Row],[NB NOTA_C]]))</f>
        <v>#REF!</v>
      </c>
      <c r="N1773" s="9" t="s">
        <v>1366</v>
      </c>
      <c r="O1773" s="5" t="s">
        <v>1490</v>
      </c>
      <c r="P1773" s="2" t="s">
        <v>2424</v>
      </c>
      <c r="Q1773" s="5"/>
      <c r="R1773" s="5" t="str">
        <f>IF(db[[#This Row],[QTY/ CTN]]="","",SUBSTITUTE(SUBSTITUTE(SUBSTITUTE(db[[#This Row],[QTY/ CTN]]," ","_",2),"(",""),")","")&amp;"_")</f>
        <v>100 LSN_</v>
      </c>
      <c r="S1773" s="5">
        <f>IF(db[[#This Row],[H_QTY/ CTN]]="","",SEARCH("_",db[[#This Row],[H_QTY/ CTN]]))</f>
        <v>8</v>
      </c>
      <c r="T1773" s="5">
        <f>IF(db[[#This Row],[H_QTY/ CTN]]="","",LEN(db[[#This Row],[H_QTY/ CTN]]))</f>
        <v>8</v>
      </c>
      <c r="U1773" s="40" t="str">
        <f>IF(db[[#This Row],[H_QTY/ CTN]]="","",LEFT(db[[#This Row],[H_QTY/ CTN]],db[[#This Row],[H_1]]-1))</f>
        <v>100 LSN</v>
      </c>
      <c r="V1773" s="40" t="str">
        <f>IF(NOT(db[[#This Row],[H_1]]=db[[#This Row],[H_2]]),MID(db[[#This Row],[H_QTY/ CTN]],db[[#This Row],[H_1]]+1,db[[#This Row],[H_2]]-db[[#This Row],[H_1]]-1),"")</f>
        <v/>
      </c>
      <c r="W1773" s="40" t="str">
        <f>IF(db[[#This Row],[QTY/ CTN B]]="","",LEFT(db[[#This Row],[QTY/ CTN B]],SEARCH(" ",db[[#This Row],[QTY/ CTN B]],1)-1))</f>
        <v>100</v>
      </c>
      <c r="X1773" s="40" t="str">
        <f>IF(db[[#This Row],[QTY/ CTN B]]="","",RIGHT(db[[#This Row],[QTY/ CTN B]],LEN(db[[#This Row],[QTY/ CTN B]])-SEARCH(" ",db[[#This Row],[QTY/ CTN B]],1)))</f>
        <v>LSN</v>
      </c>
      <c r="Y1773" s="40">
        <f>IF(db[[#This Row],[QTY/ CTN TG]]="",IF(db[[#This Row],[STN TG]]="","",12),LEFT(db[[#This Row],[QTY/ CTN TG]],SEARCH(" ",db[[#This Row],[QTY/ CTN TG]],1)-1))</f>
        <v>12</v>
      </c>
      <c r="Z17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73" s="40" t="str">
        <f>IF(db[[#This Row],[STN K]]="","",IF(db[[#This Row],[STN TG]]="LSN",12,""))</f>
        <v/>
      </c>
      <c r="AB1773" s="40" t="str">
        <f>IF(db[[#This Row],[STN TG]]="LSN","PCS","")</f>
        <v/>
      </c>
      <c r="AC1773" s="40">
        <f>db[[#This Row],[QTY B]]*IF(db[[#This Row],[QTY TG]]="",1,db[[#This Row],[QTY TG]])*IF(db[[#This Row],[QTY K]]="",1,db[[#This Row],[QTY K]])</f>
        <v>1200</v>
      </c>
      <c r="AD1773" s="40" t="str">
        <f>IF(db[[#This Row],[STN K]]="",IF(db[[#This Row],[STN TG]]="",db[[#This Row],[STN B]],db[[#This Row],[STN TG]]),db[[#This Row],[STN K]])</f>
        <v>PCS</v>
      </c>
      <c r="AE1773" s="40"/>
    </row>
    <row r="1774" spans="1:31" x14ac:dyDescent="0.25">
      <c r="A1774" s="40">
        <f t="shared" si="27"/>
        <v>1773</v>
      </c>
      <c r="B1774" s="5" t="str">
        <f>LOWER(SUBSTITUTE(SUBSTITUTE(SUBSTITUTE(SUBSTITUTE(SUBSTITUTE(SUBSTITUTE(SUBSTITUTE(SUBSTITUTE(db[[#This Row],[NB BM]]," ",),".",""),"-",""),"(",""),")",""),"/",""),"""",""),"+",""))</f>
        <v>doublefoamkojiko2</v>
      </c>
      <c r="C1774" s="5" t="str">
        <f>LOWER(SUBSTITUTE(SUBSTITUTE(SUBSTITUTE(SUBSTITUTE(SUBSTITUTE(SUBSTITUTE(SUBSTITUTE(SUBSTITUTE(SUBSTITUTE(db[[#This Row],[NB NOTA]]," ",),".",""),"-",""),"(",""),")",""),",",""),"/",""),"""",""),"+",""))</f>
        <v>kojikodfoam2</v>
      </c>
      <c r="D1774" s="5" t="str">
        <f>LOWER(SUBSTITUTE(SUBSTITUTE(SUBSTITUTE(SUBSTITUTE(SUBSTITUTE(SUBSTITUTE(SUBSTITUTE(SUBSTITUTE(SUBSTITUTE(db[[#This Row],[NB PAJAK]]," ",""),"-",""),"(",""),")",""),".",""),",",""),"/",""),"""",""),"+",""))</f>
        <v/>
      </c>
      <c r="E177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doublefoamkojiko2150roluntana</v>
      </c>
      <c r="F177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kojikodfoam2150rol</v>
      </c>
      <c r="G1774" s="5" t="str">
        <f>db[[#This Row],[NB NOTA_C]]&amp;LOWER(SUBSTITUTE(SUBSTITUTE(SUBSTITUTE(SUBSTITUTE(SUBSTITUTE(SUBSTITUTE(SUBSTITUTE(SUBSTITUTE(SUBSTITUTE(db[[#This Row],[FAKTUR]]," ",),".",""),"-",""),"(",""),")",""),",",""),"/",""),"""",""),"+",""))</f>
        <v>kojikodfoam2untana</v>
      </c>
      <c r="H177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kojikodfoam2"150roluntana</v>
      </c>
      <c r="I1774" s="2" t="s">
        <v>7628</v>
      </c>
      <c r="J1774" s="2" t="s">
        <v>7515</v>
      </c>
      <c r="K1774" s="14"/>
      <c r="L1774" s="70" t="s">
        <v>1336</v>
      </c>
      <c r="M1774" s="33" t="e">
        <f>IF(db[[#This Row],[NB NOTA_C]]="","",COUNTIF([2]!B_MSK[concat],db[[#This Row],[NB NOTA_C]]))</f>
        <v>#REF!</v>
      </c>
      <c r="N1774" s="9" t="s">
        <v>1366</v>
      </c>
      <c r="O1774" s="5" t="s">
        <v>7556</v>
      </c>
      <c r="Q1774" s="5"/>
      <c r="R1774" s="5" t="str">
        <f>IF(db[[#This Row],[QTY/ CTN]]="","",SUBSTITUTE(SUBSTITUTE(SUBSTITUTE(db[[#This Row],[QTY/ CTN]]," ","_",2),"(",""),")","")&amp;"_")</f>
        <v>150 ROL_</v>
      </c>
      <c r="S1774" s="5">
        <f>IF(db[[#This Row],[H_QTY/ CTN]]="","",SEARCH("_",db[[#This Row],[H_QTY/ CTN]]))</f>
        <v>8</v>
      </c>
      <c r="T1774" s="5">
        <f>IF(db[[#This Row],[H_QTY/ CTN]]="","",LEN(db[[#This Row],[H_QTY/ CTN]]))</f>
        <v>8</v>
      </c>
      <c r="U1774" s="40" t="str">
        <f>IF(db[[#This Row],[H_QTY/ CTN]]="","",LEFT(db[[#This Row],[H_QTY/ CTN]],db[[#This Row],[H_1]]-1))</f>
        <v>150 ROL</v>
      </c>
      <c r="V1774" s="40" t="str">
        <f>IF(NOT(db[[#This Row],[H_1]]=db[[#This Row],[H_2]]),MID(db[[#This Row],[H_QTY/ CTN]],db[[#This Row],[H_1]]+1,db[[#This Row],[H_2]]-db[[#This Row],[H_1]]-1),"")</f>
        <v/>
      </c>
      <c r="W1774" s="40" t="str">
        <f>IF(db[[#This Row],[QTY/ CTN B]]="","",LEFT(db[[#This Row],[QTY/ CTN B]],SEARCH(" ",db[[#This Row],[QTY/ CTN B]],1)-1))</f>
        <v>150</v>
      </c>
      <c r="X1774" s="40" t="str">
        <f>IF(db[[#This Row],[QTY/ CTN B]]="","",RIGHT(db[[#This Row],[QTY/ CTN B]],LEN(db[[#This Row],[QTY/ CTN B]])-SEARCH(" ",db[[#This Row],[QTY/ CTN B]],1)))</f>
        <v>ROL</v>
      </c>
      <c r="Y1774" s="40" t="str">
        <f>IF(db[[#This Row],[QTY/ CTN TG]]="",IF(db[[#This Row],[STN TG]]="","",12),LEFT(db[[#This Row],[QTY/ CTN TG]],SEARCH(" ",db[[#This Row],[QTY/ CTN TG]],1)-1))</f>
        <v/>
      </c>
      <c r="Z17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4" s="40" t="str">
        <f>IF(db[[#This Row],[STN K]]="","",IF(db[[#This Row],[STN TG]]="LSN",12,""))</f>
        <v/>
      </c>
      <c r="AB1774" s="40" t="str">
        <f>IF(db[[#This Row],[STN TG]]="LSN","PCS","")</f>
        <v/>
      </c>
      <c r="AC1774" s="40">
        <f>db[[#This Row],[QTY B]]*IF(db[[#This Row],[QTY TG]]="",1,db[[#This Row],[QTY TG]])*IF(db[[#This Row],[QTY K]]="",1,db[[#This Row],[QTY K]])</f>
        <v>150</v>
      </c>
      <c r="AD1774" s="40" t="str">
        <f>IF(db[[#This Row],[STN K]]="",IF(db[[#This Row],[STN TG]]="",db[[#This Row],[STN B]],db[[#This Row],[STN TG]]),db[[#This Row],[STN K]])</f>
        <v>ROL</v>
      </c>
      <c r="AE1774" s="40"/>
    </row>
    <row r="1775" spans="1:31" x14ac:dyDescent="0.25">
      <c r="A1775" s="40">
        <f t="shared" si="27"/>
        <v>1774</v>
      </c>
      <c r="B1775" s="5" t="str">
        <f>LOWER(SUBSTITUTE(SUBSTITUTE(SUBSTITUTE(SUBSTITUTE(SUBSTITUTE(SUBSTITUTE(SUBSTITUTE(SUBSTITUTE(db[[#This Row],[NB BM]]," ",),".",""),"-",""),"(",""),")",""),"/",""),"""",""),"+",""))</f>
        <v>kartuabsensikojikodosmerah</v>
      </c>
      <c r="C1775" s="5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D1775" s="5" t="str">
        <f>LOWER(SUBSTITUTE(SUBSTITUTE(SUBSTITUTE(SUBSTITUTE(SUBSTITUTE(SUBSTITUTE(SUBSTITUTE(SUBSTITUTE(SUBSTITUTE(db[[#This Row],[NB PAJAK]]," ",""),"-",""),"(",""),")",""),".",""),",",""),"/",""),"""",""),"+",""))</f>
        <v/>
      </c>
      <c r="E177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kartuabsensikojikodosmerah100pakuntana</v>
      </c>
      <c r="F177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kojikokabsendmrh100pak</v>
      </c>
      <c r="G1775" s="5" t="str">
        <f>db[[#This Row],[NB NOTA_C]]&amp;LOWER(SUBSTITUTE(SUBSTITUTE(SUBSTITUTE(SUBSTITUTE(SUBSTITUTE(SUBSTITUTE(SUBSTITUTE(SUBSTITUTE(SUBSTITUTE(db[[#This Row],[FAKTUR]]," ",),".",""),"-",""),"(",""),")",""),",",""),"/",""),"""",""),"+",""))</f>
        <v>kojikokabsendmrhuntana</v>
      </c>
      <c r="H177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kojikokabsendmrh100pakuntana</v>
      </c>
      <c r="I1775" s="2" t="s">
        <v>914</v>
      </c>
      <c r="J1775" s="2" t="s">
        <v>1177</v>
      </c>
      <c r="K1775" s="1"/>
      <c r="L1775" s="2" t="s">
        <v>1336</v>
      </c>
      <c r="M1775" s="34" t="e">
        <f>IF(db[[#This Row],[NB NOTA_C]]="","",COUNTIF([2]!B_MSK[concat],db[[#This Row],[NB NOTA_C]]))</f>
        <v>#REF!</v>
      </c>
      <c r="N1775" s="14" t="s">
        <v>1366</v>
      </c>
      <c r="O1775" s="2" t="s">
        <v>1463</v>
      </c>
      <c r="P1775" s="2" t="s">
        <v>2432</v>
      </c>
      <c r="R1775" s="2" t="str">
        <f>IF(db[[#This Row],[QTY/ CTN]]="","",SUBSTITUTE(SUBSTITUTE(SUBSTITUTE(db[[#This Row],[QTY/ CTN]]," ","_",2),"(",""),")","")&amp;"_")</f>
        <v>100 PAK_</v>
      </c>
      <c r="S1775" s="2">
        <f>IF(db[[#This Row],[H_QTY/ CTN]]="","",SEARCH("_",db[[#This Row],[H_QTY/ CTN]]))</f>
        <v>8</v>
      </c>
      <c r="T1775" s="2">
        <f>IF(db[[#This Row],[H_QTY/ CTN]]="","",LEN(db[[#This Row],[H_QTY/ CTN]]))</f>
        <v>8</v>
      </c>
      <c r="U1775" s="41" t="str">
        <f>IF(db[[#This Row],[H_QTY/ CTN]]="","",LEFT(db[[#This Row],[H_QTY/ CTN]],db[[#This Row],[H_1]]-1))</f>
        <v>100 PAK</v>
      </c>
      <c r="V1775" s="40" t="str">
        <f>IF(NOT(db[[#This Row],[H_1]]=db[[#This Row],[H_2]]),MID(db[[#This Row],[H_QTY/ CTN]],db[[#This Row],[H_1]]+1,db[[#This Row],[H_2]]-db[[#This Row],[H_1]]-1),"")</f>
        <v/>
      </c>
      <c r="W1775" s="40" t="str">
        <f>IF(db[[#This Row],[QTY/ CTN B]]="","",LEFT(db[[#This Row],[QTY/ CTN B]],SEARCH(" ",db[[#This Row],[QTY/ CTN B]],1)-1))</f>
        <v>100</v>
      </c>
      <c r="X1775" s="40" t="str">
        <f>IF(db[[#This Row],[QTY/ CTN B]]="","",RIGHT(db[[#This Row],[QTY/ CTN B]],LEN(db[[#This Row],[QTY/ CTN B]])-SEARCH(" ",db[[#This Row],[QTY/ CTN B]],1)))</f>
        <v>PAK</v>
      </c>
      <c r="Y1775" s="40" t="str">
        <f>IF(db[[#This Row],[QTY/ CTN TG]]="",IF(db[[#This Row],[STN TG]]="","",12),LEFT(db[[#This Row],[QTY/ CTN TG]],SEARCH(" ",db[[#This Row],[QTY/ CTN TG]],1)-1))</f>
        <v/>
      </c>
      <c r="Z17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5" s="40" t="str">
        <f>IF(db[[#This Row],[STN K]]="","",IF(db[[#This Row],[STN TG]]="LSN",12,""))</f>
        <v/>
      </c>
      <c r="AB1775" s="40" t="str">
        <f>IF(db[[#This Row],[STN TG]]="LSN","PCS","")</f>
        <v/>
      </c>
      <c r="AC1775" s="40">
        <f>db[[#This Row],[QTY B]]*IF(db[[#This Row],[QTY TG]]="",1,db[[#This Row],[QTY TG]])*IF(db[[#This Row],[QTY K]]="",1,db[[#This Row],[QTY K]])</f>
        <v>100</v>
      </c>
      <c r="AD1775" s="40" t="str">
        <f>IF(db[[#This Row],[STN K]]="",IF(db[[#This Row],[STN TG]]="",db[[#This Row],[STN B]],db[[#This Row],[STN TG]]),db[[#This Row],[STN K]])</f>
        <v>PAK</v>
      </c>
      <c r="AE1775" s="40"/>
    </row>
    <row r="1776" spans="1:31" x14ac:dyDescent="0.25">
      <c r="A1776" s="40">
        <f t="shared" si="27"/>
        <v>1775</v>
      </c>
      <c r="B1776" s="5" t="str">
        <f>LOWER(SUBSTITUTE(SUBSTITUTE(SUBSTITUTE(SUBSTITUTE(SUBSTITUTE(SUBSTITUTE(SUBSTITUTE(SUBSTITUTE(db[[#This Row],[NB BM]]," ",),".",""),"-",""),"(",""),")",""),"/",""),"""",""),"+",""))</f>
        <v>labelkojiko99</v>
      </c>
      <c r="C1776" s="5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D1776" s="5" t="str">
        <f>LOWER(SUBSTITUTE(SUBSTITUTE(SUBSTITUTE(SUBSTITUTE(SUBSTITUTE(SUBSTITUTE(SUBSTITUTE(SUBSTITUTE(SUBSTITUTE(db[[#This Row],[NB PAJAK]]," ",""),"-",""),"(",""),")",""),".",""),",",""),"/",""),"""",""),"+",""))</f>
        <v/>
      </c>
      <c r="E177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labelkojiko99800pakuntana</v>
      </c>
      <c r="F177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kojikolabel99800pak</v>
      </c>
      <c r="G1776" s="5" t="str">
        <f>db[[#This Row],[NB NOTA_C]]&amp;LOWER(SUBSTITUTE(SUBSTITUTE(SUBSTITUTE(SUBSTITUTE(SUBSTITUTE(SUBSTITUTE(SUBSTITUTE(SUBSTITUTE(SUBSTITUTE(db[[#This Row],[FAKTUR]]," ",),".",""),"-",""),"(",""),")",""),",",""),"/",""),"""",""),"+",""))</f>
        <v>kojikolabel99untana</v>
      </c>
      <c r="H177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kojikolabel99800pakuntana</v>
      </c>
      <c r="I1776" s="2" t="s">
        <v>2404</v>
      </c>
      <c r="J1776" s="2" t="s">
        <v>2403</v>
      </c>
      <c r="K1776" s="1"/>
      <c r="L1776" s="2" t="s">
        <v>1336</v>
      </c>
      <c r="M1776" s="34" t="e">
        <f>IF(db[[#This Row],[NB NOTA_C]]="","",COUNTIF([2]!B_MSK[concat],db[[#This Row],[NB NOTA_C]]))</f>
        <v>#REF!</v>
      </c>
      <c r="N1776" s="9" t="s">
        <v>1366</v>
      </c>
      <c r="O1776" s="5" t="s">
        <v>1481</v>
      </c>
      <c r="P1776" s="2" t="s">
        <v>2435</v>
      </c>
      <c r="R1776" s="2" t="str">
        <f>IF(db[[#This Row],[QTY/ CTN]]="","",SUBSTITUTE(SUBSTITUTE(SUBSTITUTE(db[[#This Row],[QTY/ CTN]]," ","_",2),"(",""),")","")&amp;"_")</f>
        <v>800 PAK_</v>
      </c>
      <c r="S1776" s="2">
        <f>IF(db[[#This Row],[H_QTY/ CTN]]="","",SEARCH("_",db[[#This Row],[H_QTY/ CTN]]))</f>
        <v>8</v>
      </c>
      <c r="T1776" s="2">
        <f>IF(db[[#This Row],[H_QTY/ CTN]]="","",LEN(db[[#This Row],[H_QTY/ CTN]]))</f>
        <v>8</v>
      </c>
      <c r="U1776" s="41" t="str">
        <f>IF(db[[#This Row],[H_QTY/ CTN]]="","",LEFT(db[[#This Row],[H_QTY/ CTN]],db[[#This Row],[H_1]]-1))</f>
        <v>800 PAK</v>
      </c>
      <c r="V1776" s="40" t="str">
        <f>IF(NOT(db[[#This Row],[H_1]]=db[[#This Row],[H_2]]),MID(db[[#This Row],[H_QTY/ CTN]],db[[#This Row],[H_1]]+1,db[[#This Row],[H_2]]-db[[#This Row],[H_1]]-1),"")</f>
        <v/>
      </c>
      <c r="W1776" s="40" t="str">
        <f>IF(db[[#This Row],[QTY/ CTN B]]="","",LEFT(db[[#This Row],[QTY/ CTN B]],SEARCH(" ",db[[#This Row],[QTY/ CTN B]],1)-1))</f>
        <v>800</v>
      </c>
      <c r="X1776" s="40" t="str">
        <f>IF(db[[#This Row],[QTY/ CTN B]]="","",RIGHT(db[[#This Row],[QTY/ CTN B]],LEN(db[[#This Row],[QTY/ CTN B]])-SEARCH(" ",db[[#This Row],[QTY/ CTN B]],1)))</f>
        <v>PAK</v>
      </c>
      <c r="Y1776" s="40" t="str">
        <f>IF(db[[#This Row],[QTY/ CTN TG]]="",IF(db[[#This Row],[STN TG]]="","",12),LEFT(db[[#This Row],[QTY/ CTN TG]],SEARCH(" ",db[[#This Row],[QTY/ CTN TG]],1)-1))</f>
        <v/>
      </c>
      <c r="Z17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6" s="40" t="str">
        <f>IF(db[[#This Row],[STN K]]="","",IF(db[[#This Row],[STN TG]]="LSN",12,""))</f>
        <v/>
      </c>
      <c r="AB1776" s="40" t="str">
        <f>IF(db[[#This Row],[STN TG]]="LSN","PCS","")</f>
        <v/>
      </c>
      <c r="AC1776" s="40">
        <f>db[[#This Row],[QTY B]]*IF(db[[#This Row],[QTY TG]]="",1,db[[#This Row],[QTY TG]])*IF(db[[#This Row],[QTY K]]="",1,db[[#This Row],[QTY K]])</f>
        <v>800</v>
      </c>
      <c r="AD1776" s="40" t="str">
        <f>IF(db[[#This Row],[STN K]]="",IF(db[[#This Row],[STN TG]]="",db[[#This Row],[STN B]],db[[#This Row],[STN TG]]),db[[#This Row],[STN K]])</f>
        <v>PAK</v>
      </c>
      <c r="AE1776" s="40"/>
    </row>
    <row r="1777" spans="1:31" x14ac:dyDescent="0.25">
      <c r="A1777" s="40">
        <f t="shared" si="27"/>
        <v>1776</v>
      </c>
      <c r="B1777" s="5" t="str">
        <f>LOWER(SUBSTITUTE(SUBSTITUTE(SUBSTITUTE(SUBSTITUTE(SUBSTITUTE(SUBSTITUTE(SUBSTITUTE(SUBSTITUTE(db[[#This Row],[NB BM]]," ",),".",""),"-",""),"(",""),")",""),"/",""),"""",""),"+",""))</f>
        <v>labelhargakojiko103polos</v>
      </c>
      <c r="C1777" s="5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D1777" s="5" t="str">
        <f>LOWER(SUBSTITUTE(SUBSTITUTE(SUBSTITUTE(SUBSTITUTE(SUBSTITUTE(SUBSTITUTE(SUBSTITUTE(SUBSTITUTE(SUBSTITUTE(db[[#This Row],[NB PAJAK]]," ",""),"-",""),"(",""),")",""),".",""),",",""),"/",""),"""",""),"+",""))</f>
        <v/>
      </c>
      <c r="E177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labelhargakojiko103polos800pakuntana</v>
      </c>
      <c r="F177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kojikolabelharga103polos800pak</v>
      </c>
      <c r="G1777" s="5" t="str">
        <f>db[[#This Row],[NB NOTA_C]]&amp;LOWER(SUBSTITUTE(SUBSTITUTE(SUBSTITUTE(SUBSTITUTE(SUBSTITUTE(SUBSTITUTE(SUBSTITUTE(SUBSTITUTE(SUBSTITUTE(db[[#This Row],[FAKTUR]]," ",),".",""),"-",""),"(",""),")",""),",",""),"/",""),"""",""),"+",""))</f>
        <v>kojikolabelharga103polosuntana</v>
      </c>
      <c r="H177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kojikolabelharga103polos800pakuntana</v>
      </c>
      <c r="I1777" s="2" t="s">
        <v>2351</v>
      </c>
      <c r="J1777" s="2" t="s">
        <v>2350</v>
      </c>
      <c r="K1777" s="14"/>
      <c r="L1777" s="2" t="s">
        <v>1336</v>
      </c>
      <c r="M1777" s="34" t="e">
        <f>IF(db[[#This Row],[NB NOTA_C]]="","",COUNTIF([2]!B_MSK[concat],db[[#This Row],[NB NOTA_C]]))</f>
        <v>#REF!</v>
      </c>
      <c r="N1777" s="9" t="s">
        <v>1366</v>
      </c>
      <c r="O1777" s="5" t="s">
        <v>1481</v>
      </c>
      <c r="P1777" s="2" t="s">
        <v>2435</v>
      </c>
      <c r="R1777" s="2" t="str">
        <f>IF(db[[#This Row],[QTY/ CTN]]="","",SUBSTITUTE(SUBSTITUTE(SUBSTITUTE(db[[#This Row],[QTY/ CTN]]," ","_",2),"(",""),")","")&amp;"_")</f>
        <v>800 PAK_</v>
      </c>
      <c r="S1777" s="2">
        <f>IF(db[[#This Row],[H_QTY/ CTN]]="","",SEARCH("_",db[[#This Row],[H_QTY/ CTN]]))</f>
        <v>8</v>
      </c>
      <c r="T1777" s="2">
        <f>IF(db[[#This Row],[H_QTY/ CTN]]="","",LEN(db[[#This Row],[H_QTY/ CTN]]))</f>
        <v>8</v>
      </c>
      <c r="U1777" s="41" t="str">
        <f>IF(db[[#This Row],[H_QTY/ CTN]]="","",LEFT(db[[#This Row],[H_QTY/ CTN]],db[[#This Row],[H_1]]-1))</f>
        <v>800 PAK</v>
      </c>
      <c r="V1777" s="40" t="str">
        <f>IF(NOT(db[[#This Row],[H_1]]=db[[#This Row],[H_2]]),MID(db[[#This Row],[H_QTY/ CTN]],db[[#This Row],[H_1]]+1,db[[#This Row],[H_2]]-db[[#This Row],[H_1]]-1),"")</f>
        <v/>
      </c>
      <c r="W1777" s="40" t="str">
        <f>IF(db[[#This Row],[QTY/ CTN B]]="","",LEFT(db[[#This Row],[QTY/ CTN B]],SEARCH(" ",db[[#This Row],[QTY/ CTN B]],1)-1))</f>
        <v>800</v>
      </c>
      <c r="X1777" s="40" t="str">
        <f>IF(db[[#This Row],[QTY/ CTN B]]="","",RIGHT(db[[#This Row],[QTY/ CTN B]],LEN(db[[#This Row],[QTY/ CTN B]])-SEARCH(" ",db[[#This Row],[QTY/ CTN B]],1)))</f>
        <v>PAK</v>
      </c>
      <c r="Y1777" s="40" t="str">
        <f>IF(db[[#This Row],[QTY/ CTN TG]]="",IF(db[[#This Row],[STN TG]]="","",12),LEFT(db[[#This Row],[QTY/ CTN TG]],SEARCH(" ",db[[#This Row],[QTY/ CTN TG]],1)-1))</f>
        <v/>
      </c>
      <c r="Z17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77" s="40" t="str">
        <f>IF(db[[#This Row],[STN K]]="","",IF(db[[#This Row],[STN TG]]="LSN",12,""))</f>
        <v/>
      </c>
      <c r="AB1777" s="40" t="str">
        <f>IF(db[[#This Row],[STN TG]]="LSN","PCS","")</f>
        <v/>
      </c>
      <c r="AC1777" s="40">
        <f>db[[#This Row],[QTY B]]*IF(db[[#This Row],[QTY TG]]="",1,db[[#This Row],[QTY TG]])*IF(db[[#This Row],[QTY K]]="",1,db[[#This Row],[QTY K]])</f>
        <v>800</v>
      </c>
      <c r="AD1777" s="40" t="str">
        <f>IF(db[[#This Row],[STN K]]="",IF(db[[#This Row],[STN TG]]="",db[[#This Row],[STN B]],db[[#This Row],[STN TG]]),db[[#This Row],[STN K]])</f>
        <v>PAK</v>
      </c>
      <c r="AE1777" s="40"/>
    </row>
    <row r="1778" spans="1:31" x14ac:dyDescent="0.25">
      <c r="A1778" s="40">
        <f t="shared" si="27"/>
        <v>1777</v>
      </c>
      <c r="B1778" s="5" t="str">
        <f>LOWER(SUBSTITUTE(SUBSTITUTE(SUBSTITUTE(SUBSTITUTE(SUBSTITUTE(SUBSTITUTE(SUBSTITUTE(SUBSTITUTE(db[[#This Row],[NB BM]]," ",),".",""),"-",""),"(",""),")",""),"/",""),"""",""),"+",""))</f>
        <v>garisanδkojikono6</v>
      </c>
      <c r="C1778" s="5" t="str">
        <f>LOWER(SUBSTITUTE(SUBSTITUTE(SUBSTITUTE(SUBSTITUTE(SUBSTITUTE(SUBSTITUTE(SUBSTITUTE(SUBSTITUTE(SUBSTITUTE(db[[#This Row],[NB NOTA]]," ",),".",""),"-",""),"(",""),")",""),",",""),"/",""),"""",""),"+",""))</f>
        <v>kojikosegitigano6</v>
      </c>
      <c r="D1778" s="5" t="str">
        <f>LOWER(SUBSTITUTE(SUBSTITUTE(SUBSTITUTE(SUBSTITUTE(SUBSTITUTE(SUBSTITUTE(SUBSTITUTE(SUBSTITUTE(SUBSTITUTE(db[[#This Row],[NB PAJAK]]," ",""),"-",""),"(",""),")",""),".",""),",",""),"/",""),"""",""),"+",""))</f>
        <v/>
      </c>
      <c r="E177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garisanδkojikono660lsnuntana</v>
      </c>
      <c r="F177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kojikosegitigano660lsn</v>
      </c>
      <c r="G1778" s="5" t="str">
        <f>db[[#This Row],[NB NOTA_C]]&amp;LOWER(SUBSTITUTE(SUBSTITUTE(SUBSTITUTE(SUBSTITUTE(SUBSTITUTE(SUBSTITUTE(SUBSTITUTE(SUBSTITUTE(SUBSTITUTE(db[[#This Row],[FAKTUR]]," ",),".",""),"-",""),"(",""),")",""),",",""),"/",""),"""",""),"+",""))</f>
        <v>kojikosegitigano6untana</v>
      </c>
      <c r="H177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kojikosegitigano660lsnuntana</v>
      </c>
      <c r="I1778" s="2" t="s">
        <v>6878</v>
      </c>
      <c r="J1778" s="2" t="s">
        <v>5389</v>
      </c>
      <c r="K1778" s="14"/>
      <c r="L1778" s="2" t="s">
        <v>1336</v>
      </c>
      <c r="M1778" s="34" t="e">
        <f>IF(db[[#This Row],[NB NOTA_C]]="","",COUNTIF([2]!B_MSK[concat],db[[#This Row],[NB NOTA_C]]))</f>
        <v>#REF!</v>
      </c>
      <c r="N1778" s="14" t="s">
        <v>1366</v>
      </c>
      <c r="O1778" s="2" t="s">
        <v>1385</v>
      </c>
      <c r="P1778" s="2" t="s">
        <v>2424</v>
      </c>
      <c r="R1778" s="2" t="str">
        <f>IF(db[[#This Row],[QTY/ CTN]]="","",SUBSTITUTE(SUBSTITUTE(SUBSTITUTE(db[[#This Row],[QTY/ CTN]]," ","_",2),"(",""),")","")&amp;"_")</f>
        <v>60 LSN_</v>
      </c>
      <c r="S1778" s="2">
        <f>IF(db[[#This Row],[H_QTY/ CTN]]="","",SEARCH("_",db[[#This Row],[H_QTY/ CTN]]))</f>
        <v>7</v>
      </c>
      <c r="T1778" s="2">
        <f>IF(db[[#This Row],[H_QTY/ CTN]]="","",LEN(db[[#This Row],[H_QTY/ CTN]]))</f>
        <v>7</v>
      </c>
      <c r="U1778" s="41" t="str">
        <f>IF(db[[#This Row],[H_QTY/ CTN]]="","",LEFT(db[[#This Row],[H_QTY/ CTN]],db[[#This Row],[H_1]]-1))</f>
        <v>60 LSN</v>
      </c>
      <c r="V1778" s="40" t="str">
        <f>IF(NOT(db[[#This Row],[H_1]]=db[[#This Row],[H_2]]),MID(db[[#This Row],[H_QTY/ CTN]],db[[#This Row],[H_1]]+1,db[[#This Row],[H_2]]-db[[#This Row],[H_1]]-1),"")</f>
        <v/>
      </c>
      <c r="W1778" s="40" t="str">
        <f>IF(db[[#This Row],[QTY/ CTN B]]="","",LEFT(db[[#This Row],[QTY/ CTN B]],SEARCH(" ",db[[#This Row],[QTY/ CTN B]],1)-1))</f>
        <v>60</v>
      </c>
      <c r="X1778" s="40" t="str">
        <f>IF(db[[#This Row],[QTY/ CTN B]]="","",RIGHT(db[[#This Row],[QTY/ CTN B]],LEN(db[[#This Row],[QTY/ CTN B]])-SEARCH(" ",db[[#This Row],[QTY/ CTN B]],1)))</f>
        <v>LSN</v>
      </c>
      <c r="Y1778" s="40">
        <f>IF(db[[#This Row],[QTY/ CTN TG]]="",IF(db[[#This Row],[STN TG]]="","",12),LEFT(db[[#This Row],[QTY/ CTN TG]],SEARCH(" ",db[[#This Row],[QTY/ CTN TG]],1)-1))</f>
        <v>12</v>
      </c>
      <c r="Z17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78" s="40" t="str">
        <f>IF(db[[#This Row],[STN K]]="","",IF(db[[#This Row],[STN TG]]="LSN",12,""))</f>
        <v/>
      </c>
      <c r="AB1778" s="40" t="str">
        <f>IF(db[[#This Row],[STN TG]]="LSN","PCS","")</f>
        <v/>
      </c>
      <c r="AC1778" s="40">
        <f>db[[#This Row],[QTY B]]*IF(db[[#This Row],[QTY TG]]="",1,db[[#This Row],[QTY TG]])*IF(db[[#This Row],[QTY K]]="",1,db[[#This Row],[QTY K]])</f>
        <v>720</v>
      </c>
      <c r="AD1778" s="40" t="str">
        <f>IF(db[[#This Row],[STN K]]="",IF(db[[#This Row],[STN TG]]="",db[[#This Row],[STN B]],db[[#This Row],[STN TG]]),db[[#This Row],[STN K]])</f>
        <v>PCS</v>
      </c>
      <c r="AE1778" s="40"/>
    </row>
    <row r="1779" spans="1:31" x14ac:dyDescent="0.25">
      <c r="A1779" s="40">
        <f t="shared" si="27"/>
        <v>1778</v>
      </c>
      <c r="B1779" s="5" t="str">
        <f>LOWER(SUBSTITUTE(SUBSTITUTE(SUBSTITUTE(SUBSTITUTE(SUBSTITUTE(SUBSTITUTE(SUBSTITUTE(SUBSTITUTE(db[[#This Row],[NB BM]]," ",),".",""),"-",""),"(",""),")",""),"/",""),"""",""),"+",""))</f>
        <v>garisanδkojikono8</v>
      </c>
      <c r="C1779" s="5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D1779" s="5" t="str">
        <f>LOWER(SUBSTITUTE(SUBSTITUTE(SUBSTITUTE(SUBSTITUTE(SUBSTITUTE(SUBSTITUTE(SUBSTITUTE(SUBSTITUTE(SUBSTITUTE(db[[#This Row],[NB PAJAK]]," ",""),"-",""),"(",""),")",""),".",""),",",""),"/",""),"""",""),"+",""))</f>
        <v/>
      </c>
      <c r="E17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garisanδkojikono824lsnuntana</v>
      </c>
      <c r="F17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kojikosegitigano824lsn</v>
      </c>
      <c r="G1779" s="5" t="str">
        <f>db[[#This Row],[NB NOTA_C]]&amp;LOWER(SUBSTITUTE(SUBSTITUTE(SUBSTITUTE(SUBSTITUTE(SUBSTITUTE(SUBSTITUTE(SUBSTITUTE(SUBSTITUTE(SUBSTITUTE(db[[#This Row],[FAKTUR]]," ",),".",""),"-",""),"(",""),")",""),",",""),"/",""),"""",""),"+",""))</f>
        <v>kojikosegitigano8untana</v>
      </c>
      <c r="H17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kojikosegitigano824lsnuntana</v>
      </c>
      <c r="I1779" s="2" t="s">
        <v>6879</v>
      </c>
      <c r="J1779" s="2" t="s">
        <v>2667</v>
      </c>
      <c r="K1779" s="14"/>
      <c r="L1779" s="2" t="s">
        <v>1336</v>
      </c>
      <c r="M1779" s="34" t="e">
        <f>IF(db[[#This Row],[NB NOTA_C]]="","",COUNTIF([2]!B_MSK[concat],db[[#This Row],[NB NOTA_C]]))</f>
        <v>#REF!</v>
      </c>
      <c r="N1779" s="14" t="s">
        <v>1366</v>
      </c>
      <c r="O1779" s="2" t="s">
        <v>1431</v>
      </c>
      <c r="P1779" s="2" t="s">
        <v>2424</v>
      </c>
      <c r="R1779" s="2" t="str">
        <f>IF(db[[#This Row],[QTY/ CTN]]="","",SUBSTITUTE(SUBSTITUTE(SUBSTITUTE(db[[#This Row],[QTY/ CTN]]," ","_",2),"(",""),")","")&amp;"_")</f>
        <v>24 LSN_</v>
      </c>
      <c r="S1779" s="2">
        <f>IF(db[[#This Row],[H_QTY/ CTN]]="","",SEARCH("_",db[[#This Row],[H_QTY/ CTN]]))</f>
        <v>7</v>
      </c>
      <c r="T1779" s="2">
        <f>IF(db[[#This Row],[H_QTY/ CTN]]="","",LEN(db[[#This Row],[H_QTY/ CTN]]))</f>
        <v>7</v>
      </c>
      <c r="U1779" s="41" t="str">
        <f>IF(db[[#This Row],[H_QTY/ CTN]]="","",LEFT(db[[#This Row],[H_QTY/ CTN]],db[[#This Row],[H_1]]-1))</f>
        <v>24 LSN</v>
      </c>
      <c r="V1779" s="40" t="str">
        <f>IF(NOT(db[[#This Row],[H_1]]=db[[#This Row],[H_2]]),MID(db[[#This Row],[H_QTY/ CTN]],db[[#This Row],[H_1]]+1,db[[#This Row],[H_2]]-db[[#This Row],[H_1]]-1),"")</f>
        <v/>
      </c>
      <c r="W1779" s="40" t="str">
        <f>IF(db[[#This Row],[QTY/ CTN B]]="","",LEFT(db[[#This Row],[QTY/ CTN B]],SEARCH(" ",db[[#This Row],[QTY/ CTN B]],1)-1))</f>
        <v>24</v>
      </c>
      <c r="X1779" s="40" t="str">
        <f>IF(db[[#This Row],[QTY/ CTN B]]="","",RIGHT(db[[#This Row],[QTY/ CTN B]],LEN(db[[#This Row],[QTY/ CTN B]])-SEARCH(" ",db[[#This Row],[QTY/ CTN B]],1)))</f>
        <v>LSN</v>
      </c>
      <c r="Y1779" s="40">
        <f>IF(db[[#This Row],[QTY/ CTN TG]]="",IF(db[[#This Row],[STN TG]]="","",12),LEFT(db[[#This Row],[QTY/ CTN TG]],SEARCH(" ",db[[#This Row],[QTY/ CTN TG]],1)-1))</f>
        <v>12</v>
      </c>
      <c r="Z17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79" s="40" t="str">
        <f>IF(db[[#This Row],[STN K]]="","",IF(db[[#This Row],[STN TG]]="LSN",12,""))</f>
        <v/>
      </c>
      <c r="AB1779" s="40" t="str">
        <f>IF(db[[#This Row],[STN TG]]="LSN","PCS","")</f>
        <v/>
      </c>
      <c r="AC1779" s="40">
        <f>db[[#This Row],[QTY B]]*IF(db[[#This Row],[QTY TG]]="",1,db[[#This Row],[QTY TG]])*IF(db[[#This Row],[QTY K]]="",1,db[[#This Row],[QTY K]])</f>
        <v>288</v>
      </c>
      <c r="AD1779" s="40" t="str">
        <f>IF(db[[#This Row],[STN K]]="",IF(db[[#This Row],[STN TG]]="",db[[#This Row],[STN B]],db[[#This Row],[STN TG]]),db[[#This Row],[STN K]])</f>
        <v>PCS</v>
      </c>
      <c r="AE1779" s="40"/>
    </row>
    <row r="1780" spans="1:31" x14ac:dyDescent="0.25">
      <c r="A1780" s="40">
        <f t="shared" si="27"/>
        <v>1779</v>
      </c>
      <c r="B1780" s="5" t="str">
        <f>LOWER(SUBSTITUTE(SUBSTITUTE(SUBSTITUTE(SUBSTITUTE(SUBSTITUTE(SUBSTITUTE(SUBSTITUTE(SUBSTITUTE(db[[#This Row],[NB BM]]," ",),".",""),"-",""),"(",""),")",""),"/",""),"""",""),"+",""))</f>
        <v>garisanδkojikono10</v>
      </c>
      <c r="C1780" s="5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D1780" s="5" t="str">
        <f>LOWER(SUBSTITUTE(SUBSTITUTE(SUBSTITUTE(SUBSTITUTE(SUBSTITUTE(SUBSTITUTE(SUBSTITUTE(SUBSTITUTE(SUBSTITUTE(db[[#This Row],[NB PAJAK]]," ",""),"-",""),"(",""),")",""),".",""),",",""),"/",""),"""",""),"+",""))</f>
        <v/>
      </c>
      <c r="E178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garisanδkojikono1016lsnuntana</v>
      </c>
      <c r="F178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kojikosegitigano1016lsn</v>
      </c>
      <c r="G1780" s="5" t="str">
        <f>db[[#This Row],[NB NOTA_C]]&amp;LOWER(SUBSTITUTE(SUBSTITUTE(SUBSTITUTE(SUBSTITUTE(SUBSTITUTE(SUBSTITUTE(SUBSTITUTE(SUBSTITUTE(SUBSTITUTE(db[[#This Row],[FAKTUR]]," ",),".",""),"-",""),"(",""),")",""),",",""),"/",""),"""",""),"+",""))</f>
        <v>kojikosegitigano10untana</v>
      </c>
      <c r="H178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kojikosegitigano1016lsnuntana</v>
      </c>
      <c r="I1780" s="2" t="s">
        <v>6876</v>
      </c>
      <c r="J1780" s="2" t="s">
        <v>2668</v>
      </c>
      <c r="K1780" s="14"/>
      <c r="L1780" s="2" t="s">
        <v>1336</v>
      </c>
      <c r="M1780" s="34" t="e">
        <f>IF(db[[#This Row],[NB NOTA_C]]="","",COUNTIF([2]!B_MSK[concat],db[[#This Row],[NB NOTA_C]]))</f>
        <v>#REF!</v>
      </c>
      <c r="N1780" s="14" t="s">
        <v>1366</v>
      </c>
      <c r="O1780" s="2" t="s">
        <v>1447</v>
      </c>
      <c r="P1780" s="2" t="s">
        <v>2424</v>
      </c>
      <c r="R1780" s="2" t="str">
        <f>IF(db[[#This Row],[QTY/ CTN]]="","",SUBSTITUTE(SUBSTITUTE(SUBSTITUTE(db[[#This Row],[QTY/ CTN]]," ","_",2),"(",""),")","")&amp;"_")</f>
        <v>16 LSN_</v>
      </c>
      <c r="S1780" s="2">
        <f>IF(db[[#This Row],[H_QTY/ CTN]]="","",SEARCH("_",db[[#This Row],[H_QTY/ CTN]]))</f>
        <v>7</v>
      </c>
      <c r="T1780" s="2">
        <f>IF(db[[#This Row],[H_QTY/ CTN]]="","",LEN(db[[#This Row],[H_QTY/ CTN]]))</f>
        <v>7</v>
      </c>
      <c r="U1780" s="41" t="str">
        <f>IF(db[[#This Row],[H_QTY/ CTN]]="","",LEFT(db[[#This Row],[H_QTY/ CTN]],db[[#This Row],[H_1]]-1))</f>
        <v>16 LSN</v>
      </c>
      <c r="V1780" s="40" t="str">
        <f>IF(NOT(db[[#This Row],[H_1]]=db[[#This Row],[H_2]]),MID(db[[#This Row],[H_QTY/ CTN]],db[[#This Row],[H_1]]+1,db[[#This Row],[H_2]]-db[[#This Row],[H_1]]-1),"")</f>
        <v/>
      </c>
      <c r="W1780" s="40" t="str">
        <f>IF(db[[#This Row],[QTY/ CTN B]]="","",LEFT(db[[#This Row],[QTY/ CTN B]],SEARCH(" ",db[[#This Row],[QTY/ CTN B]],1)-1))</f>
        <v>16</v>
      </c>
      <c r="X1780" s="40" t="str">
        <f>IF(db[[#This Row],[QTY/ CTN B]]="","",RIGHT(db[[#This Row],[QTY/ CTN B]],LEN(db[[#This Row],[QTY/ CTN B]])-SEARCH(" ",db[[#This Row],[QTY/ CTN B]],1)))</f>
        <v>LSN</v>
      </c>
      <c r="Y1780" s="40">
        <f>IF(db[[#This Row],[QTY/ CTN TG]]="",IF(db[[#This Row],[STN TG]]="","",12),LEFT(db[[#This Row],[QTY/ CTN TG]],SEARCH(" ",db[[#This Row],[QTY/ CTN TG]],1)-1))</f>
        <v>12</v>
      </c>
      <c r="Z17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80" s="40" t="str">
        <f>IF(db[[#This Row],[STN K]]="","",IF(db[[#This Row],[STN TG]]="LSN",12,""))</f>
        <v/>
      </c>
      <c r="AB1780" s="40" t="str">
        <f>IF(db[[#This Row],[STN TG]]="LSN","PCS","")</f>
        <v/>
      </c>
      <c r="AC1780" s="40">
        <f>db[[#This Row],[QTY B]]*IF(db[[#This Row],[QTY TG]]="",1,db[[#This Row],[QTY TG]])*IF(db[[#This Row],[QTY K]]="",1,db[[#This Row],[QTY K]])</f>
        <v>192</v>
      </c>
      <c r="AD1780" s="40" t="str">
        <f>IF(db[[#This Row],[STN K]]="",IF(db[[#This Row],[STN TG]]="",db[[#This Row],[STN B]],db[[#This Row],[STN TG]]),db[[#This Row],[STN K]])</f>
        <v>PCS</v>
      </c>
      <c r="AE1780" s="40"/>
    </row>
    <row r="1781" spans="1:31" x14ac:dyDescent="0.25">
      <c r="A1781" s="40">
        <f t="shared" si="27"/>
        <v>1780</v>
      </c>
      <c r="B1781" s="5" t="str">
        <f>LOWER(SUBSTITUTE(SUBSTITUTE(SUBSTITUTE(SUBSTITUTE(SUBSTITUTE(SUBSTITUTE(SUBSTITUTE(SUBSTITUTE(db[[#This Row],[NB BM]]," ",),".",""),"-",""),"(",""),")",""),"/",""),"""",""),"+",""))</f>
        <v>garisanδkojikono12</v>
      </c>
      <c r="C1781" s="5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D1781" s="5" t="str">
        <f>LOWER(SUBSTITUTE(SUBSTITUTE(SUBSTITUTE(SUBSTITUTE(SUBSTITUTE(SUBSTITUTE(SUBSTITUTE(SUBSTITUTE(SUBSTITUTE(db[[#This Row],[NB PAJAK]]," ",""),"-",""),"(",""),")",""),".",""),",",""),"/",""),"""",""),"+",""))</f>
        <v/>
      </c>
      <c r="E178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garisanδkojikono1216lsnuntana</v>
      </c>
      <c r="F178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kojikosegitigano1216lsn</v>
      </c>
      <c r="G1781" s="5" t="str">
        <f>db[[#This Row],[NB NOTA_C]]&amp;LOWER(SUBSTITUTE(SUBSTITUTE(SUBSTITUTE(SUBSTITUTE(SUBSTITUTE(SUBSTITUTE(SUBSTITUTE(SUBSTITUTE(SUBSTITUTE(db[[#This Row],[FAKTUR]]," ",),".",""),"-",""),"(",""),")",""),",",""),"/",""),"""",""),"+",""))</f>
        <v>kojikosegitigano12untana</v>
      </c>
      <c r="H178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kojikosegitigano1216lsnuntana</v>
      </c>
      <c r="I1781" s="2" t="s">
        <v>6877</v>
      </c>
      <c r="J1781" s="2" t="s">
        <v>2221</v>
      </c>
      <c r="K1781" s="14"/>
      <c r="L1781" s="2" t="s">
        <v>1336</v>
      </c>
      <c r="M1781" s="34" t="e">
        <f>IF(db[[#This Row],[NB NOTA_C]]="","",COUNTIF([2]!B_MSK[concat],db[[#This Row],[NB NOTA_C]]))</f>
        <v>#REF!</v>
      </c>
      <c r="N1781" s="14" t="s">
        <v>1366</v>
      </c>
      <c r="O1781" s="2" t="s">
        <v>1447</v>
      </c>
      <c r="P1781" s="2" t="s">
        <v>2424</v>
      </c>
      <c r="R1781" s="2" t="str">
        <f>IF(db[[#This Row],[QTY/ CTN]]="","",SUBSTITUTE(SUBSTITUTE(SUBSTITUTE(db[[#This Row],[QTY/ CTN]]," ","_",2),"(",""),")","")&amp;"_")</f>
        <v>16 LSN_</v>
      </c>
      <c r="S1781" s="2">
        <f>IF(db[[#This Row],[H_QTY/ CTN]]="","",SEARCH("_",db[[#This Row],[H_QTY/ CTN]]))</f>
        <v>7</v>
      </c>
      <c r="T1781" s="2">
        <f>IF(db[[#This Row],[H_QTY/ CTN]]="","",LEN(db[[#This Row],[H_QTY/ CTN]]))</f>
        <v>7</v>
      </c>
      <c r="U1781" s="41" t="str">
        <f>IF(db[[#This Row],[H_QTY/ CTN]]="","",LEFT(db[[#This Row],[H_QTY/ CTN]],db[[#This Row],[H_1]]-1))</f>
        <v>16 LSN</v>
      </c>
      <c r="V1781" s="40" t="str">
        <f>IF(NOT(db[[#This Row],[H_1]]=db[[#This Row],[H_2]]),MID(db[[#This Row],[H_QTY/ CTN]],db[[#This Row],[H_1]]+1,db[[#This Row],[H_2]]-db[[#This Row],[H_1]]-1),"")</f>
        <v/>
      </c>
      <c r="W1781" s="40" t="str">
        <f>IF(db[[#This Row],[QTY/ CTN B]]="","",LEFT(db[[#This Row],[QTY/ CTN B]],SEARCH(" ",db[[#This Row],[QTY/ CTN B]],1)-1))</f>
        <v>16</v>
      </c>
      <c r="X1781" s="40" t="str">
        <f>IF(db[[#This Row],[QTY/ CTN B]]="","",RIGHT(db[[#This Row],[QTY/ CTN B]],LEN(db[[#This Row],[QTY/ CTN B]])-SEARCH(" ",db[[#This Row],[QTY/ CTN B]],1)))</f>
        <v>LSN</v>
      </c>
      <c r="Y1781" s="40">
        <f>IF(db[[#This Row],[QTY/ CTN TG]]="",IF(db[[#This Row],[STN TG]]="","",12),LEFT(db[[#This Row],[QTY/ CTN TG]],SEARCH(" ",db[[#This Row],[QTY/ CTN TG]],1)-1))</f>
        <v>12</v>
      </c>
      <c r="Z17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81" s="40" t="str">
        <f>IF(db[[#This Row],[STN K]]="","",IF(db[[#This Row],[STN TG]]="LSN",12,""))</f>
        <v/>
      </c>
      <c r="AB1781" s="40" t="str">
        <f>IF(db[[#This Row],[STN TG]]="LSN","PCS","")</f>
        <v/>
      </c>
      <c r="AC1781" s="40">
        <f>db[[#This Row],[QTY B]]*IF(db[[#This Row],[QTY TG]]="",1,db[[#This Row],[QTY TG]])*IF(db[[#This Row],[QTY K]]="",1,db[[#This Row],[QTY K]])</f>
        <v>192</v>
      </c>
      <c r="AD1781" s="40" t="str">
        <f>IF(db[[#This Row],[STN K]]="",IF(db[[#This Row],[STN TG]]="",db[[#This Row],[STN B]],db[[#This Row],[STN TG]]),db[[#This Row],[STN K]])</f>
        <v>PCS</v>
      </c>
      <c r="AE1781" s="40"/>
    </row>
    <row r="1782" spans="1:31" x14ac:dyDescent="0.25">
      <c r="A1782" s="40">
        <f t="shared" si="27"/>
        <v>1781</v>
      </c>
      <c r="B1782" s="5" t="str">
        <f>LOWER(SUBSTITUTE(SUBSTITUTE(SUBSTITUTE(SUBSTITUTE(SUBSTITUTE(SUBSTITUTE(SUBSTITUTE(SUBSTITUTE(db[[#This Row],[NB BM]]," ",),".",""),"-",""),"(",""),")",""),"/",""),"""",""),"+",""))</f>
        <v>garisanδkojikono10</v>
      </c>
      <c r="C1782" s="5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D1782" s="5" t="str">
        <f>LOWER(SUBSTITUTE(SUBSTITUTE(SUBSTITUTE(SUBSTITUTE(SUBSTITUTE(SUBSTITUTE(SUBSTITUTE(SUBSTITUTE(SUBSTITUTE(db[[#This Row],[NB PAJAK]]," ",""),"-",""),"(",""),")",""),".",""),",",""),"/",""),"""",""),"+",""))</f>
        <v/>
      </c>
      <c r="E178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garisanδkojikono1016lsnuntana</v>
      </c>
      <c r="F178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kojikoδno1016lsn</v>
      </c>
      <c r="G1782" s="5" t="str">
        <f>db[[#This Row],[NB NOTA_C]]&amp;LOWER(SUBSTITUTE(SUBSTITUTE(SUBSTITUTE(SUBSTITUTE(SUBSTITUTE(SUBSTITUTE(SUBSTITUTE(SUBSTITUTE(SUBSTITUTE(db[[#This Row],[FAKTUR]]," ",),".",""),"-",""),"(",""),")",""),",",""),"/",""),"""",""),"+",""))</f>
        <v>kojikoδno10untana</v>
      </c>
      <c r="H178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kojikoδno1016lsnuntana</v>
      </c>
      <c r="I1782" s="2" t="s">
        <v>6876</v>
      </c>
      <c r="J1782" s="2" t="s">
        <v>2595</v>
      </c>
      <c r="K1782" s="14"/>
      <c r="L1782" s="2" t="s">
        <v>1336</v>
      </c>
      <c r="M1782" s="34" t="e">
        <f>IF(db[[#This Row],[NB NOTA_C]]="","",COUNTIF([2]!B_MSK[concat],db[[#This Row],[NB NOTA_C]]))</f>
        <v>#REF!</v>
      </c>
      <c r="N1782" s="14" t="s">
        <v>1366</v>
      </c>
      <c r="O1782" s="2" t="s">
        <v>1447</v>
      </c>
      <c r="P1782" s="2" t="s">
        <v>2424</v>
      </c>
      <c r="R1782" s="2" t="str">
        <f>IF(db[[#This Row],[QTY/ CTN]]="","",SUBSTITUTE(SUBSTITUTE(SUBSTITUTE(db[[#This Row],[QTY/ CTN]]," ","_",2),"(",""),")","")&amp;"_")</f>
        <v>16 LSN_</v>
      </c>
      <c r="S1782" s="2">
        <f>IF(db[[#This Row],[H_QTY/ CTN]]="","",SEARCH("_",db[[#This Row],[H_QTY/ CTN]]))</f>
        <v>7</v>
      </c>
      <c r="T1782" s="2">
        <f>IF(db[[#This Row],[H_QTY/ CTN]]="","",LEN(db[[#This Row],[H_QTY/ CTN]]))</f>
        <v>7</v>
      </c>
      <c r="U1782" s="41" t="str">
        <f>IF(db[[#This Row],[H_QTY/ CTN]]="","",LEFT(db[[#This Row],[H_QTY/ CTN]],db[[#This Row],[H_1]]-1))</f>
        <v>16 LSN</v>
      </c>
      <c r="V1782" s="40" t="str">
        <f>IF(NOT(db[[#This Row],[H_1]]=db[[#This Row],[H_2]]),MID(db[[#This Row],[H_QTY/ CTN]],db[[#This Row],[H_1]]+1,db[[#This Row],[H_2]]-db[[#This Row],[H_1]]-1),"")</f>
        <v/>
      </c>
      <c r="W1782" s="40" t="str">
        <f>IF(db[[#This Row],[QTY/ CTN B]]="","",LEFT(db[[#This Row],[QTY/ CTN B]],SEARCH(" ",db[[#This Row],[QTY/ CTN B]],1)-1))</f>
        <v>16</v>
      </c>
      <c r="X1782" s="40" t="str">
        <f>IF(db[[#This Row],[QTY/ CTN B]]="","",RIGHT(db[[#This Row],[QTY/ CTN B]],LEN(db[[#This Row],[QTY/ CTN B]])-SEARCH(" ",db[[#This Row],[QTY/ CTN B]],1)))</f>
        <v>LSN</v>
      </c>
      <c r="Y1782" s="40">
        <f>IF(db[[#This Row],[QTY/ CTN TG]]="",IF(db[[#This Row],[STN TG]]="","",12),LEFT(db[[#This Row],[QTY/ CTN TG]],SEARCH(" ",db[[#This Row],[QTY/ CTN TG]],1)-1))</f>
        <v>12</v>
      </c>
      <c r="Z17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82" s="40" t="str">
        <f>IF(db[[#This Row],[STN K]]="","",IF(db[[#This Row],[STN TG]]="LSN",12,""))</f>
        <v/>
      </c>
      <c r="AB1782" s="40" t="str">
        <f>IF(db[[#This Row],[STN TG]]="LSN","PCS","")</f>
        <v/>
      </c>
      <c r="AC1782" s="40">
        <f>db[[#This Row],[QTY B]]*IF(db[[#This Row],[QTY TG]]="",1,db[[#This Row],[QTY TG]])*IF(db[[#This Row],[QTY K]]="",1,db[[#This Row],[QTY K]])</f>
        <v>192</v>
      </c>
      <c r="AD1782" s="40" t="str">
        <f>IF(db[[#This Row],[STN K]]="",IF(db[[#This Row],[STN TG]]="",db[[#This Row],[STN B]],db[[#This Row],[STN TG]]),db[[#This Row],[STN K]])</f>
        <v>PCS</v>
      </c>
      <c r="AE1782" s="40"/>
    </row>
    <row r="1783" spans="1:31" x14ac:dyDescent="0.25">
      <c r="A1783" s="40">
        <f t="shared" si="27"/>
        <v>1782</v>
      </c>
      <c r="B1783" s="5" t="str">
        <f>LOWER(SUBSTITUTE(SUBSTITUTE(SUBSTITUTE(SUBSTITUTE(SUBSTITUTE(SUBSTITUTE(SUBSTITUTE(SUBSTITUTE(db[[#This Row],[NB BM]]," ",),".",""),"-",""),"(",""),")",""),"/",""),"""",""),"+",""))</f>
        <v>garisanδkojikono8</v>
      </c>
      <c r="C1783" s="5" t="str">
        <f>LOWER(SUBSTITUTE(SUBSTITUTE(SUBSTITUTE(SUBSTITUTE(SUBSTITUTE(SUBSTITUTE(SUBSTITUTE(SUBSTITUTE(SUBSTITUTE(db[[#This Row],[NB NOTA]]," ",),".",""),"-",""),"(",""),")",""),",",""),"/",""),"""",""),"+",""))</f>
        <v>kojikoδno8</v>
      </c>
      <c r="D1783" s="5" t="str">
        <f>LOWER(SUBSTITUTE(SUBSTITUTE(SUBSTITUTE(SUBSTITUTE(SUBSTITUTE(SUBSTITUTE(SUBSTITUTE(SUBSTITUTE(SUBSTITUTE(db[[#This Row],[NB PAJAK]]," ",""),"-",""),"(",""),")",""),".",""),",",""),"/",""),"""",""),"+",""))</f>
        <v/>
      </c>
      <c r="E178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garisanδkojikono824lsnuntana</v>
      </c>
      <c r="F178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kojikoδno824lsn</v>
      </c>
      <c r="G1783" s="5" t="str">
        <f>db[[#This Row],[NB NOTA_C]]&amp;LOWER(SUBSTITUTE(SUBSTITUTE(SUBSTITUTE(SUBSTITUTE(SUBSTITUTE(SUBSTITUTE(SUBSTITUTE(SUBSTITUTE(SUBSTITUTE(db[[#This Row],[FAKTUR]]," ",),".",""),"-",""),"(",""),")",""),",",""),"/",""),"""",""),"+",""))</f>
        <v>kojikoδno8untana</v>
      </c>
      <c r="H178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kojikoδno824lsnuntana</v>
      </c>
      <c r="I1783" s="2" t="s">
        <v>6879</v>
      </c>
      <c r="J1783" s="2" t="s">
        <v>2594</v>
      </c>
      <c r="K1783" s="14"/>
      <c r="L1783" s="2" t="s">
        <v>1336</v>
      </c>
      <c r="M1783" s="34" t="e">
        <f>IF(db[[#This Row],[NB NOTA_C]]="","",COUNTIF([2]!B_MSK[concat],db[[#This Row],[NB NOTA_C]]))</f>
        <v>#REF!</v>
      </c>
      <c r="N1783" s="14" t="s">
        <v>1366</v>
      </c>
      <c r="O1783" s="2" t="s">
        <v>1431</v>
      </c>
      <c r="P1783" s="2" t="s">
        <v>2424</v>
      </c>
      <c r="R1783" s="2" t="str">
        <f>IF(db[[#This Row],[QTY/ CTN]]="","",SUBSTITUTE(SUBSTITUTE(SUBSTITUTE(db[[#This Row],[QTY/ CTN]]," ","_",2),"(",""),")","")&amp;"_")</f>
        <v>24 LSN_</v>
      </c>
      <c r="S1783" s="2">
        <f>IF(db[[#This Row],[H_QTY/ CTN]]="","",SEARCH("_",db[[#This Row],[H_QTY/ CTN]]))</f>
        <v>7</v>
      </c>
      <c r="T1783" s="2">
        <f>IF(db[[#This Row],[H_QTY/ CTN]]="","",LEN(db[[#This Row],[H_QTY/ CTN]]))</f>
        <v>7</v>
      </c>
      <c r="U1783" s="41" t="str">
        <f>IF(db[[#This Row],[H_QTY/ CTN]]="","",LEFT(db[[#This Row],[H_QTY/ CTN]],db[[#This Row],[H_1]]-1))</f>
        <v>24 LSN</v>
      </c>
      <c r="V1783" s="40" t="str">
        <f>IF(NOT(db[[#This Row],[H_1]]=db[[#This Row],[H_2]]),MID(db[[#This Row],[H_QTY/ CTN]],db[[#This Row],[H_1]]+1,db[[#This Row],[H_2]]-db[[#This Row],[H_1]]-1),"")</f>
        <v/>
      </c>
      <c r="W1783" s="40" t="str">
        <f>IF(db[[#This Row],[QTY/ CTN B]]="","",LEFT(db[[#This Row],[QTY/ CTN B]],SEARCH(" ",db[[#This Row],[QTY/ CTN B]],1)-1))</f>
        <v>24</v>
      </c>
      <c r="X1783" s="40" t="str">
        <f>IF(db[[#This Row],[QTY/ CTN B]]="","",RIGHT(db[[#This Row],[QTY/ CTN B]],LEN(db[[#This Row],[QTY/ CTN B]])-SEARCH(" ",db[[#This Row],[QTY/ CTN B]],1)))</f>
        <v>LSN</v>
      </c>
      <c r="Y1783" s="40">
        <f>IF(db[[#This Row],[QTY/ CTN TG]]="",IF(db[[#This Row],[STN TG]]="","",12),LEFT(db[[#This Row],[QTY/ CTN TG]],SEARCH(" ",db[[#This Row],[QTY/ CTN TG]],1)-1))</f>
        <v>12</v>
      </c>
      <c r="Z17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783" s="40" t="str">
        <f>IF(db[[#This Row],[STN K]]="","",IF(db[[#This Row],[STN TG]]="LSN",12,""))</f>
        <v/>
      </c>
      <c r="AB1783" s="40" t="str">
        <f>IF(db[[#This Row],[STN TG]]="LSN","PCS","")</f>
        <v/>
      </c>
      <c r="AC1783" s="40">
        <f>db[[#This Row],[QTY B]]*IF(db[[#This Row],[QTY TG]]="",1,db[[#This Row],[QTY TG]])*IF(db[[#This Row],[QTY K]]="",1,db[[#This Row],[QTY K]])</f>
        <v>288</v>
      </c>
      <c r="AD1783" s="40" t="str">
        <f>IF(db[[#This Row],[STN K]]="",IF(db[[#This Row],[STN TG]]="",db[[#This Row],[STN B]],db[[#This Row],[STN TG]]),db[[#This Row],[STN K]])</f>
        <v>PCS</v>
      </c>
      <c r="AE1783" s="40"/>
    </row>
    <row r="1784" spans="1:31" x14ac:dyDescent="0.25">
      <c r="A1784" s="90">
        <f t="shared" si="27"/>
        <v>1783</v>
      </c>
      <c r="B1784" s="91" t="str">
        <f>LOWER(SUBSTITUTE(SUBSTITUTE(SUBSTITUTE(SUBSTITUTE(SUBSTITUTE(SUBSTITUTE(SUBSTITUTE(SUBSTITUTE(db[[#This Row],[NB BM]]," ",),".",""),"-",""),"(",""),")",""),"/",""),"""",""),"+",""))</f>
        <v>pcklgb905mobil</v>
      </c>
      <c r="C1784" s="91" t="str">
        <f>LOWER(SUBSTITUTE(SUBSTITUTE(SUBSTITUTE(SUBSTITUTE(SUBSTITUTE(SUBSTITUTE(SUBSTITUTE(SUBSTITUTE(SUBSTITUTE(db[[#This Row],[NB NOTA]]," ",),".",""),"-",""),"(",""),")",""),",",""),"/",""),"""",""),"+",""))</f>
        <v>kotakpensilklgb905mobil</v>
      </c>
      <c r="D1784" s="91" t="str">
        <f>LOWER(SUBSTITUTE(SUBSTITUTE(SUBSTITUTE(SUBSTITUTE(SUBSTITUTE(SUBSTITUTE(SUBSTITUTE(SUBSTITUTE(SUBSTITUTE(db[[#This Row],[NB PAJAK]]," ",""),"-",""),"(",""),")",""),".",""),",",""),"/",""),"""",""),"+",""))</f>
        <v/>
      </c>
      <c r="E1784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pcklgb905mobil120pcsuntana</v>
      </c>
      <c r="F1784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kotakpensilklgb905mobil120pcs</v>
      </c>
      <c r="G1784" s="91" t="str">
        <f>db[[#This Row],[NB NOTA_C]]&amp;LOWER(SUBSTITUTE(SUBSTITUTE(SUBSTITUTE(SUBSTITUTE(SUBSTITUTE(SUBSTITUTE(SUBSTITUTE(SUBSTITUTE(SUBSTITUTE(db[[#This Row],[FAKTUR]]," ",),".",""),"-",""),"(",""),")",""),",",""),"/",""),"""",""),"+",""))</f>
        <v>kotakpensilklgb905mobiluntana</v>
      </c>
      <c r="H1784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kotakpensilklgb905mobil120pcsuntana</v>
      </c>
      <c r="I1784" s="60" t="s">
        <v>5749</v>
      </c>
      <c r="J1784" s="60" t="s">
        <v>5611</v>
      </c>
      <c r="K1784" s="61"/>
      <c r="L1784" s="60" t="s">
        <v>1336</v>
      </c>
      <c r="M1784" s="92" t="e">
        <f>IF(db[[#This Row],[NB NOTA_C]]="","",COUNTIF([2]!B_MSK[concat],db[[#This Row],[NB NOTA_C]]))</f>
        <v>#REF!</v>
      </c>
      <c r="N1784" s="93" t="s">
        <v>1369</v>
      </c>
      <c r="O1784" s="91" t="s">
        <v>1382</v>
      </c>
      <c r="P1784" s="60" t="s">
        <v>2442</v>
      </c>
      <c r="Q1784" s="91"/>
      <c r="R1784" s="91" t="str">
        <f>IF(db[[#This Row],[QTY/ CTN]]="","",SUBSTITUTE(SUBSTITUTE(SUBSTITUTE(db[[#This Row],[QTY/ CTN]]," ","_",2),"(",""),")","")&amp;"_")</f>
        <v>120 PCS_</v>
      </c>
      <c r="S1784" s="91">
        <f>IF(db[[#This Row],[H_QTY/ CTN]]="","",SEARCH("_",db[[#This Row],[H_QTY/ CTN]]))</f>
        <v>8</v>
      </c>
      <c r="T1784" s="91">
        <f>IF(db[[#This Row],[H_QTY/ CTN]]="","",LEN(db[[#This Row],[H_QTY/ CTN]]))</f>
        <v>8</v>
      </c>
      <c r="U1784" s="90" t="str">
        <f>IF(db[[#This Row],[H_QTY/ CTN]]="","",LEFT(db[[#This Row],[H_QTY/ CTN]],db[[#This Row],[H_1]]-1))</f>
        <v>120 PCS</v>
      </c>
      <c r="V1784" s="90" t="str">
        <f>IF(NOT(db[[#This Row],[H_1]]=db[[#This Row],[H_2]]),MID(db[[#This Row],[H_QTY/ CTN]],db[[#This Row],[H_1]]+1,db[[#This Row],[H_2]]-db[[#This Row],[H_1]]-1),"")</f>
        <v/>
      </c>
      <c r="W1784" s="90" t="str">
        <f>IF(db[[#This Row],[QTY/ CTN B]]="","",LEFT(db[[#This Row],[QTY/ CTN B]],SEARCH(" ",db[[#This Row],[QTY/ CTN B]],1)-1))</f>
        <v>120</v>
      </c>
      <c r="X1784" s="90" t="str">
        <f>IF(db[[#This Row],[QTY/ CTN B]]="","",RIGHT(db[[#This Row],[QTY/ CTN B]],LEN(db[[#This Row],[QTY/ CTN B]])-SEARCH(" ",db[[#This Row],[QTY/ CTN B]],1)))</f>
        <v>PCS</v>
      </c>
      <c r="Y1784" s="90" t="str">
        <f>IF(db[[#This Row],[QTY/ CTN TG]]="",IF(db[[#This Row],[STN TG]]="","",12),LEFT(db[[#This Row],[QTY/ CTN TG]],SEARCH(" ",db[[#This Row],[QTY/ CTN TG]],1)-1))</f>
        <v/>
      </c>
      <c r="Z1784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84" s="90" t="str">
        <f>IF(db[[#This Row],[STN K]]="","",IF(db[[#This Row],[STN TG]]="LSN",12,""))</f>
        <v/>
      </c>
      <c r="AB1784" s="90" t="str">
        <f>IF(db[[#This Row],[STN TG]]="LSN","PCS","")</f>
        <v/>
      </c>
      <c r="AC1784" s="90">
        <f>db[[#This Row],[QTY B]]*IF(db[[#This Row],[QTY TG]]="",1,db[[#This Row],[QTY TG]])*IF(db[[#This Row],[QTY K]]="",1,db[[#This Row],[QTY K]])</f>
        <v>120</v>
      </c>
      <c r="AD1784" s="90" t="str">
        <f>IF(db[[#This Row],[STN K]]="",IF(db[[#This Row],[STN TG]]="",db[[#This Row],[STN B]],db[[#This Row],[STN TG]]),db[[#This Row],[STN K]])</f>
        <v>PCS</v>
      </c>
      <c r="AE1784" s="90"/>
    </row>
    <row r="1785" spans="1:31" x14ac:dyDescent="0.25">
      <c r="A1785" s="90">
        <f t="shared" si="27"/>
        <v>1784</v>
      </c>
      <c r="B1785" s="91" t="str">
        <f>LOWER(SUBSTITUTE(SUBSTITUTE(SUBSTITUTE(SUBSTITUTE(SUBSTITUTE(SUBSTITUTE(SUBSTITUTE(SUBSTITUTE(db[[#This Row],[NB BM]]," ",),".",""),"-",""),"(",""),")",""),"/",""),"""",""),"+",""))</f>
        <v>pcmagnit8631call</v>
      </c>
      <c r="C1785" s="91" t="str">
        <f>LOWER(SUBSTITUTE(SUBSTITUTE(SUBSTITUTE(SUBSTITUTE(SUBSTITUTE(SUBSTITUTE(SUBSTITUTE(SUBSTITUTE(SUBSTITUTE(db[[#This Row],[NB NOTA]]," ",),".",""),"-",""),"(",""),")",""),",",""),"/",""),"""",""),"+",""))</f>
        <v>kotakpensilmagnetsps8631kalkulatorm</v>
      </c>
      <c r="D1785" s="91" t="str">
        <f>LOWER(SUBSTITUTE(SUBSTITUTE(SUBSTITUTE(SUBSTITUTE(SUBSTITUTE(SUBSTITUTE(SUBSTITUTE(SUBSTITUTE(SUBSTITUTE(db[[#This Row],[NB PAJAK]]," ",""),"-",""),"(",""),")",""),".",""),",",""),"/",""),"""",""),"+",""))</f>
        <v/>
      </c>
      <c r="E1785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pcmagnit8631call160pcsuntana</v>
      </c>
      <c r="F1785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kotakpensilmagnetsps8631kalkulatorm160pcs</v>
      </c>
      <c r="G1785" s="91" t="str">
        <f>db[[#This Row],[NB NOTA_C]]&amp;LOWER(SUBSTITUTE(SUBSTITUTE(SUBSTITUTE(SUBSTITUTE(SUBSTITUTE(SUBSTITUTE(SUBSTITUTE(SUBSTITUTE(SUBSTITUTE(db[[#This Row],[FAKTUR]]," ",),".",""),"-",""),"(",""),")",""),",",""),"/",""),"""",""),"+",""))</f>
        <v>kotakpensilmagnetsps8631kalkulatormuntana</v>
      </c>
      <c r="H1785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kotakpensilmagnetsps8631kalkulatorm160pcsuntana</v>
      </c>
      <c r="I1785" s="60" t="s">
        <v>6320</v>
      </c>
      <c r="J1785" s="60" t="s">
        <v>5612</v>
      </c>
      <c r="K1785" s="61"/>
      <c r="L1785" s="60" t="s">
        <v>1336</v>
      </c>
      <c r="M1785" s="92" t="e">
        <f>IF(db[[#This Row],[NB NOTA_C]]="","",COUNTIF([2]!B_MSK[concat],db[[#This Row],[NB NOTA_C]]))</f>
        <v>#REF!</v>
      </c>
      <c r="N1785" s="93" t="s">
        <v>1369</v>
      </c>
      <c r="O1785" s="91" t="s">
        <v>1415</v>
      </c>
      <c r="P1785" s="60" t="s">
        <v>2442</v>
      </c>
      <c r="Q1785" s="91"/>
      <c r="R1785" s="91" t="str">
        <f>IF(db[[#This Row],[QTY/ CTN]]="","",SUBSTITUTE(SUBSTITUTE(SUBSTITUTE(db[[#This Row],[QTY/ CTN]]," ","_",2),"(",""),")","")&amp;"_")</f>
        <v>160 PCS_</v>
      </c>
      <c r="S1785" s="91">
        <f>IF(db[[#This Row],[H_QTY/ CTN]]="","",SEARCH("_",db[[#This Row],[H_QTY/ CTN]]))</f>
        <v>8</v>
      </c>
      <c r="T1785" s="91">
        <f>IF(db[[#This Row],[H_QTY/ CTN]]="","",LEN(db[[#This Row],[H_QTY/ CTN]]))</f>
        <v>8</v>
      </c>
      <c r="U1785" s="90" t="str">
        <f>IF(db[[#This Row],[H_QTY/ CTN]]="","",LEFT(db[[#This Row],[H_QTY/ CTN]],db[[#This Row],[H_1]]-1))</f>
        <v>160 PCS</v>
      </c>
      <c r="V1785" s="90" t="str">
        <f>IF(NOT(db[[#This Row],[H_1]]=db[[#This Row],[H_2]]),MID(db[[#This Row],[H_QTY/ CTN]],db[[#This Row],[H_1]]+1,db[[#This Row],[H_2]]-db[[#This Row],[H_1]]-1),"")</f>
        <v/>
      </c>
      <c r="W1785" s="90" t="str">
        <f>IF(db[[#This Row],[QTY/ CTN B]]="","",LEFT(db[[#This Row],[QTY/ CTN B]],SEARCH(" ",db[[#This Row],[QTY/ CTN B]],1)-1))</f>
        <v>160</v>
      </c>
      <c r="X1785" s="90" t="str">
        <f>IF(db[[#This Row],[QTY/ CTN B]]="","",RIGHT(db[[#This Row],[QTY/ CTN B]],LEN(db[[#This Row],[QTY/ CTN B]])-SEARCH(" ",db[[#This Row],[QTY/ CTN B]],1)))</f>
        <v>PCS</v>
      </c>
      <c r="Y1785" s="90" t="str">
        <f>IF(db[[#This Row],[QTY/ CTN TG]]="",IF(db[[#This Row],[STN TG]]="","",12),LEFT(db[[#This Row],[QTY/ CTN TG]],SEARCH(" ",db[[#This Row],[QTY/ CTN TG]],1)-1))</f>
        <v/>
      </c>
      <c r="Z1785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85" s="90" t="str">
        <f>IF(db[[#This Row],[STN K]]="","",IF(db[[#This Row],[STN TG]]="LSN",12,""))</f>
        <v/>
      </c>
      <c r="AB1785" s="90" t="str">
        <f>IF(db[[#This Row],[STN TG]]="LSN","PCS","")</f>
        <v/>
      </c>
      <c r="AC1785" s="90">
        <f>db[[#This Row],[QTY B]]*IF(db[[#This Row],[QTY TG]]="",1,db[[#This Row],[QTY TG]])*IF(db[[#This Row],[QTY K]]="",1,db[[#This Row],[QTY K]])</f>
        <v>160</v>
      </c>
      <c r="AD1785" s="90" t="str">
        <f>IF(db[[#This Row],[STN K]]="",IF(db[[#This Row],[STN TG]]="",db[[#This Row],[STN B]],db[[#This Row],[STN TG]]),db[[#This Row],[STN K]])</f>
        <v>PCS</v>
      </c>
      <c r="AE1785" s="90"/>
    </row>
    <row r="1786" spans="1:31" x14ac:dyDescent="0.25">
      <c r="A1786" s="40">
        <f t="shared" si="27"/>
        <v>1785</v>
      </c>
      <c r="B1786" s="5" t="str">
        <f>LOWER(SUBSTITUTE(SUBSTITUTE(SUBSTITUTE(SUBSTITUTE(SUBSTITUTE(SUBSTITUTE(SUBSTITUTE(SUBSTITUTE(db[[#This Row],[NB BM]]," ",),".",""),"-",""),"(",""),")",""),"/",""),"""",""),"+",""))</f>
        <v>kuastrifeloarttf2023</v>
      </c>
      <c r="C1786" s="5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D1786" s="5" t="str">
        <f>LOWER(SUBSTITUTE(SUBSTITUTE(SUBSTITUTE(SUBSTITUTE(SUBSTITUTE(SUBSTITUTE(SUBSTITUTE(SUBSTITUTE(SUBSTITUTE(db[[#This Row],[NB PAJAK]]," ",""),"-",""),"(",""),")",""),".",""),",",""),"/",""),"""",""),"+",""))</f>
        <v/>
      </c>
      <c r="E178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kuastrifeloarttf2023240setuntana</v>
      </c>
      <c r="F178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kuastrifeloarttf2023240set</v>
      </c>
      <c r="G1786" s="5" t="str">
        <f>db[[#This Row],[NB NOTA_C]]&amp;LOWER(SUBSTITUTE(SUBSTITUTE(SUBSTITUTE(SUBSTITUTE(SUBSTITUTE(SUBSTITUTE(SUBSTITUTE(SUBSTITUTE(SUBSTITUTE(db[[#This Row],[FAKTUR]]," ",),".",""),"-",""),"(",""),")",""),",",""),"/",""),"""",""),"+",""))</f>
        <v>kuastrifeloarttf2023untana</v>
      </c>
      <c r="H178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kuastrifeloarttf2023240setuntana</v>
      </c>
      <c r="I1786" s="2" t="s">
        <v>4083</v>
      </c>
      <c r="J1786" s="2" t="s">
        <v>4082</v>
      </c>
      <c r="K1786" s="14"/>
      <c r="L1786" s="2" t="s">
        <v>1336</v>
      </c>
      <c r="M1786" s="34" t="e">
        <f>IF(db[[#This Row],[NB NOTA_C]]="","",COUNTIF([2]!B_MSK[concat],db[[#This Row],[NB NOTA_C]]))</f>
        <v>#REF!</v>
      </c>
      <c r="N1786" s="9" t="s">
        <v>1342</v>
      </c>
      <c r="O1786" s="5" t="s">
        <v>2861</v>
      </c>
      <c r="P1786" s="2" t="s">
        <v>2434</v>
      </c>
      <c r="Q1786" s="5"/>
      <c r="R1786" s="5" t="str">
        <f>IF(db[[#This Row],[QTY/ CTN]]="","",SUBSTITUTE(SUBSTITUTE(SUBSTITUTE(db[[#This Row],[QTY/ CTN]]," ","_",2),"(",""),")","")&amp;"_")</f>
        <v>240 SET_</v>
      </c>
      <c r="S1786" s="5">
        <f>IF(db[[#This Row],[H_QTY/ CTN]]="","",SEARCH("_",db[[#This Row],[H_QTY/ CTN]]))</f>
        <v>8</v>
      </c>
      <c r="T1786" s="5">
        <f>IF(db[[#This Row],[H_QTY/ CTN]]="","",LEN(db[[#This Row],[H_QTY/ CTN]]))</f>
        <v>8</v>
      </c>
      <c r="U1786" s="41" t="str">
        <f>IF(db[[#This Row],[H_QTY/ CTN]]="","",LEFT(db[[#This Row],[H_QTY/ CTN]],db[[#This Row],[H_1]]-1))</f>
        <v>240 SET</v>
      </c>
      <c r="V1786" s="40" t="str">
        <f>IF(NOT(db[[#This Row],[H_1]]=db[[#This Row],[H_2]]),MID(db[[#This Row],[H_QTY/ CTN]],db[[#This Row],[H_1]]+1,db[[#This Row],[H_2]]-db[[#This Row],[H_1]]-1),"")</f>
        <v/>
      </c>
      <c r="W1786" s="40" t="str">
        <f>IF(db[[#This Row],[QTY/ CTN B]]="","",LEFT(db[[#This Row],[QTY/ CTN B]],SEARCH(" ",db[[#This Row],[QTY/ CTN B]],1)-1))</f>
        <v>240</v>
      </c>
      <c r="X1786" s="40" t="str">
        <f>IF(db[[#This Row],[QTY/ CTN B]]="","",RIGHT(db[[#This Row],[QTY/ CTN B]],LEN(db[[#This Row],[QTY/ CTN B]])-SEARCH(" ",db[[#This Row],[QTY/ CTN B]],1)))</f>
        <v>SET</v>
      </c>
      <c r="Y1786" s="40" t="str">
        <f>IF(db[[#This Row],[QTY/ CTN TG]]="",IF(db[[#This Row],[STN TG]]="","",12),LEFT(db[[#This Row],[QTY/ CTN TG]],SEARCH(" ",db[[#This Row],[QTY/ CTN TG]],1)-1))</f>
        <v/>
      </c>
      <c r="Z17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86" s="40" t="str">
        <f>IF(db[[#This Row],[STN K]]="","",IF(db[[#This Row],[STN TG]]="LSN",12,""))</f>
        <v/>
      </c>
      <c r="AB1786" s="40" t="str">
        <f>IF(db[[#This Row],[STN TG]]="LSN","PCS","")</f>
        <v/>
      </c>
      <c r="AC1786" s="40">
        <f>db[[#This Row],[QTY B]]*IF(db[[#This Row],[QTY TG]]="",1,db[[#This Row],[QTY TG]])*IF(db[[#This Row],[QTY K]]="",1,db[[#This Row],[QTY K]])</f>
        <v>240</v>
      </c>
      <c r="AD1786" s="40" t="str">
        <f>IF(db[[#This Row],[STN K]]="",IF(db[[#This Row],[STN TG]]="",db[[#This Row],[STN B]],db[[#This Row],[STN TG]]),db[[#This Row],[STN K]])</f>
        <v>SET</v>
      </c>
      <c r="AE1786" s="40"/>
    </row>
    <row r="1787" spans="1:31" x14ac:dyDescent="0.25">
      <c r="A1787" s="40">
        <f t="shared" si="27"/>
        <v>1786</v>
      </c>
      <c r="B1787" s="5" t="str">
        <f>LOWER(SUBSTITUTE(SUBSTITUTE(SUBSTITUTE(SUBSTITUTE(SUBSTITUTE(SUBSTITUTE(SUBSTITUTE(SUBSTITUTE(db[[#This Row],[NB BM]]," ",),".",""),"-",""),"(",""),")",""),"/",""),"""",""),"+",""))</f>
        <v>kuastrifeloarttf2023no4,6,8,10,12</v>
      </c>
      <c r="C1787" s="5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D1787" s="5" t="str">
        <f>LOWER(SUBSTITUTE(SUBSTITUTE(SUBSTITUTE(SUBSTITUTE(SUBSTITUTE(SUBSTITUTE(SUBSTITUTE(SUBSTITUTE(SUBSTITUTE(db[[#This Row],[NB PAJAK]]," ",""),"-",""),"(",""),")",""),".",""),",",""),"/",""),"""",""),"+",""))</f>
        <v/>
      </c>
      <c r="E178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kuastrifeloarttf2023no4,6,8,10,12240setuntana</v>
      </c>
      <c r="F178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kuastrifeloarttf2023no4681012240set</v>
      </c>
      <c r="G1787" s="5" t="str">
        <f>db[[#This Row],[NB NOTA_C]]&amp;LOWER(SUBSTITUTE(SUBSTITUTE(SUBSTITUTE(SUBSTITUTE(SUBSTITUTE(SUBSTITUTE(SUBSTITUTE(SUBSTITUTE(SUBSTITUTE(db[[#This Row],[FAKTUR]]," ",),".",""),"-",""),"(",""),")",""),",",""),"/",""),"""",""),"+",""))</f>
        <v>kuastrifeloarttf2023no4681012untana</v>
      </c>
      <c r="H178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kuastrifeloarttf2023no4681012240setuntana</v>
      </c>
      <c r="I1787" s="2" t="s">
        <v>2854</v>
      </c>
      <c r="J1787" s="2" t="s">
        <v>2844</v>
      </c>
      <c r="K1787" s="14"/>
      <c r="L1787" s="2" t="s">
        <v>1336</v>
      </c>
      <c r="M1787" s="34" t="e">
        <f>IF(db[[#This Row],[NB NOTA_C]]="","",COUNTIF([2]!B_MSK[concat],db[[#This Row],[NB NOTA_C]]))</f>
        <v>#REF!</v>
      </c>
      <c r="N1787" s="9" t="s">
        <v>1342</v>
      </c>
      <c r="O1787" s="5" t="s">
        <v>2861</v>
      </c>
      <c r="P1787" s="2" t="s">
        <v>2434</v>
      </c>
      <c r="Q1787" s="5"/>
      <c r="R1787" s="5" t="str">
        <f>IF(db[[#This Row],[QTY/ CTN]]="","",SUBSTITUTE(SUBSTITUTE(SUBSTITUTE(db[[#This Row],[QTY/ CTN]]," ","_",2),"(",""),")","")&amp;"_")</f>
        <v>240 SET_</v>
      </c>
      <c r="S1787" s="5">
        <f>IF(db[[#This Row],[H_QTY/ CTN]]="","",SEARCH("_",db[[#This Row],[H_QTY/ CTN]]))</f>
        <v>8</v>
      </c>
      <c r="T1787" s="5">
        <f>IF(db[[#This Row],[H_QTY/ CTN]]="","",LEN(db[[#This Row],[H_QTY/ CTN]]))</f>
        <v>8</v>
      </c>
      <c r="U1787" s="40" t="str">
        <f>IF(db[[#This Row],[H_QTY/ CTN]]="","",LEFT(db[[#This Row],[H_QTY/ CTN]],db[[#This Row],[H_1]]-1))</f>
        <v>240 SET</v>
      </c>
      <c r="V1787" s="40" t="str">
        <f>IF(NOT(db[[#This Row],[H_1]]=db[[#This Row],[H_2]]),MID(db[[#This Row],[H_QTY/ CTN]],db[[#This Row],[H_1]]+1,db[[#This Row],[H_2]]-db[[#This Row],[H_1]]-1),"")</f>
        <v/>
      </c>
      <c r="W1787" s="40" t="str">
        <f>IF(db[[#This Row],[QTY/ CTN B]]="","",LEFT(db[[#This Row],[QTY/ CTN B]],SEARCH(" ",db[[#This Row],[QTY/ CTN B]],1)-1))</f>
        <v>240</v>
      </c>
      <c r="X1787" s="40" t="str">
        <f>IF(db[[#This Row],[QTY/ CTN B]]="","",RIGHT(db[[#This Row],[QTY/ CTN B]],LEN(db[[#This Row],[QTY/ CTN B]])-SEARCH(" ",db[[#This Row],[QTY/ CTN B]],1)))</f>
        <v>SET</v>
      </c>
      <c r="Y1787" s="40" t="str">
        <f>IF(db[[#This Row],[QTY/ CTN TG]]="",IF(db[[#This Row],[STN TG]]="","",12),LEFT(db[[#This Row],[QTY/ CTN TG]],SEARCH(" ",db[[#This Row],[QTY/ CTN TG]],1)-1))</f>
        <v/>
      </c>
      <c r="Z17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87" s="40" t="str">
        <f>IF(db[[#This Row],[STN K]]="","",IF(db[[#This Row],[STN TG]]="LSN",12,""))</f>
        <v/>
      </c>
      <c r="AB1787" s="40" t="str">
        <f>IF(db[[#This Row],[STN TG]]="LSN","PCS","")</f>
        <v/>
      </c>
      <c r="AC1787" s="40">
        <f>db[[#This Row],[QTY B]]*IF(db[[#This Row],[QTY TG]]="",1,db[[#This Row],[QTY TG]])*IF(db[[#This Row],[QTY K]]="",1,db[[#This Row],[QTY K]])</f>
        <v>240</v>
      </c>
      <c r="AD1787" s="40" t="str">
        <f>IF(db[[#This Row],[STN K]]="",IF(db[[#This Row],[STN TG]]="",db[[#This Row],[STN B]],db[[#This Row],[STN TG]]),db[[#This Row],[STN K]])</f>
        <v>SET</v>
      </c>
      <c r="AE1787" s="40"/>
    </row>
    <row r="1788" spans="1:31" x14ac:dyDescent="0.25">
      <c r="A1788" s="40">
        <f t="shared" si="27"/>
        <v>1787</v>
      </c>
      <c r="B1788" s="5" t="str">
        <f>LOWER(SUBSTITUTE(SUBSTITUTE(SUBSTITUTE(SUBSTITUTE(SUBSTITUTE(SUBSTITUTE(SUBSTITUTE(SUBSTITUTE(db[[#This Row],[NB BM]]," ",),".",""),"-",""),"(",""),")",""),"/",""),"""",""),"+",""))</f>
        <v>kuastrifeloarttf2023no2,4,6,8,10,13</v>
      </c>
      <c r="C1788" s="5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D1788" s="5" t="str">
        <f>LOWER(SUBSTITUTE(SUBSTITUTE(SUBSTITUTE(SUBSTITUTE(SUBSTITUTE(SUBSTITUTE(SUBSTITUTE(SUBSTITUTE(SUBSTITUTE(db[[#This Row],[NB PAJAK]]," ",""),"-",""),"(",""),")",""),".",""),",",""),"/",""),"""",""),"+",""))</f>
        <v/>
      </c>
      <c r="E178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kuastrifeloarttf2023no2,4,6,8,10,13240setuntana</v>
      </c>
      <c r="F178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kuastrifeloarttf2023no24681012240set</v>
      </c>
      <c r="G1788" s="5" t="str">
        <f>db[[#This Row],[NB NOTA_C]]&amp;LOWER(SUBSTITUTE(SUBSTITUTE(SUBSTITUTE(SUBSTITUTE(SUBSTITUTE(SUBSTITUTE(SUBSTITUTE(SUBSTITUTE(SUBSTITUTE(db[[#This Row],[FAKTUR]]," ",),".",""),"-",""),"(",""),")",""),",",""),"/",""),"""",""),"+",""))</f>
        <v>kuastrifeloarttf2023no24681012untana</v>
      </c>
      <c r="H178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kuastrifeloarttf2023no24681012240setuntana</v>
      </c>
      <c r="I1788" s="2" t="s">
        <v>3786</v>
      </c>
      <c r="J1788" s="2" t="s">
        <v>3785</v>
      </c>
      <c r="K1788" s="14"/>
      <c r="L1788" s="2" t="s">
        <v>1336</v>
      </c>
      <c r="M1788" s="34" t="e">
        <f>IF(db[[#This Row],[NB NOTA_C]]="","",COUNTIF([2]!B_MSK[concat],db[[#This Row],[NB NOTA_C]]))</f>
        <v>#REF!</v>
      </c>
      <c r="N1788" s="9" t="s">
        <v>1342</v>
      </c>
      <c r="O1788" s="5" t="s">
        <v>2861</v>
      </c>
      <c r="P1788" s="2" t="s">
        <v>2434</v>
      </c>
      <c r="Q1788" s="5"/>
      <c r="R1788" s="5" t="str">
        <f>IF(db[[#This Row],[QTY/ CTN]]="","",SUBSTITUTE(SUBSTITUTE(SUBSTITUTE(db[[#This Row],[QTY/ CTN]]," ","_",2),"(",""),")","")&amp;"_")</f>
        <v>240 SET_</v>
      </c>
      <c r="S1788" s="5">
        <f>IF(db[[#This Row],[H_QTY/ CTN]]="","",SEARCH("_",db[[#This Row],[H_QTY/ CTN]]))</f>
        <v>8</v>
      </c>
      <c r="T1788" s="5">
        <f>IF(db[[#This Row],[H_QTY/ CTN]]="","",LEN(db[[#This Row],[H_QTY/ CTN]]))</f>
        <v>8</v>
      </c>
      <c r="U1788" s="40" t="str">
        <f>IF(db[[#This Row],[H_QTY/ CTN]]="","",LEFT(db[[#This Row],[H_QTY/ CTN]],db[[#This Row],[H_1]]-1))</f>
        <v>240 SET</v>
      </c>
      <c r="V1788" s="40" t="str">
        <f>IF(NOT(db[[#This Row],[H_1]]=db[[#This Row],[H_2]]),MID(db[[#This Row],[H_QTY/ CTN]],db[[#This Row],[H_1]]+1,db[[#This Row],[H_2]]-db[[#This Row],[H_1]]-1),"")</f>
        <v/>
      </c>
      <c r="W1788" s="40" t="str">
        <f>IF(db[[#This Row],[QTY/ CTN B]]="","",LEFT(db[[#This Row],[QTY/ CTN B]],SEARCH(" ",db[[#This Row],[QTY/ CTN B]],1)-1))</f>
        <v>240</v>
      </c>
      <c r="X1788" s="40" t="str">
        <f>IF(db[[#This Row],[QTY/ CTN B]]="","",RIGHT(db[[#This Row],[QTY/ CTN B]],LEN(db[[#This Row],[QTY/ CTN B]])-SEARCH(" ",db[[#This Row],[QTY/ CTN B]],1)))</f>
        <v>SET</v>
      </c>
      <c r="Y1788" s="40" t="str">
        <f>IF(db[[#This Row],[QTY/ CTN TG]]="",IF(db[[#This Row],[STN TG]]="","",12),LEFT(db[[#This Row],[QTY/ CTN TG]],SEARCH(" ",db[[#This Row],[QTY/ CTN TG]],1)-1))</f>
        <v/>
      </c>
      <c r="Z17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88" s="40" t="str">
        <f>IF(db[[#This Row],[STN K]]="","",IF(db[[#This Row],[STN TG]]="LSN",12,""))</f>
        <v/>
      </c>
      <c r="AB1788" s="40" t="str">
        <f>IF(db[[#This Row],[STN TG]]="LSN","PCS","")</f>
        <v/>
      </c>
      <c r="AC1788" s="40">
        <f>db[[#This Row],[QTY B]]*IF(db[[#This Row],[QTY TG]]="",1,db[[#This Row],[QTY TG]])*IF(db[[#This Row],[QTY K]]="",1,db[[#This Row],[QTY K]])</f>
        <v>240</v>
      </c>
      <c r="AD1788" s="40" t="str">
        <f>IF(db[[#This Row],[STN K]]="",IF(db[[#This Row],[STN TG]]="",db[[#This Row],[STN B]],db[[#This Row],[STN TG]]),db[[#This Row],[STN K]])</f>
        <v>SET</v>
      </c>
      <c r="AE1788" s="40"/>
    </row>
    <row r="1789" spans="1:31" x14ac:dyDescent="0.25">
      <c r="A1789" s="40">
        <f t="shared" si="27"/>
        <v>1788</v>
      </c>
      <c r="B1789" s="2" t="str">
        <f>LOWER(SUBSTITUTE(SUBSTITUTE(SUBSTITUTE(SUBSTITUTE(SUBSTITUTE(SUBSTITUTE(SUBSTITUTE(SUBSTITUTE(db[[#This Row],[NB BM]]," ",),".",""),"-",""),"(",""),")",""),"/",""),"""",""),"+",""))</f>
        <v>lleafjka57020100lbr</v>
      </c>
      <c r="C1789" s="2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D1789" s="2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E178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lleafjka57020100lbr96pakartomoro</v>
      </c>
      <c r="F178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lleafa57020100sjk96pak</v>
      </c>
      <c r="G1789" s="2" t="str">
        <f>db[[#This Row],[NB NOTA_C]]&amp;LOWER(SUBSTITUTE(SUBSTITUTE(SUBSTITUTE(SUBSTITUTE(SUBSTITUTE(SUBSTITUTE(SUBSTITUTE(SUBSTITUTE(SUBSTITUTE(db[[#This Row],[FAKTUR]]," ",),".",""),"-",""),"(",""),")",""),",",""),"/",""),"""",""),"+",""))</f>
        <v>lleafa57020100sjkartomoro</v>
      </c>
      <c r="H178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lleafa57020100sjk96pakartomoro</v>
      </c>
      <c r="I1789" s="2" t="s">
        <v>516</v>
      </c>
      <c r="J1789" s="2" t="s">
        <v>517</v>
      </c>
      <c r="K1789" s="1" t="s">
        <v>518</v>
      </c>
      <c r="L1789" s="2" t="s">
        <v>1335</v>
      </c>
      <c r="M1789" s="34" t="e">
        <f>IF(db[[#This Row],[NB NOTA_C]]="","",COUNTIF([2]!B_MSK[concat],db[[#This Row],[NB NOTA_C]]))</f>
        <v>#REF!</v>
      </c>
      <c r="N1789" s="14" t="s">
        <v>1346</v>
      </c>
      <c r="O1789" s="2" t="s">
        <v>1475</v>
      </c>
      <c r="P1789" s="2" t="s">
        <v>3078</v>
      </c>
      <c r="R1789" s="2" t="str">
        <f>IF(db[[#This Row],[QTY/ CTN]]="","",SUBSTITUTE(SUBSTITUTE(SUBSTITUTE(db[[#This Row],[QTY/ CTN]]," ","_",2),"(",""),")","")&amp;"_")</f>
        <v>96 PAK_</v>
      </c>
      <c r="S1789" s="2">
        <f>IF(db[[#This Row],[H_QTY/ CTN]]="","",SEARCH("_",db[[#This Row],[H_QTY/ CTN]]))</f>
        <v>7</v>
      </c>
      <c r="T1789" s="2">
        <f>IF(db[[#This Row],[H_QTY/ CTN]]="","",LEN(db[[#This Row],[H_QTY/ CTN]]))</f>
        <v>7</v>
      </c>
      <c r="U1789" s="41" t="str">
        <f>IF(db[[#This Row],[H_QTY/ CTN]]="","",LEFT(db[[#This Row],[H_QTY/ CTN]],db[[#This Row],[H_1]]-1))</f>
        <v>96 PAK</v>
      </c>
      <c r="V1789" s="40" t="str">
        <f>IF(NOT(db[[#This Row],[H_1]]=db[[#This Row],[H_2]]),MID(db[[#This Row],[H_QTY/ CTN]],db[[#This Row],[H_1]]+1,db[[#This Row],[H_2]]-db[[#This Row],[H_1]]-1),"")</f>
        <v/>
      </c>
      <c r="W1789" s="40" t="str">
        <f>IF(db[[#This Row],[QTY/ CTN B]]="","",LEFT(db[[#This Row],[QTY/ CTN B]],SEARCH(" ",db[[#This Row],[QTY/ CTN B]],1)-1))</f>
        <v>96</v>
      </c>
      <c r="X1789" s="40" t="str">
        <f>IF(db[[#This Row],[QTY/ CTN B]]="","",RIGHT(db[[#This Row],[QTY/ CTN B]],LEN(db[[#This Row],[QTY/ CTN B]])-SEARCH(" ",db[[#This Row],[QTY/ CTN B]],1)))</f>
        <v>PAK</v>
      </c>
      <c r="Y1789" s="40" t="str">
        <f>IF(db[[#This Row],[QTY/ CTN TG]]="",IF(db[[#This Row],[STN TG]]="","",12),LEFT(db[[#This Row],[QTY/ CTN TG]],SEARCH(" ",db[[#This Row],[QTY/ CTN TG]],1)-1))</f>
        <v/>
      </c>
      <c r="Z17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89" s="40" t="str">
        <f>IF(db[[#This Row],[STN K]]="","",IF(db[[#This Row],[STN TG]]="LSN",12,""))</f>
        <v/>
      </c>
      <c r="AB1789" s="40" t="str">
        <f>IF(db[[#This Row],[STN TG]]="LSN","PCS","")</f>
        <v/>
      </c>
      <c r="AC1789" s="40">
        <f>db[[#This Row],[QTY B]]*IF(db[[#This Row],[QTY TG]]="",1,db[[#This Row],[QTY TG]])*IF(db[[#This Row],[QTY K]]="",1,db[[#This Row],[QTY K]])</f>
        <v>96</v>
      </c>
      <c r="AD1789" s="40" t="str">
        <f>IF(db[[#This Row],[STN K]]="",IF(db[[#This Row],[STN TG]]="",db[[#This Row],[STN B]],db[[#This Row],[STN TG]]),db[[#This Row],[STN K]])</f>
        <v>PAK</v>
      </c>
      <c r="AE1789" s="40"/>
    </row>
    <row r="1790" spans="1:31" x14ac:dyDescent="0.25">
      <c r="A1790" s="40">
        <f t="shared" si="27"/>
        <v>1789</v>
      </c>
      <c r="B1790" s="82" t="str">
        <f>LOWER(SUBSTITUTE(SUBSTITUTE(SUBSTITUTE(SUBSTITUTE(SUBSTITUTE(SUBSTITUTE(SUBSTITUTE(SUBSTITUTE(db[[#This Row],[NB BM]]," ",),".",""),"-",""),"(",""),")",""),"/",""),"""",""),"+",""))</f>
        <v>lleafjka5702050lbr</v>
      </c>
      <c r="C1790" s="82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D1790" s="82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E1790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lleafjka5702050lbr192pakartomoro</v>
      </c>
      <c r="F1790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lleafa5702050sjk192pak</v>
      </c>
      <c r="G1790" s="82" t="str">
        <f>db[[#This Row],[NB NOTA_C]]&amp;LOWER(SUBSTITUTE(SUBSTITUTE(SUBSTITUTE(SUBSTITUTE(SUBSTITUTE(SUBSTITUTE(SUBSTITUTE(SUBSTITUTE(SUBSTITUTE(db[[#This Row],[FAKTUR]]," ",),".",""),"-",""),"(",""),")",""),",",""),"/",""),"""",""),"+",""))</f>
        <v>lleafa5702050sjkartomoro</v>
      </c>
      <c r="H1790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lleafa5702050sjk192pakartomoro</v>
      </c>
      <c r="I1790" s="2" t="s">
        <v>3614</v>
      </c>
      <c r="J1790" s="7" t="s">
        <v>3516</v>
      </c>
      <c r="K1790" s="15" t="s">
        <v>3518</v>
      </c>
      <c r="L1790" s="2" t="s">
        <v>1335</v>
      </c>
      <c r="M1790" s="83" t="e">
        <f>IF(db[[#This Row],[NB NOTA_C]]="","",COUNTIF([2]!B_MSK[concat],db[[#This Row],[NB NOTA_C]]))</f>
        <v>#REF!</v>
      </c>
      <c r="N1790" s="84" t="s">
        <v>1346</v>
      </c>
      <c r="O1790" s="82" t="s">
        <v>3520</v>
      </c>
      <c r="P1790" s="7" t="s">
        <v>3078</v>
      </c>
      <c r="Q1790" s="39" t="s">
        <v>4938</v>
      </c>
      <c r="R1790" s="82" t="str">
        <f>IF(db[[#This Row],[QTY/ CTN]]="","",SUBSTITUTE(SUBSTITUTE(SUBSTITUTE(db[[#This Row],[QTY/ CTN]]," ","_",2),"(",""),")","")&amp;"_")</f>
        <v>192 PAK_</v>
      </c>
      <c r="S1790" s="82">
        <f>IF(db[[#This Row],[H_QTY/ CTN]]="","",SEARCH("_",db[[#This Row],[H_QTY/ CTN]]))</f>
        <v>8</v>
      </c>
      <c r="T1790" s="82">
        <f>IF(db[[#This Row],[H_QTY/ CTN]]="","",LEN(db[[#This Row],[H_QTY/ CTN]]))</f>
        <v>8</v>
      </c>
      <c r="U1790" s="85" t="str">
        <f>IF(db[[#This Row],[H_QTY/ CTN]]="","",LEFT(db[[#This Row],[H_QTY/ CTN]],db[[#This Row],[H_1]]-1))</f>
        <v>192 PAK</v>
      </c>
      <c r="V1790" s="85" t="str">
        <f>IF(NOT(db[[#This Row],[H_1]]=db[[#This Row],[H_2]]),MID(db[[#This Row],[H_QTY/ CTN]],db[[#This Row],[H_1]]+1,db[[#This Row],[H_2]]-db[[#This Row],[H_1]]-1),"")</f>
        <v/>
      </c>
      <c r="W1790" s="40" t="str">
        <f>IF(db[[#This Row],[QTY/ CTN B]]="","",LEFT(db[[#This Row],[QTY/ CTN B]],SEARCH(" ",db[[#This Row],[QTY/ CTN B]],1)-1))</f>
        <v>192</v>
      </c>
      <c r="X1790" s="40" t="str">
        <f>IF(db[[#This Row],[QTY/ CTN B]]="","",RIGHT(db[[#This Row],[QTY/ CTN B]],LEN(db[[#This Row],[QTY/ CTN B]])-SEARCH(" ",db[[#This Row],[QTY/ CTN B]],1)))</f>
        <v>PAK</v>
      </c>
      <c r="Y1790" s="40" t="str">
        <f>IF(db[[#This Row],[QTY/ CTN TG]]="",IF(db[[#This Row],[STN TG]]="","",12),LEFT(db[[#This Row],[QTY/ CTN TG]],SEARCH(" ",db[[#This Row],[QTY/ CTN TG]],1)-1))</f>
        <v/>
      </c>
      <c r="Z17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90" s="40" t="str">
        <f>IF(db[[#This Row],[STN K]]="","",IF(db[[#This Row],[STN TG]]="LSN",12,""))</f>
        <v/>
      </c>
      <c r="AB1790" s="40" t="str">
        <f>IF(db[[#This Row],[STN TG]]="LSN","PCS","")</f>
        <v/>
      </c>
      <c r="AC1790" s="40">
        <f>db[[#This Row],[QTY B]]*IF(db[[#This Row],[QTY TG]]="",1,db[[#This Row],[QTY TG]])*IF(db[[#This Row],[QTY K]]="",1,db[[#This Row],[QTY K]])</f>
        <v>192</v>
      </c>
      <c r="AD1790" s="40" t="str">
        <f>IF(db[[#This Row],[STN K]]="",IF(db[[#This Row],[STN TG]]="",db[[#This Row],[STN B]],db[[#This Row],[STN TG]]),db[[#This Row],[STN K]])</f>
        <v>PAK</v>
      </c>
      <c r="AE1790" s="40"/>
    </row>
    <row r="1791" spans="1:31" x14ac:dyDescent="0.25">
      <c r="A1791" s="40">
        <f t="shared" si="27"/>
        <v>1790</v>
      </c>
      <c r="B1791" s="2" t="str">
        <f>LOWER(SUBSTITUTE(SUBSTITUTE(SUBSTITUTE(SUBSTITUTE(SUBSTITUTE(SUBSTITUTE(SUBSTITUTE(SUBSTITUTE(db[[#This Row],[NB BM]]," ",),".",""),"-",""),"(",""),")",""),"/",""),"""",""),"+",""))</f>
        <v>lleafjkb57026100lbr</v>
      </c>
      <c r="C1791" s="2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D1791" s="2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E179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lleafjkb57026100lbr80pakartomoro</v>
      </c>
      <c r="F179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lleafb57026100sjk80pak</v>
      </c>
      <c r="G1791" s="2" t="str">
        <f>db[[#This Row],[NB NOTA_C]]&amp;LOWER(SUBSTITUTE(SUBSTITUTE(SUBSTITUTE(SUBSTITUTE(SUBSTITUTE(SUBSTITUTE(SUBSTITUTE(SUBSTITUTE(SUBSTITUTE(db[[#This Row],[FAKTUR]]," ",),".",""),"-",""),"(",""),")",""),",",""),"/",""),"""",""),"+",""))</f>
        <v>lleafb57026100sjkartomoro</v>
      </c>
      <c r="H179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lleafb57026100sjk80pakartomoro</v>
      </c>
      <c r="I1791" s="2" t="s">
        <v>519</v>
      </c>
      <c r="J1791" s="2" t="s">
        <v>520</v>
      </c>
      <c r="K1791" s="14" t="s">
        <v>521</v>
      </c>
      <c r="L1791" s="2" t="s">
        <v>1335</v>
      </c>
      <c r="M1791" s="34" t="e">
        <f>IF(db[[#This Row],[NB NOTA_C]]="","",COUNTIF([2]!B_MSK[concat],db[[#This Row],[NB NOTA_C]]))</f>
        <v>#REF!</v>
      </c>
      <c r="N1791" s="14" t="s">
        <v>1346</v>
      </c>
      <c r="O1791" s="2" t="s">
        <v>1476</v>
      </c>
      <c r="P1791" s="2" t="s">
        <v>2438</v>
      </c>
      <c r="R1791" s="2" t="str">
        <f>IF(db[[#This Row],[QTY/ CTN]]="","",SUBSTITUTE(SUBSTITUTE(SUBSTITUTE(db[[#This Row],[QTY/ CTN]]," ","_",2),"(",""),")","")&amp;"_")</f>
        <v>80 PAK_</v>
      </c>
      <c r="S1791" s="2">
        <f>IF(db[[#This Row],[H_QTY/ CTN]]="","",SEARCH("_",db[[#This Row],[H_QTY/ CTN]]))</f>
        <v>7</v>
      </c>
      <c r="T1791" s="2">
        <f>IF(db[[#This Row],[H_QTY/ CTN]]="","",LEN(db[[#This Row],[H_QTY/ CTN]]))</f>
        <v>7</v>
      </c>
      <c r="U1791" s="41" t="str">
        <f>IF(db[[#This Row],[H_QTY/ CTN]]="","",LEFT(db[[#This Row],[H_QTY/ CTN]],db[[#This Row],[H_1]]-1))</f>
        <v>80 PAK</v>
      </c>
      <c r="V1791" s="40" t="str">
        <f>IF(NOT(db[[#This Row],[H_1]]=db[[#This Row],[H_2]]),MID(db[[#This Row],[H_QTY/ CTN]],db[[#This Row],[H_1]]+1,db[[#This Row],[H_2]]-db[[#This Row],[H_1]]-1),"")</f>
        <v/>
      </c>
      <c r="W1791" s="40" t="str">
        <f>IF(db[[#This Row],[QTY/ CTN B]]="","",LEFT(db[[#This Row],[QTY/ CTN B]],SEARCH(" ",db[[#This Row],[QTY/ CTN B]],1)-1))</f>
        <v>80</v>
      </c>
      <c r="X1791" s="40" t="str">
        <f>IF(db[[#This Row],[QTY/ CTN B]]="","",RIGHT(db[[#This Row],[QTY/ CTN B]],LEN(db[[#This Row],[QTY/ CTN B]])-SEARCH(" ",db[[#This Row],[QTY/ CTN B]],1)))</f>
        <v>PAK</v>
      </c>
      <c r="Y1791" s="40" t="str">
        <f>IF(db[[#This Row],[QTY/ CTN TG]]="",IF(db[[#This Row],[STN TG]]="","",12),LEFT(db[[#This Row],[QTY/ CTN TG]],SEARCH(" ",db[[#This Row],[QTY/ CTN TG]],1)-1))</f>
        <v/>
      </c>
      <c r="Z17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91" s="40" t="str">
        <f>IF(db[[#This Row],[STN K]]="","",IF(db[[#This Row],[STN TG]]="LSN",12,""))</f>
        <v/>
      </c>
      <c r="AB1791" s="40" t="str">
        <f>IF(db[[#This Row],[STN TG]]="LSN","PCS","")</f>
        <v/>
      </c>
      <c r="AC1791" s="40">
        <f>db[[#This Row],[QTY B]]*IF(db[[#This Row],[QTY TG]]="",1,db[[#This Row],[QTY TG]])*IF(db[[#This Row],[QTY K]]="",1,db[[#This Row],[QTY K]])</f>
        <v>80</v>
      </c>
      <c r="AD1791" s="40" t="str">
        <f>IF(db[[#This Row],[STN K]]="",IF(db[[#This Row],[STN TG]]="",db[[#This Row],[STN B]],db[[#This Row],[STN TG]]),db[[#This Row],[STN K]])</f>
        <v>PAK</v>
      </c>
      <c r="AE1791" s="40"/>
    </row>
    <row r="1792" spans="1:31" x14ac:dyDescent="0.25">
      <c r="A1792" s="40">
        <f t="shared" si="27"/>
        <v>1791</v>
      </c>
      <c r="B1792" s="82" t="str">
        <f>LOWER(SUBSTITUTE(SUBSTITUTE(SUBSTITUTE(SUBSTITUTE(SUBSTITUTE(SUBSTITUTE(SUBSTITUTE(SUBSTITUTE(db[[#This Row],[NB BM]]," ",),".",""),"-",""),"(",""),")",""),"/",""),"""",""),"+",""))</f>
        <v>lleafjka5702050lbr</v>
      </c>
      <c r="C1792" s="82" t="str">
        <f>LOWER(SUBSTITUTE(SUBSTITUTE(SUBSTITUTE(SUBSTITUTE(SUBSTITUTE(SUBSTITUTE(SUBSTITUTE(SUBSTITUTE(SUBSTITUTE(db[[#This Row],[NB NOTA]]," ",),".",""),"-",""),"(",""),")",""),",",""),"/",""),"""",""),"+",""))</f>
        <v>looseleafa5702050sjk</v>
      </c>
      <c r="D1792" s="82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E1792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lleafjka5702050lbr192pakartomoro</v>
      </c>
      <c r="F1792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looseleafa5702050sjk192pak</v>
      </c>
      <c r="G1792" s="82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looseleafa5702050sjkartomoro</v>
      </c>
      <c r="H1792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looseleafa5702050sjk192pakartomoro</v>
      </c>
      <c r="I1792" s="2" t="s">
        <v>3614</v>
      </c>
      <c r="J1792" s="2" t="s">
        <v>7959</v>
      </c>
      <c r="K1792" s="15" t="s">
        <v>3518</v>
      </c>
      <c r="L1792" s="2" t="s">
        <v>1335</v>
      </c>
      <c r="M1792" s="83" t="e">
        <f>IF(db[[#This Row],[NB NOTA_C]]="","",COUNTIF([2]!B_MSK[concat],db[[#This Row],[NB NOTA_C]]))</f>
        <v>#REF!</v>
      </c>
      <c r="N1792" s="84" t="s">
        <v>1346</v>
      </c>
      <c r="O1792" s="82" t="s">
        <v>3520</v>
      </c>
      <c r="P1792" s="7" t="s">
        <v>3078</v>
      </c>
      <c r="Q1792" s="39" t="s">
        <v>4938</v>
      </c>
      <c r="R1792" s="82" t="str">
        <f>IF(db[[#This Row],[QTY/ CTN]]="","",SUBSTITUTE(SUBSTITUTE(SUBSTITUTE(db[[#This Row],[QTY/ CTN]]," ","_",2),"(",""),")","")&amp;"_")</f>
        <v>192 PAK_</v>
      </c>
      <c r="S1792" s="82">
        <f>IF(db[[#This Row],[H_QTY/ CTN]]="","",SEARCH("_",db[[#This Row],[H_QTY/ CTN]]))</f>
        <v>8</v>
      </c>
      <c r="T1792" s="82">
        <f>IF(db[[#This Row],[H_QTY/ CTN]]="","",LEN(db[[#This Row],[H_QTY/ CTN]]))</f>
        <v>8</v>
      </c>
      <c r="U1792" s="85" t="str">
        <f>IF(db[[#This Row],[H_QTY/ CTN]]="","",LEFT(db[[#This Row],[H_QTY/ CTN]],db[[#This Row],[H_1]]-1))</f>
        <v>192 PAK</v>
      </c>
      <c r="V1792" s="85" t="str">
        <f>IF(NOT(db[[#This Row],[H_1]]=db[[#This Row],[H_2]]),MID(db[[#This Row],[H_QTY/ CTN]],db[[#This Row],[H_1]]+1,db[[#This Row],[H_2]]-db[[#This Row],[H_1]]-1),"")</f>
        <v/>
      </c>
      <c r="W1792" s="40" t="str">
        <f>IF(db[[#This Row],[QTY/ CTN B]]="","",LEFT(db[[#This Row],[QTY/ CTN B]],SEARCH(" ",db[[#This Row],[QTY/ CTN B]],1)-1))</f>
        <v>192</v>
      </c>
      <c r="X1792" s="40" t="str">
        <f>IF(db[[#This Row],[QTY/ CTN B]]="","",RIGHT(db[[#This Row],[QTY/ CTN B]],LEN(db[[#This Row],[QTY/ CTN B]])-SEARCH(" ",db[[#This Row],[QTY/ CTN B]],1)))</f>
        <v>PAK</v>
      </c>
      <c r="Y1792" s="40" t="str">
        <f>IF(db[[#This Row],[QTY/ CTN TG]]="",IF(db[[#This Row],[STN TG]]="","",12),LEFT(db[[#This Row],[QTY/ CTN TG]],SEARCH(" ",db[[#This Row],[QTY/ CTN TG]],1)-1))</f>
        <v/>
      </c>
      <c r="Z17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92" s="40" t="str">
        <f>IF(db[[#This Row],[STN K]]="","",IF(db[[#This Row],[STN TG]]="LSN",12,""))</f>
        <v/>
      </c>
      <c r="AB1792" s="40" t="str">
        <f>IF(db[[#This Row],[STN TG]]="LSN","PCS","")</f>
        <v/>
      </c>
      <c r="AC1792" s="40">
        <f>db[[#This Row],[QTY B]]*IF(db[[#This Row],[QTY TG]]="",1,db[[#This Row],[QTY TG]])*IF(db[[#This Row],[QTY K]]="",1,db[[#This Row],[QTY K]])</f>
        <v>192</v>
      </c>
      <c r="AD1792" s="40" t="str">
        <f>IF(db[[#This Row],[STN K]]="",IF(db[[#This Row],[STN TG]]="",db[[#This Row],[STN B]],db[[#This Row],[STN TG]]),db[[#This Row],[STN K]])</f>
        <v>PAK</v>
      </c>
      <c r="AE1792" s="40"/>
    </row>
    <row r="1793" spans="1:31" x14ac:dyDescent="0.25">
      <c r="A1793" s="40">
        <f t="shared" si="27"/>
        <v>1792</v>
      </c>
      <c r="B1793" s="2" t="str">
        <f>LOWER(SUBSTITUTE(SUBSTITUTE(SUBSTITUTE(SUBSTITUTE(SUBSTITUTE(SUBSTITUTE(SUBSTITUTE(SUBSTITUTE(db[[#This Row],[NB BM]]," ",),".",""),"-",""),"(",""),")",""),"/",""),"""",""),"+",""))</f>
        <v>lleafjkb57026100lbr</v>
      </c>
      <c r="C1793" s="2" t="str">
        <f>LOWER(SUBSTITUTE(SUBSTITUTE(SUBSTITUTE(SUBSTITUTE(SUBSTITUTE(SUBSTITUTE(SUBSTITUTE(SUBSTITUTE(SUBSTITUTE(db[[#This Row],[NB NOTA]]," ",),".",""),"-",""),"(",""),")",""),",",""),"/",""),"""",""),"+",""))</f>
        <v>looseleafb57026100sjk</v>
      </c>
      <c r="D1793" s="2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E179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lleafjkb57026100lbr80pakartomoro</v>
      </c>
      <c r="F179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looseleafb57026100sjk80pak</v>
      </c>
      <c r="G1793" s="2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looseleafb57026100sjkartomoro</v>
      </c>
      <c r="H179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looseleafb57026100sjk80pakartomoro</v>
      </c>
      <c r="I1793" s="2" t="s">
        <v>519</v>
      </c>
      <c r="J1793" s="2" t="s">
        <v>7960</v>
      </c>
      <c r="K1793" s="14" t="s">
        <v>521</v>
      </c>
      <c r="L1793" s="2" t="s">
        <v>1335</v>
      </c>
      <c r="M1793" s="34" t="e">
        <f>IF(db[[#This Row],[NB NOTA_C]]="","",COUNTIF([2]!B_MSK[concat],db[[#This Row],[NB NOTA_C]]))</f>
        <v>#REF!</v>
      </c>
      <c r="N1793" s="14" t="s">
        <v>1346</v>
      </c>
      <c r="O1793" s="2" t="s">
        <v>1476</v>
      </c>
      <c r="P1793" s="2" t="s">
        <v>2438</v>
      </c>
      <c r="R1793" s="2" t="str">
        <f>IF(db[[#This Row],[QTY/ CTN]]="","",SUBSTITUTE(SUBSTITUTE(SUBSTITUTE(db[[#This Row],[QTY/ CTN]]," ","_",2),"(",""),")","")&amp;"_")</f>
        <v>80 PAK_</v>
      </c>
      <c r="S1793" s="2">
        <f>IF(db[[#This Row],[H_QTY/ CTN]]="","",SEARCH("_",db[[#This Row],[H_QTY/ CTN]]))</f>
        <v>7</v>
      </c>
      <c r="T1793" s="2">
        <f>IF(db[[#This Row],[H_QTY/ CTN]]="","",LEN(db[[#This Row],[H_QTY/ CTN]]))</f>
        <v>7</v>
      </c>
      <c r="U1793" s="41" t="str">
        <f>IF(db[[#This Row],[H_QTY/ CTN]]="","",LEFT(db[[#This Row],[H_QTY/ CTN]],db[[#This Row],[H_1]]-1))</f>
        <v>80 PAK</v>
      </c>
      <c r="V1793" s="40" t="str">
        <f>IF(NOT(db[[#This Row],[H_1]]=db[[#This Row],[H_2]]),MID(db[[#This Row],[H_QTY/ CTN]],db[[#This Row],[H_1]]+1,db[[#This Row],[H_2]]-db[[#This Row],[H_1]]-1),"")</f>
        <v/>
      </c>
      <c r="W1793" s="40" t="str">
        <f>IF(db[[#This Row],[QTY/ CTN B]]="","",LEFT(db[[#This Row],[QTY/ CTN B]],SEARCH(" ",db[[#This Row],[QTY/ CTN B]],1)-1))</f>
        <v>80</v>
      </c>
      <c r="X1793" s="40" t="str">
        <f>IF(db[[#This Row],[QTY/ CTN B]]="","",RIGHT(db[[#This Row],[QTY/ CTN B]],LEN(db[[#This Row],[QTY/ CTN B]])-SEARCH(" ",db[[#This Row],[QTY/ CTN B]],1)))</f>
        <v>PAK</v>
      </c>
      <c r="Y1793" s="40" t="str">
        <f>IF(db[[#This Row],[QTY/ CTN TG]]="",IF(db[[#This Row],[STN TG]]="","",12),LEFT(db[[#This Row],[QTY/ CTN TG]],SEARCH(" ",db[[#This Row],[QTY/ CTN TG]],1)-1))</f>
        <v/>
      </c>
      <c r="Z17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93" s="40" t="str">
        <f>IF(db[[#This Row],[STN K]]="","",IF(db[[#This Row],[STN TG]]="LSN",12,""))</f>
        <v/>
      </c>
      <c r="AB1793" s="40" t="str">
        <f>IF(db[[#This Row],[STN TG]]="LSN","PCS","")</f>
        <v/>
      </c>
      <c r="AC1793" s="40">
        <f>db[[#This Row],[QTY B]]*IF(db[[#This Row],[QTY TG]]="",1,db[[#This Row],[QTY TG]])*IF(db[[#This Row],[QTY K]]="",1,db[[#This Row],[QTY K]])</f>
        <v>80</v>
      </c>
      <c r="AD1793" s="40" t="str">
        <f>IF(db[[#This Row],[STN K]]="",IF(db[[#This Row],[STN TG]]="",db[[#This Row],[STN B]],db[[#This Row],[STN TG]]),db[[#This Row],[STN K]])</f>
        <v>PAK</v>
      </c>
      <c r="AE1793" s="40"/>
    </row>
    <row r="1794" spans="1:31" x14ac:dyDescent="0.25">
      <c r="A1794" s="40">
        <f t="shared" si="27"/>
        <v>1793</v>
      </c>
      <c r="B1794" s="82" t="str">
        <f>LOWER(SUBSTITUTE(SUBSTITUTE(SUBSTITUTE(SUBSTITUTE(SUBSTITUTE(SUBSTITUTE(SUBSTITUTE(SUBSTITUTE(db[[#This Row],[NB BM]]," ",),".",""),"-",""),"(",""),")",""),"/",""),"""",""),"+",""))</f>
        <v>lleafjkb5702650lbr</v>
      </c>
      <c r="C1794" s="82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D1794" s="82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E179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lleafjkb5702650lbr160pakartomoro</v>
      </c>
      <c r="F179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lleafb5702650sjk160pak</v>
      </c>
      <c r="G1794" s="82" t="str">
        <f>db[[#This Row],[NB NOTA_C]]&amp;LOWER(SUBSTITUTE(SUBSTITUTE(SUBSTITUTE(SUBSTITUTE(SUBSTITUTE(SUBSTITUTE(SUBSTITUTE(SUBSTITUTE(SUBSTITUTE(db[[#This Row],[FAKTUR]]," ",),".",""),"-",""),"(",""),")",""),",",""),"/",""),"""",""),"+",""))</f>
        <v>lleafb5702650sjkartomoro</v>
      </c>
      <c r="H179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lleafb5702650sjk160pakartomoro</v>
      </c>
      <c r="I1794" s="2" t="s">
        <v>3615</v>
      </c>
      <c r="J1794" s="7" t="s">
        <v>3517</v>
      </c>
      <c r="K1794" s="15" t="s">
        <v>3519</v>
      </c>
      <c r="L1794" s="2" t="s">
        <v>1335</v>
      </c>
      <c r="M1794" s="83" t="e">
        <f>IF(db[[#This Row],[NB NOTA_C]]="","",COUNTIF([2]!B_MSK[concat],db[[#This Row],[NB NOTA_C]]))</f>
        <v>#REF!</v>
      </c>
      <c r="N1794" s="84" t="s">
        <v>1346</v>
      </c>
      <c r="O1794" s="82" t="s">
        <v>1473</v>
      </c>
      <c r="P1794" s="7" t="s">
        <v>3078</v>
      </c>
      <c r="Q1794" s="5" t="s">
        <v>8034</v>
      </c>
      <c r="R1794" s="82" t="str">
        <f>IF(db[[#This Row],[QTY/ CTN]]="","",SUBSTITUTE(SUBSTITUTE(SUBSTITUTE(db[[#This Row],[QTY/ CTN]]," ","_",2),"(",""),")","")&amp;"_")</f>
        <v>160 PAK_</v>
      </c>
      <c r="S1794" s="82">
        <f>IF(db[[#This Row],[H_QTY/ CTN]]="","",SEARCH("_",db[[#This Row],[H_QTY/ CTN]]))</f>
        <v>8</v>
      </c>
      <c r="T1794" s="82">
        <f>IF(db[[#This Row],[H_QTY/ CTN]]="","",LEN(db[[#This Row],[H_QTY/ CTN]]))</f>
        <v>8</v>
      </c>
      <c r="U1794" s="85" t="str">
        <f>IF(db[[#This Row],[H_QTY/ CTN]]="","",LEFT(db[[#This Row],[H_QTY/ CTN]],db[[#This Row],[H_1]]-1))</f>
        <v>160 PAK</v>
      </c>
      <c r="V1794" s="85" t="str">
        <f>IF(NOT(db[[#This Row],[H_1]]=db[[#This Row],[H_2]]),MID(db[[#This Row],[H_QTY/ CTN]],db[[#This Row],[H_1]]+1,db[[#This Row],[H_2]]-db[[#This Row],[H_1]]-1),"")</f>
        <v/>
      </c>
      <c r="W1794" s="40" t="str">
        <f>IF(db[[#This Row],[QTY/ CTN B]]="","",LEFT(db[[#This Row],[QTY/ CTN B]],SEARCH(" ",db[[#This Row],[QTY/ CTN B]],1)-1))</f>
        <v>160</v>
      </c>
      <c r="X1794" s="40" t="str">
        <f>IF(db[[#This Row],[QTY/ CTN B]]="","",RIGHT(db[[#This Row],[QTY/ CTN B]],LEN(db[[#This Row],[QTY/ CTN B]])-SEARCH(" ",db[[#This Row],[QTY/ CTN B]],1)))</f>
        <v>PAK</v>
      </c>
      <c r="Y1794" s="40" t="str">
        <f>IF(db[[#This Row],[QTY/ CTN TG]]="",IF(db[[#This Row],[STN TG]]="","",12),LEFT(db[[#This Row],[QTY/ CTN TG]],SEARCH(" ",db[[#This Row],[QTY/ CTN TG]],1)-1))</f>
        <v/>
      </c>
      <c r="Z17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794" s="40" t="str">
        <f>IF(db[[#This Row],[STN K]]="","",IF(db[[#This Row],[STN TG]]="LSN",12,""))</f>
        <v/>
      </c>
      <c r="AB1794" s="40" t="str">
        <f>IF(db[[#This Row],[STN TG]]="LSN","PCS","")</f>
        <v/>
      </c>
      <c r="AC1794" s="40">
        <f>db[[#This Row],[QTY B]]*IF(db[[#This Row],[QTY TG]]="",1,db[[#This Row],[QTY TG]])*IF(db[[#This Row],[QTY K]]="",1,db[[#This Row],[QTY K]])</f>
        <v>160</v>
      </c>
      <c r="AD1794" s="40" t="str">
        <f>IF(db[[#This Row],[STN K]]="",IF(db[[#This Row],[STN TG]]="",db[[#This Row],[STN B]],db[[#This Row],[STN TG]]),db[[#This Row],[STN K]])</f>
        <v>PAK</v>
      </c>
      <c r="AE1794" s="40"/>
    </row>
    <row r="1795" spans="1:31" x14ac:dyDescent="0.25">
      <c r="A1795" s="40">
        <f t="shared" si="27"/>
        <v>1794</v>
      </c>
      <c r="B1795" s="2" t="str">
        <f>LOWER(SUBSTITUTE(SUBSTITUTE(SUBSTITUTE(SUBSTITUTE(SUBSTITUTE(SUBSTITUTE(SUBSTITUTE(SUBSTITUTE(db[[#This Row],[NB BM]]," ",),".",""),"-",""),"(",""),")",""),"/",""),"""",""),"+",""))</f>
        <v>labeljklb1ly1linekuning</v>
      </c>
      <c r="C1795" s="2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D1795" s="2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E179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labeljklb1ly1linekuning100pak10rolartomoro</v>
      </c>
      <c r="F179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labellb1ly1barisyellowjk100pak10rol</v>
      </c>
      <c r="G1795" s="2" t="str">
        <f>db[[#This Row],[NB NOTA_C]]&amp;LOWER(SUBSTITUTE(SUBSTITUTE(SUBSTITUTE(SUBSTITUTE(SUBSTITUTE(SUBSTITUTE(SUBSTITUTE(SUBSTITUTE(SUBSTITUTE(db[[#This Row],[FAKTUR]]," ",),".",""),"-",""),"(",""),")",""),",",""),"/",""),"""",""),"+",""))</f>
        <v>labellb1ly1barisyellowjkartomoro</v>
      </c>
      <c r="H179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labellb1ly1barisyellowjk100pak10rolartomoro</v>
      </c>
      <c r="I1795" s="2" t="s">
        <v>6416</v>
      </c>
      <c r="J1795" s="2" t="s">
        <v>522</v>
      </c>
      <c r="K1795" s="14" t="s">
        <v>3439</v>
      </c>
      <c r="L1795" s="2" t="s">
        <v>1335</v>
      </c>
      <c r="M1795" s="34" t="e">
        <f>IF(db[[#This Row],[NB NOTA_C]]="","",COUNTIF([2]!B_MSK[concat],db[[#This Row],[NB NOTA_C]]))</f>
        <v>#REF!</v>
      </c>
      <c r="N1795" s="14" t="s">
        <v>1346</v>
      </c>
      <c r="O1795" s="2" t="s">
        <v>1479</v>
      </c>
      <c r="P1795" s="2" t="s">
        <v>2435</v>
      </c>
      <c r="R1795" s="2" t="str">
        <f>IF(db[[#This Row],[QTY/ CTN]]="","",SUBSTITUTE(SUBSTITUTE(SUBSTITUTE(db[[#This Row],[QTY/ CTN]]," ","_",2),"(",""),")","")&amp;"_")</f>
        <v>100 PAK_10 ROL_</v>
      </c>
      <c r="S1795" s="2">
        <f>IF(db[[#This Row],[H_QTY/ CTN]]="","",SEARCH("_",db[[#This Row],[H_QTY/ CTN]]))</f>
        <v>8</v>
      </c>
      <c r="T1795" s="2">
        <f>IF(db[[#This Row],[H_QTY/ CTN]]="","",LEN(db[[#This Row],[H_QTY/ CTN]]))</f>
        <v>15</v>
      </c>
      <c r="U1795" s="41" t="str">
        <f>IF(db[[#This Row],[H_QTY/ CTN]]="","",LEFT(db[[#This Row],[H_QTY/ CTN]],db[[#This Row],[H_1]]-1))</f>
        <v>100 PAK</v>
      </c>
      <c r="V1795" s="40" t="str">
        <f>IF(NOT(db[[#This Row],[H_1]]=db[[#This Row],[H_2]]),MID(db[[#This Row],[H_QTY/ CTN]],db[[#This Row],[H_1]]+1,db[[#This Row],[H_2]]-db[[#This Row],[H_1]]-1),"")</f>
        <v>10 ROL</v>
      </c>
      <c r="W1795" s="40" t="str">
        <f>IF(db[[#This Row],[QTY/ CTN B]]="","",LEFT(db[[#This Row],[QTY/ CTN B]],SEARCH(" ",db[[#This Row],[QTY/ CTN B]],1)-1))</f>
        <v>100</v>
      </c>
      <c r="X1795" s="40" t="str">
        <f>IF(db[[#This Row],[QTY/ CTN B]]="","",RIGHT(db[[#This Row],[QTY/ CTN B]],LEN(db[[#This Row],[QTY/ CTN B]])-SEARCH(" ",db[[#This Row],[QTY/ CTN B]],1)))</f>
        <v>PAK</v>
      </c>
      <c r="Y1795" s="40" t="str">
        <f>IF(db[[#This Row],[QTY/ CTN TG]]="",IF(db[[#This Row],[STN TG]]="","",12),LEFT(db[[#This Row],[QTY/ CTN TG]],SEARCH(" ",db[[#This Row],[QTY/ CTN TG]],1)-1))</f>
        <v>10</v>
      </c>
      <c r="Z17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AA1795" s="40" t="str">
        <f>IF(db[[#This Row],[STN K]]="","",IF(db[[#This Row],[STN TG]]="LSN",12,""))</f>
        <v/>
      </c>
      <c r="AB1795" s="40" t="str">
        <f>IF(db[[#This Row],[STN TG]]="LSN","PCS","")</f>
        <v/>
      </c>
      <c r="AC1795" s="40">
        <f>db[[#This Row],[QTY B]]*IF(db[[#This Row],[QTY TG]]="",1,db[[#This Row],[QTY TG]])*IF(db[[#This Row],[QTY K]]="",1,db[[#This Row],[QTY K]])</f>
        <v>1000</v>
      </c>
      <c r="AD1795" s="40" t="str">
        <f>IF(db[[#This Row],[STN K]]="",IF(db[[#This Row],[STN TG]]="",db[[#This Row],[STN B]],db[[#This Row],[STN TG]]),db[[#This Row],[STN K]])</f>
        <v>ROL</v>
      </c>
      <c r="AE1795" s="40"/>
    </row>
    <row r="1796" spans="1:31" x14ac:dyDescent="0.25">
      <c r="A1796" s="40">
        <f t="shared" si="27"/>
        <v>1795</v>
      </c>
      <c r="B1796" s="2" t="str">
        <f>LOWER(SUBSTITUTE(SUBSTITUTE(SUBSTITUTE(SUBSTITUTE(SUBSTITUTE(SUBSTITUTE(SUBSTITUTE(SUBSTITUTE(db[[#This Row],[NB BM]]," ",),".",""),"-",""),"(",""),")",""),"/",""),"""",""),"+",""))</f>
        <v>labeljklb2rl1lineputih</v>
      </c>
      <c r="C1796" s="2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D1796" s="2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E179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labeljklb2rl1lineputih100pak10rolartomoro</v>
      </c>
      <c r="F179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labellb2rl1barisjk100pak10rol</v>
      </c>
      <c r="G1796" s="2" t="str">
        <f>db[[#This Row],[NB NOTA_C]]&amp;LOWER(SUBSTITUTE(SUBSTITUTE(SUBSTITUTE(SUBSTITUTE(SUBSTITUTE(SUBSTITUTE(SUBSTITUTE(SUBSTITUTE(SUBSTITUTE(db[[#This Row],[FAKTUR]]," ",),".",""),"-",""),"(",""),")",""),",",""),"/",""),"""",""),"+",""))</f>
        <v>labellb2rl1barisjkartomoro</v>
      </c>
      <c r="H179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labellb2rl1barisjk100pak10rolartomoro</v>
      </c>
      <c r="I1796" s="2" t="s">
        <v>6414</v>
      </c>
      <c r="J1796" s="2" t="s">
        <v>523</v>
      </c>
      <c r="K1796" s="14" t="s">
        <v>524</v>
      </c>
      <c r="L1796" s="2" t="s">
        <v>1335</v>
      </c>
      <c r="M1796" s="34" t="e">
        <f>IF(db[[#This Row],[NB NOTA_C]]="","",COUNTIF([2]!B_MSK[concat],db[[#This Row],[NB NOTA_C]]))</f>
        <v>#REF!</v>
      </c>
      <c r="N1796" s="14" t="s">
        <v>1346</v>
      </c>
      <c r="O1796" s="2" t="s">
        <v>1479</v>
      </c>
      <c r="P1796" s="2" t="s">
        <v>2435</v>
      </c>
      <c r="Q1796" s="2" t="s">
        <v>4735</v>
      </c>
      <c r="R1796" s="2" t="str">
        <f>IF(db[[#This Row],[QTY/ CTN]]="","",SUBSTITUTE(SUBSTITUTE(SUBSTITUTE(db[[#This Row],[QTY/ CTN]]," ","_",2),"(",""),")","")&amp;"_")</f>
        <v>100 PAK_10 ROL_</v>
      </c>
      <c r="S1796" s="2">
        <f>IF(db[[#This Row],[H_QTY/ CTN]]="","",SEARCH("_",db[[#This Row],[H_QTY/ CTN]]))</f>
        <v>8</v>
      </c>
      <c r="T1796" s="2">
        <f>IF(db[[#This Row],[H_QTY/ CTN]]="","",LEN(db[[#This Row],[H_QTY/ CTN]]))</f>
        <v>15</v>
      </c>
      <c r="U1796" s="41" t="str">
        <f>IF(db[[#This Row],[H_QTY/ CTN]]="","",LEFT(db[[#This Row],[H_QTY/ CTN]],db[[#This Row],[H_1]]-1))</f>
        <v>100 PAK</v>
      </c>
      <c r="V1796" s="40" t="str">
        <f>IF(NOT(db[[#This Row],[H_1]]=db[[#This Row],[H_2]]),MID(db[[#This Row],[H_QTY/ CTN]],db[[#This Row],[H_1]]+1,db[[#This Row],[H_2]]-db[[#This Row],[H_1]]-1),"")</f>
        <v>10 ROL</v>
      </c>
      <c r="W1796" s="40" t="str">
        <f>IF(db[[#This Row],[QTY/ CTN B]]="","",LEFT(db[[#This Row],[QTY/ CTN B]],SEARCH(" ",db[[#This Row],[QTY/ CTN B]],1)-1))</f>
        <v>100</v>
      </c>
      <c r="X1796" s="40" t="str">
        <f>IF(db[[#This Row],[QTY/ CTN B]]="","",RIGHT(db[[#This Row],[QTY/ CTN B]],LEN(db[[#This Row],[QTY/ CTN B]])-SEARCH(" ",db[[#This Row],[QTY/ CTN B]],1)))</f>
        <v>PAK</v>
      </c>
      <c r="Y1796" s="40" t="str">
        <f>IF(db[[#This Row],[QTY/ CTN TG]]="",IF(db[[#This Row],[STN TG]]="","",12),LEFT(db[[#This Row],[QTY/ CTN TG]],SEARCH(" ",db[[#This Row],[QTY/ CTN TG]],1)-1))</f>
        <v>10</v>
      </c>
      <c r="Z17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AA1796" s="40" t="str">
        <f>IF(db[[#This Row],[STN K]]="","",IF(db[[#This Row],[STN TG]]="LSN",12,""))</f>
        <v/>
      </c>
      <c r="AB1796" s="40" t="str">
        <f>IF(db[[#This Row],[STN TG]]="LSN","PCS","")</f>
        <v/>
      </c>
      <c r="AC1796" s="40">
        <f>db[[#This Row],[QTY B]]*IF(db[[#This Row],[QTY TG]]="",1,db[[#This Row],[QTY TG]])*IF(db[[#This Row],[QTY K]]="",1,db[[#This Row],[QTY K]])</f>
        <v>1000</v>
      </c>
      <c r="AD1796" s="40" t="str">
        <f>IF(db[[#This Row],[STN K]]="",IF(db[[#This Row],[STN TG]]="",db[[#This Row],[STN B]],db[[#This Row],[STN TG]]),db[[#This Row],[STN K]])</f>
        <v>ROL</v>
      </c>
      <c r="AE1796" s="40"/>
    </row>
    <row r="1797" spans="1:31" x14ac:dyDescent="0.25">
      <c r="A1797" s="40">
        <f t="shared" si="27"/>
        <v>1796</v>
      </c>
      <c r="B1797" s="2" t="str">
        <f>LOWER(SUBSTITUTE(SUBSTITUTE(SUBSTITUTE(SUBSTITUTE(SUBSTITUTE(SUBSTITUTE(SUBSTITUTE(SUBSTITUTE(db[[#This Row],[NB BM]]," ",),".",""),"-",""),"(",""),")",""),"/",""),"""",""),"+",""))</f>
        <v>labeljklb32linekuning</v>
      </c>
      <c r="C1797" s="2" t="str">
        <f>LOWER(SUBSTITUTE(SUBSTITUTE(SUBSTITUTE(SUBSTITUTE(SUBSTITUTE(SUBSTITUTE(SUBSTITUTE(SUBSTITUTE(SUBSTITUTE(db[[#This Row],[NB NOTA]]," ",),".",""),"-",""),"(",""),")",""),",",""),"/",""),"""",""),"+",""))</f>
        <v>labellb32barisyellowfluorjk</v>
      </c>
      <c r="D1797" s="2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E179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labeljklb32linekuning50pak10rolartomoro</v>
      </c>
      <c r="F179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labellb32barisyellowfluorjk50pak10rol</v>
      </c>
      <c r="G1797" s="2" t="str">
        <f>db[[#This Row],[NB NOTA_C]]&amp;LOWER(SUBSTITUTE(SUBSTITUTE(SUBSTITUTE(SUBSTITUTE(SUBSTITUTE(SUBSTITUTE(SUBSTITUTE(SUBSTITUTE(SUBSTITUTE(db[[#This Row],[FAKTUR]]," ",),".",""),"-",""),"(",""),")",""),",",""),"/",""),"""",""),"+",""))</f>
        <v>labellb32barisyellowfluorjkartomoro</v>
      </c>
      <c r="H179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labellb32barisyellowfluorjk50pak10rolartomoro</v>
      </c>
      <c r="I1797" s="2" t="s">
        <v>6415</v>
      </c>
      <c r="J1797" s="2" t="s">
        <v>5287</v>
      </c>
      <c r="K1797" s="1" t="s">
        <v>3426</v>
      </c>
      <c r="L1797" s="2" t="s">
        <v>1335</v>
      </c>
      <c r="M1797" s="34" t="e">
        <f>IF(db[[#This Row],[NB NOTA_C]]="","",COUNTIF([2]!B_MSK[concat],db[[#This Row],[NB NOTA_C]]))</f>
        <v>#REF!</v>
      </c>
      <c r="N1797" s="14" t="s">
        <v>1346</v>
      </c>
      <c r="O1797" s="2" t="s">
        <v>1480</v>
      </c>
      <c r="P1797" s="2" t="s">
        <v>2435</v>
      </c>
      <c r="Q1797" s="2" t="s">
        <v>4353</v>
      </c>
      <c r="R1797" s="2" t="str">
        <f>IF(db[[#This Row],[QTY/ CTN]]="","",SUBSTITUTE(SUBSTITUTE(SUBSTITUTE(db[[#This Row],[QTY/ CTN]]," ","_",2),"(",""),")","")&amp;"_")</f>
        <v>50 PAK_10 ROL_</v>
      </c>
      <c r="S1797" s="2">
        <f>IF(db[[#This Row],[H_QTY/ CTN]]="","",SEARCH("_",db[[#This Row],[H_QTY/ CTN]]))</f>
        <v>7</v>
      </c>
      <c r="T1797" s="2">
        <f>IF(db[[#This Row],[H_QTY/ CTN]]="","",LEN(db[[#This Row],[H_QTY/ CTN]]))</f>
        <v>14</v>
      </c>
      <c r="U1797" s="41" t="str">
        <f>IF(db[[#This Row],[H_QTY/ CTN]]="","",LEFT(db[[#This Row],[H_QTY/ CTN]],db[[#This Row],[H_1]]-1))</f>
        <v>50 PAK</v>
      </c>
      <c r="V1797" s="40" t="str">
        <f>IF(NOT(db[[#This Row],[H_1]]=db[[#This Row],[H_2]]),MID(db[[#This Row],[H_QTY/ CTN]],db[[#This Row],[H_1]]+1,db[[#This Row],[H_2]]-db[[#This Row],[H_1]]-1),"")</f>
        <v>10 ROL</v>
      </c>
      <c r="W1797" s="40" t="str">
        <f>IF(db[[#This Row],[QTY/ CTN B]]="","",LEFT(db[[#This Row],[QTY/ CTN B]],SEARCH(" ",db[[#This Row],[QTY/ CTN B]],1)-1))</f>
        <v>50</v>
      </c>
      <c r="X1797" s="40" t="str">
        <f>IF(db[[#This Row],[QTY/ CTN B]]="","",RIGHT(db[[#This Row],[QTY/ CTN B]],LEN(db[[#This Row],[QTY/ CTN B]])-SEARCH(" ",db[[#This Row],[QTY/ CTN B]],1)))</f>
        <v>PAK</v>
      </c>
      <c r="Y1797" s="40" t="str">
        <f>IF(db[[#This Row],[QTY/ CTN TG]]="",IF(db[[#This Row],[STN TG]]="","",12),LEFT(db[[#This Row],[QTY/ CTN TG]],SEARCH(" ",db[[#This Row],[QTY/ CTN TG]],1)-1))</f>
        <v>10</v>
      </c>
      <c r="Z17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AA1797" s="40" t="str">
        <f>IF(db[[#This Row],[STN K]]="","",IF(db[[#This Row],[STN TG]]="LSN",12,""))</f>
        <v/>
      </c>
      <c r="AB1797" s="40" t="str">
        <f>IF(db[[#This Row],[STN TG]]="LSN","PCS","")</f>
        <v/>
      </c>
      <c r="AC1797" s="40">
        <f>db[[#This Row],[QTY B]]*IF(db[[#This Row],[QTY TG]]="",1,db[[#This Row],[QTY TG]])*IF(db[[#This Row],[QTY K]]="",1,db[[#This Row],[QTY K]])</f>
        <v>500</v>
      </c>
      <c r="AD1797" s="40" t="str">
        <f>IF(db[[#This Row],[STN K]]="",IF(db[[#This Row],[STN TG]]="",db[[#This Row],[STN B]],db[[#This Row],[STN TG]]),db[[#This Row],[STN K]])</f>
        <v>ROL</v>
      </c>
      <c r="AE1797" s="40"/>
    </row>
    <row r="1798" spans="1:31" x14ac:dyDescent="0.25">
      <c r="A1798" s="40">
        <f t="shared" si="27"/>
        <v>1797</v>
      </c>
      <c r="B1798" s="2" t="str">
        <f>LOWER(SUBSTITUTE(SUBSTITUTE(SUBSTITUTE(SUBSTITUTE(SUBSTITUTE(SUBSTITUTE(SUBSTITUTE(SUBSTITUTE(db[[#This Row],[NB BM]]," ",),".",""),"-",""),"(",""),")",""),"/",""),"""",""),"+",""))</f>
        <v>labeljklb91linehijau</v>
      </c>
      <c r="C1798" s="2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D1798" s="2" t="str">
        <f>LOWER(SUBSTITUTE(SUBSTITUTE(SUBSTITUTE(SUBSTITUTE(SUBSTITUTE(SUBSTITUTE(SUBSTITUTE(SUBSTITUTE(SUBSTITUTE(db[[#This Row],[NB PAJAK]]," ",""),"-",""),"(",""),")",""),".",""),",",""),"/",""),"""",""),"+",""))</f>
        <v/>
      </c>
      <c r="E179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labeljklb91linehijau100pak10rolartomoro</v>
      </c>
      <c r="F179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labellb91barisgreenflourjk100pak10rol</v>
      </c>
      <c r="G1798" s="2" t="str">
        <f>db[[#This Row],[NB NOTA_C]]&amp;LOWER(SUBSTITUTE(SUBSTITUTE(SUBSTITUTE(SUBSTITUTE(SUBSTITUTE(SUBSTITUTE(SUBSTITUTE(SUBSTITUTE(SUBSTITUTE(db[[#This Row],[FAKTUR]]," ",),".",""),"-",""),"(",""),")",""),",",""),"/",""),"""",""),"+",""))</f>
        <v>labellb91barisgreenflourjkartomoro</v>
      </c>
      <c r="H179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labellb91barisgreenflourjk100pak10rolartomoro</v>
      </c>
      <c r="I1798" s="2" t="s">
        <v>6595</v>
      </c>
      <c r="J1798" s="2" t="s">
        <v>525</v>
      </c>
      <c r="K1798" s="14"/>
      <c r="L1798" s="2" t="s">
        <v>1335</v>
      </c>
      <c r="M1798" s="34" t="e">
        <f>IF(db[[#This Row],[NB NOTA_C]]="","",COUNTIF([2]!B_MSK[concat],db[[#This Row],[NB NOTA_C]]))</f>
        <v>#REF!</v>
      </c>
      <c r="N1798" s="14" t="s">
        <v>1346</v>
      </c>
      <c r="O1798" s="2" t="s">
        <v>1479</v>
      </c>
      <c r="P1798" s="2" t="s">
        <v>2435</v>
      </c>
      <c r="R1798" s="2" t="str">
        <f>IF(db[[#This Row],[QTY/ CTN]]="","",SUBSTITUTE(SUBSTITUTE(SUBSTITUTE(db[[#This Row],[QTY/ CTN]]," ","_",2),"(",""),")","")&amp;"_")</f>
        <v>100 PAK_10 ROL_</v>
      </c>
      <c r="S1798" s="2">
        <f>IF(db[[#This Row],[H_QTY/ CTN]]="","",SEARCH("_",db[[#This Row],[H_QTY/ CTN]]))</f>
        <v>8</v>
      </c>
      <c r="T1798" s="2">
        <f>IF(db[[#This Row],[H_QTY/ CTN]]="","",LEN(db[[#This Row],[H_QTY/ CTN]]))</f>
        <v>15</v>
      </c>
      <c r="U1798" s="41" t="str">
        <f>IF(db[[#This Row],[H_QTY/ CTN]]="","",LEFT(db[[#This Row],[H_QTY/ CTN]],db[[#This Row],[H_1]]-1))</f>
        <v>100 PAK</v>
      </c>
      <c r="V1798" s="40" t="str">
        <f>IF(NOT(db[[#This Row],[H_1]]=db[[#This Row],[H_2]]),MID(db[[#This Row],[H_QTY/ CTN]],db[[#This Row],[H_1]]+1,db[[#This Row],[H_2]]-db[[#This Row],[H_1]]-1),"")</f>
        <v>10 ROL</v>
      </c>
      <c r="W1798" s="40" t="str">
        <f>IF(db[[#This Row],[QTY/ CTN B]]="","",LEFT(db[[#This Row],[QTY/ CTN B]],SEARCH(" ",db[[#This Row],[QTY/ CTN B]],1)-1))</f>
        <v>100</v>
      </c>
      <c r="X1798" s="40" t="str">
        <f>IF(db[[#This Row],[QTY/ CTN B]]="","",RIGHT(db[[#This Row],[QTY/ CTN B]],LEN(db[[#This Row],[QTY/ CTN B]])-SEARCH(" ",db[[#This Row],[QTY/ CTN B]],1)))</f>
        <v>PAK</v>
      </c>
      <c r="Y1798" s="40" t="str">
        <f>IF(db[[#This Row],[QTY/ CTN TG]]="",IF(db[[#This Row],[STN TG]]="","",12),LEFT(db[[#This Row],[QTY/ CTN TG]],SEARCH(" ",db[[#This Row],[QTY/ CTN TG]],1)-1))</f>
        <v>10</v>
      </c>
      <c r="Z17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AA1798" s="40" t="str">
        <f>IF(db[[#This Row],[STN K]]="","",IF(db[[#This Row],[STN TG]]="LSN",12,""))</f>
        <v/>
      </c>
      <c r="AB1798" s="40" t="str">
        <f>IF(db[[#This Row],[STN TG]]="LSN","PCS","")</f>
        <v/>
      </c>
      <c r="AC1798" s="40">
        <f>db[[#This Row],[QTY B]]*IF(db[[#This Row],[QTY TG]]="",1,db[[#This Row],[QTY TG]])*IF(db[[#This Row],[QTY K]]="",1,db[[#This Row],[QTY K]])</f>
        <v>1000</v>
      </c>
      <c r="AD1798" s="40" t="str">
        <f>IF(db[[#This Row],[STN K]]="",IF(db[[#This Row],[STN TG]]="",db[[#This Row],[STN B]],db[[#This Row],[STN TG]]),db[[#This Row],[STN K]])</f>
        <v>ROL</v>
      </c>
      <c r="AE1798" s="40"/>
    </row>
    <row r="1799" spans="1:31" x14ac:dyDescent="0.25">
      <c r="A1799" s="40">
        <f t="shared" si="27"/>
        <v>1798</v>
      </c>
      <c r="B1799" s="2" t="str">
        <f>LOWER(SUBSTITUTE(SUBSTITUTE(SUBSTITUTE(SUBSTITUTE(SUBSTITUTE(SUBSTITUTE(SUBSTITUTE(SUBSTITUTE(db[[#This Row],[NB BM]]," ",),".",""),"-",""),"(",""),")",""),"/",""),"""",""),"+",""))</f>
        <v>labeljklbp2cc2linecacah</v>
      </c>
      <c r="C1799" s="2" t="str">
        <f>LOWER(SUBSTITUTE(SUBSTITUTE(SUBSTITUTE(SUBSTITUTE(SUBSTITUTE(SUBSTITUTE(SUBSTITUTE(SUBSTITUTE(SUBSTITUTE(db[[#This Row],[NB NOTA]]," ",),".",""),"-",""),"(",""),")",""),",",""),"/",""),"""",""),"+",""))</f>
        <v>labellbp2cc2bariscah2jk</v>
      </c>
      <c r="D1799" s="2" t="str">
        <f>LOWER(SUBSTITUTE(SUBSTITUTE(SUBSTITUTE(SUBSTITUTE(SUBSTITUTE(SUBSTITUTE(SUBSTITUTE(SUBSTITUTE(SUBSTITUTE(db[[#This Row],[NB PAJAK]]," ",""),"-",""),"(",""),")",""),".",""),",",""),"/",""),"""",""),"+",""))</f>
        <v>labelhargajoykolbp2cc2line</v>
      </c>
      <c r="E179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labeljklbp2cc2linecacah50pak10rolartomoro</v>
      </c>
      <c r="F179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labellbp2cc2bariscah2jk50pak10rol</v>
      </c>
      <c r="G1799" s="2" t="str">
        <f>db[[#This Row],[NB NOTA_C]]&amp;LOWER(SUBSTITUTE(SUBSTITUTE(SUBSTITUTE(SUBSTITUTE(SUBSTITUTE(SUBSTITUTE(SUBSTITUTE(SUBSTITUTE(SUBSTITUTE(db[[#This Row],[FAKTUR]]," ",),".",""),"-",""),"(",""),")",""),",",""),"/",""),"""",""),"+",""))</f>
        <v>labellbp2cc2bariscah2jkartomoro</v>
      </c>
      <c r="H179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labellbp2cc2bariscah2jk50pak10rolartomoro</v>
      </c>
      <c r="I1799" s="2" t="s">
        <v>6596</v>
      </c>
      <c r="J1799" s="2" t="s">
        <v>4896</v>
      </c>
      <c r="K1799" s="14" t="s">
        <v>4897</v>
      </c>
      <c r="L1799" s="2" t="s">
        <v>1335</v>
      </c>
      <c r="M1799" s="34" t="e">
        <f>IF(db[[#This Row],[NB NOTA_C]]="","",COUNTIF([2]!B_MSK[concat],db[[#This Row],[NB NOTA_C]]))</f>
        <v>#REF!</v>
      </c>
      <c r="N1799" s="14" t="s">
        <v>1346</v>
      </c>
      <c r="O1799" s="2" t="s">
        <v>1480</v>
      </c>
      <c r="P1799" s="2" t="s">
        <v>2435</v>
      </c>
      <c r="Q1799" s="2" t="s">
        <v>4898</v>
      </c>
      <c r="R1799" s="2" t="str">
        <f>IF(db[[#This Row],[QTY/ CTN]]="","",SUBSTITUTE(SUBSTITUTE(SUBSTITUTE(db[[#This Row],[QTY/ CTN]]," ","_",2),"(",""),")","")&amp;"_")</f>
        <v>50 PAK_10 ROL_</v>
      </c>
      <c r="S1799" s="2">
        <f>IF(db[[#This Row],[H_QTY/ CTN]]="","",SEARCH("_",db[[#This Row],[H_QTY/ CTN]]))</f>
        <v>7</v>
      </c>
      <c r="T1799" s="2">
        <f>IF(db[[#This Row],[H_QTY/ CTN]]="","",LEN(db[[#This Row],[H_QTY/ CTN]]))</f>
        <v>14</v>
      </c>
      <c r="U1799" s="41" t="str">
        <f>IF(db[[#This Row],[H_QTY/ CTN]]="","",LEFT(db[[#This Row],[H_QTY/ CTN]],db[[#This Row],[H_1]]-1))</f>
        <v>50 PAK</v>
      </c>
      <c r="V1799" s="40" t="str">
        <f>IF(NOT(db[[#This Row],[H_1]]=db[[#This Row],[H_2]]),MID(db[[#This Row],[H_QTY/ CTN]],db[[#This Row],[H_1]]+1,db[[#This Row],[H_2]]-db[[#This Row],[H_1]]-1),"")</f>
        <v>10 ROL</v>
      </c>
      <c r="W1799" s="40" t="str">
        <f>IF(db[[#This Row],[QTY/ CTN B]]="","",LEFT(db[[#This Row],[QTY/ CTN B]],SEARCH(" ",db[[#This Row],[QTY/ CTN B]],1)-1))</f>
        <v>50</v>
      </c>
      <c r="X1799" s="40" t="str">
        <f>IF(db[[#This Row],[QTY/ CTN B]]="","",RIGHT(db[[#This Row],[QTY/ CTN B]],LEN(db[[#This Row],[QTY/ CTN B]])-SEARCH(" ",db[[#This Row],[QTY/ CTN B]],1)))</f>
        <v>PAK</v>
      </c>
      <c r="Y1799" s="40" t="str">
        <f>IF(db[[#This Row],[QTY/ CTN TG]]="",IF(db[[#This Row],[STN TG]]="","",12),LEFT(db[[#This Row],[QTY/ CTN TG]],SEARCH(" ",db[[#This Row],[QTY/ CTN TG]],1)-1))</f>
        <v>10</v>
      </c>
      <c r="Z17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AA1799" s="40" t="str">
        <f>IF(db[[#This Row],[STN K]]="","",IF(db[[#This Row],[STN TG]]="LSN",12,""))</f>
        <v/>
      </c>
      <c r="AB1799" s="40" t="str">
        <f>IF(db[[#This Row],[STN TG]]="LSN","PCS","")</f>
        <v/>
      </c>
      <c r="AC1799" s="40">
        <f>db[[#This Row],[QTY B]]*IF(db[[#This Row],[QTY TG]]="",1,db[[#This Row],[QTY TG]])*IF(db[[#This Row],[QTY K]]="",1,db[[#This Row],[QTY K]])</f>
        <v>500</v>
      </c>
      <c r="AD1799" s="40" t="str">
        <f>IF(db[[#This Row],[STN K]]="",IF(db[[#This Row],[STN TG]]="",db[[#This Row],[STN B]],db[[#This Row],[STN TG]]),db[[#This Row],[STN K]])</f>
        <v>ROL</v>
      </c>
      <c r="AE1799" s="40"/>
    </row>
    <row r="1800" spans="1:31" x14ac:dyDescent="0.25">
      <c r="A1800" s="40">
        <f t="shared" si="27"/>
        <v>1799</v>
      </c>
      <c r="B1800" s="2" t="str">
        <f>LOWER(SUBSTITUTE(SUBSTITUTE(SUBSTITUTE(SUBSTITUTE(SUBSTITUTE(SUBSTITUTE(SUBSTITUTE(SUBSTITUTE(db[[#This Row],[NB BM]]," ",),".",""),"-",""),"(",""),")",""),"/",""),"""",""),"+",""))</f>
        <v>labeljklbp2cy2linekuning</v>
      </c>
      <c r="C1800" s="2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D1800" s="2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E180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labeljklbp2cy2linekuning50pak10rolartomoro</v>
      </c>
      <c r="F180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labellbp2cy2barisyellowjk50pak10rol</v>
      </c>
      <c r="G1800" s="2" t="str">
        <f>db[[#This Row],[NB NOTA_C]]&amp;LOWER(SUBSTITUTE(SUBSTITUTE(SUBSTITUTE(SUBSTITUTE(SUBSTITUTE(SUBSTITUTE(SUBSTITUTE(SUBSTITUTE(SUBSTITUTE(db[[#This Row],[FAKTUR]]," ",),".",""),"-",""),"(",""),")",""),",",""),"/",""),"""",""),"+",""))</f>
        <v>labellbp2cy2barisyellowjkartomoro</v>
      </c>
      <c r="H180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labellbp2cy2barisyellowjk50pak10rolartomoro</v>
      </c>
      <c r="I1800" s="2" t="s">
        <v>6597</v>
      </c>
      <c r="J1800" s="2" t="s">
        <v>526</v>
      </c>
      <c r="K1800" s="14" t="s">
        <v>2461</v>
      </c>
      <c r="L1800" s="2" t="s">
        <v>1335</v>
      </c>
      <c r="M1800" s="34" t="e">
        <f>IF(db[[#This Row],[NB NOTA_C]]="","",COUNTIF([2]!B_MSK[concat],db[[#This Row],[NB NOTA_C]]))</f>
        <v>#REF!</v>
      </c>
      <c r="N1800" s="14" t="s">
        <v>1346</v>
      </c>
      <c r="O1800" s="2" t="s">
        <v>1480</v>
      </c>
      <c r="P1800" s="2" t="s">
        <v>2435</v>
      </c>
      <c r="Q1800" s="2" t="s">
        <v>8038</v>
      </c>
      <c r="R1800" s="2" t="str">
        <f>IF(db[[#This Row],[QTY/ CTN]]="","",SUBSTITUTE(SUBSTITUTE(SUBSTITUTE(db[[#This Row],[QTY/ CTN]]," ","_",2),"(",""),")","")&amp;"_")</f>
        <v>50 PAK_10 ROL_</v>
      </c>
      <c r="S1800" s="2">
        <f>IF(db[[#This Row],[H_QTY/ CTN]]="","",SEARCH("_",db[[#This Row],[H_QTY/ CTN]]))</f>
        <v>7</v>
      </c>
      <c r="T1800" s="2">
        <f>IF(db[[#This Row],[H_QTY/ CTN]]="","",LEN(db[[#This Row],[H_QTY/ CTN]]))</f>
        <v>14</v>
      </c>
      <c r="U1800" s="41" t="str">
        <f>IF(db[[#This Row],[H_QTY/ CTN]]="","",LEFT(db[[#This Row],[H_QTY/ CTN]],db[[#This Row],[H_1]]-1))</f>
        <v>50 PAK</v>
      </c>
      <c r="V1800" s="40" t="str">
        <f>IF(NOT(db[[#This Row],[H_1]]=db[[#This Row],[H_2]]),MID(db[[#This Row],[H_QTY/ CTN]],db[[#This Row],[H_1]]+1,db[[#This Row],[H_2]]-db[[#This Row],[H_1]]-1),"")</f>
        <v>10 ROL</v>
      </c>
      <c r="W1800" s="40" t="str">
        <f>IF(db[[#This Row],[QTY/ CTN B]]="","",LEFT(db[[#This Row],[QTY/ CTN B]],SEARCH(" ",db[[#This Row],[QTY/ CTN B]],1)-1))</f>
        <v>50</v>
      </c>
      <c r="X1800" s="40" t="str">
        <f>IF(db[[#This Row],[QTY/ CTN B]]="","",RIGHT(db[[#This Row],[QTY/ CTN B]],LEN(db[[#This Row],[QTY/ CTN B]])-SEARCH(" ",db[[#This Row],[QTY/ CTN B]],1)))</f>
        <v>PAK</v>
      </c>
      <c r="Y1800" s="40" t="str">
        <f>IF(db[[#This Row],[QTY/ CTN TG]]="",IF(db[[#This Row],[STN TG]]="","",12),LEFT(db[[#This Row],[QTY/ CTN TG]],SEARCH(" ",db[[#This Row],[QTY/ CTN TG]],1)-1))</f>
        <v>10</v>
      </c>
      <c r="Z18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AA1800" s="40" t="str">
        <f>IF(db[[#This Row],[STN K]]="","",IF(db[[#This Row],[STN TG]]="LSN",12,""))</f>
        <v/>
      </c>
      <c r="AB1800" s="40" t="str">
        <f>IF(db[[#This Row],[STN TG]]="LSN","PCS","")</f>
        <v/>
      </c>
      <c r="AC1800" s="40">
        <f>db[[#This Row],[QTY B]]*IF(db[[#This Row],[QTY TG]]="",1,db[[#This Row],[QTY TG]])*IF(db[[#This Row],[QTY K]]="",1,db[[#This Row],[QTY K]])</f>
        <v>500</v>
      </c>
      <c r="AD1800" s="40" t="str">
        <f>IF(db[[#This Row],[STN K]]="",IF(db[[#This Row],[STN TG]]="",db[[#This Row],[STN B]],db[[#This Row],[STN TG]]),db[[#This Row],[STN K]])</f>
        <v>ROL</v>
      </c>
      <c r="AE1800" s="40"/>
    </row>
    <row r="1801" spans="1:31" x14ac:dyDescent="0.25">
      <c r="A1801" s="40">
        <f t="shared" si="27"/>
        <v>1800</v>
      </c>
      <c r="B1801" s="2" t="str">
        <f>LOWER(SUBSTITUTE(SUBSTITUTE(SUBSTITUTE(SUBSTITUTE(SUBSTITUTE(SUBSTITUTE(SUBSTITUTE(SUBSTITUTE(db[[#This Row],[NB BM]]," ",),".",""),"-",""),"(",""),")",""),"/",""),"""",""),"+",""))</f>
        <v>labeljklbp2ln2lineputih</v>
      </c>
      <c r="C1801" s="2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D1801" s="2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E180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labeljklbp2ln2lineputih50pak10rolartomoro</v>
      </c>
      <c r="F180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labellbp2ln2barisjk50pak10rol</v>
      </c>
      <c r="G1801" s="2" t="str">
        <f>db[[#This Row],[NB NOTA_C]]&amp;LOWER(SUBSTITUTE(SUBSTITUTE(SUBSTITUTE(SUBSTITUTE(SUBSTITUTE(SUBSTITUTE(SUBSTITUTE(SUBSTITUTE(SUBSTITUTE(db[[#This Row],[FAKTUR]]," ",),".",""),"-",""),"(",""),")",""),",",""),"/",""),"""",""),"+",""))</f>
        <v>labellbp2ln2barisjkartomoro</v>
      </c>
      <c r="H180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labellbp2ln2barisjk50pak10rolartomoro</v>
      </c>
      <c r="I1801" s="2" t="s">
        <v>6598</v>
      </c>
      <c r="J1801" s="2" t="s">
        <v>527</v>
      </c>
      <c r="K1801" s="14" t="s">
        <v>528</v>
      </c>
      <c r="L1801" s="2" t="s">
        <v>1335</v>
      </c>
      <c r="M1801" s="34" t="e">
        <f>IF(db[[#This Row],[NB NOTA_C]]="","",COUNTIF([2]!B_MSK[concat],db[[#This Row],[NB NOTA_C]]))</f>
        <v>#REF!</v>
      </c>
      <c r="N1801" s="14" t="s">
        <v>1346</v>
      </c>
      <c r="O1801" s="2" t="s">
        <v>1480</v>
      </c>
      <c r="P1801" s="2" t="s">
        <v>2435</v>
      </c>
      <c r="Q1801" s="2" t="s">
        <v>4885</v>
      </c>
      <c r="R1801" s="2" t="str">
        <f>IF(db[[#This Row],[QTY/ CTN]]="","",SUBSTITUTE(SUBSTITUTE(SUBSTITUTE(db[[#This Row],[QTY/ CTN]]," ","_",2),"(",""),")","")&amp;"_")</f>
        <v>50 PAK_10 ROL_</v>
      </c>
      <c r="S1801" s="2">
        <f>IF(db[[#This Row],[H_QTY/ CTN]]="","",SEARCH("_",db[[#This Row],[H_QTY/ CTN]]))</f>
        <v>7</v>
      </c>
      <c r="T1801" s="2">
        <f>IF(db[[#This Row],[H_QTY/ CTN]]="","",LEN(db[[#This Row],[H_QTY/ CTN]]))</f>
        <v>14</v>
      </c>
      <c r="U1801" s="41" t="str">
        <f>IF(db[[#This Row],[H_QTY/ CTN]]="","",LEFT(db[[#This Row],[H_QTY/ CTN]],db[[#This Row],[H_1]]-1))</f>
        <v>50 PAK</v>
      </c>
      <c r="V1801" s="40" t="str">
        <f>IF(NOT(db[[#This Row],[H_1]]=db[[#This Row],[H_2]]),MID(db[[#This Row],[H_QTY/ CTN]],db[[#This Row],[H_1]]+1,db[[#This Row],[H_2]]-db[[#This Row],[H_1]]-1),"")</f>
        <v>10 ROL</v>
      </c>
      <c r="W1801" s="40" t="str">
        <f>IF(db[[#This Row],[QTY/ CTN B]]="","",LEFT(db[[#This Row],[QTY/ CTN B]],SEARCH(" ",db[[#This Row],[QTY/ CTN B]],1)-1))</f>
        <v>50</v>
      </c>
      <c r="X1801" s="40" t="str">
        <f>IF(db[[#This Row],[QTY/ CTN B]]="","",RIGHT(db[[#This Row],[QTY/ CTN B]],LEN(db[[#This Row],[QTY/ CTN B]])-SEARCH(" ",db[[#This Row],[QTY/ CTN B]],1)))</f>
        <v>PAK</v>
      </c>
      <c r="Y1801" s="40" t="str">
        <f>IF(db[[#This Row],[QTY/ CTN TG]]="",IF(db[[#This Row],[STN TG]]="","",12),LEFT(db[[#This Row],[QTY/ CTN TG]],SEARCH(" ",db[[#This Row],[QTY/ CTN TG]],1)-1))</f>
        <v>10</v>
      </c>
      <c r="Z18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AA1801" s="40" t="str">
        <f>IF(db[[#This Row],[STN K]]="","",IF(db[[#This Row],[STN TG]]="LSN",12,""))</f>
        <v/>
      </c>
      <c r="AB1801" s="40" t="str">
        <f>IF(db[[#This Row],[STN TG]]="LSN","PCS","")</f>
        <v/>
      </c>
      <c r="AC1801" s="40">
        <f>db[[#This Row],[QTY B]]*IF(db[[#This Row],[QTY TG]]="",1,db[[#This Row],[QTY TG]])*IF(db[[#This Row],[QTY K]]="",1,db[[#This Row],[QTY K]])</f>
        <v>500</v>
      </c>
      <c r="AD1801" s="40" t="str">
        <f>IF(db[[#This Row],[STN K]]="",IF(db[[#This Row],[STN TG]]="",db[[#This Row],[STN B]],db[[#This Row],[STN TG]]),db[[#This Row],[STN K]])</f>
        <v>ROL</v>
      </c>
      <c r="AE1801" s="40"/>
    </row>
    <row r="1802" spans="1:31" x14ac:dyDescent="0.25">
      <c r="A1802" s="40">
        <f t="shared" si="27"/>
        <v>1801</v>
      </c>
      <c r="B1802" s="2" t="str">
        <f>LOWER(SUBSTITUTE(SUBSTITUTE(SUBSTITUTE(SUBSTITUTE(SUBSTITUTE(SUBSTITUTE(SUBSTITUTE(SUBSTITUTE(db[[#This Row],[NB BM]]," ",),".",""),"-",""),"(",""),")",""),"/",""),"""",""),"+",""))</f>
        <v>labelstickerjklsp09</v>
      </c>
      <c r="C1802" s="2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D1802" s="2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E180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labelstickerjklsp0950pakartomoro</v>
      </c>
      <c r="F180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labelstickerpaperlsp09jk50pak</v>
      </c>
      <c r="G1802" s="2" t="str">
        <f>db[[#This Row],[NB NOTA_C]]&amp;LOWER(SUBSTITUTE(SUBSTITUTE(SUBSTITUTE(SUBSTITUTE(SUBSTITUTE(SUBSTITUTE(SUBSTITUTE(SUBSTITUTE(SUBSTITUTE(db[[#This Row],[FAKTUR]]," ",),".",""),"-",""),"(",""),")",""),",",""),"/",""),"""",""),"+",""))</f>
        <v>labelstickerpaperlsp09jkartomoro</v>
      </c>
      <c r="H180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labelstickerpaperlsp09jk50pakartomoro</v>
      </c>
      <c r="I1802" s="2" t="s">
        <v>529</v>
      </c>
      <c r="J1802" s="2" t="s">
        <v>530</v>
      </c>
      <c r="K1802" s="19" t="s">
        <v>531</v>
      </c>
      <c r="L1802" s="2" t="s">
        <v>1335</v>
      </c>
      <c r="M1802" s="34" t="e">
        <f>IF(db[[#This Row],[NB NOTA_C]]="","",COUNTIF([2]!B_MSK[concat],db[[#This Row],[NB NOTA_C]]))</f>
        <v>#REF!</v>
      </c>
      <c r="N1802" s="14" t="s">
        <v>1346</v>
      </c>
      <c r="O1802" s="2" t="s">
        <v>1482</v>
      </c>
      <c r="P1802" s="2" t="s">
        <v>2435</v>
      </c>
      <c r="R1802" s="2" t="str">
        <f>IF(db[[#This Row],[QTY/ CTN]]="","",SUBSTITUTE(SUBSTITUTE(SUBSTITUTE(db[[#This Row],[QTY/ CTN]]," ","_",2),"(",""),")","")&amp;"_")</f>
        <v>50 PAK_</v>
      </c>
      <c r="S1802" s="2">
        <f>IF(db[[#This Row],[H_QTY/ CTN]]="","",SEARCH("_",db[[#This Row],[H_QTY/ CTN]]))</f>
        <v>7</v>
      </c>
      <c r="T1802" s="2">
        <f>IF(db[[#This Row],[H_QTY/ CTN]]="","",LEN(db[[#This Row],[H_QTY/ CTN]]))</f>
        <v>7</v>
      </c>
      <c r="U1802" s="41" t="str">
        <f>IF(db[[#This Row],[H_QTY/ CTN]]="","",LEFT(db[[#This Row],[H_QTY/ CTN]],db[[#This Row],[H_1]]-1))</f>
        <v>50 PAK</v>
      </c>
      <c r="V1802" s="40" t="str">
        <f>IF(NOT(db[[#This Row],[H_1]]=db[[#This Row],[H_2]]),MID(db[[#This Row],[H_QTY/ CTN]],db[[#This Row],[H_1]]+1,db[[#This Row],[H_2]]-db[[#This Row],[H_1]]-1),"")</f>
        <v/>
      </c>
      <c r="W1802" s="40" t="str">
        <f>IF(db[[#This Row],[QTY/ CTN B]]="","",LEFT(db[[#This Row],[QTY/ CTN B]],SEARCH(" ",db[[#This Row],[QTY/ CTN B]],1)-1))</f>
        <v>50</v>
      </c>
      <c r="X1802" s="40" t="str">
        <f>IF(db[[#This Row],[QTY/ CTN B]]="","",RIGHT(db[[#This Row],[QTY/ CTN B]],LEN(db[[#This Row],[QTY/ CTN B]])-SEARCH(" ",db[[#This Row],[QTY/ CTN B]],1)))</f>
        <v>PAK</v>
      </c>
      <c r="Y1802" s="40" t="str">
        <f>IF(db[[#This Row],[QTY/ CTN TG]]="",IF(db[[#This Row],[STN TG]]="","",12),LEFT(db[[#This Row],[QTY/ CTN TG]],SEARCH(" ",db[[#This Row],[QTY/ CTN TG]],1)-1))</f>
        <v/>
      </c>
      <c r="Z18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02" s="40" t="str">
        <f>IF(db[[#This Row],[STN K]]="","",IF(db[[#This Row],[STN TG]]="LSN",12,""))</f>
        <v/>
      </c>
      <c r="AB1802" s="40" t="str">
        <f>IF(db[[#This Row],[STN TG]]="LSN","PCS","")</f>
        <v/>
      </c>
      <c r="AC1802" s="40">
        <f>db[[#This Row],[QTY B]]*IF(db[[#This Row],[QTY TG]]="",1,db[[#This Row],[QTY TG]])*IF(db[[#This Row],[QTY K]]="",1,db[[#This Row],[QTY K]])</f>
        <v>50</v>
      </c>
      <c r="AD1802" s="40" t="str">
        <f>IF(db[[#This Row],[STN K]]="",IF(db[[#This Row],[STN TG]]="",db[[#This Row],[STN B]],db[[#This Row],[STN TG]]),db[[#This Row],[STN K]])</f>
        <v>PAK</v>
      </c>
      <c r="AE1802" s="40"/>
    </row>
    <row r="1803" spans="1:31" x14ac:dyDescent="0.25">
      <c r="A1803" s="78">
        <f t="shared" si="27"/>
        <v>1802</v>
      </c>
      <c r="B1803" s="79" t="str">
        <f>LOWER(SUBSTITUTE(SUBSTITUTE(SUBSTITUTE(SUBSTITUTE(SUBSTITUTE(SUBSTITUTE(SUBSTITUTE(SUBSTITUTE(db[[#This Row],[NB BM]]," ",),".",""),"-",""),"(",""),")",""),"/",""),"""",""),"+",""))</f>
        <v>mesinlabelhargajkmx6600n</v>
      </c>
      <c r="C1803" s="79" t="str">
        <f>LOWER(SUBSTITUTE(SUBSTITUTE(SUBSTITUTE(SUBSTITUTE(SUBSTITUTE(SUBSTITUTE(SUBSTITUTE(SUBSTITUTE(SUBSTITUTE(db[[#This Row],[NB NOTA]]," ",),".",""),"-",""),"(",""),")",""),",",""),"/",""),"""",""),"+",""))</f>
        <v>labellermx6600n10d2linejk</v>
      </c>
      <c r="D1803" s="79" t="str">
        <f>LOWER(SUBSTITUTE(SUBSTITUTE(SUBSTITUTE(SUBSTITUTE(SUBSTITUTE(SUBSTITUTE(SUBSTITUTE(SUBSTITUTE(SUBSTITUTE(db[[#This Row],[NB PAJAK]]," ",""),"-",""),"(",""),")",""),".",""),",",""),"/",""),"""",""),"+",""))</f>
        <v>mesinlabelhargajoykomx6600n10digits2line</v>
      </c>
      <c r="E1803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mesinlabelhargajkmx6600n20pcsartomoro</v>
      </c>
      <c r="F1803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labellermx6600n10d2linejk20pcs</v>
      </c>
      <c r="G1803" s="79" t="str">
        <f>db[[#This Row],[NB NOTA_C]]&amp;LOWER(SUBSTITUTE(SUBSTITUTE(SUBSTITUTE(SUBSTITUTE(SUBSTITUTE(SUBSTITUTE(SUBSTITUTE(SUBSTITUTE(SUBSTITUTE(db[[#This Row],[FAKTUR]]," ",),".",""),"-",""),"(",""),")",""),",",""),"/",""),"""",""),"+",""))</f>
        <v>labellermx6600n10d2linejkartomoro</v>
      </c>
      <c r="H1803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labellermx6600n10d2linejk20pcsartomoro</v>
      </c>
      <c r="I1803" s="70" t="s">
        <v>7707</v>
      </c>
      <c r="J1803" s="70" t="s">
        <v>7688</v>
      </c>
      <c r="K1803" s="14" t="s">
        <v>7724</v>
      </c>
      <c r="L1803" s="70" t="s">
        <v>1335</v>
      </c>
      <c r="M1803" s="80" t="e">
        <f>IF(db[[#This Row],[NB NOTA_C]]="","",COUNTIF([2]!B_MSK[concat],db[[#This Row],[NB NOTA_C]]))</f>
        <v>#REF!</v>
      </c>
      <c r="N1803" s="81" t="s">
        <v>7697</v>
      </c>
      <c r="O1803" s="79" t="s">
        <v>1498</v>
      </c>
      <c r="P1803" s="70"/>
      <c r="Q1803" s="79"/>
      <c r="R1803" s="79" t="str">
        <f>IF(db[[#This Row],[QTY/ CTN]]="","",SUBSTITUTE(SUBSTITUTE(SUBSTITUTE(db[[#This Row],[QTY/ CTN]]," ","_",2),"(",""),")","")&amp;"_")</f>
        <v>20 PCS_</v>
      </c>
      <c r="S1803" s="79">
        <f>IF(db[[#This Row],[H_QTY/ CTN]]="","",SEARCH("_",db[[#This Row],[H_QTY/ CTN]]))</f>
        <v>7</v>
      </c>
      <c r="T1803" s="79">
        <f>IF(db[[#This Row],[H_QTY/ CTN]]="","",LEN(db[[#This Row],[H_QTY/ CTN]]))</f>
        <v>7</v>
      </c>
      <c r="U1803" s="78" t="str">
        <f>IF(db[[#This Row],[H_QTY/ CTN]]="","",LEFT(db[[#This Row],[H_QTY/ CTN]],db[[#This Row],[H_1]]-1))</f>
        <v>20 PCS</v>
      </c>
      <c r="V1803" s="78" t="str">
        <f>IF(NOT(db[[#This Row],[H_1]]=db[[#This Row],[H_2]]),MID(db[[#This Row],[H_QTY/ CTN]],db[[#This Row],[H_1]]+1,db[[#This Row],[H_2]]-db[[#This Row],[H_1]]-1),"")</f>
        <v/>
      </c>
      <c r="W1803" s="78" t="str">
        <f>IF(db[[#This Row],[QTY/ CTN B]]="","",LEFT(db[[#This Row],[QTY/ CTN B]],SEARCH(" ",db[[#This Row],[QTY/ CTN B]],1)-1))</f>
        <v>20</v>
      </c>
      <c r="X1803" s="78" t="str">
        <f>IF(db[[#This Row],[QTY/ CTN B]]="","",RIGHT(db[[#This Row],[QTY/ CTN B]],LEN(db[[#This Row],[QTY/ CTN B]])-SEARCH(" ",db[[#This Row],[QTY/ CTN B]],1)))</f>
        <v>PCS</v>
      </c>
      <c r="Y1803" s="78" t="str">
        <f>IF(db[[#This Row],[QTY/ CTN TG]]="",IF(db[[#This Row],[STN TG]]="","",12),LEFT(db[[#This Row],[QTY/ CTN TG]],SEARCH(" ",db[[#This Row],[QTY/ CTN TG]],1)-1))</f>
        <v/>
      </c>
      <c r="Z1803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03" s="78" t="str">
        <f>IF(db[[#This Row],[STN K]]="","",IF(db[[#This Row],[STN TG]]="LSN",12,""))</f>
        <v/>
      </c>
      <c r="AB1803" s="78" t="str">
        <f>IF(db[[#This Row],[STN TG]]="LSN","PCS","")</f>
        <v/>
      </c>
      <c r="AC1803" s="78">
        <f>db[[#This Row],[QTY B]]*IF(db[[#This Row],[QTY TG]]="",1,db[[#This Row],[QTY TG]])*IF(db[[#This Row],[QTY K]]="",1,db[[#This Row],[QTY K]])</f>
        <v>20</v>
      </c>
      <c r="AD1803" s="78" t="str">
        <f>IF(db[[#This Row],[STN K]]="",IF(db[[#This Row],[STN TG]]="",db[[#This Row],[STN B]],db[[#This Row],[STN TG]]),db[[#This Row],[STN K]])</f>
        <v>PCS</v>
      </c>
      <c r="AE1803" s="78"/>
    </row>
    <row r="1804" spans="1:31" x14ac:dyDescent="0.25">
      <c r="A1804" s="40">
        <f t="shared" si="27"/>
        <v>1803</v>
      </c>
      <c r="B1804" s="2" t="str">
        <f>LOWER(SUBSTITUTE(SUBSTITUTE(SUBSTITUTE(SUBSTITUTE(SUBSTITUTE(SUBSTITUTE(SUBSTITUTE(SUBSTITUTE(db[[#This Row],[NB BM]]," ",),".",""),"-",""),"(",""),")",""),"/",""),"""",""),"+",""))</f>
        <v>mesinlabelhargajkmx5500m</v>
      </c>
      <c r="C1804" s="2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D1804" s="2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E180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mesinlabelhargajkmx5500m20pcsartomoro</v>
      </c>
      <c r="F180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labellermx5500m8digitsjk20pcs</v>
      </c>
      <c r="G1804" s="2" t="str">
        <f>db[[#This Row],[NB NOTA_C]]&amp;LOWER(SUBSTITUTE(SUBSTITUTE(SUBSTITUTE(SUBSTITUTE(SUBSTITUTE(SUBSTITUTE(SUBSTITUTE(SUBSTITUTE(SUBSTITUTE(db[[#This Row],[FAKTUR]]," ",),".",""),"-",""),"(",""),")",""),",",""),"/",""),"""",""),"+",""))</f>
        <v>labellermx5500m8digitsjkartomoro</v>
      </c>
      <c r="H180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labellermx5500m8digitsjk20pcsartomoro</v>
      </c>
      <c r="I1804" s="2" t="s">
        <v>532</v>
      </c>
      <c r="J1804" s="2" t="s">
        <v>533</v>
      </c>
      <c r="K1804" s="14" t="s">
        <v>534</v>
      </c>
      <c r="L1804" s="2" t="s">
        <v>1335</v>
      </c>
      <c r="M1804" s="34" t="e">
        <f>IF(db[[#This Row],[NB NOTA_C]]="","",COUNTIF([2]!B_MSK[concat],db[[#This Row],[NB NOTA_C]]))</f>
        <v>#REF!</v>
      </c>
      <c r="N1804" s="14" t="s">
        <v>1346</v>
      </c>
      <c r="O1804" s="2" t="s">
        <v>1498</v>
      </c>
      <c r="P1804" s="2" t="s">
        <v>2435</v>
      </c>
      <c r="Q1804" s="2" t="s">
        <v>4466</v>
      </c>
      <c r="R1804" s="2" t="str">
        <f>IF(db[[#This Row],[QTY/ CTN]]="","",SUBSTITUTE(SUBSTITUTE(SUBSTITUTE(db[[#This Row],[QTY/ CTN]]," ","_",2),"(",""),")","")&amp;"_")</f>
        <v>20 PCS_</v>
      </c>
      <c r="S1804" s="2">
        <f>IF(db[[#This Row],[H_QTY/ CTN]]="","",SEARCH("_",db[[#This Row],[H_QTY/ CTN]]))</f>
        <v>7</v>
      </c>
      <c r="T1804" s="2">
        <f>IF(db[[#This Row],[H_QTY/ CTN]]="","",LEN(db[[#This Row],[H_QTY/ CTN]]))</f>
        <v>7</v>
      </c>
      <c r="U1804" s="41" t="str">
        <f>IF(db[[#This Row],[H_QTY/ CTN]]="","",LEFT(db[[#This Row],[H_QTY/ CTN]],db[[#This Row],[H_1]]-1))</f>
        <v>20 PCS</v>
      </c>
      <c r="V1804" s="40" t="str">
        <f>IF(NOT(db[[#This Row],[H_1]]=db[[#This Row],[H_2]]),MID(db[[#This Row],[H_QTY/ CTN]],db[[#This Row],[H_1]]+1,db[[#This Row],[H_2]]-db[[#This Row],[H_1]]-1),"")</f>
        <v/>
      </c>
      <c r="W1804" s="40" t="str">
        <f>IF(db[[#This Row],[QTY/ CTN B]]="","",LEFT(db[[#This Row],[QTY/ CTN B]],SEARCH(" ",db[[#This Row],[QTY/ CTN B]],1)-1))</f>
        <v>20</v>
      </c>
      <c r="X1804" s="40" t="str">
        <f>IF(db[[#This Row],[QTY/ CTN B]]="","",RIGHT(db[[#This Row],[QTY/ CTN B]],LEN(db[[#This Row],[QTY/ CTN B]])-SEARCH(" ",db[[#This Row],[QTY/ CTN B]],1)))</f>
        <v>PCS</v>
      </c>
      <c r="Y1804" s="40" t="str">
        <f>IF(db[[#This Row],[QTY/ CTN TG]]="",IF(db[[#This Row],[STN TG]]="","",12),LEFT(db[[#This Row],[QTY/ CTN TG]],SEARCH(" ",db[[#This Row],[QTY/ CTN TG]],1)-1))</f>
        <v/>
      </c>
      <c r="Z18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04" s="40" t="str">
        <f>IF(db[[#This Row],[STN K]]="","",IF(db[[#This Row],[STN TG]]="LSN",12,""))</f>
        <v/>
      </c>
      <c r="AB1804" s="40" t="str">
        <f>IF(db[[#This Row],[STN TG]]="LSN","PCS","")</f>
        <v/>
      </c>
      <c r="AC1804" s="40">
        <f>db[[#This Row],[QTY B]]*IF(db[[#This Row],[QTY TG]]="",1,db[[#This Row],[QTY TG]])*IF(db[[#This Row],[QTY K]]="",1,db[[#This Row],[QTY K]])</f>
        <v>20</v>
      </c>
      <c r="AD1804" s="40" t="str">
        <f>IF(db[[#This Row],[STN K]]="",IF(db[[#This Row],[STN TG]]="",db[[#This Row],[STN B]],db[[#This Row],[STN TG]]),db[[#This Row],[STN K]])</f>
        <v>PCS</v>
      </c>
      <c r="AE1804" s="40"/>
    </row>
    <row r="1805" spans="1:31" x14ac:dyDescent="0.25">
      <c r="A1805" s="40">
        <f t="shared" si="27"/>
        <v>1804</v>
      </c>
      <c r="B1805" s="5" t="str">
        <f>LOWER(SUBSTITUTE(SUBSTITUTE(SUBSTITUTE(SUBSTITUTE(SUBSTITUTE(SUBSTITUTE(SUBSTITUTE(SUBSTITUTE(db[[#This Row],[NB BM]]," ",),".",""),"-",""),"(",""),")",""),"/",""),"""",""),"+",""))</f>
        <v>mesinlabelhargajkmx6600a</v>
      </c>
      <c r="C1805" s="5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D1805" s="5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E180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mesinlabelhargajkmx6600a20pcsartomoro</v>
      </c>
      <c r="F180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labellermx6600a10d2linejk20pcs</v>
      </c>
      <c r="G1805" s="5" t="str">
        <f>db[[#This Row],[NB NOTA_C]]&amp;LOWER(SUBSTITUTE(SUBSTITUTE(SUBSTITUTE(SUBSTITUTE(SUBSTITUTE(SUBSTITUTE(SUBSTITUTE(SUBSTITUTE(SUBSTITUTE(db[[#This Row],[FAKTUR]]," ",),".",""),"-",""),"(",""),")",""),",",""),"/",""),"""",""),"+",""))</f>
        <v>labellermx6600a10d2linejkartomoro</v>
      </c>
      <c r="H180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labellermx6600a10d2linejk20pcsartomoro</v>
      </c>
      <c r="I1805" s="2" t="s">
        <v>4254</v>
      </c>
      <c r="J1805" s="2" t="s">
        <v>4247</v>
      </c>
      <c r="K1805" s="14" t="s">
        <v>4255</v>
      </c>
      <c r="L1805" s="2" t="s">
        <v>1335</v>
      </c>
      <c r="M1805" s="33" t="e">
        <f>IF(db[[#This Row],[NB NOTA_C]]="","",COUNTIF([2]!B_MSK[concat],db[[#This Row],[NB NOTA_C]]))</f>
        <v>#REF!</v>
      </c>
      <c r="N1805" s="9" t="s">
        <v>1346</v>
      </c>
      <c r="O1805" s="5" t="s">
        <v>1498</v>
      </c>
      <c r="P1805" s="2" t="s">
        <v>2435</v>
      </c>
      <c r="Q1805" s="5"/>
      <c r="R1805" s="5" t="str">
        <f>IF(db[[#This Row],[QTY/ CTN]]="","",SUBSTITUTE(SUBSTITUTE(SUBSTITUTE(db[[#This Row],[QTY/ CTN]]," ","_",2),"(",""),")","")&amp;"_")</f>
        <v>20 PCS_</v>
      </c>
      <c r="S1805" s="5">
        <f>IF(db[[#This Row],[H_QTY/ CTN]]="","",SEARCH("_",db[[#This Row],[H_QTY/ CTN]]))</f>
        <v>7</v>
      </c>
      <c r="T1805" s="5">
        <f>IF(db[[#This Row],[H_QTY/ CTN]]="","",LEN(db[[#This Row],[H_QTY/ CTN]]))</f>
        <v>7</v>
      </c>
      <c r="U1805" s="40" t="str">
        <f>IF(db[[#This Row],[H_QTY/ CTN]]="","",LEFT(db[[#This Row],[H_QTY/ CTN]],db[[#This Row],[H_1]]-1))</f>
        <v>20 PCS</v>
      </c>
      <c r="V1805" s="40" t="str">
        <f>IF(NOT(db[[#This Row],[H_1]]=db[[#This Row],[H_2]]),MID(db[[#This Row],[H_QTY/ CTN]],db[[#This Row],[H_1]]+1,db[[#This Row],[H_2]]-db[[#This Row],[H_1]]-1),"")</f>
        <v/>
      </c>
      <c r="W1805" s="40" t="str">
        <f>IF(db[[#This Row],[QTY/ CTN B]]="","",LEFT(db[[#This Row],[QTY/ CTN B]],SEARCH(" ",db[[#This Row],[QTY/ CTN B]],1)-1))</f>
        <v>20</v>
      </c>
      <c r="X1805" s="40" t="str">
        <f>IF(db[[#This Row],[QTY/ CTN B]]="","",RIGHT(db[[#This Row],[QTY/ CTN B]],LEN(db[[#This Row],[QTY/ CTN B]])-SEARCH(" ",db[[#This Row],[QTY/ CTN B]],1)))</f>
        <v>PCS</v>
      </c>
      <c r="Y1805" s="40" t="str">
        <f>IF(db[[#This Row],[QTY/ CTN TG]]="",IF(db[[#This Row],[STN TG]]="","",12),LEFT(db[[#This Row],[QTY/ CTN TG]],SEARCH(" ",db[[#This Row],[QTY/ CTN TG]],1)-1))</f>
        <v/>
      </c>
      <c r="Z18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05" s="40" t="str">
        <f>IF(db[[#This Row],[STN K]]="","",IF(db[[#This Row],[STN TG]]="LSN",12,""))</f>
        <v/>
      </c>
      <c r="AB1805" s="40" t="str">
        <f>IF(db[[#This Row],[STN TG]]="LSN","PCS","")</f>
        <v/>
      </c>
      <c r="AC1805" s="40">
        <f>db[[#This Row],[QTY B]]*IF(db[[#This Row],[QTY TG]]="",1,db[[#This Row],[QTY TG]])*IF(db[[#This Row],[QTY K]]="",1,db[[#This Row],[QTY K]])</f>
        <v>20</v>
      </c>
      <c r="AD1805" s="40" t="str">
        <f>IF(db[[#This Row],[STN K]]="",IF(db[[#This Row],[STN TG]]="",db[[#This Row],[STN B]],db[[#This Row],[STN TG]]),db[[#This Row],[STN K]])</f>
        <v>PCS</v>
      </c>
      <c r="AE1805" s="40"/>
    </row>
    <row r="1806" spans="1:31" x14ac:dyDescent="0.25">
      <c r="A1806" s="40">
        <f t="shared" ref="A1806:A1870" si="28">ROW()-1</f>
        <v>1805</v>
      </c>
      <c r="B1806" s="5" t="str">
        <f>LOWER(SUBSTITUTE(SUBSTITUTE(SUBSTITUTE(SUBSTITUTE(SUBSTITUTE(SUBSTITUTE(SUBSTITUTE(SUBSTITUTE(db[[#This Row],[NB BM]]," ",),".",""),"-",""),"(",""),")",""),"/",""),"""",""),"+",""))</f>
        <v>lakbanbening</v>
      </c>
      <c r="C1806" s="5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D1806" s="5" t="str">
        <f>LOWER(SUBSTITUTE(SUBSTITUTE(SUBSTITUTE(SUBSTITUTE(SUBSTITUTE(SUBSTITUTE(SUBSTITUTE(SUBSTITUTE(SUBSTITUTE(db[[#This Row],[NB PAJAK]]," ",""),"-",""),"(",""),")",""),".",""),",",""),"/",""),"""",""),"+",""))</f>
        <v/>
      </c>
      <c r="E180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lakbanbening20pcsuntana</v>
      </c>
      <c r="F180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lakbanbening20pcs</v>
      </c>
      <c r="G1806" s="5" t="str">
        <f>db[[#This Row],[NB NOTA_C]]&amp;LOWER(SUBSTITUTE(SUBSTITUTE(SUBSTITUTE(SUBSTITUTE(SUBSTITUTE(SUBSTITUTE(SUBSTITUTE(SUBSTITUTE(SUBSTITUTE(db[[#This Row],[FAKTUR]]," ",),".",""),"-",""),"(",""),")",""),",",""),"/",""),"""",""),"+",""))</f>
        <v>lakbanbeninguntana</v>
      </c>
      <c r="H180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lakbanbening20pcsuntana</v>
      </c>
      <c r="I1806" s="2" t="s">
        <v>3227</v>
      </c>
      <c r="J1806" s="2" t="s">
        <v>3226</v>
      </c>
      <c r="K1806" s="14"/>
      <c r="L1806" s="2" t="s">
        <v>1336</v>
      </c>
      <c r="M1806" s="33" t="e">
        <f>IF(db[[#This Row],[NB NOTA_C]]="","",COUNTIF([2]!B_MSK[concat],db[[#This Row],[NB NOTA_C]]))</f>
        <v>#REF!</v>
      </c>
      <c r="N1806" s="9" t="s">
        <v>1846</v>
      </c>
      <c r="O1806" s="5" t="s">
        <v>1498</v>
      </c>
      <c r="P1806" s="2" t="s">
        <v>2427</v>
      </c>
      <c r="Q1806" s="5"/>
      <c r="R1806" s="5" t="str">
        <f>IF(db[[#This Row],[QTY/ CTN]]="","",SUBSTITUTE(SUBSTITUTE(SUBSTITUTE(db[[#This Row],[QTY/ CTN]]," ","_",2),"(",""),")","")&amp;"_")</f>
        <v>20 PCS_</v>
      </c>
      <c r="S1806" s="5">
        <f>IF(db[[#This Row],[H_QTY/ CTN]]="","",SEARCH("_",db[[#This Row],[H_QTY/ CTN]]))</f>
        <v>7</v>
      </c>
      <c r="T1806" s="5">
        <f>IF(db[[#This Row],[H_QTY/ CTN]]="","",LEN(db[[#This Row],[H_QTY/ CTN]]))</f>
        <v>7</v>
      </c>
      <c r="U1806" s="40" t="str">
        <f>IF(db[[#This Row],[H_QTY/ CTN]]="","",LEFT(db[[#This Row],[H_QTY/ CTN]],db[[#This Row],[H_1]]-1))</f>
        <v>20 PCS</v>
      </c>
      <c r="V1806" s="40" t="str">
        <f>IF(NOT(db[[#This Row],[H_1]]=db[[#This Row],[H_2]]),MID(db[[#This Row],[H_QTY/ CTN]],db[[#This Row],[H_1]]+1,db[[#This Row],[H_2]]-db[[#This Row],[H_1]]-1),"")</f>
        <v/>
      </c>
      <c r="W1806" s="40" t="str">
        <f>IF(db[[#This Row],[QTY/ CTN B]]="","",LEFT(db[[#This Row],[QTY/ CTN B]],SEARCH(" ",db[[#This Row],[QTY/ CTN B]],1)-1))</f>
        <v>20</v>
      </c>
      <c r="X1806" s="40" t="str">
        <f>IF(db[[#This Row],[QTY/ CTN B]]="","",RIGHT(db[[#This Row],[QTY/ CTN B]],LEN(db[[#This Row],[QTY/ CTN B]])-SEARCH(" ",db[[#This Row],[QTY/ CTN B]],1)))</f>
        <v>PCS</v>
      </c>
      <c r="Y1806" s="40" t="str">
        <f>IF(db[[#This Row],[QTY/ CTN TG]]="",IF(db[[#This Row],[STN TG]]="","",12),LEFT(db[[#This Row],[QTY/ CTN TG]],SEARCH(" ",db[[#This Row],[QTY/ CTN TG]],1)-1))</f>
        <v/>
      </c>
      <c r="Z18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06" s="40" t="str">
        <f>IF(db[[#This Row],[STN K]]="","",IF(db[[#This Row],[STN TG]]="LSN",12,""))</f>
        <v/>
      </c>
      <c r="AB1806" s="40" t="str">
        <f>IF(db[[#This Row],[STN TG]]="LSN","PCS","")</f>
        <v/>
      </c>
      <c r="AC1806" s="40">
        <f>db[[#This Row],[QTY B]]*IF(db[[#This Row],[QTY TG]]="",1,db[[#This Row],[QTY TG]])*IF(db[[#This Row],[QTY K]]="",1,db[[#This Row],[QTY K]])</f>
        <v>20</v>
      </c>
      <c r="AD1806" s="40" t="str">
        <f>IF(db[[#This Row],[STN K]]="",IF(db[[#This Row],[STN TG]]="",db[[#This Row],[STN B]],db[[#This Row],[STN TG]]),db[[#This Row],[STN K]])</f>
        <v>PCS</v>
      </c>
      <c r="AE1806" s="40"/>
    </row>
    <row r="1807" spans="1:31" x14ac:dyDescent="0.25">
      <c r="A1807" s="40">
        <f t="shared" si="28"/>
        <v>1806</v>
      </c>
      <c r="B1807" s="5" t="str">
        <f>LOWER(SUBSTITUTE(SUBSTITUTE(SUBSTITUTE(SUBSTITUTE(SUBSTITUTE(SUBSTITUTE(SUBSTITUTE(SUBSTITUTE(db[[#This Row],[NB BM]]," ",),".",""),"-",""),"(",""),")",""),"/",""),"""",""),"+",""))</f>
        <v>plakbanbening010</v>
      </c>
      <c r="C1807" s="5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D1807" s="5" t="str">
        <f>LOWER(SUBSTITUTE(SUBSTITUTE(SUBSTITUTE(SUBSTITUTE(SUBSTITUTE(SUBSTITUTE(SUBSTITUTE(SUBSTITUTE(SUBSTITUTE(db[[#This Row],[NB PAJAK]]," ",""),"-",""),"(",""),")",""),".",""),",",""),"/",""),"""",""),"+",""))</f>
        <v/>
      </c>
      <c r="E180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plakbanbening010120lsnuntana</v>
      </c>
      <c r="F180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lakbanbening010120lsn</v>
      </c>
      <c r="G1807" s="5" t="str">
        <f>db[[#This Row],[NB NOTA_C]]&amp;LOWER(SUBSTITUTE(SUBSTITUTE(SUBSTITUTE(SUBSTITUTE(SUBSTITUTE(SUBSTITUTE(SUBSTITUTE(SUBSTITUTE(SUBSTITUTE(db[[#This Row],[FAKTUR]]," ",),".",""),"-",""),"(",""),")",""),",",""),"/",""),"""",""),"+",""))</f>
        <v>lakbanbening010untana</v>
      </c>
      <c r="H180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lakbanbening010120lsnuntana</v>
      </c>
      <c r="I1807" s="2" t="s">
        <v>1687</v>
      </c>
      <c r="J1807" s="2" t="s">
        <v>1747</v>
      </c>
      <c r="K1807" s="14"/>
      <c r="L1807" s="2" t="s">
        <v>1336</v>
      </c>
      <c r="M1807" s="34" t="e">
        <f>IF(db[[#This Row],[NB NOTA_C]]="","",COUNTIF([2]!B_MSK[concat],db[[#This Row],[NB NOTA_C]]))</f>
        <v>#REF!</v>
      </c>
      <c r="N1807" s="9" t="s">
        <v>1846</v>
      </c>
      <c r="O1807" s="5" t="s">
        <v>1433</v>
      </c>
      <c r="P1807" s="2" t="s">
        <v>2427</v>
      </c>
      <c r="R1807" s="2" t="str">
        <f>IF(db[[#This Row],[QTY/ CTN]]="","",SUBSTITUTE(SUBSTITUTE(SUBSTITUTE(db[[#This Row],[QTY/ CTN]]," ","_",2),"(",""),")","")&amp;"_")</f>
        <v>120 LSN_</v>
      </c>
      <c r="S1807" s="2">
        <f>IF(db[[#This Row],[H_QTY/ CTN]]="","",SEARCH("_",db[[#This Row],[H_QTY/ CTN]]))</f>
        <v>8</v>
      </c>
      <c r="T1807" s="2">
        <f>IF(db[[#This Row],[H_QTY/ CTN]]="","",LEN(db[[#This Row],[H_QTY/ CTN]]))</f>
        <v>8</v>
      </c>
      <c r="U1807" s="41" t="str">
        <f>IF(db[[#This Row],[H_QTY/ CTN]]="","",LEFT(db[[#This Row],[H_QTY/ CTN]],db[[#This Row],[H_1]]-1))</f>
        <v>120 LSN</v>
      </c>
      <c r="V1807" s="40" t="str">
        <f>IF(NOT(db[[#This Row],[H_1]]=db[[#This Row],[H_2]]),MID(db[[#This Row],[H_QTY/ CTN]],db[[#This Row],[H_1]]+1,db[[#This Row],[H_2]]-db[[#This Row],[H_1]]-1),"")</f>
        <v/>
      </c>
      <c r="W1807" s="40" t="str">
        <f>IF(db[[#This Row],[QTY/ CTN B]]="","",LEFT(db[[#This Row],[QTY/ CTN B]],SEARCH(" ",db[[#This Row],[QTY/ CTN B]],1)-1))</f>
        <v>120</v>
      </c>
      <c r="X1807" s="40" t="str">
        <f>IF(db[[#This Row],[QTY/ CTN B]]="","",RIGHT(db[[#This Row],[QTY/ CTN B]],LEN(db[[#This Row],[QTY/ CTN B]])-SEARCH(" ",db[[#This Row],[QTY/ CTN B]],1)))</f>
        <v>LSN</v>
      </c>
      <c r="Y1807" s="40">
        <f>IF(db[[#This Row],[QTY/ CTN TG]]="",IF(db[[#This Row],[STN TG]]="","",12),LEFT(db[[#This Row],[QTY/ CTN TG]],SEARCH(" ",db[[#This Row],[QTY/ CTN TG]],1)-1))</f>
        <v>12</v>
      </c>
      <c r="Z18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07" s="40" t="str">
        <f>IF(db[[#This Row],[STN K]]="","",IF(db[[#This Row],[STN TG]]="LSN",12,""))</f>
        <v/>
      </c>
      <c r="AB1807" s="40" t="str">
        <f>IF(db[[#This Row],[STN TG]]="LSN","PCS","")</f>
        <v/>
      </c>
      <c r="AC1807" s="40">
        <f>db[[#This Row],[QTY B]]*IF(db[[#This Row],[QTY TG]]="",1,db[[#This Row],[QTY TG]])*IF(db[[#This Row],[QTY K]]="",1,db[[#This Row],[QTY K]])</f>
        <v>1440</v>
      </c>
      <c r="AD1807" s="40" t="str">
        <f>IF(db[[#This Row],[STN K]]="",IF(db[[#This Row],[STN TG]]="",db[[#This Row],[STN B]],db[[#This Row],[STN TG]]),db[[#This Row],[STN K]])</f>
        <v>PCS</v>
      </c>
      <c r="AE1807" s="40"/>
    </row>
    <row r="1808" spans="1:31" x14ac:dyDescent="0.25">
      <c r="A1808" s="40">
        <f t="shared" si="28"/>
        <v>1807</v>
      </c>
      <c r="B1808" s="6" t="str">
        <f>LOWER(SUBSTITUTE(SUBSTITUTE(SUBSTITUTE(SUBSTITUTE(SUBSTITUTE(SUBSTITUTE(SUBSTITUTE(SUBSTITUTE(db[[#This Row],[NB BM]]," ",),".",""),"-",""),"(",""),")",""),"/",""),"""",""),"+",""))</f>
        <v>mikalaminatingjklf1002231a4</v>
      </c>
      <c r="C1808" s="6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D1808" s="6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E1808" s="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mikalaminatingjklf1002231a410pak100pcsartomoro</v>
      </c>
      <c r="F1808" s="6" t="str">
        <f>db[[#This Row],[NB NOTA_C]]&amp;LOWER(SUBSTITUTE(SUBSTITUTE(SUBSTITUTE(SUBSTITUTE(SUBSTITUTE(SUBSTITUTE(SUBSTITUTE(SUBSTITUTE(SUBSTITUTE(db[[#This Row],[QTY/ CTN]]," ",),".",""),"-",""),"(",""),")",""),",",""),"/",""),"""",""),"+",""))</f>
        <v>laminatingfilmlf1002231a4jk10pak100pcs</v>
      </c>
      <c r="G1808" s="6" t="str">
        <f>db[[#This Row],[NB NOTA_C]]&amp;LOWER(SUBSTITUTE(SUBSTITUTE(SUBSTITUTE(SUBSTITUTE(SUBSTITUTE(SUBSTITUTE(SUBSTITUTE(SUBSTITUTE(SUBSTITUTE(db[[#This Row],[FAKTUR]]," ",),".",""),"-",""),"(",""),")",""),",",""),"/",""),"""",""),"+",""))</f>
        <v>laminatingfilmlf1002231a4jkartomoro</v>
      </c>
      <c r="H1808" s="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laminatingfilmlf1002231a4jk10pak100pcsartomoro</v>
      </c>
      <c r="I1808" s="6" t="s">
        <v>3863</v>
      </c>
      <c r="J1808" s="6" t="s">
        <v>3861</v>
      </c>
      <c r="K1808" s="14" t="s">
        <v>3864</v>
      </c>
      <c r="L1808" s="2" t="s">
        <v>1335</v>
      </c>
      <c r="M1808" s="34" t="e">
        <f>IF(db[[#This Row],[NB NOTA_C]]="","",COUNTIF([2]!B_MSK[concat],db[[#This Row],[NB NOTA_C]]))</f>
        <v>#REF!</v>
      </c>
      <c r="N1808" s="14" t="s">
        <v>1346</v>
      </c>
      <c r="O1808" s="2" t="s">
        <v>1500</v>
      </c>
      <c r="P1808" s="2" t="s">
        <v>2734</v>
      </c>
      <c r="R1808" s="2" t="str">
        <f>IF(db[[#This Row],[QTY/ CTN]]="","",SUBSTITUTE(SUBSTITUTE(SUBSTITUTE(db[[#This Row],[QTY/ CTN]]," ","_",2),"(",""),")","")&amp;"_")</f>
        <v>10 PAK_100 PCS_</v>
      </c>
      <c r="S1808" s="2">
        <f>IF(db[[#This Row],[H_QTY/ CTN]]="","",SEARCH("_",db[[#This Row],[H_QTY/ CTN]]))</f>
        <v>7</v>
      </c>
      <c r="T1808" s="2">
        <f>IF(db[[#This Row],[H_QTY/ CTN]]="","",LEN(db[[#This Row],[H_QTY/ CTN]]))</f>
        <v>15</v>
      </c>
      <c r="U1808" s="41" t="str">
        <f>IF(db[[#This Row],[H_QTY/ CTN]]="","",LEFT(db[[#This Row],[H_QTY/ CTN]],db[[#This Row],[H_1]]-1))</f>
        <v>10 PAK</v>
      </c>
      <c r="V1808" s="40" t="str">
        <f>IF(NOT(db[[#This Row],[H_1]]=db[[#This Row],[H_2]]),MID(db[[#This Row],[H_QTY/ CTN]],db[[#This Row],[H_1]]+1,db[[#This Row],[H_2]]-db[[#This Row],[H_1]]-1),"")</f>
        <v>100 PCS</v>
      </c>
      <c r="W1808" s="40" t="str">
        <f>IF(db[[#This Row],[QTY/ CTN B]]="","",LEFT(db[[#This Row],[QTY/ CTN B]],SEARCH(" ",db[[#This Row],[QTY/ CTN B]],1)-1))</f>
        <v>10</v>
      </c>
      <c r="X1808" s="40" t="str">
        <f>IF(db[[#This Row],[QTY/ CTN B]]="","",RIGHT(db[[#This Row],[QTY/ CTN B]],LEN(db[[#This Row],[QTY/ CTN B]])-SEARCH(" ",db[[#This Row],[QTY/ CTN B]],1)))</f>
        <v>PAK</v>
      </c>
      <c r="Y1808" s="40" t="str">
        <f>IF(db[[#This Row],[QTY/ CTN TG]]="",IF(db[[#This Row],[STN TG]]="","",12),LEFT(db[[#This Row],[QTY/ CTN TG]],SEARCH(" ",db[[#This Row],[QTY/ CTN TG]],1)-1))</f>
        <v>100</v>
      </c>
      <c r="Z18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08" s="40" t="str">
        <f>IF(db[[#This Row],[STN K]]="","",IF(db[[#This Row],[STN TG]]="LSN",12,""))</f>
        <v/>
      </c>
      <c r="AB1808" s="40" t="str">
        <f>IF(db[[#This Row],[STN TG]]="LSN","PCS","")</f>
        <v/>
      </c>
      <c r="AC1808" s="40">
        <f>db[[#This Row],[QTY B]]*IF(db[[#This Row],[QTY TG]]="",1,db[[#This Row],[QTY TG]])*IF(db[[#This Row],[QTY K]]="",1,db[[#This Row],[QTY K]])</f>
        <v>1000</v>
      </c>
      <c r="AD1808" s="40" t="str">
        <f>IF(db[[#This Row],[STN K]]="",IF(db[[#This Row],[STN TG]]="",db[[#This Row],[STN B]],db[[#This Row],[STN TG]]),db[[#This Row],[STN K]])</f>
        <v>PCS</v>
      </c>
      <c r="AE1808" s="40"/>
    </row>
    <row r="1809" spans="1:31" x14ac:dyDescent="0.25">
      <c r="A1809" s="40">
        <f t="shared" si="28"/>
        <v>1808</v>
      </c>
      <c r="B1809" s="6" t="str">
        <f>LOWER(SUBSTITUTE(SUBSTITUTE(SUBSTITUTE(SUBSTITUTE(SUBSTITUTE(SUBSTITUTE(SUBSTITUTE(SUBSTITUTE(db[[#This Row],[NB BM]]," ",),".",""),"-",""),"(",""),")",""),"/",""),"""",""),"+",""))</f>
        <v>mikalaminatingjklf1002234f4</v>
      </c>
      <c r="C1809" s="6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D1809" s="6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E1809" s="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mikalaminatingjklf1002234f410pak100pcsartomoro</v>
      </c>
      <c r="F1809" s="6" t="str">
        <f>db[[#This Row],[NB NOTA_C]]&amp;LOWER(SUBSTITUTE(SUBSTITUTE(SUBSTITUTE(SUBSTITUTE(SUBSTITUTE(SUBSTITUTE(SUBSTITUTE(SUBSTITUTE(SUBSTITUTE(db[[#This Row],[QTY/ CTN]]," ",),".",""),"-",""),"(",""),")",""),",",""),"/",""),"""",""),"+",""))</f>
        <v>laminatingfilmlf1002234f4jk10pak100pcs</v>
      </c>
      <c r="G1809" s="6" t="str">
        <f>db[[#This Row],[NB NOTA_C]]&amp;LOWER(SUBSTITUTE(SUBSTITUTE(SUBSTITUTE(SUBSTITUTE(SUBSTITUTE(SUBSTITUTE(SUBSTITUTE(SUBSTITUTE(SUBSTITUTE(db[[#This Row],[FAKTUR]]," ",),".",""),"-",""),"(",""),")",""),",",""),"/",""),"""",""),"+",""))</f>
        <v>laminatingfilmlf1002234f4jkartomoro</v>
      </c>
      <c r="H1809" s="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laminatingfilmlf1002234f4jk10pak100pcsartomoro</v>
      </c>
      <c r="I1809" s="6" t="s">
        <v>3862</v>
      </c>
      <c r="J1809" s="6" t="s">
        <v>535</v>
      </c>
      <c r="K1809" s="14" t="s">
        <v>2802</v>
      </c>
      <c r="L1809" s="2" t="s">
        <v>1335</v>
      </c>
      <c r="M1809" s="34" t="e">
        <f>IF(db[[#This Row],[NB NOTA_C]]="","",COUNTIF([2]!B_MSK[concat],db[[#This Row],[NB NOTA_C]]))</f>
        <v>#REF!</v>
      </c>
      <c r="N1809" s="14" t="s">
        <v>1346</v>
      </c>
      <c r="O1809" s="2" t="s">
        <v>1500</v>
      </c>
      <c r="P1809" s="2" t="s">
        <v>2734</v>
      </c>
      <c r="R1809" s="2" t="str">
        <f>IF(db[[#This Row],[QTY/ CTN]]="","",SUBSTITUTE(SUBSTITUTE(SUBSTITUTE(db[[#This Row],[QTY/ CTN]]," ","_",2),"(",""),")","")&amp;"_")</f>
        <v>10 PAK_100 PCS_</v>
      </c>
      <c r="S1809" s="2">
        <f>IF(db[[#This Row],[H_QTY/ CTN]]="","",SEARCH("_",db[[#This Row],[H_QTY/ CTN]]))</f>
        <v>7</v>
      </c>
      <c r="T1809" s="2">
        <f>IF(db[[#This Row],[H_QTY/ CTN]]="","",LEN(db[[#This Row],[H_QTY/ CTN]]))</f>
        <v>15</v>
      </c>
      <c r="U1809" s="41" t="str">
        <f>IF(db[[#This Row],[H_QTY/ CTN]]="","",LEFT(db[[#This Row],[H_QTY/ CTN]],db[[#This Row],[H_1]]-1))</f>
        <v>10 PAK</v>
      </c>
      <c r="V1809" s="40" t="str">
        <f>IF(NOT(db[[#This Row],[H_1]]=db[[#This Row],[H_2]]),MID(db[[#This Row],[H_QTY/ CTN]],db[[#This Row],[H_1]]+1,db[[#This Row],[H_2]]-db[[#This Row],[H_1]]-1),"")</f>
        <v>100 PCS</v>
      </c>
      <c r="W1809" s="40" t="str">
        <f>IF(db[[#This Row],[QTY/ CTN B]]="","",LEFT(db[[#This Row],[QTY/ CTN B]],SEARCH(" ",db[[#This Row],[QTY/ CTN B]],1)-1))</f>
        <v>10</v>
      </c>
      <c r="X1809" s="40" t="str">
        <f>IF(db[[#This Row],[QTY/ CTN B]]="","",RIGHT(db[[#This Row],[QTY/ CTN B]],LEN(db[[#This Row],[QTY/ CTN B]])-SEARCH(" ",db[[#This Row],[QTY/ CTN B]],1)))</f>
        <v>PAK</v>
      </c>
      <c r="Y1809" s="40" t="str">
        <f>IF(db[[#This Row],[QTY/ CTN TG]]="",IF(db[[#This Row],[STN TG]]="","",12),LEFT(db[[#This Row],[QTY/ CTN TG]],SEARCH(" ",db[[#This Row],[QTY/ CTN TG]],1)-1))</f>
        <v>100</v>
      </c>
      <c r="Z18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09" s="40" t="str">
        <f>IF(db[[#This Row],[STN K]]="","",IF(db[[#This Row],[STN TG]]="LSN",12,""))</f>
        <v/>
      </c>
      <c r="AB1809" s="40" t="str">
        <f>IF(db[[#This Row],[STN TG]]="LSN","PCS","")</f>
        <v/>
      </c>
      <c r="AC1809" s="40">
        <f>db[[#This Row],[QTY B]]*IF(db[[#This Row],[QTY TG]]="",1,db[[#This Row],[QTY TG]])*IF(db[[#This Row],[QTY K]]="",1,db[[#This Row],[QTY K]])</f>
        <v>1000</v>
      </c>
      <c r="AD1809" s="40" t="str">
        <f>IF(db[[#This Row],[STN K]]="",IF(db[[#This Row],[STN TG]]="",db[[#This Row],[STN B]],db[[#This Row],[STN TG]]),db[[#This Row],[STN K]])</f>
        <v>PCS</v>
      </c>
      <c r="AE1809" s="40"/>
    </row>
    <row r="1810" spans="1:31" x14ac:dyDescent="0.25">
      <c r="A1810" s="40">
        <f t="shared" si="28"/>
        <v>1809</v>
      </c>
      <c r="B1810" s="5" t="str">
        <f>LOWER(SUBSTITUTE(SUBSTITUTE(SUBSTITUTE(SUBSTITUTE(SUBSTITUTE(SUBSTITUTE(SUBSTITUTE(SUBSTITUTE(db[[#This Row],[NB BM]]," ",),".",""),"-",""),"(",""),")",""),"/",""),"""",""),"+",""))</f>
        <v>laminatingidcarddb6898</v>
      </c>
      <c r="C1810" s="5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D1810" s="5" t="str">
        <f>LOWER(SUBSTITUTE(SUBSTITUTE(SUBSTITUTE(SUBSTITUTE(SUBSTITUTE(SUBSTITUTE(SUBSTITUTE(SUBSTITUTE(SUBSTITUTE(db[[#This Row],[NB PAJAK]]," ",""),"-",""),"(",""),")",""),".",""),",",""),"/",""),"""",""),"+",""))</f>
        <v/>
      </c>
      <c r="E181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laminatingidcarddb6898130pcsuntana</v>
      </c>
      <c r="F181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laminatingidcarddb6898l130pcs</v>
      </c>
      <c r="G1810" s="5" t="str">
        <f>db[[#This Row],[NB NOTA_C]]&amp;LOWER(SUBSTITUTE(SUBSTITUTE(SUBSTITUTE(SUBSTITUTE(SUBSTITUTE(SUBSTITUTE(SUBSTITUTE(SUBSTITUTE(SUBSTITUTE(db[[#This Row],[FAKTUR]]," ",),".",""),"-",""),"(",""),")",""),",",""),"/",""),"""",""),"+",""))</f>
        <v>laminatingidcarddb6898luntana</v>
      </c>
      <c r="H181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laminatingidcarddb6898l130pcsuntana</v>
      </c>
      <c r="I1810" s="2" t="s">
        <v>2687</v>
      </c>
      <c r="J1810" s="2" t="s">
        <v>2685</v>
      </c>
      <c r="K1810" s="14"/>
      <c r="L1810" s="2" t="s">
        <v>1336</v>
      </c>
      <c r="M1810" s="34" t="e">
        <f>IF(db[[#This Row],[NB NOTA_C]]="","",COUNTIF([2]!B_MSK[concat],db[[#This Row],[NB NOTA_C]]))</f>
        <v>#REF!</v>
      </c>
      <c r="N1810" s="9" t="s">
        <v>2305</v>
      </c>
      <c r="O1810" s="5" t="s">
        <v>2686</v>
      </c>
      <c r="P1810" s="2" t="s">
        <v>2422</v>
      </c>
      <c r="Q1810" s="5"/>
      <c r="R1810" s="5" t="str">
        <f>IF(db[[#This Row],[QTY/ CTN]]="","",SUBSTITUTE(SUBSTITUTE(SUBSTITUTE(db[[#This Row],[QTY/ CTN]]," ","_",2),"(",""),")","")&amp;"_")</f>
        <v>130 PCS_</v>
      </c>
      <c r="S1810" s="5">
        <f>IF(db[[#This Row],[H_QTY/ CTN]]="","",SEARCH("_",db[[#This Row],[H_QTY/ CTN]]))</f>
        <v>8</v>
      </c>
      <c r="T1810" s="5">
        <f>IF(db[[#This Row],[H_QTY/ CTN]]="","",LEN(db[[#This Row],[H_QTY/ CTN]]))</f>
        <v>8</v>
      </c>
      <c r="U1810" s="41" t="str">
        <f>IF(db[[#This Row],[H_QTY/ CTN]]="","",LEFT(db[[#This Row],[H_QTY/ CTN]],db[[#This Row],[H_1]]-1))</f>
        <v>130 PCS</v>
      </c>
      <c r="V1810" s="40" t="str">
        <f>IF(NOT(db[[#This Row],[H_1]]=db[[#This Row],[H_2]]),MID(db[[#This Row],[H_QTY/ CTN]],db[[#This Row],[H_1]]+1,db[[#This Row],[H_2]]-db[[#This Row],[H_1]]-1),"")</f>
        <v/>
      </c>
      <c r="W1810" s="40" t="str">
        <f>IF(db[[#This Row],[QTY/ CTN B]]="","",LEFT(db[[#This Row],[QTY/ CTN B]],SEARCH(" ",db[[#This Row],[QTY/ CTN B]],1)-1))</f>
        <v>130</v>
      </c>
      <c r="X1810" s="40" t="str">
        <f>IF(db[[#This Row],[QTY/ CTN B]]="","",RIGHT(db[[#This Row],[QTY/ CTN B]],LEN(db[[#This Row],[QTY/ CTN B]])-SEARCH(" ",db[[#This Row],[QTY/ CTN B]],1)))</f>
        <v>PCS</v>
      </c>
      <c r="Y1810" s="40" t="str">
        <f>IF(db[[#This Row],[QTY/ CTN TG]]="",IF(db[[#This Row],[STN TG]]="","",12),LEFT(db[[#This Row],[QTY/ CTN TG]],SEARCH(" ",db[[#This Row],[QTY/ CTN TG]],1)-1))</f>
        <v/>
      </c>
      <c r="Z18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10" s="40" t="str">
        <f>IF(db[[#This Row],[STN K]]="","",IF(db[[#This Row],[STN TG]]="LSN",12,""))</f>
        <v/>
      </c>
      <c r="AB1810" s="40" t="str">
        <f>IF(db[[#This Row],[STN TG]]="LSN","PCS","")</f>
        <v/>
      </c>
      <c r="AC1810" s="40">
        <f>db[[#This Row],[QTY B]]*IF(db[[#This Row],[QTY TG]]="",1,db[[#This Row],[QTY TG]])*IF(db[[#This Row],[QTY K]]="",1,db[[#This Row],[QTY K]])</f>
        <v>130</v>
      </c>
      <c r="AD1810" s="40" t="str">
        <f>IF(db[[#This Row],[STN K]]="",IF(db[[#This Row],[STN TG]]="",db[[#This Row],[STN B]],db[[#This Row],[STN TG]]),db[[#This Row],[STN K]])</f>
        <v>PCS</v>
      </c>
      <c r="AE1810" s="40"/>
    </row>
    <row r="1811" spans="1:31" x14ac:dyDescent="0.25">
      <c r="A1811" s="40">
        <f>ROW()-1</f>
        <v>1810</v>
      </c>
      <c r="B1811" s="5" t="str">
        <f>LOWER(SUBSTITUTE(SUBSTITUTE(SUBSTITUTE(SUBSTITUTE(SUBSTITUTE(SUBSTITUTE(SUBSTITUTE(SUBSTITUTE(db[[#This Row],[NB BM]]," ",),".",""),"-",""),"(",""),")",""),"/",""),"""",""),"+",""))</f>
        <v>laminatingdb6898ktp</v>
      </c>
      <c r="C1811" s="5" t="str">
        <f>LOWER(SUBSTITUTE(SUBSTITUTE(SUBSTITUTE(SUBSTITUTE(SUBSTITUTE(SUBSTITUTE(SUBSTITUTE(SUBSTITUTE(SUBSTITUTE(db[[#This Row],[NB NOTA]]," ",),".",""),"-",""),"(",""),")",""),",",""),"/",""),"""",""),"+",""))</f>
        <v>laminating250mciddb6898250</v>
      </c>
      <c r="D1811" s="5" t="str">
        <f>LOWER(SUBSTITUTE(SUBSTITUTE(SUBSTITUTE(SUBSTITUTE(SUBSTITUTE(SUBSTITUTE(SUBSTITUTE(SUBSTITUTE(SUBSTITUTE(db[[#This Row],[NB PAJAK]]," ",""),"-",""),"(",""),")",""),".",""),",",""),"/",""),"""",""),"+",""))</f>
        <v/>
      </c>
      <c r="E181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laminatingdb6898ktp100pcsuntana</v>
      </c>
      <c r="F181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laminating250mciddb6898250100pcs</v>
      </c>
      <c r="G1811" s="5" t="str">
        <f>db[[#This Row],[NB NOTA_C]]&amp;LOWER(SUBSTITUTE(SUBSTITUTE(SUBSTITUTE(SUBSTITUTE(SUBSTITUTE(SUBSTITUTE(SUBSTITUTE(SUBSTITUTE(SUBSTITUTE(db[[#This Row],[FAKTUR]]," ",),".",""),"-",""),"(",""),")",""),",",""),"/",""),"""",""),"+",""))</f>
        <v>laminating250mciddb6898250untana</v>
      </c>
      <c r="H181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laminating250mciddb6898250100pcsuntana</v>
      </c>
      <c r="I1811" s="2" t="s">
        <v>7788</v>
      </c>
      <c r="J1811" s="2" t="s">
        <v>7787</v>
      </c>
      <c r="K1811" s="14"/>
      <c r="L1811" s="2" t="s">
        <v>1336</v>
      </c>
      <c r="M1811" s="34" t="e">
        <f>IF(db[[#This Row],[NB NOTA_C]]="","",COUNTIF([2]!B_MSK[concat],db[[#This Row],[NB NOTA_C]]))</f>
        <v>#REF!</v>
      </c>
      <c r="N1811" s="9" t="s">
        <v>2305</v>
      </c>
      <c r="O1811" s="5" t="s">
        <v>1381</v>
      </c>
      <c r="Q1811" s="5"/>
      <c r="R1811" s="5" t="str">
        <f>IF(db[[#This Row],[QTY/ CTN]]="","",SUBSTITUTE(SUBSTITUTE(SUBSTITUTE(db[[#This Row],[QTY/ CTN]]," ","_",2),"(",""),")","")&amp;"_")</f>
        <v>100 PCS_</v>
      </c>
      <c r="S1811" s="5">
        <f>IF(db[[#This Row],[H_QTY/ CTN]]="","",SEARCH("_",db[[#This Row],[H_QTY/ CTN]]))</f>
        <v>8</v>
      </c>
      <c r="T1811" s="5">
        <f>IF(db[[#This Row],[H_QTY/ CTN]]="","",LEN(db[[#This Row],[H_QTY/ CTN]]))</f>
        <v>8</v>
      </c>
      <c r="U1811" s="41" t="str">
        <f>IF(db[[#This Row],[H_QTY/ CTN]]="","",LEFT(db[[#This Row],[H_QTY/ CTN]],db[[#This Row],[H_1]]-1))</f>
        <v>100 PCS</v>
      </c>
      <c r="V1811" s="40" t="str">
        <f>IF(NOT(db[[#This Row],[H_1]]=db[[#This Row],[H_2]]),MID(db[[#This Row],[H_QTY/ CTN]],db[[#This Row],[H_1]]+1,db[[#This Row],[H_2]]-db[[#This Row],[H_1]]-1),"")</f>
        <v/>
      </c>
      <c r="W1811" s="40" t="str">
        <f>IF(db[[#This Row],[QTY/ CTN B]]="","",LEFT(db[[#This Row],[QTY/ CTN B]],SEARCH(" ",db[[#This Row],[QTY/ CTN B]],1)-1))</f>
        <v>100</v>
      </c>
      <c r="X1811" s="40" t="str">
        <f>IF(db[[#This Row],[QTY/ CTN B]]="","",RIGHT(db[[#This Row],[QTY/ CTN B]],LEN(db[[#This Row],[QTY/ CTN B]])-SEARCH(" ",db[[#This Row],[QTY/ CTN B]],1)))</f>
        <v>PCS</v>
      </c>
      <c r="Y1811" s="40" t="str">
        <f>IF(db[[#This Row],[QTY/ CTN TG]]="",IF(db[[#This Row],[STN TG]]="","",12),LEFT(db[[#This Row],[QTY/ CTN TG]],SEARCH(" ",db[[#This Row],[QTY/ CTN TG]],1)-1))</f>
        <v/>
      </c>
      <c r="Z18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11" s="40" t="str">
        <f>IF(db[[#This Row],[STN K]]="","",IF(db[[#This Row],[STN TG]]="LSN",12,""))</f>
        <v/>
      </c>
      <c r="AB1811" s="40" t="str">
        <f>IF(db[[#This Row],[STN TG]]="LSN","PCS","")</f>
        <v/>
      </c>
      <c r="AC1811" s="40">
        <f>db[[#This Row],[QTY B]]*IF(db[[#This Row],[QTY TG]]="",1,db[[#This Row],[QTY TG]])*IF(db[[#This Row],[QTY K]]="",1,db[[#This Row],[QTY K]])</f>
        <v>100</v>
      </c>
      <c r="AD1811" s="40" t="str">
        <f>IF(db[[#This Row],[STN K]]="",IF(db[[#This Row],[STN TG]]="",db[[#This Row],[STN B]],db[[#This Row],[STN TG]]),db[[#This Row],[STN K]])</f>
        <v>PCS</v>
      </c>
      <c r="AE1811" s="40"/>
    </row>
    <row r="1812" spans="1:31" x14ac:dyDescent="0.25">
      <c r="A1812" s="40">
        <f t="shared" si="28"/>
        <v>1811</v>
      </c>
      <c r="B1812" s="5" t="str">
        <f>LOWER(SUBSTITUTE(SUBSTITUTE(SUBSTITUTE(SUBSTITUTE(SUBSTITUTE(SUBSTITUTE(SUBSTITUTE(SUBSTITUTE(db[[#This Row],[NB BM]]," ",),".",""),"-",""),"(",""),")",""),"/",""),"""",""),"+",""))</f>
        <v>talicantolplastiklanyard10hitam</v>
      </c>
      <c r="C1812" s="5" t="str">
        <f>LOWER(SUBSTITUTE(SUBSTITUTE(SUBSTITUTE(SUBSTITUTE(SUBSTITUTE(SUBSTITUTE(SUBSTITUTE(SUBSTITUTE(SUBSTITUTE(db[[#This Row],[NB NOTA]]," ",),".",""),"-",""),"(",""),")",""),",",""),"/",""),"""",""),"+",""))</f>
        <v>lanyard10|cantolplastikblack</v>
      </c>
      <c r="D1812" s="5" t="str">
        <f>LOWER(SUBSTITUTE(SUBSTITUTE(SUBSTITUTE(SUBSTITUTE(SUBSTITUTE(SUBSTITUTE(SUBSTITUTE(SUBSTITUTE(SUBSTITUTE(db[[#This Row],[NB PAJAK]]," ",""),"-",""),"(",""),")",""),".",""),",",""),"/",""),"""",""),"+",""))</f>
        <v/>
      </c>
      <c r="E181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talicantolplastiklanyard10hitam50pak100pcsuntana</v>
      </c>
      <c r="F181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lanyard10|cantolplastikblack50pak100pcs</v>
      </c>
      <c r="G1812" s="5" t="str">
        <f>db[[#This Row],[NB NOTA_C]]&amp;LOWER(SUBSTITUTE(SUBSTITUTE(SUBSTITUTE(SUBSTITUTE(SUBSTITUTE(SUBSTITUTE(SUBSTITUTE(SUBSTITUTE(SUBSTITUTE(db[[#This Row],[FAKTUR]]," ",),".",""),"-",""),"(",""),")",""),",",""),"/",""),"""",""),"+",""))</f>
        <v>lanyard10|cantolplastikblackuntana</v>
      </c>
      <c r="H181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lanyard10|cantolplastikblack50pak100pcsuntana</v>
      </c>
      <c r="I1812" s="2" t="s">
        <v>7330</v>
      </c>
      <c r="J1812" s="2" t="s">
        <v>7325</v>
      </c>
      <c r="K1812" s="14"/>
      <c r="L1812" s="2" t="s">
        <v>1336</v>
      </c>
      <c r="M1812" s="33" t="e">
        <f>IF(db[[#This Row],[NB NOTA_C]]="","",COUNTIF([2]!B_MSK[concat],db[[#This Row],[NB NOTA_C]]))</f>
        <v>#REF!</v>
      </c>
      <c r="N1812" s="9" t="s">
        <v>1354</v>
      </c>
      <c r="O1812" s="5" t="s">
        <v>1454</v>
      </c>
      <c r="P1812" s="2" t="s">
        <v>2422</v>
      </c>
      <c r="Q1812" s="5"/>
      <c r="R1812" s="5" t="str">
        <f>IF(db[[#This Row],[QTY/ CTN]]="","",SUBSTITUTE(SUBSTITUTE(SUBSTITUTE(db[[#This Row],[QTY/ CTN]]," ","_",2),"(",""),")","")&amp;"_")</f>
        <v>50 PAK_100 PCS_</v>
      </c>
      <c r="S1812" s="5">
        <f>IF(db[[#This Row],[H_QTY/ CTN]]="","",SEARCH("_",db[[#This Row],[H_QTY/ CTN]]))</f>
        <v>7</v>
      </c>
      <c r="T1812" s="5">
        <f>IF(db[[#This Row],[H_QTY/ CTN]]="","",LEN(db[[#This Row],[H_QTY/ CTN]]))</f>
        <v>15</v>
      </c>
      <c r="U1812" s="40" t="str">
        <f>IF(db[[#This Row],[H_QTY/ CTN]]="","",LEFT(db[[#This Row],[H_QTY/ CTN]],db[[#This Row],[H_1]]-1))</f>
        <v>50 PAK</v>
      </c>
      <c r="V1812" s="40" t="str">
        <f>IF(NOT(db[[#This Row],[H_1]]=db[[#This Row],[H_2]]),MID(db[[#This Row],[H_QTY/ CTN]],db[[#This Row],[H_1]]+1,db[[#This Row],[H_2]]-db[[#This Row],[H_1]]-1),"")</f>
        <v>100 PCS</v>
      </c>
      <c r="W1812" s="40" t="str">
        <f>IF(db[[#This Row],[QTY/ CTN B]]="","",LEFT(db[[#This Row],[QTY/ CTN B]],SEARCH(" ",db[[#This Row],[QTY/ CTN B]],1)-1))</f>
        <v>50</v>
      </c>
      <c r="X1812" s="40" t="str">
        <f>IF(db[[#This Row],[QTY/ CTN B]]="","",RIGHT(db[[#This Row],[QTY/ CTN B]],LEN(db[[#This Row],[QTY/ CTN B]])-SEARCH(" ",db[[#This Row],[QTY/ CTN B]],1)))</f>
        <v>PAK</v>
      </c>
      <c r="Y1812" s="40" t="str">
        <f>IF(db[[#This Row],[QTY/ CTN TG]]="",IF(db[[#This Row],[STN TG]]="","",12),LEFT(db[[#This Row],[QTY/ CTN TG]],SEARCH(" ",db[[#This Row],[QTY/ CTN TG]],1)-1))</f>
        <v>100</v>
      </c>
      <c r="Z18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12" s="40" t="str">
        <f>IF(db[[#This Row],[STN K]]="","",IF(db[[#This Row],[STN TG]]="LSN",12,""))</f>
        <v/>
      </c>
      <c r="AB1812" s="40" t="str">
        <f>IF(db[[#This Row],[STN TG]]="LSN","PCS","")</f>
        <v/>
      </c>
      <c r="AC1812" s="40">
        <f>db[[#This Row],[QTY B]]*IF(db[[#This Row],[QTY TG]]="",1,db[[#This Row],[QTY TG]])*IF(db[[#This Row],[QTY K]]="",1,db[[#This Row],[QTY K]])</f>
        <v>5000</v>
      </c>
      <c r="AD1812" s="40" t="str">
        <f>IF(db[[#This Row],[STN K]]="",IF(db[[#This Row],[STN TG]]="",db[[#This Row],[STN B]],db[[#This Row],[STN TG]]),db[[#This Row],[STN K]])</f>
        <v>PCS</v>
      </c>
      <c r="AE1812" s="40"/>
    </row>
    <row r="1813" spans="1:31" x14ac:dyDescent="0.25">
      <c r="A1813" s="40">
        <f t="shared" si="28"/>
        <v>1812</v>
      </c>
      <c r="B1813" s="5" t="str">
        <f>LOWER(SUBSTITUTE(SUBSTITUTE(SUBSTITUTE(SUBSTITUTE(SUBSTITUTE(SUBSTITUTE(SUBSTITUTE(SUBSTITUTE(db[[#This Row],[NB BM]]," ",),".",""),"-",""),"(",""),")",""),"/",""),"""",""),"+",""))</f>
        <v>talicantolplastiklanyard10biru</v>
      </c>
      <c r="C1813" s="5" t="str">
        <f>LOWER(SUBSTITUTE(SUBSTITUTE(SUBSTITUTE(SUBSTITUTE(SUBSTITUTE(SUBSTITUTE(SUBSTITUTE(SUBSTITUTE(SUBSTITUTE(db[[#This Row],[NB NOTA]]," ",),".",""),"-",""),"(",""),")",""),",",""),"/",""),"""",""),"+",""))</f>
        <v>lanyard10|cantolplastikblue</v>
      </c>
      <c r="D1813" s="5" t="str">
        <f>LOWER(SUBSTITUTE(SUBSTITUTE(SUBSTITUTE(SUBSTITUTE(SUBSTITUTE(SUBSTITUTE(SUBSTITUTE(SUBSTITUTE(SUBSTITUTE(db[[#This Row],[NB PAJAK]]," ",""),"-",""),"(",""),")",""),".",""),",",""),"/",""),"""",""),"+",""))</f>
        <v/>
      </c>
      <c r="E181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talicantolplastiklanyard10biru50pak100pcsuntana</v>
      </c>
      <c r="F181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lanyard10|cantolplastikblue50pak100pcs</v>
      </c>
      <c r="G1813" s="5" t="str">
        <f>db[[#This Row],[NB NOTA_C]]&amp;LOWER(SUBSTITUTE(SUBSTITUTE(SUBSTITUTE(SUBSTITUTE(SUBSTITUTE(SUBSTITUTE(SUBSTITUTE(SUBSTITUTE(SUBSTITUTE(db[[#This Row],[FAKTUR]]," ",),".",""),"-",""),"(",""),")",""),",",""),"/",""),"""",""),"+",""))</f>
        <v>lanyard10|cantolplastikblueuntana</v>
      </c>
      <c r="H181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lanyard10|cantolplastikblue50pak100pcsuntana</v>
      </c>
      <c r="I1813" s="2" t="s">
        <v>7331</v>
      </c>
      <c r="J1813" s="2" t="s">
        <v>7326</v>
      </c>
      <c r="K1813" s="14"/>
      <c r="L1813" s="2" t="s">
        <v>1336</v>
      </c>
      <c r="M1813" s="33" t="e">
        <f>IF(db[[#This Row],[NB NOTA_C]]="","",COUNTIF([2]!B_MSK[concat],db[[#This Row],[NB NOTA_C]]))</f>
        <v>#REF!</v>
      </c>
      <c r="N1813" s="9" t="s">
        <v>1354</v>
      </c>
      <c r="O1813" s="5" t="s">
        <v>1454</v>
      </c>
      <c r="P1813" s="2" t="s">
        <v>2422</v>
      </c>
      <c r="Q1813" s="5"/>
      <c r="R1813" s="5" t="str">
        <f>IF(db[[#This Row],[QTY/ CTN]]="","",SUBSTITUTE(SUBSTITUTE(SUBSTITUTE(db[[#This Row],[QTY/ CTN]]," ","_",2),"(",""),")","")&amp;"_")</f>
        <v>50 PAK_100 PCS_</v>
      </c>
      <c r="S1813" s="5">
        <f>IF(db[[#This Row],[H_QTY/ CTN]]="","",SEARCH("_",db[[#This Row],[H_QTY/ CTN]]))</f>
        <v>7</v>
      </c>
      <c r="T1813" s="5">
        <f>IF(db[[#This Row],[H_QTY/ CTN]]="","",LEN(db[[#This Row],[H_QTY/ CTN]]))</f>
        <v>15</v>
      </c>
      <c r="U1813" s="40" t="str">
        <f>IF(db[[#This Row],[H_QTY/ CTN]]="","",LEFT(db[[#This Row],[H_QTY/ CTN]],db[[#This Row],[H_1]]-1))</f>
        <v>50 PAK</v>
      </c>
      <c r="V1813" s="40" t="str">
        <f>IF(NOT(db[[#This Row],[H_1]]=db[[#This Row],[H_2]]),MID(db[[#This Row],[H_QTY/ CTN]],db[[#This Row],[H_1]]+1,db[[#This Row],[H_2]]-db[[#This Row],[H_1]]-1),"")</f>
        <v>100 PCS</v>
      </c>
      <c r="W1813" s="40" t="str">
        <f>IF(db[[#This Row],[QTY/ CTN B]]="","",LEFT(db[[#This Row],[QTY/ CTN B]],SEARCH(" ",db[[#This Row],[QTY/ CTN B]],1)-1))</f>
        <v>50</v>
      </c>
      <c r="X1813" s="40" t="str">
        <f>IF(db[[#This Row],[QTY/ CTN B]]="","",RIGHT(db[[#This Row],[QTY/ CTN B]],LEN(db[[#This Row],[QTY/ CTN B]])-SEARCH(" ",db[[#This Row],[QTY/ CTN B]],1)))</f>
        <v>PAK</v>
      </c>
      <c r="Y1813" s="40" t="str">
        <f>IF(db[[#This Row],[QTY/ CTN TG]]="",IF(db[[#This Row],[STN TG]]="","",12),LEFT(db[[#This Row],[QTY/ CTN TG]],SEARCH(" ",db[[#This Row],[QTY/ CTN TG]],1)-1))</f>
        <v>100</v>
      </c>
      <c r="Z18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13" s="40" t="str">
        <f>IF(db[[#This Row],[STN K]]="","",IF(db[[#This Row],[STN TG]]="LSN",12,""))</f>
        <v/>
      </c>
      <c r="AB1813" s="40" t="str">
        <f>IF(db[[#This Row],[STN TG]]="LSN","PCS","")</f>
        <v/>
      </c>
      <c r="AC1813" s="40">
        <f>db[[#This Row],[QTY B]]*IF(db[[#This Row],[QTY TG]]="",1,db[[#This Row],[QTY TG]])*IF(db[[#This Row],[QTY K]]="",1,db[[#This Row],[QTY K]])</f>
        <v>5000</v>
      </c>
      <c r="AD1813" s="40" t="str">
        <f>IF(db[[#This Row],[STN K]]="",IF(db[[#This Row],[STN TG]]="",db[[#This Row],[STN B]],db[[#This Row],[STN TG]]),db[[#This Row],[STN K]])</f>
        <v>PCS</v>
      </c>
      <c r="AE1813" s="40"/>
    </row>
    <row r="1814" spans="1:31" x14ac:dyDescent="0.25">
      <c r="A1814" s="40">
        <f t="shared" si="28"/>
        <v>1813</v>
      </c>
      <c r="B1814" s="5" t="str">
        <f>LOWER(SUBSTITUTE(SUBSTITUTE(SUBSTITUTE(SUBSTITUTE(SUBSTITUTE(SUBSTITUTE(SUBSTITUTE(SUBSTITUTE(db[[#This Row],[NB BM]]," ",),".",""),"-",""),"(",""),")",""),"/",""),"""",""),"+",""))</f>
        <v>talicantolplastiklanyard10hijau</v>
      </c>
      <c r="C1814" s="5" t="str">
        <f>LOWER(SUBSTITUTE(SUBSTITUTE(SUBSTITUTE(SUBSTITUTE(SUBSTITUTE(SUBSTITUTE(SUBSTITUTE(SUBSTITUTE(SUBSTITUTE(db[[#This Row],[NB NOTA]]," ",),".",""),"-",""),"(",""),")",""),",",""),"/",""),"""",""),"+",""))</f>
        <v>lanyard10|cantolplastikgreen</v>
      </c>
      <c r="D1814" s="5" t="str">
        <f>LOWER(SUBSTITUTE(SUBSTITUTE(SUBSTITUTE(SUBSTITUTE(SUBSTITUTE(SUBSTITUTE(SUBSTITUTE(SUBSTITUTE(SUBSTITUTE(db[[#This Row],[NB PAJAK]]," ",""),"-",""),"(",""),")",""),".",""),",",""),"/",""),"""",""),"+",""))</f>
        <v/>
      </c>
      <c r="E181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talicantolplastiklanyard10hijau50pak100pcsuntana</v>
      </c>
      <c r="F181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lanyard10|cantolplastikgreen50pak100pcs</v>
      </c>
      <c r="G1814" s="5" t="str">
        <f>db[[#This Row],[NB NOTA_C]]&amp;LOWER(SUBSTITUTE(SUBSTITUTE(SUBSTITUTE(SUBSTITUTE(SUBSTITUTE(SUBSTITUTE(SUBSTITUTE(SUBSTITUTE(SUBSTITUTE(db[[#This Row],[FAKTUR]]," ",),".",""),"-",""),"(",""),")",""),",",""),"/",""),"""",""),"+",""))</f>
        <v>lanyard10|cantolplastikgreenuntana</v>
      </c>
      <c r="H181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lanyard10|cantolplastikgreen50pak100pcsuntana</v>
      </c>
      <c r="I1814" s="2" t="s">
        <v>7332</v>
      </c>
      <c r="J1814" s="2" t="s">
        <v>7327</v>
      </c>
      <c r="K1814" s="14"/>
      <c r="L1814" s="2" t="s">
        <v>1336</v>
      </c>
      <c r="M1814" s="33" t="e">
        <f>IF(db[[#This Row],[NB NOTA_C]]="","",COUNTIF([2]!B_MSK[concat],db[[#This Row],[NB NOTA_C]]))</f>
        <v>#REF!</v>
      </c>
      <c r="N1814" s="9" t="s">
        <v>1354</v>
      </c>
      <c r="O1814" s="5" t="s">
        <v>1454</v>
      </c>
      <c r="P1814" s="2" t="s">
        <v>2422</v>
      </c>
      <c r="Q1814" s="5"/>
      <c r="R1814" s="5" t="str">
        <f>IF(db[[#This Row],[QTY/ CTN]]="","",SUBSTITUTE(SUBSTITUTE(SUBSTITUTE(db[[#This Row],[QTY/ CTN]]," ","_",2),"(",""),")","")&amp;"_")</f>
        <v>50 PAK_100 PCS_</v>
      </c>
      <c r="S1814" s="5">
        <f>IF(db[[#This Row],[H_QTY/ CTN]]="","",SEARCH("_",db[[#This Row],[H_QTY/ CTN]]))</f>
        <v>7</v>
      </c>
      <c r="T1814" s="5">
        <f>IF(db[[#This Row],[H_QTY/ CTN]]="","",LEN(db[[#This Row],[H_QTY/ CTN]]))</f>
        <v>15</v>
      </c>
      <c r="U1814" s="40" t="str">
        <f>IF(db[[#This Row],[H_QTY/ CTN]]="","",LEFT(db[[#This Row],[H_QTY/ CTN]],db[[#This Row],[H_1]]-1))</f>
        <v>50 PAK</v>
      </c>
      <c r="V1814" s="40" t="str">
        <f>IF(NOT(db[[#This Row],[H_1]]=db[[#This Row],[H_2]]),MID(db[[#This Row],[H_QTY/ CTN]],db[[#This Row],[H_1]]+1,db[[#This Row],[H_2]]-db[[#This Row],[H_1]]-1),"")</f>
        <v>100 PCS</v>
      </c>
      <c r="W1814" s="40" t="str">
        <f>IF(db[[#This Row],[QTY/ CTN B]]="","",LEFT(db[[#This Row],[QTY/ CTN B]],SEARCH(" ",db[[#This Row],[QTY/ CTN B]],1)-1))</f>
        <v>50</v>
      </c>
      <c r="X1814" s="40" t="str">
        <f>IF(db[[#This Row],[QTY/ CTN B]]="","",RIGHT(db[[#This Row],[QTY/ CTN B]],LEN(db[[#This Row],[QTY/ CTN B]])-SEARCH(" ",db[[#This Row],[QTY/ CTN B]],1)))</f>
        <v>PAK</v>
      </c>
      <c r="Y1814" s="40" t="str">
        <f>IF(db[[#This Row],[QTY/ CTN TG]]="",IF(db[[#This Row],[STN TG]]="","",12),LEFT(db[[#This Row],[QTY/ CTN TG]],SEARCH(" ",db[[#This Row],[QTY/ CTN TG]],1)-1))</f>
        <v>100</v>
      </c>
      <c r="Z18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14" s="40" t="str">
        <f>IF(db[[#This Row],[STN K]]="","",IF(db[[#This Row],[STN TG]]="LSN",12,""))</f>
        <v/>
      </c>
      <c r="AB1814" s="40" t="str">
        <f>IF(db[[#This Row],[STN TG]]="LSN","PCS","")</f>
        <v/>
      </c>
      <c r="AC1814" s="40">
        <f>db[[#This Row],[QTY B]]*IF(db[[#This Row],[QTY TG]]="",1,db[[#This Row],[QTY TG]])*IF(db[[#This Row],[QTY K]]="",1,db[[#This Row],[QTY K]])</f>
        <v>5000</v>
      </c>
      <c r="AD1814" s="40" t="str">
        <f>IF(db[[#This Row],[STN K]]="",IF(db[[#This Row],[STN TG]]="",db[[#This Row],[STN B]],db[[#This Row],[STN TG]]),db[[#This Row],[STN K]])</f>
        <v>PCS</v>
      </c>
      <c r="AE1814" s="40"/>
    </row>
    <row r="1815" spans="1:31" x14ac:dyDescent="0.25">
      <c r="A1815" s="40">
        <f t="shared" si="28"/>
        <v>1814</v>
      </c>
      <c r="B1815" s="5" t="str">
        <f>LOWER(SUBSTITUTE(SUBSTITUTE(SUBSTITUTE(SUBSTITUTE(SUBSTITUTE(SUBSTITUTE(SUBSTITUTE(SUBSTITUTE(db[[#This Row],[NB BM]]," ",),".",""),"-",""),"(",""),")",""),"/",""),"""",""),"+",""))</f>
        <v>talicantolplastiklanyard10merah</v>
      </c>
      <c r="C1815" s="5" t="str">
        <f>LOWER(SUBSTITUTE(SUBSTITUTE(SUBSTITUTE(SUBSTITUTE(SUBSTITUTE(SUBSTITUTE(SUBSTITUTE(SUBSTITUTE(SUBSTITUTE(db[[#This Row],[NB NOTA]]," ",),".",""),"-",""),"(",""),")",""),",",""),"/",""),"""",""),"+",""))</f>
        <v>lanyard10|cantolplastikred</v>
      </c>
      <c r="D1815" s="5" t="str">
        <f>LOWER(SUBSTITUTE(SUBSTITUTE(SUBSTITUTE(SUBSTITUTE(SUBSTITUTE(SUBSTITUTE(SUBSTITUTE(SUBSTITUTE(SUBSTITUTE(db[[#This Row],[NB PAJAK]]," ",""),"-",""),"(",""),")",""),".",""),",",""),"/",""),"""",""),"+",""))</f>
        <v/>
      </c>
      <c r="E181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talicantolplastiklanyard10merah50pak100pcsuntana</v>
      </c>
      <c r="F181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lanyard10|cantolplastikred50pak100pcs</v>
      </c>
      <c r="G1815" s="5" t="str">
        <f>db[[#This Row],[NB NOTA_C]]&amp;LOWER(SUBSTITUTE(SUBSTITUTE(SUBSTITUTE(SUBSTITUTE(SUBSTITUTE(SUBSTITUTE(SUBSTITUTE(SUBSTITUTE(SUBSTITUTE(db[[#This Row],[FAKTUR]]," ",),".",""),"-",""),"(",""),")",""),",",""),"/",""),"""",""),"+",""))</f>
        <v>lanyard10|cantolplastikreduntana</v>
      </c>
      <c r="H181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lanyard10|cantolplastikred50pak100pcsuntana</v>
      </c>
      <c r="I1815" s="2" t="s">
        <v>7334</v>
      </c>
      <c r="J1815" s="2" t="s">
        <v>7329</v>
      </c>
      <c r="K1815" s="14"/>
      <c r="L1815" s="2" t="s">
        <v>1336</v>
      </c>
      <c r="M1815" s="33" t="e">
        <f>IF(db[[#This Row],[NB NOTA_C]]="","",COUNTIF([2]!B_MSK[concat],db[[#This Row],[NB NOTA_C]]))</f>
        <v>#REF!</v>
      </c>
      <c r="N1815" s="9" t="s">
        <v>1354</v>
      </c>
      <c r="O1815" s="5" t="s">
        <v>1454</v>
      </c>
      <c r="P1815" s="2" t="s">
        <v>2422</v>
      </c>
      <c r="Q1815" s="5"/>
      <c r="R1815" s="5" t="str">
        <f>IF(db[[#This Row],[QTY/ CTN]]="","",SUBSTITUTE(SUBSTITUTE(SUBSTITUTE(db[[#This Row],[QTY/ CTN]]," ","_",2),"(",""),")","")&amp;"_")</f>
        <v>50 PAK_100 PCS_</v>
      </c>
      <c r="S1815" s="5">
        <f>IF(db[[#This Row],[H_QTY/ CTN]]="","",SEARCH("_",db[[#This Row],[H_QTY/ CTN]]))</f>
        <v>7</v>
      </c>
      <c r="T1815" s="5">
        <f>IF(db[[#This Row],[H_QTY/ CTN]]="","",LEN(db[[#This Row],[H_QTY/ CTN]]))</f>
        <v>15</v>
      </c>
      <c r="U1815" s="40" t="str">
        <f>IF(db[[#This Row],[H_QTY/ CTN]]="","",LEFT(db[[#This Row],[H_QTY/ CTN]],db[[#This Row],[H_1]]-1))</f>
        <v>50 PAK</v>
      </c>
      <c r="V1815" s="40" t="str">
        <f>IF(NOT(db[[#This Row],[H_1]]=db[[#This Row],[H_2]]),MID(db[[#This Row],[H_QTY/ CTN]],db[[#This Row],[H_1]]+1,db[[#This Row],[H_2]]-db[[#This Row],[H_1]]-1),"")</f>
        <v>100 PCS</v>
      </c>
      <c r="W1815" s="40" t="str">
        <f>IF(db[[#This Row],[QTY/ CTN B]]="","",LEFT(db[[#This Row],[QTY/ CTN B]],SEARCH(" ",db[[#This Row],[QTY/ CTN B]],1)-1))</f>
        <v>50</v>
      </c>
      <c r="X1815" s="40" t="str">
        <f>IF(db[[#This Row],[QTY/ CTN B]]="","",RIGHT(db[[#This Row],[QTY/ CTN B]],LEN(db[[#This Row],[QTY/ CTN B]])-SEARCH(" ",db[[#This Row],[QTY/ CTN B]],1)))</f>
        <v>PAK</v>
      </c>
      <c r="Y1815" s="40" t="str">
        <f>IF(db[[#This Row],[QTY/ CTN TG]]="",IF(db[[#This Row],[STN TG]]="","",12),LEFT(db[[#This Row],[QTY/ CTN TG]],SEARCH(" ",db[[#This Row],[QTY/ CTN TG]],1)-1))</f>
        <v>100</v>
      </c>
      <c r="Z18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15" s="40" t="str">
        <f>IF(db[[#This Row],[STN K]]="","",IF(db[[#This Row],[STN TG]]="LSN",12,""))</f>
        <v/>
      </c>
      <c r="AB1815" s="40" t="str">
        <f>IF(db[[#This Row],[STN TG]]="LSN","PCS","")</f>
        <v/>
      </c>
      <c r="AC1815" s="40">
        <f>db[[#This Row],[QTY B]]*IF(db[[#This Row],[QTY TG]]="",1,db[[#This Row],[QTY TG]])*IF(db[[#This Row],[QTY K]]="",1,db[[#This Row],[QTY K]])</f>
        <v>5000</v>
      </c>
      <c r="AD1815" s="40" t="str">
        <f>IF(db[[#This Row],[STN K]]="",IF(db[[#This Row],[STN TG]]="",db[[#This Row],[STN B]],db[[#This Row],[STN TG]]),db[[#This Row],[STN K]])</f>
        <v>PCS</v>
      </c>
      <c r="AE1815" s="40"/>
    </row>
    <row r="1816" spans="1:31" x14ac:dyDescent="0.25">
      <c r="A1816" s="40">
        <f t="shared" si="28"/>
        <v>1815</v>
      </c>
      <c r="B1816" s="5" t="str">
        <f>LOWER(SUBSTITUTE(SUBSTITUTE(SUBSTITUTE(SUBSTITUTE(SUBSTITUTE(SUBSTITUTE(SUBSTITUTE(SUBSTITUTE(db[[#This Row],[NB BM]]," ",),".",""),"-",""),"(",""),")",""),"/",""),"""",""),"+",""))</f>
        <v>talicantolplastiklanyard10kuning</v>
      </c>
      <c r="C1816" s="5" t="str">
        <f>LOWER(SUBSTITUTE(SUBSTITUTE(SUBSTITUTE(SUBSTITUTE(SUBSTITUTE(SUBSTITUTE(SUBSTITUTE(SUBSTITUTE(SUBSTITUTE(db[[#This Row],[NB NOTA]]," ",),".",""),"-",""),"(",""),")",""),",",""),"/",""),"""",""),"+",""))</f>
        <v>lanyard10|cantolplastikyellow</v>
      </c>
      <c r="D1816" s="5" t="str">
        <f>LOWER(SUBSTITUTE(SUBSTITUTE(SUBSTITUTE(SUBSTITUTE(SUBSTITUTE(SUBSTITUTE(SUBSTITUTE(SUBSTITUTE(SUBSTITUTE(db[[#This Row],[NB PAJAK]]," ",""),"-",""),"(",""),")",""),".",""),",",""),"/",""),"""",""),"+",""))</f>
        <v/>
      </c>
      <c r="E181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talicantolplastiklanyard10kuning50pak100pcsuntana</v>
      </c>
      <c r="F181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lanyard10|cantolplastikyellow50pak100pcs</v>
      </c>
      <c r="G1816" s="5" t="str">
        <f>db[[#This Row],[NB NOTA_C]]&amp;LOWER(SUBSTITUTE(SUBSTITUTE(SUBSTITUTE(SUBSTITUTE(SUBSTITUTE(SUBSTITUTE(SUBSTITUTE(SUBSTITUTE(SUBSTITUTE(db[[#This Row],[FAKTUR]]," ",),".",""),"-",""),"(",""),")",""),",",""),"/",""),"""",""),"+",""))</f>
        <v>lanyard10|cantolplastikyellowuntana</v>
      </c>
      <c r="H181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lanyard10|cantolplastikyellow50pak100pcsuntana</v>
      </c>
      <c r="I1816" s="2" t="s">
        <v>7333</v>
      </c>
      <c r="J1816" s="2" t="s">
        <v>7328</v>
      </c>
      <c r="K1816" s="14"/>
      <c r="L1816" s="2" t="s">
        <v>1336</v>
      </c>
      <c r="M1816" s="33" t="e">
        <f>IF(db[[#This Row],[NB NOTA_C]]="","",COUNTIF([2]!B_MSK[concat],db[[#This Row],[NB NOTA_C]]))</f>
        <v>#REF!</v>
      </c>
      <c r="N1816" s="9" t="s">
        <v>1354</v>
      </c>
      <c r="O1816" s="5" t="s">
        <v>1454</v>
      </c>
      <c r="P1816" s="2" t="s">
        <v>2422</v>
      </c>
      <c r="Q1816" s="5"/>
      <c r="R1816" s="5" t="str">
        <f>IF(db[[#This Row],[QTY/ CTN]]="","",SUBSTITUTE(SUBSTITUTE(SUBSTITUTE(db[[#This Row],[QTY/ CTN]]," ","_",2),"(",""),")","")&amp;"_")</f>
        <v>50 PAK_100 PCS_</v>
      </c>
      <c r="S1816" s="5">
        <f>IF(db[[#This Row],[H_QTY/ CTN]]="","",SEARCH("_",db[[#This Row],[H_QTY/ CTN]]))</f>
        <v>7</v>
      </c>
      <c r="T1816" s="5">
        <f>IF(db[[#This Row],[H_QTY/ CTN]]="","",LEN(db[[#This Row],[H_QTY/ CTN]]))</f>
        <v>15</v>
      </c>
      <c r="U1816" s="40" t="str">
        <f>IF(db[[#This Row],[H_QTY/ CTN]]="","",LEFT(db[[#This Row],[H_QTY/ CTN]],db[[#This Row],[H_1]]-1))</f>
        <v>50 PAK</v>
      </c>
      <c r="V1816" s="40" t="str">
        <f>IF(NOT(db[[#This Row],[H_1]]=db[[#This Row],[H_2]]),MID(db[[#This Row],[H_QTY/ CTN]],db[[#This Row],[H_1]]+1,db[[#This Row],[H_2]]-db[[#This Row],[H_1]]-1),"")</f>
        <v>100 PCS</v>
      </c>
      <c r="W1816" s="40" t="str">
        <f>IF(db[[#This Row],[QTY/ CTN B]]="","",LEFT(db[[#This Row],[QTY/ CTN B]],SEARCH(" ",db[[#This Row],[QTY/ CTN B]],1)-1))</f>
        <v>50</v>
      </c>
      <c r="X1816" s="40" t="str">
        <f>IF(db[[#This Row],[QTY/ CTN B]]="","",RIGHT(db[[#This Row],[QTY/ CTN B]],LEN(db[[#This Row],[QTY/ CTN B]])-SEARCH(" ",db[[#This Row],[QTY/ CTN B]],1)))</f>
        <v>PAK</v>
      </c>
      <c r="Y1816" s="40" t="str">
        <f>IF(db[[#This Row],[QTY/ CTN TG]]="",IF(db[[#This Row],[STN TG]]="","",12),LEFT(db[[#This Row],[QTY/ CTN TG]],SEARCH(" ",db[[#This Row],[QTY/ CTN TG]],1)-1))</f>
        <v>100</v>
      </c>
      <c r="Z18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16" s="40" t="str">
        <f>IF(db[[#This Row],[STN K]]="","",IF(db[[#This Row],[STN TG]]="LSN",12,""))</f>
        <v/>
      </c>
      <c r="AB1816" s="40" t="str">
        <f>IF(db[[#This Row],[STN TG]]="LSN","PCS","")</f>
        <v/>
      </c>
      <c r="AC1816" s="40">
        <f>db[[#This Row],[QTY B]]*IF(db[[#This Row],[QTY TG]]="",1,db[[#This Row],[QTY TG]])*IF(db[[#This Row],[QTY K]]="",1,db[[#This Row],[QTY K]])</f>
        <v>5000</v>
      </c>
      <c r="AD1816" s="40" t="str">
        <f>IF(db[[#This Row],[STN K]]="",IF(db[[#This Row],[STN TG]]="",db[[#This Row],[STN B]],db[[#This Row],[STN TG]]),db[[#This Row],[STN K]])</f>
        <v>PCS</v>
      </c>
      <c r="AE1816" s="40"/>
    </row>
    <row r="1817" spans="1:31" x14ac:dyDescent="0.25">
      <c r="A1817" s="40">
        <f t="shared" si="28"/>
        <v>1816</v>
      </c>
      <c r="B1817" s="110" t="str">
        <f>LOWER(SUBSTITUTE(SUBSTITUTE(SUBSTITUTE(SUBSTITUTE(SUBSTITUTE(SUBSTITUTE(SUBSTITUTE(SUBSTITUTE(db[[#This Row],[NB BM]]," ",),".",""),"-",""),"(",""),")",""),"/",""),"""",""),"+",""))</f>
        <v>lcdtabwriting85</v>
      </c>
      <c r="C1817" s="110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D1817" s="110" t="str">
        <f>LOWER(SUBSTITUTE(SUBSTITUTE(SUBSTITUTE(SUBSTITUTE(SUBSTITUTE(SUBSTITUTE(SUBSTITUTE(SUBSTITUTE(SUBSTITUTE(db[[#This Row],[NB PAJAK]]," ",""),"-",""),"(",""),")",""),".",""),",",""),"/",""),"""",""),"+",""))</f>
        <v/>
      </c>
      <c r="E1817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lcdtabwriting85100pcsuntana</v>
      </c>
      <c r="F1817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lcdtabwriting85100pcs</v>
      </c>
      <c r="G1817" s="110" t="str">
        <f>db[[#This Row],[NB NOTA_C]]&amp;LOWER(SUBSTITUTE(SUBSTITUTE(SUBSTITUTE(SUBSTITUTE(SUBSTITUTE(SUBSTITUTE(SUBSTITUTE(SUBSTITUTE(SUBSTITUTE(db[[#This Row],[FAKTUR]]," ",),".",""),"-",""),"(",""),")",""),",",""),"/",""),"""",""),"+",""))</f>
        <v>lcdtabwriting85untana</v>
      </c>
      <c r="H1817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lcdtabwriting85"100pcsuntana</v>
      </c>
      <c r="I1817" s="30" t="s">
        <v>4137</v>
      </c>
      <c r="J1817" s="30" t="s">
        <v>4136</v>
      </c>
      <c r="K1817" s="23"/>
      <c r="L1817" s="2" t="s">
        <v>1336</v>
      </c>
      <c r="M1817" s="111" t="e">
        <f>IF(db[[#This Row],[NB NOTA_C]]="","",COUNTIF([2]!B_MSK[concat],db[[#This Row],[NB NOTA_C]]))</f>
        <v>#REF!</v>
      </c>
      <c r="N1817" s="112" t="s">
        <v>4138</v>
      </c>
      <c r="O1817" s="110" t="s">
        <v>1381</v>
      </c>
      <c r="P1817" s="30" t="s">
        <v>2422</v>
      </c>
      <c r="Q1817" s="110"/>
      <c r="R1817" s="110" t="str">
        <f>IF(db[[#This Row],[QTY/ CTN]]="","",SUBSTITUTE(SUBSTITUTE(SUBSTITUTE(db[[#This Row],[QTY/ CTN]]," ","_",2),"(",""),")","")&amp;"_")</f>
        <v>100 PCS_</v>
      </c>
      <c r="S1817" s="110">
        <f>IF(db[[#This Row],[H_QTY/ CTN]]="","",SEARCH("_",db[[#This Row],[H_QTY/ CTN]]))</f>
        <v>8</v>
      </c>
      <c r="T1817" s="110">
        <f>IF(db[[#This Row],[H_QTY/ CTN]]="","",LEN(db[[#This Row],[H_QTY/ CTN]]))</f>
        <v>8</v>
      </c>
      <c r="U1817" s="113" t="str">
        <f>IF(db[[#This Row],[H_QTY/ CTN]]="","",LEFT(db[[#This Row],[H_QTY/ CTN]],db[[#This Row],[H_1]]-1))</f>
        <v>100 PCS</v>
      </c>
      <c r="V1817" s="113" t="str">
        <f>IF(NOT(db[[#This Row],[H_1]]=db[[#This Row],[H_2]]),MID(db[[#This Row],[H_QTY/ CTN]],db[[#This Row],[H_1]]+1,db[[#This Row],[H_2]]-db[[#This Row],[H_1]]-1),"")</f>
        <v/>
      </c>
      <c r="W1817" s="40" t="str">
        <f>IF(db[[#This Row],[QTY/ CTN B]]="","",LEFT(db[[#This Row],[QTY/ CTN B]],SEARCH(" ",db[[#This Row],[QTY/ CTN B]],1)-1))</f>
        <v>100</v>
      </c>
      <c r="X1817" s="40" t="str">
        <f>IF(db[[#This Row],[QTY/ CTN B]]="","",RIGHT(db[[#This Row],[QTY/ CTN B]],LEN(db[[#This Row],[QTY/ CTN B]])-SEARCH(" ",db[[#This Row],[QTY/ CTN B]],1)))</f>
        <v>PCS</v>
      </c>
      <c r="Y1817" s="40" t="str">
        <f>IF(db[[#This Row],[QTY/ CTN TG]]="",IF(db[[#This Row],[STN TG]]="","",12),LEFT(db[[#This Row],[QTY/ CTN TG]],SEARCH(" ",db[[#This Row],[QTY/ CTN TG]],1)-1))</f>
        <v/>
      </c>
      <c r="Z18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17" s="40" t="str">
        <f>IF(db[[#This Row],[STN K]]="","",IF(db[[#This Row],[STN TG]]="LSN",12,""))</f>
        <v/>
      </c>
      <c r="AB1817" s="40" t="str">
        <f>IF(db[[#This Row],[STN TG]]="LSN","PCS","")</f>
        <v/>
      </c>
      <c r="AC1817" s="40">
        <f>db[[#This Row],[QTY B]]*IF(db[[#This Row],[QTY TG]]="",1,db[[#This Row],[QTY TG]])*IF(db[[#This Row],[QTY K]]="",1,db[[#This Row],[QTY K]])</f>
        <v>100</v>
      </c>
      <c r="AD1817" s="40" t="str">
        <f>IF(db[[#This Row],[STN K]]="",IF(db[[#This Row],[STN TG]]="",db[[#This Row],[STN B]],db[[#This Row],[STN TG]]),db[[#This Row],[STN K]])</f>
        <v>PCS</v>
      </c>
      <c r="AE1817" s="40"/>
    </row>
    <row r="1818" spans="1:31" x14ac:dyDescent="0.25">
      <c r="A1818" s="40">
        <f t="shared" si="28"/>
        <v>1817</v>
      </c>
      <c r="B1818" s="5" t="str">
        <f>LOWER(SUBSTITUTE(SUBSTITUTE(SUBSTITUTE(SUBSTITUTE(SUBSTITUTE(SUBSTITUTE(SUBSTITUTE(SUBSTITUTE(db[[#This Row],[NB BM]]," ",),".",""),"-",""),"(",""),")",""),"/",""),"""",""),"+",""))</f>
        <v>lembakarkecillbk57msputih</v>
      </c>
      <c r="C1818" s="5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D1818" s="5" t="str">
        <f>LOWER(SUBSTITUTE(SUBSTITUTE(SUBSTITUTE(SUBSTITUTE(SUBSTITUTE(SUBSTITUTE(SUBSTITUTE(SUBSTITUTE(SUBSTITUTE(db[[#This Row],[NB PAJAK]]," ",""),"-",""),"(",""),")",""),".",""),",",""),"/",""),"""",""),"+",""))</f>
        <v/>
      </c>
      <c r="E181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lembakarkecillbk57msputih25pakuntana</v>
      </c>
      <c r="F181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lembakarlbk57msputih25pak</v>
      </c>
      <c r="G1818" s="5" t="str">
        <f>db[[#This Row],[NB NOTA_C]]&amp;LOWER(SUBSTITUTE(SUBSTITUTE(SUBSTITUTE(SUBSTITUTE(SUBSTITUTE(SUBSTITUTE(SUBSTITUTE(SUBSTITUTE(SUBSTITUTE(db[[#This Row],[FAKTUR]]," ",),".",""),"-",""),"(",""),")",""),",",""),"/",""),"""",""),"+",""))</f>
        <v>lembakarlbk57msputihuntana</v>
      </c>
      <c r="H181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lembakarlbk57msputih25pakuntana</v>
      </c>
      <c r="I1818" s="2" t="s">
        <v>921</v>
      </c>
      <c r="J1818" s="2" t="s">
        <v>1187</v>
      </c>
      <c r="K1818" s="14"/>
      <c r="L1818" s="2" t="s">
        <v>1336</v>
      </c>
      <c r="M1818" s="34" t="e">
        <f>IF(db[[#This Row],[NB NOTA_C]]="","",COUNTIF([2]!B_MSK[concat],db[[#This Row],[NB NOTA_C]]))</f>
        <v>#REF!</v>
      </c>
      <c r="N1818" s="14" t="s">
        <v>1369</v>
      </c>
      <c r="O1818" s="2" t="s">
        <v>1483</v>
      </c>
      <c r="P1818" s="2" t="s">
        <v>2436</v>
      </c>
      <c r="R1818" s="2" t="str">
        <f>IF(db[[#This Row],[QTY/ CTN]]="","",SUBSTITUTE(SUBSTITUTE(SUBSTITUTE(db[[#This Row],[QTY/ CTN]]," ","_",2),"(",""),")","")&amp;"_")</f>
        <v>25 PAK_</v>
      </c>
      <c r="S1818" s="2">
        <f>IF(db[[#This Row],[H_QTY/ CTN]]="","",SEARCH("_",db[[#This Row],[H_QTY/ CTN]]))</f>
        <v>7</v>
      </c>
      <c r="T1818" s="2">
        <f>IF(db[[#This Row],[H_QTY/ CTN]]="","",LEN(db[[#This Row],[H_QTY/ CTN]]))</f>
        <v>7</v>
      </c>
      <c r="U1818" s="41" t="str">
        <f>IF(db[[#This Row],[H_QTY/ CTN]]="","",LEFT(db[[#This Row],[H_QTY/ CTN]],db[[#This Row],[H_1]]-1))</f>
        <v>25 PAK</v>
      </c>
      <c r="V1818" s="40" t="str">
        <f>IF(NOT(db[[#This Row],[H_1]]=db[[#This Row],[H_2]]),MID(db[[#This Row],[H_QTY/ CTN]],db[[#This Row],[H_1]]+1,db[[#This Row],[H_2]]-db[[#This Row],[H_1]]-1),"")</f>
        <v/>
      </c>
      <c r="W1818" s="40" t="str">
        <f>IF(db[[#This Row],[QTY/ CTN B]]="","",LEFT(db[[#This Row],[QTY/ CTN B]],SEARCH(" ",db[[#This Row],[QTY/ CTN B]],1)-1))</f>
        <v>25</v>
      </c>
      <c r="X1818" s="40" t="str">
        <f>IF(db[[#This Row],[QTY/ CTN B]]="","",RIGHT(db[[#This Row],[QTY/ CTN B]],LEN(db[[#This Row],[QTY/ CTN B]])-SEARCH(" ",db[[#This Row],[QTY/ CTN B]],1)))</f>
        <v>PAK</v>
      </c>
      <c r="Y1818" s="40" t="str">
        <f>IF(db[[#This Row],[QTY/ CTN TG]]="",IF(db[[#This Row],[STN TG]]="","",12),LEFT(db[[#This Row],[QTY/ CTN TG]],SEARCH(" ",db[[#This Row],[QTY/ CTN TG]],1)-1))</f>
        <v/>
      </c>
      <c r="Z18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18" s="40" t="str">
        <f>IF(db[[#This Row],[STN K]]="","",IF(db[[#This Row],[STN TG]]="LSN",12,""))</f>
        <v/>
      </c>
      <c r="AB1818" s="40" t="str">
        <f>IF(db[[#This Row],[STN TG]]="LSN","PCS","")</f>
        <v/>
      </c>
      <c r="AC1818" s="40">
        <f>db[[#This Row],[QTY B]]*IF(db[[#This Row],[QTY TG]]="",1,db[[#This Row],[QTY TG]])*IF(db[[#This Row],[QTY K]]="",1,db[[#This Row],[QTY K]])</f>
        <v>25</v>
      </c>
      <c r="AD1818" s="40" t="str">
        <f>IF(db[[#This Row],[STN K]]="",IF(db[[#This Row],[STN TG]]="",db[[#This Row],[STN B]],db[[#This Row],[STN TG]]),db[[#This Row],[STN K]])</f>
        <v>PAK</v>
      </c>
      <c r="AE1818" s="40"/>
    </row>
    <row r="1819" spans="1:31" x14ac:dyDescent="0.25">
      <c r="A1819" s="40">
        <f t="shared" si="28"/>
        <v>1818</v>
      </c>
      <c r="B1819" s="126" t="str">
        <f>LOWER(SUBSTITUTE(SUBSTITUTE(SUBSTITUTE(SUBSTITUTE(SUBSTITUTE(SUBSTITUTE(SUBSTITUTE(SUBSTITUTE(db[[#This Row],[NB BM]]," ",),".",""),"-",""),"(",""),")",""),"/",""),"""",""),"+",""))</f>
        <v>lemcairf503650ml</v>
      </c>
      <c r="C1819" s="126" t="str">
        <f>LOWER(SUBSTITUTE(SUBSTITUTE(SUBSTITUTE(SUBSTITUTE(SUBSTITUTE(SUBSTITUTE(SUBSTITUTE(SUBSTITUTE(SUBSTITUTE(db[[#This Row],[NB NOTA]]," ",),".",""),"-",""),"(",""),")",""),",",""),"/",""),"""",""),"+",""))</f>
        <v>lemcairf503650ml</v>
      </c>
      <c r="D1819" s="126" t="str">
        <f>LOWER(SUBSTITUTE(SUBSTITUTE(SUBSTITUTE(SUBSTITUTE(SUBSTITUTE(SUBSTITUTE(SUBSTITUTE(SUBSTITUTE(SUBSTITUTE(db[[#This Row],[NB PAJAK]]," ",""),"-",""),"(",""),")",""),".",""),",",""),"/",""),"""",""),"+",""))</f>
        <v>lemcairf503650ml</v>
      </c>
      <c r="E1819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lemcairf503650ml432pcsartomoro</v>
      </c>
      <c r="F1819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lemcairf503650ml432pcs</v>
      </c>
      <c r="G1819" s="126" t="str">
        <f>db[[#This Row],[NB NOTA_C]]&amp;LOWER(SUBSTITUTE(SUBSTITUTE(SUBSTITUTE(SUBSTITUTE(SUBSTITUTE(SUBSTITUTE(SUBSTITUTE(SUBSTITUTE(SUBSTITUTE(db[[#This Row],[FAKTUR]]," ",),".",""),"-",""),"(",""),")",""),",",""),"/",""),"""",""),"+",""))</f>
        <v>lemcairf503650mlartomoro</v>
      </c>
      <c r="H1819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lemcairf503650ml432pcsartomoro</v>
      </c>
      <c r="I1819" s="2" t="s">
        <v>4725</v>
      </c>
      <c r="J1819" s="2" t="s">
        <v>4726</v>
      </c>
      <c r="K1819" s="14" t="s">
        <v>4726</v>
      </c>
      <c r="L1819" s="43" t="s">
        <v>1335</v>
      </c>
      <c r="M1819" s="127" t="e">
        <f>IF(db[[#This Row],[NB NOTA_C]]="","",COUNTIF([2]!B_MSK[concat],db[[#This Row],[NB NOTA_C]]))</f>
        <v>#REF!</v>
      </c>
      <c r="N1819" s="128" t="s">
        <v>1843</v>
      </c>
      <c r="O1819" s="126" t="s">
        <v>1509</v>
      </c>
      <c r="P1819" s="43" t="s">
        <v>2436</v>
      </c>
      <c r="Q1819" s="126"/>
      <c r="R1819" s="126" t="str">
        <f>IF(db[[#This Row],[QTY/ CTN]]="","",SUBSTITUTE(SUBSTITUTE(SUBSTITUTE(db[[#This Row],[QTY/ CTN]]," ","_",2),"(",""),")","")&amp;"_")</f>
        <v>432 PCS_</v>
      </c>
      <c r="S1819" s="126">
        <f>IF(db[[#This Row],[H_QTY/ CTN]]="","",SEARCH("_",db[[#This Row],[H_QTY/ CTN]]))</f>
        <v>8</v>
      </c>
      <c r="T1819" s="126">
        <f>IF(db[[#This Row],[H_QTY/ CTN]]="","",LEN(db[[#This Row],[H_QTY/ CTN]]))</f>
        <v>8</v>
      </c>
      <c r="U1819" s="129" t="str">
        <f>IF(db[[#This Row],[H_QTY/ CTN]]="","",LEFT(db[[#This Row],[H_QTY/ CTN]],db[[#This Row],[H_1]]-1))</f>
        <v>432 PCS</v>
      </c>
      <c r="V1819" s="129" t="str">
        <f>IF(NOT(db[[#This Row],[H_1]]=db[[#This Row],[H_2]]),MID(db[[#This Row],[H_QTY/ CTN]],db[[#This Row],[H_1]]+1,db[[#This Row],[H_2]]-db[[#This Row],[H_1]]-1),"")</f>
        <v/>
      </c>
      <c r="W1819" s="129" t="str">
        <f>IF(db[[#This Row],[QTY/ CTN B]]="","",LEFT(db[[#This Row],[QTY/ CTN B]],SEARCH(" ",db[[#This Row],[QTY/ CTN B]],1)-1))</f>
        <v>432</v>
      </c>
      <c r="X1819" s="129" t="str">
        <f>IF(db[[#This Row],[QTY/ CTN B]]="","",RIGHT(db[[#This Row],[QTY/ CTN B]],LEN(db[[#This Row],[QTY/ CTN B]])-SEARCH(" ",db[[#This Row],[QTY/ CTN B]],1)))</f>
        <v>PCS</v>
      </c>
      <c r="Y1819" s="129" t="str">
        <f>IF(db[[#This Row],[QTY/ CTN TG]]="",IF(db[[#This Row],[STN TG]]="","",12),LEFT(db[[#This Row],[QTY/ CTN TG]],SEARCH(" ",db[[#This Row],[QTY/ CTN TG]],1)-1))</f>
        <v/>
      </c>
      <c r="Z1819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19" s="129" t="str">
        <f>IF(db[[#This Row],[STN K]]="","",IF(db[[#This Row],[STN TG]]="LSN",12,""))</f>
        <v/>
      </c>
      <c r="AB1819" s="129" t="str">
        <f>IF(db[[#This Row],[STN TG]]="LSN","PCS","")</f>
        <v/>
      </c>
      <c r="AC1819" s="129">
        <f>db[[#This Row],[QTY B]]*IF(db[[#This Row],[QTY TG]]="",1,db[[#This Row],[QTY TG]])*IF(db[[#This Row],[QTY K]]="",1,db[[#This Row],[QTY K]])</f>
        <v>432</v>
      </c>
      <c r="AD1819" s="129" t="str">
        <f>IF(db[[#This Row],[STN K]]="",IF(db[[#This Row],[STN TG]]="",db[[#This Row],[STN B]],db[[#This Row],[STN TG]]),db[[#This Row],[STN K]])</f>
        <v>PCS</v>
      </c>
      <c r="AE1819" s="40"/>
    </row>
    <row r="1820" spans="1:31" x14ac:dyDescent="0.25">
      <c r="A1820" s="40">
        <f t="shared" si="28"/>
        <v>1819</v>
      </c>
      <c r="B1820" s="5" t="str">
        <f>LOWER(SUBSTITUTE(SUBSTITUTE(SUBSTITUTE(SUBSTITUTE(SUBSTITUTE(SUBSTITUTE(SUBSTITUTE(SUBSTITUTE(db[[#This Row],[NB BM]]," ",),".",""),"-",""),"(",""),")",""),"/",""),"""",""),"+",""))</f>
        <v>lemkertas15grlbr</v>
      </c>
      <c r="C1820" s="5" t="str">
        <f>LOWER(SUBSTITUTE(SUBSTITUTE(SUBSTITUTE(SUBSTITUTE(SUBSTITUTE(SUBSTITUTE(SUBSTITUTE(SUBSTITUTE(SUBSTITUTE(db[[#This Row],[NB NOTA]]," ",),".",""),"-",""),"(",""),")",""),",",""),"/",""),"""",""),"+",""))</f>
        <v>lemkertas15grlbr</v>
      </c>
      <c r="D1820" s="5" t="str">
        <f>LOWER(SUBSTITUTE(SUBSTITUTE(SUBSTITUTE(SUBSTITUTE(SUBSTITUTE(SUBSTITUTE(SUBSTITUTE(SUBSTITUTE(SUBSTITUTE(db[[#This Row],[NB PAJAK]]," ",""),"-",""),"(",""),")",""),".",""),",",""),"/",""),"""",""),"+",""))</f>
        <v/>
      </c>
      <c r="E182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lemkertas15grlbr160lsnuntana</v>
      </c>
      <c r="F182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lemkertas15grlbr160lsn</v>
      </c>
      <c r="G1820" s="5" t="str">
        <f>db[[#This Row],[NB NOTA_C]]&amp;LOWER(SUBSTITUTE(SUBSTITUTE(SUBSTITUTE(SUBSTITUTE(SUBSTITUTE(SUBSTITUTE(SUBSTITUTE(SUBSTITUTE(SUBSTITUTE(db[[#This Row],[FAKTUR]]," ",),".",""),"-",""),"(",""),")",""),",",""),"/",""),"""",""),"+",""))</f>
        <v>lemkertas15grlbruntana</v>
      </c>
      <c r="H182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lemkertas15grlbr160lsnuntana</v>
      </c>
      <c r="I1820" s="2" t="s">
        <v>4832</v>
      </c>
      <c r="J1820" s="2" t="s">
        <v>4794</v>
      </c>
      <c r="K1820" s="14"/>
      <c r="L1820" s="2" t="s">
        <v>1336</v>
      </c>
      <c r="M1820" s="33" t="e">
        <f>IF(db[[#This Row],[NB NOTA_C]]="","",COUNTIF([2]!B_MSK[concat],db[[#This Row],[NB NOTA_C]]))</f>
        <v>#REF!</v>
      </c>
      <c r="N1820" s="9" t="s">
        <v>3127</v>
      </c>
      <c r="O1820" s="5" t="s">
        <v>1444</v>
      </c>
      <c r="P1820" s="2" t="s">
        <v>2436</v>
      </c>
      <c r="Q1820" s="5"/>
      <c r="R1820" s="5" t="str">
        <f>IF(db[[#This Row],[QTY/ CTN]]="","",SUBSTITUTE(SUBSTITUTE(SUBSTITUTE(db[[#This Row],[QTY/ CTN]]," ","_",2),"(",""),")","")&amp;"_")</f>
        <v>160 LSN_</v>
      </c>
      <c r="S1820" s="5">
        <f>IF(db[[#This Row],[H_QTY/ CTN]]="","",SEARCH("_",db[[#This Row],[H_QTY/ CTN]]))</f>
        <v>8</v>
      </c>
      <c r="T1820" s="5">
        <f>IF(db[[#This Row],[H_QTY/ CTN]]="","",LEN(db[[#This Row],[H_QTY/ CTN]]))</f>
        <v>8</v>
      </c>
      <c r="U1820" s="40" t="str">
        <f>IF(db[[#This Row],[H_QTY/ CTN]]="","",LEFT(db[[#This Row],[H_QTY/ CTN]],db[[#This Row],[H_1]]-1))</f>
        <v>160 LSN</v>
      </c>
      <c r="V1820" s="40" t="str">
        <f>IF(NOT(db[[#This Row],[H_1]]=db[[#This Row],[H_2]]),MID(db[[#This Row],[H_QTY/ CTN]],db[[#This Row],[H_1]]+1,db[[#This Row],[H_2]]-db[[#This Row],[H_1]]-1),"")</f>
        <v/>
      </c>
      <c r="W1820" s="40" t="str">
        <f>IF(db[[#This Row],[QTY/ CTN B]]="","",LEFT(db[[#This Row],[QTY/ CTN B]],SEARCH(" ",db[[#This Row],[QTY/ CTN B]],1)-1))</f>
        <v>160</v>
      </c>
      <c r="X1820" s="40" t="str">
        <f>IF(db[[#This Row],[QTY/ CTN B]]="","",RIGHT(db[[#This Row],[QTY/ CTN B]],LEN(db[[#This Row],[QTY/ CTN B]])-SEARCH(" ",db[[#This Row],[QTY/ CTN B]],1)))</f>
        <v>LSN</v>
      </c>
      <c r="Y1820" s="40">
        <f>IF(db[[#This Row],[QTY/ CTN TG]]="",IF(db[[#This Row],[STN TG]]="","",12),LEFT(db[[#This Row],[QTY/ CTN TG]],SEARCH(" ",db[[#This Row],[QTY/ CTN TG]],1)-1))</f>
        <v>12</v>
      </c>
      <c r="Z18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20" s="40" t="str">
        <f>IF(db[[#This Row],[STN K]]="","",IF(db[[#This Row],[STN TG]]="LSN",12,""))</f>
        <v/>
      </c>
      <c r="AB1820" s="40" t="str">
        <f>IF(db[[#This Row],[STN TG]]="LSN","PCS","")</f>
        <v/>
      </c>
      <c r="AC1820" s="40">
        <f>db[[#This Row],[QTY B]]*IF(db[[#This Row],[QTY TG]]="",1,db[[#This Row],[QTY TG]])*IF(db[[#This Row],[QTY K]]="",1,db[[#This Row],[QTY K]])</f>
        <v>1920</v>
      </c>
      <c r="AD1820" s="40" t="str">
        <f>IF(db[[#This Row],[STN K]]="",IF(db[[#This Row],[STN TG]]="",db[[#This Row],[STN B]],db[[#This Row],[STN TG]]),db[[#This Row],[STN K]])</f>
        <v>PCS</v>
      </c>
      <c r="AE1820" s="40"/>
    </row>
    <row r="1821" spans="1:31" x14ac:dyDescent="0.25">
      <c r="A1821" s="40">
        <f t="shared" si="28"/>
        <v>1820</v>
      </c>
      <c r="B1821" s="82" t="str">
        <f>LOWER(SUBSTITUTE(SUBSTITUTE(SUBSTITUTE(SUBSTITUTE(SUBSTITUTE(SUBSTITUTE(SUBSTITUTE(SUBSTITUTE(db[[#This Row],[NB BM]]," ",),".",""),"-",""),"(",""),")",""),"/",""),"""",""),"+",""))</f>
        <v>lemrenteng158815ml</v>
      </c>
      <c r="C1821" s="82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D1821" s="82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E1821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lemrenteng158815ml160lsnartomoro</v>
      </c>
      <c r="F1821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lemrenteng158815ml12160lsn</v>
      </c>
      <c r="G1821" s="82" t="str">
        <f>db[[#This Row],[NB NOTA_C]]&amp;LOWER(SUBSTITUTE(SUBSTITUTE(SUBSTITUTE(SUBSTITUTE(SUBSTITUTE(SUBSTITUTE(SUBSTITUTE(SUBSTITUTE(SUBSTITUTE(db[[#This Row],[FAKTUR]]," ",),".",""),"-",""),"(",""),")",""),",",""),"/",""),"""",""),"+",""))</f>
        <v>lemrenteng158815ml12artomoro</v>
      </c>
      <c r="H1821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lemrenteng158815ml12160lsnartomoro</v>
      </c>
      <c r="I1821" s="7" t="s">
        <v>3678</v>
      </c>
      <c r="J1821" s="7" t="s">
        <v>3676</v>
      </c>
      <c r="K1821" s="14" t="s">
        <v>3704</v>
      </c>
      <c r="L1821" s="2" t="s">
        <v>1335</v>
      </c>
      <c r="M1821" s="83" t="e">
        <f>IF(db[[#This Row],[NB NOTA_C]]="","",COUNTIF([2]!B_MSK[concat],db[[#This Row],[NB NOTA_C]]))</f>
        <v>#REF!</v>
      </c>
      <c r="N1821" s="84" t="s">
        <v>1843</v>
      </c>
      <c r="O1821" s="82" t="s">
        <v>1444</v>
      </c>
      <c r="P1821" s="7" t="s">
        <v>2436</v>
      </c>
      <c r="Q1821" s="82"/>
      <c r="R1821" s="82" t="str">
        <f>IF(db[[#This Row],[QTY/ CTN]]="","",SUBSTITUTE(SUBSTITUTE(SUBSTITUTE(db[[#This Row],[QTY/ CTN]]," ","_",2),"(",""),")","")&amp;"_")</f>
        <v>160 LSN_</v>
      </c>
      <c r="S1821" s="82">
        <f>IF(db[[#This Row],[H_QTY/ CTN]]="","",SEARCH("_",db[[#This Row],[H_QTY/ CTN]]))</f>
        <v>8</v>
      </c>
      <c r="T1821" s="82">
        <f>IF(db[[#This Row],[H_QTY/ CTN]]="","",LEN(db[[#This Row],[H_QTY/ CTN]]))</f>
        <v>8</v>
      </c>
      <c r="U1821" s="85" t="str">
        <f>IF(db[[#This Row],[H_QTY/ CTN]]="","",LEFT(db[[#This Row],[H_QTY/ CTN]],db[[#This Row],[H_1]]-1))</f>
        <v>160 LSN</v>
      </c>
      <c r="V1821" s="85" t="str">
        <f>IF(NOT(db[[#This Row],[H_1]]=db[[#This Row],[H_2]]),MID(db[[#This Row],[H_QTY/ CTN]],db[[#This Row],[H_1]]+1,db[[#This Row],[H_2]]-db[[#This Row],[H_1]]-1),"")</f>
        <v/>
      </c>
      <c r="W1821" s="40" t="str">
        <f>IF(db[[#This Row],[QTY/ CTN B]]="","",LEFT(db[[#This Row],[QTY/ CTN B]],SEARCH(" ",db[[#This Row],[QTY/ CTN B]],1)-1))</f>
        <v>160</v>
      </c>
      <c r="X1821" s="40" t="str">
        <f>IF(db[[#This Row],[QTY/ CTN B]]="","",RIGHT(db[[#This Row],[QTY/ CTN B]],LEN(db[[#This Row],[QTY/ CTN B]])-SEARCH(" ",db[[#This Row],[QTY/ CTN B]],1)))</f>
        <v>LSN</v>
      </c>
      <c r="Y1821" s="40">
        <f>IF(db[[#This Row],[QTY/ CTN TG]]="",IF(db[[#This Row],[STN TG]]="","",12),LEFT(db[[#This Row],[QTY/ CTN TG]],SEARCH(" ",db[[#This Row],[QTY/ CTN TG]],1)-1))</f>
        <v>12</v>
      </c>
      <c r="Z18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21" s="40" t="str">
        <f>IF(db[[#This Row],[STN K]]="","",IF(db[[#This Row],[STN TG]]="LSN",12,""))</f>
        <v/>
      </c>
      <c r="AB1821" s="40" t="str">
        <f>IF(db[[#This Row],[STN TG]]="LSN","PCS","")</f>
        <v/>
      </c>
      <c r="AC1821" s="40">
        <f>db[[#This Row],[QTY B]]*IF(db[[#This Row],[QTY TG]]="",1,db[[#This Row],[QTY TG]])*IF(db[[#This Row],[QTY K]]="",1,db[[#This Row],[QTY K]])</f>
        <v>1920</v>
      </c>
      <c r="AD1821" s="40" t="str">
        <f>IF(db[[#This Row],[STN K]]="",IF(db[[#This Row],[STN TG]]="",db[[#This Row],[STN B]],db[[#This Row],[STN TG]]),db[[#This Row],[STN K]])</f>
        <v>PCS</v>
      </c>
      <c r="AE1821" s="40"/>
    </row>
    <row r="1822" spans="1:31" x14ac:dyDescent="0.25">
      <c r="A1822" s="40">
        <f t="shared" si="28"/>
        <v>1821</v>
      </c>
      <c r="B1822" s="5" t="str">
        <f>LOWER(SUBSTITUTE(SUBSTITUTE(SUBSTITUTE(SUBSTITUTE(SUBSTITUTE(SUBSTITUTE(SUBSTITUTE(SUBSTITUTE(db[[#This Row],[NB BM]]," ",),".",""),"-",""),"(",""),")",""),"/",""),"""",""),"+",""))</f>
        <v>lemsticktf010</v>
      </c>
      <c r="C1822" s="5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D1822" s="5" t="str">
        <f>LOWER(SUBSTITUTE(SUBSTITUTE(SUBSTITUTE(SUBSTITUTE(SUBSTITUTE(SUBSTITUTE(SUBSTITUTE(SUBSTITUTE(SUBSTITUTE(db[[#This Row],[NB PAJAK]]," ",""),"-",""),"(",""),")",""),".",""),",",""),"/",""),"""",""),"+",""))</f>
        <v/>
      </c>
      <c r="E182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lemsticktf010600pcsuntana</v>
      </c>
      <c r="F182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lemsticktf010600pcs</v>
      </c>
      <c r="G1822" s="5" t="str">
        <f>db[[#This Row],[NB NOTA_C]]&amp;LOWER(SUBSTITUTE(SUBSTITUTE(SUBSTITUTE(SUBSTITUTE(SUBSTITUTE(SUBSTITUTE(SUBSTITUTE(SUBSTITUTE(SUBSTITUTE(db[[#This Row],[FAKTUR]]," ",),".",""),"-",""),"(",""),")",""),",",""),"/",""),"""",""),"+",""))</f>
        <v>lemsticktf010untana</v>
      </c>
      <c r="H182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lemsticktf010600pcsuntana</v>
      </c>
      <c r="I1822" s="2" t="s">
        <v>2839</v>
      </c>
      <c r="J1822" s="2" t="s">
        <v>2837</v>
      </c>
      <c r="K1822" s="14"/>
      <c r="L1822" s="2" t="s">
        <v>1336</v>
      </c>
      <c r="M1822" s="34" t="e">
        <f>IF(db[[#This Row],[NB NOTA_C]]="","",COUNTIF([2]!B_MSK[concat],db[[#This Row],[NB NOTA_C]]))</f>
        <v>#REF!</v>
      </c>
      <c r="N1822" s="9" t="s">
        <v>1342</v>
      </c>
      <c r="O1822" s="5" t="s">
        <v>1496</v>
      </c>
      <c r="P1822" s="2" t="s">
        <v>2436</v>
      </c>
      <c r="Q1822" s="5"/>
      <c r="R1822" s="5" t="str">
        <f>IF(db[[#This Row],[QTY/ CTN]]="","",SUBSTITUTE(SUBSTITUTE(SUBSTITUTE(db[[#This Row],[QTY/ CTN]]," ","_",2),"(",""),")","")&amp;"_")</f>
        <v>600 PCS_</v>
      </c>
      <c r="S1822" s="5">
        <f>IF(db[[#This Row],[H_QTY/ CTN]]="","",SEARCH("_",db[[#This Row],[H_QTY/ CTN]]))</f>
        <v>8</v>
      </c>
      <c r="T1822" s="5">
        <f>IF(db[[#This Row],[H_QTY/ CTN]]="","",LEN(db[[#This Row],[H_QTY/ CTN]]))</f>
        <v>8</v>
      </c>
      <c r="U1822" s="40" t="str">
        <f>IF(db[[#This Row],[H_QTY/ CTN]]="","",LEFT(db[[#This Row],[H_QTY/ CTN]],db[[#This Row],[H_1]]-1))</f>
        <v>600 PCS</v>
      </c>
      <c r="V1822" s="40" t="str">
        <f>IF(NOT(db[[#This Row],[H_1]]=db[[#This Row],[H_2]]),MID(db[[#This Row],[H_QTY/ CTN]],db[[#This Row],[H_1]]+1,db[[#This Row],[H_2]]-db[[#This Row],[H_1]]-1),"")</f>
        <v/>
      </c>
      <c r="W1822" s="40" t="str">
        <f>IF(db[[#This Row],[QTY/ CTN B]]="","",LEFT(db[[#This Row],[QTY/ CTN B]],SEARCH(" ",db[[#This Row],[QTY/ CTN B]],1)-1))</f>
        <v>600</v>
      </c>
      <c r="X1822" s="40" t="str">
        <f>IF(db[[#This Row],[QTY/ CTN B]]="","",RIGHT(db[[#This Row],[QTY/ CTN B]],LEN(db[[#This Row],[QTY/ CTN B]])-SEARCH(" ",db[[#This Row],[QTY/ CTN B]],1)))</f>
        <v>PCS</v>
      </c>
      <c r="Y1822" s="40" t="str">
        <f>IF(db[[#This Row],[QTY/ CTN TG]]="",IF(db[[#This Row],[STN TG]]="","",12),LEFT(db[[#This Row],[QTY/ CTN TG]],SEARCH(" ",db[[#This Row],[QTY/ CTN TG]],1)-1))</f>
        <v/>
      </c>
      <c r="Z18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2" s="40" t="str">
        <f>IF(db[[#This Row],[STN K]]="","",IF(db[[#This Row],[STN TG]]="LSN",12,""))</f>
        <v/>
      </c>
      <c r="AB1822" s="40" t="str">
        <f>IF(db[[#This Row],[STN TG]]="LSN","PCS","")</f>
        <v/>
      </c>
      <c r="AC1822" s="40">
        <f>db[[#This Row],[QTY B]]*IF(db[[#This Row],[QTY TG]]="",1,db[[#This Row],[QTY TG]])*IF(db[[#This Row],[QTY K]]="",1,db[[#This Row],[QTY K]])</f>
        <v>600</v>
      </c>
      <c r="AD1822" s="40" t="str">
        <f>IF(db[[#This Row],[STN K]]="",IF(db[[#This Row],[STN TG]]="",db[[#This Row],[STN B]],db[[#This Row],[STN TG]]),db[[#This Row],[STN K]])</f>
        <v>PCS</v>
      </c>
      <c r="AE1822" s="40"/>
    </row>
    <row r="1823" spans="1:31" x14ac:dyDescent="0.25">
      <c r="A1823" s="40">
        <f t="shared" si="28"/>
        <v>1822</v>
      </c>
      <c r="B1823" s="5" t="str">
        <f>LOWER(SUBSTITUTE(SUBSTITUTE(SUBSTITUTE(SUBSTITUTE(SUBSTITUTE(SUBSTITUTE(SUBSTITUTE(SUBSTITUTE(db[[#This Row],[NB BM]]," ",),".",""),"-",""),"(",""),")",""),"/",""),"""",""),"+",""))</f>
        <v>lemtembakmt50520w</v>
      </c>
      <c r="C1823" s="5" t="str">
        <f>LOWER(SUBSTITUTE(SUBSTITUTE(SUBSTITUTE(SUBSTITUTE(SUBSTITUTE(SUBSTITUTE(SUBSTITUTE(SUBSTITUTE(SUBSTITUTE(db[[#This Row],[NB NOTA]]," ",),".",""),"-",""),"(",""),")",""),",",""),"/",""),"""",""),"+",""))</f>
        <v>lemtembakgunmt50520w</v>
      </c>
      <c r="D1823" s="5" t="str">
        <f>LOWER(SUBSTITUTE(SUBSTITUTE(SUBSTITUTE(SUBSTITUTE(SUBSTITUTE(SUBSTITUTE(SUBSTITUTE(SUBSTITUTE(SUBSTITUTE(db[[#This Row],[NB PAJAK]]," ",""),"-",""),"(",""),")",""),".",""),",",""),"/",""),"""",""),"+",""))</f>
        <v/>
      </c>
      <c r="E182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lemtembakmt50520w96pcsuntana</v>
      </c>
      <c r="F182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lemtembakgunmt50520w96pcs</v>
      </c>
      <c r="G1823" s="5" t="str">
        <f>db[[#This Row],[NB NOTA_C]]&amp;LOWER(SUBSTITUTE(SUBSTITUTE(SUBSTITUTE(SUBSTITUTE(SUBSTITUTE(SUBSTITUTE(SUBSTITUTE(SUBSTITUTE(SUBSTITUTE(db[[#This Row],[FAKTUR]]," ",),".",""),"-",""),"(",""),")",""),",",""),"/",""),"""",""),"+",""))</f>
        <v>lemtembakgunmt50520wuntana</v>
      </c>
      <c r="H182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lemtembakgunmt50520w96pcsuntana</v>
      </c>
      <c r="I1823" s="2" t="s">
        <v>4833</v>
      </c>
      <c r="J1823" s="2" t="s">
        <v>4795</v>
      </c>
      <c r="K1823" s="14"/>
      <c r="L1823" s="2" t="s">
        <v>1336</v>
      </c>
      <c r="M1823" s="33" t="e">
        <f>IF(db[[#This Row],[NB NOTA_C]]="","",COUNTIF([2]!B_MSK[concat],db[[#This Row],[NB NOTA_C]]))</f>
        <v>#REF!</v>
      </c>
      <c r="N1823" s="9" t="s">
        <v>1352</v>
      </c>
      <c r="O1823" s="5" t="s">
        <v>1388</v>
      </c>
      <c r="P1823" s="2" t="s">
        <v>2436</v>
      </c>
      <c r="Q1823" s="5"/>
      <c r="R1823" s="5" t="str">
        <f>IF(db[[#This Row],[QTY/ CTN]]="","",SUBSTITUTE(SUBSTITUTE(SUBSTITUTE(db[[#This Row],[QTY/ CTN]]," ","_",2),"(",""),")","")&amp;"_")</f>
        <v>96 PCS_</v>
      </c>
      <c r="S1823" s="5">
        <f>IF(db[[#This Row],[H_QTY/ CTN]]="","",SEARCH("_",db[[#This Row],[H_QTY/ CTN]]))</f>
        <v>7</v>
      </c>
      <c r="T1823" s="5">
        <f>IF(db[[#This Row],[H_QTY/ CTN]]="","",LEN(db[[#This Row],[H_QTY/ CTN]]))</f>
        <v>7</v>
      </c>
      <c r="U1823" s="40" t="str">
        <f>IF(db[[#This Row],[H_QTY/ CTN]]="","",LEFT(db[[#This Row],[H_QTY/ CTN]],db[[#This Row],[H_1]]-1))</f>
        <v>96 PCS</v>
      </c>
      <c r="V1823" s="40" t="str">
        <f>IF(NOT(db[[#This Row],[H_1]]=db[[#This Row],[H_2]]),MID(db[[#This Row],[H_QTY/ CTN]],db[[#This Row],[H_1]]+1,db[[#This Row],[H_2]]-db[[#This Row],[H_1]]-1),"")</f>
        <v/>
      </c>
      <c r="W1823" s="40" t="str">
        <f>IF(db[[#This Row],[QTY/ CTN B]]="","",LEFT(db[[#This Row],[QTY/ CTN B]],SEARCH(" ",db[[#This Row],[QTY/ CTN B]],1)-1))</f>
        <v>96</v>
      </c>
      <c r="X1823" s="40" t="str">
        <f>IF(db[[#This Row],[QTY/ CTN B]]="","",RIGHT(db[[#This Row],[QTY/ CTN B]],LEN(db[[#This Row],[QTY/ CTN B]])-SEARCH(" ",db[[#This Row],[QTY/ CTN B]],1)))</f>
        <v>PCS</v>
      </c>
      <c r="Y1823" s="40" t="str">
        <f>IF(db[[#This Row],[QTY/ CTN TG]]="",IF(db[[#This Row],[STN TG]]="","",12),LEFT(db[[#This Row],[QTY/ CTN TG]],SEARCH(" ",db[[#This Row],[QTY/ CTN TG]],1)-1))</f>
        <v/>
      </c>
      <c r="Z18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3" s="40" t="str">
        <f>IF(db[[#This Row],[STN K]]="","",IF(db[[#This Row],[STN TG]]="LSN",12,""))</f>
        <v/>
      </c>
      <c r="AB1823" s="40" t="str">
        <f>IF(db[[#This Row],[STN TG]]="LSN","PCS","")</f>
        <v/>
      </c>
      <c r="AC1823" s="40">
        <f>db[[#This Row],[QTY B]]*IF(db[[#This Row],[QTY TG]]="",1,db[[#This Row],[QTY TG]])*IF(db[[#This Row],[QTY K]]="",1,db[[#This Row],[QTY K]])</f>
        <v>96</v>
      </c>
      <c r="AD1823" s="40" t="str">
        <f>IF(db[[#This Row],[STN K]]="",IF(db[[#This Row],[STN TG]]="",db[[#This Row],[STN B]],db[[#This Row],[STN TG]]),db[[#This Row],[STN K]])</f>
        <v>PCS</v>
      </c>
      <c r="AE1823" s="40"/>
    </row>
    <row r="1824" spans="1:31" x14ac:dyDescent="0.25">
      <c r="A1824" s="40">
        <f t="shared" si="28"/>
        <v>1823</v>
      </c>
      <c r="B1824" s="5" t="str">
        <f>LOWER(SUBSTITUTE(SUBSTITUTE(SUBSTITUTE(SUBSTITUTE(SUBSTITUTE(SUBSTITUTE(SUBSTITUTE(SUBSTITUTE(db[[#This Row],[NB BM]]," ",),".",""),"-",""),"(",""),")",""),"/",""),"""",""),"+",""))</f>
        <v>lemtembakkeciladtek119ts</v>
      </c>
      <c r="C1824" s="5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D1824" s="5" t="str">
        <f>LOWER(SUBSTITUTE(SUBSTITUTE(SUBSTITUTE(SUBSTITUTE(SUBSTITUTE(SUBSTITUTE(SUBSTITUTE(SUBSTITUTE(SUBSTITUTE(db[[#This Row],[NB PAJAK]]," ",""),"-",""),"(",""),")",""),".",""),",",""),"/",""),"""",""),"+",""))</f>
        <v/>
      </c>
      <c r="E182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lemtembakkeciladtek119ts25kguntana</v>
      </c>
      <c r="F182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lemtembakk119tsadtek25kg</v>
      </c>
      <c r="G1824" s="5" t="str">
        <f>db[[#This Row],[NB NOTA_C]]&amp;LOWER(SUBSTITUTE(SUBSTITUTE(SUBSTITUTE(SUBSTITUTE(SUBSTITUTE(SUBSTITUTE(SUBSTITUTE(SUBSTITUTE(SUBSTITUTE(db[[#This Row],[FAKTUR]]," ",),".",""),"-",""),"(",""),")",""),",",""),"/",""),"""",""),"+",""))</f>
        <v>lemtembakk119tsadtekuntana</v>
      </c>
      <c r="H182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lemtembakk119tsadtek25kguntana</v>
      </c>
      <c r="I1824" s="2" t="s">
        <v>922</v>
      </c>
      <c r="J1824" s="2" t="s">
        <v>1188</v>
      </c>
      <c r="K1824" s="14"/>
      <c r="L1824" s="2" t="s">
        <v>1336</v>
      </c>
      <c r="M1824" s="34" t="e">
        <f>IF(db[[#This Row],[NB NOTA_C]]="","",COUNTIF([2]!B_MSK[concat],db[[#This Row],[NB NOTA_C]]))</f>
        <v>#REF!</v>
      </c>
      <c r="N1824" s="14" t="s">
        <v>1366</v>
      </c>
      <c r="O1824" s="2" t="s">
        <v>1489</v>
      </c>
      <c r="P1824" s="2" t="s">
        <v>2436</v>
      </c>
      <c r="R1824" s="2" t="str">
        <f>IF(db[[#This Row],[QTY/ CTN]]="","",SUBSTITUTE(SUBSTITUTE(SUBSTITUTE(db[[#This Row],[QTY/ CTN]]," ","_",2),"(",""),")","")&amp;"_")</f>
        <v>25 KG_</v>
      </c>
      <c r="S1824" s="2">
        <f>IF(db[[#This Row],[H_QTY/ CTN]]="","",SEARCH("_",db[[#This Row],[H_QTY/ CTN]]))</f>
        <v>6</v>
      </c>
      <c r="T1824" s="2">
        <f>IF(db[[#This Row],[H_QTY/ CTN]]="","",LEN(db[[#This Row],[H_QTY/ CTN]]))</f>
        <v>6</v>
      </c>
      <c r="U1824" s="41" t="str">
        <f>IF(db[[#This Row],[H_QTY/ CTN]]="","",LEFT(db[[#This Row],[H_QTY/ CTN]],db[[#This Row],[H_1]]-1))</f>
        <v>25 KG</v>
      </c>
      <c r="V1824" s="40" t="str">
        <f>IF(NOT(db[[#This Row],[H_1]]=db[[#This Row],[H_2]]),MID(db[[#This Row],[H_QTY/ CTN]],db[[#This Row],[H_1]]+1,db[[#This Row],[H_2]]-db[[#This Row],[H_1]]-1),"")</f>
        <v/>
      </c>
      <c r="W1824" s="40" t="str">
        <f>IF(db[[#This Row],[QTY/ CTN B]]="","",LEFT(db[[#This Row],[QTY/ CTN B]],SEARCH(" ",db[[#This Row],[QTY/ CTN B]],1)-1))</f>
        <v>25</v>
      </c>
      <c r="X1824" s="40" t="str">
        <f>IF(db[[#This Row],[QTY/ CTN B]]="","",RIGHT(db[[#This Row],[QTY/ CTN B]],LEN(db[[#This Row],[QTY/ CTN B]])-SEARCH(" ",db[[#This Row],[QTY/ CTN B]],1)))</f>
        <v>KG</v>
      </c>
      <c r="Y1824" s="40" t="str">
        <f>IF(db[[#This Row],[QTY/ CTN TG]]="",IF(db[[#This Row],[STN TG]]="","",12),LEFT(db[[#This Row],[QTY/ CTN TG]],SEARCH(" ",db[[#This Row],[QTY/ CTN TG]],1)-1))</f>
        <v/>
      </c>
      <c r="Z18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4" s="40" t="str">
        <f>IF(db[[#This Row],[STN K]]="","",IF(db[[#This Row],[STN TG]]="LSN",12,""))</f>
        <v/>
      </c>
      <c r="AB1824" s="40" t="str">
        <f>IF(db[[#This Row],[STN TG]]="LSN","PCS","")</f>
        <v/>
      </c>
      <c r="AC1824" s="40">
        <f>db[[#This Row],[QTY B]]*IF(db[[#This Row],[QTY TG]]="",1,db[[#This Row],[QTY TG]])*IF(db[[#This Row],[QTY K]]="",1,db[[#This Row],[QTY K]])</f>
        <v>25</v>
      </c>
      <c r="AD1824" s="40" t="str">
        <f>IF(db[[#This Row],[STN K]]="",IF(db[[#This Row],[STN TG]]="",db[[#This Row],[STN B]],db[[#This Row],[STN TG]]),db[[#This Row],[STN K]])</f>
        <v>KG</v>
      </c>
      <c r="AE1824" s="40"/>
    </row>
    <row r="1825" spans="1:31" x14ac:dyDescent="0.25">
      <c r="A1825" s="40">
        <f t="shared" si="28"/>
        <v>1824</v>
      </c>
      <c r="B1825" s="5" t="str">
        <f>LOWER(SUBSTITUTE(SUBSTITUTE(SUBSTITUTE(SUBSTITUTE(SUBSTITUTE(SUBSTITUTE(SUBSTITUTE(SUBSTITUTE(db[[#This Row],[NB BM]]," ",),".",""),"-",""),"(",""),")",""),"/",""),"""",""),"+",""))</f>
        <v>lemcairtf603860ml</v>
      </c>
      <c r="C1825" s="5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D1825" s="5" t="str">
        <f>LOWER(SUBSTITUTE(SUBSTITUTE(SUBSTITUTE(SUBSTITUTE(SUBSTITUTE(SUBSTITUTE(SUBSTITUTE(SUBSTITUTE(SUBSTITUTE(db[[#This Row],[NB PAJAK]]," ",""),"-",""),"(",""),")",""),".",""),",",""),"/",""),"""",""),"+",""))</f>
        <v/>
      </c>
      <c r="E182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lemcairtf603860ml30lsnuntana</v>
      </c>
      <c r="F182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lemwatergluetf603860mlpra30lsn</v>
      </c>
      <c r="G1825" s="5" t="str">
        <f>db[[#This Row],[NB NOTA_C]]&amp;LOWER(SUBSTITUTE(SUBSTITUTE(SUBSTITUTE(SUBSTITUTE(SUBSTITUTE(SUBSTITUTE(SUBSTITUTE(SUBSTITUTE(SUBSTITUTE(db[[#This Row],[FAKTUR]]," ",),".",""),"-",""),"(",""),")",""),",",""),"/",""),"""",""),"+",""))</f>
        <v>lemwatergluetf603860mlprauntana</v>
      </c>
      <c r="H182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lemwatergluetf603860mlpra30lsnuntana</v>
      </c>
      <c r="I1825" s="2" t="s">
        <v>2840</v>
      </c>
      <c r="J1825" s="2" t="s">
        <v>2838</v>
      </c>
      <c r="K1825" s="14"/>
      <c r="L1825" s="2" t="s">
        <v>1336</v>
      </c>
      <c r="M1825" s="34" t="e">
        <f>IF(db[[#This Row],[NB NOTA_C]]="","",COUNTIF([2]!B_MSK[concat],db[[#This Row],[NB NOTA_C]]))</f>
        <v>#REF!</v>
      </c>
      <c r="N1825" s="9" t="s">
        <v>1342</v>
      </c>
      <c r="O1825" s="5" t="s">
        <v>1432</v>
      </c>
      <c r="P1825" s="2" t="s">
        <v>2436</v>
      </c>
      <c r="Q1825" s="5"/>
      <c r="R1825" s="5" t="str">
        <f>IF(db[[#This Row],[QTY/ CTN]]="","",SUBSTITUTE(SUBSTITUTE(SUBSTITUTE(db[[#This Row],[QTY/ CTN]]," ","_",2),"(",""),")","")&amp;"_")</f>
        <v>30 LSN_</v>
      </c>
      <c r="S1825" s="5">
        <f>IF(db[[#This Row],[H_QTY/ CTN]]="","",SEARCH("_",db[[#This Row],[H_QTY/ CTN]]))</f>
        <v>7</v>
      </c>
      <c r="T1825" s="5">
        <f>IF(db[[#This Row],[H_QTY/ CTN]]="","",LEN(db[[#This Row],[H_QTY/ CTN]]))</f>
        <v>7</v>
      </c>
      <c r="U1825" s="40" t="str">
        <f>IF(db[[#This Row],[H_QTY/ CTN]]="","",LEFT(db[[#This Row],[H_QTY/ CTN]],db[[#This Row],[H_1]]-1))</f>
        <v>30 LSN</v>
      </c>
      <c r="V1825" s="40" t="str">
        <f>IF(NOT(db[[#This Row],[H_1]]=db[[#This Row],[H_2]]),MID(db[[#This Row],[H_QTY/ CTN]],db[[#This Row],[H_1]]+1,db[[#This Row],[H_2]]-db[[#This Row],[H_1]]-1),"")</f>
        <v/>
      </c>
      <c r="W1825" s="40" t="str">
        <f>IF(db[[#This Row],[QTY/ CTN B]]="","",LEFT(db[[#This Row],[QTY/ CTN B]],SEARCH(" ",db[[#This Row],[QTY/ CTN B]],1)-1))</f>
        <v>30</v>
      </c>
      <c r="X1825" s="40" t="str">
        <f>IF(db[[#This Row],[QTY/ CTN B]]="","",RIGHT(db[[#This Row],[QTY/ CTN B]],LEN(db[[#This Row],[QTY/ CTN B]])-SEARCH(" ",db[[#This Row],[QTY/ CTN B]],1)))</f>
        <v>LSN</v>
      </c>
      <c r="Y1825" s="40">
        <f>IF(db[[#This Row],[QTY/ CTN TG]]="",IF(db[[#This Row],[STN TG]]="","",12),LEFT(db[[#This Row],[QTY/ CTN TG]],SEARCH(" ",db[[#This Row],[QTY/ CTN TG]],1)-1))</f>
        <v>12</v>
      </c>
      <c r="Z18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25" s="40" t="str">
        <f>IF(db[[#This Row],[STN K]]="","",IF(db[[#This Row],[STN TG]]="LSN",12,""))</f>
        <v/>
      </c>
      <c r="AB1825" s="40" t="str">
        <f>IF(db[[#This Row],[STN TG]]="LSN","PCS","")</f>
        <v/>
      </c>
      <c r="AC1825" s="40">
        <f>db[[#This Row],[QTY B]]*IF(db[[#This Row],[QTY TG]]="",1,db[[#This Row],[QTY TG]])*IF(db[[#This Row],[QTY K]]="",1,db[[#This Row],[QTY K]])</f>
        <v>360</v>
      </c>
      <c r="AD1825" s="40" t="str">
        <f>IF(db[[#This Row],[STN K]]="",IF(db[[#This Row],[STN TG]]="",db[[#This Row],[STN B]],db[[#This Row],[STN TG]]),db[[#This Row],[STN K]])</f>
        <v>PCS</v>
      </c>
      <c r="AE1825" s="40"/>
    </row>
    <row r="1826" spans="1:31" x14ac:dyDescent="0.25">
      <c r="A1826" s="40">
        <f t="shared" si="28"/>
        <v>1825</v>
      </c>
      <c r="B1826" s="5" t="str">
        <f>LOWER(SUBSTITUTE(SUBSTITUTE(SUBSTITUTE(SUBSTITUTE(SUBSTITUTE(SUBSTITUTE(SUBSTITUTE(SUBSTITUTE(db[[#This Row],[NB BM]]," ",),".",""),"-",""),"(",""),")",""),"/",""),"""",""),"+",""))</f>
        <v>lettertraybesimicrotopmt11822ssn</v>
      </c>
      <c r="C1826" s="5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D1826" s="5" t="str">
        <f>LOWER(SUBSTITUTE(SUBSTITUTE(SUBSTITUTE(SUBSTITUTE(SUBSTITUTE(SUBSTITUTE(SUBSTITUTE(SUBSTITUTE(SUBSTITUTE(db[[#This Row],[NB PAJAK]]," ",""),"-",""),"(",""),")",""),".",""),",",""),"/",""),"""",""),"+",""))</f>
        <v/>
      </c>
      <c r="E18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lettertraybesimicrotopmt11822ssn12pcsuntana</v>
      </c>
      <c r="F18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lettertraybesimicrotopmt11822ssn12pcs</v>
      </c>
      <c r="G1826" s="5" t="str">
        <f>db[[#This Row],[NB NOTA_C]]&amp;LOWER(SUBSTITUTE(SUBSTITUTE(SUBSTITUTE(SUBSTITUTE(SUBSTITUTE(SUBSTITUTE(SUBSTITUTE(SUBSTITUTE(SUBSTITUTE(db[[#This Row],[FAKTUR]]," ",),".",""),"-",""),"(",""),")",""),",",""),"/",""),"""",""),"+",""))</f>
        <v>lettertraybesimicrotopmt11822ssnuntana</v>
      </c>
      <c r="H18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lettertraybesimicrotopmt11822ssn12pcsuntana</v>
      </c>
      <c r="I1826" s="2" t="s">
        <v>1753</v>
      </c>
      <c r="J1826" s="2" t="s">
        <v>1751</v>
      </c>
      <c r="K1826" s="14"/>
      <c r="L1826" s="2" t="s">
        <v>1336</v>
      </c>
      <c r="M1826" s="34" t="e">
        <f>IF(db[[#This Row],[NB NOTA_C]]="","",COUNTIF([2]!B_MSK[concat],db[[#This Row],[NB NOTA_C]]))</f>
        <v>#REF!</v>
      </c>
      <c r="N1826" s="9" t="s">
        <v>1352</v>
      </c>
      <c r="O1826" s="5" t="s">
        <v>1502</v>
      </c>
      <c r="P1826" s="2" t="s">
        <v>2423</v>
      </c>
      <c r="R1826" s="2" t="str">
        <f>IF(db[[#This Row],[QTY/ CTN]]="","",SUBSTITUTE(SUBSTITUTE(SUBSTITUTE(db[[#This Row],[QTY/ CTN]]," ","_",2),"(",""),")","")&amp;"_")</f>
        <v>12 PCS_</v>
      </c>
      <c r="S1826" s="2">
        <f>IF(db[[#This Row],[H_QTY/ CTN]]="","",SEARCH("_",db[[#This Row],[H_QTY/ CTN]]))</f>
        <v>7</v>
      </c>
      <c r="T1826" s="2">
        <f>IF(db[[#This Row],[H_QTY/ CTN]]="","",LEN(db[[#This Row],[H_QTY/ CTN]]))</f>
        <v>7</v>
      </c>
      <c r="U1826" s="41" t="str">
        <f>IF(db[[#This Row],[H_QTY/ CTN]]="","",LEFT(db[[#This Row],[H_QTY/ CTN]],db[[#This Row],[H_1]]-1))</f>
        <v>12 PCS</v>
      </c>
      <c r="V1826" s="40" t="str">
        <f>IF(NOT(db[[#This Row],[H_1]]=db[[#This Row],[H_2]]),MID(db[[#This Row],[H_QTY/ CTN]],db[[#This Row],[H_1]]+1,db[[#This Row],[H_2]]-db[[#This Row],[H_1]]-1),"")</f>
        <v/>
      </c>
      <c r="W1826" s="40" t="str">
        <f>IF(db[[#This Row],[QTY/ CTN B]]="","",LEFT(db[[#This Row],[QTY/ CTN B]],SEARCH(" ",db[[#This Row],[QTY/ CTN B]],1)-1))</f>
        <v>12</v>
      </c>
      <c r="X1826" s="40" t="str">
        <f>IF(db[[#This Row],[QTY/ CTN B]]="","",RIGHT(db[[#This Row],[QTY/ CTN B]],LEN(db[[#This Row],[QTY/ CTN B]])-SEARCH(" ",db[[#This Row],[QTY/ CTN B]],1)))</f>
        <v>PCS</v>
      </c>
      <c r="Y1826" s="40" t="str">
        <f>IF(db[[#This Row],[QTY/ CTN TG]]="",IF(db[[#This Row],[STN TG]]="","",12),LEFT(db[[#This Row],[QTY/ CTN TG]],SEARCH(" ",db[[#This Row],[QTY/ CTN TG]],1)-1))</f>
        <v/>
      </c>
      <c r="Z18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6" s="40" t="str">
        <f>IF(db[[#This Row],[STN K]]="","",IF(db[[#This Row],[STN TG]]="LSN",12,""))</f>
        <v/>
      </c>
      <c r="AB1826" s="40" t="str">
        <f>IF(db[[#This Row],[STN TG]]="LSN","PCS","")</f>
        <v/>
      </c>
      <c r="AC1826" s="40">
        <f>db[[#This Row],[QTY B]]*IF(db[[#This Row],[QTY TG]]="",1,db[[#This Row],[QTY TG]])*IF(db[[#This Row],[QTY K]]="",1,db[[#This Row],[QTY K]])</f>
        <v>12</v>
      </c>
      <c r="AD1826" s="40" t="str">
        <f>IF(db[[#This Row],[STN K]]="",IF(db[[#This Row],[STN TG]]="",db[[#This Row],[STN B]],db[[#This Row],[STN TG]]),db[[#This Row],[STN K]])</f>
        <v>PCS</v>
      </c>
      <c r="AE1826" s="40"/>
    </row>
    <row r="1827" spans="1:31" x14ac:dyDescent="0.25">
      <c r="A1827" s="40">
        <f t="shared" si="28"/>
        <v>1826</v>
      </c>
      <c r="B1827" s="5" t="str">
        <f>LOWER(SUBSTITUTE(SUBSTITUTE(SUBSTITUTE(SUBSTITUTE(SUBSTITUTE(SUBSTITUTE(SUBSTITUTE(SUBSTITUTE(db[[#This Row],[NB BM]]," ",),".",""),"-",""),"(",""),")",""),"/",""),"""",""),"+",""))</f>
        <v>lettertraybesimicrotopmt11833ssn</v>
      </c>
      <c r="C1827" s="5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D1827" s="5" t="str">
        <f>LOWER(SUBSTITUTE(SUBSTITUTE(SUBSTITUTE(SUBSTITUTE(SUBSTITUTE(SUBSTITUTE(SUBSTITUTE(SUBSTITUTE(SUBSTITUTE(db[[#This Row],[NB PAJAK]]," ",""),"-",""),"(",""),")",""),".",""),",",""),"/",""),"""",""),"+",""))</f>
        <v/>
      </c>
      <c r="E18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lettertraybesimicrotopmt11833ssn12pcsuntana</v>
      </c>
      <c r="F18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lettertraybesimicrotopmt11833ssn12pcs</v>
      </c>
      <c r="G1827" s="5" t="str">
        <f>db[[#This Row],[NB NOTA_C]]&amp;LOWER(SUBSTITUTE(SUBSTITUTE(SUBSTITUTE(SUBSTITUTE(SUBSTITUTE(SUBSTITUTE(SUBSTITUTE(SUBSTITUTE(SUBSTITUTE(db[[#This Row],[FAKTUR]]," ",),".",""),"-",""),"(",""),")",""),",",""),"/",""),"""",""),"+",""))</f>
        <v>lettertraybesimicrotopmt11833ssnuntana</v>
      </c>
      <c r="H18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lettertraybesimicrotopmt11833ssn12pcsuntana</v>
      </c>
      <c r="I1827" s="2" t="s">
        <v>1752</v>
      </c>
      <c r="J1827" s="2" t="s">
        <v>1755</v>
      </c>
      <c r="K1827" s="14"/>
      <c r="L1827" s="2" t="s">
        <v>1336</v>
      </c>
      <c r="M1827" s="34" t="e">
        <f>IF(db[[#This Row],[NB NOTA_C]]="","",COUNTIF([2]!B_MSK[concat],db[[#This Row],[NB NOTA_C]]))</f>
        <v>#REF!</v>
      </c>
      <c r="N1827" s="9" t="s">
        <v>1352</v>
      </c>
      <c r="O1827" s="5" t="s">
        <v>1502</v>
      </c>
      <c r="P1827" s="2" t="s">
        <v>2423</v>
      </c>
      <c r="R1827" s="2" t="str">
        <f>IF(db[[#This Row],[QTY/ CTN]]="","",SUBSTITUTE(SUBSTITUTE(SUBSTITUTE(db[[#This Row],[QTY/ CTN]]," ","_",2),"(",""),")","")&amp;"_")</f>
        <v>12 PCS_</v>
      </c>
      <c r="S1827" s="2">
        <f>IF(db[[#This Row],[H_QTY/ CTN]]="","",SEARCH("_",db[[#This Row],[H_QTY/ CTN]]))</f>
        <v>7</v>
      </c>
      <c r="T1827" s="2">
        <f>IF(db[[#This Row],[H_QTY/ CTN]]="","",LEN(db[[#This Row],[H_QTY/ CTN]]))</f>
        <v>7</v>
      </c>
      <c r="U1827" s="41" t="str">
        <f>IF(db[[#This Row],[H_QTY/ CTN]]="","",LEFT(db[[#This Row],[H_QTY/ CTN]],db[[#This Row],[H_1]]-1))</f>
        <v>12 PCS</v>
      </c>
      <c r="V1827" s="40" t="str">
        <f>IF(NOT(db[[#This Row],[H_1]]=db[[#This Row],[H_2]]),MID(db[[#This Row],[H_QTY/ CTN]],db[[#This Row],[H_1]]+1,db[[#This Row],[H_2]]-db[[#This Row],[H_1]]-1),"")</f>
        <v/>
      </c>
      <c r="W1827" s="40" t="str">
        <f>IF(db[[#This Row],[QTY/ CTN B]]="","",LEFT(db[[#This Row],[QTY/ CTN B]],SEARCH(" ",db[[#This Row],[QTY/ CTN B]],1)-1))</f>
        <v>12</v>
      </c>
      <c r="X1827" s="40" t="str">
        <f>IF(db[[#This Row],[QTY/ CTN B]]="","",RIGHT(db[[#This Row],[QTY/ CTN B]],LEN(db[[#This Row],[QTY/ CTN B]])-SEARCH(" ",db[[#This Row],[QTY/ CTN B]],1)))</f>
        <v>PCS</v>
      </c>
      <c r="Y1827" s="40" t="str">
        <f>IF(db[[#This Row],[QTY/ CTN TG]]="",IF(db[[#This Row],[STN TG]]="","",12),LEFT(db[[#This Row],[QTY/ CTN TG]],SEARCH(" ",db[[#This Row],[QTY/ CTN TG]],1)-1))</f>
        <v/>
      </c>
      <c r="Z18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7" s="40" t="str">
        <f>IF(db[[#This Row],[STN K]]="","",IF(db[[#This Row],[STN TG]]="LSN",12,""))</f>
        <v/>
      </c>
      <c r="AB1827" s="40" t="str">
        <f>IF(db[[#This Row],[STN TG]]="LSN","PCS","")</f>
        <v/>
      </c>
      <c r="AC1827" s="40">
        <f>db[[#This Row],[QTY B]]*IF(db[[#This Row],[QTY TG]]="",1,db[[#This Row],[QTY TG]])*IF(db[[#This Row],[QTY K]]="",1,db[[#This Row],[QTY K]])</f>
        <v>12</v>
      </c>
      <c r="AD1827" s="40" t="str">
        <f>IF(db[[#This Row],[STN K]]="",IF(db[[#This Row],[STN TG]]="",db[[#This Row],[STN B]],db[[#This Row],[STN TG]]),db[[#This Row],[STN K]])</f>
        <v>PCS</v>
      </c>
      <c r="AE1827" s="40"/>
    </row>
    <row r="1828" spans="1:31" x14ac:dyDescent="0.25">
      <c r="A1828" s="40">
        <f t="shared" si="28"/>
        <v>1827</v>
      </c>
      <c r="B1828" s="5" t="str">
        <f>LOWER(SUBSTITUTE(SUBSTITUTE(SUBSTITUTE(SUBSTITUTE(SUBSTITUTE(SUBSTITUTE(SUBSTITUTE(SUBSTITUTE(db[[#This Row],[NB BM]]," ",),".",""),"-",""),"(",""),")",""),"/",""),"""",""),"+",""))</f>
        <v>lettertraybesimicrotopmt11844ssn</v>
      </c>
      <c r="C1828" s="5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D1828" s="5" t="str">
        <f>LOWER(SUBSTITUTE(SUBSTITUTE(SUBSTITUTE(SUBSTITUTE(SUBSTITUTE(SUBSTITUTE(SUBSTITUTE(SUBSTITUTE(SUBSTITUTE(db[[#This Row],[NB PAJAK]]," ",""),"-",""),"(",""),")",""),".",""),",",""),"/",""),"""",""),"+",""))</f>
        <v/>
      </c>
      <c r="E182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lettertraybesimicrotopmt11844ssn12pcsuntana</v>
      </c>
      <c r="F182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lettertraybesimicrotopmt11844ssn12pcs</v>
      </c>
      <c r="G1828" s="5" t="str">
        <f>db[[#This Row],[NB NOTA_C]]&amp;LOWER(SUBSTITUTE(SUBSTITUTE(SUBSTITUTE(SUBSTITUTE(SUBSTITUTE(SUBSTITUTE(SUBSTITUTE(SUBSTITUTE(SUBSTITUTE(db[[#This Row],[FAKTUR]]," ",),".",""),"-",""),"(",""),")",""),",",""),"/",""),"""",""),"+",""))</f>
        <v>lettertraybesimicrotopmt11844ssnuntana</v>
      </c>
      <c r="H182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lettertraybesimicrotopmt11844ssn12pcsuntana</v>
      </c>
      <c r="I1828" s="2" t="s">
        <v>1626</v>
      </c>
      <c r="J1828" s="2" t="s">
        <v>1754</v>
      </c>
      <c r="K1828" s="14"/>
      <c r="L1828" s="2" t="s">
        <v>1336</v>
      </c>
      <c r="M1828" s="34" t="e">
        <f>IF(db[[#This Row],[NB NOTA_C]]="","",COUNTIF([2]!B_MSK[concat],db[[#This Row],[NB NOTA_C]]))</f>
        <v>#REF!</v>
      </c>
      <c r="N1828" s="9" t="s">
        <v>1352</v>
      </c>
      <c r="O1828" s="5" t="s">
        <v>1502</v>
      </c>
      <c r="P1828" s="2" t="s">
        <v>2423</v>
      </c>
      <c r="R1828" s="2" t="str">
        <f>IF(db[[#This Row],[QTY/ CTN]]="","",SUBSTITUTE(SUBSTITUTE(SUBSTITUTE(db[[#This Row],[QTY/ CTN]]," ","_",2),"(",""),")","")&amp;"_")</f>
        <v>12 PCS_</v>
      </c>
      <c r="S1828" s="2">
        <f>IF(db[[#This Row],[H_QTY/ CTN]]="","",SEARCH("_",db[[#This Row],[H_QTY/ CTN]]))</f>
        <v>7</v>
      </c>
      <c r="T1828" s="2">
        <f>IF(db[[#This Row],[H_QTY/ CTN]]="","",LEN(db[[#This Row],[H_QTY/ CTN]]))</f>
        <v>7</v>
      </c>
      <c r="U1828" s="41" t="str">
        <f>IF(db[[#This Row],[H_QTY/ CTN]]="","",LEFT(db[[#This Row],[H_QTY/ CTN]],db[[#This Row],[H_1]]-1))</f>
        <v>12 PCS</v>
      </c>
      <c r="V1828" s="40" t="str">
        <f>IF(NOT(db[[#This Row],[H_1]]=db[[#This Row],[H_2]]),MID(db[[#This Row],[H_QTY/ CTN]],db[[#This Row],[H_1]]+1,db[[#This Row],[H_2]]-db[[#This Row],[H_1]]-1),"")</f>
        <v/>
      </c>
      <c r="W1828" s="40" t="str">
        <f>IF(db[[#This Row],[QTY/ CTN B]]="","",LEFT(db[[#This Row],[QTY/ CTN B]],SEARCH(" ",db[[#This Row],[QTY/ CTN B]],1)-1))</f>
        <v>12</v>
      </c>
      <c r="X1828" s="40" t="str">
        <f>IF(db[[#This Row],[QTY/ CTN B]]="","",RIGHT(db[[#This Row],[QTY/ CTN B]],LEN(db[[#This Row],[QTY/ CTN B]])-SEARCH(" ",db[[#This Row],[QTY/ CTN B]],1)))</f>
        <v>PCS</v>
      </c>
      <c r="Y1828" s="40" t="str">
        <f>IF(db[[#This Row],[QTY/ CTN TG]]="",IF(db[[#This Row],[STN TG]]="","",12),LEFT(db[[#This Row],[QTY/ CTN TG]],SEARCH(" ",db[[#This Row],[QTY/ CTN TG]],1)-1))</f>
        <v/>
      </c>
      <c r="Z18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8" s="40" t="str">
        <f>IF(db[[#This Row],[STN K]]="","",IF(db[[#This Row],[STN TG]]="LSN",12,""))</f>
        <v/>
      </c>
      <c r="AB1828" s="40" t="str">
        <f>IF(db[[#This Row],[STN TG]]="LSN","PCS","")</f>
        <v/>
      </c>
      <c r="AC1828" s="40">
        <f>db[[#This Row],[QTY B]]*IF(db[[#This Row],[QTY TG]]="",1,db[[#This Row],[QTY TG]])*IF(db[[#This Row],[QTY K]]="",1,db[[#This Row],[QTY K]])</f>
        <v>12</v>
      </c>
      <c r="AD1828" s="40" t="str">
        <f>IF(db[[#This Row],[STN K]]="",IF(db[[#This Row],[STN TG]]="",db[[#This Row],[STN B]],db[[#This Row],[STN TG]]),db[[#This Row],[STN K]])</f>
        <v>PCS</v>
      </c>
      <c r="AE1828" s="40"/>
    </row>
    <row r="1829" spans="1:31" x14ac:dyDescent="0.25">
      <c r="A1829" s="40">
        <f t="shared" si="28"/>
        <v>1828</v>
      </c>
      <c r="B1829" s="5" t="str">
        <f>LOWER(SUBSTITUTE(SUBSTITUTE(SUBSTITUTE(SUBSTITUTE(SUBSTITUTE(SUBSTITUTE(SUBSTITUTE(SUBSTITUTE(db[[#This Row],[NB BM]]," ",),".",""),"-",""),"(",""),")",""),"/",""),"""",""),"+",""))</f>
        <v>lettertraybesino3</v>
      </c>
      <c r="C1829" s="5" t="str">
        <f>LOWER(SUBSTITUTE(SUBSTITUTE(SUBSTITUTE(SUBSTITUTE(SUBSTITUTE(SUBSTITUTE(SUBSTITUTE(SUBSTITUTE(SUBSTITUTE(db[[#This Row],[NB NOTA]]," ",),".",""),"-",""),"(",""),")",""),",",""),"/",""),"""",""),"+",""))</f>
        <v>lettertraybesimtno3</v>
      </c>
      <c r="D1829" s="5" t="str">
        <f>LOWER(SUBSTITUTE(SUBSTITUTE(SUBSTITUTE(SUBSTITUTE(SUBSTITUTE(SUBSTITUTE(SUBSTITUTE(SUBSTITUTE(SUBSTITUTE(db[[#This Row],[NB PAJAK]]," ",""),"-",""),"(",""),")",""),".",""),",",""),"/",""),"""",""),"+",""))</f>
        <v/>
      </c>
      <c r="E182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lettertraybesino31ctnuntana</v>
      </c>
      <c r="F182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lettertraybesimtno31ctn</v>
      </c>
      <c r="G1829" s="5" t="str">
        <f>db[[#This Row],[NB NOTA_C]]&amp;LOWER(SUBSTITUTE(SUBSTITUTE(SUBSTITUTE(SUBSTITUTE(SUBSTITUTE(SUBSTITUTE(SUBSTITUTE(SUBSTITUTE(SUBSTITUTE(db[[#This Row],[FAKTUR]]," ",),".",""),"-",""),"(",""),")",""),",",""),"/",""),"""",""),"+",""))</f>
        <v>lettertraybesimtno3untana</v>
      </c>
      <c r="H182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lettertraybesimtno31ctnuntana</v>
      </c>
      <c r="I1829" s="2" t="s">
        <v>4653</v>
      </c>
      <c r="J1829" s="2" t="s">
        <v>4621</v>
      </c>
      <c r="K1829" s="14"/>
      <c r="L1829" s="2" t="s">
        <v>1336</v>
      </c>
      <c r="M1829" s="33" t="e">
        <f>IF(db[[#This Row],[NB NOTA_C]]="","",COUNTIF([2]!B_MSK[concat],db[[#This Row],[NB NOTA_C]]))</f>
        <v>#REF!</v>
      </c>
      <c r="N1829" s="9" t="s">
        <v>1352</v>
      </c>
      <c r="O1829" s="5" t="s">
        <v>3975</v>
      </c>
      <c r="P1829" s="2" t="s">
        <v>2423</v>
      </c>
      <c r="Q1829" s="5"/>
      <c r="R1829" s="5" t="str">
        <f>IF(db[[#This Row],[QTY/ CTN]]="","",SUBSTITUTE(SUBSTITUTE(SUBSTITUTE(db[[#This Row],[QTY/ CTN]]," ","_",2),"(",""),")","")&amp;"_")</f>
        <v>1 CTN_</v>
      </c>
      <c r="S1829" s="5">
        <f>IF(db[[#This Row],[H_QTY/ CTN]]="","",SEARCH("_",db[[#This Row],[H_QTY/ CTN]]))</f>
        <v>6</v>
      </c>
      <c r="T1829" s="5">
        <f>IF(db[[#This Row],[H_QTY/ CTN]]="","",LEN(db[[#This Row],[H_QTY/ CTN]]))</f>
        <v>6</v>
      </c>
      <c r="U1829" s="40" t="str">
        <f>IF(db[[#This Row],[H_QTY/ CTN]]="","",LEFT(db[[#This Row],[H_QTY/ CTN]],db[[#This Row],[H_1]]-1))</f>
        <v>1 CTN</v>
      </c>
      <c r="V1829" s="40" t="str">
        <f>IF(NOT(db[[#This Row],[H_1]]=db[[#This Row],[H_2]]),MID(db[[#This Row],[H_QTY/ CTN]],db[[#This Row],[H_1]]+1,db[[#This Row],[H_2]]-db[[#This Row],[H_1]]-1),"")</f>
        <v/>
      </c>
      <c r="W1829" s="40" t="str">
        <f>IF(db[[#This Row],[QTY/ CTN B]]="","",LEFT(db[[#This Row],[QTY/ CTN B]],SEARCH(" ",db[[#This Row],[QTY/ CTN B]],1)-1))</f>
        <v>1</v>
      </c>
      <c r="X1829" s="40" t="str">
        <f>IF(db[[#This Row],[QTY/ CTN B]]="","",RIGHT(db[[#This Row],[QTY/ CTN B]],LEN(db[[#This Row],[QTY/ CTN B]])-SEARCH(" ",db[[#This Row],[QTY/ CTN B]],1)))</f>
        <v>CTN</v>
      </c>
      <c r="Y1829" s="40" t="str">
        <f>IF(db[[#This Row],[QTY/ CTN TG]]="",IF(db[[#This Row],[STN TG]]="","",12),LEFT(db[[#This Row],[QTY/ CTN TG]],SEARCH(" ",db[[#This Row],[QTY/ CTN TG]],1)-1))</f>
        <v/>
      </c>
      <c r="Z18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29" s="40" t="str">
        <f>IF(db[[#This Row],[STN K]]="","",IF(db[[#This Row],[STN TG]]="LSN",12,""))</f>
        <v/>
      </c>
      <c r="AB1829" s="40" t="str">
        <f>IF(db[[#This Row],[STN TG]]="LSN","PCS","")</f>
        <v/>
      </c>
      <c r="AC1829" s="40">
        <f>db[[#This Row],[QTY B]]*IF(db[[#This Row],[QTY TG]]="",1,db[[#This Row],[QTY TG]])*IF(db[[#This Row],[QTY K]]="",1,db[[#This Row],[QTY K]])</f>
        <v>1</v>
      </c>
      <c r="AD1829" s="40" t="str">
        <f>IF(db[[#This Row],[STN K]]="",IF(db[[#This Row],[STN TG]]="",db[[#This Row],[STN B]],db[[#This Row],[STN TG]]),db[[#This Row],[STN K]])</f>
        <v>CTN</v>
      </c>
      <c r="AE1829" s="40"/>
    </row>
    <row r="1830" spans="1:31" x14ac:dyDescent="0.25">
      <c r="A1830" s="40">
        <f t="shared" si="28"/>
        <v>1829</v>
      </c>
      <c r="B1830" s="5" t="str">
        <f>LOWER(SUBSTITUTE(SUBSTITUTE(SUBSTITUTE(SUBSTITUTE(SUBSTITUTE(SUBSTITUTE(SUBSTITUTE(SUBSTITUTE(db[[#This Row],[NB BM]]," ",),".",""),"-",""),"(",""),")",""),"/",""),"""",""),"+",""))</f>
        <v>lettertraybesimicrotopmt11822ssn</v>
      </c>
      <c r="C1830" s="5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D1830" s="5" t="str">
        <f>LOWER(SUBSTITUTE(SUBSTITUTE(SUBSTITUTE(SUBSTITUTE(SUBSTITUTE(SUBSTITUTE(SUBSTITUTE(SUBSTITUTE(SUBSTITUTE(db[[#This Row],[NB PAJAK]]," ",""),"-",""),"(",""),")",""),".",""),",",""),"/",""),"""",""),"+",""))</f>
        <v/>
      </c>
      <c r="E183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lettertraybesimicrotopmt11822ssn12pcsuntana</v>
      </c>
      <c r="F183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lettertraymt118212pcs</v>
      </c>
      <c r="G1830" s="5" t="str">
        <f>db[[#This Row],[NB NOTA_C]]&amp;LOWER(SUBSTITUTE(SUBSTITUTE(SUBSTITUTE(SUBSTITUTE(SUBSTITUTE(SUBSTITUTE(SUBSTITUTE(SUBSTITUTE(SUBSTITUTE(db[[#This Row],[FAKTUR]]," ",),".",""),"-",""),"(",""),")",""),",",""),"/",""),"""",""),"+",""))</f>
        <v>lettertraymt1182untana</v>
      </c>
      <c r="H183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lettertraymt118212pcsuntana</v>
      </c>
      <c r="I1830" s="2" t="s">
        <v>2170</v>
      </c>
      <c r="J1830" s="2" t="s">
        <v>2166</v>
      </c>
      <c r="K1830" s="1"/>
      <c r="L1830" s="2" t="s">
        <v>1336</v>
      </c>
      <c r="M1830" s="34" t="e">
        <f>IF(db[[#This Row],[NB NOTA_C]]="","",COUNTIF([2]!B_MSK[concat],db[[#This Row],[NB NOTA_C]]))</f>
        <v>#REF!</v>
      </c>
      <c r="N1830" s="9" t="s">
        <v>1352</v>
      </c>
      <c r="O1830" s="5" t="s">
        <v>1502</v>
      </c>
      <c r="P1830" s="2" t="s">
        <v>2423</v>
      </c>
      <c r="R1830" s="2" t="str">
        <f>IF(db[[#This Row],[QTY/ CTN]]="","",SUBSTITUTE(SUBSTITUTE(SUBSTITUTE(db[[#This Row],[QTY/ CTN]]," ","_",2),"(",""),")","")&amp;"_")</f>
        <v>12 PCS_</v>
      </c>
      <c r="S1830" s="2">
        <f>IF(db[[#This Row],[H_QTY/ CTN]]="","",SEARCH("_",db[[#This Row],[H_QTY/ CTN]]))</f>
        <v>7</v>
      </c>
      <c r="T1830" s="2">
        <f>IF(db[[#This Row],[H_QTY/ CTN]]="","",LEN(db[[#This Row],[H_QTY/ CTN]]))</f>
        <v>7</v>
      </c>
      <c r="U1830" s="41" t="str">
        <f>IF(db[[#This Row],[H_QTY/ CTN]]="","",LEFT(db[[#This Row],[H_QTY/ CTN]],db[[#This Row],[H_1]]-1))</f>
        <v>12 PCS</v>
      </c>
      <c r="V1830" s="40" t="str">
        <f>IF(NOT(db[[#This Row],[H_1]]=db[[#This Row],[H_2]]),MID(db[[#This Row],[H_QTY/ CTN]],db[[#This Row],[H_1]]+1,db[[#This Row],[H_2]]-db[[#This Row],[H_1]]-1),"")</f>
        <v/>
      </c>
      <c r="W1830" s="40" t="str">
        <f>IF(db[[#This Row],[QTY/ CTN B]]="","",LEFT(db[[#This Row],[QTY/ CTN B]],SEARCH(" ",db[[#This Row],[QTY/ CTN B]],1)-1))</f>
        <v>12</v>
      </c>
      <c r="X1830" s="40" t="str">
        <f>IF(db[[#This Row],[QTY/ CTN B]]="","",RIGHT(db[[#This Row],[QTY/ CTN B]],LEN(db[[#This Row],[QTY/ CTN B]])-SEARCH(" ",db[[#This Row],[QTY/ CTN B]],1)))</f>
        <v>PCS</v>
      </c>
      <c r="Y1830" s="40" t="str">
        <f>IF(db[[#This Row],[QTY/ CTN TG]]="",IF(db[[#This Row],[STN TG]]="","",12),LEFT(db[[#This Row],[QTY/ CTN TG]],SEARCH(" ",db[[#This Row],[QTY/ CTN TG]],1)-1))</f>
        <v/>
      </c>
      <c r="Z18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30" s="40" t="str">
        <f>IF(db[[#This Row],[STN K]]="","",IF(db[[#This Row],[STN TG]]="LSN",12,""))</f>
        <v/>
      </c>
      <c r="AB1830" s="40" t="str">
        <f>IF(db[[#This Row],[STN TG]]="LSN","PCS","")</f>
        <v/>
      </c>
      <c r="AC1830" s="40">
        <f>db[[#This Row],[QTY B]]*IF(db[[#This Row],[QTY TG]]="",1,db[[#This Row],[QTY TG]])*IF(db[[#This Row],[QTY K]]="",1,db[[#This Row],[QTY K]])</f>
        <v>12</v>
      </c>
      <c r="AD1830" s="40" t="str">
        <f>IF(db[[#This Row],[STN K]]="",IF(db[[#This Row],[STN TG]]="",db[[#This Row],[STN B]],db[[#This Row],[STN TG]]),db[[#This Row],[STN K]])</f>
        <v>PCS</v>
      </c>
      <c r="AE1830" s="40"/>
    </row>
    <row r="1831" spans="1:31" x14ac:dyDescent="0.25">
      <c r="A1831" s="40">
        <f t="shared" si="28"/>
        <v>1830</v>
      </c>
      <c r="B1831" s="5" t="str">
        <f>LOWER(SUBSTITUTE(SUBSTITUTE(SUBSTITUTE(SUBSTITUTE(SUBSTITUTE(SUBSTITUTE(SUBSTITUTE(SUBSTITUTE(db[[#This Row],[NB BM]]," ",),".",""),"-",""),"(",""),")",""),"/",""),"""",""),"+",""))</f>
        <v>lettertraybesimicrotopmt11833ssn</v>
      </c>
      <c r="C1831" s="5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D1831" s="5" t="str">
        <f>LOWER(SUBSTITUTE(SUBSTITUTE(SUBSTITUTE(SUBSTITUTE(SUBSTITUTE(SUBSTITUTE(SUBSTITUTE(SUBSTITUTE(SUBSTITUTE(db[[#This Row],[NB PAJAK]]," ",""),"-",""),"(",""),")",""),".",""),",",""),"/",""),"""",""),"+",""))</f>
        <v/>
      </c>
      <c r="E183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lettertraybesimicrotopmt11833ssn12pcsuntana</v>
      </c>
      <c r="F183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lettertraymt118312pcs</v>
      </c>
      <c r="G1831" s="5" t="str">
        <f>db[[#This Row],[NB NOTA_C]]&amp;LOWER(SUBSTITUTE(SUBSTITUTE(SUBSTITUTE(SUBSTITUTE(SUBSTITUTE(SUBSTITUTE(SUBSTITUTE(SUBSTITUTE(SUBSTITUTE(db[[#This Row],[FAKTUR]]," ",),".",""),"-",""),"(",""),")",""),",",""),"/",""),"""",""),"+",""))</f>
        <v>lettertraymt1183untana</v>
      </c>
      <c r="H183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lettertraymt118312pcsuntana</v>
      </c>
      <c r="I1831" s="2" t="s">
        <v>1752</v>
      </c>
      <c r="J1831" s="2" t="s">
        <v>2167</v>
      </c>
      <c r="K1831" s="14"/>
      <c r="L1831" s="2" t="s">
        <v>1336</v>
      </c>
      <c r="M1831" s="34" t="e">
        <f>IF(db[[#This Row],[NB NOTA_C]]="","",COUNTIF([2]!B_MSK[concat],db[[#This Row],[NB NOTA_C]]))</f>
        <v>#REF!</v>
      </c>
      <c r="N1831" s="9" t="s">
        <v>1352</v>
      </c>
      <c r="O1831" s="5" t="s">
        <v>1502</v>
      </c>
      <c r="P1831" s="2" t="s">
        <v>2423</v>
      </c>
      <c r="R1831" s="2" t="str">
        <f>IF(db[[#This Row],[QTY/ CTN]]="","",SUBSTITUTE(SUBSTITUTE(SUBSTITUTE(db[[#This Row],[QTY/ CTN]]," ","_",2),"(",""),")","")&amp;"_")</f>
        <v>12 PCS_</v>
      </c>
      <c r="S1831" s="2">
        <f>IF(db[[#This Row],[H_QTY/ CTN]]="","",SEARCH("_",db[[#This Row],[H_QTY/ CTN]]))</f>
        <v>7</v>
      </c>
      <c r="T1831" s="2">
        <f>IF(db[[#This Row],[H_QTY/ CTN]]="","",LEN(db[[#This Row],[H_QTY/ CTN]]))</f>
        <v>7</v>
      </c>
      <c r="U1831" s="41" t="str">
        <f>IF(db[[#This Row],[H_QTY/ CTN]]="","",LEFT(db[[#This Row],[H_QTY/ CTN]],db[[#This Row],[H_1]]-1))</f>
        <v>12 PCS</v>
      </c>
      <c r="V1831" s="40" t="str">
        <f>IF(NOT(db[[#This Row],[H_1]]=db[[#This Row],[H_2]]),MID(db[[#This Row],[H_QTY/ CTN]],db[[#This Row],[H_1]]+1,db[[#This Row],[H_2]]-db[[#This Row],[H_1]]-1),"")</f>
        <v/>
      </c>
      <c r="W1831" s="40" t="str">
        <f>IF(db[[#This Row],[QTY/ CTN B]]="","",LEFT(db[[#This Row],[QTY/ CTN B]],SEARCH(" ",db[[#This Row],[QTY/ CTN B]],1)-1))</f>
        <v>12</v>
      </c>
      <c r="X1831" s="40" t="str">
        <f>IF(db[[#This Row],[QTY/ CTN B]]="","",RIGHT(db[[#This Row],[QTY/ CTN B]],LEN(db[[#This Row],[QTY/ CTN B]])-SEARCH(" ",db[[#This Row],[QTY/ CTN B]],1)))</f>
        <v>PCS</v>
      </c>
      <c r="Y1831" s="40" t="str">
        <f>IF(db[[#This Row],[QTY/ CTN TG]]="",IF(db[[#This Row],[STN TG]]="","",12),LEFT(db[[#This Row],[QTY/ CTN TG]],SEARCH(" ",db[[#This Row],[QTY/ CTN TG]],1)-1))</f>
        <v/>
      </c>
      <c r="Z18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31" s="40" t="str">
        <f>IF(db[[#This Row],[STN K]]="","",IF(db[[#This Row],[STN TG]]="LSN",12,""))</f>
        <v/>
      </c>
      <c r="AB1831" s="40" t="str">
        <f>IF(db[[#This Row],[STN TG]]="LSN","PCS","")</f>
        <v/>
      </c>
      <c r="AC1831" s="40">
        <f>db[[#This Row],[QTY B]]*IF(db[[#This Row],[QTY TG]]="",1,db[[#This Row],[QTY TG]])*IF(db[[#This Row],[QTY K]]="",1,db[[#This Row],[QTY K]])</f>
        <v>12</v>
      </c>
      <c r="AD1831" s="40" t="str">
        <f>IF(db[[#This Row],[STN K]]="",IF(db[[#This Row],[STN TG]]="",db[[#This Row],[STN B]],db[[#This Row],[STN TG]]),db[[#This Row],[STN K]])</f>
        <v>PCS</v>
      </c>
      <c r="AE1831" s="40"/>
    </row>
    <row r="1832" spans="1:31" x14ac:dyDescent="0.25">
      <c r="A1832" s="40">
        <f t="shared" si="28"/>
        <v>1831</v>
      </c>
      <c r="B1832" s="5" t="str">
        <f>LOWER(SUBSTITUTE(SUBSTITUTE(SUBSTITUTE(SUBSTITUTE(SUBSTITUTE(SUBSTITUTE(SUBSTITUTE(SUBSTITUTE(db[[#This Row],[NB BM]]," ",),".",""),"-",""),"(",""),")",""),"/",""),"""",""),"+",""))</f>
        <v>lettertraybesimicrotopmt11844ssn</v>
      </c>
      <c r="C1832" s="5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D1832" s="5" t="str">
        <f>LOWER(SUBSTITUTE(SUBSTITUTE(SUBSTITUTE(SUBSTITUTE(SUBSTITUTE(SUBSTITUTE(SUBSTITUTE(SUBSTITUTE(SUBSTITUTE(db[[#This Row],[NB PAJAK]]," ",""),"-",""),"(",""),")",""),".",""),",",""),"/",""),"""",""),"+",""))</f>
        <v/>
      </c>
      <c r="E18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lettertraybesimicrotopmt11844ssn12pcsuntana</v>
      </c>
      <c r="F18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lettertraymt118412pcs</v>
      </c>
      <c r="G1832" s="5" t="str">
        <f>db[[#This Row],[NB NOTA_C]]&amp;LOWER(SUBSTITUTE(SUBSTITUTE(SUBSTITUTE(SUBSTITUTE(SUBSTITUTE(SUBSTITUTE(SUBSTITUTE(SUBSTITUTE(SUBSTITUTE(db[[#This Row],[FAKTUR]]," ",),".",""),"-",""),"(",""),")",""),",",""),"/",""),"""",""),"+",""))</f>
        <v>lettertraymt1184untana</v>
      </c>
      <c r="H18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lettertraymt118412pcsuntana</v>
      </c>
      <c r="I1832" s="2" t="s">
        <v>1626</v>
      </c>
      <c r="J1832" s="2" t="s">
        <v>2168</v>
      </c>
      <c r="K1832" s="1"/>
      <c r="L1832" s="2" t="s">
        <v>1336</v>
      </c>
      <c r="M1832" s="34" t="e">
        <f>IF(db[[#This Row],[NB NOTA_C]]="","",COUNTIF([2]!B_MSK[concat],db[[#This Row],[NB NOTA_C]]))</f>
        <v>#REF!</v>
      </c>
      <c r="N1832" s="9" t="s">
        <v>1352</v>
      </c>
      <c r="O1832" s="5" t="s">
        <v>1502</v>
      </c>
      <c r="P1832" s="2" t="s">
        <v>2423</v>
      </c>
      <c r="R1832" s="2" t="str">
        <f>IF(db[[#This Row],[QTY/ CTN]]="","",SUBSTITUTE(SUBSTITUTE(SUBSTITUTE(db[[#This Row],[QTY/ CTN]]," ","_",2),"(",""),")","")&amp;"_")</f>
        <v>12 PCS_</v>
      </c>
      <c r="S1832" s="2">
        <f>IF(db[[#This Row],[H_QTY/ CTN]]="","",SEARCH("_",db[[#This Row],[H_QTY/ CTN]]))</f>
        <v>7</v>
      </c>
      <c r="T1832" s="2">
        <f>IF(db[[#This Row],[H_QTY/ CTN]]="","",LEN(db[[#This Row],[H_QTY/ CTN]]))</f>
        <v>7</v>
      </c>
      <c r="U1832" s="41" t="str">
        <f>IF(db[[#This Row],[H_QTY/ CTN]]="","",LEFT(db[[#This Row],[H_QTY/ CTN]],db[[#This Row],[H_1]]-1))</f>
        <v>12 PCS</v>
      </c>
      <c r="V1832" s="40" t="str">
        <f>IF(NOT(db[[#This Row],[H_1]]=db[[#This Row],[H_2]]),MID(db[[#This Row],[H_QTY/ CTN]],db[[#This Row],[H_1]]+1,db[[#This Row],[H_2]]-db[[#This Row],[H_1]]-1),"")</f>
        <v/>
      </c>
      <c r="W1832" s="40" t="str">
        <f>IF(db[[#This Row],[QTY/ CTN B]]="","",LEFT(db[[#This Row],[QTY/ CTN B]],SEARCH(" ",db[[#This Row],[QTY/ CTN B]],1)-1))</f>
        <v>12</v>
      </c>
      <c r="X1832" s="40" t="str">
        <f>IF(db[[#This Row],[QTY/ CTN B]]="","",RIGHT(db[[#This Row],[QTY/ CTN B]],LEN(db[[#This Row],[QTY/ CTN B]])-SEARCH(" ",db[[#This Row],[QTY/ CTN B]],1)))</f>
        <v>PCS</v>
      </c>
      <c r="Y1832" s="40" t="str">
        <f>IF(db[[#This Row],[QTY/ CTN TG]]="",IF(db[[#This Row],[STN TG]]="","",12),LEFT(db[[#This Row],[QTY/ CTN TG]],SEARCH(" ",db[[#This Row],[QTY/ CTN TG]],1)-1))</f>
        <v/>
      </c>
      <c r="Z18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32" s="40" t="str">
        <f>IF(db[[#This Row],[STN K]]="","",IF(db[[#This Row],[STN TG]]="LSN",12,""))</f>
        <v/>
      </c>
      <c r="AB1832" s="40" t="str">
        <f>IF(db[[#This Row],[STN TG]]="LSN","PCS","")</f>
        <v/>
      </c>
      <c r="AC1832" s="40">
        <f>db[[#This Row],[QTY B]]*IF(db[[#This Row],[QTY TG]]="",1,db[[#This Row],[QTY TG]])*IF(db[[#This Row],[QTY K]]="",1,db[[#This Row],[QTY K]])</f>
        <v>12</v>
      </c>
      <c r="AD1832" s="40" t="str">
        <f>IF(db[[#This Row],[STN K]]="",IF(db[[#This Row],[STN TG]]="",db[[#This Row],[STN B]],db[[#This Row],[STN TG]]),db[[#This Row],[STN K]])</f>
        <v>PCS</v>
      </c>
      <c r="AE1832" s="40"/>
    </row>
    <row r="1833" spans="1:31" x14ac:dyDescent="0.25">
      <c r="A1833" s="40">
        <f t="shared" si="28"/>
        <v>1832</v>
      </c>
      <c r="B1833" s="5" t="str">
        <f>LOWER(SUBSTITUTE(SUBSTITUTE(SUBSTITUTE(SUBSTITUTE(SUBSTITUTE(SUBSTITUTE(SUBSTITUTE(SUBSTITUTE(db[[#This Row],[NB BM]]," ",),".",""),"-",""),"(",""),")",""),"/",""),"""",""),"+",""))</f>
        <v>lilinhbdnc9915a</v>
      </c>
      <c r="C1833" s="5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D1833" s="5" t="str">
        <f>LOWER(SUBSTITUTE(SUBSTITUTE(SUBSTITUTE(SUBSTITUTE(SUBSTITUTE(SUBSTITUTE(SUBSTITUTE(SUBSTITUTE(SUBSTITUTE(db[[#This Row],[NB PAJAK]]," ",""),"-",""),"(",""),")",""),".",""),",",""),"/",""),"""",""),"+",""))</f>
        <v/>
      </c>
      <c r="E18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lilinhbdnc9915a144setuntana</v>
      </c>
      <c r="F18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liliinhbdnc9915a144set</v>
      </c>
      <c r="G1833" s="5" t="str">
        <f>db[[#This Row],[NB NOTA_C]]&amp;LOWER(SUBSTITUTE(SUBSTITUTE(SUBSTITUTE(SUBSTITUTE(SUBSTITUTE(SUBSTITUTE(SUBSTITUTE(SUBSTITUTE(SUBSTITUTE(db[[#This Row],[FAKTUR]]," ",),".",""),"-",""),"(",""),")",""),",",""),"/",""),"""",""),"+",""))</f>
        <v>liliinhbdnc9915auntana</v>
      </c>
      <c r="H18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liliinhbdnc9915a144setuntana</v>
      </c>
      <c r="I1833" s="2" t="s">
        <v>1633</v>
      </c>
      <c r="J1833" s="2" t="s">
        <v>3776</v>
      </c>
      <c r="K1833" s="14"/>
      <c r="L1833" s="2" t="s">
        <v>1336</v>
      </c>
      <c r="M1833" s="33" t="e">
        <f>IF(db[[#This Row],[NB NOTA_C]]="","",COUNTIF([2]!B_MSK[concat],db[[#This Row],[NB NOTA_C]]))</f>
        <v>#REF!</v>
      </c>
      <c r="N1833" s="9" t="s">
        <v>1353</v>
      </c>
      <c r="O1833" s="5" t="s">
        <v>1429</v>
      </c>
      <c r="P1833" s="2" t="s">
        <v>2437</v>
      </c>
      <c r="Q1833" s="5"/>
      <c r="R1833" s="5" t="str">
        <f>IF(db[[#This Row],[QTY/ CTN]]="","",SUBSTITUTE(SUBSTITUTE(SUBSTITUTE(db[[#This Row],[QTY/ CTN]]," ","_",2),"(",""),")","")&amp;"_")</f>
        <v>144 SET_</v>
      </c>
      <c r="S1833" s="5">
        <f>IF(db[[#This Row],[H_QTY/ CTN]]="","",SEARCH("_",db[[#This Row],[H_QTY/ CTN]]))</f>
        <v>8</v>
      </c>
      <c r="T1833" s="5">
        <f>IF(db[[#This Row],[H_QTY/ CTN]]="","",LEN(db[[#This Row],[H_QTY/ CTN]]))</f>
        <v>8</v>
      </c>
      <c r="U1833" s="40" t="str">
        <f>IF(db[[#This Row],[H_QTY/ CTN]]="","",LEFT(db[[#This Row],[H_QTY/ CTN]],db[[#This Row],[H_1]]-1))</f>
        <v>144 SET</v>
      </c>
      <c r="V1833" s="40" t="str">
        <f>IF(NOT(db[[#This Row],[H_1]]=db[[#This Row],[H_2]]),MID(db[[#This Row],[H_QTY/ CTN]],db[[#This Row],[H_1]]+1,db[[#This Row],[H_2]]-db[[#This Row],[H_1]]-1),"")</f>
        <v/>
      </c>
      <c r="W1833" s="40" t="str">
        <f>IF(db[[#This Row],[QTY/ CTN B]]="","",LEFT(db[[#This Row],[QTY/ CTN B]],SEARCH(" ",db[[#This Row],[QTY/ CTN B]],1)-1))</f>
        <v>144</v>
      </c>
      <c r="X1833" s="40" t="str">
        <f>IF(db[[#This Row],[QTY/ CTN B]]="","",RIGHT(db[[#This Row],[QTY/ CTN B]],LEN(db[[#This Row],[QTY/ CTN B]])-SEARCH(" ",db[[#This Row],[QTY/ CTN B]],1)))</f>
        <v>SET</v>
      </c>
      <c r="Y1833" s="40" t="str">
        <f>IF(db[[#This Row],[QTY/ CTN TG]]="",IF(db[[#This Row],[STN TG]]="","",12),LEFT(db[[#This Row],[QTY/ CTN TG]],SEARCH(" ",db[[#This Row],[QTY/ CTN TG]],1)-1))</f>
        <v/>
      </c>
      <c r="Z18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33" s="40" t="str">
        <f>IF(db[[#This Row],[STN K]]="","",IF(db[[#This Row],[STN TG]]="LSN",12,""))</f>
        <v/>
      </c>
      <c r="AB1833" s="40" t="str">
        <f>IF(db[[#This Row],[STN TG]]="LSN","PCS","")</f>
        <v/>
      </c>
      <c r="AC1833" s="40">
        <f>db[[#This Row],[QTY B]]*IF(db[[#This Row],[QTY TG]]="",1,db[[#This Row],[QTY TG]])*IF(db[[#This Row],[QTY K]]="",1,db[[#This Row],[QTY K]])</f>
        <v>144</v>
      </c>
      <c r="AD1833" s="40" t="str">
        <f>IF(db[[#This Row],[STN K]]="",IF(db[[#This Row],[STN TG]]="",db[[#This Row],[STN B]],db[[#This Row],[STN TG]]),db[[#This Row],[STN K]])</f>
        <v>SET</v>
      </c>
      <c r="AE1833" s="40"/>
    </row>
    <row r="1834" spans="1:31" x14ac:dyDescent="0.25">
      <c r="A1834" s="40">
        <f t="shared" si="28"/>
        <v>1833</v>
      </c>
      <c r="B1834" s="110" t="str">
        <f>LOWER(SUBSTITUTE(SUBSTITUTE(SUBSTITUTE(SUBSTITUTE(SUBSTITUTE(SUBSTITUTE(SUBSTITUTE(SUBSTITUTE(db[[#This Row],[NB BM]]," ",),".",""),"-",""),"(",""),")",""),"/",""),"""",""),"+",""))</f>
        <v>lilinangkashintoeng</v>
      </c>
      <c r="C1834" s="110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D1834" s="110" t="str">
        <f>LOWER(SUBSTITUTE(SUBSTITUTE(SUBSTITUTE(SUBSTITUTE(SUBSTITUTE(SUBSTITUTE(SUBSTITUTE(SUBSTITUTE(SUBSTITUTE(db[[#This Row],[NB PAJAK]]," ",""),"-",""),"(",""),")",""),".",""),",",""),"/",""),"""",""),"+",""))</f>
        <v/>
      </c>
      <c r="E1834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lilinangkashintoeng100lsnuntana</v>
      </c>
      <c r="F1834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lilinangkashintoeng100lsn</v>
      </c>
      <c r="G1834" s="110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lilinangkashintoenguntana</v>
      </c>
      <c r="H1834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lilinangkashintoeng100lsnuntana</v>
      </c>
      <c r="I1834" s="30" t="s">
        <v>4191</v>
      </c>
      <c r="J1834" s="30" t="s">
        <v>4180</v>
      </c>
      <c r="K1834" s="23"/>
      <c r="L1834" s="2" t="s">
        <v>1336</v>
      </c>
      <c r="M1834" s="111" t="e">
        <f>IF(db[[#This Row],[NB NOTA_C]]="","",COUNTIF([2]!B_MSK[concat],db[[#This Row],[NB NOTA_C]]))</f>
        <v>#REF!</v>
      </c>
      <c r="N1834" s="112" t="s">
        <v>1370</v>
      </c>
      <c r="O1834" s="110" t="s">
        <v>1490</v>
      </c>
      <c r="P1834" s="30" t="s">
        <v>2437</v>
      </c>
      <c r="Q1834" s="110"/>
      <c r="R1834" s="110" t="str">
        <f>IF(db[[#This Row],[QTY/ CTN]]="","",SUBSTITUTE(SUBSTITUTE(SUBSTITUTE(db[[#This Row],[QTY/ CTN]]," ","_",2),"(",""),")","")&amp;"_")</f>
        <v>100 LSN_</v>
      </c>
      <c r="S1834" s="110">
        <f>IF(db[[#This Row],[H_QTY/ CTN]]="","",SEARCH("_",db[[#This Row],[H_QTY/ CTN]]))</f>
        <v>8</v>
      </c>
      <c r="T1834" s="110">
        <f>IF(db[[#This Row],[H_QTY/ CTN]]="","",LEN(db[[#This Row],[H_QTY/ CTN]]))</f>
        <v>8</v>
      </c>
      <c r="U1834" s="113" t="str">
        <f>IF(db[[#This Row],[H_QTY/ CTN]]="","",LEFT(db[[#This Row],[H_QTY/ CTN]],db[[#This Row],[H_1]]-1))</f>
        <v>100 LSN</v>
      </c>
      <c r="V1834" s="113" t="str">
        <f>IF(NOT(db[[#This Row],[H_1]]=db[[#This Row],[H_2]]),MID(db[[#This Row],[H_QTY/ CTN]],db[[#This Row],[H_1]]+1,db[[#This Row],[H_2]]-db[[#This Row],[H_1]]-1),"")</f>
        <v/>
      </c>
      <c r="W1834" s="40" t="str">
        <f>IF(db[[#This Row],[QTY/ CTN B]]="","",LEFT(db[[#This Row],[QTY/ CTN B]],SEARCH(" ",db[[#This Row],[QTY/ CTN B]],1)-1))</f>
        <v>100</v>
      </c>
      <c r="X1834" s="40" t="str">
        <f>IF(db[[#This Row],[QTY/ CTN B]]="","",RIGHT(db[[#This Row],[QTY/ CTN B]],LEN(db[[#This Row],[QTY/ CTN B]])-SEARCH(" ",db[[#This Row],[QTY/ CTN B]],1)))</f>
        <v>LSN</v>
      </c>
      <c r="Y1834" s="40">
        <f>IF(db[[#This Row],[QTY/ CTN TG]]="",IF(db[[#This Row],[STN TG]]="","",12),LEFT(db[[#This Row],[QTY/ CTN TG]],SEARCH(" ",db[[#This Row],[QTY/ CTN TG]],1)-1))</f>
        <v>12</v>
      </c>
      <c r="Z18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34" s="40" t="str">
        <f>IF(db[[#This Row],[STN K]]="","",IF(db[[#This Row],[STN TG]]="LSN",12,""))</f>
        <v/>
      </c>
      <c r="AB1834" s="40" t="str">
        <f>IF(db[[#This Row],[STN TG]]="LSN","PCS","")</f>
        <v/>
      </c>
      <c r="AC1834" s="40">
        <f>db[[#This Row],[QTY B]]*IF(db[[#This Row],[QTY TG]]="",1,db[[#This Row],[QTY TG]])*IF(db[[#This Row],[QTY K]]="",1,db[[#This Row],[QTY K]])</f>
        <v>1200</v>
      </c>
      <c r="AD1834" s="40" t="str">
        <f>IF(db[[#This Row],[STN K]]="",IF(db[[#This Row],[STN TG]]="",db[[#This Row],[STN B]],db[[#This Row],[STN TG]]),db[[#This Row],[STN K]])</f>
        <v>PCS</v>
      </c>
      <c r="AE1834" s="40"/>
    </row>
    <row r="1835" spans="1:31" x14ac:dyDescent="0.25">
      <c r="A1835" s="40">
        <f t="shared" si="28"/>
        <v>1834</v>
      </c>
      <c r="B1835" s="5" t="str">
        <f>LOWER(SUBSTITUTE(SUBSTITUTE(SUBSTITUTE(SUBSTITUTE(SUBSTITUTE(SUBSTITUTE(SUBSTITUTE(SUBSTITUTE(db[[#This Row],[NB BM]]," ",),".",""),"-",""),"(",""),")",""),"/",""),"""",""),"+",""))</f>
        <v>lilinangkashintoengno12348</v>
      </c>
      <c r="C1835" s="5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D1835" s="5" t="str">
        <f>LOWER(SUBSTITUTE(SUBSTITUTE(SUBSTITUTE(SUBSTITUTE(SUBSTITUTE(SUBSTITUTE(SUBSTITUTE(SUBSTITUTE(SUBSTITUTE(db[[#This Row],[NB PAJAK]]," ",""),"-",""),"(",""),")",""),".",""),",",""),"/",""),"""",""),"+",""))</f>
        <v/>
      </c>
      <c r="E183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lilinangkashintoengno12348100lsnuntana</v>
      </c>
      <c r="F183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lilinangkashintoengno12348100lsn</v>
      </c>
      <c r="G1835" s="5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lilinangkashintoengno12348untana</v>
      </c>
      <c r="H183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lilinangkashintoengno12348100lsnuntana</v>
      </c>
      <c r="I1835" s="2" t="s">
        <v>2979</v>
      </c>
      <c r="J1835" s="2" t="s">
        <v>2976</v>
      </c>
      <c r="K1835" s="14"/>
      <c r="L1835" s="2" t="s">
        <v>1336</v>
      </c>
      <c r="M1835" s="33" t="e">
        <f>IF(db[[#This Row],[NB NOTA_C]]="","",COUNTIF([2]!B_MSK[concat],db[[#This Row],[NB NOTA_C]]))</f>
        <v>#REF!</v>
      </c>
      <c r="N1835" s="9" t="s">
        <v>1370</v>
      </c>
      <c r="O1835" s="5" t="s">
        <v>1490</v>
      </c>
      <c r="P1835" s="2" t="s">
        <v>2437</v>
      </c>
      <c r="Q1835" s="5"/>
      <c r="R1835" s="5" t="str">
        <f>IF(db[[#This Row],[QTY/ CTN]]="","",SUBSTITUTE(SUBSTITUTE(SUBSTITUTE(db[[#This Row],[QTY/ CTN]]," ","_",2),"(",""),")","")&amp;"_")</f>
        <v>100 LSN_</v>
      </c>
      <c r="S1835" s="5">
        <f>IF(db[[#This Row],[H_QTY/ CTN]]="","",SEARCH("_",db[[#This Row],[H_QTY/ CTN]]))</f>
        <v>8</v>
      </c>
      <c r="T1835" s="5">
        <f>IF(db[[#This Row],[H_QTY/ CTN]]="","",LEN(db[[#This Row],[H_QTY/ CTN]]))</f>
        <v>8</v>
      </c>
      <c r="U1835" s="40" t="str">
        <f>IF(db[[#This Row],[H_QTY/ CTN]]="","",LEFT(db[[#This Row],[H_QTY/ CTN]],db[[#This Row],[H_1]]-1))</f>
        <v>100 LSN</v>
      </c>
      <c r="V1835" s="40" t="str">
        <f>IF(NOT(db[[#This Row],[H_1]]=db[[#This Row],[H_2]]),MID(db[[#This Row],[H_QTY/ CTN]],db[[#This Row],[H_1]]+1,db[[#This Row],[H_2]]-db[[#This Row],[H_1]]-1),"")</f>
        <v/>
      </c>
      <c r="W1835" s="40" t="str">
        <f>IF(db[[#This Row],[QTY/ CTN B]]="","",LEFT(db[[#This Row],[QTY/ CTN B]],SEARCH(" ",db[[#This Row],[QTY/ CTN B]],1)-1))</f>
        <v>100</v>
      </c>
      <c r="X1835" s="40" t="str">
        <f>IF(db[[#This Row],[QTY/ CTN B]]="","",RIGHT(db[[#This Row],[QTY/ CTN B]],LEN(db[[#This Row],[QTY/ CTN B]])-SEARCH(" ",db[[#This Row],[QTY/ CTN B]],1)))</f>
        <v>LSN</v>
      </c>
      <c r="Y1835" s="40">
        <f>IF(db[[#This Row],[QTY/ CTN TG]]="",IF(db[[#This Row],[STN TG]]="","",12),LEFT(db[[#This Row],[QTY/ CTN TG]],SEARCH(" ",db[[#This Row],[QTY/ CTN TG]],1)-1))</f>
        <v>12</v>
      </c>
      <c r="Z18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35" s="40" t="str">
        <f>IF(db[[#This Row],[STN K]]="","",IF(db[[#This Row],[STN TG]]="LSN",12,""))</f>
        <v/>
      </c>
      <c r="AB1835" s="40" t="str">
        <f>IF(db[[#This Row],[STN TG]]="LSN","PCS","")</f>
        <v/>
      </c>
      <c r="AC1835" s="40">
        <f>db[[#This Row],[QTY B]]*IF(db[[#This Row],[QTY TG]]="",1,db[[#This Row],[QTY TG]])*IF(db[[#This Row],[QTY K]]="",1,db[[#This Row],[QTY K]])</f>
        <v>1200</v>
      </c>
      <c r="AD1835" s="40" t="str">
        <f>IF(db[[#This Row],[STN K]]="",IF(db[[#This Row],[STN TG]]="",db[[#This Row],[STN B]],db[[#This Row],[STN TG]]),db[[#This Row],[STN K]])</f>
        <v>PCS</v>
      </c>
      <c r="AE1835" s="40"/>
    </row>
    <row r="1836" spans="1:31" x14ac:dyDescent="0.25">
      <c r="A1836" s="40">
        <f t="shared" si="28"/>
        <v>1835</v>
      </c>
      <c r="B1836" s="5" t="str">
        <f>LOWER(SUBSTITUTE(SUBSTITUTE(SUBSTITUTE(SUBSTITUTE(SUBSTITUTE(SUBSTITUTE(SUBSTITUTE(SUBSTITUTE(db[[#This Row],[NB BM]]," ",),".",""),"-",""),"(",""),")",""),"/",""),"""",""),"+",""))</f>
        <v>lilinangkashintoengno9</v>
      </c>
      <c r="C1836" s="5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D1836" s="5" t="str">
        <f>LOWER(SUBSTITUTE(SUBSTITUTE(SUBSTITUTE(SUBSTITUTE(SUBSTITUTE(SUBSTITUTE(SUBSTITUTE(SUBSTITUTE(SUBSTITUTE(db[[#This Row],[NB PAJAK]]," ",""),"-",""),"(",""),")",""),".",""),",",""),"/",""),"""",""),"+",""))</f>
        <v/>
      </c>
      <c r="E183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lilinangkashintoengno9100lsnuntana</v>
      </c>
      <c r="F183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lilinangkashintoengno9100lsn</v>
      </c>
      <c r="G1836" s="5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lilinangkashintoengno9untana</v>
      </c>
      <c r="H183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lilinangkashintoengno9100lsnuntana</v>
      </c>
      <c r="I1836" s="2" t="s">
        <v>2980</v>
      </c>
      <c r="J1836" s="2" t="s">
        <v>2975</v>
      </c>
      <c r="K1836" s="14"/>
      <c r="L1836" s="2" t="s">
        <v>1336</v>
      </c>
      <c r="M1836" s="33" t="e">
        <f>IF(db[[#This Row],[NB NOTA_C]]="","",COUNTIF([2]!B_MSK[concat],db[[#This Row],[NB NOTA_C]]))</f>
        <v>#REF!</v>
      </c>
      <c r="N1836" s="9" t="s">
        <v>1370</v>
      </c>
      <c r="O1836" s="5" t="s">
        <v>1490</v>
      </c>
      <c r="P1836" s="2" t="s">
        <v>2437</v>
      </c>
      <c r="Q1836" s="5"/>
      <c r="R1836" s="5" t="str">
        <f>IF(db[[#This Row],[QTY/ CTN]]="","",SUBSTITUTE(SUBSTITUTE(SUBSTITUTE(db[[#This Row],[QTY/ CTN]]," ","_",2),"(",""),")","")&amp;"_")</f>
        <v>100 LSN_</v>
      </c>
      <c r="S1836" s="5">
        <f>IF(db[[#This Row],[H_QTY/ CTN]]="","",SEARCH("_",db[[#This Row],[H_QTY/ CTN]]))</f>
        <v>8</v>
      </c>
      <c r="T1836" s="5">
        <f>IF(db[[#This Row],[H_QTY/ CTN]]="","",LEN(db[[#This Row],[H_QTY/ CTN]]))</f>
        <v>8</v>
      </c>
      <c r="U1836" s="40" t="str">
        <f>IF(db[[#This Row],[H_QTY/ CTN]]="","",LEFT(db[[#This Row],[H_QTY/ CTN]],db[[#This Row],[H_1]]-1))</f>
        <v>100 LSN</v>
      </c>
      <c r="V1836" s="40" t="str">
        <f>IF(NOT(db[[#This Row],[H_1]]=db[[#This Row],[H_2]]),MID(db[[#This Row],[H_QTY/ CTN]],db[[#This Row],[H_1]]+1,db[[#This Row],[H_2]]-db[[#This Row],[H_1]]-1),"")</f>
        <v/>
      </c>
      <c r="W1836" s="40" t="str">
        <f>IF(db[[#This Row],[QTY/ CTN B]]="","",LEFT(db[[#This Row],[QTY/ CTN B]],SEARCH(" ",db[[#This Row],[QTY/ CTN B]],1)-1))</f>
        <v>100</v>
      </c>
      <c r="X1836" s="40" t="str">
        <f>IF(db[[#This Row],[QTY/ CTN B]]="","",RIGHT(db[[#This Row],[QTY/ CTN B]],LEN(db[[#This Row],[QTY/ CTN B]])-SEARCH(" ",db[[#This Row],[QTY/ CTN B]],1)))</f>
        <v>LSN</v>
      </c>
      <c r="Y1836" s="40">
        <f>IF(db[[#This Row],[QTY/ CTN TG]]="",IF(db[[#This Row],[STN TG]]="","",12),LEFT(db[[#This Row],[QTY/ CTN TG]],SEARCH(" ",db[[#This Row],[QTY/ CTN TG]],1)-1))</f>
        <v>12</v>
      </c>
      <c r="Z18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36" s="40" t="str">
        <f>IF(db[[#This Row],[STN K]]="","",IF(db[[#This Row],[STN TG]]="LSN",12,""))</f>
        <v/>
      </c>
      <c r="AB1836" s="40" t="str">
        <f>IF(db[[#This Row],[STN TG]]="LSN","PCS","")</f>
        <v/>
      </c>
      <c r="AC1836" s="40">
        <f>db[[#This Row],[QTY B]]*IF(db[[#This Row],[QTY TG]]="",1,db[[#This Row],[QTY TG]])*IF(db[[#This Row],[QTY K]]="",1,db[[#This Row],[QTY K]])</f>
        <v>1200</v>
      </c>
      <c r="AD1836" s="40" t="str">
        <f>IF(db[[#This Row],[STN K]]="",IF(db[[#This Row],[STN TG]]="",db[[#This Row],[STN B]],db[[#This Row],[STN TG]]),db[[#This Row],[STN K]])</f>
        <v>PCS</v>
      </c>
      <c r="AE1836" s="40"/>
    </row>
    <row r="1837" spans="1:31" x14ac:dyDescent="0.25">
      <c r="A1837" s="40">
        <f t="shared" si="28"/>
        <v>1836</v>
      </c>
      <c r="B1837" s="5" t="str">
        <f>LOWER(SUBSTITUTE(SUBSTITUTE(SUBSTITUTE(SUBSTITUTE(SUBSTITUTE(SUBSTITUTE(SUBSTITUTE(SUBSTITUTE(db[[#This Row],[NB BM]]," ",),".",""),"-",""),"(",""),")",""),"/",""),"""",""),"+",""))</f>
        <v>lilinangkashintoengno0sd9</v>
      </c>
      <c r="C1837" s="5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D1837" s="5" t="str">
        <f>LOWER(SUBSTITUTE(SUBSTITUTE(SUBSTITUTE(SUBSTITUTE(SUBSTITUTE(SUBSTITUTE(SUBSTITUTE(SUBSTITUTE(SUBSTITUTE(db[[#This Row],[NB PAJAK]]," ",""),"-",""),"(",""),")",""),".",""),",",""),"/",""),"""",""),"+",""))</f>
        <v/>
      </c>
      <c r="E183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lilinangkashintoengno0sd9untana</v>
      </c>
      <c r="F183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lilinangkashintoengno0sd9</v>
      </c>
      <c r="G1837" s="5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lilinangkashintoengno0sd9untana</v>
      </c>
      <c r="H183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lilinangkashintoengno0sd9untana</v>
      </c>
      <c r="I1837" s="2" t="s">
        <v>2242</v>
      </c>
      <c r="J1837" s="2" t="s">
        <v>2241</v>
      </c>
      <c r="K1837" s="14"/>
      <c r="L1837" s="2" t="s">
        <v>1336</v>
      </c>
      <c r="M1837" s="34" t="e">
        <f>IF(db[[#This Row],[NB NOTA_C]]="","",COUNTIF([2]!B_MSK[concat],db[[#This Row],[NB NOTA_C]]))</f>
        <v>#REF!</v>
      </c>
      <c r="N1837" s="9" t="s">
        <v>1370</v>
      </c>
      <c r="O1837" s="5"/>
      <c r="P1837" s="2" t="s">
        <v>2437</v>
      </c>
      <c r="R1837" s="2" t="str">
        <f>IF(db[[#This Row],[QTY/ CTN]]="","",SUBSTITUTE(SUBSTITUTE(SUBSTITUTE(db[[#This Row],[QTY/ CTN]]," ","_",2),"(",""),")","")&amp;"_")</f>
        <v/>
      </c>
      <c r="S1837" s="2" t="str">
        <f>IF(db[[#This Row],[H_QTY/ CTN]]="","",SEARCH("_",db[[#This Row],[H_QTY/ CTN]]))</f>
        <v/>
      </c>
      <c r="T1837" s="2" t="str">
        <f>IF(db[[#This Row],[H_QTY/ CTN]]="","",LEN(db[[#This Row],[H_QTY/ CTN]]))</f>
        <v/>
      </c>
      <c r="U1837" s="41" t="str">
        <f>IF(db[[#This Row],[H_QTY/ CTN]]="","",LEFT(db[[#This Row],[H_QTY/ CTN]],db[[#This Row],[H_1]]-1))</f>
        <v/>
      </c>
      <c r="V1837" s="40" t="str">
        <f>IF(NOT(db[[#This Row],[H_1]]=db[[#This Row],[H_2]]),MID(db[[#This Row],[H_QTY/ CTN]],db[[#This Row],[H_1]]+1,db[[#This Row],[H_2]]-db[[#This Row],[H_1]]-1),"")</f>
        <v/>
      </c>
      <c r="W1837" s="40" t="str">
        <f>IF(db[[#This Row],[QTY/ CTN B]]="","",LEFT(db[[#This Row],[QTY/ CTN B]],SEARCH(" ",db[[#This Row],[QTY/ CTN B]],1)-1))</f>
        <v/>
      </c>
      <c r="X1837" s="40" t="str">
        <f>IF(db[[#This Row],[QTY/ CTN B]]="","",RIGHT(db[[#This Row],[QTY/ CTN B]],LEN(db[[#This Row],[QTY/ CTN B]])-SEARCH(" ",db[[#This Row],[QTY/ CTN B]],1)))</f>
        <v/>
      </c>
      <c r="Y1837" s="40" t="str">
        <f>IF(db[[#This Row],[QTY/ CTN TG]]="",IF(db[[#This Row],[STN TG]]="","",12),LEFT(db[[#This Row],[QTY/ CTN TG]],SEARCH(" ",db[[#This Row],[QTY/ CTN TG]],1)-1))</f>
        <v/>
      </c>
      <c r="Z18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37" s="40" t="str">
        <f>IF(db[[#This Row],[STN K]]="","",IF(db[[#This Row],[STN TG]]="LSN",12,""))</f>
        <v/>
      </c>
      <c r="AB1837" s="40" t="str">
        <f>IF(db[[#This Row],[STN TG]]="LSN","PCS","")</f>
        <v/>
      </c>
      <c r="AC1837" s="40" t="e">
        <f>db[[#This Row],[QTY B]]*IF(db[[#This Row],[QTY TG]]="",1,db[[#This Row],[QTY TG]])*IF(db[[#This Row],[QTY K]]="",1,db[[#This Row],[QTY K]])</f>
        <v>#VALUE!</v>
      </c>
      <c r="AD1837" s="40" t="str">
        <f>IF(db[[#This Row],[STN K]]="",IF(db[[#This Row],[STN TG]]="",db[[#This Row],[STN B]],db[[#This Row],[STN TG]]),db[[#This Row],[STN K]])</f>
        <v/>
      </c>
      <c r="AE1837" s="40"/>
    </row>
    <row r="1838" spans="1:31" x14ac:dyDescent="0.25">
      <c r="A1838" s="40">
        <f t="shared" si="28"/>
        <v>1837</v>
      </c>
      <c r="B1838" s="101" t="str">
        <f>LOWER(SUBSTITUTE(SUBSTITUTE(SUBSTITUTE(SUBSTITUTE(SUBSTITUTE(SUBSTITUTE(SUBSTITUTE(SUBSTITUTE(db[[#This Row],[NB BM]]," ",),".",""),"-",""),"(",""),")",""),"/",""),"""",""),"+",""))</f>
        <v>lilinangkashintoengno0123456</v>
      </c>
      <c r="C1838" s="101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D1838" s="101" t="str">
        <f>LOWER(SUBSTITUTE(SUBSTITUTE(SUBSTITUTE(SUBSTITUTE(SUBSTITUTE(SUBSTITUTE(SUBSTITUTE(SUBSTITUTE(SUBSTITUTE(db[[#This Row],[NB PAJAK]]," ",""),"-",""),"(",""),")",""),".",""),",",""),"/",""),"""",""),"+",""))</f>
        <v/>
      </c>
      <c r="E1838" s="10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lilinangkashintoengno0123456100lsnuntana</v>
      </c>
      <c r="F1838" s="101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lilinangkashintoengno0123456100lsn</v>
      </c>
      <c r="G1838" s="101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lilinangkashintoengno0123456untana</v>
      </c>
      <c r="H1838" s="10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lilinangkashintoengno0123456100lsnuntana</v>
      </c>
      <c r="I1838" s="8" t="s">
        <v>3047</v>
      </c>
      <c r="J1838" s="8" t="s">
        <v>3046</v>
      </c>
      <c r="K1838" s="22"/>
      <c r="L1838" s="2" t="s">
        <v>1336</v>
      </c>
      <c r="M1838" s="102" t="e">
        <f>IF(db[[#This Row],[NB NOTA_C]]="","",COUNTIF([2]!B_MSK[concat],db[[#This Row],[NB NOTA_C]]))</f>
        <v>#REF!</v>
      </c>
      <c r="N1838" s="103" t="s">
        <v>1370</v>
      </c>
      <c r="O1838" s="101" t="s">
        <v>1490</v>
      </c>
      <c r="P1838" s="8" t="s">
        <v>2437</v>
      </c>
      <c r="Q1838" s="101"/>
      <c r="R1838" s="101" t="str">
        <f>IF(db[[#This Row],[QTY/ CTN]]="","",SUBSTITUTE(SUBSTITUTE(SUBSTITUTE(db[[#This Row],[QTY/ CTN]]," ","_",2),"(",""),")","")&amp;"_")</f>
        <v>100 LSN_</v>
      </c>
      <c r="S1838" s="101">
        <f>IF(db[[#This Row],[H_QTY/ CTN]]="","",SEARCH("_",db[[#This Row],[H_QTY/ CTN]]))</f>
        <v>8</v>
      </c>
      <c r="T1838" s="101">
        <f>IF(db[[#This Row],[H_QTY/ CTN]]="","",LEN(db[[#This Row],[H_QTY/ CTN]]))</f>
        <v>8</v>
      </c>
      <c r="U1838" s="104" t="str">
        <f>IF(db[[#This Row],[H_QTY/ CTN]]="","",LEFT(db[[#This Row],[H_QTY/ CTN]],db[[#This Row],[H_1]]-1))</f>
        <v>100 LSN</v>
      </c>
      <c r="V1838" s="104" t="str">
        <f>IF(NOT(db[[#This Row],[H_1]]=db[[#This Row],[H_2]]),MID(db[[#This Row],[H_QTY/ CTN]],db[[#This Row],[H_1]]+1,db[[#This Row],[H_2]]-db[[#This Row],[H_1]]-1),"")</f>
        <v/>
      </c>
      <c r="W1838" s="40" t="str">
        <f>IF(db[[#This Row],[QTY/ CTN B]]="","",LEFT(db[[#This Row],[QTY/ CTN B]],SEARCH(" ",db[[#This Row],[QTY/ CTN B]],1)-1))</f>
        <v>100</v>
      </c>
      <c r="X1838" s="40" t="str">
        <f>IF(db[[#This Row],[QTY/ CTN B]]="","",RIGHT(db[[#This Row],[QTY/ CTN B]],LEN(db[[#This Row],[QTY/ CTN B]])-SEARCH(" ",db[[#This Row],[QTY/ CTN B]],1)))</f>
        <v>LSN</v>
      </c>
      <c r="Y1838" s="40">
        <f>IF(db[[#This Row],[QTY/ CTN TG]]="",IF(db[[#This Row],[STN TG]]="","",12),LEFT(db[[#This Row],[QTY/ CTN TG]],SEARCH(" ",db[[#This Row],[QTY/ CTN TG]],1)-1))</f>
        <v>12</v>
      </c>
      <c r="Z18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38" s="40" t="str">
        <f>IF(db[[#This Row],[STN K]]="","",IF(db[[#This Row],[STN TG]]="LSN",12,""))</f>
        <v/>
      </c>
      <c r="AB1838" s="40" t="str">
        <f>IF(db[[#This Row],[STN TG]]="LSN","PCS","")</f>
        <v/>
      </c>
      <c r="AC1838" s="40">
        <f>db[[#This Row],[QTY B]]*IF(db[[#This Row],[QTY TG]]="",1,db[[#This Row],[QTY TG]])*IF(db[[#This Row],[QTY K]]="",1,db[[#This Row],[QTY K]])</f>
        <v>1200</v>
      </c>
      <c r="AD1838" s="40" t="str">
        <f>IF(db[[#This Row],[STN K]]="",IF(db[[#This Row],[STN TG]]="",db[[#This Row],[STN B]],db[[#This Row],[STN TG]]),db[[#This Row],[STN K]])</f>
        <v>PCS</v>
      </c>
      <c r="AE1838" s="40"/>
    </row>
    <row r="1839" spans="1:31" x14ac:dyDescent="0.25">
      <c r="A1839" s="40">
        <f t="shared" si="28"/>
        <v>1838</v>
      </c>
      <c r="B1839" s="5" t="str">
        <f>LOWER(SUBSTITUTE(SUBSTITUTE(SUBSTITUTE(SUBSTITUTE(SUBSTITUTE(SUBSTITUTE(SUBSTITUTE(SUBSTITUTE(db[[#This Row],[NB BM]]," ",),".",""),"-",""),"(",""),")",""),"/",""),"""",""),"+",""))</f>
        <v>lilinangkashintoengno0</v>
      </c>
      <c r="C1839" s="5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D1839" s="5" t="str">
        <f>LOWER(SUBSTITUTE(SUBSTITUTE(SUBSTITUTE(SUBSTITUTE(SUBSTITUTE(SUBSTITUTE(SUBSTITUTE(SUBSTITUTE(SUBSTITUTE(db[[#This Row],[NB PAJAK]]," ",""),"-",""),"(",""),")",""),".",""),",",""),"/",""),"""",""),"+",""))</f>
        <v/>
      </c>
      <c r="E183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lilinangkashintoengno0100lsnuntana</v>
      </c>
      <c r="F183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lilinangkashintoengno0127100lsn</v>
      </c>
      <c r="G1839" s="5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lilinangkashintoengno0127untana</v>
      </c>
      <c r="H183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lilinangkashintoengno0127100lsnuntana</v>
      </c>
      <c r="I1839" s="2" t="s">
        <v>923</v>
      </c>
      <c r="J1839" s="2" t="s">
        <v>1189</v>
      </c>
      <c r="K1839" s="14"/>
      <c r="L1839" s="2" t="s">
        <v>1336</v>
      </c>
      <c r="M1839" s="34" t="e">
        <f>IF(db[[#This Row],[NB NOTA_C]]="","",COUNTIF([2]!B_MSK[concat],db[[#This Row],[NB NOTA_C]]))</f>
        <v>#REF!</v>
      </c>
      <c r="N1839" s="14" t="s">
        <v>1370</v>
      </c>
      <c r="O1839" s="2" t="s">
        <v>1490</v>
      </c>
      <c r="P1839" s="2" t="s">
        <v>2437</v>
      </c>
      <c r="R1839" s="2" t="str">
        <f>IF(db[[#This Row],[QTY/ CTN]]="","",SUBSTITUTE(SUBSTITUTE(SUBSTITUTE(db[[#This Row],[QTY/ CTN]]," ","_",2),"(",""),")","")&amp;"_")</f>
        <v>100 LSN_</v>
      </c>
      <c r="S1839" s="2">
        <f>IF(db[[#This Row],[H_QTY/ CTN]]="","",SEARCH("_",db[[#This Row],[H_QTY/ CTN]]))</f>
        <v>8</v>
      </c>
      <c r="T1839" s="2">
        <f>IF(db[[#This Row],[H_QTY/ CTN]]="","",LEN(db[[#This Row],[H_QTY/ CTN]]))</f>
        <v>8</v>
      </c>
      <c r="U1839" s="41" t="str">
        <f>IF(db[[#This Row],[H_QTY/ CTN]]="","",LEFT(db[[#This Row],[H_QTY/ CTN]],db[[#This Row],[H_1]]-1))</f>
        <v>100 LSN</v>
      </c>
      <c r="V1839" s="40" t="str">
        <f>IF(NOT(db[[#This Row],[H_1]]=db[[#This Row],[H_2]]),MID(db[[#This Row],[H_QTY/ CTN]],db[[#This Row],[H_1]]+1,db[[#This Row],[H_2]]-db[[#This Row],[H_1]]-1),"")</f>
        <v/>
      </c>
      <c r="W1839" s="40" t="str">
        <f>IF(db[[#This Row],[QTY/ CTN B]]="","",LEFT(db[[#This Row],[QTY/ CTN B]],SEARCH(" ",db[[#This Row],[QTY/ CTN B]],1)-1))</f>
        <v>100</v>
      </c>
      <c r="X1839" s="40" t="str">
        <f>IF(db[[#This Row],[QTY/ CTN B]]="","",RIGHT(db[[#This Row],[QTY/ CTN B]],LEN(db[[#This Row],[QTY/ CTN B]])-SEARCH(" ",db[[#This Row],[QTY/ CTN B]],1)))</f>
        <v>LSN</v>
      </c>
      <c r="Y1839" s="40">
        <f>IF(db[[#This Row],[QTY/ CTN TG]]="",IF(db[[#This Row],[STN TG]]="","",12),LEFT(db[[#This Row],[QTY/ CTN TG]],SEARCH(" ",db[[#This Row],[QTY/ CTN TG]],1)-1))</f>
        <v>12</v>
      </c>
      <c r="Z18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39" s="40" t="str">
        <f>IF(db[[#This Row],[STN K]]="","",IF(db[[#This Row],[STN TG]]="LSN",12,""))</f>
        <v/>
      </c>
      <c r="AB1839" s="40" t="str">
        <f>IF(db[[#This Row],[STN TG]]="LSN","PCS","")</f>
        <v/>
      </c>
      <c r="AC1839" s="40">
        <f>db[[#This Row],[QTY B]]*IF(db[[#This Row],[QTY TG]]="",1,db[[#This Row],[QTY TG]])*IF(db[[#This Row],[QTY K]]="",1,db[[#This Row],[QTY K]])</f>
        <v>1200</v>
      </c>
      <c r="AD1839" s="40" t="str">
        <f>IF(db[[#This Row],[STN K]]="",IF(db[[#This Row],[STN TG]]="",db[[#This Row],[STN B]],db[[#This Row],[STN TG]]),db[[#This Row],[STN K]])</f>
        <v>PCS</v>
      </c>
      <c r="AE1839" s="40"/>
    </row>
    <row r="1840" spans="1:31" x14ac:dyDescent="0.25">
      <c r="A1840" s="40">
        <f t="shared" si="28"/>
        <v>1839</v>
      </c>
      <c r="B1840" s="5" t="str">
        <f>LOWER(SUBSTITUTE(SUBSTITUTE(SUBSTITUTE(SUBSTITUTE(SUBSTITUTE(SUBSTITUTE(SUBSTITUTE(SUBSTITUTE(db[[#This Row],[NB BM]]," ",),".",""),"-",""),"(",""),")",""),"/",""),"""",""),"+",""))</f>
        <v>lilinangkashintoengno1</v>
      </c>
      <c r="C1840" s="5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D1840" s="5" t="str">
        <f>LOWER(SUBSTITUTE(SUBSTITUTE(SUBSTITUTE(SUBSTITUTE(SUBSTITUTE(SUBSTITUTE(SUBSTITUTE(SUBSTITUTE(SUBSTITUTE(db[[#This Row],[NB PAJAK]]," ",""),"-",""),"(",""),")",""),".",""),",",""),"/",""),"""",""),"+",""))</f>
        <v/>
      </c>
      <c r="E184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lilinangkashintoengno1100lsnuntana</v>
      </c>
      <c r="F184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lilinangkashintoengno1100lsn</v>
      </c>
      <c r="G1840" s="5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lilinangkashintoengno1untana</v>
      </c>
      <c r="H184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lilinangkashintoengno1100lsnuntana</v>
      </c>
      <c r="I1840" s="2" t="s">
        <v>924</v>
      </c>
      <c r="J1840" s="2" t="s">
        <v>1190</v>
      </c>
      <c r="K1840" s="14"/>
      <c r="L1840" s="2" t="s">
        <v>1336</v>
      </c>
      <c r="M1840" s="34" t="e">
        <f>IF(db[[#This Row],[NB NOTA_C]]="","",COUNTIF([2]!B_MSK[concat],db[[#This Row],[NB NOTA_C]]))</f>
        <v>#REF!</v>
      </c>
      <c r="N1840" s="14" t="s">
        <v>1370</v>
      </c>
      <c r="O1840" s="2" t="s">
        <v>1490</v>
      </c>
      <c r="P1840" s="2" t="s">
        <v>2437</v>
      </c>
      <c r="R1840" s="2" t="str">
        <f>IF(db[[#This Row],[QTY/ CTN]]="","",SUBSTITUTE(SUBSTITUTE(SUBSTITUTE(db[[#This Row],[QTY/ CTN]]," ","_",2),"(",""),")","")&amp;"_")</f>
        <v>100 LSN_</v>
      </c>
      <c r="S1840" s="2">
        <f>IF(db[[#This Row],[H_QTY/ CTN]]="","",SEARCH("_",db[[#This Row],[H_QTY/ CTN]]))</f>
        <v>8</v>
      </c>
      <c r="T1840" s="2">
        <f>IF(db[[#This Row],[H_QTY/ CTN]]="","",LEN(db[[#This Row],[H_QTY/ CTN]]))</f>
        <v>8</v>
      </c>
      <c r="U1840" s="41" t="str">
        <f>IF(db[[#This Row],[H_QTY/ CTN]]="","",LEFT(db[[#This Row],[H_QTY/ CTN]],db[[#This Row],[H_1]]-1))</f>
        <v>100 LSN</v>
      </c>
      <c r="V1840" s="40" t="str">
        <f>IF(NOT(db[[#This Row],[H_1]]=db[[#This Row],[H_2]]),MID(db[[#This Row],[H_QTY/ CTN]],db[[#This Row],[H_1]]+1,db[[#This Row],[H_2]]-db[[#This Row],[H_1]]-1),"")</f>
        <v/>
      </c>
      <c r="W1840" s="40" t="str">
        <f>IF(db[[#This Row],[QTY/ CTN B]]="","",LEFT(db[[#This Row],[QTY/ CTN B]],SEARCH(" ",db[[#This Row],[QTY/ CTN B]],1)-1))</f>
        <v>100</v>
      </c>
      <c r="X1840" s="40" t="str">
        <f>IF(db[[#This Row],[QTY/ CTN B]]="","",RIGHT(db[[#This Row],[QTY/ CTN B]],LEN(db[[#This Row],[QTY/ CTN B]])-SEARCH(" ",db[[#This Row],[QTY/ CTN B]],1)))</f>
        <v>LSN</v>
      </c>
      <c r="Y1840" s="40">
        <f>IF(db[[#This Row],[QTY/ CTN TG]]="",IF(db[[#This Row],[STN TG]]="","",12),LEFT(db[[#This Row],[QTY/ CTN TG]],SEARCH(" ",db[[#This Row],[QTY/ CTN TG]],1)-1))</f>
        <v>12</v>
      </c>
      <c r="Z18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40" s="40" t="str">
        <f>IF(db[[#This Row],[STN K]]="","",IF(db[[#This Row],[STN TG]]="LSN",12,""))</f>
        <v/>
      </c>
      <c r="AB1840" s="40" t="str">
        <f>IF(db[[#This Row],[STN TG]]="LSN","PCS","")</f>
        <v/>
      </c>
      <c r="AC1840" s="40">
        <f>db[[#This Row],[QTY B]]*IF(db[[#This Row],[QTY TG]]="",1,db[[#This Row],[QTY TG]])*IF(db[[#This Row],[QTY K]]="",1,db[[#This Row],[QTY K]])</f>
        <v>1200</v>
      </c>
      <c r="AD1840" s="40" t="str">
        <f>IF(db[[#This Row],[STN K]]="",IF(db[[#This Row],[STN TG]]="",db[[#This Row],[STN B]],db[[#This Row],[STN TG]]),db[[#This Row],[STN K]])</f>
        <v>PCS</v>
      </c>
      <c r="AE1840" s="40"/>
    </row>
    <row r="1841" spans="1:31" x14ac:dyDescent="0.25">
      <c r="A1841" s="40">
        <f t="shared" si="28"/>
        <v>1840</v>
      </c>
      <c r="B1841" s="5" t="str">
        <f>LOWER(SUBSTITUTE(SUBSTITUTE(SUBSTITUTE(SUBSTITUTE(SUBSTITUTE(SUBSTITUTE(SUBSTITUTE(SUBSTITUTE(db[[#This Row],[NB BM]]," ",),".",""),"-",""),"(",""),")",""),"/",""),"""",""),"+",""))</f>
        <v>lilinangkashintoengno1234</v>
      </c>
      <c r="C1841" s="5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D1841" s="5" t="str">
        <f>LOWER(SUBSTITUTE(SUBSTITUTE(SUBSTITUTE(SUBSTITUTE(SUBSTITUTE(SUBSTITUTE(SUBSTITUTE(SUBSTITUTE(SUBSTITUTE(db[[#This Row],[NB PAJAK]]," ",""),"-",""),"(",""),")",""),".",""),",",""),"/",""),"""",""),"+",""))</f>
        <v/>
      </c>
      <c r="E184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lilinangkashintoengno1234100lsnuntana</v>
      </c>
      <c r="F184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lilinangkashintoengno1234100lsn</v>
      </c>
      <c r="G1841" s="5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lilinangkashintoengno1234untana</v>
      </c>
      <c r="H184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lilinangkashintoengno1234100lsnuntana</v>
      </c>
      <c r="I1841" s="2" t="s">
        <v>3075</v>
      </c>
      <c r="J1841" s="2" t="s">
        <v>3074</v>
      </c>
      <c r="K1841" s="14"/>
      <c r="L1841" s="2" t="s">
        <v>1336</v>
      </c>
      <c r="M1841" s="33" t="e">
        <f>IF(db[[#This Row],[NB NOTA_C]]="","",COUNTIF([2]!B_MSK[concat],db[[#This Row],[NB NOTA_C]]))</f>
        <v>#REF!</v>
      </c>
      <c r="N1841" s="9" t="s">
        <v>1370</v>
      </c>
      <c r="O1841" s="5" t="s">
        <v>1490</v>
      </c>
      <c r="P1841" s="2" t="s">
        <v>2437</v>
      </c>
      <c r="Q1841" s="5"/>
      <c r="R1841" s="5" t="str">
        <f>IF(db[[#This Row],[QTY/ CTN]]="","",SUBSTITUTE(SUBSTITUTE(SUBSTITUTE(db[[#This Row],[QTY/ CTN]]," ","_",2),"(",""),")","")&amp;"_")</f>
        <v>100 LSN_</v>
      </c>
      <c r="S1841" s="5">
        <f>IF(db[[#This Row],[H_QTY/ CTN]]="","",SEARCH("_",db[[#This Row],[H_QTY/ CTN]]))</f>
        <v>8</v>
      </c>
      <c r="T1841" s="5">
        <f>IF(db[[#This Row],[H_QTY/ CTN]]="","",LEN(db[[#This Row],[H_QTY/ CTN]]))</f>
        <v>8</v>
      </c>
      <c r="U1841" s="40" t="str">
        <f>IF(db[[#This Row],[H_QTY/ CTN]]="","",LEFT(db[[#This Row],[H_QTY/ CTN]],db[[#This Row],[H_1]]-1))</f>
        <v>100 LSN</v>
      </c>
      <c r="V1841" s="40" t="str">
        <f>IF(NOT(db[[#This Row],[H_1]]=db[[#This Row],[H_2]]),MID(db[[#This Row],[H_QTY/ CTN]],db[[#This Row],[H_1]]+1,db[[#This Row],[H_2]]-db[[#This Row],[H_1]]-1),"")</f>
        <v/>
      </c>
      <c r="W1841" s="40" t="str">
        <f>IF(db[[#This Row],[QTY/ CTN B]]="","",LEFT(db[[#This Row],[QTY/ CTN B]],SEARCH(" ",db[[#This Row],[QTY/ CTN B]],1)-1))</f>
        <v>100</v>
      </c>
      <c r="X1841" s="40" t="str">
        <f>IF(db[[#This Row],[QTY/ CTN B]]="","",RIGHT(db[[#This Row],[QTY/ CTN B]],LEN(db[[#This Row],[QTY/ CTN B]])-SEARCH(" ",db[[#This Row],[QTY/ CTN B]],1)))</f>
        <v>LSN</v>
      </c>
      <c r="Y1841" s="40">
        <f>IF(db[[#This Row],[QTY/ CTN TG]]="",IF(db[[#This Row],[STN TG]]="","",12),LEFT(db[[#This Row],[QTY/ CTN TG]],SEARCH(" ",db[[#This Row],[QTY/ CTN TG]],1)-1))</f>
        <v>12</v>
      </c>
      <c r="Z18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41" s="40" t="str">
        <f>IF(db[[#This Row],[STN K]]="","",IF(db[[#This Row],[STN TG]]="LSN",12,""))</f>
        <v/>
      </c>
      <c r="AB1841" s="40" t="str">
        <f>IF(db[[#This Row],[STN TG]]="LSN","PCS","")</f>
        <v/>
      </c>
      <c r="AC1841" s="40">
        <f>db[[#This Row],[QTY B]]*IF(db[[#This Row],[QTY TG]]="",1,db[[#This Row],[QTY TG]])*IF(db[[#This Row],[QTY K]]="",1,db[[#This Row],[QTY K]])</f>
        <v>1200</v>
      </c>
      <c r="AD1841" s="40" t="str">
        <f>IF(db[[#This Row],[STN K]]="",IF(db[[#This Row],[STN TG]]="",db[[#This Row],[STN B]],db[[#This Row],[STN TG]]),db[[#This Row],[STN K]])</f>
        <v>PCS</v>
      </c>
      <c r="AE1841" s="40"/>
    </row>
    <row r="1842" spans="1:31" x14ac:dyDescent="0.25">
      <c r="A1842" s="40">
        <f t="shared" si="28"/>
        <v>1841</v>
      </c>
      <c r="B1842" s="5" t="str">
        <f>LOWER(SUBSTITUTE(SUBSTITUTE(SUBSTITUTE(SUBSTITUTE(SUBSTITUTE(SUBSTITUTE(SUBSTITUTE(SUBSTITUTE(db[[#This Row],[NB BM]]," ",),".",""),"-",""),"(",""),")",""),"/",""),"""",""),"+",""))</f>
        <v>lilinangkashintoengno12345</v>
      </c>
      <c r="C1842" s="5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D1842" s="5" t="str">
        <f>LOWER(SUBSTITUTE(SUBSTITUTE(SUBSTITUTE(SUBSTITUTE(SUBSTITUTE(SUBSTITUTE(SUBSTITUTE(SUBSTITUTE(SUBSTITUTE(db[[#This Row],[NB PAJAK]]," ",""),"-",""),"(",""),")",""),".",""),",",""),"/",""),"""",""),"+",""))</f>
        <v/>
      </c>
      <c r="E184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lilinangkashintoengno12345100lsnuntana</v>
      </c>
      <c r="F184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lilinangkashintoengno12345100lsn</v>
      </c>
      <c r="G1842" s="5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lilinangkashintoengno12345untana</v>
      </c>
      <c r="H184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lilinangkashintoengno12345100lsnuntana</v>
      </c>
      <c r="I1842" s="2" t="s">
        <v>3073</v>
      </c>
      <c r="J1842" s="2" t="s">
        <v>2977</v>
      </c>
      <c r="K1842" s="14"/>
      <c r="L1842" s="2" t="s">
        <v>1336</v>
      </c>
      <c r="M1842" s="33" t="e">
        <f>IF(db[[#This Row],[NB NOTA_C]]="","",COUNTIF([2]!B_MSK[concat],db[[#This Row],[NB NOTA_C]]))</f>
        <v>#REF!</v>
      </c>
      <c r="N1842" s="9" t="s">
        <v>1370</v>
      </c>
      <c r="O1842" s="5" t="s">
        <v>1490</v>
      </c>
      <c r="P1842" s="2" t="s">
        <v>2437</v>
      </c>
      <c r="Q1842" s="5"/>
      <c r="R1842" s="5" t="str">
        <f>IF(db[[#This Row],[QTY/ CTN]]="","",SUBSTITUTE(SUBSTITUTE(SUBSTITUTE(db[[#This Row],[QTY/ CTN]]," ","_",2),"(",""),")","")&amp;"_")</f>
        <v>100 LSN_</v>
      </c>
      <c r="S1842" s="5">
        <f>IF(db[[#This Row],[H_QTY/ CTN]]="","",SEARCH("_",db[[#This Row],[H_QTY/ CTN]]))</f>
        <v>8</v>
      </c>
      <c r="T1842" s="5">
        <f>IF(db[[#This Row],[H_QTY/ CTN]]="","",LEN(db[[#This Row],[H_QTY/ CTN]]))</f>
        <v>8</v>
      </c>
      <c r="U1842" s="40" t="str">
        <f>IF(db[[#This Row],[H_QTY/ CTN]]="","",LEFT(db[[#This Row],[H_QTY/ CTN]],db[[#This Row],[H_1]]-1))</f>
        <v>100 LSN</v>
      </c>
      <c r="V1842" s="40" t="str">
        <f>IF(NOT(db[[#This Row],[H_1]]=db[[#This Row],[H_2]]),MID(db[[#This Row],[H_QTY/ CTN]],db[[#This Row],[H_1]]+1,db[[#This Row],[H_2]]-db[[#This Row],[H_1]]-1),"")</f>
        <v/>
      </c>
      <c r="W1842" s="40" t="str">
        <f>IF(db[[#This Row],[QTY/ CTN B]]="","",LEFT(db[[#This Row],[QTY/ CTN B]],SEARCH(" ",db[[#This Row],[QTY/ CTN B]],1)-1))</f>
        <v>100</v>
      </c>
      <c r="X1842" s="40" t="str">
        <f>IF(db[[#This Row],[QTY/ CTN B]]="","",RIGHT(db[[#This Row],[QTY/ CTN B]],LEN(db[[#This Row],[QTY/ CTN B]])-SEARCH(" ",db[[#This Row],[QTY/ CTN B]],1)))</f>
        <v>LSN</v>
      </c>
      <c r="Y1842" s="40">
        <f>IF(db[[#This Row],[QTY/ CTN TG]]="",IF(db[[#This Row],[STN TG]]="","",12),LEFT(db[[#This Row],[QTY/ CTN TG]],SEARCH(" ",db[[#This Row],[QTY/ CTN TG]],1)-1))</f>
        <v>12</v>
      </c>
      <c r="Z18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42" s="40" t="str">
        <f>IF(db[[#This Row],[STN K]]="","",IF(db[[#This Row],[STN TG]]="LSN",12,""))</f>
        <v/>
      </c>
      <c r="AB1842" s="40" t="str">
        <f>IF(db[[#This Row],[STN TG]]="LSN","PCS","")</f>
        <v/>
      </c>
      <c r="AC1842" s="40">
        <f>db[[#This Row],[QTY B]]*IF(db[[#This Row],[QTY TG]]="",1,db[[#This Row],[QTY TG]])*IF(db[[#This Row],[QTY K]]="",1,db[[#This Row],[QTY K]])</f>
        <v>1200</v>
      </c>
      <c r="AD1842" s="40" t="str">
        <f>IF(db[[#This Row],[STN K]]="",IF(db[[#This Row],[STN TG]]="",db[[#This Row],[STN B]],db[[#This Row],[STN TG]]),db[[#This Row],[STN K]])</f>
        <v>PCS</v>
      </c>
      <c r="AE1842" s="40"/>
    </row>
    <row r="1843" spans="1:31" x14ac:dyDescent="0.25">
      <c r="A1843" s="40">
        <f t="shared" si="28"/>
        <v>1842</v>
      </c>
      <c r="B1843" s="5" t="str">
        <f>LOWER(SUBSTITUTE(SUBSTITUTE(SUBSTITUTE(SUBSTITUTE(SUBSTITUTE(SUBSTITUTE(SUBSTITUTE(SUBSTITUTE(db[[#This Row],[NB BM]]," ",),".",""),"-",""),"(",""),")",""),"/",""),"""",""),"+",""))</f>
        <v>lilinangkashintoengno123456</v>
      </c>
      <c r="C1843" s="5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D1843" s="5" t="str">
        <f>LOWER(SUBSTITUTE(SUBSTITUTE(SUBSTITUTE(SUBSTITUTE(SUBSTITUTE(SUBSTITUTE(SUBSTITUTE(SUBSTITUTE(SUBSTITUTE(db[[#This Row],[NB PAJAK]]," ",""),"-",""),"(",""),")",""),".",""),",",""),"/",""),"""",""),"+",""))</f>
        <v/>
      </c>
      <c r="E184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lilinangkashintoengno123456100lsnuntana</v>
      </c>
      <c r="F184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lilinangkashintoengno123456100lsn</v>
      </c>
      <c r="G1843" s="5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lilinangkashintoengno123456untana</v>
      </c>
      <c r="H184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lilinangkashintoengno123456100lsnuntana</v>
      </c>
      <c r="I1843" s="2" t="s">
        <v>2978</v>
      </c>
      <c r="J1843" s="2" t="s">
        <v>2974</v>
      </c>
      <c r="K1843" s="14"/>
      <c r="L1843" s="2" t="s">
        <v>1336</v>
      </c>
      <c r="M1843" s="33" t="e">
        <f>IF(db[[#This Row],[NB NOTA_C]]="","",COUNTIF([2]!B_MSK[concat],db[[#This Row],[NB NOTA_C]]))</f>
        <v>#REF!</v>
      </c>
      <c r="N1843" s="9" t="s">
        <v>1370</v>
      </c>
      <c r="O1843" s="5" t="s">
        <v>1490</v>
      </c>
      <c r="P1843" s="2" t="s">
        <v>2437</v>
      </c>
      <c r="Q1843" s="5"/>
      <c r="R1843" s="5" t="str">
        <f>IF(db[[#This Row],[QTY/ CTN]]="","",SUBSTITUTE(SUBSTITUTE(SUBSTITUTE(db[[#This Row],[QTY/ CTN]]," ","_",2),"(",""),")","")&amp;"_")</f>
        <v>100 LSN_</v>
      </c>
      <c r="S1843" s="5">
        <f>IF(db[[#This Row],[H_QTY/ CTN]]="","",SEARCH("_",db[[#This Row],[H_QTY/ CTN]]))</f>
        <v>8</v>
      </c>
      <c r="T1843" s="5">
        <f>IF(db[[#This Row],[H_QTY/ CTN]]="","",LEN(db[[#This Row],[H_QTY/ CTN]]))</f>
        <v>8</v>
      </c>
      <c r="U1843" s="40" t="str">
        <f>IF(db[[#This Row],[H_QTY/ CTN]]="","",LEFT(db[[#This Row],[H_QTY/ CTN]],db[[#This Row],[H_1]]-1))</f>
        <v>100 LSN</v>
      </c>
      <c r="V1843" s="40" t="str">
        <f>IF(NOT(db[[#This Row],[H_1]]=db[[#This Row],[H_2]]),MID(db[[#This Row],[H_QTY/ CTN]],db[[#This Row],[H_1]]+1,db[[#This Row],[H_2]]-db[[#This Row],[H_1]]-1),"")</f>
        <v/>
      </c>
      <c r="W1843" s="40" t="str">
        <f>IF(db[[#This Row],[QTY/ CTN B]]="","",LEFT(db[[#This Row],[QTY/ CTN B]],SEARCH(" ",db[[#This Row],[QTY/ CTN B]],1)-1))</f>
        <v>100</v>
      </c>
      <c r="X1843" s="40" t="str">
        <f>IF(db[[#This Row],[QTY/ CTN B]]="","",RIGHT(db[[#This Row],[QTY/ CTN B]],LEN(db[[#This Row],[QTY/ CTN B]])-SEARCH(" ",db[[#This Row],[QTY/ CTN B]],1)))</f>
        <v>LSN</v>
      </c>
      <c r="Y1843" s="40">
        <f>IF(db[[#This Row],[QTY/ CTN TG]]="",IF(db[[#This Row],[STN TG]]="","",12),LEFT(db[[#This Row],[QTY/ CTN TG]],SEARCH(" ",db[[#This Row],[QTY/ CTN TG]],1)-1))</f>
        <v>12</v>
      </c>
      <c r="Z18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43" s="40" t="str">
        <f>IF(db[[#This Row],[STN K]]="","",IF(db[[#This Row],[STN TG]]="LSN",12,""))</f>
        <v/>
      </c>
      <c r="AB1843" s="40" t="str">
        <f>IF(db[[#This Row],[STN TG]]="LSN","PCS","")</f>
        <v/>
      </c>
      <c r="AC1843" s="40">
        <f>db[[#This Row],[QTY B]]*IF(db[[#This Row],[QTY TG]]="",1,db[[#This Row],[QTY TG]])*IF(db[[#This Row],[QTY K]]="",1,db[[#This Row],[QTY K]])</f>
        <v>1200</v>
      </c>
      <c r="AD1843" s="40" t="str">
        <f>IF(db[[#This Row],[STN K]]="",IF(db[[#This Row],[STN TG]]="",db[[#This Row],[STN B]],db[[#This Row],[STN TG]]),db[[#This Row],[STN K]])</f>
        <v>PCS</v>
      </c>
      <c r="AE1843" s="40"/>
    </row>
    <row r="1844" spans="1:31" x14ac:dyDescent="0.25">
      <c r="A1844" s="40">
        <f t="shared" si="28"/>
        <v>1843</v>
      </c>
      <c r="B1844" s="5" t="str">
        <f>LOWER(SUBSTITUTE(SUBSTITUTE(SUBSTITUTE(SUBSTITUTE(SUBSTITUTE(SUBSTITUTE(SUBSTITUTE(SUBSTITUTE(db[[#This Row],[NB BM]]," ",),".",""),"-",""),"(",""),")",""),"/",""),"""",""),"+",""))</f>
        <v>lilinangkashintoengno1245</v>
      </c>
      <c r="C1844" s="5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D1844" s="5" t="str">
        <f>LOWER(SUBSTITUTE(SUBSTITUTE(SUBSTITUTE(SUBSTITUTE(SUBSTITUTE(SUBSTITUTE(SUBSTITUTE(SUBSTITUTE(SUBSTITUTE(db[[#This Row],[NB PAJAK]]," ",""),"-",""),"(",""),")",""),".",""),",",""),"/",""),"""",""),"+",""))</f>
        <v/>
      </c>
      <c r="E184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lilinangkashintoengno1245100lsnuntana</v>
      </c>
      <c r="F184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lilinangkashintoengno1245100lsn</v>
      </c>
      <c r="G1844" s="5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lilinangkashintoengno1245untana</v>
      </c>
      <c r="H184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lilinangkashintoengno1245100lsnuntana</v>
      </c>
      <c r="I1844" s="2" t="s">
        <v>2970</v>
      </c>
      <c r="J1844" s="2" t="s">
        <v>2969</v>
      </c>
      <c r="K1844" s="14"/>
      <c r="L1844" s="2" t="s">
        <v>1336</v>
      </c>
      <c r="M1844" s="33" t="e">
        <f>IF(db[[#This Row],[NB NOTA_C]]="","",COUNTIF([2]!B_MSK[concat],db[[#This Row],[NB NOTA_C]]))</f>
        <v>#REF!</v>
      </c>
      <c r="N1844" s="9" t="s">
        <v>1370</v>
      </c>
      <c r="O1844" s="5" t="s">
        <v>1490</v>
      </c>
      <c r="P1844" s="2" t="s">
        <v>2437</v>
      </c>
      <c r="Q1844" s="5"/>
      <c r="R1844" s="5" t="str">
        <f>IF(db[[#This Row],[QTY/ CTN]]="","",SUBSTITUTE(SUBSTITUTE(SUBSTITUTE(db[[#This Row],[QTY/ CTN]]," ","_",2),"(",""),")","")&amp;"_")</f>
        <v>100 LSN_</v>
      </c>
      <c r="S1844" s="5">
        <f>IF(db[[#This Row],[H_QTY/ CTN]]="","",SEARCH("_",db[[#This Row],[H_QTY/ CTN]]))</f>
        <v>8</v>
      </c>
      <c r="T1844" s="5">
        <f>IF(db[[#This Row],[H_QTY/ CTN]]="","",LEN(db[[#This Row],[H_QTY/ CTN]]))</f>
        <v>8</v>
      </c>
      <c r="U1844" s="40" t="str">
        <f>IF(db[[#This Row],[H_QTY/ CTN]]="","",LEFT(db[[#This Row],[H_QTY/ CTN]],db[[#This Row],[H_1]]-1))</f>
        <v>100 LSN</v>
      </c>
      <c r="V1844" s="40" t="str">
        <f>IF(NOT(db[[#This Row],[H_1]]=db[[#This Row],[H_2]]),MID(db[[#This Row],[H_QTY/ CTN]],db[[#This Row],[H_1]]+1,db[[#This Row],[H_2]]-db[[#This Row],[H_1]]-1),"")</f>
        <v/>
      </c>
      <c r="W1844" s="40" t="str">
        <f>IF(db[[#This Row],[QTY/ CTN B]]="","",LEFT(db[[#This Row],[QTY/ CTN B]],SEARCH(" ",db[[#This Row],[QTY/ CTN B]],1)-1))</f>
        <v>100</v>
      </c>
      <c r="X1844" s="40" t="str">
        <f>IF(db[[#This Row],[QTY/ CTN B]]="","",RIGHT(db[[#This Row],[QTY/ CTN B]],LEN(db[[#This Row],[QTY/ CTN B]])-SEARCH(" ",db[[#This Row],[QTY/ CTN B]],1)))</f>
        <v>LSN</v>
      </c>
      <c r="Y1844" s="40">
        <f>IF(db[[#This Row],[QTY/ CTN TG]]="",IF(db[[#This Row],[STN TG]]="","",12),LEFT(db[[#This Row],[QTY/ CTN TG]],SEARCH(" ",db[[#This Row],[QTY/ CTN TG]],1)-1))</f>
        <v>12</v>
      </c>
      <c r="Z18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44" s="40" t="str">
        <f>IF(db[[#This Row],[STN K]]="","",IF(db[[#This Row],[STN TG]]="LSN",12,""))</f>
        <v/>
      </c>
      <c r="AB1844" s="40" t="str">
        <f>IF(db[[#This Row],[STN TG]]="LSN","PCS","")</f>
        <v/>
      </c>
      <c r="AC1844" s="40">
        <f>db[[#This Row],[QTY B]]*IF(db[[#This Row],[QTY TG]]="",1,db[[#This Row],[QTY TG]])*IF(db[[#This Row],[QTY K]]="",1,db[[#This Row],[QTY K]])</f>
        <v>1200</v>
      </c>
      <c r="AD1844" s="40" t="str">
        <f>IF(db[[#This Row],[STN K]]="",IF(db[[#This Row],[STN TG]]="",db[[#This Row],[STN B]],db[[#This Row],[STN TG]]),db[[#This Row],[STN K]])</f>
        <v>PCS</v>
      </c>
      <c r="AE1844" s="40"/>
    </row>
    <row r="1845" spans="1:31" x14ac:dyDescent="0.25">
      <c r="A1845" s="40">
        <f t="shared" si="28"/>
        <v>1844</v>
      </c>
      <c r="B1845" s="5" t="str">
        <f>LOWER(SUBSTITUTE(SUBSTITUTE(SUBSTITUTE(SUBSTITUTE(SUBSTITUTE(SUBSTITUTE(SUBSTITUTE(SUBSTITUTE(db[[#This Row],[NB BM]]," ",),".",""),"-",""),"(",""),")",""),"/",""),"""",""),"+",""))</f>
        <v>lilinangkashintoengno2</v>
      </c>
      <c r="C1845" s="5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D1845" s="5" t="str">
        <f>LOWER(SUBSTITUTE(SUBSTITUTE(SUBSTITUTE(SUBSTITUTE(SUBSTITUTE(SUBSTITUTE(SUBSTITUTE(SUBSTITUTE(SUBSTITUTE(db[[#This Row],[NB PAJAK]]," ",""),"-",""),"(",""),")",""),".",""),",",""),"/",""),"""",""),"+",""))</f>
        <v/>
      </c>
      <c r="E184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lilinangkashintoengno2100lsnuntana</v>
      </c>
      <c r="F184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lilinangkashintoengno2100lsn</v>
      </c>
      <c r="G1845" s="5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lilinangkashintoengno2untana</v>
      </c>
      <c r="H184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lilinangkashintoengno2100lsnuntana</v>
      </c>
      <c r="I1845" s="2" t="s">
        <v>2310</v>
      </c>
      <c r="J1845" s="2" t="s">
        <v>2308</v>
      </c>
      <c r="K1845" s="14"/>
      <c r="L1845" s="2" t="s">
        <v>1336</v>
      </c>
      <c r="M1845" s="34" t="e">
        <f>IF(db[[#This Row],[NB NOTA_C]]="","",COUNTIF([2]!B_MSK[concat],db[[#This Row],[NB NOTA_C]]))</f>
        <v>#REF!</v>
      </c>
      <c r="N1845" s="9" t="s">
        <v>1370</v>
      </c>
      <c r="O1845" s="2" t="s">
        <v>1490</v>
      </c>
      <c r="P1845" s="2" t="s">
        <v>2437</v>
      </c>
      <c r="R1845" s="2" t="str">
        <f>IF(db[[#This Row],[QTY/ CTN]]="","",SUBSTITUTE(SUBSTITUTE(SUBSTITUTE(db[[#This Row],[QTY/ CTN]]," ","_",2),"(",""),")","")&amp;"_")</f>
        <v>100 LSN_</v>
      </c>
      <c r="S1845" s="2">
        <f>IF(db[[#This Row],[H_QTY/ CTN]]="","",SEARCH("_",db[[#This Row],[H_QTY/ CTN]]))</f>
        <v>8</v>
      </c>
      <c r="T1845" s="2">
        <f>IF(db[[#This Row],[H_QTY/ CTN]]="","",LEN(db[[#This Row],[H_QTY/ CTN]]))</f>
        <v>8</v>
      </c>
      <c r="U1845" s="41" t="str">
        <f>IF(db[[#This Row],[H_QTY/ CTN]]="","",LEFT(db[[#This Row],[H_QTY/ CTN]],db[[#This Row],[H_1]]-1))</f>
        <v>100 LSN</v>
      </c>
      <c r="V1845" s="40" t="str">
        <f>IF(NOT(db[[#This Row],[H_1]]=db[[#This Row],[H_2]]),MID(db[[#This Row],[H_QTY/ CTN]],db[[#This Row],[H_1]]+1,db[[#This Row],[H_2]]-db[[#This Row],[H_1]]-1),"")</f>
        <v/>
      </c>
      <c r="W1845" s="40" t="str">
        <f>IF(db[[#This Row],[QTY/ CTN B]]="","",LEFT(db[[#This Row],[QTY/ CTN B]],SEARCH(" ",db[[#This Row],[QTY/ CTN B]],1)-1))</f>
        <v>100</v>
      </c>
      <c r="X1845" s="40" t="str">
        <f>IF(db[[#This Row],[QTY/ CTN B]]="","",RIGHT(db[[#This Row],[QTY/ CTN B]],LEN(db[[#This Row],[QTY/ CTN B]])-SEARCH(" ",db[[#This Row],[QTY/ CTN B]],1)))</f>
        <v>LSN</v>
      </c>
      <c r="Y1845" s="40">
        <f>IF(db[[#This Row],[QTY/ CTN TG]]="",IF(db[[#This Row],[STN TG]]="","",12),LEFT(db[[#This Row],[QTY/ CTN TG]],SEARCH(" ",db[[#This Row],[QTY/ CTN TG]],1)-1))</f>
        <v>12</v>
      </c>
      <c r="Z18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45" s="40" t="str">
        <f>IF(db[[#This Row],[STN K]]="","",IF(db[[#This Row],[STN TG]]="LSN",12,""))</f>
        <v/>
      </c>
      <c r="AB1845" s="40" t="str">
        <f>IF(db[[#This Row],[STN TG]]="LSN","PCS","")</f>
        <v/>
      </c>
      <c r="AC1845" s="40">
        <f>db[[#This Row],[QTY B]]*IF(db[[#This Row],[QTY TG]]="",1,db[[#This Row],[QTY TG]])*IF(db[[#This Row],[QTY K]]="",1,db[[#This Row],[QTY K]])</f>
        <v>1200</v>
      </c>
      <c r="AD1845" s="40" t="str">
        <f>IF(db[[#This Row],[STN K]]="",IF(db[[#This Row],[STN TG]]="",db[[#This Row],[STN B]],db[[#This Row],[STN TG]]),db[[#This Row],[STN K]])</f>
        <v>PCS</v>
      </c>
      <c r="AE1845" s="40"/>
    </row>
    <row r="1846" spans="1:31" x14ac:dyDescent="0.25">
      <c r="A1846" s="40">
        <f t="shared" si="28"/>
        <v>1845</v>
      </c>
      <c r="B1846" s="5" t="str">
        <f>LOWER(SUBSTITUTE(SUBSTITUTE(SUBSTITUTE(SUBSTITUTE(SUBSTITUTE(SUBSTITUTE(SUBSTITUTE(SUBSTITUTE(db[[#This Row],[NB BM]]," ",),".",""),"-",""),"(",""),")",""),"/",""),"""",""),"+",""))</f>
        <v>lilinangkashintoengno234</v>
      </c>
      <c r="C1846" s="5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D1846" s="5" t="str">
        <f>LOWER(SUBSTITUTE(SUBSTITUTE(SUBSTITUTE(SUBSTITUTE(SUBSTITUTE(SUBSTITUTE(SUBSTITUTE(SUBSTITUTE(SUBSTITUTE(db[[#This Row],[NB PAJAK]]," ",""),"-",""),"(",""),")",""),".",""),",",""),"/",""),"""",""),"+",""))</f>
        <v/>
      </c>
      <c r="E184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lilinangkashintoengno234100lsnuntana</v>
      </c>
      <c r="F184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lilinangkashintoengno234100lsn</v>
      </c>
      <c r="G1846" s="5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lilinangkashintoengno234untana</v>
      </c>
      <c r="H184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lilinangkashintoengno234100lsnuntana</v>
      </c>
      <c r="I1846" s="2" t="s">
        <v>2313</v>
      </c>
      <c r="J1846" s="2" t="s">
        <v>2312</v>
      </c>
      <c r="K1846" s="14"/>
      <c r="L1846" s="2" t="s">
        <v>1336</v>
      </c>
      <c r="M1846" s="34" t="e">
        <f>IF(db[[#This Row],[NB NOTA_C]]="","",COUNTIF([2]!B_MSK[concat],db[[#This Row],[NB NOTA_C]]))</f>
        <v>#REF!</v>
      </c>
      <c r="N1846" s="9" t="s">
        <v>1370</v>
      </c>
      <c r="O1846" s="2" t="s">
        <v>1490</v>
      </c>
      <c r="P1846" s="2" t="s">
        <v>2437</v>
      </c>
      <c r="R1846" s="2" t="str">
        <f>IF(db[[#This Row],[QTY/ CTN]]="","",SUBSTITUTE(SUBSTITUTE(SUBSTITUTE(db[[#This Row],[QTY/ CTN]]," ","_",2),"(",""),")","")&amp;"_")</f>
        <v>100 LSN_</v>
      </c>
      <c r="S1846" s="2">
        <f>IF(db[[#This Row],[H_QTY/ CTN]]="","",SEARCH("_",db[[#This Row],[H_QTY/ CTN]]))</f>
        <v>8</v>
      </c>
      <c r="T1846" s="2">
        <f>IF(db[[#This Row],[H_QTY/ CTN]]="","",LEN(db[[#This Row],[H_QTY/ CTN]]))</f>
        <v>8</v>
      </c>
      <c r="U1846" s="41" t="str">
        <f>IF(db[[#This Row],[H_QTY/ CTN]]="","",LEFT(db[[#This Row],[H_QTY/ CTN]],db[[#This Row],[H_1]]-1))</f>
        <v>100 LSN</v>
      </c>
      <c r="V1846" s="40" t="str">
        <f>IF(NOT(db[[#This Row],[H_1]]=db[[#This Row],[H_2]]),MID(db[[#This Row],[H_QTY/ CTN]],db[[#This Row],[H_1]]+1,db[[#This Row],[H_2]]-db[[#This Row],[H_1]]-1),"")</f>
        <v/>
      </c>
      <c r="W1846" s="40" t="str">
        <f>IF(db[[#This Row],[QTY/ CTN B]]="","",LEFT(db[[#This Row],[QTY/ CTN B]],SEARCH(" ",db[[#This Row],[QTY/ CTN B]],1)-1))</f>
        <v>100</v>
      </c>
      <c r="X1846" s="40" t="str">
        <f>IF(db[[#This Row],[QTY/ CTN B]]="","",RIGHT(db[[#This Row],[QTY/ CTN B]],LEN(db[[#This Row],[QTY/ CTN B]])-SEARCH(" ",db[[#This Row],[QTY/ CTN B]],1)))</f>
        <v>LSN</v>
      </c>
      <c r="Y1846" s="40">
        <f>IF(db[[#This Row],[QTY/ CTN TG]]="",IF(db[[#This Row],[STN TG]]="","",12),LEFT(db[[#This Row],[QTY/ CTN TG]],SEARCH(" ",db[[#This Row],[QTY/ CTN TG]],1)-1))</f>
        <v>12</v>
      </c>
      <c r="Z18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46" s="40" t="str">
        <f>IF(db[[#This Row],[STN K]]="","",IF(db[[#This Row],[STN TG]]="LSN",12,""))</f>
        <v/>
      </c>
      <c r="AB1846" s="40" t="str">
        <f>IF(db[[#This Row],[STN TG]]="LSN","PCS","")</f>
        <v/>
      </c>
      <c r="AC1846" s="40">
        <f>db[[#This Row],[QTY B]]*IF(db[[#This Row],[QTY TG]]="",1,db[[#This Row],[QTY TG]])*IF(db[[#This Row],[QTY K]]="",1,db[[#This Row],[QTY K]])</f>
        <v>1200</v>
      </c>
      <c r="AD1846" s="40" t="str">
        <f>IF(db[[#This Row],[STN K]]="",IF(db[[#This Row],[STN TG]]="",db[[#This Row],[STN B]],db[[#This Row],[STN TG]]),db[[#This Row],[STN K]])</f>
        <v>PCS</v>
      </c>
      <c r="AE1846" s="40"/>
    </row>
    <row r="1847" spans="1:31" x14ac:dyDescent="0.25">
      <c r="A1847" s="40">
        <f t="shared" si="28"/>
        <v>1846</v>
      </c>
      <c r="B1847" s="5" t="str">
        <f>LOWER(SUBSTITUTE(SUBSTITUTE(SUBSTITUTE(SUBSTITUTE(SUBSTITUTE(SUBSTITUTE(SUBSTITUTE(SUBSTITUTE(db[[#This Row],[NB BM]]," ",),".",""),"-",""),"(",""),")",""),"/",""),"""",""),"+",""))</f>
        <v>lilinangkashintoengno23456</v>
      </c>
      <c r="C1847" s="5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D1847" s="5" t="str">
        <f>LOWER(SUBSTITUTE(SUBSTITUTE(SUBSTITUTE(SUBSTITUTE(SUBSTITUTE(SUBSTITUTE(SUBSTITUTE(SUBSTITUTE(SUBSTITUTE(db[[#This Row],[NB PAJAK]]," ",""),"-",""),"(",""),")",""),".",""),",",""),"/",""),"""",""),"+",""))</f>
        <v/>
      </c>
      <c r="E184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lilinangkashintoengno23456100lsnuntana</v>
      </c>
      <c r="F184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lilinangkashintoengno23456100lsn</v>
      </c>
      <c r="G1847" s="5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lilinangkashintoengno23456untana</v>
      </c>
      <c r="H184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lilinangkashintoengno23456100lsnuntana</v>
      </c>
      <c r="I1847" s="2" t="s">
        <v>2927</v>
      </c>
      <c r="J1847" s="2" t="s">
        <v>1191</v>
      </c>
      <c r="K1847" s="14"/>
      <c r="L1847" s="2" t="s">
        <v>1336</v>
      </c>
      <c r="M1847" s="34" t="e">
        <f>IF(db[[#This Row],[NB NOTA_C]]="","",COUNTIF([2]!B_MSK[concat],db[[#This Row],[NB NOTA_C]]))</f>
        <v>#REF!</v>
      </c>
      <c r="N1847" s="14" t="s">
        <v>1370</v>
      </c>
      <c r="O1847" s="2" t="s">
        <v>1490</v>
      </c>
      <c r="P1847" s="2" t="s">
        <v>2437</v>
      </c>
      <c r="R1847" s="2" t="str">
        <f>IF(db[[#This Row],[QTY/ CTN]]="","",SUBSTITUTE(SUBSTITUTE(SUBSTITUTE(db[[#This Row],[QTY/ CTN]]," ","_",2),"(",""),")","")&amp;"_")</f>
        <v>100 LSN_</v>
      </c>
      <c r="S1847" s="2">
        <f>IF(db[[#This Row],[H_QTY/ CTN]]="","",SEARCH("_",db[[#This Row],[H_QTY/ CTN]]))</f>
        <v>8</v>
      </c>
      <c r="T1847" s="2">
        <f>IF(db[[#This Row],[H_QTY/ CTN]]="","",LEN(db[[#This Row],[H_QTY/ CTN]]))</f>
        <v>8</v>
      </c>
      <c r="U1847" s="41" t="str">
        <f>IF(db[[#This Row],[H_QTY/ CTN]]="","",LEFT(db[[#This Row],[H_QTY/ CTN]],db[[#This Row],[H_1]]-1))</f>
        <v>100 LSN</v>
      </c>
      <c r="V1847" s="40" t="str">
        <f>IF(NOT(db[[#This Row],[H_1]]=db[[#This Row],[H_2]]),MID(db[[#This Row],[H_QTY/ CTN]],db[[#This Row],[H_1]]+1,db[[#This Row],[H_2]]-db[[#This Row],[H_1]]-1),"")</f>
        <v/>
      </c>
      <c r="W1847" s="40" t="str">
        <f>IF(db[[#This Row],[QTY/ CTN B]]="","",LEFT(db[[#This Row],[QTY/ CTN B]],SEARCH(" ",db[[#This Row],[QTY/ CTN B]],1)-1))</f>
        <v>100</v>
      </c>
      <c r="X1847" s="40" t="str">
        <f>IF(db[[#This Row],[QTY/ CTN B]]="","",RIGHT(db[[#This Row],[QTY/ CTN B]],LEN(db[[#This Row],[QTY/ CTN B]])-SEARCH(" ",db[[#This Row],[QTY/ CTN B]],1)))</f>
        <v>LSN</v>
      </c>
      <c r="Y1847" s="40">
        <f>IF(db[[#This Row],[QTY/ CTN TG]]="",IF(db[[#This Row],[STN TG]]="","",12),LEFT(db[[#This Row],[QTY/ CTN TG]],SEARCH(" ",db[[#This Row],[QTY/ CTN TG]],1)-1))</f>
        <v>12</v>
      </c>
      <c r="Z18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47" s="40" t="str">
        <f>IF(db[[#This Row],[STN K]]="","",IF(db[[#This Row],[STN TG]]="LSN",12,""))</f>
        <v/>
      </c>
      <c r="AB1847" s="40" t="str">
        <f>IF(db[[#This Row],[STN TG]]="LSN","PCS","")</f>
        <v/>
      </c>
      <c r="AC1847" s="40">
        <f>db[[#This Row],[QTY B]]*IF(db[[#This Row],[QTY TG]]="",1,db[[#This Row],[QTY TG]])*IF(db[[#This Row],[QTY K]]="",1,db[[#This Row],[QTY K]])</f>
        <v>1200</v>
      </c>
      <c r="AD1847" s="40" t="str">
        <f>IF(db[[#This Row],[STN K]]="",IF(db[[#This Row],[STN TG]]="",db[[#This Row],[STN B]],db[[#This Row],[STN TG]]),db[[#This Row],[STN K]])</f>
        <v>PCS</v>
      </c>
      <c r="AE1847" s="40"/>
    </row>
    <row r="1848" spans="1:31" x14ac:dyDescent="0.25">
      <c r="A1848" s="40">
        <f t="shared" si="28"/>
        <v>1847</v>
      </c>
      <c r="B1848" s="5" t="str">
        <f>LOWER(SUBSTITUTE(SUBSTITUTE(SUBSTITUTE(SUBSTITUTE(SUBSTITUTE(SUBSTITUTE(SUBSTITUTE(SUBSTITUTE(db[[#This Row],[NB BM]]," ",),".",""),"-",""),"(",""),")",""),"/",""),"""",""),"+",""))</f>
        <v>lilinangkashintoengno,235</v>
      </c>
      <c r="C1848" s="5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D1848" s="5" t="str">
        <f>LOWER(SUBSTITUTE(SUBSTITUTE(SUBSTITUTE(SUBSTITUTE(SUBSTITUTE(SUBSTITUTE(SUBSTITUTE(SUBSTITUTE(SUBSTITUTE(db[[#This Row],[NB PAJAK]]," ",""),"-",""),"(",""),")",""),".",""),",",""),"/",""),"""",""),"+",""))</f>
        <v/>
      </c>
      <c r="E184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lilinangkashintoengno,235100lsnuntana</v>
      </c>
      <c r="F184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lilinangkashintoengno235100lsn</v>
      </c>
      <c r="G1848" s="5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lilinangkashintoengno235untana</v>
      </c>
      <c r="H184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lilinangkashintoengno235100lsnuntana</v>
      </c>
      <c r="I1848" s="2" t="s">
        <v>2929</v>
      </c>
      <c r="J1848" s="2" t="s">
        <v>2928</v>
      </c>
      <c r="K1848" s="14"/>
      <c r="L1848" s="2" t="s">
        <v>1336</v>
      </c>
      <c r="M1848" s="34" t="e">
        <f>IF(db[[#This Row],[NB NOTA_C]]="","",COUNTIF([2]!B_MSK[concat],db[[#This Row],[NB NOTA_C]]))</f>
        <v>#REF!</v>
      </c>
      <c r="N1848" s="9" t="s">
        <v>1370</v>
      </c>
      <c r="O1848" s="2" t="s">
        <v>1490</v>
      </c>
      <c r="P1848" s="2" t="s">
        <v>2437</v>
      </c>
      <c r="R1848" s="2" t="str">
        <f>IF(db[[#This Row],[QTY/ CTN]]="","",SUBSTITUTE(SUBSTITUTE(SUBSTITUTE(db[[#This Row],[QTY/ CTN]]," ","_",2),"(",""),")","")&amp;"_")</f>
        <v>100 LSN_</v>
      </c>
      <c r="S1848" s="2">
        <f>IF(db[[#This Row],[H_QTY/ CTN]]="","",SEARCH("_",db[[#This Row],[H_QTY/ CTN]]))</f>
        <v>8</v>
      </c>
      <c r="T1848" s="2">
        <f>IF(db[[#This Row],[H_QTY/ CTN]]="","",LEN(db[[#This Row],[H_QTY/ CTN]]))</f>
        <v>8</v>
      </c>
      <c r="U1848" s="41" t="str">
        <f>IF(db[[#This Row],[H_QTY/ CTN]]="","",LEFT(db[[#This Row],[H_QTY/ CTN]],db[[#This Row],[H_1]]-1))</f>
        <v>100 LSN</v>
      </c>
      <c r="V1848" s="40" t="str">
        <f>IF(NOT(db[[#This Row],[H_1]]=db[[#This Row],[H_2]]),MID(db[[#This Row],[H_QTY/ CTN]],db[[#This Row],[H_1]]+1,db[[#This Row],[H_2]]-db[[#This Row],[H_1]]-1),"")</f>
        <v/>
      </c>
      <c r="W1848" s="40" t="str">
        <f>IF(db[[#This Row],[QTY/ CTN B]]="","",LEFT(db[[#This Row],[QTY/ CTN B]],SEARCH(" ",db[[#This Row],[QTY/ CTN B]],1)-1))</f>
        <v>100</v>
      </c>
      <c r="X1848" s="40" t="str">
        <f>IF(db[[#This Row],[QTY/ CTN B]]="","",RIGHT(db[[#This Row],[QTY/ CTN B]],LEN(db[[#This Row],[QTY/ CTN B]])-SEARCH(" ",db[[#This Row],[QTY/ CTN B]],1)))</f>
        <v>LSN</v>
      </c>
      <c r="Y1848" s="40">
        <f>IF(db[[#This Row],[QTY/ CTN TG]]="",IF(db[[#This Row],[STN TG]]="","",12),LEFT(db[[#This Row],[QTY/ CTN TG]],SEARCH(" ",db[[#This Row],[QTY/ CTN TG]],1)-1))</f>
        <v>12</v>
      </c>
      <c r="Z18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48" s="40" t="str">
        <f>IF(db[[#This Row],[STN K]]="","",IF(db[[#This Row],[STN TG]]="LSN",12,""))</f>
        <v/>
      </c>
      <c r="AB1848" s="40" t="str">
        <f>IF(db[[#This Row],[STN TG]]="LSN","PCS","")</f>
        <v/>
      </c>
      <c r="AC1848" s="40">
        <f>db[[#This Row],[QTY B]]*IF(db[[#This Row],[QTY TG]]="",1,db[[#This Row],[QTY TG]])*IF(db[[#This Row],[QTY K]]="",1,db[[#This Row],[QTY K]])</f>
        <v>1200</v>
      </c>
      <c r="AD1848" s="40" t="str">
        <f>IF(db[[#This Row],[STN K]]="",IF(db[[#This Row],[STN TG]]="",db[[#This Row],[STN B]],db[[#This Row],[STN TG]]),db[[#This Row],[STN K]])</f>
        <v>PCS</v>
      </c>
      <c r="AE1848" s="40"/>
    </row>
    <row r="1849" spans="1:31" x14ac:dyDescent="0.25">
      <c r="A1849" s="40">
        <f t="shared" si="28"/>
        <v>1848</v>
      </c>
      <c r="B1849" s="5" t="str">
        <f>LOWER(SUBSTITUTE(SUBSTITUTE(SUBSTITUTE(SUBSTITUTE(SUBSTITUTE(SUBSTITUTE(SUBSTITUTE(SUBSTITUTE(db[[#This Row],[NB BM]]," ",),".",""),"-",""),"(",""),")",""),"/",""),"""",""),"+",""))</f>
        <v>lilinangkashintoengno378</v>
      </c>
      <c r="C1849" s="5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D1849" s="5" t="str">
        <f>LOWER(SUBSTITUTE(SUBSTITUTE(SUBSTITUTE(SUBSTITUTE(SUBSTITUTE(SUBSTITUTE(SUBSTITUTE(SUBSTITUTE(SUBSTITUTE(db[[#This Row],[NB PAJAK]]," ",""),"-",""),"(",""),")",""),".",""),",",""),"/",""),"""",""),"+",""))</f>
        <v/>
      </c>
      <c r="E184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lilinangkashintoengno378100lsnuntana</v>
      </c>
      <c r="F184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lilinangkashintoengno378100lsn</v>
      </c>
      <c r="G1849" s="5" t="str">
        <f>db[[#This Row],[NB NOTA_C]]&amp;LOWER(SUBSTITUTE(SUBSTITUTE(SUBSTITUTE(SUBSTITUTE(SUBSTITUTE(SUBSTITUTE(SUBSTITUTE(SUBSTITUTE(SUBSTITUTE(db[[#This Row],[FAKTUR]]," ",),".",""),"-",""),"(",""),")",""),",",""),"/",""),"""",""),"+",""))</f>
        <v>lilinangkashintoengno378untana</v>
      </c>
      <c r="H184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lilinangkashintoengno378100lsnuntana</v>
      </c>
      <c r="I1849" s="2" t="s">
        <v>2311</v>
      </c>
      <c r="J1849" s="2" t="s">
        <v>2309</v>
      </c>
      <c r="K1849" s="14"/>
      <c r="L1849" s="2" t="s">
        <v>1336</v>
      </c>
      <c r="M1849" s="34" t="e">
        <f>IF(db[[#This Row],[NB NOTA_C]]="","",COUNTIF([2]!B_MSK[concat],db[[#This Row],[NB NOTA_C]]))</f>
        <v>#REF!</v>
      </c>
      <c r="N1849" s="9" t="s">
        <v>1370</v>
      </c>
      <c r="O1849" s="2" t="s">
        <v>1490</v>
      </c>
      <c r="P1849" s="2" t="s">
        <v>2437</v>
      </c>
      <c r="R1849" s="2" t="str">
        <f>IF(db[[#This Row],[QTY/ CTN]]="","",SUBSTITUTE(SUBSTITUTE(SUBSTITUTE(db[[#This Row],[QTY/ CTN]]," ","_",2),"(",""),")","")&amp;"_")</f>
        <v>100 LSN_</v>
      </c>
      <c r="S1849" s="2">
        <f>IF(db[[#This Row],[H_QTY/ CTN]]="","",SEARCH("_",db[[#This Row],[H_QTY/ CTN]]))</f>
        <v>8</v>
      </c>
      <c r="T1849" s="2">
        <f>IF(db[[#This Row],[H_QTY/ CTN]]="","",LEN(db[[#This Row],[H_QTY/ CTN]]))</f>
        <v>8</v>
      </c>
      <c r="U1849" s="41" t="str">
        <f>IF(db[[#This Row],[H_QTY/ CTN]]="","",LEFT(db[[#This Row],[H_QTY/ CTN]],db[[#This Row],[H_1]]-1))</f>
        <v>100 LSN</v>
      </c>
      <c r="V1849" s="40" t="str">
        <f>IF(NOT(db[[#This Row],[H_1]]=db[[#This Row],[H_2]]),MID(db[[#This Row],[H_QTY/ CTN]],db[[#This Row],[H_1]]+1,db[[#This Row],[H_2]]-db[[#This Row],[H_1]]-1),"")</f>
        <v/>
      </c>
      <c r="W1849" s="40" t="str">
        <f>IF(db[[#This Row],[QTY/ CTN B]]="","",LEFT(db[[#This Row],[QTY/ CTN B]],SEARCH(" ",db[[#This Row],[QTY/ CTN B]],1)-1))</f>
        <v>100</v>
      </c>
      <c r="X1849" s="40" t="str">
        <f>IF(db[[#This Row],[QTY/ CTN B]]="","",RIGHT(db[[#This Row],[QTY/ CTN B]],LEN(db[[#This Row],[QTY/ CTN B]])-SEARCH(" ",db[[#This Row],[QTY/ CTN B]],1)))</f>
        <v>LSN</v>
      </c>
      <c r="Y1849" s="40">
        <f>IF(db[[#This Row],[QTY/ CTN TG]]="",IF(db[[#This Row],[STN TG]]="","",12),LEFT(db[[#This Row],[QTY/ CTN TG]],SEARCH(" ",db[[#This Row],[QTY/ CTN TG]],1)-1))</f>
        <v>12</v>
      </c>
      <c r="Z18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49" s="40" t="str">
        <f>IF(db[[#This Row],[STN K]]="","",IF(db[[#This Row],[STN TG]]="LSN",12,""))</f>
        <v/>
      </c>
      <c r="AB1849" s="40" t="str">
        <f>IF(db[[#This Row],[STN TG]]="LSN","PCS","")</f>
        <v/>
      </c>
      <c r="AC1849" s="40">
        <f>db[[#This Row],[QTY B]]*IF(db[[#This Row],[QTY TG]]="",1,db[[#This Row],[QTY TG]])*IF(db[[#This Row],[QTY K]]="",1,db[[#This Row],[QTY K]])</f>
        <v>1200</v>
      </c>
      <c r="AD1849" s="40" t="str">
        <f>IF(db[[#This Row],[STN K]]="",IF(db[[#This Row],[STN TG]]="",db[[#This Row],[STN B]],db[[#This Row],[STN TG]]),db[[#This Row],[STN K]])</f>
        <v>PCS</v>
      </c>
      <c r="AE1849" s="40"/>
    </row>
    <row r="1850" spans="1:31" x14ac:dyDescent="0.25">
      <c r="A1850" s="40">
        <f t="shared" si="28"/>
        <v>1849</v>
      </c>
      <c r="B1850" s="5" t="str">
        <f>LOWER(SUBSTITUTE(SUBSTITUTE(SUBSTITUTE(SUBSTITUTE(SUBSTITUTE(SUBSTITUTE(SUBSTITUTE(SUBSTITUTE(db[[#This Row],[NB BM]]," ",),".",""),"-",""),"(",""),")",""),"/",""),"""",""),"+",""))</f>
        <v>lilinshintoengbesarbp66w</v>
      </c>
      <c r="C1850" s="5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D1850" s="5" t="str">
        <f>LOWER(SUBSTITUTE(SUBSTITUTE(SUBSTITUTE(SUBSTITUTE(SUBSTITUTE(SUBSTITUTE(SUBSTITUTE(SUBSTITUTE(SUBSTITUTE(db[[#This Row],[NB PAJAK]]," ",""),"-",""),"(",""),")",""),".",""),",",""),"/",""),"""",""),"+",""))</f>
        <v/>
      </c>
      <c r="E185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lilinshintoengbesarbp66wuntana</v>
      </c>
      <c r="F185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lilinbesarshintoengbp66w</v>
      </c>
      <c r="G1850" s="5" t="str">
        <f>db[[#This Row],[NB NOTA_C]]&amp;LOWER(SUBSTITUTE(SUBSTITUTE(SUBSTITUTE(SUBSTITUTE(SUBSTITUTE(SUBSTITUTE(SUBSTITUTE(SUBSTITUTE(SUBSTITUTE(db[[#This Row],[FAKTUR]]," ",),".",""),"-",""),"(",""),")",""),",",""),"/",""),"""",""),"+",""))</f>
        <v>lilinbesarshintoengbp66wuntana</v>
      </c>
      <c r="H185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lilinbesarshintoengbp66wuntana</v>
      </c>
      <c r="I1850" s="2" t="s">
        <v>929</v>
      </c>
      <c r="J1850" s="2" t="s">
        <v>1194</v>
      </c>
      <c r="K1850" s="14"/>
      <c r="L1850" s="2" t="s">
        <v>1336</v>
      </c>
      <c r="M1850" s="34" t="e">
        <f>IF(db[[#This Row],[NB NOTA_C]]="","",COUNTIF([2]!B_MSK[concat],db[[#This Row],[NB NOTA_C]]))</f>
        <v>#REF!</v>
      </c>
      <c r="N1850" s="14" t="s">
        <v>1370</v>
      </c>
      <c r="O1850" s="2" t="s">
        <v>3076</v>
      </c>
      <c r="P1850" s="2" t="s">
        <v>2437</v>
      </c>
      <c r="R1850" s="2" t="str">
        <f>IF(db[[#This Row],[QTY/ CTN]]="","",SUBSTITUTE(SUBSTITUTE(SUBSTITUTE(db[[#This Row],[QTY/ CTN]]," ","_",2),"(",""),")","")&amp;"_")</f>
        <v xml:space="preserve"> _        _</v>
      </c>
      <c r="S1850" s="2">
        <f>IF(db[[#This Row],[H_QTY/ CTN]]="","",SEARCH("_",db[[#This Row],[H_QTY/ CTN]]))</f>
        <v>2</v>
      </c>
      <c r="T1850" s="2">
        <f>IF(db[[#This Row],[H_QTY/ CTN]]="","",LEN(db[[#This Row],[H_QTY/ CTN]]))</f>
        <v>11</v>
      </c>
      <c r="U1850" s="41" t="str">
        <f>IF(db[[#This Row],[H_QTY/ CTN]]="","",LEFT(db[[#This Row],[H_QTY/ CTN]],db[[#This Row],[H_1]]-1))</f>
        <v xml:space="preserve"> </v>
      </c>
      <c r="V1850" s="40" t="str">
        <f>IF(NOT(db[[#This Row],[H_1]]=db[[#This Row],[H_2]]),MID(db[[#This Row],[H_QTY/ CTN]],db[[#This Row],[H_1]]+1,db[[#This Row],[H_2]]-db[[#This Row],[H_1]]-1),"")</f>
        <v xml:space="preserve">        </v>
      </c>
      <c r="W1850" s="40" t="str">
        <f>IF(db[[#This Row],[QTY/ CTN B]]="","",LEFT(db[[#This Row],[QTY/ CTN B]],SEARCH(" ",db[[#This Row],[QTY/ CTN B]],1)-1))</f>
        <v/>
      </c>
      <c r="X1850" s="40" t="str">
        <f>IF(db[[#This Row],[QTY/ CTN B]]="","",RIGHT(db[[#This Row],[QTY/ CTN B]],LEN(db[[#This Row],[QTY/ CTN B]])-SEARCH(" ",db[[#This Row],[QTY/ CTN B]],1)))</f>
        <v/>
      </c>
      <c r="Y1850" s="40" t="str">
        <f>IF(db[[#This Row],[QTY/ CTN TG]]="",IF(db[[#This Row],[STN TG]]="","",12),LEFT(db[[#This Row],[QTY/ CTN TG]],SEARCH(" ",db[[#This Row],[QTY/ CTN TG]],1)-1))</f>
        <v/>
      </c>
      <c r="Z18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AA1850" s="40" t="str">
        <f>IF(db[[#This Row],[STN K]]="","",IF(db[[#This Row],[STN TG]]="LSN",12,""))</f>
        <v/>
      </c>
      <c r="AB1850" s="40" t="str">
        <f>IF(db[[#This Row],[STN TG]]="LSN","PCS","")</f>
        <v/>
      </c>
      <c r="AC1850" s="40" t="e">
        <f>db[[#This Row],[QTY B]]*IF(db[[#This Row],[QTY TG]]="",1,db[[#This Row],[QTY TG]])*IF(db[[#This Row],[QTY K]]="",1,db[[#This Row],[QTY K]])</f>
        <v>#VALUE!</v>
      </c>
      <c r="AD1850" s="40" t="str">
        <f>IF(db[[#This Row],[STN K]]="",IF(db[[#This Row],[STN TG]]="",db[[#This Row],[STN B]],db[[#This Row],[STN TG]]),db[[#This Row],[STN K]])</f>
        <v xml:space="preserve">       </v>
      </c>
      <c r="AE1850" s="40"/>
    </row>
    <row r="1851" spans="1:31" x14ac:dyDescent="0.25">
      <c r="A1851" s="40">
        <f t="shared" si="28"/>
        <v>1850</v>
      </c>
      <c r="B1851" s="5" t="str">
        <f>LOWER(SUBSTITUTE(SUBSTITUTE(SUBSTITUTE(SUBSTITUTE(SUBSTITUTE(SUBSTITUTE(SUBSTITUTE(SUBSTITUTE(db[[#This Row],[NB BM]]," ",),".",""),"-",""),"(",""),")",""),"/",""),"""",""),"+",""))</f>
        <v>lilinhbdmahkotanc8810hb</v>
      </c>
      <c r="C1851" s="5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D1851" s="5" t="str">
        <f>LOWER(SUBSTITUTE(SUBSTITUTE(SUBSTITUTE(SUBSTITUTE(SUBSTITUTE(SUBSTITUTE(SUBSTITUTE(SUBSTITUTE(SUBSTITUTE(db[[#This Row],[NB PAJAK]]," ",""),"-",""),"(",""),")",""),".",""),",",""),"/",""),"""",""),"+",""))</f>
        <v/>
      </c>
      <c r="E185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lilinhbdmahkotanc8810hb144setuntana</v>
      </c>
      <c r="F185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lilinhbdmahkotanc8810hb144set</v>
      </c>
      <c r="G1851" s="5" t="str">
        <f>db[[#This Row],[NB NOTA_C]]&amp;LOWER(SUBSTITUTE(SUBSTITUTE(SUBSTITUTE(SUBSTITUTE(SUBSTITUTE(SUBSTITUTE(SUBSTITUTE(SUBSTITUTE(SUBSTITUTE(db[[#This Row],[FAKTUR]]," ",),".",""),"-",""),"(",""),")",""),",",""),"/",""),"""",""),"+",""))</f>
        <v>lilinhbdmahkotanc8810hbuntana</v>
      </c>
      <c r="H185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lilinhbdmahkotanc8810hb144setuntana</v>
      </c>
      <c r="I1851" s="2" t="s">
        <v>1632</v>
      </c>
      <c r="J1851" s="2" t="s">
        <v>2567</v>
      </c>
      <c r="K1851" s="14"/>
      <c r="L1851" s="2" t="s">
        <v>1336</v>
      </c>
      <c r="M1851" s="34" t="e">
        <f>IF(db[[#This Row],[NB NOTA_C]]="","",COUNTIF([2]!B_MSK[concat],db[[#This Row],[NB NOTA_C]]))</f>
        <v>#REF!</v>
      </c>
      <c r="N1851" s="9" t="s">
        <v>1353</v>
      </c>
      <c r="O1851" s="5" t="s">
        <v>1429</v>
      </c>
      <c r="P1851" s="2" t="s">
        <v>2437</v>
      </c>
      <c r="R1851" s="2" t="str">
        <f>IF(db[[#This Row],[QTY/ CTN]]="","",SUBSTITUTE(SUBSTITUTE(SUBSTITUTE(db[[#This Row],[QTY/ CTN]]," ","_",2),"(",""),")","")&amp;"_")</f>
        <v>144 SET_</v>
      </c>
      <c r="S1851" s="2">
        <f>IF(db[[#This Row],[H_QTY/ CTN]]="","",SEARCH("_",db[[#This Row],[H_QTY/ CTN]]))</f>
        <v>8</v>
      </c>
      <c r="T1851" s="2">
        <f>IF(db[[#This Row],[H_QTY/ CTN]]="","",LEN(db[[#This Row],[H_QTY/ CTN]]))</f>
        <v>8</v>
      </c>
      <c r="U1851" s="41" t="str">
        <f>IF(db[[#This Row],[H_QTY/ CTN]]="","",LEFT(db[[#This Row],[H_QTY/ CTN]],db[[#This Row],[H_1]]-1))</f>
        <v>144 SET</v>
      </c>
      <c r="V1851" s="40" t="str">
        <f>IF(NOT(db[[#This Row],[H_1]]=db[[#This Row],[H_2]]),MID(db[[#This Row],[H_QTY/ CTN]],db[[#This Row],[H_1]]+1,db[[#This Row],[H_2]]-db[[#This Row],[H_1]]-1),"")</f>
        <v/>
      </c>
      <c r="W1851" s="40" t="str">
        <f>IF(db[[#This Row],[QTY/ CTN B]]="","",LEFT(db[[#This Row],[QTY/ CTN B]],SEARCH(" ",db[[#This Row],[QTY/ CTN B]],1)-1))</f>
        <v>144</v>
      </c>
      <c r="X1851" s="40" t="str">
        <f>IF(db[[#This Row],[QTY/ CTN B]]="","",RIGHT(db[[#This Row],[QTY/ CTN B]],LEN(db[[#This Row],[QTY/ CTN B]])-SEARCH(" ",db[[#This Row],[QTY/ CTN B]],1)))</f>
        <v>SET</v>
      </c>
      <c r="Y1851" s="40" t="str">
        <f>IF(db[[#This Row],[QTY/ CTN TG]]="",IF(db[[#This Row],[STN TG]]="","",12),LEFT(db[[#This Row],[QTY/ CTN TG]],SEARCH(" ",db[[#This Row],[QTY/ CTN TG]],1)-1))</f>
        <v/>
      </c>
      <c r="Z18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1" s="40" t="str">
        <f>IF(db[[#This Row],[STN K]]="","",IF(db[[#This Row],[STN TG]]="LSN",12,""))</f>
        <v/>
      </c>
      <c r="AB1851" s="40" t="str">
        <f>IF(db[[#This Row],[STN TG]]="LSN","PCS","")</f>
        <v/>
      </c>
      <c r="AC1851" s="40">
        <f>db[[#This Row],[QTY B]]*IF(db[[#This Row],[QTY TG]]="",1,db[[#This Row],[QTY TG]])*IF(db[[#This Row],[QTY K]]="",1,db[[#This Row],[QTY K]])</f>
        <v>144</v>
      </c>
      <c r="AD1851" s="40" t="str">
        <f>IF(db[[#This Row],[STN K]]="",IF(db[[#This Row],[STN TG]]="",db[[#This Row],[STN B]],db[[#This Row],[STN TG]]),db[[#This Row],[STN K]])</f>
        <v>SET</v>
      </c>
      <c r="AE1851" s="40"/>
    </row>
    <row r="1852" spans="1:31" x14ac:dyDescent="0.25">
      <c r="A1852" s="40">
        <f t="shared" si="28"/>
        <v>1851</v>
      </c>
      <c r="B1852" s="5" t="str">
        <f>LOWER(SUBSTITUTE(SUBSTITUTE(SUBSTITUTE(SUBSTITUTE(SUBSTITUTE(SUBSTITUTE(SUBSTITUTE(SUBSTITUTE(db[[#This Row],[NB BM]]," ",),".",""),"-",""),"(",""),")",""),"/",""),"""",""),"+",""))</f>
        <v>lilinhbdnc9915a</v>
      </c>
      <c r="C1852" s="5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D1852" s="5" t="str">
        <f>LOWER(SUBSTITUTE(SUBSTITUTE(SUBSTITUTE(SUBSTITUTE(SUBSTITUTE(SUBSTITUTE(SUBSTITUTE(SUBSTITUTE(SUBSTITUTE(db[[#This Row],[NB PAJAK]]," ",""),"-",""),"(",""),")",""),".",""),",",""),"/",""),"""",""),"+",""))</f>
        <v/>
      </c>
      <c r="E185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lilinhbdnc9915a144setuntana</v>
      </c>
      <c r="F185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lilinhbdnc9915a144set</v>
      </c>
      <c r="G1852" s="5" t="str">
        <f>db[[#This Row],[NB NOTA_C]]&amp;LOWER(SUBSTITUTE(SUBSTITUTE(SUBSTITUTE(SUBSTITUTE(SUBSTITUTE(SUBSTITUTE(SUBSTITUTE(SUBSTITUTE(SUBSTITUTE(db[[#This Row],[FAKTUR]]," ",),".",""),"-",""),"(",""),")",""),",",""),"/",""),"""",""),"+",""))</f>
        <v>lilinhbdnc9915auntana</v>
      </c>
      <c r="H185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lilinhbdnc9915a144setuntana</v>
      </c>
      <c r="I1852" s="2" t="s">
        <v>1633</v>
      </c>
      <c r="J1852" s="2" t="s">
        <v>2568</v>
      </c>
      <c r="K1852" s="14"/>
      <c r="L1852" s="2" t="s">
        <v>1336</v>
      </c>
      <c r="M1852" s="34" t="e">
        <f>IF(db[[#This Row],[NB NOTA_C]]="","",COUNTIF([2]!B_MSK[concat],db[[#This Row],[NB NOTA_C]]))</f>
        <v>#REF!</v>
      </c>
      <c r="N1852" s="9" t="s">
        <v>1353</v>
      </c>
      <c r="O1852" s="5" t="s">
        <v>1429</v>
      </c>
      <c r="P1852" s="2" t="s">
        <v>2437</v>
      </c>
      <c r="R1852" s="2" t="str">
        <f>IF(db[[#This Row],[QTY/ CTN]]="","",SUBSTITUTE(SUBSTITUTE(SUBSTITUTE(db[[#This Row],[QTY/ CTN]]," ","_",2),"(",""),")","")&amp;"_")</f>
        <v>144 SET_</v>
      </c>
      <c r="S1852" s="2">
        <f>IF(db[[#This Row],[H_QTY/ CTN]]="","",SEARCH("_",db[[#This Row],[H_QTY/ CTN]]))</f>
        <v>8</v>
      </c>
      <c r="T1852" s="2">
        <f>IF(db[[#This Row],[H_QTY/ CTN]]="","",LEN(db[[#This Row],[H_QTY/ CTN]]))</f>
        <v>8</v>
      </c>
      <c r="U1852" s="41" t="str">
        <f>IF(db[[#This Row],[H_QTY/ CTN]]="","",LEFT(db[[#This Row],[H_QTY/ CTN]],db[[#This Row],[H_1]]-1))</f>
        <v>144 SET</v>
      </c>
      <c r="V1852" s="40" t="str">
        <f>IF(NOT(db[[#This Row],[H_1]]=db[[#This Row],[H_2]]),MID(db[[#This Row],[H_QTY/ CTN]],db[[#This Row],[H_1]]+1,db[[#This Row],[H_2]]-db[[#This Row],[H_1]]-1),"")</f>
        <v/>
      </c>
      <c r="W1852" s="40" t="str">
        <f>IF(db[[#This Row],[QTY/ CTN B]]="","",LEFT(db[[#This Row],[QTY/ CTN B]],SEARCH(" ",db[[#This Row],[QTY/ CTN B]],1)-1))</f>
        <v>144</v>
      </c>
      <c r="X1852" s="40" t="str">
        <f>IF(db[[#This Row],[QTY/ CTN B]]="","",RIGHT(db[[#This Row],[QTY/ CTN B]],LEN(db[[#This Row],[QTY/ CTN B]])-SEARCH(" ",db[[#This Row],[QTY/ CTN B]],1)))</f>
        <v>SET</v>
      </c>
      <c r="Y1852" s="40" t="str">
        <f>IF(db[[#This Row],[QTY/ CTN TG]]="",IF(db[[#This Row],[STN TG]]="","",12),LEFT(db[[#This Row],[QTY/ CTN TG]],SEARCH(" ",db[[#This Row],[QTY/ CTN TG]],1)-1))</f>
        <v/>
      </c>
      <c r="Z18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2" s="40" t="str">
        <f>IF(db[[#This Row],[STN K]]="","",IF(db[[#This Row],[STN TG]]="LSN",12,""))</f>
        <v/>
      </c>
      <c r="AB1852" s="40" t="str">
        <f>IF(db[[#This Row],[STN TG]]="LSN","PCS","")</f>
        <v/>
      </c>
      <c r="AC1852" s="40">
        <f>db[[#This Row],[QTY B]]*IF(db[[#This Row],[QTY TG]]="",1,db[[#This Row],[QTY TG]])*IF(db[[#This Row],[QTY K]]="",1,db[[#This Row],[QTY K]])</f>
        <v>144</v>
      </c>
      <c r="AD1852" s="40" t="str">
        <f>IF(db[[#This Row],[STN K]]="",IF(db[[#This Row],[STN TG]]="",db[[#This Row],[STN B]],db[[#This Row],[STN TG]]),db[[#This Row],[STN K]])</f>
        <v>SET</v>
      </c>
      <c r="AE1852" s="40"/>
    </row>
    <row r="1853" spans="1:31" x14ac:dyDescent="0.25">
      <c r="A1853" s="40">
        <f t="shared" si="28"/>
        <v>1852</v>
      </c>
      <c r="B1853" s="5" t="str">
        <f>LOWER(SUBSTITUTE(SUBSTITUTE(SUBSTITUTE(SUBSTITUTE(SUBSTITUTE(SUBSTITUTE(SUBSTITUTE(SUBSTITUTE(db[[#This Row],[NB BM]]," ",),".",""),"-",""),"(",""),")",""),"/",""),"""",""),"+",""))</f>
        <v>lilinshintoeng12btg</v>
      </c>
      <c r="C1853" s="5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D1853" s="5" t="str">
        <f>LOWER(SUBSTITUTE(SUBSTITUTE(SUBSTITUTE(SUBSTITUTE(SUBSTITUTE(SUBSTITUTE(SUBSTITUTE(SUBSTITUTE(SUBSTITUTE(db[[#This Row],[NB PAJAK]]," ",""),"-",""),"(",""),")",""),".",""),",",""),"/",""),"""",""),"+",""))</f>
        <v/>
      </c>
      <c r="E18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lilinshintoeng12btg50lsnuntana</v>
      </c>
      <c r="F18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lilinshintoeng12btg50lsn</v>
      </c>
      <c r="G1853" s="5" t="str">
        <f>db[[#This Row],[NB NOTA_C]]&amp;LOWER(SUBSTITUTE(SUBSTITUTE(SUBSTITUTE(SUBSTITUTE(SUBSTITUTE(SUBSTITUTE(SUBSTITUTE(SUBSTITUTE(SUBSTITUTE(db[[#This Row],[FAKTUR]]," ",),".",""),"-",""),"(",""),")",""),",",""),"/",""),"""",""),"+",""))</f>
        <v>lilinshintoeng12btguntana</v>
      </c>
      <c r="H18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lilinshintoeng12btg50lsnuntana</v>
      </c>
      <c r="I1853" s="2" t="s">
        <v>927</v>
      </c>
      <c r="J1853" s="2" t="s">
        <v>1192</v>
      </c>
      <c r="K1853" s="14"/>
      <c r="L1853" s="2" t="s">
        <v>1336</v>
      </c>
      <c r="M1853" s="34" t="e">
        <f>IF(db[[#This Row],[NB NOTA_C]]="","",COUNTIF([2]!B_MSK[concat],db[[#This Row],[NB NOTA_C]]))</f>
        <v>#REF!</v>
      </c>
      <c r="N1853" s="14" t="s">
        <v>1370</v>
      </c>
      <c r="O1853" s="2" t="s">
        <v>1448</v>
      </c>
      <c r="P1853" s="2" t="s">
        <v>2437</v>
      </c>
      <c r="R1853" s="2" t="str">
        <f>IF(db[[#This Row],[QTY/ CTN]]="","",SUBSTITUTE(SUBSTITUTE(SUBSTITUTE(db[[#This Row],[QTY/ CTN]]," ","_",2),"(",""),")","")&amp;"_")</f>
        <v>50 LSN_</v>
      </c>
      <c r="S1853" s="2">
        <f>IF(db[[#This Row],[H_QTY/ CTN]]="","",SEARCH("_",db[[#This Row],[H_QTY/ CTN]]))</f>
        <v>7</v>
      </c>
      <c r="T1853" s="2">
        <f>IF(db[[#This Row],[H_QTY/ CTN]]="","",LEN(db[[#This Row],[H_QTY/ CTN]]))</f>
        <v>7</v>
      </c>
      <c r="U1853" s="41" t="str">
        <f>IF(db[[#This Row],[H_QTY/ CTN]]="","",LEFT(db[[#This Row],[H_QTY/ CTN]],db[[#This Row],[H_1]]-1))</f>
        <v>50 LSN</v>
      </c>
      <c r="V1853" s="40" t="str">
        <f>IF(NOT(db[[#This Row],[H_1]]=db[[#This Row],[H_2]]),MID(db[[#This Row],[H_QTY/ CTN]],db[[#This Row],[H_1]]+1,db[[#This Row],[H_2]]-db[[#This Row],[H_1]]-1),"")</f>
        <v/>
      </c>
      <c r="W1853" s="40" t="str">
        <f>IF(db[[#This Row],[QTY/ CTN B]]="","",LEFT(db[[#This Row],[QTY/ CTN B]],SEARCH(" ",db[[#This Row],[QTY/ CTN B]],1)-1))</f>
        <v>50</v>
      </c>
      <c r="X1853" s="40" t="str">
        <f>IF(db[[#This Row],[QTY/ CTN B]]="","",RIGHT(db[[#This Row],[QTY/ CTN B]],LEN(db[[#This Row],[QTY/ CTN B]])-SEARCH(" ",db[[#This Row],[QTY/ CTN B]],1)))</f>
        <v>LSN</v>
      </c>
      <c r="Y1853" s="40">
        <f>IF(db[[#This Row],[QTY/ CTN TG]]="",IF(db[[#This Row],[STN TG]]="","",12),LEFT(db[[#This Row],[QTY/ CTN TG]],SEARCH(" ",db[[#This Row],[QTY/ CTN TG]],1)-1))</f>
        <v>12</v>
      </c>
      <c r="Z18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53" s="40" t="str">
        <f>IF(db[[#This Row],[STN K]]="","",IF(db[[#This Row],[STN TG]]="LSN",12,""))</f>
        <v/>
      </c>
      <c r="AB1853" s="40" t="str">
        <f>IF(db[[#This Row],[STN TG]]="LSN","PCS","")</f>
        <v/>
      </c>
      <c r="AC1853" s="40">
        <f>db[[#This Row],[QTY B]]*IF(db[[#This Row],[QTY TG]]="",1,db[[#This Row],[QTY TG]])*IF(db[[#This Row],[QTY K]]="",1,db[[#This Row],[QTY K]])</f>
        <v>600</v>
      </c>
      <c r="AD1853" s="40" t="str">
        <f>IF(db[[#This Row],[STN K]]="",IF(db[[#This Row],[STN TG]]="",db[[#This Row],[STN B]],db[[#This Row],[STN TG]]),db[[#This Row],[STN K]])</f>
        <v>PCS</v>
      </c>
      <c r="AE1853" s="40"/>
    </row>
    <row r="1854" spans="1:31" x14ac:dyDescent="0.25">
      <c r="A1854" s="40">
        <f t="shared" si="28"/>
        <v>1853</v>
      </c>
      <c r="B1854" s="5" t="str">
        <f>LOWER(SUBSTITUTE(SUBSTITUTE(SUBSTITUTE(SUBSTITUTE(SUBSTITUTE(SUBSTITUTE(SUBSTITUTE(SUBSTITUTE(db[[#This Row],[NB BM]]," ",),".",""),"-",""),"(",""),")",""),"/",""),"""",""),"+",""))</f>
        <v>lilinshintoeng24btg</v>
      </c>
      <c r="C1854" s="5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D1854" s="5" t="str">
        <f>LOWER(SUBSTITUTE(SUBSTITUTE(SUBSTITUTE(SUBSTITUTE(SUBSTITUTE(SUBSTITUTE(SUBSTITUTE(SUBSTITUTE(SUBSTITUTE(db[[#This Row],[NB PAJAK]]," ",""),"-",""),"(",""),")",""),".",""),",",""),"/",""),"""",""),"+",""))</f>
        <v/>
      </c>
      <c r="E185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lilinshintoeng24btg40lsnuntana</v>
      </c>
      <c r="F185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lilinshintoeng24btg40lsn</v>
      </c>
      <c r="G1854" s="5" t="str">
        <f>db[[#This Row],[NB NOTA_C]]&amp;LOWER(SUBSTITUTE(SUBSTITUTE(SUBSTITUTE(SUBSTITUTE(SUBSTITUTE(SUBSTITUTE(SUBSTITUTE(SUBSTITUTE(SUBSTITUTE(db[[#This Row],[FAKTUR]]," ",),".",""),"-",""),"(",""),")",""),",",""),"/",""),"""",""),"+",""))</f>
        <v>lilinshintoeng24btguntana</v>
      </c>
      <c r="H185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lilinshintoeng24btg40lsnuntana</v>
      </c>
      <c r="I1854" s="2" t="s">
        <v>928</v>
      </c>
      <c r="J1854" s="2" t="s">
        <v>1193</v>
      </c>
      <c r="K1854" s="14"/>
      <c r="L1854" s="2" t="s">
        <v>1336</v>
      </c>
      <c r="M1854" s="34" t="e">
        <f>IF(db[[#This Row],[NB NOTA_C]]="","",COUNTIF([2]!B_MSK[concat],db[[#This Row],[NB NOTA_C]]))</f>
        <v>#REF!</v>
      </c>
      <c r="N1854" s="14" t="s">
        <v>1370</v>
      </c>
      <c r="O1854" s="2" t="s">
        <v>1394</v>
      </c>
      <c r="P1854" s="2" t="s">
        <v>2437</v>
      </c>
      <c r="R1854" s="2" t="str">
        <f>IF(db[[#This Row],[QTY/ CTN]]="","",SUBSTITUTE(SUBSTITUTE(SUBSTITUTE(db[[#This Row],[QTY/ CTN]]," ","_",2),"(",""),")","")&amp;"_")</f>
        <v>40 LSN_</v>
      </c>
      <c r="S1854" s="2">
        <f>IF(db[[#This Row],[H_QTY/ CTN]]="","",SEARCH("_",db[[#This Row],[H_QTY/ CTN]]))</f>
        <v>7</v>
      </c>
      <c r="T1854" s="2">
        <f>IF(db[[#This Row],[H_QTY/ CTN]]="","",LEN(db[[#This Row],[H_QTY/ CTN]]))</f>
        <v>7</v>
      </c>
      <c r="U1854" s="41" t="str">
        <f>IF(db[[#This Row],[H_QTY/ CTN]]="","",LEFT(db[[#This Row],[H_QTY/ CTN]],db[[#This Row],[H_1]]-1))</f>
        <v>40 LSN</v>
      </c>
      <c r="V1854" s="40" t="str">
        <f>IF(NOT(db[[#This Row],[H_1]]=db[[#This Row],[H_2]]),MID(db[[#This Row],[H_QTY/ CTN]],db[[#This Row],[H_1]]+1,db[[#This Row],[H_2]]-db[[#This Row],[H_1]]-1),"")</f>
        <v/>
      </c>
      <c r="W1854" s="40" t="str">
        <f>IF(db[[#This Row],[QTY/ CTN B]]="","",LEFT(db[[#This Row],[QTY/ CTN B]],SEARCH(" ",db[[#This Row],[QTY/ CTN B]],1)-1))</f>
        <v>40</v>
      </c>
      <c r="X1854" s="40" t="str">
        <f>IF(db[[#This Row],[QTY/ CTN B]]="","",RIGHT(db[[#This Row],[QTY/ CTN B]],LEN(db[[#This Row],[QTY/ CTN B]])-SEARCH(" ",db[[#This Row],[QTY/ CTN B]],1)))</f>
        <v>LSN</v>
      </c>
      <c r="Y1854" s="40">
        <f>IF(db[[#This Row],[QTY/ CTN TG]]="",IF(db[[#This Row],[STN TG]]="","",12),LEFT(db[[#This Row],[QTY/ CTN TG]],SEARCH(" ",db[[#This Row],[QTY/ CTN TG]],1)-1))</f>
        <v>12</v>
      </c>
      <c r="Z18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854" s="40" t="str">
        <f>IF(db[[#This Row],[STN K]]="","",IF(db[[#This Row],[STN TG]]="LSN",12,""))</f>
        <v/>
      </c>
      <c r="AB1854" s="40" t="str">
        <f>IF(db[[#This Row],[STN TG]]="LSN","PCS","")</f>
        <v/>
      </c>
      <c r="AC1854" s="40">
        <f>db[[#This Row],[QTY B]]*IF(db[[#This Row],[QTY TG]]="",1,db[[#This Row],[QTY TG]])*IF(db[[#This Row],[QTY K]]="",1,db[[#This Row],[QTY K]])</f>
        <v>480</v>
      </c>
      <c r="AD1854" s="40" t="str">
        <f>IF(db[[#This Row],[STN K]]="",IF(db[[#This Row],[STN TG]]="",db[[#This Row],[STN B]],db[[#This Row],[STN TG]]),db[[#This Row],[STN K]])</f>
        <v>PCS</v>
      </c>
      <c r="AE1854" s="40"/>
    </row>
    <row r="1855" spans="1:31" x14ac:dyDescent="0.25">
      <c r="A1855" s="40">
        <f t="shared" si="28"/>
        <v>1854</v>
      </c>
      <c r="B1855" s="2" t="str">
        <f>LOWER(SUBSTITUTE(SUBSTITUTE(SUBSTITUTE(SUBSTITUTE(SUBSTITUTE(SUBSTITUTE(SUBSTITUTE(SUBSTITUTE(db[[#This Row],[NB BM]]," ",),".",""),"-",""),"(",""),")",""),"/",""),"""",""),"+",""))</f>
        <v>staplerjkhd35lalongreach</v>
      </c>
      <c r="C1855" s="2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D1855" s="2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E185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staplerjkhd35lalongreach36pcsartomoro</v>
      </c>
      <c r="F185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longreachstaplerhd35lajk36pcs</v>
      </c>
      <c r="G1855" s="2" t="str">
        <f>db[[#This Row],[NB NOTA_C]]&amp;LOWER(SUBSTITUTE(SUBSTITUTE(SUBSTITUTE(SUBSTITUTE(SUBSTITUTE(SUBSTITUTE(SUBSTITUTE(SUBSTITUTE(SUBSTITUTE(db[[#This Row],[FAKTUR]]," ",),".",""),"-",""),"(",""),")",""),",",""),"/",""),"""",""),"+",""))</f>
        <v>longreachstaplerhd35lajkartomoro</v>
      </c>
      <c r="H185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longreachstaplerhd35lajk36pcsartomoro</v>
      </c>
      <c r="I1855" s="2" t="s">
        <v>2256</v>
      </c>
      <c r="J1855" s="5" t="s">
        <v>536</v>
      </c>
      <c r="K1855" s="9" t="s">
        <v>537</v>
      </c>
      <c r="L1855" s="2" t="s">
        <v>1335</v>
      </c>
      <c r="M1855" s="34" t="e">
        <f>IF(db[[#This Row],[NB NOTA_C]]="","",COUNTIF([2]!B_MSK[concat],db[[#This Row],[NB NOTA_C]]))</f>
        <v>#REF!</v>
      </c>
      <c r="N1855" s="14" t="s">
        <v>1346</v>
      </c>
      <c r="O1855" s="2" t="s">
        <v>1541</v>
      </c>
      <c r="P1855" s="2" t="s">
        <v>2450</v>
      </c>
      <c r="Q1855" s="2" t="s">
        <v>4644</v>
      </c>
      <c r="R1855" s="2" t="str">
        <f>IF(db[[#This Row],[QTY/ CTN]]="","",SUBSTITUTE(SUBSTITUTE(SUBSTITUTE(db[[#This Row],[QTY/ CTN]]," ","_",2),"(",""),")","")&amp;"_")</f>
        <v>36 PCS_</v>
      </c>
      <c r="S1855" s="2">
        <f>IF(db[[#This Row],[H_QTY/ CTN]]="","",SEARCH("_",db[[#This Row],[H_QTY/ CTN]]))</f>
        <v>7</v>
      </c>
      <c r="T1855" s="2">
        <f>IF(db[[#This Row],[H_QTY/ CTN]]="","",LEN(db[[#This Row],[H_QTY/ CTN]]))</f>
        <v>7</v>
      </c>
      <c r="U1855" s="41" t="str">
        <f>IF(db[[#This Row],[H_QTY/ CTN]]="","",LEFT(db[[#This Row],[H_QTY/ CTN]],db[[#This Row],[H_1]]-1))</f>
        <v>36 PCS</v>
      </c>
      <c r="V1855" s="40" t="str">
        <f>IF(NOT(db[[#This Row],[H_1]]=db[[#This Row],[H_2]]),MID(db[[#This Row],[H_QTY/ CTN]],db[[#This Row],[H_1]]+1,db[[#This Row],[H_2]]-db[[#This Row],[H_1]]-1),"")</f>
        <v/>
      </c>
      <c r="W1855" s="40" t="str">
        <f>IF(db[[#This Row],[QTY/ CTN B]]="","",LEFT(db[[#This Row],[QTY/ CTN B]],SEARCH(" ",db[[#This Row],[QTY/ CTN B]],1)-1))</f>
        <v>36</v>
      </c>
      <c r="X1855" s="40" t="str">
        <f>IF(db[[#This Row],[QTY/ CTN B]]="","",RIGHT(db[[#This Row],[QTY/ CTN B]],LEN(db[[#This Row],[QTY/ CTN B]])-SEARCH(" ",db[[#This Row],[QTY/ CTN B]],1)))</f>
        <v>PCS</v>
      </c>
      <c r="Y1855" s="40" t="str">
        <f>IF(db[[#This Row],[QTY/ CTN TG]]="",IF(db[[#This Row],[STN TG]]="","",12),LEFT(db[[#This Row],[QTY/ CTN TG]],SEARCH(" ",db[[#This Row],[QTY/ CTN TG]],1)-1))</f>
        <v/>
      </c>
      <c r="Z18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5" s="40" t="str">
        <f>IF(db[[#This Row],[STN K]]="","",IF(db[[#This Row],[STN TG]]="LSN",12,""))</f>
        <v/>
      </c>
      <c r="AB1855" s="40" t="str">
        <f>IF(db[[#This Row],[STN TG]]="LSN","PCS","")</f>
        <v/>
      </c>
      <c r="AC1855" s="40">
        <f>db[[#This Row],[QTY B]]*IF(db[[#This Row],[QTY TG]]="",1,db[[#This Row],[QTY TG]])*IF(db[[#This Row],[QTY K]]="",1,db[[#This Row],[QTY K]])</f>
        <v>36</v>
      </c>
      <c r="AD1855" s="40" t="str">
        <f>IF(db[[#This Row],[STN K]]="",IF(db[[#This Row],[STN TG]]="",db[[#This Row],[STN B]],db[[#This Row],[STN TG]]),db[[#This Row],[STN K]])</f>
        <v>PCS</v>
      </c>
      <c r="AE1855" s="40"/>
    </row>
    <row r="1856" spans="1:31" x14ac:dyDescent="0.25">
      <c r="A1856" s="40">
        <f t="shared" si="28"/>
        <v>1855</v>
      </c>
      <c r="B1856" s="2" t="str">
        <f>LOWER(SUBSTITUTE(SUBSTITUTE(SUBSTITUTE(SUBSTITUTE(SUBSTITUTE(SUBSTITUTE(SUBSTITUTE(SUBSTITUTE(db[[#This Row],[NB BM]]," ",),".",""),"-",""),"(",""),")",""),"/",""),"""",""),"+",""))</f>
        <v>lleafa5100garistigatulishaluskoala</v>
      </c>
      <c r="C1856" s="2" t="str">
        <f>LOWER(SUBSTITUTE(SUBSTITUTE(SUBSTITUTE(SUBSTITUTE(SUBSTITUTE(SUBSTITUTE(SUBSTITUTE(SUBSTITUTE(SUBSTITUTE(db[[#This Row],[NB NOTA]]," ",),".",""),"-",""),"(",""),")",""),",",""),"/",""),"""",""),"+",""))</f>
        <v>looseleafa5100garistigatulishaluskoala</v>
      </c>
      <c r="D1856" s="2" t="str">
        <f>LOWER(SUBSTITUTE(SUBSTITUTE(SUBSTITUTE(SUBSTITUTE(SUBSTITUTE(SUBSTITUTE(SUBSTITUTE(SUBSTITUTE(SUBSTITUTE(db[[#This Row],[NB PAJAK]]," ",""),"-",""),"(",""),")",""),".",""),",",""),"/",""),"""",""),"+",""))</f>
        <v/>
      </c>
      <c r="E185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lleafa5100garistigatulishaluskoala150pakuntana</v>
      </c>
      <c r="F185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looseleafa5100garistigatulishaluskoala150pak</v>
      </c>
      <c r="G1856" s="2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looseleafa5100garistigatulishaluskoalauntana</v>
      </c>
      <c r="H185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looseleafa5100garistigatulishaluskoala150pakuntana</v>
      </c>
      <c r="I1856" s="2" t="s">
        <v>7395</v>
      </c>
      <c r="J1856" s="5" t="s">
        <v>7394</v>
      </c>
      <c r="K1856" s="9"/>
      <c r="L1856" s="2" t="s">
        <v>1336</v>
      </c>
      <c r="M1856" s="34" t="e">
        <v>#REF!</v>
      </c>
      <c r="N1856" s="14" t="s">
        <v>1343</v>
      </c>
      <c r="O1856" s="2" t="s">
        <v>1471</v>
      </c>
      <c r="P1856" s="2" t="s">
        <v>3078</v>
      </c>
      <c r="R1856" s="2" t="str">
        <f>IF(db[[#This Row],[QTY/ CTN]]="","",SUBSTITUTE(SUBSTITUTE(SUBSTITUTE(db[[#This Row],[QTY/ CTN]]," ","_",2),"(",""),")","")&amp;"_")</f>
        <v>150 PAK_</v>
      </c>
      <c r="S1856" s="2">
        <f>IF(db[[#This Row],[H_QTY/ CTN]]="","",SEARCH("_",db[[#This Row],[H_QTY/ CTN]]))</f>
        <v>8</v>
      </c>
      <c r="T1856" s="2">
        <f>IF(db[[#This Row],[H_QTY/ CTN]]="","",LEN(db[[#This Row],[H_QTY/ CTN]]))</f>
        <v>8</v>
      </c>
      <c r="U1856" s="41" t="str">
        <f>IF(db[[#This Row],[H_QTY/ CTN]]="","",LEFT(db[[#This Row],[H_QTY/ CTN]],db[[#This Row],[H_1]]-1))</f>
        <v>150 PAK</v>
      </c>
      <c r="V1856" s="40" t="str">
        <f>IF(NOT(db[[#This Row],[H_1]]=db[[#This Row],[H_2]]),MID(db[[#This Row],[H_QTY/ CTN]],db[[#This Row],[H_1]]+1,db[[#This Row],[H_2]]-db[[#This Row],[H_1]]-1),"")</f>
        <v/>
      </c>
      <c r="W1856" s="40" t="str">
        <f>IF(db[[#This Row],[QTY/ CTN B]]="","",LEFT(db[[#This Row],[QTY/ CTN B]],SEARCH(" ",db[[#This Row],[QTY/ CTN B]],1)-1))</f>
        <v>150</v>
      </c>
      <c r="X1856" s="40" t="str">
        <f>IF(db[[#This Row],[QTY/ CTN B]]="","",RIGHT(db[[#This Row],[QTY/ CTN B]],LEN(db[[#This Row],[QTY/ CTN B]])-SEARCH(" ",db[[#This Row],[QTY/ CTN B]],1)))</f>
        <v>PAK</v>
      </c>
      <c r="Y1856" s="40" t="str">
        <f>IF(db[[#This Row],[QTY/ CTN TG]]="",IF(db[[#This Row],[STN TG]]="","",12),LEFT(db[[#This Row],[QTY/ CTN TG]],SEARCH(" ",db[[#This Row],[QTY/ CTN TG]],1)-1))</f>
        <v/>
      </c>
      <c r="Z18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6" s="40" t="str">
        <f>IF(db[[#This Row],[STN K]]="","",IF(db[[#This Row],[STN TG]]="LSN",12,""))</f>
        <v/>
      </c>
      <c r="AB1856" s="40" t="str">
        <f>IF(db[[#This Row],[STN TG]]="LSN","PCS","")</f>
        <v/>
      </c>
      <c r="AC1856" s="40">
        <f>db[[#This Row],[QTY B]]*IF(db[[#This Row],[QTY TG]]="",1,db[[#This Row],[QTY TG]])*IF(db[[#This Row],[QTY K]]="",1,db[[#This Row],[QTY K]])</f>
        <v>150</v>
      </c>
      <c r="AD1856" s="40" t="str">
        <f>IF(db[[#This Row],[STN K]]="",IF(db[[#This Row],[STN TG]]="",db[[#This Row],[STN B]],db[[#This Row],[STN TG]]),db[[#This Row],[STN K]])</f>
        <v>PAK</v>
      </c>
      <c r="AE1856" s="40"/>
    </row>
    <row r="1857" spans="1:31" x14ac:dyDescent="0.25">
      <c r="A1857" s="40">
        <f t="shared" si="28"/>
        <v>1856</v>
      </c>
      <c r="B1857" s="5" t="str">
        <f>LOWER(SUBSTITUTE(SUBSTITUTE(SUBSTITUTE(SUBSTITUTE(SUBSTITUTE(SUBSTITUTE(SUBSTITUTE(SUBSTITUTE(db[[#This Row],[NB BM]]," ",),".",""),"-",""),"(",""),")",""),"/",""),"""",""),"+",""))</f>
        <v>lleafa5100garistigatulishaluskoala</v>
      </c>
      <c r="C1857" s="5" t="str">
        <f>LOWER(SUBSTITUTE(SUBSTITUTE(SUBSTITUTE(SUBSTITUTE(SUBSTITUTE(SUBSTITUTE(SUBSTITUTE(SUBSTITUTE(SUBSTITUTE(db[[#This Row],[NB NOTA]]," ",),".",""),"-",""),"(",""),")",""),",",""),"/",""),"""",""),"+",""))</f>
        <v>looseleafa5100garistigatulishaluskoala</v>
      </c>
      <c r="D1857" s="5" t="str">
        <f>LOWER(SUBSTITUTE(SUBSTITUTE(SUBSTITUTE(SUBSTITUTE(SUBSTITUTE(SUBSTITUTE(SUBSTITUTE(SUBSTITUTE(SUBSTITUTE(db[[#This Row],[NB PAJAK]]," ",""),"-",""),"(",""),")",""),".",""),",",""),"/",""),"""",""),"+",""))</f>
        <v/>
      </c>
      <c r="E185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lleafa5100garistigatulishaluskoala150pakuntana</v>
      </c>
      <c r="F185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looseleafa5100garistigatulishaluskoala150pak</v>
      </c>
      <c r="G1857" s="5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looseleafa5100garistigatulishaluskoalauntana</v>
      </c>
      <c r="H185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looseleafa5100garistigatulishaluskoala150pakuntana</v>
      </c>
      <c r="I1857" s="2" t="s">
        <v>7395</v>
      </c>
      <c r="J1857" s="2" t="s">
        <v>7394</v>
      </c>
      <c r="K1857" s="14"/>
      <c r="L1857" s="2" t="s">
        <v>1336</v>
      </c>
      <c r="M1857" s="34" t="e">
        <f>IF(db[[#This Row],[NB NOTA_C]]="","",COUNTIF([2]!B_MSK[concat],db[[#This Row],[NB NOTA_C]]))</f>
        <v>#REF!</v>
      </c>
      <c r="N1857" s="14" t="s">
        <v>1343</v>
      </c>
      <c r="O1857" s="2" t="s">
        <v>1471</v>
      </c>
      <c r="P1857" s="2" t="s">
        <v>3078</v>
      </c>
      <c r="R1857" s="2" t="str">
        <f>IF(db[[#This Row],[QTY/ CTN]]="","",SUBSTITUTE(SUBSTITUTE(SUBSTITUTE(db[[#This Row],[QTY/ CTN]]," ","_",2),"(",""),")","")&amp;"_")</f>
        <v>150 PAK_</v>
      </c>
      <c r="S1857" s="2">
        <f>IF(db[[#This Row],[H_QTY/ CTN]]="","",SEARCH("_",db[[#This Row],[H_QTY/ CTN]]))</f>
        <v>8</v>
      </c>
      <c r="T1857" s="2">
        <f>IF(db[[#This Row],[H_QTY/ CTN]]="","",LEN(db[[#This Row],[H_QTY/ CTN]]))</f>
        <v>8</v>
      </c>
      <c r="U1857" s="41" t="str">
        <f>IF(db[[#This Row],[H_QTY/ CTN]]="","",LEFT(db[[#This Row],[H_QTY/ CTN]],db[[#This Row],[H_1]]-1))</f>
        <v>150 PAK</v>
      </c>
      <c r="V1857" s="40" t="str">
        <f>IF(NOT(db[[#This Row],[H_1]]=db[[#This Row],[H_2]]),MID(db[[#This Row],[H_QTY/ CTN]],db[[#This Row],[H_1]]+1,db[[#This Row],[H_2]]-db[[#This Row],[H_1]]-1),"")</f>
        <v/>
      </c>
      <c r="W1857" s="40" t="str">
        <f>IF(db[[#This Row],[QTY/ CTN B]]="","",LEFT(db[[#This Row],[QTY/ CTN B]],SEARCH(" ",db[[#This Row],[QTY/ CTN B]],1)-1))</f>
        <v>150</v>
      </c>
      <c r="X1857" s="40" t="str">
        <f>IF(db[[#This Row],[QTY/ CTN B]]="","",RIGHT(db[[#This Row],[QTY/ CTN B]],LEN(db[[#This Row],[QTY/ CTN B]])-SEARCH(" ",db[[#This Row],[QTY/ CTN B]],1)))</f>
        <v>PAK</v>
      </c>
      <c r="Y1857" s="40" t="str">
        <f>IF(db[[#This Row],[QTY/ CTN TG]]="",IF(db[[#This Row],[STN TG]]="","",12),LEFT(db[[#This Row],[QTY/ CTN TG]],SEARCH(" ",db[[#This Row],[QTY/ CTN TG]],1)-1))</f>
        <v/>
      </c>
      <c r="Z18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7" s="40" t="str">
        <f>IF(db[[#This Row],[STN K]]="","",IF(db[[#This Row],[STN TG]]="LSN",12,""))</f>
        <v/>
      </c>
      <c r="AB1857" s="40" t="str">
        <f>IF(db[[#This Row],[STN TG]]="LSN","PCS","")</f>
        <v/>
      </c>
      <c r="AC1857" s="40">
        <f>db[[#This Row],[QTY B]]*IF(db[[#This Row],[QTY TG]]="",1,db[[#This Row],[QTY TG]])*IF(db[[#This Row],[QTY K]]="",1,db[[#This Row],[QTY K]])</f>
        <v>150</v>
      </c>
      <c r="AD1857" s="40" t="str">
        <f>IF(db[[#This Row],[STN K]]="",IF(db[[#This Row],[STN TG]]="",db[[#This Row],[STN B]],db[[#This Row],[STN TG]]),db[[#This Row],[STN K]])</f>
        <v>PAK</v>
      </c>
      <c r="AE1857" s="40"/>
    </row>
    <row r="1858" spans="1:31" x14ac:dyDescent="0.25">
      <c r="A1858" s="40">
        <f t="shared" si="28"/>
        <v>1857</v>
      </c>
      <c r="B1858" s="2" t="str">
        <f>LOWER(SUBSTITUTE(SUBSTITUTE(SUBSTITUTE(SUBSTITUTE(SUBSTITUTE(SUBSTITUTE(SUBSTITUTE(SUBSTITUTE(db[[#This Row],[NB BM]]," ",),".",""),"-",""),"(",""),")",""),"/",""),"""",""),"+",""))</f>
        <v>lleafa5100kotakbesarkoala</v>
      </c>
      <c r="C1858" s="2" t="str">
        <f>LOWER(SUBSTITUTE(SUBSTITUTE(SUBSTITUTE(SUBSTITUTE(SUBSTITUTE(SUBSTITUTE(SUBSTITUTE(SUBSTITUTE(SUBSTITUTE(db[[#This Row],[NB NOTA]]," ",),".",""),"-",""),"(",""),")",""),",",""),"/",""),"""",""),"+",""))</f>
        <v>looseleafa5100lbrkotakbesarkoala</v>
      </c>
      <c r="D1858" s="2" t="str">
        <f>LOWER(SUBSTITUTE(SUBSTITUTE(SUBSTITUTE(SUBSTITUTE(SUBSTITUTE(SUBSTITUTE(SUBSTITUTE(SUBSTITUTE(SUBSTITUTE(db[[#This Row],[NB PAJAK]]," ",""),"-",""),"(",""),")",""),".",""),",",""),"/",""),"""",""),"+",""))</f>
        <v/>
      </c>
      <c r="E185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lleafa5100kotakbesarkoala150pakuntana</v>
      </c>
      <c r="F185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looseleafa5100lbrkotakbesarkoala150pak</v>
      </c>
      <c r="G1858" s="2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looseleafa5100lbrkotakbesarkoalauntana</v>
      </c>
      <c r="H185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looseleafa5100lbrkotakbesarkoala150pakuntana</v>
      </c>
      <c r="I1858" s="2" t="s">
        <v>7413</v>
      </c>
      <c r="J1858" s="5" t="s">
        <v>7414</v>
      </c>
      <c r="K1858" s="9"/>
      <c r="L1858" s="2" t="s">
        <v>1336</v>
      </c>
      <c r="M1858" s="34" t="e">
        <f>IF(db[[#This Row],[NB NOTA_C]]="","",COUNTIF([2]!B_MSK[concat],db[[#This Row],[NB NOTA_C]]))</f>
        <v>#REF!</v>
      </c>
      <c r="N1858" s="14" t="s">
        <v>1343</v>
      </c>
      <c r="O1858" s="2" t="s">
        <v>1471</v>
      </c>
      <c r="P1858" s="2" t="s">
        <v>3078</v>
      </c>
      <c r="R1858" s="2" t="str">
        <f>IF(db[[#This Row],[QTY/ CTN]]="","",SUBSTITUTE(SUBSTITUTE(SUBSTITUTE(db[[#This Row],[QTY/ CTN]]," ","_",2),"(",""),")","")&amp;"_")</f>
        <v>150 PAK_</v>
      </c>
      <c r="S1858" s="2">
        <f>IF(db[[#This Row],[H_QTY/ CTN]]="","",SEARCH("_",db[[#This Row],[H_QTY/ CTN]]))</f>
        <v>8</v>
      </c>
      <c r="T1858" s="2">
        <f>IF(db[[#This Row],[H_QTY/ CTN]]="","",LEN(db[[#This Row],[H_QTY/ CTN]]))</f>
        <v>8</v>
      </c>
      <c r="U1858" s="41" t="str">
        <f>IF(db[[#This Row],[H_QTY/ CTN]]="","",LEFT(db[[#This Row],[H_QTY/ CTN]],db[[#This Row],[H_1]]-1))</f>
        <v>150 PAK</v>
      </c>
      <c r="V1858" s="40" t="str">
        <f>IF(NOT(db[[#This Row],[H_1]]=db[[#This Row],[H_2]]),MID(db[[#This Row],[H_QTY/ CTN]],db[[#This Row],[H_1]]+1,db[[#This Row],[H_2]]-db[[#This Row],[H_1]]-1),"")</f>
        <v/>
      </c>
      <c r="W1858" s="40" t="str">
        <f>IF(db[[#This Row],[QTY/ CTN B]]="","",LEFT(db[[#This Row],[QTY/ CTN B]],SEARCH(" ",db[[#This Row],[QTY/ CTN B]],1)-1))</f>
        <v>150</v>
      </c>
      <c r="X1858" s="40" t="str">
        <f>IF(db[[#This Row],[QTY/ CTN B]]="","",RIGHT(db[[#This Row],[QTY/ CTN B]],LEN(db[[#This Row],[QTY/ CTN B]])-SEARCH(" ",db[[#This Row],[QTY/ CTN B]],1)))</f>
        <v>PAK</v>
      </c>
      <c r="Y1858" s="40" t="str">
        <f>IF(db[[#This Row],[QTY/ CTN TG]]="",IF(db[[#This Row],[STN TG]]="","",12),LEFT(db[[#This Row],[QTY/ CTN TG]],SEARCH(" ",db[[#This Row],[QTY/ CTN TG]],1)-1))</f>
        <v/>
      </c>
      <c r="Z18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8" s="40" t="str">
        <f>IF(db[[#This Row],[STN K]]="","",IF(db[[#This Row],[STN TG]]="LSN",12,""))</f>
        <v/>
      </c>
      <c r="AB1858" s="40" t="str">
        <f>IF(db[[#This Row],[STN TG]]="LSN","PCS","")</f>
        <v/>
      </c>
      <c r="AC1858" s="40">
        <f>db[[#This Row],[QTY B]]*IF(db[[#This Row],[QTY TG]]="",1,db[[#This Row],[QTY TG]])*IF(db[[#This Row],[QTY K]]="",1,db[[#This Row],[QTY K]])</f>
        <v>150</v>
      </c>
      <c r="AD1858" s="40" t="str">
        <f>IF(db[[#This Row],[STN K]]="",IF(db[[#This Row],[STN TG]]="",db[[#This Row],[STN B]],db[[#This Row],[STN TG]]),db[[#This Row],[STN K]])</f>
        <v>PAK</v>
      </c>
      <c r="AE1858" s="40"/>
    </row>
    <row r="1859" spans="1:31" x14ac:dyDescent="0.25">
      <c r="A1859" s="40">
        <f t="shared" si="28"/>
        <v>1858</v>
      </c>
      <c r="B1859" s="5" t="str">
        <f>LOWER(SUBSTITUTE(SUBSTITUTE(SUBSTITUTE(SUBSTITUTE(SUBSTITUTE(SUBSTITUTE(SUBSTITUTE(SUBSTITUTE(db[[#This Row],[NB BM]]," ",),".",""),"-",""),"(",""),")",""),"/",""),"""",""),"+",""))</f>
        <v>lleafa5100mtkkotakbesarkoala</v>
      </c>
      <c r="C1859" s="5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D1859" s="5" t="str">
        <f>LOWER(SUBSTITUTE(SUBSTITUTE(SUBSTITUTE(SUBSTITUTE(SUBSTITUTE(SUBSTITUTE(SUBSTITUTE(SUBSTITUTE(SUBSTITUTE(db[[#This Row],[NB PAJAK]]," ",""),"-",""),"(",""),")",""),".",""),",",""),"/",""),"""",""),"+",""))</f>
        <v/>
      </c>
      <c r="E185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lleafa5100mtkkotakbesarkoala150pakuntana</v>
      </c>
      <c r="F185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looseleafa5100mtkkotakbesarkoala150pak</v>
      </c>
      <c r="G1859" s="5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looseleafa5100mtkkotakbesarkoalauntana</v>
      </c>
      <c r="H185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looseleafa5100mtkkotakbesarkoala150pakuntana</v>
      </c>
      <c r="I1859" s="2" t="s">
        <v>5720</v>
      </c>
      <c r="J1859" s="2" t="s">
        <v>1182</v>
      </c>
      <c r="K1859" s="14"/>
      <c r="L1859" s="2" t="s">
        <v>1336</v>
      </c>
      <c r="M1859" s="34" t="e">
        <f>IF(db[[#This Row],[NB NOTA_C]]="","",COUNTIF([2]!B_MSK[concat],db[[#This Row],[NB NOTA_C]]))</f>
        <v>#REF!</v>
      </c>
      <c r="N1859" s="14" t="s">
        <v>1343</v>
      </c>
      <c r="O1859" s="2" t="s">
        <v>1471</v>
      </c>
      <c r="P1859" s="2" t="s">
        <v>3078</v>
      </c>
      <c r="R1859" s="2" t="str">
        <f>IF(db[[#This Row],[QTY/ CTN]]="","",SUBSTITUTE(SUBSTITUTE(SUBSTITUTE(db[[#This Row],[QTY/ CTN]]," ","_",2),"(",""),")","")&amp;"_")</f>
        <v>150 PAK_</v>
      </c>
      <c r="S1859" s="2">
        <f>IF(db[[#This Row],[H_QTY/ CTN]]="","",SEARCH("_",db[[#This Row],[H_QTY/ CTN]]))</f>
        <v>8</v>
      </c>
      <c r="T1859" s="2">
        <f>IF(db[[#This Row],[H_QTY/ CTN]]="","",LEN(db[[#This Row],[H_QTY/ CTN]]))</f>
        <v>8</v>
      </c>
      <c r="U1859" s="41" t="str">
        <f>IF(db[[#This Row],[H_QTY/ CTN]]="","",LEFT(db[[#This Row],[H_QTY/ CTN]],db[[#This Row],[H_1]]-1))</f>
        <v>150 PAK</v>
      </c>
      <c r="V1859" s="40" t="str">
        <f>IF(NOT(db[[#This Row],[H_1]]=db[[#This Row],[H_2]]),MID(db[[#This Row],[H_QTY/ CTN]],db[[#This Row],[H_1]]+1,db[[#This Row],[H_2]]-db[[#This Row],[H_1]]-1),"")</f>
        <v/>
      </c>
      <c r="W1859" s="40" t="str">
        <f>IF(db[[#This Row],[QTY/ CTN B]]="","",LEFT(db[[#This Row],[QTY/ CTN B]],SEARCH(" ",db[[#This Row],[QTY/ CTN B]],1)-1))</f>
        <v>150</v>
      </c>
      <c r="X1859" s="40" t="str">
        <f>IF(db[[#This Row],[QTY/ CTN B]]="","",RIGHT(db[[#This Row],[QTY/ CTN B]],LEN(db[[#This Row],[QTY/ CTN B]])-SEARCH(" ",db[[#This Row],[QTY/ CTN B]],1)))</f>
        <v>PAK</v>
      </c>
      <c r="Y1859" s="40" t="str">
        <f>IF(db[[#This Row],[QTY/ CTN TG]]="",IF(db[[#This Row],[STN TG]]="","",12),LEFT(db[[#This Row],[QTY/ CTN TG]],SEARCH(" ",db[[#This Row],[QTY/ CTN TG]],1)-1))</f>
        <v/>
      </c>
      <c r="Z18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59" s="40" t="str">
        <f>IF(db[[#This Row],[STN K]]="","",IF(db[[#This Row],[STN TG]]="LSN",12,""))</f>
        <v/>
      </c>
      <c r="AB1859" s="40" t="str">
        <f>IF(db[[#This Row],[STN TG]]="LSN","PCS","")</f>
        <v/>
      </c>
      <c r="AC1859" s="40">
        <f>db[[#This Row],[QTY B]]*IF(db[[#This Row],[QTY TG]]="",1,db[[#This Row],[QTY TG]])*IF(db[[#This Row],[QTY K]]="",1,db[[#This Row],[QTY K]])</f>
        <v>150</v>
      </c>
      <c r="AD1859" s="40" t="str">
        <f>IF(db[[#This Row],[STN K]]="",IF(db[[#This Row],[STN TG]]="",db[[#This Row],[STN B]],db[[#This Row],[STN TG]]),db[[#This Row],[STN K]])</f>
        <v>PAK</v>
      </c>
      <c r="AE1859" s="40"/>
    </row>
    <row r="1860" spans="1:31" x14ac:dyDescent="0.25">
      <c r="A1860" s="40">
        <f t="shared" si="28"/>
        <v>1859</v>
      </c>
      <c r="B1860" s="5" t="str">
        <f>LOWER(SUBSTITUTE(SUBSTITUTE(SUBSTITUTE(SUBSTITUTE(SUBSTITUTE(SUBSTITUTE(SUBSTITUTE(SUBSTITUTE(db[[#This Row],[NB BM]]," ",),".",""),"-",""),"(",""),")",""),"/",""),"""",""),"+",""))</f>
        <v>lleafa5100lbrkotakbesarkoala</v>
      </c>
      <c r="C1860" s="5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D1860" s="5" t="str">
        <f>LOWER(SUBSTITUTE(SUBSTITUTE(SUBSTITUTE(SUBSTITUTE(SUBSTITUTE(SUBSTITUTE(SUBSTITUTE(SUBSTITUTE(SUBSTITUTE(db[[#This Row],[NB PAJAK]]," ",""),"-",""),"(",""),")",""),".",""),",",""),"/",""),"""",""),"+",""))</f>
        <v/>
      </c>
      <c r="E186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lleafa5100lbrkotakbesarkoala150pakuntana</v>
      </c>
      <c r="F186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looseleafa5100mtkkotakbesarkoala150pak</v>
      </c>
      <c r="G1860" s="5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looseleafa5100mtkkotakbesarkoalauntana</v>
      </c>
      <c r="H186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looseleafa5100mtkkotakbesarkoala150pakuntana</v>
      </c>
      <c r="I1860" s="2" t="s">
        <v>7396</v>
      </c>
      <c r="J1860" s="2" t="s">
        <v>1182</v>
      </c>
      <c r="K1860" s="14"/>
      <c r="L1860" s="2" t="s">
        <v>1336</v>
      </c>
      <c r="M1860" s="34" t="e">
        <f>IF(db[[#This Row],[NB NOTA_C]]="","",COUNTIF([2]!B_MSK[concat],db[[#This Row],[NB NOTA_C]]))</f>
        <v>#REF!</v>
      </c>
      <c r="N1860" s="14" t="s">
        <v>1343</v>
      </c>
      <c r="O1860" s="2" t="s">
        <v>1471</v>
      </c>
      <c r="P1860" s="2" t="s">
        <v>3078</v>
      </c>
      <c r="R1860" s="2" t="str">
        <f>IF(db[[#This Row],[QTY/ CTN]]="","",SUBSTITUTE(SUBSTITUTE(SUBSTITUTE(db[[#This Row],[QTY/ CTN]]," ","_",2),"(",""),")","")&amp;"_")</f>
        <v>150 PAK_</v>
      </c>
      <c r="S1860" s="2">
        <f>IF(db[[#This Row],[H_QTY/ CTN]]="","",SEARCH("_",db[[#This Row],[H_QTY/ CTN]]))</f>
        <v>8</v>
      </c>
      <c r="T1860" s="2">
        <f>IF(db[[#This Row],[H_QTY/ CTN]]="","",LEN(db[[#This Row],[H_QTY/ CTN]]))</f>
        <v>8</v>
      </c>
      <c r="U1860" s="41" t="str">
        <f>IF(db[[#This Row],[H_QTY/ CTN]]="","",LEFT(db[[#This Row],[H_QTY/ CTN]],db[[#This Row],[H_1]]-1))</f>
        <v>150 PAK</v>
      </c>
      <c r="V1860" s="40" t="str">
        <f>IF(NOT(db[[#This Row],[H_1]]=db[[#This Row],[H_2]]),MID(db[[#This Row],[H_QTY/ CTN]],db[[#This Row],[H_1]]+1,db[[#This Row],[H_2]]-db[[#This Row],[H_1]]-1),"")</f>
        <v/>
      </c>
      <c r="W1860" s="40" t="str">
        <f>IF(db[[#This Row],[QTY/ CTN B]]="","",LEFT(db[[#This Row],[QTY/ CTN B]],SEARCH(" ",db[[#This Row],[QTY/ CTN B]],1)-1))</f>
        <v>150</v>
      </c>
      <c r="X1860" s="40" t="str">
        <f>IF(db[[#This Row],[QTY/ CTN B]]="","",RIGHT(db[[#This Row],[QTY/ CTN B]],LEN(db[[#This Row],[QTY/ CTN B]])-SEARCH(" ",db[[#This Row],[QTY/ CTN B]],1)))</f>
        <v>PAK</v>
      </c>
      <c r="Y1860" s="40" t="str">
        <f>IF(db[[#This Row],[QTY/ CTN TG]]="",IF(db[[#This Row],[STN TG]]="","",12),LEFT(db[[#This Row],[QTY/ CTN TG]],SEARCH(" ",db[[#This Row],[QTY/ CTN TG]],1)-1))</f>
        <v/>
      </c>
      <c r="Z18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0" s="40" t="str">
        <f>IF(db[[#This Row],[STN K]]="","",IF(db[[#This Row],[STN TG]]="LSN",12,""))</f>
        <v/>
      </c>
      <c r="AB1860" s="40" t="str">
        <f>IF(db[[#This Row],[STN TG]]="LSN","PCS","")</f>
        <v/>
      </c>
      <c r="AC1860" s="40">
        <f>db[[#This Row],[QTY B]]*IF(db[[#This Row],[QTY TG]]="",1,db[[#This Row],[QTY TG]])*IF(db[[#This Row],[QTY K]]="",1,db[[#This Row],[QTY K]])</f>
        <v>150</v>
      </c>
      <c r="AD1860" s="40" t="str">
        <f>IF(db[[#This Row],[STN K]]="",IF(db[[#This Row],[STN TG]]="",db[[#This Row],[STN B]],db[[#This Row],[STN TG]]),db[[#This Row],[STN K]])</f>
        <v>PAK</v>
      </c>
      <c r="AE1860" s="40"/>
    </row>
    <row r="1861" spans="1:31" x14ac:dyDescent="0.25">
      <c r="A1861" s="89">
        <f t="shared" si="28"/>
        <v>1860</v>
      </c>
      <c r="B1861" s="86" t="str">
        <f>LOWER(SUBSTITUTE(SUBSTITUTE(SUBSTITUTE(SUBSTITUTE(SUBSTITUTE(SUBSTITUTE(SUBSTITUTE(SUBSTITUTE(db[[#This Row],[NB BM]]," ",),".",""),"-",""),"(",""),")",""),"/",""),"""",""),"+",""))</f>
        <v>lleafa5100grfr</v>
      </c>
      <c r="C1861" s="86" t="str">
        <f>LOWER(SUBSTITUTE(SUBSTITUTE(SUBSTITUTE(SUBSTITUTE(SUBSTITUTE(SUBSTITUTE(SUBSTITUTE(SUBSTITUTE(SUBSTITUTE(db[[#This Row],[NB NOTA]]," ",),".",""),"-",""),"(",""),")",""),",",""),"/",""),"""",""),"+",""))</f>
        <v>looseleafa5100grfr</v>
      </c>
      <c r="D1861" s="86" t="str">
        <f>LOWER(SUBSTITUTE(SUBSTITUTE(SUBSTITUTE(SUBSTITUTE(SUBSTITUTE(SUBSTITUTE(SUBSTITUTE(SUBSTITUTE(SUBSTITUTE(db[[#This Row],[NB PAJAK]]," ",""),"-",""),"(",""),")",""),".",""),",",""),"/",""),"""",""),"+",""))</f>
        <v/>
      </c>
      <c r="E1861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lleafa5100grfr1ctnuntana</v>
      </c>
      <c r="F1861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looseleafa5100grfr1ctn</v>
      </c>
      <c r="G1861" s="86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looseleafa5100grfruntana</v>
      </c>
      <c r="H1861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looseleafa5100grfr1ctnuntana</v>
      </c>
      <c r="I1861" s="51" t="s">
        <v>5406</v>
      </c>
      <c r="J1861" s="2" t="s">
        <v>7420</v>
      </c>
      <c r="K1861" s="52"/>
      <c r="L1861" s="51" t="s">
        <v>1336</v>
      </c>
      <c r="M1861" s="87" t="e">
        <f>IF(db[[#This Row],[NB NOTA_C]]="","",COUNTIF([2]!B_MSK[concat],db[[#This Row],[NB NOTA_C]]))</f>
        <v>#REF!</v>
      </c>
      <c r="N1861" s="88" t="s">
        <v>1352</v>
      </c>
      <c r="O1861" s="86" t="s">
        <v>3975</v>
      </c>
      <c r="P1861" s="51" t="s">
        <v>3078</v>
      </c>
      <c r="Q1861" s="86"/>
      <c r="R1861" s="86" t="str">
        <f>IF(db[[#This Row],[QTY/ CTN]]="","",SUBSTITUTE(SUBSTITUTE(SUBSTITUTE(db[[#This Row],[QTY/ CTN]]," ","_",2),"(",""),")","")&amp;"_")</f>
        <v>1 CTN_</v>
      </c>
      <c r="S1861" s="86">
        <f>IF(db[[#This Row],[H_QTY/ CTN]]="","",SEARCH("_",db[[#This Row],[H_QTY/ CTN]]))</f>
        <v>6</v>
      </c>
      <c r="T1861" s="86">
        <f>IF(db[[#This Row],[H_QTY/ CTN]]="","",LEN(db[[#This Row],[H_QTY/ CTN]]))</f>
        <v>6</v>
      </c>
      <c r="U1861" s="89" t="str">
        <f>IF(db[[#This Row],[H_QTY/ CTN]]="","",LEFT(db[[#This Row],[H_QTY/ CTN]],db[[#This Row],[H_1]]-1))</f>
        <v>1 CTN</v>
      </c>
      <c r="V1861" s="89" t="str">
        <f>IF(NOT(db[[#This Row],[H_1]]=db[[#This Row],[H_2]]),MID(db[[#This Row],[H_QTY/ CTN]],db[[#This Row],[H_1]]+1,db[[#This Row],[H_2]]-db[[#This Row],[H_1]]-1),"")</f>
        <v/>
      </c>
      <c r="W1861" s="89" t="str">
        <f>IF(db[[#This Row],[QTY/ CTN B]]="","",LEFT(db[[#This Row],[QTY/ CTN B]],SEARCH(" ",db[[#This Row],[QTY/ CTN B]],1)-1))</f>
        <v>1</v>
      </c>
      <c r="X1861" s="89" t="str">
        <f>IF(db[[#This Row],[QTY/ CTN B]]="","",RIGHT(db[[#This Row],[QTY/ CTN B]],LEN(db[[#This Row],[QTY/ CTN B]])-SEARCH(" ",db[[#This Row],[QTY/ CTN B]],1)))</f>
        <v>CTN</v>
      </c>
      <c r="Y1861" s="89" t="str">
        <f>IF(db[[#This Row],[QTY/ CTN TG]]="",IF(db[[#This Row],[STN TG]]="","",12),LEFT(db[[#This Row],[QTY/ CTN TG]],SEARCH(" ",db[[#This Row],[QTY/ CTN TG]],1)-1))</f>
        <v/>
      </c>
      <c r="Z18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1" s="89" t="str">
        <f>IF(db[[#This Row],[STN K]]="","",IF(db[[#This Row],[STN TG]]="LSN",12,""))</f>
        <v/>
      </c>
      <c r="AB1861" s="89" t="str">
        <f>IF(db[[#This Row],[STN TG]]="LSN","PCS","")</f>
        <v/>
      </c>
      <c r="AC1861" s="89">
        <f>db[[#This Row],[QTY B]]*IF(db[[#This Row],[QTY TG]]="",1,db[[#This Row],[QTY TG]])*IF(db[[#This Row],[QTY K]]="",1,db[[#This Row],[QTY K]])</f>
        <v>1</v>
      </c>
      <c r="AD1861" s="89" t="str">
        <f>IF(db[[#This Row],[STN K]]="",IF(db[[#This Row],[STN TG]]="",db[[#This Row],[STN B]],db[[#This Row],[STN TG]]),db[[#This Row],[STN K]])</f>
        <v>CTN</v>
      </c>
      <c r="AE1861" s="89"/>
    </row>
    <row r="1862" spans="1:31" x14ac:dyDescent="0.25">
      <c r="A1862" s="89">
        <f t="shared" si="28"/>
        <v>1861</v>
      </c>
      <c r="B1862" s="86" t="str">
        <f>LOWER(SUBSTITUTE(SUBSTITUTE(SUBSTITUTE(SUBSTITUTE(SUBSTITUTE(SUBSTITUTE(SUBSTITUTE(SUBSTITUTE(db[[#This Row],[NB BM]]," ",),".",""),"-",""),"(",""),")",""),"/",""),"""",""),"+",""))</f>
        <v>lleafa5100grhk</v>
      </c>
      <c r="C1862" s="86" t="str">
        <f>LOWER(SUBSTITUTE(SUBSTITUTE(SUBSTITUTE(SUBSTITUTE(SUBSTITUTE(SUBSTITUTE(SUBSTITUTE(SUBSTITUTE(SUBSTITUTE(db[[#This Row],[NB NOTA]]," ",),".",""),"-",""),"(",""),")",""),",",""),"/",""),"""",""),"+",""))</f>
        <v>looseleafa5100grhk</v>
      </c>
      <c r="D1862" s="86" t="str">
        <f>LOWER(SUBSTITUTE(SUBSTITUTE(SUBSTITUTE(SUBSTITUTE(SUBSTITUTE(SUBSTITUTE(SUBSTITUTE(SUBSTITUTE(SUBSTITUTE(db[[#This Row],[NB PAJAK]]," ",""),"-",""),"(",""),")",""),".",""),",",""),"/",""),"""",""),"+",""))</f>
        <v/>
      </c>
      <c r="E1862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lleafa5100grhk1ctnuntana</v>
      </c>
      <c r="F1862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looseleafa5100grhk1ctn</v>
      </c>
      <c r="G1862" s="86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looseleafa5100grhkuntana</v>
      </c>
      <c r="H1862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looseleafa5100grhk1ctnuntana</v>
      </c>
      <c r="I1862" s="51" t="s">
        <v>5407</v>
      </c>
      <c r="J1862" s="51" t="s">
        <v>5402</v>
      </c>
      <c r="K1862" s="52"/>
      <c r="L1862" s="51" t="s">
        <v>1336</v>
      </c>
      <c r="M1862" s="87" t="e">
        <f>IF(db[[#This Row],[NB NOTA_C]]="","",COUNTIF([2]!B_MSK[concat],db[[#This Row],[NB NOTA_C]]))</f>
        <v>#REF!</v>
      </c>
      <c r="N1862" s="88" t="s">
        <v>1352</v>
      </c>
      <c r="O1862" s="86" t="s">
        <v>3975</v>
      </c>
      <c r="P1862" s="51" t="s">
        <v>3078</v>
      </c>
      <c r="Q1862" s="86"/>
      <c r="R1862" s="86" t="str">
        <f>IF(db[[#This Row],[QTY/ CTN]]="","",SUBSTITUTE(SUBSTITUTE(SUBSTITUTE(db[[#This Row],[QTY/ CTN]]," ","_",2),"(",""),")","")&amp;"_")</f>
        <v>1 CTN_</v>
      </c>
      <c r="S1862" s="86">
        <f>IF(db[[#This Row],[H_QTY/ CTN]]="","",SEARCH("_",db[[#This Row],[H_QTY/ CTN]]))</f>
        <v>6</v>
      </c>
      <c r="T1862" s="86">
        <f>IF(db[[#This Row],[H_QTY/ CTN]]="","",LEN(db[[#This Row],[H_QTY/ CTN]]))</f>
        <v>6</v>
      </c>
      <c r="U1862" s="89" t="str">
        <f>IF(db[[#This Row],[H_QTY/ CTN]]="","",LEFT(db[[#This Row],[H_QTY/ CTN]],db[[#This Row],[H_1]]-1))</f>
        <v>1 CTN</v>
      </c>
      <c r="V1862" s="89" t="str">
        <f>IF(NOT(db[[#This Row],[H_1]]=db[[#This Row],[H_2]]),MID(db[[#This Row],[H_QTY/ CTN]],db[[#This Row],[H_1]]+1,db[[#This Row],[H_2]]-db[[#This Row],[H_1]]-1),"")</f>
        <v/>
      </c>
      <c r="W1862" s="89" t="str">
        <f>IF(db[[#This Row],[QTY/ CTN B]]="","",LEFT(db[[#This Row],[QTY/ CTN B]],SEARCH(" ",db[[#This Row],[QTY/ CTN B]],1)-1))</f>
        <v>1</v>
      </c>
      <c r="X1862" s="89" t="str">
        <f>IF(db[[#This Row],[QTY/ CTN B]]="","",RIGHT(db[[#This Row],[QTY/ CTN B]],LEN(db[[#This Row],[QTY/ CTN B]])-SEARCH(" ",db[[#This Row],[QTY/ CTN B]],1)))</f>
        <v>CTN</v>
      </c>
      <c r="Y1862" s="89" t="str">
        <f>IF(db[[#This Row],[QTY/ CTN TG]]="",IF(db[[#This Row],[STN TG]]="","",12),LEFT(db[[#This Row],[QTY/ CTN TG]],SEARCH(" ",db[[#This Row],[QTY/ CTN TG]],1)-1))</f>
        <v/>
      </c>
      <c r="Z186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2" s="89" t="str">
        <f>IF(db[[#This Row],[STN K]]="","",IF(db[[#This Row],[STN TG]]="LSN",12,""))</f>
        <v/>
      </c>
      <c r="AB1862" s="89" t="str">
        <f>IF(db[[#This Row],[STN TG]]="LSN","PCS","")</f>
        <v/>
      </c>
      <c r="AC1862" s="89">
        <f>db[[#This Row],[QTY B]]*IF(db[[#This Row],[QTY TG]]="",1,db[[#This Row],[QTY TG]])*IF(db[[#This Row],[QTY K]]="",1,db[[#This Row],[QTY K]])</f>
        <v>1</v>
      </c>
      <c r="AD1862" s="89" t="str">
        <f>IF(db[[#This Row],[STN K]]="",IF(db[[#This Row],[STN TG]]="",db[[#This Row],[STN B]],db[[#This Row],[STN TG]]),db[[#This Row],[STN K]])</f>
        <v>CTN</v>
      </c>
      <c r="AE1862" s="89"/>
    </row>
    <row r="1863" spans="1:31" x14ac:dyDescent="0.25">
      <c r="A1863" s="89">
        <f t="shared" si="28"/>
        <v>1862</v>
      </c>
      <c r="B1863" s="86" t="str">
        <f>LOWER(SUBSTITUTE(SUBSTITUTE(SUBSTITUTE(SUBSTITUTE(SUBSTITUTE(SUBSTITUTE(SUBSTITUTE(SUBSTITUTE(db[[#This Row],[NB BM]]," ",),".",""),"-",""),"(",""),")",""),"/",""),"""",""),"+",""))</f>
        <v>lleafa5100grtsum</v>
      </c>
      <c r="C1863" s="86" t="str">
        <f>LOWER(SUBSTITUTE(SUBSTITUTE(SUBSTITUTE(SUBSTITUTE(SUBSTITUTE(SUBSTITUTE(SUBSTITUTE(SUBSTITUTE(SUBSTITUTE(db[[#This Row],[NB NOTA]]," ",),".",""),"-",""),"(",""),")",""),",",""),"/",""),"""",""),"+",""))</f>
        <v>looseleafa5100grtsum</v>
      </c>
      <c r="D1863" s="86" t="str">
        <f>LOWER(SUBSTITUTE(SUBSTITUTE(SUBSTITUTE(SUBSTITUTE(SUBSTITUTE(SUBSTITUTE(SUBSTITUTE(SUBSTITUTE(SUBSTITUTE(db[[#This Row],[NB PAJAK]]," ",""),"-",""),"(",""),")",""),".",""),",",""),"/",""),"""",""),"+",""))</f>
        <v/>
      </c>
      <c r="E1863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lleafa5100grtsum1ctnuntana</v>
      </c>
      <c r="F1863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looseleafa5100grtsum1ctn</v>
      </c>
      <c r="G1863" s="86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looseleafa5100grtsumuntana</v>
      </c>
      <c r="H1863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looseleafa5100grtsum1ctnuntana</v>
      </c>
      <c r="I1863" s="51" t="s">
        <v>5408</v>
      </c>
      <c r="J1863" s="51" t="s">
        <v>5403</v>
      </c>
      <c r="K1863" s="52"/>
      <c r="L1863" s="51" t="s">
        <v>1336</v>
      </c>
      <c r="M1863" s="87" t="e">
        <f>IF(db[[#This Row],[NB NOTA_C]]="","",COUNTIF([2]!B_MSK[concat],db[[#This Row],[NB NOTA_C]]))</f>
        <v>#REF!</v>
      </c>
      <c r="N1863" s="88" t="s">
        <v>1352</v>
      </c>
      <c r="O1863" s="86" t="s">
        <v>3975</v>
      </c>
      <c r="P1863" s="51" t="s">
        <v>3078</v>
      </c>
      <c r="Q1863" s="86"/>
      <c r="R1863" s="86" t="str">
        <f>IF(db[[#This Row],[QTY/ CTN]]="","",SUBSTITUTE(SUBSTITUTE(SUBSTITUTE(db[[#This Row],[QTY/ CTN]]," ","_",2),"(",""),")","")&amp;"_")</f>
        <v>1 CTN_</v>
      </c>
      <c r="S1863" s="86">
        <f>IF(db[[#This Row],[H_QTY/ CTN]]="","",SEARCH("_",db[[#This Row],[H_QTY/ CTN]]))</f>
        <v>6</v>
      </c>
      <c r="T1863" s="86">
        <f>IF(db[[#This Row],[H_QTY/ CTN]]="","",LEN(db[[#This Row],[H_QTY/ CTN]]))</f>
        <v>6</v>
      </c>
      <c r="U1863" s="89" t="str">
        <f>IF(db[[#This Row],[H_QTY/ CTN]]="","",LEFT(db[[#This Row],[H_QTY/ CTN]],db[[#This Row],[H_1]]-1))</f>
        <v>1 CTN</v>
      </c>
      <c r="V1863" s="89" t="str">
        <f>IF(NOT(db[[#This Row],[H_1]]=db[[#This Row],[H_2]]),MID(db[[#This Row],[H_QTY/ CTN]],db[[#This Row],[H_1]]+1,db[[#This Row],[H_2]]-db[[#This Row],[H_1]]-1),"")</f>
        <v/>
      </c>
      <c r="W1863" s="89" t="str">
        <f>IF(db[[#This Row],[QTY/ CTN B]]="","",LEFT(db[[#This Row],[QTY/ CTN B]],SEARCH(" ",db[[#This Row],[QTY/ CTN B]],1)-1))</f>
        <v>1</v>
      </c>
      <c r="X1863" s="89" t="str">
        <f>IF(db[[#This Row],[QTY/ CTN B]]="","",RIGHT(db[[#This Row],[QTY/ CTN B]],LEN(db[[#This Row],[QTY/ CTN B]])-SEARCH(" ",db[[#This Row],[QTY/ CTN B]],1)))</f>
        <v>CTN</v>
      </c>
      <c r="Y1863" s="89" t="str">
        <f>IF(db[[#This Row],[QTY/ CTN TG]]="",IF(db[[#This Row],[STN TG]]="","",12),LEFT(db[[#This Row],[QTY/ CTN TG]],SEARCH(" ",db[[#This Row],[QTY/ CTN TG]],1)-1))</f>
        <v/>
      </c>
      <c r="Z18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3" s="89" t="str">
        <f>IF(db[[#This Row],[STN K]]="","",IF(db[[#This Row],[STN TG]]="LSN",12,""))</f>
        <v/>
      </c>
      <c r="AB1863" s="89" t="str">
        <f>IF(db[[#This Row],[STN TG]]="LSN","PCS","")</f>
        <v/>
      </c>
      <c r="AC1863" s="89">
        <f>db[[#This Row],[QTY B]]*IF(db[[#This Row],[QTY TG]]="",1,db[[#This Row],[QTY TG]])*IF(db[[#This Row],[QTY K]]="",1,db[[#This Row],[QTY K]])</f>
        <v>1</v>
      </c>
      <c r="AD1863" s="89" t="str">
        <f>IF(db[[#This Row],[STN K]]="",IF(db[[#This Row],[STN TG]]="",db[[#This Row],[STN B]],db[[#This Row],[STN TG]]),db[[#This Row],[STN K]])</f>
        <v>CTN</v>
      </c>
      <c r="AE1863" s="89"/>
    </row>
    <row r="1864" spans="1:31" x14ac:dyDescent="0.25">
      <c r="A1864" s="89">
        <f t="shared" si="28"/>
        <v>1863</v>
      </c>
      <c r="B1864" s="86" t="str">
        <f>LOWER(SUBSTITUTE(SUBSTITUTE(SUBSTITUTE(SUBSTITUTE(SUBSTITUTE(SUBSTITUTE(SUBSTITUTE(SUBSTITUTE(db[[#This Row],[NB BM]]," ",),".",""),"-",""),"(",""),")",""),"/",""),"""",""),"+",""))</f>
        <v>lleafa5100grvintage</v>
      </c>
      <c r="C1864" s="86" t="str">
        <f>LOWER(SUBSTITUTE(SUBSTITUTE(SUBSTITUTE(SUBSTITUTE(SUBSTITUTE(SUBSTITUTE(SUBSTITUTE(SUBSTITUTE(SUBSTITUTE(db[[#This Row],[NB NOTA]]," ",),".",""),"-",""),"(",""),")",""),",",""),"/",""),"""",""),"+",""))</f>
        <v>looseleafa5100grvintage</v>
      </c>
      <c r="D1864" s="86" t="str">
        <f>LOWER(SUBSTITUTE(SUBSTITUTE(SUBSTITUTE(SUBSTITUTE(SUBSTITUTE(SUBSTITUTE(SUBSTITUTE(SUBSTITUTE(SUBSTITUTE(db[[#This Row],[NB PAJAK]]," ",""),"-",""),"(",""),")",""),".",""),",",""),"/",""),"""",""),"+",""))</f>
        <v/>
      </c>
      <c r="E1864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lleafa5100grvintage1ctnuntana</v>
      </c>
      <c r="F1864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looseleafa5100grvintage1ctn</v>
      </c>
      <c r="G1864" s="86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looseleafa5100grvintageuntana</v>
      </c>
      <c r="H1864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looseleafa5100grvintage1ctnuntana</v>
      </c>
      <c r="I1864" s="51" t="s">
        <v>5405</v>
      </c>
      <c r="J1864" s="51" t="s">
        <v>5401</v>
      </c>
      <c r="K1864" s="52"/>
      <c r="L1864" s="51" t="s">
        <v>1336</v>
      </c>
      <c r="M1864" s="87" t="e">
        <f>IF(db[[#This Row],[NB NOTA_C]]="","",COUNTIF([2]!B_MSK[concat],db[[#This Row],[NB NOTA_C]]))</f>
        <v>#REF!</v>
      </c>
      <c r="N1864" s="88" t="s">
        <v>1352</v>
      </c>
      <c r="O1864" s="86" t="s">
        <v>3975</v>
      </c>
      <c r="P1864" s="51" t="s">
        <v>3078</v>
      </c>
      <c r="Q1864" s="86"/>
      <c r="R1864" s="86" t="str">
        <f>IF(db[[#This Row],[QTY/ CTN]]="","",SUBSTITUTE(SUBSTITUTE(SUBSTITUTE(db[[#This Row],[QTY/ CTN]]," ","_",2),"(",""),")","")&amp;"_")</f>
        <v>1 CTN_</v>
      </c>
      <c r="S1864" s="86">
        <f>IF(db[[#This Row],[H_QTY/ CTN]]="","",SEARCH("_",db[[#This Row],[H_QTY/ CTN]]))</f>
        <v>6</v>
      </c>
      <c r="T1864" s="86">
        <f>IF(db[[#This Row],[H_QTY/ CTN]]="","",LEN(db[[#This Row],[H_QTY/ CTN]]))</f>
        <v>6</v>
      </c>
      <c r="U1864" s="89" t="str">
        <f>IF(db[[#This Row],[H_QTY/ CTN]]="","",LEFT(db[[#This Row],[H_QTY/ CTN]],db[[#This Row],[H_1]]-1))</f>
        <v>1 CTN</v>
      </c>
      <c r="V1864" s="89" t="str">
        <f>IF(NOT(db[[#This Row],[H_1]]=db[[#This Row],[H_2]]),MID(db[[#This Row],[H_QTY/ CTN]],db[[#This Row],[H_1]]+1,db[[#This Row],[H_2]]-db[[#This Row],[H_1]]-1),"")</f>
        <v/>
      </c>
      <c r="W1864" s="89" t="str">
        <f>IF(db[[#This Row],[QTY/ CTN B]]="","",LEFT(db[[#This Row],[QTY/ CTN B]],SEARCH(" ",db[[#This Row],[QTY/ CTN B]],1)-1))</f>
        <v>1</v>
      </c>
      <c r="X1864" s="89" t="str">
        <f>IF(db[[#This Row],[QTY/ CTN B]]="","",RIGHT(db[[#This Row],[QTY/ CTN B]],LEN(db[[#This Row],[QTY/ CTN B]])-SEARCH(" ",db[[#This Row],[QTY/ CTN B]],1)))</f>
        <v>CTN</v>
      </c>
      <c r="Y1864" s="89" t="str">
        <f>IF(db[[#This Row],[QTY/ CTN TG]]="",IF(db[[#This Row],[STN TG]]="","",12),LEFT(db[[#This Row],[QTY/ CTN TG]],SEARCH(" ",db[[#This Row],[QTY/ CTN TG]],1)-1))</f>
        <v/>
      </c>
      <c r="Z186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4" s="89" t="str">
        <f>IF(db[[#This Row],[STN K]]="","",IF(db[[#This Row],[STN TG]]="LSN",12,""))</f>
        <v/>
      </c>
      <c r="AB1864" s="89" t="str">
        <f>IF(db[[#This Row],[STN TG]]="LSN","PCS","")</f>
        <v/>
      </c>
      <c r="AC1864" s="89">
        <f>db[[#This Row],[QTY B]]*IF(db[[#This Row],[QTY TG]]="",1,db[[#This Row],[QTY TG]])*IF(db[[#This Row],[QTY K]]="",1,db[[#This Row],[QTY K]])</f>
        <v>1</v>
      </c>
      <c r="AD1864" s="89" t="str">
        <f>IF(db[[#This Row],[STN K]]="",IF(db[[#This Row],[STN TG]]="",db[[#This Row],[STN B]],db[[#This Row],[STN TG]]),db[[#This Row],[STN K]])</f>
        <v>CTN</v>
      </c>
      <c r="AE1864" s="89"/>
    </row>
    <row r="1865" spans="1:31" x14ac:dyDescent="0.25">
      <c r="A1865" s="40">
        <f t="shared" si="28"/>
        <v>1864</v>
      </c>
      <c r="B1865" s="82" t="str">
        <f>LOWER(SUBSTITUTE(SUBSTITUTE(SUBSTITUTE(SUBSTITUTE(SUBSTITUTE(SUBSTITUTE(SUBSTITUTE(SUBSTITUTE(db[[#This Row],[NB BM]]," ",),".",""),"-",""),"(",""),")",""),"/",""),"""",""),"+",""))</f>
        <v>lleafa550lbrkoalamtk</v>
      </c>
      <c r="C1865" s="82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D1865" s="82" t="str">
        <f>LOWER(SUBSTITUTE(SUBSTITUTE(SUBSTITUTE(SUBSTITUTE(SUBSTITUTE(SUBSTITUTE(SUBSTITUTE(SUBSTITUTE(SUBSTITUTE(db[[#This Row],[NB PAJAK]]," ",""),"-",""),"(",""),")",""),".",""),",",""),"/",""),"""",""),"+",""))</f>
        <v/>
      </c>
      <c r="E186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lleafa550lbrkoalamtk300pakuntana</v>
      </c>
      <c r="F186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looseleafa550lbrkoalamtk300pak</v>
      </c>
      <c r="G1865" s="82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looseleafa550lbrkoalamtkuntana</v>
      </c>
      <c r="H186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looseleafa550lbrkoalamtk300pakuntana</v>
      </c>
      <c r="I1865" s="7" t="s">
        <v>5721</v>
      </c>
      <c r="J1865" s="7" t="s">
        <v>3502</v>
      </c>
      <c r="K1865" s="17"/>
      <c r="L1865" s="2" t="s">
        <v>1336</v>
      </c>
      <c r="M1865" s="83" t="e">
        <f>IF(db[[#This Row],[NB NOTA_C]]="","",COUNTIF([2]!B_MSK[concat],db[[#This Row],[NB NOTA_C]]))</f>
        <v>#REF!</v>
      </c>
      <c r="N1865" s="84" t="s">
        <v>1354</v>
      </c>
      <c r="O1865" s="82" t="s">
        <v>1472</v>
      </c>
      <c r="P1865" s="7" t="s">
        <v>3078</v>
      </c>
      <c r="Q1865" s="82"/>
      <c r="R1865" s="82" t="str">
        <f>IF(db[[#This Row],[QTY/ CTN]]="","",SUBSTITUTE(SUBSTITUTE(SUBSTITUTE(db[[#This Row],[QTY/ CTN]]," ","_",2),"(",""),")","")&amp;"_")</f>
        <v>300 PAK_</v>
      </c>
      <c r="S1865" s="82">
        <f>IF(db[[#This Row],[H_QTY/ CTN]]="","",SEARCH("_",db[[#This Row],[H_QTY/ CTN]]))</f>
        <v>8</v>
      </c>
      <c r="T1865" s="82">
        <f>IF(db[[#This Row],[H_QTY/ CTN]]="","",LEN(db[[#This Row],[H_QTY/ CTN]]))</f>
        <v>8</v>
      </c>
      <c r="U1865" s="85" t="str">
        <f>IF(db[[#This Row],[H_QTY/ CTN]]="","",LEFT(db[[#This Row],[H_QTY/ CTN]],db[[#This Row],[H_1]]-1))</f>
        <v>300 PAK</v>
      </c>
      <c r="V1865" s="85" t="str">
        <f>IF(NOT(db[[#This Row],[H_1]]=db[[#This Row],[H_2]]),MID(db[[#This Row],[H_QTY/ CTN]],db[[#This Row],[H_1]]+1,db[[#This Row],[H_2]]-db[[#This Row],[H_1]]-1),"")</f>
        <v/>
      </c>
      <c r="W1865" s="40" t="str">
        <f>IF(db[[#This Row],[QTY/ CTN B]]="","",LEFT(db[[#This Row],[QTY/ CTN B]],SEARCH(" ",db[[#This Row],[QTY/ CTN B]],1)-1))</f>
        <v>300</v>
      </c>
      <c r="X1865" s="40" t="str">
        <f>IF(db[[#This Row],[QTY/ CTN B]]="","",RIGHT(db[[#This Row],[QTY/ CTN B]],LEN(db[[#This Row],[QTY/ CTN B]])-SEARCH(" ",db[[#This Row],[QTY/ CTN B]],1)))</f>
        <v>PAK</v>
      </c>
      <c r="Y1865" s="40" t="str">
        <f>IF(db[[#This Row],[QTY/ CTN TG]]="",IF(db[[#This Row],[STN TG]]="","",12),LEFT(db[[#This Row],[QTY/ CTN TG]],SEARCH(" ",db[[#This Row],[QTY/ CTN TG]],1)-1))</f>
        <v/>
      </c>
      <c r="Z18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5" s="40" t="str">
        <f>IF(db[[#This Row],[STN K]]="","",IF(db[[#This Row],[STN TG]]="LSN",12,""))</f>
        <v/>
      </c>
      <c r="AB1865" s="40" t="str">
        <f>IF(db[[#This Row],[STN TG]]="LSN","PCS","")</f>
        <v/>
      </c>
      <c r="AC1865" s="40">
        <f>db[[#This Row],[QTY B]]*IF(db[[#This Row],[QTY TG]]="",1,db[[#This Row],[QTY TG]])*IF(db[[#This Row],[QTY K]]="",1,db[[#This Row],[QTY K]])</f>
        <v>300</v>
      </c>
      <c r="AD1865" s="40" t="str">
        <f>IF(db[[#This Row],[STN K]]="",IF(db[[#This Row],[STN TG]]="",db[[#This Row],[STN B]],db[[#This Row],[STN TG]]),db[[#This Row],[STN K]])</f>
        <v>PAK</v>
      </c>
      <c r="AE1865" s="40"/>
    </row>
    <row r="1866" spans="1:31" x14ac:dyDescent="0.25">
      <c r="A1866" s="40">
        <f t="shared" si="28"/>
        <v>1865</v>
      </c>
      <c r="B1866" s="2" t="str">
        <f>LOWER(SUBSTITUTE(SUBSTITUTE(SUBSTITUTE(SUBSTITUTE(SUBSTITUTE(SUBSTITUTE(SUBSTITUTE(SUBSTITUTE(db[[#This Row],[NB BM]]," ",),".",""),"-",""),"(",""),")",""),"/",""),"""",""),"+",""))</f>
        <v>lleafa550kotakbesarkoala</v>
      </c>
      <c r="C1866" s="2" t="str">
        <f>LOWER(SUBSTITUTE(SUBSTITUTE(SUBSTITUTE(SUBSTITUTE(SUBSTITUTE(SUBSTITUTE(SUBSTITUTE(SUBSTITUTE(SUBSTITUTE(db[[#This Row],[NB NOTA]]," ",),".",""),"-",""),"(",""),")",""),",",""),"/",""),"""",""),"+",""))</f>
        <v>looseleafa550lbrkotakbesarkoala</v>
      </c>
      <c r="D1866" s="2" t="str">
        <f>LOWER(SUBSTITUTE(SUBSTITUTE(SUBSTITUTE(SUBSTITUTE(SUBSTITUTE(SUBSTITUTE(SUBSTITUTE(SUBSTITUTE(SUBSTITUTE(db[[#This Row],[NB PAJAK]]," ",""),"-",""),"(",""),")",""),".",""),",",""),"/",""),"""",""),"+",""))</f>
        <v/>
      </c>
      <c r="E186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lleafa550kotakbesarkoala150pakuntana</v>
      </c>
      <c r="F186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looseleafa550lbrkotakbesarkoala150pak</v>
      </c>
      <c r="G1866" s="2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looseleafa550lbrkotakbesarkoalauntana</v>
      </c>
      <c r="H186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looseleafa550lbrkotakbesarkoala150pakuntana</v>
      </c>
      <c r="I1866" s="2" t="s">
        <v>7415</v>
      </c>
      <c r="J1866" s="5" t="s">
        <v>7416</v>
      </c>
      <c r="K1866" s="9"/>
      <c r="L1866" s="2" t="s">
        <v>1336</v>
      </c>
      <c r="M1866" s="34" t="e">
        <f>IF(db[[#This Row],[NB NOTA_C]]="","",COUNTIF([2]!B_MSK[concat],db[[#This Row],[NB NOTA_C]]))</f>
        <v>#REF!</v>
      </c>
      <c r="N1866" s="14" t="s">
        <v>1343</v>
      </c>
      <c r="O1866" s="2" t="s">
        <v>1471</v>
      </c>
      <c r="P1866" s="2" t="s">
        <v>3078</v>
      </c>
      <c r="R1866" s="2" t="str">
        <f>IF(db[[#This Row],[QTY/ CTN]]="","",SUBSTITUTE(SUBSTITUTE(SUBSTITUTE(db[[#This Row],[QTY/ CTN]]," ","_",2),"(",""),")","")&amp;"_")</f>
        <v>150 PAK_</v>
      </c>
      <c r="S1866" s="2">
        <f>IF(db[[#This Row],[H_QTY/ CTN]]="","",SEARCH("_",db[[#This Row],[H_QTY/ CTN]]))</f>
        <v>8</v>
      </c>
      <c r="T1866" s="2">
        <f>IF(db[[#This Row],[H_QTY/ CTN]]="","",LEN(db[[#This Row],[H_QTY/ CTN]]))</f>
        <v>8</v>
      </c>
      <c r="U1866" s="41" t="str">
        <f>IF(db[[#This Row],[H_QTY/ CTN]]="","",LEFT(db[[#This Row],[H_QTY/ CTN]],db[[#This Row],[H_1]]-1))</f>
        <v>150 PAK</v>
      </c>
      <c r="V1866" s="40" t="str">
        <f>IF(NOT(db[[#This Row],[H_1]]=db[[#This Row],[H_2]]),MID(db[[#This Row],[H_QTY/ CTN]],db[[#This Row],[H_1]]+1,db[[#This Row],[H_2]]-db[[#This Row],[H_1]]-1),"")</f>
        <v/>
      </c>
      <c r="W1866" s="40" t="str">
        <f>IF(db[[#This Row],[QTY/ CTN B]]="","",LEFT(db[[#This Row],[QTY/ CTN B]],SEARCH(" ",db[[#This Row],[QTY/ CTN B]],1)-1))</f>
        <v>150</v>
      </c>
      <c r="X1866" s="40" t="str">
        <f>IF(db[[#This Row],[QTY/ CTN B]]="","",RIGHT(db[[#This Row],[QTY/ CTN B]],LEN(db[[#This Row],[QTY/ CTN B]])-SEARCH(" ",db[[#This Row],[QTY/ CTN B]],1)))</f>
        <v>PAK</v>
      </c>
      <c r="Y1866" s="40" t="str">
        <f>IF(db[[#This Row],[QTY/ CTN TG]]="",IF(db[[#This Row],[STN TG]]="","",12),LEFT(db[[#This Row],[QTY/ CTN TG]],SEARCH(" ",db[[#This Row],[QTY/ CTN TG]],1)-1))</f>
        <v/>
      </c>
      <c r="Z18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6" s="40" t="str">
        <f>IF(db[[#This Row],[STN K]]="","",IF(db[[#This Row],[STN TG]]="LSN",12,""))</f>
        <v/>
      </c>
      <c r="AB1866" s="40" t="str">
        <f>IF(db[[#This Row],[STN TG]]="LSN","PCS","")</f>
        <v/>
      </c>
      <c r="AC1866" s="40">
        <f>db[[#This Row],[QTY B]]*IF(db[[#This Row],[QTY TG]]="",1,db[[#This Row],[QTY TG]])*IF(db[[#This Row],[QTY K]]="",1,db[[#This Row],[QTY K]])</f>
        <v>150</v>
      </c>
      <c r="AD1866" s="40" t="str">
        <f>IF(db[[#This Row],[STN K]]="",IF(db[[#This Row],[STN TG]]="",db[[#This Row],[STN B]],db[[#This Row],[STN TG]]),db[[#This Row],[STN K]])</f>
        <v>PAK</v>
      </c>
      <c r="AE1866" s="40"/>
    </row>
    <row r="1867" spans="1:31" x14ac:dyDescent="0.25">
      <c r="A1867" s="40">
        <f t="shared" si="28"/>
        <v>1866</v>
      </c>
      <c r="B1867" s="5" t="str">
        <f>LOWER(SUBSTITUTE(SUBSTITUTE(SUBSTITUTE(SUBSTITUTE(SUBSTITUTE(SUBSTITUTE(SUBSTITUTE(SUBSTITUTE(db[[#This Row],[NB BM]]," ",),".",""),"-",""),"(",""),")",""),"/",""),"""",""),"+",""))</f>
        <v>lleafa550mtkkotakbesarkoala</v>
      </c>
      <c r="C1867" s="5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D1867" s="5" t="str">
        <f>LOWER(SUBSTITUTE(SUBSTITUTE(SUBSTITUTE(SUBSTITUTE(SUBSTITUTE(SUBSTITUTE(SUBSTITUTE(SUBSTITUTE(SUBSTITUTE(db[[#This Row],[NB PAJAK]]," ",""),"-",""),"(",""),")",""),".",""),",",""),"/",""),"""",""),"+",""))</f>
        <v/>
      </c>
      <c r="E186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lleafa550mtkkotakbesarkoala300pakuntana</v>
      </c>
      <c r="F186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looseleafa550mtkkotakbesarkoala300pak</v>
      </c>
      <c r="G1867" s="5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looseleafa550mtkkotakbesarkoalauntana</v>
      </c>
      <c r="H186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looseleafa550mtkkotakbesarkoala300pakuntana</v>
      </c>
      <c r="I1867" s="2" t="s">
        <v>5722</v>
      </c>
      <c r="J1867" s="2" t="s">
        <v>1183</v>
      </c>
      <c r="K1867" s="14"/>
      <c r="L1867" s="2" t="s">
        <v>1336</v>
      </c>
      <c r="M1867" s="34" t="e">
        <f>IF(db[[#This Row],[NB NOTA_C]]="","",COUNTIF([2]!B_MSK[concat],db[[#This Row],[NB NOTA_C]]))</f>
        <v>#REF!</v>
      </c>
      <c r="N1867" s="14" t="s">
        <v>1343</v>
      </c>
      <c r="O1867" s="2" t="s">
        <v>1472</v>
      </c>
      <c r="P1867" s="2" t="s">
        <v>3078</v>
      </c>
      <c r="R1867" s="2" t="str">
        <f>IF(db[[#This Row],[QTY/ CTN]]="","",SUBSTITUTE(SUBSTITUTE(SUBSTITUTE(db[[#This Row],[QTY/ CTN]]," ","_",2),"(",""),")","")&amp;"_")</f>
        <v>300 PAK_</v>
      </c>
      <c r="S1867" s="2">
        <f>IF(db[[#This Row],[H_QTY/ CTN]]="","",SEARCH("_",db[[#This Row],[H_QTY/ CTN]]))</f>
        <v>8</v>
      </c>
      <c r="T1867" s="2">
        <f>IF(db[[#This Row],[H_QTY/ CTN]]="","",LEN(db[[#This Row],[H_QTY/ CTN]]))</f>
        <v>8</v>
      </c>
      <c r="U1867" s="41" t="str">
        <f>IF(db[[#This Row],[H_QTY/ CTN]]="","",LEFT(db[[#This Row],[H_QTY/ CTN]],db[[#This Row],[H_1]]-1))</f>
        <v>300 PAK</v>
      </c>
      <c r="V1867" s="40" t="str">
        <f>IF(NOT(db[[#This Row],[H_1]]=db[[#This Row],[H_2]]),MID(db[[#This Row],[H_QTY/ CTN]],db[[#This Row],[H_1]]+1,db[[#This Row],[H_2]]-db[[#This Row],[H_1]]-1),"")</f>
        <v/>
      </c>
      <c r="W1867" s="40" t="str">
        <f>IF(db[[#This Row],[QTY/ CTN B]]="","",LEFT(db[[#This Row],[QTY/ CTN B]],SEARCH(" ",db[[#This Row],[QTY/ CTN B]],1)-1))</f>
        <v>300</v>
      </c>
      <c r="X1867" s="40" t="str">
        <f>IF(db[[#This Row],[QTY/ CTN B]]="","",RIGHT(db[[#This Row],[QTY/ CTN B]],LEN(db[[#This Row],[QTY/ CTN B]])-SEARCH(" ",db[[#This Row],[QTY/ CTN B]],1)))</f>
        <v>PAK</v>
      </c>
      <c r="Y1867" s="40" t="str">
        <f>IF(db[[#This Row],[QTY/ CTN TG]]="",IF(db[[#This Row],[STN TG]]="","",12),LEFT(db[[#This Row],[QTY/ CTN TG]],SEARCH(" ",db[[#This Row],[QTY/ CTN TG]],1)-1))</f>
        <v/>
      </c>
      <c r="Z18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7" s="40" t="str">
        <f>IF(db[[#This Row],[STN K]]="","",IF(db[[#This Row],[STN TG]]="LSN",12,""))</f>
        <v/>
      </c>
      <c r="AB1867" s="40" t="str">
        <f>IF(db[[#This Row],[STN TG]]="LSN","PCS","")</f>
        <v/>
      </c>
      <c r="AC1867" s="40">
        <f>db[[#This Row],[QTY B]]*IF(db[[#This Row],[QTY TG]]="",1,db[[#This Row],[QTY TG]])*IF(db[[#This Row],[QTY K]]="",1,db[[#This Row],[QTY K]])</f>
        <v>300</v>
      </c>
      <c r="AD1867" s="40" t="str">
        <f>IF(db[[#This Row],[STN K]]="",IF(db[[#This Row],[STN TG]]="",db[[#This Row],[STN B]],db[[#This Row],[STN TG]]),db[[#This Row],[STN K]])</f>
        <v>PAK</v>
      </c>
      <c r="AE1867" s="40"/>
    </row>
    <row r="1868" spans="1:31" x14ac:dyDescent="0.25">
      <c r="A1868" s="40">
        <f t="shared" si="28"/>
        <v>1867</v>
      </c>
      <c r="B1868" s="5" t="str">
        <f>LOWER(SUBSTITUTE(SUBSTITUTE(SUBSTITUTE(SUBSTITUTE(SUBSTITUTE(SUBSTITUTE(SUBSTITUTE(SUBSTITUTE(db[[#This Row],[NB BM]]," ",),".",""),"-",""),"(",""),")",""),"/",""),"""",""),"+",""))</f>
        <v>lleafa5atograffr</v>
      </c>
      <c r="C1868" s="5" t="str">
        <f>LOWER(SUBSTITUTE(SUBSTITUTE(SUBSTITUTE(SUBSTITUTE(SUBSTITUTE(SUBSTITUTE(SUBSTITUTE(SUBSTITUTE(SUBSTITUTE(db[[#This Row],[NB NOTA]]," ",),".",""),"-",""),"(",""),")",""),",",""),"/",""),"""",""),"+",""))</f>
        <v>looseleafa5atograffr</v>
      </c>
      <c r="D1868" s="5" t="str">
        <f>LOWER(SUBSTITUTE(SUBSTITUTE(SUBSTITUTE(SUBSTITUTE(SUBSTITUTE(SUBSTITUTE(SUBSTITUTE(SUBSTITUTE(SUBSTITUTE(db[[#This Row],[NB PAJAK]]," ",""),"-",""),"(",""),")",""),".",""),",",""),"/",""),"""",""),"+",""))</f>
        <v/>
      </c>
      <c r="E186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lleafa5atograffr360pcsuntana</v>
      </c>
      <c r="F186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looseleafa5atograffr360pcs</v>
      </c>
      <c r="G1868" s="5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looseleafa5atograffruntana</v>
      </c>
      <c r="H186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looseleafa5atograffr360pcsuntana</v>
      </c>
      <c r="I1868" s="2" t="s">
        <v>7629</v>
      </c>
      <c r="J1868" s="2" t="s">
        <v>7527</v>
      </c>
      <c r="K1868" s="14"/>
      <c r="L1868" s="70" t="s">
        <v>1336</v>
      </c>
      <c r="M1868" s="33" t="e">
        <f>IF(db[[#This Row],[NB NOTA_C]]="","",COUNTIF([2]!B_MSK[concat],db[[#This Row],[NB NOTA_C]]))</f>
        <v>#REF!</v>
      </c>
      <c r="N1868" s="9" t="s">
        <v>1352</v>
      </c>
      <c r="O1868" s="5" t="s">
        <v>1862</v>
      </c>
      <c r="Q1868" s="5"/>
      <c r="R1868" s="5" t="str">
        <f>IF(db[[#This Row],[QTY/ CTN]]="","",SUBSTITUTE(SUBSTITUTE(SUBSTITUTE(db[[#This Row],[QTY/ CTN]]," ","_",2),"(",""),")","")&amp;"_")</f>
        <v>360 PCS_</v>
      </c>
      <c r="S1868" s="5">
        <f>IF(db[[#This Row],[H_QTY/ CTN]]="","",SEARCH("_",db[[#This Row],[H_QTY/ CTN]]))</f>
        <v>8</v>
      </c>
      <c r="T1868" s="5">
        <f>IF(db[[#This Row],[H_QTY/ CTN]]="","",LEN(db[[#This Row],[H_QTY/ CTN]]))</f>
        <v>8</v>
      </c>
      <c r="U1868" s="40" t="str">
        <f>IF(db[[#This Row],[H_QTY/ CTN]]="","",LEFT(db[[#This Row],[H_QTY/ CTN]],db[[#This Row],[H_1]]-1))</f>
        <v>360 PCS</v>
      </c>
      <c r="V1868" s="40" t="str">
        <f>IF(NOT(db[[#This Row],[H_1]]=db[[#This Row],[H_2]]),MID(db[[#This Row],[H_QTY/ CTN]],db[[#This Row],[H_1]]+1,db[[#This Row],[H_2]]-db[[#This Row],[H_1]]-1),"")</f>
        <v/>
      </c>
      <c r="W1868" s="40" t="str">
        <f>IF(db[[#This Row],[QTY/ CTN B]]="","",LEFT(db[[#This Row],[QTY/ CTN B]],SEARCH(" ",db[[#This Row],[QTY/ CTN B]],1)-1))</f>
        <v>360</v>
      </c>
      <c r="X1868" s="40" t="str">
        <f>IF(db[[#This Row],[QTY/ CTN B]]="","",RIGHT(db[[#This Row],[QTY/ CTN B]],LEN(db[[#This Row],[QTY/ CTN B]])-SEARCH(" ",db[[#This Row],[QTY/ CTN B]],1)))</f>
        <v>PCS</v>
      </c>
      <c r="Y1868" s="40" t="str">
        <f>IF(db[[#This Row],[QTY/ CTN TG]]="",IF(db[[#This Row],[STN TG]]="","",12),LEFT(db[[#This Row],[QTY/ CTN TG]],SEARCH(" ",db[[#This Row],[QTY/ CTN TG]],1)-1))</f>
        <v/>
      </c>
      <c r="Z18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8" s="40" t="str">
        <f>IF(db[[#This Row],[STN K]]="","",IF(db[[#This Row],[STN TG]]="LSN",12,""))</f>
        <v/>
      </c>
      <c r="AB1868" s="40" t="str">
        <f>IF(db[[#This Row],[STN TG]]="LSN","PCS","")</f>
        <v/>
      </c>
      <c r="AC1868" s="40">
        <f>db[[#This Row],[QTY B]]*IF(db[[#This Row],[QTY TG]]="",1,db[[#This Row],[QTY TG]])*IF(db[[#This Row],[QTY K]]="",1,db[[#This Row],[QTY K]])</f>
        <v>360</v>
      </c>
      <c r="AD1868" s="40" t="str">
        <f>IF(db[[#This Row],[STN K]]="",IF(db[[#This Row],[STN TG]]="",db[[#This Row],[STN B]],db[[#This Row],[STN TG]]),db[[#This Row],[STN K]])</f>
        <v>PCS</v>
      </c>
      <c r="AE1868" s="40"/>
    </row>
    <row r="1869" spans="1:31" x14ac:dyDescent="0.25">
      <c r="A1869" s="40">
        <f t="shared" si="28"/>
        <v>1868</v>
      </c>
      <c r="B1869" s="5" t="str">
        <f>LOWER(SUBSTITUTE(SUBSTITUTE(SUBSTITUTE(SUBSTITUTE(SUBSTITUTE(SUBSTITUTE(SUBSTITUTE(SUBSTITUTE(db[[#This Row],[NB BM]]," ",),".",""),"-",""),"(",""),")",""),"/",""),"""",""),"+",""))</f>
        <v>lleafa5atografhk</v>
      </c>
      <c r="C1869" s="5" t="str">
        <f>LOWER(SUBSTITUTE(SUBSTITUTE(SUBSTITUTE(SUBSTITUTE(SUBSTITUTE(SUBSTITUTE(SUBSTITUTE(SUBSTITUTE(SUBSTITUTE(db[[#This Row],[NB NOTA]]," ",),".",""),"-",""),"(",""),")",""),",",""),"/",""),"""",""),"+",""))</f>
        <v>looseleafa5atografhk</v>
      </c>
      <c r="D1869" s="5" t="str">
        <f>LOWER(SUBSTITUTE(SUBSTITUTE(SUBSTITUTE(SUBSTITUTE(SUBSTITUTE(SUBSTITUTE(SUBSTITUTE(SUBSTITUTE(SUBSTITUTE(db[[#This Row],[NB PAJAK]]," ",""),"-",""),"(",""),")",""),".",""),",",""),"/",""),"""",""),"+",""))</f>
        <v/>
      </c>
      <c r="E186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lleafa5atografhk360[csuntana</v>
      </c>
      <c r="F186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looseleafa5atografhk360[cs</v>
      </c>
      <c r="G1869" s="5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looseleafa5atografhkuntana</v>
      </c>
      <c r="H186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looseleafa5atografhk360[csuntana</v>
      </c>
      <c r="I1869" s="2" t="s">
        <v>7630</v>
      </c>
      <c r="J1869" s="2" t="s">
        <v>7528</v>
      </c>
      <c r="K1869" s="14"/>
      <c r="L1869" s="70" t="s">
        <v>1336</v>
      </c>
      <c r="M1869" s="33" t="e">
        <f>IF(db[[#This Row],[NB NOTA_C]]="","",COUNTIF([2]!B_MSK[concat],db[[#This Row],[NB NOTA_C]]))</f>
        <v>#REF!</v>
      </c>
      <c r="N1869" s="9" t="s">
        <v>1352</v>
      </c>
      <c r="O1869" s="5" t="s">
        <v>7557</v>
      </c>
      <c r="Q1869" s="5"/>
      <c r="R1869" s="5" t="str">
        <f>IF(db[[#This Row],[QTY/ CTN]]="","",SUBSTITUTE(SUBSTITUTE(SUBSTITUTE(db[[#This Row],[QTY/ CTN]]," ","_",2),"(",""),")","")&amp;"_")</f>
        <v>360 [CS_</v>
      </c>
      <c r="S1869" s="5">
        <f>IF(db[[#This Row],[H_QTY/ CTN]]="","",SEARCH("_",db[[#This Row],[H_QTY/ CTN]]))</f>
        <v>8</v>
      </c>
      <c r="T1869" s="5">
        <f>IF(db[[#This Row],[H_QTY/ CTN]]="","",LEN(db[[#This Row],[H_QTY/ CTN]]))</f>
        <v>8</v>
      </c>
      <c r="U1869" s="40" t="str">
        <f>IF(db[[#This Row],[H_QTY/ CTN]]="","",LEFT(db[[#This Row],[H_QTY/ CTN]],db[[#This Row],[H_1]]-1))</f>
        <v>360 [CS</v>
      </c>
      <c r="V1869" s="40" t="str">
        <f>IF(NOT(db[[#This Row],[H_1]]=db[[#This Row],[H_2]]),MID(db[[#This Row],[H_QTY/ CTN]],db[[#This Row],[H_1]]+1,db[[#This Row],[H_2]]-db[[#This Row],[H_1]]-1),"")</f>
        <v/>
      </c>
      <c r="W1869" s="40" t="str">
        <f>IF(db[[#This Row],[QTY/ CTN B]]="","",LEFT(db[[#This Row],[QTY/ CTN B]],SEARCH(" ",db[[#This Row],[QTY/ CTN B]],1)-1))</f>
        <v>360</v>
      </c>
      <c r="X1869" s="40" t="str">
        <f>IF(db[[#This Row],[QTY/ CTN B]]="","",RIGHT(db[[#This Row],[QTY/ CTN B]],LEN(db[[#This Row],[QTY/ CTN B]])-SEARCH(" ",db[[#This Row],[QTY/ CTN B]],1)))</f>
        <v>[CS</v>
      </c>
      <c r="Y1869" s="40" t="str">
        <f>IF(db[[#This Row],[QTY/ CTN TG]]="",IF(db[[#This Row],[STN TG]]="","",12),LEFT(db[[#This Row],[QTY/ CTN TG]],SEARCH(" ",db[[#This Row],[QTY/ CTN TG]],1)-1))</f>
        <v/>
      </c>
      <c r="Z18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69" s="40" t="str">
        <f>IF(db[[#This Row],[STN K]]="","",IF(db[[#This Row],[STN TG]]="LSN",12,""))</f>
        <v/>
      </c>
      <c r="AB1869" s="40" t="str">
        <f>IF(db[[#This Row],[STN TG]]="LSN","PCS","")</f>
        <v/>
      </c>
      <c r="AC1869" s="40">
        <f>db[[#This Row],[QTY B]]*IF(db[[#This Row],[QTY TG]]="",1,db[[#This Row],[QTY TG]])*IF(db[[#This Row],[QTY K]]="",1,db[[#This Row],[QTY K]])</f>
        <v>360</v>
      </c>
      <c r="AD1869" s="40" t="str">
        <f>IF(db[[#This Row],[STN K]]="",IF(db[[#This Row],[STN TG]]="",db[[#This Row],[STN B]],db[[#This Row],[STN TG]]),db[[#This Row],[STN K]])</f>
        <v>[CS</v>
      </c>
      <c r="AE1869" s="40"/>
    </row>
    <row r="1870" spans="1:31" x14ac:dyDescent="0.25">
      <c r="A1870" s="40">
        <f t="shared" si="28"/>
        <v>1869</v>
      </c>
      <c r="B1870" s="5" t="str">
        <f>LOWER(SUBSTITUTE(SUBSTITUTE(SUBSTITUTE(SUBSTITUTE(SUBSTITUTE(SUBSTITUTE(SUBSTITUTE(SUBSTITUTE(db[[#This Row],[NB BM]]," ",),".",""),"-",""),"(",""),")",""),"/",""),"""",""),"+",""))</f>
        <v>lleafa5atograftsum</v>
      </c>
      <c r="C1870" s="5" t="str">
        <f>LOWER(SUBSTITUTE(SUBSTITUTE(SUBSTITUTE(SUBSTITUTE(SUBSTITUTE(SUBSTITUTE(SUBSTITUTE(SUBSTITUTE(SUBSTITUTE(db[[#This Row],[NB NOTA]]," ",),".",""),"-",""),"(",""),")",""),",",""),"/",""),"""",""),"+",""))</f>
        <v>looseleafa5atograftsum</v>
      </c>
      <c r="D1870" s="5" t="str">
        <f>LOWER(SUBSTITUTE(SUBSTITUTE(SUBSTITUTE(SUBSTITUTE(SUBSTITUTE(SUBSTITUTE(SUBSTITUTE(SUBSTITUTE(SUBSTITUTE(db[[#This Row],[NB PAJAK]]," ",""),"-",""),"(",""),")",""),".",""),",",""),"/",""),"""",""),"+",""))</f>
        <v/>
      </c>
      <c r="E187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lleafa5atograftsum360pcsuntana</v>
      </c>
      <c r="F187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looseleafa5atograftsum360pcs</v>
      </c>
      <c r="G1870" s="5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looseleafa5atograftsumuntana</v>
      </c>
      <c r="H187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looseleafa5atograftsum360pcsuntana</v>
      </c>
      <c r="I1870" s="2" t="s">
        <v>7631</v>
      </c>
      <c r="J1870" s="2" t="s">
        <v>7529</v>
      </c>
      <c r="K1870" s="14"/>
      <c r="L1870" s="70" t="s">
        <v>1336</v>
      </c>
      <c r="M1870" s="33" t="e">
        <f>IF(db[[#This Row],[NB NOTA_C]]="","",COUNTIF([2]!B_MSK[concat],db[[#This Row],[NB NOTA_C]]))</f>
        <v>#REF!</v>
      </c>
      <c r="N1870" s="9" t="s">
        <v>1352</v>
      </c>
      <c r="O1870" s="5" t="s">
        <v>1862</v>
      </c>
      <c r="Q1870" s="5"/>
      <c r="R1870" s="5" t="str">
        <f>IF(db[[#This Row],[QTY/ CTN]]="","",SUBSTITUTE(SUBSTITUTE(SUBSTITUTE(db[[#This Row],[QTY/ CTN]]," ","_",2),"(",""),")","")&amp;"_")</f>
        <v>360 PCS_</v>
      </c>
      <c r="S1870" s="5">
        <f>IF(db[[#This Row],[H_QTY/ CTN]]="","",SEARCH("_",db[[#This Row],[H_QTY/ CTN]]))</f>
        <v>8</v>
      </c>
      <c r="T1870" s="5">
        <f>IF(db[[#This Row],[H_QTY/ CTN]]="","",LEN(db[[#This Row],[H_QTY/ CTN]]))</f>
        <v>8</v>
      </c>
      <c r="U1870" s="40" t="str">
        <f>IF(db[[#This Row],[H_QTY/ CTN]]="","",LEFT(db[[#This Row],[H_QTY/ CTN]],db[[#This Row],[H_1]]-1))</f>
        <v>360 PCS</v>
      </c>
      <c r="V1870" s="40" t="str">
        <f>IF(NOT(db[[#This Row],[H_1]]=db[[#This Row],[H_2]]),MID(db[[#This Row],[H_QTY/ CTN]],db[[#This Row],[H_1]]+1,db[[#This Row],[H_2]]-db[[#This Row],[H_1]]-1),"")</f>
        <v/>
      </c>
      <c r="W1870" s="40" t="str">
        <f>IF(db[[#This Row],[QTY/ CTN B]]="","",LEFT(db[[#This Row],[QTY/ CTN B]],SEARCH(" ",db[[#This Row],[QTY/ CTN B]],1)-1))</f>
        <v>360</v>
      </c>
      <c r="X1870" s="40" t="str">
        <f>IF(db[[#This Row],[QTY/ CTN B]]="","",RIGHT(db[[#This Row],[QTY/ CTN B]],LEN(db[[#This Row],[QTY/ CTN B]])-SEARCH(" ",db[[#This Row],[QTY/ CTN B]],1)))</f>
        <v>PCS</v>
      </c>
      <c r="Y1870" s="40" t="str">
        <f>IF(db[[#This Row],[QTY/ CTN TG]]="",IF(db[[#This Row],[STN TG]]="","",12),LEFT(db[[#This Row],[QTY/ CTN TG]],SEARCH(" ",db[[#This Row],[QTY/ CTN TG]],1)-1))</f>
        <v/>
      </c>
      <c r="Z18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0" s="40" t="str">
        <f>IF(db[[#This Row],[STN K]]="","",IF(db[[#This Row],[STN TG]]="LSN",12,""))</f>
        <v/>
      </c>
      <c r="AB1870" s="40" t="str">
        <f>IF(db[[#This Row],[STN TG]]="LSN","PCS","")</f>
        <v/>
      </c>
      <c r="AC1870" s="40">
        <f>db[[#This Row],[QTY B]]*IF(db[[#This Row],[QTY TG]]="",1,db[[#This Row],[QTY TG]])*IF(db[[#This Row],[QTY K]]="",1,db[[#This Row],[QTY K]])</f>
        <v>360</v>
      </c>
      <c r="AD1870" s="40" t="str">
        <f>IF(db[[#This Row],[STN K]]="",IF(db[[#This Row],[STN TG]]="",db[[#This Row],[STN B]],db[[#This Row],[STN TG]]),db[[#This Row],[STN K]])</f>
        <v>PCS</v>
      </c>
      <c r="AE1870" s="40"/>
    </row>
    <row r="1871" spans="1:31" x14ac:dyDescent="0.25">
      <c r="A1871" s="40">
        <f t="shared" ref="A1871:A1934" si="29">ROW()-1</f>
        <v>1870</v>
      </c>
      <c r="B1871" s="5" t="str">
        <f>LOWER(SUBSTITUTE(SUBSTITUTE(SUBSTITUTE(SUBSTITUTE(SUBSTITUTE(SUBSTITUTE(SUBSTITUTE(SUBSTITUTE(db[[#This Row],[NB BM]]," ",),".",""),"-",""),"(",""),")",""),"/",""),"""",""),"+",""))</f>
        <v>lleafa5atografvintage</v>
      </c>
      <c r="C1871" s="5" t="str">
        <f>LOWER(SUBSTITUTE(SUBSTITUTE(SUBSTITUTE(SUBSTITUTE(SUBSTITUTE(SUBSTITUTE(SUBSTITUTE(SUBSTITUTE(SUBSTITUTE(db[[#This Row],[NB NOTA]]," ",),".",""),"-",""),"(",""),")",""),",",""),"/",""),"""",""),"+",""))</f>
        <v>looseleafa5atografvintage</v>
      </c>
      <c r="D1871" s="5" t="str">
        <f>LOWER(SUBSTITUTE(SUBSTITUTE(SUBSTITUTE(SUBSTITUTE(SUBSTITUTE(SUBSTITUTE(SUBSTITUTE(SUBSTITUTE(SUBSTITUTE(db[[#This Row],[NB PAJAK]]," ",""),"-",""),"(",""),")",""),".",""),",",""),"/",""),"""",""),"+",""))</f>
        <v/>
      </c>
      <c r="E187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lleafa5atografvintage360pcsuntana</v>
      </c>
      <c r="F187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looseleafa5atografvintage360pcs</v>
      </c>
      <c r="G1871" s="5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looseleafa5atografvintageuntana</v>
      </c>
      <c r="H187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looseleafa5atografvintage360pcsuntana</v>
      </c>
      <c r="I1871" s="2" t="s">
        <v>7632</v>
      </c>
      <c r="J1871" s="2" t="s">
        <v>7526</v>
      </c>
      <c r="K1871" s="14"/>
      <c r="L1871" s="70" t="s">
        <v>1336</v>
      </c>
      <c r="M1871" s="33" t="e">
        <f>IF(db[[#This Row],[NB NOTA_C]]="","",COUNTIF([2]!B_MSK[concat],db[[#This Row],[NB NOTA_C]]))</f>
        <v>#REF!</v>
      </c>
      <c r="N1871" s="9" t="s">
        <v>1352</v>
      </c>
      <c r="O1871" s="5" t="s">
        <v>1862</v>
      </c>
      <c r="Q1871" s="5"/>
      <c r="R1871" s="5" t="str">
        <f>IF(db[[#This Row],[QTY/ CTN]]="","",SUBSTITUTE(SUBSTITUTE(SUBSTITUTE(db[[#This Row],[QTY/ CTN]]," ","_",2),"(",""),")","")&amp;"_")</f>
        <v>360 PCS_</v>
      </c>
      <c r="S1871" s="5">
        <f>IF(db[[#This Row],[H_QTY/ CTN]]="","",SEARCH("_",db[[#This Row],[H_QTY/ CTN]]))</f>
        <v>8</v>
      </c>
      <c r="T1871" s="5">
        <f>IF(db[[#This Row],[H_QTY/ CTN]]="","",LEN(db[[#This Row],[H_QTY/ CTN]]))</f>
        <v>8</v>
      </c>
      <c r="U1871" s="40" t="str">
        <f>IF(db[[#This Row],[H_QTY/ CTN]]="","",LEFT(db[[#This Row],[H_QTY/ CTN]],db[[#This Row],[H_1]]-1))</f>
        <v>360 PCS</v>
      </c>
      <c r="V1871" s="40" t="str">
        <f>IF(NOT(db[[#This Row],[H_1]]=db[[#This Row],[H_2]]),MID(db[[#This Row],[H_QTY/ CTN]],db[[#This Row],[H_1]]+1,db[[#This Row],[H_2]]-db[[#This Row],[H_1]]-1),"")</f>
        <v/>
      </c>
      <c r="W1871" s="40" t="str">
        <f>IF(db[[#This Row],[QTY/ CTN B]]="","",LEFT(db[[#This Row],[QTY/ CTN B]],SEARCH(" ",db[[#This Row],[QTY/ CTN B]],1)-1))</f>
        <v>360</v>
      </c>
      <c r="X1871" s="40" t="str">
        <f>IF(db[[#This Row],[QTY/ CTN B]]="","",RIGHT(db[[#This Row],[QTY/ CTN B]],LEN(db[[#This Row],[QTY/ CTN B]])-SEARCH(" ",db[[#This Row],[QTY/ CTN B]],1)))</f>
        <v>PCS</v>
      </c>
      <c r="Y1871" s="40" t="str">
        <f>IF(db[[#This Row],[QTY/ CTN TG]]="",IF(db[[#This Row],[STN TG]]="","",12),LEFT(db[[#This Row],[QTY/ CTN TG]],SEARCH(" ",db[[#This Row],[QTY/ CTN TG]],1)-1))</f>
        <v/>
      </c>
      <c r="Z18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1" s="40" t="str">
        <f>IF(db[[#This Row],[STN K]]="","",IF(db[[#This Row],[STN TG]]="LSN",12,""))</f>
        <v/>
      </c>
      <c r="AB1871" s="40" t="str">
        <f>IF(db[[#This Row],[STN TG]]="LSN","PCS","")</f>
        <v/>
      </c>
      <c r="AC1871" s="40">
        <f>db[[#This Row],[QTY B]]*IF(db[[#This Row],[QTY TG]]="",1,db[[#This Row],[QTY TG]])*IF(db[[#This Row],[QTY K]]="",1,db[[#This Row],[QTY K]])</f>
        <v>360</v>
      </c>
      <c r="AD1871" s="40" t="str">
        <f>IF(db[[#This Row],[STN K]]="",IF(db[[#This Row],[STN TG]]="",db[[#This Row],[STN B]],db[[#This Row],[STN TG]]),db[[#This Row],[STN K]])</f>
        <v>PCS</v>
      </c>
      <c r="AE1871" s="40"/>
    </row>
    <row r="1872" spans="1:31" x14ac:dyDescent="0.25">
      <c r="A1872" s="40">
        <f t="shared" si="29"/>
        <v>1871</v>
      </c>
      <c r="B1872" s="5" t="str">
        <f>LOWER(SUBSTITUTE(SUBSTITUTE(SUBSTITUTE(SUBSTITUTE(SUBSTITUTE(SUBSTITUTE(SUBSTITUTE(SUBSTITUTE(db[[#This Row],[NB BM]]," ",),".",""),"-",""),"(",""),")",""),"/",""),"""",""),"+",""))</f>
        <v>lleafa5100lbrkoalamtk</v>
      </c>
      <c r="C1872" s="5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D1872" s="5" t="str">
        <f>LOWER(SUBSTITUTE(SUBSTITUTE(SUBSTITUTE(SUBSTITUTE(SUBSTITUTE(SUBSTITUTE(SUBSTITUTE(SUBSTITUTE(SUBSTITUTE(db[[#This Row],[NB PAJAK]]," ",""),"-",""),"(",""),")",""),".",""),",",""),"/",""),"""",""),"+",""))</f>
        <v/>
      </c>
      <c r="E187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lleafa5100lbrkoalamtk150pakuntana</v>
      </c>
      <c r="F187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looseleafa5100lbrkoalamtk150pak</v>
      </c>
      <c r="G1872" s="5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looseleafa5100lbrkoalamtkuntana</v>
      </c>
      <c r="H187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looseleafa5100lbrkoalamtk150pakuntana</v>
      </c>
      <c r="I1872" s="2" t="s">
        <v>919</v>
      </c>
      <c r="J1872" s="2" t="s">
        <v>1184</v>
      </c>
      <c r="K1872" s="14"/>
      <c r="L1872" s="2" t="s">
        <v>1336</v>
      </c>
      <c r="M1872" s="34" t="e">
        <f>IF(db[[#This Row],[NB NOTA_C]]="","",COUNTIF([2]!B_MSK[concat],db[[#This Row],[NB NOTA_C]]))</f>
        <v>#REF!</v>
      </c>
      <c r="N1872" s="14" t="s">
        <v>1343</v>
      </c>
      <c r="O1872" s="2" t="s">
        <v>1471</v>
      </c>
      <c r="P1872" s="2" t="s">
        <v>3078</v>
      </c>
      <c r="R1872" s="2" t="str">
        <f>IF(db[[#This Row],[QTY/ CTN]]="","",SUBSTITUTE(SUBSTITUTE(SUBSTITUTE(db[[#This Row],[QTY/ CTN]]," ","_",2),"(",""),")","")&amp;"_")</f>
        <v>150 PAK_</v>
      </c>
      <c r="S1872" s="2">
        <f>IF(db[[#This Row],[H_QTY/ CTN]]="","",SEARCH("_",db[[#This Row],[H_QTY/ CTN]]))</f>
        <v>8</v>
      </c>
      <c r="T1872" s="2">
        <f>IF(db[[#This Row],[H_QTY/ CTN]]="","",LEN(db[[#This Row],[H_QTY/ CTN]]))</f>
        <v>8</v>
      </c>
      <c r="U1872" s="41" t="str">
        <f>IF(db[[#This Row],[H_QTY/ CTN]]="","",LEFT(db[[#This Row],[H_QTY/ CTN]],db[[#This Row],[H_1]]-1))</f>
        <v>150 PAK</v>
      </c>
      <c r="V1872" s="40" t="str">
        <f>IF(NOT(db[[#This Row],[H_1]]=db[[#This Row],[H_2]]),MID(db[[#This Row],[H_QTY/ CTN]],db[[#This Row],[H_1]]+1,db[[#This Row],[H_2]]-db[[#This Row],[H_1]]-1),"")</f>
        <v/>
      </c>
      <c r="W1872" s="40" t="str">
        <f>IF(db[[#This Row],[QTY/ CTN B]]="","",LEFT(db[[#This Row],[QTY/ CTN B]],SEARCH(" ",db[[#This Row],[QTY/ CTN B]],1)-1))</f>
        <v>150</v>
      </c>
      <c r="X1872" s="40" t="str">
        <f>IF(db[[#This Row],[QTY/ CTN B]]="","",RIGHT(db[[#This Row],[QTY/ CTN B]],LEN(db[[#This Row],[QTY/ CTN B]])-SEARCH(" ",db[[#This Row],[QTY/ CTN B]],1)))</f>
        <v>PAK</v>
      </c>
      <c r="Y1872" s="40" t="str">
        <f>IF(db[[#This Row],[QTY/ CTN TG]]="",IF(db[[#This Row],[STN TG]]="","",12),LEFT(db[[#This Row],[QTY/ CTN TG]],SEARCH(" ",db[[#This Row],[QTY/ CTN TG]],1)-1))</f>
        <v/>
      </c>
      <c r="Z18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2" s="40" t="str">
        <f>IF(db[[#This Row],[STN K]]="","",IF(db[[#This Row],[STN TG]]="LSN",12,""))</f>
        <v/>
      </c>
      <c r="AB1872" s="40" t="str">
        <f>IF(db[[#This Row],[STN TG]]="LSN","PCS","")</f>
        <v/>
      </c>
      <c r="AC1872" s="40">
        <f>db[[#This Row],[QTY B]]*IF(db[[#This Row],[QTY TG]]="",1,db[[#This Row],[QTY TG]])*IF(db[[#This Row],[QTY K]]="",1,db[[#This Row],[QTY K]])</f>
        <v>150</v>
      </c>
      <c r="AD1872" s="40" t="str">
        <f>IF(db[[#This Row],[STN K]]="",IF(db[[#This Row],[STN TG]]="",db[[#This Row],[STN B]],db[[#This Row],[STN TG]]),db[[#This Row],[STN K]])</f>
        <v>PAK</v>
      </c>
      <c r="AE1872" s="40"/>
    </row>
    <row r="1873" spans="1:31" x14ac:dyDescent="0.25">
      <c r="A1873" s="78">
        <f t="shared" si="29"/>
        <v>1872</v>
      </c>
      <c r="B1873" s="79" t="str">
        <f>LOWER(SUBSTITUTE(SUBSTITUTE(SUBSTITUTE(SUBSTITUTE(SUBSTITUTE(SUBSTITUTE(SUBSTITUTE(SUBSTITUTE(db[[#This Row],[NB BM]]," ",),".",""),"-",""),"(",""),")",""),"/",""),"""",""),"+",""))</f>
        <v>lleafa5100lbrrainbowgaris</v>
      </c>
      <c r="C1873" s="79" t="str">
        <f>LOWER(SUBSTITUTE(SUBSTITUTE(SUBSTITUTE(SUBSTITUTE(SUBSTITUTE(SUBSTITUTE(SUBSTITUTE(SUBSTITUTE(SUBSTITUTE(db[[#This Row],[NB NOTA]]," ",),".",""),"-",""),"(",""),")",""),",",""),"/",""),"""",""),"+",""))</f>
        <v>looseleafa5100lbrrainbowgaris</v>
      </c>
      <c r="D1873" s="79" t="str">
        <f>LOWER(SUBSTITUTE(SUBSTITUTE(SUBSTITUTE(SUBSTITUTE(SUBSTITUTE(SUBSTITUTE(SUBSTITUTE(SUBSTITUTE(SUBSTITUTE(db[[#This Row],[NB PAJAK]]," ",""),"-",""),"(",""),")",""),".",""),",",""),"/",""),"""",""),"+",""))</f>
        <v/>
      </c>
      <c r="E1873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lleafa5100lbrrainbowgaris160pakuntana</v>
      </c>
      <c r="F1873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looseleafa5100lbrrainbowgaris160pak</v>
      </c>
      <c r="G1873" s="79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looseleafa5100lbrrainbowgarisuntana</v>
      </c>
      <c r="H1873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looseleafa5100lbrrainbowgaris160pakuntana</v>
      </c>
      <c r="I1873" s="2" t="s">
        <v>7633</v>
      </c>
      <c r="J1873" s="70" t="s">
        <v>7450</v>
      </c>
      <c r="K1873" s="71"/>
      <c r="L1873" s="70" t="s">
        <v>1336</v>
      </c>
      <c r="M1873" s="80" t="e">
        <f>IF(db[[#This Row],[NB NOTA_C]]="","",COUNTIF([2]!B_MSK[concat],db[[#This Row],[NB NOTA_C]]))</f>
        <v>#REF!</v>
      </c>
      <c r="N1873" s="81" t="s">
        <v>1343</v>
      </c>
      <c r="O1873" s="79" t="s">
        <v>1473</v>
      </c>
      <c r="P1873" s="70"/>
      <c r="Q1873" s="79"/>
      <c r="R1873" s="79" t="str">
        <f>IF(db[[#This Row],[QTY/ CTN]]="","",SUBSTITUTE(SUBSTITUTE(SUBSTITUTE(db[[#This Row],[QTY/ CTN]]," ","_",2),"(",""),")","")&amp;"_")</f>
        <v>160 PAK_</v>
      </c>
      <c r="S1873" s="79">
        <f>IF(db[[#This Row],[H_QTY/ CTN]]="","",SEARCH("_",db[[#This Row],[H_QTY/ CTN]]))</f>
        <v>8</v>
      </c>
      <c r="T1873" s="79">
        <f>IF(db[[#This Row],[H_QTY/ CTN]]="","",LEN(db[[#This Row],[H_QTY/ CTN]]))</f>
        <v>8</v>
      </c>
      <c r="U1873" s="78" t="str">
        <f>IF(db[[#This Row],[H_QTY/ CTN]]="","",LEFT(db[[#This Row],[H_QTY/ CTN]],db[[#This Row],[H_1]]-1))</f>
        <v>160 PAK</v>
      </c>
      <c r="V1873" s="78" t="str">
        <f>IF(NOT(db[[#This Row],[H_1]]=db[[#This Row],[H_2]]),MID(db[[#This Row],[H_QTY/ CTN]],db[[#This Row],[H_1]]+1,db[[#This Row],[H_2]]-db[[#This Row],[H_1]]-1),"")</f>
        <v/>
      </c>
      <c r="W1873" s="78" t="str">
        <f>IF(db[[#This Row],[QTY/ CTN B]]="","",LEFT(db[[#This Row],[QTY/ CTN B]],SEARCH(" ",db[[#This Row],[QTY/ CTN B]],1)-1))</f>
        <v>160</v>
      </c>
      <c r="X1873" s="78" t="str">
        <f>IF(db[[#This Row],[QTY/ CTN B]]="","",RIGHT(db[[#This Row],[QTY/ CTN B]],LEN(db[[#This Row],[QTY/ CTN B]])-SEARCH(" ",db[[#This Row],[QTY/ CTN B]],1)))</f>
        <v>PAK</v>
      </c>
      <c r="Y1873" s="78" t="str">
        <f>IF(db[[#This Row],[QTY/ CTN TG]]="",IF(db[[#This Row],[STN TG]]="","",12),LEFT(db[[#This Row],[QTY/ CTN TG]],SEARCH(" ",db[[#This Row],[QTY/ CTN TG]],1)-1))</f>
        <v/>
      </c>
      <c r="Z1873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3" s="78" t="str">
        <f>IF(db[[#This Row],[STN K]]="","",IF(db[[#This Row],[STN TG]]="LSN",12,""))</f>
        <v/>
      </c>
      <c r="AB1873" s="78" t="str">
        <f>IF(db[[#This Row],[STN TG]]="LSN","PCS","")</f>
        <v/>
      </c>
      <c r="AC1873" s="78">
        <f>db[[#This Row],[QTY B]]*IF(db[[#This Row],[QTY TG]]="",1,db[[#This Row],[QTY TG]])*IF(db[[#This Row],[QTY K]]="",1,db[[#This Row],[QTY K]])</f>
        <v>160</v>
      </c>
      <c r="AD1873" s="78" t="str">
        <f>IF(db[[#This Row],[STN K]]="",IF(db[[#This Row],[STN TG]]="",db[[#This Row],[STN B]],db[[#This Row],[STN TG]]),db[[#This Row],[STN K]])</f>
        <v>PAK</v>
      </c>
      <c r="AE1873" s="78"/>
    </row>
    <row r="1874" spans="1:31" x14ac:dyDescent="0.25">
      <c r="A1874" s="78">
        <f t="shared" si="29"/>
        <v>1873</v>
      </c>
      <c r="B1874" s="79" t="str">
        <f>LOWER(SUBSTITUTE(SUBSTITUTE(SUBSTITUTE(SUBSTITUTE(SUBSTITUTE(SUBSTITUTE(SUBSTITUTE(SUBSTITUTE(db[[#This Row],[NB BM]]," ",),".",""),"-",""),"(",""),")",""),"/",""),"""",""),"+",""))</f>
        <v>lleafa5100lbrrainbowgarishijau</v>
      </c>
      <c r="C1874" s="79" t="str">
        <f>LOWER(SUBSTITUTE(SUBSTITUTE(SUBSTITUTE(SUBSTITUTE(SUBSTITUTE(SUBSTITUTE(SUBSTITUTE(SUBSTITUTE(SUBSTITUTE(db[[#This Row],[NB NOTA]]," ",),".",""),"-",""),"(",""),")",""),",",""),"/",""),"""",""),"+",""))</f>
        <v>looseleafa5100rainbowgariswhijau</v>
      </c>
      <c r="D1874" s="79" t="str">
        <f>LOWER(SUBSTITUTE(SUBSTITUTE(SUBSTITUTE(SUBSTITUTE(SUBSTITUTE(SUBSTITUTE(SUBSTITUTE(SUBSTITUTE(SUBSTITUTE(db[[#This Row],[NB PAJAK]]," ",""),"-",""),"(",""),")",""),".",""),",",""),"/",""),"""",""),"+",""))</f>
        <v/>
      </c>
      <c r="E1874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lleafa5100lbrrainbowgarishijau160pakuntana</v>
      </c>
      <c r="F1874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looseleafa5100rainbowgariswhijau160pak</v>
      </c>
      <c r="G1874" s="79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looseleafa5100rainbowgariswhijauuntana</v>
      </c>
      <c r="H1874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looseleafa5100rainbowgariswhijau160pakuntana</v>
      </c>
      <c r="I1874" s="2" t="s">
        <v>7634</v>
      </c>
      <c r="J1874" s="70" t="s">
        <v>7451</v>
      </c>
      <c r="K1874" s="71"/>
      <c r="L1874" s="70" t="s">
        <v>1336</v>
      </c>
      <c r="M1874" s="80" t="e">
        <f>IF(db[[#This Row],[NB NOTA_C]]="","",COUNTIF([2]!B_MSK[concat],db[[#This Row],[NB NOTA_C]]))</f>
        <v>#REF!</v>
      </c>
      <c r="N1874" s="81" t="s">
        <v>1343</v>
      </c>
      <c r="O1874" s="79" t="s">
        <v>1473</v>
      </c>
      <c r="P1874" s="70"/>
      <c r="Q1874" s="79"/>
      <c r="R1874" s="79" t="str">
        <f>IF(db[[#This Row],[QTY/ CTN]]="","",SUBSTITUTE(SUBSTITUTE(SUBSTITUTE(db[[#This Row],[QTY/ CTN]]," ","_",2),"(",""),")","")&amp;"_")</f>
        <v>160 PAK_</v>
      </c>
      <c r="S1874" s="79">
        <f>IF(db[[#This Row],[H_QTY/ CTN]]="","",SEARCH("_",db[[#This Row],[H_QTY/ CTN]]))</f>
        <v>8</v>
      </c>
      <c r="T1874" s="79">
        <f>IF(db[[#This Row],[H_QTY/ CTN]]="","",LEN(db[[#This Row],[H_QTY/ CTN]]))</f>
        <v>8</v>
      </c>
      <c r="U1874" s="78" t="str">
        <f>IF(db[[#This Row],[H_QTY/ CTN]]="","",LEFT(db[[#This Row],[H_QTY/ CTN]],db[[#This Row],[H_1]]-1))</f>
        <v>160 PAK</v>
      </c>
      <c r="V1874" s="78" t="str">
        <f>IF(NOT(db[[#This Row],[H_1]]=db[[#This Row],[H_2]]),MID(db[[#This Row],[H_QTY/ CTN]],db[[#This Row],[H_1]]+1,db[[#This Row],[H_2]]-db[[#This Row],[H_1]]-1),"")</f>
        <v/>
      </c>
      <c r="W1874" s="78" t="str">
        <f>IF(db[[#This Row],[QTY/ CTN B]]="","",LEFT(db[[#This Row],[QTY/ CTN B]],SEARCH(" ",db[[#This Row],[QTY/ CTN B]],1)-1))</f>
        <v>160</v>
      </c>
      <c r="X1874" s="78" t="str">
        <f>IF(db[[#This Row],[QTY/ CTN B]]="","",RIGHT(db[[#This Row],[QTY/ CTN B]],LEN(db[[#This Row],[QTY/ CTN B]])-SEARCH(" ",db[[#This Row],[QTY/ CTN B]],1)))</f>
        <v>PAK</v>
      </c>
      <c r="Y1874" s="78" t="str">
        <f>IF(db[[#This Row],[QTY/ CTN TG]]="",IF(db[[#This Row],[STN TG]]="","",12),LEFT(db[[#This Row],[QTY/ CTN TG]],SEARCH(" ",db[[#This Row],[QTY/ CTN TG]],1)-1))</f>
        <v/>
      </c>
      <c r="Z1874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4" s="78" t="str">
        <f>IF(db[[#This Row],[STN K]]="","",IF(db[[#This Row],[STN TG]]="LSN",12,""))</f>
        <v/>
      </c>
      <c r="AB1874" s="78" t="str">
        <f>IF(db[[#This Row],[STN TG]]="LSN","PCS","")</f>
        <v/>
      </c>
      <c r="AC1874" s="78">
        <f>db[[#This Row],[QTY B]]*IF(db[[#This Row],[QTY TG]]="",1,db[[#This Row],[QTY TG]])*IF(db[[#This Row],[QTY K]]="",1,db[[#This Row],[QTY K]])</f>
        <v>160</v>
      </c>
      <c r="AD1874" s="78" t="str">
        <f>IF(db[[#This Row],[STN K]]="",IF(db[[#This Row],[STN TG]]="",db[[#This Row],[STN B]],db[[#This Row],[STN TG]]),db[[#This Row],[STN K]])</f>
        <v>PAK</v>
      </c>
      <c r="AE1874" s="78"/>
    </row>
    <row r="1875" spans="1:31" x14ac:dyDescent="0.25">
      <c r="A1875" s="40">
        <f t="shared" si="29"/>
        <v>1874</v>
      </c>
      <c r="B1875" s="5" t="str">
        <f>LOWER(SUBSTITUTE(SUBSTITUTE(SUBSTITUTE(SUBSTITUTE(SUBSTITUTE(SUBSTITUTE(SUBSTITUTE(SUBSTITUTE(db[[#This Row],[NB BM]]," ",),".",""),"-",""),"(",""),")",""),"/",""),"""",""),"+",""))</f>
        <v>lleafa5100lbrdotedtitik</v>
      </c>
      <c r="C1875" s="5" t="str">
        <f>LOWER(SUBSTITUTE(SUBSTITUTE(SUBSTITUTE(SUBSTITUTE(SUBSTITUTE(SUBSTITUTE(SUBSTITUTE(SUBSTITUTE(SUBSTITUTE(db[[#This Row],[NB NOTA]]," ",),".",""),"-",""),"(",""),")",""),",",""),"/",""),"""",""),"+",""))</f>
        <v>looseleafa5100lbrdotedtitik</v>
      </c>
      <c r="D1875" s="5" t="str">
        <f>LOWER(SUBSTITUTE(SUBSTITUTE(SUBSTITUTE(SUBSTITUTE(SUBSTITUTE(SUBSTITUTE(SUBSTITUTE(SUBSTITUTE(SUBSTITUTE(db[[#This Row],[NB PAJAK]]," ",""),"-",""),"(",""),")",""),".",""),",",""),"/",""),"""",""),"+",""))</f>
        <v/>
      </c>
      <c r="E187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lleafa5100lbrdotedtitik160pakuntana</v>
      </c>
      <c r="F187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looseleafa5100lbrdotedtitik160pak</v>
      </c>
      <c r="G1875" s="5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looseleafa5100lbrdotedtitikuntana</v>
      </c>
      <c r="H187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looseleafa5100lbrdotedtitik160pakuntana</v>
      </c>
      <c r="I1875" s="2" t="s">
        <v>5723</v>
      </c>
      <c r="J1875" s="2" t="s">
        <v>4809</v>
      </c>
      <c r="K1875" s="14"/>
      <c r="L1875" s="2" t="s">
        <v>1336</v>
      </c>
      <c r="M1875" s="33" t="e">
        <f>IF(db[[#This Row],[NB NOTA_C]]="","",COUNTIF([2]!B_MSK[concat],db[[#This Row],[NB NOTA_C]]))</f>
        <v>#REF!</v>
      </c>
      <c r="N1875" s="9" t="s">
        <v>1343</v>
      </c>
      <c r="O1875" s="5" t="s">
        <v>1473</v>
      </c>
      <c r="P1875" s="2" t="s">
        <v>3078</v>
      </c>
      <c r="Q1875" s="5"/>
      <c r="R1875" s="5" t="str">
        <f>IF(db[[#This Row],[QTY/ CTN]]="","",SUBSTITUTE(SUBSTITUTE(SUBSTITUTE(db[[#This Row],[QTY/ CTN]]," ","_",2),"(",""),")","")&amp;"_")</f>
        <v>160 PAK_</v>
      </c>
      <c r="S1875" s="5">
        <f>IF(db[[#This Row],[H_QTY/ CTN]]="","",SEARCH("_",db[[#This Row],[H_QTY/ CTN]]))</f>
        <v>8</v>
      </c>
      <c r="T1875" s="5">
        <f>IF(db[[#This Row],[H_QTY/ CTN]]="","",LEN(db[[#This Row],[H_QTY/ CTN]]))</f>
        <v>8</v>
      </c>
      <c r="U1875" s="40" t="str">
        <f>IF(db[[#This Row],[H_QTY/ CTN]]="","",LEFT(db[[#This Row],[H_QTY/ CTN]],db[[#This Row],[H_1]]-1))</f>
        <v>160 PAK</v>
      </c>
      <c r="V1875" s="40" t="str">
        <f>IF(NOT(db[[#This Row],[H_1]]=db[[#This Row],[H_2]]),MID(db[[#This Row],[H_QTY/ CTN]],db[[#This Row],[H_1]]+1,db[[#This Row],[H_2]]-db[[#This Row],[H_1]]-1),"")</f>
        <v/>
      </c>
      <c r="W1875" s="40" t="str">
        <f>IF(db[[#This Row],[QTY/ CTN B]]="","",LEFT(db[[#This Row],[QTY/ CTN B]],SEARCH(" ",db[[#This Row],[QTY/ CTN B]],1)-1))</f>
        <v>160</v>
      </c>
      <c r="X1875" s="40" t="str">
        <f>IF(db[[#This Row],[QTY/ CTN B]]="","",RIGHT(db[[#This Row],[QTY/ CTN B]],LEN(db[[#This Row],[QTY/ CTN B]])-SEARCH(" ",db[[#This Row],[QTY/ CTN B]],1)))</f>
        <v>PAK</v>
      </c>
      <c r="Y1875" s="40" t="str">
        <f>IF(db[[#This Row],[QTY/ CTN TG]]="",IF(db[[#This Row],[STN TG]]="","",12),LEFT(db[[#This Row],[QTY/ CTN TG]],SEARCH(" ",db[[#This Row],[QTY/ CTN TG]],1)-1))</f>
        <v/>
      </c>
      <c r="Z18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5" s="40" t="str">
        <f>IF(db[[#This Row],[STN K]]="","",IF(db[[#This Row],[STN TG]]="LSN",12,""))</f>
        <v/>
      </c>
      <c r="AB1875" s="40" t="str">
        <f>IF(db[[#This Row],[STN TG]]="LSN","PCS","")</f>
        <v/>
      </c>
      <c r="AC1875" s="40">
        <f>db[[#This Row],[QTY B]]*IF(db[[#This Row],[QTY TG]]="",1,db[[#This Row],[QTY TG]])*IF(db[[#This Row],[QTY K]]="",1,db[[#This Row],[QTY K]])</f>
        <v>160</v>
      </c>
      <c r="AD1875" s="40" t="str">
        <f>IF(db[[#This Row],[STN K]]="",IF(db[[#This Row],[STN TG]]="",db[[#This Row],[STN B]],db[[#This Row],[STN TG]]),db[[#This Row],[STN K]])</f>
        <v>PAK</v>
      </c>
      <c r="AE1875" s="40"/>
    </row>
    <row r="1876" spans="1:31" x14ac:dyDescent="0.25">
      <c r="A1876" s="40">
        <f t="shared" si="29"/>
        <v>1875</v>
      </c>
      <c r="B1876" s="5" t="str">
        <f>LOWER(SUBSTITUTE(SUBSTITUTE(SUBSTITUTE(SUBSTITUTE(SUBSTITUTE(SUBSTITUTE(SUBSTITUTE(SUBSTITUTE(db[[#This Row],[NB BM]]," ",),".",""),"-",""),"(",""),")",""),"/",""),"""",""),"+",""))</f>
        <v>lleafa550lbrdotedtitik</v>
      </c>
      <c r="C1876" s="5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D1876" s="5" t="str">
        <f>LOWER(SUBSTITUTE(SUBSTITUTE(SUBSTITUTE(SUBSTITUTE(SUBSTITUTE(SUBSTITUTE(SUBSTITUTE(SUBSTITUTE(SUBSTITUTE(db[[#This Row],[NB PAJAK]]," ",""),"-",""),"(",""),")",""),".",""),",",""),"/",""),"""",""),"+",""))</f>
        <v/>
      </c>
      <c r="E187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lleafa550lbrdotedtitik200pakuntana</v>
      </c>
      <c r="F187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looseleafa550lbrdotedtitk200pak</v>
      </c>
      <c r="G1876" s="5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looseleafa550lbrdotedtitkuntana</v>
      </c>
      <c r="H187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looseleafa550lbrdotedtitk200pakuntana</v>
      </c>
      <c r="I1876" s="2" t="s">
        <v>5724</v>
      </c>
      <c r="J1876" s="2" t="s">
        <v>4202</v>
      </c>
      <c r="K1876" s="14"/>
      <c r="L1876" s="2" t="s">
        <v>1336</v>
      </c>
      <c r="M1876" s="34" t="e">
        <f>IF(db[[#This Row],[NB NOTA_C]]="","",COUNTIF([2]!B_MSK[concat],db[[#This Row],[NB NOTA_C]]))</f>
        <v>#REF!</v>
      </c>
      <c r="N1876" s="14" t="s">
        <v>1343</v>
      </c>
      <c r="O1876" s="2" t="s">
        <v>1474</v>
      </c>
      <c r="P1876" s="2" t="s">
        <v>3078</v>
      </c>
      <c r="R1876" s="2" t="str">
        <f>IF(db[[#This Row],[QTY/ CTN]]="","",SUBSTITUTE(SUBSTITUTE(SUBSTITUTE(db[[#This Row],[QTY/ CTN]]," ","_",2),"(",""),")","")&amp;"_")</f>
        <v>200 PAK_</v>
      </c>
      <c r="S1876" s="2">
        <f>IF(db[[#This Row],[H_QTY/ CTN]]="","",SEARCH("_",db[[#This Row],[H_QTY/ CTN]]))</f>
        <v>8</v>
      </c>
      <c r="T1876" s="2">
        <f>IF(db[[#This Row],[H_QTY/ CTN]]="","",LEN(db[[#This Row],[H_QTY/ CTN]]))</f>
        <v>8</v>
      </c>
      <c r="U1876" s="41" t="str">
        <f>IF(db[[#This Row],[H_QTY/ CTN]]="","",LEFT(db[[#This Row],[H_QTY/ CTN]],db[[#This Row],[H_1]]-1))</f>
        <v>200 PAK</v>
      </c>
      <c r="V1876" s="40" t="str">
        <f>IF(NOT(db[[#This Row],[H_1]]=db[[#This Row],[H_2]]),MID(db[[#This Row],[H_QTY/ CTN]],db[[#This Row],[H_1]]+1,db[[#This Row],[H_2]]-db[[#This Row],[H_1]]-1),"")</f>
        <v/>
      </c>
      <c r="W1876" s="40" t="str">
        <f>IF(db[[#This Row],[QTY/ CTN B]]="","",LEFT(db[[#This Row],[QTY/ CTN B]],SEARCH(" ",db[[#This Row],[QTY/ CTN B]],1)-1))</f>
        <v>200</v>
      </c>
      <c r="X1876" s="40" t="str">
        <f>IF(db[[#This Row],[QTY/ CTN B]]="","",RIGHT(db[[#This Row],[QTY/ CTN B]],LEN(db[[#This Row],[QTY/ CTN B]])-SEARCH(" ",db[[#This Row],[QTY/ CTN B]],1)))</f>
        <v>PAK</v>
      </c>
      <c r="Y1876" s="40" t="str">
        <f>IF(db[[#This Row],[QTY/ CTN TG]]="",IF(db[[#This Row],[STN TG]]="","",12),LEFT(db[[#This Row],[QTY/ CTN TG]],SEARCH(" ",db[[#This Row],[QTY/ CTN TG]],1)-1))</f>
        <v/>
      </c>
      <c r="Z18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6" s="40" t="str">
        <f>IF(db[[#This Row],[STN K]]="","",IF(db[[#This Row],[STN TG]]="LSN",12,""))</f>
        <v/>
      </c>
      <c r="AB1876" s="40" t="str">
        <f>IF(db[[#This Row],[STN TG]]="LSN","PCS","")</f>
        <v/>
      </c>
      <c r="AC1876" s="40">
        <f>db[[#This Row],[QTY B]]*IF(db[[#This Row],[QTY TG]]="",1,db[[#This Row],[QTY TG]])*IF(db[[#This Row],[QTY K]]="",1,db[[#This Row],[QTY K]])</f>
        <v>200</v>
      </c>
      <c r="AD1876" s="40" t="str">
        <f>IF(db[[#This Row],[STN K]]="",IF(db[[#This Row],[STN TG]]="",db[[#This Row],[STN B]],db[[#This Row],[STN TG]]),db[[#This Row],[STN K]])</f>
        <v>PAK</v>
      </c>
      <c r="AE1876" s="40"/>
    </row>
    <row r="1877" spans="1:31" x14ac:dyDescent="0.25">
      <c r="A1877" s="40">
        <f t="shared" si="29"/>
        <v>1876</v>
      </c>
      <c r="B1877" s="5" t="str">
        <f>LOWER(SUBSTITUTE(SUBSTITUTE(SUBSTITUTE(SUBSTITUTE(SUBSTITUTE(SUBSTITUTE(SUBSTITUTE(SUBSTITUTE(db[[#This Row],[NB BM]]," ",),".",""),"-",""),"(",""),")",""),"/",""),"""",""),"+",""))</f>
        <v>lla550lbrrainbowgaris</v>
      </c>
      <c r="C1877" s="5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D1877" s="5" t="str">
        <f>LOWER(SUBSTITUTE(SUBSTITUTE(SUBSTITUTE(SUBSTITUTE(SUBSTITUTE(SUBSTITUTE(SUBSTITUTE(SUBSTITUTE(SUBSTITUTE(db[[#This Row],[NB PAJAK]]," ",""),"-",""),"(",""),")",""),".",""),",",""),"/",""),"""",""),"+",""))</f>
        <v/>
      </c>
      <c r="E187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lla550lbrrainbowgaris200pakuntana</v>
      </c>
      <c r="F187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looseleafa550lbrrainbowgaris200pak</v>
      </c>
      <c r="G1877" s="5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looseleafa550lbrrainbowgarisuntana</v>
      </c>
      <c r="H187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looseleafa550lbrrainbowgaris200pakuntana</v>
      </c>
      <c r="I1877" s="2" t="s">
        <v>4034</v>
      </c>
      <c r="J1877" s="2" t="s">
        <v>4029</v>
      </c>
      <c r="K1877" s="14"/>
      <c r="L1877" s="2" t="s">
        <v>1336</v>
      </c>
      <c r="M1877" s="33" t="e">
        <f>IF(db[[#This Row],[NB NOTA_C]]="","",COUNTIF([2]!B_MSK[concat],db[[#This Row],[NB NOTA_C]]))</f>
        <v>#REF!</v>
      </c>
      <c r="N1877" s="9" t="s">
        <v>1343</v>
      </c>
      <c r="O1877" s="5" t="s">
        <v>1474</v>
      </c>
      <c r="P1877" s="2" t="s">
        <v>3078</v>
      </c>
      <c r="Q1877" s="5"/>
      <c r="R1877" s="5" t="str">
        <f>IF(db[[#This Row],[QTY/ CTN]]="","",SUBSTITUTE(SUBSTITUTE(SUBSTITUTE(db[[#This Row],[QTY/ CTN]]," ","_",2),"(",""),")","")&amp;"_")</f>
        <v>200 PAK_</v>
      </c>
      <c r="S1877" s="5">
        <f>IF(db[[#This Row],[H_QTY/ CTN]]="","",SEARCH("_",db[[#This Row],[H_QTY/ CTN]]))</f>
        <v>8</v>
      </c>
      <c r="T1877" s="5">
        <f>IF(db[[#This Row],[H_QTY/ CTN]]="","",LEN(db[[#This Row],[H_QTY/ CTN]]))</f>
        <v>8</v>
      </c>
      <c r="U1877" s="40" t="str">
        <f>IF(db[[#This Row],[H_QTY/ CTN]]="","",LEFT(db[[#This Row],[H_QTY/ CTN]],db[[#This Row],[H_1]]-1))</f>
        <v>200 PAK</v>
      </c>
      <c r="V1877" s="40" t="str">
        <f>IF(NOT(db[[#This Row],[H_1]]=db[[#This Row],[H_2]]),MID(db[[#This Row],[H_QTY/ CTN]],db[[#This Row],[H_1]]+1,db[[#This Row],[H_2]]-db[[#This Row],[H_1]]-1),"")</f>
        <v/>
      </c>
      <c r="W1877" s="40" t="str">
        <f>IF(db[[#This Row],[QTY/ CTN B]]="","",LEFT(db[[#This Row],[QTY/ CTN B]],SEARCH(" ",db[[#This Row],[QTY/ CTN B]],1)-1))</f>
        <v>200</v>
      </c>
      <c r="X1877" s="40" t="str">
        <f>IF(db[[#This Row],[QTY/ CTN B]]="","",RIGHT(db[[#This Row],[QTY/ CTN B]],LEN(db[[#This Row],[QTY/ CTN B]])-SEARCH(" ",db[[#This Row],[QTY/ CTN B]],1)))</f>
        <v>PAK</v>
      </c>
      <c r="Y1877" s="40" t="str">
        <f>IF(db[[#This Row],[QTY/ CTN TG]]="",IF(db[[#This Row],[STN TG]]="","",12),LEFT(db[[#This Row],[QTY/ CTN TG]],SEARCH(" ",db[[#This Row],[QTY/ CTN TG]],1)-1))</f>
        <v/>
      </c>
      <c r="Z18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7" s="40" t="str">
        <f>IF(db[[#This Row],[STN K]]="","",IF(db[[#This Row],[STN TG]]="LSN",12,""))</f>
        <v/>
      </c>
      <c r="AB1877" s="40" t="str">
        <f>IF(db[[#This Row],[STN TG]]="LSN","PCS","")</f>
        <v/>
      </c>
      <c r="AC1877" s="40">
        <f>db[[#This Row],[QTY B]]*IF(db[[#This Row],[QTY TG]]="",1,db[[#This Row],[QTY TG]])*IF(db[[#This Row],[QTY K]]="",1,db[[#This Row],[QTY K]])</f>
        <v>200</v>
      </c>
      <c r="AD1877" s="40" t="str">
        <f>IF(db[[#This Row],[STN K]]="",IF(db[[#This Row],[STN TG]]="",db[[#This Row],[STN B]],db[[#This Row],[STN TG]]),db[[#This Row],[STN K]])</f>
        <v>PAK</v>
      </c>
      <c r="AE1877" s="40"/>
    </row>
    <row r="1878" spans="1:31" x14ac:dyDescent="0.25">
      <c r="A1878" s="78">
        <f t="shared" si="29"/>
        <v>1877</v>
      </c>
      <c r="B1878" s="79" t="str">
        <f>LOWER(SUBSTITUTE(SUBSTITUTE(SUBSTITUTE(SUBSTITUTE(SUBSTITUTE(SUBSTITUTE(SUBSTITUTE(SUBSTITUTE(db[[#This Row],[NB BM]]," ",),".",""),"-",""),"(",""),")",""),"/",""),"""",""),"+",""))</f>
        <v>lleafa550lbrrainbowgarishijau</v>
      </c>
      <c r="C1878" s="79" t="str">
        <f>LOWER(SUBSTITUTE(SUBSTITUTE(SUBSTITUTE(SUBSTITUTE(SUBSTITUTE(SUBSTITUTE(SUBSTITUTE(SUBSTITUTE(SUBSTITUTE(db[[#This Row],[NB NOTA]]," ",),".",""),"-",""),"(",""),")",""),",",""),"/",""),"""",""),"+",""))</f>
        <v>looseleafa550lbrrainbowgarishijau</v>
      </c>
      <c r="D1878" s="79" t="str">
        <f>LOWER(SUBSTITUTE(SUBSTITUTE(SUBSTITUTE(SUBSTITUTE(SUBSTITUTE(SUBSTITUTE(SUBSTITUTE(SUBSTITUTE(SUBSTITUTE(db[[#This Row],[NB PAJAK]]," ",""),"-",""),"(",""),")",""),".",""),",",""),"/",""),"""",""),"+",""))</f>
        <v/>
      </c>
      <c r="E187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lleafa550lbrrainbowgarishijau200pakuntana</v>
      </c>
      <c r="F187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looseleafa550lbrrainbowgarishijau200pak</v>
      </c>
      <c r="G1878" s="79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looseleafa550lbrrainbowgarishijauuntana</v>
      </c>
      <c r="H187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looseleafa550lbrrainbowgarishijau200pakuntana</v>
      </c>
      <c r="I1878" s="2" t="s">
        <v>7635</v>
      </c>
      <c r="J1878" s="70" t="s">
        <v>7452</v>
      </c>
      <c r="K1878" s="71"/>
      <c r="L1878" s="70" t="s">
        <v>1336</v>
      </c>
      <c r="M1878" s="80" t="e">
        <f>IF(db[[#This Row],[NB NOTA_C]]="","",COUNTIF([2]!B_MSK[concat],db[[#This Row],[NB NOTA_C]]))</f>
        <v>#REF!</v>
      </c>
      <c r="N1878" s="81" t="s">
        <v>1343</v>
      </c>
      <c r="O1878" s="79" t="s">
        <v>1474</v>
      </c>
      <c r="P1878" s="70"/>
      <c r="Q1878" s="79"/>
      <c r="R1878" s="79" t="str">
        <f>IF(db[[#This Row],[QTY/ CTN]]="","",SUBSTITUTE(SUBSTITUTE(SUBSTITUTE(db[[#This Row],[QTY/ CTN]]," ","_",2),"(",""),")","")&amp;"_")</f>
        <v>200 PAK_</v>
      </c>
      <c r="S1878" s="79">
        <f>IF(db[[#This Row],[H_QTY/ CTN]]="","",SEARCH("_",db[[#This Row],[H_QTY/ CTN]]))</f>
        <v>8</v>
      </c>
      <c r="T1878" s="79">
        <f>IF(db[[#This Row],[H_QTY/ CTN]]="","",LEN(db[[#This Row],[H_QTY/ CTN]]))</f>
        <v>8</v>
      </c>
      <c r="U1878" s="78" t="str">
        <f>IF(db[[#This Row],[H_QTY/ CTN]]="","",LEFT(db[[#This Row],[H_QTY/ CTN]],db[[#This Row],[H_1]]-1))</f>
        <v>200 PAK</v>
      </c>
      <c r="V1878" s="78" t="str">
        <f>IF(NOT(db[[#This Row],[H_1]]=db[[#This Row],[H_2]]),MID(db[[#This Row],[H_QTY/ CTN]],db[[#This Row],[H_1]]+1,db[[#This Row],[H_2]]-db[[#This Row],[H_1]]-1),"")</f>
        <v/>
      </c>
      <c r="W1878" s="78" t="str">
        <f>IF(db[[#This Row],[QTY/ CTN B]]="","",LEFT(db[[#This Row],[QTY/ CTN B]],SEARCH(" ",db[[#This Row],[QTY/ CTN B]],1)-1))</f>
        <v>200</v>
      </c>
      <c r="X1878" s="78" t="str">
        <f>IF(db[[#This Row],[QTY/ CTN B]]="","",RIGHT(db[[#This Row],[QTY/ CTN B]],LEN(db[[#This Row],[QTY/ CTN B]])-SEARCH(" ",db[[#This Row],[QTY/ CTN B]],1)))</f>
        <v>PAK</v>
      </c>
      <c r="Y1878" s="78" t="str">
        <f>IF(db[[#This Row],[QTY/ CTN TG]]="",IF(db[[#This Row],[STN TG]]="","",12),LEFT(db[[#This Row],[QTY/ CTN TG]],SEARCH(" ",db[[#This Row],[QTY/ CTN TG]],1)-1))</f>
        <v/>
      </c>
      <c r="Z187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8" s="78" t="str">
        <f>IF(db[[#This Row],[STN K]]="","",IF(db[[#This Row],[STN TG]]="LSN",12,""))</f>
        <v/>
      </c>
      <c r="AB1878" s="78" t="str">
        <f>IF(db[[#This Row],[STN TG]]="LSN","PCS","")</f>
        <v/>
      </c>
      <c r="AC1878" s="78">
        <f>db[[#This Row],[QTY B]]*IF(db[[#This Row],[QTY TG]]="",1,db[[#This Row],[QTY TG]])*IF(db[[#This Row],[QTY K]]="",1,db[[#This Row],[QTY K]])</f>
        <v>200</v>
      </c>
      <c r="AD1878" s="78" t="str">
        <f>IF(db[[#This Row],[STN K]]="",IF(db[[#This Row],[STN TG]]="",db[[#This Row],[STN B]],db[[#This Row],[STN TG]]),db[[#This Row],[STN K]])</f>
        <v>PAK</v>
      </c>
      <c r="AE1878" s="78"/>
    </row>
    <row r="1879" spans="1:31" x14ac:dyDescent="0.25">
      <c r="A1879" s="40">
        <f t="shared" si="29"/>
        <v>1878</v>
      </c>
      <c r="B1879" s="5" t="str">
        <f>LOWER(SUBSTITUTE(SUBSTITUTE(SUBSTITUTE(SUBSTITUTE(SUBSTITUTE(SUBSTITUTE(SUBSTITUTE(SUBSTITUTE(db[[#This Row],[NB BM]]," ",),".",""),"-",""),"(",""),")",""),"/",""),"""",""),"+",""))</f>
        <v>lla550lbrrainbowpolos</v>
      </c>
      <c r="C1879" s="5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D1879" s="5" t="str">
        <f>LOWER(SUBSTITUTE(SUBSTITUTE(SUBSTITUTE(SUBSTITUTE(SUBSTITUTE(SUBSTITUTE(SUBSTITUTE(SUBSTITUTE(SUBSTITUTE(db[[#This Row],[NB PAJAK]]," ",""),"-",""),"(",""),")",""),".",""),",",""),"/",""),"""",""),"+",""))</f>
        <v/>
      </c>
      <c r="E18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lla550lbrrainbowpolos200pakuntana</v>
      </c>
      <c r="F18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looseleafa550lbrrainbowpolos200pak</v>
      </c>
      <c r="G1879" s="5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looseleafa550lbrrainbowpolosuntana</v>
      </c>
      <c r="H18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looseleafa550lbrrainbowpolos200pakuntana</v>
      </c>
      <c r="I1879" s="2" t="s">
        <v>4035</v>
      </c>
      <c r="J1879" s="2" t="s">
        <v>4030</v>
      </c>
      <c r="K1879" s="14"/>
      <c r="L1879" s="2" t="s">
        <v>1336</v>
      </c>
      <c r="M1879" s="33" t="e">
        <f>IF(db[[#This Row],[NB NOTA_C]]="","",COUNTIF([2]!B_MSK[concat],db[[#This Row],[NB NOTA_C]]))</f>
        <v>#REF!</v>
      </c>
      <c r="N1879" s="9" t="s">
        <v>1343</v>
      </c>
      <c r="O1879" s="5" t="s">
        <v>1474</v>
      </c>
      <c r="P1879" s="2" t="s">
        <v>3078</v>
      </c>
      <c r="Q1879" s="5"/>
      <c r="R1879" s="5" t="str">
        <f>IF(db[[#This Row],[QTY/ CTN]]="","",SUBSTITUTE(SUBSTITUTE(SUBSTITUTE(db[[#This Row],[QTY/ CTN]]," ","_",2),"(",""),")","")&amp;"_")</f>
        <v>200 PAK_</v>
      </c>
      <c r="S1879" s="5">
        <f>IF(db[[#This Row],[H_QTY/ CTN]]="","",SEARCH("_",db[[#This Row],[H_QTY/ CTN]]))</f>
        <v>8</v>
      </c>
      <c r="T1879" s="5">
        <f>IF(db[[#This Row],[H_QTY/ CTN]]="","",LEN(db[[#This Row],[H_QTY/ CTN]]))</f>
        <v>8</v>
      </c>
      <c r="U1879" s="40" t="str">
        <f>IF(db[[#This Row],[H_QTY/ CTN]]="","",LEFT(db[[#This Row],[H_QTY/ CTN]],db[[#This Row],[H_1]]-1))</f>
        <v>200 PAK</v>
      </c>
      <c r="V1879" s="40" t="str">
        <f>IF(NOT(db[[#This Row],[H_1]]=db[[#This Row],[H_2]]),MID(db[[#This Row],[H_QTY/ CTN]],db[[#This Row],[H_1]]+1,db[[#This Row],[H_2]]-db[[#This Row],[H_1]]-1),"")</f>
        <v/>
      </c>
      <c r="W1879" s="40" t="str">
        <f>IF(db[[#This Row],[QTY/ CTN B]]="","",LEFT(db[[#This Row],[QTY/ CTN B]],SEARCH(" ",db[[#This Row],[QTY/ CTN B]],1)-1))</f>
        <v>200</v>
      </c>
      <c r="X1879" s="40" t="str">
        <f>IF(db[[#This Row],[QTY/ CTN B]]="","",RIGHT(db[[#This Row],[QTY/ CTN B]],LEN(db[[#This Row],[QTY/ CTN B]])-SEARCH(" ",db[[#This Row],[QTY/ CTN B]],1)))</f>
        <v>PAK</v>
      </c>
      <c r="Y1879" s="40" t="str">
        <f>IF(db[[#This Row],[QTY/ CTN TG]]="",IF(db[[#This Row],[STN TG]]="","",12),LEFT(db[[#This Row],[QTY/ CTN TG]],SEARCH(" ",db[[#This Row],[QTY/ CTN TG]],1)-1))</f>
        <v/>
      </c>
      <c r="Z18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79" s="40" t="str">
        <f>IF(db[[#This Row],[STN K]]="","",IF(db[[#This Row],[STN TG]]="LSN",12,""))</f>
        <v/>
      </c>
      <c r="AB1879" s="40" t="str">
        <f>IF(db[[#This Row],[STN TG]]="LSN","PCS","")</f>
        <v/>
      </c>
      <c r="AC1879" s="40">
        <f>db[[#This Row],[QTY B]]*IF(db[[#This Row],[QTY TG]]="",1,db[[#This Row],[QTY TG]])*IF(db[[#This Row],[QTY K]]="",1,db[[#This Row],[QTY K]])</f>
        <v>200</v>
      </c>
      <c r="AD1879" s="40" t="str">
        <f>IF(db[[#This Row],[STN K]]="",IF(db[[#This Row],[STN TG]]="",db[[#This Row],[STN B]],db[[#This Row],[STN TG]]),db[[#This Row],[STN K]])</f>
        <v>PAK</v>
      </c>
      <c r="AE1879" s="40"/>
    </row>
    <row r="1880" spans="1:31" x14ac:dyDescent="0.25">
      <c r="A1880" s="40">
        <f t="shared" si="29"/>
        <v>1879</v>
      </c>
      <c r="B1880" s="5" t="str">
        <f>LOWER(SUBSTITUTE(SUBSTITUTE(SUBSTITUTE(SUBSTITUTE(SUBSTITUTE(SUBSTITUTE(SUBSTITUTE(SUBSTITUTE(db[[#This Row],[NB BM]]," ",),".",""),"-",""),"(",""),")",""),"/",""),"""",""),"+",""))</f>
        <v>lleafa550lbrdotedtitik</v>
      </c>
      <c r="C1880" s="5" t="str">
        <f>LOWER(SUBSTITUTE(SUBSTITUTE(SUBSTITUTE(SUBSTITUTE(SUBSTITUTE(SUBSTITUTE(SUBSTITUTE(SUBSTITUTE(SUBSTITUTE(db[[#This Row],[NB NOTA]]," ",),".",""),"-",""),"(",""),")",""),",",""),"/",""),"""",""),"+",""))</f>
        <v>looseleafa550lbrdotedtitik</v>
      </c>
      <c r="D1880" s="5" t="str">
        <f>LOWER(SUBSTITUTE(SUBSTITUTE(SUBSTITUTE(SUBSTITUTE(SUBSTITUTE(SUBSTITUTE(SUBSTITUTE(SUBSTITUTE(SUBSTITUTE(db[[#This Row],[NB PAJAK]]," ",""),"-",""),"(",""),")",""),".",""),",",""),"/",""),"""",""),"+",""))</f>
        <v/>
      </c>
      <c r="E188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lleafa550lbrdotedtitik200pakuntana</v>
      </c>
      <c r="F188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looseleafa550lbrdotedtitik200pak</v>
      </c>
      <c r="G1880" s="5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looseleafa550lbrdotedtitikuntana</v>
      </c>
      <c r="H188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looseleafa550lbrdotedtitik200pakuntana</v>
      </c>
      <c r="I1880" s="2" t="s">
        <v>5725</v>
      </c>
      <c r="J1880" s="2" t="s">
        <v>4810</v>
      </c>
      <c r="K1880" s="14"/>
      <c r="L1880" s="2" t="s">
        <v>1336</v>
      </c>
      <c r="M1880" s="33" t="e">
        <f>IF(db[[#This Row],[NB NOTA_C]]="","",COUNTIF([2]!B_MSK[concat],db[[#This Row],[NB NOTA_C]]))</f>
        <v>#REF!</v>
      </c>
      <c r="N1880" s="9" t="s">
        <v>1343</v>
      </c>
      <c r="O1880" s="5" t="s">
        <v>1474</v>
      </c>
      <c r="P1880" s="2" t="s">
        <v>3078</v>
      </c>
      <c r="Q1880" s="5"/>
      <c r="R1880" s="5" t="str">
        <f>IF(db[[#This Row],[QTY/ CTN]]="","",SUBSTITUTE(SUBSTITUTE(SUBSTITUTE(db[[#This Row],[QTY/ CTN]]," ","_",2),"(",""),")","")&amp;"_")</f>
        <v>200 PAK_</v>
      </c>
      <c r="S1880" s="5">
        <f>IF(db[[#This Row],[H_QTY/ CTN]]="","",SEARCH("_",db[[#This Row],[H_QTY/ CTN]]))</f>
        <v>8</v>
      </c>
      <c r="T1880" s="5">
        <f>IF(db[[#This Row],[H_QTY/ CTN]]="","",LEN(db[[#This Row],[H_QTY/ CTN]]))</f>
        <v>8</v>
      </c>
      <c r="U1880" s="40" t="str">
        <f>IF(db[[#This Row],[H_QTY/ CTN]]="","",LEFT(db[[#This Row],[H_QTY/ CTN]],db[[#This Row],[H_1]]-1))</f>
        <v>200 PAK</v>
      </c>
      <c r="V1880" s="40" t="str">
        <f>IF(NOT(db[[#This Row],[H_1]]=db[[#This Row],[H_2]]),MID(db[[#This Row],[H_QTY/ CTN]],db[[#This Row],[H_1]]+1,db[[#This Row],[H_2]]-db[[#This Row],[H_1]]-1),"")</f>
        <v/>
      </c>
      <c r="W1880" s="40" t="str">
        <f>IF(db[[#This Row],[QTY/ CTN B]]="","",LEFT(db[[#This Row],[QTY/ CTN B]],SEARCH(" ",db[[#This Row],[QTY/ CTN B]],1)-1))</f>
        <v>200</v>
      </c>
      <c r="X1880" s="40" t="str">
        <f>IF(db[[#This Row],[QTY/ CTN B]]="","",RIGHT(db[[#This Row],[QTY/ CTN B]],LEN(db[[#This Row],[QTY/ CTN B]])-SEARCH(" ",db[[#This Row],[QTY/ CTN B]],1)))</f>
        <v>PAK</v>
      </c>
      <c r="Y1880" s="40" t="str">
        <f>IF(db[[#This Row],[QTY/ CTN TG]]="",IF(db[[#This Row],[STN TG]]="","",12),LEFT(db[[#This Row],[QTY/ CTN TG]],SEARCH(" ",db[[#This Row],[QTY/ CTN TG]],1)-1))</f>
        <v/>
      </c>
      <c r="Z18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0" s="40" t="str">
        <f>IF(db[[#This Row],[STN K]]="","",IF(db[[#This Row],[STN TG]]="LSN",12,""))</f>
        <v/>
      </c>
      <c r="AB1880" s="40" t="str">
        <f>IF(db[[#This Row],[STN TG]]="LSN","PCS","")</f>
        <v/>
      </c>
      <c r="AC1880" s="40">
        <f>db[[#This Row],[QTY B]]*IF(db[[#This Row],[QTY TG]]="",1,db[[#This Row],[QTY TG]])*IF(db[[#This Row],[QTY K]]="",1,db[[#This Row],[QTY K]])</f>
        <v>200</v>
      </c>
      <c r="AD1880" s="40" t="str">
        <f>IF(db[[#This Row],[STN K]]="",IF(db[[#This Row],[STN TG]]="",db[[#This Row],[STN B]],db[[#This Row],[STN TG]]),db[[#This Row],[STN K]])</f>
        <v>PAK</v>
      </c>
      <c r="AE1880" s="40"/>
    </row>
    <row r="1881" spans="1:31" x14ac:dyDescent="0.25">
      <c r="A1881" s="40">
        <f t="shared" si="29"/>
        <v>1880</v>
      </c>
      <c r="B1881" s="121" t="str">
        <f>LOWER(SUBSTITUTE(SUBSTITUTE(SUBSTITUTE(SUBSTITUTE(SUBSTITUTE(SUBSTITUTE(SUBSTITUTE(SUBSTITUTE(db[[#This Row],[NB BM]]," ",),".",""),"-",""),"(",""),")",""),"/",""),"""",""),"+",""))</f>
        <v>lleafjka57020100lbr</v>
      </c>
      <c r="C1881" s="121" t="str">
        <f>LOWER(SUBSTITUTE(SUBSTITUTE(SUBSTITUTE(SUBSTITUTE(SUBSTITUTE(SUBSTITUTE(SUBSTITUTE(SUBSTITUTE(SUBSTITUTE(db[[#This Row],[NB NOTA]]," ",),".",""),"-",""),"(",""),")",""),",",""),"/",""),"""",""),"+",""))</f>
        <v>looseleafa57020100sjk</v>
      </c>
      <c r="D1881" s="12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E1881" s="12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lleafjka57020100lbr96pakartomoro</v>
      </c>
      <c r="F1881" s="121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looseleafa57020100sjk96pak</v>
      </c>
      <c r="G1881" s="121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looseleafa57020100sjkartomoro</v>
      </c>
      <c r="H1881" s="12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looseleafa57020100sjk96pakartomoro</v>
      </c>
      <c r="I1881" s="2" t="s">
        <v>516</v>
      </c>
      <c r="J1881" s="2" t="s">
        <v>4753</v>
      </c>
      <c r="K1881" s="1" t="s">
        <v>518</v>
      </c>
      <c r="L1881" s="2" t="s">
        <v>1335</v>
      </c>
      <c r="M1881" s="34" t="e">
        <f>IF(db[[#This Row],[NB NOTA_C]]="","",COUNTIF([2]!B_MSK[concat],db[[#This Row],[NB NOTA_C]]))</f>
        <v>#REF!</v>
      </c>
      <c r="N1881" s="14" t="s">
        <v>1346</v>
      </c>
      <c r="O1881" s="2" t="s">
        <v>1475</v>
      </c>
      <c r="P1881" s="2" t="s">
        <v>3078</v>
      </c>
      <c r="Q1881" s="5" t="s">
        <v>6640</v>
      </c>
      <c r="R1881" s="121" t="str">
        <f>IF(db[[#This Row],[QTY/ CTN]]="","",SUBSTITUTE(SUBSTITUTE(SUBSTITUTE(db[[#This Row],[QTY/ CTN]]," ","_",2),"(",""),")","")&amp;"_")</f>
        <v>96 PAK_</v>
      </c>
      <c r="S1881" s="121">
        <f>IF(db[[#This Row],[H_QTY/ CTN]]="","",SEARCH("_",db[[#This Row],[H_QTY/ CTN]]))</f>
        <v>7</v>
      </c>
      <c r="T1881" s="121">
        <f>IF(db[[#This Row],[H_QTY/ CTN]]="","",LEN(db[[#This Row],[H_QTY/ CTN]]))</f>
        <v>7</v>
      </c>
      <c r="U1881" s="124" t="str">
        <f>IF(db[[#This Row],[H_QTY/ CTN]]="","",LEFT(db[[#This Row],[H_QTY/ CTN]],db[[#This Row],[H_1]]-1))</f>
        <v>96 PAK</v>
      </c>
      <c r="V1881" s="124" t="str">
        <f>IF(NOT(db[[#This Row],[H_1]]=db[[#This Row],[H_2]]),MID(db[[#This Row],[H_QTY/ CTN]],db[[#This Row],[H_1]]+1,db[[#This Row],[H_2]]-db[[#This Row],[H_1]]-1),"")</f>
        <v/>
      </c>
      <c r="W1881" s="124" t="str">
        <f>IF(db[[#This Row],[QTY/ CTN B]]="","",LEFT(db[[#This Row],[QTY/ CTN B]],SEARCH(" ",db[[#This Row],[QTY/ CTN B]],1)-1))</f>
        <v>96</v>
      </c>
      <c r="X1881" s="124" t="str">
        <f>IF(db[[#This Row],[QTY/ CTN B]]="","",RIGHT(db[[#This Row],[QTY/ CTN B]],LEN(db[[#This Row],[QTY/ CTN B]])-SEARCH(" ",db[[#This Row],[QTY/ CTN B]],1)))</f>
        <v>PAK</v>
      </c>
      <c r="Y1881" s="124" t="str">
        <f>IF(db[[#This Row],[QTY/ CTN TG]]="",IF(db[[#This Row],[STN TG]]="","",12),LEFT(db[[#This Row],[QTY/ CTN TG]],SEARCH(" ",db[[#This Row],[QTY/ CTN TG]],1)-1))</f>
        <v/>
      </c>
      <c r="Z1881" s="12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1" s="124" t="str">
        <f>IF(db[[#This Row],[STN K]]="","",IF(db[[#This Row],[STN TG]]="LSN",12,""))</f>
        <v/>
      </c>
      <c r="AB1881" s="124" t="str">
        <f>IF(db[[#This Row],[STN TG]]="LSN","PCS","")</f>
        <v/>
      </c>
      <c r="AC1881" s="124">
        <f>db[[#This Row],[QTY B]]*IF(db[[#This Row],[QTY TG]]="",1,db[[#This Row],[QTY TG]])*IF(db[[#This Row],[QTY K]]="",1,db[[#This Row],[QTY K]])</f>
        <v>96</v>
      </c>
      <c r="AD1881" s="124" t="str">
        <f>IF(db[[#This Row],[STN K]]="",IF(db[[#This Row],[STN TG]]="",db[[#This Row],[STN B]],db[[#This Row],[STN TG]]),db[[#This Row],[STN K]])</f>
        <v>PAK</v>
      </c>
      <c r="AE1881" s="40"/>
    </row>
    <row r="1882" spans="1:31" x14ac:dyDescent="0.25">
      <c r="A1882" s="40">
        <f t="shared" si="29"/>
        <v>1881</v>
      </c>
      <c r="B1882" s="5" t="str">
        <f>LOWER(SUBSTITUTE(SUBSTITUTE(SUBSTITUTE(SUBSTITUTE(SUBSTITUTE(SUBSTITUTE(SUBSTITUTE(SUBSTITUTE(db[[#This Row],[NB BM]]," ",),".",""),"-",""),"(",""),")",""),"/",""),"""",""),"+",""))</f>
        <v>lleafb5100lbrdotedtitik</v>
      </c>
      <c r="C1882" s="5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D1882" s="5" t="str">
        <f>LOWER(SUBSTITUTE(SUBSTITUTE(SUBSTITUTE(SUBSTITUTE(SUBSTITUTE(SUBSTITUTE(SUBSTITUTE(SUBSTITUTE(SUBSTITUTE(db[[#This Row],[NB PAJAK]]," ",""),"-",""),"(",""),")",""),".",""),",",""),"/",""),"""",""),"+",""))</f>
        <v/>
      </c>
      <c r="E188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lleafb5100lbrdotedtitik160pakuntana</v>
      </c>
      <c r="F188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looseleafb5100lbrdotedtitik160pak</v>
      </c>
      <c r="G1882" s="5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looseleafb5100lbrdotedtitikuntana</v>
      </c>
      <c r="H188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looseleafb5100lbrdotedtitik160pakuntana</v>
      </c>
      <c r="I1882" s="2" t="s">
        <v>5726</v>
      </c>
      <c r="J1882" s="2" t="s">
        <v>3061</v>
      </c>
      <c r="K1882" s="14"/>
      <c r="L1882" s="2" t="s">
        <v>1336</v>
      </c>
      <c r="M1882" s="33" t="e">
        <f>IF(db[[#This Row],[NB NOTA_C]]="","",COUNTIF([2]!B_MSK[concat],db[[#This Row],[NB NOTA_C]]))</f>
        <v>#REF!</v>
      </c>
      <c r="N1882" s="9" t="s">
        <v>1343</v>
      </c>
      <c r="O1882" s="5" t="s">
        <v>1473</v>
      </c>
      <c r="P1882" s="2" t="s">
        <v>3078</v>
      </c>
      <c r="Q1882" s="5"/>
      <c r="R1882" s="5" t="str">
        <f>IF(db[[#This Row],[QTY/ CTN]]="","",SUBSTITUTE(SUBSTITUTE(SUBSTITUTE(db[[#This Row],[QTY/ CTN]]," ","_",2),"(",""),")","")&amp;"_")</f>
        <v>160 PAK_</v>
      </c>
      <c r="S1882" s="5">
        <f>IF(db[[#This Row],[H_QTY/ CTN]]="","",SEARCH("_",db[[#This Row],[H_QTY/ CTN]]))</f>
        <v>8</v>
      </c>
      <c r="T1882" s="5">
        <f>IF(db[[#This Row],[H_QTY/ CTN]]="","",LEN(db[[#This Row],[H_QTY/ CTN]]))</f>
        <v>8</v>
      </c>
      <c r="U1882" s="40" t="str">
        <f>IF(db[[#This Row],[H_QTY/ CTN]]="","",LEFT(db[[#This Row],[H_QTY/ CTN]],db[[#This Row],[H_1]]-1))</f>
        <v>160 PAK</v>
      </c>
      <c r="V1882" s="40" t="str">
        <f>IF(NOT(db[[#This Row],[H_1]]=db[[#This Row],[H_2]]),MID(db[[#This Row],[H_QTY/ CTN]],db[[#This Row],[H_1]]+1,db[[#This Row],[H_2]]-db[[#This Row],[H_1]]-1),"")</f>
        <v/>
      </c>
      <c r="W1882" s="40" t="str">
        <f>IF(db[[#This Row],[QTY/ CTN B]]="","",LEFT(db[[#This Row],[QTY/ CTN B]],SEARCH(" ",db[[#This Row],[QTY/ CTN B]],1)-1))</f>
        <v>160</v>
      </c>
      <c r="X1882" s="40" t="str">
        <f>IF(db[[#This Row],[QTY/ CTN B]]="","",RIGHT(db[[#This Row],[QTY/ CTN B]],LEN(db[[#This Row],[QTY/ CTN B]])-SEARCH(" ",db[[#This Row],[QTY/ CTN B]],1)))</f>
        <v>PAK</v>
      </c>
      <c r="Y1882" s="40" t="str">
        <f>IF(db[[#This Row],[QTY/ CTN TG]]="",IF(db[[#This Row],[STN TG]]="","",12),LEFT(db[[#This Row],[QTY/ CTN TG]],SEARCH(" ",db[[#This Row],[QTY/ CTN TG]],1)-1))</f>
        <v/>
      </c>
      <c r="Z18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2" s="40" t="str">
        <f>IF(db[[#This Row],[STN K]]="","",IF(db[[#This Row],[STN TG]]="LSN",12,""))</f>
        <v/>
      </c>
      <c r="AB1882" s="40" t="str">
        <f>IF(db[[#This Row],[STN TG]]="LSN","PCS","")</f>
        <v/>
      </c>
      <c r="AC1882" s="40">
        <f>db[[#This Row],[QTY B]]*IF(db[[#This Row],[QTY TG]]="",1,db[[#This Row],[QTY TG]])*IF(db[[#This Row],[QTY K]]="",1,db[[#This Row],[QTY K]])</f>
        <v>160</v>
      </c>
      <c r="AD1882" s="40" t="str">
        <f>IF(db[[#This Row],[STN K]]="",IF(db[[#This Row],[STN TG]]="",db[[#This Row],[STN B]],db[[#This Row],[STN TG]]),db[[#This Row],[STN K]])</f>
        <v>PAK</v>
      </c>
      <c r="AE1882" s="40"/>
    </row>
    <row r="1883" spans="1:31" x14ac:dyDescent="0.25">
      <c r="A1883" s="40">
        <f t="shared" si="29"/>
        <v>1882</v>
      </c>
      <c r="B1883" s="82" t="str">
        <f>LOWER(SUBSTITUTE(SUBSTITUTE(SUBSTITUTE(SUBSTITUTE(SUBSTITUTE(SUBSTITUTE(SUBSTITUTE(SUBSTITUTE(db[[#This Row],[NB BM]]," ",),".",""),"-",""),"(",""),")",""),"/",""),"""",""),"+",""))</f>
        <v>lleafb5100lbrkoalamtk</v>
      </c>
      <c r="C1883" s="82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D1883" s="82" t="str">
        <f>LOWER(SUBSTITUTE(SUBSTITUTE(SUBSTITUTE(SUBSTITUTE(SUBSTITUTE(SUBSTITUTE(SUBSTITUTE(SUBSTITUTE(SUBSTITUTE(db[[#This Row],[NB PAJAK]]," ",""),"-",""),"(",""),")",""),".",""),",",""),"/",""),"""",""),"+",""))</f>
        <v/>
      </c>
      <c r="E1883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lleafb5100lbrkoalamtk150pakuntana</v>
      </c>
      <c r="F1883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looseleafb5100lbrkoalamtk150pak</v>
      </c>
      <c r="G1883" s="82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looseleafb5100lbrkoalamtkuntana</v>
      </c>
      <c r="H1883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looseleafb5100lbrkoalamtk150pakuntana</v>
      </c>
      <c r="I1883" s="7" t="s">
        <v>5727</v>
      </c>
      <c r="J1883" s="7" t="s">
        <v>3503</v>
      </c>
      <c r="K1883" s="15"/>
      <c r="L1883" s="2" t="s">
        <v>1336</v>
      </c>
      <c r="M1883" s="83" t="e">
        <f>IF(db[[#This Row],[NB NOTA_C]]="","",COUNTIF([2]!B_MSK[concat],db[[#This Row],[NB NOTA_C]]))</f>
        <v>#REF!</v>
      </c>
      <c r="N1883" s="84" t="s">
        <v>1354</v>
      </c>
      <c r="O1883" s="82" t="s">
        <v>1471</v>
      </c>
      <c r="P1883" s="7" t="s">
        <v>3078</v>
      </c>
      <c r="Q1883" s="82"/>
      <c r="R1883" s="82" t="str">
        <f>IF(db[[#This Row],[QTY/ CTN]]="","",SUBSTITUTE(SUBSTITUTE(SUBSTITUTE(db[[#This Row],[QTY/ CTN]]," ","_",2),"(",""),")","")&amp;"_")</f>
        <v>150 PAK_</v>
      </c>
      <c r="S1883" s="82">
        <f>IF(db[[#This Row],[H_QTY/ CTN]]="","",SEARCH("_",db[[#This Row],[H_QTY/ CTN]]))</f>
        <v>8</v>
      </c>
      <c r="T1883" s="82">
        <f>IF(db[[#This Row],[H_QTY/ CTN]]="","",LEN(db[[#This Row],[H_QTY/ CTN]]))</f>
        <v>8</v>
      </c>
      <c r="U1883" s="85" t="str">
        <f>IF(db[[#This Row],[H_QTY/ CTN]]="","",LEFT(db[[#This Row],[H_QTY/ CTN]],db[[#This Row],[H_1]]-1))</f>
        <v>150 PAK</v>
      </c>
      <c r="V1883" s="85" t="str">
        <f>IF(NOT(db[[#This Row],[H_1]]=db[[#This Row],[H_2]]),MID(db[[#This Row],[H_QTY/ CTN]],db[[#This Row],[H_1]]+1,db[[#This Row],[H_2]]-db[[#This Row],[H_1]]-1),"")</f>
        <v/>
      </c>
      <c r="W1883" s="40" t="str">
        <f>IF(db[[#This Row],[QTY/ CTN B]]="","",LEFT(db[[#This Row],[QTY/ CTN B]],SEARCH(" ",db[[#This Row],[QTY/ CTN B]],1)-1))</f>
        <v>150</v>
      </c>
      <c r="X1883" s="40" t="str">
        <f>IF(db[[#This Row],[QTY/ CTN B]]="","",RIGHT(db[[#This Row],[QTY/ CTN B]],LEN(db[[#This Row],[QTY/ CTN B]])-SEARCH(" ",db[[#This Row],[QTY/ CTN B]],1)))</f>
        <v>PAK</v>
      </c>
      <c r="Y1883" s="40" t="str">
        <f>IF(db[[#This Row],[QTY/ CTN TG]]="",IF(db[[#This Row],[STN TG]]="","",12),LEFT(db[[#This Row],[QTY/ CTN TG]],SEARCH(" ",db[[#This Row],[QTY/ CTN TG]],1)-1))</f>
        <v/>
      </c>
      <c r="Z18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3" s="40" t="str">
        <f>IF(db[[#This Row],[STN K]]="","",IF(db[[#This Row],[STN TG]]="LSN",12,""))</f>
        <v/>
      </c>
      <c r="AB1883" s="40" t="str">
        <f>IF(db[[#This Row],[STN TG]]="LSN","PCS","")</f>
        <v/>
      </c>
      <c r="AC1883" s="40">
        <f>db[[#This Row],[QTY B]]*IF(db[[#This Row],[QTY TG]]="",1,db[[#This Row],[QTY TG]])*IF(db[[#This Row],[QTY K]]="",1,db[[#This Row],[QTY K]])</f>
        <v>150</v>
      </c>
      <c r="AD1883" s="40" t="str">
        <f>IF(db[[#This Row],[STN K]]="",IF(db[[#This Row],[STN TG]]="",db[[#This Row],[STN B]],db[[#This Row],[STN TG]]),db[[#This Row],[STN K]])</f>
        <v>PAK</v>
      </c>
      <c r="AE1883" s="40"/>
    </row>
    <row r="1884" spans="1:31" x14ac:dyDescent="0.25">
      <c r="A1884" s="40">
        <f t="shared" si="29"/>
        <v>1883</v>
      </c>
      <c r="B1884" s="5" t="str">
        <f>LOWER(SUBSTITUTE(SUBSTITUTE(SUBSTITUTE(SUBSTITUTE(SUBSTITUTE(SUBSTITUTE(SUBSTITUTE(SUBSTITUTE(db[[#This Row],[NB BM]]," ",),".",""),"-",""),"(",""),")",""),"/",""),"""",""),"+",""))</f>
        <v>lleafb5100lbrrainbowgaris</v>
      </c>
      <c r="C1884" s="5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D1884" s="5" t="str">
        <f>LOWER(SUBSTITUTE(SUBSTITUTE(SUBSTITUTE(SUBSTITUTE(SUBSTITUTE(SUBSTITUTE(SUBSTITUTE(SUBSTITUTE(SUBSTITUTE(db[[#This Row],[NB PAJAK]]," ",""),"-",""),"(",""),")",""),".",""),",",""),"/",""),"""",""),"+",""))</f>
        <v/>
      </c>
      <c r="E188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lleafb5100lbrrainbowgaris160pakuntana</v>
      </c>
      <c r="F188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looseleafb5100lbrraibowgaris160pak</v>
      </c>
      <c r="G1884" s="5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looseleafb5100lbrraibowgarisuntana</v>
      </c>
      <c r="H188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looseleafb5100lbrraibowgaris160pakuntana</v>
      </c>
      <c r="I1884" s="2" t="s">
        <v>5728</v>
      </c>
      <c r="J1884" s="2" t="s">
        <v>1185</v>
      </c>
      <c r="K1884" s="14"/>
      <c r="L1884" s="2" t="s">
        <v>1336</v>
      </c>
      <c r="M1884" s="34" t="e">
        <f>IF(db[[#This Row],[NB NOTA_C]]="","",COUNTIF([2]!B_MSK[concat],db[[#This Row],[NB NOTA_C]]))</f>
        <v>#REF!</v>
      </c>
      <c r="N1884" s="14" t="s">
        <v>1343</v>
      </c>
      <c r="O1884" s="2" t="s">
        <v>1473</v>
      </c>
      <c r="P1884" s="2" t="s">
        <v>3078</v>
      </c>
      <c r="R1884" s="2" t="str">
        <f>IF(db[[#This Row],[QTY/ CTN]]="","",SUBSTITUTE(SUBSTITUTE(SUBSTITUTE(db[[#This Row],[QTY/ CTN]]," ","_",2),"(",""),")","")&amp;"_")</f>
        <v>160 PAK_</v>
      </c>
      <c r="S1884" s="2">
        <f>IF(db[[#This Row],[H_QTY/ CTN]]="","",SEARCH("_",db[[#This Row],[H_QTY/ CTN]]))</f>
        <v>8</v>
      </c>
      <c r="T1884" s="2">
        <f>IF(db[[#This Row],[H_QTY/ CTN]]="","",LEN(db[[#This Row],[H_QTY/ CTN]]))</f>
        <v>8</v>
      </c>
      <c r="U1884" s="41" t="str">
        <f>IF(db[[#This Row],[H_QTY/ CTN]]="","",LEFT(db[[#This Row],[H_QTY/ CTN]],db[[#This Row],[H_1]]-1))</f>
        <v>160 PAK</v>
      </c>
      <c r="V1884" s="40" t="str">
        <f>IF(NOT(db[[#This Row],[H_1]]=db[[#This Row],[H_2]]),MID(db[[#This Row],[H_QTY/ CTN]],db[[#This Row],[H_1]]+1,db[[#This Row],[H_2]]-db[[#This Row],[H_1]]-1),"")</f>
        <v/>
      </c>
      <c r="W1884" s="40" t="str">
        <f>IF(db[[#This Row],[QTY/ CTN B]]="","",LEFT(db[[#This Row],[QTY/ CTN B]],SEARCH(" ",db[[#This Row],[QTY/ CTN B]],1)-1))</f>
        <v>160</v>
      </c>
      <c r="X1884" s="40" t="str">
        <f>IF(db[[#This Row],[QTY/ CTN B]]="","",RIGHT(db[[#This Row],[QTY/ CTN B]],LEN(db[[#This Row],[QTY/ CTN B]])-SEARCH(" ",db[[#This Row],[QTY/ CTN B]],1)))</f>
        <v>PAK</v>
      </c>
      <c r="Y1884" s="40" t="str">
        <f>IF(db[[#This Row],[QTY/ CTN TG]]="",IF(db[[#This Row],[STN TG]]="","",12),LEFT(db[[#This Row],[QTY/ CTN TG]],SEARCH(" ",db[[#This Row],[QTY/ CTN TG]],1)-1))</f>
        <v/>
      </c>
      <c r="Z18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4" s="40" t="str">
        <f>IF(db[[#This Row],[STN K]]="","",IF(db[[#This Row],[STN TG]]="LSN",12,""))</f>
        <v/>
      </c>
      <c r="AB1884" s="40" t="str">
        <f>IF(db[[#This Row],[STN TG]]="LSN","PCS","")</f>
        <v/>
      </c>
      <c r="AC1884" s="40">
        <f>db[[#This Row],[QTY B]]*IF(db[[#This Row],[QTY TG]]="",1,db[[#This Row],[QTY TG]])*IF(db[[#This Row],[QTY K]]="",1,db[[#This Row],[QTY K]])</f>
        <v>160</v>
      </c>
      <c r="AD1884" s="40" t="str">
        <f>IF(db[[#This Row],[STN K]]="",IF(db[[#This Row],[STN TG]]="",db[[#This Row],[STN B]],db[[#This Row],[STN TG]]),db[[#This Row],[STN K]])</f>
        <v>PAK</v>
      </c>
      <c r="AE1884" s="40"/>
    </row>
    <row r="1885" spans="1:31" x14ac:dyDescent="0.25">
      <c r="A1885" s="40">
        <f t="shared" si="29"/>
        <v>1884</v>
      </c>
      <c r="B1885" s="82" t="str">
        <f>LOWER(SUBSTITUTE(SUBSTITUTE(SUBSTITUTE(SUBSTITUTE(SUBSTITUTE(SUBSTITUTE(SUBSTITUTE(SUBSTITUTE(db[[#This Row],[NB BM]]," ",),".",""),"-",""),"(",""),")",""),"/",""),"""",""),"+",""))</f>
        <v>lleafb550lbrdotedtitik</v>
      </c>
      <c r="C1885" s="82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D1885" s="82" t="str">
        <f>LOWER(SUBSTITUTE(SUBSTITUTE(SUBSTITUTE(SUBSTITUTE(SUBSTITUTE(SUBSTITUTE(SUBSTITUTE(SUBSTITUTE(SUBSTITUTE(db[[#This Row],[NB PAJAK]]," ",""),"-",""),"(",""),")",""),".",""),",",""),"/",""),"""",""),"+",""))</f>
        <v/>
      </c>
      <c r="E188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lleafb550lbrdotedtitik150pakuntana</v>
      </c>
      <c r="F188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looseleafb550lbrdotedtitik150pak</v>
      </c>
      <c r="G1885" s="82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looseleafb550lbrdotedtitikuntana</v>
      </c>
      <c r="H188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looseleafb550lbrdotedtitik150pakuntana</v>
      </c>
      <c r="I1885" s="7" t="s">
        <v>5729</v>
      </c>
      <c r="J1885" s="7" t="s">
        <v>3504</v>
      </c>
      <c r="K1885" s="15"/>
      <c r="L1885" s="2" t="s">
        <v>1336</v>
      </c>
      <c r="M1885" s="83" t="e">
        <f>IF(db[[#This Row],[NB NOTA_C]]="","",COUNTIF([2]!B_MSK[concat],db[[#This Row],[NB NOTA_C]]))</f>
        <v>#REF!</v>
      </c>
      <c r="N1885" s="84" t="s">
        <v>1354</v>
      </c>
      <c r="O1885" s="82" t="s">
        <v>1471</v>
      </c>
      <c r="P1885" s="7" t="s">
        <v>3078</v>
      </c>
      <c r="Q1885" s="82"/>
      <c r="R1885" s="82" t="str">
        <f>IF(db[[#This Row],[QTY/ CTN]]="","",SUBSTITUTE(SUBSTITUTE(SUBSTITUTE(db[[#This Row],[QTY/ CTN]]," ","_",2),"(",""),")","")&amp;"_")</f>
        <v>150 PAK_</v>
      </c>
      <c r="S1885" s="82">
        <f>IF(db[[#This Row],[H_QTY/ CTN]]="","",SEARCH("_",db[[#This Row],[H_QTY/ CTN]]))</f>
        <v>8</v>
      </c>
      <c r="T1885" s="82">
        <f>IF(db[[#This Row],[H_QTY/ CTN]]="","",LEN(db[[#This Row],[H_QTY/ CTN]]))</f>
        <v>8</v>
      </c>
      <c r="U1885" s="85" t="str">
        <f>IF(db[[#This Row],[H_QTY/ CTN]]="","",LEFT(db[[#This Row],[H_QTY/ CTN]],db[[#This Row],[H_1]]-1))</f>
        <v>150 PAK</v>
      </c>
      <c r="V1885" s="85" t="str">
        <f>IF(NOT(db[[#This Row],[H_1]]=db[[#This Row],[H_2]]),MID(db[[#This Row],[H_QTY/ CTN]],db[[#This Row],[H_1]]+1,db[[#This Row],[H_2]]-db[[#This Row],[H_1]]-1),"")</f>
        <v/>
      </c>
      <c r="W1885" s="40" t="str">
        <f>IF(db[[#This Row],[QTY/ CTN B]]="","",LEFT(db[[#This Row],[QTY/ CTN B]],SEARCH(" ",db[[#This Row],[QTY/ CTN B]],1)-1))</f>
        <v>150</v>
      </c>
      <c r="X1885" s="40" t="str">
        <f>IF(db[[#This Row],[QTY/ CTN B]]="","",RIGHT(db[[#This Row],[QTY/ CTN B]],LEN(db[[#This Row],[QTY/ CTN B]])-SEARCH(" ",db[[#This Row],[QTY/ CTN B]],1)))</f>
        <v>PAK</v>
      </c>
      <c r="Y1885" s="40" t="str">
        <f>IF(db[[#This Row],[QTY/ CTN TG]]="",IF(db[[#This Row],[STN TG]]="","",12),LEFT(db[[#This Row],[QTY/ CTN TG]],SEARCH(" ",db[[#This Row],[QTY/ CTN TG]],1)-1))</f>
        <v/>
      </c>
      <c r="Z18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5" s="40" t="str">
        <f>IF(db[[#This Row],[STN K]]="","",IF(db[[#This Row],[STN TG]]="LSN",12,""))</f>
        <v/>
      </c>
      <c r="AB1885" s="40" t="str">
        <f>IF(db[[#This Row],[STN TG]]="LSN","PCS","")</f>
        <v/>
      </c>
      <c r="AC1885" s="40">
        <f>db[[#This Row],[QTY B]]*IF(db[[#This Row],[QTY TG]]="",1,db[[#This Row],[QTY TG]])*IF(db[[#This Row],[QTY K]]="",1,db[[#This Row],[QTY K]])</f>
        <v>150</v>
      </c>
      <c r="AD1885" s="40" t="str">
        <f>IF(db[[#This Row],[STN K]]="",IF(db[[#This Row],[STN TG]]="",db[[#This Row],[STN B]],db[[#This Row],[STN TG]]),db[[#This Row],[STN K]])</f>
        <v>PAK</v>
      </c>
      <c r="AE1885" s="40"/>
    </row>
    <row r="1886" spans="1:31" x14ac:dyDescent="0.25">
      <c r="A1886" s="40">
        <f t="shared" si="29"/>
        <v>1885</v>
      </c>
      <c r="B1886" s="82" t="str">
        <f>LOWER(SUBSTITUTE(SUBSTITUTE(SUBSTITUTE(SUBSTITUTE(SUBSTITUTE(SUBSTITUTE(SUBSTITUTE(SUBSTITUTE(db[[#This Row],[NB BM]]," ",),".",""),"-",""),"(",""),")",""),"/",""),"""",""),"+",""))</f>
        <v>lleafb550lbrkoalamtk</v>
      </c>
      <c r="C1886" s="82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D1886" s="82" t="str">
        <f>LOWER(SUBSTITUTE(SUBSTITUTE(SUBSTITUTE(SUBSTITUTE(SUBSTITUTE(SUBSTITUTE(SUBSTITUTE(SUBSTITUTE(SUBSTITUTE(db[[#This Row],[NB PAJAK]]," ",""),"-",""),"(",""),")",""),".",""),",",""),"/",""),"""",""),"+",""))</f>
        <v/>
      </c>
      <c r="E1886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lleafb550lbrkoalamtk300pakuntana</v>
      </c>
      <c r="F1886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looseleafb550lbrkoalamtk300pak</v>
      </c>
      <c r="G1886" s="82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looseleafb550lbrkoalamtkuntana</v>
      </c>
      <c r="H1886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looseleafb550lbrkoalamtk300pakuntana</v>
      </c>
      <c r="I1886" s="7" t="s">
        <v>5730</v>
      </c>
      <c r="J1886" s="7" t="s">
        <v>3505</v>
      </c>
      <c r="K1886" s="15"/>
      <c r="L1886" s="2" t="s">
        <v>1336</v>
      </c>
      <c r="M1886" s="83" t="e">
        <f>IF(db[[#This Row],[NB NOTA_C]]="","",COUNTIF([2]!B_MSK[concat],db[[#This Row],[NB NOTA_C]]))</f>
        <v>#REF!</v>
      </c>
      <c r="N1886" s="84" t="s">
        <v>1354</v>
      </c>
      <c r="O1886" s="82" t="s">
        <v>1472</v>
      </c>
      <c r="P1886" s="7" t="s">
        <v>3078</v>
      </c>
      <c r="Q1886" s="82"/>
      <c r="R1886" s="82" t="str">
        <f>IF(db[[#This Row],[QTY/ CTN]]="","",SUBSTITUTE(SUBSTITUTE(SUBSTITUTE(db[[#This Row],[QTY/ CTN]]," ","_",2),"(",""),")","")&amp;"_")</f>
        <v>300 PAK_</v>
      </c>
      <c r="S1886" s="82">
        <f>IF(db[[#This Row],[H_QTY/ CTN]]="","",SEARCH("_",db[[#This Row],[H_QTY/ CTN]]))</f>
        <v>8</v>
      </c>
      <c r="T1886" s="82">
        <f>IF(db[[#This Row],[H_QTY/ CTN]]="","",LEN(db[[#This Row],[H_QTY/ CTN]]))</f>
        <v>8</v>
      </c>
      <c r="U1886" s="85" t="str">
        <f>IF(db[[#This Row],[H_QTY/ CTN]]="","",LEFT(db[[#This Row],[H_QTY/ CTN]],db[[#This Row],[H_1]]-1))</f>
        <v>300 PAK</v>
      </c>
      <c r="V1886" s="85" t="str">
        <f>IF(NOT(db[[#This Row],[H_1]]=db[[#This Row],[H_2]]),MID(db[[#This Row],[H_QTY/ CTN]],db[[#This Row],[H_1]]+1,db[[#This Row],[H_2]]-db[[#This Row],[H_1]]-1),"")</f>
        <v/>
      </c>
      <c r="W1886" s="40" t="str">
        <f>IF(db[[#This Row],[QTY/ CTN B]]="","",LEFT(db[[#This Row],[QTY/ CTN B]],SEARCH(" ",db[[#This Row],[QTY/ CTN B]],1)-1))</f>
        <v>300</v>
      </c>
      <c r="X1886" s="40" t="str">
        <f>IF(db[[#This Row],[QTY/ CTN B]]="","",RIGHT(db[[#This Row],[QTY/ CTN B]],LEN(db[[#This Row],[QTY/ CTN B]])-SEARCH(" ",db[[#This Row],[QTY/ CTN B]],1)))</f>
        <v>PAK</v>
      </c>
      <c r="Y1886" s="40" t="str">
        <f>IF(db[[#This Row],[QTY/ CTN TG]]="",IF(db[[#This Row],[STN TG]]="","",12),LEFT(db[[#This Row],[QTY/ CTN TG]],SEARCH(" ",db[[#This Row],[QTY/ CTN TG]],1)-1))</f>
        <v/>
      </c>
      <c r="Z18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6" s="40" t="str">
        <f>IF(db[[#This Row],[STN K]]="","",IF(db[[#This Row],[STN TG]]="LSN",12,""))</f>
        <v/>
      </c>
      <c r="AB1886" s="40" t="str">
        <f>IF(db[[#This Row],[STN TG]]="LSN","PCS","")</f>
        <v/>
      </c>
      <c r="AC1886" s="40">
        <f>db[[#This Row],[QTY B]]*IF(db[[#This Row],[QTY TG]]="",1,db[[#This Row],[QTY TG]])*IF(db[[#This Row],[QTY K]]="",1,db[[#This Row],[QTY K]])</f>
        <v>300</v>
      </c>
      <c r="AD1886" s="40" t="str">
        <f>IF(db[[#This Row],[STN K]]="",IF(db[[#This Row],[STN TG]]="",db[[#This Row],[STN B]],db[[#This Row],[STN TG]]),db[[#This Row],[STN K]])</f>
        <v>PAK</v>
      </c>
      <c r="AE1886" s="40"/>
    </row>
    <row r="1887" spans="1:31" x14ac:dyDescent="0.25">
      <c r="A1887" s="40">
        <f t="shared" si="29"/>
        <v>1886</v>
      </c>
      <c r="B1887" s="5" t="str">
        <f>LOWER(SUBSTITUTE(SUBSTITUTE(SUBSTITUTE(SUBSTITUTE(SUBSTITUTE(SUBSTITUTE(SUBSTITUTE(SUBSTITUTE(db[[#This Row],[NB BM]]," ",),".",""),"-",""),"(",""),")",""),"/",""),"""",""),"+",""))</f>
        <v>lleafb550lbrrainbowgaris</v>
      </c>
      <c r="C1887" s="5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D1887" s="5" t="str">
        <f>LOWER(SUBSTITUTE(SUBSTITUTE(SUBSTITUTE(SUBSTITUTE(SUBSTITUTE(SUBSTITUTE(SUBSTITUTE(SUBSTITUTE(SUBSTITUTE(db[[#This Row],[NB PAJAK]]," ",""),"-",""),"(",""),")",""),".",""),",",""),"/",""),"""",""),"+",""))</f>
        <v/>
      </c>
      <c r="E188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lleafb550lbrrainbowgaris200pakuntana</v>
      </c>
      <c r="F188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looseleafb550lbrrainbowgaris200pak</v>
      </c>
      <c r="G1887" s="5" t="str">
        <f>db[[#This Row],[NB NOTA_C]]&amp;LOWER(SUBSTITUTE(SUBSTITUTE(SUBSTITUTE(SUBSTITUTE(SUBSTITUTE(SUBSTITUTE(SUBSTITUTE(SUBSTITUTE(SUBSTITUTE(db[[#This Row],[FAKTUR]]," ",),".",""),"-",""),"(",""),")",""),",",""),"/",""),"""",""),"+",""))</f>
        <v>looseleafb550lbrrainbowgarisuntana</v>
      </c>
      <c r="H188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looseleafb550lbrrainbowgaris200pakuntana</v>
      </c>
      <c r="I1887" s="2" t="s">
        <v>5731</v>
      </c>
      <c r="J1887" s="2" t="s">
        <v>1186</v>
      </c>
      <c r="K1887" s="14"/>
      <c r="L1887" s="2" t="s">
        <v>1336</v>
      </c>
      <c r="M1887" s="34" t="e">
        <f>IF(db[[#This Row],[NB NOTA_C]]="","",COUNTIF([2]!B_MSK[concat],db[[#This Row],[NB NOTA_C]]))</f>
        <v>#REF!</v>
      </c>
      <c r="N1887" s="14" t="s">
        <v>1343</v>
      </c>
      <c r="O1887" s="2" t="s">
        <v>1474</v>
      </c>
      <c r="P1887" s="2" t="s">
        <v>3078</v>
      </c>
      <c r="R1887" s="2" t="str">
        <f>IF(db[[#This Row],[QTY/ CTN]]="","",SUBSTITUTE(SUBSTITUTE(SUBSTITUTE(db[[#This Row],[QTY/ CTN]]," ","_",2),"(",""),")","")&amp;"_")</f>
        <v>200 PAK_</v>
      </c>
      <c r="S1887" s="2">
        <f>IF(db[[#This Row],[H_QTY/ CTN]]="","",SEARCH("_",db[[#This Row],[H_QTY/ CTN]]))</f>
        <v>8</v>
      </c>
      <c r="T1887" s="2">
        <f>IF(db[[#This Row],[H_QTY/ CTN]]="","",LEN(db[[#This Row],[H_QTY/ CTN]]))</f>
        <v>8</v>
      </c>
      <c r="U1887" s="41" t="str">
        <f>IF(db[[#This Row],[H_QTY/ CTN]]="","",LEFT(db[[#This Row],[H_QTY/ CTN]],db[[#This Row],[H_1]]-1))</f>
        <v>200 PAK</v>
      </c>
      <c r="V1887" s="40" t="str">
        <f>IF(NOT(db[[#This Row],[H_1]]=db[[#This Row],[H_2]]),MID(db[[#This Row],[H_QTY/ CTN]],db[[#This Row],[H_1]]+1,db[[#This Row],[H_2]]-db[[#This Row],[H_1]]-1),"")</f>
        <v/>
      </c>
      <c r="W1887" s="40" t="str">
        <f>IF(db[[#This Row],[QTY/ CTN B]]="","",LEFT(db[[#This Row],[QTY/ CTN B]],SEARCH(" ",db[[#This Row],[QTY/ CTN B]],1)-1))</f>
        <v>200</v>
      </c>
      <c r="X1887" s="40" t="str">
        <f>IF(db[[#This Row],[QTY/ CTN B]]="","",RIGHT(db[[#This Row],[QTY/ CTN B]],LEN(db[[#This Row],[QTY/ CTN B]])-SEARCH(" ",db[[#This Row],[QTY/ CTN B]],1)))</f>
        <v>PAK</v>
      </c>
      <c r="Y1887" s="40" t="str">
        <f>IF(db[[#This Row],[QTY/ CTN TG]]="",IF(db[[#This Row],[STN TG]]="","",12),LEFT(db[[#This Row],[QTY/ CTN TG]],SEARCH(" ",db[[#This Row],[QTY/ CTN TG]],1)-1))</f>
        <v/>
      </c>
      <c r="Z18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7" s="40" t="str">
        <f>IF(db[[#This Row],[STN K]]="","",IF(db[[#This Row],[STN TG]]="LSN",12,""))</f>
        <v/>
      </c>
      <c r="AB1887" s="40" t="str">
        <f>IF(db[[#This Row],[STN TG]]="LSN","PCS","")</f>
        <v/>
      </c>
      <c r="AC1887" s="40">
        <f>db[[#This Row],[QTY B]]*IF(db[[#This Row],[QTY TG]]="",1,db[[#This Row],[QTY TG]])*IF(db[[#This Row],[QTY K]]="",1,db[[#This Row],[QTY K]])</f>
        <v>200</v>
      </c>
      <c r="AD1887" s="40" t="str">
        <f>IF(db[[#This Row],[STN K]]="",IF(db[[#This Row],[STN TG]]="",db[[#This Row],[STN B]],db[[#This Row],[STN TG]]),db[[#This Row],[STN K]])</f>
        <v>PAK</v>
      </c>
      <c r="AE1887" s="40"/>
    </row>
    <row r="1888" spans="1:31" x14ac:dyDescent="0.25">
      <c r="A1888" s="40">
        <f t="shared" si="29"/>
        <v>1887</v>
      </c>
      <c r="B1888" s="75" t="str">
        <f>LOWER(SUBSTITUTE(SUBSTITUTE(SUBSTITUTE(SUBSTITUTE(SUBSTITUTE(SUBSTITUTE(SUBSTITUTE(SUBSTITUTE(db[[#This Row],[NB BM]]," ",),".",""),"-",""),"(",""),")",""),"/",""),"""",""),"+",""))</f>
        <v>garisanlpy202013</v>
      </c>
      <c r="C1888" s="75" t="str">
        <f>LOWER(SUBSTITUTE(SUBSTITUTE(SUBSTITUTE(SUBSTITUTE(SUBSTITUTE(SUBSTITUTE(SUBSTITUTE(SUBSTITUTE(SUBSTITUTE(db[[#This Row],[NB NOTA]]," ",),".",""),"-",""),"(",""),")",""),",",""),"/",""),"""",""),"+",""))</f>
        <v>lpy202013garisan</v>
      </c>
      <c r="D1888" s="75" t="str">
        <f>LOWER(SUBSTITUTE(SUBSTITUTE(SUBSTITUTE(SUBSTITUTE(SUBSTITUTE(SUBSTITUTE(SUBSTITUTE(SUBSTITUTE(SUBSTITUTE(db[[#This Row],[NB PAJAK]]," ",""),"-",""),"(",""),")",""),".",""),",",""),"/",""),"""",""),"+",""))</f>
        <v/>
      </c>
      <c r="E1888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garisanlpy202013600setuntana</v>
      </c>
      <c r="F1888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lpy202013garisan600set</v>
      </c>
      <c r="G1888" s="75" t="str">
        <f>db[[#This Row],[NB NOTA_C]]&amp;LOWER(SUBSTITUTE(SUBSTITUTE(SUBSTITUTE(SUBSTITUTE(SUBSTITUTE(SUBSTITUTE(SUBSTITUTE(SUBSTITUTE(SUBSTITUTE(db[[#This Row],[FAKTUR]]," ",),".",""),"-",""),"(",""),")",""),",",""),"/",""),"""",""),"+",""))</f>
        <v>lpy202013garisanuntana</v>
      </c>
      <c r="H1888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lpy202013garisan600setuntana</v>
      </c>
      <c r="I1888" s="2" t="s">
        <v>5039</v>
      </c>
      <c r="J1888" s="4" t="s">
        <v>5012</v>
      </c>
      <c r="K1888" s="48"/>
      <c r="L1888" s="2" t="s">
        <v>1336</v>
      </c>
      <c r="M1888" s="76" t="e">
        <f>IF(db[[#This Row],[NB NOTA_C]]="","",COUNTIF([2]!B_MSK[concat],db[[#This Row],[NB NOTA_C]]))</f>
        <v>#REF!</v>
      </c>
      <c r="N1888" s="9" t="s">
        <v>1842</v>
      </c>
      <c r="O1888" s="5" t="s">
        <v>5042</v>
      </c>
      <c r="P1888" s="2" t="s">
        <v>2424</v>
      </c>
      <c r="Q1888" s="75"/>
      <c r="R1888" s="75" t="str">
        <f>IF(db[[#This Row],[QTY/ CTN]]="","",SUBSTITUTE(SUBSTITUTE(SUBSTITUTE(db[[#This Row],[QTY/ CTN]]," ","_",2),"(",""),")","")&amp;"_")</f>
        <v>600 SET_</v>
      </c>
      <c r="S1888" s="75">
        <f>IF(db[[#This Row],[H_QTY/ CTN]]="","",SEARCH("_",db[[#This Row],[H_QTY/ CTN]]))</f>
        <v>8</v>
      </c>
      <c r="T1888" s="75">
        <f>IF(db[[#This Row],[H_QTY/ CTN]]="","",LEN(db[[#This Row],[H_QTY/ CTN]]))</f>
        <v>8</v>
      </c>
      <c r="U1888" s="77" t="str">
        <f>IF(db[[#This Row],[H_QTY/ CTN]]="","",LEFT(db[[#This Row],[H_QTY/ CTN]],db[[#This Row],[H_1]]-1))</f>
        <v>600 SET</v>
      </c>
      <c r="V1888" s="77" t="str">
        <f>IF(NOT(db[[#This Row],[H_1]]=db[[#This Row],[H_2]]),MID(db[[#This Row],[H_QTY/ CTN]],db[[#This Row],[H_1]]+1,db[[#This Row],[H_2]]-db[[#This Row],[H_1]]-1),"")</f>
        <v/>
      </c>
      <c r="W1888" s="77" t="str">
        <f>IF(db[[#This Row],[QTY/ CTN B]]="","",LEFT(db[[#This Row],[QTY/ CTN B]],SEARCH(" ",db[[#This Row],[QTY/ CTN B]],1)-1))</f>
        <v>600</v>
      </c>
      <c r="X1888" s="77" t="str">
        <f>IF(db[[#This Row],[QTY/ CTN B]]="","",RIGHT(db[[#This Row],[QTY/ CTN B]],LEN(db[[#This Row],[QTY/ CTN B]])-SEARCH(" ",db[[#This Row],[QTY/ CTN B]],1)))</f>
        <v>SET</v>
      </c>
      <c r="Y1888" s="77" t="str">
        <f>IF(db[[#This Row],[QTY/ CTN TG]]="",IF(db[[#This Row],[STN TG]]="","",12),LEFT(db[[#This Row],[QTY/ CTN TG]],SEARCH(" ",db[[#This Row],[QTY/ CTN TG]],1)-1))</f>
        <v/>
      </c>
      <c r="Z1888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8" s="77" t="str">
        <f>IF(db[[#This Row],[STN K]]="","",IF(db[[#This Row],[STN TG]]="LSN",12,""))</f>
        <v/>
      </c>
      <c r="AB1888" s="77" t="str">
        <f>IF(db[[#This Row],[STN TG]]="LSN","PCS","")</f>
        <v/>
      </c>
      <c r="AC1888" s="77">
        <f>db[[#This Row],[QTY B]]*IF(db[[#This Row],[QTY TG]]="",1,db[[#This Row],[QTY TG]])*IF(db[[#This Row],[QTY K]]="",1,db[[#This Row],[QTY K]])</f>
        <v>600</v>
      </c>
      <c r="AD1888" s="77" t="str">
        <f>IF(db[[#This Row],[STN K]]="",IF(db[[#This Row],[STN TG]]="",db[[#This Row],[STN B]],db[[#This Row],[STN TG]]),db[[#This Row],[STN K]])</f>
        <v>SET</v>
      </c>
      <c r="AE1888" s="40"/>
    </row>
    <row r="1889" spans="1:31" x14ac:dyDescent="0.25">
      <c r="A1889" s="40">
        <f t="shared" si="29"/>
        <v>1888</v>
      </c>
      <c r="B1889" s="75" t="str">
        <f>LOWER(SUBSTITUTE(SUBSTITUTE(SUBSTITUTE(SUBSTITUTE(SUBSTITUTE(SUBSTITUTE(SUBSTITUTE(SUBSTITUTE(db[[#This Row],[NB BM]]," ",),".",""),"-",""),"(",""),")",""),"/",""),"""",""),"+",""))</f>
        <v>garisanlpy20204</v>
      </c>
      <c r="C1889" s="75" t="str">
        <f>LOWER(SUBSTITUTE(SUBSTITUTE(SUBSTITUTE(SUBSTITUTE(SUBSTITUTE(SUBSTITUTE(SUBSTITUTE(SUBSTITUTE(SUBSTITUTE(db[[#This Row],[NB NOTA]]," ",),".",""),"-",""),"(",""),")",""),",",""),"/",""),"""",""),"+",""))</f>
        <v>lpy20204garisan</v>
      </c>
      <c r="D1889" s="75" t="str">
        <f>LOWER(SUBSTITUTE(SUBSTITUTE(SUBSTITUTE(SUBSTITUTE(SUBSTITUTE(SUBSTITUTE(SUBSTITUTE(SUBSTITUTE(SUBSTITUTE(db[[#This Row],[NB PAJAK]]," ",""),"-",""),"(",""),")",""),".",""),",",""),"/",""),"""",""),"+",""))</f>
        <v/>
      </c>
      <c r="E1889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garisanlpy20204600setuntana</v>
      </c>
      <c r="F1889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lpy20204garisan600set</v>
      </c>
      <c r="G1889" s="75" t="str">
        <f>db[[#This Row],[NB NOTA_C]]&amp;LOWER(SUBSTITUTE(SUBSTITUTE(SUBSTITUTE(SUBSTITUTE(SUBSTITUTE(SUBSTITUTE(SUBSTITUTE(SUBSTITUTE(SUBSTITUTE(db[[#This Row],[FAKTUR]]," ",),".",""),"-",""),"(",""),")",""),",",""),"/",""),"""",""),"+",""))</f>
        <v>lpy20204garisanuntana</v>
      </c>
      <c r="H1889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lpy20204garisan600setuntana</v>
      </c>
      <c r="I1889" s="2" t="s">
        <v>5040</v>
      </c>
      <c r="J1889" s="4" t="s">
        <v>5011</v>
      </c>
      <c r="K1889" s="48"/>
      <c r="L1889" s="2" t="s">
        <v>1336</v>
      </c>
      <c r="M1889" s="76" t="e">
        <f>IF(db[[#This Row],[NB NOTA_C]]="","",COUNTIF([2]!B_MSK[concat],db[[#This Row],[NB NOTA_C]]))</f>
        <v>#REF!</v>
      </c>
      <c r="N1889" s="9" t="s">
        <v>1842</v>
      </c>
      <c r="O1889" s="5" t="s">
        <v>5042</v>
      </c>
      <c r="P1889" s="2" t="s">
        <v>2424</v>
      </c>
      <c r="Q1889" s="75"/>
      <c r="R1889" s="75" t="str">
        <f>IF(db[[#This Row],[QTY/ CTN]]="","",SUBSTITUTE(SUBSTITUTE(SUBSTITUTE(db[[#This Row],[QTY/ CTN]]," ","_",2),"(",""),")","")&amp;"_")</f>
        <v>600 SET_</v>
      </c>
      <c r="S1889" s="75">
        <f>IF(db[[#This Row],[H_QTY/ CTN]]="","",SEARCH("_",db[[#This Row],[H_QTY/ CTN]]))</f>
        <v>8</v>
      </c>
      <c r="T1889" s="75">
        <f>IF(db[[#This Row],[H_QTY/ CTN]]="","",LEN(db[[#This Row],[H_QTY/ CTN]]))</f>
        <v>8</v>
      </c>
      <c r="U1889" s="77" t="str">
        <f>IF(db[[#This Row],[H_QTY/ CTN]]="","",LEFT(db[[#This Row],[H_QTY/ CTN]],db[[#This Row],[H_1]]-1))</f>
        <v>600 SET</v>
      </c>
      <c r="V1889" s="77" t="str">
        <f>IF(NOT(db[[#This Row],[H_1]]=db[[#This Row],[H_2]]),MID(db[[#This Row],[H_QTY/ CTN]],db[[#This Row],[H_1]]+1,db[[#This Row],[H_2]]-db[[#This Row],[H_1]]-1),"")</f>
        <v/>
      </c>
      <c r="W1889" s="77" t="str">
        <f>IF(db[[#This Row],[QTY/ CTN B]]="","",LEFT(db[[#This Row],[QTY/ CTN B]],SEARCH(" ",db[[#This Row],[QTY/ CTN B]],1)-1))</f>
        <v>600</v>
      </c>
      <c r="X1889" s="77" t="str">
        <f>IF(db[[#This Row],[QTY/ CTN B]]="","",RIGHT(db[[#This Row],[QTY/ CTN B]],LEN(db[[#This Row],[QTY/ CTN B]])-SEARCH(" ",db[[#This Row],[QTY/ CTN B]],1)))</f>
        <v>SET</v>
      </c>
      <c r="Y1889" s="77" t="str">
        <f>IF(db[[#This Row],[QTY/ CTN TG]]="",IF(db[[#This Row],[STN TG]]="","",12),LEFT(db[[#This Row],[QTY/ CTN TG]],SEARCH(" ",db[[#This Row],[QTY/ CTN TG]],1)-1))</f>
        <v/>
      </c>
      <c r="Z1889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89" s="77" t="str">
        <f>IF(db[[#This Row],[STN K]]="","",IF(db[[#This Row],[STN TG]]="LSN",12,""))</f>
        <v/>
      </c>
      <c r="AB1889" s="77" t="str">
        <f>IF(db[[#This Row],[STN TG]]="LSN","PCS","")</f>
        <v/>
      </c>
      <c r="AC1889" s="77">
        <f>db[[#This Row],[QTY B]]*IF(db[[#This Row],[QTY TG]]="",1,db[[#This Row],[QTY TG]])*IF(db[[#This Row],[QTY K]]="",1,db[[#This Row],[QTY K]])</f>
        <v>600</v>
      </c>
      <c r="AD1889" s="77" t="str">
        <f>IF(db[[#This Row],[STN K]]="",IF(db[[#This Row],[STN TG]]="",db[[#This Row],[STN B]],db[[#This Row],[STN TG]]),db[[#This Row],[STN K]])</f>
        <v>SET</v>
      </c>
      <c r="AE1889" s="40"/>
    </row>
    <row r="1890" spans="1:31" x14ac:dyDescent="0.25">
      <c r="A1890" s="40">
        <f t="shared" si="29"/>
        <v>1889</v>
      </c>
      <c r="B1890" s="75" t="str">
        <f>LOWER(SUBSTITUTE(SUBSTITUTE(SUBSTITUTE(SUBSTITUTE(SUBSTITUTE(SUBSTITUTE(SUBSTITUTE(SUBSTITUTE(db[[#This Row],[NB BM]]," ",),".",""),"-",""),"(",""),")",""),"/",""),"""",""),"+",""))</f>
        <v>garisanlpy20209</v>
      </c>
      <c r="C1890" s="75" t="str">
        <f>LOWER(SUBSTITUTE(SUBSTITUTE(SUBSTITUTE(SUBSTITUTE(SUBSTITUTE(SUBSTITUTE(SUBSTITUTE(SUBSTITUTE(SUBSTITUTE(db[[#This Row],[NB NOTA]]," ",),".",""),"-",""),"(",""),")",""),",",""),"/",""),"""",""),"+",""))</f>
        <v>lpy20209</v>
      </c>
      <c r="D1890" s="75" t="str">
        <f>LOWER(SUBSTITUTE(SUBSTITUTE(SUBSTITUTE(SUBSTITUTE(SUBSTITUTE(SUBSTITUTE(SUBSTITUTE(SUBSTITUTE(SUBSTITUTE(db[[#This Row],[NB PAJAK]]," ",""),"-",""),"(",""),")",""),".",""),",",""),"/",""),"""",""),"+",""))</f>
        <v/>
      </c>
      <c r="E1890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garisanlpy20209600setuntana</v>
      </c>
      <c r="F1890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lpy20209600set</v>
      </c>
      <c r="G1890" s="75" t="str">
        <f>db[[#This Row],[NB NOTA_C]]&amp;LOWER(SUBSTITUTE(SUBSTITUTE(SUBSTITUTE(SUBSTITUTE(SUBSTITUTE(SUBSTITUTE(SUBSTITUTE(SUBSTITUTE(SUBSTITUTE(db[[#This Row],[FAKTUR]]," ",),".",""),"-",""),"(",""),")",""),",",""),"/",""),"""",""),"+",""))</f>
        <v>lpy20209untana</v>
      </c>
      <c r="H1890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lpy20209600setuntana</v>
      </c>
      <c r="I1890" s="2" t="s">
        <v>5041</v>
      </c>
      <c r="J1890" s="4" t="s">
        <v>5013</v>
      </c>
      <c r="K1890" s="48"/>
      <c r="L1890" s="2" t="s">
        <v>1336</v>
      </c>
      <c r="M1890" s="76" t="e">
        <f>IF(db[[#This Row],[NB NOTA_C]]="","",COUNTIF([2]!B_MSK[concat],db[[#This Row],[NB NOTA_C]]))</f>
        <v>#REF!</v>
      </c>
      <c r="N1890" s="9" t="s">
        <v>1842</v>
      </c>
      <c r="O1890" s="5" t="s">
        <v>5042</v>
      </c>
      <c r="P1890" s="2" t="s">
        <v>2424</v>
      </c>
      <c r="Q1890" s="75"/>
      <c r="R1890" s="75" t="str">
        <f>IF(db[[#This Row],[QTY/ CTN]]="","",SUBSTITUTE(SUBSTITUTE(SUBSTITUTE(db[[#This Row],[QTY/ CTN]]," ","_",2),"(",""),")","")&amp;"_")</f>
        <v>600 SET_</v>
      </c>
      <c r="S1890" s="75">
        <f>IF(db[[#This Row],[H_QTY/ CTN]]="","",SEARCH("_",db[[#This Row],[H_QTY/ CTN]]))</f>
        <v>8</v>
      </c>
      <c r="T1890" s="75">
        <f>IF(db[[#This Row],[H_QTY/ CTN]]="","",LEN(db[[#This Row],[H_QTY/ CTN]]))</f>
        <v>8</v>
      </c>
      <c r="U1890" s="77" t="str">
        <f>IF(db[[#This Row],[H_QTY/ CTN]]="","",LEFT(db[[#This Row],[H_QTY/ CTN]],db[[#This Row],[H_1]]-1))</f>
        <v>600 SET</v>
      </c>
      <c r="V1890" s="77" t="str">
        <f>IF(NOT(db[[#This Row],[H_1]]=db[[#This Row],[H_2]]),MID(db[[#This Row],[H_QTY/ CTN]],db[[#This Row],[H_1]]+1,db[[#This Row],[H_2]]-db[[#This Row],[H_1]]-1),"")</f>
        <v/>
      </c>
      <c r="W1890" s="77" t="str">
        <f>IF(db[[#This Row],[QTY/ CTN B]]="","",LEFT(db[[#This Row],[QTY/ CTN B]],SEARCH(" ",db[[#This Row],[QTY/ CTN B]],1)-1))</f>
        <v>600</v>
      </c>
      <c r="X1890" s="77" t="str">
        <f>IF(db[[#This Row],[QTY/ CTN B]]="","",RIGHT(db[[#This Row],[QTY/ CTN B]],LEN(db[[#This Row],[QTY/ CTN B]])-SEARCH(" ",db[[#This Row],[QTY/ CTN B]],1)))</f>
        <v>SET</v>
      </c>
      <c r="Y1890" s="77" t="str">
        <f>IF(db[[#This Row],[QTY/ CTN TG]]="",IF(db[[#This Row],[STN TG]]="","",12),LEFT(db[[#This Row],[QTY/ CTN TG]],SEARCH(" ",db[[#This Row],[QTY/ CTN TG]],1)-1))</f>
        <v/>
      </c>
      <c r="Z1890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0" s="77" t="str">
        <f>IF(db[[#This Row],[STN K]]="","",IF(db[[#This Row],[STN TG]]="LSN",12,""))</f>
        <v/>
      </c>
      <c r="AB1890" s="77" t="str">
        <f>IF(db[[#This Row],[STN TG]]="LSN","PCS","")</f>
        <v/>
      </c>
      <c r="AC1890" s="77">
        <f>db[[#This Row],[QTY B]]*IF(db[[#This Row],[QTY TG]]="",1,db[[#This Row],[QTY TG]])*IF(db[[#This Row],[QTY K]]="",1,db[[#This Row],[QTY K]])</f>
        <v>600</v>
      </c>
      <c r="AD1890" s="77" t="str">
        <f>IF(db[[#This Row],[STN K]]="",IF(db[[#This Row],[STN TG]]="",db[[#This Row],[STN B]],db[[#This Row],[STN TG]]),db[[#This Row],[STN K]])</f>
        <v>SET</v>
      </c>
      <c r="AE1890" s="40"/>
    </row>
    <row r="1891" spans="1:31" x14ac:dyDescent="0.25">
      <c r="A1891" s="40">
        <f t="shared" si="29"/>
        <v>1890</v>
      </c>
      <c r="B1891" s="5" t="str">
        <f>LOWER(SUBSTITUTE(SUBSTITUTE(SUBSTITUTE(SUBSTITUTE(SUBSTITUTE(SUBSTITUTE(SUBSTITUTE(SUBSTITUTE(db[[#This Row],[NB BM]]," ",),".",""),"-",""),"(",""),")",""),"/",""),"""",""),"+",""))</f>
        <v>magicboard9002</v>
      </c>
      <c r="C1891" s="5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D1891" s="5" t="str">
        <f>LOWER(SUBSTITUTE(SUBSTITUTE(SUBSTITUTE(SUBSTITUTE(SUBSTITUTE(SUBSTITUTE(SUBSTITUTE(SUBSTITUTE(SUBSTITUTE(db[[#This Row],[NB PAJAK]]," ",""),"-",""),"(",""),")",""),".",""),",",""),"/",""),"""",""),"+",""))</f>
        <v/>
      </c>
      <c r="E189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magicboard900296pcsuntana</v>
      </c>
      <c r="F189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magicboard900296pcs</v>
      </c>
      <c r="G1891" s="5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magicboard9002untana</v>
      </c>
      <c r="H189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magicboard900296pcsuntana</v>
      </c>
      <c r="I1891" s="2" t="s">
        <v>2122</v>
      </c>
      <c r="J1891" s="2" t="s">
        <v>2115</v>
      </c>
      <c r="K1891" s="14"/>
      <c r="L1891" s="2" t="s">
        <v>1336</v>
      </c>
      <c r="M1891" s="34" t="e">
        <f>IF(db[[#This Row],[NB NOTA_C]]="","",COUNTIF([2]!B_MSK[concat],db[[#This Row],[NB NOTA_C]]))</f>
        <v>#REF!</v>
      </c>
      <c r="N1891" s="9" t="s">
        <v>1352</v>
      </c>
      <c r="O1891" s="5" t="s">
        <v>1388</v>
      </c>
      <c r="P1891" s="2" t="s">
        <v>2732</v>
      </c>
      <c r="R1891" s="2" t="str">
        <f>IF(db[[#This Row],[QTY/ CTN]]="","",SUBSTITUTE(SUBSTITUTE(SUBSTITUTE(db[[#This Row],[QTY/ CTN]]," ","_",2),"(",""),")","")&amp;"_")</f>
        <v>96 PCS_</v>
      </c>
      <c r="S1891" s="2">
        <f>IF(db[[#This Row],[H_QTY/ CTN]]="","",SEARCH("_",db[[#This Row],[H_QTY/ CTN]]))</f>
        <v>7</v>
      </c>
      <c r="T1891" s="2">
        <f>IF(db[[#This Row],[H_QTY/ CTN]]="","",LEN(db[[#This Row],[H_QTY/ CTN]]))</f>
        <v>7</v>
      </c>
      <c r="U1891" s="41" t="str">
        <f>IF(db[[#This Row],[H_QTY/ CTN]]="","",LEFT(db[[#This Row],[H_QTY/ CTN]],db[[#This Row],[H_1]]-1))</f>
        <v>96 PCS</v>
      </c>
      <c r="V1891" s="40" t="str">
        <f>IF(NOT(db[[#This Row],[H_1]]=db[[#This Row],[H_2]]),MID(db[[#This Row],[H_QTY/ CTN]],db[[#This Row],[H_1]]+1,db[[#This Row],[H_2]]-db[[#This Row],[H_1]]-1),"")</f>
        <v/>
      </c>
      <c r="W1891" s="40" t="str">
        <f>IF(db[[#This Row],[QTY/ CTN B]]="","",LEFT(db[[#This Row],[QTY/ CTN B]],SEARCH(" ",db[[#This Row],[QTY/ CTN B]],1)-1))</f>
        <v>96</v>
      </c>
      <c r="X1891" s="40" t="str">
        <f>IF(db[[#This Row],[QTY/ CTN B]]="","",RIGHT(db[[#This Row],[QTY/ CTN B]],LEN(db[[#This Row],[QTY/ CTN B]])-SEARCH(" ",db[[#This Row],[QTY/ CTN B]],1)))</f>
        <v>PCS</v>
      </c>
      <c r="Y1891" s="40" t="str">
        <f>IF(db[[#This Row],[QTY/ CTN TG]]="",IF(db[[#This Row],[STN TG]]="","",12),LEFT(db[[#This Row],[QTY/ CTN TG]],SEARCH(" ",db[[#This Row],[QTY/ CTN TG]],1)-1))</f>
        <v/>
      </c>
      <c r="Z18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1" s="40" t="str">
        <f>IF(db[[#This Row],[STN K]]="","",IF(db[[#This Row],[STN TG]]="LSN",12,""))</f>
        <v/>
      </c>
      <c r="AB1891" s="40" t="str">
        <f>IF(db[[#This Row],[STN TG]]="LSN","PCS","")</f>
        <v/>
      </c>
      <c r="AC1891" s="40">
        <f>db[[#This Row],[QTY B]]*IF(db[[#This Row],[QTY TG]]="",1,db[[#This Row],[QTY TG]])*IF(db[[#This Row],[QTY K]]="",1,db[[#This Row],[QTY K]])</f>
        <v>96</v>
      </c>
      <c r="AD1891" s="40" t="str">
        <f>IF(db[[#This Row],[STN K]]="",IF(db[[#This Row],[STN TG]]="",db[[#This Row],[STN B]],db[[#This Row],[STN TG]]),db[[#This Row],[STN K]])</f>
        <v>PCS</v>
      </c>
      <c r="AE1891" s="40"/>
    </row>
    <row r="1892" spans="1:31" x14ac:dyDescent="0.25">
      <c r="A1892" s="40">
        <f t="shared" si="29"/>
        <v>1891</v>
      </c>
      <c r="B1892" s="82" t="str">
        <f>LOWER(SUBSTITUTE(SUBSTITUTE(SUBSTITUTE(SUBSTITUTE(SUBSTITUTE(SUBSTITUTE(SUBSTITUTE(SUBSTITUTE(db[[#This Row],[NB BM]]," ",),".",""),"-",""),"(",""),")",""),"/",""),"""",""),"+",""))</f>
        <v>magicboardtk0811</v>
      </c>
      <c r="C1892" s="82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D1892" s="82" t="str">
        <f>LOWER(SUBSTITUTE(SUBSTITUTE(SUBSTITUTE(SUBSTITUTE(SUBSTITUTE(SUBSTITUTE(SUBSTITUTE(SUBSTITUTE(SUBSTITUTE(db[[#This Row],[NB PAJAK]]," ",""),"-",""),"(",""),")",""),".",""),",",""),"/",""),"""",""),"+",""))</f>
        <v/>
      </c>
      <c r="E1892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magicboardtk081172pcsuntana</v>
      </c>
      <c r="F1892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magicboardtk081172pcs</v>
      </c>
      <c r="G1892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magicboardtk0811untana</v>
      </c>
      <c r="H1892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magicboardtk081172pcsuntana</v>
      </c>
      <c r="I1892" s="7" t="s">
        <v>3601</v>
      </c>
      <c r="J1892" s="7" t="s">
        <v>3600</v>
      </c>
      <c r="K1892" s="15"/>
      <c r="L1892" s="2" t="s">
        <v>1336</v>
      </c>
      <c r="M1892" s="83" t="e">
        <f>IF(db[[#This Row],[NB NOTA_C]]="","",COUNTIF([2]!B_MSK[concat],db[[#This Row],[NB NOTA_C]]))</f>
        <v>#REF!</v>
      </c>
      <c r="N1892" s="84" t="s">
        <v>1352</v>
      </c>
      <c r="O1892" s="82" t="s">
        <v>1390</v>
      </c>
      <c r="P1892" s="7" t="s">
        <v>2732</v>
      </c>
      <c r="Q1892" s="82"/>
      <c r="R1892" s="82" t="str">
        <f>IF(db[[#This Row],[QTY/ CTN]]="","",SUBSTITUTE(SUBSTITUTE(SUBSTITUTE(db[[#This Row],[QTY/ CTN]]," ","_",2),"(",""),")","")&amp;"_")</f>
        <v>72 PCS_</v>
      </c>
      <c r="S1892" s="82">
        <f>IF(db[[#This Row],[H_QTY/ CTN]]="","",SEARCH("_",db[[#This Row],[H_QTY/ CTN]]))</f>
        <v>7</v>
      </c>
      <c r="T1892" s="82">
        <f>IF(db[[#This Row],[H_QTY/ CTN]]="","",LEN(db[[#This Row],[H_QTY/ CTN]]))</f>
        <v>7</v>
      </c>
      <c r="U1892" s="85" t="str">
        <f>IF(db[[#This Row],[H_QTY/ CTN]]="","",LEFT(db[[#This Row],[H_QTY/ CTN]],db[[#This Row],[H_1]]-1))</f>
        <v>72 PCS</v>
      </c>
      <c r="V1892" s="85" t="str">
        <f>IF(NOT(db[[#This Row],[H_1]]=db[[#This Row],[H_2]]),MID(db[[#This Row],[H_QTY/ CTN]],db[[#This Row],[H_1]]+1,db[[#This Row],[H_2]]-db[[#This Row],[H_1]]-1),"")</f>
        <v/>
      </c>
      <c r="W1892" s="40" t="str">
        <f>IF(db[[#This Row],[QTY/ CTN B]]="","",LEFT(db[[#This Row],[QTY/ CTN B]],SEARCH(" ",db[[#This Row],[QTY/ CTN B]],1)-1))</f>
        <v>72</v>
      </c>
      <c r="X1892" s="40" t="str">
        <f>IF(db[[#This Row],[QTY/ CTN B]]="","",RIGHT(db[[#This Row],[QTY/ CTN B]],LEN(db[[#This Row],[QTY/ CTN B]])-SEARCH(" ",db[[#This Row],[QTY/ CTN B]],1)))</f>
        <v>PCS</v>
      </c>
      <c r="Y1892" s="40" t="str">
        <f>IF(db[[#This Row],[QTY/ CTN TG]]="",IF(db[[#This Row],[STN TG]]="","",12),LEFT(db[[#This Row],[QTY/ CTN TG]],SEARCH(" ",db[[#This Row],[QTY/ CTN TG]],1)-1))</f>
        <v/>
      </c>
      <c r="Z18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2" s="40" t="str">
        <f>IF(db[[#This Row],[STN K]]="","",IF(db[[#This Row],[STN TG]]="LSN",12,""))</f>
        <v/>
      </c>
      <c r="AB1892" s="40" t="str">
        <f>IF(db[[#This Row],[STN TG]]="LSN","PCS","")</f>
        <v/>
      </c>
      <c r="AC1892" s="40">
        <f>db[[#This Row],[QTY B]]*IF(db[[#This Row],[QTY TG]]="",1,db[[#This Row],[QTY TG]])*IF(db[[#This Row],[QTY K]]="",1,db[[#This Row],[QTY K]])</f>
        <v>72</v>
      </c>
      <c r="AD1892" s="40" t="str">
        <f>IF(db[[#This Row],[STN K]]="",IF(db[[#This Row],[STN TG]]="",db[[#This Row],[STN B]],db[[#This Row],[STN TG]]),db[[#This Row],[STN K]])</f>
        <v>PCS</v>
      </c>
      <c r="AE1892" s="40"/>
    </row>
    <row r="1893" spans="1:31" x14ac:dyDescent="0.25">
      <c r="A1893" s="40">
        <f t="shared" si="29"/>
        <v>1892</v>
      </c>
      <c r="B1893" s="5" t="str">
        <f>LOWER(SUBSTITUTE(SUBSTITUTE(SUBSTITUTE(SUBSTITUTE(SUBSTITUTE(SUBSTITUTE(SUBSTITUTE(SUBSTITUTE(db[[#This Row],[NB BM]]," ",),".",""),"-",""),"(",""),")",""),"/",""),"""",""),"+",""))</f>
        <v>magicboardtk2001</v>
      </c>
      <c r="C1893" s="5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D1893" s="5" t="str">
        <f>LOWER(SUBSTITUTE(SUBSTITUTE(SUBSTITUTE(SUBSTITUTE(SUBSTITUTE(SUBSTITUTE(SUBSTITUTE(SUBSTITUTE(SUBSTITUTE(db[[#This Row],[NB PAJAK]]," ",""),"-",""),"(",""),")",""),".",""),",",""),"/",""),"""",""),"+",""))</f>
        <v/>
      </c>
      <c r="E189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magicboardtk200172pcsuntana</v>
      </c>
      <c r="F189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magicboardtk200172pcs</v>
      </c>
      <c r="G1893" s="5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magicboardtk2001untana</v>
      </c>
      <c r="H189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magicboardtk200172pcsuntana</v>
      </c>
      <c r="I1893" s="2" t="s">
        <v>2155</v>
      </c>
      <c r="J1893" s="2" t="s">
        <v>2139</v>
      </c>
      <c r="K1893" s="14"/>
      <c r="L1893" s="2" t="s">
        <v>1336</v>
      </c>
      <c r="M1893" s="34" t="e">
        <f>IF(db[[#This Row],[NB NOTA_C]]="","",COUNTIF([2]!B_MSK[concat],db[[#This Row],[NB NOTA_C]]))</f>
        <v>#REF!</v>
      </c>
      <c r="N1893" s="9" t="s">
        <v>1352</v>
      </c>
      <c r="O1893" s="5" t="s">
        <v>1390</v>
      </c>
      <c r="P1893" s="2" t="s">
        <v>2732</v>
      </c>
      <c r="R1893" s="2" t="str">
        <f>IF(db[[#This Row],[QTY/ CTN]]="","",SUBSTITUTE(SUBSTITUTE(SUBSTITUTE(db[[#This Row],[QTY/ CTN]]," ","_",2),"(",""),")","")&amp;"_")</f>
        <v>72 PCS_</v>
      </c>
      <c r="S1893" s="2">
        <f>IF(db[[#This Row],[H_QTY/ CTN]]="","",SEARCH("_",db[[#This Row],[H_QTY/ CTN]]))</f>
        <v>7</v>
      </c>
      <c r="T1893" s="2">
        <f>IF(db[[#This Row],[H_QTY/ CTN]]="","",LEN(db[[#This Row],[H_QTY/ CTN]]))</f>
        <v>7</v>
      </c>
      <c r="U1893" s="41" t="str">
        <f>IF(db[[#This Row],[H_QTY/ CTN]]="","",LEFT(db[[#This Row],[H_QTY/ CTN]],db[[#This Row],[H_1]]-1))</f>
        <v>72 PCS</v>
      </c>
      <c r="V1893" s="40" t="str">
        <f>IF(NOT(db[[#This Row],[H_1]]=db[[#This Row],[H_2]]),MID(db[[#This Row],[H_QTY/ CTN]],db[[#This Row],[H_1]]+1,db[[#This Row],[H_2]]-db[[#This Row],[H_1]]-1),"")</f>
        <v/>
      </c>
      <c r="W1893" s="40" t="str">
        <f>IF(db[[#This Row],[QTY/ CTN B]]="","",LEFT(db[[#This Row],[QTY/ CTN B]],SEARCH(" ",db[[#This Row],[QTY/ CTN B]],1)-1))</f>
        <v>72</v>
      </c>
      <c r="X1893" s="40" t="str">
        <f>IF(db[[#This Row],[QTY/ CTN B]]="","",RIGHT(db[[#This Row],[QTY/ CTN B]],LEN(db[[#This Row],[QTY/ CTN B]])-SEARCH(" ",db[[#This Row],[QTY/ CTN B]],1)))</f>
        <v>PCS</v>
      </c>
      <c r="Y1893" s="40" t="str">
        <f>IF(db[[#This Row],[QTY/ CTN TG]]="",IF(db[[#This Row],[STN TG]]="","",12),LEFT(db[[#This Row],[QTY/ CTN TG]],SEARCH(" ",db[[#This Row],[QTY/ CTN TG]],1)-1))</f>
        <v/>
      </c>
      <c r="Z18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3" s="40" t="str">
        <f>IF(db[[#This Row],[STN K]]="","",IF(db[[#This Row],[STN TG]]="LSN",12,""))</f>
        <v/>
      </c>
      <c r="AB1893" s="40" t="str">
        <f>IF(db[[#This Row],[STN TG]]="LSN","PCS","")</f>
        <v/>
      </c>
      <c r="AC1893" s="40">
        <f>db[[#This Row],[QTY B]]*IF(db[[#This Row],[QTY TG]]="",1,db[[#This Row],[QTY TG]])*IF(db[[#This Row],[QTY K]]="",1,db[[#This Row],[QTY K]])</f>
        <v>72</v>
      </c>
      <c r="AD1893" s="40" t="str">
        <f>IF(db[[#This Row],[STN K]]="",IF(db[[#This Row],[STN TG]]="",db[[#This Row],[STN B]],db[[#This Row],[STN TG]]),db[[#This Row],[STN K]])</f>
        <v>PCS</v>
      </c>
      <c r="AE1893" s="40"/>
    </row>
    <row r="1894" spans="1:31" x14ac:dyDescent="0.25">
      <c r="A1894" s="40">
        <f t="shared" si="29"/>
        <v>1893</v>
      </c>
      <c r="B1894" s="5" t="str">
        <f>LOWER(SUBSTITUTE(SUBSTITUTE(SUBSTITUTE(SUBSTITUTE(SUBSTITUTE(SUBSTITUTE(SUBSTITUTE(SUBSTITUTE(db[[#This Row],[NB BM]]," ",),".",""),"-",""),"(",""),")",""),"/",""),"""",""),"+",""))</f>
        <v>magicboardtk2002</v>
      </c>
      <c r="C1894" s="5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D1894" s="5" t="str">
        <f>LOWER(SUBSTITUTE(SUBSTITUTE(SUBSTITUTE(SUBSTITUTE(SUBSTITUTE(SUBSTITUTE(SUBSTITUTE(SUBSTITUTE(SUBSTITUTE(db[[#This Row],[NB PAJAK]]," ",""),"-",""),"(",""),")",""),".",""),",",""),"/",""),"""",""),"+",""))</f>
        <v/>
      </c>
      <c r="E189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magicboardtk200296pcsuntana</v>
      </c>
      <c r="F189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magicboardtk200296pcs</v>
      </c>
      <c r="G1894" s="5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magicboardtk2002untana</v>
      </c>
      <c r="H189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magicboardtk200296pcsuntana</v>
      </c>
      <c r="I1894" s="2" t="s">
        <v>2156</v>
      </c>
      <c r="J1894" s="2" t="s">
        <v>2140</v>
      </c>
      <c r="K1894" s="1"/>
      <c r="L1894" s="2" t="s">
        <v>1336</v>
      </c>
      <c r="M1894" s="34" t="e">
        <f>IF(db[[#This Row],[NB NOTA_C]]="","",COUNTIF([2]!B_MSK[concat],db[[#This Row],[NB NOTA_C]]))</f>
        <v>#REF!</v>
      </c>
      <c r="N1894" s="9" t="s">
        <v>1352</v>
      </c>
      <c r="O1894" s="5" t="s">
        <v>1388</v>
      </c>
      <c r="P1894" s="2" t="s">
        <v>2732</v>
      </c>
      <c r="R1894" s="2" t="str">
        <f>IF(db[[#This Row],[QTY/ CTN]]="","",SUBSTITUTE(SUBSTITUTE(SUBSTITUTE(db[[#This Row],[QTY/ CTN]]," ","_",2),"(",""),")","")&amp;"_")</f>
        <v>96 PCS_</v>
      </c>
      <c r="S1894" s="2">
        <f>IF(db[[#This Row],[H_QTY/ CTN]]="","",SEARCH("_",db[[#This Row],[H_QTY/ CTN]]))</f>
        <v>7</v>
      </c>
      <c r="T1894" s="2">
        <f>IF(db[[#This Row],[H_QTY/ CTN]]="","",LEN(db[[#This Row],[H_QTY/ CTN]]))</f>
        <v>7</v>
      </c>
      <c r="U1894" s="41" t="str">
        <f>IF(db[[#This Row],[H_QTY/ CTN]]="","",LEFT(db[[#This Row],[H_QTY/ CTN]],db[[#This Row],[H_1]]-1))</f>
        <v>96 PCS</v>
      </c>
      <c r="V1894" s="40" t="str">
        <f>IF(NOT(db[[#This Row],[H_1]]=db[[#This Row],[H_2]]),MID(db[[#This Row],[H_QTY/ CTN]],db[[#This Row],[H_1]]+1,db[[#This Row],[H_2]]-db[[#This Row],[H_1]]-1),"")</f>
        <v/>
      </c>
      <c r="W1894" s="40" t="str">
        <f>IF(db[[#This Row],[QTY/ CTN B]]="","",LEFT(db[[#This Row],[QTY/ CTN B]],SEARCH(" ",db[[#This Row],[QTY/ CTN B]],1)-1))</f>
        <v>96</v>
      </c>
      <c r="X1894" s="40" t="str">
        <f>IF(db[[#This Row],[QTY/ CTN B]]="","",RIGHT(db[[#This Row],[QTY/ CTN B]],LEN(db[[#This Row],[QTY/ CTN B]])-SEARCH(" ",db[[#This Row],[QTY/ CTN B]],1)))</f>
        <v>PCS</v>
      </c>
      <c r="Y1894" s="40" t="str">
        <f>IF(db[[#This Row],[QTY/ CTN TG]]="",IF(db[[#This Row],[STN TG]]="","",12),LEFT(db[[#This Row],[QTY/ CTN TG]],SEARCH(" ",db[[#This Row],[QTY/ CTN TG]],1)-1))</f>
        <v/>
      </c>
      <c r="Z18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4" s="40" t="str">
        <f>IF(db[[#This Row],[STN K]]="","",IF(db[[#This Row],[STN TG]]="LSN",12,""))</f>
        <v/>
      </c>
      <c r="AB1894" s="40" t="str">
        <f>IF(db[[#This Row],[STN TG]]="LSN","PCS","")</f>
        <v/>
      </c>
      <c r="AC1894" s="40">
        <f>db[[#This Row],[QTY B]]*IF(db[[#This Row],[QTY TG]]="",1,db[[#This Row],[QTY TG]])*IF(db[[#This Row],[QTY K]]="",1,db[[#This Row],[QTY K]])</f>
        <v>96</v>
      </c>
      <c r="AD1894" s="40" t="str">
        <f>IF(db[[#This Row],[STN K]]="",IF(db[[#This Row],[STN TG]]="",db[[#This Row],[STN B]],db[[#This Row],[STN TG]]),db[[#This Row],[STN K]])</f>
        <v>PCS</v>
      </c>
      <c r="AE1894" s="40"/>
    </row>
    <row r="1895" spans="1:31" x14ac:dyDescent="0.25">
      <c r="A1895" s="40">
        <f t="shared" si="29"/>
        <v>1894</v>
      </c>
      <c r="B1895" s="5" t="str">
        <f>LOWER(SUBSTITUTE(SUBSTITUTE(SUBSTITUTE(SUBSTITUTE(SUBSTITUTE(SUBSTITUTE(SUBSTITUTE(SUBSTITUTE(db[[#This Row],[NB BM]]," ",),".",""),"-",""),"(",""),")",""),"/",""),"""",""),"+",""))</f>
        <v>magicboardtk207</v>
      </c>
      <c r="C1895" s="5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D1895" s="5" t="str">
        <f>LOWER(SUBSTITUTE(SUBSTITUTE(SUBSTITUTE(SUBSTITUTE(SUBSTITUTE(SUBSTITUTE(SUBSTITUTE(SUBSTITUTE(SUBSTITUTE(db[[#This Row],[NB PAJAK]]," ",""),"-",""),"(",""),")",""),".",""),",",""),"/",""),"""",""),"+",""))</f>
        <v/>
      </c>
      <c r="E189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magicboardtk207144pcsuntana</v>
      </c>
      <c r="F189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magicboardtk207144pcs</v>
      </c>
      <c r="G1895" s="5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magicboardtk207untana</v>
      </c>
      <c r="H189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magicboardtk207144pcsuntana</v>
      </c>
      <c r="I1895" s="2" t="s">
        <v>2157</v>
      </c>
      <c r="J1895" s="2" t="s">
        <v>2141</v>
      </c>
      <c r="K1895" s="14"/>
      <c r="L1895" s="2" t="s">
        <v>1336</v>
      </c>
      <c r="M1895" s="34" t="e">
        <f>IF(db[[#This Row],[NB NOTA_C]]="","",COUNTIF([2]!B_MSK[concat],db[[#This Row],[NB NOTA_C]]))</f>
        <v>#REF!</v>
      </c>
      <c r="N1895" s="9" t="s">
        <v>1352</v>
      </c>
      <c r="O1895" s="5" t="s">
        <v>1379</v>
      </c>
      <c r="P1895" s="2" t="s">
        <v>2732</v>
      </c>
      <c r="R1895" s="2" t="str">
        <f>IF(db[[#This Row],[QTY/ CTN]]="","",SUBSTITUTE(SUBSTITUTE(SUBSTITUTE(db[[#This Row],[QTY/ CTN]]," ","_",2),"(",""),")","")&amp;"_")</f>
        <v>144 PCS_</v>
      </c>
      <c r="S1895" s="2">
        <f>IF(db[[#This Row],[H_QTY/ CTN]]="","",SEARCH("_",db[[#This Row],[H_QTY/ CTN]]))</f>
        <v>8</v>
      </c>
      <c r="T1895" s="2">
        <f>IF(db[[#This Row],[H_QTY/ CTN]]="","",LEN(db[[#This Row],[H_QTY/ CTN]]))</f>
        <v>8</v>
      </c>
      <c r="U1895" s="41" t="str">
        <f>IF(db[[#This Row],[H_QTY/ CTN]]="","",LEFT(db[[#This Row],[H_QTY/ CTN]],db[[#This Row],[H_1]]-1))</f>
        <v>144 PCS</v>
      </c>
      <c r="V1895" s="40" t="str">
        <f>IF(NOT(db[[#This Row],[H_1]]=db[[#This Row],[H_2]]),MID(db[[#This Row],[H_QTY/ CTN]],db[[#This Row],[H_1]]+1,db[[#This Row],[H_2]]-db[[#This Row],[H_1]]-1),"")</f>
        <v/>
      </c>
      <c r="W1895" s="40" t="str">
        <f>IF(db[[#This Row],[QTY/ CTN B]]="","",LEFT(db[[#This Row],[QTY/ CTN B]],SEARCH(" ",db[[#This Row],[QTY/ CTN B]],1)-1))</f>
        <v>144</v>
      </c>
      <c r="X1895" s="40" t="str">
        <f>IF(db[[#This Row],[QTY/ CTN B]]="","",RIGHT(db[[#This Row],[QTY/ CTN B]],LEN(db[[#This Row],[QTY/ CTN B]])-SEARCH(" ",db[[#This Row],[QTY/ CTN B]],1)))</f>
        <v>PCS</v>
      </c>
      <c r="Y1895" s="40" t="str">
        <f>IF(db[[#This Row],[QTY/ CTN TG]]="",IF(db[[#This Row],[STN TG]]="","",12),LEFT(db[[#This Row],[QTY/ CTN TG]],SEARCH(" ",db[[#This Row],[QTY/ CTN TG]],1)-1))</f>
        <v/>
      </c>
      <c r="Z18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5" s="40" t="str">
        <f>IF(db[[#This Row],[STN K]]="","",IF(db[[#This Row],[STN TG]]="LSN",12,""))</f>
        <v/>
      </c>
      <c r="AB1895" s="40" t="str">
        <f>IF(db[[#This Row],[STN TG]]="LSN","PCS","")</f>
        <v/>
      </c>
      <c r="AC1895" s="40">
        <f>db[[#This Row],[QTY B]]*IF(db[[#This Row],[QTY TG]]="",1,db[[#This Row],[QTY TG]])*IF(db[[#This Row],[QTY K]]="",1,db[[#This Row],[QTY K]])</f>
        <v>144</v>
      </c>
      <c r="AD1895" s="40" t="str">
        <f>IF(db[[#This Row],[STN K]]="",IF(db[[#This Row],[STN TG]]="",db[[#This Row],[STN B]],db[[#This Row],[STN TG]]),db[[#This Row],[STN K]])</f>
        <v>PCS</v>
      </c>
      <c r="AE1895" s="40"/>
    </row>
    <row r="1896" spans="1:31" x14ac:dyDescent="0.25">
      <c r="A1896" s="40">
        <f t="shared" si="29"/>
        <v>1895</v>
      </c>
      <c r="B1896" s="5" t="str">
        <f>LOWER(SUBSTITUTE(SUBSTITUTE(SUBSTITUTE(SUBSTITUTE(SUBSTITUTE(SUBSTITUTE(SUBSTITUTE(SUBSTITUTE(db[[#This Row],[NB BM]]," ",),".",""),"-",""),"(",""),")",""),"/",""),"""",""),"+",""))</f>
        <v>magicboardtk606</v>
      </c>
      <c r="C1896" s="5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D1896" s="5" t="str">
        <f>LOWER(SUBSTITUTE(SUBSTITUTE(SUBSTITUTE(SUBSTITUTE(SUBSTITUTE(SUBSTITUTE(SUBSTITUTE(SUBSTITUTE(SUBSTITUTE(db[[#This Row],[NB PAJAK]]," ",""),"-",""),"(",""),")",""),".",""),",",""),"/",""),"""",""),"+",""))</f>
        <v/>
      </c>
      <c r="E189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magicboardtk60672pcsuntana</v>
      </c>
      <c r="F189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magicboardtk60672pcs</v>
      </c>
      <c r="G1896" s="5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magicboardtk606untana</v>
      </c>
      <c r="H189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magicboardtk60672pcsuntana</v>
      </c>
      <c r="I1896" s="2" t="s">
        <v>2158</v>
      </c>
      <c r="J1896" s="2" t="s">
        <v>2142</v>
      </c>
      <c r="K1896" s="14"/>
      <c r="L1896" s="2" t="s">
        <v>1336</v>
      </c>
      <c r="M1896" s="34" t="e">
        <f>IF(db[[#This Row],[NB NOTA_C]]="","",COUNTIF([2]!B_MSK[concat],db[[#This Row],[NB NOTA_C]]))</f>
        <v>#REF!</v>
      </c>
      <c r="N1896" s="9" t="s">
        <v>1352</v>
      </c>
      <c r="O1896" s="5" t="s">
        <v>1390</v>
      </c>
      <c r="P1896" s="2" t="s">
        <v>2732</v>
      </c>
      <c r="R1896" s="2" t="str">
        <f>IF(db[[#This Row],[QTY/ CTN]]="","",SUBSTITUTE(SUBSTITUTE(SUBSTITUTE(db[[#This Row],[QTY/ CTN]]," ","_",2),"(",""),")","")&amp;"_")</f>
        <v>72 PCS_</v>
      </c>
      <c r="S1896" s="2">
        <f>IF(db[[#This Row],[H_QTY/ CTN]]="","",SEARCH("_",db[[#This Row],[H_QTY/ CTN]]))</f>
        <v>7</v>
      </c>
      <c r="T1896" s="2">
        <f>IF(db[[#This Row],[H_QTY/ CTN]]="","",LEN(db[[#This Row],[H_QTY/ CTN]]))</f>
        <v>7</v>
      </c>
      <c r="U1896" s="41" t="str">
        <f>IF(db[[#This Row],[H_QTY/ CTN]]="","",LEFT(db[[#This Row],[H_QTY/ CTN]],db[[#This Row],[H_1]]-1))</f>
        <v>72 PCS</v>
      </c>
      <c r="V1896" s="40" t="str">
        <f>IF(NOT(db[[#This Row],[H_1]]=db[[#This Row],[H_2]]),MID(db[[#This Row],[H_QTY/ CTN]],db[[#This Row],[H_1]]+1,db[[#This Row],[H_2]]-db[[#This Row],[H_1]]-1),"")</f>
        <v/>
      </c>
      <c r="W1896" s="40" t="str">
        <f>IF(db[[#This Row],[QTY/ CTN B]]="","",LEFT(db[[#This Row],[QTY/ CTN B]],SEARCH(" ",db[[#This Row],[QTY/ CTN B]],1)-1))</f>
        <v>72</v>
      </c>
      <c r="X1896" s="40" t="str">
        <f>IF(db[[#This Row],[QTY/ CTN B]]="","",RIGHT(db[[#This Row],[QTY/ CTN B]],LEN(db[[#This Row],[QTY/ CTN B]])-SEARCH(" ",db[[#This Row],[QTY/ CTN B]],1)))</f>
        <v>PCS</v>
      </c>
      <c r="Y1896" s="40" t="str">
        <f>IF(db[[#This Row],[QTY/ CTN TG]]="",IF(db[[#This Row],[STN TG]]="","",12),LEFT(db[[#This Row],[QTY/ CTN TG]],SEARCH(" ",db[[#This Row],[QTY/ CTN TG]],1)-1))</f>
        <v/>
      </c>
      <c r="Z18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6" s="40" t="str">
        <f>IF(db[[#This Row],[STN K]]="","",IF(db[[#This Row],[STN TG]]="LSN",12,""))</f>
        <v/>
      </c>
      <c r="AB1896" s="40" t="str">
        <f>IF(db[[#This Row],[STN TG]]="LSN","PCS","")</f>
        <v/>
      </c>
      <c r="AC1896" s="40">
        <f>db[[#This Row],[QTY B]]*IF(db[[#This Row],[QTY TG]]="",1,db[[#This Row],[QTY TG]])*IF(db[[#This Row],[QTY K]]="",1,db[[#This Row],[QTY K]])</f>
        <v>72</v>
      </c>
      <c r="AD1896" s="40" t="str">
        <f>IF(db[[#This Row],[STN K]]="",IF(db[[#This Row],[STN TG]]="",db[[#This Row],[STN B]],db[[#This Row],[STN TG]]),db[[#This Row],[STN K]])</f>
        <v>PCS</v>
      </c>
      <c r="AE1896" s="40"/>
    </row>
    <row r="1897" spans="1:31" x14ac:dyDescent="0.25">
      <c r="A1897" s="40">
        <f t="shared" si="29"/>
        <v>1896</v>
      </c>
      <c r="B1897" s="5" t="str">
        <f>LOWER(SUBSTITUTE(SUBSTITUTE(SUBSTITUTE(SUBSTITUTE(SUBSTITUTE(SUBSTITUTE(SUBSTITUTE(SUBSTITUTE(db[[#This Row],[NB BM]]," ",),".",""),"-",""),"(",""),")",""),"/",""),"""",""),"+",""))</f>
        <v>magicboardtk721</v>
      </c>
      <c r="C1897" s="5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D1897" s="5" t="str">
        <f>LOWER(SUBSTITUTE(SUBSTITUTE(SUBSTITUTE(SUBSTITUTE(SUBSTITUTE(SUBSTITUTE(SUBSTITUTE(SUBSTITUTE(SUBSTITUTE(db[[#This Row],[NB PAJAK]]," ",""),"-",""),"(",""),")",""),".",""),",",""),"/",""),"""",""),"+",""))</f>
        <v/>
      </c>
      <c r="E189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magicboardtk72172pcsuntana</v>
      </c>
      <c r="F189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magicboardtk70172pcs</v>
      </c>
      <c r="G1897" s="5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magicboardtk701untana</v>
      </c>
      <c r="H189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magicboardtk70172pcsuntana</v>
      </c>
      <c r="I1897" s="2" t="s">
        <v>2163</v>
      </c>
      <c r="J1897" s="2" t="s">
        <v>2147</v>
      </c>
      <c r="K1897" s="1"/>
      <c r="L1897" s="2" t="s">
        <v>1336</v>
      </c>
      <c r="M1897" s="34" t="e">
        <f>IF(db[[#This Row],[NB NOTA_C]]="","",COUNTIF([2]!B_MSK[concat],db[[#This Row],[NB NOTA_C]]))</f>
        <v>#REF!</v>
      </c>
      <c r="N1897" s="9" t="s">
        <v>1352</v>
      </c>
      <c r="O1897" s="5" t="s">
        <v>1390</v>
      </c>
      <c r="P1897" s="2" t="s">
        <v>2732</v>
      </c>
      <c r="R1897" s="2" t="str">
        <f>IF(db[[#This Row],[QTY/ CTN]]="","",SUBSTITUTE(SUBSTITUTE(SUBSTITUTE(db[[#This Row],[QTY/ CTN]]," ","_",2),"(",""),")","")&amp;"_")</f>
        <v>72 PCS_</v>
      </c>
      <c r="S1897" s="2">
        <f>IF(db[[#This Row],[H_QTY/ CTN]]="","",SEARCH("_",db[[#This Row],[H_QTY/ CTN]]))</f>
        <v>7</v>
      </c>
      <c r="T1897" s="2">
        <f>IF(db[[#This Row],[H_QTY/ CTN]]="","",LEN(db[[#This Row],[H_QTY/ CTN]]))</f>
        <v>7</v>
      </c>
      <c r="U1897" s="41" t="str">
        <f>IF(db[[#This Row],[H_QTY/ CTN]]="","",LEFT(db[[#This Row],[H_QTY/ CTN]],db[[#This Row],[H_1]]-1))</f>
        <v>72 PCS</v>
      </c>
      <c r="V1897" s="40" t="str">
        <f>IF(NOT(db[[#This Row],[H_1]]=db[[#This Row],[H_2]]),MID(db[[#This Row],[H_QTY/ CTN]],db[[#This Row],[H_1]]+1,db[[#This Row],[H_2]]-db[[#This Row],[H_1]]-1),"")</f>
        <v/>
      </c>
      <c r="W1897" s="40" t="str">
        <f>IF(db[[#This Row],[QTY/ CTN B]]="","",LEFT(db[[#This Row],[QTY/ CTN B]],SEARCH(" ",db[[#This Row],[QTY/ CTN B]],1)-1))</f>
        <v>72</v>
      </c>
      <c r="X1897" s="40" t="str">
        <f>IF(db[[#This Row],[QTY/ CTN B]]="","",RIGHT(db[[#This Row],[QTY/ CTN B]],LEN(db[[#This Row],[QTY/ CTN B]])-SEARCH(" ",db[[#This Row],[QTY/ CTN B]],1)))</f>
        <v>PCS</v>
      </c>
      <c r="Y1897" s="40" t="str">
        <f>IF(db[[#This Row],[QTY/ CTN TG]]="",IF(db[[#This Row],[STN TG]]="","",12),LEFT(db[[#This Row],[QTY/ CTN TG]],SEARCH(" ",db[[#This Row],[QTY/ CTN TG]],1)-1))</f>
        <v/>
      </c>
      <c r="Z18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7" s="40" t="str">
        <f>IF(db[[#This Row],[STN K]]="","",IF(db[[#This Row],[STN TG]]="LSN",12,""))</f>
        <v/>
      </c>
      <c r="AB1897" s="40" t="str">
        <f>IF(db[[#This Row],[STN TG]]="LSN","PCS","")</f>
        <v/>
      </c>
      <c r="AC1897" s="40">
        <f>db[[#This Row],[QTY B]]*IF(db[[#This Row],[QTY TG]]="",1,db[[#This Row],[QTY TG]])*IF(db[[#This Row],[QTY K]]="",1,db[[#This Row],[QTY K]])</f>
        <v>72</v>
      </c>
      <c r="AD1897" s="40" t="str">
        <f>IF(db[[#This Row],[STN K]]="",IF(db[[#This Row],[STN TG]]="",db[[#This Row],[STN B]],db[[#This Row],[STN TG]]),db[[#This Row],[STN K]])</f>
        <v>PCS</v>
      </c>
      <c r="AE1897" s="40"/>
    </row>
    <row r="1898" spans="1:31" x14ac:dyDescent="0.25">
      <c r="A1898" s="40">
        <f t="shared" si="29"/>
        <v>1897</v>
      </c>
      <c r="B1898" s="5" t="str">
        <f>LOWER(SUBSTITUTE(SUBSTITUTE(SUBSTITUTE(SUBSTITUTE(SUBSTITUTE(SUBSTITUTE(SUBSTITUTE(SUBSTITUTE(db[[#This Row],[NB BM]]," ",),".",""),"-",""),"(",""),")",""),"/",""),"""",""),"+",""))</f>
        <v>magicboardtk716</v>
      </c>
      <c r="C1898" s="5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D1898" s="5" t="str">
        <f>LOWER(SUBSTITUTE(SUBSTITUTE(SUBSTITUTE(SUBSTITUTE(SUBSTITUTE(SUBSTITUTE(SUBSTITUTE(SUBSTITUTE(SUBSTITUTE(db[[#This Row],[NB PAJAK]]," ",""),"-",""),"(",""),")",""),".",""),",",""),"/",""),"""",""),"+",""))</f>
        <v/>
      </c>
      <c r="E189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magicboardtk71672pcsuntana</v>
      </c>
      <c r="F189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magicboardtk71672pcs</v>
      </c>
      <c r="G1898" s="5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magicboardtk716untana</v>
      </c>
      <c r="H189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magicboardtk71672pcsuntana</v>
      </c>
      <c r="I1898" s="2" t="s">
        <v>2159</v>
      </c>
      <c r="J1898" s="2" t="s">
        <v>2143</v>
      </c>
      <c r="K1898" s="14"/>
      <c r="L1898" s="2" t="s">
        <v>1336</v>
      </c>
      <c r="M1898" s="34" t="e">
        <f>IF(db[[#This Row],[NB NOTA_C]]="","",COUNTIF([2]!B_MSK[concat],db[[#This Row],[NB NOTA_C]]))</f>
        <v>#REF!</v>
      </c>
      <c r="N1898" s="9" t="s">
        <v>1352</v>
      </c>
      <c r="O1898" s="5" t="s">
        <v>1390</v>
      </c>
      <c r="P1898" s="2" t="s">
        <v>2732</v>
      </c>
      <c r="R1898" s="2" t="str">
        <f>IF(db[[#This Row],[QTY/ CTN]]="","",SUBSTITUTE(SUBSTITUTE(SUBSTITUTE(db[[#This Row],[QTY/ CTN]]," ","_",2),"(",""),")","")&amp;"_")</f>
        <v>72 PCS_</v>
      </c>
      <c r="S1898" s="2">
        <f>IF(db[[#This Row],[H_QTY/ CTN]]="","",SEARCH("_",db[[#This Row],[H_QTY/ CTN]]))</f>
        <v>7</v>
      </c>
      <c r="T1898" s="2">
        <f>IF(db[[#This Row],[H_QTY/ CTN]]="","",LEN(db[[#This Row],[H_QTY/ CTN]]))</f>
        <v>7</v>
      </c>
      <c r="U1898" s="41" t="str">
        <f>IF(db[[#This Row],[H_QTY/ CTN]]="","",LEFT(db[[#This Row],[H_QTY/ CTN]],db[[#This Row],[H_1]]-1))</f>
        <v>72 PCS</v>
      </c>
      <c r="V1898" s="40" t="str">
        <f>IF(NOT(db[[#This Row],[H_1]]=db[[#This Row],[H_2]]),MID(db[[#This Row],[H_QTY/ CTN]],db[[#This Row],[H_1]]+1,db[[#This Row],[H_2]]-db[[#This Row],[H_1]]-1),"")</f>
        <v/>
      </c>
      <c r="W1898" s="40" t="str">
        <f>IF(db[[#This Row],[QTY/ CTN B]]="","",LEFT(db[[#This Row],[QTY/ CTN B]],SEARCH(" ",db[[#This Row],[QTY/ CTN B]],1)-1))</f>
        <v>72</v>
      </c>
      <c r="X1898" s="40" t="str">
        <f>IF(db[[#This Row],[QTY/ CTN B]]="","",RIGHT(db[[#This Row],[QTY/ CTN B]],LEN(db[[#This Row],[QTY/ CTN B]])-SEARCH(" ",db[[#This Row],[QTY/ CTN B]],1)))</f>
        <v>PCS</v>
      </c>
      <c r="Y1898" s="40" t="str">
        <f>IF(db[[#This Row],[QTY/ CTN TG]]="",IF(db[[#This Row],[STN TG]]="","",12),LEFT(db[[#This Row],[QTY/ CTN TG]],SEARCH(" ",db[[#This Row],[QTY/ CTN TG]],1)-1))</f>
        <v/>
      </c>
      <c r="Z18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8" s="40" t="str">
        <f>IF(db[[#This Row],[STN K]]="","",IF(db[[#This Row],[STN TG]]="LSN",12,""))</f>
        <v/>
      </c>
      <c r="AB1898" s="40" t="str">
        <f>IF(db[[#This Row],[STN TG]]="LSN","PCS","")</f>
        <v/>
      </c>
      <c r="AC1898" s="40">
        <f>db[[#This Row],[QTY B]]*IF(db[[#This Row],[QTY TG]]="",1,db[[#This Row],[QTY TG]])*IF(db[[#This Row],[QTY K]]="",1,db[[#This Row],[QTY K]])</f>
        <v>72</v>
      </c>
      <c r="AD1898" s="40" t="str">
        <f>IF(db[[#This Row],[STN K]]="",IF(db[[#This Row],[STN TG]]="",db[[#This Row],[STN B]],db[[#This Row],[STN TG]]),db[[#This Row],[STN K]])</f>
        <v>PCS</v>
      </c>
      <c r="AE1898" s="40"/>
    </row>
    <row r="1899" spans="1:31" x14ac:dyDescent="0.25">
      <c r="A1899" s="40">
        <f t="shared" si="29"/>
        <v>1898</v>
      </c>
      <c r="B1899" s="5" t="str">
        <f>LOWER(SUBSTITUTE(SUBSTITUTE(SUBSTITUTE(SUBSTITUTE(SUBSTITUTE(SUBSTITUTE(SUBSTITUTE(SUBSTITUTE(db[[#This Row],[NB BM]]," ",),".",""),"-",""),"(",""),")",""),"/",""),"""",""),"+",""))</f>
        <v>magicboardtx806</v>
      </c>
      <c r="C1899" s="5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D1899" s="5" t="str">
        <f>LOWER(SUBSTITUTE(SUBSTITUTE(SUBSTITUTE(SUBSTITUTE(SUBSTITUTE(SUBSTITUTE(SUBSTITUTE(SUBSTITUTE(SUBSTITUTE(db[[#This Row],[NB PAJAK]]," ",""),"-",""),"(",""),")",""),".",""),",",""),"/",""),"""",""),"+",""))</f>
        <v/>
      </c>
      <c r="E189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magicboardtx806144pcsuntana</v>
      </c>
      <c r="F189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magicboardtk806144pcs</v>
      </c>
      <c r="G1899" s="5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magicboardtk806untana</v>
      </c>
      <c r="H189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magicboardtk806144pcsuntana</v>
      </c>
      <c r="I1899" s="2" t="s">
        <v>2123</v>
      </c>
      <c r="J1899" s="2" t="s">
        <v>2116</v>
      </c>
      <c r="K1899" s="14"/>
      <c r="L1899" s="2" t="s">
        <v>1336</v>
      </c>
      <c r="M1899" s="34" t="e">
        <f>IF(db[[#This Row],[NB NOTA_C]]="","",COUNTIF([2]!B_MSK[concat],db[[#This Row],[NB NOTA_C]]))</f>
        <v>#REF!</v>
      </c>
      <c r="N1899" s="9" t="s">
        <v>1352</v>
      </c>
      <c r="O1899" s="5" t="s">
        <v>1379</v>
      </c>
      <c r="P1899" s="2" t="s">
        <v>2732</v>
      </c>
      <c r="R1899" s="2" t="str">
        <f>IF(db[[#This Row],[QTY/ CTN]]="","",SUBSTITUTE(SUBSTITUTE(SUBSTITUTE(db[[#This Row],[QTY/ CTN]]," ","_",2),"(",""),")","")&amp;"_")</f>
        <v>144 PCS_</v>
      </c>
      <c r="S1899" s="2">
        <f>IF(db[[#This Row],[H_QTY/ CTN]]="","",SEARCH("_",db[[#This Row],[H_QTY/ CTN]]))</f>
        <v>8</v>
      </c>
      <c r="T1899" s="2">
        <f>IF(db[[#This Row],[H_QTY/ CTN]]="","",LEN(db[[#This Row],[H_QTY/ CTN]]))</f>
        <v>8</v>
      </c>
      <c r="U1899" s="41" t="str">
        <f>IF(db[[#This Row],[H_QTY/ CTN]]="","",LEFT(db[[#This Row],[H_QTY/ CTN]],db[[#This Row],[H_1]]-1))</f>
        <v>144 PCS</v>
      </c>
      <c r="V1899" s="40" t="str">
        <f>IF(NOT(db[[#This Row],[H_1]]=db[[#This Row],[H_2]]),MID(db[[#This Row],[H_QTY/ CTN]],db[[#This Row],[H_1]]+1,db[[#This Row],[H_2]]-db[[#This Row],[H_1]]-1),"")</f>
        <v/>
      </c>
      <c r="W1899" s="40" t="str">
        <f>IF(db[[#This Row],[QTY/ CTN B]]="","",LEFT(db[[#This Row],[QTY/ CTN B]],SEARCH(" ",db[[#This Row],[QTY/ CTN B]],1)-1))</f>
        <v>144</v>
      </c>
      <c r="X1899" s="40" t="str">
        <f>IF(db[[#This Row],[QTY/ CTN B]]="","",RIGHT(db[[#This Row],[QTY/ CTN B]],LEN(db[[#This Row],[QTY/ CTN B]])-SEARCH(" ",db[[#This Row],[QTY/ CTN B]],1)))</f>
        <v>PCS</v>
      </c>
      <c r="Y1899" s="40" t="str">
        <f>IF(db[[#This Row],[QTY/ CTN TG]]="",IF(db[[#This Row],[STN TG]]="","",12),LEFT(db[[#This Row],[QTY/ CTN TG]],SEARCH(" ",db[[#This Row],[QTY/ CTN TG]],1)-1))</f>
        <v/>
      </c>
      <c r="Z18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899" s="40" t="str">
        <f>IF(db[[#This Row],[STN K]]="","",IF(db[[#This Row],[STN TG]]="LSN",12,""))</f>
        <v/>
      </c>
      <c r="AB1899" s="40" t="str">
        <f>IF(db[[#This Row],[STN TG]]="LSN","PCS","")</f>
        <v/>
      </c>
      <c r="AC1899" s="40">
        <f>db[[#This Row],[QTY B]]*IF(db[[#This Row],[QTY TG]]="",1,db[[#This Row],[QTY TG]])*IF(db[[#This Row],[QTY K]]="",1,db[[#This Row],[QTY K]])</f>
        <v>144</v>
      </c>
      <c r="AD1899" s="40" t="str">
        <f>IF(db[[#This Row],[STN K]]="",IF(db[[#This Row],[STN TG]]="",db[[#This Row],[STN B]],db[[#This Row],[STN TG]]),db[[#This Row],[STN K]])</f>
        <v>PCS</v>
      </c>
      <c r="AE1899" s="40"/>
    </row>
    <row r="1900" spans="1:31" x14ac:dyDescent="0.25">
      <c r="A1900" s="40">
        <f t="shared" si="29"/>
        <v>1899</v>
      </c>
      <c r="B1900" s="5" t="str">
        <f>LOWER(SUBSTITUTE(SUBSTITUTE(SUBSTITUTE(SUBSTITUTE(SUBSTITUTE(SUBSTITUTE(SUBSTITUTE(SUBSTITUTE(db[[#This Row],[NB BM]]," ",),".",""),"-",""),"(",""),")",""),"/",""),"""",""),"+",""))</f>
        <v>magicboardtk808</v>
      </c>
      <c r="C1900" s="5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D1900" s="5" t="str">
        <f>LOWER(SUBSTITUTE(SUBSTITUTE(SUBSTITUTE(SUBSTITUTE(SUBSTITUTE(SUBSTITUTE(SUBSTITUTE(SUBSTITUTE(SUBSTITUTE(db[[#This Row],[NB PAJAK]]," ",""),"-",""),"(",""),")",""),".",""),",",""),"/",""),"""",""),"+",""))</f>
        <v/>
      </c>
      <c r="E190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magicboardtk80872pcsuntana</v>
      </c>
      <c r="F190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magicboardtk80872pcs</v>
      </c>
      <c r="G1900" s="5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magicboardtk808untana</v>
      </c>
      <c r="H190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magicboardtk80872pcsuntana</v>
      </c>
      <c r="I1900" s="2" t="s">
        <v>2160</v>
      </c>
      <c r="J1900" s="2" t="s">
        <v>2144</v>
      </c>
      <c r="K1900" s="14"/>
      <c r="L1900" s="2" t="s">
        <v>1336</v>
      </c>
      <c r="M1900" s="34" t="e">
        <f>IF(db[[#This Row],[NB NOTA_C]]="","",COUNTIF([2]!B_MSK[concat],db[[#This Row],[NB NOTA_C]]))</f>
        <v>#REF!</v>
      </c>
      <c r="N1900" s="9" t="s">
        <v>1352</v>
      </c>
      <c r="O1900" s="5" t="s">
        <v>1390</v>
      </c>
      <c r="P1900" s="2" t="s">
        <v>2732</v>
      </c>
      <c r="R1900" s="2" t="str">
        <f>IF(db[[#This Row],[QTY/ CTN]]="","",SUBSTITUTE(SUBSTITUTE(SUBSTITUTE(db[[#This Row],[QTY/ CTN]]," ","_",2),"(",""),")","")&amp;"_")</f>
        <v>72 PCS_</v>
      </c>
      <c r="S1900" s="2">
        <f>IF(db[[#This Row],[H_QTY/ CTN]]="","",SEARCH("_",db[[#This Row],[H_QTY/ CTN]]))</f>
        <v>7</v>
      </c>
      <c r="T1900" s="2">
        <f>IF(db[[#This Row],[H_QTY/ CTN]]="","",LEN(db[[#This Row],[H_QTY/ CTN]]))</f>
        <v>7</v>
      </c>
      <c r="U1900" s="41" t="str">
        <f>IF(db[[#This Row],[H_QTY/ CTN]]="","",LEFT(db[[#This Row],[H_QTY/ CTN]],db[[#This Row],[H_1]]-1))</f>
        <v>72 PCS</v>
      </c>
      <c r="V1900" s="40" t="str">
        <f>IF(NOT(db[[#This Row],[H_1]]=db[[#This Row],[H_2]]),MID(db[[#This Row],[H_QTY/ CTN]],db[[#This Row],[H_1]]+1,db[[#This Row],[H_2]]-db[[#This Row],[H_1]]-1),"")</f>
        <v/>
      </c>
      <c r="W1900" s="40" t="str">
        <f>IF(db[[#This Row],[QTY/ CTN B]]="","",LEFT(db[[#This Row],[QTY/ CTN B]],SEARCH(" ",db[[#This Row],[QTY/ CTN B]],1)-1))</f>
        <v>72</v>
      </c>
      <c r="X1900" s="40" t="str">
        <f>IF(db[[#This Row],[QTY/ CTN B]]="","",RIGHT(db[[#This Row],[QTY/ CTN B]],LEN(db[[#This Row],[QTY/ CTN B]])-SEARCH(" ",db[[#This Row],[QTY/ CTN B]],1)))</f>
        <v>PCS</v>
      </c>
      <c r="Y1900" s="40" t="str">
        <f>IF(db[[#This Row],[QTY/ CTN TG]]="",IF(db[[#This Row],[STN TG]]="","",12),LEFT(db[[#This Row],[QTY/ CTN TG]],SEARCH(" ",db[[#This Row],[QTY/ CTN TG]],1)-1))</f>
        <v/>
      </c>
      <c r="Z19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0" s="40" t="str">
        <f>IF(db[[#This Row],[STN K]]="","",IF(db[[#This Row],[STN TG]]="LSN",12,""))</f>
        <v/>
      </c>
      <c r="AB1900" s="40" t="str">
        <f>IF(db[[#This Row],[STN TG]]="LSN","PCS","")</f>
        <v/>
      </c>
      <c r="AC1900" s="40">
        <f>db[[#This Row],[QTY B]]*IF(db[[#This Row],[QTY TG]]="",1,db[[#This Row],[QTY TG]])*IF(db[[#This Row],[QTY K]]="",1,db[[#This Row],[QTY K]])</f>
        <v>72</v>
      </c>
      <c r="AD1900" s="40" t="str">
        <f>IF(db[[#This Row],[STN K]]="",IF(db[[#This Row],[STN TG]]="",db[[#This Row],[STN B]],db[[#This Row],[STN TG]]),db[[#This Row],[STN K]])</f>
        <v>PCS</v>
      </c>
      <c r="AE1900" s="40"/>
    </row>
    <row r="1901" spans="1:31" x14ac:dyDescent="0.25">
      <c r="A1901" s="40">
        <f t="shared" si="29"/>
        <v>1900</v>
      </c>
      <c r="B1901" s="5" t="str">
        <f>LOWER(SUBSTITUTE(SUBSTITUTE(SUBSTITUTE(SUBSTITUTE(SUBSTITUTE(SUBSTITUTE(SUBSTITUTE(SUBSTITUTE(db[[#This Row],[NB BM]]," ",),".",""),"-",""),"(",""),")",""),"/",""),"""",""),"+",""))</f>
        <v>magicboardtk901</v>
      </c>
      <c r="C1901" s="5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D1901" s="5" t="str">
        <f>LOWER(SUBSTITUTE(SUBSTITUTE(SUBSTITUTE(SUBSTITUTE(SUBSTITUTE(SUBSTITUTE(SUBSTITUTE(SUBSTITUTE(SUBSTITUTE(db[[#This Row],[NB PAJAK]]," ",""),"-",""),"(",""),")",""),".",""),",",""),"/",""),"""",""),"+",""))</f>
        <v/>
      </c>
      <c r="E190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magicboardtk901144pcsuntana</v>
      </c>
      <c r="F190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magicboardtk901144pcs</v>
      </c>
      <c r="G1901" s="5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magicboardtk901untana</v>
      </c>
      <c r="H190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magicboardtk901144pcsuntana</v>
      </c>
      <c r="I1901" s="2" t="s">
        <v>2161</v>
      </c>
      <c r="J1901" s="2" t="s">
        <v>2145</v>
      </c>
      <c r="K1901" s="14"/>
      <c r="L1901" s="2" t="s">
        <v>1336</v>
      </c>
      <c r="M1901" s="34" t="e">
        <f>IF(db[[#This Row],[NB NOTA_C]]="","",COUNTIF([2]!B_MSK[concat],db[[#This Row],[NB NOTA_C]]))</f>
        <v>#REF!</v>
      </c>
      <c r="N1901" s="9" t="s">
        <v>1352</v>
      </c>
      <c r="O1901" s="5" t="s">
        <v>1379</v>
      </c>
      <c r="P1901" s="2" t="s">
        <v>2732</v>
      </c>
      <c r="R1901" s="2" t="str">
        <f>IF(db[[#This Row],[QTY/ CTN]]="","",SUBSTITUTE(SUBSTITUTE(SUBSTITUTE(db[[#This Row],[QTY/ CTN]]," ","_",2),"(",""),")","")&amp;"_")</f>
        <v>144 PCS_</v>
      </c>
      <c r="S1901" s="2">
        <f>IF(db[[#This Row],[H_QTY/ CTN]]="","",SEARCH("_",db[[#This Row],[H_QTY/ CTN]]))</f>
        <v>8</v>
      </c>
      <c r="T1901" s="2">
        <f>IF(db[[#This Row],[H_QTY/ CTN]]="","",LEN(db[[#This Row],[H_QTY/ CTN]]))</f>
        <v>8</v>
      </c>
      <c r="U1901" s="41" t="str">
        <f>IF(db[[#This Row],[H_QTY/ CTN]]="","",LEFT(db[[#This Row],[H_QTY/ CTN]],db[[#This Row],[H_1]]-1))</f>
        <v>144 PCS</v>
      </c>
      <c r="V1901" s="40" t="str">
        <f>IF(NOT(db[[#This Row],[H_1]]=db[[#This Row],[H_2]]),MID(db[[#This Row],[H_QTY/ CTN]],db[[#This Row],[H_1]]+1,db[[#This Row],[H_2]]-db[[#This Row],[H_1]]-1),"")</f>
        <v/>
      </c>
      <c r="W1901" s="40" t="str">
        <f>IF(db[[#This Row],[QTY/ CTN B]]="","",LEFT(db[[#This Row],[QTY/ CTN B]],SEARCH(" ",db[[#This Row],[QTY/ CTN B]],1)-1))</f>
        <v>144</v>
      </c>
      <c r="X1901" s="40" t="str">
        <f>IF(db[[#This Row],[QTY/ CTN B]]="","",RIGHT(db[[#This Row],[QTY/ CTN B]],LEN(db[[#This Row],[QTY/ CTN B]])-SEARCH(" ",db[[#This Row],[QTY/ CTN B]],1)))</f>
        <v>PCS</v>
      </c>
      <c r="Y1901" s="40" t="str">
        <f>IF(db[[#This Row],[QTY/ CTN TG]]="",IF(db[[#This Row],[STN TG]]="","",12),LEFT(db[[#This Row],[QTY/ CTN TG]],SEARCH(" ",db[[#This Row],[QTY/ CTN TG]],1)-1))</f>
        <v/>
      </c>
      <c r="Z19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1" s="40" t="str">
        <f>IF(db[[#This Row],[STN K]]="","",IF(db[[#This Row],[STN TG]]="LSN",12,""))</f>
        <v/>
      </c>
      <c r="AB1901" s="40" t="str">
        <f>IF(db[[#This Row],[STN TG]]="LSN","PCS","")</f>
        <v/>
      </c>
      <c r="AC1901" s="40">
        <f>db[[#This Row],[QTY B]]*IF(db[[#This Row],[QTY TG]]="",1,db[[#This Row],[QTY TG]])*IF(db[[#This Row],[QTY K]]="",1,db[[#This Row],[QTY K]])</f>
        <v>144</v>
      </c>
      <c r="AD1901" s="40" t="str">
        <f>IF(db[[#This Row],[STN K]]="",IF(db[[#This Row],[STN TG]]="",db[[#This Row],[STN B]],db[[#This Row],[STN TG]]),db[[#This Row],[STN K]])</f>
        <v>PCS</v>
      </c>
      <c r="AE1901" s="40"/>
    </row>
    <row r="1902" spans="1:31" x14ac:dyDescent="0.25">
      <c r="A1902" s="40">
        <f t="shared" si="29"/>
        <v>1901</v>
      </c>
      <c r="B1902" s="5" t="str">
        <f>LOWER(SUBSTITUTE(SUBSTITUTE(SUBSTITUTE(SUBSTITUTE(SUBSTITUTE(SUBSTITUTE(SUBSTITUTE(SUBSTITUTE(db[[#This Row],[NB BM]]," ",),".",""),"-",""),"(",""),")",""),"/",""),"""",""),"+",""))</f>
        <v>magicboardtk9810</v>
      </c>
      <c r="C1902" s="5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D1902" s="5" t="str">
        <f>LOWER(SUBSTITUTE(SUBSTITUTE(SUBSTITUTE(SUBSTITUTE(SUBSTITUTE(SUBSTITUTE(SUBSTITUTE(SUBSTITUTE(SUBSTITUTE(db[[#This Row],[NB PAJAK]]," ",""),"-",""),"(",""),")",""),".",""),",",""),"/",""),"""",""),"+",""))</f>
        <v/>
      </c>
      <c r="E190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magicboardtk981080pcsuntana</v>
      </c>
      <c r="F190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magicboardtk981080pcs</v>
      </c>
      <c r="G1902" s="5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magicboardtk9810untana</v>
      </c>
      <c r="H190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magicboardtk981080pcsuntana</v>
      </c>
      <c r="I1902" s="2" t="s">
        <v>2151</v>
      </c>
      <c r="J1902" s="2" t="s">
        <v>2135</v>
      </c>
      <c r="K1902" s="14"/>
      <c r="L1902" s="2" t="s">
        <v>1336</v>
      </c>
      <c r="M1902" s="34" t="e">
        <f>IF(db[[#This Row],[NB NOTA_C]]="","",COUNTIF([2]!B_MSK[concat],db[[#This Row],[NB NOTA_C]]))</f>
        <v>#REF!</v>
      </c>
      <c r="N1902" s="9" t="s">
        <v>1352</v>
      </c>
      <c r="O1902" s="5" t="s">
        <v>1457</v>
      </c>
      <c r="P1902" s="2" t="s">
        <v>2732</v>
      </c>
      <c r="R1902" s="2" t="str">
        <f>IF(db[[#This Row],[QTY/ CTN]]="","",SUBSTITUTE(SUBSTITUTE(SUBSTITUTE(db[[#This Row],[QTY/ CTN]]," ","_",2),"(",""),")","")&amp;"_")</f>
        <v>80 PCS_</v>
      </c>
      <c r="S1902" s="2">
        <f>IF(db[[#This Row],[H_QTY/ CTN]]="","",SEARCH("_",db[[#This Row],[H_QTY/ CTN]]))</f>
        <v>7</v>
      </c>
      <c r="T1902" s="2">
        <f>IF(db[[#This Row],[H_QTY/ CTN]]="","",LEN(db[[#This Row],[H_QTY/ CTN]]))</f>
        <v>7</v>
      </c>
      <c r="U1902" s="41" t="str">
        <f>IF(db[[#This Row],[H_QTY/ CTN]]="","",LEFT(db[[#This Row],[H_QTY/ CTN]],db[[#This Row],[H_1]]-1))</f>
        <v>80 PCS</v>
      </c>
      <c r="V1902" s="40" t="str">
        <f>IF(NOT(db[[#This Row],[H_1]]=db[[#This Row],[H_2]]),MID(db[[#This Row],[H_QTY/ CTN]],db[[#This Row],[H_1]]+1,db[[#This Row],[H_2]]-db[[#This Row],[H_1]]-1),"")</f>
        <v/>
      </c>
      <c r="W1902" s="40" t="str">
        <f>IF(db[[#This Row],[QTY/ CTN B]]="","",LEFT(db[[#This Row],[QTY/ CTN B]],SEARCH(" ",db[[#This Row],[QTY/ CTN B]],1)-1))</f>
        <v>80</v>
      </c>
      <c r="X1902" s="40" t="str">
        <f>IF(db[[#This Row],[QTY/ CTN B]]="","",RIGHT(db[[#This Row],[QTY/ CTN B]],LEN(db[[#This Row],[QTY/ CTN B]])-SEARCH(" ",db[[#This Row],[QTY/ CTN B]],1)))</f>
        <v>PCS</v>
      </c>
      <c r="Y1902" s="40" t="str">
        <f>IF(db[[#This Row],[QTY/ CTN TG]]="",IF(db[[#This Row],[STN TG]]="","",12),LEFT(db[[#This Row],[QTY/ CTN TG]],SEARCH(" ",db[[#This Row],[QTY/ CTN TG]],1)-1))</f>
        <v/>
      </c>
      <c r="Z19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2" s="40" t="str">
        <f>IF(db[[#This Row],[STN K]]="","",IF(db[[#This Row],[STN TG]]="LSN",12,""))</f>
        <v/>
      </c>
      <c r="AB1902" s="40" t="str">
        <f>IF(db[[#This Row],[STN TG]]="LSN","PCS","")</f>
        <v/>
      </c>
      <c r="AC1902" s="40">
        <f>db[[#This Row],[QTY B]]*IF(db[[#This Row],[QTY TG]]="",1,db[[#This Row],[QTY TG]])*IF(db[[#This Row],[QTY K]]="",1,db[[#This Row],[QTY K]])</f>
        <v>80</v>
      </c>
      <c r="AD1902" s="40" t="str">
        <f>IF(db[[#This Row],[STN K]]="",IF(db[[#This Row],[STN TG]]="",db[[#This Row],[STN B]],db[[#This Row],[STN TG]]),db[[#This Row],[STN K]])</f>
        <v>PCS</v>
      </c>
      <c r="AE1902" s="40"/>
    </row>
    <row r="1903" spans="1:31" x14ac:dyDescent="0.25">
      <c r="A1903" s="40">
        <f t="shared" si="29"/>
        <v>1902</v>
      </c>
      <c r="B1903" s="5" t="str">
        <f>LOWER(SUBSTITUTE(SUBSTITUTE(SUBSTITUTE(SUBSTITUTE(SUBSTITUTE(SUBSTITUTE(SUBSTITUTE(SUBSTITUTE(db[[#This Row],[NB BM]]," ",),".",""),"-",""),"(",""),")",""),"/",""),"""",""),"+",""))</f>
        <v>magicboardtk9811</v>
      </c>
      <c r="C1903" s="5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D1903" s="5" t="str">
        <f>LOWER(SUBSTITUTE(SUBSTITUTE(SUBSTITUTE(SUBSTITUTE(SUBSTITUTE(SUBSTITUTE(SUBSTITUTE(SUBSTITUTE(SUBSTITUTE(db[[#This Row],[NB PAJAK]]," ",""),"-",""),"(",""),")",""),".",""),",",""),"/",""),"""",""),"+",""))</f>
        <v/>
      </c>
      <c r="E190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magicboardtk9811144pcsuntana</v>
      </c>
      <c r="F190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magicboardtk9811144pcs</v>
      </c>
      <c r="G1903" s="5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magicboardtk9811untana</v>
      </c>
      <c r="H190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magicboardtk9811144pcsuntana</v>
      </c>
      <c r="I1903" s="2" t="s">
        <v>2152</v>
      </c>
      <c r="J1903" s="2" t="s">
        <v>2136</v>
      </c>
      <c r="K1903" s="14"/>
      <c r="L1903" s="2" t="s">
        <v>1336</v>
      </c>
      <c r="M1903" s="34" t="e">
        <f>IF(db[[#This Row],[NB NOTA_C]]="","",COUNTIF([2]!B_MSK[concat],db[[#This Row],[NB NOTA_C]]))</f>
        <v>#REF!</v>
      </c>
      <c r="N1903" s="9" t="s">
        <v>1352</v>
      </c>
      <c r="O1903" s="5" t="s">
        <v>1379</v>
      </c>
      <c r="P1903" s="2" t="s">
        <v>2732</v>
      </c>
      <c r="R1903" s="2" t="str">
        <f>IF(db[[#This Row],[QTY/ CTN]]="","",SUBSTITUTE(SUBSTITUTE(SUBSTITUTE(db[[#This Row],[QTY/ CTN]]," ","_",2),"(",""),")","")&amp;"_")</f>
        <v>144 PCS_</v>
      </c>
      <c r="S1903" s="2">
        <f>IF(db[[#This Row],[H_QTY/ CTN]]="","",SEARCH("_",db[[#This Row],[H_QTY/ CTN]]))</f>
        <v>8</v>
      </c>
      <c r="T1903" s="2">
        <f>IF(db[[#This Row],[H_QTY/ CTN]]="","",LEN(db[[#This Row],[H_QTY/ CTN]]))</f>
        <v>8</v>
      </c>
      <c r="U1903" s="41" t="str">
        <f>IF(db[[#This Row],[H_QTY/ CTN]]="","",LEFT(db[[#This Row],[H_QTY/ CTN]],db[[#This Row],[H_1]]-1))</f>
        <v>144 PCS</v>
      </c>
      <c r="V1903" s="40" t="str">
        <f>IF(NOT(db[[#This Row],[H_1]]=db[[#This Row],[H_2]]),MID(db[[#This Row],[H_QTY/ CTN]],db[[#This Row],[H_1]]+1,db[[#This Row],[H_2]]-db[[#This Row],[H_1]]-1),"")</f>
        <v/>
      </c>
      <c r="W1903" s="40" t="str">
        <f>IF(db[[#This Row],[QTY/ CTN B]]="","",LEFT(db[[#This Row],[QTY/ CTN B]],SEARCH(" ",db[[#This Row],[QTY/ CTN B]],1)-1))</f>
        <v>144</v>
      </c>
      <c r="X1903" s="40" t="str">
        <f>IF(db[[#This Row],[QTY/ CTN B]]="","",RIGHT(db[[#This Row],[QTY/ CTN B]],LEN(db[[#This Row],[QTY/ CTN B]])-SEARCH(" ",db[[#This Row],[QTY/ CTN B]],1)))</f>
        <v>PCS</v>
      </c>
      <c r="Y1903" s="40" t="str">
        <f>IF(db[[#This Row],[QTY/ CTN TG]]="",IF(db[[#This Row],[STN TG]]="","",12),LEFT(db[[#This Row],[QTY/ CTN TG]],SEARCH(" ",db[[#This Row],[QTY/ CTN TG]],1)-1))</f>
        <v/>
      </c>
      <c r="Z19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3" s="40" t="str">
        <f>IF(db[[#This Row],[STN K]]="","",IF(db[[#This Row],[STN TG]]="LSN",12,""))</f>
        <v/>
      </c>
      <c r="AB1903" s="40" t="str">
        <f>IF(db[[#This Row],[STN TG]]="LSN","PCS","")</f>
        <v/>
      </c>
      <c r="AC1903" s="40">
        <f>db[[#This Row],[QTY B]]*IF(db[[#This Row],[QTY TG]]="",1,db[[#This Row],[QTY TG]])*IF(db[[#This Row],[QTY K]]="",1,db[[#This Row],[QTY K]])</f>
        <v>144</v>
      </c>
      <c r="AD1903" s="40" t="str">
        <f>IF(db[[#This Row],[STN K]]="",IF(db[[#This Row],[STN TG]]="",db[[#This Row],[STN B]],db[[#This Row],[STN TG]]),db[[#This Row],[STN K]])</f>
        <v>PCS</v>
      </c>
      <c r="AE1903" s="40"/>
    </row>
    <row r="1904" spans="1:31" x14ac:dyDescent="0.25">
      <c r="A1904" s="40">
        <f t="shared" si="29"/>
        <v>1903</v>
      </c>
      <c r="B1904" s="5" t="str">
        <f>LOWER(SUBSTITUTE(SUBSTITUTE(SUBSTITUTE(SUBSTITUTE(SUBSTITUTE(SUBSTITUTE(SUBSTITUTE(SUBSTITUTE(db[[#This Row],[NB BM]]," ",),".",""),"-",""),"(",""),")",""),"/",""),"""",""),"+",""))</f>
        <v>magicboardtk9812</v>
      </c>
      <c r="C1904" s="5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D1904" s="5" t="str">
        <f>LOWER(SUBSTITUTE(SUBSTITUTE(SUBSTITUTE(SUBSTITUTE(SUBSTITUTE(SUBSTITUTE(SUBSTITUTE(SUBSTITUTE(SUBSTITUTE(db[[#This Row],[NB PAJAK]]," ",""),"-",""),"(",""),")",""),".",""),",",""),"/",""),"""",""),"+",""))</f>
        <v/>
      </c>
      <c r="E190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magicboardtk981296pcsuntana</v>
      </c>
      <c r="F190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magicboardtk981296pcs</v>
      </c>
      <c r="G1904" s="5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magicboardtk9812untana</v>
      </c>
      <c r="H190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magicboardtk981296pcsuntana</v>
      </c>
      <c r="I1904" s="2" t="s">
        <v>2153</v>
      </c>
      <c r="J1904" s="2" t="s">
        <v>2137</v>
      </c>
      <c r="K1904" s="14"/>
      <c r="L1904" s="2" t="s">
        <v>1336</v>
      </c>
      <c r="M1904" s="34" t="e">
        <f>IF(db[[#This Row],[NB NOTA_C]]="","",COUNTIF([2]!B_MSK[concat],db[[#This Row],[NB NOTA_C]]))</f>
        <v>#REF!</v>
      </c>
      <c r="N1904" s="9" t="s">
        <v>1352</v>
      </c>
      <c r="O1904" s="5" t="s">
        <v>1388</v>
      </c>
      <c r="P1904" s="2" t="s">
        <v>2732</v>
      </c>
      <c r="R1904" s="2" t="str">
        <f>IF(db[[#This Row],[QTY/ CTN]]="","",SUBSTITUTE(SUBSTITUTE(SUBSTITUTE(db[[#This Row],[QTY/ CTN]]," ","_",2),"(",""),")","")&amp;"_")</f>
        <v>96 PCS_</v>
      </c>
      <c r="S1904" s="2">
        <f>IF(db[[#This Row],[H_QTY/ CTN]]="","",SEARCH("_",db[[#This Row],[H_QTY/ CTN]]))</f>
        <v>7</v>
      </c>
      <c r="T1904" s="2">
        <f>IF(db[[#This Row],[H_QTY/ CTN]]="","",LEN(db[[#This Row],[H_QTY/ CTN]]))</f>
        <v>7</v>
      </c>
      <c r="U1904" s="41" t="str">
        <f>IF(db[[#This Row],[H_QTY/ CTN]]="","",LEFT(db[[#This Row],[H_QTY/ CTN]],db[[#This Row],[H_1]]-1))</f>
        <v>96 PCS</v>
      </c>
      <c r="V1904" s="40" t="str">
        <f>IF(NOT(db[[#This Row],[H_1]]=db[[#This Row],[H_2]]),MID(db[[#This Row],[H_QTY/ CTN]],db[[#This Row],[H_1]]+1,db[[#This Row],[H_2]]-db[[#This Row],[H_1]]-1),"")</f>
        <v/>
      </c>
      <c r="W1904" s="40" t="str">
        <f>IF(db[[#This Row],[QTY/ CTN B]]="","",LEFT(db[[#This Row],[QTY/ CTN B]],SEARCH(" ",db[[#This Row],[QTY/ CTN B]],1)-1))</f>
        <v>96</v>
      </c>
      <c r="X1904" s="40" t="str">
        <f>IF(db[[#This Row],[QTY/ CTN B]]="","",RIGHT(db[[#This Row],[QTY/ CTN B]],LEN(db[[#This Row],[QTY/ CTN B]])-SEARCH(" ",db[[#This Row],[QTY/ CTN B]],1)))</f>
        <v>PCS</v>
      </c>
      <c r="Y1904" s="40" t="str">
        <f>IF(db[[#This Row],[QTY/ CTN TG]]="",IF(db[[#This Row],[STN TG]]="","",12),LEFT(db[[#This Row],[QTY/ CTN TG]],SEARCH(" ",db[[#This Row],[QTY/ CTN TG]],1)-1))</f>
        <v/>
      </c>
      <c r="Z19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4" s="40" t="str">
        <f>IF(db[[#This Row],[STN K]]="","",IF(db[[#This Row],[STN TG]]="LSN",12,""))</f>
        <v/>
      </c>
      <c r="AB1904" s="40" t="str">
        <f>IF(db[[#This Row],[STN TG]]="LSN","PCS","")</f>
        <v/>
      </c>
      <c r="AC1904" s="40">
        <f>db[[#This Row],[QTY B]]*IF(db[[#This Row],[QTY TG]]="",1,db[[#This Row],[QTY TG]])*IF(db[[#This Row],[QTY K]]="",1,db[[#This Row],[QTY K]])</f>
        <v>96</v>
      </c>
      <c r="AD1904" s="40" t="str">
        <f>IF(db[[#This Row],[STN K]]="",IF(db[[#This Row],[STN TG]]="",db[[#This Row],[STN B]],db[[#This Row],[STN TG]]),db[[#This Row],[STN K]])</f>
        <v>PCS</v>
      </c>
      <c r="AE1904" s="40"/>
    </row>
    <row r="1905" spans="1:31" x14ac:dyDescent="0.25">
      <c r="A1905" s="40">
        <f t="shared" si="29"/>
        <v>1904</v>
      </c>
      <c r="B1905" s="5" t="str">
        <f>LOWER(SUBSTITUTE(SUBSTITUTE(SUBSTITUTE(SUBSTITUTE(SUBSTITUTE(SUBSTITUTE(SUBSTITUTE(SUBSTITUTE(db[[#This Row],[NB BM]]," ",),".",""),"-",""),"(",""),")",""),"/",""),"""",""),"+",""))</f>
        <v>magicboardtk9813</v>
      </c>
      <c r="C1905" s="5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D1905" s="5" t="str">
        <f>LOWER(SUBSTITUTE(SUBSTITUTE(SUBSTITUTE(SUBSTITUTE(SUBSTITUTE(SUBSTITUTE(SUBSTITUTE(SUBSTITUTE(SUBSTITUTE(db[[#This Row],[NB PAJAK]]," ",""),"-",""),"(",""),")",""),".",""),",",""),"/",""),"""",""),"+",""))</f>
        <v/>
      </c>
      <c r="E190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magicboardtk9813120pcsuntana</v>
      </c>
      <c r="F190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magicboardtk9813120pcs</v>
      </c>
      <c r="G1905" s="5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magicboardtk9813untana</v>
      </c>
      <c r="H190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magicboardtk9813120pcsuntana</v>
      </c>
      <c r="I1905" s="2" t="s">
        <v>2154</v>
      </c>
      <c r="J1905" s="2" t="s">
        <v>2138</v>
      </c>
      <c r="K1905" s="14"/>
      <c r="L1905" s="2" t="s">
        <v>1336</v>
      </c>
      <c r="M1905" s="34" t="e">
        <f>IF(db[[#This Row],[NB NOTA_C]]="","",COUNTIF([2]!B_MSK[concat],db[[#This Row],[NB NOTA_C]]))</f>
        <v>#REF!</v>
      </c>
      <c r="N1905" s="9" t="s">
        <v>1352</v>
      </c>
      <c r="O1905" s="5" t="s">
        <v>1382</v>
      </c>
      <c r="P1905" s="2" t="s">
        <v>2732</v>
      </c>
      <c r="R1905" s="2" t="str">
        <f>IF(db[[#This Row],[QTY/ CTN]]="","",SUBSTITUTE(SUBSTITUTE(SUBSTITUTE(db[[#This Row],[QTY/ CTN]]," ","_",2),"(",""),")","")&amp;"_")</f>
        <v>120 PCS_</v>
      </c>
      <c r="S1905" s="2">
        <f>IF(db[[#This Row],[H_QTY/ CTN]]="","",SEARCH("_",db[[#This Row],[H_QTY/ CTN]]))</f>
        <v>8</v>
      </c>
      <c r="T1905" s="2">
        <f>IF(db[[#This Row],[H_QTY/ CTN]]="","",LEN(db[[#This Row],[H_QTY/ CTN]]))</f>
        <v>8</v>
      </c>
      <c r="U1905" s="41" t="str">
        <f>IF(db[[#This Row],[H_QTY/ CTN]]="","",LEFT(db[[#This Row],[H_QTY/ CTN]],db[[#This Row],[H_1]]-1))</f>
        <v>120 PCS</v>
      </c>
      <c r="V1905" s="40" t="str">
        <f>IF(NOT(db[[#This Row],[H_1]]=db[[#This Row],[H_2]]),MID(db[[#This Row],[H_QTY/ CTN]],db[[#This Row],[H_1]]+1,db[[#This Row],[H_2]]-db[[#This Row],[H_1]]-1),"")</f>
        <v/>
      </c>
      <c r="W1905" s="40" t="str">
        <f>IF(db[[#This Row],[QTY/ CTN B]]="","",LEFT(db[[#This Row],[QTY/ CTN B]],SEARCH(" ",db[[#This Row],[QTY/ CTN B]],1)-1))</f>
        <v>120</v>
      </c>
      <c r="X1905" s="40" t="str">
        <f>IF(db[[#This Row],[QTY/ CTN B]]="","",RIGHT(db[[#This Row],[QTY/ CTN B]],LEN(db[[#This Row],[QTY/ CTN B]])-SEARCH(" ",db[[#This Row],[QTY/ CTN B]],1)))</f>
        <v>PCS</v>
      </c>
      <c r="Y1905" s="40" t="str">
        <f>IF(db[[#This Row],[QTY/ CTN TG]]="",IF(db[[#This Row],[STN TG]]="","",12),LEFT(db[[#This Row],[QTY/ CTN TG]],SEARCH(" ",db[[#This Row],[QTY/ CTN TG]],1)-1))</f>
        <v/>
      </c>
      <c r="Z19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5" s="40" t="str">
        <f>IF(db[[#This Row],[STN K]]="","",IF(db[[#This Row],[STN TG]]="LSN",12,""))</f>
        <v/>
      </c>
      <c r="AB1905" s="40" t="str">
        <f>IF(db[[#This Row],[STN TG]]="LSN","PCS","")</f>
        <v/>
      </c>
      <c r="AC1905" s="40">
        <f>db[[#This Row],[QTY B]]*IF(db[[#This Row],[QTY TG]]="",1,db[[#This Row],[QTY TG]])*IF(db[[#This Row],[QTY K]]="",1,db[[#This Row],[QTY K]])</f>
        <v>120</v>
      </c>
      <c r="AD1905" s="40" t="str">
        <f>IF(db[[#This Row],[STN K]]="",IF(db[[#This Row],[STN TG]]="",db[[#This Row],[STN B]],db[[#This Row],[STN TG]]),db[[#This Row],[STN K]])</f>
        <v>PCS</v>
      </c>
      <c r="AE1905" s="40"/>
    </row>
    <row r="1906" spans="1:31" x14ac:dyDescent="0.25">
      <c r="A1906" s="40">
        <f t="shared" si="29"/>
        <v>1905</v>
      </c>
      <c r="B1906" s="5" t="str">
        <f>LOWER(SUBSTITUTE(SUBSTITUTE(SUBSTITUTE(SUBSTITUTE(SUBSTITUTE(SUBSTITUTE(SUBSTITUTE(SUBSTITUTE(db[[#This Row],[NB BM]]," ",),".",""),"-",""),"(",""),")",""),"/",""),"""",""),"+",""))</f>
        <v>magicboardtk9903</v>
      </c>
      <c r="C1906" s="5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D1906" s="5" t="str">
        <f>LOWER(SUBSTITUTE(SUBSTITUTE(SUBSTITUTE(SUBSTITUTE(SUBSTITUTE(SUBSTITUTE(SUBSTITUTE(SUBSTITUTE(SUBSTITUTE(db[[#This Row],[NB PAJAK]]," ",""),"-",""),"(",""),")",""),".",""),",",""),"/",""),"""",""),"+",""))</f>
        <v/>
      </c>
      <c r="E190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magicboardtk990372pcsuntana</v>
      </c>
      <c r="F190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magicboardtk990372pcs</v>
      </c>
      <c r="G1906" s="5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magicboardtk9903untana</v>
      </c>
      <c r="H190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magicboardtk990372pcsuntana</v>
      </c>
      <c r="I1906" s="2" t="s">
        <v>2162</v>
      </c>
      <c r="J1906" s="2" t="s">
        <v>2146</v>
      </c>
      <c r="K1906" s="14"/>
      <c r="L1906" s="2" t="s">
        <v>1336</v>
      </c>
      <c r="M1906" s="34" t="e">
        <f>IF(db[[#This Row],[NB NOTA_C]]="","",COUNTIF([2]!B_MSK[concat],db[[#This Row],[NB NOTA_C]]))</f>
        <v>#REF!</v>
      </c>
      <c r="N1906" s="9" t="s">
        <v>1352</v>
      </c>
      <c r="O1906" s="5" t="s">
        <v>1390</v>
      </c>
      <c r="P1906" s="2" t="s">
        <v>2732</v>
      </c>
      <c r="R1906" s="2" t="str">
        <f>IF(db[[#This Row],[QTY/ CTN]]="","",SUBSTITUTE(SUBSTITUTE(SUBSTITUTE(db[[#This Row],[QTY/ CTN]]," ","_",2),"(",""),")","")&amp;"_")</f>
        <v>72 PCS_</v>
      </c>
      <c r="S1906" s="2">
        <f>IF(db[[#This Row],[H_QTY/ CTN]]="","",SEARCH("_",db[[#This Row],[H_QTY/ CTN]]))</f>
        <v>7</v>
      </c>
      <c r="T1906" s="2">
        <f>IF(db[[#This Row],[H_QTY/ CTN]]="","",LEN(db[[#This Row],[H_QTY/ CTN]]))</f>
        <v>7</v>
      </c>
      <c r="U1906" s="41" t="str">
        <f>IF(db[[#This Row],[H_QTY/ CTN]]="","",LEFT(db[[#This Row],[H_QTY/ CTN]],db[[#This Row],[H_1]]-1))</f>
        <v>72 PCS</v>
      </c>
      <c r="V1906" s="40" t="str">
        <f>IF(NOT(db[[#This Row],[H_1]]=db[[#This Row],[H_2]]),MID(db[[#This Row],[H_QTY/ CTN]],db[[#This Row],[H_1]]+1,db[[#This Row],[H_2]]-db[[#This Row],[H_1]]-1),"")</f>
        <v/>
      </c>
      <c r="W1906" s="40" t="str">
        <f>IF(db[[#This Row],[QTY/ CTN B]]="","",LEFT(db[[#This Row],[QTY/ CTN B]],SEARCH(" ",db[[#This Row],[QTY/ CTN B]],1)-1))</f>
        <v>72</v>
      </c>
      <c r="X1906" s="40" t="str">
        <f>IF(db[[#This Row],[QTY/ CTN B]]="","",RIGHT(db[[#This Row],[QTY/ CTN B]],LEN(db[[#This Row],[QTY/ CTN B]])-SEARCH(" ",db[[#This Row],[QTY/ CTN B]],1)))</f>
        <v>PCS</v>
      </c>
      <c r="Y1906" s="40" t="str">
        <f>IF(db[[#This Row],[QTY/ CTN TG]]="",IF(db[[#This Row],[STN TG]]="","",12),LEFT(db[[#This Row],[QTY/ CTN TG]],SEARCH(" ",db[[#This Row],[QTY/ CTN TG]],1)-1))</f>
        <v/>
      </c>
      <c r="Z19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6" s="40" t="str">
        <f>IF(db[[#This Row],[STN K]]="","",IF(db[[#This Row],[STN TG]]="LSN",12,""))</f>
        <v/>
      </c>
      <c r="AB1906" s="40" t="str">
        <f>IF(db[[#This Row],[STN TG]]="LSN","PCS","")</f>
        <v/>
      </c>
      <c r="AC1906" s="40">
        <f>db[[#This Row],[QTY B]]*IF(db[[#This Row],[QTY TG]]="",1,db[[#This Row],[QTY TG]])*IF(db[[#This Row],[QTY K]]="",1,db[[#This Row],[QTY K]])</f>
        <v>72</v>
      </c>
      <c r="AD1906" s="40" t="str">
        <f>IF(db[[#This Row],[STN K]]="",IF(db[[#This Row],[STN TG]]="",db[[#This Row],[STN B]],db[[#This Row],[STN TG]]),db[[#This Row],[STN K]])</f>
        <v>PCS</v>
      </c>
      <c r="AE1906" s="40"/>
    </row>
    <row r="1907" spans="1:31" x14ac:dyDescent="0.25">
      <c r="A1907" s="40">
        <f t="shared" si="29"/>
        <v>1906</v>
      </c>
      <c r="B1907" s="5" t="str">
        <f>LOWER(SUBSTITUTE(SUBSTITUTE(SUBSTITUTE(SUBSTITUTE(SUBSTITUTE(SUBSTITUTE(SUBSTITUTE(SUBSTITUTE(db[[#This Row],[NB BM]]," ",),".",""),"-",""),"(",""),")",""),"/",""),"""",""),"+",""))</f>
        <v>magicboardtk105</v>
      </c>
      <c r="C1907" s="5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D1907" s="5" t="str">
        <f>LOWER(SUBSTITUTE(SUBSTITUTE(SUBSTITUTE(SUBSTITUTE(SUBSTITUTE(SUBSTITUTE(SUBSTITUTE(SUBSTITUTE(SUBSTITUTE(db[[#This Row],[NB PAJAK]]," ",""),"-",""),"(",""),")",""),".",""),",",""),"/",""),"""",""),"+",""))</f>
        <v/>
      </c>
      <c r="E190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magicboardtk10596pcsuntana</v>
      </c>
      <c r="F190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magicboardxg10596pcs</v>
      </c>
      <c r="G1907" s="5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magicboardxg105untana</v>
      </c>
      <c r="H190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magicboardxg10596pcsuntana</v>
      </c>
      <c r="I1907" s="2" t="s">
        <v>2164</v>
      </c>
      <c r="J1907" s="2" t="s">
        <v>2148</v>
      </c>
      <c r="K1907" s="14"/>
      <c r="L1907" s="2" t="s">
        <v>1336</v>
      </c>
      <c r="M1907" s="34" t="e">
        <f>IF(db[[#This Row],[NB NOTA_C]]="","",COUNTIF([2]!B_MSK[concat],db[[#This Row],[NB NOTA_C]]))</f>
        <v>#REF!</v>
      </c>
      <c r="N1907" s="9" t="s">
        <v>1352</v>
      </c>
      <c r="O1907" s="5" t="s">
        <v>1388</v>
      </c>
      <c r="P1907" s="2" t="s">
        <v>2732</v>
      </c>
      <c r="R1907" s="2" t="str">
        <f>IF(db[[#This Row],[QTY/ CTN]]="","",SUBSTITUTE(SUBSTITUTE(SUBSTITUTE(db[[#This Row],[QTY/ CTN]]," ","_",2),"(",""),")","")&amp;"_")</f>
        <v>96 PCS_</v>
      </c>
      <c r="S1907" s="2">
        <f>IF(db[[#This Row],[H_QTY/ CTN]]="","",SEARCH("_",db[[#This Row],[H_QTY/ CTN]]))</f>
        <v>7</v>
      </c>
      <c r="T1907" s="2">
        <f>IF(db[[#This Row],[H_QTY/ CTN]]="","",LEN(db[[#This Row],[H_QTY/ CTN]]))</f>
        <v>7</v>
      </c>
      <c r="U1907" s="41" t="str">
        <f>IF(db[[#This Row],[H_QTY/ CTN]]="","",LEFT(db[[#This Row],[H_QTY/ CTN]],db[[#This Row],[H_1]]-1))</f>
        <v>96 PCS</v>
      </c>
      <c r="V1907" s="40" t="str">
        <f>IF(NOT(db[[#This Row],[H_1]]=db[[#This Row],[H_2]]),MID(db[[#This Row],[H_QTY/ CTN]],db[[#This Row],[H_1]]+1,db[[#This Row],[H_2]]-db[[#This Row],[H_1]]-1),"")</f>
        <v/>
      </c>
      <c r="W1907" s="40" t="str">
        <f>IF(db[[#This Row],[QTY/ CTN B]]="","",LEFT(db[[#This Row],[QTY/ CTN B]],SEARCH(" ",db[[#This Row],[QTY/ CTN B]],1)-1))</f>
        <v>96</v>
      </c>
      <c r="X1907" s="40" t="str">
        <f>IF(db[[#This Row],[QTY/ CTN B]]="","",RIGHT(db[[#This Row],[QTY/ CTN B]],LEN(db[[#This Row],[QTY/ CTN B]])-SEARCH(" ",db[[#This Row],[QTY/ CTN B]],1)))</f>
        <v>PCS</v>
      </c>
      <c r="Y1907" s="40" t="str">
        <f>IF(db[[#This Row],[QTY/ CTN TG]]="",IF(db[[#This Row],[STN TG]]="","",12),LEFT(db[[#This Row],[QTY/ CTN TG]],SEARCH(" ",db[[#This Row],[QTY/ CTN TG]],1)-1))</f>
        <v/>
      </c>
      <c r="Z19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7" s="40" t="str">
        <f>IF(db[[#This Row],[STN K]]="","",IF(db[[#This Row],[STN TG]]="LSN",12,""))</f>
        <v/>
      </c>
      <c r="AB1907" s="40" t="str">
        <f>IF(db[[#This Row],[STN TG]]="LSN","PCS","")</f>
        <v/>
      </c>
      <c r="AC1907" s="40">
        <f>db[[#This Row],[QTY B]]*IF(db[[#This Row],[QTY TG]]="",1,db[[#This Row],[QTY TG]])*IF(db[[#This Row],[QTY K]]="",1,db[[#This Row],[QTY K]])</f>
        <v>96</v>
      </c>
      <c r="AD1907" s="40" t="str">
        <f>IF(db[[#This Row],[STN K]]="",IF(db[[#This Row],[STN TG]]="",db[[#This Row],[STN B]],db[[#This Row],[STN TG]]),db[[#This Row],[STN K]])</f>
        <v>PCS</v>
      </c>
      <c r="AE1907" s="40"/>
    </row>
    <row r="1908" spans="1:31" x14ac:dyDescent="0.25">
      <c r="A1908" s="40">
        <f t="shared" si="29"/>
        <v>1907</v>
      </c>
      <c r="B1908" s="5" t="str">
        <f>LOWER(SUBSTITUTE(SUBSTITUTE(SUBSTITUTE(SUBSTITUTE(SUBSTITUTE(SUBSTITUTE(SUBSTITUTE(SUBSTITUTE(db[[#This Row],[NB BM]]," ",),".",""),"-",""),"(",""),")",""),"/",""),"""",""),"+",""))</f>
        <v>magicboardtk106</v>
      </c>
      <c r="C1908" s="5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D1908" s="5" t="str">
        <f>LOWER(SUBSTITUTE(SUBSTITUTE(SUBSTITUTE(SUBSTITUTE(SUBSTITUTE(SUBSTITUTE(SUBSTITUTE(SUBSTITUTE(SUBSTITUTE(db[[#This Row],[NB PAJAK]]," ",""),"-",""),"(",""),")",""),".",""),",",""),"/",""),"""",""),"+",""))</f>
        <v/>
      </c>
      <c r="E190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magicboardtk10696pcsuntana</v>
      </c>
      <c r="F190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magicboardxg10696pcs</v>
      </c>
      <c r="G1908" s="5" t="str">
        <f>db[[#This Row],[NB NOTA_C]]&amp;LOWER(SUBSTITUTE(SUBSTITUTE(SUBSTITUTE(SUBSTITUTE(SUBSTITUTE(SUBSTITUTE(SUBSTITUTE(SUBSTITUTE(SUBSTITUTE(db[[#This Row],[FAKTUR]]," ",),".",""),"-",""),"(",""),")",""),",",""),"/",""),"""",""),"+",""))</f>
        <v>magicboardxg106untana</v>
      </c>
      <c r="H190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magicboardxg10696pcsuntana</v>
      </c>
      <c r="I1908" s="2" t="s">
        <v>2165</v>
      </c>
      <c r="J1908" s="2" t="s">
        <v>2149</v>
      </c>
      <c r="K1908" s="14"/>
      <c r="L1908" s="2" t="s">
        <v>1336</v>
      </c>
      <c r="M1908" s="34" t="e">
        <f>IF(db[[#This Row],[NB NOTA_C]]="","",COUNTIF([2]!B_MSK[concat],db[[#This Row],[NB NOTA_C]]))</f>
        <v>#REF!</v>
      </c>
      <c r="N1908" s="9" t="s">
        <v>1352</v>
      </c>
      <c r="O1908" s="5" t="s">
        <v>1388</v>
      </c>
      <c r="P1908" s="2" t="s">
        <v>2732</v>
      </c>
      <c r="R1908" s="2" t="str">
        <f>IF(db[[#This Row],[QTY/ CTN]]="","",SUBSTITUTE(SUBSTITUTE(SUBSTITUTE(db[[#This Row],[QTY/ CTN]]," ","_",2),"(",""),")","")&amp;"_")</f>
        <v>96 PCS_</v>
      </c>
      <c r="S1908" s="2">
        <f>IF(db[[#This Row],[H_QTY/ CTN]]="","",SEARCH("_",db[[#This Row],[H_QTY/ CTN]]))</f>
        <v>7</v>
      </c>
      <c r="T1908" s="2">
        <f>IF(db[[#This Row],[H_QTY/ CTN]]="","",LEN(db[[#This Row],[H_QTY/ CTN]]))</f>
        <v>7</v>
      </c>
      <c r="U1908" s="41" t="str">
        <f>IF(db[[#This Row],[H_QTY/ CTN]]="","",LEFT(db[[#This Row],[H_QTY/ CTN]],db[[#This Row],[H_1]]-1))</f>
        <v>96 PCS</v>
      </c>
      <c r="V1908" s="40" t="str">
        <f>IF(NOT(db[[#This Row],[H_1]]=db[[#This Row],[H_2]]),MID(db[[#This Row],[H_QTY/ CTN]],db[[#This Row],[H_1]]+1,db[[#This Row],[H_2]]-db[[#This Row],[H_1]]-1),"")</f>
        <v/>
      </c>
      <c r="W1908" s="40" t="str">
        <f>IF(db[[#This Row],[QTY/ CTN B]]="","",LEFT(db[[#This Row],[QTY/ CTN B]],SEARCH(" ",db[[#This Row],[QTY/ CTN B]],1)-1))</f>
        <v>96</v>
      </c>
      <c r="X1908" s="40" t="str">
        <f>IF(db[[#This Row],[QTY/ CTN B]]="","",RIGHT(db[[#This Row],[QTY/ CTN B]],LEN(db[[#This Row],[QTY/ CTN B]])-SEARCH(" ",db[[#This Row],[QTY/ CTN B]],1)))</f>
        <v>PCS</v>
      </c>
      <c r="Y1908" s="40" t="str">
        <f>IF(db[[#This Row],[QTY/ CTN TG]]="",IF(db[[#This Row],[STN TG]]="","",12),LEFT(db[[#This Row],[QTY/ CTN TG]],SEARCH(" ",db[[#This Row],[QTY/ CTN TG]],1)-1))</f>
        <v/>
      </c>
      <c r="Z19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08" s="40" t="str">
        <f>IF(db[[#This Row],[STN K]]="","",IF(db[[#This Row],[STN TG]]="LSN",12,""))</f>
        <v/>
      </c>
      <c r="AB1908" s="40" t="str">
        <f>IF(db[[#This Row],[STN TG]]="LSN","PCS","")</f>
        <v/>
      </c>
      <c r="AC1908" s="40">
        <f>db[[#This Row],[QTY B]]*IF(db[[#This Row],[QTY TG]]="",1,db[[#This Row],[QTY TG]])*IF(db[[#This Row],[QTY K]]="",1,db[[#This Row],[QTY K]])</f>
        <v>96</v>
      </c>
      <c r="AD1908" s="40" t="str">
        <f>IF(db[[#This Row],[STN K]]="",IF(db[[#This Row],[STN TG]]="",db[[#This Row],[STN B]],db[[#This Row],[STN TG]]),db[[#This Row],[STN K]])</f>
        <v>PCS</v>
      </c>
      <c r="AE1908" s="40"/>
    </row>
    <row r="1909" spans="1:31" x14ac:dyDescent="0.25">
      <c r="A1909" s="40">
        <f t="shared" si="29"/>
        <v>1908</v>
      </c>
      <c r="B1909" s="121" t="str">
        <f>LOWER(SUBSTITUTE(SUBSTITUTE(SUBSTITUTE(SUBSTITUTE(SUBSTITUTE(SUBSTITUTE(SUBSTITUTE(SUBSTITUTE(db[[#This Row],[NB BM]]," ",),".",""),"-",""),"(",""),")",""),"/",""),"""",""),"+",""))</f>
        <v>kacapembesarjkmf90</v>
      </c>
      <c r="C1909" s="121" t="str">
        <f>LOWER(SUBSTITUTE(SUBSTITUTE(SUBSTITUTE(SUBSTITUTE(SUBSTITUTE(SUBSTITUTE(SUBSTITUTE(SUBSTITUTE(SUBSTITUTE(db[[#This Row],[NB NOTA]]," ",),".",""),"-",""),"(",""),")",""),",",""),"/",""),"""",""),"+",""))</f>
        <v>magnifiermf90jk</v>
      </c>
      <c r="D1909" s="121" t="str">
        <f>LOWER(SUBSTITUTE(SUBSTITUTE(SUBSTITUTE(SUBSTITUTE(SUBSTITUTE(SUBSTITUTE(SUBSTITUTE(SUBSTITUTE(SUBSTITUTE(db[[#This Row],[NB PAJAK]]," ",""),"-",""),"(",""),")",""),".",""),",",""),"/",""),"""",""),"+",""))</f>
        <v>kacapembesarmagnifierjoykomf90</v>
      </c>
      <c r="E1909" s="12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kacapembesarjkmf9010lsnartomoro</v>
      </c>
      <c r="F1909" s="121" t="str">
        <f>db[[#This Row],[NB NOTA_C]]&amp;LOWER(SUBSTITUTE(SUBSTITUTE(SUBSTITUTE(SUBSTITUTE(SUBSTITUTE(SUBSTITUTE(SUBSTITUTE(SUBSTITUTE(SUBSTITUTE(db[[#This Row],[QTY/ CTN]]," ",),".",""),"-",""),"(",""),")",""),",",""),"/",""),"""",""),"+",""))</f>
        <v>magnifiermf90jk10lsn</v>
      </c>
      <c r="G1909" s="121" t="str">
        <f>db[[#This Row],[NB NOTA_C]]&amp;LOWER(SUBSTITUTE(SUBSTITUTE(SUBSTITUTE(SUBSTITUTE(SUBSTITUTE(SUBSTITUTE(SUBSTITUTE(SUBSTITUTE(SUBSTITUTE(db[[#This Row],[FAKTUR]]," ",),".",""),"-",""),"(",""),")",""),",",""),"/",""),"""",""),"+",""))</f>
        <v>magnifiermf90jkartomoro</v>
      </c>
      <c r="H1909" s="12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magnifiermf90jk10lsnartomoro</v>
      </c>
      <c r="I1909" s="45" t="s">
        <v>4755</v>
      </c>
      <c r="J1909" s="45" t="s">
        <v>4754</v>
      </c>
      <c r="K1909" s="46" t="s">
        <v>4756</v>
      </c>
      <c r="L1909" s="45" t="s">
        <v>1335</v>
      </c>
      <c r="M1909" s="122" t="e">
        <f>IF(db[[#This Row],[NB NOTA_C]]="","",COUNTIF([2]!B_MSK[concat],db[[#This Row],[NB NOTA_C]]))</f>
        <v>#REF!</v>
      </c>
      <c r="N1909" s="123" t="s">
        <v>1346</v>
      </c>
      <c r="O1909" s="121" t="s">
        <v>1438</v>
      </c>
      <c r="P1909" s="45" t="s">
        <v>2422</v>
      </c>
      <c r="Q1909" s="121"/>
      <c r="R1909" s="121" t="str">
        <f>IF(db[[#This Row],[QTY/ CTN]]="","",SUBSTITUTE(SUBSTITUTE(SUBSTITUTE(db[[#This Row],[QTY/ CTN]]," ","_",2),"(",""),")","")&amp;"_")</f>
        <v>10 LSN_</v>
      </c>
      <c r="S1909" s="121">
        <f>IF(db[[#This Row],[H_QTY/ CTN]]="","",SEARCH("_",db[[#This Row],[H_QTY/ CTN]]))</f>
        <v>7</v>
      </c>
      <c r="T1909" s="121">
        <f>IF(db[[#This Row],[H_QTY/ CTN]]="","",LEN(db[[#This Row],[H_QTY/ CTN]]))</f>
        <v>7</v>
      </c>
      <c r="U1909" s="124" t="str">
        <f>IF(db[[#This Row],[H_QTY/ CTN]]="","",LEFT(db[[#This Row],[H_QTY/ CTN]],db[[#This Row],[H_1]]-1))</f>
        <v>10 LSN</v>
      </c>
      <c r="V1909" s="124" t="str">
        <f>IF(NOT(db[[#This Row],[H_1]]=db[[#This Row],[H_2]]),MID(db[[#This Row],[H_QTY/ CTN]],db[[#This Row],[H_1]]+1,db[[#This Row],[H_2]]-db[[#This Row],[H_1]]-1),"")</f>
        <v/>
      </c>
      <c r="W1909" s="124" t="str">
        <f>IF(db[[#This Row],[QTY/ CTN B]]="","",LEFT(db[[#This Row],[QTY/ CTN B]],SEARCH(" ",db[[#This Row],[QTY/ CTN B]],1)-1))</f>
        <v>10</v>
      </c>
      <c r="X1909" s="124" t="str">
        <f>IF(db[[#This Row],[QTY/ CTN B]]="","",RIGHT(db[[#This Row],[QTY/ CTN B]],LEN(db[[#This Row],[QTY/ CTN B]])-SEARCH(" ",db[[#This Row],[QTY/ CTN B]],1)))</f>
        <v>LSN</v>
      </c>
      <c r="Y1909" s="124">
        <f>IF(db[[#This Row],[QTY/ CTN TG]]="",IF(db[[#This Row],[STN TG]]="","",12),LEFT(db[[#This Row],[QTY/ CTN TG]],SEARCH(" ",db[[#This Row],[QTY/ CTN TG]],1)-1))</f>
        <v>12</v>
      </c>
      <c r="Z1909" s="12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09" s="124" t="str">
        <f>IF(db[[#This Row],[STN K]]="","",IF(db[[#This Row],[STN TG]]="LSN",12,""))</f>
        <v/>
      </c>
      <c r="AB1909" s="124" t="str">
        <f>IF(db[[#This Row],[STN TG]]="LSN","PCS","")</f>
        <v/>
      </c>
      <c r="AC1909" s="124">
        <f>db[[#This Row],[QTY B]]*IF(db[[#This Row],[QTY TG]]="",1,db[[#This Row],[QTY TG]])*IF(db[[#This Row],[QTY K]]="",1,db[[#This Row],[QTY K]])</f>
        <v>120</v>
      </c>
      <c r="AD1909" s="124" t="str">
        <f>IF(db[[#This Row],[STN K]]="",IF(db[[#This Row],[STN TG]]="",db[[#This Row],[STN B]],db[[#This Row],[STN TG]]),db[[#This Row],[STN K]])</f>
        <v>PCS</v>
      </c>
      <c r="AE1909" s="40"/>
    </row>
    <row r="1910" spans="1:31" x14ac:dyDescent="0.25">
      <c r="A1910" s="40">
        <f t="shared" si="29"/>
        <v>1909</v>
      </c>
      <c r="B1910" s="5" t="str">
        <f>LOWER(SUBSTITUTE(SUBSTITUTE(SUBSTITUTE(SUBSTITUTE(SUBSTITUTE(SUBSTITUTE(SUBSTITUTE(SUBSTITUTE(db[[#This Row],[NB BM]]," ",),".",""),"-",""),"(",""),")",""),"/",""),"""",""),"+",""))</f>
        <v>malamshintoengb1wpolos</v>
      </c>
      <c r="C1910" s="5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D1910" s="5" t="str">
        <f>LOWER(SUBSTITUTE(SUBSTITUTE(SUBSTITUTE(SUBSTITUTE(SUBSTITUTE(SUBSTITUTE(SUBSTITUTE(SUBSTITUTE(SUBSTITUTE(db[[#This Row],[NB PAJAK]]," ",""),"-",""),"(",""),")",""),".",""),",",""),"/",""),"""",""),"+",""))</f>
        <v/>
      </c>
      <c r="E191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malamshintoengb1wpolos180pcsuntana</v>
      </c>
      <c r="F191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malamshintoengb1wpolos180pcs</v>
      </c>
      <c r="G1910" s="5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malamshintoengb1wpolosuntana</v>
      </c>
      <c r="H191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malamshintoengb1wpolos180pcsuntana</v>
      </c>
      <c r="I1910" s="2" t="s">
        <v>930</v>
      </c>
      <c r="J1910" s="2" t="s">
        <v>1195</v>
      </c>
      <c r="K1910" s="14"/>
      <c r="L1910" s="2" t="s">
        <v>1336</v>
      </c>
      <c r="M1910" s="34" t="e">
        <f>IF(db[[#This Row],[NB NOTA_C]]="","",COUNTIF([2]!B_MSK[concat],db[[#This Row],[NB NOTA_C]]))</f>
        <v>#REF!</v>
      </c>
      <c r="N1910" s="14" t="s">
        <v>1370</v>
      </c>
      <c r="O1910" s="2" t="s">
        <v>1491</v>
      </c>
      <c r="P1910" s="2" t="s">
        <v>2437</v>
      </c>
      <c r="R1910" s="2" t="str">
        <f>IF(db[[#This Row],[QTY/ CTN]]="","",SUBSTITUTE(SUBSTITUTE(SUBSTITUTE(db[[#This Row],[QTY/ CTN]]," ","_",2),"(",""),")","")&amp;"_")</f>
        <v>180 PCS_</v>
      </c>
      <c r="S1910" s="2">
        <f>IF(db[[#This Row],[H_QTY/ CTN]]="","",SEARCH("_",db[[#This Row],[H_QTY/ CTN]]))</f>
        <v>8</v>
      </c>
      <c r="T1910" s="2">
        <f>IF(db[[#This Row],[H_QTY/ CTN]]="","",LEN(db[[#This Row],[H_QTY/ CTN]]))</f>
        <v>8</v>
      </c>
      <c r="U1910" s="41" t="str">
        <f>IF(db[[#This Row],[H_QTY/ CTN]]="","",LEFT(db[[#This Row],[H_QTY/ CTN]],db[[#This Row],[H_1]]-1))</f>
        <v>180 PCS</v>
      </c>
      <c r="V1910" s="40" t="str">
        <f>IF(NOT(db[[#This Row],[H_1]]=db[[#This Row],[H_2]]),MID(db[[#This Row],[H_QTY/ CTN]],db[[#This Row],[H_1]]+1,db[[#This Row],[H_2]]-db[[#This Row],[H_1]]-1),"")</f>
        <v/>
      </c>
      <c r="W1910" s="40" t="str">
        <f>IF(db[[#This Row],[QTY/ CTN B]]="","",LEFT(db[[#This Row],[QTY/ CTN B]],SEARCH(" ",db[[#This Row],[QTY/ CTN B]],1)-1))</f>
        <v>180</v>
      </c>
      <c r="X1910" s="40" t="str">
        <f>IF(db[[#This Row],[QTY/ CTN B]]="","",RIGHT(db[[#This Row],[QTY/ CTN B]],LEN(db[[#This Row],[QTY/ CTN B]])-SEARCH(" ",db[[#This Row],[QTY/ CTN B]],1)))</f>
        <v>PCS</v>
      </c>
      <c r="Y1910" s="40" t="str">
        <f>IF(db[[#This Row],[QTY/ CTN TG]]="",IF(db[[#This Row],[STN TG]]="","",12),LEFT(db[[#This Row],[QTY/ CTN TG]],SEARCH(" ",db[[#This Row],[QTY/ CTN TG]],1)-1))</f>
        <v/>
      </c>
      <c r="Z19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10" s="40" t="str">
        <f>IF(db[[#This Row],[STN K]]="","",IF(db[[#This Row],[STN TG]]="LSN",12,""))</f>
        <v/>
      </c>
      <c r="AB1910" s="40" t="str">
        <f>IF(db[[#This Row],[STN TG]]="LSN","PCS","")</f>
        <v/>
      </c>
      <c r="AC1910" s="40">
        <f>db[[#This Row],[QTY B]]*IF(db[[#This Row],[QTY TG]]="",1,db[[#This Row],[QTY TG]])*IF(db[[#This Row],[QTY K]]="",1,db[[#This Row],[QTY K]])</f>
        <v>180</v>
      </c>
      <c r="AD1910" s="40" t="str">
        <f>IF(db[[#This Row],[STN K]]="",IF(db[[#This Row],[STN TG]]="",db[[#This Row],[STN B]],db[[#This Row],[STN TG]]),db[[#This Row],[STN K]])</f>
        <v>PCS</v>
      </c>
      <c r="AE1910" s="40"/>
    </row>
    <row r="1911" spans="1:31" x14ac:dyDescent="0.25">
      <c r="A1911" s="40">
        <f t="shared" si="29"/>
        <v>1910</v>
      </c>
      <c r="B1911" s="5" t="str">
        <f>LOWER(SUBSTITUTE(SUBSTITUTE(SUBSTITUTE(SUBSTITUTE(SUBSTITUTE(SUBSTITUTE(SUBSTITUTE(SUBSTITUTE(db[[#This Row],[NB BM]]," ",),".",""),"-",""),"(",""),")",""),"/",""),"""",""),"+",""))</f>
        <v>malamshintoengb612w</v>
      </c>
      <c r="C1911" s="5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D1911" s="5" t="str">
        <f>LOWER(SUBSTITUTE(SUBSTITUTE(SUBSTITUTE(SUBSTITUTE(SUBSTITUTE(SUBSTITUTE(SUBSTITUTE(SUBSTITUTE(SUBSTITUTE(db[[#This Row],[NB PAJAK]]," ",""),"-",""),"(",""),")",""),".",""),",",""),"/",""),"""",""),"+",""))</f>
        <v/>
      </c>
      <c r="E191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malamshintoengb612w150pcsuntana</v>
      </c>
      <c r="F191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malamshintoengb612w150pcs</v>
      </c>
      <c r="G1911" s="5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malamshintoengb612wuntana</v>
      </c>
      <c r="H191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malamshintoengb612w150pcsuntana</v>
      </c>
      <c r="I1911" s="2" t="s">
        <v>931</v>
      </c>
      <c r="J1911" s="2" t="s">
        <v>1196</v>
      </c>
      <c r="K1911" s="14"/>
      <c r="L1911" s="2" t="s">
        <v>1336</v>
      </c>
      <c r="M1911" s="34" t="e">
        <f>IF(db[[#This Row],[NB NOTA_C]]="","",COUNTIF([2]!B_MSK[concat],db[[#This Row],[NB NOTA_C]]))</f>
        <v>#REF!</v>
      </c>
      <c r="N1911" s="14" t="s">
        <v>1370</v>
      </c>
      <c r="O1911" s="2" t="s">
        <v>1492</v>
      </c>
      <c r="P1911" s="2" t="s">
        <v>2437</v>
      </c>
      <c r="R1911" s="2" t="str">
        <f>IF(db[[#This Row],[QTY/ CTN]]="","",SUBSTITUTE(SUBSTITUTE(SUBSTITUTE(db[[#This Row],[QTY/ CTN]]," ","_",2),"(",""),")","")&amp;"_")</f>
        <v>150 PCS_</v>
      </c>
      <c r="S1911" s="2">
        <f>IF(db[[#This Row],[H_QTY/ CTN]]="","",SEARCH("_",db[[#This Row],[H_QTY/ CTN]]))</f>
        <v>8</v>
      </c>
      <c r="T1911" s="2">
        <f>IF(db[[#This Row],[H_QTY/ CTN]]="","",LEN(db[[#This Row],[H_QTY/ CTN]]))</f>
        <v>8</v>
      </c>
      <c r="U1911" s="41" t="str">
        <f>IF(db[[#This Row],[H_QTY/ CTN]]="","",LEFT(db[[#This Row],[H_QTY/ CTN]],db[[#This Row],[H_1]]-1))</f>
        <v>150 PCS</v>
      </c>
      <c r="V1911" s="40" t="str">
        <f>IF(NOT(db[[#This Row],[H_1]]=db[[#This Row],[H_2]]),MID(db[[#This Row],[H_QTY/ CTN]],db[[#This Row],[H_1]]+1,db[[#This Row],[H_2]]-db[[#This Row],[H_1]]-1),"")</f>
        <v/>
      </c>
      <c r="W1911" s="40" t="str">
        <f>IF(db[[#This Row],[QTY/ CTN B]]="","",LEFT(db[[#This Row],[QTY/ CTN B]],SEARCH(" ",db[[#This Row],[QTY/ CTN B]],1)-1))</f>
        <v>150</v>
      </c>
      <c r="X1911" s="40" t="str">
        <f>IF(db[[#This Row],[QTY/ CTN B]]="","",RIGHT(db[[#This Row],[QTY/ CTN B]],LEN(db[[#This Row],[QTY/ CTN B]])-SEARCH(" ",db[[#This Row],[QTY/ CTN B]],1)))</f>
        <v>PCS</v>
      </c>
      <c r="Y1911" s="40" t="str">
        <f>IF(db[[#This Row],[QTY/ CTN TG]]="",IF(db[[#This Row],[STN TG]]="","",12),LEFT(db[[#This Row],[QTY/ CTN TG]],SEARCH(" ",db[[#This Row],[QTY/ CTN TG]],1)-1))</f>
        <v/>
      </c>
      <c r="Z19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11" s="40" t="str">
        <f>IF(db[[#This Row],[STN K]]="","",IF(db[[#This Row],[STN TG]]="LSN",12,""))</f>
        <v/>
      </c>
      <c r="AB1911" s="40" t="str">
        <f>IF(db[[#This Row],[STN TG]]="LSN","PCS","")</f>
        <v/>
      </c>
      <c r="AC1911" s="40">
        <f>db[[#This Row],[QTY B]]*IF(db[[#This Row],[QTY TG]]="",1,db[[#This Row],[QTY TG]])*IF(db[[#This Row],[QTY K]]="",1,db[[#This Row],[QTY K]])</f>
        <v>150</v>
      </c>
      <c r="AD1911" s="40" t="str">
        <f>IF(db[[#This Row],[STN K]]="",IF(db[[#This Row],[STN TG]]="",db[[#This Row],[STN B]],db[[#This Row],[STN TG]]),db[[#This Row],[STN K]])</f>
        <v>PCS</v>
      </c>
      <c r="AE1911" s="40"/>
    </row>
    <row r="1912" spans="1:31" x14ac:dyDescent="0.25">
      <c r="A1912" s="78">
        <f t="shared" si="29"/>
        <v>1911</v>
      </c>
      <c r="B1912" s="79" t="str">
        <f>LOWER(SUBSTITUTE(SUBSTITUTE(SUBSTITUTE(SUBSTITUTE(SUBSTITUTE(SUBSTITUTE(SUBSTITUTE(SUBSTITUTE(db[[#This Row],[NB BM]]," ",),".",""),"-",""),"(",""),")",""),"/",""),"""",""),"+",""))</f>
        <v>malamshintoengjumbopolos</v>
      </c>
      <c r="C1912" s="79" t="str">
        <f>LOWER(SUBSTITUTE(SUBSTITUTE(SUBSTITUTE(SUBSTITUTE(SUBSTITUTE(SUBSTITUTE(SUBSTITUTE(SUBSTITUTE(SUBSTITUTE(db[[#This Row],[NB NOTA]]," ",),".",""),"-",""),"(",""),")",""),",",""),"/",""),"""",""),"+",""))</f>
        <v>malamshintoengjumbopolos</v>
      </c>
      <c r="D1912" s="79" t="str">
        <f>LOWER(SUBSTITUTE(SUBSTITUTE(SUBSTITUTE(SUBSTITUTE(SUBSTITUTE(SUBSTITUTE(SUBSTITUTE(SUBSTITUTE(SUBSTITUTE(db[[#This Row],[NB PAJAK]]," ",""),"-",""),"(",""),")",""),".",""),",",""),"/",""),"""",""),"+",""))</f>
        <v/>
      </c>
      <c r="E1912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malamshintoengjumbopolos20pcsuntana</v>
      </c>
      <c r="F1912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malamshintoengjumbopolos20pcs</v>
      </c>
      <c r="G1912" s="79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malamshintoengjumbopolosuntana</v>
      </c>
      <c r="H1912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malamshintoengjumbopolos20pcsuntana</v>
      </c>
      <c r="I1912" s="70" t="s">
        <v>7064</v>
      </c>
      <c r="J1912" s="70" t="s">
        <v>7063</v>
      </c>
      <c r="K1912" s="71"/>
      <c r="L1912" s="70" t="s">
        <v>1336</v>
      </c>
      <c r="M1912" s="80" t="e">
        <f>IF(db[[#This Row],[NB NOTA_C]]="","",COUNTIF([2]!B_MSK[concat],db[[#This Row],[NB NOTA_C]]))</f>
        <v>#REF!</v>
      </c>
      <c r="N1912" s="81" t="s">
        <v>1370</v>
      </c>
      <c r="O1912" s="79" t="s">
        <v>1498</v>
      </c>
      <c r="P1912" s="70" t="s">
        <v>2422</v>
      </c>
      <c r="Q1912" s="79"/>
      <c r="R1912" s="79" t="str">
        <f>IF(db[[#This Row],[QTY/ CTN]]="","",SUBSTITUTE(SUBSTITUTE(SUBSTITUTE(db[[#This Row],[QTY/ CTN]]," ","_",2),"(",""),")","")&amp;"_")</f>
        <v>20 PCS_</v>
      </c>
      <c r="S1912" s="79">
        <f>IF(db[[#This Row],[H_QTY/ CTN]]="","",SEARCH("_",db[[#This Row],[H_QTY/ CTN]]))</f>
        <v>7</v>
      </c>
      <c r="T1912" s="79">
        <f>IF(db[[#This Row],[H_QTY/ CTN]]="","",LEN(db[[#This Row],[H_QTY/ CTN]]))</f>
        <v>7</v>
      </c>
      <c r="U1912" s="78" t="str">
        <f>IF(db[[#This Row],[H_QTY/ CTN]]="","",LEFT(db[[#This Row],[H_QTY/ CTN]],db[[#This Row],[H_1]]-1))</f>
        <v>20 PCS</v>
      </c>
      <c r="V1912" s="78" t="str">
        <f>IF(NOT(db[[#This Row],[H_1]]=db[[#This Row],[H_2]]),MID(db[[#This Row],[H_QTY/ CTN]],db[[#This Row],[H_1]]+1,db[[#This Row],[H_2]]-db[[#This Row],[H_1]]-1),"")</f>
        <v/>
      </c>
      <c r="W1912" s="78" t="str">
        <f>IF(db[[#This Row],[QTY/ CTN B]]="","",LEFT(db[[#This Row],[QTY/ CTN B]],SEARCH(" ",db[[#This Row],[QTY/ CTN B]],1)-1))</f>
        <v>20</v>
      </c>
      <c r="X1912" s="78" t="str">
        <f>IF(db[[#This Row],[QTY/ CTN B]]="","",RIGHT(db[[#This Row],[QTY/ CTN B]],LEN(db[[#This Row],[QTY/ CTN B]])-SEARCH(" ",db[[#This Row],[QTY/ CTN B]],1)))</f>
        <v>PCS</v>
      </c>
      <c r="Y1912" s="78" t="str">
        <f>IF(db[[#This Row],[QTY/ CTN TG]]="",IF(db[[#This Row],[STN TG]]="","",12),LEFT(db[[#This Row],[QTY/ CTN TG]],SEARCH(" ",db[[#This Row],[QTY/ CTN TG]],1)-1))</f>
        <v/>
      </c>
      <c r="Z1912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12" s="78" t="str">
        <f>IF(db[[#This Row],[STN K]]="","",IF(db[[#This Row],[STN TG]]="LSN",12,""))</f>
        <v/>
      </c>
      <c r="AB1912" s="78" t="str">
        <f>IF(db[[#This Row],[STN TG]]="LSN","PCS","")</f>
        <v/>
      </c>
      <c r="AC1912" s="78">
        <f>db[[#This Row],[QTY B]]*IF(db[[#This Row],[QTY TG]]="",1,db[[#This Row],[QTY TG]])*IF(db[[#This Row],[QTY K]]="",1,db[[#This Row],[QTY K]])</f>
        <v>20</v>
      </c>
      <c r="AD1912" s="78" t="str">
        <f>IF(db[[#This Row],[STN K]]="",IF(db[[#This Row],[STN TG]]="",db[[#This Row],[STN B]],db[[#This Row],[STN TG]]),db[[#This Row],[STN K]])</f>
        <v>PCS</v>
      </c>
      <c r="AE1912" s="78"/>
    </row>
    <row r="1913" spans="1:31" x14ac:dyDescent="0.25">
      <c r="A1913" s="40">
        <f t="shared" si="29"/>
        <v>1912</v>
      </c>
      <c r="B1913" s="5" t="str">
        <f>LOWER(SUBSTITUTE(SUBSTITUTE(SUBSTITUTE(SUBSTITUTE(SUBSTITUTE(SUBSTITUTE(SUBSTITUTE(SUBSTITUTE(db[[#This Row],[NB BM]]," ",),".",""),"-",""),"(",""),")",""),"/",""),"""",""),"+",""))</f>
        <v>malamshintoengk1wpolos</v>
      </c>
      <c r="C1913" s="5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D1913" s="5" t="str">
        <f>LOWER(SUBSTITUTE(SUBSTITUTE(SUBSTITUTE(SUBSTITUTE(SUBSTITUTE(SUBSTITUTE(SUBSTITUTE(SUBSTITUTE(SUBSTITUTE(db[[#This Row],[NB PAJAK]]," ",""),"-",""),"(",""),")",""),".",""),",",""),"/",""),"""",""),"+",""))</f>
        <v/>
      </c>
      <c r="E191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malamshintoengk1wpolos480pcsuntana</v>
      </c>
      <c r="F191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malamshintoengk1wpolos480pcs</v>
      </c>
      <c r="G1913" s="5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malamshintoengk1wpolosuntana</v>
      </c>
      <c r="H191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malamshintoengk1wpolos480pcsuntana</v>
      </c>
      <c r="I1913" s="2" t="s">
        <v>932</v>
      </c>
      <c r="J1913" s="2" t="s">
        <v>1197</v>
      </c>
      <c r="K1913" s="14"/>
      <c r="L1913" s="2" t="s">
        <v>1336</v>
      </c>
      <c r="M1913" s="34" t="e">
        <f>IF(db[[#This Row],[NB NOTA_C]]="","",COUNTIF([2]!B_MSK[concat],db[[#This Row],[NB NOTA_C]]))</f>
        <v>#REF!</v>
      </c>
      <c r="N1913" s="14" t="s">
        <v>1370</v>
      </c>
      <c r="O1913" s="2" t="s">
        <v>1493</v>
      </c>
      <c r="P1913" s="2" t="s">
        <v>2437</v>
      </c>
      <c r="R1913" s="2" t="str">
        <f>IF(db[[#This Row],[QTY/ CTN]]="","",SUBSTITUTE(SUBSTITUTE(SUBSTITUTE(db[[#This Row],[QTY/ CTN]]," ","_",2),"(",""),")","")&amp;"_")</f>
        <v>480 PCS_</v>
      </c>
      <c r="S1913" s="2">
        <f>IF(db[[#This Row],[H_QTY/ CTN]]="","",SEARCH("_",db[[#This Row],[H_QTY/ CTN]]))</f>
        <v>8</v>
      </c>
      <c r="T1913" s="2">
        <f>IF(db[[#This Row],[H_QTY/ CTN]]="","",LEN(db[[#This Row],[H_QTY/ CTN]]))</f>
        <v>8</v>
      </c>
      <c r="U1913" s="41" t="str">
        <f>IF(db[[#This Row],[H_QTY/ CTN]]="","",LEFT(db[[#This Row],[H_QTY/ CTN]],db[[#This Row],[H_1]]-1))</f>
        <v>480 PCS</v>
      </c>
      <c r="V1913" s="40" t="str">
        <f>IF(NOT(db[[#This Row],[H_1]]=db[[#This Row],[H_2]]),MID(db[[#This Row],[H_QTY/ CTN]],db[[#This Row],[H_1]]+1,db[[#This Row],[H_2]]-db[[#This Row],[H_1]]-1),"")</f>
        <v/>
      </c>
      <c r="W1913" s="40" t="str">
        <f>IF(db[[#This Row],[QTY/ CTN B]]="","",LEFT(db[[#This Row],[QTY/ CTN B]],SEARCH(" ",db[[#This Row],[QTY/ CTN B]],1)-1))</f>
        <v>480</v>
      </c>
      <c r="X1913" s="40" t="str">
        <f>IF(db[[#This Row],[QTY/ CTN B]]="","",RIGHT(db[[#This Row],[QTY/ CTN B]],LEN(db[[#This Row],[QTY/ CTN B]])-SEARCH(" ",db[[#This Row],[QTY/ CTN B]],1)))</f>
        <v>PCS</v>
      </c>
      <c r="Y1913" s="40" t="str">
        <f>IF(db[[#This Row],[QTY/ CTN TG]]="",IF(db[[#This Row],[STN TG]]="","",12),LEFT(db[[#This Row],[QTY/ CTN TG]],SEARCH(" ",db[[#This Row],[QTY/ CTN TG]],1)-1))</f>
        <v/>
      </c>
      <c r="Z19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13" s="40" t="str">
        <f>IF(db[[#This Row],[STN K]]="","",IF(db[[#This Row],[STN TG]]="LSN",12,""))</f>
        <v/>
      </c>
      <c r="AB1913" s="40" t="str">
        <f>IF(db[[#This Row],[STN TG]]="LSN","PCS","")</f>
        <v/>
      </c>
      <c r="AC1913" s="40">
        <f>db[[#This Row],[QTY B]]*IF(db[[#This Row],[QTY TG]]="",1,db[[#This Row],[QTY TG]])*IF(db[[#This Row],[QTY K]]="",1,db[[#This Row],[QTY K]])</f>
        <v>480</v>
      </c>
      <c r="AD1913" s="40" t="str">
        <f>IF(db[[#This Row],[STN K]]="",IF(db[[#This Row],[STN TG]]="",db[[#This Row],[STN B]],db[[#This Row],[STN TG]]),db[[#This Row],[STN K]])</f>
        <v>PCS</v>
      </c>
      <c r="AE1913" s="40"/>
    </row>
    <row r="1914" spans="1:31" x14ac:dyDescent="0.25">
      <c r="A1914" s="40">
        <f t="shared" si="29"/>
        <v>1913</v>
      </c>
      <c r="B1914" s="5" t="str">
        <f>LOWER(SUBSTITUTE(SUBSTITUTE(SUBSTITUTE(SUBSTITUTE(SUBSTITUTE(SUBSTITUTE(SUBSTITUTE(SUBSTITUTE(db[[#This Row],[NB BM]]," ",),".",""),"-",""),"(",""),")",""),"/",""),"""",""),"+",""))</f>
        <v>malamshintoengk612w</v>
      </c>
      <c r="C1914" s="5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D1914" s="5" t="str">
        <f>LOWER(SUBSTITUTE(SUBSTITUTE(SUBSTITUTE(SUBSTITUTE(SUBSTITUTE(SUBSTITUTE(SUBSTITUTE(SUBSTITUTE(SUBSTITUTE(db[[#This Row],[NB PAJAK]]," ",""),"-",""),"(",""),")",""),".",""),",",""),"/",""),"""",""),"+",""))</f>
        <v/>
      </c>
      <c r="E191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malamshintoengk612w480pcsuntana</v>
      </c>
      <c r="F191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malamshintoengk612w480pcs</v>
      </c>
      <c r="G1914" s="5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malamshintoengk612wuntana</v>
      </c>
      <c r="H191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malamshintoengk612w480pcsuntana</v>
      </c>
      <c r="I1914" s="2" t="s">
        <v>933</v>
      </c>
      <c r="J1914" s="2" t="s">
        <v>1198</v>
      </c>
      <c r="K1914" s="14"/>
      <c r="L1914" s="2" t="s">
        <v>1336</v>
      </c>
      <c r="M1914" s="34" t="e">
        <f>IF(db[[#This Row],[NB NOTA_C]]="","",COUNTIF([2]!B_MSK[concat],db[[#This Row],[NB NOTA_C]]))</f>
        <v>#REF!</v>
      </c>
      <c r="N1914" s="14" t="s">
        <v>1370</v>
      </c>
      <c r="O1914" s="2" t="s">
        <v>1493</v>
      </c>
      <c r="P1914" s="2" t="s">
        <v>2437</v>
      </c>
      <c r="R1914" s="2" t="str">
        <f>IF(db[[#This Row],[QTY/ CTN]]="","",SUBSTITUTE(SUBSTITUTE(SUBSTITUTE(db[[#This Row],[QTY/ CTN]]," ","_",2),"(",""),")","")&amp;"_")</f>
        <v>480 PCS_</v>
      </c>
      <c r="S1914" s="2">
        <f>IF(db[[#This Row],[H_QTY/ CTN]]="","",SEARCH("_",db[[#This Row],[H_QTY/ CTN]]))</f>
        <v>8</v>
      </c>
      <c r="T1914" s="2">
        <f>IF(db[[#This Row],[H_QTY/ CTN]]="","",LEN(db[[#This Row],[H_QTY/ CTN]]))</f>
        <v>8</v>
      </c>
      <c r="U1914" s="41" t="str">
        <f>IF(db[[#This Row],[H_QTY/ CTN]]="","",LEFT(db[[#This Row],[H_QTY/ CTN]],db[[#This Row],[H_1]]-1))</f>
        <v>480 PCS</v>
      </c>
      <c r="V1914" s="40" t="str">
        <f>IF(NOT(db[[#This Row],[H_1]]=db[[#This Row],[H_2]]),MID(db[[#This Row],[H_QTY/ CTN]],db[[#This Row],[H_1]]+1,db[[#This Row],[H_2]]-db[[#This Row],[H_1]]-1),"")</f>
        <v/>
      </c>
      <c r="W1914" s="40" t="str">
        <f>IF(db[[#This Row],[QTY/ CTN B]]="","",LEFT(db[[#This Row],[QTY/ CTN B]],SEARCH(" ",db[[#This Row],[QTY/ CTN B]],1)-1))</f>
        <v>480</v>
      </c>
      <c r="X1914" s="40" t="str">
        <f>IF(db[[#This Row],[QTY/ CTN B]]="","",RIGHT(db[[#This Row],[QTY/ CTN B]],LEN(db[[#This Row],[QTY/ CTN B]])-SEARCH(" ",db[[#This Row],[QTY/ CTN B]],1)))</f>
        <v>PCS</v>
      </c>
      <c r="Y1914" s="40" t="str">
        <f>IF(db[[#This Row],[QTY/ CTN TG]]="",IF(db[[#This Row],[STN TG]]="","",12),LEFT(db[[#This Row],[QTY/ CTN TG]],SEARCH(" ",db[[#This Row],[QTY/ CTN TG]],1)-1))</f>
        <v/>
      </c>
      <c r="Z19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14" s="40" t="str">
        <f>IF(db[[#This Row],[STN K]]="","",IF(db[[#This Row],[STN TG]]="LSN",12,""))</f>
        <v/>
      </c>
      <c r="AB1914" s="40" t="str">
        <f>IF(db[[#This Row],[STN TG]]="LSN","PCS","")</f>
        <v/>
      </c>
      <c r="AC1914" s="40">
        <f>db[[#This Row],[QTY B]]*IF(db[[#This Row],[QTY TG]]="",1,db[[#This Row],[QTY TG]])*IF(db[[#This Row],[QTY K]]="",1,db[[#This Row],[QTY K]])</f>
        <v>480</v>
      </c>
      <c r="AD1914" s="40" t="str">
        <f>IF(db[[#This Row],[STN K]]="",IF(db[[#This Row],[STN TG]]="",db[[#This Row],[STN B]],db[[#This Row],[STN TG]]),db[[#This Row],[STN K]])</f>
        <v>PCS</v>
      </c>
      <c r="AE1914" s="40"/>
    </row>
    <row r="1915" spans="1:31" x14ac:dyDescent="0.25">
      <c r="A1915" s="40">
        <f t="shared" si="29"/>
        <v>1914</v>
      </c>
      <c r="B1915" s="5" t="str">
        <f>LOWER(SUBSTITUTE(SUBSTITUTE(SUBSTITUTE(SUBSTITUTE(SUBSTITUTE(SUBSTITUTE(SUBSTITUTE(SUBSTITUTE(db[[#This Row],[NB BM]]," ",),".",""),"-",""),"(",""),")",""),"/",""),"""",""),"+",""))</f>
        <v>malamshintoengk612w</v>
      </c>
      <c r="C1915" s="5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D1915" s="5" t="str">
        <f>LOWER(SUBSTITUTE(SUBSTITUTE(SUBSTITUTE(SUBSTITUTE(SUBSTITUTE(SUBSTITUTE(SUBSTITUTE(SUBSTITUTE(SUBSTITUTE(db[[#This Row],[NB PAJAK]]," ",""),"-",""),"(",""),")",""),".",""),",",""),"/",""),"""",""),"+",""))</f>
        <v/>
      </c>
      <c r="E191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malamshintoengk612w480pcsuntana</v>
      </c>
      <c r="F191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malamshintoengk612w1c=480pcs480pcs</v>
      </c>
      <c r="G1915" s="5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malamshintoengk612w1c=480pcsuntana</v>
      </c>
      <c r="H191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malamshintoengk612w1c=480pcs480pcsuntana</v>
      </c>
      <c r="I1915" s="2" t="s">
        <v>933</v>
      </c>
      <c r="J1915" s="2" t="s">
        <v>2367</v>
      </c>
      <c r="K1915" s="14"/>
      <c r="L1915" s="2" t="s">
        <v>1336</v>
      </c>
      <c r="M1915" s="34" t="e">
        <f>IF(db[[#This Row],[NB NOTA_C]]="","",COUNTIF([2]!B_MSK[concat],db[[#This Row],[NB NOTA_C]]))</f>
        <v>#REF!</v>
      </c>
      <c r="N1915" s="9" t="s">
        <v>1370</v>
      </c>
      <c r="O1915" s="5" t="s">
        <v>1493</v>
      </c>
      <c r="P1915" s="2" t="s">
        <v>2437</v>
      </c>
      <c r="R1915" s="2" t="str">
        <f>IF(db[[#This Row],[QTY/ CTN]]="","",SUBSTITUTE(SUBSTITUTE(SUBSTITUTE(db[[#This Row],[QTY/ CTN]]," ","_",2),"(",""),")","")&amp;"_")</f>
        <v>480 PCS_</v>
      </c>
      <c r="S1915" s="2">
        <f>IF(db[[#This Row],[H_QTY/ CTN]]="","",SEARCH("_",db[[#This Row],[H_QTY/ CTN]]))</f>
        <v>8</v>
      </c>
      <c r="T1915" s="2">
        <f>IF(db[[#This Row],[H_QTY/ CTN]]="","",LEN(db[[#This Row],[H_QTY/ CTN]]))</f>
        <v>8</v>
      </c>
      <c r="U1915" s="41" t="str">
        <f>IF(db[[#This Row],[H_QTY/ CTN]]="","",LEFT(db[[#This Row],[H_QTY/ CTN]],db[[#This Row],[H_1]]-1))</f>
        <v>480 PCS</v>
      </c>
      <c r="V1915" s="40" t="str">
        <f>IF(NOT(db[[#This Row],[H_1]]=db[[#This Row],[H_2]]),MID(db[[#This Row],[H_QTY/ CTN]],db[[#This Row],[H_1]]+1,db[[#This Row],[H_2]]-db[[#This Row],[H_1]]-1),"")</f>
        <v/>
      </c>
      <c r="W1915" s="40" t="str">
        <f>IF(db[[#This Row],[QTY/ CTN B]]="","",LEFT(db[[#This Row],[QTY/ CTN B]],SEARCH(" ",db[[#This Row],[QTY/ CTN B]],1)-1))</f>
        <v>480</v>
      </c>
      <c r="X1915" s="40" t="str">
        <f>IF(db[[#This Row],[QTY/ CTN B]]="","",RIGHT(db[[#This Row],[QTY/ CTN B]],LEN(db[[#This Row],[QTY/ CTN B]])-SEARCH(" ",db[[#This Row],[QTY/ CTN B]],1)))</f>
        <v>PCS</v>
      </c>
      <c r="Y1915" s="40" t="str">
        <f>IF(db[[#This Row],[QTY/ CTN TG]]="",IF(db[[#This Row],[STN TG]]="","",12),LEFT(db[[#This Row],[QTY/ CTN TG]],SEARCH(" ",db[[#This Row],[QTY/ CTN TG]],1)-1))</f>
        <v/>
      </c>
      <c r="Z19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15" s="40" t="str">
        <f>IF(db[[#This Row],[STN K]]="","",IF(db[[#This Row],[STN TG]]="LSN",12,""))</f>
        <v/>
      </c>
      <c r="AB1915" s="40" t="str">
        <f>IF(db[[#This Row],[STN TG]]="LSN","PCS","")</f>
        <v/>
      </c>
      <c r="AC1915" s="40">
        <f>db[[#This Row],[QTY B]]*IF(db[[#This Row],[QTY TG]]="",1,db[[#This Row],[QTY TG]])*IF(db[[#This Row],[QTY K]]="",1,db[[#This Row],[QTY K]])</f>
        <v>480</v>
      </c>
      <c r="AD1915" s="40" t="str">
        <f>IF(db[[#This Row],[STN K]]="",IF(db[[#This Row],[STN TG]]="",db[[#This Row],[STN B]],db[[#This Row],[STN TG]]),db[[#This Row],[STN K]])</f>
        <v>PCS</v>
      </c>
      <c r="AE1915" s="40"/>
    </row>
    <row r="1916" spans="1:31" x14ac:dyDescent="0.25">
      <c r="A1916" s="40">
        <f t="shared" si="29"/>
        <v>1915</v>
      </c>
      <c r="B1916" s="5" t="str">
        <f>LOWER(SUBSTITUTE(SUBSTITUTE(SUBSTITUTE(SUBSTITUTE(SUBSTITUTE(SUBSTITUTE(SUBSTITUTE(SUBSTITUTE(db[[#This Row],[NB BM]]," ",),".",""),"-",""),"(",""),")",""),"/",""),"""",""),"+",""))</f>
        <v>malamshintoengtg1wpolos</v>
      </c>
      <c r="C1916" s="5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D1916" s="5" t="str">
        <f>LOWER(SUBSTITUTE(SUBSTITUTE(SUBSTITUTE(SUBSTITUTE(SUBSTITUTE(SUBSTITUTE(SUBSTITUTE(SUBSTITUTE(SUBSTITUTE(db[[#This Row],[NB PAJAK]]," ",""),"-",""),"(",""),")",""),".",""),",",""),"/",""),"""",""),"+",""))</f>
        <v/>
      </c>
      <c r="E191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malamshintoengtg1wpolos210pcsuntana</v>
      </c>
      <c r="F191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malamshintoengtg1wpolos210pcs</v>
      </c>
      <c r="G1916" s="5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malamshintoengtg1wpolosuntana</v>
      </c>
      <c r="H191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malamshintoengtg1wpolos210pcsuntana</v>
      </c>
      <c r="I1916" s="2" t="s">
        <v>934</v>
      </c>
      <c r="J1916" s="2" t="s">
        <v>2519</v>
      </c>
      <c r="K1916" s="14"/>
      <c r="L1916" s="2" t="s">
        <v>1336</v>
      </c>
      <c r="M1916" s="34" t="e">
        <f>IF(db[[#This Row],[NB NOTA_C]]="","",COUNTIF([2]!B_MSK[concat],db[[#This Row],[NB NOTA_C]]))</f>
        <v>#REF!</v>
      </c>
      <c r="N1916" s="9" t="s">
        <v>1370</v>
      </c>
      <c r="O1916" s="5" t="s">
        <v>1494</v>
      </c>
      <c r="P1916" s="2" t="s">
        <v>2437</v>
      </c>
      <c r="Q1916" s="5"/>
      <c r="R1916" s="5" t="str">
        <f>IF(db[[#This Row],[QTY/ CTN]]="","",SUBSTITUTE(SUBSTITUTE(SUBSTITUTE(db[[#This Row],[QTY/ CTN]]," ","_",2),"(",""),")","")&amp;"_")</f>
        <v>210 PCS_</v>
      </c>
      <c r="S1916" s="5">
        <f>IF(db[[#This Row],[H_QTY/ CTN]]="","",SEARCH("_",db[[#This Row],[H_QTY/ CTN]]))</f>
        <v>8</v>
      </c>
      <c r="T1916" s="5">
        <f>IF(db[[#This Row],[H_QTY/ CTN]]="","",LEN(db[[#This Row],[H_QTY/ CTN]]))</f>
        <v>8</v>
      </c>
      <c r="U1916" s="41" t="str">
        <f>IF(db[[#This Row],[H_QTY/ CTN]]="","",LEFT(db[[#This Row],[H_QTY/ CTN]],db[[#This Row],[H_1]]-1))</f>
        <v>210 PCS</v>
      </c>
      <c r="V1916" s="40" t="str">
        <f>IF(NOT(db[[#This Row],[H_1]]=db[[#This Row],[H_2]]),MID(db[[#This Row],[H_QTY/ CTN]],db[[#This Row],[H_1]]+1,db[[#This Row],[H_2]]-db[[#This Row],[H_1]]-1),"")</f>
        <v/>
      </c>
      <c r="W1916" s="40" t="str">
        <f>IF(db[[#This Row],[QTY/ CTN B]]="","",LEFT(db[[#This Row],[QTY/ CTN B]],SEARCH(" ",db[[#This Row],[QTY/ CTN B]],1)-1))</f>
        <v>210</v>
      </c>
      <c r="X1916" s="40" t="str">
        <f>IF(db[[#This Row],[QTY/ CTN B]]="","",RIGHT(db[[#This Row],[QTY/ CTN B]],LEN(db[[#This Row],[QTY/ CTN B]])-SEARCH(" ",db[[#This Row],[QTY/ CTN B]],1)))</f>
        <v>PCS</v>
      </c>
      <c r="Y1916" s="40" t="str">
        <f>IF(db[[#This Row],[QTY/ CTN TG]]="",IF(db[[#This Row],[STN TG]]="","",12),LEFT(db[[#This Row],[QTY/ CTN TG]],SEARCH(" ",db[[#This Row],[QTY/ CTN TG]],1)-1))</f>
        <v/>
      </c>
      <c r="Z19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16" s="40" t="str">
        <f>IF(db[[#This Row],[STN K]]="","",IF(db[[#This Row],[STN TG]]="LSN",12,""))</f>
        <v/>
      </c>
      <c r="AB1916" s="40" t="str">
        <f>IF(db[[#This Row],[STN TG]]="LSN","PCS","")</f>
        <v/>
      </c>
      <c r="AC1916" s="40">
        <f>db[[#This Row],[QTY B]]*IF(db[[#This Row],[QTY TG]]="",1,db[[#This Row],[QTY TG]])*IF(db[[#This Row],[QTY K]]="",1,db[[#This Row],[QTY K]])</f>
        <v>210</v>
      </c>
      <c r="AD1916" s="40" t="str">
        <f>IF(db[[#This Row],[STN K]]="",IF(db[[#This Row],[STN TG]]="",db[[#This Row],[STN B]],db[[#This Row],[STN TG]]),db[[#This Row],[STN K]])</f>
        <v>PCS</v>
      </c>
      <c r="AE1916" s="40"/>
    </row>
    <row r="1917" spans="1:31" x14ac:dyDescent="0.25">
      <c r="A1917" s="40">
        <f t="shared" si="29"/>
        <v>1916</v>
      </c>
      <c r="B1917" s="5" t="str">
        <f>LOWER(SUBSTITUTE(SUBSTITUTE(SUBSTITUTE(SUBSTITUTE(SUBSTITUTE(SUBSTITUTE(SUBSTITUTE(SUBSTITUTE(db[[#This Row],[NB BM]]," ",),".",""),"-",""),"(",""),")",""),"/",""),"""",""),"+",""))</f>
        <v>malamshintoengtg1wpolos</v>
      </c>
      <c r="C1917" s="5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D1917" s="5" t="str">
        <f>LOWER(SUBSTITUTE(SUBSTITUTE(SUBSTITUTE(SUBSTITUTE(SUBSTITUTE(SUBSTITUTE(SUBSTITUTE(SUBSTITUTE(SUBSTITUTE(db[[#This Row],[NB PAJAK]]," ",""),"-",""),"(",""),")",""),".",""),",",""),"/",""),"""",""),"+",""))</f>
        <v/>
      </c>
      <c r="E191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malamshintoengtg1wpolos210pcsuntana</v>
      </c>
      <c r="F191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malamshintoengtg1wpolos1c=210pcs210pcs</v>
      </c>
      <c r="G1917" s="5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malamshintoengtg1wpolos1c=210pcsuntana</v>
      </c>
      <c r="H191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malamshintoengtg1wpolos1c=210pcs210pcsuntana</v>
      </c>
      <c r="I1917" s="2" t="s">
        <v>934</v>
      </c>
      <c r="J1917" s="2" t="s">
        <v>1199</v>
      </c>
      <c r="K1917" s="14"/>
      <c r="L1917" s="2" t="s">
        <v>1336</v>
      </c>
      <c r="M1917" s="34" t="e">
        <f>IF(db[[#This Row],[NB NOTA_C]]="","",COUNTIF([2]!B_MSK[concat],db[[#This Row],[NB NOTA_C]]))</f>
        <v>#REF!</v>
      </c>
      <c r="N1917" s="14" t="s">
        <v>1370</v>
      </c>
      <c r="O1917" s="2" t="s">
        <v>1494</v>
      </c>
      <c r="P1917" s="2" t="s">
        <v>2437</v>
      </c>
      <c r="R1917" s="2" t="str">
        <f>IF(db[[#This Row],[QTY/ CTN]]="","",SUBSTITUTE(SUBSTITUTE(SUBSTITUTE(db[[#This Row],[QTY/ CTN]]," ","_",2),"(",""),")","")&amp;"_")</f>
        <v>210 PCS_</v>
      </c>
      <c r="S1917" s="2">
        <f>IF(db[[#This Row],[H_QTY/ CTN]]="","",SEARCH("_",db[[#This Row],[H_QTY/ CTN]]))</f>
        <v>8</v>
      </c>
      <c r="T1917" s="2">
        <f>IF(db[[#This Row],[H_QTY/ CTN]]="","",LEN(db[[#This Row],[H_QTY/ CTN]]))</f>
        <v>8</v>
      </c>
      <c r="U1917" s="41" t="str">
        <f>IF(db[[#This Row],[H_QTY/ CTN]]="","",LEFT(db[[#This Row],[H_QTY/ CTN]],db[[#This Row],[H_1]]-1))</f>
        <v>210 PCS</v>
      </c>
      <c r="V1917" s="40" t="str">
        <f>IF(NOT(db[[#This Row],[H_1]]=db[[#This Row],[H_2]]),MID(db[[#This Row],[H_QTY/ CTN]],db[[#This Row],[H_1]]+1,db[[#This Row],[H_2]]-db[[#This Row],[H_1]]-1),"")</f>
        <v/>
      </c>
      <c r="W1917" s="40" t="str">
        <f>IF(db[[#This Row],[QTY/ CTN B]]="","",LEFT(db[[#This Row],[QTY/ CTN B]],SEARCH(" ",db[[#This Row],[QTY/ CTN B]],1)-1))</f>
        <v>210</v>
      </c>
      <c r="X1917" s="40" t="str">
        <f>IF(db[[#This Row],[QTY/ CTN B]]="","",RIGHT(db[[#This Row],[QTY/ CTN B]],LEN(db[[#This Row],[QTY/ CTN B]])-SEARCH(" ",db[[#This Row],[QTY/ CTN B]],1)))</f>
        <v>PCS</v>
      </c>
      <c r="Y1917" s="40" t="str">
        <f>IF(db[[#This Row],[QTY/ CTN TG]]="",IF(db[[#This Row],[STN TG]]="","",12),LEFT(db[[#This Row],[QTY/ CTN TG]],SEARCH(" ",db[[#This Row],[QTY/ CTN TG]],1)-1))</f>
        <v/>
      </c>
      <c r="Z19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17" s="40" t="str">
        <f>IF(db[[#This Row],[STN K]]="","",IF(db[[#This Row],[STN TG]]="LSN",12,""))</f>
        <v/>
      </c>
      <c r="AB1917" s="40" t="str">
        <f>IF(db[[#This Row],[STN TG]]="LSN","PCS","")</f>
        <v/>
      </c>
      <c r="AC1917" s="40">
        <f>db[[#This Row],[QTY B]]*IF(db[[#This Row],[QTY TG]]="",1,db[[#This Row],[QTY TG]])*IF(db[[#This Row],[QTY K]]="",1,db[[#This Row],[QTY K]])</f>
        <v>210</v>
      </c>
      <c r="AD1917" s="40" t="str">
        <f>IF(db[[#This Row],[STN K]]="",IF(db[[#This Row],[STN TG]]="",db[[#This Row],[STN B]],db[[#This Row],[STN TG]]),db[[#This Row],[STN K]])</f>
        <v>PCS</v>
      </c>
      <c r="AE1917" s="40"/>
    </row>
    <row r="1918" spans="1:31" x14ac:dyDescent="0.25">
      <c r="A1918" s="40">
        <f t="shared" si="29"/>
        <v>1917</v>
      </c>
      <c r="B1918" s="5" t="str">
        <f>LOWER(SUBSTITUTE(SUBSTITUTE(SUBSTITUTE(SUBSTITUTE(SUBSTITUTE(SUBSTITUTE(SUBSTITUTE(SUBSTITUTE(db[[#This Row],[NB BM]]," ",),".",""),"-",""),"(",""),")",""),"/",""),"""",""),"+",""))</f>
        <v>malamshintoengtg612w</v>
      </c>
      <c r="C1918" s="5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D1918" s="5" t="str">
        <f>LOWER(SUBSTITUTE(SUBSTITUTE(SUBSTITUTE(SUBSTITUTE(SUBSTITUTE(SUBSTITUTE(SUBSTITUTE(SUBSTITUTE(SUBSTITUTE(db[[#This Row],[NB PAJAK]]," ",""),"-",""),"(",""),")",""),".",""),",",""),"/",""),"""",""),"+",""))</f>
        <v/>
      </c>
      <c r="E191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malamshintoengtg612w210pcsuntana</v>
      </c>
      <c r="F191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malamshintoengtg612w210pcs</v>
      </c>
      <c r="G1918" s="5" t="str">
        <f>db[[#This Row],[NB NOTA_C]]&amp;LOWER(SUBSTITUTE(SUBSTITUTE(SUBSTITUTE(SUBSTITUTE(SUBSTITUTE(SUBSTITUTE(SUBSTITUTE(SUBSTITUTE(SUBSTITUTE(db[[#This Row],[FAKTUR]]," ",),".",""),"-",""),"(",""),")",""),",",""),"/",""),"""",""),"+",""))</f>
        <v>malamshintoengtg612wuntana</v>
      </c>
      <c r="H191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malamshintoengtg612w210pcsuntana</v>
      </c>
      <c r="I1918" s="2" t="s">
        <v>935</v>
      </c>
      <c r="J1918" s="2" t="s">
        <v>1200</v>
      </c>
      <c r="K1918" s="14"/>
      <c r="L1918" s="2" t="s">
        <v>1336</v>
      </c>
      <c r="M1918" s="34" t="e">
        <f>IF(db[[#This Row],[NB NOTA_C]]="","",COUNTIF([2]!B_MSK[concat],db[[#This Row],[NB NOTA_C]]))</f>
        <v>#REF!</v>
      </c>
      <c r="N1918" s="14" t="s">
        <v>1370</v>
      </c>
      <c r="O1918" s="2" t="s">
        <v>1494</v>
      </c>
      <c r="P1918" s="2" t="s">
        <v>2437</v>
      </c>
      <c r="R1918" s="2" t="str">
        <f>IF(db[[#This Row],[QTY/ CTN]]="","",SUBSTITUTE(SUBSTITUTE(SUBSTITUTE(db[[#This Row],[QTY/ CTN]]," ","_",2),"(",""),")","")&amp;"_")</f>
        <v>210 PCS_</v>
      </c>
      <c r="S1918" s="2">
        <f>IF(db[[#This Row],[H_QTY/ CTN]]="","",SEARCH("_",db[[#This Row],[H_QTY/ CTN]]))</f>
        <v>8</v>
      </c>
      <c r="T1918" s="2">
        <f>IF(db[[#This Row],[H_QTY/ CTN]]="","",LEN(db[[#This Row],[H_QTY/ CTN]]))</f>
        <v>8</v>
      </c>
      <c r="U1918" s="41" t="str">
        <f>IF(db[[#This Row],[H_QTY/ CTN]]="","",LEFT(db[[#This Row],[H_QTY/ CTN]],db[[#This Row],[H_1]]-1))</f>
        <v>210 PCS</v>
      </c>
      <c r="V1918" s="40" t="str">
        <f>IF(NOT(db[[#This Row],[H_1]]=db[[#This Row],[H_2]]),MID(db[[#This Row],[H_QTY/ CTN]],db[[#This Row],[H_1]]+1,db[[#This Row],[H_2]]-db[[#This Row],[H_1]]-1),"")</f>
        <v/>
      </c>
      <c r="W1918" s="40" t="str">
        <f>IF(db[[#This Row],[QTY/ CTN B]]="","",LEFT(db[[#This Row],[QTY/ CTN B]],SEARCH(" ",db[[#This Row],[QTY/ CTN B]],1)-1))</f>
        <v>210</v>
      </c>
      <c r="X1918" s="40" t="str">
        <f>IF(db[[#This Row],[QTY/ CTN B]]="","",RIGHT(db[[#This Row],[QTY/ CTN B]],LEN(db[[#This Row],[QTY/ CTN B]])-SEARCH(" ",db[[#This Row],[QTY/ CTN B]],1)))</f>
        <v>PCS</v>
      </c>
      <c r="Y1918" s="40" t="str">
        <f>IF(db[[#This Row],[QTY/ CTN TG]]="",IF(db[[#This Row],[STN TG]]="","",12),LEFT(db[[#This Row],[QTY/ CTN TG]],SEARCH(" ",db[[#This Row],[QTY/ CTN TG]],1)-1))</f>
        <v/>
      </c>
      <c r="Z19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18" s="40" t="str">
        <f>IF(db[[#This Row],[STN K]]="","",IF(db[[#This Row],[STN TG]]="LSN",12,""))</f>
        <v/>
      </c>
      <c r="AB1918" s="40" t="str">
        <f>IF(db[[#This Row],[STN TG]]="LSN","PCS","")</f>
        <v/>
      </c>
      <c r="AC1918" s="40">
        <f>db[[#This Row],[QTY B]]*IF(db[[#This Row],[QTY TG]]="",1,db[[#This Row],[QTY TG]])*IF(db[[#This Row],[QTY K]]="",1,db[[#This Row],[QTY K]])</f>
        <v>210</v>
      </c>
      <c r="AD1918" s="40" t="str">
        <f>IF(db[[#This Row],[STN K]]="",IF(db[[#This Row],[STN TG]]="",db[[#This Row],[STN B]],db[[#This Row],[STN TG]]),db[[#This Row],[STN K]])</f>
        <v>PCS</v>
      </c>
      <c r="AE1918" s="40"/>
    </row>
    <row r="1919" spans="1:31" x14ac:dyDescent="0.25">
      <c r="A1919" s="40">
        <f t="shared" si="29"/>
        <v>1918</v>
      </c>
      <c r="B1919" s="75" t="str">
        <f>LOWER(SUBSTITUTE(SUBSTITUTE(SUBSTITUTE(SUBSTITUTE(SUBSTITUTE(SUBSTITUTE(SUBSTITUTE(SUBSTITUTE(db[[#This Row],[NB BM]]," ",),".",""),"-",""),"(",""),")",""),"/",""),"""",""),"+",""))</f>
        <v>malamshintoengk612w</v>
      </c>
      <c r="C1919" s="75" t="str">
        <f>LOWER(SUBSTITUTE(SUBSTITUTE(SUBSTITUTE(SUBSTITUTE(SUBSTITUTE(SUBSTITUTE(SUBSTITUTE(SUBSTITUTE(SUBSTITUTE(db[[#This Row],[NB NOTA]]," ",),".",""),"-",""),"(",""),")",""),",",""),"/",""),"""",""),"+",""))</f>
        <v>malamshitoengk612w</v>
      </c>
      <c r="D1919" s="75" t="str">
        <f>LOWER(SUBSTITUTE(SUBSTITUTE(SUBSTITUTE(SUBSTITUTE(SUBSTITUTE(SUBSTITUTE(SUBSTITUTE(SUBSTITUTE(SUBSTITUTE(db[[#This Row],[NB PAJAK]]," ",""),"-",""),"(",""),")",""),".",""),",",""),"/",""),"""",""),"+",""))</f>
        <v/>
      </c>
      <c r="E1919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malamshintoengk612wuntana</v>
      </c>
      <c r="F1919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malamshitoengk612w</v>
      </c>
      <c r="G1919" s="75" t="str">
        <f>db[[#This Row],[NB NOTA_C]]&amp;LOWER(SUBSTITUTE(SUBSTITUTE(SUBSTITUTE(SUBSTITUTE(SUBSTITUTE(SUBSTITUTE(SUBSTITUTE(SUBSTITUTE(SUBSTITUTE(db[[#This Row],[FAKTUR]]," ",),".",""),"-",""),"(",""),")",""),",",""),"/",""),"""",""),"+",""))</f>
        <v>malamshitoengk612wuntana</v>
      </c>
      <c r="H1919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malamshitoengk612wuntana</v>
      </c>
      <c r="I1919" s="2" t="s">
        <v>5077</v>
      </c>
      <c r="J1919" s="4" t="s">
        <v>5009</v>
      </c>
      <c r="K1919" s="48"/>
      <c r="L1919" s="2" t="s">
        <v>1336</v>
      </c>
      <c r="M1919" s="76" t="e">
        <f>IF(db[[#This Row],[NB NOTA_C]]="","",COUNTIF([2]!B_MSK[concat],db[[#This Row],[NB NOTA_C]]))</f>
        <v>#REF!</v>
      </c>
      <c r="N1919" s="9" t="s">
        <v>1370</v>
      </c>
      <c r="O1919" s="75"/>
      <c r="P1919" s="47"/>
      <c r="Q1919" s="75"/>
      <c r="R1919" s="75" t="str">
        <f>IF(db[[#This Row],[QTY/ CTN]]="","",SUBSTITUTE(SUBSTITUTE(SUBSTITUTE(db[[#This Row],[QTY/ CTN]]," ","_",2),"(",""),")","")&amp;"_")</f>
        <v/>
      </c>
      <c r="S1919" s="75" t="str">
        <f>IF(db[[#This Row],[H_QTY/ CTN]]="","",SEARCH("_",db[[#This Row],[H_QTY/ CTN]]))</f>
        <v/>
      </c>
      <c r="T1919" s="75" t="str">
        <f>IF(db[[#This Row],[H_QTY/ CTN]]="","",LEN(db[[#This Row],[H_QTY/ CTN]]))</f>
        <v/>
      </c>
      <c r="U1919" s="77" t="str">
        <f>IF(db[[#This Row],[H_QTY/ CTN]]="","",LEFT(db[[#This Row],[H_QTY/ CTN]],db[[#This Row],[H_1]]-1))</f>
        <v/>
      </c>
      <c r="V1919" s="77" t="str">
        <f>IF(NOT(db[[#This Row],[H_1]]=db[[#This Row],[H_2]]),MID(db[[#This Row],[H_QTY/ CTN]],db[[#This Row],[H_1]]+1,db[[#This Row],[H_2]]-db[[#This Row],[H_1]]-1),"")</f>
        <v/>
      </c>
      <c r="W1919" s="77" t="str">
        <f>IF(db[[#This Row],[QTY/ CTN B]]="","",LEFT(db[[#This Row],[QTY/ CTN B]],SEARCH(" ",db[[#This Row],[QTY/ CTN B]],1)-1))</f>
        <v/>
      </c>
      <c r="X1919" s="77" t="str">
        <f>IF(db[[#This Row],[QTY/ CTN B]]="","",RIGHT(db[[#This Row],[QTY/ CTN B]],LEN(db[[#This Row],[QTY/ CTN B]])-SEARCH(" ",db[[#This Row],[QTY/ CTN B]],1)))</f>
        <v/>
      </c>
      <c r="Y1919" s="77" t="str">
        <f>IF(db[[#This Row],[QTY/ CTN TG]]="",IF(db[[#This Row],[STN TG]]="","",12),LEFT(db[[#This Row],[QTY/ CTN TG]],SEARCH(" ",db[[#This Row],[QTY/ CTN TG]],1)-1))</f>
        <v/>
      </c>
      <c r="Z1919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19" s="77" t="str">
        <f>IF(db[[#This Row],[STN K]]="","",IF(db[[#This Row],[STN TG]]="LSN",12,""))</f>
        <v/>
      </c>
      <c r="AB1919" s="77" t="str">
        <f>IF(db[[#This Row],[STN TG]]="LSN","PCS","")</f>
        <v/>
      </c>
      <c r="AC1919" s="77" t="e">
        <f>db[[#This Row],[QTY B]]*IF(db[[#This Row],[QTY TG]]="",1,db[[#This Row],[QTY TG]])*IF(db[[#This Row],[QTY K]]="",1,db[[#This Row],[QTY K]])</f>
        <v>#VALUE!</v>
      </c>
      <c r="AD1919" s="77" t="str">
        <f>IF(db[[#This Row],[STN K]]="",IF(db[[#This Row],[STN TG]]="",db[[#This Row],[STN B]],db[[#This Row],[STN TG]]),db[[#This Row],[STN K]])</f>
        <v/>
      </c>
      <c r="AE1919" s="40"/>
    </row>
    <row r="1920" spans="1:31" x14ac:dyDescent="0.25">
      <c r="A1920" s="40">
        <f t="shared" si="29"/>
        <v>1919</v>
      </c>
      <c r="B1920" s="116" t="str">
        <f>LOWER(SUBSTITUTE(SUBSTITUTE(SUBSTITUTE(SUBSTITUTE(SUBSTITUTE(SUBSTITUTE(SUBSTITUTE(SUBSTITUTE(db[[#This Row],[NB BM]]," ",),".",""),"-",""),"(",""),")",""),"/",""),"""",""),"+",""))</f>
        <v>mapbatiksika</v>
      </c>
      <c r="C1920" s="116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D1920" s="116" t="str">
        <f>LOWER(SUBSTITUTE(SUBSTITUTE(SUBSTITUTE(SUBSTITUTE(SUBSTITUTE(SUBSTITUTE(SUBSTITUTE(SUBSTITUTE(SUBSTITUTE(db[[#This Row],[NB PAJAK]]," ",""),"-",""),"(",""),")",""),".",""),",",""),"/",""),"""",""),"+",""))</f>
        <v/>
      </c>
      <c r="E1920" s="11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mapbatiksika600pcsuntana</v>
      </c>
      <c r="F1920" s="116" t="str">
        <f>db[[#This Row],[NB NOTA_C]]&amp;LOWER(SUBSTITUTE(SUBSTITUTE(SUBSTITUTE(SUBSTITUTE(SUBSTITUTE(SUBSTITUTE(SUBSTITUTE(SUBSTITUTE(SUBSTITUTE(db[[#This Row],[QTY/ CTN]]," ",),".",""),"-",""),"(",""),")",""),",",""),"/",""),"""",""),"+",""))</f>
        <v>mapbatiksika600pcs</v>
      </c>
      <c r="G1920" s="116" t="str">
        <f>db[[#This Row],[NB NOTA_C]]&amp;LOWER(SUBSTITUTE(SUBSTITUTE(SUBSTITUTE(SUBSTITUTE(SUBSTITUTE(SUBSTITUTE(SUBSTITUTE(SUBSTITUTE(SUBSTITUTE(db[[#This Row],[FAKTUR]]," ",),".",""),"-",""),"(",""),")",""),",",""),"/",""),"""",""),"+",""))</f>
        <v>mapbatiksikauntana</v>
      </c>
      <c r="H1920" s="11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mapbatiksika600pcsuntana</v>
      </c>
      <c r="I1920" s="31" t="s">
        <v>4239</v>
      </c>
      <c r="J1920" s="31" t="s">
        <v>4238</v>
      </c>
      <c r="K1920" s="32"/>
      <c r="L1920" s="2" t="s">
        <v>1336</v>
      </c>
      <c r="M1920" s="117" t="e">
        <f>IF(db[[#This Row],[NB NOTA_C]]="","",COUNTIF([2]!B_MSK[concat],db[[#This Row],[NB NOTA_C]]))</f>
        <v>#REF!</v>
      </c>
      <c r="N1920" s="118" t="s">
        <v>1351</v>
      </c>
      <c r="O1920" s="116" t="s">
        <v>1496</v>
      </c>
      <c r="P1920" s="31" t="s">
        <v>2439</v>
      </c>
      <c r="Q1920" s="116"/>
      <c r="R1920" s="116" t="str">
        <f>IF(db[[#This Row],[QTY/ CTN]]="","",SUBSTITUTE(SUBSTITUTE(SUBSTITUTE(db[[#This Row],[QTY/ CTN]]," ","_",2),"(",""),")","")&amp;"_")</f>
        <v>600 PCS_</v>
      </c>
      <c r="S1920" s="116">
        <f>IF(db[[#This Row],[H_QTY/ CTN]]="","",SEARCH("_",db[[#This Row],[H_QTY/ CTN]]))</f>
        <v>8</v>
      </c>
      <c r="T1920" s="116">
        <f>IF(db[[#This Row],[H_QTY/ CTN]]="","",LEN(db[[#This Row],[H_QTY/ CTN]]))</f>
        <v>8</v>
      </c>
      <c r="U1920" s="119" t="str">
        <f>IF(db[[#This Row],[H_QTY/ CTN]]="","",LEFT(db[[#This Row],[H_QTY/ CTN]],db[[#This Row],[H_1]]-1))</f>
        <v>600 PCS</v>
      </c>
      <c r="V1920" s="119" t="str">
        <f>IF(NOT(db[[#This Row],[H_1]]=db[[#This Row],[H_2]]),MID(db[[#This Row],[H_QTY/ CTN]],db[[#This Row],[H_1]]+1,db[[#This Row],[H_2]]-db[[#This Row],[H_1]]-1),"")</f>
        <v/>
      </c>
      <c r="W1920" s="40" t="str">
        <f>IF(db[[#This Row],[QTY/ CTN B]]="","",LEFT(db[[#This Row],[QTY/ CTN B]],SEARCH(" ",db[[#This Row],[QTY/ CTN B]],1)-1))</f>
        <v>600</v>
      </c>
      <c r="X1920" s="40" t="str">
        <f>IF(db[[#This Row],[QTY/ CTN B]]="","",RIGHT(db[[#This Row],[QTY/ CTN B]],LEN(db[[#This Row],[QTY/ CTN B]])-SEARCH(" ",db[[#This Row],[QTY/ CTN B]],1)))</f>
        <v>PCS</v>
      </c>
      <c r="Y1920" s="40" t="str">
        <f>IF(db[[#This Row],[QTY/ CTN TG]]="",IF(db[[#This Row],[STN TG]]="","",12),LEFT(db[[#This Row],[QTY/ CTN TG]],SEARCH(" ",db[[#This Row],[QTY/ CTN TG]],1)-1))</f>
        <v/>
      </c>
      <c r="Z19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0" s="40" t="str">
        <f>IF(db[[#This Row],[STN K]]="","",IF(db[[#This Row],[STN TG]]="LSN",12,""))</f>
        <v/>
      </c>
      <c r="AB1920" s="40" t="str">
        <f>IF(db[[#This Row],[STN TG]]="LSN","PCS","")</f>
        <v/>
      </c>
      <c r="AC1920" s="40">
        <f>db[[#This Row],[QTY B]]*IF(db[[#This Row],[QTY TG]]="",1,db[[#This Row],[QTY TG]])*IF(db[[#This Row],[QTY K]]="",1,db[[#This Row],[QTY K]])</f>
        <v>600</v>
      </c>
      <c r="AD1920" s="40" t="str">
        <f>IF(db[[#This Row],[STN K]]="",IF(db[[#This Row],[STN TG]]="",db[[#This Row],[STN B]],db[[#This Row],[STN TG]]),db[[#This Row],[STN K]])</f>
        <v>PCS</v>
      </c>
      <c r="AE1920" s="40"/>
    </row>
    <row r="1921" spans="1:31" x14ac:dyDescent="0.25">
      <c r="A1921" s="40">
        <f t="shared" si="29"/>
        <v>1920</v>
      </c>
      <c r="B1921" s="5" t="str">
        <f>LOWER(SUBSTITUTE(SUBSTITUTE(SUBSTITUTE(SUBSTITUTE(SUBSTITUTE(SUBSTITUTE(SUBSTITUTE(SUBSTITUTE(db[[#This Row],[NB BM]]," ",),".",""),"-",""),"(",""),")",""),"/",""),"""",""),"+",""))</f>
        <v>mapclearpp802</v>
      </c>
      <c r="C1921" s="5" t="str">
        <f>LOWER(SUBSTITUTE(SUBSTITUTE(SUBSTITUTE(SUBSTITUTE(SUBSTITUTE(SUBSTITUTE(SUBSTITUTE(SUBSTITUTE(SUBSTITUTE(db[[#This Row],[NB NOTA]]," ",),".",""),"-",""),"(",""),")",""),",",""),"/",""),"""",""),"+",""))</f>
        <v>mapclearpp802</v>
      </c>
      <c r="D1921" s="5" t="str">
        <f>LOWER(SUBSTITUTE(SUBSTITUTE(SUBSTITUTE(SUBSTITUTE(SUBSTITUTE(SUBSTITUTE(SUBSTITUTE(SUBSTITUTE(SUBSTITUTE(db[[#This Row],[NB PAJAK]]," ",""),"-",""),"(",""),")",""),".",""),",",""),"/",""),"""",""),"+",""))</f>
        <v/>
      </c>
      <c r="E192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mapclearpp802100pcsuntana</v>
      </c>
      <c r="F192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mapclearpp802100pcs</v>
      </c>
      <c r="G1921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mapclearpp802untana</v>
      </c>
      <c r="H192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mapclearpp802100pcsuntana</v>
      </c>
      <c r="I1921" s="2" t="s">
        <v>7288</v>
      </c>
      <c r="J1921" s="2" t="s">
        <v>7279</v>
      </c>
      <c r="K1921" s="14"/>
      <c r="L1921" s="2" t="s">
        <v>1336</v>
      </c>
      <c r="M1921" s="33" t="e">
        <f>IF(db[[#This Row],[NB NOTA_C]]="","",COUNTIF([2]!B_MSK[concat],db[[#This Row],[NB NOTA_C]]))</f>
        <v>#REF!</v>
      </c>
      <c r="N1921" s="9" t="s">
        <v>1352</v>
      </c>
      <c r="O1921" s="5" t="s">
        <v>1381</v>
      </c>
      <c r="P1921" s="2" t="s">
        <v>2439</v>
      </c>
      <c r="Q1921" s="5"/>
      <c r="R1921" s="5" t="str">
        <f>IF(db[[#This Row],[QTY/ CTN]]="","",SUBSTITUTE(SUBSTITUTE(SUBSTITUTE(db[[#This Row],[QTY/ CTN]]," ","_",2),"(",""),")","")&amp;"_")</f>
        <v>100 PCS_</v>
      </c>
      <c r="S1921" s="5">
        <f>IF(db[[#This Row],[H_QTY/ CTN]]="","",SEARCH("_",db[[#This Row],[H_QTY/ CTN]]))</f>
        <v>8</v>
      </c>
      <c r="T1921" s="5">
        <f>IF(db[[#This Row],[H_QTY/ CTN]]="","",LEN(db[[#This Row],[H_QTY/ CTN]]))</f>
        <v>8</v>
      </c>
      <c r="U1921" s="40" t="str">
        <f>IF(db[[#This Row],[H_QTY/ CTN]]="","",LEFT(db[[#This Row],[H_QTY/ CTN]],db[[#This Row],[H_1]]-1))</f>
        <v>100 PCS</v>
      </c>
      <c r="V1921" s="40" t="str">
        <f>IF(NOT(db[[#This Row],[H_1]]=db[[#This Row],[H_2]]),MID(db[[#This Row],[H_QTY/ CTN]],db[[#This Row],[H_1]]+1,db[[#This Row],[H_2]]-db[[#This Row],[H_1]]-1),"")</f>
        <v/>
      </c>
      <c r="W1921" s="40" t="str">
        <f>IF(db[[#This Row],[QTY/ CTN B]]="","",LEFT(db[[#This Row],[QTY/ CTN B]],SEARCH(" ",db[[#This Row],[QTY/ CTN B]],1)-1))</f>
        <v>100</v>
      </c>
      <c r="X1921" s="40" t="str">
        <f>IF(db[[#This Row],[QTY/ CTN B]]="","",RIGHT(db[[#This Row],[QTY/ CTN B]],LEN(db[[#This Row],[QTY/ CTN B]])-SEARCH(" ",db[[#This Row],[QTY/ CTN B]],1)))</f>
        <v>PCS</v>
      </c>
      <c r="Y1921" s="40" t="str">
        <f>IF(db[[#This Row],[QTY/ CTN TG]]="",IF(db[[#This Row],[STN TG]]="","",12),LEFT(db[[#This Row],[QTY/ CTN TG]],SEARCH(" ",db[[#This Row],[QTY/ CTN TG]],1)-1))</f>
        <v/>
      </c>
      <c r="Z19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1" s="40" t="str">
        <f>IF(db[[#This Row],[STN K]]="","",IF(db[[#This Row],[STN TG]]="LSN",12,""))</f>
        <v/>
      </c>
      <c r="AB1921" s="40" t="str">
        <f>IF(db[[#This Row],[STN TG]]="LSN","PCS","")</f>
        <v/>
      </c>
      <c r="AC1921" s="40">
        <f>db[[#This Row],[QTY B]]*IF(db[[#This Row],[QTY TG]]="",1,db[[#This Row],[QTY TG]])*IF(db[[#This Row],[QTY K]]="",1,db[[#This Row],[QTY K]])</f>
        <v>100</v>
      </c>
      <c r="AD1921" s="40" t="str">
        <f>IF(db[[#This Row],[STN K]]="",IF(db[[#This Row],[STN TG]]="",db[[#This Row],[STN B]],db[[#This Row],[STN TG]]),db[[#This Row],[STN K]])</f>
        <v>PCS</v>
      </c>
      <c r="AE1921" s="40"/>
    </row>
    <row r="1922" spans="1:31" x14ac:dyDescent="0.25">
      <c r="A1922" s="40">
        <f t="shared" si="29"/>
        <v>1921</v>
      </c>
      <c r="B1922" s="5" t="str">
        <f>LOWER(SUBSTITUTE(SUBSTITUTE(SUBSTITUTE(SUBSTITUTE(SUBSTITUTE(SUBSTITUTE(SUBSTITUTE(SUBSTITUTE(db[[#This Row],[NB BM]]," ",),".",""),"-",""),"(",""),")",""),"/",""),"""",""),"+",""))</f>
        <v>mapdataamplopmicrotopf53b6115x23</v>
      </c>
      <c r="C1922" s="5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D1922" s="5" t="str">
        <f>LOWER(SUBSTITUTE(SUBSTITUTE(SUBSTITUTE(SUBSTITUTE(SUBSTITUTE(SUBSTITUTE(SUBSTITUTE(SUBSTITUTE(SUBSTITUTE(db[[#This Row],[NB PAJAK]]," ",""),"-",""),"(",""),")",""),".",""),",",""),"/",""),"""",""),"+",""))</f>
        <v/>
      </c>
      <c r="E192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mapdataamplopmicrotopf53b6115x23100lsnuntana</v>
      </c>
      <c r="F192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mapdataamplopmicrotopf53b6115x23100lsn</v>
      </c>
      <c r="G1922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mapdataamplopmicrotopf53b6115x23untana</v>
      </c>
      <c r="H192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mapdataamplopmicrotopf53b6115x23100lsnuntana</v>
      </c>
      <c r="I1922" s="2" t="s">
        <v>4065</v>
      </c>
      <c r="J1922" s="2" t="s">
        <v>4063</v>
      </c>
      <c r="K1922" s="14"/>
      <c r="L1922" s="2" t="s">
        <v>1336</v>
      </c>
      <c r="M1922" s="33" t="e">
        <f>IF(db[[#This Row],[NB NOTA_C]]="","",COUNTIF([2]!B_MSK[concat],db[[#This Row],[NB NOTA_C]]))</f>
        <v>#REF!</v>
      </c>
      <c r="N1922" s="9" t="s">
        <v>1352</v>
      </c>
      <c r="O1922" s="5" t="s">
        <v>1490</v>
      </c>
      <c r="P1922" s="2" t="s">
        <v>2439</v>
      </c>
      <c r="Q1922" s="5"/>
      <c r="R1922" s="5" t="str">
        <f>IF(db[[#This Row],[QTY/ CTN]]="","",SUBSTITUTE(SUBSTITUTE(SUBSTITUTE(db[[#This Row],[QTY/ CTN]]," ","_",2),"(",""),")","")&amp;"_")</f>
        <v>100 LSN_</v>
      </c>
      <c r="S1922" s="5">
        <f>IF(db[[#This Row],[H_QTY/ CTN]]="","",SEARCH("_",db[[#This Row],[H_QTY/ CTN]]))</f>
        <v>8</v>
      </c>
      <c r="T1922" s="5">
        <f>IF(db[[#This Row],[H_QTY/ CTN]]="","",LEN(db[[#This Row],[H_QTY/ CTN]]))</f>
        <v>8</v>
      </c>
      <c r="U1922" s="40" t="str">
        <f>IF(db[[#This Row],[H_QTY/ CTN]]="","",LEFT(db[[#This Row],[H_QTY/ CTN]],db[[#This Row],[H_1]]-1))</f>
        <v>100 LSN</v>
      </c>
      <c r="V1922" s="40" t="str">
        <f>IF(NOT(db[[#This Row],[H_1]]=db[[#This Row],[H_2]]),MID(db[[#This Row],[H_QTY/ CTN]],db[[#This Row],[H_1]]+1,db[[#This Row],[H_2]]-db[[#This Row],[H_1]]-1),"")</f>
        <v/>
      </c>
      <c r="W1922" s="40" t="str">
        <f>IF(db[[#This Row],[QTY/ CTN B]]="","",LEFT(db[[#This Row],[QTY/ CTN B]],SEARCH(" ",db[[#This Row],[QTY/ CTN B]],1)-1))</f>
        <v>100</v>
      </c>
      <c r="X1922" s="40" t="str">
        <f>IF(db[[#This Row],[QTY/ CTN B]]="","",RIGHT(db[[#This Row],[QTY/ CTN B]],LEN(db[[#This Row],[QTY/ CTN B]])-SEARCH(" ",db[[#This Row],[QTY/ CTN B]],1)))</f>
        <v>LSN</v>
      </c>
      <c r="Y1922" s="40">
        <f>IF(db[[#This Row],[QTY/ CTN TG]]="",IF(db[[#This Row],[STN TG]]="","",12),LEFT(db[[#This Row],[QTY/ CTN TG]],SEARCH(" ",db[[#This Row],[QTY/ CTN TG]],1)-1))</f>
        <v>12</v>
      </c>
      <c r="Z19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22" s="40" t="str">
        <f>IF(db[[#This Row],[STN K]]="","",IF(db[[#This Row],[STN TG]]="LSN",12,""))</f>
        <v/>
      </c>
      <c r="AB1922" s="40" t="str">
        <f>IF(db[[#This Row],[STN TG]]="LSN","PCS","")</f>
        <v/>
      </c>
      <c r="AC1922" s="40">
        <f>db[[#This Row],[QTY B]]*IF(db[[#This Row],[QTY TG]]="",1,db[[#This Row],[QTY TG]])*IF(db[[#This Row],[QTY K]]="",1,db[[#This Row],[QTY K]])</f>
        <v>1200</v>
      </c>
      <c r="AD1922" s="40" t="str">
        <f>IF(db[[#This Row],[STN K]]="",IF(db[[#This Row],[STN TG]]="",db[[#This Row],[STN B]],db[[#This Row],[STN TG]]),db[[#This Row],[STN K]])</f>
        <v>PCS</v>
      </c>
      <c r="AE1922" s="40"/>
    </row>
    <row r="1923" spans="1:31" x14ac:dyDescent="0.25">
      <c r="A1923" s="40">
        <f t="shared" si="29"/>
        <v>1922</v>
      </c>
      <c r="B1923" s="5" t="str">
        <f>LOWER(SUBSTITUTE(SUBSTITUTE(SUBSTITUTE(SUBSTITUTE(SUBSTITUTE(SUBSTITUTE(SUBSTITUTE(SUBSTITUTE(db[[#This Row],[NB BM]]," ",),".",""),"-",""),"(",""),")",""),"/",""),"""",""),"+",""))</f>
        <v>mapdataamplopmicrotopf54a517x233</v>
      </c>
      <c r="C1923" s="5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D1923" s="5" t="str">
        <f>LOWER(SUBSTITUTE(SUBSTITUTE(SUBSTITUTE(SUBSTITUTE(SUBSTITUTE(SUBSTITUTE(SUBSTITUTE(SUBSTITUTE(SUBSTITUTE(db[[#This Row],[NB PAJAK]]," ",""),"-",""),"(",""),")",""),".",""),",",""),"/",""),"""",""),"+",""))</f>
        <v/>
      </c>
      <c r="E192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mapdataamplopmicrotopf54a517x23360lsnuntana</v>
      </c>
      <c r="F192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mapdataamplopmicrotopf54a517x23360lsn</v>
      </c>
      <c r="G1923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mapdataamplopmicrotopf54a517x233untana</v>
      </c>
      <c r="H192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mapdataamplopmicrotopf54a517x23360lsnuntana</v>
      </c>
      <c r="I1923" s="2" t="s">
        <v>4066</v>
      </c>
      <c r="J1923" s="2" t="s">
        <v>4064</v>
      </c>
      <c r="K1923" s="14"/>
      <c r="L1923" s="2" t="s">
        <v>1336</v>
      </c>
      <c r="M1923" s="33" t="e">
        <f>IF(db[[#This Row],[NB NOTA_C]]="","",COUNTIF([2]!B_MSK[concat],db[[#This Row],[NB NOTA_C]]))</f>
        <v>#REF!</v>
      </c>
      <c r="N1923" s="9" t="s">
        <v>1352</v>
      </c>
      <c r="O1923" s="5" t="s">
        <v>1385</v>
      </c>
      <c r="P1923" s="2" t="s">
        <v>2439</v>
      </c>
      <c r="Q1923" s="5"/>
      <c r="R1923" s="5" t="str">
        <f>IF(db[[#This Row],[QTY/ CTN]]="","",SUBSTITUTE(SUBSTITUTE(SUBSTITUTE(db[[#This Row],[QTY/ CTN]]," ","_",2),"(",""),")","")&amp;"_")</f>
        <v>60 LSN_</v>
      </c>
      <c r="S1923" s="5">
        <f>IF(db[[#This Row],[H_QTY/ CTN]]="","",SEARCH("_",db[[#This Row],[H_QTY/ CTN]]))</f>
        <v>7</v>
      </c>
      <c r="T1923" s="5">
        <f>IF(db[[#This Row],[H_QTY/ CTN]]="","",LEN(db[[#This Row],[H_QTY/ CTN]]))</f>
        <v>7</v>
      </c>
      <c r="U1923" s="40" t="str">
        <f>IF(db[[#This Row],[H_QTY/ CTN]]="","",LEFT(db[[#This Row],[H_QTY/ CTN]],db[[#This Row],[H_1]]-1))</f>
        <v>60 LSN</v>
      </c>
      <c r="V1923" s="40" t="str">
        <f>IF(NOT(db[[#This Row],[H_1]]=db[[#This Row],[H_2]]),MID(db[[#This Row],[H_QTY/ CTN]],db[[#This Row],[H_1]]+1,db[[#This Row],[H_2]]-db[[#This Row],[H_1]]-1),"")</f>
        <v/>
      </c>
      <c r="W1923" s="40" t="str">
        <f>IF(db[[#This Row],[QTY/ CTN B]]="","",LEFT(db[[#This Row],[QTY/ CTN B]],SEARCH(" ",db[[#This Row],[QTY/ CTN B]],1)-1))</f>
        <v>60</v>
      </c>
      <c r="X1923" s="40" t="str">
        <f>IF(db[[#This Row],[QTY/ CTN B]]="","",RIGHT(db[[#This Row],[QTY/ CTN B]],LEN(db[[#This Row],[QTY/ CTN B]])-SEARCH(" ",db[[#This Row],[QTY/ CTN B]],1)))</f>
        <v>LSN</v>
      </c>
      <c r="Y1923" s="40">
        <f>IF(db[[#This Row],[QTY/ CTN TG]]="",IF(db[[#This Row],[STN TG]]="","",12),LEFT(db[[#This Row],[QTY/ CTN TG]],SEARCH(" ",db[[#This Row],[QTY/ CTN TG]],1)-1))</f>
        <v>12</v>
      </c>
      <c r="Z19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23" s="40" t="str">
        <f>IF(db[[#This Row],[STN K]]="","",IF(db[[#This Row],[STN TG]]="LSN",12,""))</f>
        <v/>
      </c>
      <c r="AB1923" s="40" t="str">
        <f>IF(db[[#This Row],[STN TG]]="LSN","PCS","")</f>
        <v/>
      </c>
      <c r="AC1923" s="40">
        <f>db[[#This Row],[QTY B]]*IF(db[[#This Row],[QTY TG]]="",1,db[[#This Row],[QTY TG]])*IF(db[[#This Row],[QTY K]]="",1,db[[#This Row],[QTY K]])</f>
        <v>720</v>
      </c>
      <c r="AD1923" s="40" t="str">
        <f>IF(db[[#This Row],[STN K]]="",IF(db[[#This Row],[STN TG]]="",db[[#This Row],[STN B]],db[[#This Row],[STN TG]]),db[[#This Row],[STN K]])</f>
        <v>PCS</v>
      </c>
      <c r="AE1923" s="40"/>
    </row>
    <row r="1924" spans="1:31" x14ac:dyDescent="0.25">
      <c r="A1924" s="40">
        <f t="shared" si="29"/>
        <v>1923</v>
      </c>
      <c r="B1924" s="82" t="str">
        <f>LOWER(SUBSTITUTE(SUBSTITUTE(SUBSTITUTE(SUBSTITUTE(SUBSTITUTE(SUBSTITUTE(SUBSTITUTE(SUBSTITUTE(db[[#This Row],[NB BM]]," ",),".",""),"-",""),"(",""),")",""),"/",""),"""",""),"+",""))</f>
        <v>mapdatabm53</v>
      </c>
      <c r="C1924" s="82" t="str">
        <f>LOWER(SUBSTITUTE(SUBSTITUTE(SUBSTITUTE(SUBSTITUTE(SUBSTITUTE(SUBSTITUTE(SUBSTITUTE(SUBSTITUTE(SUBSTITUTE(db[[#This Row],[NB NOTA]]," ",),".",""),"-",""),"(",""),")",""),",",""),"/",""),"""",""),"+",""))</f>
        <v>mapdatabm53</v>
      </c>
      <c r="D1924" s="82" t="str">
        <f>LOWER(SUBSTITUTE(SUBSTITUTE(SUBSTITUTE(SUBSTITUTE(SUBSTITUTE(SUBSTITUTE(SUBSTITUTE(SUBSTITUTE(SUBSTITUTE(db[[#This Row],[NB PAJAK]]," ",""),"-",""),"(",""),")",""),".",""),",",""),"/",""),"""",""),"+",""))</f>
        <v/>
      </c>
      <c r="E192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mapdatabm53600pcsuntana</v>
      </c>
      <c r="F192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mapdatabm53600pcs</v>
      </c>
      <c r="G1924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mapdatabm53untana</v>
      </c>
      <c r="H192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mapdatabm53600pcsuntana</v>
      </c>
      <c r="I1924" s="7" t="s">
        <v>3388</v>
      </c>
      <c r="J1924" s="7" t="s">
        <v>3381</v>
      </c>
      <c r="K1924" s="15"/>
      <c r="L1924" s="2" t="s">
        <v>1336</v>
      </c>
      <c r="M1924" s="83" t="e">
        <f>IF(db[[#This Row],[NB NOTA_C]]="","",COUNTIF([2]!B_MSK[concat],db[[#This Row],[NB NOTA_C]]))</f>
        <v>#REF!</v>
      </c>
      <c r="N1924" s="84" t="s">
        <v>1352</v>
      </c>
      <c r="O1924" s="82" t="s">
        <v>1496</v>
      </c>
      <c r="P1924" s="7" t="s">
        <v>2439</v>
      </c>
      <c r="Q1924" s="82"/>
      <c r="R1924" s="82" t="str">
        <f>IF(db[[#This Row],[QTY/ CTN]]="","",SUBSTITUTE(SUBSTITUTE(SUBSTITUTE(db[[#This Row],[QTY/ CTN]]," ","_",2),"(",""),")","")&amp;"_")</f>
        <v>600 PCS_</v>
      </c>
      <c r="S1924" s="82">
        <f>IF(db[[#This Row],[H_QTY/ CTN]]="","",SEARCH("_",db[[#This Row],[H_QTY/ CTN]]))</f>
        <v>8</v>
      </c>
      <c r="T1924" s="82">
        <f>IF(db[[#This Row],[H_QTY/ CTN]]="","",LEN(db[[#This Row],[H_QTY/ CTN]]))</f>
        <v>8</v>
      </c>
      <c r="U1924" s="85" t="str">
        <f>IF(db[[#This Row],[H_QTY/ CTN]]="","",LEFT(db[[#This Row],[H_QTY/ CTN]],db[[#This Row],[H_1]]-1))</f>
        <v>600 PCS</v>
      </c>
      <c r="V1924" s="85" t="str">
        <f>IF(NOT(db[[#This Row],[H_1]]=db[[#This Row],[H_2]]),MID(db[[#This Row],[H_QTY/ CTN]],db[[#This Row],[H_1]]+1,db[[#This Row],[H_2]]-db[[#This Row],[H_1]]-1),"")</f>
        <v/>
      </c>
      <c r="W1924" s="40" t="str">
        <f>IF(db[[#This Row],[QTY/ CTN B]]="","",LEFT(db[[#This Row],[QTY/ CTN B]],SEARCH(" ",db[[#This Row],[QTY/ CTN B]],1)-1))</f>
        <v>600</v>
      </c>
      <c r="X1924" s="40" t="str">
        <f>IF(db[[#This Row],[QTY/ CTN B]]="","",RIGHT(db[[#This Row],[QTY/ CTN B]],LEN(db[[#This Row],[QTY/ CTN B]])-SEARCH(" ",db[[#This Row],[QTY/ CTN B]],1)))</f>
        <v>PCS</v>
      </c>
      <c r="Y1924" s="40" t="str">
        <f>IF(db[[#This Row],[QTY/ CTN TG]]="",IF(db[[#This Row],[STN TG]]="","",12),LEFT(db[[#This Row],[QTY/ CTN TG]],SEARCH(" ",db[[#This Row],[QTY/ CTN TG]],1)-1))</f>
        <v/>
      </c>
      <c r="Z19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4" s="40" t="str">
        <f>IF(db[[#This Row],[STN K]]="","",IF(db[[#This Row],[STN TG]]="LSN",12,""))</f>
        <v/>
      </c>
      <c r="AB1924" s="40" t="str">
        <f>IF(db[[#This Row],[STN TG]]="LSN","PCS","")</f>
        <v/>
      </c>
      <c r="AC1924" s="40">
        <f>db[[#This Row],[QTY B]]*IF(db[[#This Row],[QTY TG]]="",1,db[[#This Row],[QTY TG]])*IF(db[[#This Row],[QTY K]]="",1,db[[#This Row],[QTY K]])</f>
        <v>600</v>
      </c>
      <c r="AD1924" s="40" t="str">
        <f>IF(db[[#This Row],[STN K]]="",IF(db[[#This Row],[STN TG]]="",db[[#This Row],[STN B]],db[[#This Row],[STN TG]]),db[[#This Row],[STN K]])</f>
        <v>PCS</v>
      </c>
      <c r="AE1924" s="40"/>
    </row>
    <row r="1925" spans="1:31" x14ac:dyDescent="0.25">
      <c r="A1925" s="40">
        <f t="shared" si="29"/>
        <v>1924</v>
      </c>
      <c r="B1925" s="82" t="str">
        <f>LOWER(SUBSTITUTE(SUBSTITUTE(SUBSTITUTE(SUBSTITUTE(SUBSTITUTE(SUBSTITUTE(SUBSTITUTE(SUBSTITUTE(db[[#This Row],[NB BM]]," ",),".",""),"-",""),"(",""),")",""),"/",""),"""",""),"+",""))</f>
        <v>mapdatacf57</v>
      </c>
      <c r="C1925" s="82" t="str">
        <f>LOWER(SUBSTITUTE(SUBSTITUTE(SUBSTITUTE(SUBSTITUTE(SUBSTITUTE(SUBSTITUTE(SUBSTITUTE(SUBSTITUTE(SUBSTITUTE(db[[#This Row],[NB NOTA]]," ",),".",""),"-",""),"(",""),")",""),",",""),"/",""),"""",""),"+",""))</f>
        <v>mapdatacf57</v>
      </c>
      <c r="D1925" s="82" t="str">
        <f>LOWER(SUBSTITUTE(SUBSTITUTE(SUBSTITUTE(SUBSTITUTE(SUBSTITUTE(SUBSTITUTE(SUBSTITUTE(SUBSTITUTE(SUBSTITUTE(db[[#This Row],[NB PAJAK]]," ",""),"-",""),"(",""),")",""),".",""),",",""),"/",""),"""",""),"+",""))</f>
        <v/>
      </c>
      <c r="E192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mapdatacf57240pcsuntana</v>
      </c>
      <c r="F192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mapdatacf57240pcs</v>
      </c>
      <c r="G1925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mapdatacf57untana</v>
      </c>
      <c r="H192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mapdatacf57240pcsuntana</v>
      </c>
      <c r="I1925" s="7" t="s">
        <v>3389</v>
      </c>
      <c r="J1925" s="7" t="s">
        <v>3382</v>
      </c>
      <c r="K1925" s="15"/>
      <c r="L1925" s="2" t="s">
        <v>1336</v>
      </c>
      <c r="M1925" s="83" t="e">
        <f>IF(db[[#This Row],[NB NOTA_C]]="","",COUNTIF([2]!B_MSK[concat],db[[#This Row],[NB NOTA_C]]))</f>
        <v>#REF!</v>
      </c>
      <c r="N1925" s="84" t="s">
        <v>1352</v>
      </c>
      <c r="O1925" s="82" t="s">
        <v>1412</v>
      </c>
      <c r="P1925" s="7" t="s">
        <v>2439</v>
      </c>
      <c r="Q1925" s="82"/>
      <c r="R1925" s="82" t="str">
        <f>IF(db[[#This Row],[QTY/ CTN]]="","",SUBSTITUTE(SUBSTITUTE(SUBSTITUTE(db[[#This Row],[QTY/ CTN]]," ","_",2),"(",""),")","")&amp;"_")</f>
        <v>240 PCS_</v>
      </c>
      <c r="S1925" s="82">
        <f>IF(db[[#This Row],[H_QTY/ CTN]]="","",SEARCH("_",db[[#This Row],[H_QTY/ CTN]]))</f>
        <v>8</v>
      </c>
      <c r="T1925" s="82">
        <f>IF(db[[#This Row],[H_QTY/ CTN]]="","",LEN(db[[#This Row],[H_QTY/ CTN]]))</f>
        <v>8</v>
      </c>
      <c r="U1925" s="85" t="str">
        <f>IF(db[[#This Row],[H_QTY/ CTN]]="","",LEFT(db[[#This Row],[H_QTY/ CTN]],db[[#This Row],[H_1]]-1))</f>
        <v>240 PCS</v>
      </c>
      <c r="V1925" s="85" t="str">
        <f>IF(NOT(db[[#This Row],[H_1]]=db[[#This Row],[H_2]]),MID(db[[#This Row],[H_QTY/ CTN]],db[[#This Row],[H_1]]+1,db[[#This Row],[H_2]]-db[[#This Row],[H_1]]-1),"")</f>
        <v/>
      </c>
      <c r="W1925" s="40" t="str">
        <f>IF(db[[#This Row],[QTY/ CTN B]]="","",LEFT(db[[#This Row],[QTY/ CTN B]],SEARCH(" ",db[[#This Row],[QTY/ CTN B]],1)-1))</f>
        <v>240</v>
      </c>
      <c r="X1925" s="40" t="str">
        <f>IF(db[[#This Row],[QTY/ CTN B]]="","",RIGHT(db[[#This Row],[QTY/ CTN B]],LEN(db[[#This Row],[QTY/ CTN B]])-SEARCH(" ",db[[#This Row],[QTY/ CTN B]],1)))</f>
        <v>PCS</v>
      </c>
      <c r="Y1925" s="40" t="str">
        <f>IF(db[[#This Row],[QTY/ CTN TG]]="",IF(db[[#This Row],[STN TG]]="","",12),LEFT(db[[#This Row],[QTY/ CTN TG]],SEARCH(" ",db[[#This Row],[QTY/ CTN TG]],1)-1))</f>
        <v/>
      </c>
      <c r="Z19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25" s="40" t="str">
        <f>IF(db[[#This Row],[STN K]]="","",IF(db[[#This Row],[STN TG]]="LSN",12,""))</f>
        <v/>
      </c>
      <c r="AB1925" s="40" t="str">
        <f>IF(db[[#This Row],[STN TG]]="LSN","PCS","")</f>
        <v/>
      </c>
      <c r="AC1925" s="40">
        <f>db[[#This Row],[QTY B]]*IF(db[[#This Row],[QTY TG]]="",1,db[[#This Row],[QTY TG]])*IF(db[[#This Row],[QTY K]]="",1,db[[#This Row],[QTY K]])</f>
        <v>240</v>
      </c>
      <c r="AD1925" s="40" t="str">
        <f>IF(db[[#This Row],[STN K]]="",IF(db[[#This Row],[STN TG]]="",db[[#This Row],[STN B]],db[[#This Row],[STN TG]]),db[[#This Row],[STN K]])</f>
        <v>PCS</v>
      </c>
      <c r="AE1925" s="40"/>
    </row>
    <row r="1926" spans="1:31" x14ac:dyDescent="0.25">
      <c r="A1926" s="40">
        <f t="shared" si="29"/>
        <v>1925</v>
      </c>
      <c r="B1926" s="5" t="str">
        <f>LOWER(SUBSTITUTE(SUBSTITUTE(SUBSTITUTE(SUBSTITUTE(SUBSTITUTE(SUBSTITUTE(SUBSTITUTE(SUBSTITUTE(db[[#This Row],[NB BM]]," ",),".",""),"-",""),"(",""),")",""),"/",""),"""",""),"+",""))</f>
        <v>mapdokumenkeeper40lbrtnt021</v>
      </c>
      <c r="C1926" s="5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D1926" s="5" t="str">
        <f>LOWER(SUBSTITUTE(SUBSTITUTE(SUBSTITUTE(SUBSTITUTE(SUBSTITUTE(SUBSTITUTE(SUBSTITUTE(SUBSTITUTE(SUBSTITUTE(db[[#This Row],[NB PAJAK]]," ",""),"-",""),"(",""),")",""),".",""),",",""),"/",""),"""",""),"+",""))</f>
        <v/>
      </c>
      <c r="E19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mapdokumenkeeper40lbrtnt0214box45pcsuntana</v>
      </c>
      <c r="F19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mapdokumenkeeper40lbrtnt0214box45pcs</v>
      </c>
      <c r="G1926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mapdokumenkeeper40lbrtnt021untana</v>
      </c>
      <c r="H19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mapdokumenkeeper40lbrtnt0214box45pcsuntana</v>
      </c>
      <c r="I1926" s="2" t="s">
        <v>937</v>
      </c>
      <c r="J1926" s="2" t="s">
        <v>1202</v>
      </c>
      <c r="K1926" s="14"/>
      <c r="L1926" s="2" t="s">
        <v>1336</v>
      </c>
      <c r="M1926" s="34" t="e">
        <f>IF(db[[#This Row],[NB NOTA_C]]="","",COUNTIF([2]!B_MSK[concat],db[[#This Row],[NB NOTA_C]]))</f>
        <v>#REF!</v>
      </c>
      <c r="N1926" s="14" t="s">
        <v>1355</v>
      </c>
      <c r="O1926" s="2" t="s">
        <v>1495</v>
      </c>
      <c r="P1926" s="2" t="s">
        <v>2439</v>
      </c>
      <c r="R1926" s="2" t="str">
        <f>IF(db[[#This Row],[QTY/ CTN]]="","",SUBSTITUTE(SUBSTITUTE(SUBSTITUTE(db[[#This Row],[QTY/ CTN]]," ","_",2),"(",""),")","")&amp;"_")</f>
        <v>4 BOX_45 PCS_</v>
      </c>
      <c r="S1926" s="2">
        <f>IF(db[[#This Row],[H_QTY/ CTN]]="","",SEARCH("_",db[[#This Row],[H_QTY/ CTN]]))</f>
        <v>6</v>
      </c>
      <c r="T1926" s="2">
        <f>IF(db[[#This Row],[H_QTY/ CTN]]="","",LEN(db[[#This Row],[H_QTY/ CTN]]))</f>
        <v>13</v>
      </c>
      <c r="U1926" s="41" t="str">
        <f>IF(db[[#This Row],[H_QTY/ CTN]]="","",LEFT(db[[#This Row],[H_QTY/ CTN]],db[[#This Row],[H_1]]-1))</f>
        <v>4 BOX</v>
      </c>
      <c r="V1926" s="40" t="str">
        <f>IF(NOT(db[[#This Row],[H_1]]=db[[#This Row],[H_2]]),MID(db[[#This Row],[H_QTY/ CTN]],db[[#This Row],[H_1]]+1,db[[#This Row],[H_2]]-db[[#This Row],[H_1]]-1),"")</f>
        <v>45 PCS</v>
      </c>
      <c r="W1926" s="40" t="str">
        <f>IF(db[[#This Row],[QTY/ CTN B]]="","",LEFT(db[[#This Row],[QTY/ CTN B]],SEARCH(" ",db[[#This Row],[QTY/ CTN B]],1)-1))</f>
        <v>4</v>
      </c>
      <c r="X1926" s="40" t="str">
        <f>IF(db[[#This Row],[QTY/ CTN B]]="","",RIGHT(db[[#This Row],[QTY/ CTN B]],LEN(db[[#This Row],[QTY/ CTN B]])-SEARCH(" ",db[[#This Row],[QTY/ CTN B]],1)))</f>
        <v>BOX</v>
      </c>
      <c r="Y1926" s="40" t="str">
        <f>IF(db[[#This Row],[QTY/ CTN TG]]="",IF(db[[#This Row],[STN TG]]="","",12),LEFT(db[[#This Row],[QTY/ CTN TG]],SEARCH(" ",db[[#This Row],[QTY/ CTN TG]],1)-1))</f>
        <v>45</v>
      </c>
      <c r="Z19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26" s="40" t="str">
        <f>IF(db[[#This Row],[STN K]]="","",IF(db[[#This Row],[STN TG]]="LSN",12,""))</f>
        <v/>
      </c>
      <c r="AB1926" s="40" t="str">
        <f>IF(db[[#This Row],[STN TG]]="LSN","PCS","")</f>
        <v/>
      </c>
      <c r="AC1926" s="40">
        <f>db[[#This Row],[QTY B]]*IF(db[[#This Row],[QTY TG]]="",1,db[[#This Row],[QTY TG]])*IF(db[[#This Row],[QTY K]]="",1,db[[#This Row],[QTY K]])</f>
        <v>180</v>
      </c>
      <c r="AD1926" s="40" t="str">
        <f>IF(db[[#This Row],[STN K]]="",IF(db[[#This Row],[STN TG]]="",db[[#This Row],[STN B]],db[[#This Row],[STN TG]]),db[[#This Row],[STN K]])</f>
        <v>PCS</v>
      </c>
      <c r="AE1926" s="40"/>
    </row>
    <row r="1927" spans="1:31" x14ac:dyDescent="0.25">
      <c r="A1927" s="40">
        <f t="shared" si="29"/>
        <v>1926</v>
      </c>
      <c r="B1927" s="5" t="str">
        <f>LOWER(SUBSTITUTE(SUBSTITUTE(SUBSTITUTE(SUBSTITUTE(SUBSTITUTE(SUBSTITUTE(SUBSTITUTE(SUBSTITUTE(db[[#This Row],[NB BM]]," ",),".",""),"-",""),"(",""),")",""),"/",""),"""",""),"+",""))</f>
        <v>mapdoublepocket929folio</v>
      </c>
      <c r="C1927" s="5" t="str">
        <f>LOWER(SUBSTITUTE(SUBSTITUTE(SUBSTITUTE(SUBSTITUTE(SUBSTITUTE(SUBSTITUTE(SUBSTITUTE(SUBSTITUTE(SUBSTITUTE(db[[#This Row],[NB NOTA]]," ",),".",""),"-",""),"(",""),")",""),",",""),"/",""),"""",""),"+",""))</f>
        <v>mapdoublepocket929folio</v>
      </c>
      <c r="D1927" s="5" t="str">
        <f>LOWER(SUBSTITUTE(SUBSTITUTE(SUBSTITUTE(SUBSTITUTE(SUBSTITUTE(SUBSTITUTE(SUBSTITUTE(SUBSTITUTE(SUBSTITUTE(db[[#This Row],[NB PAJAK]]," ",""),"-",""),"(",""),")",""),".",""),",",""),"/",""),"""",""),"+",""))</f>
        <v/>
      </c>
      <c r="E19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mapdoublepocket929folio40lsnuntana</v>
      </c>
      <c r="F19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mapdoublepocket929folio40lsn</v>
      </c>
      <c r="G1927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mapdoublepocket929foliountana</v>
      </c>
      <c r="H19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mapdoublepocket929folio40lsnuntana</v>
      </c>
      <c r="I1927" s="2" t="s">
        <v>7349</v>
      </c>
      <c r="J1927" s="2" t="s">
        <v>7348</v>
      </c>
      <c r="K1927" s="14"/>
      <c r="L1927" s="2" t="s">
        <v>1336</v>
      </c>
      <c r="M1927" s="33" t="e">
        <f>IF(db[[#This Row],[NB NOTA_C]]="","",COUNTIF([2]!B_MSK[concat],db[[#This Row],[NB NOTA_C]]))</f>
        <v>#REF!</v>
      </c>
      <c r="N1927" s="9" t="s">
        <v>1356</v>
      </c>
      <c r="O1927" s="5" t="s">
        <v>1394</v>
      </c>
      <c r="P1927" s="2" t="s">
        <v>2439</v>
      </c>
      <c r="Q1927" s="5"/>
      <c r="R1927" s="5" t="str">
        <f>IF(db[[#This Row],[QTY/ CTN]]="","",SUBSTITUTE(SUBSTITUTE(SUBSTITUTE(db[[#This Row],[QTY/ CTN]]," ","_",2),"(",""),")","")&amp;"_")</f>
        <v>40 LSN_</v>
      </c>
      <c r="S1927" s="5">
        <f>IF(db[[#This Row],[H_QTY/ CTN]]="","",SEARCH("_",db[[#This Row],[H_QTY/ CTN]]))</f>
        <v>7</v>
      </c>
      <c r="T1927" s="5">
        <f>IF(db[[#This Row],[H_QTY/ CTN]]="","",LEN(db[[#This Row],[H_QTY/ CTN]]))</f>
        <v>7</v>
      </c>
      <c r="U1927" s="40" t="str">
        <f>IF(db[[#This Row],[H_QTY/ CTN]]="","",LEFT(db[[#This Row],[H_QTY/ CTN]],db[[#This Row],[H_1]]-1))</f>
        <v>40 LSN</v>
      </c>
      <c r="V1927" s="40" t="str">
        <f>IF(NOT(db[[#This Row],[H_1]]=db[[#This Row],[H_2]]),MID(db[[#This Row],[H_QTY/ CTN]],db[[#This Row],[H_1]]+1,db[[#This Row],[H_2]]-db[[#This Row],[H_1]]-1),"")</f>
        <v/>
      </c>
      <c r="W1927" s="40" t="str">
        <f>IF(db[[#This Row],[QTY/ CTN B]]="","",LEFT(db[[#This Row],[QTY/ CTN B]],SEARCH(" ",db[[#This Row],[QTY/ CTN B]],1)-1))</f>
        <v>40</v>
      </c>
      <c r="X1927" s="40" t="str">
        <f>IF(db[[#This Row],[QTY/ CTN B]]="","",RIGHT(db[[#This Row],[QTY/ CTN B]],LEN(db[[#This Row],[QTY/ CTN B]])-SEARCH(" ",db[[#This Row],[QTY/ CTN B]],1)))</f>
        <v>LSN</v>
      </c>
      <c r="Y1927" s="40">
        <f>IF(db[[#This Row],[QTY/ CTN TG]]="",IF(db[[#This Row],[STN TG]]="","",12),LEFT(db[[#This Row],[QTY/ CTN TG]],SEARCH(" ",db[[#This Row],[QTY/ CTN TG]],1)-1))</f>
        <v>12</v>
      </c>
      <c r="Z19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27" s="40" t="str">
        <f>IF(db[[#This Row],[STN K]]="","",IF(db[[#This Row],[STN TG]]="LSN",12,""))</f>
        <v/>
      </c>
      <c r="AB1927" s="40" t="str">
        <f>IF(db[[#This Row],[STN TG]]="LSN","PCS","")</f>
        <v/>
      </c>
      <c r="AC1927" s="40">
        <f>db[[#This Row],[QTY B]]*IF(db[[#This Row],[QTY TG]]="",1,db[[#This Row],[QTY TG]])*IF(db[[#This Row],[QTY K]]="",1,db[[#This Row],[QTY K]])</f>
        <v>480</v>
      </c>
      <c r="AD1927" s="40" t="str">
        <f>IF(db[[#This Row],[STN K]]="",IF(db[[#This Row],[STN TG]]="",db[[#This Row],[STN B]],db[[#This Row],[STN TG]]),db[[#This Row],[STN K]])</f>
        <v>PCS</v>
      </c>
      <c r="AE1927" s="40"/>
    </row>
    <row r="1928" spans="1:31" x14ac:dyDescent="0.25">
      <c r="A1928" s="40">
        <f t="shared" si="29"/>
        <v>1927</v>
      </c>
      <c r="B1928" s="82" t="str">
        <f>LOWER(SUBSTITUTE(SUBSTITUTE(SUBSTITUTE(SUBSTITUTE(SUBSTITUTE(SUBSTITUTE(SUBSTITUTE(SUBSTITUTE(db[[#This Row],[NB BM]]," ",),".",""),"-",""),"(",""),")",""),"/",""),"""",""),"+",""))</f>
        <v>mapjaringtz6003</v>
      </c>
      <c r="C1928" s="82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D1928" s="82" t="str">
        <f>LOWER(SUBSTITUTE(SUBSTITUTE(SUBSTITUTE(SUBSTITUTE(SUBSTITUTE(SUBSTITUTE(SUBSTITUTE(SUBSTITUTE(SUBSTITUTE(db[[#This Row],[NB PAJAK]]," ",""),"-",""),"(",""),")",""),".",""),",",""),"/",""),"""",""),"+",""))</f>
        <v/>
      </c>
      <c r="E192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mapjaringtz600380lsnuntana</v>
      </c>
      <c r="F192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mapjaringtz600380lsn</v>
      </c>
      <c r="G1928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mapjaringtz6003untana</v>
      </c>
      <c r="H192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mapjaringtz600380lsnuntana</v>
      </c>
      <c r="I1928" s="7" t="s">
        <v>3610</v>
      </c>
      <c r="J1928" s="7" t="s">
        <v>3604</v>
      </c>
      <c r="K1928" s="15"/>
      <c r="L1928" s="2" t="s">
        <v>1336</v>
      </c>
      <c r="M1928" s="83" t="e">
        <f>IF(db[[#This Row],[NB NOTA_C]]="","",COUNTIF([2]!B_MSK[concat],db[[#This Row],[NB NOTA_C]]))</f>
        <v>#REF!</v>
      </c>
      <c r="N1928" s="84" t="s">
        <v>1842</v>
      </c>
      <c r="O1928" s="82" t="s">
        <v>1419</v>
      </c>
      <c r="P1928" s="7" t="s">
        <v>2439</v>
      </c>
      <c r="Q1928" s="82"/>
      <c r="R1928" s="82" t="str">
        <f>IF(db[[#This Row],[QTY/ CTN]]="","",SUBSTITUTE(SUBSTITUTE(SUBSTITUTE(db[[#This Row],[QTY/ CTN]]," ","_",2),"(",""),")","")&amp;"_")</f>
        <v>80 LSN_</v>
      </c>
      <c r="S1928" s="82">
        <f>IF(db[[#This Row],[H_QTY/ CTN]]="","",SEARCH("_",db[[#This Row],[H_QTY/ CTN]]))</f>
        <v>7</v>
      </c>
      <c r="T1928" s="82">
        <f>IF(db[[#This Row],[H_QTY/ CTN]]="","",LEN(db[[#This Row],[H_QTY/ CTN]]))</f>
        <v>7</v>
      </c>
      <c r="U1928" s="85" t="str">
        <f>IF(db[[#This Row],[H_QTY/ CTN]]="","",LEFT(db[[#This Row],[H_QTY/ CTN]],db[[#This Row],[H_1]]-1))</f>
        <v>80 LSN</v>
      </c>
      <c r="V1928" s="85" t="str">
        <f>IF(NOT(db[[#This Row],[H_1]]=db[[#This Row],[H_2]]),MID(db[[#This Row],[H_QTY/ CTN]],db[[#This Row],[H_1]]+1,db[[#This Row],[H_2]]-db[[#This Row],[H_1]]-1),"")</f>
        <v/>
      </c>
      <c r="W1928" s="40" t="str">
        <f>IF(db[[#This Row],[QTY/ CTN B]]="","",LEFT(db[[#This Row],[QTY/ CTN B]],SEARCH(" ",db[[#This Row],[QTY/ CTN B]],1)-1))</f>
        <v>80</v>
      </c>
      <c r="X1928" s="40" t="str">
        <f>IF(db[[#This Row],[QTY/ CTN B]]="","",RIGHT(db[[#This Row],[QTY/ CTN B]],LEN(db[[#This Row],[QTY/ CTN B]])-SEARCH(" ",db[[#This Row],[QTY/ CTN B]],1)))</f>
        <v>LSN</v>
      </c>
      <c r="Y1928" s="40">
        <f>IF(db[[#This Row],[QTY/ CTN TG]]="",IF(db[[#This Row],[STN TG]]="","",12),LEFT(db[[#This Row],[QTY/ CTN TG]],SEARCH(" ",db[[#This Row],[QTY/ CTN TG]],1)-1))</f>
        <v>12</v>
      </c>
      <c r="Z19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28" s="40" t="str">
        <f>IF(db[[#This Row],[STN K]]="","",IF(db[[#This Row],[STN TG]]="LSN",12,""))</f>
        <v/>
      </c>
      <c r="AB1928" s="40" t="str">
        <f>IF(db[[#This Row],[STN TG]]="LSN","PCS","")</f>
        <v/>
      </c>
      <c r="AC1928" s="40">
        <f>db[[#This Row],[QTY B]]*IF(db[[#This Row],[QTY TG]]="",1,db[[#This Row],[QTY TG]])*IF(db[[#This Row],[QTY K]]="",1,db[[#This Row],[QTY K]])</f>
        <v>960</v>
      </c>
      <c r="AD1928" s="40" t="str">
        <f>IF(db[[#This Row],[STN K]]="",IF(db[[#This Row],[STN TG]]="",db[[#This Row],[STN B]],db[[#This Row],[STN TG]]),db[[#This Row],[STN K]])</f>
        <v>PCS</v>
      </c>
      <c r="AE1928" s="40"/>
    </row>
    <row r="1929" spans="1:31" x14ac:dyDescent="0.25">
      <c r="A1929" s="40">
        <f t="shared" si="29"/>
        <v>1928</v>
      </c>
      <c r="B1929" s="5" t="str">
        <f>LOWER(SUBSTITUTE(SUBSTITUTE(SUBSTITUTE(SUBSTITUTE(SUBSTITUTE(SUBSTITUTE(SUBSTITUTE(SUBSTITUTE(db[[#This Row],[NB BM]]," ",),".",""),"-",""),"(",""),")",""),"/",""),"""",""),"+",""))</f>
        <v>mapsikakcgac05biru</v>
      </c>
      <c r="C1929" s="5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D1929" s="5" t="str">
        <f>LOWER(SUBSTITUTE(SUBSTITUTE(SUBSTITUTE(SUBSTITUTE(SUBSTITUTE(SUBSTITUTE(SUBSTITUTE(SUBSTITUTE(SUBSTITUTE(db[[#This Row],[NB PAJAK]]," ",""),"-",""),"(",""),")",""),".",""),",",""),"/",""),"""",""),"+",""))</f>
        <v/>
      </c>
      <c r="E192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mapsikakcgac05biru50lsnuntana</v>
      </c>
      <c r="F192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mapkancingsikaac05biru50lsn</v>
      </c>
      <c r="G1929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mapkancingsikaac05biruuntana</v>
      </c>
      <c r="H192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mapkancingsikaac05biru50lsnuntana</v>
      </c>
      <c r="I1929" s="2" t="s">
        <v>938</v>
      </c>
      <c r="J1929" s="2" t="s">
        <v>3058</v>
      </c>
      <c r="K1929" s="1"/>
      <c r="L1929" s="2" t="s">
        <v>1336</v>
      </c>
      <c r="M1929" s="34" t="e">
        <f>IF(db[[#This Row],[NB NOTA_C]]="","",COUNTIF([2]!B_MSK[concat],db[[#This Row],[NB NOTA_C]]))</f>
        <v>#REF!</v>
      </c>
      <c r="N1929" s="14" t="s">
        <v>1351</v>
      </c>
      <c r="O1929" s="2" t="s">
        <v>1448</v>
      </c>
      <c r="P1929" s="2" t="s">
        <v>2439</v>
      </c>
      <c r="R1929" s="2" t="str">
        <f>IF(db[[#This Row],[QTY/ CTN]]="","",SUBSTITUTE(SUBSTITUTE(SUBSTITUTE(db[[#This Row],[QTY/ CTN]]," ","_",2),"(",""),")","")&amp;"_")</f>
        <v>50 LSN_</v>
      </c>
      <c r="S1929" s="2">
        <f>IF(db[[#This Row],[H_QTY/ CTN]]="","",SEARCH("_",db[[#This Row],[H_QTY/ CTN]]))</f>
        <v>7</v>
      </c>
      <c r="T1929" s="2">
        <f>IF(db[[#This Row],[H_QTY/ CTN]]="","",LEN(db[[#This Row],[H_QTY/ CTN]]))</f>
        <v>7</v>
      </c>
      <c r="U1929" s="41" t="str">
        <f>IF(db[[#This Row],[H_QTY/ CTN]]="","",LEFT(db[[#This Row],[H_QTY/ CTN]],db[[#This Row],[H_1]]-1))</f>
        <v>50 LSN</v>
      </c>
      <c r="V1929" s="40" t="str">
        <f>IF(NOT(db[[#This Row],[H_1]]=db[[#This Row],[H_2]]),MID(db[[#This Row],[H_QTY/ CTN]],db[[#This Row],[H_1]]+1,db[[#This Row],[H_2]]-db[[#This Row],[H_1]]-1),"")</f>
        <v/>
      </c>
      <c r="W1929" s="40" t="str">
        <f>IF(db[[#This Row],[QTY/ CTN B]]="","",LEFT(db[[#This Row],[QTY/ CTN B]],SEARCH(" ",db[[#This Row],[QTY/ CTN B]],1)-1))</f>
        <v>50</v>
      </c>
      <c r="X1929" s="40" t="str">
        <f>IF(db[[#This Row],[QTY/ CTN B]]="","",RIGHT(db[[#This Row],[QTY/ CTN B]],LEN(db[[#This Row],[QTY/ CTN B]])-SEARCH(" ",db[[#This Row],[QTY/ CTN B]],1)))</f>
        <v>LSN</v>
      </c>
      <c r="Y1929" s="40">
        <f>IF(db[[#This Row],[QTY/ CTN TG]]="",IF(db[[#This Row],[STN TG]]="","",12),LEFT(db[[#This Row],[QTY/ CTN TG]],SEARCH(" ",db[[#This Row],[QTY/ CTN TG]],1)-1))</f>
        <v>12</v>
      </c>
      <c r="Z19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29" s="40" t="str">
        <f>IF(db[[#This Row],[STN K]]="","",IF(db[[#This Row],[STN TG]]="LSN",12,""))</f>
        <v/>
      </c>
      <c r="AB1929" s="40" t="str">
        <f>IF(db[[#This Row],[STN TG]]="LSN","PCS","")</f>
        <v/>
      </c>
      <c r="AC1929" s="40">
        <f>db[[#This Row],[QTY B]]*IF(db[[#This Row],[QTY TG]]="",1,db[[#This Row],[QTY TG]])*IF(db[[#This Row],[QTY K]]="",1,db[[#This Row],[QTY K]])</f>
        <v>600</v>
      </c>
      <c r="AD1929" s="40" t="str">
        <f>IF(db[[#This Row],[STN K]]="",IF(db[[#This Row],[STN TG]]="",db[[#This Row],[STN B]],db[[#This Row],[STN TG]]),db[[#This Row],[STN K]])</f>
        <v>PCS</v>
      </c>
      <c r="AE1929" s="40"/>
    </row>
    <row r="1930" spans="1:31" x14ac:dyDescent="0.25">
      <c r="A1930" s="40">
        <f t="shared" si="29"/>
        <v>1929</v>
      </c>
      <c r="B1930" s="5" t="str">
        <f>LOWER(SUBSTITUTE(SUBSTITUTE(SUBSTITUTE(SUBSTITUTE(SUBSTITUTE(SUBSTITUTE(SUBSTITUTE(SUBSTITUTE(db[[#This Row],[NB BM]]," ",),".",""),"-",""),"(",""),")",""),"/",""),"""",""),"+",""))</f>
        <v>mapsikakcgac05biru</v>
      </c>
      <c r="C1930" s="5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D1930" s="5" t="str">
        <f>LOWER(SUBSTITUTE(SUBSTITUTE(SUBSTITUTE(SUBSTITUTE(SUBSTITUTE(SUBSTITUTE(SUBSTITUTE(SUBSTITUTE(SUBSTITUTE(db[[#This Row],[NB PAJAK]]," ",""),"-",""),"(",""),")",""),".",""),",",""),"/",""),"""",""),"+",""))</f>
        <v/>
      </c>
      <c r="E193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mapsikakcgac05biru50lsnuntana</v>
      </c>
      <c r="F193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mapkancingsikaac05biru50lsndus50lsn</v>
      </c>
      <c r="G1930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mapkancingsikaac05biru50lsndusuntana</v>
      </c>
      <c r="H193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mapkancingsikaac05biru50lsndus50lsnuntana</v>
      </c>
      <c r="I1930" s="2" t="s">
        <v>938</v>
      </c>
      <c r="J1930" s="2" t="s">
        <v>2827</v>
      </c>
      <c r="K1930" s="14"/>
      <c r="L1930" s="2" t="s">
        <v>1336</v>
      </c>
      <c r="M1930" s="34" t="e">
        <f>IF(db[[#This Row],[NB NOTA_C]]="","",COUNTIF([2]!B_MSK[concat],db[[#This Row],[NB NOTA_C]]))</f>
        <v>#REF!</v>
      </c>
      <c r="N1930" s="9" t="s">
        <v>1351</v>
      </c>
      <c r="O1930" s="5" t="s">
        <v>1448</v>
      </c>
      <c r="P1930" s="2" t="s">
        <v>2439</v>
      </c>
      <c r="Q1930" s="5"/>
      <c r="R1930" s="5" t="str">
        <f>IF(db[[#This Row],[QTY/ CTN]]="","",SUBSTITUTE(SUBSTITUTE(SUBSTITUTE(db[[#This Row],[QTY/ CTN]]," ","_",2),"(",""),")","")&amp;"_")</f>
        <v>50 LSN_</v>
      </c>
      <c r="S1930" s="5">
        <f>IF(db[[#This Row],[H_QTY/ CTN]]="","",SEARCH("_",db[[#This Row],[H_QTY/ CTN]]))</f>
        <v>7</v>
      </c>
      <c r="T1930" s="5">
        <f>IF(db[[#This Row],[H_QTY/ CTN]]="","",LEN(db[[#This Row],[H_QTY/ CTN]]))</f>
        <v>7</v>
      </c>
      <c r="U1930" s="40" t="str">
        <f>IF(db[[#This Row],[H_QTY/ CTN]]="","",LEFT(db[[#This Row],[H_QTY/ CTN]],db[[#This Row],[H_1]]-1))</f>
        <v>50 LSN</v>
      </c>
      <c r="V1930" s="40" t="str">
        <f>IF(NOT(db[[#This Row],[H_1]]=db[[#This Row],[H_2]]),MID(db[[#This Row],[H_QTY/ CTN]],db[[#This Row],[H_1]]+1,db[[#This Row],[H_2]]-db[[#This Row],[H_1]]-1),"")</f>
        <v/>
      </c>
      <c r="W1930" s="40" t="str">
        <f>IF(db[[#This Row],[QTY/ CTN B]]="","",LEFT(db[[#This Row],[QTY/ CTN B]],SEARCH(" ",db[[#This Row],[QTY/ CTN B]],1)-1))</f>
        <v>50</v>
      </c>
      <c r="X1930" s="40" t="str">
        <f>IF(db[[#This Row],[QTY/ CTN B]]="","",RIGHT(db[[#This Row],[QTY/ CTN B]],LEN(db[[#This Row],[QTY/ CTN B]])-SEARCH(" ",db[[#This Row],[QTY/ CTN B]],1)))</f>
        <v>LSN</v>
      </c>
      <c r="Y1930" s="40">
        <f>IF(db[[#This Row],[QTY/ CTN TG]]="",IF(db[[#This Row],[STN TG]]="","",12),LEFT(db[[#This Row],[QTY/ CTN TG]],SEARCH(" ",db[[#This Row],[QTY/ CTN TG]],1)-1))</f>
        <v>12</v>
      </c>
      <c r="Z19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30" s="40" t="str">
        <f>IF(db[[#This Row],[STN K]]="","",IF(db[[#This Row],[STN TG]]="LSN",12,""))</f>
        <v/>
      </c>
      <c r="AB1930" s="40" t="str">
        <f>IF(db[[#This Row],[STN TG]]="LSN","PCS","")</f>
        <v/>
      </c>
      <c r="AC1930" s="40">
        <f>db[[#This Row],[QTY B]]*IF(db[[#This Row],[QTY TG]]="",1,db[[#This Row],[QTY TG]])*IF(db[[#This Row],[QTY K]]="",1,db[[#This Row],[QTY K]])</f>
        <v>600</v>
      </c>
      <c r="AD1930" s="40" t="str">
        <f>IF(db[[#This Row],[STN K]]="",IF(db[[#This Row],[STN TG]]="",db[[#This Row],[STN B]],db[[#This Row],[STN TG]]),db[[#This Row],[STN K]])</f>
        <v>PCS</v>
      </c>
      <c r="AE1930" s="40"/>
    </row>
    <row r="1931" spans="1:31" x14ac:dyDescent="0.25">
      <c r="A1931" s="40">
        <f t="shared" si="29"/>
        <v>1930</v>
      </c>
      <c r="B1931" s="5" t="str">
        <f>LOWER(SUBSTITUTE(SUBSTITUTE(SUBSTITUTE(SUBSTITUTE(SUBSTITUTE(SUBSTITUTE(SUBSTITUTE(SUBSTITUTE(db[[#This Row],[NB BM]]," ",),".",""),"-",""),"(",""),")",""),"/",""),"""",""),"+",""))</f>
        <v>mapsikakcgac05hijau</v>
      </c>
      <c r="C1931" s="5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D1931" s="5" t="str">
        <f>LOWER(SUBSTITUTE(SUBSTITUTE(SUBSTITUTE(SUBSTITUTE(SUBSTITUTE(SUBSTITUTE(SUBSTITUTE(SUBSTITUTE(SUBSTITUTE(db[[#This Row],[NB PAJAK]]," ",""),"-",""),"(",""),")",""),".",""),",",""),"/",""),"""",""),"+",""))</f>
        <v/>
      </c>
      <c r="E193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mapsikakcgac05hijau50lsnuntana</v>
      </c>
      <c r="F193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mapkancingsikaac05hijau50lsn</v>
      </c>
      <c r="G1931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mapkancingsikaac05hijauuntana</v>
      </c>
      <c r="H193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mapkancingsikaac05hijau50lsnuntana</v>
      </c>
      <c r="I1931" s="2" t="s">
        <v>3744</v>
      </c>
      <c r="J1931" s="2" t="s">
        <v>3743</v>
      </c>
      <c r="K1931" s="14"/>
      <c r="L1931" s="2" t="s">
        <v>1336</v>
      </c>
      <c r="M1931" s="34" t="e">
        <f>IF(db[[#This Row],[NB NOTA_C]]="","",COUNTIF([2]!B_MSK[concat],db[[#This Row],[NB NOTA_C]]))</f>
        <v>#REF!</v>
      </c>
      <c r="N1931" s="9" t="s">
        <v>1351</v>
      </c>
      <c r="O1931" s="5" t="s">
        <v>1448</v>
      </c>
      <c r="P1931" s="2" t="s">
        <v>2439</v>
      </c>
      <c r="Q1931" s="5"/>
      <c r="R1931" s="5" t="str">
        <f>IF(db[[#This Row],[QTY/ CTN]]="","",SUBSTITUTE(SUBSTITUTE(SUBSTITUTE(db[[#This Row],[QTY/ CTN]]," ","_",2),"(",""),")","")&amp;"_")</f>
        <v>50 LSN_</v>
      </c>
      <c r="S1931" s="5">
        <f>IF(db[[#This Row],[H_QTY/ CTN]]="","",SEARCH("_",db[[#This Row],[H_QTY/ CTN]]))</f>
        <v>7</v>
      </c>
      <c r="T1931" s="5">
        <f>IF(db[[#This Row],[H_QTY/ CTN]]="","",LEN(db[[#This Row],[H_QTY/ CTN]]))</f>
        <v>7</v>
      </c>
      <c r="U1931" s="40" t="str">
        <f>IF(db[[#This Row],[H_QTY/ CTN]]="","",LEFT(db[[#This Row],[H_QTY/ CTN]],db[[#This Row],[H_1]]-1))</f>
        <v>50 LSN</v>
      </c>
      <c r="V1931" s="40" t="str">
        <f>IF(NOT(db[[#This Row],[H_1]]=db[[#This Row],[H_2]]),MID(db[[#This Row],[H_QTY/ CTN]],db[[#This Row],[H_1]]+1,db[[#This Row],[H_2]]-db[[#This Row],[H_1]]-1),"")</f>
        <v/>
      </c>
      <c r="W1931" s="40" t="str">
        <f>IF(db[[#This Row],[QTY/ CTN B]]="","",LEFT(db[[#This Row],[QTY/ CTN B]],SEARCH(" ",db[[#This Row],[QTY/ CTN B]],1)-1))</f>
        <v>50</v>
      </c>
      <c r="X1931" s="40" t="str">
        <f>IF(db[[#This Row],[QTY/ CTN B]]="","",RIGHT(db[[#This Row],[QTY/ CTN B]],LEN(db[[#This Row],[QTY/ CTN B]])-SEARCH(" ",db[[#This Row],[QTY/ CTN B]],1)))</f>
        <v>LSN</v>
      </c>
      <c r="Y1931" s="40">
        <f>IF(db[[#This Row],[QTY/ CTN TG]]="",IF(db[[#This Row],[STN TG]]="","",12),LEFT(db[[#This Row],[QTY/ CTN TG]],SEARCH(" ",db[[#This Row],[QTY/ CTN TG]],1)-1))</f>
        <v>12</v>
      </c>
      <c r="Z19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31" s="40" t="str">
        <f>IF(db[[#This Row],[STN K]]="","",IF(db[[#This Row],[STN TG]]="LSN",12,""))</f>
        <v/>
      </c>
      <c r="AB1931" s="40" t="str">
        <f>IF(db[[#This Row],[STN TG]]="LSN","PCS","")</f>
        <v/>
      </c>
      <c r="AC1931" s="40">
        <f>db[[#This Row],[QTY B]]*IF(db[[#This Row],[QTY TG]]="",1,db[[#This Row],[QTY TG]])*IF(db[[#This Row],[QTY K]]="",1,db[[#This Row],[QTY K]])</f>
        <v>600</v>
      </c>
      <c r="AD1931" s="40" t="str">
        <f>IF(db[[#This Row],[STN K]]="",IF(db[[#This Row],[STN TG]]="",db[[#This Row],[STN B]],db[[#This Row],[STN TG]]),db[[#This Row],[STN K]])</f>
        <v>PCS</v>
      </c>
      <c r="AE1931" s="40"/>
    </row>
    <row r="1932" spans="1:31" x14ac:dyDescent="0.25">
      <c r="A1932" s="40">
        <f t="shared" si="29"/>
        <v>1931</v>
      </c>
      <c r="B1932" s="5" t="str">
        <f>LOWER(SUBSTITUTE(SUBSTITUTE(SUBSTITUTE(SUBSTITUTE(SUBSTITUTE(SUBSTITUTE(SUBSTITUTE(SUBSTITUTE(db[[#This Row],[NB BM]]," ",),".",""),"-",""),"(",""),")",""),"/",""),"""",""),"+",""))</f>
        <v>mapsikakcgac05kuning</v>
      </c>
      <c r="C1932" s="5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D1932" s="5" t="str">
        <f>LOWER(SUBSTITUTE(SUBSTITUTE(SUBSTITUTE(SUBSTITUTE(SUBSTITUTE(SUBSTITUTE(SUBSTITUTE(SUBSTITUTE(SUBSTITUTE(db[[#This Row],[NB PAJAK]]," ",""),"-",""),"(",""),")",""),".",""),",",""),"/",""),"""",""),"+",""))</f>
        <v/>
      </c>
      <c r="E19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mapsikakcgac05kuning50lsnuntana</v>
      </c>
      <c r="F19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mapkancingsikaac05kuning50lsn</v>
      </c>
      <c r="G1932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mapkancingsikaac05kuninguntana</v>
      </c>
      <c r="H19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mapkancingsikaac05kuning50lsnuntana</v>
      </c>
      <c r="I1932" s="2" t="s">
        <v>3060</v>
      </c>
      <c r="J1932" s="2" t="s">
        <v>3059</v>
      </c>
      <c r="K1932" s="14"/>
      <c r="L1932" s="2" t="s">
        <v>1336</v>
      </c>
      <c r="M1932" s="34" t="e">
        <f>IF(db[[#This Row],[NB NOTA_C]]="","",COUNTIF([2]!B_MSK[concat],db[[#This Row],[NB NOTA_C]]))</f>
        <v>#REF!</v>
      </c>
      <c r="N1932" s="14" t="s">
        <v>1351</v>
      </c>
      <c r="O1932" s="2" t="s">
        <v>1448</v>
      </c>
      <c r="P1932" s="2" t="s">
        <v>2439</v>
      </c>
      <c r="R1932" s="2" t="str">
        <f>IF(db[[#This Row],[QTY/ CTN]]="","",SUBSTITUTE(SUBSTITUTE(SUBSTITUTE(db[[#This Row],[QTY/ CTN]]," ","_",2),"(",""),")","")&amp;"_")</f>
        <v>50 LSN_</v>
      </c>
      <c r="S1932" s="2">
        <f>IF(db[[#This Row],[H_QTY/ CTN]]="","",SEARCH("_",db[[#This Row],[H_QTY/ CTN]]))</f>
        <v>7</v>
      </c>
      <c r="T1932" s="2">
        <f>IF(db[[#This Row],[H_QTY/ CTN]]="","",LEN(db[[#This Row],[H_QTY/ CTN]]))</f>
        <v>7</v>
      </c>
      <c r="U1932" s="41" t="str">
        <f>IF(db[[#This Row],[H_QTY/ CTN]]="","",LEFT(db[[#This Row],[H_QTY/ CTN]],db[[#This Row],[H_1]]-1))</f>
        <v>50 LSN</v>
      </c>
      <c r="V1932" s="40" t="str">
        <f>IF(NOT(db[[#This Row],[H_1]]=db[[#This Row],[H_2]]),MID(db[[#This Row],[H_QTY/ CTN]],db[[#This Row],[H_1]]+1,db[[#This Row],[H_2]]-db[[#This Row],[H_1]]-1),"")</f>
        <v/>
      </c>
      <c r="W1932" s="40" t="str">
        <f>IF(db[[#This Row],[QTY/ CTN B]]="","",LEFT(db[[#This Row],[QTY/ CTN B]],SEARCH(" ",db[[#This Row],[QTY/ CTN B]],1)-1))</f>
        <v>50</v>
      </c>
      <c r="X1932" s="40" t="str">
        <f>IF(db[[#This Row],[QTY/ CTN B]]="","",RIGHT(db[[#This Row],[QTY/ CTN B]],LEN(db[[#This Row],[QTY/ CTN B]])-SEARCH(" ",db[[#This Row],[QTY/ CTN B]],1)))</f>
        <v>LSN</v>
      </c>
      <c r="Y1932" s="40">
        <f>IF(db[[#This Row],[QTY/ CTN TG]]="",IF(db[[#This Row],[STN TG]]="","",12),LEFT(db[[#This Row],[QTY/ CTN TG]],SEARCH(" ",db[[#This Row],[QTY/ CTN TG]],1)-1))</f>
        <v>12</v>
      </c>
      <c r="Z19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32" s="40" t="str">
        <f>IF(db[[#This Row],[STN K]]="","",IF(db[[#This Row],[STN TG]]="LSN",12,""))</f>
        <v/>
      </c>
      <c r="AB1932" s="40" t="str">
        <f>IF(db[[#This Row],[STN TG]]="LSN","PCS","")</f>
        <v/>
      </c>
      <c r="AC1932" s="40">
        <f>db[[#This Row],[QTY B]]*IF(db[[#This Row],[QTY TG]]="",1,db[[#This Row],[QTY TG]])*IF(db[[#This Row],[QTY K]]="",1,db[[#This Row],[QTY K]])</f>
        <v>600</v>
      </c>
      <c r="AD1932" s="40" t="str">
        <f>IF(db[[#This Row],[STN K]]="",IF(db[[#This Row],[STN TG]]="",db[[#This Row],[STN B]],db[[#This Row],[STN TG]]),db[[#This Row],[STN K]])</f>
        <v>PCS</v>
      </c>
      <c r="AE1932" s="40"/>
    </row>
    <row r="1933" spans="1:31" x14ac:dyDescent="0.25">
      <c r="A1933" s="40">
        <f t="shared" si="29"/>
        <v>1932</v>
      </c>
      <c r="B1933" s="5" t="str">
        <f>LOWER(SUBSTITUTE(SUBSTITUTE(SUBSTITUTE(SUBSTITUTE(SUBSTITUTE(SUBSTITUTE(SUBSTITUTE(SUBSTITUTE(db[[#This Row],[NB BM]]," ",),".",""),"-",""),"(",""),")",""),"/",""),"""",""),"+",""))</f>
        <v>mapsikakcgac05kuning</v>
      </c>
      <c r="C1933" s="5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D1933" s="5" t="str">
        <f>LOWER(SUBSTITUTE(SUBSTITUTE(SUBSTITUTE(SUBSTITUTE(SUBSTITUTE(SUBSTITUTE(SUBSTITUTE(SUBSTITUTE(SUBSTITUTE(db[[#This Row],[NB PAJAK]]," ",""),"-",""),"(",""),")",""),".",""),",",""),"/",""),"""",""),"+",""))</f>
        <v/>
      </c>
      <c r="E19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mapsikakcgac05kuning50lsnuntana</v>
      </c>
      <c r="F19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mapkancingsikaac05kuning50lsndus50lsn</v>
      </c>
      <c r="G1933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mapkancingsikaac05kuning50lsndusuntana</v>
      </c>
      <c r="H19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mapkancingsikaac05kuning50lsndus50lsnuntana</v>
      </c>
      <c r="I1933" s="2" t="s">
        <v>3060</v>
      </c>
      <c r="J1933" s="2" t="s">
        <v>3472</v>
      </c>
      <c r="K1933" s="14"/>
      <c r="L1933" s="2" t="s">
        <v>1336</v>
      </c>
      <c r="M1933" s="34" t="e">
        <f>IF(db[[#This Row],[NB NOTA_C]]="","",COUNTIF([2]!B_MSK[concat],db[[#This Row],[NB NOTA_C]]))</f>
        <v>#REF!</v>
      </c>
      <c r="N1933" s="14" t="s">
        <v>1351</v>
      </c>
      <c r="O1933" s="2" t="s">
        <v>1448</v>
      </c>
      <c r="P1933" s="2" t="s">
        <v>2439</v>
      </c>
      <c r="R1933" s="2" t="str">
        <f>IF(db[[#This Row],[QTY/ CTN]]="","",SUBSTITUTE(SUBSTITUTE(SUBSTITUTE(db[[#This Row],[QTY/ CTN]]," ","_",2),"(",""),")","")&amp;"_")</f>
        <v>50 LSN_</v>
      </c>
      <c r="S1933" s="2">
        <f>IF(db[[#This Row],[H_QTY/ CTN]]="","",SEARCH("_",db[[#This Row],[H_QTY/ CTN]]))</f>
        <v>7</v>
      </c>
      <c r="T1933" s="2">
        <f>IF(db[[#This Row],[H_QTY/ CTN]]="","",LEN(db[[#This Row],[H_QTY/ CTN]]))</f>
        <v>7</v>
      </c>
      <c r="U1933" s="41" t="str">
        <f>IF(db[[#This Row],[H_QTY/ CTN]]="","",LEFT(db[[#This Row],[H_QTY/ CTN]],db[[#This Row],[H_1]]-1))</f>
        <v>50 LSN</v>
      </c>
      <c r="V1933" s="40" t="str">
        <f>IF(NOT(db[[#This Row],[H_1]]=db[[#This Row],[H_2]]),MID(db[[#This Row],[H_QTY/ CTN]],db[[#This Row],[H_1]]+1,db[[#This Row],[H_2]]-db[[#This Row],[H_1]]-1),"")</f>
        <v/>
      </c>
      <c r="W1933" s="40" t="str">
        <f>IF(db[[#This Row],[QTY/ CTN B]]="","",LEFT(db[[#This Row],[QTY/ CTN B]],SEARCH(" ",db[[#This Row],[QTY/ CTN B]],1)-1))</f>
        <v>50</v>
      </c>
      <c r="X1933" s="40" t="str">
        <f>IF(db[[#This Row],[QTY/ CTN B]]="","",RIGHT(db[[#This Row],[QTY/ CTN B]],LEN(db[[#This Row],[QTY/ CTN B]])-SEARCH(" ",db[[#This Row],[QTY/ CTN B]],1)))</f>
        <v>LSN</v>
      </c>
      <c r="Y1933" s="40">
        <f>IF(db[[#This Row],[QTY/ CTN TG]]="",IF(db[[#This Row],[STN TG]]="","",12),LEFT(db[[#This Row],[QTY/ CTN TG]],SEARCH(" ",db[[#This Row],[QTY/ CTN TG]],1)-1))</f>
        <v>12</v>
      </c>
      <c r="Z19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33" s="40" t="str">
        <f>IF(db[[#This Row],[STN K]]="","",IF(db[[#This Row],[STN TG]]="LSN",12,""))</f>
        <v/>
      </c>
      <c r="AB1933" s="40" t="str">
        <f>IF(db[[#This Row],[STN TG]]="LSN","PCS","")</f>
        <v/>
      </c>
      <c r="AC1933" s="40">
        <f>db[[#This Row],[QTY B]]*IF(db[[#This Row],[QTY TG]]="",1,db[[#This Row],[QTY TG]])*IF(db[[#This Row],[QTY K]]="",1,db[[#This Row],[QTY K]])</f>
        <v>600</v>
      </c>
      <c r="AD1933" s="40" t="str">
        <f>IF(db[[#This Row],[STN K]]="",IF(db[[#This Row],[STN TG]]="",db[[#This Row],[STN B]],db[[#This Row],[STN TG]]),db[[#This Row],[STN K]])</f>
        <v>PCS</v>
      </c>
      <c r="AE1933" s="40"/>
    </row>
    <row r="1934" spans="1:31" x14ac:dyDescent="0.25">
      <c r="A1934" s="40">
        <f t="shared" si="29"/>
        <v>1933</v>
      </c>
      <c r="B1934" s="5" t="str">
        <f>LOWER(SUBSTITUTE(SUBSTITUTE(SUBSTITUTE(SUBSTITUTE(SUBSTITUTE(SUBSTITUTE(SUBSTITUTE(SUBSTITUTE(db[[#This Row],[NB BM]]," ",),".",""),"-",""),"(",""),")",""),"/",""),"""",""),"+",""))</f>
        <v>mapsikakcgac05merah</v>
      </c>
      <c r="C1934" s="5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D1934" s="5" t="str">
        <f>LOWER(SUBSTITUTE(SUBSTITUTE(SUBSTITUTE(SUBSTITUTE(SUBSTITUTE(SUBSTITUTE(SUBSTITUTE(SUBSTITUTE(SUBSTITUTE(db[[#This Row],[NB PAJAK]]," ",""),"-",""),"(",""),")",""),".",""),",",""),"/",""),"""",""),"+",""))</f>
        <v/>
      </c>
      <c r="E193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mapsikakcgac05merah50lsnuntana</v>
      </c>
      <c r="F193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mapkancingsikaac05merah50lsn</v>
      </c>
      <c r="G1934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mapkancingsikaac05merahuntana</v>
      </c>
      <c r="H193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mapkancingsikaac05merah50lsnuntana</v>
      </c>
      <c r="I1934" s="2" t="s">
        <v>3025</v>
      </c>
      <c r="J1934" s="2" t="s">
        <v>3026</v>
      </c>
      <c r="K1934" s="1"/>
      <c r="L1934" s="2" t="s">
        <v>1336</v>
      </c>
      <c r="M1934" s="34" t="e">
        <f>IF(db[[#This Row],[NB NOTA_C]]="","",COUNTIF([2]!B_MSK[concat],db[[#This Row],[NB NOTA_C]]))</f>
        <v>#REF!</v>
      </c>
      <c r="N1934" s="14" t="s">
        <v>1351</v>
      </c>
      <c r="O1934" s="2" t="s">
        <v>1448</v>
      </c>
      <c r="P1934" s="2" t="s">
        <v>2439</v>
      </c>
      <c r="R1934" s="2" t="str">
        <f>IF(db[[#This Row],[QTY/ CTN]]="","",SUBSTITUTE(SUBSTITUTE(SUBSTITUTE(db[[#This Row],[QTY/ CTN]]," ","_",2),"(",""),")","")&amp;"_")</f>
        <v>50 LSN_</v>
      </c>
      <c r="S1934" s="2">
        <f>IF(db[[#This Row],[H_QTY/ CTN]]="","",SEARCH("_",db[[#This Row],[H_QTY/ CTN]]))</f>
        <v>7</v>
      </c>
      <c r="T1934" s="2">
        <f>IF(db[[#This Row],[H_QTY/ CTN]]="","",LEN(db[[#This Row],[H_QTY/ CTN]]))</f>
        <v>7</v>
      </c>
      <c r="U1934" s="41" t="str">
        <f>IF(db[[#This Row],[H_QTY/ CTN]]="","",LEFT(db[[#This Row],[H_QTY/ CTN]],db[[#This Row],[H_1]]-1))</f>
        <v>50 LSN</v>
      </c>
      <c r="V1934" s="40" t="str">
        <f>IF(NOT(db[[#This Row],[H_1]]=db[[#This Row],[H_2]]),MID(db[[#This Row],[H_QTY/ CTN]],db[[#This Row],[H_1]]+1,db[[#This Row],[H_2]]-db[[#This Row],[H_1]]-1),"")</f>
        <v/>
      </c>
      <c r="W1934" s="40" t="str">
        <f>IF(db[[#This Row],[QTY/ CTN B]]="","",LEFT(db[[#This Row],[QTY/ CTN B]],SEARCH(" ",db[[#This Row],[QTY/ CTN B]],1)-1))</f>
        <v>50</v>
      </c>
      <c r="X1934" s="40" t="str">
        <f>IF(db[[#This Row],[QTY/ CTN B]]="","",RIGHT(db[[#This Row],[QTY/ CTN B]],LEN(db[[#This Row],[QTY/ CTN B]])-SEARCH(" ",db[[#This Row],[QTY/ CTN B]],1)))</f>
        <v>LSN</v>
      </c>
      <c r="Y1934" s="40">
        <f>IF(db[[#This Row],[QTY/ CTN TG]]="",IF(db[[#This Row],[STN TG]]="","",12),LEFT(db[[#This Row],[QTY/ CTN TG]],SEARCH(" ",db[[#This Row],[QTY/ CTN TG]],1)-1))</f>
        <v>12</v>
      </c>
      <c r="Z19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34" s="40" t="str">
        <f>IF(db[[#This Row],[STN K]]="","",IF(db[[#This Row],[STN TG]]="LSN",12,""))</f>
        <v/>
      </c>
      <c r="AB1934" s="40" t="str">
        <f>IF(db[[#This Row],[STN TG]]="LSN","PCS","")</f>
        <v/>
      </c>
      <c r="AC1934" s="40">
        <f>db[[#This Row],[QTY B]]*IF(db[[#This Row],[QTY TG]]="",1,db[[#This Row],[QTY TG]])*IF(db[[#This Row],[QTY K]]="",1,db[[#This Row],[QTY K]])</f>
        <v>600</v>
      </c>
      <c r="AD1934" s="40" t="str">
        <f>IF(db[[#This Row],[STN K]]="",IF(db[[#This Row],[STN TG]]="",db[[#This Row],[STN B]],db[[#This Row],[STN TG]]),db[[#This Row],[STN K]])</f>
        <v>PCS</v>
      </c>
      <c r="AE1934" s="40"/>
    </row>
    <row r="1935" spans="1:31" x14ac:dyDescent="0.25">
      <c r="A1935" s="40">
        <f t="shared" ref="A1935:A1998" si="30">ROW()-1</f>
        <v>1934</v>
      </c>
      <c r="B1935" s="5" t="str">
        <f>LOWER(SUBSTITUTE(SUBSTITUTE(SUBSTITUTE(SUBSTITUTE(SUBSTITUTE(SUBSTITUTE(SUBSTITUTE(SUBSTITUTE(db[[#This Row],[NB BM]]," ",),".",""),"-",""),"(",""),")",""),"/",""),"""",""),"+",""))</f>
        <v>mapsikakcgac05putih</v>
      </c>
      <c r="C1935" s="5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D1935" s="5" t="str">
        <f>LOWER(SUBSTITUTE(SUBSTITUTE(SUBSTITUTE(SUBSTITUTE(SUBSTITUTE(SUBSTITUTE(SUBSTITUTE(SUBSTITUTE(SUBSTITUTE(db[[#This Row],[NB PAJAK]]," ",""),"-",""),"(",""),")",""),".",""),",",""),"/",""),"""",""),"+",""))</f>
        <v/>
      </c>
      <c r="E193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mapsikakcgac05putih50lsnuntana</v>
      </c>
      <c r="F193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mapkancingsikaac05putih50lsn</v>
      </c>
      <c r="G1935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mapkancingsikaac05putihuntana</v>
      </c>
      <c r="H193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mapkancingsikaac05putih50lsnuntana</v>
      </c>
      <c r="I1935" s="2" t="s">
        <v>941</v>
      </c>
      <c r="J1935" s="2" t="s">
        <v>3779</v>
      </c>
      <c r="K1935" s="14"/>
      <c r="L1935" s="2" t="s">
        <v>1336</v>
      </c>
      <c r="M1935" s="34" t="e">
        <f>IF(db[[#This Row],[NB NOTA_C]]="","",COUNTIF([2]!B_MSK[concat],db[[#This Row],[NB NOTA_C]]))</f>
        <v>#REF!</v>
      </c>
      <c r="N1935" s="9" t="s">
        <v>1351</v>
      </c>
      <c r="O1935" s="5" t="s">
        <v>1448</v>
      </c>
      <c r="P1935" s="2" t="s">
        <v>2439</v>
      </c>
      <c r="Q1935" s="5"/>
      <c r="R1935" s="5" t="str">
        <f>IF(db[[#This Row],[QTY/ CTN]]="","",SUBSTITUTE(SUBSTITUTE(SUBSTITUTE(db[[#This Row],[QTY/ CTN]]," ","_",2),"(",""),")","")&amp;"_")</f>
        <v>50 LSN_</v>
      </c>
      <c r="S1935" s="5">
        <f>IF(db[[#This Row],[H_QTY/ CTN]]="","",SEARCH("_",db[[#This Row],[H_QTY/ CTN]]))</f>
        <v>7</v>
      </c>
      <c r="T1935" s="5">
        <f>IF(db[[#This Row],[H_QTY/ CTN]]="","",LEN(db[[#This Row],[H_QTY/ CTN]]))</f>
        <v>7</v>
      </c>
      <c r="U1935" s="40" t="str">
        <f>IF(db[[#This Row],[H_QTY/ CTN]]="","",LEFT(db[[#This Row],[H_QTY/ CTN]],db[[#This Row],[H_1]]-1))</f>
        <v>50 LSN</v>
      </c>
      <c r="V1935" s="40" t="str">
        <f>IF(NOT(db[[#This Row],[H_1]]=db[[#This Row],[H_2]]),MID(db[[#This Row],[H_QTY/ CTN]],db[[#This Row],[H_1]]+1,db[[#This Row],[H_2]]-db[[#This Row],[H_1]]-1),"")</f>
        <v/>
      </c>
      <c r="W1935" s="40" t="str">
        <f>IF(db[[#This Row],[QTY/ CTN B]]="","",LEFT(db[[#This Row],[QTY/ CTN B]],SEARCH(" ",db[[#This Row],[QTY/ CTN B]],1)-1))</f>
        <v>50</v>
      </c>
      <c r="X1935" s="40" t="str">
        <f>IF(db[[#This Row],[QTY/ CTN B]]="","",RIGHT(db[[#This Row],[QTY/ CTN B]],LEN(db[[#This Row],[QTY/ CTN B]])-SEARCH(" ",db[[#This Row],[QTY/ CTN B]],1)))</f>
        <v>LSN</v>
      </c>
      <c r="Y1935" s="40">
        <f>IF(db[[#This Row],[QTY/ CTN TG]]="",IF(db[[#This Row],[STN TG]]="","",12),LEFT(db[[#This Row],[QTY/ CTN TG]],SEARCH(" ",db[[#This Row],[QTY/ CTN TG]],1)-1))</f>
        <v>12</v>
      </c>
      <c r="Z19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35" s="40" t="str">
        <f>IF(db[[#This Row],[STN K]]="","",IF(db[[#This Row],[STN TG]]="LSN",12,""))</f>
        <v/>
      </c>
      <c r="AB1935" s="40" t="str">
        <f>IF(db[[#This Row],[STN TG]]="LSN","PCS","")</f>
        <v/>
      </c>
      <c r="AC1935" s="40">
        <f>db[[#This Row],[QTY B]]*IF(db[[#This Row],[QTY TG]]="",1,db[[#This Row],[QTY TG]])*IF(db[[#This Row],[QTY K]]="",1,db[[#This Row],[QTY K]])</f>
        <v>600</v>
      </c>
      <c r="AD1935" s="40" t="str">
        <f>IF(db[[#This Row],[STN K]]="",IF(db[[#This Row],[STN TG]]="",db[[#This Row],[STN B]],db[[#This Row],[STN TG]]),db[[#This Row],[STN K]])</f>
        <v>PCS</v>
      </c>
      <c r="AE1935" s="40"/>
    </row>
    <row r="1936" spans="1:31" x14ac:dyDescent="0.25">
      <c r="A1936" s="40">
        <f t="shared" si="30"/>
        <v>1935</v>
      </c>
      <c r="B1936" s="5" t="str">
        <f>LOWER(SUBSTITUTE(SUBSTITUTE(SUBSTITUTE(SUBSTITUTE(SUBSTITUTE(SUBSTITUTE(SUBSTITUTE(SUBSTITUTE(db[[#This Row],[NB BM]]," ",),".",""),"-",""),"(",""),")",""),"/",""),"""",""),"+",""))</f>
        <v>mapsikakcgac05putih</v>
      </c>
      <c r="C1936" s="5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D1936" s="5" t="str">
        <f>LOWER(SUBSTITUTE(SUBSTITUTE(SUBSTITUTE(SUBSTITUTE(SUBSTITUTE(SUBSTITUTE(SUBSTITUTE(SUBSTITUTE(SUBSTITUTE(db[[#This Row],[NB PAJAK]]," ",""),"-",""),"(",""),")",""),".",""),",",""),"/",""),"""",""),"+",""))</f>
        <v/>
      </c>
      <c r="E193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mapsikakcgac05putih50lsnuntana</v>
      </c>
      <c r="F193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mapkancingsikaac05putih50lsndus50lsn</v>
      </c>
      <c r="G1936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mapkancingsikaac05putih50lsndusuntana</v>
      </c>
      <c r="H193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mapkancingsikaac05putih50lsndus50lsnuntana</v>
      </c>
      <c r="I1936" s="2" t="s">
        <v>941</v>
      </c>
      <c r="J1936" s="2" t="s">
        <v>2828</v>
      </c>
      <c r="K1936" s="14"/>
      <c r="L1936" s="2" t="s">
        <v>1336</v>
      </c>
      <c r="M1936" s="34" t="e">
        <f>IF(db[[#This Row],[NB NOTA_C]]="","",COUNTIF([2]!B_MSK[concat],db[[#This Row],[NB NOTA_C]]))</f>
        <v>#REF!</v>
      </c>
      <c r="N1936" s="9" t="s">
        <v>1351</v>
      </c>
      <c r="O1936" s="5" t="s">
        <v>1448</v>
      </c>
      <c r="P1936" s="2" t="s">
        <v>2439</v>
      </c>
      <c r="Q1936" s="5"/>
      <c r="R1936" s="5" t="str">
        <f>IF(db[[#This Row],[QTY/ CTN]]="","",SUBSTITUTE(SUBSTITUTE(SUBSTITUTE(db[[#This Row],[QTY/ CTN]]," ","_",2),"(",""),")","")&amp;"_")</f>
        <v>50 LSN_</v>
      </c>
      <c r="S1936" s="5">
        <f>IF(db[[#This Row],[H_QTY/ CTN]]="","",SEARCH("_",db[[#This Row],[H_QTY/ CTN]]))</f>
        <v>7</v>
      </c>
      <c r="T1936" s="5">
        <f>IF(db[[#This Row],[H_QTY/ CTN]]="","",LEN(db[[#This Row],[H_QTY/ CTN]]))</f>
        <v>7</v>
      </c>
      <c r="U1936" s="40" t="str">
        <f>IF(db[[#This Row],[H_QTY/ CTN]]="","",LEFT(db[[#This Row],[H_QTY/ CTN]],db[[#This Row],[H_1]]-1))</f>
        <v>50 LSN</v>
      </c>
      <c r="V1936" s="40" t="str">
        <f>IF(NOT(db[[#This Row],[H_1]]=db[[#This Row],[H_2]]),MID(db[[#This Row],[H_QTY/ CTN]],db[[#This Row],[H_1]]+1,db[[#This Row],[H_2]]-db[[#This Row],[H_1]]-1),"")</f>
        <v/>
      </c>
      <c r="W1936" s="40" t="str">
        <f>IF(db[[#This Row],[QTY/ CTN B]]="","",LEFT(db[[#This Row],[QTY/ CTN B]],SEARCH(" ",db[[#This Row],[QTY/ CTN B]],1)-1))</f>
        <v>50</v>
      </c>
      <c r="X1936" s="40" t="str">
        <f>IF(db[[#This Row],[QTY/ CTN B]]="","",RIGHT(db[[#This Row],[QTY/ CTN B]],LEN(db[[#This Row],[QTY/ CTN B]])-SEARCH(" ",db[[#This Row],[QTY/ CTN B]],1)))</f>
        <v>LSN</v>
      </c>
      <c r="Y1936" s="40">
        <f>IF(db[[#This Row],[QTY/ CTN TG]]="",IF(db[[#This Row],[STN TG]]="","",12),LEFT(db[[#This Row],[QTY/ CTN TG]],SEARCH(" ",db[[#This Row],[QTY/ CTN TG]],1)-1))</f>
        <v>12</v>
      </c>
      <c r="Z19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36" s="40" t="str">
        <f>IF(db[[#This Row],[STN K]]="","",IF(db[[#This Row],[STN TG]]="LSN",12,""))</f>
        <v/>
      </c>
      <c r="AB1936" s="40" t="str">
        <f>IF(db[[#This Row],[STN TG]]="LSN","PCS","")</f>
        <v/>
      </c>
      <c r="AC1936" s="40">
        <f>db[[#This Row],[QTY B]]*IF(db[[#This Row],[QTY TG]]="",1,db[[#This Row],[QTY TG]])*IF(db[[#This Row],[QTY K]]="",1,db[[#This Row],[QTY K]])</f>
        <v>600</v>
      </c>
      <c r="AD1936" s="40" t="str">
        <f>IF(db[[#This Row],[STN K]]="",IF(db[[#This Row],[STN TG]]="",db[[#This Row],[STN B]],db[[#This Row],[STN TG]]),db[[#This Row],[STN K]])</f>
        <v>PCS</v>
      </c>
      <c r="AE1936" s="40"/>
    </row>
    <row r="1937" spans="1:31" x14ac:dyDescent="0.25">
      <c r="A1937" s="40">
        <f t="shared" si="30"/>
        <v>1936</v>
      </c>
      <c r="B1937" s="5" t="str">
        <f>LOWER(SUBSTITUTE(SUBSTITUTE(SUBSTITUTE(SUBSTITUTE(SUBSTITUTE(SUBSTITUTE(SUBSTITUTE(SUBSTITUTE(db[[#This Row],[NB BM]]," ",),".",""),"-",""),"(",""),")",""),"/",""),"""",""),"+",""))</f>
        <v>mapkancingsikaac25biru</v>
      </c>
      <c r="C1937" s="5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D1937" s="5" t="str">
        <f>LOWER(SUBSTITUTE(SUBSTITUTE(SUBSTITUTE(SUBSTITUTE(SUBSTITUTE(SUBSTITUTE(SUBSTITUTE(SUBSTITUTE(SUBSTITUTE(db[[#This Row],[NB PAJAK]]," ",""),"-",""),"(",""),")",""),".",""),",",""),"/",""),"""",""),"+",""))</f>
        <v/>
      </c>
      <c r="E193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mapkancingsikaac25biru50lsnuntana</v>
      </c>
      <c r="F193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mapkancingsikaac25biru50lsn</v>
      </c>
      <c r="G1937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mapkancingsikaac25biruuntana</v>
      </c>
      <c r="H193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mapkancingsikaac25biru50lsnuntana</v>
      </c>
      <c r="I1937" s="2" t="s">
        <v>4048</v>
      </c>
      <c r="J1937" s="2" t="s">
        <v>4047</v>
      </c>
      <c r="K1937" s="14"/>
      <c r="L1937" s="2" t="s">
        <v>1336</v>
      </c>
      <c r="M1937" s="33" t="e">
        <f>IF(db[[#This Row],[NB NOTA_C]]="","",COUNTIF([2]!B_MSK[concat],db[[#This Row],[NB NOTA_C]]))</f>
        <v>#REF!</v>
      </c>
      <c r="N1937" s="9" t="s">
        <v>1351</v>
      </c>
      <c r="O1937" s="5" t="s">
        <v>1448</v>
      </c>
      <c r="P1937" s="2" t="s">
        <v>2439</v>
      </c>
      <c r="Q1937" s="5"/>
      <c r="R1937" s="5" t="str">
        <f>IF(db[[#This Row],[QTY/ CTN]]="","",SUBSTITUTE(SUBSTITUTE(SUBSTITUTE(db[[#This Row],[QTY/ CTN]]," ","_",2),"(",""),")","")&amp;"_")</f>
        <v>50 LSN_</v>
      </c>
      <c r="S1937" s="5">
        <f>IF(db[[#This Row],[H_QTY/ CTN]]="","",SEARCH("_",db[[#This Row],[H_QTY/ CTN]]))</f>
        <v>7</v>
      </c>
      <c r="T1937" s="5">
        <f>IF(db[[#This Row],[H_QTY/ CTN]]="","",LEN(db[[#This Row],[H_QTY/ CTN]]))</f>
        <v>7</v>
      </c>
      <c r="U1937" s="40" t="str">
        <f>IF(db[[#This Row],[H_QTY/ CTN]]="","",LEFT(db[[#This Row],[H_QTY/ CTN]],db[[#This Row],[H_1]]-1))</f>
        <v>50 LSN</v>
      </c>
      <c r="V1937" s="40" t="str">
        <f>IF(NOT(db[[#This Row],[H_1]]=db[[#This Row],[H_2]]),MID(db[[#This Row],[H_QTY/ CTN]],db[[#This Row],[H_1]]+1,db[[#This Row],[H_2]]-db[[#This Row],[H_1]]-1),"")</f>
        <v/>
      </c>
      <c r="W1937" s="40" t="str">
        <f>IF(db[[#This Row],[QTY/ CTN B]]="","",LEFT(db[[#This Row],[QTY/ CTN B]],SEARCH(" ",db[[#This Row],[QTY/ CTN B]],1)-1))</f>
        <v>50</v>
      </c>
      <c r="X1937" s="40" t="str">
        <f>IF(db[[#This Row],[QTY/ CTN B]]="","",RIGHT(db[[#This Row],[QTY/ CTN B]],LEN(db[[#This Row],[QTY/ CTN B]])-SEARCH(" ",db[[#This Row],[QTY/ CTN B]],1)))</f>
        <v>LSN</v>
      </c>
      <c r="Y1937" s="40">
        <f>IF(db[[#This Row],[QTY/ CTN TG]]="",IF(db[[#This Row],[STN TG]]="","",12),LEFT(db[[#This Row],[QTY/ CTN TG]],SEARCH(" ",db[[#This Row],[QTY/ CTN TG]],1)-1))</f>
        <v>12</v>
      </c>
      <c r="Z19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37" s="40" t="str">
        <f>IF(db[[#This Row],[STN K]]="","",IF(db[[#This Row],[STN TG]]="LSN",12,""))</f>
        <v/>
      </c>
      <c r="AB1937" s="40" t="str">
        <f>IF(db[[#This Row],[STN TG]]="LSN","PCS","")</f>
        <v/>
      </c>
      <c r="AC1937" s="40">
        <f>db[[#This Row],[QTY B]]*IF(db[[#This Row],[QTY TG]]="",1,db[[#This Row],[QTY TG]])*IF(db[[#This Row],[QTY K]]="",1,db[[#This Row],[QTY K]])</f>
        <v>600</v>
      </c>
      <c r="AD1937" s="40" t="str">
        <f>IF(db[[#This Row],[STN K]]="",IF(db[[#This Row],[STN TG]]="",db[[#This Row],[STN B]],db[[#This Row],[STN TG]]),db[[#This Row],[STN K]])</f>
        <v>PCS</v>
      </c>
      <c r="AE1937" s="40"/>
    </row>
    <row r="1938" spans="1:31" x14ac:dyDescent="0.25">
      <c r="A1938" s="40">
        <f t="shared" si="30"/>
        <v>1937</v>
      </c>
      <c r="B1938" s="5" t="str">
        <f>LOWER(SUBSTITUTE(SUBSTITUTE(SUBSTITUTE(SUBSTITUTE(SUBSTITUTE(SUBSTITUTE(SUBSTITUTE(SUBSTITUTE(db[[#This Row],[NB BM]]," ",),".",""),"-",""),"(",""),")",""),"/",""),"""",""),"+",""))</f>
        <v>mapkcgatosgiru</v>
      </c>
      <c r="C1938" s="5" t="str">
        <f>LOWER(SUBSTITUTE(SUBSTITUTE(SUBSTITUTE(SUBSTITUTE(SUBSTITUTE(SUBSTITUTE(SUBSTITUTE(SUBSTITUTE(SUBSTITUTE(db[[#This Row],[NB NOTA]]," ",),".",""),"-",""),"(",""),")",""),",",""),"/",""),"""",""),"+",""))</f>
        <v>mapkcgatosbr</v>
      </c>
      <c r="D1938" s="5" t="str">
        <f>LOWER(SUBSTITUTE(SUBSTITUTE(SUBSTITUTE(SUBSTITUTE(SUBSTITUTE(SUBSTITUTE(SUBSTITUTE(SUBSTITUTE(SUBSTITUTE(db[[#This Row],[NB PAJAK]]," ",""),"-",""),"(",""),")",""),".",""),",",""),"/",""),"""",""),"+",""))</f>
        <v/>
      </c>
      <c r="E193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mapkcgatosgiru50lsnuntana</v>
      </c>
      <c r="F193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mapkcgatosbr50lsn</v>
      </c>
      <c r="G1938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mapkcgatosbruntana</v>
      </c>
      <c r="H193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mapkcgatosbr50lsnuntana</v>
      </c>
      <c r="I1938" s="2" t="s">
        <v>4579</v>
      </c>
      <c r="J1938" s="2" t="s">
        <v>4576</v>
      </c>
      <c r="K1938" s="14"/>
      <c r="L1938" s="2" t="s">
        <v>1336</v>
      </c>
      <c r="M1938" s="33" t="e">
        <f>IF(db[[#This Row],[NB NOTA_C]]="","",COUNTIF([2]!B_MSK[concat],db[[#This Row],[NB NOTA_C]]))</f>
        <v>#REF!</v>
      </c>
      <c r="N1938" s="9" t="s">
        <v>1351</v>
      </c>
      <c r="O1938" s="5" t="s">
        <v>1448</v>
      </c>
      <c r="P1938" s="2" t="s">
        <v>2439</v>
      </c>
      <c r="Q1938" s="5"/>
      <c r="R1938" s="5" t="str">
        <f>IF(db[[#This Row],[QTY/ CTN]]="","",SUBSTITUTE(SUBSTITUTE(SUBSTITUTE(db[[#This Row],[QTY/ CTN]]," ","_",2),"(",""),")","")&amp;"_")</f>
        <v>50 LSN_</v>
      </c>
      <c r="S1938" s="5">
        <f>IF(db[[#This Row],[H_QTY/ CTN]]="","",SEARCH("_",db[[#This Row],[H_QTY/ CTN]]))</f>
        <v>7</v>
      </c>
      <c r="T1938" s="5">
        <f>IF(db[[#This Row],[H_QTY/ CTN]]="","",LEN(db[[#This Row],[H_QTY/ CTN]]))</f>
        <v>7</v>
      </c>
      <c r="U1938" s="40" t="str">
        <f>IF(db[[#This Row],[H_QTY/ CTN]]="","",LEFT(db[[#This Row],[H_QTY/ CTN]],db[[#This Row],[H_1]]-1))</f>
        <v>50 LSN</v>
      </c>
      <c r="V1938" s="40" t="str">
        <f>IF(NOT(db[[#This Row],[H_1]]=db[[#This Row],[H_2]]),MID(db[[#This Row],[H_QTY/ CTN]],db[[#This Row],[H_1]]+1,db[[#This Row],[H_2]]-db[[#This Row],[H_1]]-1),"")</f>
        <v/>
      </c>
      <c r="W1938" s="40" t="str">
        <f>IF(db[[#This Row],[QTY/ CTN B]]="","",LEFT(db[[#This Row],[QTY/ CTN B]],SEARCH(" ",db[[#This Row],[QTY/ CTN B]],1)-1))</f>
        <v>50</v>
      </c>
      <c r="X1938" s="40" t="str">
        <f>IF(db[[#This Row],[QTY/ CTN B]]="","",RIGHT(db[[#This Row],[QTY/ CTN B]],LEN(db[[#This Row],[QTY/ CTN B]])-SEARCH(" ",db[[#This Row],[QTY/ CTN B]],1)))</f>
        <v>LSN</v>
      </c>
      <c r="Y1938" s="40">
        <f>IF(db[[#This Row],[QTY/ CTN TG]]="",IF(db[[#This Row],[STN TG]]="","",12),LEFT(db[[#This Row],[QTY/ CTN TG]],SEARCH(" ",db[[#This Row],[QTY/ CTN TG]],1)-1))</f>
        <v>12</v>
      </c>
      <c r="Z19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38" s="40" t="str">
        <f>IF(db[[#This Row],[STN K]]="","",IF(db[[#This Row],[STN TG]]="LSN",12,""))</f>
        <v/>
      </c>
      <c r="AB1938" s="40" t="str">
        <f>IF(db[[#This Row],[STN TG]]="LSN","PCS","")</f>
        <v/>
      </c>
      <c r="AC1938" s="40">
        <f>db[[#This Row],[QTY B]]*IF(db[[#This Row],[QTY TG]]="",1,db[[#This Row],[QTY TG]])*IF(db[[#This Row],[QTY K]]="",1,db[[#This Row],[QTY K]])</f>
        <v>600</v>
      </c>
      <c r="AD1938" s="40" t="str">
        <f>IF(db[[#This Row],[STN K]]="",IF(db[[#This Row],[STN TG]]="",db[[#This Row],[STN B]],db[[#This Row],[STN TG]]),db[[#This Row],[STN K]])</f>
        <v>PCS</v>
      </c>
      <c r="AE1938" s="40"/>
    </row>
    <row r="1939" spans="1:31" x14ac:dyDescent="0.25">
      <c r="A1939" s="40">
        <f t="shared" si="30"/>
        <v>1938</v>
      </c>
      <c r="B1939" s="5" t="str">
        <f>LOWER(SUBSTITUTE(SUBSTITUTE(SUBSTITUTE(SUBSTITUTE(SUBSTITUTE(SUBSTITUTE(SUBSTITUTE(SUBSTITUTE(db[[#This Row],[NB BM]]," ",),".",""),"-",""),"(",""),")",""),"/",""),"""",""),"+",""))</f>
        <v>mapkcgatosmerah</v>
      </c>
      <c r="C1939" s="5" t="str">
        <f>LOWER(SUBSTITUTE(SUBSTITUTE(SUBSTITUTE(SUBSTITUTE(SUBSTITUTE(SUBSTITUTE(SUBSTITUTE(SUBSTITUTE(SUBSTITUTE(db[[#This Row],[NB NOTA]]," ",),".",""),"-",""),"(",""),")",""),",",""),"/",""),"""",""),"+",""))</f>
        <v>mapkcgatosmrh</v>
      </c>
      <c r="D1939" s="5" t="str">
        <f>LOWER(SUBSTITUTE(SUBSTITUTE(SUBSTITUTE(SUBSTITUTE(SUBSTITUTE(SUBSTITUTE(SUBSTITUTE(SUBSTITUTE(SUBSTITUTE(db[[#This Row],[NB PAJAK]]," ",""),"-",""),"(",""),")",""),".",""),",",""),"/",""),"""",""),"+",""))</f>
        <v/>
      </c>
      <c r="E193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mapkcgatosmerah50lsnuntana</v>
      </c>
      <c r="F193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mapkcgatosmrh50lsn</v>
      </c>
      <c r="G1939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mapkcgatosmrhuntana</v>
      </c>
      <c r="H193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mapkcgatosmrh50lsnuntana</v>
      </c>
      <c r="I1939" s="2" t="s">
        <v>4580</v>
      </c>
      <c r="J1939" s="2" t="s">
        <v>4577</v>
      </c>
      <c r="K1939" s="14"/>
      <c r="L1939" s="2" t="s">
        <v>1336</v>
      </c>
      <c r="M1939" s="33" t="e">
        <f>IF(db[[#This Row],[NB NOTA_C]]="","",COUNTIF([2]!B_MSK[concat],db[[#This Row],[NB NOTA_C]]))</f>
        <v>#REF!</v>
      </c>
      <c r="N1939" s="9" t="s">
        <v>1351</v>
      </c>
      <c r="O1939" s="5" t="s">
        <v>1448</v>
      </c>
      <c r="P1939" s="2" t="s">
        <v>2439</v>
      </c>
      <c r="Q1939" s="5"/>
      <c r="R1939" s="5" t="str">
        <f>IF(db[[#This Row],[QTY/ CTN]]="","",SUBSTITUTE(SUBSTITUTE(SUBSTITUTE(db[[#This Row],[QTY/ CTN]]," ","_",2),"(",""),")","")&amp;"_")</f>
        <v>50 LSN_</v>
      </c>
      <c r="S1939" s="5">
        <f>IF(db[[#This Row],[H_QTY/ CTN]]="","",SEARCH("_",db[[#This Row],[H_QTY/ CTN]]))</f>
        <v>7</v>
      </c>
      <c r="T1939" s="5">
        <f>IF(db[[#This Row],[H_QTY/ CTN]]="","",LEN(db[[#This Row],[H_QTY/ CTN]]))</f>
        <v>7</v>
      </c>
      <c r="U1939" s="40" t="str">
        <f>IF(db[[#This Row],[H_QTY/ CTN]]="","",LEFT(db[[#This Row],[H_QTY/ CTN]],db[[#This Row],[H_1]]-1))</f>
        <v>50 LSN</v>
      </c>
      <c r="V1939" s="40" t="str">
        <f>IF(NOT(db[[#This Row],[H_1]]=db[[#This Row],[H_2]]),MID(db[[#This Row],[H_QTY/ CTN]],db[[#This Row],[H_1]]+1,db[[#This Row],[H_2]]-db[[#This Row],[H_1]]-1),"")</f>
        <v/>
      </c>
      <c r="W1939" s="40" t="str">
        <f>IF(db[[#This Row],[QTY/ CTN B]]="","",LEFT(db[[#This Row],[QTY/ CTN B]],SEARCH(" ",db[[#This Row],[QTY/ CTN B]],1)-1))</f>
        <v>50</v>
      </c>
      <c r="X1939" s="40" t="str">
        <f>IF(db[[#This Row],[QTY/ CTN B]]="","",RIGHT(db[[#This Row],[QTY/ CTN B]],LEN(db[[#This Row],[QTY/ CTN B]])-SEARCH(" ",db[[#This Row],[QTY/ CTN B]],1)))</f>
        <v>LSN</v>
      </c>
      <c r="Y1939" s="40">
        <f>IF(db[[#This Row],[QTY/ CTN TG]]="",IF(db[[#This Row],[STN TG]]="","",12),LEFT(db[[#This Row],[QTY/ CTN TG]],SEARCH(" ",db[[#This Row],[QTY/ CTN TG]],1)-1))</f>
        <v>12</v>
      </c>
      <c r="Z19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39" s="40" t="str">
        <f>IF(db[[#This Row],[STN K]]="","",IF(db[[#This Row],[STN TG]]="LSN",12,""))</f>
        <v/>
      </c>
      <c r="AB1939" s="40" t="str">
        <f>IF(db[[#This Row],[STN TG]]="LSN","PCS","")</f>
        <v/>
      </c>
      <c r="AC1939" s="40">
        <f>db[[#This Row],[QTY B]]*IF(db[[#This Row],[QTY TG]]="",1,db[[#This Row],[QTY TG]])*IF(db[[#This Row],[QTY K]]="",1,db[[#This Row],[QTY K]])</f>
        <v>600</v>
      </c>
      <c r="AD1939" s="40" t="str">
        <f>IF(db[[#This Row],[STN K]]="",IF(db[[#This Row],[STN TG]]="",db[[#This Row],[STN B]],db[[#This Row],[STN TG]]),db[[#This Row],[STN K]])</f>
        <v>PCS</v>
      </c>
      <c r="AE1939" s="40"/>
    </row>
    <row r="1940" spans="1:31" x14ac:dyDescent="0.25">
      <c r="A1940" s="40">
        <f t="shared" si="30"/>
        <v>1939</v>
      </c>
      <c r="B1940" s="5" t="str">
        <f>LOWER(SUBSTITUTE(SUBSTITUTE(SUBSTITUTE(SUBSTITUTE(SUBSTITUTE(SUBSTITUTE(SUBSTITUTE(SUBSTITUTE(db[[#This Row],[NB BM]]," ",),".",""),"-",""),"(",""),")",""),"/",""),"""",""),"+",""))</f>
        <v>mapkcgatoskuning</v>
      </c>
      <c r="C1940" s="5" t="str">
        <f>LOWER(SUBSTITUTE(SUBSTITUTE(SUBSTITUTE(SUBSTITUTE(SUBSTITUTE(SUBSTITUTE(SUBSTITUTE(SUBSTITUTE(SUBSTITUTE(db[[#This Row],[NB NOTA]]," ",),".",""),"-",""),"(",""),")",""),",",""),"/",""),"""",""),"+",""))</f>
        <v>mapkcgatozkng</v>
      </c>
      <c r="D1940" s="5" t="str">
        <f>LOWER(SUBSTITUTE(SUBSTITUTE(SUBSTITUTE(SUBSTITUTE(SUBSTITUTE(SUBSTITUTE(SUBSTITUTE(SUBSTITUTE(SUBSTITUTE(db[[#This Row],[NB PAJAK]]," ",""),"-",""),"(",""),")",""),".",""),",",""),"/",""),"""",""),"+",""))</f>
        <v/>
      </c>
      <c r="E194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mapkcgatoskuning50lsnuntana</v>
      </c>
      <c r="F194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mapkcgatozkng50lsn</v>
      </c>
      <c r="G1940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mapkcgatozknguntana</v>
      </c>
      <c r="H194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mapkcgatozkng50lsnuntana</v>
      </c>
      <c r="I1940" s="2" t="s">
        <v>4581</v>
      </c>
      <c r="J1940" s="2" t="s">
        <v>4578</v>
      </c>
      <c r="K1940" s="14"/>
      <c r="L1940" s="2" t="s">
        <v>1336</v>
      </c>
      <c r="M1940" s="33" t="e">
        <f>IF(db[[#This Row],[NB NOTA_C]]="","",COUNTIF([2]!B_MSK[concat],db[[#This Row],[NB NOTA_C]]))</f>
        <v>#REF!</v>
      </c>
      <c r="N1940" s="9" t="s">
        <v>1351</v>
      </c>
      <c r="O1940" s="5" t="s">
        <v>1448</v>
      </c>
      <c r="P1940" s="2" t="s">
        <v>2439</v>
      </c>
      <c r="Q1940" s="5"/>
      <c r="R1940" s="5" t="str">
        <f>IF(db[[#This Row],[QTY/ CTN]]="","",SUBSTITUTE(SUBSTITUTE(SUBSTITUTE(db[[#This Row],[QTY/ CTN]]," ","_",2),"(",""),")","")&amp;"_")</f>
        <v>50 LSN_</v>
      </c>
      <c r="S1940" s="5">
        <f>IF(db[[#This Row],[H_QTY/ CTN]]="","",SEARCH("_",db[[#This Row],[H_QTY/ CTN]]))</f>
        <v>7</v>
      </c>
      <c r="T1940" s="5">
        <f>IF(db[[#This Row],[H_QTY/ CTN]]="","",LEN(db[[#This Row],[H_QTY/ CTN]]))</f>
        <v>7</v>
      </c>
      <c r="U1940" s="40" t="str">
        <f>IF(db[[#This Row],[H_QTY/ CTN]]="","",LEFT(db[[#This Row],[H_QTY/ CTN]],db[[#This Row],[H_1]]-1))</f>
        <v>50 LSN</v>
      </c>
      <c r="V1940" s="40" t="str">
        <f>IF(NOT(db[[#This Row],[H_1]]=db[[#This Row],[H_2]]),MID(db[[#This Row],[H_QTY/ CTN]],db[[#This Row],[H_1]]+1,db[[#This Row],[H_2]]-db[[#This Row],[H_1]]-1),"")</f>
        <v/>
      </c>
      <c r="W1940" s="40" t="str">
        <f>IF(db[[#This Row],[QTY/ CTN B]]="","",LEFT(db[[#This Row],[QTY/ CTN B]],SEARCH(" ",db[[#This Row],[QTY/ CTN B]],1)-1))</f>
        <v>50</v>
      </c>
      <c r="X1940" s="40" t="str">
        <f>IF(db[[#This Row],[QTY/ CTN B]]="","",RIGHT(db[[#This Row],[QTY/ CTN B]],LEN(db[[#This Row],[QTY/ CTN B]])-SEARCH(" ",db[[#This Row],[QTY/ CTN B]],1)))</f>
        <v>LSN</v>
      </c>
      <c r="Y1940" s="40">
        <f>IF(db[[#This Row],[QTY/ CTN TG]]="",IF(db[[#This Row],[STN TG]]="","",12),LEFT(db[[#This Row],[QTY/ CTN TG]],SEARCH(" ",db[[#This Row],[QTY/ CTN TG]],1)-1))</f>
        <v>12</v>
      </c>
      <c r="Z19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40" s="40" t="str">
        <f>IF(db[[#This Row],[STN K]]="","",IF(db[[#This Row],[STN TG]]="LSN",12,""))</f>
        <v/>
      </c>
      <c r="AB1940" s="40" t="str">
        <f>IF(db[[#This Row],[STN TG]]="LSN","PCS","")</f>
        <v/>
      </c>
      <c r="AC1940" s="40">
        <f>db[[#This Row],[QTY B]]*IF(db[[#This Row],[QTY TG]]="",1,db[[#This Row],[QTY TG]])*IF(db[[#This Row],[QTY K]]="",1,db[[#This Row],[QTY K]])</f>
        <v>600</v>
      </c>
      <c r="AD1940" s="40" t="str">
        <f>IF(db[[#This Row],[STN K]]="",IF(db[[#This Row],[STN TG]]="",db[[#This Row],[STN B]],db[[#This Row],[STN TG]]),db[[#This Row],[STN K]])</f>
        <v>PCS</v>
      </c>
      <c r="AE1940" s="40"/>
    </row>
    <row r="1941" spans="1:31" x14ac:dyDescent="0.25">
      <c r="A1941" s="40">
        <f t="shared" si="30"/>
        <v>1940</v>
      </c>
      <c r="B1941" s="5" t="str">
        <f>LOWER(SUBSTITUTE(SUBSTITUTE(SUBSTITUTE(SUBSTITUTE(SUBSTITUTE(SUBSTITUTE(SUBSTITUTE(SUBSTITUTE(db[[#This Row],[NB BM]]," ",),".",""),"-",""),"(",""),")",""),"/",""),"""",""),"+",""))</f>
        <v>mapclearholderac105putih</v>
      </c>
      <c r="C1941" s="5" t="str">
        <f>LOWER(SUBSTITUTE(SUBSTITUTE(SUBSTITUTE(SUBSTITUTE(SUBSTITUTE(SUBSTITUTE(SUBSTITUTE(SUBSTITUTE(SUBSTITUTE(db[[#This Row],[NB NOTA]]," ",),".",""),"-",""),"(",""),")",""),",",""),"/",""),"""",""),"+",""))</f>
        <v>maplclearholdersikaac105putih</v>
      </c>
      <c r="D1941" s="5" t="str">
        <f>LOWER(SUBSTITUTE(SUBSTITUTE(SUBSTITUTE(SUBSTITUTE(SUBSTITUTE(SUBSTITUTE(SUBSTITUTE(SUBSTITUTE(SUBSTITUTE(db[[#This Row],[NB PAJAK]]," ",""),"-",""),"(",""),")",""),".",""),",",""),"/",""),"""",""),"+",""))</f>
        <v/>
      </c>
      <c r="E194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mapclearholderac105putih60lsnuntana</v>
      </c>
      <c r="F194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maplclearholdersikaac105putih60lsn</v>
      </c>
      <c r="G1941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maplclearholdersikaac105putihuntana</v>
      </c>
      <c r="H194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maplclearholdersikaac105putih60lsnuntana</v>
      </c>
      <c r="I1941" s="2" t="s">
        <v>936</v>
      </c>
      <c r="J1941" s="2" t="s">
        <v>5392</v>
      </c>
      <c r="K1941" s="14"/>
      <c r="L1941" s="2" t="s">
        <v>1336</v>
      </c>
      <c r="M1941" s="33" t="e">
        <f>IF(db[[#This Row],[NB NOTA_C]]="","",COUNTIF([2]!B_MSK[concat],db[[#This Row],[NB NOTA_C]]))</f>
        <v>#REF!</v>
      </c>
      <c r="N1941" s="9" t="s">
        <v>1351</v>
      </c>
      <c r="O1941" s="5" t="s">
        <v>1385</v>
      </c>
      <c r="P1941" s="2" t="s">
        <v>2439</v>
      </c>
      <c r="Q1941" s="5"/>
      <c r="R1941" s="5" t="str">
        <f>IF(db[[#This Row],[QTY/ CTN]]="","",SUBSTITUTE(SUBSTITUTE(SUBSTITUTE(db[[#This Row],[QTY/ CTN]]," ","_",2),"(",""),")","")&amp;"_")</f>
        <v>60 LSN_</v>
      </c>
      <c r="S1941" s="5">
        <f>IF(db[[#This Row],[H_QTY/ CTN]]="","",SEARCH("_",db[[#This Row],[H_QTY/ CTN]]))</f>
        <v>7</v>
      </c>
      <c r="T1941" s="5">
        <f>IF(db[[#This Row],[H_QTY/ CTN]]="","",LEN(db[[#This Row],[H_QTY/ CTN]]))</f>
        <v>7</v>
      </c>
      <c r="U1941" s="40" t="str">
        <f>IF(db[[#This Row],[H_QTY/ CTN]]="","",LEFT(db[[#This Row],[H_QTY/ CTN]],db[[#This Row],[H_1]]-1))</f>
        <v>60 LSN</v>
      </c>
      <c r="V1941" s="40" t="str">
        <f>IF(NOT(db[[#This Row],[H_1]]=db[[#This Row],[H_2]]),MID(db[[#This Row],[H_QTY/ CTN]],db[[#This Row],[H_1]]+1,db[[#This Row],[H_2]]-db[[#This Row],[H_1]]-1),"")</f>
        <v/>
      </c>
      <c r="W1941" s="40" t="str">
        <f>IF(db[[#This Row],[QTY/ CTN B]]="","",LEFT(db[[#This Row],[QTY/ CTN B]],SEARCH(" ",db[[#This Row],[QTY/ CTN B]],1)-1))</f>
        <v>60</v>
      </c>
      <c r="X1941" s="40" t="str">
        <f>IF(db[[#This Row],[QTY/ CTN B]]="","",RIGHT(db[[#This Row],[QTY/ CTN B]],LEN(db[[#This Row],[QTY/ CTN B]])-SEARCH(" ",db[[#This Row],[QTY/ CTN B]],1)))</f>
        <v>LSN</v>
      </c>
      <c r="Y1941" s="40">
        <f>IF(db[[#This Row],[QTY/ CTN TG]]="",IF(db[[#This Row],[STN TG]]="","",12),LEFT(db[[#This Row],[QTY/ CTN TG]],SEARCH(" ",db[[#This Row],[QTY/ CTN TG]],1)-1))</f>
        <v>12</v>
      </c>
      <c r="Z19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41" s="40" t="str">
        <f>IF(db[[#This Row],[STN K]]="","",IF(db[[#This Row],[STN TG]]="LSN",12,""))</f>
        <v/>
      </c>
      <c r="AB1941" s="40" t="str">
        <f>IF(db[[#This Row],[STN TG]]="LSN","PCS","")</f>
        <v/>
      </c>
      <c r="AC1941" s="40">
        <f>db[[#This Row],[QTY B]]*IF(db[[#This Row],[QTY TG]]="",1,db[[#This Row],[QTY TG]])*IF(db[[#This Row],[QTY K]]="",1,db[[#This Row],[QTY K]])</f>
        <v>720</v>
      </c>
      <c r="AD1941" s="40" t="str">
        <f>IF(db[[#This Row],[STN K]]="",IF(db[[#This Row],[STN TG]]="",db[[#This Row],[STN B]],db[[#This Row],[STN TG]]),db[[#This Row],[STN K]])</f>
        <v>PCS</v>
      </c>
      <c r="AE1941" s="40"/>
    </row>
    <row r="1942" spans="1:31" x14ac:dyDescent="0.25">
      <c r="A1942" s="40">
        <f t="shared" si="30"/>
        <v>1941</v>
      </c>
      <c r="B1942" s="5" t="str">
        <f>LOWER(SUBSTITUTE(SUBSTITUTE(SUBSTITUTE(SUBSTITUTE(SUBSTITUTE(SUBSTITUTE(SUBSTITUTE(SUBSTITUTE(db[[#This Row],[NB BM]]," ",),".",""),"-",""),"(",""),")",""),"/",""),"""",""),"+",""))</f>
        <v>mapclearholderac105putih</v>
      </c>
      <c r="C1942" s="5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D1942" s="5" t="str">
        <f>LOWER(SUBSTITUTE(SUBSTITUTE(SUBSTITUTE(SUBSTITUTE(SUBSTITUTE(SUBSTITUTE(SUBSTITUTE(SUBSTITUTE(SUBSTITUTE(db[[#This Row],[NB PAJAK]]," ",""),"-",""),"(",""),")",""),".",""),",",""),"/",""),"""",""),"+",""))</f>
        <v/>
      </c>
      <c r="E194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mapclearholderac105putih60lsnuntana</v>
      </c>
      <c r="F194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maplclearholdersikaac105putih60lsndus60lsn</v>
      </c>
      <c r="G1942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maplclearholdersikaac105putih60lsndusuntana</v>
      </c>
      <c r="H194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maplclearholdersikaac105putih60lsndus60lsnuntana</v>
      </c>
      <c r="I1942" s="2" t="s">
        <v>936</v>
      </c>
      <c r="J1942" s="2" t="s">
        <v>3280</v>
      </c>
      <c r="K1942" s="14"/>
      <c r="L1942" s="2" t="s">
        <v>1336</v>
      </c>
      <c r="M1942" s="33" t="e">
        <f>IF(db[[#This Row],[NB NOTA_C]]="","",COUNTIF([2]!B_MSK[concat],db[[#This Row],[NB NOTA_C]]))</f>
        <v>#REF!</v>
      </c>
      <c r="N1942" s="9" t="s">
        <v>1351</v>
      </c>
      <c r="O1942" s="5" t="s">
        <v>1385</v>
      </c>
      <c r="P1942" s="2" t="s">
        <v>2439</v>
      </c>
      <c r="Q1942" s="5"/>
      <c r="R1942" s="5" t="str">
        <f>IF(db[[#This Row],[QTY/ CTN]]="","",SUBSTITUTE(SUBSTITUTE(SUBSTITUTE(db[[#This Row],[QTY/ CTN]]," ","_",2),"(",""),")","")&amp;"_")</f>
        <v>60 LSN_</v>
      </c>
      <c r="S1942" s="5">
        <f>IF(db[[#This Row],[H_QTY/ CTN]]="","",SEARCH("_",db[[#This Row],[H_QTY/ CTN]]))</f>
        <v>7</v>
      </c>
      <c r="T1942" s="5">
        <f>IF(db[[#This Row],[H_QTY/ CTN]]="","",LEN(db[[#This Row],[H_QTY/ CTN]]))</f>
        <v>7</v>
      </c>
      <c r="U1942" s="40" t="str">
        <f>IF(db[[#This Row],[H_QTY/ CTN]]="","",LEFT(db[[#This Row],[H_QTY/ CTN]],db[[#This Row],[H_1]]-1))</f>
        <v>60 LSN</v>
      </c>
      <c r="V1942" s="40" t="str">
        <f>IF(NOT(db[[#This Row],[H_1]]=db[[#This Row],[H_2]]),MID(db[[#This Row],[H_QTY/ CTN]],db[[#This Row],[H_1]]+1,db[[#This Row],[H_2]]-db[[#This Row],[H_1]]-1),"")</f>
        <v/>
      </c>
      <c r="W1942" s="40" t="str">
        <f>IF(db[[#This Row],[QTY/ CTN B]]="","",LEFT(db[[#This Row],[QTY/ CTN B]],SEARCH(" ",db[[#This Row],[QTY/ CTN B]],1)-1))</f>
        <v>60</v>
      </c>
      <c r="X1942" s="40" t="str">
        <f>IF(db[[#This Row],[QTY/ CTN B]]="","",RIGHT(db[[#This Row],[QTY/ CTN B]],LEN(db[[#This Row],[QTY/ CTN B]])-SEARCH(" ",db[[#This Row],[QTY/ CTN B]],1)))</f>
        <v>LSN</v>
      </c>
      <c r="Y1942" s="40">
        <f>IF(db[[#This Row],[QTY/ CTN TG]]="",IF(db[[#This Row],[STN TG]]="","",12),LEFT(db[[#This Row],[QTY/ CTN TG]],SEARCH(" ",db[[#This Row],[QTY/ CTN TG]],1)-1))</f>
        <v>12</v>
      </c>
      <c r="Z19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42" s="40" t="str">
        <f>IF(db[[#This Row],[STN K]]="","",IF(db[[#This Row],[STN TG]]="LSN",12,""))</f>
        <v/>
      </c>
      <c r="AB1942" s="40" t="str">
        <f>IF(db[[#This Row],[STN TG]]="LSN","PCS","")</f>
        <v/>
      </c>
      <c r="AC1942" s="40">
        <f>db[[#This Row],[QTY B]]*IF(db[[#This Row],[QTY TG]]="",1,db[[#This Row],[QTY TG]])*IF(db[[#This Row],[QTY K]]="",1,db[[#This Row],[QTY K]])</f>
        <v>720</v>
      </c>
      <c r="AD1942" s="40" t="str">
        <f>IF(db[[#This Row],[STN K]]="",IF(db[[#This Row],[STN TG]]="",db[[#This Row],[STN B]],db[[#This Row],[STN TG]]),db[[#This Row],[STN K]])</f>
        <v>PCS</v>
      </c>
      <c r="AE1942" s="40"/>
    </row>
    <row r="1943" spans="1:31" x14ac:dyDescent="0.25">
      <c r="A1943" s="40">
        <f t="shared" si="30"/>
        <v>1942</v>
      </c>
      <c r="B1943" s="82" t="str">
        <f>LOWER(SUBSTITUTE(SUBSTITUTE(SUBSTITUTE(SUBSTITUTE(SUBSTITUTE(SUBSTITUTE(SUBSTITUTE(SUBSTITUTE(db[[#This Row],[NB BM]]," ",),".",""),"-",""),"(",""),")",""),"/",""),"""",""),"+",""))</f>
        <v>mapclearholderac105biru</v>
      </c>
      <c r="C1943" s="82" t="str">
        <f>LOWER(SUBSTITUTE(SUBSTITUTE(SUBSTITUTE(SUBSTITUTE(SUBSTITUTE(SUBSTITUTE(SUBSTITUTE(SUBSTITUTE(SUBSTITUTE(db[[#This Row],[NB NOTA]]," ",),".",""),"-",""),"(",""),")",""),",",""),"/",""),"""",""),"+",""))</f>
        <v>maplclearholdersikaac105biru</v>
      </c>
      <c r="D1943" s="82" t="str">
        <f>LOWER(SUBSTITUTE(SUBSTITUTE(SUBSTITUTE(SUBSTITUTE(SUBSTITUTE(SUBSTITUTE(SUBSTITUTE(SUBSTITUTE(SUBSTITUTE(db[[#This Row],[NB PAJAK]]," ",""),"-",""),"(",""),")",""),".",""),",",""),"/",""),"""",""),"+",""))</f>
        <v/>
      </c>
      <c r="E1943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mapclearholderac105biru60lsnuntana</v>
      </c>
      <c r="F1943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maplclearholdersikaac105biru60lsn</v>
      </c>
      <c r="G1943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maplclearholdersikaac105biruuntana</v>
      </c>
      <c r="H1943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maplclearholdersikaac105biru60lsnuntana</v>
      </c>
      <c r="I1943" s="7" t="s">
        <v>3493</v>
      </c>
      <c r="J1943" s="2" t="s">
        <v>5393</v>
      </c>
      <c r="K1943" s="15"/>
      <c r="L1943" s="2" t="s">
        <v>1336</v>
      </c>
      <c r="M1943" s="83" t="e">
        <f>IF(db[[#This Row],[NB NOTA_C]]="","",COUNTIF([2]!B_MSK[concat],db[[#This Row],[NB NOTA_C]]))</f>
        <v>#REF!</v>
      </c>
      <c r="N1943" s="84" t="s">
        <v>1351</v>
      </c>
      <c r="O1943" s="82" t="s">
        <v>1385</v>
      </c>
      <c r="P1943" s="7" t="s">
        <v>2439</v>
      </c>
      <c r="Q1943" s="82"/>
      <c r="R1943" s="82" t="str">
        <f>IF(db[[#This Row],[QTY/ CTN]]="","",SUBSTITUTE(SUBSTITUTE(SUBSTITUTE(db[[#This Row],[QTY/ CTN]]," ","_",2),"(",""),")","")&amp;"_")</f>
        <v>60 LSN_</v>
      </c>
      <c r="S1943" s="82">
        <f>IF(db[[#This Row],[H_QTY/ CTN]]="","",SEARCH("_",db[[#This Row],[H_QTY/ CTN]]))</f>
        <v>7</v>
      </c>
      <c r="T1943" s="82">
        <f>IF(db[[#This Row],[H_QTY/ CTN]]="","",LEN(db[[#This Row],[H_QTY/ CTN]]))</f>
        <v>7</v>
      </c>
      <c r="U1943" s="85" t="str">
        <f>IF(db[[#This Row],[H_QTY/ CTN]]="","",LEFT(db[[#This Row],[H_QTY/ CTN]],db[[#This Row],[H_1]]-1))</f>
        <v>60 LSN</v>
      </c>
      <c r="V1943" s="85" t="str">
        <f>IF(NOT(db[[#This Row],[H_1]]=db[[#This Row],[H_2]]),MID(db[[#This Row],[H_QTY/ CTN]],db[[#This Row],[H_1]]+1,db[[#This Row],[H_2]]-db[[#This Row],[H_1]]-1),"")</f>
        <v/>
      </c>
      <c r="W1943" s="40" t="str">
        <f>IF(db[[#This Row],[QTY/ CTN B]]="","",LEFT(db[[#This Row],[QTY/ CTN B]],SEARCH(" ",db[[#This Row],[QTY/ CTN B]],1)-1))</f>
        <v>60</v>
      </c>
      <c r="X1943" s="40" t="str">
        <f>IF(db[[#This Row],[QTY/ CTN B]]="","",RIGHT(db[[#This Row],[QTY/ CTN B]],LEN(db[[#This Row],[QTY/ CTN B]])-SEARCH(" ",db[[#This Row],[QTY/ CTN B]],1)))</f>
        <v>LSN</v>
      </c>
      <c r="Y1943" s="40">
        <f>IF(db[[#This Row],[QTY/ CTN TG]]="",IF(db[[#This Row],[STN TG]]="","",12),LEFT(db[[#This Row],[QTY/ CTN TG]],SEARCH(" ",db[[#This Row],[QTY/ CTN TG]],1)-1))</f>
        <v>12</v>
      </c>
      <c r="Z19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43" s="40" t="str">
        <f>IF(db[[#This Row],[STN K]]="","",IF(db[[#This Row],[STN TG]]="LSN",12,""))</f>
        <v/>
      </c>
      <c r="AB1943" s="40" t="str">
        <f>IF(db[[#This Row],[STN TG]]="LSN","PCS","")</f>
        <v/>
      </c>
      <c r="AC1943" s="40">
        <f>db[[#This Row],[QTY B]]*IF(db[[#This Row],[QTY TG]]="",1,db[[#This Row],[QTY TG]])*IF(db[[#This Row],[QTY K]]="",1,db[[#This Row],[QTY K]])</f>
        <v>720</v>
      </c>
      <c r="AD1943" s="40" t="str">
        <f>IF(db[[#This Row],[STN K]]="",IF(db[[#This Row],[STN TG]]="",db[[#This Row],[STN B]],db[[#This Row],[STN TG]]),db[[#This Row],[STN K]])</f>
        <v>PCS</v>
      </c>
      <c r="AE1943" s="40"/>
    </row>
    <row r="1944" spans="1:31" x14ac:dyDescent="0.25">
      <c r="A1944" s="40">
        <f t="shared" si="30"/>
        <v>1943</v>
      </c>
      <c r="B1944" s="82" t="str">
        <f>LOWER(SUBSTITUTE(SUBSTITUTE(SUBSTITUTE(SUBSTITUTE(SUBSTITUTE(SUBSTITUTE(SUBSTITUTE(SUBSTITUTE(db[[#This Row],[NB BM]]," ",),".",""),"-",""),"(",""),")",""),"/",""),"""",""),"+",""))</f>
        <v>mapclearholderac105biru</v>
      </c>
      <c r="C1944" s="82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D1944" s="82" t="str">
        <f>LOWER(SUBSTITUTE(SUBSTITUTE(SUBSTITUTE(SUBSTITUTE(SUBSTITUTE(SUBSTITUTE(SUBSTITUTE(SUBSTITUTE(SUBSTITUTE(db[[#This Row],[NB PAJAK]]," ",""),"-",""),"(",""),")",""),".",""),",",""),"/",""),"""",""),"+",""))</f>
        <v/>
      </c>
      <c r="E194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mapclearholderac105biru60lsnuntana</v>
      </c>
      <c r="F194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maplclearholdersikaac105biru60lsndus60lsn</v>
      </c>
      <c r="G1944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maplclearholdersikaac105biru60lsndusuntana</v>
      </c>
      <c r="H194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maplclearholdersikaac105biru60lsndus60lsnuntana</v>
      </c>
      <c r="I1944" s="7" t="s">
        <v>3493</v>
      </c>
      <c r="J1944" s="7" t="s">
        <v>3489</v>
      </c>
      <c r="K1944" s="15"/>
      <c r="L1944" s="2" t="s">
        <v>1336</v>
      </c>
      <c r="M1944" s="83" t="e">
        <f>IF(db[[#This Row],[NB NOTA_C]]="","",COUNTIF([2]!B_MSK[concat],db[[#This Row],[NB NOTA_C]]))</f>
        <v>#REF!</v>
      </c>
      <c r="N1944" s="84" t="s">
        <v>1351</v>
      </c>
      <c r="O1944" s="82" t="s">
        <v>1385</v>
      </c>
      <c r="P1944" s="7" t="s">
        <v>2439</v>
      </c>
      <c r="Q1944" s="82"/>
      <c r="R1944" s="82" t="str">
        <f>IF(db[[#This Row],[QTY/ CTN]]="","",SUBSTITUTE(SUBSTITUTE(SUBSTITUTE(db[[#This Row],[QTY/ CTN]]," ","_",2),"(",""),")","")&amp;"_")</f>
        <v>60 LSN_</v>
      </c>
      <c r="S1944" s="82">
        <f>IF(db[[#This Row],[H_QTY/ CTN]]="","",SEARCH("_",db[[#This Row],[H_QTY/ CTN]]))</f>
        <v>7</v>
      </c>
      <c r="T1944" s="82">
        <f>IF(db[[#This Row],[H_QTY/ CTN]]="","",LEN(db[[#This Row],[H_QTY/ CTN]]))</f>
        <v>7</v>
      </c>
      <c r="U1944" s="85" t="str">
        <f>IF(db[[#This Row],[H_QTY/ CTN]]="","",LEFT(db[[#This Row],[H_QTY/ CTN]],db[[#This Row],[H_1]]-1))</f>
        <v>60 LSN</v>
      </c>
      <c r="V1944" s="85" t="str">
        <f>IF(NOT(db[[#This Row],[H_1]]=db[[#This Row],[H_2]]),MID(db[[#This Row],[H_QTY/ CTN]],db[[#This Row],[H_1]]+1,db[[#This Row],[H_2]]-db[[#This Row],[H_1]]-1),"")</f>
        <v/>
      </c>
      <c r="W1944" s="40" t="str">
        <f>IF(db[[#This Row],[QTY/ CTN B]]="","",LEFT(db[[#This Row],[QTY/ CTN B]],SEARCH(" ",db[[#This Row],[QTY/ CTN B]],1)-1))</f>
        <v>60</v>
      </c>
      <c r="X1944" s="40" t="str">
        <f>IF(db[[#This Row],[QTY/ CTN B]]="","",RIGHT(db[[#This Row],[QTY/ CTN B]],LEN(db[[#This Row],[QTY/ CTN B]])-SEARCH(" ",db[[#This Row],[QTY/ CTN B]],1)))</f>
        <v>LSN</v>
      </c>
      <c r="Y1944" s="40">
        <f>IF(db[[#This Row],[QTY/ CTN TG]]="",IF(db[[#This Row],[STN TG]]="","",12),LEFT(db[[#This Row],[QTY/ CTN TG]],SEARCH(" ",db[[#This Row],[QTY/ CTN TG]],1)-1))</f>
        <v>12</v>
      </c>
      <c r="Z19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44" s="40" t="str">
        <f>IF(db[[#This Row],[STN K]]="","",IF(db[[#This Row],[STN TG]]="LSN",12,""))</f>
        <v/>
      </c>
      <c r="AB1944" s="40" t="str">
        <f>IF(db[[#This Row],[STN TG]]="LSN","PCS","")</f>
        <v/>
      </c>
      <c r="AC1944" s="40">
        <f>db[[#This Row],[QTY B]]*IF(db[[#This Row],[QTY TG]]="",1,db[[#This Row],[QTY TG]])*IF(db[[#This Row],[QTY K]]="",1,db[[#This Row],[QTY K]])</f>
        <v>720</v>
      </c>
      <c r="AD1944" s="40" t="str">
        <f>IF(db[[#This Row],[STN K]]="",IF(db[[#This Row],[STN TG]]="",db[[#This Row],[STN B]],db[[#This Row],[STN TG]]),db[[#This Row],[STN K]])</f>
        <v>PCS</v>
      </c>
      <c r="AE1944" s="40"/>
    </row>
    <row r="1945" spans="1:31" x14ac:dyDescent="0.25">
      <c r="A1945" s="40">
        <f t="shared" si="30"/>
        <v>1944</v>
      </c>
      <c r="B1945" s="82" t="str">
        <f>LOWER(SUBSTITUTE(SUBSTITUTE(SUBSTITUTE(SUBSTITUTE(SUBSTITUTE(SUBSTITUTE(SUBSTITUTE(SUBSTITUTE(db[[#This Row],[NB BM]]," ",),".",""),"-",""),"(",""),")",""),"/",""),"""",""),"+",""))</f>
        <v>mapclearholderac105hijau</v>
      </c>
      <c r="C1945" s="82" t="str">
        <f>LOWER(SUBSTITUTE(SUBSTITUTE(SUBSTITUTE(SUBSTITUTE(SUBSTITUTE(SUBSTITUTE(SUBSTITUTE(SUBSTITUTE(SUBSTITUTE(db[[#This Row],[NB NOTA]]," ",),".",""),"-",""),"(",""),")",""),",",""),"/",""),"""",""),"+",""))</f>
        <v>maplclearholdersikaac105hijau</v>
      </c>
      <c r="D1945" s="82" t="str">
        <f>LOWER(SUBSTITUTE(SUBSTITUTE(SUBSTITUTE(SUBSTITUTE(SUBSTITUTE(SUBSTITUTE(SUBSTITUTE(SUBSTITUTE(SUBSTITUTE(db[[#This Row],[NB PAJAK]]," ",""),"-",""),"(",""),")",""),".",""),",",""),"/",""),"""",""),"+",""))</f>
        <v/>
      </c>
      <c r="E194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mapclearholderac105hijau60lsnuntana</v>
      </c>
      <c r="F194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maplclearholdersikaac105hijau60lsn</v>
      </c>
      <c r="G1945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maplclearholdersikaac105hijauuntana</v>
      </c>
      <c r="H194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maplclearholdersikaac105hijau60lsnuntana</v>
      </c>
      <c r="I1945" s="7" t="s">
        <v>3494</v>
      </c>
      <c r="J1945" s="2" t="s">
        <v>5394</v>
      </c>
      <c r="K1945" s="15"/>
      <c r="L1945" s="2" t="s">
        <v>1336</v>
      </c>
      <c r="M1945" s="83" t="e">
        <f>IF(db[[#This Row],[NB NOTA_C]]="","",COUNTIF([2]!B_MSK[concat],db[[#This Row],[NB NOTA_C]]))</f>
        <v>#REF!</v>
      </c>
      <c r="N1945" s="84" t="s">
        <v>1351</v>
      </c>
      <c r="O1945" s="82" t="s">
        <v>1385</v>
      </c>
      <c r="P1945" s="7" t="s">
        <v>2439</v>
      </c>
      <c r="Q1945" s="82"/>
      <c r="R1945" s="82" t="str">
        <f>IF(db[[#This Row],[QTY/ CTN]]="","",SUBSTITUTE(SUBSTITUTE(SUBSTITUTE(db[[#This Row],[QTY/ CTN]]," ","_",2),"(",""),")","")&amp;"_")</f>
        <v>60 LSN_</v>
      </c>
      <c r="S1945" s="82">
        <f>IF(db[[#This Row],[H_QTY/ CTN]]="","",SEARCH("_",db[[#This Row],[H_QTY/ CTN]]))</f>
        <v>7</v>
      </c>
      <c r="T1945" s="82">
        <f>IF(db[[#This Row],[H_QTY/ CTN]]="","",LEN(db[[#This Row],[H_QTY/ CTN]]))</f>
        <v>7</v>
      </c>
      <c r="U1945" s="85" t="str">
        <f>IF(db[[#This Row],[H_QTY/ CTN]]="","",LEFT(db[[#This Row],[H_QTY/ CTN]],db[[#This Row],[H_1]]-1))</f>
        <v>60 LSN</v>
      </c>
      <c r="V1945" s="85" t="str">
        <f>IF(NOT(db[[#This Row],[H_1]]=db[[#This Row],[H_2]]),MID(db[[#This Row],[H_QTY/ CTN]],db[[#This Row],[H_1]]+1,db[[#This Row],[H_2]]-db[[#This Row],[H_1]]-1),"")</f>
        <v/>
      </c>
      <c r="W1945" s="40" t="str">
        <f>IF(db[[#This Row],[QTY/ CTN B]]="","",LEFT(db[[#This Row],[QTY/ CTN B]],SEARCH(" ",db[[#This Row],[QTY/ CTN B]],1)-1))</f>
        <v>60</v>
      </c>
      <c r="X1945" s="40" t="str">
        <f>IF(db[[#This Row],[QTY/ CTN B]]="","",RIGHT(db[[#This Row],[QTY/ CTN B]],LEN(db[[#This Row],[QTY/ CTN B]])-SEARCH(" ",db[[#This Row],[QTY/ CTN B]],1)))</f>
        <v>LSN</v>
      </c>
      <c r="Y1945" s="40">
        <f>IF(db[[#This Row],[QTY/ CTN TG]]="",IF(db[[#This Row],[STN TG]]="","",12),LEFT(db[[#This Row],[QTY/ CTN TG]],SEARCH(" ",db[[#This Row],[QTY/ CTN TG]],1)-1))</f>
        <v>12</v>
      </c>
      <c r="Z19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45" s="40" t="str">
        <f>IF(db[[#This Row],[STN K]]="","",IF(db[[#This Row],[STN TG]]="LSN",12,""))</f>
        <v/>
      </c>
      <c r="AB1945" s="40" t="str">
        <f>IF(db[[#This Row],[STN TG]]="LSN","PCS","")</f>
        <v/>
      </c>
      <c r="AC1945" s="40">
        <f>db[[#This Row],[QTY B]]*IF(db[[#This Row],[QTY TG]]="",1,db[[#This Row],[QTY TG]])*IF(db[[#This Row],[QTY K]]="",1,db[[#This Row],[QTY K]])</f>
        <v>720</v>
      </c>
      <c r="AD1945" s="40" t="str">
        <f>IF(db[[#This Row],[STN K]]="",IF(db[[#This Row],[STN TG]]="",db[[#This Row],[STN B]],db[[#This Row],[STN TG]]),db[[#This Row],[STN K]])</f>
        <v>PCS</v>
      </c>
      <c r="AE1945" s="40"/>
    </row>
    <row r="1946" spans="1:31" x14ac:dyDescent="0.25">
      <c r="A1946" s="40">
        <f t="shared" si="30"/>
        <v>1945</v>
      </c>
      <c r="B1946" s="82" t="str">
        <f>LOWER(SUBSTITUTE(SUBSTITUTE(SUBSTITUTE(SUBSTITUTE(SUBSTITUTE(SUBSTITUTE(SUBSTITUTE(SUBSTITUTE(db[[#This Row],[NB BM]]," ",),".",""),"-",""),"(",""),")",""),"/",""),"""",""),"+",""))</f>
        <v>mapclearholderac105hijau</v>
      </c>
      <c r="C1946" s="82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D1946" s="82" t="str">
        <f>LOWER(SUBSTITUTE(SUBSTITUTE(SUBSTITUTE(SUBSTITUTE(SUBSTITUTE(SUBSTITUTE(SUBSTITUTE(SUBSTITUTE(SUBSTITUTE(db[[#This Row],[NB PAJAK]]," ",""),"-",""),"(",""),")",""),".",""),",",""),"/",""),"""",""),"+",""))</f>
        <v/>
      </c>
      <c r="E1946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mapclearholderac105hijau60lsnuntana</v>
      </c>
      <c r="F1946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maplclearholdersikaac105hijau60lsndus60lsn</v>
      </c>
      <c r="G1946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maplclearholdersikaac105hijau60lsndusuntana</v>
      </c>
      <c r="H1946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maplclearholdersikaac105hijau60lsndus60lsnuntana</v>
      </c>
      <c r="I1946" s="7" t="s">
        <v>3494</v>
      </c>
      <c r="J1946" s="7" t="s">
        <v>3490</v>
      </c>
      <c r="K1946" s="15"/>
      <c r="L1946" s="2" t="s">
        <v>1336</v>
      </c>
      <c r="M1946" s="83" t="e">
        <f>IF(db[[#This Row],[NB NOTA_C]]="","",COUNTIF([2]!B_MSK[concat],db[[#This Row],[NB NOTA_C]]))</f>
        <v>#REF!</v>
      </c>
      <c r="N1946" s="84" t="s">
        <v>1351</v>
      </c>
      <c r="O1946" s="82" t="s">
        <v>1385</v>
      </c>
      <c r="P1946" s="7" t="s">
        <v>2439</v>
      </c>
      <c r="Q1946" s="82"/>
      <c r="R1946" s="82" t="str">
        <f>IF(db[[#This Row],[QTY/ CTN]]="","",SUBSTITUTE(SUBSTITUTE(SUBSTITUTE(db[[#This Row],[QTY/ CTN]]," ","_",2),"(",""),")","")&amp;"_")</f>
        <v>60 LSN_</v>
      </c>
      <c r="S1946" s="82">
        <f>IF(db[[#This Row],[H_QTY/ CTN]]="","",SEARCH("_",db[[#This Row],[H_QTY/ CTN]]))</f>
        <v>7</v>
      </c>
      <c r="T1946" s="82">
        <f>IF(db[[#This Row],[H_QTY/ CTN]]="","",LEN(db[[#This Row],[H_QTY/ CTN]]))</f>
        <v>7</v>
      </c>
      <c r="U1946" s="85" t="str">
        <f>IF(db[[#This Row],[H_QTY/ CTN]]="","",LEFT(db[[#This Row],[H_QTY/ CTN]],db[[#This Row],[H_1]]-1))</f>
        <v>60 LSN</v>
      </c>
      <c r="V1946" s="85" t="str">
        <f>IF(NOT(db[[#This Row],[H_1]]=db[[#This Row],[H_2]]),MID(db[[#This Row],[H_QTY/ CTN]],db[[#This Row],[H_1]]+1,db[[#This Row],[H_2]]-db[[#This Row],[H_1]]-1),"")</f>
        <v/>
      </c>
      <c r="W1946" s="40" t="str">
        <f>IF(db[[#This Row],[QTY/ CTN B]]="","",LEFT(db[[#This Row],[QTY/ CTN B]],SEARCH(" ",db[[#This Row],[QTY/ CTN B]],1)-1))</f>
        <v>60</v>
      </c>
      <c r="X1946" s="40" t="str">
        <f>IF(db[[#This Row],[QTY/ CTN B]]="","",RIGHT(db[[#This Row],[QTY/ CTN B]],LEN(db[[#This Row],[QTY/ CTN B]])-SEARCH(" ",db[[#This Row],[QTY/ CTN B]],1)))</f>
        <v>LSN</v>
      </c>
      <c r="Y1946" s="40">
        <f>IF(db[[#This Row],[QTY/ CTN TG]]="",IF(db[[#This Row],[STN TG]]="","",12),LEFT(db[[#This Row],[QTY/ CTN TG]],SEARCH(" ",db[[#This Row],[QTY/ CTN TG]],1)-1))</f>
        <v>12</v>
      </c>
      <c r="Z19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46" s="40" t="str">
        <f>IF(db[[#This Row],[STN K]]="","",IF(db[[#This Row],[STN TG]]="LSN",12,""))</f>
        <v/>
      </c>
      <c r="AB1946" s="40" t="str">
        <f>IF(db[[#This Row],[STN TG]]="LSN","PCS","")</f>
        <v/>
      </c>
      <c r="AC1946" s="40">
        <f>db[[#This Row],[QTY B]]*IF(db[[#This Row],[QTY TG]]="",1,db[[#This Row],[QTY TG]])*IF(db[[#This Row],[QTY K]]="",1,db[[#This Row],[QTY K]])</f>
        <v>720</v>
      </c>
      <c r="AD1946" s="40" t="str">
        <f>IF(db[[#This Row],[STN K]]="",IF(db[[#This Row],[STN TG]]="",db[[#This Row],[STN B]],db[[#This Row],[STN TG]]),db[[#This Row],[STN K]])</f>
        <v>PCS</v>
      </c>
      <c r="AE1946" s="40"/>
    </row>
    <row r="1947" spans="1:31" x14ac:dyDescent="0.25">
      <c r="A1947" s="40">
        <f t="shared" si="30"/>
        <v>1946</v>
      </c>
      <c r="B1947" s="82" t="str">
        <f>LOWER(SUBSTITUTE(SUBSTITUTE(SUBSTITUTE(SUBSTITUTE(SUBSTITUTE(SUBSTITUTE(SUBSTITUTE(SUBSTITUTE(db[[#This Row],[NB BM]]," ",),".",""),"-",""),"(",""),")",""),"/",""),"""",""),"+",""))</f>
        <v>mapclearholderac105kuning</v>
      </c>
      <c r="C1947" s="82" t="str">
        <f>LOWER(SUBSTITUTE(SUBSTITUTE(SUBSTITUTE(SUBSTITUTE(SUBSTITUTE(SUBSTITUTE(SUBSTITUTE(SUBSTITUTE(SUBSTITUTE(db[[#This Row],[NB NOTA]]," ",),".",""),"-",""),"(",""),")",""),",",""),"/",""),"""",""),"+",""))</f>
        <v>maplclearholdersikaac105kuning</v>
      </c>
      <c r="D1947" s="82" t="str">
        <f>LOWER(SUBSTITUTE(SUBSTITUTE(SUBSTITUTE(SUBSTITUTE(SUBSTITUTE(SUBSTITUTE(SUBSTITUTE(SUBSTITUTE(SUBSTITUTE(db[[#This Row],[NB PAJAK]]," ",""),"-",""),"(",""),")",""),".",""),",",""),"/",""),"""",""),"+",""))</f>
        <v/>
      </c>
      <c r="E1947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mapclearholderac105kuning60lsnuntana</v>
      </c>
      <c r="F1947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maplclearholdersikaac105kuning60lsn</v>
      </c>
      <c r="G1947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maplclearholdersikaac105kuninguntana</v>
      </c>
      <c r="H1947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maplclearholdersikaac105kuning60lsnuntana</v>
      </c>
      <c r="I1947" s="7" t="s">
        <v>3495</v>
      </c>
      <c r="J1947" s="2" t="s">
        <v>5395</v>
      </c>
      <c r="K1947" s="15"/>
      <c r="L1947" s="2" t="s">
        <v>1336</v>
      </c>
      <c r="M1947" s="83" t="e">
        <f>IF(db[[#This Row],[NB NOTA_C]]="","",COUNTIF([2]!B_MSK[concat],db[[#This Row],[NB NOTA_C]]))</f>
        <v>#REF!</v>
      </c>
      <c r="N1947" s="84" t="s">
        <v>1351</v>
      </c>
      <c r="O1947" s="82" t="s">
        <v>1385</v>
      </c>
      <c r="P1947" s="7" t="s">
        <v>2439</v>
      </c>
      <c r="Q1947" s="82"/>
      <c r="R1947" s="82" t="str">
        <f>IF(db[[#This Row],[QTY/ CTN]]="","",SUBSTITUTE(SUBSTITUTE(SUBSTITUTE(db[[#This Row],[QTY/ CTN]]," ","_",2),"(",""),")","")&amp;"_")</f>
        <v>60 LSN_</v>
      </c>
      <c r="S1947" s="82">
        <f>IF(db[[#This Row],[H_QTY/ CTN]]="","",SEARCH("_",db[[#This Row],[H_QTY/ CTN]]))</f>
        <v>7</v>
      </c>
      <c r="T1947" s="82">
        <f>IF(db[[#This Row],[H_QTY/ CTN]]="","",LEN(db[[#This Row],[H_QTY/ CTN]]))</f>
        <v>7</v>
      </c>
      <c r="U1947" s="85" t="str">
        <f>IF(db[[#This Row],[H_QTY/ CTN]]="","",LEFT(db[[#This Row],[H_QTY/ CTN]],db[[#This Row],[H_1]]-1))</f>
        <v>60 LSN</v>
      </c>
      <c r="V1947" s="85" t="str">
        <f>IF(NOT(db[[#This Row],[H_1]]=db[[#This Row],[H_2]]),MID(db[[#This Row],[H_QTY/ CTN]],db[[#This Row],[H_1]]+1,db[[#This Row],[H_2]]-db[[#This Row],[H_1]]-1),"")</f>
        <v/>
      </c>
      <c r="W1947" s="40" t="str">
        <f>IF(db[[#This Row],[QTY/ CTN B]]="","",LEFT(db[[#This Row],[QTY/ CTN B]],SEARCH(" ",db[[#This Row],[QTY/ CTN B]],1)-1))</f>
        <v>60</v>
      </c>
      <c r="X1947" s="40" t="str">
        <f>IF(db[[#This Row],[QTY/ CTN B]]="","",RIGHT(db[[#This Row],[QTY/ CTN B]],LEN(db[[#This Row],[QTY/ CTN B]])-SEARCH(" ",db[[#This Row],[QTY/ CTN B]],1)))</f>
        <v>LSN</v>
      </c>
      <c r="Y1947" s="40">
        <f>IF(db[[#This Row],[QTY/ CTN TG]]="",IF(db[[#This Row],[STN TG]]="","",12),LEFT(db[[#This Row],[QTY/ CTN TG]],SEARCH(" ",db[[#This Row],[QTY/ CTN TG]],1)-1))</f>
        <v>12</v>
      </c>
      <c r="Z19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47" s="40" t="str">
        <f>IF(db[[#This Row],[STN K]]="","",IF(db[[#This Row],[STN TG]]="LSN",12,""))</f>
        <v/>
      </c>
      <c r="AB1947" s="40" t="str">
        <f>IF(db[[#This Row],[STN TG]]="LSN","PCS","")</f>
        <v/>
      </c>
      <c r="AC1947" s="40">
        <f>db[[#This Row],[QTY B]]*IF(db[[#This Row],[QTY TG]]="",1,db[[#This Row],[QTY TG]])*IF(db[[#This Row],[QTY K]]="",1,db[[#This Row],[QTY K]])</f>
        <v>720</v>
      </c>
      <c r="AD1947" s="40" t="str">
        <f>IF(db[[#This Row],[STN K]]="",IF(db[[#This Row],[STN TG]]="",db[[#This Row],[STN B]],db[[#This Row],[STN TG]]),db[[#This Row],[STN K]])</f>
        <v>PCS</v>
      </c>
      <c r="AE1947" s="40"/>
    </row>
    <row r="1948" spans="1:31" x14ac:dyDescent="0.25">
      <c r="A1948" s="40">
        <f t="shared" si="30"/>
        <v>1947</v>
      </c>
      <c r="B1948" s="82" t="str">
        <f>LOWER(SUBSTITUTE(SUBSTITUTE(SUBSTITUTE(SUBSTITUTE(SUBSTITUTE(SUBSTITUTE(SUBSTITUTE(SUBSTITUTE(db[[#This Row],[NB BM]]," ",),".",""),"-",""),"(",""),")",""),"/",""),"""",""),"+",""))</f>
        <v>mapclearholderac105kuning</v>
      </c>
      <c r="C1948" s="82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D1948" s="82" t="str">
        <f>LOWER(SUBSTITUTE(SUBSTITUTE(SUBSTITUTE(SUBSTITUTE(SUBSTITUTE(SUBSTITUTE(SUBSTITUTE(SUBSTITUTE(SUBSTITUTE(db[[#This Row],[NB PAJAK]]," ",""),"-",""),"(",""),")",""),".",""),",",""),"/",""),"""",""),"+",""))</f>
        <v/>
      </c>
      <c r="E194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mapclearholderac105kuning60lsnuntana</v>
      </c>
      <c r="F194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maplclearholdersikaac105kuning60lsndus60lsn</v>
      </c>
      <c r="G1948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maplclearholdersikaac105kuning60lsndusuntana</v>
      </c>
      <c r="H194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maplclearholdersikaac105kuning60lsndus60lsnuntana</v>
      </c>
      <c r="I1948" s="7" t="s">
        <v>3495</v>
      </c>
      <c r="J1948" s="7" t="s">
        <v>3491</v>
      </c>
      <c r="K1948" s="15"/>
      <c r="L1948" s="2" t="s">
        <v>1336</v>
      </c>
      <c r="M1948" s="83" t="e">
        <f>IF(db[[#This Row],[NB NOTA_C]]="","",COUNTIF([2]!B_MSK[concat],db[[#This Row],[NB NOTA_C]]))</f>
        <v>#REF!</v>
      </c>
      <c r="N1948" s="84" t="s">
        <v>1351</v>
      </c>
      <c r="O1948" s="82" t="s">
        <v>1385</v>
      </c>
      <c r="P1948" s="7" t="s">
        <v>2439</v>
      </c>
      <c r="Q1948" s="82"/>
      <c r="R1948" s="82" t="str">
        <f>IF(db[[#This Row],[QTY/ CTN]]="","",SUBSTITUTE(SUBSTITUTE(SUBSTITUTE(db[[#This Row],[QTY/ CTN]]," ","_",2),"(",""),")","")&amp;"_")</f>
        <v>60 LSN_</v>
      </c>
      <c r="S1948" s="82">
        <f>IF(db[[#This Row],[H_QTY/ CTN]]="","",SEARCH("_",db[[#This Row],[H_QTY/ CTN]]))</f>
        <v>7</v>
      </c>
      <c r="T1948" s="82">
        <f>IF(db[[#This Row],[H_QTY/ CTN]]="","",LEN(db[[#This Row],[H_QTY/ CTN]]))</f>
        <v>7</v>
      </c>
      <c r="U1948" s="85" t="str">
        <f>IF(db[[#This Row],[H_QTY/ CTN]]="","",LEFT(db[[#This Row],[H_QTY/ CTN]],db[[#This Row],[H_1]]-1))</f>
        <v>60 LSN</v>
      </c>
      <c r="V1948" s="85" t="str">
        <f>IF(NOT(db[[#This Row],[H_1]]=db[[#This Row],[H_2]]),MID(db[[#This Row],[H_QTY/ CTN]],db[[#This Row],[H_1]]+1,db[[#This Row],[H_2]]-db[[#This Row],[H_1]]-1),"")</f>
        <v/>
      </c>
      <c r="W1948" s="40" t="str">
        <f>IF(db[[#This Row],[QTY/ CTN B]]="","",LEFT(db[[#This Row],[QTY/ CTN B]],SEARCH(" ",db[[#This Row],[QTY/ CTN B]],1)-1))</f>
        <v>60</v>
      </c>
      <c r="X1948" s="40" t="str">
        <f>IF(db[[#This Row],[QTY/ CTN B]]="","",RIGHT(db[[#This Row],[QTY/ CTN B]],LEN(db[[#This Row],[QTY/ CTN B]])-SEARCH(" ",db[[#This Row],[QTY/ CTN B]],1)))</f>
        <v>LSN</v>
      </c>
      <c r="Y1948" s="40">
        <f>IF(db[[#This Row],[QTY/ CTN TG]]="",IF(db[[#This Row],[STN TG]]="","",12),LEFT(db[[#This Row],[QTY/ CTN TG]],SEARCH(" ",db[[#This Row],[QTY/ CTN TG]],1)-1))</f>
        <v>12</v>
      </c>
      <c r="Z19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48" s="40" t="str">
        <f>IF(db[[#This Row],[STN K]]="","",IF(db[[#This Row],[STN TG]]="LSN",12,""))</f>
        <v/>
      </c>
      <c r="AB1948" s="40" t="str">
        <f>IF(db[[#This Row],[STN TG]]="LSN","PCS","")</f>
        <v/>
      </c>
      <c r="AC1948" s="40">
        <f>db[[#This Row],[QTY B]]*IF(db[[#This Row],[QTY TG]]="",1,db[[#This Row],[QTY TG]])*IF(db[[#This Row],[QTY K]]="",1,db[[#This Row],[QTY K]])</f>
        <v>720</v>
      </c>
      <c r="AD1948" s="40" t="str">
        <f>IF(db[[#This Row],[STN K]]="",IF(db[[#This Row],[STN TG]]="",db[[#This Row],[STN B]],db[[#This Row],[STN TG]]),db[[#This Row],[STN K]])</f>
        <v>PCS</v>
      </c>
      <c r="AE1948" s="40"/>
    </row>
    <row r="1949" spans="1:31" x14ac:dyDescent="0.25">
      <c r="A1949" s="40">
        <f t="shared" si="30"/>
        <v>1948</v>
      </c>
      <c r="B1949" s="82" t="str">
        <f>LOWER(SUBSTITUTE(SUBSTITUTE(SUBSTITUTE(SUBSTITUTE(SUBSTITUTE(SUBSTITUTE(SUBSTITUTE(SUBSTITUTE(db[[#This Row],[NB BM]]," ",),".",""),"-",""),"(",""),")",""),"/",""),"""",""),"+",""))</f>
        <v>mapclearholderac105merah</v>
      </c>
      <c r="C1949" s="82" t="str">
        <f>LOWER(SUBSTITUTE(SUBSTITUTE(SUBSTITUTE(SUBSTITUTE(SUBSTITUTE(SUBSTITUTE(SUBSTITUTE(SUBSTITUTE(SUBSTITUTE(db[[#This Row],[NB NOTA]]," ",),".",""),"-",""),"(",""),")",""),",",""),"/",""),"""",""),"+",""))</f>
        <v>maplclearholdersikaac105merah</v>
      </c>
      <c r="D1949" s="82" t="str">
        <f>LOWER(SUBSTITUTE(SUBSTITUTE(SUBSTITUTE(SUBSTITUTE(SUBSTITUTE(SUBSTITUTE(SUBSTITUTE(SUBSTITUTE(SUBSTITUTE(db[[#This Row],[NB PAJAK]]," ",""),"-",""),"(",""),")",""),".",""),",",""),"/",""),"""",""),"+",""))</f>
        <v/>
      </c>
      <c r="E1949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mapclearholderac105merah60lsnuntana</v>
      </c>
      <c r="F1949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maplclearholdersikaac105merah60lsn</v>
      </c>
      <c r="G1949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maplclearholdersikaac105merahuntana</v>
      </c>
      <c r="H1949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maplclearholdersikaac105merah60lsnuntana</v>
      </c>
      <c r="I1949" s="7" t="s">
        <v>3496</v>
      </c>
      <c r="J1949" s="2" t="s">
        <v>5396</v>
      </c>
      <c r="K1949" s="15"/>
      <c r="L1949" s="2" t="s">
        <v>1336</v>
      </c>
      <c r="M1949" s="83" t="e">
        <f>IF(db[[#This Row],[NB NOTA_C]]="","",COUNTIF([2]!B_MSK[concat],db[[#This Row],[NB NOTA_C]]))</f>
        <v>#REF!</v>
      </c>
      <c r="N1949" s="84" t="s">
        <v>1351</v>
      </c>
      <c r="O1949" s="82" t="s">
        <v>1385</v>
      </c>
      <c r="P1949" s="7" t="s">
        <v>2439</v>
      </c>
      <c r="Q1949" s="82"/>
      <c r="R1949" s="82" t="str">
        <f>IF(db[[#This Row],[QTY/ CTN]]="","",SUBSTITUTE(SUBSTITUTE(SUBSTITUTE(db[[#This Row],[QTY/ CTN]]," ","_",2),"(",""),")","")&amp;"_")</f>
        <v>60 LSN_</v>
      </c>
      <c r="S1949" s="82">
        <f>IF(db[[#This Row],[H_QTY/ CTN]]="","",SEARCH("_",db[[#This Row],[H_QTY/ CTN]]))</f>
        <v>7</v>
      </c>
      <c r="T1949" s="82">
        <f>IF(db[[#This Row],[H_QTY/ CTN]]="","",LEN(db[[#This Row],[H_QTY/ CTN]]))</f>
        <v>7</v>
      </c>
      <c r="U1949" s="85" t="str">
        <f>IF(db[[#This Row],[H_QTY/ CTN]]="","",LEFT(db[[#This Row],[H_QTY/ CTN]],db[[#This Row],[H_1]]-1))</f>
        <v>60 LSN</v>
      </c>
      <c r="V1949" s="85" t="str">
        <f>IF(NOT(db[[#This Row],[H_1]]=db[[#This Row],[H_2]]),MID(db[[#This Row],[H_QTY/ CTN]],db[[#This Row],[H_1]]+1,db[[#This Row],[H_2]]-db[[#This Row],[H_1]]-1),"")</f>
        <v/>
      </c>
      <c r="W1949" s="40" t="str">
        <f>IF(db[[#This Row],[QTY/ CTN B]]="","",LEFT(db[[#This Row],[QTY/ CTN B]],SEARCH(" ",db[[#This Row],[QTY/ CTN B]],1)-1))</f>
        <v>60</v>
      </c>
      <c r="X1949" s="40" t="str">
        <f>IF(db[[#This Row],[QTY/ CTN B]]="","",RIGHT(db[[#This Row],[QTY/ CTN B]],LEN(db[[#This Row],[QTY/ CTN B]])-SEARCH(" ",db[[#This Row],[QTY/ CTN B]],1)))</f>
        <v>LSN</v>
      </c>
      <c r="Y1949" s="40">
        <f>IF(db[[#This Row],[QTY/ CTN TG]]="",IF(db[[#This Row],[STN TG]]="","",12),LEFT(db[[#This Row],[QTY/ CTN TG]],SEARCH(" ",db[[#This Row],[QTY/ CTN TG]],1)-1))</f>
        <v>12</v>
      </c>
      <c r="Z19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49" s="40" t="str">
        <f>IF(db[[#This Row],[STN K]]="","",IF(db[[#This Row],[STN TG]]="LSN",12,""))</f>
        <v/>
      </c>
      <c r="AB1949" s="40" t="str">
        <f>IF(db[[#This Row],[STN TG]]="LSN","PCS","")</f>
        <v/>
      </c>
      <c r="AC1949" s="40">
        <f>db[[#This Row],[QTY B]]*IF(db[[#This Row],[QTY TG]]="",1,db[[#This Row],[QTY TG]])*IF(db[[#This Row],[QTY K]]="",1,db[[#This Row],[QTY K]])</f>
        <v>720</v>
      </c>
      <c r="AD1949" s="40" t="str">
        <f>IF(db[[#This Row],[STN K]]="",IF(db[[#This Row],[STN TG]]="",db[[#This Row],[STN B]],db[[#This Row],[STN TG]]),db[[#This Row],[STN K]])</f>
        <v>PCS</v>
      </c>
      <c r="AE1949" s="40"/>
    </row>
    <row r="1950" spans="1:31" x14ac:dyDescent="0.25">
      <c r="A1950" s="40">
        <f t="shared" si="30"/>
        <v>1949</v>
      </c>
      <c r="B1950" s="82" t="str">
        <f>LOWER(SUBSTITUTE(SUBSTITUTE(SUBSTITUTE(SUBSTITUTE(SUBSTITUTE(SUBSTITUTE(SUBSTITUTE(SUBSTITUTE(db[[#This Row],[NB BM]]," ",),".",""),"-",""),"(",""),")",""),"/",""),"""",""),"+",""))</f>
        <v>mapclearholderac105merah</v>
      </c>
      <c r="C1950" s="82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D1950" s="82" t="str">
        <f>LOWER(SUBSTITUTE(SUBSTITUTE(SUBSTITUTE(SUBSTITUTE(SUBSTITUTE(SUBSTITUTE(SUBSTITUTE(SUBSTITUTE(SUBSTITUTE(db[[#This Row],[NB PAJAK]]," ",""),"-",""),"(",""),")",""),".",""),",",""),"/",""),"""",""),"+",""))</f>
        <v/>
      </c>
      <c r="E1950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mapclearholderac105merah60lsnuntana</v>
      </c>
      <c r="F1950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maplclearholdersikaac105merah60lsndus60lsn</v>
      </c>
      <c r="G1950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maplclearholdersikaac105merah60lsndusuntana</v>
      </c>
      <c r="H1950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maplclearholdersikaac105merah60lsndus60lsnuntana</v>
      </c>
      <c r="I1950" s="7" t="s">
        <v>3496</v>
      </c>
      <c r="J1950" s="7" t="s">
        <v>3492</v>
      </c>
      <c r="K1950" s="15"/>
      <c r="L1950" s="2" t="s">
        <v>1336</v>
      </c>
      <c r="M1950" s="83" t="e">
        <f>IF(db[[#This Row],[NB NOTA_C]]="","",COUNTIF([2]!B_MSK[concat],db[[#This Row],[NB NOTA_C]]))</f>
        <v>#REF!</v>
      </c>
      <c r="N1950" s="84" t="s">
        <v>1351</v>
      </c>
      <c r="O1950" s="82" t="s">
        <v>1385</v>
      </c>
      <c r="P1950" s="7" t="s">
        <v>2439</v>
      </c>
      <c r="Q1950" s="82"/>
      <c r="R1950" s="82" t="str">
        <f>IF(db[[#This Row],[QTY/ CTN]]="","",SUBSTITUTE(SUBSTITUTE(SUBSTITUTE(db[[#This Row],[QTY/ CTN]]," ","_",2),"(",""),")","")&amp;"_")</f>
        <v>60 LSN_</v>
      </c>
      <c r="S1950" s="82">
        <f>IF(db[[#This Row],[H_QTY/ CTN]]="","",SEARCH("_",db[[#This Row],[H_QTY/ CTN]]))</f>
        <v>7</v>
      </c>
      <c r="T1950" s="82">
        <f>IF(db[[#This Row],[H_QTY/ CTN]]="","",LEN(db[[#This Row],[H_QTY/ CTN]]))</f>
        <v>7</v>
      </c>
      <c r="U1950" s="85" t="str">
        <f>IF(db[[#This Row],[H_QTY/ CTN]]="","",LEFT(db[[#This Row],[H_QTY/ CTN]],db[[#This Row],[H_1]]-1))</f>
        <v>60 LSN</v>
      </c>
      <c r="V1950" s="85" t="str">
        <f>IF(NOT(db[[#This Row],[H_1]]=db[[#This Row],[H_2]]),MID(db[[#This Row],[H_QTY/ CTN]],db[[#This Row],[H_1]]+1,db[[#This Row],[H_2]]-db[[#This Row],[H_1]]-1),"")</f>
        <v/>
      </c>
      <c r="W1950" s="40" t="str">
        <f>IF(db[[#This Row],[QTY/ CTN B]]="","",LEFT(db[[#This Row],[QTY/ CTN B]],SEARCH(" ",db[[#This Row],[QTY/ CTN B]],1)-1))</f>
        <v>60</v>
      </c>
      <c r="X1950" s="40" t="str">
        <f>IF(db[[#This Row],[QTY/ CTN B]]="","",RIGHT(db[[#This Row],[QTY/ CTN B]],LEN(db[[#This Row],[QTY/ CTN B]])-SEARCH(" ",db[[#This Row],[QTY/ CTN B]],1)))</f>
        <v>LSN</v>
      </c>
      <c r="Y1950" s="40">
        <f>IF(db[[#This Row],[QTY/ CTN TG]]="",IF(db[[#This Row],[STN TG]]="","",12),LEFT(db[[#This Row],[QTY/ CTN TG]],SEARCH(" ",db[[#This Row],[QTY/ CTN TG]],1)-1))</f>
        <v>12</v>
      </c>
      <c r="Z19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50" s="40" t="str">
        <f>IF(db[[#This Row],[STN K]]="","",IF(db[[#This Row],[STN TG]]="LSN",12,""))</f>
        <v/>
      </c>
      <c r="AB1950" s="40" t="str">
        <f>IF(db[[#This Row],[STN TG]]="LSN","PCS","")</f>
        <v/>
      </c>
      <c r="AC1950" s="40">
        <f>db[[#This Row],[QTY B]]*IF(db[[#This Row],[QTY TG]]="",1,db[[#This Row],[QTY TG]])*IF(db[[#This Row],[QTY K]]="",1,db[[#This Row],[QTY K]])</f>
        <v>720</v>
      </c>
      <c r="AD1950" s="40" t="str">
        <f>IF(db[[#This Row],[STN K]]="",IF(db[[#This Row],[STN TG]]="",db[[#This Row],[STN B]],db[[#This Row],[STN TG]]),db[[#This Row],[STN K]])</f>
        <v>PCS</v>
      </c>
      <c r="AE1950" s="40"/>
    </row>
    <row r="1951" spans="1:31" x14ac:dyDescent="0.25">
      <c r="A1951" s="40">
        <f t="shared" si="30"/>
        <v>1950</v>
      </c>
      <c r="B1951" s="5" t="str">
        <f>LOWER(SUBSTITUTE(SUBSTITUTE(SUBSTITUTE(SUBSTITUTE(SUBSTITUTE(SUBSTITUTE(SUBSTITUTE(SUBSTITUTE(db[[#This Row],[NB BM]]," ",),".",""),"-",""),"(",""),")",""),"/",""),"""",""),"+",""))</f>
        <v>mapplastika4</v>
      </c>
      <c r="C1951" s="5" t="str">
        <f>LOWER(SUBSTITUTE(SUBSTITUTE(SUBSTITUTE(SUBSTITUTE(SUBSTITUTE(SUBSTITUTE(SUBSTITUTE(SUBSTITUTE(SUBSTITUTE(db[[#This Row],[NB NOTA]]," ",),".",""),"-",""),"(",""),")",""),",",""),"/",""),"""",""),"+",""))</f>
        <v>mapplastika4</v>
      </c>
      <c r="D1951" s="5" t="str">
        <f>LOWER(SUBSTITUTE(SUBSTITUTE(SUBSTITUTE(SUBSTITUTE(SUBSTITUTE(SUBSTITUTE(SUBSTITUTE(SUBSTITUTE(SUBSTITUTE(db[[#This Row],[NB PAJAK]]," ",""),"-",""),"(",""),")",""),".",""),",",""),"/",""),"""",""),"+",""))</f>
        <v/>
      </c>
      <c r="E195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mapplastika4untana</v>
      </c>
      <c r="F195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mapplastika4</v>
      </c>
      <c r="G1951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mapplastika4untana</v>
      </c>
      <c r="H195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mapplastika4untana</v>
      </c>
      <c r="I1951" s="2" t="s">
        <v>7274</v>
      </c>
      <c r="J1951" s="2" t="s">
        <v>7271</v>
      </c>
      <c r="K1951" s="14"/>
      <c r="L1951" s="2" t="s">
        <v>1336</v>
      </c>
      <c r="M1951" s="33" t="e">
        <f>IF(db[[#This Row],[NB NOTA_C]]="","",COUNTIF([2]!B_MSK[concat],db[[#This Row],[NB NOTA_C]]))</f>
        <v>#REF!</v>
      </c>
      <c r="N1951" s="9" t="s">
        <v>3127</v>
      </c>
      <c r="O1951" s="5"/>
      <c r="P1951" s="2" t="s">
        <v>2439</v>
      </c>
      <c r="Q1951" s="5"/>
      <c r="R1951" s="5" t="str">
        <f>IF(db[[#This Row],[QTY/ CTN]]="","",SUBSTITUTE(SUBSTITUTE(SUBSTITUTE(db[[#This Row],[QTY/ CTN]]," ","_",2),"(",""),")","")&amp;"_")</f>
        <v/>
      </c>
      <c r="S1951" s="5" t="str">
        <f>IF(db[[#This Row],[H_QTY/ CTN]]="","",SEARCH("_",db[[#This Row],[H_QTY/ CTN]]))</f>
        <v/>
      </c>
      <c r="T1951" s="5" t="str">
        <f>IF(db[[#This Row],[H_QTY/ CTN]]="","",LEN(db[[#This Row],[H_QTY/ CTN]]))</f>
        <v/>
      </c>
      <c r="U1951" s="40" t="str">
        <f>IF(db[[#This Row],[H_QTY/ CTN]]="","",LEFT(db[[#This Row],[H_QTY/ CTN]],db[[#This Row],[H_1]]-1))</f>
        <v/>
      </c>
      <c r="V1951" s="40" t="str">
        <f>IF(NOT(db[[#This Row],[H_1]]=db[[#This Row],[H_2]]),MID(db[[#This Row],[H_QTY/ CTN]],db[[#This Row],[H_1]]+1,db[[#This Row],[H_2]]-db[[#This Row],[H_1]]-1),"")</f>
        <v/>
      </c>
      <c r="W1951" s="40" t="str">
        <f>IF(db[[#This Row],[QTY/ CTN B]]="","",LEFT(db[[#This Row],[QTY/ CTN B]],SEARCH(" ",db[[#This Row],[QTY/ CTN B]],1)-1))</f>
        <v/>
      </c>
      <c r="X1951" s="40" t="str">
        <f>IF(db[[#This Row],[QTY/ CTN B]]="","",RIGHT(db[[#This Row],[QTY/ CTN B]],LEN(db[[#This Row],[QTY/ CTN B]])-SEARCH(" ",db[[#This Row],[QTY/ CTN B]],1)))</f>
        <v/>
      </c>
      <c r="Y1951" s="40" t="str">
        <f>IF(db[[#This Row],[QTY/ CTN TG]]="",IF(db[[#This Row],[STN TG]]="","",12),LEFT(db[[#This Row],[QTY/ CTN TG]],SEARCH(" ",db[[#This Row],[QTY/ CTN TG]],1)-1))</f>
        <v/>
      </c>
      <c r="Z19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1" s="40" t="str">
        <f>IF(db[[#This Row],[STN K]]="","",IF(db[[#This Row],[STN TG]]="LSN",12,""))</f>
        <v/>
      </c>
      <c r="AB1951" s="40" t="str">
        <f>IF(db[[#This Row],[STN TG]]="LSN","PCS","")</f>
        <v/>
      </c>
      <c r="AC1951" s="40" t="e">
        <f>db[[#This Row],[QTY B]]*IF(db[[#This Row],[QTY TG]]="",1,db[[#This Row],[QTY TG]])*IF(db[[#This Row],[QTY K]]="",1,db[[#This Row],[QTY K]])</f>
        <v>#VALUE!</v>
      </c>
      <c r="AD1951" s="40" t="str">
        <f>IF(db[[#This Row],[STN K]]="",IF(db[[#This Row],[STN TG]]="",db[[#This Row],[STN B]],db[[#This Row],[STN TG]]),db[[#This Row],[STN K]])</f>
        <v/>
      </c>
      <c r="AE1951" s="40"/>
    </row>
    <row r="1952" spans="1:31" x14ac:dyDescent="0.25">
      <c r="A1952" s="40">
        <f t="shared" si="30"/>
        <v>1951</v>
      </c>
      <c r="B1952" s="5" t="str">
        <f>LOWER(SUBSTITUTE(SUBSTITUTE(SUBSTITUTE(SUBSTITUTE(SUBSTITUTE(SUBSTITUTE(SUBSTITUTE(SUBSTITUTE(db[[#This Row],[NB BM]]," ",),".",""),"-",""),"(",""),")",""),"/",""),"""",""),"+",""))</f>
        <v>mapplastika4b5507</v>
      </c>
      <c r="C1952" s="5" t="str">
        <f>LOWER(SUBSTITUTE(SUBSTITUTE(SUBSTITUTE(SUBSTITUTE(SUBSTITUTE(SUBSTITUTE(SUBSTITUTE(SUBSTITUTE(SUBSTITUTE(db[[#This Row],[NB NOTA]]," ",),".",""),"-",""),"(",""),")",""),",",""),"/",""),"""",""),"+",""))</f>
        <v>mapplastika4b5507</v>
      </c>
      <c r="D1952" s="5" t="str">
        <f>LOWER(SUBSTITUTE(SUBSTITUTE(SUBSTITUTE(SUBSTITUTE(SUBSTITUTE(SUBSTITUTE(SUBSTITUTE(SUBSTITUTE(SUBSTITUTE(db[[#This Row],[NB PAJAK]]," ",""),"-",""),"(",""),")",""),".",""),",",""),"/",""),"""",""),"+",""))</f>
        <v/>
      </c>
      <c r="E195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mapplastika4b5507720pcsuntana</v>
      </c>
      <c r="F195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mapplastika4b5507720pcs</v>
      </c>
      <c r="G1952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mapplastika4b5507untana</v>
      </c>
      <c r="H195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mapplastika4b5507720pcsuntana</v>
      </c>
      <c r="I1952" s="2" t="s">
        <v>7636</v>
      </c>
      <c r="J1952" s="2" t="s">
        <v>7516</v>
      </c>
      <c r="K1952" s="14"/>
      <c r="L1952" s="70" t="s">
        <v>1336</v>
      </c>
      <c r="M1952" s="33" t="e">
        <f>IF(db[[#This Row],[NB NOTA_C]]="","",COUNTIF([2]!B_MSK[concat],db[[#This Row],[NB NOTA_C]]))</f>
        <v>#REF!</v>
      </c>
      <c r="N1952" s="9" t="s">
        <v>2957</v>
      </c>
      <c r="O1952" s="5" t="s">
        <v>1866</v>
      </c>
      <c r="Q1952" s="5"/>
      <c r="R1952" s="5" t="str">
        <f>IF(db[[#This Row],[QTY/ CTN]]="","",SUBSTITUTE(SUBSTITUTE(SUBSTITUTE(db[[#This Row],[QTY/ CTN]]," ","_",2),"(",""),")","")&amp;"_")</f>
        <v>720 PCS_</v>
      </c>
      <c r="S1952" s="5">
        <f>IF(db[[#This Row],[H_QTY/ CTN]]="","",SEARCH("_",db[[#This Row],[H_QTY/ CTN]]))</f>
        <v>8</v>
      </c>
      <c r="T1952" s="5">
        <f>IF(db[[#This Row],[H_QTY/ CTN]]="","",LEN(db[[#This Row],[H_QTY/ CTN]]))</f>
        <v>8</v>
      </c>
      <c r="U1952" s="40" t="str">
        <f>IF(db[[#This Row],[H_QTY/ CTN]]="","",LEFT(db[[#This Row],[H_QTY/ CTN]],db[[#This Row],[H_1]]-1))</f>
        <v>720 PCS</v>
      </c>
      <c r="V1952" s="40" t="str">
        <f>IF(NOT(db[[#This Row],[H_1]]=db[[#This Row],[H_2]]),MID(db[[#This Row],[H_QTY/ CTN]],db[[#This Row],[H_1]]+1,db[[#This Row],[H_2]]-db[[#This Row],[H_1]]-1),"")</f>
        <v/>
      </c>
      <c r="W1952" s="40" t="str">
        <f>IF(db[[#This Row],[QTY/ CTN B]]="","",LEFT(db[[#This Row],[QTY/ CTN B]],SEARCH(" ",db[[#This Row],[QTY/ CTN B]],1)-1))</f>
        <v>720</v>
      </c>
      <c r="X1952" s="40" t="str">
        <f>IF(db[[#This Row],[QTY/ CTN B]]="","",RIGHT(db[[#This Row],[QTY/ CTN B]],LEN(db[[#This Row],[QTY/ CTN B]])-SEARCH(" ",db[[#This Row],[QTY/ CTN B]],1)))</f>
        <v>PCS</v>
      </c>
      <c r="Y1952" s="40" t="str">
        <f>IF(db[[#This Row],[QTY/ CTN TG]]="",IF(db[[#This Row],[STN TG]]="","",12),LEFT(db[[#This Row],[QTY/ CTN TG]],SEARCH(" ",db[[#This Row],[QTY/ CTN TG]],1)-1))</f>
        <v/>
      </c>
      <c r="Z19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2" s="40" t="str">
        <f>IF(db[[#This Row],[STN K]]="","",IF(db[[#This Row],[STN TG]]="LSN",12,""))</f>
        <v/>
      </c>
      <c r="AB1952" s="40" t="str">
        <f>IF(db[[#This Row],[STN TG]]="LSN","PCS","")</f>
        <v/>
      </c>
      <c r="AC1952" s="40">
        <f>db[[#This Row],[QTY B]]*IF(db[[#This Row],[QTY TG]]="",1,db[[#This Row],[QTY TG]])*IF(db[[#This Row],[QTY K]]="",1,db[[#This Row],[QTY K]])</f>
        <v>720</v>
      </c>
      <c r="AD1952" s="40" t="str">
        <f>IF(db[[#This Row],[STN K]]="",IF(db[[#This Row],[STN TG]]="",db[[#This Row],[STN B]],db[[#This Row],[STN TG]]),db[[#This Row],[STN K]])</f>
        <v>PCS</v>
      </c>
      <c r="AE1952" s="40"/>
    </row>
    <row r="1953" spans="1:31" x14ac:dyDescent="0.25">
      <c r="A1953" s="40">
        <f t="shared" si="30"/>
        <v>1952</v>
      </c>
      <c r="B1953" s="5" t="str">
        <f>LOWER(SUBSTITUTE(SUBSTITUTE(SUBSTITUTE(SUBSTITUTE(SUBSTITUTE(SUBSTITUTE(SUBSTITUTE(SUBSTITUTE(db[[#This Row],[NB BM]]," ",),".",""),"-",""),"(",""),")",""),"/",""),"""",""),"+",""))</f>
        <v>mapschoolbaghijaumuda</v>
      </c>
      <c r="C1953" s="5" t="str">
        <f>LOWER(SUBSTITUTE(SUBSTITUTE(SUBSTITUTE(SUBSTITUTE(SUBSTITUTE(SUBSTITUTE(SUBSTITUTE(SUBSTITUTE(SUBSTITUTE(db[[#This Row],[NB NOTA]]," ",),".",""),"-",""),"(",""),")",""),",",""),"/",""),"""",""),"+",""))</f>
        <v>mapschoolbagkotakhijaumuda</v>
      </c>
      <c r="D1953" s="5" t="str">
        <f>LOWER(SUBSTITUTE(SUBSTITUTE(SUBSTITUTE(SUBSTITUTE(SUBSTITUTE(SUBSTITUTE(SUBSTITUTE(SUBSTITUTE(SUBSTITUTE(db[[#This Row],[NB PAJAK]]," ",""),"-",""),"(",""),")",""),".",""),",",""),"/",""),"""",""),"+",""))</f>
        <v/>
      </c>
      <c r="E19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mapschoolbaghijaumuda1ctnuntana</v>
      </c>
      <c r="F19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mapschoolbagkotakhijaumuda1ctn</v>
      </c>
      <c r="G1953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mapschoolbagkotakhijaumudauntana</v>
      </c>
      <c r="H19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mapschoolbagkotakhijaumuda1ctnuntana</v>
      </c>
      <c r="I1953" s="2" t="s">
        <v>4624</v>
      </c>
      <c r="J1953" s="2" t="s">
        <v>4618</v>
      </c>
      <c r="K1953" s="14"/>
      <c r="L1953" s="2" t="s">
        <v>1336</v>
      </c>
      <c r="M1953" s="33" t="e">
        <f>IF(db[[#This Row],[NB NOTA_C]]="","",COUNTIF([2]!B_MSK[concat],db[[#This Row],[NB NOTA_C]]))</f>
        <v>#REF!</v>
      </c>
      <c r="N1953" s="9" t="s">
        <v>1352</v>
      </c>
      <c r="O1953" s="5" t="s">
        <v>3975</v>
      </c>
      <c r="P1953" s="2" t="s">
        <v>2439</v>
      </c>
      <c r="Q1953" s="5"/>
      <c r="R1953" s="5" t="str">
        <f>IF(db[[#This Row],[QTY/ CTN]]="","",SUBSTITUTE(SUBSTITUTE(SUBSTITUTE(db[[#This Row],[QTY/ CTN]]," ","_",2),"(",""),")","")&amp;"_")</f>
        <v>1 CTN_</v>
      </c>
      <c r="S1953" s="5">
        <f>IF(db[[#This Row],[H_QTY/ CTN]]="","",SEARCH("_",db[[#This Row],[H_QTY/ CTN]]))</f>
        <v>6</v>
      </c>
      <c r="T1953" s="5">
        <f>IF(db[[#This Row],[H_QTY/ CTN]]="","",LEN(db[[#This Row],[H_QTY/ CTN]]))</f>
        <v>6</v>
      </c>
      <c r="U1953" s="40" t="str">
        <f>IF(db[[#This Row],[H_QTY/ CTN]]="","",LEFT(db[[#This Row],[H_QTY/ CTN]],db[[#This Row],[H_1]]-1))</f>
        <v>1 CTN</v>
      </c>
      <c r="V1953" s="40" t="str">
        <f>IF(NOT(db[[#This Row],[H_1]]=db[[#This Row],[H_2]]),MID(db[[#This Row],[H_QTY/ CTN]],db[[#This Row],[H_1]]+1,db[[#This Row],[H_2]]-db[[#This Row],[H_1]]-1),"")</f>
        <v/>
      </c>
      <c r="W1953" s="40" t="str">
        <f>IF(db[[#This Row],[QTY/ CTN B]]="","",LEFT(db[[#This Row],[QTY/ CTN B]],SEARCH(" ",db[[#This Row],[QTY/ CTN B]],1)-1))</f>
        <v>1</v>
      </c>
      <c r="X1953" s="40" t="str">
        <f>IF(db[[#This Row],[QTY/ CTN B]]="","",RIGHT(db[[#This Row],[QTY/ CTN B]],LEN(db[[#This Row],[QTY/ CTN B]])-SEARCH(" ",db[[#This Row],[QTY/ CTN B]],1)))</f>
        <v>CTN</v>
      </c>
      <c r="Y1953" s="40" t="str">
        <f>IF(db[[#This Row],[QTY/ CTN TG]]="",IF(db[[#This Row],[STN TG]]="","",12),LEFT(db[[#This Row],[QTY/ CTN TG]],SEARCH(" ",db[[#This Row],[QTY/ CTN TG]],1)-1))</f>
        <v/>
      </c>
      <c r="Z19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3" s="40" t="str">
        <f>IF(db[[#This Row],[STN K]]="","",IF(db[[#This Row],[STN TG]]="LSN",12,""))</f>
        <v/>
      </c>
      <c r="AB1953" s="40" t="str">
        <f>IF(db[[#This Row],[STN TG]]="LSN","PCS","")</f>
        <v/>
      </c>
      <c r="AC1953" s="40">
        <f>db[[#This Row],[QTY B]]*IF(db[[#This Row],[QTY TG]]="",1,db[[#This Row],[QTY TG]])*IF(db[[#This Row],[QTY K]]="",1,db[[#This Row],[QTY K]])</f>
        <v>1</v>
      </c>
      <c r="AD1953" s="40" t="str">
        <f>IF(db[[#This Row],[STN K]]="",IF(db[[#This Row],[STN TG]]="",db[[#This Row],[STN B]],db[[#This Row],[STN TG]]),db[[#This Row],[STN K]])</f>
        <v>CTN</v>
      </c>
      <c r="AE1953" s="40"/>
    </row>
    <row r="1954" spans="1:31" x14ac:dyDescent="0.25">
      <c r="A1954" s="40">
        <f t="shared" si="30"/>
        <v>1953</v>
      </c>
      <c r="B1954" s="82" t="str">
        <f>LOWER(SUBSTITUTE(SUBSTITUTE(SUBSTITUTE(SUBSTITUTE(SUBSTITUTE(SUBSTITUTE(SUBSTITUTE(SUBSTITUTE(db[[#This Row],[NB BM]]," ",),".",""),"-",""),"(",""),")",""),"/",""),"""",""),"+",""))</f>
        <v>maprestbio800biru</v>
      </c>
      <c r="C1954" s="82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D1954" s="82" t="str">
        <f>LOWER(SUBSTITUTE(SUBSTITUTE(SUBSTITUTE(SUBSTITUTE(SUBSTITUTE(SUBSTITUTE(SUBSTITUTE(SUBSTITUTE(SUBSTITUTE(db[[#This Row],[NB PAJAK]]," ",""),"-",""),"(",""),")",""),".",""),",",""),"/",""),"""",""),"+",""))</f>
        <v/>
      </c>
      <c r="E195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maprestbio800biru240pcsuntana</v>
      </c>
      <c r="F195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mapslitingbio800biru240pcs</v>
      </c>
      <c r="G1954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mapslitingbio800biruuntana</v>
      </c>
      <c r="H195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mapslitingbio800biru240pcsuntana</v>
      </c>
      <c r="I1954" s="7" t="s">
        <v>3102</v>
      </c>
      <c r="J1954" s="7" t="s">
        <v>3097</v>
      </c>
      <c r="K1954" s="15"/>
      <c r="L1954" s="2" t="s">
        <v>1336</v>
      </c>
      <c r="M1954" s="83" t="e">
        <f>IF(db[[#This Row],[NB NOTA_C]]="","",COUNTIF([2]!B_MSK[concat],db[[#This Row],[NB NOTA_C]]))</f>
        <v>#REF!</v>
      </c>
      <c r="N1954" s="9" t="s">
        <v>1358</v>
      </c>
      <c r="O1954" s="82" t="s">
        <v>1412</v>
      </c>
      <c r="P1954" s="7" t="s">
        <v>2439</v>
      </c>
      <c r="Q1954" s="82"/>
      <c r="R1954" s="82" t="str">
        <f>IF(db[[#This Row],[QTY/ CTN]]="","",SUBSTITUTE(SUBSTITUTE(SUBSTITUTE(db[[#This Row],[QTY/ CTN]]," ","_",2),"(",""),")","")&amp;"_")</f>
        <v>240 PCS_</v>
      </c>
      <c r="S1954" s="82">
        <f>IF(db[[#This Row],[H_QTY/ CTN]]="","",SEARCH("_",db[[#This Row],[H_QTY/ CTN]]))</f>
        <v>8</v>
      </c>
      <c r="T1954" s="82">
        <f>IF(db[[#This Row],[H_QTY/ CTN]]="","",LEN(db[[#This Row],[H_QTY/ CTN]]))</f>
        <v>8</v>
      </c>
      <c r="U1954" s="85" t="str">
        <f>IF(db[[#This Row],[H_QTY/ CTN]]="","",LEFT(db[[#This Row],[H_QTY/ CTN]],db[[#This Row],[H_1]]-1))</f>
        <v>240 PCS</v>
      </c>
      <c r="V1954" s="85" t="str">
        <f>IF(NOT(db[[#This Row],[H_1]]=db[[#This Row],[H_2]]),MID(db[[#This Row],[H_QTY/ CTN]],db[[#This Row],[H_1]]+1,db[[#This Row],[H_2]]-db[[#This Row],[H_1]]-1),"")</f>
        <v/>
      </c>
      <c r="W1954" s="40" t="str">
        <f>IF(db[[#This Row],[QTY/ CTN B]]="","",LEFT(db[[#This Row],[QTY/ CTN B]],SEARCH(" ",db[[#This Row],[QTY/ CTN B]],1)-1))</f>
        <v>240</v>
      </c>
      <c r="X1954" s="40" t="str">
        <f>IF(db[[#This Row],[QTY/ CTN B]]="","",RIGHT(db[[#This Row],[QTY/ CTN B]],LEN(db[[#This Row],[QTY/ CTN B]])-SEARCH(" ",db[[#This Row],[QTY/ CTN B]],1)))</f>
        <v>PCS</v>
      </c>
      <c r="Y1954" s="40" t="str">
        <f>IF(db[[#This Row],[QTY/ CTN TG]]="",IF(db[[#This Row],[STN TG]]="","",12),LEFT(db[[#This Row],[QTY/ CTN TG]],SEARCH(" ",db[[#This Row],[QTY/ CTN TG]],1)-1))</f>
        <v/>
      </c>
      <c r="Z19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4" s="40" t="str">
        <f>IF(db[[#This Row],[STN K]]="","",IF(db[[#This Row],[STN TG]]="LSN",12,""))</f>
        <v/>
      </c>
      <c r="AB1954" s="40" t="str">
        <f>IF(db[[#This Row],[STN TG]]="LSN","PCS","")</f>
        <v/>
      </c>
      <c r="AC1954" s="40">
        <f>db[[#This Row],[QTY B]]*IF(db[[#This Row],[QTY TG]]="",1,db[[#This Row],[QTY TG]])*IF(db[[#This Row],[QTY K]]="",1,db[[#This Row],[QTY K]])</f>
        <v>240</v>
      </c>
      <c r="AD1954" s="40" t="str">
        <f>IF(db[[#This Row],[STN K]]="",IF(db[[#This Row],[STN TG]]="",db[[#This Row],[STN B]],db[[#This Row],[STN TG]]),db[[#This Row],[STN K]])</f>
        <v>PCS</v>
      </c>
      <c r="AE1954" s="40"/>
    </row>
    <row r="1955" spans="1:31" x14ac:dyDescent="0.25">
      <c r="A1955" s="40">
        <f t="shared" si="30"/>
        <v>1954</v>
      </c>
      <c r="B1955" s="82" t="str">
        <f>LOWER(SUBSTITUTE(SUBSTITUTE(SUBSTITUTE(SUBSTITUTE(SUBSTITUTE(SUBSTITUTE(SUBSTITUTE(SUBSTITUTE(db[[#This Row],[NB BM]]," ",),".",""),"-",""),"(",""),")",""),"/",""),"""",""),"+",""))</f>
        <v>maprestbio800hijau</v>
      </c>
      <c r="C1955" s="82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D1955" s="82" t="str">
        <f>LOWER(SUBSTITUTE(SUBSTITUTE(SUBSTITUTE(SUBSTITUTE(SUBSTITUTE(SUBSTITUTE(SUBSTITUTE(SUBSTITUTE(SUBSTITUTE(db[[#This Row],[NB PAJAK]]," ",""),"-",""),"(",""),")",""),".",""),",",""),"/",""),"""",""),"+",""))</f>
        <v/>
      </c>
      <c r="E195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maprestbio800hijau240pcsuntana</v>
      </c>
      <c r="F195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mapslitingbio800hijau240pcs</v>
      </c>
      <c r="G1955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mapslitingbio800hijauuntana</v>
      </c>
      <c r="H195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mapslitingbio800hijau240pcsuntana</v>
      </c>
      <c r="I1955" s="7" t="s">
        <v>3101</v>
      </c>
      <c r="J1955" s="7" t="s">
        <v>3096</v>
      </c>
      <c r="K1955" s="15"/>
      <c r="L1955" s="2" t="s">
        <v>1336</v>
      </c>
      <c r="M1955" s="83" t="e">
        <f>IF(db[[#This Row],[NB NOTA_C]]="","",COUNTIF([2]!B_MSK[concat],db[[#This Row],[NB NOTA_C]]))</f>
        <v>#REF!</v>
      </c>
      <c r="N1955" s="9" t="s">
        <v>1358</v>
      </c>
      <c r="O1955" s="82" t="s">
        <v>1412</v>
      </c>
      <c r="P1955" s="7" t="s">
        <v>2439</v>
      </c>
      <c r="Q1955" s="82"/>
      <c r="R1955" s="82" t="str">
        <f>IF(db[[#This Row],[QTY/ CTN]]="","",SUBSTITUTE(SUBSTITUTE(SUBSTITUTE(db[[#This Row],[QTY/ CTN]]," ","_",2),"(",""),")","")&amp;"_")</f>
        <v>240 PCS_</v>
      </c>
      <c r="S1955" s="82">
        <f>IF(db[[#This Row],[H_QTY/ CTN]]="","",SEARCH("_",db[[#This Row],[H_QTY/ CTN]]))</f>
        <v>8</v>
      </c>
      <c r="T1955" s="82">
        <f>IF(db[[#This Row],[H_QTY/ CTN]]="","",LEN(db[[#This Row],[H_QTY/ CTN]]))</f>
        <v>8</v>
      </c>
      <c r="U1955" s="85" t="str">
        <f>IF(db[[#This Row],[H_QTY/ CTN]]="","",LEFT(db[[#This Row],[H_QTY/ CTN]],db[[#This Row],[H_1]]-1))</f>
        <v>240 PCS</v>
      </c>
      <c r="V1955" s="85" t="str">
        <f>IF(NOT(db[[#This Row],[H_1]]=db[[#This Row],[H_2]]),MID(db[[#This Row],[H_QTY/ CTN]],db[[#This Row],[H_1]]+1,db[[#This Row],[H_2]]-db[[#This Row],[H_1]]-1),"")</f>
        <v/>
      </c>
      <c r="W1955" s="40" t="str">
        <f>IF(db[[#This Row],[QTY/ CTN B]]="","",LEFT(db[[#This Row],[QTY/ CTN B]],SEARCH(" ",db[[#This Row],[QTY/ CTN B]],1)-1))</f>
        <v>240</v>
      </c>
      <c r="X1955" s="40" t="str">
        <f>IF(db[[#This Row],[QTY/ CTN B]]="","",RIGHT(db[[#This Row],[QTY/ CTN B]],LEN(db[[#This Row],[QTY/ CTN B]])-SEARCH(" ",db[[#This Row],[QTY/ CTN B]],1)))</f>
        <v>PCS</v>
      </c>
      <c r="Y1955" s="40" t="str">
        <f>IF(db[[#This Row],[QTY/ CTN TG]]="",IF(db[[#This Row],[STN TG]]="","",12),LEFT(db[[#This Row],[QTY/ CTN TG]],SEARCH(" ",db[[#This Row],[QTY/ CTN TG]],1)-1))</f>
        <v/>
      </c>
      <c r="Z19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5" s="40" t="str">
        <f>IF(db[[#This Row],[STN K]]="","",IF(db[[#This Row],[STN TG]]="LSN",12,""))</f>
        <v/>
      </c>
      <c r="AB1955" s="40" t="str">
        <f>IF(db[[#This Row],[STN TG]]="LSN","PCS","")</f>
        <v/>
      </c>
      <c r="AC1955" s="40">
        <f>db[[#This Row],[QTY B]]*IF(db[[#This Row],[QTY TG]]="",1,db[[#This Row],[QTY TG]])*IF(db[[#This Row],[QTY K]]="",1,db[[#This Row],[QTY K]])</f>
        <v>240</v>
      </c>
      <c r="AD1955" s="40" t="str">
        <f>IF(db[[#This Row],[STN K]]="",IF(db[[#This Row],[STN TG]]="",db[[#This Row],[STN B]],db[[#This Row],[STN TG]]),db[[#This Row],[STN K]])</f>
        <v>PCS</v>
      </c>
      <c r="AE1955" s="40"/>
    </row>
    <row r="1956" spans="1:31" x14ac:dyDescent="0.25">
      <c r="A1956" s="40">
        <f t="shared" si="30"/>
        <v>1955</v>
      </c>
      <c r="B1956" s="82" t="str">
        <f>LOWER(SUBSTITUTE(SUBSTITUTE(SUBSTITUTE(SUBSTITUTE(SUBSTITUTE(SUBSTITUTE(SUBSTITUTE(SUBSTITUTE(db[[#This Row],[NB BM]]," ",),".",""),"-",""),"(",""),")",""),"/",""),"""",""),"+",""))</f>
        <v>maprestbio800hitam</v>
      </c>
      <c r="C1956" s="82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D1956" s="82" t="str">
        <f>LOWER(SUBSTITUTE(SUBSTITUTE(SUBSTITUTE(SUBSTITUTE(SUBSTITUTE(SUBSTITUTE(SUBSTITUTE(SUBSTITUTE(SUBSTITUTE(db[[#This Row],[NB PAJAK]]," ",""),"-",""),"(",""),")",""),".",""),",",""),"/",""),"""",""),"+",""))</f>
        <v/>
      </c>
      <c r="E1956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maprestbio800hitam240pcsuntana</v>
      </c>
      <c r="F1956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mapslitingbio800hitam240pcs</v>
      </c>
      <c r="G1956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mapslitingbio800hitamuntana</v>
      </c>
      <c r="H1956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mapslitingbio800hitam240pcsuntana</v>
      </c>
      <c r="I1956" s="7" t="s">
        <v>3103</v>
      </c>
      <c r="J1956" s="7" t="s">
        <v>3098</v>
      </c>
      <c r="K1956" s="15"/>
      <c r="L1956" s="2" t="s">
        <v>1336</v>
      </c>
      <c r="M1956" s="83" t="e">
        <f>IF(db[[#This Row],[NB NOTA_C]]="","",COUNTIF([2]!B_MSK[concat],db[[#This Row],[NB NOTA_C]]))</f>
        <v>#REF!</v>
      </c>
      <c r="N1956" s="9" t="s">
        <v>1358</v>
      </c>
      <c r="O1956" s="82" t="s">
        <v>1412</v>
      </c>
      <c r="P1956" s="7" t="s">
        <v>2439</v>
      </c>
      <c r="Q1956" s="82"/>
      <c r="R1956" s="82" t="str">
        <f>IF(db[[#This Row],[QTY/ CTN]]="","",SUBSTITUTE(SUBSTITUTE(SUBSTITUTE(db[[#This Row],[QTY/ CTN]]," ","_",2),"(",""),")","")&amp;"_")</f>
        <v>240 PCS_</v>
      </c>
      <c r="S1956" s="82">
        <f>IF(db[[#This Row],[H_QTY/ CTN]]="","",SEARCH("_",db[[#This Row],[H_QTY/ CTN]]))</f>
        <v>8</v>
      </c>
      <c r="T1956" s="82">
        <f>IF(db[[#This Row],[H_QTY/ CTN]]="","",LEN(db[[#This Row],[H_QTY/ CTN]]))</f>
        <v>8</v>
      </c>
      <c r="U1956" s="85" t="str">
        <f>IF(db[[#This Row],[H_QTY/ CTN]]="","",LEFT(db[[#This Row],[H_QTY/ CTN]],db[[#This Row],[H_1]]-1))</f>
        <v>240 PCS</v>
      </c>
      <c r="V1956" s="85" t="str">
        <f>IF(NOT(db[[#This Row],[H_1]]=db[[#This Row],[H_2]]),MID(db[[#This Row],[H_QTY/ CTN]],db[[#This Row],[H_1]]+1,db[[#This Row],[H_2]]-db[[#This Row],[H_1]]-1),"")</f>
        <v/>
      </c>
      <c r="W1956" s="40" t="str">
        <f>IF(db[[#This Row],[QTY/ CTN B]]="","",LEFT(db[[#This Row],[QTY/ CTN B]],SEARCH(" ",db[[#This Row],[QTY/ CTN B]],1)-1))</f>
        <v>240</v>
      </c>
      <c r="X1956" s="40" t="str">
        <f>IF(db[[#This Row],[QTY/ CTN B]]="","",RIGHT(db[[#This Row],[QTY/ CTN B]],LEN(db[[#This Row],[QTY/ CTN B]])-SEARCH(" ",db[[#This Row],[QTY/ CTN B]],1)))</f>
        <v>PCS</v>
      </c>
      <c r="Y1956" s="40" t="str">
        <f>IF(db[[#This Row],[QTY/ CTN TG]]="",IF(db[[#This Row],[STN TG]]="","",12),LEFT(db[[#This Row],[QTY/ CTN TG]],SEARCH(" ",db[[#This Row],[QTY/ CTN TG]],1)-1))</f>
        <v/>
      </c>
      <c r="Z19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6" s="40" t="str">
        <f>IF(db[[#This Row],[STN K]]="","",IF(db[[#This Row],[STN TG]]="LSN",12,""))</f>
        <v/>
      </c>
      <c r="AB1956" s="40" t="str">
        <f>IF(db[[#This Row],[STN TG]]="LSN","PCS","")</f>
        <v/>
      </c>
      <c r="AC1956" s="40">
        <f>db[[#This Row],[QTY B]]*IF(db[[#This Row],[QTY TG]]="",1,db[[#This Row],[QTY TG]])*IF(db[[#This Row],[QTY K]]="",1,db[[#This Row],[QTY K]])</f>
        <v>240</v>
      </c>
      <c r="AD1956" s="40" t="str">
        <f>IF(db[[#This Row],[STN K]]="",IF(db[[#This Row],[STN TG]]="",db[[#This Row],[STN B]],db[[#This Row],[STN TG]]),db[[#This Row],[STN K]])</f>
        <v>PCS</v>
      </c>
      <c r="AE1956" s="40"/>
    </row>
    <row r="1957" spans="1:31" x14ac:dyDescent="0.25">
      <c r="A1957" s="40">
        <f t="shared" si="30"/>
        <v>1956</v>
      </c>
      <c r="B1957" s="82" t="str">
        <f>LOWER(SUBSTITUTE(SUBSTITUTE(SUBSTITUTE(SUBSTITUTE(SUBSTITUTE(SUBSTITUTE(SUBSTITUTE(SUBSTITUTE(db[[#This Row],[NB BM]]," ",),".",""),"-",""),"(",""),")",""),"/",""),"""",""),"+",""))</f>
        <v>maprestbio800kuning</v>
      </c>
      <c r="C1957" s="82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D1957" s="82" t="str">
        <f>LOWER(SUBSTITUTE(SUBSTITUTE(SUBSTITUTE(SUBSTITUTE(SUBSTITUTE(SUBSTITUTE(SUBSTITUTE(SUBSTITUTE(SUBSTITUTE(db[[#This Row],[NB PAJAK]]," ",""),"-",""),"(",""),")",""),".",""),",",""),"/",""),"""",""),"+",""))</f>
        <v/>
      </c>
      <c r="E1957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maprestbio800kuning240pcsuntana</v>
      </c>
      <c r="F1957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mapslitingbio800kuning240pcs</v>
      </c>
      <c r="G1957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mapslitingbio800kuninguntana</v>
      </c>
      <c r="H1957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mapslitingbio800kuning240pcsuntana</v>
      </c>
      <c r="I1957" s="7" t="s">
        <v>3100</v>
      </c>
      <c r="J1957" s="7" t="s">
        <v>3095</v>
      </c>
      <c r="K1957" s="15"/>
      <c r="L1957" s="2" t="s">
        <v>1336</v>
      </c>
      <c r="M1957" s="83" t="e">
        <f>IF(db[[#This Row],[NB NOTA_C]]="","",COUNTIF([2]!B_MSK[concat],db[[#This Row],[NB NOTA_C]]))</f>
        <v>#REF!</v>
      </c>
      <c r="N1957" s="9" t="s">
        <v>1358</v>
      </c>
      <c r="O1957" s="82" t="s">
        <v>1412</v>
      </c>
      <c r="P1957" s="7" t="s">
        <v>2439</v>
      </c>
      <c r="Q1957" s="82"/>
      <c r="R1957" s="82" t="str">
        <f>IF(db[[#This Row],[QTY/ CTN]]="","",SUBSTITUTE(SUBSTITUTE(SUBSTITUTE(db[[#This Row],[QTY/ CTN]]," ","_",2),"(",""),")","")&amp;"_")</f>
        <v>240 PCS_</v>
      </c>
      <c r="S1957" s="82">
        <f>IF(db[[#This Row],[H_QTY/ CTN]]="","",SEARCH("_",db[[#This Row],[H_QTY/ CTN]]))</f>
        <v>8</v>
      </c>
      <c r="T1957" s="82">
        <f>IF(db[[#This Row],[H_QTY/ CTN]]="","",LEN(db[[#This Row],[H_QTY/ CTN]]))</f>
        <v>8</v>
      </c>
      <c r="U1957" s="85" t="str">
        <f>IF(db[[#This Row],[H_QTY/ CTN]]="","",LEFT(db[[#This Row],[H_QTY/ CTN]],db[[#This Row],[H_1]]-1))</f>
        <v>240 PCS</v>
      </c>
      <c r="V1957" s="85" t="str">
        <f>IF(NOT(db[[#This Row],[H_1]]=db[[#This Row],[H_2]]),MID(db[[#This Row],[H_QTY/ CTN]],db[[#This Row],[H_1]]+1,db[[#This Row],[H_2]]-db[[#This Row],[H_1]]-1),"")</f>
        <v/>
      </c>
      <c r="W1957" s="40" t="str">
        <f>IF(db[[#This Row],[QTY/ CTN B]]="","",LEFT(db[[#This Row],[QTY/ CTN B]],SEARCH(" ",db[[#This Row],[QTY/ CTN B]],1)-1))</f>
        <v>240</v>
      </c>
      <c r="X1957" s="40" t="str">
        <f>IF(db[[#This Row],[QTY/ CTN B]]="","",RIGHT(db[[#This Row],[QTY/ CTN B]],LEN(db[[#This Row],[QTY/ CTN B]])-SEARCH(" ",db[[#This Row],[QTY/ CTN B]],1)))</f>
        <v>PCS</v>
      </c>
      <c r="Y1957" s="40" t="str">
        <f>IF(db[[#This Row],[QTY/ CTN TG]]="",IF(db[[#This Row],[STN TG]]="","",12),LEFT(db[[#This Row],[QTY/ CTN TG]],SEARCH(" ",db[[#This Row],[QTY/ CTN TG]],1)-1))</f>
        <v/>
      </c>
      <c r="Z19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7" s="40" t="str">
        <f>IF(db[[#This Row],[STN K]]="","",IF(db[[#This Row],[STN TG]]="LSN",12,""))</f>
        <v/>
      </c>
      <c r="AB1957" s="40" t="str">
        <f>IF(db[[#This Row],[STN TG]]="LSN","PCS","")</f>
        <v/>
      </c>
      <c r="AC1957" s="40">
        <f>db[[#This Row],[QTY B]]*IF(db[[#This Row],[QTY TG]]="",1,db[[#This Row],[QTY TG]])*IF(db[[#This Row],[QTY K]]="",1,db[[#This Row],[QTY K]])</f>
        <v>240</v>
      </c>
      <c r="AD1957" s="40" t="str">
        <f>IF(db[[#This Row],[STN K]]="",IF(db[[#This Row],[STN TG]]="",db[[#This Row],[STN B]],db[[#This Row],[STN TG]]),db[[#This Row],[STN K]])</f>
        <v>PCS</v>
      </c>
      <c r="AE1957" s="40"/>
    </row>
    <row r="1958" spans="1:31" x14ac:dyDescent="0.25">
      <c r="A1958" s="40">
        <f t="shared" si="30"/>
        <v>1957</v>
      </c>
      <c r="B1958" s="82" t="str">
        <f>LOWER(SUBSTITUTE(SUBSTITUTE(SUBSTITUTE(SUBSTITUTE(SUBSTITUTE(SUBSTITUTE(SUBSTITUTE(SUBSTITUTE(db[[#This Row],[NB BM]]," ",),".",""),"-",""),"(",""),")",""),"/",""),"""",""),"+",""))</f>
        <v>maprestbio800merah</v>
      </c>
      <c r="C1958" s="82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D1958" s="82" t="str">
        <f>LOWER(SUBSTITUTE(SUBSTITUTE(SUBSTITUTE(SUBSTITUTE(SUBSTITUTE(SUBSTITUTE(SUBSTITUTE(SUBSTITUTE(SUBSTITUTE(db[[#This Row],[NB PAJAK]]," ",""),"-",""),"(",""),")",""),".",""),",",""),"/",""),"""",""),"+",""))</f>
        <v/>
      </c>
      <c r="E195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maprestbio800merah240pcsuntana</v>
      </c>
      <c r="F195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mapslitingbio800merah240pcs</v>
      </c>
      <c r="G1958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mapslitingbio800merahuntana</v>
      </c>
      <c r="H195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mapslitingbio800merah240pcsuntana</v>
      </c>
      <c r="I1958" s="7" t="s">
        <v>3099</v>
      </c>
      <c r="J1958" s="7" t="s">
        <v>3094</v>
      </c>
      <c r="K1958" s="15"/>
      <c r="L1958" s="2" t="s">
        <v>1336</v>
      </c>
      <c r="M1958" s="83" t="e">
        <f>IF(db[[#This Row],[NB NOTA_C]]="","",COUNTIF([2]!B_MSK[concat],db[[#This Row],[NB NOTA_C]]))</f>
        <v>#REF!</v>
      </c>
      <c r="N1958" s="9" t="s">
        <v>1358</v>
      </c>
      <c r="O1958" s="82" t="s">
        <v>1412</v>
      </c>
      <c r="P1958" s="7" t="s">
        <v>2439</v>
      </c>
      <c r="Q1958" s="82"/>
      <c r="R1958" s="82" t="str">
        <f>IF(db[[#This Row],[QTY/ CTN]]="","",SUBSTITUTE(SUBSTITUTE(SUBSTITUTE(db[[#This Row],[QTY/ CTN]]," ","_",2),"(",""),")","")&amp;"_")</f>
        <v>240 PCS_</v>
      </c>
      <c r="S1958" s="82">
        <f>IF(db[[#This Row],[H_QTY/ CTN]]="","",SEARCH("_",db[[#This Row],[H_QTY/ CTN]]))</f>
        <v>8</v>
      </c>
      <c r="T1958" s="82">
        <f>IF(db[[#This Row],[H_QTY/ CTN]]="","",LEN(db[[#This Row],[H_QTY/ CTN]]))</f>
        <v>8</v>
      </c>
      <c r="U1958" s="85" t="str">
        <f>IF(db[[#This Row],[H_QTY/ CTN]]="","",LEFT(db[[#This Row],[H_QTY/ CTN]],db[[#This Row],[H_1]]-1))</f>
        <v>240 PCS</v>
      </c>
      <c r="V1958" s="85" t="str">
        <f>IF(NOT(db[[#This Row],[H_1]]=db[[#This Row],[H_2]]),MID(db[[#This Row],[H_QTY/ CTN]],db[[#This Row],[H_1]]+1,db[[#This Row],[H_2]]-db[[#This Row],[H_1]]-1),"")</f>
        <v/>
      </c>
      <c r="W1958" s="40" t="str">
        <f>IF(db[[#This Row],[QTY/ CTN B]]="","",LEFT(db[[#This Row],[QTY/ CTN B]],SEARCH(" ",db[[#This Row],[QTY/ CTN B]],1)-1))</f>
        <v>240</v>
      </c>
      <c r="X1958" s="40" t="str">
        <f>IF(db[[#This Row],[QTY/ CTN B]]="","",RIGHT(db[[#This Row],[QTY/ CTN B]],LEN(db[[#This Row],[QTY/ CTN B]])-SEARCH(" ",db[[#This Row],[QTY/ CTN B]],1)))</f>
        <v>PCS</v>
      </c>
      <c r="Y1958" s="40" t="str">
        <f>IF(db[[#This Row],[QTY/ CTN TG]]="",IF(db[[#This Row],[STN TG]]="","",12),LEFT(db[[#This Row],[QTY/ CTN TG]],SEARCH(" ",db[[#This Row],[QTY/ CTN TG]],1)-1))</f>
        <v/>
      </c>
      <c r="Z19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58" s="40" t="str">
        <f>IF(db[[#This Row],[STN K]]="","",IF(db[[#This Row],[STN TG]]="LSN",12,""))</f>
        <v/>
      </c>
      <c r="AB1958" s="40" t="str">
        <f>IF(db[[#This Row],[STN TG]]="LSN","PCS","")</f>
        <v/>
      </c>
      <c r="AC1958" s="40">
        <f>db[[#This Row],[QTY B]]*IF(db[[#This Row],[QTY TG]]="",1,db[[#This Row],[QTY TG]])*IF(db[[#This Row],[QTY K]]="",1,db[[#This Row],[QTY K]])</f>
        <v>240</v>
      </c>
      <c r="AD1958" s="40" t="str">
        <f>IF(db[[#This Row],[STN K]]="",IF(db[[#This Row],[STN TG]]="",db[[#This Row],[STN B]],db[[#This Row],[STN TG]]),db[[#This Row],[STN K]])</f>
        <v>PCS</v>
      </c>
      <c r="AE1958" s="40"/>
    </row>
    <row r="1959" spans="1:31" x14ac:dyDescent="0.25">
      <c r="A1959" s="40">
        <f t="shared" si="30"/>
        <v>1958</v>
      </c>
      <c r="B1959" s="82" t="str">
        <f>LOWER(SUBSTITUTE(SUBSTITUTE(SUBSTITUTE(SUBSTITUTE(SUBSTITUTE(SUBSTITUTE(SUBSTITUTE(SUBSTITUTE(db[[#This Row],[NB BM]]," ",),".",""),"-",""),"(",""),")",""),"/",""),"""",""),"+",""))</f>
        <v>maptalisikakcgac06biru</v>
      </c>
      <c r="C1959" s="82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D1959" s="82" t="str">
        <f>LOWER(SUBSTITUTE(SUBSTITUTE(SUBSTITUTE(SUBSTITUTE(SUBSTITUTE(SUBSTITUTE(SUBSTITUTE(SUBSTITUTE(SUBSTITUTE(db[[#This Row],[NB PAJAK]]," ",""),"-",""),"(",""),")",""),".",""),",",""),"/",""),"""",""),"+",""))</f>
        <v/>
      </c>
      <c r="E1959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maptalisikakcgac06biru50lsnuntana</v>
      </c>
      <c r="F1959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maptalisikaac06biru50lsn</v>
      </c>
      <c r="G1959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maptalisikaac06biruuntana</v>
      </c>
      <c r="H1959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maptalisikaac06biru50lsnuntana</v>
      </c>
      <c r="I1959" s="7" t="s">
        <v>3595</v>
      </c>
      <c r="J1959" s="7" t="s">
        <v>3591</v>
      </c>
      <c r="K1959" s="15"/>
      <c r="L1959" s="2" t="s">
        <v>1336</v>
      </c>
      <c r="M1959" s="83" t="e">
        <f>IF(db[[#This Row],[NB NOTA_C]]="","",COUNTIF([2]!B_MSK[concat],db[[#This Row],[NB NOTA_C]]))</f>
        <v>#REF!</v>
      </c>
      <c r="N1959" s="9" t="s">
        <v>1351</v>
      </c>
      <c r="O1959" s="82" t="s">
        <v>1448</v>
      </c>
      <c r="P1959" s="7" t="s">
        <v>2439</v>
      </c>
      <c r="Q1959" s="82"/>
      <c r="R1959" s="82" t="str">
        <f>IF(db[[#This Row],[QTY/ CTN]]="","",SUBSTITUTE(SUBSTITUTE(SUBSTITUTE(db[[#This Row],[QTY/ CTN]]," ","_",2),"(",""),")","")&amp;"_")</f>
        <v>50 LSN_</v>
      </c>
      <c r="S1959" s="82">
        <f>IF(db[[#This Row],[H_QTY/ CTN]]="","",SEARCH("_",db[[#This Row],[H_QTY/ CTN]]))</f>
        <v>7</v>
      </c>
      <c r="T1959" s="82">
        <f>IF(db[[#This Row],[H_QTY/ CTN]]="","",LEN(db[[#This Row],[H_QTY/ CTN]]))</f>
        <v>7</v>
      </c>
      <c r="U1959" s="85" t="str">
        <f>IF(db[[#This Row],[H_QTY/ CTN]]="","",LEFT(db[[#This Row],[H_QTY/ CTN]],db[[#This Row],[H_1]]-1))</f>
        <v>50 LSN</v>
      </c>
      <c r="V1959" s="85" t="str">
        <f>IF(NOT(db[[#This Row],[H_1]]=db[[#This Row],[H_2]]),MID(db[[#This Row],[H_QTY/ CTN]],db[[#This Row],[H_1]]+1,db[[#This Row],[H_2]]-db[[#This Row],[H_1]]-1),"")</f>
        <v/>
      </c>
      <c r="W1959" s="40" t="str">
        <f>IF(db[[#This Row],[QTY/ CTN B]]="","",LEFT(db[[#This Row],[QTY/ CTN B]],SEARCH(" ",db[[#This Row],[QTY/ CTN B]],1)-1))</f>
        <v>50</v>
      </c>
      <c r="X1959" s="40" t="str">
        <f>IF(db[[#This Row],[QTY/ CTN B]]="","",RIGHT(db[[#This Row],[QTY/ CTN B]],LEN(db[[#This Row],[QTY/ CTN B]])-SEARCH(" ",db[[#This Row],[QTY/ CTN B]],1)))</f>
        <v>LSN</v>
      </c>
      <c r="Y1959" s="40">
        <f>IF(db[[#This Row],[QTY/ CTN TG]]="",IF(db[[#This Row],[STN TG]]="","",12),LEFT(db[[#This Row],[QTY/ CTN TG]],SEARCH(" ",db[[#This Row],[QTY/ CTN TG]],1)-1))</f>
        <v>12</v>
      </c>
      <c r="Z19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59" s="40" t="str">
        <f>IF(db[[#This Row],[STN K]]="","",IF(db[[#This Row],[STN TG]]="LSN",12,""))</f>
        <v/>
      </c>
      <c r="AB1959" s="40" t="str">
        <f>IF(db[[#This Row],[STN TG]]="LSN","PCS","")</f>
        <v/>
      </c>
      <c r="AC1959" s="40">
        <f>db[[#This Row],[QTY B]]*IF(db[[#This Row],[QTY TG]]="",1,db[[#This Row],[QTY TG]])*IF(db[[#This Row],[QTY K]]="",1,db[[#This Row],[QTY K]])</f>
        <v>600</v>
      </c>
      <c r="AD1959" s="40" t="str">
        <f>IF(db[[#This Row],[STN K]]="",IF(db[[#This Row],[STN TG]]="",db[[#This Row],[STN B]],db[[#This Row],[STN TG]]),db[[#This Row],[STN K]])</f>
        <v>PCS</v>
      </c>
      <c r="AE1959" s="40"/>
    </row>
    <row r="1960" spans="1:31" x14ac:dyDescent="0.25">
      <c r="A1960" s="40">
        <f t="shared" si="30"/>
        <v>1959</v>
      </c>
      <c r="B1960" s="82" t="str">
        <f>LOWER(SUBSTITUTE(SUBSTITUTE(SUBSTITUTE(SUBSTITUTE(SUBSTITUTE(SUBSTITUTE(SUBSTITUTE(SUBSTITUTE(db[[#This Row],[NB BM]]," ",),".",""),"-",""),"(",""),")",""),"/",""),"""",""),"+",""))</f>
        <v>maptalisikakcgac06hijau</v>
      </c>
      <c r="C1960" s="82" t="str">
        <f>LOWER(SUBSTITUTE(SUBSTITUTE(SUBSTITUTE(SUBSTITUTE(SUBSTITUTE(SUBSTITUTE(SUBSTITUTE(SUBSTITUTE(SUBSTITUTE(db[[#This Row],[NB NOTA]]," ",),".",""),"-",""),"(",""),")",""),",",""),"/",""),"""",""),"+",""))</f>
        <v>maptalisikaac06hijau</v>
      </c>
      <c r="D1960" s="82" t="str">
        <f>LOWER(SUBSTITUTE(SUBSTITUTE(SUBSTITUTE(SUBSTITUTE(SUBSTITUTE(SUBSTITUTE(SUBSTITUTE(SUBSTITUTE(SUBSTITUTE(db[[#This Row],[NB PAJAK]]," ",""),"-",""),"(",""),")",""),".",""),",",""),"/",""),"""",""),"+",""))</f>
        <v/>
      </c>
      <c r="E1960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maptalisikakcgac06hijau50lsnuntana</v>
      </c>
      <c r="F1960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maptalisikaac06hijau50lsn</v>
      </c>
      <c r="G1960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maptalisikaac06hijauuntana</v>
      </c>
      <c r="H1960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maptalisikaac06hijau50lsnuntana</v>
      </c>
      <c r="I1960" s="2" t="s">
        <v>5160</v>
      </c>
      <c r="J1960" s="7" t="s">
        <v>5159</v>
      </c>
      <c r="K1960" s="15"/>
      <c r="L1960" s="2" t="s">
        <v>1336</v>
      </c>
      <c r="M1960" s="83" t="e">
        <f>IF(db[[#This Row],[NB NOTA_C]]="","",COUNTIF([2]!B_MSK[concat],db[[#This Row],[NB NOTA_C]]))</f>
        <v>#REF!</v>
      </c>
      <c r="N1960" s="9" t="s">
        <v>1351</v>
      </c>
      <c r="O1960" s="5" t="s">
        <v>1448</v>
      </c>
      <c r="P1960" s="2" t="s">
        <v>2439</v>
      </c>
      <c r="Q1960" s="82"/>
      <c r="R1960" s="82" t="str">
        <f>IF(db[[#This Row],[QTY/ CTN]]="","",SUBSTITUTE(SUBSTITUTE(SUBSTITUTE(db[[#This Row],[QTY/ CTN]]," ","_",2),"(",""),")","")&amp;"_")</f>
        <v>50 LSN_</v>
      </c>
      <c r="S1960" s="82">
        <f>IF(db[[#This Row],[H_QTY/ CTN]]="","",SEARCH("_",db[[#This Row],[H_QTY/ CTN]]))</f>
        <v>7</v>
      </c>
      <c r="T1960" s="82">
        <f>IF(db[[#This Row],[H_QTY/ CTN]]="","",LEN(db[[#This Row],[H_QTY/ CTN]]))</f>
        <v>7</v>
      </c>
      <c r="U1960" s="85" t="str">
        <f>IF(db[[#This Row],[H_QTY/ CTN]]="","",LEFT(db[[#This Row],[H_QTY/ CTN]],db[[#This Row],[H_1]]-1))</f>
        <v>50 LSN</v>
      </c>
      <c r="V1960" s="85" t="str">
        <f>IF(NOT(db[[#This Row],[H_1]]=db[[#This Row],[H_2]]),MID(db[[#This Row],[H_QTY/ CTN]],db[[#This Row],[H_1]]+1,db[[#This Row],[H_2]]-db[[#This Row],[H_1]]-1),"")</f>
        <v/>
      </c>
      <c r="W1960" s="40" t="str">
        <f>IF(db[[#This Row],[QTY/ CTN B]]="","",LEFT(db[[#This Row],[QTY/ CTN B]],SEARCH(" ",db[[#This Row],[QTY/ CTN B]],1)-1))</f>
        <v>50</v>
      </c>
      <c r="X1960" s="40" t="str">
        <f>IF(db[[#This Row],[QTY/ CTN B]]="","",RIGHT(db[[#This Row],[QTY/ CTN B]],LEN(db[[#This Row],[QTY/ CTN B]])-SEARCH(" ",db[[#This Row],[QTY/ CTN B]],1)))</f>
        <v>LSN</v>
      </c>
      <c r="Y1960" s="40">
        <f>IF(db[[#This Row],[QTY/ CTN TG]]="",IF(db[[#This Row],[STN TG]]="","",12),LEFT(db[[#This Row],[QTY/ CTN TG]],SEARCH(" ",db[[#This Row],[QTY/ CTN TG]],1)-1))</f>
        <v>12</v>
      </c>
      <c r="Z19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60" s="40" t="str">
        <f>IF(db[[#This Row],[STN K]]="","",IF(db[[#This Row],[STN TG]]="LSN",12,""))</f>
        <v/>
      </c>
      <c r="AB1960" s="40" t="str">
        <f>IF(db[[#This Row],[STN TG]]="LSN","PCS","")</f>
        <v/>
      </c>
      <c r="AC1960" s="40">
        <f>db[[#This Row],[QTY B]]*IF(db[[#This Row],[QTY TG]]="",1,db[[#This Row],[QTY TG]])*IF(db[[#This Row],[QTY K]]="",1,db[[#This Row],[QTY K]])</f>
        <v>600</v>
      </c>
      <c r="AD1960" s="40" t="str">
        <f>IF(db[[#This Row],[STN K]]="",IF(db[[#This Row],[STN TG]]="",db[[#This Row],[STN B]],db[[#This Row],[STN TG]]),db[[#This Row],[STN K]])</f>
        <v>PCS</v>
      </c>
      <c r="AE1960" s="40"/>
    </row>
    <row r="1961" spans="1:31" x14ac:dyDescent="0.25">
      <c r="A1961" s="40">
        <f t="shared" si="30"/>
        <v>1960</v>
      </c>
      <c r="B1961" s="82" t="str">
        <f>LOWER(SUBSTITUTE(SUBSTITUTE(SUBSTITUTE(SUBSTITUTE(SUBSTITUTE(SUBSTITUTE(SUBSTITUTE(SUBSTITUTE(db[[#This Row],[NB BM]]," ",),".",""),"-",""),"(",""),")",""),"/",""),"""",""),"+",""))</f>
        <v>maptalisikakcgac06kuning</v>
      </c>
      <c r="C1961" s="82" t="str">
        <f>LOWER(SUBSTITUTE(SUBSTITUTE(SUBSTITUTE(SUBSTITUTE(SUBSTITUTE(SUBSTITUTE(SUBSTITUTE(SUBSTITUTE(SUBSTITUTE(db[[#This Row],[NB NOTA]]," ",),".",""),"-",""),"(",""),")",""),",",""),"/",""),"""",""),"+",""))</f>
        <v>maptalisikaac06kuning</v>
      </c>
      <c r="D1961" s="82" t="str">
        <f>LOWER(SUBSTITUTE(SUBSTITUTE(SUBSTITUTE(SUBSTITUTE(SUBSTITUTE(SUBSTITUTE(SUBSTITUTE(SUBSTITUTE(SUBSTITUTE(db[[#This Row],[NB PAJAK]]," ",""),"-",""),"(",""),")",""),".",""),",",""),"/",""),"""",""),"+",""))</f>
        <v/>
      </c>
      <c r="E1961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maptalisikakcgac06kuning50lsnuntana</v>
      </c>
      <c r="F1961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maptalisikaac06kuning50lsn</v>
      </c>
      <c r="G1961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maptalisikaac06kuninguntana</v>
      </c>
      <c r="H1961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maptalisikaac06kuning50lsnuntana</v>
      </c>
      <c r="I1961" s="2" t="s">
        <v>5385</v>
      </c>
      <c r="J1961" s="2" t="s">
        <v>5384</v>
      </c>
      <c r="K1961" s="15"/>
      <c r="L1961" s="2" t="s">
        <v>1336</v>
      </c>
      <c r="M1961" s="83" t="e">
        <f>IF(db[[#This Row],[NB NOTA_C]]="","",COUNTIF([2]!B_MSK[concat],db[[#This Row],[NB NOTA_C]]))</f>
        <v>#REF!</v>
      </c>
      <c r="N1961" s="9" t="s">
        <v>1351</v>
      </c>
      <c r="O1961" s="82" t="s">
        <v>1448</v>
      </c>
      <c r="P1961" s="7" t="s">
        <v>2439</v>
      </c>
      <c r="Q1961" s="82"/>
      <c r="R1961" s="82" t="str">
        <f>IF(db[[#This Row],[QTY/ CTN]]="","",SUBSTITUTE(SUBSTITUTE(SUBSTITUTE(db[[#This Row],[QTY/ CTN]]," ","_",2),"(",""),")","")&amp;"_")</f>
        <v>50 LSN_</v>
      </c>
      <c r="S1961" s="82">
        <f>IF(db[[#This Row],[H_QTY/ CTN]]="","",SEARCH("_",db[[#This Row],[H_QTY/ CTN]]))</f>
        <v>7</v>
      </c>
      <c r="T1961" s="82">
        <f>IF(db[[#This Row],[H_QTY/ CTN]]="","",LEN(db[[#This Row],[H_QTY/ CTN]]))</f>
        <v>7</v>
      </c>
      <c r="U1961" s="85" t="str">
        <f>IF(db[[#This Row],[H_QTY/ CTN]]="","",LEFT(db[[#This Row],[H_QTY/ CTN]],db[[#This Row],[H_1]]-1))</f>
        <v>50 LSN</v>
      </c>
      <c r="V1961" s="85" t="str">
        <f>IF(NOT(db[[#This Row],[H_1]]=db[[#This Row],[H_2]]),MID(db[[#This Row],[H_QTY/ CTN]],db[[#This Row],[H_1]]+1,db[[#This Row],[H_2]]-db[[#This Row],[H_1]]-1),"")</f>
        <v/>
      </c>
      <c r="W1961" s="40" t="str">
        <f>IF(db[[#This Row],[QTY/ CTN B]]="","",LEFT(db[[#This Row],[QTY/ CTN B]],SEARCH(" ",db[[#This Row],[QTY/ CTN B]],1)-1))</f>
        <v>50</v>
      </c>
      <c r="X1961" s="40" t="str">
        <f>IF(db[[#This Row],[QTY/ CTN B]]="","",RIGHT(db[[#This Row],[QTY/ CTN B]],LEN(db[[#This Row],[QTY/ CTN B]])-SEARCH(" ",db[[#This Row],[QTY/ CTN B]],1)))</f>
        <v>LSN</v>
      </c>
      <c r="Y1961" s="40">
        <f>IF(db[[#This Row],[QTY/ CTN TG]]="",IF(db[[#This Row],[STN TG]]="","",12),LEFT(db[[#This Row],[QTY/ CTN TG]],SEARCH(" ",db[[#This Row],[QTY/ CTN TG]],1)-1))</f>
        <v>12</v>
      </c>
      <c r="Z19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61" s="40" t="str">
        <f>IF(db[[#This Row],[STN K]]="","",IF(db[[#This Row],[STN TG]]="LSN",12,""))</f>
        <v/>
      </c>
      <c r="AB1961" s="40" t="str">
        <f>IF(db[[#This Row],[STN TG]]="LSN","PCS","")</f>
        <v/>
      </c>
      <c r="AC1961" s="40">
        <f>db[[#This Row],[QTY B]]*IF(db[[#This Row],[QTY TG]]="",1,db[[#This Row],[QTY TG]])*IF(db[[#This Row],[QTY K]]="",1,db[[#This Row],[QTY K]])</f>
        <v>600</v>
      </c>
      <c r="AD1961" s="40" t="str">
        <f>IF(db[[#This Row],[STN K]]="",IF(db[[#This Row],[STN TG]]="",db[[#This Row],[STN B]],db[[#This Row],[STN TG]]),db[[#This Row],[STN K]])</f>
        <v>PCS</v>
      </c>
      <c r="AE1961" s="40"/>
    </row>
    <row r="1962" spans="1:31" x14ac:dyDescent="0.25">
      <c r="A1962" s="40">
        <f t="shared" si="30"/>
        <v>1961</v>
      </c>
      <c r="B1962" s="82" t="str">
        <f>LOWER(SUBSTITUTE(SUBSTITUTE(SUBSTITUTE(SUBSTITUTE(SUBSTITUTE(SUBSTITUTE(SUBSTITUTE(SUBSTITUTE(db[[#This Row],[NB BM]]," ",),".",""),"-",""),"(",""),")",""),"/",""),"""",""),"+",""))</f>
        <v>maptalisikakcgac06merah</v>
      </c>
      <c r="C1962" s="82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D1962" s="82" t="str">
        <f>LOWER(SUBSTITUTE(SUBSTITUTE(SUBSTITUTE(SUBSTITUTE(SUBSTITUTE(SUBSTITUTE(SUBSTITUTE(SUBSTITUTE(SUBSTITUTE(db[[#This Row],[NB PAJAK]]," ",""),"-",""),"(",""),")",""),".",""),",",""),"/",""),"""",""),"+",""))</f>
        <v/>
      </c>
      <c r="E1962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maptalisikakcgac06merah50lsnuntana</v>
      </c>
      <c r="F1962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maptalisikaac06merah50lsn</v>
      </c>
      <c r="G1962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maptalisikaac06merahuntana</v>
      </c>
      <c r="H1962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maptalisikaac06merah50lsnuntana</v>
      </c>
      <c r="I1962" s="2" t="s">
        <v>3781</v>
      </c>
      <c r="J1962" s="2" t="s">
        <v>3780</v>
      </c>
      <c r="K1962" s="15"/>
      <c r="L1962" s="2" t="s">
        <v>1336</v>
      </c>
      <c r="M1962" s="83" t="e">
        <f>IF(db[[#This Row],[NB NOTA_C]]="","",COUNTIF([2]!B_MSK[concat],db[[#This Row],[NB NOTA_C]]))</f>
        <v>#REF!</v>
      </c>
      <c r="N1962" s="9" t="s">
        <v>1351</v>
      </c>
      <c r="O1962" s="82" t="s">
        <v>1448</v>
      </c>
      <c r="P1962" s="7" t="s">
        <v>2439</v>
      </c>
      <c r="Q1962" s="82"/>
      <c r="R1962" s="82" t="str">
        <f>IF(db[[#This Row],[QTY/ CTN]]="","",SUBSTITUTE(SUBSTITUTE(SUBSTITUTE(db[[#This Row],[QTY/ CTN]]," ","_",2),"(",""),")","")&amp;"_")</f>
        <v>50 LSN_</v>
      </c>
      <c r="S1962" s="82">
        <f>IF(db[[#This Row],[H_QTY/ CTN]]="","",SEARCH("_",db[[#This Row],[H_QTY/ CTN]]))</f>
        <v>7</v>
      </c>
      <c r="T1962" s="82">
        <f>IF(db[[#This Row],[H_QTY/ CTN]]="","",LEN(db[[#This Row],[H_QTY/ CTN]]))</f>
        <v>7</v>
      </c>
      <c r="U1962" s="85" t="str">
        <f>IF(db[[#This Row],[H_QTY/ CTN]]="","",LEFT(db[[#This Row],[H_QTY/ CTN]],db[[#This Row],[H_1]]-1))</f>
        <v>50 LSN</v>
      </c>
      <c r="V1962" s="85" t="str">
        <f>IF(NOT(db[[#This Row],[H_1]]=db[[#This Row],[H_2]]),MID(db[[#This Row],[H_QTY/ CTN]],db[[#This Row],[H_1]]+1,db[[#This Row],[H_2]]-db[[#This Row],[H_1]]-1),"")</f>
        <v/>
      </c>
      <c r="W1962" s="40" t="str">
        <f>IF(db[[#This Row],[QTY/ CTN B]]="","",LEFT(db[[#This Row],[QTY/ CTN B]],SEARCH(" ",db[[#This Row],[QTY/ CTN B]],1)-1))</f>
        <v>50</v>
      </c>
      <c r="X1962" s="40" t="str">
        <f>IF(db[[#This Row],[QTY/ CTN B]]="","",RIGHT(db[[#This Row],[QTY/ CTN B]],LEN(db[[#This Row],[QTY/ CTN B]])-SEARCH(" ",db[[#This Row],[QTY/ CTN B]],1)))</f>
        <v>LSN</v>
      </c>
      <c r="Y1962" s="40">
        <f>IF(db[[#This Row],[QTY/ CTN TG]]="",IF(db[[#This Row],[STN TG]]="","",12),LEFT(db[[#This Row],[QTY/ CTN TG]],SEARCH(" ",db[[#This Row],[QTY/ CTN TG]],1)-1))</f>
        <v>12</v>
      </c>
      <c r="Z19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62" s="40" t="str">
        <f>IF(db[[#This Row],[STN K]]="","",IF(db[[#This Row],[STN TG]]="LSN",12,""))</f>
        <v/>
      </c>
      <c r="AB1962" s="40" t="str">
        <f>IF(db[[#This Row],[STN TG]]="LSN","PCS","")</f>
        <v/>
      </c>
      <c r="AC1962" s="40">
        <f>db[[#This Row],[QTY B]]*IF(db[[#This Row],[QTY TG]]="",1,db[[#This Row],[QTY TG]])*IF(db[[#This Row],[QTY K]]="",1,db[[#This Row],[QTY K]])</f>
        <v>600</v>
      </c>
      <c r="AD1962" s="40" t="str">
        <f>IF(db[[#This Row],[STN K]]="",IF(db[[#This Row],[STN TG]]="",db[[#This Row],[STN B]],db[[#This Row],[STN TG]]),db[[#This Row],[STN K]])</f>
        <v>PCS</v>
      </c>
      <c r="AE1962" s="40"/>
    </row>
    <row r="1963" spans="1:31" x14ac:dyDescent="0.25">
      <c r="A1963" s="40">
        <f t="shared" si="30"/>
        <v>1962</v>
      </c>
      <c r="B1963" s="82" t="str">
        <f>LOWER(SUBSTITUTE(SUBSTITUTE(SUBSTITUTE(SUBSTITUTE(SUBSTITUTE(SUBSTITUTE(SUBSTITUTE(SUBSTITUTE(db[[#This Row],[NB BM]]," ",),".",""),"-",""),"(",""),")",""),"/",""),"""",""),"+",""))</f>
        <v>maptalisikakcgac06merah</v>
      </c>
      <c r="C1963" s="82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D1963" s="82" t="str">
        <f>LOWER(SUBSTITUTE(SUBSTITUTE(SUBSTITUTE(SUBSTITUTE(SUBSTITUTE(SUBSTITUTE(SUBSTITUTE(SUBSTITUTE(SUBSTITUTE(db[[#This Row],[NB PAJAK]]," ",""),"-",""),"(",""),")",""),".",""),",",""),"/",""),"""",""),"+",""))</f>
        <v/>
      </c>
      <c r="E1963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maptalisikakcgac06merah50lsnuntana</v>
      </c>
      <c r="F1963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maptalisikaac06merah50lsn</v>
      </c>
      <c r="G1963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maptalisikaac06merahuntana</v>
      </c>
      <c r="H1963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maptalisikaac06merah50lsnuntana</v>
      </c>
      <c r="I1963" s="2" t="s">
        <v>3781</v>
      </c>
      <c r="J1963" s="2" t="s">
        <v>3780</v>
      </c>
      <c r="K1963" s="15"/>
      <c r="L1963" s="2" t="s">
        <v>1336</v>
      </c>
      <c r="M1963" s="83" t="e">
        <f>IF(db[[#This Row],[NB NOTA_C]]="","",COUNTIF([2]!B_MSK[concat],db[[#This Row],[NB NOTA_C]]))</f>
        <v>#REF!</v>
      </c>
      <c r="N1963" s="9" t="s">
        <v>1351</v>
      </c>
      <c r="O1963" s="82" t="s">
        <v>1448</v>
      </c>
      <c r="P1963" s="7" t="s">
        <v>2439</v>
      </c>
      <c r="Q1963" s="82"/>
      <c r="R1963" s="82" t="str">
        <f>IF(db[[#This Row],[QTY/ CTN]]="","",SUBSTITUTE(SUBSTITUTE(SUBSTITUTE(db[[#This Row],[QTY/ CTN]]," ","_",2),"(",""),")","")&amp;"_")</f>
        <v>50 LSN_</v>
      </c>
      <c r="S1963" s="82">
        <f>IF(db[[#This Row],[H_QTY/ CTN]]="","",SEARCH("_",db[[#This Row],[H_QTY/ CTN]]))</f>
        <v>7</v>
      </c>
      <c r="T1963" s="82">
        <f>IF(db[[#This Row],[H_QTY/ CTN]]="","",LEN(db[[#This Row],[H_QTY/ CTN]]))</f>
        <v>7</v>
      </c>
      <c r="U1963" s="85" t="str">
        <f>IF(db[[#This Row],[H_QTY/ CTN]]="","",LEFT(db[[#This Row],[H_QTY/ CTN]],db[[#This Row],[H_1]]-1))</f>
        <v>50 LSN</v>
      </c>
      <c r="V1963" s="85" t="str">
        <f>IF(NOT(db[[#This Row],[H_1]]=db[[#This Row],[H_2]]),MID(db[[#This Row],[H_QTY/ CTN]],db[[#This Row],[H_1]]+1,db[[#This Row],[H_2]]-db[[#This Row],[H_1]]-1),"")</f>
        <v/>
      </c>
      <c r="W1963" s="40" t="str">
        <f>IF(db[[#This Row],[QTY/ CTN B]]="","",LEFT(db[[#This Row],[QTY/ CTN B]],SEARCH(" ",db[[#This Row],[QTY/ CTN B]],1)-1))</f>
        <v>50</v>
      </c>
      <c r="X1963" s="40" t="str">
        <f>IF(db[[#This Row],[QTY/ CTN B]]="","",RIGHT(db[[#This Row],[QTY/ CTN B]],LEN(db[[#This Row],[QTY/ CTN B]])-SEARCH(" ",db[[#This Row],[QTY/ CTN B]],1)))</f>
        <v>LSN</v>
      </c>
      <c r="Y1963" s="40">
        <f>IF(db[[#This Row],[QTY/ CTN TG]]="",IF(db[[#This Row],[STN TG]]="","",12),LEFT(db[[#This Row],[QTY/ CTN TG]],SEARCH(" ",db[[#This Row],[QTY/ CTN TG]],1)-1))</f>
        <v>12</v>
      </c>
      <c r="Z19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63" s="40" t="str">
        <f>IF(db[[#This Row],[STN K]]="","",IF(db[[#This Row],[STN TG]]="LSN",12,""))</f>
        <v/>
      </c>
      <c r="AB1963" s="40" t="str">
        <f>IF(db[[#This Row],[STN TG]]="LSN","PCS","")</f>
        <v/>
      </c>
      <c r="AC1963" s="40">
        <f>db[[#This Row],[QTY B]]*IF(db[[#This Row],[QTY TG]]="",1,db[[#This Row],[QTY TG]])*IF(db[[#This Row],[QTY K]]="",1,db[[#This Row],[QTY K]])</f>
        <v>600</v>
      </c>
      <c r="AD1963" s="40" t="str">
        <f>IF(db[[#This Row],[STN K]]="",IF(db[[#This Row],[STN TG]]="",db[[#This Row],[STN B]],db[[#This Row],[STN TG]]),db[[#This Row],[STN K]])</f>
        <v>PCS</v>
      </c>
      <c r="AE1963" s="40"/>
    </row>
    <row r="1964" spans="1:31" x14ac:dyDescent="0.25">
      <c r="A1964" s="40">
        <f t="shared" si="30"/>
        <v>1963</v>
      </c>
      <c r="B1964" s="82" t="str">
        <f>LOWER(SUBSTITUTE(SUBSTITUTE(SUBSTITUTE(SUBSTITUTE(SUBSTITUTE(SUBSTITUTE(SUBSTITUTE(SUBSTITUTE(db[[#This Row],[NB BM]]," ",),".",""),"-",""),"(",""),")",""),"/",""),"""",""),"+",""))</f>
        <v>maptalisikakcgac06putih</v>
      </c>
      <c r="C1964" s="82" t="str">
        <f>LOWER(SUBSTITUTE(SUBSTITUTE(SUBSTITUTE(SUBSTITUTE(SUBSTITUTE(SUBSTITUTE(SUBSTITUTE(SUBSTITUTE(SUBSTITUTE(db[[#This Row],[NB NOTA]]," ",),".",""),"-",""),"(",""),")",""),",",""),"/",""),"""",""),"+",""))</f>
        <v>maptalisikaac06putih</v>
      </c>
      <c r="D1964" s="82" t="str">
        <f>LOWER(SUBSTITUTE(SUBSTITUTE(SUBSTITUTE(SUBSTITUTE(SUBSTITUTE(SUBSTITUTE(SUBSTITUTE(SUBSTITUTE(SUBSTITUTE(db[[#This Row],[NB PAJAK]]," ",""),"-",""),"(",""),")",""),".",""),",",""),"/",""),"""",""),"+",""))</f>
        <v/>
      </c>
      <c r="E196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maptalisikakcgac06putih50lsnuntana</v>
      </c>
      <c r="F196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maptalisikaac06putih50lsn</v>
      </c>
      <c r="G1964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maptalisikaac06putihuntana</v>
      </c>
      <c r="H196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maptalisikaac06putih50lsnuntana</v>
      </c>
      <c r="I1964" s="2" t="s">
        <v>5383</v>
      </c>
      <c r="J1964" s="2" t="s">
        <v>5382</v>
      </c>
      <c r="K1964" s="15"/>
      <c r="L1964" s="2" t="s">
        <v>1336</v>
      </c>
      <c r="M1964" s="83" t="e">
        <f>IF(db[[#This Row],[NB NOTA_C]]="","",COUNTIF([2]!B_MSK[concat],db[[#This Row],[NB NOTA_C]]))</f>
        <v>#REF!</v>
      </c>
      <c r="N1964" s="9" t="s">
        <v>1351</v>
      </c>
      <c r="O1964" s="5" t="s">
        <v>1448</v>
      </c>
      <c r="P1964" s="2" t="s">
        <v>2439</v>
      </c>
      <c r="Q1964" s="82"/>
      <c r="R1964" s="82" t="str">
        <f>IF(db[[#This Row],[QTY/ CTN]]="","",SUBSTITUTE(SUBSTITUTE(SUBSTITUTE(db[[#This Row],[QTY/ CTN]]," ","_",2),"(",""),")","")&amp;"_")</f>
        <v>50 LSN_</v>
      </c>
      <c r="S1964" s="82">
        <f>IF(db[[#This Row],[H_QTY/ CTN]]="","",SEARCH("_",db[[#This Row],[H_QTY/ CTN]]))</f>
        <v>7</v>
      </c>
      <c r="T1964" s="82">
        <f>IF(db[[#This Row],[H_QTY/ CTN]]="","",LEN(db[[#This Row],[H_QTY/ CTN]]))</f>
        <v>7</v>
      </c>
      <c r="U1964" s="85" t="str">
        <f>IF(db[[#This Row],[H_QTY/ CTN]]="","",LEFT(db[[#This Row],[H_QTY/ CTN]],db[[#This Row],[H_1]]-1))</f>
        <v>50 LSN</v>
      </c>
      <c r="V1964" s="85" t="str">
        <f>IF(NOT(db[[#This Row],[H_1]]=db[[#This Row],[H_2]]),MID(db[[#This Row],[H_QTY/ CTN]],db[[#This Row],[H_1]]+1,db[[#This Row],[H_2]]-db[[#This Row],[H_1]]-1),"")</f>
        <v/>
      </c>
      <c r="W1964" s="40" t="str">
        <f>IF(db[[#This Row],[QTY/ CTN B]]="","",LEFT(db[[#This Row],[QTY/ CTN B]],SEARCH(" ",db[[#This Row],[QTY/ CTN B]],1)-1))</f>
        <v>50</v>
      </c>
      <c r="X1964" s="40" t="str">
        <f>IF(db[[#This Row],[QTY/ CTN B]]="","",RIGHT(db[[#This Row],[QTY/ CTN B]],LEN(db[[#This Row],[QTY/ CTN B]])-SEARCH(" ",db[[#This Row],[QTY/ CTN B]],1)))</f>
        <v>LSN</v>
      </c>
      <c r="Y1964" s="40">
        <f>IF(db[[#This Row],[QTY/ CTN TG]]="",IF(db[[#This Row],[STN TG]]="","",12),LEFT(db[[#This Row],[QTY/ CTN TG]],SEARCH(" ",db[[#This Row],[QTY/ CTN TG]],1)-1))</f>
        <v>12</v>
      </c>
      <c r="Z19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64" s="40" t="str">
        <f>IF(db[[#This Row],[STN K]]="","",IF(db[[#This Row],[STN TG]]="LSN",12,""))</f>
        <v/>
      </c>
      <c r="AB1964" s="40" t="str">
        <f>IF(db[[#This Row],[STN TG]]="LSN","PCS","")</f>
        <v/>
      </c>
      <c r="AC1964" s="40">
        <f>db[[#This Row],[QTY B]]*IF(db[[#This Row],[QTY TG]]="",1,db[[#This Row],[QTY TG]])*IF(db[[#This Row],[QTY K]]="",1,db[[#This Row],[QTY K]])</f>
        <v>600</v>
      </c>
      <c r="AD1964" s="40" t="str">
        <f>IF(db[[#This Row],[STN K]]="",IF(db[[#This Row],[STN TG]]="",db[[#This Row],[STN B]],db[[#This Row],[STN TG]]),db[[#This Row],[STN K]])</f>
        <v>PCS</v>
      </c>
      <c r="AE1964" s="40"/>
    </row>
    <row r="1965" spans="1:31" x14ac:dyDescent="0.25">
      <c r="A1965" s="40">
        <f t="shared" si="30"/>
        <v>1964</v>
      </c>
      <c r="B1965" s="5" t="str">
        <f>LOWER(SUBSTITUTE(SUBSTITUTE(SUBSTITUTE(SUBSTITUTE(SUBSTITUTE(SUBSTITUTE(SUBSTITUTE(SUBSTITUTE(db[[#This Row],[NB BM]]," ",),".",""),"-",""),"(",""),")",""),"/",""),"""",""),"+",""))</f>
        <v>mapzf820</v>
      </c>
      <c r="C1965" s="5" t="str">
        <f>LOWER(SUBSTITUTE(SUBSTITUTE(SUBSTITUTE(SUBSTITUTE(SUBSTITUTE(SUBSTITUTE(SUBSTITUTE(SUBSTITUTE(SUBSTITUTE(db[[#This Row],[NB NOTA]]," ",),".",""),"-",""),"(",""),")",""),",",""),"/",""),"""",""),"+",""))</f>
        <v>mapzf820</v>
      </c>
      <c r="D1965" s="5" t="str">
        <f>LOWER(SUBSTITUTE(SUBSTITUTE(SUBSTITUTE(SUBSTITUTE(SUBSTITUTE(SUBSTITUTE(SUBSTITUTE(SUBSTITUTE(SUBSTITUTE(db[[#This Row],[NB PAJAK]]," ",""),"-",""),"(",""),")",""),".",""),",",""),"/",""),"""",""),"+",""))</f>
        <v/>
      </c>
      <c r="E196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mapzf82036pcsuntana</v>
      </c>
      <c r="F196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mapzf82036pcs</v>
      </c>
      <c r="G1965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mapzf820untana</v>
      </c>
      <c r="H196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mapzf82036pcsuntana</v>
      </c>
      <c r="I1965" s="2" t="s">
        <v>7637</v>
      </c>
      <c r="J1965" s="2" t="s">
        <v>7530</v>
      </c>
      <c r="K1965" s="14"/>
      <c r="L1965" s="70" t="s">
        <v>1336</v>
      </c>
      <c r="M1965" s="33" t="e">
        <f>IF(db[[#This Row],[NB NOTA_C]]="","",COUNTIF([2]!B_MSK[concat],db[[#This Row],[NB NOTA_C]]))</f>
        <v>#REF!</v>
      </c>
      <c r="N1965" s="9" t="s">
        <v>1352</v>
      </c>
      <c r="O1965" s="5" t="s">
        <v>1541</v>
      </c>
      <c r="Q1965" s="5"/>
      <c r="R1965" s="5" t="str">
        <f>IF(db[[#This Row],[QTY/ CTN]]="","",SUBSTITUTE(SUBSTITUTE(SUBSTITUTE(db[[#This Row],[QTY/ CTN]]," ","_",2),"(",""),")","")&amp;"_")</f>
        <v>36 PCS_</v>
      </c>
      <c r="S1965" s="5">
        <f>IF(db[[#This Row],[H_QTY/ CTN]]="","",SEARCH("_",db[[#This Row],[H_QTY/ CTN]]))</f>
        <v>7</v>
      </c>
      <c r="T1965" s="5">
        <f>IF(db[[#This Row],[H_QTY/ CTN]]="","",LEN(db[[#This Row],[H_QTY/ CTN]]))</f>
        <v>7</v>
      </c>
      <c r="U1965" s="40" t="str">
        <f>IF(db[[#This Row],[H_QTY/ CTN]]="","",LEFT(db[[#This Row],[H_QTY/ CTN]],db[[#This Row],[H_1]]-1))</f>
        <v>36 PCS</v>
      </c>
      <c r="V1965" s="40" t="str">
        <f>IF(NOT(db[[#This Row],[H_1]]=db[[#This Row],[H_2]]),MID(db[[#This Row],[H_QTY/ CTN]],db[[#This Row],[H_1]]+1,db[[#This Row],[H_2]]-db[[#This Row],[H_1]]-1),"")</f>
        <v/>
      </c>
      <c r="W1965" s="40" t="str">
        <f>IF(db[[#This Row],[QTY/ CTN B]]="","",LEFT(db[[#This Row],[QTY/ CTN B]],SEARCH(" ",db[[#This Row],[QTY/ CTN B]],1)-1))</f>
        <v>36</v>
      </c>
      <c r="X1965" s="40" t="str">
        <f>IF(db[[#This Row],[QTY/ CTN B]]="","",RIGHT(db[[#This Row],[QTY/ CTN B]],LEN(db[[#This Row],[QTY/ CTN B]])-SEARCH(" ",db[[#This Row],[QTY/ CTN B]],1)))</f>
        <v>PCS</v>
      </c>
      <c r="Y1965" s="40" t="str">
        <f>IF(db[[#This Row],[QTY/ CTN TG]]="",IF(db[[#This Row],[STN TG]]="","",12),LEFT(db[[#This Row],[QTY/ CTN TG]],SEARCH(" ",db[[#This Row],[QTY/ CTN TG]],1)-1))</f>
        <v/>
      </c>
      <c r="Z19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5" s="40" t="str">
        <f>IF(db[[#This Row],[STN K]]="","",IF(db[[#This Row],[STN TG]]="LSN",12,""))</f>
        <v/>
      </c>
      <c r="AB1965" s="40" t="str">
        <f>IF(db[[#This Row],[STN TG]]="LSN","PCS","")</f>
        <v/>
      </c>
      <c r="AC1965" s="40">
        <f>db[[#This Row],[QTY B]]*IF(db[[#This Row],[QTY TG]]="",1,db[[#This Row],[QTY TG]])*IF(db[[#This Row],[QTY K]]="",1,db[[#This Row],[QTY K]])</f>
        <v>36</v>
      </c>
      <c r="AD1965" s="40" t="str">
        <f>IF(db[[#This Row],[STN K]]="",IF(db[[#This Row],[STN TG]]="",db[[#This Row],[STN B]],db[[#This Row],[STN TG]]),db[[#This Row],[STN K]])</f>
        <v>PCS</v>
      </c>
      <c r="AE1965" s="40"/>
    </row>
    <row r="1966" spans="1:31" x14ac:dyDescent="0.25">
      <c r="A1966" s="40">
        <f t="shared" si="30"/>
        <v>1965</v>
      </c>
      <c r="B1966" s="5" t="str">
        <f>LOWER(SUBSTITUTE(SUBSTITUTE(SUBSTITUTE(SUBSTITUTE(SUBSTITUTE(SUBSTITUTE(SUBSTITUTE(SUBSTITUTE(db[[#This Row],[NB BM]]," ",),".",""),"-",""),"(",""),")",""),"/",""),"""",""),"+",""))</f>
        <v>mapzf821l</v>
      </c>
      <c r="C1966" s="5" t="str">
        <f>LOWER(SUBSTITUTE(SUBSTITUTE(SUBSTITUTE(SUBSTITUTE(SUBSTITUTE(SUBSTITUTE(SUBSTITUTE(SUBSTITUTE(SUBSTITUTE(db[[#This Row],[NB NOTA]]," ",),".",""),"-",""),"(",""),")",""),",",""),"/",""),"""",""),"+",""))</f>
        <v>mapzf821l</v>
      </c>
      <c r="D1966" s="5" t="str">
        <f>LOWER(SUBSTITUTE(SUBSTITUTE(SUBSTITUTE(SUBSTITUTE(SUBSTITUTE(SUBSTITUTE(SUBSTITUTE(SUBSTITUTE(SUBSTITUTE(db[[#This Row],[NB PAJAK]]," ",""),"-",""),"(",""),")",""),".",""),",",""),"/",""),"""",""),"+",""))</f>
        <v/>
      </c>
      <c r="E196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mapzf821l72pcsuntana</v>
      </c>
      <c r="F196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mapzf821l72pcs</v>
      </c>
      <c r="G1966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mapzf821luntana</v>
      </c>
      <c r="H196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mapzf821l72pcsuntana</v>
      </c>
      <c r="I1966" s="2" t="s">
        <v>7638</v>
      </c>
      <c r="J1966" s="2" t="s">
        <v>7536</v>
      </c>
      <c r="K1966" s="14"/>
      <c r="L1966" s="70" t="s">
        <v>1336</v>
      </c>
      <c r="M1966" s="33" t="e">
        <f>IF(db[[#This Row],[NB NOTA_C]]="","",COUNTIF([2]!B_MSK[concat],db[[#This Row],[NB NOTA_C]]))</f>
        <v>#REF!</v>
      </c>
      <c r="N1966" s="9" t="s">
        <v>1352</v>
      </c>
      <c r="O1966" s="5" t="s">
        <v>1390</v>
      </c>
      <c r="Q1966" s="5"/>
      <c r="R1966" s="5" t="str">
        <f>IF(db[[#This Row],[QTY/ CTN]]="","",SUBSTITUTE(SUBSTITUTE(SUBSTITUTE(db[[#This Row],[QTY/ CTN]]," ","_",2),"(",""),")","")&amp;"_")</f>
        <v>72 PCS_</v>
      </c>
      <c r="S1966" s="5">
        <f>IF(db[[#This Row],[H_QTY/ CTN]]="","",SEARCH("_",db[[#This Row],[H_QTY/ CTN]]))</f>
        <v>7</v>
      </c>
      <c r="T1966" s="5">
        <f>IF(db[[#This Row],[H_QTY/ CTN]]="","",LEN(db[[#This Row],[H_QTY/ CTN]]))</f>
        <v>7</v>
      </c>
      <c r="U1966" s="40" t="str">
        <f>IF(db[[#This Row],[H_QTY/ CTN]]="","",LEFT(db[[#This Row],[H_QTY/ CTN]],db[[#This Row],[H_1]]-1))</f>
        <v>72 PCS</v>
      </c>
      <c r="V1966" s="40" t="str">
        <f>IF(NOT(db[[#This Row],[H_1]]=db[[#This Row],[H_2]]),MID(db[[#This Row],[H_QTY/ CTN]],db[[#This Row],[H_1]]+1,db[[#This Row],[H_2]]-db[[#This Row],[H_1]]-1),"")</f>
        <v/>
      </c>
      <c r="W1966" s="40" t="str">
        <f>IF(db[[#This Row],[QTY/ CTN B]]="","",LEFT(db[[#This Row],[QTY/ CTN B]],SEARCH(" ",db[[#This Row],[QTY/ CTN B]],1)-1))</f>
        <v>72</v>
      </c>
      <c r="X1966" s="40" t="str">
        <f>IF(db[[#This Row],[QTY/ CTN B]]="","",RIGHT(db[[#This Row],[QTY/ CTN B]],LEN(db[[#This Row],[QTY/ CTN B]])-SEARCH(" ",db[[#This Row],[QTY/ CTN B]],1)))</f>
        <v>PCS</v>
      </c>
      <c r="Y1966" s="40" t="str">
        <f>IF(db[[#This Row],[QTY/ CTN TG]]="",IF(db[[#This Row],[STN TG]]="","",12),LEFT(db[[#This Row],[QTY/ CTN TG]],SEARCH(" ",db[[#This Row],[QTY/ CTN TG]],1)-1))</f>
        <v/>
      </c>
      <c r="Z19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6" s="40" t="str">
        <f>IF(db[[#This Row],[STN K]]="","",IF(db[[#This Row],[STN TG]]="LSN",12,""))</f>
        <v/>
      </c>
      <c r="AB1966" s="40" t="str">
        <f>IF(db[[#This Row],[STN TG]]="LSN","PCS","")</f>
        <v/>
      </c>
      <c r="AC1966" s="40">
        <f>db[[#This Row],[QTY B]]*IF(db[[#This Row],[QTY TG]]="",1,db[[#This Row],[QTY TG]])*IF(db[[#This Row],[QTY K]]="",1,db[[#This Row],[QTY K]])</f>
        <v>72</v>
      </c>
      <c r="AD1966" s="40" t="str">
        <f>IF(db[[#This Row],[STN K]]="",IF(db[[#This Row],[STN TG]]="",db[[#This Row],[STN B]],db[[#This Row],[STN TG]]),db[[#This Row],[STN K]])</f>
        <v>PCS</v>
      </c>
      <c r="AE1966" s="40"/>
    </row>
    <row r="1967" spans="1:31" x14ac:dyDescent="0.25">
      <c r="A1967" s="40">
        <f t="shared" si="30"/>
        <v>1966</v>
      </c>
      <c r="B1967" s="5" t="str">
        <f>LOWER(SUBSTITUTE(SUBSTITUTE(SUBSTITUTE(SUBSTITUTE(SUBSTITUTE(SUBSTITUTE(SUBSTITUTE(SUBSTITUTE(db[[#This Row],[NB BM]]," ",),".",""),"-",""),"(",""),")",""),"/",""),"""",""),"+",""))</f>
        <v>mapzipperbt21ap233</v>
      </c>
      <c r="C1967" s="5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D1967" s="5" t="str">
        <f>LOWER(SUBSTITUTE(SUBSTITUTE(SUBSTITUTE(SUBSTITUTE(SUBSTITUTE(SUBSTITUTE(SUBSTITUTE(SUBSTITUTE(SUBSTITUTE(db[[#This Row],[NB PAJAK]]," ",""),"-",""),"(",""),")",""),".",""),",",""),"/",""),"""",""),"+",""))</f>
        <v/>
      </c>
      <c r="E196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mapzipperbt21ap233600pcsuntana</v>
      </c>
      <c r="F196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mapzipperbt21ap233600pcs</v>
      </c>
      <c r="G1967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mapzipperbt21ap233untana</v>
      </c>
      <c r="H196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mapzipperbt21ap233600pcsuntana</v>
      </c>
      <c r="I1967" s="2" t="s">
        <v>942</v>
      </c>
      <c r="J1967" s="2" t="s">
        <v>1207</v>
      </c>
      <c r="K1967" s="14"/>
      <c r="L1967" s="2" t="s">
        <v>1336</v>
      </c>
      <c r="M1967" s="34" t="e">
        <f>IF(db[[#This Row],[NB NOTA_C]]="","",COUNTIF([2]!B_MSK[concat],db[[#This Row],[NB NOTA_C]]))</f>
        <v>#REF!</v>
      </c>
      <c r="N1967" s="14" t="s">
        <v>1355</v>
      </c>
      <c r="O1967" s="2" t="s">
        <v>1496</v>
      </c>
      <c r="P1967" s="2" t="s">
        <v>2439</v>
      </c>
      <c r="R1967" s="2" t="str">
        <f>IF(db[[#This Row],[QTY/ CTN]]="","",SUBSTITUTE(SUBSTITUTE(SUBSTITUTE(db[[#This Row],[QTY/ CTN]]," ","_",2),"(",""),")","")&amp;"_")</f>
        <v>600 PCS_</v>
      </c>
      <c r="S1967" s="2">
        <f>IF(db[[#This Row],[H_QTY/ CTN]]="","",SEARCH("_",db[[#This Row],[H_QTY/ CTN]]))</f>
        <v>8</v>
      </c>
      <c r="T1967" s="2">
        <f>IF(db[[#This Row],[H_QTY/ CTN]]="","",LEN(db[[#This Row],[H_QTY/ CTN]]))</f>
        <v>8</v>
      </c>
      <c r="U1967" s="41" t="str">
        <f>IF(db[[#This Row],[H_QTY/ CTN]]="","",LEFT(db[[#This Row],[H_QTY/ CTN]],db[[#This Row],[H_1]]-1))</f>
        <v>600 PCS</v>
      </c>
      <c r="V1967" s="40" t="str">
        <f>IF(NOT(db[[#This Row],[H_1]]=db[[#This Row],[H_2]]),MID(db[[#This Row],[H_QTY/ CTN]],db[[#This Row],[H_1]]+1,db[[#This Row],[H_2]]-db[[#This Row],[H_1]]-1),"")</f>
        <v/>
      </c>
      <c r="W1967" s="40" t="str">
        <f>IF(db[[#This Row],[QTY/ CTN B]]="","",LEFT(db[[#This Row],[QTY/ CTN B]],SEARCH(" ",db[[#This Row],[QTY/ CTN B]],1)-1))</f>
        <v>600</v>
      </c>
      <c r="X1967" s="40" t="str">
        <f>IF(db[[#This Row],[QTY/ CTN B]]="","",RIGHT(db[[#This Row],[QTY/ CTN B]],LEN(db[[#This Row],[QTY/ CTN B]])-SEARCH(" ",db[[#This Row],[QTY/ CTN B]],1)))</f>
        <v>PCS</v>
      </c>
      <c r="Y1967" s="40" t="str">
        <f>IF(db[[#This Row],[QTY/ CTN TG]]="",IF(db[[#This Row],[STN TG]]="","",12),LEFT(db[[#This Row],[QTY/ CTN TG]],SEARCH(" ",db[[#This Row],[QTY/ CTN TG]],1)-1))</f>
        <v/>
      </c>
      <c r="Z19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7" s="40" t="str">
        <f>IF(db[[#This Row],[STN K]]="","",IF(db[[#This Row],[STN TG]]="LSN",12,""))</f>
        <v/>
      </c>
      <c r="AB1967" s="40" t="str">
        <f>IF(db[[#This Row],[STN TG]]="LSN","PCS","")</f>
        <v/>
      </c>
      <c r="AC1967" s="40">
        <f>db[[#This Row],[QTY B]]*IF(db[[#This Row],[QTY TG]]="",1,db[[#This Row],[QTY TG]])*IF(db[[#This Row],[QTY K]]="",1,db[[#This Row],[QTY K]])</f>
        <v>600</v>
      </c>
      <c r="AD1967" s="40" t="str">
        <f>IF(db[[#This Row],[STN K]]="",IF(db[[#This Row],[STN TG]]="",db[[#This Row],[STN B]],db[[#This Row],[STN TG]]),db[[#This Row],[STN K]])</f>
        <v>PCS</v>
      </c>
      <c r="AE1967" s="40"/>
    </row>
    <row r="1968" spans="1:31" x14ac:dyDescent="0.25">
      <c r="A1968" s="40">
        <f t="shared" si="30"/>
        <v>1967</v>
      </c>
      <c r="B1968" s="82" t="str">
        <f>LOWER(SUBSTITUTE(SUBSTITUTE(SUBSTITUTE(SUBSTITUTE(SUBSTITUTE(SUBSTITUTE(SUBSTITUTE(SUBSTITUTE(db[[#This Row],[NB BM]]," ",),".",""),"-",""),"(",""),")",""),"/",""),"""",""),"+",""))</f>
        <v>mapzipperjalabiru</v>
      </c>
      <c r="C1968" s="82" t="str">
        <f>LOWER(SUBSTITUTE(SUBSTITUTE(SUBSTITUTE(SUBSTITUTE(SUBSTITUTE(SUBSTITUTE(SUBSTITUTE(SUBSTITUTE(SUBSTITUTE(db[[#This Row],[NB NOTA]]," ",),".",""),"-",""),"(",""),")",""),",",""),"/",""),"""",""),"+",""))</f>
        <v>mapzipperjalabiru</v>
      </c>
      <c r="D1968" s="82" t="str">
        <f>LOWER(SUBSTITUTE(SUBSTITUTE(SUBSTITUTE(SUBSTITUTE(SUBSTITUTE(SUBSTITUTE(SUBSTITUTE(SUBSTITUTE(SUBSTITUTE(db[[#This Row],[NB PAJAK]]," ",""),"-",""),"(",""),")",""),".",""),",",""),"/",""),"""",""),"+",""))</f>
        <v/>
      </c>
      <c r="E196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mapzipperjalabiru240pcsuntana</v>
      </c>
      <c r="F196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mapzipperjalabiru240pcs</v>
      </c>
      <c r="G1968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mapzipperjalabiruuntana</v>
      </c>
      <c r="H196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mapzipperjalabiru240pcsuntana</v>
      </c>
      <c r="I1968" s="7" t="s">
        <v>3144</v>
      </c>
      <c r="J1968" s="7" t="s">
        <v>4987</v>
      </c>
      <c r="K1968" s="15"/>
      <c r="L1968" s="2" t="s">
        <v>1336</v>
      </c>
      <c r="M1968" s="83" t="e">
        <f>IF(db[[#This Row],[NB NOTA_C]]="","",COUNTIF([2]!B_MSK[concat],db[[#This Row],[NB NOTA_C]]))</f>
        <v>#REF!</v>
      </c>
      <c r="N1968" s="84" t="s">
        <v>1351</v>
      </c>
      <c r="O1968" s="82" t="s">
        <v>1412</v>
      </c>
      <c r="P1968" s="7" t="s">
        <v>2439</v>
      </c>
      <c r="Q1968" s="82"/>
      <c r="R1968" s="82" t="str">
        <f>IF(db[[#This Row],[QTY/ CTN]]="","",SUBSTITUTE(SUBSTITUTE(SUBSTITUTE(db[[#This Row],[QTY/ CTN]]," ","_",2),"(",""),")","")&amp;"_")</f>
        <v>240 PCS_</v>
      </c>
      <c r="S1968" s="82">
        <f>IF(db[[#This Row],[H_QTY/ CTN]]="","",SEARCH("_",db[[#This Row],[H_QTY/ CTN]]))</f>
        <v>8</v>
      </c>
      <c r="T1968" s="82">
        <f>IF(db[[#This Row],[H_QTY/ CTN]]="","",LEN(db[[#This Row],[H_QTY/ CTN]]))</f>
        <v>8</v>
      </c>
      <c r="U1968" s="85" t="str">
        <f>IF(db[[#This Row],[H_QTY/ CTN]]="","",LEFT(db[[#This Row],[H_QTY/ CTN]],db[[#This Row],[H_1]]-1))</f>
        <v>240 PCS</v>
      </c>
      <c r="V1968" s="85" t="str">
        <f>IF(NOT(db[[#This Row],[H_1]]=db[[#This Row],[H_2]]),MID(db[[#This Row],[H_QTY/ CTN]],db[[#This Row],[H_1]]+1,db[[#This Row],[H_2]]-db[[#This Row],[H_1]]-1),"")</f>
        <v/>
      </c>
      <c r="W1968" s="40" t="str">
        <f>IF(db[[#This Row],[QTY/ CTN B]]="","",LEFT(db[[#This Row],[QTY/ CTN B]],SEARCH(" ",db[[#This Row],[QTY/ CTN B]],1)-1))</f>
        <v>240</v>
      </c>
      <c r="X1968" s="40" t="str">
        <f>IF(db[[#This Row],[QTY/ CTN B]]="","",RIGHT(db[[#This Row],[QTY/ CTN B]],LEN(db[[#This Row],[QTY/ CTN B]])-SEARCH(" ",db[[#This Row],[QTY/ CTN B]],1)))</f>
        <v>PCS</v>
      </c>
      <c r="Y1968" s="40" t="str">
        <f>IF(db[[#This Row],[QTY/ CTN TG]]="",IF(db[[#This Row],[STN TG]]="","",12),LEFT(db[[#This Row],[QTY/ CTN TG]],SEARCH(" ",db[[#This Row],[QTY/ CTN TG]],1)-1))</f>
        <v/>
      </c>
      <c r="Z19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8" s="40" t="str">
        <f>IF(db[[#This Row],[STN K]]="","",IF(db[[#This Row],[STN TG]]="LSN",12,""))</f>
        <v/>
      </c>
      <c r="AB1968" s="40" t="str">
        <f>IF(db[[#This Row],[STN TG]]="LSN","PCS","")</f>
        <v/>
      </c>
      <c r="AC1968" s="40">
        <f>db[[#This Row],[QTY B]]*IF(db[[#This Row],[QTY TG]]="",1,db[[#This Row],[QTY TG]])*IF(db[[#This Row],[QTY K]]="",1,db[[#This Row],[QTY K]])</f>
        <v>240</v>
      </c>
      <c r="AD1968" s="40" t="str">
        <f>IF(db[[#This Row],[STN K]]="",IF(db[[#This Row],[STN TG]]="",db[[#This Row],[STN B]],db[[#This Row],[STN TG]]),db[[#This Row],[STN K]])</f>
        <v>PCS</v>
      </c>
      <c r="AE1968" s="40"/>
    </row>
    <row r="1969" spans="1:31" x14ac:dyDescent="0.25">
      <c r="A1969" s="40">
        <f t="shared" si="30"/>
        <v>1968</v>
      </c>
      <c r="B1969" s="82" t="str">
        <f>LOWER(SUBSTITUTE(SUBSTITUTE(SUBSTITUTE(SUBSTITUTE(SUBSTITUTE(SUBSTITUTE(SUBSTITUTE(SUBSTITUTE(db[[#This Row],[NB BM]]," ",),".",""),"-",""),"(",""),")",""),"/",""),"""",""),"+",""))</f>
        <v>mapzipperjalabiru</v>
      </c>
      <c r="C1969" s="82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D1969" s="82" t="str">
        <f>LOWER(SUBSTITUTE(SUBSTITUTE(SUBSTITUTE(SUBSTITUTE(SUBSTITUTE(SUBSTITUTE(SUBSTITUTE(SUBSTITUTE(SUBSTITUTE(db[[#This Row],[NB PAJAK]]," ",""),"-",""),"(",""),")",""),".",""),",",""),"/",""),"""",""),"+",""))</f>
        <v/>
      </c>
      <c r="E1969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mapzipperjalabiru240pcsuntana</v>
      </c>
      <c r="F1969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mapzipperjalabiru240pcs240pcs</v>
      </c>
      <c r="G1969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mapzipperjalabiru240pcsuntana</v>
      </c>
      <c r="H1969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mapzipperjalabiru240pcs240pcsuntana</v>
      </c>
      <c r="I1969" s="7" t="s">
        <v>3144</v>
      </c>
      <c r="J1969" s="7" t="s">
        <v>3130</v>
      </c>
      <c r="K1969" s="15"/>
      <c r="L1969" s="2" t="s">
        <v>1336</v>
      </c>
      <c r="M1969" s="83" t="e">
        <f>IF(db[[#This Row],[NB NOTA_C]]="","",COUNTIF([2]!B_MSK[concat],db[[#This Row],[NB NOTA_C]]))</f>
        <v>#REF!</v>
      </c>
      <c r="N1969" s="84" t="s">
        <v>1351</v>
      </c>
      <c r="O1969" s="82" t="s">
        <v>1412</v>
      </c>
      <c r="P1969" s="7" t="s">
        <v>2439</v>
      </c>
      <c r="Q1969" s="82"/>
      <c r="R1969" s="82" t="str">
        <f>IF(db[[#This Row],[QTY/ CTN]]="","",SUBSTITUTE(SUBSTITUTE(SUBSTITUTE(db[[#This Row],[QTY/ CTN]]," ","_",2),"(",""),")","")&amp;"_")</f>
        <v>240 PCS_</v>
      </c>
      <c r="S1969" s="82">
        <f>IF(db[[#This Row],[H_QTY/ CTN]]="","",SEARCH("_",db[[#This Row],[H_QTY/ CTN]]))</f>
        <v>8</v>
      </c>
      <c r="T1969" s="82">
        <f>IF(db[[#This Row],[H_QTY/ CTN]]="","",LEN(db[[#This Row],[H_QTY/ CTN]]))</f>
        <v>8</v>
      </c>
      <c r="U1969" s="85" t="str">
        <f>IF(db[[#This Row],[H_QTY/ CTN]]="","",LEFT(db[[#This Row],[H_QTY/ CTN]],db[[#This Row],[H_1]]-1))</f>
        <v>240 PCS</v>
      </c>
      <c r="V1969" s="85" t="str">
        <f>IF(NOT(db[[#This Row],[H_1]]=db[[#This Row],[H_2]]),MID(db[[#This Row],[H_QTY/ CTN]],db[[#This Row],[H_1]]+1,db[[#This Row],[H_2]]-db[[#This Row],[H_1]]-1),"")</f>
        <v/>
      </c>
      <c r="W1969" s="40" t="str">
        <f>IF(db[[#This Row],[QTY/ CTN B]]="","",LEFT(db[[#This Row],[QTY/ CTN B]],SEARCH(" ",db[[#This Row],[QTY/ CTN B]],1)-1))</f>
        <v>240</v>
      </c>
      <c r="X1969" s="40" t="str">
        <f>IF(db[[#This Row],[QTY/ CTN B]]="","",RIGHT(db[[#This Row],[QTY/ CTN B]],LEN(db[[#This Row],[QTY/ CTN B]])-SEARCH(" ",db[[#This Row],[QTY/ CTN B]],1)))</f>
        <v>PCS</v>
      </c>
      <c r="Y1969" s="40" t="str">
        <f>IF(db[[#This Row],[QTY/ CTN TG]]="",IF(db[[#This Row],[STN TG]]="","",12),LEFT(db[[#This Row],[QTY/ CTN TG]],SEARCH(" ",db[[#This Row],[QTY/ CTN TG]],1)-1))</f>
        <v/>
      </c>
      <c r="Z19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69" s="40" t="str">
        <f>IF(db[[#This Row],[STN K]]="","",IF(db[[#This Row],[STN TG]]="LSN",12,""))</f>
        <v/>
      </c>
      <c r="AB1969" s="40" t="str">
        <f>IF(db[[#This Row],[STN TG]]="LSN","PCS","")</f>
        <v/>
      </c>
      <c r="AC1969" s="40">
        <f>db[[#This Row],[QTY B]]*IF(db[[#This Row],[QTY TG]]="",1,db[[#This Row],[QTY TG]])*IF(db[[#This Row],[QTY K]]="",1,db[[#This Row],[QTY K]])</f>
        <v>240</v>
      </c>
      <c r="AD1969" s="40" t="str">
        <f>IF(db[[#This Row],[STN K]]="",IF(db[[#This Row],[STN TG]]="",db[[#This Row],[STN B]],db[[#This Row],[STN TG]]),db[[#This Row],[STN K]])</f>
        <v>PCS</v>
      </c>
      <c r="AE1969" s="40"/>
    </row>
    <row r="1970" spans="1:31" x14ac:dyDescent="0.25">
      <c r="A1970" s="40">
        <f t="shared" si="30"/>
        <v>1969</v>
      </c>
      <c r="B1970" s="82" t="str">
        <f>LOWER(SUBSTITUTE(SUBSTITUTE(SUBSTITUTE(SUBSTITUTE(SUBSTITUTE(SUBSTITUTE(SUBSTITUTE(SUBSTITUTE(db[[#This Row],[NB BM]]," ",),".",""),"-",""),"(",""),")",""),"/",""),"""",""),"+",""))</f>
        <v>mapzipperjalahijau</v>
      </c>
      <c r="C1970" s="82" t="str">
        <f>LOWER(SUBSTITUTE(SUBSTITUTE(SUBSTITUTE(SUBSTITUTE(SUBSTITUTE(SUBSTITUTE(SUBSTITUTE(SUBSTITUTE(SUBSTITUTE(db[[#This Row],[NB NOTA]]," ",),".",""),"-",""),"(",""),")",""),",",""),"/",""),"""",""),"+",""))</f>
        <v>mapzipperjalahijau</v>
      </c>
      <c r="D1970" s="82" t="str">
        <f>LOWER(SUBSTITUTE(SUBSTITUTE(SUBSTITUTE(SUBSTITUTE(SUBSTITUTE(SUBSTITUTE(SUBSTITUTE(SUBSTITUTE(SUBSTITUTE(db[[#This Row],[NB PAJAK]]," ",""),"-",""),"(",""),")",""),".",""),",",""),"/",""),"""",""),"+",""))</f>
        <v/>
      </c>
      <c r="E1970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mapzipperjalahijau240pcsuntana</v>
      </c>
      <c r="F1970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mapzipperjalahijau240pcs</v>
      </c>
      <c r="G1970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mapzipperjalahijauuntana</v>
      </c>
      <c r="H1970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mapzipperjalahijau240pcsuntana</v>
      </c>
      <c r="I1970" s="7" t="s">
        <v>3147</v>
      </c>
      <c r="J1970" s="7" t="s">
        <v>4986</v>
      </c>
      <c r="K1970" s="15"/>
      <c r="L1970" s="2" t="s">
        <v>1336</v>
      </c>
      <c r="M1970" s="83" t="e">
        <f>IF(db[[#This Row],[NB NOTA_C]]="","",COUNTIF([2]!B_MSK[concat],db[[#This Row],[NB NOTA_C]]))</f>
        <v>#REF!</v>
      </c>
      <c r="N1970" s="84" t="s">
        <v>1351</v>
      </c>
      <c r="O1970" s="82" t="s">
        <v>1412</v>
      </c>
      <c r="P1970" s="7" t="s">
        <v>2439</v>
      </c>
      <c r="Q1970" s="82"/>
      <c r="R1970" s="82" t="str">
        <f>IF(db[[#This Row],[QTY/ CTN]]="","",SUBSTITUTE(SUBSTITUTE(SUBSTITUTE(db[[#This Row],[QTY/ CTN]]," ","_",2),"(",""),")","")&amp;"_")</f>
        <v>240 PCS_</v>
      </c>
      <c r="S1970" s="82">
        <f>IF(db[[#This Row],[H_QTY/ CTN]]="","",SEARCH("_",db[[#This Row],[H_QTY/ CTN]]))</f>
        <v>8</v>
      </c>
      <c r="T1970" s="82">
        <f>IF(db[[#This Row],[H_QTY/ CTN]]="","",LEN(db[[#This Row],[H_QTY/ CTN]]))</f>
        <v>8</v>
      </c>
      <c r="U1970" s="85" t="str">
        <f>IF(db[[#This Row],[H_QTY/ CTN]]="","",LEFT(db[[#This Row],[H_QTY/ CTN]],db[[#This Row],[H_1]]-1))</f>
        <v>240 PCS</v>
      </c>
      <c r="V1970" s="85" t="str">
        <f>IF(NOT(db[[#This Row],[H_1]]=db[[#This Row],[H_2]]),MID(db[[#This Row],[H_QTY/ CTN]],db[[#This Row],[H_1]]+1,db[[#This Row],[H_2]]-db[[#This Row],[H_1]]-1),"")</f>
        <v/>
      </c>
      <c r="W1970" s="40" t="str">
        <f>IF(db[[#This Row],[QTY/ CTN B]]="","",LEFT(db[[#This Row],[QTY/ CTN B]],SEARCH(" ",db[[#This Row],[QTY/ CTN B]],1)-1))</f>
        <v>240</v>
      </c>
      <c r="X1970" s="40" t="str">
        <f>IF(db[[#This Row],[QTY/ CTN B]]="","",RIGHT(db[[#This Row],[QTY/ CTN B]],LEN(db[[#This Row],[QTY/ CTN B]])-SEARCH(" ",db[[#This Row],[QTY/ CTN B]],1)))</f>
        <v>PCS</v>
      </c>
      <c r="Y1970" s="40" t="str">
        <f>IF(db[[#This Row],[QTY/ CTN TG]]="",IF(db[[#This Row],[STN TG]]="","",12),LEFT(db[[#This Row],[QTY/ CTN TG]],SEARCH(" ",db[[#This Row],[QTY/ CTN TG]],1)-1))</f>
        <v/>
      </c>
      <c r="Z19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0" s="40" t="str">
        <f>IF(db[[#This Row],[STN K]]="","",IF(db[[#This Row],[STN TG]]="LSN",12,""))</f>
        <v/>
      </c>
      <c r="AB1970" s="40" t="str">
        <f>IF(db[[#This Row],[STN TG]]="LSN","PCS","")</f>
        <v/>
      </c>
      <c r="AC1970" s="40">
        <f>db[[#This Row],[QTY B]]*IF(db[[#This Row],[QTY TG]]="",1,db[[#This Row],[QTY TG]])*IF(db[[#This Row],[QTY K]]="",1,db[[#This Row],[QTY K]])</f>
        <v>240</v>
      </c>
      <c r="AD1970" s="40" t="str">
        <f>IF(db[[#This Row],[STN K]]="",IF(db[[#This Row],[STN TG]]="",db[[#This Row],[STN B]],db[[#This Row],[STN TG]]),db[[#This Row],[STN K]])</f>
        <v>PCS</v>
      </c>
      <c r="AE1970" s="40"/>
    </row>
    <row r="1971" spans="1:31" x14ac:dyDescent="0.25">
      <c r="A1971" s="40">
        <f t="shared" si="30"/>
        <v>1970</v>
      </c>
      <c r="B1971" s="82" t="str">
        <f>LOWER(SUBSTITUTE(SUBSTITUTE(SUBSTITUTE(SUBSTITUTE(SUBSTITUTE(SUBSTITUTE(SUBSTITUTE(SUBSTITUTE(db[[#This Row],[NB BM]]," ",),".",""),"-",""),"(",""),")",""),"/",""),"""",""),"+",""))</f>
        <v>mapzipperjalahijau</v>
      </c>
      <c r="C1971" s="82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D1971" s="82" t="str">
        <f>LOWER(SUBSTITUTE(SUBSTITUTE(SUBSTITUTE(SUBSTITUTE(SUBSTITUTE(SUBSTITUTE(SUBSTITUTE(SUBSTITUTE(SUBSTITUTE(db[[#This Row],[NB PAJAK]]," ",""),"-",""),"(",""),")",""),".",""),",",""),"/",""),"""",""),"+",""))</f>
        <v/>
      </c>
      <c r="E1971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mapzipperjalahijau240pcsuntana</v>
      </c>
      <c r="F1971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mapzipperjalahijau240pcs240pcs</v>
      </c>
      <c r="G1971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mapzipperjalahijau240pcsuntana</v>
      </c>
      <c r="H1971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mapzipperjalahijau240pcs240pcsuntana</v>
      </c>
      <c r="I1971" s="7" t="s">
        <v>3147</v>
      </c>
      <c r="J1971" s="7" t="s">
        <v>3148</v>
      </c>
      <c r="K1971" s="15"/>
      <c r="L1971" s="2" t="s">
        <v>1336</v>
      </c>
      <c r="M1971" s="83" t="e">
        <f>IF(db[[#This Row],[NB NOTA_C]]="","",COUNTIF([2]!B_MSK[concat],db[[#This Row],[NB NOTA_C]]))</f>
        <v>#REF!</v>
      </c>
      <c r="N1971" s="84" t="s">
        <v>1351</v>
      </c>
      <c r="O1971" s="82" t="s">
        <v>1412</v>
      </c>
      <c r="P1971" s="7" t="s">
        <v>2439</v>
      </c>
      <c r="Q1971" s="82"/>
      <c r="R1971" s="82" t="str">
        <f>IF(db[[#This Row],[QTY/ CTN]]="","",SUBSTITUTE(SUBSTITUTE(SUBSTITUTE(db[[#This Row],[QTY/ CTN]]," ","_",2),"(",""),")","")&amp;"_")</f>
        <v>240 PCS_</v>
      </c>
      <c r="S1971" s="82">
        <f>IF(db[[#This Row],[H_QTY/ CTN]]="","",SEARCH("_",db[[#This Row],[H_QTY/ CTN]]))</f>
        <v>8</v>
      </c>
      <c r="T1971" s="82">
        <f>IF(db[[#This Row],[H_QTY/ CTN]]="","",LEN(db[[#This Row],[H_QTY/ CTN]]))</f>
        <v>8</v>
      </c>
      <c r="U1971" s="85" t="str">
        <f>IF(db[[#This Row],[H_QTY/ CTN]]="","",LEFT(db[[#This Row],[H_QTY/ CTN]],db[[#This Row],[H_1]]-1))</f>
        <v>240 PCS</v>
      </c>
      <c r="V1971" s="85" t="str">
        <f>IF(NOT(db[[#This Row],[H_1]]=db[[#This Row],[H_2]]),MID(db[[#This Row],[H_QTY/ CTN]],db[[#This Row],[H_1]]+1,db[[#This Row],[H_2]]-db[[#This Row],[H_1]]-1),"")</f>
        <v/>
      </c>
      <c r="W1971" s="40" t="str">
        <f>IF(db[[#This Row],[QTY/ CTN B]]="","",LEFT(db[[#This Row],[QTY/ CTN B]],SEARCH(" ",db[[#This Row],[QTY/ CTN B]],1)-1))</f>
        <v>240</v>
      </c>
      <c r="X1971" s="40" t="str">
        <f>IF(db[[#This Row],[QTY/ CTN B]]="","",RIGHT(db[[#This Row],[QTY/ CTN B]],LEN(db[[#This Row],[QTY/ CTN B]])-SEARCH(" ",db[[#This Row],[QTY/ CTN B]],1)))</f>
        <v>PCS</v>
      </c>
      <c r="Y1971" s="40" t="str">
        <f>IF(db[[#This Row],[QTY/ CTN TG]]="",IF(db[[#This Row],[STN TG]]="","",12),LEFT(db[[#This Row],[QTY/ CTN TG]],SEARCH(" ",db[[#This Row],[QTY/ CTN TG]],1)-1))</f>
        <v/>
      </c>
      <c r="Z19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1" s="40" t="str">
        <f>IF(db[[#This Row],[STN K]]="","",IF(db[[#This Row],[STN TG]]="LSN",12,""))</f>
        <v/>
      </c>
      <c r="AB1971" s="40" t="str">
        <f>IF(db[[#This Row],[STN TG]]="LSN","PCS","")</f>
        <v/>
      </c>
      <c r="AC1971" s="40">
        <f>db[[#This Row],[QTY B]]*IF(db[[#This Row],[QTY TG]]="",1,db[[#This Row],[QTY TG]])*IF(db[[#This Row],[QTY K]]="",1,db[[#This Row],[QTY K]])</f>
        <v>240</v>
      </c>
      <c r="AD1971" s="40" t="str">
        <f>IF(db[[#This Row],[STN K]]="",IF(db[[#This Row],[STN TG]]="",db[[#This Row],[STN B]],db[[#This Row],[STN TG]]),db[[#This Row],[STN K]])</f>
        <v>PCS</v>
      </c>
      <c r="AE1971" s="40"/>
    </row>
    <row r="1972" spans="1:31" x14ac:dyDescent="0.25">
      <c r="A1972" s="40">
        <f t="shared" si="30"/>
        <v>1971</v>
      </c>
      <c r="B1972" s="5" t="str">
        <f>LOWER(SUBSTITUTE(SUBSTITUTE(SUBSTITUTE(SUBSTITUTE(SUBSTITUTE(SUBSTITUTE(SUBSTITUTE(SUBSTITUTE(db[[#This Row],[NB BM]]," ",),".",""),"-",""),"(",""),")",""),"/",""),"""",""),"+",""))</f>
        <v>mapzipperjalahitam</v>
      </c>
      <c r="C1972" s="5" t="str">
        <f>LOWER(SUBSTITUTE(SUBSTITUTE(SUBSTITUTE(SUBSTITUTE(SUBSTITUTE(SUBSTITUTE(SUBSTITUTE(SUBSTITUTE(SUBSTITUTE(db[[#This Row],[NB NOTA]]," ",),".",""),"-",""),"(",""),")",""),",",""),"/",""),"""",""),"+",""))</f>
        <v>mapzipperjalahitam</v>
      </c>
      <c r="D1972" s="5" t="str">
        <f>LOWER(SUBSTITUTE(SUBSTITUTE(SUBSTITUTE(SUBSTITUTE(SUBSTITUTE(SUBSTITUTE(SUBSTITUTE(SUBSTITUTE(SUBSTITUTE(db[[#This Row],[NB PAJAK]]," ",""),"-",""),"(",""),")",""),".",""),",",""),"/",""),"""",""),"+",""))</f>
        <v/>
      </c>
      <c r="E197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mapzipperjalahitam240pcsuntana</v>
      </c>
      <c r="F197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mapzipperjalahitam240pcs</v>
      </c>
      <c r="G1972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mapzipperjalahitamuntana</v>
      </c>
      <c r="H197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mapzipperjalahitam240pcsuntana</v>
      </c>
      <c r="I1972" s="2" t="s">
        <v>7347</v>
      </c>
      <c r="J1972" s="2" t="s">
        <v>7346</v>
      </c>
      <c r="K1972" s="14"/>
      <c r="L1972" s="2" t="s">
        <v>1336</v>
      </c>
      <c r="M1972" s="34" t="e">
        <f>IF(db[[#This Row],[NB NOTA_C]]="","",COUNTIF([2]!B_MSK[concat],db[[#This Row],[NB NOTA_C]]))</f>
        <v>#REF!</v>
      </c>
      <c r="N1972" s="14" t="s">
        <v>1351</v>
      </c>
      <c r="O1972" s="2" t="s">
        <v>1412</v>
      </c>
      <c r="P1972" s="2" t="s">
        <v>2439</v>
      </c>
      <c r="R1972" s="2" t="str">
        <f>IF(db[[#This Row],[QTY/ CTN]]="","",SUBSTITUTE(SUBSTITUTE(SUBSTITUTE(db[[#This Row],[QTY/ CTN]]," ","_",2),"(",""),")","")&amp;"_")</f>
        <v>240 PCS_</v>
      </c>
      <c r="S1972" s="2">
        <f>IF(db[[#This Row],[H_QTY/ CTN]]="","",SEARCH("_",db[[#This Row],[H_QTY/ CTN]]))</f>
        <v>8</v>
      </c>
      <c r="T1972" s="2">
        <f>IF(db[[#This Row],[H_QTY/ CTN]]="","",LEN(db[[#This Row],[H_QTY/ CTN]]))</f>
        <v>8</v>
      </c>
      <c r="U1972" s="41" t="str">
        <f>IF(db[[#This Row],[H_QTY/ CTN]]="","",LEFT(db[[#This Row],[H_QTY/ CTN]],db[[#This Row],[H_1]]-1))</f>
        <v>240 PCS</v>
      </c>
      <c r="V1972" s="40" t="str">
        <f>IF(NOT(db[[#This Row],[H_1]]=db[[#This Row],[H_2]]),MID(db[[#This Row],[H_QTY/ CTN]],db[[#This Row],[H_1]]+1,db[[#This Row],[H_2]]-db[[#This Row],[H_1]]-1),"")</f>
        <v/>
      </c>
      <c r="W1972" s="40" t="str">
        <f>IF(db[[#This Row],[QTY/ CTN B]]="","",LEFT(db[[#This Row],[QTY/ CTN B]],SEARCH(" ",db[[#This Row],[QTY/ CTN B]],1)-1))</f>
        <v>240</v>
      </c>
      <c r="X1972" s="40" t="str">
        <f>IF(db[[#This Row],[QTY/ CTN B]]="","",RIGHT(db[[#This Row],[QTY/ CTN B]],LEN(db[[#This Row],[QTY/ CTN B]])-SEARCH(" ",db[[#This Row],[QTY/ CTN B]],1)))</f>
        <v>PCS</v>
      </c>
      <c r="Y1972" s="40" t="str">
        <f>IF(db[[#This Row],[QTY/ CTN TG]]="",IF(db[[#This Row],[STN TG]]="","",12),LEFT(db[[#This Row],[QTY/ CTN TG]],SEARCH(" ",db[[#This Row],[QTY/ CTN TG]],1)-1))</f>
        <v/>
      </c>
      <c r="Z19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2" s="40" t="str">
        <f>IF(db[[#This Row],[STN K]]="","",IF(db[[#This Row],[STN TG]]="LSN",12,""))</f>
        <v/>
      </c>
      <c r="AB1972" s="40" t="str">
        <f>IF(db[[#This Row],[STN TG]]="LSN","PCS","")</f>
        <v/>
      </c>
      <c r="AC1972" s="40">
        <f>db[[#This Row],[QTY B]]*IF(db[[#This Row],[QTY TG]]="",1,db[[#This Row],[QTY TG]])*IF(db[[#This Row],[QTY K]]="",1,db[[#This Row],[QTY K]])</f>
        <v>240</v>
      </c>
      <c r="AD1972" s="40" t="str">
        <f>IF(db[[#This Row],[STN K]]="",IF(db[[#This Row],[STN TG]]="",db[[#This Row],[STN B]],db[[#This Row],[STN TG]]),db[[#This Row],[STN K]])</f>
        <v>PCS</v>
      </c>
      <c r="AE1972" s="40"/>
    </row>
    <row r="1973" spans="1:31" x14ac:dyDescent="0.25">
      <c r="A1973" s="40">
        <f t="shared" si="30"/>
        <v>1972</v>
      </c>
      <c r="B1973" s="82" t="str">
        <f>LOWER(SUBSTITUTE(SUBSTITUTE(SUBSTITUTE(SUBSTITUTE(SUBSTITUTE(SUBSTITUTE(SUBSTITUTE(SUBSTITUTE(db[[#This Row],[NB BM]]," ",),".",""),"-",""),"(",""),")",""),"/",""),"""",""),"+",""))</f>
        <v>mapzipperjalakuning</v>
      </c>
      <c r="C1973" s="82" t="str">
        <f>LOWER(SUBSTITUTE(SUBSTITUTE(SUBSTITUTE(SUBSTITUTE(SUBSTITUTE(SUBSTITUTE(SUBSTITUTE(SUBSTITUTE(SUBSTITUTE(db[[#This Row],[NB NOTA]]," ",),".",""),"-",""),"(",""),")",""),",",""),"/",""),"""",""),"+",""))</f>
        <v>mapzipperjalakuning</v>
      </c>
      <c r="D1973" s="82" t="str">
        <f>LOWER(SUBSTITUTE(SUBSTITUTE(SUBSTITUTE(SUBSTITUTE(SUBSTITUTE(SUBSTITUTE(SUBSTITUTE(SUBSTITUTE(SUBSTITUTE(db[[#This Row],[NB PAJAK]]," ",""),"-",""),"(",""),")",""),".",""),",",""),"/",""),"""",""),"+",""))</f>
        <v/>
      </c>
      <c r="E1973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mapzipperjalakuning240pcsuntana</v>
      </c>
      <c r="F1973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mapzipperjalakuning240pcs</v>
      </c>
      <c r="G1973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mapzipperjalakuninguntana</v>
      </c>
      <c r="H1973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mapzipperjalakuning240pcsuntana</v>
      </c>
      <c r="I1973" s="7" t="s">
        <v>3145</v>
      </c>
      <c r="J1973" s="7" t="s">
        <v>4985</v>
      </c>
      <c r="K1973" s="15"/>
      <c r="L1973" s="2" t="s">
        <v>1336</v>
      </c>
      <c r="M1973" s="83" t="e">
        <f>IF(db[[#This Row],[NB NOTA_C]]="","",COUNTIF([2]!B_MSK[concat],db[[#This Row],[NB NOTA_C]]))</f>
        <v>#REF!</v>
      </c>
      <c r="N1973" s="84" t="s">
        <v>1351</v>
      </c>
      <c r="O1973" s="82" t="s">
        <v>1412</v>
      </c>
      <c r="P1973" s="7" t="s">
        <v>2439</v>
      </c>
      <c r="Q1973" s="82"/>
      <c r="R1973" s="82" t="str">
        <f>IF(db[[#This Row],[QTY/ CTN]]="","",SUBSTITUTE(SUBSTITUTE(SUBSTITUTE(db[[#This Row],[QTY/ CTN]]," ","_",2),"(",""),")","")&amp;"_")</f>
        <v>240 PCS_</v>
      </c>
      <c r="S1973" s="82">
        <f>IF(db[[#This Row],[H_QTY/ CTN]]="","",SEARCH("_",db[[#This Row],[H_QTY/ CTN]]))</f>
        <v>8</v>
      </c>
      <c r="T1973" s="82">
        <f>IF(db[[#This Row],[H_QTY/ CTN]]="","",LEN(db[[#This Row],[H_QTY/ CTN]]))</f>
        <v>8</v>
      </c>
      <c r="U1973" s="85" t="str">
        <f>IF(db[[#This Row],[H_QTY/ CTN]]="","",LEFT(db[[#This Row],[H_QTY/ CTN]],db[[#This Row],[H_1]]-1))</f>
        <v>240 PCS</v>
      </c>
      <c r="V1973" s="85" t="str">
        <f>IF(NOT(db[[#This Row],[H_1]]=db[[#This Row],[H_2]]),MID(db[[#This Row],[H_QTY/ CTN]],db[[#This Row],[H_1]]+1,db[[#This Row],[H_2]]-db[[#This Row],[H_1]]-1),"")</f>
        <v/>
      </c>
      <c r="W1973" s="40" t="str">
        <f>IF(db[[#This Row],[QTY/ CTN B]]="","",LEFT(db[[#This Row],[QTY/ CTN B]],SEARCH(" ",db[[#This Row],[QTY/ CTN B]],1)-1))</f>
        <v>240</v>
      </c>
      <c r="X1973" s="40" t="str">
        <f>IF(db[[#This Row],[QTY/ CTN B]]="","",RIGHT(db[[#This Row],[QTY/ CTN B]],LEN(db[[#This Row],[QTY/ CTN B]])-SEARCH(" ",db[[#This Row],[QTY/ CTN B]],1)))</f>
        <v>PCS</v>
      </c>
      <c r="Y1973" s="40" t="str">
        <f>IF(db[[#This Row],[QTY/ CTN TG]]="",IF(db[[#This Row],[STN TG]]="","",12),LEFT(db[[#This Row],[QTY/ CTN TG]],SEARCH(" ",db[[#This Row],[QTY/ CTN TG]],1)-1))</f>
        <v/>
      </c>
      <c r="Z19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3" s="40" t="str">
        <f>IF(db[[#This Row],[STN K]]="","",IF(db[[#This Row],[STN TG]]="LSN",12,""))</f>
        <v/>
      </c>
      <c r="AB1973" s="40" t="str">
        <f>IF(db[[#This Row],[STN TG]]="LSN","PCS","")</f>
        <v/>
      </c>
      <c r="AC1973" s="40">
        <f>db[[#This Row],[QTY B]]*IF(db[[#This Row],[QTY TG]]="",1,db[[#This Row],[QTY TG]])*IF(db[[#This Row],[QTY K]]="",1,db[[#This Row],[QTY K]])</f>
        <v>240</v>
      </c>
      <c r="AD1973" s="40" t="str">
        <f>IF(db[[#This Row],[STN K]]="",IF(db[[#This Row],[STN TG]]="",db[[#This Row],[STN B]],db[[#This Row],[STN TG]]),db[[#This Row],[STN K]])</f>
        <v>PCS</v>
      </c>
      <c r="AE1973" s="40"/>
    </row>
    <row r="1974" spans="1:31" x14ac:dyDescent="0.25">
      <c r="A1974" s="40">
        <f t="shared" si="30"/>
        <v>1973</v>
      </c>
      <c r="B1974" s="82" t="str">
        <f>LOWER(SUBSTITUTE(SUBSTITUTE(SUBSTITUTE(SUBSTITUTE(SUBSTITUTE(SUBSTITUTE(SUBSTITUTE(SUBSTITUTE(db[[#This Row],[NB BM]]," ",),".",""),"-",""),"(",""),")",""),"/",""),"""",""),"+",""))</f>
        <v>mapzipperjalakuning</v>
      </c>
      <c r="C1974" s="82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D1974" s="82" t="str">
        <f>LOWER(SUBSTITUTE(SUBSTITUTE(SUBSTITUTE(SUBSTITUTE(SUBSTITUTE(SUBSTITUTE(SUBSTITUTE(SUBSTITUTE(SUBSTITUTE(db[[#This Row],[NB PAJAK]]," ",""),"-",""),"(",""),")",""),".",""),",",""),"/",""),"""",""),"+",""))</f>
        <v/>
      </c>
      <c r="E197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mapzipperjalakuning240pcsuntana</v>
      </c>
      <c r="F197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mapzipperjalakuning240pcs240pcs</v>
      </c>
      <c r="G1974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mapzipperjalakuning240pcsuntana</v>
      </c>
      <c r="H197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mapzipperjalakuning240pcs240pcsuntana</v>
      </c>
      <c r="I1974" s="7" t="s">
        <v>3145</v>
      </c>
      <c r="J1974" s="7" t="s">
        <v>3131</v>
      </c>
      <c r="K1974" s="15"/>
      <c r="L1974" s="2" t="s">
        <v>1336</v>
      </c>
      <c r="M1974" s="83" t="e">
        <f>IF(db[[#This Row],[NB NOTA_C]]="","",COUNTIF([2]!B_MSK[concat],db[[#This Row],[NB NOTA_C]]))</f>
        <v>#REF!</v>
      </c>
      <c r="N1974" s="84" t="s">
        <v>1351</v>
      </c>
      <c r="O1974" s="82" t="s">
        <v>1412</v>
      </c>
      <c r="P1974" s="7" t="s">
        <v>2439</v>
      </c>
      <c r="Q1974" s="82"/>
      <c r="R1974" s="82" t="str">
        <f>IF(db[[#This Row],[QTY/ CTN]]="","",SUBSTITUTE(SUBSTITUTE(SUBSTITUTE(db[[#This Row],[QTY/ CTN]]," ","_",2),"(",""),")","")&amp;"_")</f>
        <v>240 PCS_</v>
      </c>
      <c r="S1974" s="82">
        <f>IF(db[[#This Row],[H_QTY/ CTN]]="","",SEARCH("_",db[[#This Row],[H_QTY/ CTN]]))</f>
        <v>8</v>
      </c>
      <c r="T1974" s="82">
        <f>IF(db[[#This Row],[H_QTY/ CTN]]="","",LEN(db[[#This Row],[H_QTY/ CTN]]))</f>
        <v>8</v>
      </c>
      <c r="U1974" s="85" t="str">
        <f>IF(db[[#This Row],[H_QTY/ CTN]]="","",LEFT(db[[#This Row],[H_QTY/ CTN]],db[[#This Row],[H_1]]-1))</f>
        <v>240 PCS</v>
      </c>
      <c r="V1974" s="85" t="str">
        <f>IF(NOT(db[[#This Row],[H_1]]=db[[#This Row],[H_2]]),MID(db[[#This Row],[H_QTY/ CTN]],db[[#This Row],[H_1]]+1,db[[#This Row],[H_2]]-db[[#This Row],[H_1]]-1),"")</f>
        <v/>
      </c>
      <c r="W1974" s="40" t="str">
        <f>IF(db[[#This Row],[QTY/ CTN B]]="","",LEFT(db[[#This Row],[QTY/ CTN B]],SEARCH(" ",db[[#This Row],[QTY/ CTN B]],1)-1))</f>
        <v>240</v>
      </c>
      <c r="X1974" s="40" t="str">
        <f>IF(db[[#This Row],[QTY/ CTN B]]="","",RIGHT(db[[#This Row],[QTY/ CTN B]],LEN(db[[#This Row],[QTY/ CTN B]])-SEARCH(" ",db[[#This Row],[QTY/ CTN B]],1)))</f>
        <v>PCS</v>
      </c>
      <c r="Y1974" s="40" t="str">
        <f>IF(db[[#This Row],[QTY/ CTN TG]]="",IF(db[[#This Row],[STN TG]]="","",12),LEFT(db[[#This Row],[QTY/ CTN TG]],SEARCH(" ",db[[#This Row],[QTY/ CTN TG]],1)-1))</f>
        <v/>
      </c>
      <c r="Z19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4" s="40" t="str">
        <f>IF(db[[#This Row],[STN K]]="","",IF(db[[#This Row],[STN TG]]="LSN",12,""))</f>
        <v/>
      </c>
      <c r="AB1974" s="40" t="str">
        <f>IF(db[[#This Row],[STN TG]]="LSN","PCS","")</f>
        <v/>
      </c>
      <c r="AC1974" s="40">
        <f>db[[#This Row],[QTY B]]*IF(db[[#This Row],[QTY TG]]="",1,db[[#This Row],[QTY TG]])*IF(db[[#This Row],[QTY K]]="",1,db[[#This Row],[QTY K]])</f>
        <v>240</v>
      </c>
      <c r="AD1974" s="40" t="str">
        <f>IF(db[[#This Row],[STN K]]="",IF(db[[#This Row],[STN TG]]="",db[[#This Row],[STN B]],db[[#This Row],[STN TG]]),db[[#This Row],[STN K]])</f>
        <v>PCS</v>
      </c>
      <c r="AE1974" s="40"/>
    </row>
    <row r="1975" spans="1:31" x14ac:dyDescent="0.25">
      <c r="A1975" s="40">
        <f t="shared" si="30"/>
        <v>1974</v>
      </c>
      <c r="B1975" s="82" t="str">
        <f>LOWER(SUBSTITUTE(SUBSTITUTE(SUBSTITUTE(SUBSTITUTE(SUBSTITUTE(SUBSTITUTE(SUBSTITUTE(SUBSTITUTE(db[[#This Row],[NB BM]]," ",),".",""),"-",""),"(",""),")",""),"/",""),"""",""),"+",""))</f>
        <v>mapzipperjalamerah</v>
      </c>
      <c r="C1975" s="82" t="str">
        <f>LOWER(SUBSTITUTE(SUBSTITUTE(SUBSTITUTE(SUBSTITUTE(SUBSTITUTE(SUBSTITUTE(SUBSTITUTE(SUBSTITUTE(SUBSTITUTE(db[[#This Row],[NB NOTA]]," ",),".",""),"-",""),"(",""),")",""),",",""),"/",""),"""",""),"+",""))</f>
        <v>mapzipperjalamerah</v>
      </c>
      <c r="D1975" s="82" t="str">
        <f>LOWER(SUBSTITUTE(SUBSTITUTE(SUBSTITUTE(SUBSTITUTE(SUBSTITUTE(SUBSTITUTE(SUBSTITUTE(SUBSTITUTE(SUBSTITUTE(db[[#This Row],[NB PAJAK]]," ",""),"-",""),"(",""),")",""),".",""),",",""),"/",""),"""",""),"+",""))</f>
        <v/>
      </c>
      <c r="E197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mapzipperjalamerah240pcsuntana</v>
      </c>
      <c r="F197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mapzipperjalamerah240pcs</v>
      </c>
      <c r="G1975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mapzipperjalamerahuntana</v>
      </c>
      <c r="H197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mapzipperjalamerah240pcsuntana</v>
      </c>
      <c r="I1975" s="7" t="s">
        <v>3146</v>
      </c>
      <c r="J1975" s="7" t="s">
        <v>4984</v>
      </c>
      <c r="K1975" s="15"/>
      <c r="L1975" s="2" t="s">
        <v>1336</v>
      </c>
      <c r="M1975" s="83" t="e">
        <f>IF(db[[#This Row],[NB NOTA_C]]="","",COUNTIF([2]!B_MSK[concat],db[[#This Row],[NB NOTA_C]]))</f>
        <v>#REF!</v>
      </c>
      <c r="N1975" s="84" t="s">
        <v>1351</v>
      </c>
      <c r="O1975" s="82" t="s">
        <v>1412</v>
      </c>
      <c r="P1975" s="7" t="s">
        <v>2439</v>
      </c>
      <c r="Q1975" s="82"/>
      <c r="R1975" s="82" t="str">
        <f>IF(db[[#This Row],[QTY/ CTN]]="","",SUBSTITUTE(SUBSTITUTE(SUBSTITUTE(db[[#This Row],[QTY/ CTN]]," ","_",2),"(",""),")","")&amp;"_")</f>
        <v>240 PCS_</v>
      </c>
      <c r="S1975" s="82">
        <f>IF(db[[#This Row],[H_QTY/ CTN]]="","",SEARCH("_",db[[#This Row],[H_QTY/ CTN]]))</f>
        <v>8</v>
      </c>
      <c r="T1975" s="82">
        <f>IF(db[[#This Row],[H_QTY/ CTN]]="","",LEN(db[[#This Row],[H_QTY/ CTN]]))</f>
        <v>8</v>
      </c>
      <c r="U1975" s="85" t="str">
        <f>IF(db[[#This Row],[H_QTY/ CTN]]="","",LEFT(db[[#This Row],[H_QTY/ CTN]],db[[#This Row],[H_1]]-1))</f>
        <v>240 PCS</v>
      </c>
      <c r="V1975" s="85" t="str">
        <f>IF(NOT(db[[#This Row],[H_1]]=db[[#This Row],[H_2]]),MID(db[[#This Row],[H_QTY/ CTN]],db[[#This Row],[H_1]]+1,db[[#This Row],[H_2]]-db[[#This Row],[H_1]]-1),"")</f>
        <v/>
      </c>
      <c r="W1975" s="40" t="str">
        <f>IF(db[[#This Row],[QTY/ CTN B]]="","",LEFT(db[[#This Row],[QTY/ CTN B]],SEARCH(" ",db[[#This Row],[QTY/ CTN B]],1)-1))</f>
        <v>240</v>
      </c>
      <c r="X1975" s="40" t="str">
        <f>IF(db[[#This Row],[QTY/ CTN B]]="","",RIGHT(db[[#This Row],[QTY/ CTN B]],LEN(db[[#This Row],[QTY/ CTN B]])-SEARCH(" ",db[[#This Row],[QTY/ CTN B]],1)))</f>
        <v>PCS</v>
      </c>
      <c r="Y1975" s="40" t="str">
        <f>IF(db[[#This Row],[QTY/ CTN TG]]="",IF(db[[#This Row],[STN TG]]="","",12),LEFT(db[[#This Row],[QTY/ CTN TG]],SEARCH(" ",db[[#This Row],[QTY/ CTN TG]],1)-1))</f>
        <v/>
      </c>
      <c r="Z19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5" s="40" t="str">
        <f>IF(db[[#This Row],[STN K]]="","",IF(db[[#This Row],[STN TG]]="LSN",12,""))</f>
        <v/>
      </c>
      <c r="AB1975" s="40" t="str">
        <f>IF(db[[#This Row],[STN TG]]="LSN","PCS","")</f>
        <v/>
      </c>
      <c r="AC1975" s="40">
        <f>db[[#This Row],[QTY B]]*IF(db[[#This Row],[QTY TG]]="",1,db[[#This Row],[QTY TG]])*IF(db[[#This Row],[QTY K]]="",1,db[[#This Row],[QTY K]])</f>
        <v>240</v>
      </c>
      <c r="AD1975" s="40" t="str">
        <f>IF(db[[#This Row],[STN K]]="",IF(db[[#This Row],[STN TG]]="",db[[#This Row],[STN B]],db[[#This Row],[STN TG]]),db[[#This Row],[STN K]])</f>
        <v>PCS</v>
      </c>
      <c r="AE1975" s="40"/>
    </row>
    <row r="1976" spans="1:31" x14ac:dyDescent="0.25">
      <c r="A1976" s="40">
        <f t="shared" si="30"/>
        <v>1975</v>
      </c>
      <c r="B1976" s="82" t="str">
        <f>LOWER(SUBSTITUTE(SUBSTITUTE(SUBSTITUTE(SUBSTITUTE(SUBSTITUTE(SUBSTITUTE(SUBSTITUTE(SUBSTITUTE(db[[#This Row],[NB BM]]," ",),".",""),"-",""),"(",""),")",""),"/",""),"""",""),"+",""))</f>
        <v>mapzipperjalamerah</v>
      </c>
      <c r="C1976" s="82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D1976" s="82" t="str">
        <f>LOWER(SUBSTITUTE(SUBSTITUTE(SUBSTITUTE(SUBSTITUTE(SUBSTITUTE(SUBSTITUTE(SUBSTITUTE(SUBSTITUTE(SUBSTITUTE(db[[#This Row],[NB PAJAK]]," ",""),"-",""),"(",""),")",""),".",""),",",""),"/",""),"""",""),"+",""))</f>
        <v/>
      </c>
      <c r="E1976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mapzipperjalamerah240pcsuntana</v>
      </c>
      <c r="F1976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mapzipperjalamerah240pcs240pcs</v>
      </c>
      <c r="G1976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mapzipperjalamerah240pcsuntana</v>
      </c>
      <c r="H1976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mapzipperjalamerah240pcs240pcsuntana</v>
      </c>
      <c r="I1976" s="7" t="s">
        <v>3146</v>
      </c>
      <c r="J1976" s="7" t="s">
        <v>3132</v>
      </c>
      <c r="K1976" s="15"/>
      <c r="L1976" s="2" t="s">
        <v>1336</v>
      </c>
      <c r="M1976" s="83" t="e">
        <f>IF(db[[#This Row],[NB NOTA_C]]="","",COUNTIF([2]!B_MSK[concat],db[[#This Row],[NB NOTA_C]]))</f>
        <v>#REF!</v>
      </c>
      <c r="N1976" s="84" t="s">
        <v>1351</v>
      </c>
      <c r="O1976" s="82" t="s">
        <v>1412</v>
      </c>
      <c r="P1976" s="7" t="s">
        <v>2439</v>
      </c>
      <c r="Q1976" s="82"/>
      <c r="R1976" s="82" t="str">
        <f>IF(db[[#This Row],[QTY/ CTN]]="","",SUBSTITUTE(SUBSTITUTE(SUBSTITUTE(db[[#This Row],[QTY/ CTN]]," ","_",2),"(",""),")","")&amp;"_")</f>
        <v>240 PCS_</v>
      </c>
      <c r="S1976" s="82">
        <f>IF(db[[#This Row],[H_QTY/ CTN]]="","",SEARCH("_",db[[#This Row],[H_QTY/ CTN]]))</f>
        <v>8</v>
      </c>
      <c r="T1976" s="82">
        <f>IF(db[[#This Row],[H_QTY/ CTN]]="","",LEN(db[[#This Row],[H_QTY/ CTN]]))</f>
        <v>8</v>
      </c>
      <c r="U1976" s="85" t="str">
        <f>IF(db[[#This Row],[H_QTY/ CTN]]="","",LEFT(db[[#This Row],[H_QTY/ CTN]],db[[#This Row],[H_1]]-1))</f>
        <v>240 PCS</v>
      </c>
      <c r="V1976" s="85" t="str">
        <f>IF(NOT(db[[#This Row],[H_1]]=db[[#This Row],[H_2]]),MID(db[[#This Row],[H_QTY/ CTN]],db[[#This Row],[H_1]]+1,db[[#This Row],[H_2]]-db[[#This Row],[H_1]]-1),"")</f>
        <v/>
      </c>
      <c r="W1976" s="40" t="str">
        <f>IF(db[[#This Row],[QTY/ CTN B]]="","",LEFT(db[[#This Row],[QTY/ CTN B]],SEARCH(" ",db[[#This Row],[QTY/ CTN B]],1)-1))</f>
        <v>240</v>
      </c>
      <c r="X1976" s="40" t="str">
        <f>IF(db[[#This Row],[QTY/ CTN B]]="","",RIGHT(db[[#This Row],[QTY/ CTN B]],LEN(db[[#This Row],[QTY/ CTN B]])-SEARCH(" ",db[[#This Row],[QTY/ CTN B]],1)))</f>
        <v>PCS</v>
      </c>
      <c r="Y1976" s="40" t="str">
        <f>IF(db[[#This Row],[QTY/ CTN TG]]="",IF(db[[#This Row],[STN TG]]="","",12),LEFT(db[[#This Row],[QTY/ CTN TG]],SEARCH(" ",db[[#This Row],[QTY/ CTN TG]],1)-1))</f>
        <v/>
      </c>
      <c r="Z19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6" s="40" t="str">
        <f>IF(db[[#This Row],[STN K]]="","",IF(db[[#This Row],[STN TG]]="LSN",12,""))</f>
        <v/>
      </c>
      <c r="AB1976" s="40" t="str">
        <f>IF(db[[#This Row],[STN TG]]="LSN","PCS","")</f>
        <v/>
      </c>
      <c r="AC1976" s="40">
        <f>db[[#This Row],[QTY B]]*IF(db[[#This Row],[QTY TG]]="",1,db[[#This Row],[QTY TG]])*IF(db[[#This Row],[QTY K]]="",1,db[[#This Row],[QTY K]])</f>
        <v>240</v>
      </c>
      <c r="AD1976" s="40" t="str">
        <f>IF(db[[#This Row],[STN K]]="",IF(db[[#This Row],[STN TG]]="",db[[#This Row],[STN B]],db[[#This Row],[STN TG]]),db[[#This Row],[STN K]])</f>
        <v>PCS</v>
      </c>
      <c r="AE1976" s="40"/>
    </row>
    <row r="1977" spans="1:31" x14ac:dyDescent="0.25">
      <c r="A1977" s="40">
        <f t="shared" si="30"/>
        <v>1976</v>
      </c>
      <c r="B1977" s="101" t="str">
        <f>LOWER(SUBSTITUTE(SUBSTITUTE(SUBSTITUTE(SUBSTITUTE(SUBSTITUTE(SUBSTITUTE(SUBSTITUTE(SUBSTITUTE(db[[#This Row],[NB BM]]," ",),".",""),"-",""),"(",""),")",""),"/",""),"""",""),"+",""))</f>
        <v>mapzipperkcg2hijau</v>
      </c>
      <c r="C1977" s="101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D1977" s="101" t="str">
        <f>LOWER(SUBSTITUTE(SUBSTITUTE(SUBSTITUTE(SUBSTITUTE(SUBSTITUTE(SUBSTITUTE(SUBSTITUTE(SUBSTITUTE(SUBSTITUTE(db[[#This Row],[NB PAJAK]]," ",""),"-",""),"(",""),")",""),".",""),",",""),"/",""),"""",""),"+",""))</f>
        <v/>
      </c>
      <c r="E1977" s="10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mapzipperkcg2hijau240pcsuntana</v>
      </c>
      <c r="F1977" s="101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mapzipperkancing2hijau240pcs</v>
      </c>
      <c r="G1977" s="101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mapzipperkancing2hijauuntana</v>
      </c>
      <c r="H1977" s="10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mapzipperkancing2hijau240pcsuntana</v>
      </c>
      <c r="I1977" s="8" t="s">
        <v>3028</v>
      </c>
      <c r="J1977" s="8" t="s">
        <v>3027</v>
      </c>
      <c r="K1977" s="22"/>
      <c r="L1977" s="2" t="s">
        <v>1336</v>
      </c>
      <c r="M1977" s="102" t="e">
        <f>IF(db[[#This Row],[NB NOTA_C]]="","",COUNTIF([2]!B_MSK[concat],db[[#This Row],[NB NOTA_C]]))</f>
        <v>#REF!</v>
      </c>
      <c r="N1977" s="103" t="s">
        <v>1351</v>
      </c>
      <c r="O1977" s="101" t="s">
        <v>1412</v>
      </c>
      <c r="P1977" s="8" t="s">
        <v>2439</v>
      </c>
      <c r="Q1977" s="101"/>
      <c r="R1977" s="101" t="str">
        <f>IF(db[[#This Row],[QTY/ CTN]]="","",SUBSTITUTE(SUBSTITUTE(SUBSTITUTE(db[[#This Row],[QTY/ CTN]]," ","_",2),"(",""),")","")&amp;"_")</f>
        <v>240 PCS_</v>
      </c>
      <c r="S1977" s="101">
        <f>IF(db[[#This Row],[H_QTY/ CTN]]="","",SEARCH("_",db[[#This Row],[H_QTY/ CTN]]))</f>
        <v>8</v>
      </c>
      <c r="T1977" s="101">
        <f>IF(db[[#This Row],[H_QTY/ CTN]]="","",LEN(db[[#This Row],[H_QTY/ CTN]]))</f>
        <v>8</v>
      </c>
      <c r="U1977" s="104" t="str">
        <f>IF(db[[#This Row],[H_QTY/ CTN]]="","",LEFT(db[[#This Row],[H_QTY/ CTN]],db[[#This Row],[H_1]]-1))</f>
        <v>240 PCS</v>
      </c>
      <c r="V1977" s="104" t="str">
        <f>IF(NOT(db[[#This Row],[H_1]]=db[[#This Row],[H_2]]),MID(db[[#This Row],[H_QTY/ CTN]],db[[#This Row],[H_1]]+1,db[[#This Row],[H_2]]-db[[#This Row],[H_1]]-1),"")</f>
        <v/>
      </c>
      <c r="W1977" s="40" t="str">
        <f>IF(db[[#This Row],[QTY/ CTN B]]="","",LEFT(db[[#This Row],[QTY/ CTN B]],SEARCH(" ",db[[#This Row],[QTY/ CTN B]],1)-1))</f>
        <v>240</v>
      </c>
      <c r="X1977" s="40" t="str">
        <f>IF(db[[#This Row],[QTY/ CTN B]]="","",RIGHT(db[[#This Row],[QTY/ CTN B]],LEN(db[[#This Row],[QTY/ CTN B]])-SEARCH(" ",db[[#This Row],[QTY/ CTN B]],1)))</f>
        <v>PCS</v>
      </c>
      <c r="Y1977" s="40" t="str">
        <f>IF(db[[#This Row],[QTY/ CTN TG]]="",IF(db[[#This Row],[STN TG]]="","",12),LEFT(db[[#This Row],[QTY/ CTN TG]],SEARCH(" ",db[[#This Row],[QTY/ CTN TG]],1)-1))</f>
        <v/>
      </c>
      <c r="Z19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7" s="40" t="str">
        <f>IF(db[[#This Row],[STN K]]="","",IF(db[[#This Row],[STN TG]]="LSN",12,""))</f>
        <v/>
      </c>
      <c r="AB1977" s="40" t="str">
        <f>IF(db[[#This Row],[STN TG]]="LSN","PCS","")</f>
        <v/>
      </c>
      <c r="AC1977" s="40">
        <f>db[[#This Row],[QTY B]]*IF(db[[#This Row],[QTY TG]]="",1,db[[#This Row],[QTY TG]])*IF(db[[#This Row],[QTY K]]="",1,db[[#This Row],[QTY K]])</f>
        <v>240</v>
      </c>
      <c r="AD1977" s="40" t="str">
        <f>IF(db[[#This Row],[STN K]]="",IF(db[[#This Row],[STN TG]]="",db[[#This Row],[STN B]],db[[#This Row],[STN TG]]),db[[#This Row],[STN K]])</f>
        <v>PCS</v>
      </c>
      <c r="AE1977" s="40"/>
    </row>
    <row r="1978" spans="1:31" x14ac:dyDescent="0.25">
      <c r="A1978" s="78">
        <f t="shared" si="30"/>
        <v>1977</v>
      </c>
      <c r="B1978" s="79" t="str">
        <f>LOWER(SUBSTITUTE(SUBSTITUTE(SUBSTITUTE(SUBSTITUTE(SUBSTITUTE(SUBSTITUTE(SUBSTITUTE(SUBSTITUTE(db[[#This Row],[NB BM]]," ",),".",""),"-",""),"(",""),")",""),"/",""),"""",""),"+",""))</f>
        <v>mapzippermicrotopmz15a5campur</v>
      </c>
      <c r="C1978" s="79" t="str">
        <f>LOWER(SUBSTITUTE(SUBSTITUTE(SUBSTITUTE(SUBSTITUTE(SUBSTITUTE(SUBSTITUTE(SUBSTITUTE(SUBSTITUTE(SUBSTITUTE(db[[#This Row],[NB NOTA]]," ",),".",""),"-",""),"(",""),")",""),",",""),"/",""),"""",""),"+",""))</f>
        <v>mapzippermicrotopmz15a5campur</v>
      </c>
      <c r="D1978" s="79" t="str">
        <f>LOWER(SUBSTITUTE(SUBSTITUTE(SUBSTITUTE(SUBSTITUTE(SUBSTITUTE(SUBSTITUTE(SUBSTITUTE(SUBSTITUTE(SUBSTITUTE(db[[#This Row],[NB PAJAK]]," ",""),"-",""),"(",""),")",""),".",""),",",""),"/",""),"""",""),"+",""))</f>
        <v/>
      </c>
      <c r="E197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mapzippermicrotopmz15a5campur360pcsuntana</v>
      </c>
      <c r="F197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mapzippermicrotopmz15a5campur360pcs</v>
      </c>
      <c r="G1978" s="79" t="str">
        <f>db[[#This Row],[NB NOTA_C]]&amp;LOWER(SUBSTITUTE(SUBSTITUTE(SUBSTITUTE(SUBSTITUTE(SUBSTITUTE(SUBSTITUTE(SUBSTITUTE(SUBSTITUTE(SUBSTITUTE(db[[#This Row],[FAKTUR]]," ",),".",""),"-",""),"(",""),")",""),",",""),"/",""),"""",""),"+",""))</f>
        <v>mapzippermicrotopmz15a5campuruntana</v>
      </c>
      <c r="H197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mapzippermicrotopmz15a5campur360pcsuntana</v>
      </c>
      <c r="I1978" s="70" t="s">
        <v>7155</v>
      </c>
      <c r="J1978" s="70" t="s">
        <v>7150</v>
      </c>
      <c r="K1978" s="71"/>
      <c r="L1978" s="70" t="s">
        <v>1336</v>
      </c>
      <c r="M1978" s="80" t="e">
        <f>IF(db[[#This Row],[NB NOTA_C]]="","",COUNTIF([2]!B_MSK[concat],db[[#This Row],[NB NOTA_C]]))</f>
        <v>#REF!</v>
      </c>
      <c r="N1978" s="81" t="s">
        <v>1352</v>
      </c>
      <c r="O1978" s="79" t="s">
        <v>1862</v>
      </c>
      <c r="P1978" s="70" t="s">
        <v>2439</v>
      </c>
      <c r="Q1978" s="79"/>
      <c r="R1978" s="79" t="str">
        <f>IF(db[[#This Row],[QTY/ CTN]]="","",SUBSTITUTE(SUBSTITUTE(SUBSTITUTE(db[[#This Row],[QTY/ CTN]]," ","_",2),"(",""),")","")&amp;"_")</f>
        <v>360 PCS_</v>
      </c>
      <c r="S1978" s="79">
        <f>IF(db[[#This Row],[H_QTY/ CTN]]="","",SEARCH("_",db[[#This Row],[H_QTY/ CTN]]))</f>
        <v>8</v>
      </c>
      <c r="T1978" s="79">
        <f>IF(db[[#This Row],[H_QTY/ CTN]]="","",LEN(db[[#This Row],[H_QTY/ CTN]]))</f>
        <v>8</v>
      </c>
      <c r="U1978" s="78" t="str">
        <f>IF(db[[#This Row],[H_QTY/ CTN]]="","",LEFT(db[[#This Row],[H_QTY/ CTN]],db[[#This Row],[H_1]]-1))</f>
        <v>360 PCS</v>
      </c>
      <c r="V1978" s="78" t="str">
        <f>IF(NOT(db[[#This Row],[H_1]]=db[[#This Row],[H_2]]),MID(db[[#This Row],[H_QTY/ CTN]],db[[#This Row],[H_1]]+1,db[[#This Row],[H_2]]-db[[#This Row],[H_1]]-1),"")</f>
        <v/>
      </c>
      <c r="W1978" s="78" t="str">
        <f>IF(db[[#This Row],[QTY/ CTN B]]="","",LEFT(db[[#This Row],[QTY/ CTN B]],SEARCH(" ",db[[#This Row],[QTY/ CTN B]],1)-1))</f>
        <v>360</v>
      </c>
      <c r="X1978" s="78" t="str">
        <f>IF(db[[#This Row],[QTY/ CTN B]]="","",RIGHT(db[[#This Row],[QTY/ CTN B]],LEN(db[[#This Row],[QTY/ CTN B]])-SEARCH(" ",db[[#This Row],[QTY/ CTN B]],1)))</f>
        <v>PCS</v>
      </c>
      <c r="Y1978" s="78" t="str">
        <f>IF(db[[#This Row],[QTY/ CTN TG]]="",IF(db[[#This Row],[STN TG]]="","",12),LEFT(db[[#This Row],[QTY/ CTN TG]],SEARCH(" ",db[[#This Row],[QTY/ CTN TG]],1)-1))</f>
        <v/>
      </c>
      <c r="Z197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8" s="78" t="str">
        <f>IF(db[[#This Row],[STN K]]="","",IF(db[[#This Row],[STN TG]]="LSN",12,""))</f>
        <v/>
      </c>
      <c r="AB1978" s="78" t="str">
        <f>IF(db[[#This Row],[STN TG]]="LSN","PCS","")</f>
        <v/>
      </c>
      <c r="AC1978" s="78">
        <f>db[[#This Row],[QTY B]]*IF(db[[#This Row],[QTY TG]]="",1,db[[#This Row],[QTY TG]])*IF(db[[#This Row],[QTY K]]="",1,db[[#This Row],[QTY K]])</f>
        <v>360</v>
      </c>
      <c r="AD1978" s="78" t="str">
        <f>IF(db[[#This Row],[STN K]]="",IF(db[[#This Row],[STN TG]]="",db[[#This Row],[STN B]],db[[#This Row],[STN TG]]),db[[#This Row],[STN K]])</f>
        <v>PCS</v>
      </c>
      <c r="AE1978" s="78"/>
    </row>
    <row r="1979" spans="1:31" x14ac:dyDescent="0.25">
      <c r="A1979" s="40">
        <f t="shared" si="30"/>
        <v>1978</v>
      </c>
      <c r="B1979" s="5" t="str">
        <f>LOWER(SUBSTITUTE(SUBSTITUTE(SUBSTITUTE(SUBSTITUTE(SUBSTITUTE(SUBSTITUTE(SUBSTITUTE(SUBSTITUTE(db[[#This Row],[NB BM]]," ",),".",""),"-",""),"(",""),")",""),"/",""),"""",""),"+",""))</f>
        <v>mapzk830</v>
      </c>
      <c r="C1979" s="5" t="str">
        <f>LOWER(SUBSTITUTE(SUBSTITUTE(SUBSTITUTE(SUBSTITUTE(SUBSTITUTE(SUBSTITUTE(SUBSTITUTE(SUBSTITUTE(SUBSTITUTE(db[[#This Row],[NB NOTA]]," ",),".",""),"-",""),"(",""),")",""),",",""),"/",""),"""",""),"+",""))</f>
        <v>mapzk830</v>
      </c>
      <c r="D1979" s="5" t="str">
        <f>LOWER(SUBSTITUTE(SUBSTITUTE(SUBSTITUTE(SUBSTITUTE(SUBSTITUTE(SUBSTITUTE(SUBSTITUTE(SUBSTITUTE(SUBSTITUTE(db[[#This Row],[NB PAJAK]]," ",""),"-",""),"(",""),")",""),".",""),",",""),"/",""),"""",""),"+",""))</f>
        <v/>
      </c>
      <c r="E19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mapzk83036pcsuntana</v>
      </c>
      <c r="F19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mapzk83036pcs</v>
      </c>
      <c r="G1979" s="5" t="str">
        <f>db[[#This Row],[NB NOTA_C]]&amp;LOWER(SUBSTITUTE(SUBSTITUTE(SUBSTITUTE(SUBSTITUTE(SUBSTITUTE(SUBSTITUTE(SUBSTITUTE(SUBSTITUTE(SUBSTITUTE(db[[#This Row],[FAKTUR]]," ",),".",""),"-",""),"(",""),")",""),",",""),"/",""),"""",""),"+",""))</f>
        <v>mapzk830untana</v>
      </c>
      <c r="H19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mapzk83036pcsuntana</v>
      </c>
      <c r="I1979" s="2" t="s">
        <v>7289</v>
      </c>
      <c r="J1979" s="2" t="s">
        <v>7280</v>
      </c>
      <c r="K1979" s="14"/>
      <c r="L1979" s="2" t="s">
        <v>1336</v>
      </c>
      <c r="M1979" s="33" t="e">
        <f>IF(db[[#This Row],[NB NOTA_C]]="","",COUNTIF([2]!B_MSK[concat],db[[#This Row],[NB NOTA_C]]))</f>
        <v>#REF!</v>
      </c>
      <c r="N1979" s="9" t="s">
        <v>1352</v>
      </c>
      <c r="O1979" s="5" t="s">
        <v>1541</v>
      </c>
      <c r="P1979" s="2" t="s">
        <v>2439</v>
      </c>
      <c r="Q1979" s="5"/>
      <c r="R1979" s="5" t="str">
        <f>IF(db[[#This Row],[QTY/ CTN]]="","",SUBSTITUTE(SUBSTITUTE(SUBSTITUTE(db[[#This Row],[QTY/ CTN]]," ","_",2),"(",""),")","")&amp;"_")</f>
        <v>36 PCS_</v>
      </c>
      <c r="S1979" s="5">
        <f>IF(db[[#This Row],[H_QTY/ CTN]]="","",SEARCH("_",db[[#This Row],[H_QTY/ CTN]]))</f>
        <v>7</v>
      </c>
      <c r="T1979" s="5">
        <f>IF(db[[#This Row],[H_QTY/ CTN]]="","",LEN(db[[#This Row],[H_QTY/ CTN]]))</f>
        <v>7</v>
      </c>
      <c r="U1979" s="40" t="str">
        <f>IF(db[[#This Row],[H_QTY/ CTN]]="","",LEFT(db[[#This Row],[H_QTY/ CTN]],db[[#This Row],[H_1]]-1))</f>
        <v>36 PCS</v>
      </c>
      <c r="V1979" s="40" t="str">
        <f>IF(NOT(db[[#This Row],[H_1]]=db[[#This Row],[H_2]]),MID(db[[#This Row],[H_QTY/ CTN]],db[[#This Row],[H_1]]+1,db[[#This Row],[H_2]]-db[[#This Row],[H_1]]-1),"")</f>
        <v/>
      </c>
      <c r="W1979" s="40" t="str">
        <f>IF(db[[#This Row],[QTY/ CTN B]]="","",LEFT(db[[#This Row],[QTY/ CTN B]],SEARCH(" ",db[[#This Row],[QTY/ CTN B]],1)-1))</f>
        <v>36</v>
      </c>
      <c r="X1979" s="40" t="str">
        <f>IF(db[[#This Row],[QTY/ CTN B]]="","",RIGHT(db[[#This Row],[QTY/ CTN B]],LEN(db[[#This Row],[QTY/ CTN B]])-SEARCH(" ",db[[#This Row],[QTY/ CTN B]],1)))</f>
        <v>PCS</v>
      </c>
      <c r="Y1979" s="40" t="str">
        <f>IF(db[[#This Row],[QTY/ CTN TG]]="",IF(db[[#This Row],[STN TG]]="","",12),LEFT(db[[#This Row],[QTY/ CTN TG]],SEARCH(" ",db[[#This Row],[QTY/ CTN TG]],1)-1))</f>
        <v/>
      </c>
      <c r="Z19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79" s="40" t="str">
        <f>IF(db[[#This Row],[STN K]]="","",IF(db[[#This Row],[STN TG]]="LSN",12,""))</f>
        <v/>
      </c>
      <c r="AB1979" s="40" t="str">
        <f>IF(db[[#This Row],[STN TG]]="LSN","PCS","")</f>
        <v/>
      </c>
      <c r="AC1979" s="40">
        <f>db[[#This Row],[QTY B]]*IF(db[[#This Row],[QTY TG]]="",1,db[[#This Row],[QTY TG]])*IF(db[[#This Row],[QTY K]]="",1,db[[#This Row],[QTY K]])</f>
        <v>36</v>
      </c>
      <c r="AD1979" s="40" t="str">
        <f>IF(db[[#This Row],[STN K]]="",IF(db[[#This Row],[STN TG]]="",db[[#This Row],[STN B]],db[[#This Row],[STN TG]]),db[[#This Row],[STN K]])</f>
        <v>PCS</v>
      </c>
      <c r="AE1979" s="40"/>
    </row>
    <row r="1980" spans="1:31" x14ac:dyDescent="0.25">
      <c r="A1980" s="40">
        <f t="shared" si="30"/>
        <v>1979</v>
      </c>
      <c r="B1980" s="5" t="str">
        <f>LOWER(SUBSTITUTE(SUBSTITUTE(SUBSTITUTE(SUBSTITUTE(SUBSTITUTE(SUBSTITUTE(SUBSTITUTE(SUBSTITUTE(db[[#This Row],[NB BM]]," ",),".",""),"-",""),"(",""),")",""),"/",""),"""",""),"+",""))</f>
        <v>acryliccolormarries81212w</v>
      </c>
      <c r="C1980" s="5" t="str">
        <f>LOWER(SUBSTITUTE(SUBSTITUTE(SUBSTITUTE(SUBSTITUTE(SUBSTITUTE(SUBSTITUTE(SUBSTITUTE(SUBSTITUTE(SUBSTITUTE(db[[#This Row],[NB NOTA]]," ",),".",""),"-",""),"(",""),")",""),",",""),"/",""),"""",""),"+",""))</f>
        <v>marriesacrclr81212wrn</v>
      </c>
      <c r="D1980" s="5" t="str">
        <f>LOWER(SUBSTITUTE(SUBSTITUTE(SUBSTITUTE(SUBSTITUTE(SUBSTITUTE(SUBSTITUTE(SUBSTITUTE(SUBSTITUTE(SUBSTITUTE(db[[#This Row],[NB PAJAK]]," ",""),"-",""),"(",""),")",""),".",""),",",""),"/",""),"""",""),"+",""))</f>
        <v/>
      </c>
      <c r="E198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acryliccolormarries81212w60setuntana</v>
      </c>
      <c r="F198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marriesacrclr81212wrn60set</v>
      </c>
      <c r="G1980" s="5" t="str">
        <f>db[[#This Row],[NB NOTA_C]]&amp;LOWER(SUBSTITUTE(SUBSTITUTE(SUBSTITUTE(SUBSTITUTE(SUBSTITUTE(SUBSTITUTE(SUBSTITUTE(SUBSTITUTE(SUBSTITUTE(db[[#This Row],[FAKTUR]]," ",),".",""),"-",""),"(",""),")",""),",",""),"/",""),"""",""),"+",""))</f>
        <v>marriesacrclr81212wrnuntana</v>
      </c>
      <c r="H198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marriesacrclr81212wrn60setuntana</v>
      </c>
      <c r="I1980" s="2" t="s">
        <v>5156</v>
      </c>
      <c r="J1980" s="2" t="s">
        <v>5158</v>
      </c>
      <c r="K1980" s="1"/>
      <c r="L1980" s="2" t="s">
        <v>1336</v>
      </c>
      <c r="M1980" s="34" t="e">
        <f>IF(db[[#This Row],[NB NOTA_C]]="","",COUNTIF([2]!B_MSK[concat],db[[#This Row],[NB NOTA_C]]))</f>
        <v>#REF!</v>
      </c>
      <c r="N1980" s="9" t="s">
        <v>1341</v>
      </c>
      <c r="O1980" s="5" t="s">
        <v>1378</v>
      </c>
      <c r="P1980" s="2" t="s">
        <v>2417</v>
      </c>
      <c r="R1980" s="2" t="str">
        <f>IF(db[[#This Row],[QTY/ CTN]]="","",SUBSTITUTE(SUBSTITUTE(SUBSTITUTE(db[[#This Row],[QTY/ CTN]]," ","_",2),"(",""),")","")&amp;"_")</f>
        <v>60 SET_</v>
      </c>
      <c r="S1980" s="2">
        <f>IF(db[[#This Row],[H_QTY/ CTN]]="","",SEARCH("_",db[[#This Row],[H_QTY/ CTN]]))</f>
        <v>7</v>
      </c>
      <c r="T1980" s="2">
        <f>IF(db[[#This Row],[H_QTY/ CTN]]="","",LEN(db[[#This Row],[H_QTY/ CTN]]))</f>
        <v>7</v>
      </c>
      <c r="U1980" s="41" t="str">
        <f>IF(db[[#This Row],[H_QTY/ CTN]]="","",LEFT(db[[#This Row],[H_QTY/ CTN]],db[[#This Row],[H_1]]-1))</f>
        <v>60 SET</v>
      </c>
      <c r="V1980" s="40" t="str">
        <f>IF(NOT(db[[#This Row],[H_1]]=db[[#This Row],[H_2]]),MID(db[[#This Row],[H_QTY/ CTN]],db[[#This Row],[H_1]]+1,db[[#This Row],[H_2]]-db[[#This Row],[H_1]]-1),"")</f>
        <v/>
      </c>
      <c r="W1980" s="40" t="str">
        <f>IF(db[[#This Row],[QTY/ CTN B]]="","",LEFT(db[[#This Row],[QTY/ CTN B]],SEARCH(" ",db[[#This Row],[QTY/ CTN B]],1)-1))</f>
        <v>60</v>
      </c>
      <c r="X1980" s="40" t="str">
        <f>IF(db[[#This Row],[QTY/ CTN B]]="","",RIGHT(db[[#This Row],[QTY/ CTN B]],LEN(db[[#This Row],[QTY/ CTN B]])-SEARCH(" ",db[[#This Row],[QTY/ CTN B]],1)))</f>
        <v>SET</v>
      </c>
      <c r="Y1980" s="40" t="str">
        <f>IF(db[[#This Row],[QTY/ CTN TG]]="",IF(db[[#This Row],[STN TG]]="","",12),LEFT(db[[#This Row],[QTY/ CTN TG]],SEARCH(" ",db[[#This Row],[QTY/ CTN TG]],1)-1))</f>
        <v/>
      </c>
      <c r="Z19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0" s="40" t="str">
        <f>IF(db[[#This Row],[STN K]]="","",IF(db[[#This Row],[STN TG]]="LSN",12,""))</f>
        <v/>
      </c>
      <c r="AB1980" s="40" t="str">
        <f>IF(db[[#This Row],[STN TG]]="LSN","PCS","")</f>
        <v/>
      </c>
      <c r="AC1980" s="40">
        <f>db[[#This Row],[QTY B]]*IF(db[[#This Row],[QTY TG]]="",1,db[[#This Row],[QTY TG]])*IF(db[[#This Row],[QTY K]]="",1,db[[#This Row],[QTY K]])</f>
        <v>60</v>
      </c>
      <c r="AD1980" s="40" t="str">
        <f>IF(db[[#This Row],[STN K]]="",IF(db[[#This Row],[STN TG]]="",db[[#This Row],[STN B]],db[[#This Row],[STN TG]]),db[[#This Row],[STN K]])</f>
        <v>SET</v>
      </c>
      <c r="AE1980" s="40"/>
    </row>
    <row r="1981" spans="1:31" x14ac:dyDescent="0.25">
      <c r="A1981" s="40">
        <f t="shared" si="30"/>
        <v>1980</v>
      </c>
      <c r="B1981" s="5" t="str">
        <f>LOWER(SUBSTITUTE(SUBSTITUTE(SUBSTITUTE(SUBSTITUTE(SUBSTITUTE(SUBSTITUTE(SUBSTITUTE(SUBSTITUTE(db[[#This Row],[NB BM]]," ",),".",""),"-",""),"(",""),")",""),"/",""),"""",""),"+",""))</f>
        <v>wcolormarriese1386b</v>
      </c>
      <c r="C1981" s="5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D1981" s="5" t="str">
        <f>LOWER(SUBSTITUTE(SUBSTITUTE(SUBSTITUTE(SUBSTITUTE(SUBSTITUTE(SUBSTITUTE(SUBSTITUTE(SUBSTITUTE(SUBSTITUTE(db[[#This Row],[NB PAJAK]]," ",""),"-",""),"(",""),")",""),".",""),",",""),"/",""),"""",""),"+",""))</f>
        <v/>
      </c>
      <c r="E198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wcolormarriese1386b60setuntana</v>
      </c>
      <c r="F198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marriesoilclre1386b12wrn60set</v>
      </c>
      <c r="G1981" s="5" t="str">
        <f>db[[#This Row],[NB NOTA_C]]&amp;LOWER(SUBSTITUTE(SUBSTITUTE(SUBSTITUTE(SUBSTITUTE(SUBSTITUTE(SUBSTITUTE(SUBSTITUTE(SUBSTITUTE(SUBSTITUTE(db[[#This Row],[FAKTUR]]," ",),".",""),"-",""),"(",""),")",""),",",""),"/",""),"""",""),"+",""))</f>
        <v>marriesoilclre1386b12wrnuntana</v>
      </c>
      <c r="H198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marriesoilclre1386b12wrn60setuntana</v>
      </c>
      <c r="I1981" s="2" t="s">
        <v>996</v>
      </c>
      <c r="J1981" s="2" t="s">
        <v>1282</v>
      </c>
      <c r="K1981" s="14"/>
      <c r="L1981" s="2" t="s">
        <v>1336</v>
      </c>
      <c r="M1981" s="34" t="e">
        <f>IF(db[[#This Row],[NB NOTA_C]]="","",COUNTIF([2]!B_MSK[concat],db[[#This Row],[NB NOTA_C]]))</f>
        <v>#REF!</v>
      </c>
      <c r="N1981" s="14" t="s">
        <v>1341</v>
      </c>
      <c r="O1981" s="2" t="s">
        <v>1378</v>
      </c>
      <c r="P1981" s="2" t="s">
        <v>2417</v>
      </c>
      <c r="R1981" s="2" t="str">
        <f>IF(db[[#This Row],[QTY/ CTN]]="","",SUBSTITUTE(SUBSTITUTE(SUBSTITUTE(db[[#This Row],[QTY/ CTN]]," ","_",2),"(",""),")","")&amp;"_")</f>
        <v>60 SET_</v>
      </c>
      <c r="S1981" s="2">
        <f>IF(db[[#This Row],[H_QTY/ CTN]]="","",SEARCH("_",db[[#This Row],[H_QTY/ CTN]]))</f>
        <v>7</v>
      </c>
      <c r="T1981" s="2">
        <f>IF(db[[#This Row],[H_QTY/ CTN]]="","",LEN(db[[#This Row],[H_QTY/ CTN]]))</f>
        <v>7</v>
      </c>
      <c r="U1981" s="41" t="str">
        <f>IF(db[[#This Row],[H_QTY/ CTN]]="","",LEFT(db[[#This Row],[H_QTY/ CTN]],db[[#This Row],[H_1]]-1))</f>
        <v>60 SET</v>
      </c>
      <c r="V1981" s="40" t="str">
        <f>IF(NOT(db[[#This Row],[H_1]]=db[[#This Row],[H_2]]),MID(db[[#This Row],[H_QTY/ CTN]],db[[#This Row],[H_1]]+1,db[[#This Row],[H_2]]-db[[#This Row],[H_1]]-1),"")</f>
        <v/>
      </c>
      <c r="W1981" s="40" t="str">
        <f>IF(db[[#This Row],[QTY/ CTN B]]="","",LEFT(db[[#This Row],[QTY/ CTN B]],SEARCH(" ",db[[#This Row],[QTY/ CTN B]],1)-1))</f>
        <v>60</v>
      </c>
      <c r="X1981" s="40" t="str">
        <f>IF(db[[#This Row],[QTY/ CTN B]]="","",RIGHT(db[[#This Row],[QTY/ CTN B]],LEN(db[[#This Row],[QTY/ CTN B]])-SEARCH(" ",db[[#This Row],[QTY/ CTN B]],1)))</f>
        <v>SET</v>
      </c>
      <c r="Y1981" s="40" t="str">
        <f>IF(db[[#This Row],[QTY/ CTN TG]]="",IF(db[[#This Row],[STN TG]]="","",12),LEFT(db[[#This Row],[QTY/ CTN TG]],SEARCH(" ",db[[#This Row],[QTY/ CTN TG]],1)-1))</f>
        <v/>
      </c>
      <c r="Z19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1" s="40" t="str">
        <f>IF(db[[#This Row],[STN K]]="","",IF(db[[#This Row],[STN TG]]="LSN",12,""))</f>
        <v/>
      </c>
      <c r="AB1981" s="40" t="str">
        <f>IF(db[[#This Row],[STN TG]]="LSN","PCS","")</f>
        <v/>
      </c>
      <c r="AC1981" s="40">
        <f>db[[#This Row],[QTY B]]*IF(db[[#This Row],[QTY TG]]="",1,db[[#This Row],[QTY TG]])*IF(db[[#This Row],[QTY K]]="",1,db[[#This Row],[QTY K]])</f>
        <v>60</v>
      </c>
      <c r="AD1981" s="40" t="str">
        <f>IF(db[[#This Row],[STN K]]="",IF(db[[#This Row],[STN TG]]="",db[[#This Row],[STN B]],db[[#This Row],[STN TG]]),db[[#This Row],[STN K]])</f>
        <v>SET</v>
      </c>
      <c r="AE1981" s="40"/>
    </row>
    <row r="1982" spans="1:31" x14ac:dyDescent="0.25">
      <c r="A1982" s="40">
        <f t="shared" si="30"/>
        <v>1981</v>
      </c>
      <c r="B1982" s="5" t="str">
        <f>LOWER(SUBSTITUTE(SUBSTITUTE(SUBSTITUTE(SUBSTITUTE(SUBSTITUTE(SUBSTITUTE(SUBSTITUTE(SUBSTITUTE(db[[#This Row],[NB BM]]," ",),".",""),"-",""),"(",""),")",""),"/",""),"""",""),"+",""))</f>
        <v>wcolormarries12w1325b</v>
      </c>
      <c r="C1982" s="5" t="str">
        <f>LOWER(SUBSTITUTE(SUBSTITUTE(SUBSTITUTE(SUBSTITUTE(SUBSTITUTE(SUBSTITUTE(SUBSTITUTE(SUBSTITUTE(SUBSTITUTE(db[[#This Row],[NB NOTA]]," ",),".",""),"-",""),"(",""),")",""),",",""),"/",""),"""",""),"+",""))</f>
        <v>marrieswaterclre1325b12warna</v>
      </c>
      <c r="D1982" s="5" t="str">
        <f>LOWER(SUBSTITUTE(SUBSTITUTE(SUBSTITUTE(SUBSTITUTE(SUBSTITUTE(SUBSTITUTE(SUBSTITUTE(SUBSTITUTE(SUBSTITUTE(db[[#This Row],[NB PAJAK]]," ",""),"-",""),"(",""),")",""),".",""),",",""),"/",""),"""",""),"+",""))</f>
        <v/>
      </c>
      <c r="E198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wcolormarries12w1325b96setuntana</v>
      </c>
      <c r="F198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marrieswaterclre1325b12warna96set</v>
      </c>
      <c r="G1982" s="5" t="str">
        <f>db[[#This Row],[NB NOTA_C]]&amp;LOWER(SUBSTITUTE(SUBSTITUTE(SUBSTITUTE(SUBSTITUTE(SUBSTITUTE(SUBSTITUTE(SUBSTITUTE(SUBSTITUTE(SUBSTITUTE(db[[#This Row],[FAKTUR]]," ",),".",""),"-",""),"(",""),")",""),",",""),"/",""),"""",""),"+",""))</f>
        <v>marrieswaterclre1325b12warnauntana</v>
      </c>
      <c r="H198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marrieswaterclre1325b12warna96setuntana</v>
      </c>
      <c r="I1982" s="2" t="s">
        <v>3371</v>
      </c>
      <c r="J1982" s="2" t="s">
        <v>5157</v>
      </c>
      <c r="K1982" s="14"/>
      <c r="L1982" s="2" t="s">
        <v>1336</v>
      </c>
      <c r="M1982" s="34" t="e">
        <f>IF(db[[#This Row],[NB NOTA_C]]="","",COUNTIF([2]!B_MSK[concat],db[[#This Row],[NB NOTA_C]]))</f>
        <v>#REF!</v>
      </c>
      <c r="N1982" s="14" t="s">
        <v>1341</v>
      </c>
      <c r="O1982" s="2" t="s">
        <v>3372</v>
      </c>
      <c r="P1982" s="2" t="s">
        <v>2420</v>
      </c>
      <c r="R1982" s="2" t="str">
        <f>IF(db[[#This Row],[QTY/ CTN]]="","",SUBSTITUTE(SUBSTITUTE(SUBSTITUTE(db[[#This Row],[QTY/ CTN]]," ","_",2),"(",""),")","")&amp;"_")</f>
        <v>96 SET_</v>
      </c>
      <c r="S1982" s="2">
        <f>IF(db[[#This Row],[H_QTY/ CTN]]="","",SEARCH("_",db[[#This Row],[H_QTY/ CTN]]))</f>
        <v>7</v>
      </c>
      <c r="T1982" s="2">
        <f>IF(db[[#This Row],[H_QTY/ CTN]]="","",LEN(db[[#This Row],[H_QTY/ CTN]]))</f>
        <v>7</v>
      </c>
      <c r="U1982" s="41" t="str">
        <f>IF(db[[#This Row],[H_QTY/ CTN]]="","",LEFT(db[[#This Row],[H_QTY/ CTN]],db[[#This Row],[H_1]]-1))</f>
        <v>96 SET</v>
      </c>
      <c r="V1982" s="40" t="str">
        <f>IF(NOT(db[[#This Row],[H_1]]=db[[#This Row],[H_2]]),MID(db[[#This Row],[H_QTY/ CTN]],db[[#This Row],[H_1]]+1,db[[#This Row],[H_2]]-db[[#This Row],[H_1]]-1),"")</f>
        <v/>
      </c>
      <c r="W1982" s="40" t="str">
        <f>IF(db[[#This Row],[QTY/ CTN B]]="","",LEFT(db[[#This Row],[QTY/ CTN B]],SEARCH(" ",db[[#This Row],[QTY/ CTN B]],1)-1))</f>
        <v>96</v>
      </c>
      <c r="X1982" s="40" t="str">
        <f>IF(db[[#This Row],[QTY/ CTN B]]="","",RIGHT(db[[#This Row],[QTY/ CTN B]],LEN(db[[#This Row],[QTY/ CTN B]])-SEARCH(" ",db[[#This Row],[QTY/ CTN B]],1)))</f>
        <v>SET</v>
      </c>
      <c r="Y1982" s="40" t="str">
        <f>IF(db[[#This Row],[QTY/ CTN TG]]="",IF(db[[#This Row],[STN TG]]="","",12),LEFT(db[[#This Row],[QTY/ CTN TG]],SEARCH(" ",db[[#This Row],[QTY/ CTN TG]],1)-1))</f>
        <v/>
      </c>
      <c r="Z19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2" s="40" t="str">
        <f>IF(db[[#This Row],[STN K]]="","",IF(db[[#This Row],[STN TG]]="LSN",12,""))</f>
        <v/>
      </c>
      <c r="AB1982" s="40" t="str">
        <f>IF(db[[#This Row],[STN TG]]="LSN","PCS","")</f>
        <v/>
      </c>
      <c r="AC1982" s="40">
        <f>db[[#This Row],[QTY B]]*IF(db[[#This Row],[QTY TG]]="",1,db[[#This Row],[QTY TG]])*IF(db[[#This Row],[QTY K]]="",1,db[[#This Row],[QTY K]])</f>
        <v>96</v>
      </c>
      <c r="AD1982" s="40" t="str">
        <f>IF(db[[#This Row],[STN K]]="",IF(db[[#This Row],[STN TG]]="",db[[#This Row],[STN B]],db[[#This Row],[STN TG]]),db[[#This Row],[STN K]])</f>
        <v>SET</v>
      </c>
      <c r="AE1982" s="40"/>
    </row>
    <row r="1983" spans="1:31" x14ac:dyDescent="0.25">
      <c r="A1983" s="40">
        <f t="shared" si="30"/>
        <v>1982</v>
      </c>
      <c r="B1983" s="5" t="str">
        <f>LOWER(SUBSTITUTE(SUBSTITUTE(SUBSTITUTE(SUBSTITUTE(SUBSTITUTE(SUBSTITUTE(SUBSTITUTE(SUBSTITUTE(db[[#This Row],[NB BM]]," ",),".",""),"-",""),"(",""),")",""),"/",""),"""",""),"+",""))</f>
        <v>masker</v>
      </c>
      <c r="C1983" s="5" t="str">
        <f>LOWER(SUBSTITUTE(SUBSTITUTE(SUBSTITUTE(SUBSTITUTE(SUBSTITUTE(SUBSTITUTE(SUBSTITUTE(SUBSTITUTE(SUBSTITUTE(db[[#This Row],[NB NOTA]]," ",),".",""),"-",""),"(",""),")",""),",",""),"/",""),"""",""),"+",""))</f>
        <v>masker</v>
      </c>
      <c r="D1983" s="5" t="str">
        <f>LOWER(SUBSTITUTE(SUBSTITUTE(SUBSTITUTE(SUBSTITUTE(SUBSTITUTE(SUBSTITUTE(SUBSTITUTE(SUBSTITUTE(SUBSTITUTE(db[[#This Row],[NB PAJAK]]," ",""),"-",""),"(",""),")",""),".",""),",",""),"/",""),"""",""),"+",""))</f>
        <v/>
      </c>
      <c r="E198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masker50boxuntana</v>
      </c>
      <c r="F198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masker50box</v>
      </c>
      <c r="G1983" s="5" t="str">
        <f>db[[#This Row],[NB NOTA_C]]&amp;LOWER(SUBSTITUTE(SUBSTITUTE(SUBSTITUTE(SUBSTITUTE(SUBSTITUTE(SUBSTITUTE(SUBSTITUTE(SUBSTITUTE(SUBSTITUTE(db[[#This Row],[FAKTUR]]," ",),".",""),"-",""),"(",""),")",""),",",""),"/",""),"""",""),"+",""))</f>
        <v>maskeruntana</v>
      </c>
      <c r="H198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masker50boxuntana</v>
      </c>
      <c r="I1983" s="2" t="s">
        <v>943</v>
      </c>
      <c r="J1983" s="2" t="s">
        <v>1208</v>
      </c>
      <c r="K1983" s="1"/>
      <c r="L1983" s="2" t="s">
        <v>1336</v>
      </c>
      <c r="M1983" s="34" t="e">
        <f>IF(db[[#This Row],[NB NOTA_C]]="","",COUNTIF([2]!B_MSK[concat],db[[#This Row],[NB NOTA_C]]))</f>
        <v>#REF!</v>
      </c>
      <c r="N1983" s="14" t="s">
        <v>1349</v>
      </c>
      <c r="O1983" s="2" t="s">
        <v>1497</v>
      </c>
      <c r="P1983" s="2" t="s">
        <v>2422</v>
      </c>
      <c r="R1983" s="2" t="str">
        <f>IF(db[[#This Row],[QTY/ CTN]]="","",SUBSTITUTE(SUBSTITUTE(SUBSTITUTE(db[[#This Row],[QTY/ CTN]]," ","_",2),"(",""),")","")&amp;"_")</f>
        <v>50 BOX_</v>
      </c>
      <c r="S1983" s="2">
        <f>IF(db[[#This Row],[H_QTY/ CTN]]="","",SEARCH("_",db[[#This Row],[H_QTY/ CTN]]))</f>
        <v>7</v>
      </c>
      <c r="T1983" s="2">
        <f>IF(db[[#This Row],[H_QTY/ CTN]]="","",LEN(db[[#This Row],[H_QTY/ CTN]]))</f>
        <v>7</v>
      </c>
      <c r="U1983" s="41" t="str">
        <f>IF(db[[#This Row],[H_QTY/ CTN]]="","",LEFT(db[[#This Row],[H_QTY/ CTN]],db[[#This Row],[H_1]]-1))</f>
        <v>50 BOX</v>
      </c>
      <c r="V1983" s="40" t="str">
        <f>IF(NOT(db[[#This Row],[H_1]]=db[[#This Row],[H_2]]),MID(db[[#This Row],[H_QTY/ CTN]],db[[#This Row],[H_1]]+1,db[[#This Row],[H_2]]-db[[#This Row],[H_1]]-1),"")</f>
        <v/>
      </c>
      <c r="W1983" s="40" t="str">
        <f>IF(db[[#This Row],[QTY/ CTN B]]="","",LEFT(db[[#This Row],[QTY/ CTN B]],SEARCH(" ",db[[#This Row],[QTY/ CTN B]],1)-1))</f>
        <v>50</v>
      </c>
      <c r="X1983" s="40" t="str">
        <f>IF(db[[#This Row],[QTY/ CTN B]]="","",RIGHT(db[[#This Row],[QTY/ CTN B]],LEN(db[[#This Row],[QTY/ CTN B]])-SEARCH(" ",db[[#This Row],[QTY/ CTN B]],1)))</f>
        <v>BOX</v>
      </c>
      <c r="Y1983" s="40" t="str">
        <f>IF(db[[#This Row],[QTY/ CTN TG]]="",IF(db[[#This Row],[STN TG]]="","",12),LEFT(db[[#This Row],[QTY/ CTN TG]],SEARCH(" ",db[[#This Row],[QTY/ CTN TG]],1)-1))</f>
        <v/>
      </c>
      <c r="Z19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3" s="40" t="str">
        <f>IF(db[[#This Row],[STN K]]="","",IF(db[[#This Row],[STN TG]]="LSN",12,""))</f>
        <v/>
      </c>
      <c r="AB1983" s="40" t="str">
        <f>IF(db[[#This Row],[STN TG]]="LSN","PCS","")</f>
        <v/>
      </c>
      <c r="AC1983" s="40">
        <f>db[[#This Row],[QTY B]]*IF(db[[#This Row],[QTY TG]]="",1,db[[#This Row],[QTY TG]])*IF(db[[#This Row],[QTY K]]="",1,db[[#This Row],[QTY K]])</f>
        <v>50</v>
      </c>
      <c r="AD1983" s="40" t="str">
        <f>IF(db[[#This Row],[STN K]]="",IF(db[[#This Row],[STN TG]]="",db[[#This Row],[STN B]],db[[#This Row],[STN TG]]),db[[#This Row],[STN K]])</f>
        <v>BOX</v>
      </c>
      <c r="AE1983" s="40"/>
    </row>
    <row r="1984" spans="1:31" x14ac:dyDescent="0.25">
      <c r="A1984" s="40">
        <f t="shared" si="30"/>
        <v>1983</v>
      </c>
      <c r="B1984" s="82" t="str">
        <f>LOWER(SUBSTITUTE(SUBSTITUTE(SUBSTITUTE(SUBSTITUTE(SUBSTITUTE(SUBSTITUTE(SUBSTITUTE(SUBSTITUTE(db[[#This Row],[NB BM]]," ",),".",""),"-",""),"(",""),")",""),"/",""),"""",""),"+",""))</f>
        <v>masker</v>
      </c>
      <c r="C1984" s="82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D1984" s="82" t="str">
        <f>LOWER(SUBSTITUTE(SUBSTITUTE(SUBSTITUTE(SUBSTITUTE(SUBSTITUTE(SUBSTITUTE(SUBSTITUTE(SUBSTITUTE(SUBSTITUTE(db[[#This Row],[NB PAJAK]]," ",""),"-",""),"(",""),")",""),".",""),",",""),"/",""),"""",""),"+",""))</f>
        <v/>
      </c>
      <c r="E198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masker50boxuntana</v>
      </c>
      <c r="F198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maskerubonus50box</v>
      </c>
      <c r="G1984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maskerubonusuntana</v>
      </c>
      <c r="H198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maskerubonus50boxuntana</v>
      </c>
      <c r="I1984" s="7" t="s">
        <v>943</v>
      </c>
      <c r="J1984" s="7" t="s">
        <v>3497</v>
      </c>
      <c r="K1984" s="15"/>
      <c r="L1984" s="2" t="s">
        <v>1336</v>
      </c>
      <c r="M1984" s="83" t="e">
        <f>IF(db[[#This Row],[NB NOTA_C]]="","",COUNTIF([2]!B_MSK[concat],db[[#This Row],[NB NOTA_C]]))</f>
        <v>#REF!</v>
      </c>
      <c r="N1984" s="84" t="s">
        <v>1342</v>
      </c>
      <c r="O1984" s="82" t="s">
        <v>1497</v>
      </c>
      <c r="P1984" s="7" t="s">
        <v>2422</v>
      </c>
      <c r="Q1984" s="82"/>
      <c r="R1984" s="82" t="str">
        <f>IF(db[[#This Row],[QTY/ CTN]]="","",SUBSTITUTE(SUBSTITUTE(SUBSTITUTE(db[[#This Row],[QTY/ CTN]]," ","_",2),"(",""),")","")&amp;"_")</f>
        <v>50 BOX_</v>
      </c>
      <c r="S1984" s="82">
        <f>IF(db[[#This Row],[H_QTY/ CTN]]="","",SEARCH("_",db[[#This Row],[H_QTY/ CTN]]))</f>
        <v>7</v>
      </c>
      <c r="T1984" s="82">
        <f>IF(db[[#This Row],[H_QTY/ CTN]]="","",LEN(db[[#This Row],[H_QTY/ CTN]]))</f>
        <v>7</v>
      </c>
      <c r="U1984" s="85" t="str">
        <f>IF(db[[#This Row],[H_QTY/ CTN]]="","",LEFT(db[[#This Row],[H_QTY/ CTN]],db[[#This Row],[H_1]]-1))</f>
        <v>50 BOX</v>
      </c>
      <c r="V1984" s="85" t="str">
        <f>IF(NOT(db[[#This Row],[H_1]]=db[[#This Row],[H_2]]),MID(db[[#This Row],[H_QTY/ CTN]],db[[#This Row],[H_1]]+1,db[[#This Row],[H_2]]-db[[#This Row],[H_1]]-1),"")</f>
        <v/>
      </c>
      <c r="W1984" s="40" t="str">
        <f>IF(db[[#This Row],[QTY/ CTN B]]="","",LEFT(db[[#This Row],[QTY/ CTN B]],SEARCH(" ",db[[#This Row],[QTY/ CTN B]],1)-1))</f>
        <v>50</v>
      </c>
      <c r="X1984" s="40" t="str">
        <f>IF(db[[#This Row],[QTY/ CTN B]]="","",RIGHT(db[[#This Row],[QTY/ CTN B]],LEN(db[[#This Row],[QTY/ CTN B]])-SEARCH(" ",db[[#This Row],[QTY/ CTN B]],1)))</f>
        <v>BOX</v>
      </c>
      <c r="Y1984" s="40" t="str">
        <f>IF(db[[#This Row],[QTY/ CTN TG]]="",IF(db[[#This Row],[STN TG]]="","",12),LEFT(db[[#This Row],[QTY/ CTN TG]],SEARCH(" ",db[[#This Row],[QTY/ CTN TG]],1)-1))</f>
        <v/>
      </c>
      <c r="Z19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4" s="40" t="str">
        <f>IF(db[[#This Row],[STN K]]="","",IF(db[[#This Row],[STN TG]]="LSN",12,""))</f>
        <v/>
      </c>
      <c r="AB1984" s="40" t="str">
        <f>IF(db[[#This Row],[STN TG]]="LSN","PCS","")</f>
        <v/>
      </c>
      <c r="AC1984" s="40">
        <f>db[[#This Row],[QTY B]]*IF(db[[#This Row],[QTY TG]]="",1,db[[#This Row],[QTY TG]])*IF(db[[#This Row],[QTY K]]="",1,db[[#This Row],[QTY K]])</f>
        <v>50</v>
      </c>
      <c r="AD1984" s="40" t="str">
        <f>IF(db[[#This Row],[STN K]]="",IF(db[[#This Row],[STN TG]]="",db[[#This Row],[STN B]],db[[#This Row],[STN TG]]),db[[#This Row],[STN K]])</f>
        <v>BOX</v>
      </c>
      <c r="AE1984" s="54"/>
    </row>
    <row r="1985" spans="1:31" x14ac:dyDescent="0.25">
      <c r="A1985" s="40">
        <f t="shared" si="30"/>
        <v>1984</v>
      </c>
      <c r="B1985" s="5" t="str">
        <f>LOWER(SUBSTITUTE(SUBSTITUTE(SUBSTITUTE(SUBSTITUTE(SUBSTITUTE(SUBSTITUTE(SUBSTITUTE(SUBSTITUTE(db[[#This Row],[NB BM]]," ",),".",""),"-",""),"(",""),")",""),"/",""),"""",""),"+",""))</f>
        <v>maskerbonus</v>
      </c>
      <c r="C1985" s="5" t="str">
        <f>LOWER(SUBSTITUTE(SUBSTITUTE(SUBSTITUTE(SUBSTITUTE(SUBSTITUTE(SUBSTITUTE(SUBSTITUTE(SUBSTITUTE(SUBSTITUTE(db[[#This Row],[NB NOTA]]," ",),".",""),"-",""),"(",""),")",""),",",""),"/",""),"""",""),"+",""))</f>
        <v>maskerbonus</v>
      </c>
      <c r="D1985" s="5" t="str">
        <f>LOWER(SUBSTITUTE(SUBSTITUTE(SUBSTITUTE(SUBSTITUTE(SUBSTITUTE(SUBSTITUTE(SUBSTITUTE(SUBSTITUTE(SUBSTITUTE(db[[#This Row],[NB PAJAK]]," ",""),"-",""),"(",""),")",""),".",""),",",""),"/",""),"""",""),"+",""))</f>
        <v/>
      </c>
      <c r="E198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maskerbonus50boxuntana</v>
      </c>
      <c r="F198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maskerbonus50box</v>
      </c>
      <c r="G1985" s="5" t="str">
        <f>db[[#This Row],[NB NOTA_C]]&amp;LOWER(SUBSTITUTE(SUBSTITUTE(SUBSTITUTE(SUBSTITUTE(SUBSTITUTE(SUBSTITUTE(SUBSTITUTE(SUBSTITUTE(SUBSTITUTE(db[[#This Row],[FAKTUR]]," ",),".",""),"-",""),"(",""),")",""),",",""),"/",""),"""",""),"+",""))</f>
        <v>maskerbonusuntana</v>
      </c>
      <c r="H198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maskerbonus50boxuntana</v>
      </c>
      <c r="I1985" s="2" t="s">
        <v>2731</v>
      </c>
      <c r="J1985" s="2" t="s">
        <v>2475</v>
      </c>
      <c r="K1985" s="14"/>
      <c r="L1985" s="2" t="s">
        <v>1336</v>
      </c>
      <c r="M1985" s="34" t="e">
        <f>IF(db[[#This Row],[NB NOTA_C]]="","",COUNTIF([2]!B_MSK[concat],db[[#This Row],[NB NOTA_C]]))</f>
        <v>#REF!</v>
      </c>
      <c r="N1985" s="14" t="s">
        <v>1342</v>
      </c>
      <c r="O1985" s="2" t="s">
        <v>1497</v>
      </c>
      <c r="P1985" s="2" t="s">
        <v>2422</v>
      </c>
      <c r="R1985" s="2" t="str">
        <f>IF(db[[#This Row],[QTY/ CTN]]="","",SUBSTITUTE(SUBSTITUTE(SUBSTITUTE(db[[#This Row],[QTY/ CTN]]," ","_",2),"(",""),")","")&amp;"_")</f>
        <v>50 BOX_</v>
      </c>
      <c r="S1985" s="2">
        <f>IF(db[[#This Row],[H_QTY/ CTN]]="","",SEARCH("_",db[[#This Row],[H_QTY/ CTN]]))</f>
        <v>7</v>
      </c>
      <c r="T1985" s="2">
        <f>IF(db[[#This Row],[H_QTY/ CTN]]="","",LEN(db[[#This Row],[H_QTY/ CTN]]))</f>
        <v>7</v>
      </c>
      <c r="U1985" s="41" t="str">
        <f>IF(db[[#This Row],[H_QTY/ CTN]]="","",LEFT(db[[#This Row],[H_QTY/ CTN]],db[[#This Row],[H_1]]-1))</f>
        <v>50 BOX</v>
      </c>
      <c r="V1985" s="40" t="str">
        <f>IF(NOT(db[[#This Row],[H_1]]=db[[#This Row],[H_2]]),MID(db[[#This Row],[H_QTY/ CTN]],db[[#This Row],[H_1]]+1,db[[#This Row],[H_2]]-db[[#This Row],[H_1]]-1),"")</f>
        <v/>
      </c>
      <c r="W1985" s="40" t="str">
        <f>IF(db[[#This Row],[QTY/ CTN B]]="","",LEFT(db[[#This Row],[QTY/ CTN B]],SEARCH(" ",db[[#This Row],[QTY/ CTN B]],1)-1))</f>
        <v>50</v>
      </c>
      <c r="X1985" s="40" t="str">
        <f>IF(db[[#This Row],[QTY/ CTN B]]="","",RIGHT(db[[#This Row],[QTY/ CTN B]],LEN(db[[#This Row],[QTY/ CTN B]])-SEARCH(" ",db[[#This Row],[QTY/ CTN B]],1)))</f>
        <v>BOX</v>
      </c>
      <c r="Y1985" s="40" t="str">
        <f>IF(db[[#This Row],[QTY/ CTN TG]]="",IF(db[[#This Row],[STN TG]]="","",12),LEFT(db[[#This Row],[QTY/ CTN TG]],SEARCH(" ",db[[#This Row],[QTY/ CTN TG]],1)-1))</f>
        <v/>
      </c>
      <c r="Z19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5" s="40" t="str">
        <f>IF(db[[#This Row],[STN K]]="","",IF(db[[#This Row],[STN TG]]="LSN",12,""))</f>
        <v/>
      </c>
      <c r="AB1985" s="40" t="str">
        <f>IF(db[[#This Row],[STN TG]]="LSN","PCS","")</f>
        <v/>
      </c>
      <c r="AC1985" s="40">
        <f>db[[#This Row],[QTY B]]*IF(db[[#This Row],[QTY TG]]="",1,db[[#This Row],[QTY TG]])*IF(db[[#This Row],[QTY K]]="",1,db[[#This Row],[QTY K]])</f>
        <v>50</v>
      </c>
      <c r="AD1985" s="40" t="str">
        <f>IF(db[[#This Row],[STN K]]="",IF(db[[#This Row],[STN TG]]="",db[[#This Row],[STN B]],db[[#This Row],[STN TG]]),db[[#This Row],[STN K]])</f>
        <v>BOX</v>
      </c>
      <c r="AE1985" s="54"/>
    </row>
    <row r="1986" spans="1:31" x14ac:dyDescent="0.25">
      <c r="A1986" s="40">
        <f t="shared" si="30"/>
        <v>1985</v>
      </c>
      <c r="B1986" s="5" t="str">
        <f>LOWER(SUBSTITUTE(SUBSTITUTE(SUBSTITUTE(SUBSTITUTE(SUBSTITUTE(SUBSTITUTE(SUBSTITUTE(SUBSTITUTE(db[[#This Row],[NB BM]]," ",),".",""),"-",""),"(",""),")",""),"/",""),"""",""),"+",""))</f>
        <v>maskingtapejk24mmx20m</v>
      </c>
      <c r="C1986" s="5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D1986" s="5" t="str">
        <f>LOWER(SUBSTITUTE(SUBSTITUTE(SUBSTITUTE(SUBSTITUTE(SUBSTITUTE(SUBSTITUTE(SUBSTITUTE(SUBSTITUTE(SUBSTITUTE(db[[#This Row],[NB PAJAK]]," ",""),"-",""),"(",""),")",""),".",""),",",""),"/",""),"""",""),"+",""))</f>
        <v/>
      </c>
      <c r="E198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maskingtapejk24mmx20m120rolartomoro</v>
      </c>
      <c r="F198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maskingtape24mmx20mjk120rol</v>
      </c>
      <c r="G1986" s="5" t="str">
        <f>db[[#This Row],[NB NOTA_C]]&amp;LOWER(SUBSTITUTE(SUBSTITUTE(SUBSTITUTE(SUBSTITUTE(SUBSTITUTE(SUBSTITUTE(SUBSTITUTE(SUBSTITUTE(SUBSTITUTE(db[[#This Row],[FAKTUR]]," ",),".",""),"-",""),"(",""),")",""),",",""),"/",""),"""",""),"+",""))</f>
        <v>maskingtape24mmx20mjkartomoro</v>
      </c>
      <c r="H198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maskingtape24mmx20mjk120rolartomoro</v>
      </c>
      <c r="I1986" s="2" t="s">
        <v>3977</v>
      </c>
      <c r="J1986" s="2" t="s">
        <v>3866</v>
      </c>
      <c r="K1986" s="14"/>
      <c r="L1986" s="2" t="s">
        <v>1335</v>
      </c>
      <c r="M1986" s="33" t="e">
        <f>IF(db[[#This Row],[NB NOTA_C]]="","",COUNTIF([2]!B_MSK[concat],db[[#This Row],[NB NOTA_C]]))</f>
        <v>#REF!</v>
      </c>
      <c r="N1986" s="9" t="s">
        <v>1346</v>
      </c>
      <c r="O1986" s="5" t="s">
        <v>1520</v>
      </c>
      <c r="P1986" s="2" t="s">
        <v>2427</v>
      </c>
      <c r="Q1986" s="5"/>
      <c r="R1986" s="5" t="str">
        <f>IF(db[[#This Row],[QTY/ CTN]]="","",SUBSTITUTE(SUBSTITUTE(SUBSTITUTE(db[[#This Row],[QTY/ CTN]]," ","_",2),"(",""),")","")&amp;"_")</f>
        <v>120 ROL_</v>
      </c>
      <c r="S1986" s="5">
        <f>IF(db[[#This Row],[H_QTY/ CTN]]="","",SEARCH("_",db[[#This Row],[H_QTY/ CTN]]))</f>
        <v>8</v>
      </c>
      <c r="T1986" s="5">
        <f>IF(db[[#This Row],[H_QTY/ CTN]]="","",LEN(db[[#This Row],[H_QTY/ CTN]]))</f>
        <v>8</v>
      </c>
      <c r="U1986" s="40" t="str">
        <f>IF(db[[#This Row],[H_QTY/ CTN]]="","",LEFT(db[[#This Row],[H_QTY/ CTN]],db[[#This Row],[H_1]]-1))</f>
        <v>120 ROL</v>
      </c>
      <c r="V1986" s="40" t="str">
        <f>IF(NOT(db[[#This Row],[H_1]]=db[[#This Row],[H_2]]),MID(db[[#This Row],[H_QTY/ CTN]],db[[#This Row],[H_1]]+1,db[[#This Row],[H_2]]-db[[#This Row],[H_1]]-1),"")</f>
        <v/>
      </c>
      <c r="W1986" s="40" t="str">
        <f>IF(db[[#This Row],[QTY/ CTN B]]="","",LEFT(db[[#This Row],[QTY/ CTN B]],SEARCH(" ",db[[#This Row],[QTY/ CTN B]],1)-1))</f>
        <v>120</v>
      </c>
      <c r="X1986" s="40" t="str">
        <f>IF(db[[#This Row],[QTY/ CTN B]]="","",RIGHT(db[[#This Row],[QTY/ CTN B]],LEN(db[[#This Row],[QTY/ CTN B]])-SEARCH(" ",db[[#This Row],[QTY/ CTN B]],1)))</f>
        <v>ROL</v>
      </c>
      <c r="Y1986" s="40" t="str">
        <f>IF(db[[#This Row],[QTY/ CTN TG]]="",IF(db[[#This Row],[STN TG]]="","",12),LEFT(db[[#This Row],[QTY/ CTN TG]],SEARCH(" ",db[[#This Row],[QTY/ CTN TG]],1)-1))</f>
        <v/>
      </c>
      <c r="Z19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6" s="40" t="str">
        <f>IF(db[[#This Row],[STN K]]="","",IF(db[[#This Row],[STN TG]]="LSN",12,""))</f>
        <v/>
      </c>
      <c r="AB1986" s="40" t="str">
        <f>IF(db[[#This Row],[STN TG]]="LSN","PCS","")</f>
        <v/>
      </c>
      <c r="AC1986" s="40">
        <f>db[[#This Row],[QTY B]]*IF(db[[#This Row],[QTY TG]]="",1,db[[#This Row],[QTY TG]])*IF(db[[#This Row],[QTY K]]="",1,db[[#This Row],[QTY K]])</f>
        <v>120</v>
      </c>
      <c r="AD1986" s="40" t="str">
        <f>IF(db[[#This Row],[STN K]]="",IF(db[[#This Row],[STN TG]]="",db[[#This Row],[STN B]],db[[#This Row],[STN TG]]),db[[#This Row],[STN K]])</f>
        <v>ROL</v>
      </c>
      <c r="AE1986" s="40"/>
    </row>
    <row r="1987" spans="1:31" x14ac:dyDescent="0.25">
      <c r="A1987" s="40">
        <f t="shared" si="30"/>
        <v>1986</v>
      </c>
      <c r="B1987" s="5" t="str">
        <f>LOWER(SUBSTITUTE(SUBSTITUTE(SUBSTITUTE(SUBSTITUTE(SUBSTITUTE(SUBSTITUTE(SUBSTITUTE(SUBSTITUTE(db[[#This Row],[NB BM]]," ",),".",""),"-",""),"(",""),")",""),"/",""),"""",""),"+",""))</f>
        <v>jangkasetjkms100</v>
      </c>
      <c r="C1987" s="5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D1987" s="5" t="str">
        <f>LOWER(SUBSTITUTE(SUBSTITUTE(SUBSTITUTE(SUBSTITUTE(SUBSTITUTE(SUBSTITUTE(SUBSTITUTE(SUBSTITUTE(SUBSTITUTE(db[[#This Row],[NB PAJAK]]," ",""),"-",""),"(",""),")",""),".",""),",",""),"/",""),"""",""),"+",""))</f>
        <v>jangkamathsetjoykoms100</v>
      </c>
      <c r="E198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jangkasetjkms10024box24pcsartomoro</v>
      </c>
      <c r="F198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mathsetms100jk24box24pcs</v>
      </c>
      <c r="G1987" s="5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mathsetms100jkartomoro</v>
      </c>
      <c r="H198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mathsetms100jk24box24pcsartomoro</v>
      </c>
      <c r="I1987" s="2" t="s">
        <v>2195</v>
      </c>
      <c r="J1987" s="2" t="s">
        <v>2175</v>
      </c>
      <c r="K1987" s="14" t="s">
        <v>5349</v>
      </c>
      <c r="L1987" s="2" t="s">
        <v>1335</v>
      </c>
      <c r="M1987" s="34" t="e">
        <f>IF(db[[#This Row],[NB NOTA_C]]="","",COUNTIF([2]!B_MSK[concat],db[[#This Row],[NB NOTA_C]]))</f>
        <v>#REF!</v>
      </c>
      <c r="N1987" s="9" t="s">
        <v>1346</v>
      </c>
      <c r="O1987" s="5" t="s">
        <v>1514</v>
      </c>
      <c r="P1987" s="2" t="s">
        <v>2428</v>
      </c>
      <c r="R1987" s="2" t="str">
        <f>IF(db[[#This Row],[QTY/ CTN]]="","",SUBSTITUTE(SUBSTITUTE(SUBSTITUTE(db[[#This Row],[QTY/ CTN]]," ","_",2),"(",""),")","")&amp;"_")</f>
        <v>24 BOX_24 PCS_</v>
      </c>
      <c r="S1987" s="2">
        <f>IF(db[[#This Row],[H_QTY/ CTN]]="","",SEARCH("_",db[[#This Row],[H_QTY/ CTN]]))</f>
        <v>7</v>
      </c>
      <c r="T1987" s="2">
        <f>IF(db[[#This Row],[H_QTY/ CTN]]="","",LEN(db[[#This Row],[H_QTY/ CTN]]))</f>
        <v>14</v>
      </c>
      <c r="U1987" s="41" t="str">
        <f>IF(db[[#This Row],[H_QTY/ CTN]]="","",LEFT(db[[#This Row],[H_QTY/ CTN]],db[[#This Row],[H_1]]-1))</f>
        <v>24 BOX</v>
      </c>
      <c r="V1987" s="40" t="str">
        <f>IF(NOT(db[[#This Row],[H_1]]=db[[#This Row],[H_2]]),MID(db[[#This Row],[H_QTY/ CTN]],db[[#This Row],[H_1]]+1,db[[#This Row],[H_2]]-db[[#This Row],[H_1]]-1),"")</f>
        <v>24 PCS</v>
      </c>
      <c r="W1987" s="40" t="str">
        <f>IF(db[[#This Row],[QTY/ CTN B]]="","",LEFT(db[[#This Row],[QTY/ CTN B]],SEARCH(" ",db[[#This Row],[QTY/ CTN B]],1)-1))</f>
        <v>24</v>
      </c>
      <c r="X1987" s="40" t="str">
        <f>IF(db[[#This Row],[QTY/ CTN B]]="","",RIGHT(db[[#This Row],[QTY/ CTN B]],LEN(db[[#This Row],[QTY/ CTN B]])-SEARCH(" ",db[[#This Row],[QTY/ CTN B]],1)))</f>
        <v>BOX</v>
      </c>
      <c r="Y1987" s="40" t="str">
        <f>IF(db[[#This Row],[QTY/ CTN TG]]="",IF(db[[#This Row],[STN TG]]="","",12),LEFT(db[[#This Row],[QTY/ CTN TG]],SEARCH(" ",db[[#This Row],[QTY/ CTN TG]],1)-1))</f>
        <v>24</v>
      </c>
      <c r="Z19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87" s="40" t="str">
        <f>IF(db[[#This Row],[STN K]]="","",IF(db[[#This Row],[STN TG]]="LSN",12,""))</f>
        <v/>
      </c>
      <c r="AB1987" s="40" t="str">
        <f>IF(db[[#This Row],[STN TG]]="LSN","PCS","")</f>
        <v/>
      </c>
      <c r="AC1987" s="40">
        <f>db[[#This Row],[QTY B]]*IF(db[[#This Row],[QTY TG]]="",1,db[[#This Row],[QTY TG]])*IF(db[[#This Row],[QTY K]]="",1,db[[#This Row],[QTY K]])</f>
        <v>576</v>
      </c>
      <c r="AD1987" s="40" t="str">
        <f>IF(db[[#This Row],[STN K]]="",IF(db[[#This Row],[STN TG]]="",db[[#This Row],[STN B]],db[[#This Row],[STN TG]]),db[[#This Row],[STN K]])</f>
        <v>PCS</v>
      </c>
      <c r="AE1987" s="40"/>
    </row>
    <row r="1988" spans="1:31" x14ac:dyDescent="0.25">
      <c r="A1988" s="40">
        <f t="shared" si="30"/>
        <v>1987</v>
      </c>
      <c r="B1988" s="5" t="str">
        <f>LOWER(SUBSTITUTE(SUBSTITUTE(SUBSTITUTE(SUBSTITUTE(SUBSTITUTE(SUBSTITUTE(SUBSTITUTE(SUBSTITUTE(db[[#This Row],[NB BM]]," ",),".",""),"-",""),"(",""),")",""),"/",""),"""",""),"+",""))</f>
        <v>jangkasetjkms18</v>
      </c>
      <c r="C1988" s="5" t="str">
        <f>LOWER(SUBSTITUTE(SUBSTITUTE(SUBSTITUTE(SUBSTITUTE(SUBSTITUTE(SUBSTITUTE(SUBSTITUTE(SUBSTITUTE(SUBSTITUTE(db[[#This Row],[NB NOTA]]," ",),".",""),"-",""),"(",""),")",""),",",""),"/",""),"""",""),"+",""))</f>
        <v>mathsetms18jk</v>
      </c>
      <c r="D1988" s="5" t="str">
        <f>LOWER(SUBSTITUTE(SUBSTITUTE(SUBSTITUTE(SUBSTITUTE(SUBSTITUTE(SUBSTITUTE(SUBSTITUTE(SUBSTITUTE(SUBSTITUTE(db[[#This Row],[NB PAJAK]]," ",""),"-",""),"(",""),")",""),".",""),",",""),"/",""),"""",""),"+",""))</f>
        <v>jangkamathsetjoykoms18</v>
      </c>
      <c r="E198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jangkasetjkms18288setartomoro</v>
      </c>
      <c r="F198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mathsetms18jk288set</v>
      </c>
      <c r="G1988" s="5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mathsetms18jkartomoro</v>
      </c>
      <c r="H198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mathsetms18jk288setartomoro</v>
      </c>
      <c r="I1988" s="2" t="s">
        <v>5303</v>
      </c>
      <c r="J1988" s="2" t="s">
        <v>5302</v>
      </c>
      <c r="K1988" s="14" t="s">
        <v>5304</v>
      </c>
      <c r="L1988" s="2" t="s">
        <v>1335</v>
      </c>
      <c r="M1988" s="34" t="e">
        <f>IF(db[[#This Row],[NB NOTA_C]]="","",COUNTIF([2]!B_MSK[concat],db[[#This Row],[NB NOTA_C]]))</f>
        <v>#REF!</v>
      </c>
      <c r="N1988" s="9" t="s">
        <v>1346</v>
      </c>
      <c r="O1988" s="5" t="s">
        <v>1852</v>
      </c>
      <c r="P1988" s="2" t="s">
        <v>2428</v>
      </c>
      <c r="Q1988" s="2" t="s">
        <v>5305</v>
      </c>
      <c r="R1988" s="2" t="str">
        <f>IF(db[[#This Row],[QTY/ CTN]]="","",SUBSTITUTE(SUBSTITUTE(SUBSTITUTE(db[[#This Row],[QTY/ CTN]]," ","_",2),"(",""),")","")&amp;"_")</f>
        <v>288 SET_</v>
      </c>
      <c r="S1988" s="2">
        <f>IF(db[[#This Row],[H_QTY/ CTN]]="","",SEARCH("_",db[[#This Row],[H_QTY/ CTN]]))</f>
        <v>8</v>
      </c>
      <c r="T1988" s="2">
        <f>IF(db[[#This Row],[H_QTY/ CTN]]="","",LEN(db[[#This Row],[H_QTY/ CTN]]))</f>
        <v>8</v>
      </c>
      <c r="U1988" s="41" t="str">
        <f>IF(db[[#This Row],[H_QTY/ CTN]]="","",LEFT(db[[#This Row],[H_QTY/ CTN]],db[[#This Row],[H_1]]-1))</f>
        <v>288 SET</v>
      </c>
      <c r="V1988" s="40" t="str">
        <f>IF(NOT(db[[#This Row],[H_1]]=db[[#This Row],[H_2]]),MID(db[[#This Row],[H_QTY/ CTN]],db[[#This Row],[H_1]]+1,db[[#This Row],[H_2]]-db[[#This Row],[H_1]]-1),"")</f>
        <v/>
      </c>
      <c r="W1988" s="40" t="str">
        <f>IF(db[[#This Row],[QTY/ CTN B]]="","",LEFT(db[[#This Row],[QTY/ CTN B]],SEARCH(" ",db[[#This Row],[QTY/ CTN B]],1)-1))</f>
        <v>288</v>
      </c>
      <c r="X1988" s="40" t="str">
        <f>IF(db[[#This Row],[QTY/ CTN B]]="","",RIGHT(db[[#This Row],[QTY/ CTN B]],LEN(db[[#This Row],[QTY/ CTN B]])-SEARCH(" ",db[[#This Row],[QTY/ CTN B]],1)))</f>
        <v>SET</v>
      </c>
      <c r="Y1988" s="40" t="str">
        <f>IF(db[[#This Row],[QTY/ CTN TG]]="",IF(db[[#This Row],[STN TG]]="","",12),LEFT(db[[#This Row],[QTY/ CTN TG]],SEARCH(" ",db[[#This Row],[QTY/ CTN TG]],1)-1))</f>
        <v/>
      </c>
      <c r="Z19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88" s="40" t="str">
        <f>IF(db[[#This Row],[STN K]]="","",IF(db[[#This Row],[STN TG]]="LSN",12,""))</f>
        <v/>
      </c>
      <c r="AB1988" s="40" t="str">
        <f>IF(db[[#This Row],[STN TG]]="LSN","PCS","")</f>
        <v/>
      </c>
      <c r="AC1988" s="40">
        <f>db[[#This Row],[QTY B]]*IF(db[[#This Row],[QTY TG]]="",1,db[[#This Row],[QTY TG]])*IF(db[[#This Row],[QTY K]]="",1,db[[#This Row],[QTY K]])</f>
        <v>288</v>
      </c>
      <c r="AD1988" s="40" t="str">
        <f>IF(db[[#This Row],[STN K]]="",IF(db[[#This Row],[STN TG]]="",db[[#This Row],[STN B]],db[[#This Row],[STN TG]]),db[[#This Row],[STN K]])</f>
        <v>SET</v>
      </c>
      <c r="AE1988" s="40"/>
    </row>
    <row r="1989" spans="1:31" x14ac:dyDescent="0.25">
      <c r="A1989" s="40">
        <f t="shared" si="30"/>
        <v>1988</v>
      </c>
      <c r="B1989" s="2" t="str">
        <f>LOWER(SUBSTITUTE(SUBSTITUTE(SUBSTITUTE(SUBSTITUTE(SUBSTITUTE(SUBSTITUTE(SUBSTITUTE(SUBSTITUTE(db[[#This Row],[NB BM]]," ",),".",""),"-",""),"(",""),")",""),"/",""),"""",""),"+",""))</f>
        <v>jangkasetjkms25</v>
      </c>
      <c r="C1989" s="2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D1989" s="2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E198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jangkasetjkms2524lsnartomoro</v>
      </c>
      <c r="F198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mathsetms25jk24lsn</v>
      </c>
      <c r="G1989" s="2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mathsetms25jkartomoro</v>
      </c>
      <c r="H198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mathsetms25jk24lsnartomoro</v>
      </c>
      <c r="I1989" s="2" t="s">
        <v>538</v>
      </c>
      <c r="J1989" s="2" t="s">
        <v>539</v>
      </c>
      <c r="K1989" s="14" t="s">
        <v>1963</v>
      </c>
      <c r="L1989" s="2" t="s">
        <v>1335</v>
      </c>
      <c r="M1989" s="34" t="e">
        <f>IF(db[[#This Row],[NB NOTA_C]]="","",COUNTIF([2]!B_MSK[concat],db[[#This Row],[NB NOTA_C]]))</f>
        <v>#REF!</v>
      </c>
      <c r="N1989" s="14" t="s">
        <v>1346</v>
      </c>
      <c r="O1989" s="5" t="s">
        <v>1431</v>
      </c>
      <c r="P1989" s="2" t="s">
        <v>2428</v>
      </c>
      <c r="Q1989" s="2" t="s">
        <v>4563</v>
      </c>
      <c r="R1989" s="2" t="str">
        <f>IF(db[[#This Row],[QTY/ CTN]]="","",SUBSTITUTE(SUBSTITUTE(SUBSTITUTE(db[[#This Row],[QTY/ CTN]]," ","_",2),"(",""),")","")&amp;"_")</f>
        <v>24 LSN_</v>
      </c>
      <c r="S1989" s="2">
        <f>IF(db[[#This Row],[H_QTY/ CTN]]="","",SEARCH("_",db[[#This Row],[H_QTY/ CTN]]))</f>
        <v>7</v>
      </c>
      <c r="T1989" s="2">
        <f>IF(db[[#This Row],[H_QTY/ CTN]]="","",LEN(db[[#This Row],[H_QTY/ CTN]]))</f>
        <v>7</v>
      </c>
      <c r="U1989" s="41" t="str">
        <f>IF(db[[#This Row],[H_QTY/ CTN]]="","",LEFT(db[[#This Row],[H_QTY/ CTN]],db[[#This Row],[H_1]]-1))</f>
        <v>24 LSN</v>
      </c>
      <c r="V1989" s="40" t="str">
        <f>IF(NOT(db[[#This Row],[H_1]]=db[[#This Row],[H_2]]),MID(db[[#This Row],[H_QTY/ CTN]],db[[#This Row],[H_1]]+1,db[[#This Row],[H_2]]-db[[#This Row],[H_1]]-1),"")</f>
        <v/>
      </c>
      <c r="W1989" s="40" t="str">
        <f>IF(db[[#This Row],[QTY/ CTN B]]="","",LEFT(db[[#This Row],[QTY/ CTN B]],SEARCH(" ",db[[#This Row],[QTY/ CTN B]],1)-1))</f>
        <v>24</v>
      </c>
      <c r="X1989" s="40" t="str">
        <f>IF(db[[#This Row],[QTY/ CTN B]]="","",RIGHT(db[[#This Row],[QTY/ CTN B]],LEN(db[[#This Row],[QTY/ CTN B]])-SEARCH(" ",db[[#This Row],[QTY/ CTN B]],1)))</f>
        <v>LSN</v>
      </c>
      <c r="Y1989" s="40">
        <f>IF(db[[#This Row],[QTY/ CTN TG]]="",IF(db[[#This Row],[STN TG]]="","",12),LEFT(db[[#This Row],[QTY/ CTN TG]],SEARCH(" ",db[[#This Row],[QTY/ CTN TG]],1)-1))</f>
        <v>12</v>
      </c>
      <c r="Z19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89" s="40" t="str">
        <f>IF(db[[#This Row],[STN K]]="","",IF(db[[#This Row],[STN TG]]="LSN",12,""))</f>
        <v/>
      </c>
      <c r="AB1989" s="40" t="str">
        <f>IF(db[[#This Row],[STN TG]]="LSN","PCS","")</f>
        <v/>
      </c>
      <c r="AC1989" s="40">
        <f>db[[#This Row],[QTY B]]*IF(db[[#This Row],[QTY TG]]="",1,db[[#This Row],[QTY TG]])*IF(db[[#This Row],[QTY K]]="",1,db[[#This Row],[QTY K]])</f>
        <v>288</v>
      </c>
      <c r="AD1989" s="40" t="str">
        <f>IF(db[[#This Row],[STN K]]="",IF(db[[#This Row],[STN TG]]="",db[[#This Row],[STN B]],db[[#This Row],[STN TG]]),db[[#This Row],[STN K]])</f>
        <v>PCS</v>
      </c>
      <c r="AE1989" s="40"/>
    </row>
    <row r="1990" spans="1:31" x14ac:dyDescent="0.25">
      <c r="A1990" s="40">
        <f t="shared" si="30"/>
        <v>1989</v>
      </c>
      <c r="B1990" s="5" t="str">
        <f>LOWER(SUBSTITUTE(SUBSTITUTE(SUBSTITUTE(SUBSTITUTE(SUBSTITUTE(SUBSTITUTE(SUBSTITUTE(SUBSTITUTE(db[[#This Row],[NB BM]]," ",),".",""),"-",""),"(",""),")",""),"/",""),"""",""),"+",""))</f>
        <v>jangkasetjkms28</v>
      </c>
      <c r="C1990" s="5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D1990" s="5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E199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jangkasetjkms2824lsnartomoro</v>
      </c>
      <c r="F199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mathsetms28jk24lsn</v>
      </c>
      <c r="G1990" s="5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mathsetms28jkartomoro</v>
      </c>
      <c r="H199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mathsetms28jk24lsnartomoro</v>
      </c>
      <c r="I1990" s="2" t="s">
        <v>540</v>
      </c>
      <c r="J1990" s="2" t="s">
        <v>541</v>
      </c>
      <c r="K1990" s="14" t="s">
        <v>542</v>
      </c>
      <c r="L1990" s="2" t="s">
        <v>1335</v>
      </c>
      <c r="M1990" s="34" t="e">
        <f>IF(db[[#This Row],[NB NOTA_C]]="","",COUNTIF([2]!B_MSK[concat],db[[#This Row],[NB NOTA_C]]))</f>
        <v>#REF!</v>
      </c>
      <c r="N1990" s="14" t="s">
        <v>1346</v>
      </c>
      <c r="O1990" s="5" t="s">
        <v>1431</v>
      </c>
      <c r="P1990" s="2" t="s">
        <v>2428</v>
      </c>
      <c r="R1990" s="2" t="str">
        <f>IF(db[[#This Row],[QTY/ CTN]]="","",SUBSTITUTE(SUBSTITUTE(SUBSTITUTE(db[[#This Row],[QTY/ CTN]]," ","_",2),"(",""),")","")&amp;"_")</f>
        <v>24 LSN_</v>
      </c>
      <c r="S1990" s="2">
        <f>IF(db[[#This Row],[H_QTY/ CTN]]="","",SEARCH("_",db[[#This Row],[H_QTY/ CTN]]))</f>
        <v>7</v>
      </c>
      <c r="T1990" s="2">
        <f>IF(db[[#This Row],[H_QTY/ CTN]]="","",LEN(db[[#This Row],[H_QTY/ CTN]]))</f>
        <v>7</v>
      </c>
      <c r="U1990" s="41" t="str">
        <f>IF(db[[#This Row],[H_QTY/ CTN]]="","",LEFT(db[[#This Row],[H_QTY/ CTN]],db[[#This Row],[H_1]]-1))</f>
        <v>24 LSN</v>
      </c>
      <c r="V1990" s="40" t="str">
        <f>IF(NOT(db[[#This Row],[H_1]]=db[[#This Row],[H_2]]),MID(db[[#This Row],[H_QTY/ CTN]],db[[#This Row],[H_1]]+1,db[[#This Row],[H_2]]-db[[#This Row],[H_1]]-1),"")</f>
        <v/>
      </c>
      <c r="W1990" s="40" t="str">
        <f>IF(db[[#This Row],[QTY/ CTN B]]="","",LEFT(db[[#This Row],[QTY/ CTN B]],SEARCH(" ",db[[#This Row],[QTY/ CTN B]],1)-1))</f>
        <v>24</v>
      </c>
      <c r="X1990" s="40" t="str">
        <f>IF(db[[#This Row],[QTY/ CTN B]]="","",RIGHT(db[[#This Row],[QTY/ CTN B]],LEN(db[[#This Row],[QTY/ CTN B]])-SEARCH(" ",db[[#This Row],[QTY/ CTN B]],1)))</f>
        <v>LSN</v>
      </c>
      <c r="Y1990" s="40">
        <f>IF(db[[#This Row],[QTY/ CTN TG]]="",IF(db[[#This Row],[STN TG]]="","",12),LEFT(db[[#This Row],[QTY/ CTN TG]],SEARCH(" ",db[[#This Row],[QTY/ CTN TG]],1)-1))</f>
        <v>12</v>
      </c>
      <c r="Z19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90" s="40" t="str">
        <f>IF(db[[#This Row],[STN K]]="","",IF(db[[#This Row],[STN TG]]="LSN",12,""))</f>
        <v/>
      </c>
      <c r="AB1990" s="40" t="str">
        <f>IF(db[[#This Row],[STN TG]]="LSN","PCS","")</f>
        <v/>
      </c>
      <c r="AC1990" s="40">
        <f>db[[#This Row],[QTY B]]*IF(db[[#This Row],[QTY TG]]="",1,db[[#This Row],[QTY TG]])*IF(db[[#This Row],[QTY K]]="",1,db[[#This Row],[QTY K]])</f>
        <v>288</v>
      </c>
      <c r="AD1990" s="40" t="str">
        <f>IF(db[[#This Row],[STN K]]="",IF(db[[#This Row],[STN TG]]="",db[[#This Row],[STN B]],db[[#This Row],[STN TG]]),db[[#This Row],[STN K]])</f>
        <v>PCS</v>
      </c>
      <c r="AE1990" s="40"/>
    </row>
    <row r="1991" spans="1:31" x14ac:dyDescent="0.25">
      <c r="A1991" s="40">
        <f t="shared" si="30"/>
        <v>1990</v>
      </c>
      <c r="B1991" s="82" t="str">
        <f>LOWER(SUBSTITUTE(SUBSTITUTE(SUBSTITUTE(SUBSTITUTE(SUBSTITUTE(SUBSTITUTE(SUBSTITUTE(SUBSTITUTE(db[[#This Row],[NB BM]]," ",),".",""),"-",""),"(",""),")",""),"/",""),"""",""),"+",""))</f>
        <v>jangkasetjkms402</v>
      </c>
      <c r="C1991" s="82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D1991" s="82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E1991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jangkasetjkms40224lsnartomoro</v>
      </c>
      <c r="F1991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mathsetms402jk24lsn</v>
      </c>
      <c r="G1991" s="82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mathsetms402jkartomoro</v>
      </c>
      <c r="H1991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mathsetms402jk24lsnartomoro</v>
      </c>
      <c r="I1991" s="7" t="s">
        <v>3636</v>
      </c>
      <c r="J1991" s="7" t="s">
        <v>3630</v>
      </c>
      <c r="K1991" s="14" t="s">
        <v>2174</v>
      </c>
      <c r="L1991" s="2" t="s">
        <v>1335</v>
      </c>
      <c r="M1991" s="83" t="e">
        <f>IF(db[[#This Row],[NB NOTA_C]]="","",COUNTIF([2]!B_MSK[concat],db[[#This Row],[NB NOTA_C]]))</f>
        <v>#REF!</v>
      </c>
      <c r="N1991" s="84" t="s">
        <v>1346</v>
      </c>
      <c r="O1991" s="5" t="s">
        <v>1431</v>
      </c>
      <c r="P1991" s="7" t="s">
        <v>2428</v>
      </c>
      <c r="Q1991" s="5" t="s">
        <v>4750</v>
      </c>
      <c r="R1991" s="82" t="str">
        <f>IF(db[[#This Row],[QTY/ CTN]]="","",SUBSTITUTE(SUBSTITUTE(SUBSTITUTE(db[[#This Row],[QTY/ CTN]]," ","_",2),"(",""),")","")&amp;"_")</f>
        <v>24 LSN_</v>
      </c>
      <c r="S1991" s="82">
        <f>IF(db[[#This Row],[H_QTY/ CTN]]="","",SEARCH("_",db[[#This Row],[H_QTY/ CTN]]))</f>
        <v>7</v>
      </c>
      <c r="T1991" s="82">
        <f>IF(db[[#This Row],[H_QTY/ CTN]]="","",LEN(db[[#This Row],[H_QTY/ CTN]]))</f>
        <v>7</v>
      </c>
      <c r="U1991" s="85" t="str">
        <f>IF(db[[#This Row],[H_QTY/ CTN]]="","",LEFT(db[[#This Row],[H_QTY/ CTN]],db[[#This Row],[H_1]]-1))</f>
        <v>24 LSN</v>
      </c>
      <c r="V1991" s="85" t="str">
        <f>IF(NOT(db[[#This Row],[H_1]]=db[[#This Row],[H_2]]),MID(db[[#This Row],[H_QTY/ CTN]],db[[#This Row],[H_1]]+1,db[[#This Row],[H_2]]-db[[#This Row],[H_1]]-1),"")</f>
        <v/>
      </c>
      <c r="W1991" s="40" t="str">
        <f>IF(db[[#This Row],[QTY/ CTN B]]="","",LEFT(db[[#This Row],[QTY/ CTN B]],SEARCH(" ",db[[#This Row],[QTY/ CTN B]],1)-1))</f>
        <v>24</v>
      </c>
      <c r="X1991" s="40" t="str">
        <f>IF(db[[#This Row],[QTY/ CTN B]]="","",RIGHT(db[[#This Row],[QTY/ CTN B]],LEN(db[[#This Row],[QTY/ CTN B]])-SEARCH(" ",db[[#This Row],[QTY/ CTN B]],1)))</f>
        <v>LSN</v>
      </c>
      <c r="Y1991" s="40">
        <f>IF(db[[#This Row],[QTY/ CTN TG]]="",IF(db[[#This Row],[STN TG]]="","",12),LEFT(db[[#This Row],[QTY/ CTN TG]],SEARCH(" ",db[[#This Row],[QTY/ CTN TG]],1)-1))</f>
        <v>12</v>
      </c>
      <c r="Z19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91" s="40" t="str">
        <f>IF(db[[#This Row],[STN K]]="","",IF(db[[#This Row],[STN TG]]="LSN",12,""))</f>
        <v/>
      </c>
      <c r="AB1991" s="40" t="str">
        <f>IF(db[[#This Row],[STN TG]]="LSN","PCS","")</f>
        <v/>
      </c>
      <c r="AC1991" s="40">
        <f>db[[#This Row],[QTY B]]*IF(db[[#This Row],[QTY TG]]="",1,db[[#This Row],[QTY TG]])*IF(db[[#This Row],[QTY K]]="",1,db[[#This Row],[QTY K]])</f>
        <v>288</v>
      </c>
      <c r="AD1991" s="40" t="str">
        <f>IF(db[[#This Row],[STN K]]="",IF(db[[#This Row],[STN TG]]="",db[[#This Row],[STN B]],db[[#This Row],[STN TG]]),db[[#This Row],[STN K]])</f>
        <v>PCS</v>
      </c>
      <c r="AE1991" s="40"/>
    </row>
    <row r="1992" spans="1:31" x14ac:dyDescent="0.25">
      <c r="A1992" s="40">
        <f t="shared" si="30"/>
        <v>1991</v>
      </c>
      <c r="B1992" s="2" t="str">
        <f>LOWER(SUBSTITUTE(SUBSTITUTE(SUBSTITUTE(SUBSTITUTE(SUBSTITUTE(SUBSTITUTE(SUBSTITUTE(SUBSTITUTE(db[[#This Row],[NB BM]]," ",),".",""),"-",""),"(",""),")",""),"/",""),"""",""),"+",""))</f>
        <v>jangkasetjkms410</v>
      </c>
      <c r="C1992" s="2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D1992" s="2" t="str">
        <f>LOWER(SUBSTITUTE(SUBSTITUTE(SUBSTITUTE(SUBSTITUTE(SUBSTITUTE(SUBSTITUTE(SUBSTITUTE(SUBSTITUTE(SUBSTITUTE(db[[#This Row],[NB PAJAK]]," ",""),"-",""),"(",""),")",""),".",""),",",""),"/",""),"""",""),"+",""))</f>
        <v>jangkamathsetjoykoms410</v>
      </c>
      <c r="E199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jangkasetjkms41024lsnartomoro</v>
      </c>
      <c r="F199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mathsetms410jk24lsn</v>
      </c>
      <c r="G1992" s="2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mathsetms410jkartomoro</v>
      </c>
      <c r="H199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mathsetms410jk24lsnartomoro</v>
      </c>
      <c r="I1992" s="2" t="s">
        <v>543</v>
      </c>
      <c r="J1992" s="2" t="s">
        <v>544</v>
      </c>
      <c r="K1992" s="14" t="s">
        <v>6498</v>
      </c>
      <c r="L1992" s="2" t="s">
        <v>1335</v>
      </c>
      <c r="M1992" s="34" t="e">
        <f>IF(db[[#This Row],[NB NOTA_C]]="","",COUNTIF([2]!B_MSK[concat],db[[#This Row],[NB NOTA_C]]))</f>
        <v>#REF!</v>
      </c>
      <c r="N1992" s="14" t="s">
        <v>1346</v>
      </c>
      <c r="O1992" s="5" t="s">
        <v>1431</v>
      </c>
      <c r="P1992" s="2" t="s">
        <v>2428</v>
      </c>
      <c r="R1992" s="2" t="str">
        <f>IF(db[[#This Row],[QTY/ CTN]]="","",SUBSTITUTE(SUBSTITUTE(SUBSTITUTE(db[[#This Row],[QTY/ CTN]]," ","_",2),"(",""),")","")&amp;"_")</f>
        <v>24 LSN_</v>
      </c>
      <c r="S1992" s="2">
        <f>IF(db[[#This Row],[H_QTY/ CTN]]="","",SEARCH("_",db[[#This Row],[H_QTY/ CTN]]))</f>
        <v>7</v>
      </c>
      <c r="T1992" s="2">
        <f>IF(db[[#This Row],[H_QTY/ CTN]]="","",LEN(db[[#This Row],[H_QTY/ CTN]]))</f>
        <v>7</v>
      </c>
      <c r="U1992" s="41" t="str">
        <f>IF(db[[#This Row],[H_QTY/ CTN]]="","",LEFT(db[[#This Row],[H_QTY/ CTN]],db[[#This Row],[H_1]]-1))</f>
        <v>24 LSN</v>
      </c>
      <c r="V1992" s="40" t="str">
        <f>IF(NOT(db[[#This Row],[H_1]]=db[[#This Row],[H_2]]),MID(db[[#This Row],[H_QTY/ CTN]],db[[#This Row],[H_1]]+1,db[[#This Row],[H_2]]-db[[#This Row],[H_1]]-1),"")</f>
        <v/>
      </c>
      <c r="W1992" s="40" t="str">
        <f>IF(db[[#This Row],[QTY/ CTN B]]="","",LEFT(db[[#This Row],[QTY/ CTN B]],SEARCH(" ",db[[#This Row],[QTY/ CTN B]],1)-1))</f>
        <v>24</v>
      </c>
      <c r="X1992" s="40" t="str">
        <f>IF(db[[#This Row],[QTY/ CTN B]]="","",RIGHT(db[[#This Row],[QTY/ CTN B]],LEN(db[[#This Row],[QTY/ CTN B]])-SEARCH(" ",db[[#This Row],[QTY/ CTN B]],1)))</f>
        <v>LSN</v>
      </c>
      <c r="Y1992" s="40">
        <f>IF(db[[#This Row],[QTY/ CTN TG]]="",IF(db[[#This Row],[STN TG]]="","",12),LEFT(db[[#This Row],[QTY/ CTN TG]],SEARCH(" ",db[[#This Row],[QTY/ CTN TG]],1)-1))</f>
        <v>12</v>
      </c>
      <c r="Z19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92" s="40" t="str">
        <f>IF(db[[#This Row],[STN K]]="","",IF(db[[#This Row],[STN TG]]="LSN",12,""))</f>
        <v/>
      </c>
      <c r="AB1992" s="40" t="str">
        <f>IF(db[[#This Row],[STN TG]]="LSN","PCS","")</f>
        <v/>
      </c>
      <c r="AC1992" s="40">
        <f>db[[#This Row],[QTY B]]*IF(db[[#This Row],[QTY TG]]="",1,db[[#This Row],[QTY TG]])*IF(db[[#This Row],[QTY K]]="",1,db[[#This Row],[QTY K]])</f>
        <v>288</v>
      </c>
      <c r="AD1992" s="40" t="str">
        <f>IF(db[[#This Row],[STN K]]="",IF(db[[#This Row],[STN TG]]="",db[[#This Row],[STN B]],db[[#This Row],[STN TG]]),db[[#This Row],[STN K]])</f>
        <v>PCS</v>
      </c>
      <c r="AE1992" s="40"/>
    </row>
    <row r="1993" spans="1:31" x14ac:dyDescent="0.25">
      <c r="A1993" s="54">
        <f t="shared" si="30"/>
        <v>1992</v>
      </c>
      <c r="B1993" s="6" t="str">
        <f>LOWER(SUBSTITUTE(SUBSTITUTE(SUBSTITUTE(SUBSTITUTE(SUBSTITUTE(SUBSTITUTE(SUBSTITUTE(SUBSTITUTE(db[[#This Row],[NB BM]]," ",),".",""),"-",""),"(",""),")",""),"/",""),"""",""),"+",""))</f>
        <v>jangkasetjkms55</v>
      </c>
      <c r="C1993" s="6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D1993" s="6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E1993" s="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jangkasetjkms5524lsnartomoro</v>
      </c>
      <c r="F1993" s="6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mathsetms55jk24lsn</v>
      </c>
      <c r="G1993" s="6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mathsetms55jkartomoro</v>
      </c>
      <c r="H1993" s="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mathsetms55jk24lsnartomoro</v>
      </c>
      <c r="I1993" s="6" t="s">
        <v>545</v>
      </c>
      <c r="J1993" s="6" t="s">
        <v>546</v>
      </c>
      <c r="K1993" s="14" t="s">
        <v>547</v>
      </c>
      <c r="L1993" s="2" t="s">
        <v>1335</v>
      </c>
      <c r="M1993" s="34" t="e">
        <f>IF(db[[#This Row],[NB NOTA_C]]="","",COUNTIF([2]!B_MSK[concat],db[[#This Row],[NB NOTA_C]]))</f>
        <v>#REF!</v>
      </c>
      <c r="N1993" s="14" t="s">
        <v>1346</v>
      </c>
      <c r="O1993" s="5" t="s">
        <v>1431</v>
      </c>
      <c r="P1993" s="2" t="s">
        <v>2428</v>
      </c>
      <c r="Q1993" s="2" t="s">
        <v>4278</v>
      </c>
      <c r="R1993" s="2" t="str">
        <f>IF(db[[#This Row],[QTY/ CTN]]="","",SUBSTITUTE(SUBSTITUTE(SUBSTITUTE(db[[#This Row],[QTY/ CTN]]," ","_",2),"(",""),")","")&amp;"_")</f>
        <v>24 LSN_</v>
      </c>
      <c r="S1993" s="2">
        <f>IF(db[[#This Row],[H_QTY/ CTN]]="","",SEARCH("_",db[[#This Row],[H_QTY/ CTN]]))</f>
        <v>7</v>
      </c>
      <c r="T1993" s="2">
        <f>IF(db[[#This Row],[H_QTY/ CTN]]="","",LEN(db[[#This Row],[H_QTY/ CTN]]))</f>
        <v>7</v>
      </c>
      <c r="U1993" s="41" t="str">
        <f>IF(db[[#This Row],[H_QTY/ CTN]]="","",LEFT(db[[#This Row],[H_QTY/ CTN]],db[[#This Row],[H_1]]-1))</f>
        <v>24 LSN</v>
      </c>
      <c r="V1993" s="40" t="str">
        <f>IF(NOT(db[[#This Row],[H_1]]=db[[#This Row],[H_2]]),MID(db[[#This Row],[H_QTY/ CTN]],db[[#This Row],[H_1]]+1,db[[#This Row],[H_2]]-db[[#This Row],[H_1]]-1),"")</f>
        <v/>
      </c>
      <c r="W1993" s="40" t="str">
        <f>IF(db[[#This Row],[QTY/ CTN B]]="","",LEFT(db[[#This Row],[QTY/ CTN B]],SEARCH(" ",db[[#This Row],[QTY/ CTN B]],1)-1))</f>
        <v>24</v>
      </c>
      <c r="X1993" s="40" t="str">
        <f>IF(db[[#This Row],[QTY/ CTN B]]="","",RIGHT(db[[#This Row],[QTY/ CTN B]],LEN(db[[#This Row],[QTY/ CTN B]])-SEARCH(" ",db[[#This Row],[QTY/ CTN B]],1)))</f>
        <v>LSN</v>
      </c>
      <c r="Y1993" s="40">
        <f>IF(db[[#This Row],[QTY/ CTN TG]]="",IF(db[[#This Row],[STN TG]]="","",12),LEFT(db[[#This Row],[QTY/ CTN TG]],SEARCH(" ",db[[#This Row],[QTY/ CTN TG]],1)-1))</f>
        <v>12</v>
      </c>
      <c r="Z19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93" s="40" t="str">
        <f>IF(db[[#This Row],[STN K]]="","",IF(db[[#This Row],[STN TG]]="LSN",12,""))</f>
        <v/>
      </c>
      <c r="AB1993" s="40" t="str">
        <f>IF(db[[#This Row],[STN TG]]="LSN","PCS","")</f>
        <v/>
      </c>
      <c r="AC1993" s="40">
        <f>db[[#This Row],[QTY B]]*IF(db[[#This Row],[QTY TG]]="",1,db[[#This Row],[QTY TG]])*IF(db[[#This Row],[QTY K]]="",1,db[[#This Row],[QTY K]])</f>
        <v>288</v>
      </c>
      <c r="AD1993" s="40" t="str">
        <f>IF(db[[#This Row],[STN K]]="",IF(db[[#This Row],[STN TG]]="",db[[#This Row],[STN B]],db[[#This Row],[STN TG]]),db[[#This Row],[STN K]])</f>
        <v>PCS</v>
      </c>
      <c r="AE1993" s="40"/>
    </row>
    <row r="1994" spans="1:31" x14ac:dyDescent="0.25">
      <c r="A1994" s="54">
        <f t="shared" si="30"/>
        <v>1993</v>
      </c>
      <c r="B1994" s="2" t="str">
        <f>LOWER(SUBSTITUTE(SUBSTITUTE(SUBSTITUTE(SUBSTITUTE(SUBSTITUTE(SUBSTITUTE(SUBSTITUTE(SUBSTITUTE(db[[#This Row],[NB BM]]," ",),".",""),"-",""),"(",""),")",""),"/",""),"""",""),"+",""))</f>
        <v>jangkasetjkms75</v>
      </c>
      <c r="C1994" s="2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D1994" s="2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E199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jangkasetjkms7524lsnartomoro</v>
      </c>
      <c r="F199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mathsetms75jk24lsn</v>
      </c>
      <c r="G1994" s="2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mathsetms75jkartomoro</v>
      </c>
      <c r="H199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mathsetms75jk24lsnartomoro</v>
      </c>
      <c r="I1994" s="2" t="s">
        <v>548</v>
      </c>
      <c r="J1994" s="2" t="s">
        <v>549</v>
      </c>
      <c r="K1994" s="14" t="s">
        <v>550</v>
      </c>
      <c r="L1994" s="2" t="s">
        <v>1335</v>
      </c>
      <c r="M1994" s="34" t="e">
        <f>IF(db[[#This Row],[NB NOTA_C]]="","",COUNTIF([2]!B_MSK[concat],db[[#This Row],[NB NOTA_C]]))</f>
        <v>#REF!</v>
      </c>
      <c r="N1994" s="14" t="s">
        <v>1346</v>
      </c>
      <c r="O1994" s="5" t="s">
        <v>1431</v>
      </c>
      <c r="P1994" s="2" t="s">
        <v>2428</v>
      </c>
      <c r="Q1994" s="2" t="s">
        <v>4279</v>
      </c>
      <c r="R1994" s="2" t="str">
        <f>IF(db[[#This Row],[QTY/ CTN]]="","",SUBSTITUTE(SUBSTITUTE(SUBSTITUTE(db[[#This Row],[QTY/ CTN]]," ","_",2),"(",""),")","")&amp;"_")</f>
        <v>24 LSN_</v>
      </c>
      <c r="S1994" s="2">
        <f>IF(db[[#This Row],[H_QTY/ CTN]]="","",SEARCH("_",db[[#This Row],[H_QTY/ CTN]]))</f>
        <v>7</v>
      </c>
      <c r="T1994" s="2">
        <f>IF(db[[#This Row],[H_QTY/ CTN]]="","",LEN(db[[#This Row],[H_QTY/ CTN]]))</f>
        <v>7</v>
      </c>
      <c r="U1994" s="41" t="str">
        <f>IF(db[[#This Row],[H_QTY/ CTN]]="","",LEFT(db[[#This Row],[H_QTY/ CTN]],db[[#This Row],[H_1]]-1))</f>
        <v>24 LSN</v>
      </c>
      <c r="V1994" s="40" t="str">
        <f>IF(NOT(db[[#This Row],[H_1]]=db[[#This Row],[H_2]]),MID(db[[#This Row],[H_QTY/ CTN]],db[[#This Row],[H_1]]+1,db[[#This Row],[H_2]]-db[[#This Row],[H_1]]-1),"")</f>
        <v/>
      </c>
      <c r="W1994" s="40" t="str">
        <f>IF(db[[#This Row],[QTY/ CTN B]]="","",LEFT(db[[#This Row],[QTY/ CTN B]],SEARCH(" ",db[[#This Row],[QTY/ CTN B]],1)-1))</f>
        <v>24</v>
      </c>
      <c r="X1994" s="40" t="str">
        <f>IF(db[[#This Row],[QTY/ CTN B]]="","",RIGHT(db[[#This Row],[QTY/ CTN B]],LEN(db[[#This Row],[QTY/ CTN B]])-SEARCH(" ",db[[#This Row],[QTY/ CTN B]],1)))</f>
        <v>LSN</v>
      </c>
      <c r="Y1994" s="40">
        <f>IF(db[[#This Row],[QTY/ CTN TG]]="",IF(db[[#This Row],[STN TG]]="","",12),LEFT(db[[#This Row],[QTY/ CTN TG]],SEARCH(" ",db[[#This Row],[QTY/ CTN TG]],1)-1))</f>
        <v>12</v>
      </c>
      <c r="Z19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94" s="40" t="str">
        <f>IF(db[[#This Row],[STN K]]="","",IF(db[[#This Row],[STN TG]]="LSN",12,""))</f>
        <v/>
      </c>
      <c r="AB1994" s="40" t="str">
        <f>IF(db[[#This Row],[STN TG]]="LSN","PCS","")</f>
        <v/>
      </c>
      <c r="AC1994" s="40">
        <f>db[[#This Row],[QTY B]]*IF(db[[#This Row],[QTY TG]]="",1,db[[#This Row],[QTY TG]])*IF(db[[#This Row],[QTY K]]="",1,db[[#This Row],[QTY K]])</f>
        <v>288</v>
      </c>
      <c r="AD1994" s="40" t="str">
        <f>IF(db[[#This Row],[STN K]]="",IF(db[[#This Row],[STN TG]]="",db[[#This Row],[STN B]],db[[#This Row],[STN TG]]),db[[#This Row],[STN K]])</f>
        <v>PCS</v>
      </c>
      <c r="AE1994" s="40"/>
    </row>
    <row r="1995" spans="1:31" x14ac:dyDescent="0.25">
      <c r="A1995" s="54">
        <f t="shared" si="30"/>
        <v>1994</v>
      </c>
      <c r="B1995" s="2" t="str">
        <f>LOWER(SUBSTITUTE(SUBSTITUTE(SUBSTITUTE(SUBSTITUTE(SUBSTITUTE(SUBSTITUTE(SUBSTITUTE(SUBSTITUTE(db[[#This Row],[NB BM]]," ",),".",""),"-",""),"(",""),")",""),"/",""),"""",""),"+",""))</f>
        <v>jangkasetjkms85</v>
      </c>
      <c r="C1995" s="2" t="str">
        <f>LOWER(SUBSTITUTE(SUBSTITUTE(SUBSTITUTE(SUBSTITUTE(SUBSTITUTE(SUBSTITUTE(SUBSTITUTE(SUBSTITUTE(SUBSTITUTE(db[[#This Row],[NB NOTA]]," ",),".",""),"-",""),"(",""),")",""),",",""),"/",""),"""",""),"+",""))</f>
        <v>mathsetms85jk</v>
      </c>
      <c r="D1995" s="2" t="str">
        <f>LOWER(SUBSTITUTE(SUBSTITUTE(SUBSTITUTE(SUBSTITUTE(SUBSTITUTE(SUBSTITUTE(SUBSTITUTE(SUBSTITUTE(SUBSTITUTE(db[[#This Row],[NB PAJAK]]," ",""),"-",""),"(",""),")",""),".",""),",",""),"/",""),"""",""),"+",""))</f>
        <v>jangkamathsetjoykoms85</v>
      </c>
      <c r="E199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jangkasetjkms8524lsnartomoro</v>
      </c>
      <c r="F199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mathsetms85jk24lsn</v>
      </c>
      <c r="G1995" s="2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mathsetms85jkartomoro</v>
      </c>
      <c r="H199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mathsetms85jk24lsnartomoro</v>
      </c>
      <c r="I1995" s="2" t="s">
        <v>5296</v>
      </c>
      <c r="J1995" s="2" t="s">
        <v>5294</v>
      </c>
      <c r="K1995" s="14" t="s">
        <v>5300</v>
      </c>
      <c r="L1995" s="2" t="s">
        <v>1335</v>
      </c>
      <c r="M1995" s="34" t="e">
        <f>IF(db[[#This Row],[NB NOTA_C]]="","",COUNTIF([2]!B_MSK[concat],db[[#This Row],[NB NOTA_C]]))</f>
        <v>#REF!</v>
      </c>
      <c r="N1995" s="14" t="s">
        <v>1346</v>
      </c>
      <c r="O1995" s="5" t="s">
        <v>1431</v>
      </c>
      <c r="P1995" s="2" t="s">
        <v>2428</v>
      </c>
      <c r="Q1995" s="2" t="s">
        <v>5298</v>
      </c>
      <c r="R1995" s="2" t="str">
        <f>IF(db[[#This Row],[QTY/ CTN]]="","",SUBSTITUTE(SUBSTITUTE(SUBSTITUTE(db[[#This Row],[QTY/ CTN]]," ","_",2),"(",""),")","")&amp;"_")</f>
        <v>24 LSN_</v>
      </c>
      <c r="S1995" s="2">
        <f>IF(db[[#This Row],[H_QTY/ CTN]]="","",SEARCH("_",db[[#This Row],[H_QTY/ CTN]]))</f>
        <v>7</v>
      </c>
      <c r="T1995" s="2">
        <f>IF(db[[#This Row],[H_QTY/ CTN]]="","",LEN(db[[#This Row],[H_QTY/ CTN]]))</f>
        <v>7</v>
      </c>
      <c r="U1995" s="41" t="str">
        <f>IF(db[[#This Row],[H_QTY/ CTN]]="","",LEFT(db[[#This Row],[H_QTY/ CTN]],db[[#This Row],[H_1]]-1))</f>
        <v>24 LSN</v>
      </c>
      <c r="V1995" s="40" t="str">
        <f>IF(NOT(db[[#This Row],[H_1]]=db[[#This Row],[H_2]]),MID(db[[#This Row],[H_QTY/ CTN]],db[[#This Row],[H_1]]+1,db[[#This Row],[H_2]]-db[[#This Row],[H_1]]-1),"")</f>
        <v/>
      </c>
      <c r="W1995" s="40" t="str">
        <f>IF(db[[#This Row],[QTY/ CTN B]]="","",LEFT(db[[#This Row],[QTY/ CTN B]],SEARCH(" ",db[[#This Row],[QTY/ CTN B]],1)-1))</f>
        <v>24</v>
      </c>
      <c r="X1995" s="40" t="str">
        <f>IF(db[[#This Row],[QTY/ CTN B]]="","",RIGHT(db[[#This Row],[QTY/ CTN B]],LEN(db[[#This Row],[QTY/ CTN B]])-SEARCH(" ",db[[#This Row],[QTY/ CTN B]],1)))</f>
        <v>LSN</v>
      </c>
      <c r="Y1995" s="40">
        <f>IF(db[[#This Row],[QTY/ CTN TG]]="",IF(db[[#This Row],[STN TG]]="","",12),LEFT(db[[#This Row],[QTY/ CTN TG]],SEARCH(" ",db[[#This Row],[QTY/ CTN TG]],1)-1))</f>
        <v>12</v>
      </c>
      <c r="Z19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95" s="40" t="str">
        <f>IF(db[[#This Row],[STN K]]="","",IF(db[[#This Row],[STN TG]]="LSN",12,""))</f>
        <v/>
      </c>
      <c r="AB1995" s="40" t="str">
        <f>IF(db[[#This Row],[STN TG]]="LSN","PCS","")</f>
        <v/>
      </c>
      <c r="AC1995" s="40">
        <f>db[[#This Row],[QTY B]]*IF(db[[#This Row],[QTY TG]]="",1,db[[#This Row],[QTY TG]])*IF(db[[#This Row],[QTY K]]="",1,db[[#This Row],[QTY K]])</f>
        <v>288</v>
      </c>
      <c r="AD1995" s="40" t="str">
        <f>IF(db[[#This Row],[STN K]]="",IF(db[[#This Row],[STN TG]]="",db[[#This Row],[STN B]],db[[#This Row],[STN TG]]),db[[#This Row],[STN K]])</f>
        <v>PCS</v>
      </c>
      <c r="AE1995" s="40"/>
    </row>
    <row r="1996" spans="1:31" x14ac:dyDescent="0.25">
      <c r="A1996" s="54">
        <f t="shared" si="30"/>
        <v>1995</v>
      </c>
      <c r="B1996" s="2" t="str">
        <f>LOWER(SUBSTITUTE(SUBSTITUTE(SUBSTITUTE(SUBSTITUTE(SUBSTITUTE(SUBSTITUTE(SUBSTITUTE(SUBSTITUTE(db[[#This Row],[NB BM]]," ",),".",""),"-",""),"(",""),")",""),"/",""),"""",""),"+",""))</f>
        <v>jangkasetjkms87</v>
      </c>
      <c r="C1996" s="2" t="str">
        <f>LOWER(SUBSTITUTE(SUBSTITUTE(SUBSTITUTE(SUBSTITUTE(SUBSTITUTE(SUBSTITUTE(SUBSTITUTE(SUBSTITUTE(SUBSTITUTE(db[[#This Row],[NB NOTA]]," ",),".",""),"-",""),"(",""),")",""),",",""),"/",""),"""",""),"+",""))</f>
        <v>mathsetms87jk</v>
      </c>
      <c r="D1996" s="2" t="str">
        <f>LOWER(SUBSTITUTE(SUBSTITUTE(SUBSTITUTE(SUBSTITUTE(SUBSTITUTE(SUBSTITUTE(SUBSTITUTE(SUBSTITUTE(SUBSTITUTE(db[[#This Row],[NB PAJAK]]," ",""),"-",""),"(",""),")",""),".",""),",",""),"/",""),"""",""),"+",""))</f>
        <v>jangkamathsetjoykoms87</v>
      </c>
      <c r="E199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jangkasetjkms8712lsnartomoro</v>
      </c>
      <c r="F199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mathsetms87jk12lsn</v>
      </c>
      <c r="G1996" s="2" t="str">
        <f>db[[#This Row],[NB NOTA_C]]&amp;LOWER(SUBSTITUTE(SUBSTITUTE(SUBSTITUTE(SUBSTITUTE(SUBSTITUTE(SUBSTITUTE(SUBSTITUTE(SUBSTITUTE(SUBSTITUTE(db[[#This Row],[FAKTUR]]," ",),".",""),"-",""),"(",""),")",""),",",""),"/",""),"""",""),"+",""))</f>
        <v>mathsetms87jkartomoro</v>
      </c>
      <c r="H199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mathsetms87jk12lsnartomoro</v>
      </c>
      <c r="I1996" s="2" t="s">
        <v>5297</v>
      </c>
      <c r="J1996" s="2" t="s">
        <v>5295</v>
      </c>
      <c r="K1996" s="14" t="s">
        <v>5301</v>
      </c>
      <c r="L1996" s="2" t="s">
        <v>1335</v>
      </c>
      <c r="M1996" s="34" t="e">
        <f>IF(db[[#This Row],[NB NOTA_C]]="","",COUNTIF([2]!B_MSK[concat],db[[#This Row],[NB NOTA_C]]))</f>
        <v>#REF!</v>
      </c>
      <c r="N1996" s="14" t="s">
        <v>1346</v>
      </c>
      <c r="O1996" s="2" t="s">
        <v>1376</v>
      </c>
      <c r="P1996" s="2" t="s">
        <v>2428</v>
      </c>
      <c r="Q1996" s="2" t="s">
        <v>5299</v>
      </c>
      <c r="R1996" s="2" t="str">
        <f>IF(db[[#This Row],[QTY/ CTN]]="","",SUBSTITUTE(SUBSTITUTE(SUBSTITUTE(db[[#This Row],[QTY/ CTN]]," ","_",2),"(",""),")","")&amp;"_")</f>
        <v>12 LSN_</v>
      </c>
      <c r="S1996" s="2">
        <f>IF(db[[#This Row],[H_QTY/ CTN]]="","",SEARCH("_",db[[#This Row],[H_QTY/ CTN]]))</f>
        <v>7</v>
      </c>
      <c r="T1996" s="2">
        <f>IF(db[[#This Row],[H_QTY/ CTN]]="","",LEN(db[[#This Row],[H_QTY/ CTN]]))</f>
        <v>7</v>
      </c>
      <c r="U1996" s="41" t="str">
        <f>IF(db[[#This Row],[H_QTY/ CTN]]="","",LEFT(db[[#This Row],[H_QTY/ CTN]],db[[#This Row],[H_1]]-1))</f>
        <v>12 LSN</v>
      </c>
      <c r="V1996" s="40" t="str">
        <f>IF(NOT(db[[#This Row],[H_1]]=db[[#This Row],[H_2]]),MID(db[[#This Row],[H_QTY/ CTN]],db[[#This Row],[H_1]]+1,db[[#This Row],[H_2]]-db[[#This Row],[H_1]]-1),"")</f>
        <v/>
      </c>
      <c r="W1996" s="40" t="str">
        <f>IF(db[[#This Row],[QTY/ CTN B]]="","",LEFT(db[[#This Row],[QTY/ CTN B]],SEARCH(" ",db[[#This Row],[QTY/ CTN B]],1)-1))</f>
        <v>12</v>
      </c>
      <c r="X1996" s="40" t="str">
        <f>IF(db[[#This Row],[QTY/ CTN B]]="","",RIGHT(db[[#This Row],[QTY/ CTN B]],LEN(db[[#This Row],[QTY/ CTN B]])-SEARCH(" ",db[[#This Row],[QTY/ CTN B]],1)))</f>
        <v>LSN</v>
      </c>
      <c r="Y1996" s="40">
        <f>IF(db[[#This Row],[QTY/ CTN TG]]="",IF(db[[#This Row],[STN TG]]="","",12),LEFT(db[[#This Row],[QTY/ CTN TG]],SEARCH(" ",db[[#This Row],[QTY/ CTN TG]],1)-1))</f>
        <v>12</v>
      </c>
      <c r="Z19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96" s="40" t="str">
        <f>IF(db[[#This Row],[STN K]]="","",IF(db[[#This Row],[STN TG]]="LSN",12,""))</f>
        <v/>
      </c>
      <c r="AB1996" s="40" t="str">
        <f>IF(db[[#This Row],[STN TG]]="LSN","PCS","")</f>
        <v/>
      </c>
      <c r="AC1996" s="40">
        <f>db[[#This Row],[QTY B]]*IF(db[[#This Row],[QTY TG]]="",1,db[[#This Row],[QTY TG]])*IF(db[[#This Row],[QTY K]]="",1,db[[#This Row],[QTY K]])</f>
        <v>144</v>
      </c>
      <c r="AD1996" s="40" t="str">
        <f>IF(db[[#This Row],[STN K]]="",IF(db[[#This Row],[STN TG]]="",db[[#This Row],[STN B]],db[[#This Row],[STN TG]]),db[[#This Row],[STN K]])</f>
        <v>PCS</v>
      </c>
      <c r="AE1996" s="40"/>
    </row>
    <row r="1997" spans="1:31" x14ac:dyDescent="0.25">
      <c r="A1997" s="40">
        <f t="shared" si="30"/>
        <v>1996</v>
      </c>
      <c r="B1997" s="5" t="str">
        <f>LOWER(SUBSTITUTE(SUBSTITUTE(SUBSTITUTE(SUBSTITUTE(SUBSTITUTE(SUBSTITUTE(SUBSTITUTE(SUBSTITUTE(db[[#This Row],[NB BM]]," ",),".",""),"-",""),"(",""),")",""),"/",""),"""",""),"+",""))</f>
        <v>isolasihc25851apel</v>
      </c>
      <c r="C1997" s="5" t="str">
        <f>LOWER(SUBSTITUTE(SUBSTITUTE(SUBSTITUTE(SUBSTITUTE(SUBSTITUTE(SUBSTITUTE(SUBSTITUTE(SUBSTITUTE(SUBSTITUTE(db[[#This Row],[NB NOTA]]," ",),".",""),"-",""),"(",""),")",""),",",""),"/",""),"""",""),"+",""))</f>
        <v>measuretapehc25851apple</v>
      </c>
      <c r="D1997" s="5" t="str">
        <f>LOWER(SUBSTITUTE(SUBSTITUTE(SUBSTITUTE(SUBSTITUTE(SUBSTITUTE(SUBSTITUTE(SUBSTITUTE(SUBSTITUTE(SUBSTITUTE(db[[#This Row],[NB PAJAK]]," ",""),"-",""),"(",""),")",""),".",""),",",""),"/",""),"""",""),"+",""))</f>
        <v/>
      </c>
      <c r="E199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isolasihc25851apel480pcsuntana</v>
      </c>
      <c r="F199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measuretapehc25851apple480pcs</v>
      </c>
      <c r="G1997" s="5" t="str">
        <f>db[[#This Row],[NB NOTA_C]]&amp;LOWER(SUBSTITUTE(SUBSTITUTE(SUBSTITUTE(SUBSTITUTE(SUBSTITUTE(SUBSTITUTE(SUBSTITUTE(SUBSTITUTE(SUBSTITUTE(db[[#This Row],[FAKTUR]]," ",),".",""),"-",""),"(",""),")",""),",",""),"/",""),"""",""),"+",""))</f>
        <v>measuretapehc25851appleuntana</v>
      </c>
      <c r="H199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measuretapehc25851apple480pcsuntana</v>
      </c>
      <c r="I1997" s="2" t="s">
        <v>6832</v>
      </c>
      <c r="J1997" s="2" t="s">
        <v>6796</v>
      </c>
      <c r="K1997" s="14"/>
      <c r="L1997" s="2" t="s">
        <v>1336</v>
      </c>
      <c r="M1997" s="33" t="e">
        <f>IF(db[[#This Row],[NB NOTA_C]]="","",COUNTIF([2]!B_MSK[concat],db[[#This Row],[NB NOTA_C]]))</f>
        <v>#REF!</v>
      </c>
      <c r="N1997" s="9" t="s">
        <v>2729</v>
      </c>
      <c r="O1997" s="5" t="s">
        <v>1493</v>
      </c>
      <c r="P1997" s="2" t="s">
        <v>2427</v>
      </c>
      <c r="Q1997" s="5"/>
      <c r="R1997" s="5" t="str">
        <f>IF(db[[#This Row],[QTY/ CTN]]="","",SUBSTITUTE(SUBSTITUTE(SUBSTITUTE(db[[#This Row],[QTY/ CTN]]," ","_",2),"(",""),")","")&amp;"_")</f>
        <v>480 PCS_</v>
      </c>
      <c r="S1997" s="5">
        <f>IF(db[[#This Row],[H_QTY/ CTN]]="","",SEARCH("_",db[[#This Row],[H_QTY/ CTN]]))</f>
        <v>8</v>
      </c>
      <c r="T1997" s="5">
        <f>IF(db[[#This Row],[H_QTY/ CTN]]="","",LEN(db[[#This Row],[H_QTY/ CTN]]))</f>
        <v>8</v>
      </c>
      <c r="U1997" s="40" t="str">
        <f>IF(db[[#This Row],[H_QTY/ CTN]]="","",LEFT(db[[#This Row],[H_QTY/ CTN]],db[[#This Row],[H_1]]-1))</f>
        <v>480 PCS</v>
      </c>
      <c r="V1997" s="40" t="str">
        <f>IF(NOT(db[[#This Row],[H_1]]=db[[#This Row],[H_2]]),MID(db[[#This Row],[H_QTY/ CTN]],db[[#This Row],[H_1]]+1,db[[#This Row],[H_2]]-db[[#This Row],[H_1]]-1),"")</f>
        <v/>
      </c>
      <c r="W1997" s="40" t="str">
        <f>IF(db[[#This Row],[QTY/ CTN B]]="","",LEFT(db[[#This Row],[QTY/ CTN B]],SEARCH(" ",db[[#This Row],[QTY/ CTN B]],1)-1))</f>
        <v>480</v>
      </c>
      <c r="X1997" s="40" t="str">
        <f>IF(db[[#This Row],[QTY/ CTN B]]="","",RIGHT(db[[#This Row],[QTY/ CTN B]],LEN(db[[#This Row],[QTY/ CTN B]])-SEARCH(" ",db[[#This Row],[QTY/ CTN B]],1)))</f>
        <v>PCS</v>
      </c>
      <c r="Y1997" s="40" t="str">
        <f>IF(db[[#This Row],[QTY/ CTN TG]]="",IF(db[[#This Row],[STN TG]]="","",12),LEFT(db[[#This Row],[QTY/ CTN TG]],SEARCH(" ",db[[#This Row],[QTY/ CTN TG]],1)-1))</f>
        <v/>
      </c>
      <c r="Z19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1997" s="40" t="str">
        <f>IF(db[[#This Row],[STN K]]="","",IF(db[[#This Row],[STN TG]]="LSN",12,""))</f>
        <v/>
      </c>
      <c r="AB1997" s="40" t="str">
        <f>IF(db[[#This Row],[STN TG]]="LSN","PCS","")</f>
        <v/>
      </c>
      <c r="AC1997" s="40">
        <f>db[[#This Row],[QTY B]]*IF(db[[#This Row],[QTY TG]]="",1,db[[#This Row],[QTY TG]])*IF(db[[#This Row],[QTY K]]="",1,db[[#This Row],[QTY K]])</f>
        <v>480</v>
      </c>
      <c r="AD1997" s="40" t="str">
        <f>IF(db[[#This Row],[STN K]]="",IF(db[[#This Row],[STN TG]]="",db[[#This Row],[STN B]],db[[#This Row],[STN TG]]),db[[#This Row],[STN K]])</f>
        <v>PCS</v>
      </c>
      <c r="AE1997" s="40"/>
    </row>
    <row r="1998" spans="1:31" x14ac:dyDescent="0.25">
      <c r="A1998" s="40">
        <f t="shared" si="30"/>
        <v>1997</v>
      </c>
      <c r="B1998" s="5" t="str">
        <f>LOWER(SUBSTITUTE(SUBSTITUTE(SUBSTITUTE(SUBSTITUTE(SUBSTITUTE(SUBSTITUTE(SUBSTITUTE(SUBSTITUTE(db[[#This Row],[NB BM]]," ",),".",""),"-",""),"(",""),")",""),"/",""),"""",""),"+",""))</f>
        <v>mechpenjkmp01</v>
      </c>
      <c r="C1998" s="5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D1998" s="5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E199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mechpenjkmp01144lsnartomoro</v>
      </c>
      <c r="F199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mechpencilmp01jk144lsn</v>
      </c>
      <c r="G1998" s="5" t="str">
        <f>db[[#This Row],[NB NOTA_C]]&amp;LOWER(SUBSTITUTE(SUBSTITUTE(SUBSTITUTE(SUBSTITUTE(SUBSTITUTE(SUBSTITUTE(SUBSTITUTE(SUBSTITUTE(SUBSTITUTE(db[[#This Row],[FAKTUR]]," ",),".",""),"-",""),"(",""),")",""),",",""),"/",""),"""",""),"+",""))</f>
        <v>mechpencilmp01jkartomoro</v>
      </c>
      <c r="H199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mechpencilmp01jk144lsnartomoro</v>
      </c>
      <c r="I1998" s="2" t="s">
        <v>3322</v>
      </c>
      <c r="J1998" s="2" t="s">
        <v>3202</v>
      </c>
      <c r="K1998" s="14" t="s">
        <v>3203</v>
      </c>
      <c r="L1998" s="2" t="s">
        <v>1335</v>
      </c>
      <c r="M1998" s="33" t="e">
        <f>IF(db[[#This Row],[NB NOTA_C]]="","",COUNTIF([2]!B_MSK[concat],db[[#This Row],[NB NOTA_C]]))</f>
        <v>#REF!</v>
      </c>
      <c r="N1998" s="9" t="s">
        <v>1346</v>
      </c>
      <c r="O1998" s="5" t="s">
        <v>1391</v>
      </c>
      <c r="P1998" s="2" t="s">
        <v>2440</v>
      </c>
      <c r="Q1998" s="5"/>
      <c r="R1998" s="5" t="str">
        <f>IF(db[[#This Row],[QTY/ CTN]]="","",SUBSTITUTE(SUBSTITUTE(SUBSTITUTE(db[[#This Row],[QTY/ CTN]]," ","_",2),"(",""),")","")&amp;"_")</f>
        <v>144 LSN_</v>
      </c>
      <c r="S1998" s="5">
        <f>IF(db[[#This Row],[H_QTY/ CTN]]="","",SEARCH("_",db[[#This Row],[H_QTY/ CTN]]))</f>
        <v>8</v>
      </c>
      <c r="T1998" s="5">
        <f>IF(db[[#This Row],[H_QTY/ CTN]]="","",LEN(db[[#This Row],[H_QTY/ CTN]]))</f>
        <v>8</v>
      </c>
      <c r="U1998" s="40" t="str">
        <f>IF(db[[#This Row],[H_QTY/ CTN]]="","",LEFT(db[[#This Row],[H_QTY/ CTN]],db[[#This Row],[H_1]]-1))</f>
        <v>144 LSN</v>
      </c>
      <c r="V1998" s="40" t="str">
        <f>IF(NOT(db[[#This Row],[H_1]]=db[[#This Row],[H_2]]),MID(db[[#This Row],[H_QTY/ CTN]],db[[#This Row],[H_1]]+1,db[[#This Row],[H_2]]-db[[#This Row],[H_1]]-1),"")</f>
        <v/>
      </c>
      <c r="W1998" s="40" t="str">
        <f>IF(db[[#This Row],[QTY/ CTN B]]="","",LEFT(db[[#This Row],[QTY/ CTN B]],SEARCH(" ",db[[#This Row],[QTY/ CTN B]],1)-1))</f>
        <v>144</v>
      </c>
      <c r="X1998" s="40" t="str">
        <f>IF(db[[#This Row],[QTY/ CTN B]]="","",RIGHT(db[[#This Row],[QTY/ CTN B]],LEN(db[[#This Row],[QTY/ CTN B]])-SEARCH(" ",db[[#This Row],[QTY/ CTN B]],1)))</f>
        <v>LSN</v>
      </c>
      <c r="Y1998" s="40">
        <f>IF(db[[#This Row],[QTY/ CTN TG]]="",IF(db[[#This Row],[STN TG]]="","",12),LEFT(db[[#This Row],[QTY/ CTN TG]],SEARCH(" ",db[[#This Row],[QTY/ CTN TG]],1)-1))</f>
        <v>12</v>
      </c>
      <c r="Z19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98" s="40" t="str">
        <f>IF(db[[#This Row],[STN K]]="","",IF(db[[#This Row],[STN TG]]="LSN",12,""))</f>
        <v/>
      </c>
      <c r="AB1998" s="40" t="str">
        <f>IF(db[[#This Row],[STN TG]]="LSN","PCS","")</f>
        <v/>
      </c>
      <c r="AC1998" s="40">
        <f>db[[#This Row],[QTY B]]*IF(db[[#This Row],[QTY TG]]="",1,db[[#This Row],[QTY TG]])*IF(db[[#This Row],[QTY K]]="",1,db[[#This Row],[QTY K]])</f>
        <v>1728</v>
      </c>
      <c r="AD1998" s="40" t="str">
        <f>IF(db[[#This Row],[STN K]]="",IF(db[[#This Row],[STN TG]]="",db[[#This Row],[STN B]],db[[#This Row],[STN TG]]),db[[#This Row],[STN K]])</f>
        <v>PCS</v>
      </c>
      <c r="AE1998" s="40"/>
    </row>
    <row r="1999" spans="1:31" x14ac:dyDescent="0.25">
      <c r="A1999" s="40">
        <f t="shared" ref="A1999:A2063" si="31">ROW()-1</f>
        <v>1998</v>
      </c>
      <c r="B1999" s="2" t="str">
        <f>LOWER(SUBSTITUTE(SUBSTITUTE(SUBSTITUTE(SUBSTITUTE(SUBSTITUTE(SUBSTITUTE(SUBSTITUTE(SUBSTITUTE(db[[#This Row],[NB BM]]," ",),".",""),"-",""),"(",""),")",""),"/",""),"""",""),"+",""))</f>
        <v>mechpenjkmp07</v>
      </c>
      <c r="C1999" s="2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D1999" s="2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E199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mechpenjkmp07120lsnartomoro</v>
      </c>
      <c r="F199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mechpencilmp07jk120lsn</v>
      </c>
      <c r="G1999" s="2" t="str">
        <f>db[[#This Row],[NB NOTA_C]]&amp;LOWER(SUBSTITUTE(SUBSTITUTE(SUBSTITUTE(SUBSTITUTE(SUBSTITUTE(SUBSTITUTE(SUBSTITUTE(SUBSTITUTE(SUBSTITUTE(db[[#This Row],[FAKTUR]]," ",),".",""),"-",""),"(",""),")",""),",",""),"/",""),"""",""),"+",""))</f>
        <v>mechpencilmp07jkartomoro</v>
      </c>
      <c r="H199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mechpencilmp07jk120lsnartomoro</v>
      </c>
      <c r="I1999" s="2" t="s">
        <v>6904</v>
      </c>
      <c r="J1999" s="2" t="s">
        <v>551</v>
      </c>
      <c r="K1999" s="14" t="s">
        <v>2189</v>
      </c>
      <c r="L1999" s="2" t="s">
        <v>1335</v>
      </c>
      <c r="M1999" s="34" t="e">
        <f>IF(db[[#This Row],[NB NOTA_C]]="","",COUNTIF([2]!B_MSK[concat],db[[#This Row],[NB NOTA_C]]))</f>
        <v>#REF!</v>
      </c>
      <c r="N1999" s="14" t="s">
        <v>1346</v>
      </c>
      <c r="O1999" s="2" t="s">
        <v>1433</v>
      </c>
      <c r="P1999" s="2" t="s">
        <v>2440</v>
      </c>
      <c r="R1999" s="2" t="str">
        <f>IF(db[[#This Row],[QTY/ CTN]]="","",SUBSTITUTE(SUBSTITUTE(SUBSTITUTE(db[[#This Row],[QTY/ CTN]]," ","_",2),"(",""),")","")&amp;"_")</f>
        <v>120 LSN_</v>
      </c>
      <c r="S1999" s="2">
        <f>IF(db[[#This Row],[H_QTY/ CTN]]="","",SEARCH("_",db[[#This Row],[H_QTY/ CTN]]))</f>
        <v>8</v>
      </c>
      <c r="T1999" s="2">
        <f>IF(db[[#This Row],[H_QTY/ CTN]]="","",LEN(db[[#This Row],[H_QTY/ CTN]]))</f>
        <v>8</v>
      </c>
      <c r="U1999" s="41" t="str">
        <f>IF(db[[#This Row],[H_QTY/ CTN]]="","",LEFT(db[[#This Row],[H_QTY/ CTN]],db[[#This Row],[H_1]]-1))</f>
        <v>120 LSN</v>
      </c>
      <c r="V1999" s="40" t="str">
        <f>IF(NOT(db[[#This Row],[H_1]]=db[[#This Row],[H_2]]),MID(db[[#This Row],[H_QTY/ CTN]],db[[#This Row],[H_1]]+1,db[[#This Row],[H_2]]-db[[#This Row],[H_1]]-1),"")</f>
        <v/>
      </c>
      <c r="W1999" s="40" t="str">
        <f>IF(db[[#This Row],[QTY/ CTN B]]="","",LEFT(db[[#This Row],[QTY/ CTN B]],SEARCH(" ",db[[#This Row],[QTY/ CTN B]],1)-1))</f>
        <v>120</v>
      </c>
      <c r="X1999" s="40" t="str">
        <f>IF(db[[#This Row],[QTY/ CTN B]]="","",RIGHT(db[[#This Row],[QTY/ CTN B]],LEN(db[[#This Row],[QTY/ CTN B]])-SEARCH(" ",db[[#This Row],[QTY/ CTN B]],1)))</f>
        <v>LSN</v>
      </c>
      <c r="Y1999" s="40">
        <f>IF(db[[#This Row],[QTY/ CTN TG]]="",IF(db[[#This Row],[STN TG]]="","",12),LEFT(db[[#This Row],[QTY/ CTN TG]],SEARCH(" ",db[[#This Row],[QTY/ CTN TG]],1)-1))</f>
        <v>12</v>
      </c>
      <c r="Z19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1999" s="40" t="str">
        <f>IF(db[[#This Row],[STN K]]="","",IF(db[[#This Row],[STN TG]]="LSN",12,""))</f>
        <v/>
      </c>
      <c r="AB1999" s="40" t="str">
        <f>IF(db[[#This Row],[STN TG]]="LSN","PCS","")</f>
        <v/>
      </c>
      <c r="AC1999" s="40">
        <f>db[[#This Row],[QTY B]]*IF(db[[#This Row],[QTY TG]]="",1,db[[#This Row],[QTY TG]])*IF(db[[#This Row],[QTY K]]="",1,db[[#This Row],[QTY K]])</f>
        <v>1440</v>
      </c>
      <c r="AD1999" s="40" t="str">
        <f>IF(db[[#This Row],[STN K]]="",IF(db[[#This Row],[STN TG]]="",db[[#This Row],[STN B]],db[[#This Row],[STN TG]]),db[[#This Row],[STN K]])</f>
        <v>PCS</v>
      </c>
      <c r="AE1999" s="40"/>
    </row>
    <row r="2000" spans="1:31" x14ac:dyDescent="0.25">
      <c r="A2000" s="40">
        <f t="shared" si="31"/>
        <v>1999</v>
      </c>
      <c r="B2000" s="5" t="str">
        <f>LOWER(SUBSTITUTE(SUBSTITUTE(SUBSTITUTE(SUBSTITUTE(SUBSTITUTE(SUBSTITUTE(SUBSTITUTE(SUBSTITUTE(db[[#This Row],[NB BM]]," ",),".",""),"-",""),"(",""),")",""),"/",""),"""",""),"+",""))</f>
        <v>mechpenjkmp15cristal</v>
      </c>
      <c r="C2000" s="5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D2000" s="5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E200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mechpenjkmp15cristal192lsnartomoro</v>
      </c>
      <c r="F200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mechpencilmp15cristaljk192lsn</v>
      </c>
      <c r="G2000" s="5" t="str">
        <f>db[[#This Row],[NB NOTA_C]]&amp;LOWER(SUBSTITUTE(SUBSTITUTE(SUBSTITUTE(SUBSTITUTE(SUBSTITUTE(SUBSTITUTE(SUBSTITUTE(SUBSTITUTE(SUBSTITUTE(db[[#This Row],[FAKTUR]]," ",),".",""),"-",""),"(",""),")",""),",",""),"/",""),"""",""),"+",""))</f>
        <v>mechpencilmp15cristaljkartomoro</v>
      </c>
      <c r="H200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mechpencilmp15cristaljk192lsnartomoro</v>
      </c>
      <c r="I2000" s="2" t="s">
        <v>3324</v>
      </c>
      <c r="J2000" s="2" t="s">
        <v>3206</v>
      </c>
      <c r="K2000" s="14" t="s">
        <v>3210</v>
      </c>
      <c r="L2000" s="2" t="s">
        <v>1335</v>
      </c>
      <c r="M2000" s="33" t="e">
        <f>IF(db[[#This Row],[NB NOTA_C]]="","",COUNTIF([2]!B_MSK[concat],db[[#This Row],[NB NOTA_C]]))</f>
        <v>#REF!</v>
      </c>
      <c r="N2000" s="9" t="s">
        <v>1346</v>
      </c>
      <c r="O2000" s="5" t="s">
        <v>1853</v>
      </c>
      <c r="P2000" s="2" t="s">
        <v>2440</v>
      </c>
      <c r="Q2000" s="5"/>
      <c r="R2000" s="5" t="str">
        <f>IF(db[[#This Row],[QTY/ CTN]]="","",SUBSTITUTE(SUBSTITUTE(SUBSTITUTE(db[[#This Row],[QTY/ CTN]]," ","_",2),"(",""),")","")&amp;"_")</f>
        <v>192 LSN_</v>
      </c>
      <c r="S2000" s="5">
        <f>IF(db[[#This Row],[H_QTY/ CTN]]="","",SEARCH("_",db[[#This Row],[H_QTY/ CTN]]))</f>
        <v>8</v>
      </c>
      <c r="T2000" s="5">
        <f>IF(db[[#This Row],[H_QTY/ CTN]]="","",LEN(db[[#This Row],[H_QTY/ CTN]]))</f>
        <v>8</v>
      </c>
      <c r="U2000" s="40" t="str">
        <f>IF(db[[#This Row],[H_QTY/ CTN]]="","",LEFT(db[[#This Row],[H_QTY/ CTN]],db[[#This Row],[H_1]]-1))</f>
        <v>192 LSN</v>
      </c>
      <c r="V2000" s="40" t="str">
        <f>IF(NOT(db[[#This Row],[H_1]]=db[[#This Row],[H_2]]),MID(db[[#This Row],[H_QTY/ CTN]],db[[#This Row],[H_1]]+1,db[[#This Row],[H_2]]-db[[#This Row],[H_1]]-1),"")</f>
        <v/>
      </c>
      <c r="W2000" s="40" t="str">
        <f>IF(db[[#This Row],[QTY/ CTN B]]="","",LEFT(db[[#This Row],[QTY/ CTN B]],SEARCH(" ",db[[#This Row],[QTY/ CTN B]],1)-1))</f>
        <v>192</v>
      </c>
      <c r="X2000" s="40" t="str">
        <f>IF(db[[#This Row],[QTY/ CTN B]]="","",RIGHT(db[[#This Row],[QTY/ CTN B]],LEN(db[[#This Row],[QTY/ CTN B]])-SEARCH(" ",db[[#This Row],[QTY/ CTN B]],1)))</f>
        <v>LSN</v>
      </c>
      <c r="Y2000" s="40">
        <f>IF(db[[#This Row],[QTY/ CTN TG]]="",IF(db[[#This Row],[STN TG]]="","",12),LEFT(db[[#This Row],[QTY/ CTN TG]],SEARCH(" ",db[[#This Row],[QTY/ CTN TG]],1)-1))</f>
        <v>12</v>
      </c>
      <c r="Z20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00" s="40" t="str">
        <f>IF(db[[#This Row],[STN K]]="","",IF(db[[#This Row],[STN TG]]="LSN",12,""))</f>
        <v/>
      </c>
      <c r="AB2000" s="40" t="str">
        <f>IF(db[[#This Row],[STN TG]]="LSN","PCS","")</f>
        <v/>
      </c>
      <c r="AC2000" s="40">
        <f>db[[#This Row],[QTY B]]*IF(db[[#This Row],[QTY TG]]="",1,db[[#This Row],[QTY TG]])*IF(db[[#This Row],[QTY K]]="",1,db[[#This Row],[QTY K]])</f>
        <v>2304</v>
      </c>
      <c r="AD2000" s="40" t="str">
        <f>IF(db[[#This Row],[STN K]]="",IF(db[[#This Row],[STN TG]]="",db[[#This Row],[STN B]],db[[#This Row],[STN TG]]),db[[#This Row],[STN K]])</f>
        <v>PCS</v>
      </c>
      <c r="AE2000" s="40"/>
    </row>
    <row r="2001" spans="1:31" x14ac:dyDescent="0.25">
      <c r="A2001" s="40">
        <f t="shared" si="31"/>
        <v>2000</v>
      </c>
      <c r="B2001" s="2" t="str">
        <f>LOWER(SUBSTITUTE(SUBSTITUTE(SUBSTITUTE(SUBSTITUTE(SUBSTITUTE(SUBSTITUTE(SUBSTITUTE(SUBSTITUTE(db[[#This Row],[NB BM]]," ",),".",""),"-",""),"(",""),")",""),"/",""),"""",""),"+",""))</f>
        <v>mechpenjkmp19</v>
      </c>
      <c r="C2001" s="2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D2001" s="2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E200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mechpenjkmp19144lsnartomoro</v>
      </c>
      <c r="F200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mechpencilmp19jk144lsn</v>
      </c>
      <c r="G2001" s="2" t="str">
        <f>db[[#This Row],[NB NOTA_C]]&amp;LOWER(SUBSTITUTE(SUBSTITUTE(SUBSTITUTE(SUBSTITUTE(SUBSTITUTE(SUBSTITUTE(SUBSTITUTE(SUBSTITUTE(SUBSTITUTE(db[[#This Row],[FAKTUR]]," ",),".",""),"-",""),"(",""),")",""),",",""),"/",""),"""",""),"+",""))</f>
        <v>mechpencilmp19jkartomoro</v>
      </c>
      <c r="H200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mechpencilmp19jk144lsnartomoro</v>
      </c>
      <c r="I2001" s="2" t="s">
        <v>6905</v>
      </c>
      <c r="J2001" s="2" t="s">
        <v>552</v>
      </c>
      <c r="K2001" s="14" t="s">
        <v>3039</v>
      </c>
      <c r="L2001" s="2" t="s">
        <v>1335</v>
      </c>
      <c r="M2001" s="34" t="e">
        <f>IF(db[[#This Row],[NB NOTA_C]]="","",COUNTIF([2]!B_MSK[concat],db[[#This Row],[NB NOTA_C]]))</f>
        <v>#REF!</v>
      </c>
      <c r="N2001" s="14" t="s">
        <v>1346</v>
      </c>
      <c r="O2001" s="2" t="s">
        <v>1391</v>
      </c>
      <c r="P2001" s="2" t="s">
        <v>2440</v>
      </c>
      <c r="Q2001" s="2" t="s">
        <v>6971</v>
      </c>
      <c r="R2001" s="2" t="str">
        <f>IF(db[[#This Row],[QTY/ CTN]]="","",SUBSTITUTE(SUBSTITUTE(SUBSTITUTE(db[[#This Row],[QTY/ CTN]]," ","_",2),"(",""),")","")&amp;"_")</f>
        <v>144 LSN_</v>
      </c>
      <c r="S2001" s="2">
        <f>IF(db[[#This Row],[H_QTY/ CTN]]="","",SEARCH("_",db[[#This Row],[H_QTY/ CTN]]))</f>
        <v>8</v>
      </c>
      <c r="T2001" s="2">
        <f>IF(db[[#This Row],[H_QTY/ CTN]]="","",LEN(db[[#This Row],[H_QTY/ CTN]]))</f>
        <v>8</v>
      </c>
      <c r="U2001" s="41" t="str">
        <f>IF(db[[#This Row],[H_QTY/ CTN]]="","",LEFT(db[[#This Row],[H_QTY/ CTN]],db[[#This Row],[H_1]]-1))</f>
        <v>144 LSN</v>
      </c>
      <c r="V2001" s="40" t="str">
        <f>IF(NOT(db[[#This Row],[H_1]]=db[[#This Row],[H_2]]),MID(db[[#This Row],[H_QTY/ CTN]],db[[#This Row],[H_1]]+1,db[[#This Row],[H_2]]-db[[#This Row],[H_1]]-1),"")</f>
        <v/>
      </c>
      <c r="W2001" s="40" t="str">
        <f>IF(db[[#This Row],[QTY/ CTN B]]="","",LEFT(db[[#This Row],[QTY/ CTN B]],SEARCH(" ",db[[#This Row],[QTY/ CTN B]],1)-1))</f>
        <v>144</v>
      </c>
      <c r="X2001" s="40" t="str">
        <f>IF(db[[#This Row],[QTY/ CTN B]]="","",RIGHT(db[[#This Row],[QTY/ CTN B]],LEN(db[[#This Row],[QTY/ CTN B]])-SEARCH(" ",db[[#This Row],[QTY/ CTN B]],1)))</f>
        <v>LSN</v>
      </c>
      <c r="Y2001" s="40">
        <f>IF(db[[#This Row],[QTY/ CTN TG]]="",IF(db[[#This Row],[STN TG]]="","",12),LEFT(db[[#This Row],[QTY/ CTN TG]],SEARCH(" ",db[[#This Row],[QTY/ CTN TG]],1)-1))</f>
        <v>12</v>
      </c>
      <c r="Z20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01" s="40" t="str">
        <f>IF(db[[#This Row],[STN K]]="","",IF(db[[#This Row],[STN TG]]="LSN",12,""))</f>
        <v/>
      </c>
      <c r="AB2001" s="40" t="str">
        <f>IF(db[[#This Row],[STN TG]]="LSN","PCS","")</f>
        <v/>
      </c>
      <c r="AC2001" s="40">
        <f>db[[#This Row],[QTY B]]*IF(db[[#This Row],[QTY TG]]="",1,db[[#This Row],[QTY TG]])*IF(db[[#This Row],[QTY K]]="",1,db[[#This Row],[QTY K]])</f>
        <v>1728</v>
      </c>
      <c r="AD2001" s="40" t="str">
        <f>IF(db[[#This Row],[STN K]]="",IF(db[[#This Row],[STN TG]]="",db[[#This Row],[STN B]],db[[#This Row],[STN TG]]),db[[#This Row],[STN K]])</f>
        <v>PCS</v>
      </c>
      <c r="AE2001" s="40"/>
    </row>
    <row r="2002" spans="1:31" x14ac:dyDescent="0.25">
      <c r="A2002" s="40">
        <f t="shared" si="31"/>
        <v>2001</v>
      </c>
      <c r="B2002" s="5" t="str">
        <f>LOWER(SUBSTITUTE(SUBSTITUTE(SUBSTITUTE(SUBSTITUTE(SUBSTITUTE(SUBSTITUTE(SUBSTITUTE(SUBSTITUTE(db[[#This Row],[NB BM]]," ",),".",""),"-",""),"(",""),")",""),"/",""),"""",""),"+",""))</f>
        <v>mechpenjkmp21</v>
      </c>
      <c r="C2002" s="5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D2002" s="5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E200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mechpenjkmp21144lsnartomoro</v>
      </c>
      <c r="F200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mechpencilmp21jk144lsn</v>
      </c>
      <c r="G2002" s="5" t="str">
        <f>db[[#This Row],[NB NOTA_C]]&amp;LOWER(SUBSTITUTE(SUBSTITUTE(SUBSTITUTE(SUBSTITUTE(SUBSTITUTE(SUBSTITUTE(SUBSTITUTE(SUBSTITUTE(SUBSTITUTE(db[[#This Row],[FAKTUR]]," ",),".",""),"-",""),"(",""),")",""),",",""),"/",""),"""",""),"+",""))</f>
        <v>mechpencilmp21jkartomoro</v>
      </c>
      <c r="H200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mechpencilmp21jk144lsnartomoro</v>
      </c>
      <c r="I2002" s="2" t="s">
        <v>3720</v>
      </c>
      <c r="J2002" s="2" t="s">
        <v>3712</v>
      </c>
      <c r="K2002" s="14" t="s">
        <v>3713</v>
      </c>
      <c r="L2002" s="2" t="s">
        <v>1335</v>
      </c>
      <c r="M2002" s="33" t="e">
        <f>IF(db[[#This Row],[NB NOTA_C]]="","",COUNTIF([2]!B_MSK[concat],db[[#This Row],[NB NOTA_C]]))</f>
        <v>#REF!</v>
      </c>
      <c r="N2002" s="14" t="s">
        <v>1346</v>
      </c>
      <c r="O2002" s="5" t="s">
        <v>1391</v>
      </c>
      <c r="P2002" s="2" t="s">
        <v>2440</v>
      </c>
      <c r="Q2002" s="5"/>
      <c r="R2002" s="5" t="str">
        <f>IF(db[[#This Row],[QTY/ CTN]]="","",SUBSTITUTE(SUBSTITUTE(SUBSTITUTE(db[[#This Row],[QTY/ CTN]]," ","_",2),"(",""),")","")&amp;"_")</f>
        <v>144 LSN_</v>
      </c>
      <c r="S2002" s="5">
        <f>IF(db[[#This Row],[H_QTY/ CTN]]="","",SEARCH("_",db[[#This Row],[H_QTY/ CTN]]))</f>
        <v>8</v>
      </c>
      <c r="T2002" s="5">
        <f>IF(db[[#This Row],[H_QTY/ CTN]]="","",LEN(db[[#This Row],[H_QTY/ CTN]]))</f>
        <v>8</v>
      </c>
      <c r="U2002" s="40" t="str">
        <f>IF(db[[#This Row],[H_QTY/ CTN]]="","",LEFT(db[[#This Row],[H_QTY/ CTN]],db[[#This Row],[H_1]]-1))</f>
        <v>144 LSN</v>
      </c>
      <c r="V2002" s="40" t="str">
        <f>IF(NOT(db[[#This Row],[H_1]]=db[[#This Row],[H_2]]),MID(db[[#This Row],[H_QTY/ CTN]],db[[#This Row],[H_1]]+1,db[[#This Row],[H_2]]-db[[#This Row],[H_1]]-1),"")</f>
        <v/>
      </c>
      <c r="W2002" s="40" t="str">
        <f>IF(db[[#This Row],[QTY/ CTN B]]="","",LEFT(db[[#This Row],[QTY/ CTN B]],SEARCH(" ",db[[#This Row],[QTY/ CTN B]],1)-1))</f>
        <v>144</v>
      </c>
      <c r="X2002" s="40" t="str">
        <f>IF(db[[#This Row],[QTY/ CTN B]]="","",RIGHT(db[[#This Row],[QTY/ CTN B]],LEN(db[[#This Row],[QTY/ CTN B]])-SEARCH(" ",db[[#This Row],[QTY/ CTN B]],1)))</f>
        <v>LSN</v>
      </c>
      <c r="Y2002" s="40">
        <f>IF(db[[#This Row],[QTY/ CTN TG]]="",IF(db[[#This Row],[STN TG]]="","",12),LEFT(db[[#This Row],[QTY/ CTN TG]],SEARCH(" ",db[[#This Row],[QTY/ CTN TG]],1)-1))</f>
        <v>12</v>
      </c>
      <c r="Z20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02" s="40" t="str">
        <f>IF(db[[#This Row],[STN K]]="","",IF(db[[#This Row],[STN TG]]="LSN",12,""))</f>
        <v/>
      </c>
      <c r="AB2002" s="40" t="str">
        <f>IF(db[[#This Row],[STN TG]]="LSN","PCS","")</f>
        <v/>
      </c>
      <c r="AC2002" s="40">
        <f>db[[#This Row],[QTY B]]*IF(db[[#This Row],[QTY TG]]="",1,db[[#This Row],[QTY TG]])*IF(db[[#This Row],[QTY K]]="",1,db[[#This Row],[QTY K]])</f>
        <v>1728</v>
      </c>
      <c r="AD2002" s="40" t="str">
        <f>IF(db[[#This Row],[STN K]]="",IF(db[[#This Row],[STN TG]]="",db[[#This Row],[STN B]],db[[#This Row],[STN TG]]),db[[#This Row],[STN K]])</f>
        <v>PCS</v>
      </c>
      <c r="AE2002" s="40"/>
    </row>
    <row r="2003" spans="1:31" x14ac:dyDescent="0.25">
      <c r="A2003" s="40">
        <f t="shared" si="31"/>
        <v>2002</v>
      </c>
      <c r="B2003" s="5" t="str">
        <f>LOWER(SUBSTITUTE(SUBSTITUTE(SUBSTITUTE(SUBSTITUTE(SUBSTITUTE(SUBSTITUTE(SUBSTITUTE(SUBSTITUTE(db[[#This Row],[NB BM]]," ",),".",""),"-",""),"(",""),")",""),"/",""),"""",""),"+",""))</f>
        <v>mechpenjkmp47safari</v>
      </c>
      <c r="C2003" s="5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D2003" s="5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E200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mechpenjkmp47safari144lsnartomoro</v>
      </c>
      <c r="F200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mechpencilmp47safarijk144lsn</v>
      </c>
      <c r="G2003" s="5" t="str">
        <f>db[[#This Row],[NB NOTA_C]]&amp;LOWER(SUBSTITUTE(SUBSTITUTE(SUBSTITUTE(SUBSTITUTE(SUBSTITUTE(SUBSTITUTE(SUBSTITUTE(SUBSTITUTE(SUBSTITUTE(db[[#This Row],[FAKTUR]]," ",),".",""),"-",""),"(",""),")",""),",",""),"/",""),"""",""),"+",""))</f>
        <v>mechpencilmp47safarijkartomoro</v>
      </c>
      <c r="H200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mechpencilmp47safarijk144lsnartomoro</v>
      </c>
      <c r="I2003" s="2" t="s">
        <v>3325</v>
      </c>
      <c r="J2003" s="2" t="s">
        <v>3207</v>
      </c>
      <c r="K2003" s="14" t="s">
        <v>3212</v>
      </c>
      <c r="L2003" s="2" t="s">
        <v>1335</v>
      </c>
      <c r="M2003" s="33" t="e">
        <f>IF(db[[#This Row],[NB NOTA_C]]="","",COUNTIF([2]!B_MSK[concat],db[[#This Row],[NB NOTA_C]]))</f>
        <v>#REF!</v>
      </c>
      <c r="N2003" s="9" t="s">
        <v>1346</v>
      </c>
      <c r="O2003" s="5" t="s">
        <v>1391</v>
      </c>
      <c r="P2003" s="2" t="s">
        <v>2440</v>
      </c>
      <c r="Q2003" s="5"/>
      <c r="R2003" s="5" t="str">
        <f>IF(db[[#This Row],[QTY/ CTN]]="","",SUBSTITUTE(SUBSTITUTE(SUBSTITUTE(db[[#This Row],[QTY/ CTN]]," ","_",2),"(",""),")","")&amp;"_")</f>
        <v>144 LSN_</v>
      </c>
      <c r="S2003" s="5">
        <f>IF(db[[#This Row],[H_QTY/ CTN]]="","",SEARCH("_",db[[#This Row],[H_QTY/ CTN]]))</f>
        <v>8</v>
      </c>
      <c r="T2003" s="5">
        <f>IF(db[[#This Row],[H_QTY/ CTN]]="","",LEN(db[[#This Row],[H_QTY/ CTN]]))</f>
        <v>8</v>
      </c>
      <c r="U2003" s="40" t="str">
        <f>IF(db[[#This Row],[H_QTY/ CTN]]="","",LEFT(db[[#This Row],[H_QTY/ CTN]],db[[#This Row],[H_1]]-1))</f>
        <v>144 LSN</v>
      </c>
      <c r="V2003" s="40" t="str">
        <f>IF(NOT(db[[#This Row],[H_1]]=db[[#This Row],[H_2]]),MID(db[[#This Row],[H_QTY/ CTN]],db[[#This Row],[H_1]]+1,db[[#This Row],[H_2]]-db[[#This Row],[H_1]]-1),"")</f>
        <v/>
      </c>
      <c r="W2003" s="40" t="str">
        <f>IF(db[[#This Row],[QTY/ CTN B]]="","",LEFT(db[[#This Row],[QTY/ CTN B]],SEARCH(" ",db[[#This Row],[QTY/ CTN B]],1)-1))</f>
        <v>144</v>
      </c>
      <c r="X2003" s="40" t="str">
        <f>IF(db[[#This Row],[QTY/ CTN B]]="","",RIGHT(db[[#This Row],[QTY/ CTN B]],LEN(db[[#This Row],[QTY/ CTN B]])-SEARCH(" ",db[[#This Row],[QTY/ CTN B]],1)))</f>
        <v>LSN</v>
      </c>
      <c r="Y2003" s="40">
        <f>IF(db[[#This Row],[QTY/ CTN TG]]="",IF(db[[#This Row],[STN TG]]="","",12),LEFT(db[[#This Row],[QTY/ CTN TG]],SEARCH(" ",db[[#This Row],[QTY/ CTN TG]],1)-1))</f>
        <v>12</v>
      </c>
      <c r="Z20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03" s="40" t="str">
        <f>IF(db[[#This Row],[STN K]]="","",IF(db[[#This Row],[STN TG]]="LSN",12,""))</f>
        <v/>
      </c>
      <c r="AB2003" s="40" t="str">
        <f>IF(db[[#This Row],[STN TG]]="LSN","PCS","")</f>
        <v/>
      </c>
      <c r="AC2003" s="40">
        <f>db[[#This Row],[QTY B]]*IF(db[[#This Row],[QTY TG]]="",1,db[[#This Row],[QTY TG]])*IF(db[[#This Row],[QTY K]]="",1,db[[#This Row],[QTY K]])</f>
        <v>1728</v>
      </c>
      <c r="AD2003" s="40" t="str">
        <f>IF(db[[#This Row],[STN K]]="",IF(db[[#This Row],[STN TG]]="",db[[#This Row],[STN B]],db[[#This Row],[STN TG]]),db[[#This Row],[STN K]])</f>
        <v>PCS</v>
      </c>
      <c r="AE2003" s="40"/>
    </row>
    <row r="2004" spans="1:31" x14ac:dyDescent="0.25">
      <c r="A2004" s="40">
        <f t="shared" si="31"/>
        <v>2003</v>
      </c>
      <c r="B2004" s="5" t="str">
        <f>LOWER(SUBSTITUTE(SUBSTITUTE(SUBSTITUTE(SUBSTITUTE(SUBSTITUTE(SUBSTITUTE(SUBSTITUTE(SUBSTITUTE(db[[#This Row],[NB BM]]," ",),".",""),"-",""),"(",""),")",""),"/",""),"""",""),"+",""))</f>
        <v>mechpenjkmp50</v>
      </c>
      <c r="C2004" s="5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D2004" s="5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E200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mechpenjkmp50144lsnartomoro</v>
      </c>
      <c r="F200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mechanicalpencilmp50jk144lsn</v>
      </c>
      <c r="G2004" s="5" t="str">
        <f>db[[#This Row],[NB NOTA_C]]&amp;LOWER(SUBSTITUTE(SUBSTITUTE(SUBSTITUTE(SUBSTITUTE(SUBSTITUTE(SUBSTITUTE(SUBSTITUTE(SUBSTITUTE(SUBSTITUTE(db[[#This Row],[FAKTUR]]," ",),".",""),"-",""),"(",""),")",""),",",""),"/",""),"""",""),"+",""))</f>
        <v>mechanicalpencilmp50jkartomoro</v>
      </c>
      <c r="H200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mechanicalpencilmp50jk144lsnartomoro</v>
      </c>
      <c r="I2004" s="2" t="s">
        <v>3883</v>
      </c>
      <c r="J2004" s="2" t="s">
        <v>3881</v>
      </c>
      <c r="K2004" s="14" t="s">
        <v>3882</v>
      </c>
      <c r="L2004" s="2" t="s">
        <v>1335</v>
      </c>
      <c r="M2004" s="33" t="e">
        <f>IF(db[[#This Row],[NB NOTA_C]]="","",COUNTIF([2]!B_MSK[concat],db[[#This Row],[NB NOTA_C]]))</f>
        <v>#REF!</v>
      </c>
      <c r="N2004" s="9" t="s">
        <v>1346</v>
      </c>
      <c r="O2004" s="5" t="s">
        <v>1391</v>
      </c>
      <c r="P2004" s="2" t="s">
        <v>2440</v>
      </c>
      <c r="Q2004" s="5"/>
      <c r="R2004" s="5" t="str">
        <f>IF(db[[#This Row],[QTY/ CTN]]="","",SUBSTITUTE(SUBSTITUTE(SUBSTITUTE(db[[#This Row],[QTY/ CTN]]," ","_",2),"(",""),")","")&amp;"_")</f>
        <v>144 LSN_</v>
      </c>
      <c r="S2004" s="5">
        <f>IF(db[[#This Row],[H_QTY/ CTN]]="","",SEARCH("_",db[[#This Row],[H_QTY/ CTN]]))</f>
        <v>8</v>
      </c>
      <c r="T2004" s="5">
        <f>IF(db[[#This Row],[H_QTY/ CTN]]="","",LEN(db[[#This Row],[H_QTY/ CTN]]))</f>
        <v>8</v>
      </c>
      <c r="U2004" s="40" t="str">
        <f>IF(db[[#This Row],[H_QTY/ CTN]]="","",LEFT(db[[#This Row],[H_QTY/ CTN]],db[[#This Row],[H_1]]-1))</f>
        <v>144 LSN</v>
      </c>
      <c r="V2004" s="40" t="str">
        <f>IF(NOT(db[[#This Row],[H_1]]=db[[#This Row],[H_2]]),MID(db[[#This Row],[H_QTY/ CTN]],db[[#This Row],[H_1]]+1,db[[#This Row],[H_2]]-db[[#This Row],[H_1]]-1),"")</f>
        <v/>
      </c>
      <c r="W2004" s="40" t="str">
        <f>IF(db[[#This Row],[QTY/ CTN B]]="","",LEFT(db[[#This Row],[QTY/ CTN B]],SEARCH(" ",db[[#This Row],[QTY/ CTN B]],1)-1))</f>
        <v>144</v>
      </c>
      <c r="X2004" s="40" t="str">
        <f>IF(db[[#This Row],[QTY/ CTN B]]="","",RIGHT(db[[#This Row],[QTY/ CTN B]],LEN(db[[#This Row],[QTY/ CTN B]])-SEARCH(" ",db[[#This Row],[QTY/ CTN B]],1)))</f>
        <v>LSN</v>
      </c>
      <c r="Y2004" s="40">
        <f>IF(db[[#This Row],[QTY/ CTN TG]]="",IF(db[[#This Row],[STN TG]]="","",12),LEFT(db[[#This Row],[QTY/ CTN TG]],SEARCH(" ",db[[#This Row],[QTY/ CTN TG]],1)-1))</f>
        <v>12</v>
      </c>
      <c r="Z20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04" s="40" t="str">
        <f>IF(db[[#This Row],[STN K]]="","",IF(db[[#This Row],[STN TG]]="LSN",12,""))</f>
        <v/>
      </c>
      <c r="AB2004" s="40" t="str">
        <f>IF(db[[#This Row],[STN TG]]="LSN","PCS","")</f>
        <v/>
      </c>
      <c r="AC2004" s="40">
        <f>db[[#This Row],[QTY B]]*IF(db[[#This Row],[QTY TG]]="",1,db[[#This Row],[QTY TG]])*IF(db[[#This Row],[QTY K]]="",1,db[[#This Row],[QTY K]])</f>
        <v>1728</v>
      </c>
      <c r="AD2004" s="40" t="str">
        <f>IF(db[[#This Row],[STN K]]="",IF(db[[#This Row],[STN TG]]="",db[[#This Row],[STN B]],db[[#This Row],[STN TG]]),db[[#This Row],[STN K]])</f>
        <v>PCS</v>
      </c>
      <c r="AE2004" s="40"/>
    </row>
    <row r="2005" spans="1:31" x14ac:dyDescent="0.25">
      <c r="A2005" s="40">
        <f t="shared" si="31"/>
        <v>2004</v>
      </c>
      <c r="B2005" s="5" t="str">
        <f>LOWER(SUBSTITUTE(SUBSTITUTE(SUBSTITUTE(SUBSTITUTE(SUBSTITUTE(SUBSTITUTE(SUBSTITUTE(SUBSTITUTE(db[[#This Row],[NB BM]]," ",),".",""),"-",""),"(",""),")",""),"/",""),"""",""),"+",""))</f>
        <v>mejaipadimportjumbo</v>
      </c>
      <c r="C2005" s="5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D2005" s="5" t="str">
        <f>LOWER(SUBSTITUTE(SUBSTITUTE(SUBSTITUTE(SUBSTITUTE(SUBSTITUTE(SUBSTITUTE(SUBSTITUTE(SUBSTITUTE(SUBSTITUTE(db[[#This Row],[NB PAJAK]]," ",""),"-",""),"(",""),")",""),".",""),",",""),"/",""),"""",""),"+",""))</f>
        <v/>
      </c>
      <c r="E200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mejaipadimportjumbo10pcsuntana</v>
      </c>
      <c r="F200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mejaipadimportjumbo10pcs</v>
      </c>
      <c r="G2005" s="5" t="str">
        <f>db[[#This Row],[NB NOTA_C]]&amp;LOWER(SUBSTITUTE(SUBSTITUTE(SUBSTITUTE(SUBSTITUTE(SUBSTITUTE(SUBSTITUTE(SUBSTITUTE(SUBSTITUTE(SUBSTITUTE(db[[#This Row],[FAKTUR]]," ",),".",""),"-",""),"(",""),")",""),",",""),"/",""),"""",""),"+",""))</f>
        <v>mejaipadimportjumbountana</v>
      </c>
      <c r="H200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mejaipadimportjumbo10pcsuntana</v>
      </c>
      <c r="I2005" s="2" t="s">
        <v>3814</v>
      </c>
      <c r="J2005" s="2" t="s">
        <v>3810</v>
      </c>
      <c r="K2005" s="14"/>
      <c r="L2005" s="2" t="s">
        <v>1336</v>
      </c>
      <c r="M2005" s="33" t="e">
        <f>IF(db[[#This Row],[NB NOTA_C]]="","",COUNTIF([2]!B_MSK[concat],db[[#This Row],[NB NOTA_C]]))</f>
        <v>#REF!</v>
      </c>
      <c r="N2005" s="9" t="s">
        <v>2409</v>
      </c>
      <c r="O2005" s="5" t="s">
        <v>1769</v>
      </c>
      <c r="P2005" s="2" t="s">
        <v>6078</v>
      </c>
      <c r="Q2005" s="5"/>
      <c r="R2005" s="5" t="str">
        <f>IF(db[[#This Row],[QTY/ CTN]]="","",SUBSTITUTE(SUBSTITUTE(SUBSTITUTE(db[[#This Row],[QTY/ CTN]]," ","_",2),"(",""),")","")&amp;"_")</f>
        <v>10 PCS_</v>
      </c>
      <c r="S2005" s="5">
        <f>IF(db[[#This Row],[H_QTY/ CTN]]="","",SEARCH("_",db[[#This Row],[H_QTY/ CTN]]))</f>
        <v>7</v>
      </c>
      <c r="T2005" s="5">
        <f>IF(db[[#This Row],[H_QTY/ CTN]]="","",LEN(db[[#This Row],[H_QTY/ CTN]]))</f>
        <v>7</v>
      </c>
      <c r="U2005" s="40" t="str">
        <f>IF(db[[#This Row],[H_QTY/ CTN]]="","",LEFT(db[[#This Row],[H_QTY/ CTN]],db[[#This Row],[H_1]]-1))</f>
        <v>10 PCS</v>
      </c>
      <c r="V2005" s="40" t="str">
        <f>IF(NOT(db[[#This Row],[H_1]]=db[[#This Row],[H_2]]),MID(db[[#This Row],[H_QTY/ CTN]],db[[#This Row],[H_1]]+1,db[[#This Row],[H_2]]-db[[#This Row],[H_1]]-1),"")</f>
        <v/>
      </c>
      <c r="W2005" s="40" t="str">
        <f>IF(db[[#This Row],[QTY/ CTN B]]="","",LEFT(db[[#This Row],[QTY/ CTN B]],SEARCH(" ",db[[#This Row],[QTY/ CTN B]],1)-1))</f>
        <v>10</v>
      </c>
      <c r="X2005" s="40" t="str">
        <f>IF(db[[#This Row],[QTY/ CTN B]]="","",RIGHT(db[[#This Row],[QTY/ CTN B]],LEN(db[[#This Row],[QTY/ CTN B]])-SEARCH(" ",db[[#This Row],[QTY/ CTN B]],1)))</f>
        <v>PCS</v>
      </c>
      <c r="Y2005" s="40" t="str">
        <f>IF(db[[#This Row],[QTY/ CTN TG]]="",IF(db[[#This Row],[STN TG]]="","",12),LEFT(db[[#This Row],[QTY/ CTN TG]],SEARCH(" ",db[[#This Row],[QTY/ CTN TG]],1)-1))</f>
        <v/>
      </c>
      <c r="Z20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05" s="40" t="str">
        <f>IF(db[[#This Row],[STN K]]="","",IF(db[[#This Row],[STN TG]]="LSN",12,""))</f>
        <v/>
      </c>
      <c r="AB2005" s="40" t="str">
        <f>IF(db[[#This Row],[STN TG]]="LSN","PCS","")</f>
        <v/>
      </c>
      <c r="AC2005" s="40">
        <f>db[[#This Row],[QTY B]]*IF(db[[#This Row],[QTY TG]]="",1,db[[#This Row],[QTY TG]])*IF(db[[#This Row],[QTY K]]="",1,db[[#This Row],[QTY K]])</f>
        <v>10</v>
      </c>
      <c r="AD2005" s="40" t="str">
        <f>IF(db[[#This Row],[STN K]]="",IF(db[[#This Row],[STN TG]]="",db[[#This Row],[STN B]],db[[#This Row],[STN TG]]),db[[#This Row],[STN K]])</f>
        <v>PCS</v>
      </c>
      <c r="AE2005" s="40"/>
    </row>
    <row r="2006" spans="1:31" x14ac:dyDescent="0.25">
      <c r="A2006" s="40">
        <f t="shared" si="31"/>
        <v>2005</v>
      </c>
      <c r="B2006" s="5" t="str">
        <f>LOWER(SUBSTITUTE(SUBSTITUTE(SUBSTITUTE(SUBSTITUTE(SUBSTITUTE(SUBSTITUTE(SUBSTITUTE(SUBSTITUTE(db[[#This Row],[NB BM]]," ",),".",""),"-",""),"(",""),")",""),"/",""),"""",""),"+",""))</f>
        <v>mejaipadimportjumbokarakter</v>
      </c>
      <c r="C2006" s="5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D2006" s="5" t="str">
        <f>LOWER(SUBSTITUTE(SUBSTITUTE(SUBSTITUTE(SUBSTITUTE(SUBSTITUTE(SUBSTITUTE(SUBSTITUTE(SUBSTITUTE(SUBSTITUTE(db[[#This Row],[NB PAJAK]]," ",""),"-",""),"(",""),")",""),".",""),",",""),"/",""),"""",""),"+",""))</f>
        <v/>
      </c>
      <c r="E200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mejaipadimportjumbokarakter10pcsuntana</v>
      </c>
      <c r="F200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mejaipadimportjumbokarakter10pcs</v>
      </c>
      <c r="G2006" s="5" t="str">
        <f>db[[#This Row],[NB NOTA_C]]&amp;LOWER(SUBSTITUTE(SUBSTITUTE(SUBSTITUTE(SUBSTITUTE(SUBSTITUTE(SUBSTITUTE(SUBSTITUTE(SUBSTITUTE(SUBSTITUTE(db[[#This Row],[FAKTUR]]," ",),".",""),"-",""),"(",""),")",""),",",""),"/",""),"""",""),"+",""))</f>
        <v>mejaipadimportjumbokarakteruntana</v>
      </c>
      <c r="H200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mejaipadimportjumbokarakter10pcsuntana</v>
      </c>
      <c r="I2006" s="2" t="s">
        <v>4392</v>
      </c>
      <c r="J2006" s="2" t="s">
        <v>4391</v>
      </c>
      <c r="K2006" s="14"/>
      <c r="L2006" s="2" t="s">
        <v>1336</v>
      </c>
      <c r="M2006" s="33" t="e">
        <f>IF(db[[#This Row],[NB NOTA_C]]="","",COUNTIF([2]!B_MSK[concat],db[[#This Row],[NB NOTA_C]]))</f>
        <v>#REF!</v>
      </c>
      <c r="N2006" s="9" t="s">
        <v>2409</v>
      </c>
      <c r="O2006" s="5" t="s">
        <v>1769</v>
      </c>
      <c r="P2006" s="2" t="s">
        <v>6078</v>
      </c>
      <c r="Q2006" s="5"/>
      <c r="R2006" s="5" t="str">
        <f>IF(db[[#This Row],[QTY/ CTN]]="","",SUBSTITUTE(SUBSTITUTE(SUBSTITUTE(db[[#This Row],[QTY/ CTN]]," ","_",2),"(",""),")","")&amp;"_")</f>
        <v>10 PCS_</v>
      </c>
      <c r="S2006" s="5">
        <f>IF(db[[#This Row],[H_QTY/ CTN]]="","",SEARCH("_",db[[#This Row],[H_QTY/ CTN]]))</f>
        <v>7</v>
      </c>
      <c r="T2006" s="5">
        <f>IF(db[[#This Row],[H_QTY/ CTN]]="","",LEN(db[[#This Row],[H_QTY/ CTN]]))</f>
        <v>7</v>
      </c>
      <c r="U2006" s="40" t="str">
        <f>IF(db[[#This Row],[H_QTY/ CTN]]="","",LEFT(db[[#This Row],[H_QTY/ CTN]],db[[#This Row],[H_1]]-1))</f>
        <v>10 PCS</v>
      </c>
      <c r="V2006" s="40" t="str">
        <f>IF(NOT(db[[#This Row],[H_1]]=db[[#This Row],[H_2]]),MID(db[[#This Row],[H_QTY/ CTN]],db[[#This Row],[H_1]]+1,db[[#This Row],[H_2]]-db[[#This Row],[H_1]]-1),"")</f>
        <v/>
      </c>
      <c r="W2006" s="40" t="str">
        <f>IF(db[[#This Row],[QTY/ CTN B]]="","",LEFT(db[[#This Row],[QTY/ CTN B]],SEARCH(" ",db[[#This Row],[QTY/ CTN B]],1)-1))</f>
        <v>10</v>
      </c>
      <c r="X2006" s="40" t="str">
        <f>IF(db[[#This Row],[QTY/ CTN B]]="","",RIGHT(db[[#This Row],[QTY/ CTN B]],LEN(db[[#This Row],[QTY/ CTN B]])-SEARCH(" ",db[[#This Row],[QTY/ CTN B]],1)))</f>
        <v>PCS</v>
      </c>
      <c r="Y2006" s="40" t="str">
        <f>IF(db[[#This Row],[QTY/ CTN TG]]="",IF(db[[#This Row],[STN TG]]="","",12),LEFT(db[[#This Row],[QTY/ CTN TG]],SEARCH(" ",db[[#This Row],[QTY/ CTN TG]],1)-1))</f>
        <v/>
      </c>
      <c r="Z20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06" s="40" t="str">
        <f>IF(db[[#This Row],[STN K]]="","",IF(db[[#This Row],[STN TG]]="LSN",12,""))</f>
        <v/>
      </c>
      <c r="AB2006" s="40" t="str">
        <f>IF(db[[#This Row],[STN TG]]="LSN","PCS","")</f>
        <v/>
      </c>
      <c r="AC2006" s="40">
        <f>db[[#This Row],[QTY B]]*IF(db[[#This Row],[QTY TG]]="",1,db[[#This Row],[QTY TG]])*IF(db[[#This Row],[QTY K]]="",1,db[[#This Row],[QTY K]])</f>
        <v>10</v>
      </c>
      <c r="AD2006" s="40" t="str">
        <f>IF(db[[#This Row],[STN K]]="",IF(db[[#This Row],[STN TG]]="",db[[#This Row],[STN B]],db[[#This Row],[STN TG]]),db[[#This Row],[STN K]])</f>
        <v>PCS</v>
      </c>
      <c r="AE2006" s="40"/>
    </row>
    <row r="2007" spans="1:31" s="13" customFormat="1" x14ac:dyDescent="0.25">
      <c r="A2007" s="40">
        <f t="shared" si="31"/>
        <v>2006</v>
      </c>
      <c r="B2007" s="134" t="str">
        <f>LOWER(SUBSTITUTE(SUBSTITUTE(SUBSTITUTE(SUBSTITUTE(SUBSTITUTE(SUBSTITUTE(SUBSTITUTE(SUBSTITUTE(db[[#This Row],[NB BM]]," ",),".",""),"-",""),"(",""),")",""),"/",""),"""",""),"+",""))</f>
        <v>mejakarakterfancyblkpoloskawansetia</v>
      </c>
      <c r="C2007" s="134" t="str">
        <f>LOWER(SUBSTITUTE(SUBSTITUTE(SUBSTITUTE(SUBSTITUTE(SUBSTITUTE(SUBSTITUTE(SUBSTITUTE(SUBSTITUTE(SUBSTITUTE(db[[#This Row],[NB NOTA]]," ",),".",""),"-",""),"(",""),")",""),",",""),"/",""),"""",""),"+",""))</f>
        <v>mejakarakter</v>
      </c>
      <c r="D2007" s="134" t="str">
        <f>LOWER(SUBSTITUTE(SUBSTITUTE(SUBSTITUTE(SUBSTITUTE(SUBSTITUTE(SUBSTITUTE(SUBSTITUTE(SUBSTITUTE(SUBSTITUTE(db[[#This Row],[NB PAJAK]]," ",""),"-",""),"(",""),")",""),".",""),",",""),"/",""),"""",""),"+",""))</f>
        <v/>
      </c>
      <c r="E2007" s="13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mejakarakterfancyblkpoloskawansetia10pcsuntana</v>
      </c>
      <c r="F2007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mejakarakter10pcs</v>
      </c>
      <c r="G2007" s="134" t="str">
        <f>db[[#This Row],[NB NOTA_C]]&amp;LOWER(SUBSTITUTE(SUBSTITUTE(SUBSTITUTE(SUBSTITUTE(SUBSTITUTE(SUBSTITUTE(SUBSTITUTE(SUBSTITUTE(SUBSTITUTE(db[[#This Row],[FAKTUR]]," ",),".",""),"-",""),"(",""),")",""),",",""),"/",""),"""",""),"+",""))</f>
        <v>mejakarakteruntana</v>
      </c>
      <c r="H2007" s="13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mejakarakter10pcsuntana</v>
      </c>
      <c r="I2007" s="2" t="s">
        <v>6578</v>
      </c>
      <c r="J2007" s="13" t="s">
        <v>6077</v>
      </c>
      <c r="K2007" s="27"/>
      <c r="L2007" s="2" t="s">
        <v>1336</v>
      </c>
      <c r="M2007" s="135" t="e">
        <f>IF(db[[#This Row],[NB NOTA_C]]="","",COUNTIF([2]!B_MSK[concat],db[[#This Row],[NB NOTA_C]]))</f>
        <v>#REF!</v>
      </c>
      <c r="N2007" s="9" t="s">
        <v>4138</v>
      </c>
      <c r="O2007" s="5" t="s">
        <v>1769</v>
      </c>
      <c r="P2007" s="2" t="s">
        <v>6078</v>
      </c>
      <c r="Q2007" s="134"/>
      <c r="R2007" s="134" t="str">
        <f>IF(db[[#This Row],[QTY/ CTN]]="","",SUBSTITUTE(SUBSTITUTE(SUBSTITUTE(db[[#This Row],[QTY/ CTN]]," ","_",2),"(",""),")","")&amp;"_")</f>
        <v>10 PCS_</v>
      </c>
      <c r="S2007" s="134">
        <f>IF(db[[#This Row],[H_QTY/ CTN]]="","",SEARCH("_",db[[#This Row],[H_QTY/ CTN]]))</f>
        <v>7</v>
      </c>
      <c r="T2007" s="134">
        <f>IF(db[[#This Row],[H_QTY/ CTN]]="","",LEN(db[[#This Row],[H_QTY/ CTN]]))</f>
        <v>7</v>
      </c>
      <c r="U2007" s="137" t="str">
        <f>IF(db[[#This Row],[H_QTY/ CTN]]="","",LEFT(db[[#This Row],[H_QTY/ CTN]],db[[#This Row],[H_1]]-1))</f>
        <v>10 PCS</v>
      </c>
      <c r="V2007" s="137" t="str">
        <f>IF(NOT(db[[#This Row],[H_1]]=db[[#This Row],[H_2]]),MID(db[[#This Row],[H_QTY/ CTN]],db[[#This Row],[H_1]]+1,db[[#This Row],[H_2]]-db[[#This Row],[H_1]]-1),"")</f>
        <v/>
      </c>
      <c r="W2007" s="40" t="str">
        <f>IF(db[[#This Row],[QTY/ CTN B]]="","",LEFT(db[[#This Row],[QTY/ CTN B]],SEARCH(" ",db[[#This Row],[QTY/ CTN B]],1)-1))</f>
        <v>10</v>
      </c>
      <c r="X2007" s="40" t="str">
        <f>IF(db[[#This Row],[QTY/ CTN B]]="","",RIGHT(db[[#This Row],[QTY/ CTN B]],LEN(db[[#This Row],[QTY/ CTN B]])-SEARCH(" ",db[[#This Row],[QTY/ CTN B]],1)))</f>
        <v>PCS</v>
      </c>
      <c r="Y2007" s="40" t="str">
        <f>IF(db[[#This Row],[QTY/ CTN TG]]="",IF(db[[#This Row],[STN TG]]="","",12),LEFT(db[[#This Row],[QTY/ CTN TG]],SEARCH(" ",db[[#This Row],[QTY/ CTN TG]],1)-1))</f>
        <v/>
      </c>
      <c r="Z20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07" s="40" t="str">
        <f>IF(db[[#This Row],[STN K]]="","",IF(db[[#This Row],[STN TG]]="LSN",12,""))</f>
        <v/>
      </c>
      <c r="AB2007" s="40" t="str">
        <f>IF(db[[#This Row],[STN TG]]="LSN","PCS","")</f>
        <v/>
      </c>
      <c r="AC2007" s="40">
        <f>db[[#This Row],[QTY B]]*IF(db[[#This Row],[QTY TG]]="",1,db[[#This Row],[QTY TG]])*IF(db[[#This Row],[QTY K]]="",1,db[[#This Row],[QTY K]])</f>
        <v>10</v>
      </c>
      <c r="AD2007" s="40" t="str">
        <f>IF(db[[#This Row],[STN K]]="",IF(db[[#This Row],[STN TG]]="",db[[#This Row],[STN B]],db[[#This Row],[STN TG]]),db[[#This Row],[STN K]])</f>
        <v>PCS</v>
      </c>
      <c r="AE2007" s="40"/>
    </row>
    <row r="2008" spans="1:31" s="13" customFormat="1" x14ac:dyDescent="0.25">
      <c r="A2008" s="40">
        <f>ROW()-1</f>
        <v>2007</v>
      </c>
      <c r="B2008" s="134" t="str">
        <f>LOWER(SUBSTITUTE(SUBSTITUTE(SUBSTITUTE(SUBSTITUTE(SUBSTITUTE(SUBSTITUTE(SUBSTITUTE(SUBSTITUTE(db[[#This Row],[NB BM]]," ",),".",""),"-",""),"(",""),")",""),"/",""),"""",""),"+",""))</f>
        <v>mejabelajar3dkwansetia</v>
      </c>
      <c r="C2008" s="134" t="str">
        <f>LOWER(SUBSTITUTE(SUBSTITUTE(SUBSTITUTE(SUBSTITUTE(SUBSTITUTE(SUBSTITUTE(SUBSTITUTE(SUBSTITUTE(SUBSTITUTE(db[[#This Row],[NB NOTA]]," ",),".",""),"-",""),"(",""),")",""),",",""),"/",""),"""",""),"+",""))</f>
        <v>meja3d</v>
      </c>
      <c r="D2008" s="134" t="str">
        <f>LOWER(SUBSTITUTE(SUBSTITUTE(SUBSTITUTE(SUBSTITUTE(SUBSTITUTE(SUBSTITUTE(SUBSTITUTE(SUBSTITUTE(SUBSTITUTE(db[[#This Row],[NB PAJAK]]," ",""),"-",""),"(",""),")",""),".",""),",",""),"/",""),"""",""),"+",""))</f>
        <v/>
      </c>
      <c r="E2008" s="13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mejabelajar3dkwansetia10pcsuntana</v>
      </c>
      <c r="F2008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meja3d10pcs</v>
      </c>
      <c r="G2008" s="134" t="str">
        <f>db[[#This Row],[NB NOTA_C]]&amp;LOWER(SUBSTITUTE(SUBSTITUTE(SUBSTITUTE(SUBSTITUTE(SUBSTITUTE(SUBSTITUTE(SUBSTITUTE(SUBSTITUTE(SUBSTITUTE(db[[#This Row],[FAKTUR]]," ",),".",""),"-",""),"(",""),")",""),",",""),"/",""),"""",""),"+",""))</f>
        <v>meja3duntana</v>
      </c>
      <c r="H2008" s="13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meja3d10pcsuntana</v>
      </c>
      <c r="I2008" s="2" t="s">
        <v>7768</v>
      </c>
      <c r="J2008" s="2" t="s">
        <v>7767</v>
      </c>
      <c r="K2008" s="27"/>
      <c r="L2008" s="2" t="s">
        <v>1336</v>
      </c>
      <c r="M2008" s="135" t="e">
        <f>IF(db[[#This Row],[NB NOTA_C]]="","",COUNTIF([2]!B_MSK[concat],db[[#This Row],[NB NOTA_C]]))</f>
        <v>#REF!</v>
      </c>
      <c r="N2008" s="9" t="s">
        <v>4138</v>
      </c>
      <c r="O2008" s="5" t="s">
        <v>1769</v>
      </c>
      <c r="P2008" s="2" t="s">
        <v>6078</v>
      </c>
      <c r="Q2008" s="134"/>
      <c r="R2008" s="134" t="str">
        <f>IF(db[[#This Row],[QTY/ CTN]]="","",SUBSTITUTE(SUBSTITUTE(SUBSTITUTE(db[[#This Row],[QTY/ CTN]]," ","_",2),"(",""),")","")&amp;"_")</f>
        <v>10 PCS_</v>
      </c>
      <c r="S2008" s="134">
        <f>IF(db[[#This Row],[H_QTY/ CTN]]="","",SEARCH("_",db[[#This Row],[H_QTY/ CTN]]))</f>
        <v>7</v>
      </c>
      <c r="T2008" s="134">
        <f>IF(db[[#This Row],[H_QTY/ CTN]]="","",LEN(db[[#This Row],[H_QTY/ CTN]]))</f>
        <v>7</v>
      </c>
      <c r="U2008" s="137" t="str">
        <f>IF(db[[#This Row],[H_QTY/ CTN]]="","",LEFT(db[[#This Row],[H_QTY/ CTN]],db[[#This Row],[H_1]]-1))</f>
        <v>10 PCS</v>
      </c>
      <c r="V2008" s="137" t="str">
        <f>IF(NOT(db[[#This Row],[H_1]]=db[[#This Row],[H_2]]),MID(db[[#This Row],[H_QTY/ CTN]],db[[#This Row],[H_1]]+1,db[[#This Row],[H_2]]-db[[#This Row],[H_1]]-1),"")</f>
        <v/>
      </c>
      <c r="W2008" s="40" t="str">
        <f>IF(db[[#This Row],[QTY/ CTN B]]="","",LEFT(db[[#This Row],[QTY/ CTN B]],SEARCH(" ",db[[#This Row],[QTY/ CTN B]],1)-1))</f>
        <v>10</v>
      </c>
      <c r="X2008" s="40" t="str">
        <f>IF(db[[#This Row],[QTY/ CTN B]]="","",RIGHT(db[[#This Row],[QTY/ CTN B]],LEN(db[[#This Row],[QTY/ CTN B]])-SEARCH(" ",db[[#This Row],[QTY/ CTN B]],1)))</f>
        <v>PCS</v>
      </c>
      <c r="Y2008" s="40" t="str">
        <f>IF(db[[#This Row],[QTY/ CTN TG]]="",IF(db[[#This Row],[STN TG]]="","",12),LEFT(db[[#This Row],[QTY/ CTN TG]],SEARCH(" ",db[[#This Row],[QTY/ CTN TG]],1)-1))</f>
        <v/>
      </c>
      <c r="Z20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08" s="40" t="str">
        <f>IF(db[[#This Row],[STN K]]="","",IF(db[[#This Row],[STN TG]]="LSN",12,""))</f>
        <v/>
      </c>
      <c r="AB2008" s="40" t="str">
        <f>IF(db[[#This Row],[STN TG]]="LSN","PCS","")</f>
        <v/>
      </c>
      <c r="AC2008" s="40">
        <f>db[[#This Row],[QTY B]]*IF(db[[#This Row],[QTY TG]]="",1,db[[#This Row],[QTY TG]])*IF(db[[#This Row],[QTY K]]="",1,db[[#This Row],[QTY K]])</f>
        <v>10</v>
      </c>
      <c r="AD2008" s="40" t="str">
        <f>IF(db[[#This Row],[STN K]]="",IF(db[[#This Row],[STN TG]]="",db[[#This Row],[STN B]],db[[#This Row],[STN TG]]),db[[#This Row],[STN K]])</f>
        <v>PCS</v>
      </c>
      <c r="AE2008" s="40"/>
    </row>
    <row r="2009" spans="1:31" x14ac:dyDescent="0.25">
      <c r="A2009" s="40">
        <f t="shared" si="31"/>
        <v>2008</v>
      </c>
      <c r="B2009" s="134" t="str">
        <f>LOWER(SUBSTITUTE(SUBSTITUTE(SUBSTITUTE(SUBSTITUTE(SUBSTITUTE(SUBSTITUTE(SUBSTITUTE(SUBSTITUTE(db[[#This Row],[NB BM]]," ",),".",""),"-",""),"(",""),")",""),"/",""),"""",""),"+",""))</f>
        <v>mejalipathandlewarnapolos</v>
      </c>
      <c r="C2009" s="134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D2009" s="134" t="str">
        <f>LOWER(SUBSTITUTE(SUBSTITUTE(SUBSTITUTE(SUBSTITUTE(SUBSTITUTE(SUBSTITUTE(SUBSTITUTE(SUBSTITUTE(SUBSTITUTE(db[[#This Row],[NB PAJAK]]," ",""),"-",""),"(",""),")",""),".",""),",",""),"/",""),"""",""),"+",""))</f>
        <v/>
      </c>
      <c r="E2009" s="13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mejalipathandlewarnapolos10pcsartomoro</v>
      </c>
      <c r="F2009" s="134" t="str">
        <f>db[[#This Row],[NB NOTA_C]]&amp;LOWER(SUBSTITUTE(SUBSTITUTE(SUBSTITUTE(SUBSTITUTE(SUBSTITUTE(SUBSTITUTE(SUBSTITUTE(SUBSTITUTE(SUBSTITUTE(db[[#This Row],[QTY/ CTN]]," ",),".",""),"-",""),"(",""),")",""),",",""),"/",""),"""",""),"+",""))</f>
        <v>mejalipathandlewarna10pcs</v>
      </c>
      <c r="G2009" s="134" t="str">
        <f>db[[#This Row],[NB NOTA_C]]&amp;LOWER(SUBSTITUTE(SUBSTITUTE(SUBSTITUTE(SUBSTITUTE(SUBSTITUTE(SUBSTITUTE(SUBSTITUTE(SUBSTITUTE(SUBSTITUTE(db[[#This Row],[FAKTUR]]," ",),".",""),"-",""),"(",""),")",""),",",""),"/",""),"""",""),"+",""))</f>
        <v>mejalipathandlewarnaartomoro</v>
      </c>
      <c r="H2009" s="13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mejalipathandlewarna10pcsartomoro</v>
      </c>
      <c r="I2009" s="2" t="s">
        <v>4386</v>
      </c>
      <c r="J2009" s="13" t="s">
        <v>4088</v>
      </c>
      <c r="K2009" s="27"/>
      <c r="L2009" s="2" t="s">
        <v>1335</v>
      </c>
      <c r="M2009" s="135" t="e">
        <f>IF(db[[#This Row],[NB NOTA_C]]="","",COUNTIF([2]!B_MSK[concat],db[[#This Row],[NB NOTA_C]]))</f>
        <v>#REF!</v>
      </c>
      <c r="N2009" s="136" t="s">
        <v>1843</v>
      </c>
      <c r="O2009" s="134" t="s">
        <v>1769</v>
      </c>
      <c r="P2009" s="2" t="s">
        <v>6078</v>
      </c>
      <c r="Q2009" s="134"/>
      <c r="R2009" s="134" t="str">
        <f>IF(db[[#This Row],[QTY/ CTN]]="","",SUBSTITUTE(SUBSTITUTE(SUBSTITUTE(db[[#This Row],[QTY/ CTN]]," ","_",2),"(",""),")","")&amp;"_")</f>
        <v>10 PCS_</v>
      </c>
      <c r="S2009" s="134">
        <f>IF(db[[#This Row],[H_QTY/ CTN]]="","",SEARCH("_",db[[#This Row],[H_QTY/ CTN]]))</f>
        <v>7</v>
      </c>
      <c r="T2009" s="134">
        <f>IF(db[[#This Row],[H_QTY/ CTN]]="","",LEN(db[[#This Row],[H_QTY/ CTN]]))</f>
        <v>7</v>
      </c>
      <c r="U2009" s="137" t="str">
        <f>IF(db[[#This Row],[H_QTY/ CTN]]="","",LEFT(db[[#This Row],[H_QTY/ CTN]],db[[#This Row],[H_1]]-1))</f>
        <v>10 PCS</v>
      </c>
      <c r="V2009" s="137" t="str">
        <f>IF(NOT(db[[#This Row],[H_1]]=db[[#This Row],[H_2]]),MID(db[[#This Row],[H_QTY/ CTN]],db[[#This Row],[H_1]]+1,db[[#This Row],[H_2]]-db[[#This Row],[H_1]]-1),"")</f>
        <v/>
      </c>
      <c r="W2009" s="40" t="str">
        <f>IF(db[[#This Row],[QTY/ CTN B]]="","",LEFT(db[[#This Row],[QTY/ CTN B]],SEARCH(" ",db[[#This Row],[QTY/ CTN B]],1)-1))</f>
        <v>10</v>
      </c>
      <c r="X2009" s="40" t="str">
        <f>IF(db[[#This Row],[QTY/ CTN B]]="","",RIGHT(db[[#This Row],[QTY/ CTN B]],LEN(db[[#This Row],[QTY/ CTN B]])-SEARCH(" ",db[[#This Row],[QTY/ CTN B]],1)))</f>
        <v>PCS</v>
      </c>
      <c r="Y2009" s="40" t="str">
        <f>IF(db[[#This Row],[QTY/ CTN TG]]="",IF(db[[#This Row],[STN TG]]="","",12),LEFT(db[[#This Row],[QTY/ CTN TG]],SEARCH(" ",db[[#This Row],[QTY/ CTN TG]],1)-1))</f>
        <v/>
      </c>
      <c r="Z20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09" s="40" t="str">
        <f>IF(db[[#This Row],[STN K]]="","",IF(db[[#This Row],[STN TG]]="LSN",12,""))</f>
        <v/>
      </c>
      <c r="AB2009" s="40" t="str">
        <f>IF(db[[#This Row],[STN TG]]="LSN","PCS","")</f>
        <v/>
      </c>
      <c r="AC2009" s="40">
        <f>db[[#This Row],[QTY B]]*IF(db[[#This Row],[QTY TG]]="",1,db[[#This Row],[QTY TG]])*IF(db[[#This Row],[QTY K]]="",1,db[[#This Row],[QTY K]])</f>
        <v>10</v>
      </c>
      <c r="AD2009" s="40" t="str">
        <f>IF(db[[#This Row],[STN K]]="",IF(db[[#This Row],[STN TG]]="",db[[#This Row],[STN B]],db[[#This Row],[STN TG]]),db[[#This Row],[STN K]])</f>
        <v>PCS</v>
      </c>
      <c r="AE2009" s="40"/>
    </row>
    <row r="2010" spans="1:31" x14ac:dyDescent="0.25">
      <c r="A2010" s="40">
        <f t="shared" si="31"/>
        <v>2009</v>
      </c>
      <c r="B2010" s="5" t="str">
        <f>LOWER(SUBSTITUTE(SUBSTITUTE(SUBSTITUTE(SUBSTITUTE(SUBSTITUTE(SUBSTITUTE(SUBSTITUTE(SUBSTITUTE(db[[#This Row],[NB BM]]," ",),".",""),"-",""),"(",""),")",""),"/",""),"""",""),"+",""))</f>
        <v>mechpen05batiktm01600a</v>
      </c>
      <c r="C2010" s="5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D2010" s="5" t="str">
        <f>LOWER(SUBSTITUTE(SUBSTITUTE(SUBSTITUTE(SUBSTITUTE(SUBSTITUTE(SUBSTITUTE(SUBSTITUTE(SUBSTITUTE(SUBSTITUTE(db[[#This Row],[NB PAJAK]]," ",""),"-",""),"(",""),")",""),".",""),",",""),"/",""),"""",""),"+",""))</f>
        <v/>
      </c>
      <c r="E201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mechpen05batiktm01600a144lsnuntana</v>
      </c>
      <c r="F201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mekpensil05batiktm01600a144lsn</v>
      </c>
      <c r="G2010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mekpensil05batiktm01600auntana</v>
      </c>
      <c r="H201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mekpensil05batiktm01600a144lsnuntana</v>
      </c>
      <c r="I2010" s="2" t="s">
        <v>4046</v>
      </c>
      <c r="J2010" s="2" t="s">
        <v>4042</v>
      </c>
      <c r="K2010" s="14"/>
      <c r="L2010" s="2" t="s">
        <v>1336</v>
      </c>
      <c r="M2010" s="33" t="e">
        <f>IF(db[[#This Row],[NB NOTA_C]]="","",COUNTIF([2]!B_MSK[concat],db[[#This Row],[NB NOTA_C]]))</f>
        <v>#REF!</v>
      </c>
      <c r="N2010" s="9" t="s">
        <v>2305</v>
      </c>
      <c r="O2010" s="5" t="s">
        <v>1391</v>
      </c>
      <c r="P2010" s="2" t="s">
        <v>2440</v>
      </c>
      <c r="Q2010" s="5"/>
      <c r="R2010" s="5" t="str">
        <f>IF(db[[#This Row],[QTY/ CTN]]="","",SUBSTITUTE(SUBSTITUTE(SUBSTITUTE(db[[#This Row],[QTY/ CTN]]," ","_",2),"(",""),")","")&amp;"_")</f>
        <v>144 LSN_</v>
      </c>
      <c r="S2010" s="5">
        <f>IF(db[[#This Row],[H_QTY/ CTN]]="","",SEARCH("_",db[[#This Row],[H_QTY/ CTN]]))</f>
        <v>8</v>
      </c>
      <c r="T2010" s="5">
        <f>IF(db[[#This Row],[H_QTY/ CTN]]="","",LEN(db[[#This Row],[H_QTY/ CTN]]))</f>
        <v>8</v>
      </c>
      <c r="U2010" s="40" t="str">
        <f>IF(db[[#This Row],[H_QTY/ CTN]]="","",LEFT(db[[#This Row],[H_QTY/ CTN]],db[[#This Row],[H_1]]-1))</f>
        <v>144 LSN</v>
      </c>
      <c r="V2010" s="40" t="str">
        <f>IF(NOT(db[[#This Row],[H_1]]=db[[#This Row],[H_2]]),MID(db[[#This Row],[H_QTY/ CTN]],db[[#This Row],[H_1]]+1,db[[#This Row],[H_2]]-db[[#This Row],[H_1]]-1),"")</f>
        <v/>
      </c>
      <c r="W2010" s="40" t="str">
        <f>IF(db[[#This Row],[QTY/ CTN B]]="","",LEFT(db[[#This Row],[QTY/ CTN B]],SEARCH(" ",db[[#This Row],[QTY/ CTN B]],1)-1))</f>
        <v>144</v>
      </c>
      <c r="X2010" s="40" t="str">
        <f>IF(db[[#This Row],[QTY/ CTN B]]="","",RIGHT(db[[#This Row],[QTY/ CTN B]],LEN(db[[#This Row],[QTY/ CTN B]])-SEARCH(" ",db[[#This Row],[QTY/ CTN B]],1)))</f>
        <v>LSN</v>
      </c>
      <c r="Y2010" s="40">
        <f>IF(db[[#This Row],[QTY/ CTN TG]]="",IF(db[[#This Row],[STN TG]]="","",12),LEFT(db[[#This Row],[QTY/ CTN TG]],SEARCH(" ",db[[#This Row],[QTY/ CTN TG]],1)-1))</f>
        <v>12</v>
      </c>
      <c r="Z20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10" s="40" t="str">
        <f>IF(db[[#This Row],[STN K]]="","",IF(db[[#This Row],[STN TG]]="LSN",12,""))</f>
        <v/>
      </c>
      <c r="AB2010" s="40" t="str">
        <f>IF(db[[#This Row],[STN TG]]="LSN","PCS","")</f>
        <v/>
      </c>
      <c r="AC2010" s="40">
        <f>db[[#This Row],[QTY B]]*IF(db[[#This Row],[QTY TG]]="",1,db[[#This Row],[QTY TG]])*IF(db[[#This Row],[QTY K]]="",1,db[[#This Row],[QTY K]])</f>
        <v>1728</v>
      </c>
      <c r="AD2010" s="40" t="str">
        <f>IF(db[[#This Row],[STN K]]="",IF(db[[#This Row],[STN TG]]="",db[[#This Row],[STN B]],db[[#This Row],[STN TG]]),db[[#This Row],[STN K]])</f>
        <v>PCS</v>
      </c>
      <c r="AE2010" s="40"/>
    </row>
    <row r="2011" spans="1:31" x14ac:dyDescent="0.25">
      <c r="A2011" s="40">
        <f t="shared" si="31"/>
        <v>2010</v>
      </c>
      <c r="B2011" s="5" t="str">
        <f>LOWER(SUBSTITUTE(SUBSTITUTE(SUBSTITUTE(SUBSTITUTE(SUBSTITUTE(SUBSTITUTE(SUBSTITUTE(SUBSTITUTE(db[[#This Row],[NB BM]]," ",),".",""),"-",""),"(",""),")",""),"/",""),"""",""),"+",""))</f>
        <v>mechpenbatik20tm030d</v>
      </c>
      <c r="C2011" s="5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D2011" s="5" t="str">
        <f>LOWER(SUBSTITUTE(SUBSTITUTE(SUBSTITUTE(SUBSTITUTE(SUBSTITUTE(SUBSTITUTE(SUBSTITUTE(SUBSTITUTE(SUBSTITUTE(db[[#This Row],[NB PAJAK]]," ",""),"-",""),"(",""),")",""),".",""),",",""),"/",""),"""",""),"+",""))</f>
        <v/>
      </c>
      <c r="E201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mechpenbatik20tm030d96lsnuntana</v>
      </c>
      <c r="F201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mekpensil20batiktm030d96lsn</v>
      </c>
      <c r="G2011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mekpensil20batiktm030duntana</v>
      </c>
      <c r="H201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mekpensil20batiktm030d96lsnuntana</v>
      </c>
      <c r="I2011" s="2" t="s">
        <v>6903</v>
      </c>
      <c r="J2011" s="2" t="s">
        <v>1210</v>
      </c>
      <c r="K2011" s="1"/>
      <c r="L2011" s="2" t="s">
        <v>1336</v>
      </c>
      <c r="M2011" s="34" t="e">
        <f>IF(db[[#This Row],[NB NOTA_C]]="","",COUNTIF([2]!B_MSK[concat],db[[#This Row],[NB NOTA_C]]))</f>
        <v>#REF!</v>
      </c>
      <c r="N2011" s="14" t="s">
        <v>1349</v>
      </c>
      <c r="O2011" s="2" t="s">
        <v>1392</v>
      </c>
      <c r="P2011" s="2" t="s">
        <v>2440</v>
      </c>
      <c r="R2011" s="2" t="str">
        <f>IF(db[[#This Row],[QTY/ CTN]]="","",SUBSTITUTE(SUBSTITUTE(SUBSTITUTE(db[[#This Row],[QTY/ CTN]]," ","_",2),"(",""),")","")&amp;"_")</f>
        <v>96 LSN_</v>
      </c>
      <c r="S2011" s="2">
        <f>IF(db[[#This Row],[H_QTY/ CTN]]="","",SEARCH("_",db[[#This Row],[H_QTY/ CTN]]))</f>
        <v>7</v>
      </c>
      <c r="T2011" s="2">
        <f>IF(db[[#This Row],[H_QTY/ CTN]]="","",LEN(db[[#This Row],[H_QTY/ CTN]]))</f>
        <v>7</v>
      </c>
      <c r="U2011" s="41" t="str">
        <f>IF(db[[#This Row],[H_QTY/ CTN]]="","",LEFT(db[[#This Row],[H_QTY/ CTN]],db[[#This Row],[H_1]]-1))</f>
        <v>96 LSN</v>
      </c>
      <c r="V2011" s="40" t="str">
        <f>IF(NOT(db[[#This Row],[H_1]]=db[[#This Row],[H_2]]),MID(db[[#This Row],[H_QTY/ CTN]],db[[#This Row],[H_1]]+1,db[[#This Row],[H_2]]-db[[#This Row],[H_1]]-1),"")</f>
        <v/>
      </c>
      <c r="W2011" s="40" t="str">
        <f>IF(db[[#This Row],[QTY/ CTN B]]="","",LEFT(db[[#This Row],[QTY/ CTN B]],SEARCH(" ",db[[#This Row],[QTY/ CTN B]],1)-1))</f>
        <v>96</v>
      </c>
      <c r="X2011" s="40" t="str">
        <f>IF(db[[#This Row],[QTY/ CTN B]]="","",RIGHT(db[[#This Row],[QTY/ CTN B]],LEN(db[[#This Row],[QTY/ CTN B]])-SEARCH(" ",db[[#This Row],[QTY/ CTN B]],1)))</f>
        <v>LSN</v>
      </c>
      <c r="Y2011" s="40">
        <f>IF(db[[#This Row],[QTY/ CTN TG]]="",IF(db[[#This Row],[STN TG]]="","",12),LEFT(db[[#This Row],[QTY/ CTN TG]],SEARCH(" ",db[[#This Row],[QTY/ CTN TG]],1)-1))</f>
        <v>12</v>
      </c>
      <c r="Z20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11" s="40" t="str">
        <f>IF(db[[#This Row],[STN K]]="","",IF(db[[#This Row],[STN TG]]="LSN",12,""))</f>
        <v/>
      </c>
      <c r="AB2011" s="40" t="str">
        <f>IF(db[[#This Row],[STN TG]]="LSN","PCS","")</f>
        <v/>
      </c>
      <c r="AC2011" s="40">
        <f>db[[#This Row],[QTY B]]*IF(db[[#This Row],[QTY TG]]="",1,db[[#This Row],[QTY TG]])*IF(db[[#This Row],[QTY K]]="",1,db[[#This Row],[QTY K]])</f>
        <v>1152</v>
      </c>
      <c r="AD2011" s="40" t="str">
        <f>IF(db[[#This Row],[STN K]]="",IF(db[[#This Row],[STN TG]]="",db[[#This Row],[STN B]],db[[#This Row],[STN TG]]),db[[#This Row],[STN K]])</f>
        <v>PCS</v>
      </c>
      <c r="AE2011" s="40"/>
    </row>
    <row r="2012" spans="1:31" x14ac:dyDescent="0.25">
      <c r="A2012" s="40">
        <f t="shared" si="31"/>
        <v>2011</v>
      </c>
      <c r="B2012" s="5" t="str">
        <f>LOWER(SUBSTITUTE(SUBSTITUTE(SUBSTITUTE(SUBSTITUTE(SUBSTITUTE(SUBSTITUTE(SUBSTITUTE(SUBSTITUTE(db[[#This Row],[NB BM]]," ",),".",""),"-",""),"(",""),")",""),"/",""),"""",""),"+",""))</f>
        <v>mechpentizotm01800a</v>
      </c>
      <c r="C2012" s="5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D2012" s="5" t="str">
        <f>LOWER(SUBSTITUTE(SUBSTITUTE(SUBSTITUTE(SUBSTITUTE(SUBSTITUTE(SUBSTITUTE(SUBSTITUTE(SUBSTITUTE(SUBSTITUTE(db[[#This Row],[NB PAJAK]]," ",""),"-",""),"(",""),")",""),".",""),",",""),"/",""),"""",""),"+",""))</f>
        <v/>
      </c>
      <c r="E201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mechpentizotm01800a96lsnuntana</v>
      </c>
      <c r="F201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mekpensil20tizotm01800a96lsn</v>
      </c>
      <c r="G2012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mekpensil20tizotm01800auntana</v>
      </c>
      <c r="H201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mekpensil20tizotm01800a96lsnuntana</v>
      </c>
      <c r="I2012" s="2" t="s">
        <v>6859</v>
      </c>
      <c r="J2012" s="2" t="s">
        <v>2984</v>
      </c>
      <c r="K2012" s="14"/>
      <c r="L2012" s="2" t="s">
        <v>1336</v>
      </c>
      <c r="M2012" s="33" t="e">
        <f>IF(db[[#This Row],[NB NOTA_C]]="","",COUNTIF([2]!B_MSK[concat],db[[#This Row],[NB NOTA_C]]))</f>
        <v>#REF!</v>
      </c>
      <c r="N2012" s="9" t="s">
        <v>2305</v>
      </c>
      <c r="O2012" s="5" t="s">
        <v>1392</v>
      </c>
      <c r="P2012" s="2" t="s">
        <v>2440</v>
      </c>
      <c r="Q2012" s="5"/>
      <c r="R2012" s="5" t="str">
        <f>IF(db[[#This Row],[QTY/ CTN]]="","",SUBSTITUTE(SUBSTITUTE(SUBSTITUTE(db[[#This Row],[QTY/ CTN]]," ","_",2),"(",""),")","")&amp;"_")</f>
        <v>96 LSN_</v>
      </c>
      <c r="S2012" s="5">
        <f>IF(db[[#This Row],[H_QTY/ CTN]]="","",SEARCH("_",db[[#This Row],[H_QTY/ CTN]]))</f>
        <v>7</v>
      </c>
      <c r="T2012" s="5">
        <f>IF(db[[#This Row],[H_QTY/ CTN]]="","",LEN(db[[#This Row],[H_QTY/ CTN]]))</f>
        <v>7</v>
      </c>
      <c r="U2012" s="40" t="str">
        <f>IF(db[[#This Row],[H_QTY/ CTN]]="","",LEFT(db[[#This Row],[H_QTY/ CTN]],db[[#This Row],[H_1]]-1))</f>
        <v>96 LSN</v>
      </c>
      <c r="V2012" s="40" t="str">
        <f>IF(NOT(db[[#This Row],[H_1]]=db[[#This Row],[H_2]]),MID(db[[#This Row],[H_QTY/ CTN]],db[[#This Row],[H_1]]+1,db[[#This Row],[H_2]]-db[[#This Row],[H_1]]-1),"")</f>
        <v/>
      </c>
      <c r="W2012" s="40" t="str">
        <f>IF(db[[#This Row],[QTY/ CTN B]]="","",LEFT(db[[#This Row],[QTY/ CTN B]],SEARCH(" ",db[[#This Row],[QTY/ CTN B]],1)-1))</f>
        <v>96</v>
      </c>
      <c r="X2012" s="40" t="str">
        <f>IF(db[[#This Row],[QTY/ CTN B]]="","",RIGHT(db[[#This Row],[QTY/ CTN B]],LEN(db[[#This Row],[QTY/ CTN B]])-SEARCH(" ",db[[#This Row],[QTY/ CTN B]],1)))</f>
        <v>LSN</v>
      </c>
      <c r="Y2012" s="40">
        <f>IF(db[[#This Row],[QTY/ CTN TG]]="",IF(db[[#This Row],[STN TG]]="","",12),LEFT(db[[#This Row],[QTY/ CTN TG]],SEARCH(" ",db[[#This Row],[QTY/ CTN TG]],1)-1))</f>
        <v>12</v>
      </c>
      <c r="Z20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12" s="40" t="str">
        <f>IF(db[[#This Row],[STN K]]="","",IF(db[[#This Row],[STN TG]]="LSN",12,""))</f>
        <v/>
      </c>
      <c r="AB2012" s="40" t="str">
        <f>IF(db[[#This Row],[STN TG]]="LSN","PCS","")</f>
        <v/>
      </c>
      <c r="AC2012" s="40">
        <f>db[[#This Row],[QTY B]]*IF(db[[#This Row],[QTY TG]]="",1,db[[#This Row],[QTY TG]])*IF(db[[#This Row],[QTY K]]="",1,db[[#This Row],[QTY K]])</f>
        <v>1152</v>
      </c>
      <c r="AD2012" s="40" t="str">
        <f>IF(db[[#This Row],[STN K]]="",IF(db[[#This Row],[STN TG]]="",db[[#This Row],[STN B]],db[[#This Row],[STN TG]]),db[[#This Row],[STN K]])</f>
        <v>PCS</v>
      </c>
      <c r="AE2012" s="40"/>
    </row>
    <row r="2013" spans="1:31" x14ac:dyDescent="0.25">
      <c r="A2013" s="40">
        <f t="shared" si="31"/>
        <v>2012</v>
      </c>
      <c r="B2013" s="114" t="str">
        <f>LOWER(SUBSTITUTE(SUBSTITUTE(SUBSTITUTE(SUBSTITUTE(SUBSTITUTE(SUBSTITUTE(SUBSTITUTE(SUBSTITUTE(db[[#This Row],[NB BM]]," ",),".",""),"-",""),"(",""),")",""),"/",""),"""",""),"+",""))</f>
        <v>mechpentizotm030h</v>
      </c>
      <c r="C2013" s="114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D2013" s="114" t="str">
        <f>LOWER(SUBSTITUTE(SUBSTITUTE(SUBSTITUTE(SUBSTITUTE(SUBSTITUTE(SUBSTITUTE(SUBSTITUTE(SUBSTITUTE(SUBSTITUTE(db[[#This Row],[NB PAJAK]]," ",""),"-",""),"(",""),")",""),".",""),",",""),"/",""),"""",""),"+",""))</f>
        <v>mechanicalpencil20mmtizotm030h</v>
      </c>
      <c r="E2013" s="11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mechpentizotm030h96lsnuntana</v>
      </c>
      <c r="F2013" s="114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mekpensil20tizotm030h96lsn</v>
      </c>
      <c r="G2013" s="114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mekpensil20tizotm030huntana</v>
      </c>
      <c r="H2013" s="11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mekpensil20tizotm030h96lsnuntana</v>
      </c>
      <c r="I2013" s="2" t="s">
        <v>6913</v>
      </c>
      <c r="J2013" s="10" t="s">
        <v>3795</v>
      </c>
      <c r="K2013" s="14" t="s">
        <v>7406</v>
      </c>
      <c r="L2013" s="2" t="s">
        <v>1336</v>
      </c>
      <c r="M2013" s="125" t="e">
        <f>IF(db[[#This Row],[NB NOTA_C]]="","",COUNTIF([2]!B_MSK[concat],db[[#This Row],[NB NOTA_C]]))</f>
        <v>#REF!</v>
      </c>
      <c r="N2013" s="138" t="s">
        <v>1349</v>
      </c>
      <c r="O2013" s="114" t="s">
        <v>1392</v>
      </c>
      <c r="P2013" s="10" t="s">
        <v>2440</v>
      </c>
      <c r="Q2013" s="5" t="s">
        <v>7407</v>
      </c>
      <c r="R2013" s="114" t="str">
        <f>IF(db[[#This Row],[QTY/ CTN]]="","",SUBSTITUTE(SUBSTITUTE(SUBSTITUTE(db[[#This Row],[QTY/ CTN]]," ","_",2),"(",""),")","")&amp;"_")</f>
        <v>96 LSN_</v>
      </c>
      <c r="S2013" s="114">
        <f>IF(db[[#This Row],[H_QTY/ CTN]]="","",SEARCH("_",db[[#This Row],[H_QTY/ CTN]]))</f>
        <v>7</v>
      </c>
      <c r="T2013" s="114">
        <f>IF(db[[#This Row],[H_QTY/ CTN]]="","",LEN(db[[#This Row],[H_QTY/ CTN]]))</f>
        <v>7</v>
      </c>
      <c r="U2013" s="115" t="str">
        <f>IF(db[[#This Row],[H_QTY/ CTN]]="","",LEFT(db[[#This Row],[H_QTY/ CTN]],db[[#This Row],[H_1]]-1))</f>
        <v>96 LSN</v>
      </c>
      <c r="V2013" s="115" t="str">
        <f>IF(NOT(db[[#This Row],[H_1]]=db[[#This Row],[H_2]]),MID(db[[#This Row],[H_QTY/ CTN]],db[[#This Row],[H_1]]+1,db[[#This Row],[H_2]]-db[[#This Row],[H_1]]-1),"")</f>
        <v/>
      </c>
      <c r="W2013" s="40" t="str">
        <f>IF(db[[#This Row],[QTY/ CTN B]]="","",LEFT(db[[#This Row],[QTY/ CTN B]],SEARCH(" ",db[[#This Row],[QTY/ CTN B]],1)-1))</f>
        <v>96</v>
      </c>
      <c r="X2013" s="40" t="str">
        <f>IF(db[[#This Row],[QTY/ CTN B]]="","",RIGHT(db[[#This Row],[QTY/ CTN B]],LEN(db[[#This Row],[QTY/ CTN B]])-SEARCH(" ",db[[#This Row],[QTY/ CTN B]],1)))</f>
        <v>LSN</v>
      </c>
      <c r="Y2013" s="40">
        <f>IF(db[[#This Row],[QTY/ CTN TG]]="",IF(db[[#This Row],[STN TG]]="","",12),LEFT(db[[#This Row],[QTY/ CTN TG]],SEARCH(" ",db[[#This Row],[QTY/ CTN TG]],1)-1))</f>
        <v>12</v>
      </c>
      <c r="Z20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13" s="40" t="str">
        <f>IF(db[[#This Row],[STN K]]="","",IF(db[[#This Row],[STN TG]]="LSN",12,""))</f>
        <v/>
      </c>
      <c r="AB2013" s="40" t="str">
        <f>IF(db[[#This Row],[STN TG]]="LSN","PCS","")</f>
        <v/>
      </c>
      <c r="AC2013" s="40">
        <f>db[[#This Row],[QTY B]]*IF(db[[#This Row],[QTY TG]]="",1,db[[#This Row],[QTY TG]])*IF(db[[#This Row],[QTY K]]="",1,db[[#This Row],[QTY K]])</f>
        <v>1152</v>
      </c>
      <c r="AD2013" s="40" t="str">
        <f>IF(db[[#This Row],[STN K]]="",IF(db[[#This Row],[STN TG]]="",db[[#This Row],[STN B]],db[[#This Row],[STN TG]]),db[[#This Row],[STN K]])</f>
        <v>PCS</v>
      </c>
      <c r="AE2013" s="40"/>
    </row>
    <row r="2014" spans="1:31" x14ac:dyDescent="0.25">
      <c r="A2014" s="40">
        <f t="shared" si="31"/>
        <v>2013</v>
      </c>
      <c r="B2014" s="82" t="str">
        <f>LOWER(SUBSTITUTE(SUBSTITUTE(SUBSTITUTE(SUBSTITUTE(SUBSTITUTE(SUBSTITUTE(SUBSTITUTE(SUBSTITUTE(db[[#This Row],[NB BM]]," ",),".",""),"-",""),"(",""),")",""),"/",""),"""",""),"+",""))</f>
        <v>mechpentizotm1800</v>
      </c>
      <c r="C2014" s="82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D2014" s="82" t="str">
        <f>LOWER(SUBSTITUTE(SUBSTITUTE(SUBSTITUTE(SUBSTITUTE(SUBSTITUTE(SUBSTITUTE(SUBSTITUTE(SUBSTITUTE(SUBSTITUTE(db[[#This Row],[NB PAJAK]]," ",""),"-",""),"(",""),")",""),".",""),",",""),"/",""),"""",""),"+",""))</f>
        <v/>
      </c>
      <c r="E201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mechpentizotm180096lsnuntana</v>
      </c>
      <c r="F201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mekpensil20tm180096lsn</v>
      </c>
      <c r="G2014" s="82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mekpensil20tm1800untana</v>
      </c>
      <c r="H201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mekpensil20tm180096lsnuntana</v>
      </c>
      <c r="I2014" s="2" t="s">
        <v>6900</v>
      </c>
      <c r="J2014" s="7" t="s">
        <v>3582</v>
      </c>
      <c r="K2014" s="15"/>
      <c r="L2014" s="2" t="s">
        <v>1336</v>
      </c>
      <c r="M2014" s="83" t="e">
        <f>IF(db[[#This Row],[NB NOTA_C]]="","",COUNTIF([2]!B_MSK[concat],db[[#This Row],[NB NOTA_C]]))</f>
        <v>#REF!</v>
      </c>
      <c r="N2014" s="84" t="s">
        <v>2305</v>
      </c>
      <c r="O2014" s="82" t="s">
        <v>1392</v>
      </c>
      <c r="P2014" s="7" t="s">
        <v>2440</v>
      </c>
      <c r="Q2014" s="82"/>
      <c r="R2014" s="82" t="str">
        <f>IF(db[[#This Row],[QTY/ CTN]]="","",SUBSTITUTE(SUBSTITUTE(SUBSTITUTE(db[[#This Row],[QTY/ CTN]]," ","_",2),"(",""),")","")&amp;"_")</f>
        <v>96 LSN_</v>
      </c>
      <c r="S2014" s="82">
        <f>IF(db[[#This Row],[H_QTY/ CTN]]="","",SEARCH("_",db[[#This Row],[H_QTY/ CTN]]))</f>
        <v>7</v>
      </c>
      <c r="T2014" s="82">
        <f>IF(db[[#This Row],[H_QTY/ CTN]]="","",LEN(db[[#This Row],[H_QTY/ CTN]]))</f>
        <v>7</v>
      </c>
      <c r="U2014" s="85" t="str">
        <f>IF(db[[#This Row],[H_QTY/ CTN]]="","",LEFT(db[[#This Row],[H_QTY/ CTN]],db[[#This Row],[H_1]]-1))</f>
        <v>96 LSN</v>
      </c>
      <c r="V2014" s="85" t="str">
        <f>IF(NOT(db[[#This Row],[H_1]]=db[[#This Row],[H_2]]),MID(db[[#This Row],[H_QTY/ CTN]],db[[#This Row],[H_1]]+1,db[[#This Row],[H_2]]-db[[#This Row],[H_1]]-1),"")</f>
        <v/>
      </c>
      <c r="W2014" s="40" t="str">
        <f>IF(db[[#This Row],[QTY/ CTN B]]="","",LEFT(db[[#This Row],[QTY/ CTN B]],SEARCH(" ",db[[#This Row],[QTY/ CTN B]],1)-1))</f>
        <v>96</v>
      </c>
      <c r="X2014" s="40" t="str">
        <f>IF(db[[#This Row],[QTY/ CTN B]]="","",RIGHT(db[[#This Row],[QTY/ CTN B]],LEN(db[[#This Row],[QTY/ CTN B]])-SEARCH(" ",db[[#This Row],[QTY/ CTN B]],1)))</f>
        <v>LSN</v>
      </c>
      <c r="Y2014" s="40">
        <f>IF(db[[#This Row],[QTY/ CTN TG]]="",IF(db[[#This Row],[STN TG]]="","",12),LEFT(db[[#This Row],[QTY/ CTN TG]],SEARCH(" ",db[[#This Row],[QTY/ CTN TG]],1)-1))</f>
        <v>12</v>
      </c>
      <c r="Z20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14" s="40" t="str">
        <f>IF(db[[#This Row],[STN K]]="","",IF(db[[#This Row],[STN TG]]="LSN",12,""))</f>
        <v/>
      </c>
      <c r="AB2014" s="40" t="str">
        <f>IF(db[[#This Row],[STN TG]]="LSN","PCS","")</f>
        <v/>
      </c>
      <c r="AC2014" s="40">
        <f>db[[#This Row],[QTY B]]*IF(db[[#This Row],[QTY TG]]="",1,db[[#This Row],[QTY TG]])*IF(db[[#This Row],[QTY K]]="",1,db[[#This Row],[QTY K]])</f>
        <v>1152</v>
      </c>
      <c r="AD2014" s="40" t="str">
        <f>IF(db[[#This Row],[STN K]]="",IF(db[[#This Row],[STN TG]]="",db[[#This Row],[STN B]],db[[#This Row],[STN TG]]),db[[#This Row],[STN K]])</f>
        <v>PCS</v>
      </c>
      <c r="AE2014" s="40"/>
    </row>
    <row r="2015" spans="1:31" x14ac:dyDescent="0.25">
      <c r="A2015" s="40">
        <f t="shared" si="31"/>
        <v>2014</v>
      </c>
      <c r="B2015" s="5" t="str">
        <f>LOWER(SUBSTITUTE(SUBSTITUTE(SUBSTITUTE(SUBSTITUTE(SUBSTITUTE(SUBSTITUTE(SUBSTITUTE(SUBSTITUTE(db[[#This Row],[NB BM]]," ",),".",""),"-",""),"(",""),")",""),"/",""),"""",""),"+",""))</f>
        <v>mechpentizotm01800</v>
      </c>
      <c r="C2015" s="5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D2015" s="5" t="str">
        <f>LOWER(SUBSTITUTE(SUBSTITUTE(SUBSTITUTE(SUBSTITUTE(SUBSTITUTE(SUBSTITUTE(SUBSTITUTE(SUBSTITUTE(SUBSTITUTE(db[[#This Row],[NB PAJAK]]," ",""),"-",""),"(",""),")",""),".",""),",",""),"/",""),"""",""),"+",""))</f>
        <v/>
      </c>
      <c r="E201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mechpentizotm0180096lsnuntana</v>
      </c>
      <c r="F201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mekpensil20tm0180096lsn</v>
      </c>
      <c r="G2015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mekpensil20tm01800untana</v>
      </c>
      <c r="H201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mekpensil20tm0180096lsnuntana</v>
      </c>
      <c r="I2015" s="2" t="s">
        <v>6858</v>
      </c>
      <c r="J2015" s="2" t="s">
        <v>1209</v>
      </c>
      <c r="K2015" s="14"/>
      <c r="L2015" s="2" t="s">
        <v>1336</v>
      </c>
      <c r="M2015" s="34" t="e">
        <f>IF(db[[#This Row],[NB NOTA_C]]="","",COUNTIF([2]!B_MSK[concat],db[[#This Row],[NB NOTA_C]]))</f>
        <v>#REF!</v>
      </c>
      <c r="N2015" s="14" t="s">
        <v>1349</v>
      </c>
      <c r="O2015" s="2" t="s">
        <v>1392</v>
      </c>
      <c r="P2015" s="2" t="s">
        <v>2440</v>
      </c>
      <c r="R2015" s="2" t="str">
        <f>IF(db[[#This Row],[QTY/ CTN]]="","",SUBSTITUTE(SUBSTITUTE(SUBSTITUTE(db[[#This Row],[QTY/ CTN]]," ","_",2),"(",""),")","")&amp;"_")</f>
        <v>96 LSN_</v>
      </c>
      <c r="S2015" s="2">
        <f>IF(db[[#This Row],[H_QTY/ CTN]]="","",SEARCH("_",db[[#This Row],[H_QTY/ CTN]]))</f>
        <v>7</v>
      </c>
      <c r="T2015" s="2">
        <f>IF(db[[#This Row],[H_QTY/ CTN]]="","",LEN(db[[#This Row],[H_QTY/ CTN]]))</f>
        <v>7</v>
      </c>
      <c r="U2015" s="41" t="str">
        <f>IF(db[[#This Row],[H_QTY/ CTN]]="","",LEFT(db[[#This Row],[H_QTY/ CTN]],db[[#This Row],[H_1]]-1))</f>
        <v>96 LSN</v>
      </c>
      <c r="V2015" s="40" t="str">
        <f>IF(NOT(db[[#This Row],[H_1]]=db[[#This Row],[H_2]]),MID(db[[#This Row],[H_QTY/ CTN]],db[[#This Row],[H_1]]+1,db[[#This Row],[H_2]]-db[[#This Row],[H_1]]-1),"")</f>
        <v/>
      </c>
      <c r="W2015" s="40" t="str">
        <f>IF(db[[#This Row],[QTY/ CTN B]]="","",LEFT(db[[#This Row],[QTY/ CTN B]],SEARCH(" ",db[[#This Row],[QTY/ CTN B]],1)-1))</f>
        <v>96</v>
      </c>
      <c r="X2015" s="40" t="str">
        <f>IF(db[[#This Row],[QTY/ CTN B]]="","",RIGHT(db[[#This Row],[QTY/ CTN B]],LEN(db[[#This Row],[QTY/ CTN B]])-SEARCH(" ",db[[#This Row],[QTY/ CTN B]],1)))</f>
        <v>LSN</v>
      </c>
      <c r="Y2015" s="40">
        <f>IF(db[[#This Row],[QTY/ CTN TG]]="",IF(db[[#This Row],[STN TG]]="","",12),LEFT(db[[#This Row],[QTY/ CTN TG]],SEARCH(" ",db[[#This Row],[QTY/ CTN TG]],1)-1))</f>
        <v>12</v>
      </c>
      <c r="Z20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15" s="40" t="str">
        <f>IF(db[[#This Row],[STN K]]="","",IF(db[[#This Row],[STN TG]]="LSN",12,""))</f>
        <v/>
      </c>
      <c r="AB2015" s="40" t="str">
        <f>IF(db[[#This Row],[STN TG]]="LSN","PCS","")</f>
        <v/>
      </c>
      <c r="AC2015" s="40">
        <f>db[[#This Row],[QTY B]]*IF(db[[#This Row],[QTY TG]]="",1,db[[#This Row],[QTY TG]])*IF(db[[#This Row],[QTY K]]="",1,db[[#This Row],[QTY K]])</f>
        <v>1152</v>
      </c>
      <c r="AD2015" s="40" t="str">
        <f>IF(db[[#This Row],[STN K]]="",IF(db[[#This Row],[STN TG]]="",db[[#This Row],[STN B]],db[[#This Row],[STN TG]]),db[[#This Row],[STN K]])</f>
        <v>PCS</v>
      </c>
      <c r="AE2015" s="40"/>
    </row>
    <row r="2016" spans="1:31" x14ac:dyDescent="0.25">
      <c r="A2016" s="40">
        <f t="shared" si="31"/>
        <v>2015</v>
      </c>
      <c r="B2016" s="75" t="str">
        <f>LOWER(SUBSTITUTE(SUBSTITUTE(SUBSTITUTE(SUBSTITUTE(SUBSTITUTE(SUBSTITUTE(SUBSTITUTE(SUBSTITUTE(db[[#This Row],[NB BM]]," ",),".",""),"-",""),"(",""),")",""),"/",""),"""",""),"+",""))</f>
        <v>mechpeng0930624pc</v>
      </c>
      <c r="C2016" s="75" t="str">
        <f>LOWER(SUBSTITUTE(SUBSTITUTE(SUBSTITUTE(SUBSTITUTE(SUBSTITUTE(SUBSTITUTE(SUBSTITUTE(SUBSTITUTE(SUBSTITUTE(db[[#This Row],[NB NOTA]]," ",),".",""),"-",""),"(",""),")",""),",",""),"/",""),"""",""),"+",""))</f>
        <v>mekpensil24pcsg09306</v>
      </c>
      <c r="D2016" s="75" t="str">
        <f>LOWER(SUBSTITUTE(SUBSTITUTE(SUBSTITUTE(SUBSTITUTE(SUBSTITUTE(SUBSTITUTE(SUBSTITUTE(SUBSTITUTE(SUBSTITUTE(db[[#This Row],[NB PAJAK]]," ",""),"-",""),"(",""),")",""),".",""),",",""),"/",""),"""",""),"+",""))</f>
        <v/>
      </c>
      <c r="E2016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mechpeng0930624pc72pcsuntana</v>
      </c>
      <c r="F2016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mekpensil24pcsg0930672pcs</v>
      </c>
      <c r="G2016" s="7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mekpensil24pcsg09306untana</v>
      </c>
      <c r="H2016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mekpensil24pcsg0930672pcsuntana</v>
      </c>
      <c r="I2016" s="47" t="s">
        <v>5096</v>
      </c>
      <c r="J2016" s="4" t="s">
        <v>5020</v>
      </c>
      <c r="K2016" s="48"/>
      <c r="L2016" s="2" t="s">
        <v>1336</v>
      </c>
      <c r="M2016" s="76" t="e">
        <f>IF(db[[#This Row],[NB NOTA_C]]="","",COUNTIF([2]!B_MSK[concat],db[[#This Row],[NB NOTA_C]]))</f>
        <v>#REF!</v>
      </c>
      <c r="N2016" s="9" t="s">
        <v>2305</v>
      </c>
      <c r="O2016" s="5" t="s">
        <v>1390</v>
      </c>
      <c r="P2016" s="2" t="s">
        <v>2440</v>
      </c>
      <c r="Q2016" s="75"/>
      <c r="R2016" s="75" t="str">
        <f>IF(db[[#This Row],[QTY/ CTN]]="","",SUBSTITUTE(SUBSTITUTE(SUBSTITUTE(db[[#This Row],[QTY/ CTN]]," ","_",2),"(",""),")","")&amp;"_")</f>
        <v>72 PCS_</v>
      </c>
      <c r="S2016" s="75">
        <f>IF(db[[#This Row],[H_QTY/ CTN]]="","",SEARCH("_",db[[#This Row],[H_QTY/ CTN]]))</f>
        <v>7</v>
      </c>
      <c r="T2016" s="75">
        <f>IF(db[[#This Row],[H_QTY/ CTN]]="","",LEN(db[[#This Row],[H_QTY/ CTN]]))</f>
        <v>7</v>
      </c>
      <c r="U2016" s="77" t="str">
        <f>IF(db[[#This Row],[H_QTY/ CTN]]="","",LEFT(db[[#This Row],[H_QTY/ CTN]],db[[#This Row],[H_1]]-1))</f>
        <v>72 PCS</v>
      </c>
      <c r="V2016" s="77" t="str">
        <f>IF(NOT(db[[#This Row],[H_1]]=db[[#This Row],[H_2]]),MID(db[[#This Row],[H_QTY/ CTN]],db[[#This Row],[H_1]]+1,db[[#This Row],[H_2]]-db[[#This Row],[H_1]]-1),"")</f>
        <v/>
      </c>
      <c r="W2016" s="77" t="str">
        <f>IF(db[[#This Row],[QTY/ CTN B]]="","",LEFT(db[[#This Row],[QTY/ CTN B]],SEARCH(" ",db[[#This Row],[QTY/ CTN B]],1)-1))</f>
        <v>72</v>
      </c>
      <c r="X2016" s="77" t="str">
        <f>IF(db[[#This Row],[QTY/ CTN B]]="","",RIGHT(db[[#This Row],[QTY/ CTN B]],LEN(db[[#This Row],[QTY/ CTN B]])-SEARCH(" ",db[[#This Row],[QTY/ CTN B]],1)))</f>
        <v>PCS</v>
      </c>
      <c r="Y2016" s="77" t="str">
        <f>IF(db[[#This Row],[QTY/ CTN TG]]="",IF(db[[#This Row],[STN TG]]="","",12),LEFT(db[[#This Row],[QTY/ CTN TG]],SEARCH(" ",db[[#This Row],[QTY/ CTN TG]],1)-1))</f>
        <v/>
      </c>
      <c r="Z2016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16" s="77" t="str">
        <f>IF(db[[#This Row],[STN K]]="","",IF(db[[#This Row],[STN TG]]="LSN",12,""))</f>
        <v/>
      </c>
      <c r="AB2016" s="77" t="str">
        <f>IF(db[[#This Row],[STN TG]]="LSN","PCS","")</f>
        <v/>
      </c>
      <c r="AC2016" s="77">
        <f>db[[#This Row],[QTY B]]*IF(db[[#This Row],[QTY TG]]="",1,db[[#This Row],[QTY TG]])*IF(db[[#This Row],[QTY K]]="",1,db[[#This Row],[QTY K]])</f>
        <v>72</v>
      </c>
      <c r="AD2016" s="77" t="str">
        <f>IF(db[[#This Row],[STN K]]="",IF(db[[#This Row],[STN TG]]="",db[[#This Row],[STN B]],db[[#This Row],[STN TG]]),db[[#This Row],[STN K]])</f>
        <v>PCS</v>
      </c>
      <c r="AE2016" s="40"/>
    </row>
    <row r="2017" spans="1:31" x14ac:dyDescent="0.25">
      <c r="A2017" s="40">
        <f t="shared" si="31"/>
        <v>2016</v>
      </c>
      <c r="B2017" s="75" t="str">
        <f>LOWER(SUBSTITUTE(SUBSTITUTE(SUBSTITUTE(SUBSTITUTE(SUBSTITUTE(SUBSTITUTE(SUBSTITUTE(SUBSTITUTE(db[[#This Row],[NB BM]]," ",),".",""),"-",""),"(",""),")",""),"/",""),"""",""),"+",""))</f>
        <v>mechpeng0930924pc</v>
      </c>
      <c r="C2017" s="75" t="str">
        <f>LOWER(SUBSTITUTE(SUBSTITUTE(SUBSTITUTE(SUBSTITUTE(SUBSTITUTE(SUBSTITUTE(SUBSTITUTE(SUBSTITUTE(SUBSTITUTE(db[[#This Row],[NB NOTA]]," ",),".",""),"-",""),"(",""),")",""),",",""),"/",""),"""",""),"+",""))</f>
        <v>mekpensil24pcsg09309</v>
      </c>
      <c r="D2017" s="75" t="str">
        <f>LOWER(SUBSTITUTE(SUBSTITUTE(SUBSTITUTE(SUBSTITUTE(SUBSTITUTE(SUBSTITUTE(SUBSTITUTE(SUBSTITUTE(SUBSTITUTE(db[[#This Row],[NB PAJAK]]," ",""),"-",""),"(",""),")",""),".",""),",",""),"/",""),"""",""),"+",""))</f>
        <v/>
      </c>
      <c r="E2017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mechpeng0930924pc72pcsuntana</v>
      </c>
      <c r="F2017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mekpensil24pcsg0930972pcs</v>
      </c>
      <c r="G2017" s="7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mekpensil24pcsg09309untana</v>
      </c>
      <c r="H2017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mekpensil24pcsg0930972pcsuntana</v>
      </c>
      <c r="I2017" s="47" t="s">
        <v>5095</v>
      </c>
      <c r="J2017" s="4" t="s">
        <v>5019</v>
      </c>
      <c r="K2017" s="48"/>
      <c r="L2017" s="2" t="s">
        <v>1336</v>
      </c>
      <c r="M2017" s="76" t="e">
        <f>IF(db[[#This Row],[NB NOTA_C]]="","",COUNTIF([2]!B_MSK[concat],db[[#This Row],[NB NOTA_C]]))</f>
        <v>#REF!</v>
      </c>
      <c r="N2017" s="9" t="s">
        <v>2305</v>
      </c>
      <c r="O2017" s="5" t="s">
        <v>1390</v>
      </c>
      <c r="P2017" s="2" t="s">
        <v>2440</v>
      </c>
      <c r="Q2017" s="75"/>
      <c r="R2017" s="75" t="str">
        <f>IF(db[[#This Row],[QTY/ CTN]]="","",SUBSTITUTE(SUBSTITUTE(SUBSTITUTE(db[[#This Row],[QTY/ CTN]]," ","_",2),"(",""),")","")&amp;"_")</f>
        <v>72 PCS_</v>
      </c>
      <c r="S2017" s="75">
        <f>IF(db[[#This Row],[H_QTY/ CTN]]="","",SEARCH("_",db[[#This Row],[H_QTY/ CTN]]))</f>
        <v>7</v>
      </c>
      <c r="T2017" s="75">
        <f>IF(db[[#This Row],[H_QTY/ CTN]]="","",LEN(db[[#This Row],[H_QTY/ CTN]]))</f>
        <v>7</v>
      </c>
      <c r="U2017" s="77" t="str">
        <f>IF(db[[#This Row],[H_QTY/ CTN]]="","",LEFT(db[[#This Row],[H_QTY/ CTN]],db[[#This Row],[H_1]]-1))</f>
        <v>72 PCS</v>
      </c>
      <c r="V2017" s="77" t="str">
        <f>IF(NOT(db[[#This Row],[H_1]]=db[[#This Row],[H_2]]),MID(db[[#This Row],[H_QTY/ CTN]],db[[#This Row],[H_1]]+1,db[[#This Row],[H_2]]-db[[#This Row],[H_1]]-1),"")</f>
        <v/>
      </c>
      <c r="W2017" s="77" t="str">
        <f>IF(db[[#This Row],[QTY/ CTN B]]="","",LEFT(db[[#This Row],[QTY/ CTN B]],SEARCH(" ",db[[#This Row],[QTY/ CTN B]],1)-1))</f>
        <v>72</v>
      </c>
      <c r="X2017" s="77" t="str">
        <f>IF(db[[#This Row],[QTY/ CTN B]]="","",RIGHT(db[[#This Row],[QTY/ CTN B]],LEN(db[[#This Row],[QTY/ CTN B]])-SEARCH(" ",db[[#This Row],[QTY/ CTN B]],1)))</f>
        <v>PCS</v>
      </c>
      <c r="Y2017" s="77" t="str">
        <f>IF(db[[#This Row],[QTY/ CTN TG]]="",IF(db[[#This Row],[STN TG]]="","",12),LEFT(db[[#This Row],[QTY/ CTN TG]],SEARCH(" ",db[[#This Row],[QTY/ CTN TG]],1)-1))</f>
        <v/>
      </c>
      <c r="Z2017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17" s="77" t="str">
        <f>IF(db[[#This Row],[STN K]]="","",IF(db[[#This Row],[STN TG]]="LSN",12,""))</f>
        <v/>
      </c>
      <c r="AB2017" s="77" t="str">
        <f>IF(db[[#This Row],[STN TG]]="LSN","PCS","")</f>
        <v/>
      </c>
      <c r="AC2017" s="77">
        <f>db[[#This Row],[QTY B]]*IF(db[[#This Row],[QTY TG]]="",1,db[[#This Row],[QTY TG]])*IF(db[[#This Row],[QTY K]]="",1,db[[#This Row],[QTY K]])</f>
        <v>72</v>
      </c>
      <c r="AD2017" s="77" t="str">
        <f>IF(db[[#This Row],[STN K]]="",IF(db[[#This Row],[STN TG]]="",db[[#This Row],[STN B]],db[[#This Row],[STN TG]]),db[[#This Row],[STN K]])</f>
        <v>PCS</v>
      </c>
      <c r="AE2017" s="40"/>
    </row>
    <row r="2018" spans="1:31" x14ac:dyDescent="0.25">
      <c r="A2018" s="40">
        <f t="shared" si="31"/>
        <v>2017</v>
      </c>
      <c r="B2018" s="126" t="str">
        <f>LOWER(SUBSTITUTE(SUBSTITUTE(SUBSTITUTE(SUBSTITUTE(SUBSTITUTE(SUBSTITUTE(SUBSTITUTE(SUBSTITUTE(db[[#This Row],[NB BM]]," ",),".",""),"-",""),"(",""),")",""),"/",""),"""",""),"+",""))</f>
        <v>mechpentizotm01069</v>
      </c>
      <c r="C2018" s="126" t="str">
        <f>LOWER(SUBSTITUTE(SUBSTITUTE(SUBSTITUTE(SUBSTITUTE(SUBSTITUTE(SUBSTITUTE(SUBSTITUTE(SUBSTITUTE(SUBSTITUTE(db[[#This Row],[NB NOTA]]," ",),".",""),"-",""),"(",""),")",""),",",""),"/",""),"""",""),"+",""))</f>
        <v>mekpensil2b20tm01069</v>
      </c>
      <c r="D2018" s="126" t="str">
        <f>LOWER(SUBSTITUTE(SUBSTITUTE(SUBSTITUTE(SUBSTITUTE(SUBSTITUTE(SUBSTITUTE(SUBSTITUTE(SUBSTITUTE(SUBSTITUTE(db[[#This Row],[NB PAJAK]]," ",""),"-",""),"(",""),")",""),".",""),",",""),"/",""),"""",""),"+",""))</f>
        <v/>
      </c>
      <c r="E2018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mechpentizotm01069144lsnuntana</v>
      </c>
      <c r="F2018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mekpensil2b20tm01069144lsn</v>
      </c>
      <c r="G2018" s="126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mekpensil2b20tm01069untana</v>
      </c>
      <c r="H2018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mekpensil2b20tm01069144lsnuntana</v>
      </c>
      <c r="I2018" s="2" t="s">
        <v>6898</v>
      </c>
      <c r="J2018" s="43" t="s">
        <v>4672</v>
      </c>
      <c r="K2018" s="44"/>
      <c r="L2018" s="2" t="s">
        <v>1336</v>
      </c>
      <c r="M2018" s="127" t="e">
        <f>IF(db[[#This Row],[NB NOTA_C]]="","",COUNTIF([2]!B_MSK[concat],db[[#This Row],[NB NOTA_C]]))</f>
        <v>#REF!</v>
      </c>
      <c r="N2018" s="128" t="s">
        <v>2305</v>
      </c>
      <c r="O2018" s="126" t="s">
        <v>1391</v>
      </c>
      <c r="P2018" s="43" t="s">
        <v>2440</v>
      </c>
      <c r="Q2018" s="126"/>
      <c r="R2018" s="126" t="str">
        <f>IF(db[[#This Row],[QTY/ CTN]]="","",SUBSTITUTE(SUBSTITUTE(SUBSTITUTE(db[[#This Row],[QTY/ CTN]]," ","_",2),"(",""),")","")&amp;"_")</f>
        <v>144 LSN_</v>
      </c>
      <c r="S2018" s="126">
        <f>IF(db[[#This Row],[H_QTY/ CTN]]="","",SEARCH("_",db[[#This Row],[H_QTY/ CTN]]))</f>
        <v>8</v>
      </c>
      <c r="T2018" s="126">
        <f>IF(db[[#This Row],[H_QTY/ CTN]]="","",LEN(db[[#This Row],[H_QTY/ CTN]]))</f>
        <v>8</v>
      </c>
      <c r="U2018" s="129" t="str">
        <f>IF(db[[#This Row],[H_QTY/ CTN]]="","",LEFT(db[[#This Row],[H_QTY/ CTN]],db[[#This Row],[H_1]]-1))</f>
        <v>144 LSN</v>
      </c>
      <c r="V2018" s="129" t="str">
        <f>IF(NOT(db[[#This Row],[H_1]]=db[[#This Row],[H_2]]),MID(db[[#This Row],[H_QTY/ CTN]],db[[#This Row],[H_1]]+1,db[[#This Row],[H_2]]-db[[#This Row],[H_1]]-1),"")</f>
        <v/>
      </c>
      <c r="W2018" s="129" t="str">
        <f>IF(db[[#This Row],[QTY/ CTN B]]="","",LEFT(db[[#This Row],[QTY/ CTN B]],SEARCH(" ",db[[#This Row],[QTY/ CTN B]],1)-1))</f>
        <v>144</v>
      </c>
      <c r="X2018" s="129" t="str">
        <f>IF(db[[#This Row],[QTY/ CTN B]]="","",RIGHT(db[[#This Row],[QTY/ CTN B]],LEN(db[[#This Row],[QTY/ CTN B]])-SEARCH(" ",db[[#This Row],[QTY/ CTN B]],1)))</f>
        <v>LSN</v>
      </c>
      <c r="Y2018" s="129">
        <f>IF(db[[#This Row],[QTY/ CTN TG]]="",IF(db[[#This Row],[STN TG]]="","",12),LEFT(db[[#This Row],[QTY/ CTN TG]],SEARCH(" ",db[[#This Row],[QTY/ CTN TG]],1)-1))</f>
        <v>12</v>
      </c>
      <c r="Z2018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18" s="129" t="str">
        <f>IF(db[[#This Row],[STN K]]="","",IF(db[[#This Row],[STN TG]]="LSN",12,""))</f>
        <v/>
      </c>
      <c r="AB2018" s="129" t="str">
        <f>IF(db[[#This Row],[STN TG]]="LSN","PCS","")</f>
        <v/>
      </c>
      <c r="AC2018" s="129">
        <f>db[[#This Row],[QTY B]]*IF(db[[#This Row],[QTY TG]]="",1,db[[#This Row],[QTY TG]])*IF(db[[#This Row],[QTY K]]="",1,db[[#This Row],[QTY K]])</f>
        <v>1728</v>
      </c>
      <c r="AD2018" s="129" t="str">
        <f>IF(db[[#This Row],[STN K]]="",IF(db[[#This Row],[STN TG]]="",db[[#This Row],[STN B]],db[[#This Row],[STN TG]]),db[[#This Row],[STN K]])</f>
        <v>PCS</v>
      </c>
      <c r="AE2018" s="40"/>
    </row>
    <row r="2019" spans="1:31" x14ac:dyDescent="0.25">
      <c r="A2019" s="40">
        <f t="shared" si="31"/>
        <v>2018</v>
      </c>
      <c r="B2019" s="126" t="str">
        <f>LOWER(SUBSTITUTE(SUBSTITUTE(SUBSTITUTE(SUBSTITUTE(SUBSTITUTE(SUBSTITUTE(SUBSTITUTE(SUBSTITUTE(db[[#This Row],[NB BM]]," ",),".",""),"-",""),"(",""),")",""),"/",""),"""",""),"+",""))</f>
        <v>mechpentizotm01661</v>
      </c>
      <c r="C2019" s="126" t="str">
        <f>LOWER(SUBSTITUTE(SUBSTITUTE(SUBSTITUTE(SUBSTITUTE(SUBSTITUTE(SUBSTITUTE(SUBSTITUTE(SUBSTITUTE(SUBSTITUTE(db[[#This Row],[NB NOTA]]," ",),".",""),"-",""),"(",""),")",""),",",""),"/",""),"""",""),"+",""))</f>
        <v>mekpensil2b20tm01661</v>
      </c>
      <c r="D2019" s="126" t="str">
        <f>LOWER(SUBSTITUTE(SUBSTITUTE(SUBSTITUTE(SUBSTITUTE(SUBSTITUTE(SUBSTITUTE(SUBSTITUTE(SUBSTITUTE(SUBSTITUTE(db[[#This Row],[NB PAJAK]]," ",""),"-",""),"(",""),")",""),".",""),",",""),"/",""),"""",""),"+",""))</f>
        <v/>
      </c>
      <c r="E2019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mechpentizotm01661144lsnuntana</v>
      </c>
      <c r="F2019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mekpensil2b20tm01661144lsn</v>
      </c>
      <c r="G2019" s="126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mekpensil2b20tm01661untana</v>
      </c>
      <c r="H2019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mekpensil2b20tm01661144lsnuntana</v>
      </c>
      <c r="I2019" s="2" t="s">
        <v>6899</v>
      </c>
      <c r="J2019" s="43" t="s">
        <v>4671</v>
      </c>
      <c r="K2019" s="44"/>
      <c r="L2019" s="2" t="s">
        <v>1336</v>
      </c>
      <c r="M2019" s="127" t="e">
        <f>IF(db[[#This Row],[NB NOTA_C]]="","",COUNTIF([2]!B_MSK[concat],db[[#This Row],[NB NOTA_C]]))</f>
        <v>#REF!</v>
      </c>
      <c r="N2019" s="128" t="s">
        <v>2305</v>
      </c>
      <c r="O2019" s="126" t="s">
        <v>1391</v>
      </c>
      <c r="P2019" s="43" t="s">
        <v>2440</v>
      </c>
      <c r="Q2019" s="126"/>
      <c r="R2019" s="126" t="str">
        <f>IF(db[[#This Row],[QTY/ CTN]]="","",SUBSTITUTE(SUBSTITUTE(SUBSTITUTE(db[[#This Row],[QTY/ CTN]]," ","_",2),"(",""),")","")&amp;"_")</f>
        <v>144 LSN_</v>
      </c>
      <c r="S2019" s="126">
        <f>IF(db[[#This Row],[H_QTY/ CTN]]="","",SEARCH("_",db[[#This Row],[H_QTY/ CTN]]))</f>
        <v>8</v>
      </c>
      <c r="T2019" s="126">
        <f>IF(db[[#This Row],[H_QTY/ CTN]]="","",LEN(db[[#This Row],[H_QTY/ CTN]]))</f>
        <v>8</v>
      </c>
      <c r="U2019" s="129" t="str">
        <f>IF(db[[#This Row],[H_QTY/ CTN]]="","",LEFT(db[[#This Row],[H_QTY/ CTN]],db[[#This Row],[H_1]]-1))</f>
        <v>144 LSN</v>
      </c>
      <c r="V2019" s="129" t="str">
        <f>IF(NOT(db[[#This Row],[H_1]]=db[[#This Row],[H_2]]),MID(db[[#This Row],[H_QTY/ CTN]],db[[#This Row],[H_1]]+1,db[[#This Row],[H_2]]-db[[#This Row],[H_1]]-1),"")</f>
        <v/>
      </c>
      <c r="W2019" s="129" t="str">
        <f>IF(db[[#This Row],[QTY/ CTN B]]="","",LEFT(db[[#This Row],[QTY/ CTN B]],SEARCH(" ",db[[#This Row],[QTY/ CTN B]],1)-1))</f>
        <v>144</v>
      </c>
      <c r="X2019" s="129" t="str">
        <f>IF(db[[#This Row],[QTY/ CTN B]]="","",RIGHT(db[[#This Row],[QTY/ CTN B]],LEN(db[[#This Row],[QTY/ CTN B]])-SEARCH(" ",db[[#This Row],[QTY/ CTN B]],1)))</f>
        <v>LSN</v>
      </c>
      <c r="Y2019" s="129">
        <f>IF(db[[#This Row],[QTY/ CTN TG]]="",IF(db[[#This Row],[STN TG]]="","",12),LEFT(db[[#This Row],[QTY/ CTN TG]],SEARCH(" ",db[[#This Row],[QTY/ CTN TG]],1)-1))</f>
        <v>12</v>
      </c>
      <c r="Z2019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19" s="129" t="str">
        <f>IF(db[[#This Row],[STN K]]="","",IF(db[[#This Row],[STN TG]]="LSN",12,""))</f>
        <v/>
      </c>
      <c r="AB2019" s="129" t="str">
        <f>IF(db[[#This Row],[STN TG]]="LSN","PCS","")</f>
        <v/>
      </c>
      <c r="AC2019" s="129">
        <f>db[[#This Row],[QTY B]]*IF(db[[#This Row],[QTY TG]]="",1,db[[#This Row],[QTY TG]])*IF(db[[#This Row],[QTY K]]="",1,db[[#This Row],[QTY K]])</f>
        <v>1728</v>
      </c>
      <c r="AD2019" s="129" t="str">
        <f>IF(db[[#This Row],[STN K]]="",IF(db[[#This Row],[STN TG]]="",db[[#This Row],[STN B]],db[[#This Row],[STN TG]]),db[[#This Row],[STN K]])</f>
        <v>PCS</v>
      </c>
      <c r="AE2019" s="40"/>
    </row>
    <row r="2020" spans="1:31" x14ac:dyDescent="0.25">
      <c r="A2020" s="40">
        <f t="shared" si="31"/>
        <v>2019</v>
      </c>
      <c r="B2020" s="5" t="str">
        <f>LOWER(SUBSTITUTE(SUBSTITUTE(SUBSTITUTE(SUBSTITUTE(SUBSTITUTE(SUBSTITUTE(SUBSTITUTE(SUBSTITUTE(db[[#This Row],[NB BM]]," ",),".",""),"-",""),"(",""),")",""),"/",""),"""",""),"+",""))</f>
        <v/>
      </c>
      <c r="C2020" s="5" t="str">
        <f>LOWER(SUBSTITUTE(SUBSTITUTE(SUBSTITUTE(SUBSTITUTE(SUBSTITUTE(SUBSTITUTE(SUBSTITUTE(SUBSTITUTE(SUBSTITUTE(db[[#This Row],[NB NOTA]]," ",),".",""),"-",""),"(",""),")",""),",",""),"/",""),"""",""),"+",""))</f>
        <v>mekpensiltizo</v>
      </c>
      <c r="D2020" s="5" t="str">
        <f>LOWER(SUBSTITUTE(SUBSTITUTE(SUBSTITUTE(SUBSTITUTE(SUBSTITUTE(SUBSTITUTE(SUBSTITUTE(SUBSTITUTE(SUBSTITUTE(db[[#This Row],[NB PAJAK]]," ",""),"-",""),"(",""),")",""),".",""),",",""),"/",""),"""",""),"+",""))</f>
        <v/>
      </c>
      <c r="E202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144lsnuntana</v>
      </c>
      <c r="F202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mekpensiltizo144lsn</v>
      </c>
      <c r="G2020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mekpensiltizountana</v>
      </c>
      <c r="H202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mekpensiltizo144lsnuntana</v>
      </c>
      <c r="J2020" s="2" t="s">
        <v>7502</v>
      </c>
      <c r="K2020" s="14"/>
      <c r="L2020" s="70" t="s">
        <v>1336</v>
      </c>
      <c r="M2020" s="33" t="e">
        <f>IF(db[[#This Row],[NB NOTA_C]]="","",COUNTIF([2]!B_MSK[concat],db[[#This Row],[NB NOTA_C]]))</f>
        <v>#REF!</v>
      </c>
      <c r="N2020" s="9" t="s">
        <v>2305</v>
      </c>
      <c r="O2020" s="5" t="s">
        <v>1391</v>
      </c>
      <c r="Q2020" s="5"/>
      <c r="R2020" s="5" t="str">
        <f>IF(db[[#This Row],[QTY/ CTN]]="","",SUBSTITUTE(SUBSTITUTE(SUBSTITUTE(db[[#This Row],[QTY/ CTN]]," ","_",2),"(",""),")","")&amp;"_")</f>
        <v>144 LSN_</v>
      </c>
      <c r="S2020" s="5">
        <f>IF(db[[#This Row],[H_QTY/ CTN]]="","",SEARCH("_",db[[#This Row],[H_QTY/ CTN]]))</f>
        <v>8</v>
      </c>
      <c r="T2020" s="5">
        <f>IF(db[[#This Row],[H_QTY/ CTN]]="","",LEN(db[[#This Row],[H_QTY/ CTN]]))</f>
        <v>8</v>
      </c>
      <c r="U2020" s="40" t="str">
        <f>IF(db[[#This Row],[H_QTY/ CTN]]="","",LEFT(db[[#This Row],[H_QTY/ CTN]],db[[#This Row],[H_1]]-1))</f>
        <v>144 LSN</v>
      </c>
      <c r="V2020" s="40" t="str">
        <f>IF(NOT(db[[#This Row],[H_1]]=db[[#This Row],[H_2]]),MID(db[[#This Row],[H_QTY/ CTN]],db[[#This Row],[H_1]]+1,db[[#This Row],[H_2]]-db[[#This Row],[H_1]]-1),"")</f>
        <v/>
      </c>
      <c r="W2020" s="40" t="str">
        <f>IF(db[[#This Row],[QTY/ CTN B]]="","",LEFT(db[[#This Row],[QTY/ CTN B]],SEARCH(" ",db[[#This Row],[QTY/ CTN B]],1)-1))</f>
        <v>144</v>
      </c>
      <c r="X2020" s="40" t="str">
        <f>IF(db[[#This Row],[QTY/ CTN B]]="","",RIGHT(db[[#This Row],[QTY/ CTN B]],LEN(db[[#This Row],[QTY/ CTN B]])-SEARCH(" ",db[[#This Row],[QTY/ CTN B]],1)))</f>
        <v>LSN</v>
      </c>
      <c r="Y2020" s="40">
        <f>IF(db[[#This Row],[QTY/ CTN TG]]="",IF(db[[#This Row],[STN TG]]="","",12),LEFT(db[[#This Row],[QTY/ CTN TG]],SEARCH(" ",db[[#This Row],[QTY/ CTN TG]],1)-1))</f>
        <v>12</v>
      </c>
      <c r="Z20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20" s="40" t="str">
        <f>IF(db[[#This Row],[STN K]]="","",IF(db[[#This Row],[STN TG]]="LSN",12,""))</f>
        <v/>
      </c>
      <c r="AB2020" s="40" t="str">
        <f>IF(db[[#This Row],[STN TG]]="LSN","PCS","")</f>
        <v/>
      </c>
      <c r="AC2020" s="40">
        <f>db[[#This Row],[QTY B]]*IF(db[[#This Row],[QTY TG]]="",1,db[[#This Row],[QTY TG]])*IF(db[[#This Row],[QTY K]]="",1,db[[#This Row],[QTY K]])</f>
        <v>1728</v>
      </c>
      <c r="AD2020" s="40" t="str">
        <f>IF(db[[#This Row],[STN K]]="",IF(db[[#This Row],[STN TG]]="",db[[#This Row],[STN B]],db[[#This Row],[STN TG]]),db[[#This Row],[STN K]])</f>
        <v>PCS</v>
      </c>
      <c r="AE2020" s="40"/>
    </row>
    <row r="2021" spans="1:31" x14ac:dyDescent="0.25">
      <c r="A2021" s="78">
        <f t="shared" si="31"/>
        <v>2020</v>
      </c>
      <c r="B2021" s="79" t="str">
        <f>LOWER(SUBSTITUTE(SUBSTITUTE(SUBSTITUTE(SUBSTITUTE(SUBSTITUTE(SUBSTITUTE(SUBSTITUTE(SUBSTITUTE(db[[#This Row],[NB BM]]," ",),".",""),"-",""),"(",""),")",""),"/",""),"""",""),"+",""))</f>
        <v>mechpentizog9000a</v>
      </c>
      <c r="C2021" s="79" t="str">
        <f>LOWER(SUBSTITUTE(SUBSTITUTE(SUBSTITUTE(SUBSTITUTE(SUBSTITUTE(SUBSTITUTE(SUBSTITUTE(SUBSTITUTE(SUBSTITUTE(db[[#This Row],[NB NOTA]]," ",),".",""),"-",""),"(",""),")",""),",",""),"/",""),"""",""),"+",""))</f>
        <v>mekpensiltizog9000a</v>
      </c>
      <c r="D2021" s="79" t="str">
        <f>LOWER(SUBSTITUTE(SUBSTITUTE(SUBSTITUTE(SUBSTITUTE(SUBSTITUTE(SUBSTITUTE(SUBSTITUTE(SUBSTITUTE(SUBSTITUTE(db[[#This Row],[NB PAJAK]]," ",""),"-",""),"(",""),")",""),".",""),",",""),"/",""),"""",""),"+",""))</f>
        <v/>
      </c>
      <c r="E2021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mechpentizog9000a144lsnuntana</v>
      </c>
      <c r="F2021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mekpensiltizog9000a144lsn</v>
      </c>
      <c r="G2021" s="79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mekpensiltizog9000auntana</v>
      </c>
      <c r="H2021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mekpensiltizog9000a144lsnuntana</v>
      </c>
      <c r="I2021" s="2" t="s">
        <v>7639</v>
      </c>
      <c r="J2021" s="70" t="s">
        <v>7480</v>
      </c>
      <c r="K2021" s="71"/>
      <c r="L2021" s="70" t="s">
        <v>1336</v>
      </c>
      <c r="M2021" s="80" t="e">
        <f>IF(db[[#This Row],[NB NOTA_C]]="","",COUNTIF([2]!B_MSK[concat],db[[#This Row],[NB NOTA_C]]))</f>
        <v>#REF!</v>
      </c>
      <c r="N2021" s="81" t="s">
        <v>2305</v>
      </c>
      <c r="O2021" s="79" t="s">
        <v>1391</v>
      </c>
      <c r="P2021" s="70"/>
      <c r="Q2021" s="79"/>
      <c r="R2021" s="79" t="str">
        <f>IF(db[[#This Row],[QTY/ CTN]]="","",SUBSTITUTE(SUBSTITUTE(SUBSTITUTE(db[[#This Row],[QTY/ CTN]]," ","_",2),"(",""),")","")&amp;"_")</f>
        <v>144 LSN_</v>
      </c>
      <c r="S2021" s="79">
        <f>IF(db[[#This Row],[H_QTY/ CTN]]="","",SEARCH("_",db[[#This Row],[H_QTY/ CTN]]))</f>
        <v>8</v>
      </c>
      <c r="T2021" s="79">
        <f>IF(db[[#This Row],[H_QTY/ CTN]]="","",LEN(db[[#This Row],[H_QTY/ CTN]]))</f>
        <v>8</v>
      </c>
      <c r="U2021" s="78" t="str">
        <f>IF(db[[#This Row],[H_QTY/ CTN]]="","",LEFT(db[[#This Row],[H_QTY/ CTN]],db[[#This Row],[H_1]]-1))</f>
        <v>144 LSN</v>
      </c>
      <c r="V2021" s="78" t="str">
        <f>IF(NOT(db[[#This Row],[H_1]]=db[[#This Row],[H_2]]),MID(db[[#This Row],[H_QTY/ CTN]],db[[#This Row],[H_1]]+1,db[[#This Row],[H_2]]-db[[#This Row],[H_1]]-1),"")</f>
        <v/>
      </c>
      <c r="W2021" s="78" t="str">
        <f>IF(db[[#This Row],[QTY/ CTN B]]="","",LEFT(db[[#This Row],[QTY/ CTN B]],SEARCH(" ",db[[#This Row],[QTY/ CTN B]],1)-1))</f>
        <v>144</v>
      </c>
      <c r="X2021" s="78" t="str">
        <f>IF(db[[#This Row],[QTY/ CTN B]]="","",RIGHT(db[[#This Row],[QTY/ CTN B]],LEN(db[[#This Row],[QTY/ CTN B]])-SEARCH(" ",db[[#This Row],[QTY/ CTN B]],1)))</f>
        <v>LSN</v>
      </c>
      <c r="Y2021" s="78">
        <f>IF(db[[#This Row],[QTY/ CTN TG]]="",IF(db[[#This Row],[STN TG]]="","",12),LEFT(db[[#This Row],[QTY/ CTN TG]],SEARCH(" ",db[[#This Row],[QTY/ CTN TG]],1)-1))</f>
        <v>12</v>
      </c>
      <c r="Z2021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21" s="78" t="str">
        <f>IF(db[[#This Row],[STN K]]="","",IF(db[[#This Row],[STN TG]]="LSN",12,""))</f>
        <v/>
      </c>
      <c r="AB2021" s="78" t="str">
        <f>IF(db[[#This Row],[STN TG]]="LSN","PCS","")</f>
        <v/>
      </c>
      <c r="AC2021" s="78">
        <f>db[[#This Row],[QTY B]]*IF(db[[#This Row],[QTY TG]]="",1,db[[#This Row],[QTY TG]])*IF(db[[#This Row],[QTY K]]="",1,db[[#This Row],[QTY K]])</f>
        <v>1728</v>
      </c>
      <c r="AD2021" s="78" t="str">
        <f>IF(db[[#This Row],[STN K]]="",IF(db[[#This Row],[STN TG]]="",db[[#This Row],[STN B]],db[[#This Row],[STN TG]]),db[[#This Row],[STN K]])</f>
        <v>PCS</v>
      </c>
      <c r="AE2021" s="78"/>
    </row>
    <row r="2022" spans="1:31" x14ac:dyDescent="0.25">
      <c r="A2022" s="78">
        <f t="shared" si="31"/>
        <v>2021</v>
      </c>
      <c r="B2022" s="79" t="str">
        <f>LOWER(SUBSTITUTE(SUBSTITUTE(SUBSTITUTE(SUBSTITUTE(SUBSTITUTE(SUBSTITUTE(SUBSTITUTE(SUBSTITUTE(db[[#This Row],[NB BM]]," ",),".",""),"-",""),"(",""),")",""),"/",""),"""",""),"+",""))</f>
        <v>mechpentizog9001a</v>
      </c>
      <c r="C2022" s="79" t="str">
        <f>LOWER(SUBSTITUTE(SUBSTITUTE(SUBSTITUTE(SUBSTITUTE(SUBSTITUTE(SUBSTITUTE(SUBSTITUTE(SUBSTITUTE(SUBSTITUTE(db[[#This Row],[NB NOTA]]," ",),".",""),"-",""),"(",""),")",""),",",""),"/",""),"""",""),"+",""))</f>
        <v>mekpensiltizog9001a</v>
      </c>
      <c r="D2022" s="79" t="str">
        <f>LOWER(SUBSTITUTE(SUBSTITUTE(SUBSTITUTE(SUBSTITUTE(SUBSTITUTE(SUBSTITUTE(SUBSTITUTE(SUBSTITUTE(SUBSTITUTE(db[[#This Row],[NB PAJAK]]," ",""),"-",""),"(",""),")",""),".",""),",",""),"/",""),"""",""),"+",""))</f>
        <v/>
      </c>
      <c r="E2022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mechpentizog9001a144lsnuntana</v>
      </c>
      <c r="F2022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mekpensiltizog9001a144lsn</v>
      </c>
      <c r="G2022" s="79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mekpensiltizog9001auntana</v>
      </c>
      <c r="H2022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mekpensiltizog9001a144lsnuntana</v>
      </c>
      <c r="I2022" s="2" t="s">
        <v>7640</v>
      </c>
      <c r="J2022" s="70" t="s">
        <v>7481</v>
      </c>
      <c r="K2022" s="71"/>
      <c r="L2022" s="70" t="s">
        <v>1336</v>
      </c>
      <c r="M2022" s="80" t="e">
        <f>IF(db[[#This Row],[NB NOTA_C]]="","",COUNTIF([2]!B_MSK[concat],db[[#This Row],[NB NOTA_C]]))</f>
        <v>#REF!</v>
      </c>
      <c r="N2022" s="81" t="s">
        <v>2305</v>
      </c>
      <c r="O2022" s="79" t="s">
        <v>1391</v>
      </c>
      <c r="P2022" s="70"/>
      <c r="Q2022" s="79"/>
      <c r="R2022" s="79" t="str">
        <f>IF(db[[#This Row],[QTY/ CTN]]="","",SUBSTITUTE(SUBSTITUTE(SUBSTITUTE(db[[#This Row],[QTY/ CTN]]," ","_",2),"(",""),")","")&amp;"_")</f>
        <v>144 LSN_</v>
      </c>
      <c r="S2022" s="79">
        <f>IF(db[[#This Row],[H_QTY/ CTN]]="","",SEARCH("_",db[[#This Row],[H_QTY/ CTN]]))</f>
        <v>8</v>
      </c>
      <c r="T2022" s="79">
        <f>IF(db[[#This Row],[H_QTY/ CTN]]="","",LEN(db[[#This Row],[H_QTY/ CTN]]))</f>
        <v>8</v>
      </c>
      <c r="U2022" s="78" t="str">
        <f>IF(db[[#This Row],[H_QTY/ CTN]]="","",LEFT(db[[#This Row],[H_QTY/ CTN]],db[[#This Row],[H_1]]-1))</f>
        <v>144 LSN</v>
      </c>
      <c r="V2022" s="78" t="str">
        <f>IF(NOT(db[[#This Row],[H_1]]=db[[#This Row],[H_2]]),MID(db[[#This Row],[H_QTY/ CTN]],db[[#This Row],[H_1]]+1,db[[#This Row],[H_2]]-db[[#This Row],[H_1]]-1),"")</f>
        <v/>
      </c>
      <c r="W2022" s="78" t="str">
        <f>IF(db[[#This Row],[QTY/ CTN B]]="","",LEFT(db[[#This Row],[QTY/ CTN B]],SEARCH(" ",db[[#This Row],[QTY/ CTN B]],1)-1))</f>
        <v>144</v>
      </c>
      <c r="X2022" s="78" t="str">
        <f>IF(db[[#This Row],[QTY/ CTN B]]="","",RIGHT(db[[#This Row],[QTY/ CTN B]],LEN(db[[#This Row],[QTY/ CTN B]])-SEARCH(" ",db[[#This Row],[QTY/ CTN B]],1)))</f>
        <v>LSN</v>
      </c>
      <c r="Y2022" s="78">
        <f>IF(db[[#This Row],[QTY/ CTN TG]]="",IF(db[[#This Row],[STN TG]]="","",12),LEFT(db[[#This Row],[QTY/ CTN TG]],SEARCH(" ",db[[#This Row],[QTY/ CTN TG]],1)-1))</f>
        <v>12</v>
      </c>
      <c r="Z2022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22" s="78" t="str">
        <f>IF(db[[#This Row],[STN K]]="","",IF(db[[#This Row],[STN TG]]="LSN",12,""))</f>
        <v/>
      </c>
      <c r="AB2022" s="78" t="str">
        <f>IF(db[[#This Row],[STN TG]]="LSN","PCS","")</f>
        <v/>
      </c>
      <c r="AC2022" s="78">
        <f>db[[#This Row],[QTY B]]*IF(db[[#This Row],[QTY TG]]="",1,db[[#This Row],[QTY TG]])*IF(db[[#This Row],[QTY K]]="",1,db[[#This Row],[QTY K]])</f>
        <v>1728</v>
      </c>
      <c r="AD2022" s="78" t="str">
        <f>IF(db[[#This Row],[STN K]]="",IF(db[[#This Row],[STN TG]]="",db[[#This Row],[STN B]],db[[#This Row],[STN TG]]),db[[#This Row],[STN K]])</f>
        <v>PCS</v>
      </c>
      <c r="AE2022" s="78"/>
    </row>
    <row r="2023" spans="1:31" x14ac:dyDescent="0.25">
      <c r="A2023" s="40">
        <f t="shared" si="31"/>
        <v>2022</v>
      </c>
      <c r="B2023" s="5" t="str">
        <f>LOWER(SUBSTITUTE(SUBSTITUTE(SUBSTITUTE(SUBSTITUTE(SUBSTITUTE(SUBSTITUTE(SUBSTITUTE(SUBSTITUTE(db[[#This Row],[NB BM]]," ",),".",""),"-",""),"(",""),")",""),"/",""),"""",""),"+",""))</f>
        <v>mechpentizotm01730</v>
      </c>
      <c r="C2023" s="5" t="str">
        <f>LOWER(SUBSTITUTE(SUBSTITUTE(SUBSTITUTE(SUBSTITUTE(SUBSTITUTE(SUBSTITUTE(SUBSTITUTE(SUBSTITUTE(SUBSTITUTE(db[[#This Row],[NB NOTA]]," ",),".",""),"-",""),"(",""),")",""),",",""),"/",""),"""",""),"+",""))</f>
        <v>mekpensiltizotm01730</v>
      </c>
      <c r="D2023" s="5" t="str">
        <f>LOWER(SUBSTITUTE(SUBSTITUTE(SUBSTITUTE(SUBSTITUTE(SUBSTITUTE(SUBSTITUTE(SUBSTITUTE(SUBSTITUTE(SUBSTITUTE(db[[#This Row],[NB PAJAK]]," ",""),"-",""),"(",""),")",""),".",""),",",""),"/",""),"""",""),"+",""))</f>
        <v/>
      </c>
      <c r="E202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mechpentizotm01730144lsnuntana</v>
      </c>
      <c r="F202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mekpensiltizotm01730144lsn</v>
      </c>
      <c r="G2023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mekpensiltizotm01730untana</v>
      </c>
      <c r="H202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mekpensiltizotm01730144lsnuntana</v>
      </c>
      <c r="I2023" s="2" t="s">
        <v>7641</v>
      </c>
      <c r="J2023" s="2" t="s">
        <v>7513</v>
      </c>
      <c r="K2023" s="14"/>
      <c r="L2023" s="70" t="s">
        <v>1336</v>
      </c>
      <c r="M2023" s="33" t="e">
        <f>IF(db[[#This Row],[NB NOTA_C]]="","",COUNTIF([2]!B_MSK[concat],db[[#This Row],[NB NOTA_C]]))</f>
        <v>#REF!</v>
      </c>
      <c r="N2023" s="9" t="s">
        <v>2305</v>
      </c>
      <c r="O2023" s="5" t="s">
        <v>1391</v>
      </c>
      <c r="Q2023" s="5"/>
      <c r="R2023" s="5" t="str">
        <f>IF(db[[#This Row],[QTY/ CTN]]="","",SUBSTITUTE(SUBSTITUTE(SUBSTITUTE(db[[#This Row],[QTY/ CTN]]," ","_",2),"(",""),")","")&amp;"_")</f>
        <v>144 LSN_</v>
      </c>
      <c r="S2023" s="5">
        <f>IF(db[[#This Row],[H_QTY/ CTN]]="","",SEARCH("_",db[[#This Row],[H_QTY/ CTN]]))</f>
        <v>8</v>
      </c>
      <c r="T2023" s="5">
        <f>IF(db[[#This Row],[H_QTY/ CTN]]="","",LEN(db[[#This Row],[H_QTY/ CTN]]))</f>
        <v>8</v>
      </c>
      <c r="U2023" s="40" t="str">
        <f>IF(db[[#This Row],[H_QTY/ CTN]]="","",LEFT(db[[#This Row],[H_QTY/ CTN]],db[[#This Row],[H_1]]-1))</f>
        <v>144 LSN</v>
      </c>
      <c r="V2023" s="40" t="str">
        <f>IF(NOT(db[[#This Row],[H_1]]=db[[#This Row],[H_2]]),MID(db[[#This Row],[H_QTY/ CTN]],db[[#This Row],[H_1]]+1,db[[#This Row],[H_2]]-db[[#This Row],[H_1]]-1),"")</f>
        <v/>
      </c>
      <c r="W2023" s="40" t="str">
        <f>IF(db[[#This Row],[QTY/ CTN B]]="","",LEFT(db[[#This Row],[QTY/ CTN B]],SEARCH(" ",db[[#This Row],[QTY/ CTN B]],1)-1))</f>
        <v>144</v>
      </c>
      <c r="X2023" s="40" t="str">
        <f>IF(db[[#This Row],[QTY/ CTN B]]="","",RIGHT(db[[#This Row],[QTY/ CTN B]],LEN(db[[#This Row],[QTY/ CTN B]])-SEARCH(" ",db[[#This Row],[QTY/ CTN B]],1)))</f>
        <v>LSN</v>
      </c>
      <c r="Y2023" s="40">
        <f>IF(db[[#This Row],[QTY/ CTN TG]]="",IF(db[[#This Row],[STN TG]]="","",12),LEFT(db[[#This Row],[QTY/ CTN TG]],SEARCH(" ",db[[#This Row],[QTY/ CTN TG]],1)-1))</f>
        <v>12</v>
      </c>
      <c r="Z20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23" s="40" t="str">
        <f>IF(db[[#This Row],[STN K]]="","",IF(db[[#This Row],[STN TG]]="LSN",12,""))</f>
        <v/>
      </c>
      <c r="AB2023" s="40" t="str">
        <f>IF(db[[#This Row],[STN TG]]="LSN","PCS","")</f>
        <v/>
      </c>
      <c r="AC2023" s="40">
        <f>db[[#This Row],[QTY B]]*IF(db[[#This Row],[QTY TG]]="",1,db[[#This Row],[QTY TG]])*IF(db[[#This Row],[QTY K]]="",1,db[[#This Row],[QTY K]])</f>
        <v>1728</v>
      </c>
      <c r="AD2023" s="40" t="str">
        <f>IF(db[[#This Row],[STN K]]="",IF(db[[#This Row],[STN TG]]="",db[[#This Row],[STN B]],db[[#This Row],[STN TG]]),db[[#This Row],[STN K]])</f>
        <v>PCS</v>
      </c>
      <c r="AE2023" s="40"/>
    </row>
    <row r="2024" spans="1:31" x14ac:dyDescent="0.25">
      <c r="A2024" s="40">
        <f t="shared" si="31"/>
        <v>2023</v>
      </c>
      <c r="B2024" s="5" t="str">
        <f>LOWER(SUBSTITUTE(SUBSTITUTE(SUBSTITUTE(SUBSTITUTE(SUBSTITUTE(SUBSTITUTE(SUBSTITUTE(SUBSTITUTE(db[[#This Row],[NB BM]]," ",),".",""),"-",""),"(",""),")",""),"/",""),"""",""),"+",""))</f>
        <v>mechpentizotm00303</v>
      </c>
      <c r="C2024" s="5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D2024" s="5" t="str">
        <f>LOWER(SUBSTITUTE(SUBSTITUTE(SUBSTITUTE(SUBSTITUTE(SUBSTITUTE(SUBSTITUTE(SUBSTITUTE(SUBSTITUTE(SUBSTITUTE(db[[#This Row],[NB PAJAK]]," ",""),"-",""),"(",""),")",""),".",""),",",""),"/",""),"""",""),"+",""))</f>
        <v/>
      </c>
      <c r="E202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mechpentizotm0030396lsnuntana</v>
      </c>
      <c r="F202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mekpensiltizo20tm0030396lsn</v>
      </c>
      <c r="G2024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mekpensiltizo20tm00303untana</v>
      </c>
      <c r="H202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mekpensiltizo20tm0030396lsnuntana</v>
      </c>
      <c r="I2024" s="2" t="s">
        <v>6910</v>
      </c>
      <c r="J2024" s="2" t="s">
        <v>1211</v>
      </c>
      <c r="K2024" s="14"/>
      <c r="L2024" s="2" t="s">
        <v>1336</v>
      </c>
      <c r="M2024" s="34" t="e">
        <f>IF(db[[#This Row],[NB NOTA_C]]="","",COUNTIF([2]!B_MSK[concat],db[[#This Row],[NB NOTA_C]]))</f>
        <v>#REF!</v>
      </c>
      <c r="N2024" s="14" t="s">
        <v>1349</v>
      </c>
      <c r="O2024" s="2" t="s">
        <v>1392</v>
      </c>
      <c r="P2024" s="2" t="s">
        <v>2440</v>
      </c>
      <c r="R2024" s="2" t="str">
        <f>IF(db[[#This Row],[QTY/ CTN]]="","",SUBSTITUTE(SUBSTITUTE(SUBSTITUTE(db[[#This Row],[QTY/ CTN]]," ","_",2),"(",""),")","")&amp;"_")</f>
        <v>96 LSN_</v>
      </c>
      <c r="S2024" s="2">
        <f>IF(db[[#This Row],[H_QTY/ CTN]]="","",SEARCH("_",db[[#This Row],[H_QTY/ CTN]]))</f>
        <v>7</v>
      </c>
      <c r="T2024" s="2">
        <f>IF(db[[#This Row],[H_QTY/ CTN]]="","",LEN(db[[#This Row],[H_QTY/ CTN]]))</f>
        <v>7</v>
      </c>
      <c r="U2024" s="41" t="str">
        <f>IF(db[[#This Row],[H_QTY/ CTN]]="","",LEFT(db[[#This Row],[H_QTY/ CTN]],db[[#This Row],[H_1]]-1))</f>
        <v>96 LSN</v>
      </c>
      <c r="V2024" s="40" t="str">
        <f>IF(NOT(db[[#This Row],[H_1]]=db[[#This Row],[H_2]]),MID(db[[#This Row],[H_QTY/ CTN]],db[[#This Row],[H_1]]+1,db[[#This Row],[H_2]]-db[[#This Row],[H_1]]-1),"")</f>
        <v/>
      </c>
      <c r="W2024" s="40" t="str">
        <f>IF(db[[#This Row],[QTY/ CTN B]]="","",LEFT(db[[#This Row],[QTY/ CTN B]],SEARCH(" ",db[[#This Row],[QTY/ CTN B]],1)-1))</f>
        <v>96</v>
      </c>
      <c r="X2024" s="40" t="str">
        <f>IF(db[[#This Row],[QTY/ CTN B]]="","",RIGHT(db[[#This Row],[QTY/ CTN B]],LEN(db[[#This Row],[QTY/ CTN B]])-SEARCH(" ",db[[#This Row],[QTY/ CTN B]],1)))</f>
        <v>LSN</v>
      </c>
      <c r="Y2024" s="40">
        <f>IF(db[[#This Row],[QTY/ CTN TG]]="",IF(db[[#This Row],[STN TG]]="","",12),LEFT(db[[#This Row],[QTY/ CTN TG]],SEARCH(" ",db[[#This Row],[QTY/ CTN TG]],1)-1))</f>
        <v>12</v>
      </c>
      <c r="Z20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24" s="40" t="str">
        <f>IF(db[[#This Row],[STN K]]="","",IF(db[[#This Row],[STN TG]]="LSN",12,""))</f>
        <v/>
      </c>
      <c r="AB2024" s="40" t="str">
        <f>IF(db[[#This Row],[STN TG]]="LSN","PCS","")</f>
        <v/>
      </c>
      <c r="AC2024" s="40">
        <f>db[[#This Row],[QTY B]]*IF(db[[#This Row],[QTY TG]]="",1,db[[#This Row],[QTY TG]])*IF(db[[#This Row],[QTY K]]="",1,db[[#This Row],[QTY K]])</f>
        <v>1152</v>
      </c>
      <c r="AD2024" s="40" t="str">
        <f>IF(db[[#This Row],[STN K]]="",IF(db[[#This Row],[STN TG]]="",db[[#This Row],[STN B]],db[[#This Row],[STN TG]]),db[[#This Row],[STN K]])</f>
        <v>PCS</v>
      </c>
      <c r="AE2024" s="40"/>
    </row>
    <row r="2025" spans="1:31" x14ac:dyDescent="0.25">
      <c r="A2025" s="40">
        <f t="shared" si="31"/>
        <v>2024</v>
      </c>
      <c r="B2025" s="5" t="str">
        <f>LOWER(SUBSTITUTE(SUBSTITUTE(SUBSTITUTE(SUBSTITUTE(SUBSTITUTE(SUBSTITUTE(SUBSTITUTE(SUBSTITUTE(db[[#This Row],[NB BM]]," ",),".",""),"-",""),"(",""),")",""),"/",""),"""",""),"+",""))</f>
        <v>mechpentizo12wtm02630</v>
      </c>
      <c r="C2025" s="5" t="str">
        <f>LOWER(SUBSTITUTE(SUBSTITUTE(SUBSTITUTE(SUBSTITUTE(SUBSTITUTE(SUBSTITUTE(SUBSTITUTE(SUBSTITUTE(SUBSTITUTE(db[[#This Row],[NB NOTA]]," ",),".",""),"-",""),"(",""),")",""),",",""),"/",""),"""",""),"+",""))</f>
        <v>mekpsl12warnatizotm02630</v>
      </c>
      <c r="D2025" s="5" t="str">
        <f>LOWER(SUBSTITUTE(SUBSTITUTE(SUBSTITUTE(SUBSTITUTE(SUBSTITUTE(SUBSTITUTE(SUBSTITUTE(SUBSTITUTE(SUBSTITUTE(db[[#This Row],[NB PAJAK]]," ",""),"-",""),"(",""),")",""),".",""),",",""),"/",""),"""",""),"+",""))</f>
        <v/>
      </c>
      <c r="E202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mechpentizo12wtm02630160setuntana</v>
      </c>
      <c r="F202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mekpsl12warnatizotm02630160set</v>
      </c>
      <c r="G2025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mekpsl12warnatizotm02630untana</v>
      </c>
      <c r="H202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mekpsl12warnatizotm02630160setuntana</v>
      </c>
      <c r="I2025" s="2" t="s">
        <v>6916</v>
      </c>
      <c r="J2025" s="2" t="s">
        <v>6791</v>
      </c>
      <c r="K2025" s="14"/>
      <c r="L2025" s="2" t="s">
        <v>1336</v>
      </c>
      <c r="M2025" s="33" t="e">
        <f>IF(db[[#This Row],[NB NOTA_C]]="","",COUNTIF([2]!B_MSK[concat],db[[#This Row],[NB NOTA_C]]))</f>
        <v>#REF!</v>
      </c>
      <c r="N2025" s="9" t="s">
        <v>2305</v>
      </c>
      <c r="O2025" s="5" t="s">
        <v>6819</v>
      </c>
      <c r="P2025" s="2" t="s">
        <v>2440</v>
      </c>
      <c r="Q2025" s="5"/>
      <c r="R2025" s="5" t="str">
        <f>IF(db[[#This Row],[QTY/ CTN]]="","",SUBSTITUTE(SUBSTITUTE(SUBSTITUTE(db[[#This Row],[QTY/ CTN]]," ","_",2),"(",""),")","")&amp;"_")</f>
        <v>160 SET_</v>
      </c>
      <c r="S2025" s="5">
        <f>IF(db[[#This Row],[H_QTY/ CTN]]="","",SEARCH("_",db[[#This Row],[H_QTY/ CTN]]))</f>
        <v>8</v>
      </c>
      <c r="T2025" s="5">
        <f>IF(db[[#This Row],[H_QTY/ CTN]]="","",LEN(db[[#This Row],[H_QTY/ CTN]]))</f>
        <v>8</v>
      </c>
      <c r="U2025" s="40" t="str">
        <f>IF(db[[#This Row],[H_QTY/ CTN]]="","",LEFT(db[[#This Row],[H_QTY/ CTN]],db[[#This Row],[H_1]]-1))</f>
        <v>160 SET</v>
      </c>
      <c r="V2025" s="40" t="str">
        <f>IF(NOT(db[[#This Row],[H_1]]=db[[#This Row],[H_2]]),MID(db[[#This Row],[H_QTY/ CTN]],db[[#This Row],[H_1]]+1,db[[#This Row],[H_2]]-db[[#This Row],[H_1]]-1),"")</f>
        <v/>
      </c>
      <c r="W2025" s="40" t="str">
        <f>IF(db[[#This Row],[QTY/ CTN B]]="","",LEFT(db[[#This Row],[QTY/ CTN B]],SEARCH(" ",db[[#This Row],[QTY/ CTN B]],1)-1))</f>
        <v>160</v>
      </c>
      <c r="X2025" s="40" t="str">
        <f>IF(db[[#This Row],[QTY/ CTN B]]="","",RIGHT(db[[#This Row],[QTY/ CTN B]],LEN(db[[#This Row],[QTY/ CTN B]])-SEARCH(" ",db[[#This Row],[QTY/ CTN B]],1)))</f>
        <v>SET</v>
      </c>
      <c r="Y2025" s="40" t="str">
        <f>IF(db[[#This Row],[QTY/ CTN TG]]="",IF(db[[#This Row],[STN TG]]="","",12),LEFT(db[[#This Row],[QTY/ CTN TG]],SEARCH(" ",db[[#This Row],[QTY/ CTN TG]],1)-1))</f>
        <v/>
      </c>
      <c r="Z20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5" s="40" t="str">
        <f>IF(db[[#This Row],[STN K]]="","",IF(db[[#This Row],[STN TG]]="LSN",12,""))</f>
        <v/>
      </c>
      <c r="AB2025" s="40" t="str">
        <f>IF(db[[#This Row],[STN TG]]="LSN","PCS","")</f>
        <v/>
      </c>
      <c r="AC2025" s="40">
        <f>db[[#This Row],[QTY B]]*IF(db[[#This Row],[QTY TG]]="",1,db[[#This Row],[QTY TG]])*IF(db[[#This Row],[QTY K]]="",1,db[[#This Row],[QTY K]])</f>
        <v>160</v>
      </c>
      <c r="AD2025" s="40" t="str">
        <f>IF(db[[#This Row],[STN K]]="",IF(db[[#This Row],[STN TG]]="",db[[#This Row],[STN B]],db[[#This Row],[STN TG]]),db[[#This Row],[STN K]])</f>
        <v>SET</v>
      </c>
      <c r="AE2025" s="40"/>
    </row>
    <row r="2026" spans="1:31" x14ac:dyDescent="0.25">
      <c r="A2026" s="40">
        <f t="shared" si="31"/>
        <v>2025</v>
      </c>
      <c r="B2026" s="5" t="str">
        <f>LOWER(SUBSTITUTE(SUBSTITUTE(SUBSTITUTE(SUBSTITUTE(SUBSTITUTE(SUBSTITUTE(SUBSTITUTE(SUBSTITUTE(db[[#This Row],[NB BM]]," ",),".",""),"-",""),"(",""),")",""),"/",""),"""",""),"+",""))</f>
        <v>mechpen12wtizotm0263012</v>
      </c>
      <c r="C2026" s="5" t="str">
        <f>LOWER(SUBSTITUTE(SUBSTITUTE(SUBSTITUTE(SUBSTITUTE(SUBSTITUTE(SUBSTITUTE(SUBSTITUTE(SUBSTITUTE(SUBSTITUTE(db[[#This Row],[NB NOTA]]," ",),".",""),"-",""),"(",""),")",""),",",""),"/",""),"""",""),"+",""))</f>
        <v>mekpsl12warnatizotm0263012</v>
      </c>
      <c r="D2026" s="5" t="str">
        <f>LOWER(SUBSTITUTE(SUBSTITUTE(SUBSTITUTE(SUBSTITUTE(SUBSTITUTE(SUBSTITUTE(SUBSTITUTE(SUBSTITUTE(SUBSTITUTE(db[[#This Row],[NB PAJAK]]," ",""),"-",""),"(",""),")",""),".",""),",",""),"/",""),"""",""),"+",""))</f>
        <v/>
      </c>
      <c r="E20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mechpen12wtizotm0263012160setuntana</v>
      </c>
      <c r="F20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mekpsl12warnatizotm0263012160set</v>
      </c>
      <c r="G2026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mekpsl12warnatizotm0263012untana</v>
      </c>
      <c r="H20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mekpsl12warnatizotm0263012160setuntana</v>
      </c>
      <c r="I2026" s="2" t="s">
        <v>7359</v>
      </c>
      <c r="J2026" s="2" t="s">
        <v>7352</v>
      </c>
      <c r="K2026" s="14"/>
      <c r="L2026" s="2" t="s">
        <v>1336</v>
      </c>
      <c r="M2026" s="33" t="e">
        <f>IF(db[[#This Row],[NB NOTA_C]]="","",COUNTIF([2]!B_MSK[concat],db[[#This Row],[NB NOTA_C]]))</f>
        <v>#REF!</v>
      </c>
      <c r="N2026" s="9" t="s">
        <v>2305</v>
      </c>
      <c r="O2026" s="5" t="s">
        <v>6819</v>
      </c>
      <c r="P2026" s="2" t="s">
        <v>2440</v>
      </c>
      <c r="Q2026" s="5"/>
      <c r="R2026" s="5" t="str">
        <f>IF(db[[#This Row],[QTY/ CTN]]="","",SUBSTITUTE(SUBSTITUTE(SUBSTITUTE(db[[#This Row],[QTY/ CTN]]," ","_",2),"(",""),")","")&amp;"_")</f>
        <v>160 SET_</v>
      </c>
      <c r="S2026" s="5">
        <f>IF(db[[#This Row],[H_QTY/ CTN]]="","",SEARCH("_",db[[#This Row],[H_QTY/ CTN]]))</f>
        <v>8</v>
      </c>
      <c r="T2026" s="5">
        <f>IF(db[[#This Row],[H_QTY/ CTN]]="","",LEN(db[[#This Row],[H_QTY/ CTN]]))</f>
        <v>8</v>
      </c>
      <c r="U2026" s="40" t="str">
        <f>IF(db[[#This Row],[H_QTY/ CTN]]="","",LEFT(db[[#This Row],[H_QTY/ CTN]],db[[#This Row],[H_1]]-1))</f>
        <v>160 SET</v>
      </c>
      <c r="V2026" s="40" t="str">
        <f>IF(NOT(db[[#This Row],[H_1]]=db[[#This Row],[H_2]]),MID(db[[#This Row],[H_QTY/ CTN]],db[[#This Row],[H_1]]+1,db[[#This Row],[H_2]]-db[[#This Row],[H_1]]-1),"")</f>
        <v/>
      </c>
      <c r="W2026" s="40" t="str">
        <f>IF(db[[#This Row],[QTY/ CTN B]]="","",LEFT(db[[#This Row],[QTY/ CTN B]],SEARCH(" ",db[[#This Row],[QTY/ CTN B]],1)-1))</f>
        <v>160</v>
      </c>
      <c r="X2026" s="40" t="str">
        <f>IF(db[[#This Row],[QTY/ CTN B]]="","",RIGHT(db[[#This Row],[QTY/ CTN B]],LEN(db[[#This Row],[QTY/ CTN B]])-SEARCH(" ",db[[#This Row],[QTY/ CTN B]],1)))</f>
        <v>SET</v>
      </c>
      <c r="Y2026" s="40" t="str">
        <f>IF(db[[#This Row],[QTY/ CTN TG]]="",IF(db[[#This Row],[STN TG]]="","",12),LEFT(db[[#This Row],[QTY/ CTN TG]],SEARCH(" ",db[[#This Row],[QTY/ CTN TG]],1)-1))</f>
        <v/>
      </c>
      <c r="Z20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6" s="40" t="str">
        <f>IF(db[[#This Row],[STN K]]="","",IF(db[[#This Row],[STN TG]]="LSN",12,""))</f>
        <v/>
      </c>
      <c r="AB2026" s="40" t="str">
        <f>IF(db[[#This Row],[STN TG]]="LSN","PCS","")</f>
        <v/>
      </c>
      <c r="AC2026" s="40">
        <f>db[[#This Row],[QTY B]]*IF(db[[#This Row],[QTY TG]]="",1,db[[#This Row],[QTY TG]])*IF(db[[#This Row],[QTY K]]="",1,db[[#This Row],[QTY K]])</f>
        <v>160</v>
      </c>
      <c r="AD2026" s="40" t="str">
        <f>IF(db[[#This Row],[STN K]]="",IF(db[[#This Row],[STN TG]]="",db[[#This Row],[STN B]],db[[#This Row],[STN TG]]),db[[#This Row],[STN K]])</f>
        <v>SET</v>
      </c>
      <c r="AE2026" s="40"/>
    </row>
    <row r="2027" spans="1:31" x14ac:dyDescent="0.25">
      <c r="A2027" s="40">
        <f t="shared" si="31"/>
        <v>2026</v>
      </c>
      <c r="B2027" s="5" t="str">
        <f>LOWER(SUBSTITUTE(SUBSTITUTE(SUBSTITUTE(SUBSTITUTE(SUBSTITUTE(SUBSTITUTE(SUBSTITUTE(SUBSTITUTE(db[[#This Row],[NB BM]]," ",),".",""),"-",""),"(",""),")",""),"/",""),"""",""),"+",""))</f>
        <v>mechpentizo18wtm0263018</v>
      </c>
      <c r="C2027" s="5" t="str">
        <f>LOWER(SUBSTITUTE(SUBSTITUTE(SUBSTITUTE(SUBSTITUTE(SUBSTITUTE(SUBSTITUTE(SUBSTITUTE(SUBSTITUTE(SUBSTITUTE(db[[#This Row],[NB NOTA]]," ",),".",""),"-",""),"(",""),")",""),",",""),"/",""),"""",""),"+",""))</f>
        <v>mekpsl18warnatm0263018</v>
      </c>
      <c r="D2027" s="5" t="str">
        <f>LOWER(SUBSTITUTE(SUBSTITUTE(SUBSTITUTE(SUBSTITUTE(SUBSTITUTE(SUBSTITUTE(SUBSTITUTE(SUBSTITUTE(SUBSTITUTE(db[[#This Row],[NB PAJAK]]," ",""),"-",""),"(",""),")",""),".",""),",",""),"/",""),"""",""),"+",""))</f>
        <v/>
      </c>
      <c r="E20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mechpentizo18wtm026301896setuntana</v>
      </c>
      <c r="F20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mekpsl18warnatm026301896set</v>
      </c>
      <c r="G2027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mekpsl18warnatm0263018untana</v>
      </c>
      <c r="H20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mekpsl18warnatm026301896setuntana</v>
      </c>
      <c r="I2027" s="2" t="s">
        <v>6875</v>
      </c>
      <c r="J2027" s="2" t="s">
        <v>6792</v>
      </c>
      <c r="K2027" s="14"/>
      <c r="L2027" s="2" t="s">
        <v>1336</v>
      </c>
      <c r="M2027" s="33" t="e">
        <f>IF(db[[#This Row],[NB NOTA_C]]="","",COUNTIF([2]!B_MSK[concat],db[[#This Row],[NB NOTA_C]]))</f>
        <v>#REF!</v>
      </c>
      <c r="N2027" s="9" t="s">
        <v>2305</v>
      </c>
      <c r="O2027" s="5" t="s">
        <v>3372</v>
      </c>
      <c r="P2027" s="2" t="s">
        <v>2440</v>
      </c>
      <c r="Q2027" s="5"/>
      <c r="R2027" s="5" t="str">
        <f>IF(db[[#This Row],[QTY/ CTN]]="","",SUBSTITUTE(SUBSTITUTE(SUBSTITUTE(db[[#This Row],[QTY/ CTN]]," ","_",2),"(",""),")","")&amp;"_")</f>
        <v>96 SET_</v>
      </c>
      <c r="S2027" s="5">
        <f>IF(db[[#This Row],[H_QTY/ CTN]]="","",SEARCH("_",db[[#This Row],[H_QTY/ CTN]]))</f>
        <v>7</v>
      </c>
      <c r="T2027" s="5">
        <f>IF(db[[#This Row],[H_QTY/ CTN]]="","",LEN(db[[#This Row],[H_QTY/ CTN]]))</f>
        <v>7</v>
      </c>
      <c r="U2027" s="40" t="str">
        <f>IF(db[[#This Row],[H_QTY/ CTN]]="","",LEFT(db[[#This Row],[H_QTY/ CTN]],db[[#This Row],[H_1]]-1))</f>
        <v>96 SET</v>
      </c>
      <c r="V2027" s="40" t="str">
        <f>IF(NOT(db[[#This Row],[H_1]]=db[[#This Row],[H_2]]),MID(db[[#This Row],[H_QTY/ CTN]],db[[#This Row],[H_1]]+1,db[[#This Row],[H_2]]-db[[#This Row],[H_1]]-1),"")</f>
        <v/>
      </c>
      <c r="W2027" s="40" t="str">
        <f>IF(db[[#This Row],[QTY/ CTN B]]="","",LEFT(db[[#This Row],[QTY/ CTN B]],SEARCH(" ",db[[#This Row],[QTY/ CTN B]],1)-1))</f>
        <v>96</v>
      </c>
      <c r="X2027" s="40" t="str">
        <f>IF(db[[#This Row],[QTY/ CTN B]]="","",RIGHT(db[[#This Row],[QTY/ CTN B]],LEN(db[[#This Row],[QTY/ CTN B]])-SEARCH(" ",db[[#This Row],[QTY/ CTN B]],1)))</f>
        <v>SET</v>
      </c>
      <c r="Y2027" s="40" t="str">
        <f>IF(db[[#This Row],[QTY/ CTN TG]]="",IF(db[[#This Row],[STN TG]]="","",12),LEFT(db[[#This Row],[QTY/ CTN TG]],SEARCH(" ",db[[#This Row],[QTY/ CTN TG]],1)-1))</f>
        <v/>
      </c>
      <c r="Z20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7" s="40" t="str">
        <f>IF(db[[#This Row],[STN K]]="","",IF(db[[#This Row],[STN TG]]="LSN",12,""))</f>
        <v/>
      </c>
      <c r="AB2027" s="40" t="str">
        <f>IF(db[[#This Row],[STN TG]]="LSN","PCS","")</f>
        <v/>
      </c>
      <c r="AC2027" s="40">
        <f>db[[#This Row],[QTY B]]*IF(db[[#This Row],[QTY TG]]="",1,db[[#This Row],[QTY TG]])*IF(db[[#This Row],[QTY K]]="",1,db[[#This Row],[QTY K]])</f>
        <v>96</v>
      </c>
      <c r="AD2027" s="40" t="str">
        <f>IF(db[[#This Row],[STN K]]="",IF(db[[#This Row],[STN TG]]="",db[[#This Row],[STN B]],db[[#This Row],[STN TG]]),db[[#This Row],[STN K]])</f>
        <v>SET</v>
      </c>
      <c r="AE2027" s="40"/>
    </row>
    <row r="2028" spans="1:31" x14ac:dyDescent="0.25">
      <c r="A2028" s="40">
        <f t="shared" si="31"/>
        <v>2027</v>
      </c>
      <c r="B2028" s="82" t="str">
        <f>LOWER(SUBSTITUTE(SUBSTITUTE(SUBSTITUTE(SUBSTITUTE(SUBSTITUTE(SUBSTITUTE(SUBSTITUTE(SUBSTITUTE(db[[#This Row],[NB BM]]," ",),".",""),"-",""),"(",""),")",""),"/",""),"""",""),"+",""))</f>
        <v>mechpen05tm1600a</v>
      </c>
      <c r="C2028" s="82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D2028" s="82" t="str">
        <f>LOWER(SUBSTITUTE(SUBSTITUTE(SUBSTITUTE(SUBSTITUTE(SUBSTITUTE(SUBSTITUTE(SUBSTITUTE(SUBSTITUTE(SUBSTITUTE(db[[#This Row],[NB PAJAK]]," ",""),"-",""),"(",""),")",""),".",""),",",""),"/",""),"""",""),"+",""))</f>
        <v/>
      </c>
      <c r="E202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mechpen05tm1600a144lsnuntana</v>
      </c>
      <c r="F202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mekpensil05batiktm1600a144lsn</v>
      </c>
      <c r="G2028" s="82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mekpensil05batiktm1600auntana</v>
      </c>
      <c r="H202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mekpensil05batiktm1600a144lsnuntana</v>
      </c>
      <c r="I2028" s="7" t="s">
        <v>3587</v>
      </c>
      <c r="J2028" s="7" t="s">
        <v>3581</v>
      </c>
      <c r="K2028" s="15"/>
      <c r="L2028" s="2" t="s">
        <v>1336</v>
      </c>
      <c r="M2028" s="83" t="e">
        <f>IF(db[[#This Row],[NB NOTA_C]]="","",COUNTIF([2]!B_MSK[concat],db[[#This Row],[NB NOTA_C]]))</f>
        <v>#REF!</v>
      </c>
      <c r="N2028" s="84" t="s">
        <v>2305</v>
      </c>
      <c r="O2028" s="82" t="s">
        <v>1391</v>
      </c>
      <c r="P2028" s="7" t="s">
        <v>2440</v>
      </c>
      <c r="Q2028" s="82"/>
      <c r="R2028" s="82" t="str">
        <f>IF(db[[#This Row],[QTY/ CTN]]="","",SUBSTITUTE(SUBSTITUTE(SUBSTITUTE(db[[#This Row],[QTY/ CTN]]," ","_",2),"(",""),")","")&amp;"_")</f>
        <v>144 LSN_</v>
      </c>
      <c r="S2028" s="82">
        <f>IF(db[[#This Row],[H_QTY/ CTN]]="","",SEARCH("_",db[[#This Row],[H_QTY/ CTN]]))</f>
        <v>8</v>
      </c>
      <c r="T2028" s="82">
        <f>IF(db[[#This Row],[H_QTY/ CTN]]="","",LEN(db[[#This Row],[H_QTY/ CTN]]))</f>
        <v>8</v>
      </c>
      <c r="U2028" s="85" t="str">
        <f>IF(db[[#This Row],[H_QTY/ CTN]]="","",LEFT(db[[#This Row],[H_QTY/ CTN]],db[[#This Row],[H_1]]-1))</f>
        <v>144 LSN</v>
      </c>
      <c r="V2028" s="85" t="str">
        <f>IF(NOT(db[[#This Row],[H_1]]=db[[#This Row],[H_2]]),MID(db[[#This Row],[H_QTY/ CTN]],db[[#This Row],[H_1]]+1,db[[#This Row],[H_2]]-db[[#This Row],[H_1]]-1),"")</f>
        <v/>
      </c>
      <c r="W2028" s="40" t="str">
        <f>IF(db[[#This Row],[QTY/ CTN B]]="","",LEFT(db[[#This Row],[QTY/ CTN B]],SEARCH(" ",db[[#This Row],[QTY/ CTN B]],1)-1))</f>
        <v>144</v>
      </c>
      <c r="X2028" s="40" t="str">
        <f>IF(db[[#This Row],[QTY/ CTN B]]="","",RIGHT(db[[#This Row],[QTY/ CTN B]],LEN(db[[#This Row],[QTY/ CTN B]])-SEARCH(" ",db[[#This Row],[QTY/ CTN B]],1)))</f>
        <v>LSN</v>
      </c>
      <c r="Y2028" s="40">
        <f>IF(db[[#This Row],[QTY/ CTN TG]]="",IF(db[[#This Row],[STN TG]]="","",12),LEFT(db[[#This Row],[QTY/ CTN TG]],SEARCH(" ",db[[#This Row],[QTY/ CTN TG]],1)-1))</f>
        <v>12</v>
      </c>
      <c r="Z20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28" s="40" t="str">
        <f>IF(db[[#This Row],[STN K]]="","",IF(db[[#This Row],[STN TG]]="LSN",12,""))</f>
        <v/>
      </c>
      <c r="AB2028" s="40" t="str">
        <f>IF(db[[#This Row],[STN TG]]="LSN","PCS","")</f>
        <v/>
      </c>
      <c r="AC2028" s="40">
        <f>db[[#This Row],[QTY B]]*IF(db[[#This Row],[QTY TG]]="",1,db[[#This Row],[QTY TG]])*IF(db[[#This Row],[QTY K]]="",1,db[[#This Row],[QTY K]])</f>
        <v>1728</v>
      </c>
      <c r="AD2028" s="40" t="str">
        <f>IF(db[[#This Row],[STN K]]="",IF(db[[#This Row],[STN TG]]="",db[[#This Row],[STN B]],db[[#This Row],[STN TG]]),db[[#This Row],[STN K]])</f>
        <v>PCS</v>
      </c>
      <c r="AE2028" s="40"/>
    </row>
    <row r="2029" spans="1:31" x14ac:dyDescent="0.25">
      <c r="A2029" s="40">
        <f t="shared" si="31"/>
        <v>2028</v>
      </c>
      <c r="B2029" s="82" t="str">
        <f>LOWER(SUBSTITUTE(SUBSTITUTE(SUBSTITUTE(SUBSTITUTE(SUBSTITUTE(SUBSTITUTE(SUBSTITUTE(SUBSTITUTE(db[[#This Row],[NB BM]]," ",),".",""),"-",""),"(",""),")",""),"/",""),"""",""),"+",""))</f>
        <v>mechpen05g09970</v>
      </c>
      <c r="C2029" s="82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D2029" s="82" t="str">
        <f>LOWER(SUBSTITUTE(SUBSTITUTE(SUBSTITUTE(SUBSTITUTE(SUBSTITUTE(SUBSTITUTE(SUBSTITUTE(SUBSTITUTE(SUBSTITUTE(db[[#This Row],[NB PAJAK]]," ",""),"-",""),"(",""),")",""),".",""),",",""),"/",""),"""",""),"+",""))</f>
        <v/>
      </c>
      <c r="E2029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mechpen05g0997072pcsuntana</v>
      </c>
      <c r="F2029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mekpensil05g0997072pcs</v>
      </c>
      <c r="G2029" s="82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mekpensil05g09970untana</v>
      </c>
      <c r="H2029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mekpensil05g0997072pcsuntana</v>
      </c>
      <c r="I2029" s="7" t="s">
        <v>3559</v>
      </c>
      <c r="J2029" s="7" t="s">
        <v>3549</v>
      </c>
      <c r="K2029" s="15"/>
      <c r="L2029" s="2" t="s">
        <v>1336</v>
      </c>
      <c r="M2029" s="83" t="e">
        <f>IF(db[[#This Row],[NB NOTA_C]]="","",COUNTIF([2]!B_MSK[concat],db[[#This Row],[NB NOTA_C]]))</f>
        <v>#REF!</v>
      </c>
      <c r="N2029" s="84" t="s">
        <v>2305</v>
      </c>
      <c r="O2029" s="82" t="s">
        <v>1390</v>
      </c>
      <c r="P2029" s="7" t="s">
        <v>2440</v>
      </c>
      <c r="Q2029" s="82"/>
      <c r="R2029" s="82" t="str">
        <f>IF(db[[#This Row],[QTY/ CTN]]="","",SUBSTITUTE(SUBSTITUTE(SUBSTITUTE(db[[#This Row],[QTY/ CTN]]," ","_",2),"(",""),")","")&amp;"_")</f>
        <v>72 PCS_</v>
      </c>
      <c r="S2029" s="82">
        <f>IF(db[[#This Row],[H_QTY/ CTN]]="","",SEARCH("_",db[[#This Row],[H_QTY/ CTN]]))</f>
        <v>7</v>
      </c>
      <c r="T2029" s="82">
        <f>IF(db[[#This Row],[H_QTY/ CTN]]="","",LEN(db[[#This Row],[H_QTY/ CTN]]))</f>
        <v>7</v>
      </c>
      <c r="U2029" s="85" t="str">
        <f>IF(db[[#This Row],[H_QTY/ CTN]]="","",LEFT(db[[#This Row],[H_QTY/ CTN]],db[[#This Row],[H_1]]-1))</f>
        <v>72 PCS</v>
      </c>
      <c r="V2029" s="85" t="str">
        <f>IF(NOT(db[[#This Row],[H_1]]=db[[#This Row],[H_2]]),MID(db[[#This Row],[H_QTY/ CTN]],db[[#This Row],[H_1]]+1,db[[#This Row],[H_2]]-db[[#This Row],[H_1]]-1),"")</f>
        <v/>
      </c>
      <c r="W2029" s="40" t="str">
        <f>IF(db[[#This Row],[QTY/ CTN B]]="","",LEFT(db[[#This Row],[QTY/ CTN B]],SEARCH(" ",db[[#This Row],[QTY/ CTN B]],1)-1))</f>
        <v>72</v>
      </c>
      <c r="X2029" s="40" t="str">
        <f>IF(db[[#This Row],[QTY/ CTN B]]="","",RIGHT(db[[#This Row],[QTY/ CTN B]],LEN(db[[#This Row],[QTY/ CTN B]])-SEARCH(" ",db[[#This Row],[QTY/ CTN B]],1)))</f>
        <v>PCS</v>
      </c>
      <c r="Y2029" s="40" t="str">
        <f>IF(db[[#This Row],[QTY/ CTN TG]]="",IF(db[[#This Row],[STN TG]]="","",12),LEFT(db[[#This Row],[QTY/ CTN TG]],SEARCH(" ",db[[#This Row],[QTY/ CTN TG]],1)-1))</f>
        <v/>
      </c>
      <c r="Z20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29" s="40" t="str">
        <f>IF(db[[#This Row],[STN K]]="","",IF(db[[#This Row],[STN TG]]="LSN",12,""))</f>
        <v/>
      </c>
      <c r="AB2029" s="40" t="str">
        <f>IF(db[[#This Row],[STN TG]]="LSN","PCS","")</f>
        <v/>
      </c>
      <c r="AC2029" s="40">
        <f>db[[#This Row],[QTY B]]*IF(db[[#This Row],[QTY TG]]="",1,db[[#This Row],[QTY TG]])*IF(db[[#This Row],[QTY K]]="",1,db[[#This Row],[QTY K]])</f>
        <v>72</v>
      </c>
      <c r="AD2029" s="40" t="str">
        <f>IF(db[[#This Row],[STN K]]="",IF(db[[#This Row],[STN TG]]="",db[[#This Row],[STN B]],db[[#This Row],[STN TG]]),db[[#This Row],[STN K]])</f>
        <v>PCS</v>
      </c>
      <c r="AE2029" s="40"/>
    </row>
    <row r="2030" spans="1:31" x14ac:dyDescent="0.25">
      <c r="A2030" s="40">
        <f t="shared" si="31"/>
        <v>2029</v>
      </c>
      <c r="B2030" s="82" t="str">
        <f>LOWER(SUBSTITUTE(SUBSTITUTE(SUBSTITUTE(SUBSTITUTE(SUBSTITUTE(SUBSTITUTE(SUBSTITUTE(SUBSTITUTE(db[[#This Row],[NB BM]]," ",),".",""),"-",""),"(",""),")",""),"/",""),"""",""),"+",""))</f>
        <v>mechpentizotm30dbatik</v>
      </c>
      <c r="C2030" s="82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D2030" s="82" t="str">
        <f>LOWER(SUBSTITUTE(SUBSTITUTE(SUBSTITUTE(SUBSTITUTE(SUBSTITUTE(SUBSTITUTE(SUBSTITUTE(SUBSTITUTE(SUBSTITUTE(db[[#This Row],[NB PAJAK]]," ",""),"-",""),"(",""),")",""),".",""),",",""),"/",""),"""",""),"+",""))</f>
        <v/>
      </c>
      <c r="E2030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mechpentizotm30dbatik96lsnuntana</v>
      </c>
      <c r="F2030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mekpensil20batiktm30d96lsn</v>
      </c>
      <c r="G2030" s="82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mekpensil20batiktm30duntana</v>
      </c>
      <c r="H2030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mekpensil20batiktm30d96lsnuntana</v>
      </c>
      <c r="I2030" s="2" t="s">
        <v>6901</v>
      </c>
      <c r="J2030" s="7" t="s">
        <v>3580</v>
      </c>
      <c r="K2030" s="15"/>
      <c r="L2030" s="2" t="s">
        <v>1336</v>
      </c>
      <c r="M2030" s="83" t="e">
        <f>IF(db[[#This Row],[NB NOTA_C]]="","",COUNTIF([2]!B_MSK[concat],db[[#This Row],[NB NOTA_C]]))</f>
        <v>#REF!</v>
      </c>
      <c r="N2030" s="84" t="s">
        <v>2305</v>
      </c>
      <c r="O2030" s="82" t="s">
        <v>1392</v>
      </c>
      <c r="P2030" s="7" t="s">
        <v>2440</v>
      </c>
      <c r="Q2030" s="82"/>
      <c r="R2030" s="82" t="str">
        <f>IF(db[[#This Row],[QTY/ CTN]]="","",SUBSTITUTE(SUBSTITUTE(SUBSTITUTE(db[[#This Row],[QTY/ CTN]]," ","_",2),"(",""),")","")&amp;"_")</f>
        <v>96 LSN_</v>
      </c>
      <c r="S2030" s="82">
        <f>IF(db[[#This Row],[H_QTY/ CTN]]="","",SEARCH("_",db[[#This Row],[H_QTY/ CTN]]))</f>
        <v>7</v>
      </c>
      <c r="T2030" s="82">
        <f>IF(db[[#This Row],[H_QTY/ CTN]]="","",LEN(db[[#This Row],[H_QTY/ CTN]]))</f>
        <v>7</v>
      </c>
      <c r="U2030" s="85" t="str">
        <f>IF(db[[#This Row],[H_QTY/ CTN]]="","",LEFT(db[[#This Row],[H_QTY/ CTN]],db[[#This Row],[H_1]]-1))</f>
        <v>96 LSN</v>
      </c>
      <c r="V2030" s="85" t="str">
        <f>IF(NOT(db[[#This Row],[H_1]]=db[[#This Row],[H_2]]),MID(db[[#This Row],[H_QTY/ CTN]],db[[#This Row],[H_1]]+1,db[[#This Row],[H_2]]-db[[#This Row],[H_1]]-1),"")</f>
        <v/>
      </c>
      <c r="W2030" s="40" t="str">
        <f>IF(db[[#This Row],[QTY/ CTN B]]="","",LEFT(db[[#This Row],[QTY/ CTN B]],SEARCH(" ",db[[#This Row],[QTY/ CTN B]],1)-1))</f>
        <v>96</v>
      </c>
      <c r="X2030" s="40" t="str">
        <f>IF(db[[#This Row],[QTY/ CTN B]]="","",RIGHT(db[[#This Row],[QTY/ CTN B]],LEN(db[[#This Row],[QTY/ CTN B]])-SEARCH(" ",db[[#This Row],[QTY/ CTN B]],1)))</f>
        <v>LSN</v>
      </c>
      <c r="Y2030" s="40">
        <f>IF(db[[#This Row],[QTY/ CTN TG]]="",IF(db[[#This Row],[STN TG]]="","",12),LEFT(db[[#This Row],[QTY/ CTN TG]],SEARCH(" ",db[[#This Row],[QTY/ CTN TG]],1)-1))</f>
        <v>12</v>
      </c>
      <c r="Z20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30" s="40" t="str">
        <f>IF(db[[#This Row],[STN K]]="","",IF(db[[#This Row],[STN TG]]="LSN",12,""))</f>
        <v/>
      </c>
      <c r="AB2030" s="40" t="str">
        <f>IF(db[[#This Row],[STN TG]]="LSN","PCS","")</f>
        <v/>
      </c>
      <c r="AC2030" s="40">
        <f>db[[#This Row],[QTY B]]*IF(db[[#This Row],[QTY TG]]="",1,db[[#This Row],[QTY TG]])*IF(db[[#This Row],[QTY K]]="",1,db[[#This Row],[QTY K]])</f>
        <v>1152</v>
      </c>
      <c r="AD2030" s="40" t="str">
        <f>IF(db[[#This Row],[STN K]]="",IF(db[[#This Row],[STN TG]]="",db[[#This Row],[STN B]],db[[#This Row],[STN TG]]),db[[#This Row],[STN K]])</f>
        <v>PCS</v>
      </c>
      <c r="AE2030" s="40"/>
    </row>
    <row r="2031" spans="1:31" x14ac:dyDescent="0.25">
      <c r="A2031" s="40">
        <f t="shared" si="31"/>
        <v>2030</v>
      </c>
      <c r="B2031" s="5" t="str">
        <f>LOWER(SUBSTITUTE(SUBSTITUTE(SUBSTITUTE(SUBSTITUTE(SUBSTITUTE(SUBSTITUTE(SUBSTITUTE(SUBSTITUTE(db[[#This Row],[NB BM]]," ",),".",""),"-",""),"(",""),")",""),"/",""),"""",""),"+",""))</f>
        <v>mechpentizotm030a1</v>
      </c>
      <c r="C2031" s="5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D2031" s="5" t="str">
        <f>LOWER(SUBSTITUTE(SUBSTITUTE(SUBSTITUTE(SUBSTITUTE(SUBSTITUTE(SUBSTITUTE(SUBSTITUTE(SUBSTITUTE(SUBSTITUTE(db[[#This Row],[NB PAJAK]]," ",""),"-",""),"(",""),")",""),".",""),",",""),"/",""),"""",""),"+",""))</f>
        <v/>
      </c>
      <c r="E203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mechpentizotm030a196lsnuntana</v>
      </c>
      <c r="F203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mekpensil20tizotm030a196lsn</v>
      </c>
      <c r="G2031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mekpensil20tizotm030a1untana</v>
      </c>
      <c r="H203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mekpensil20tizotm030a196lsnuntana</v>
      </c>
      <c r="I2031" s="2" t="s">
        <v>6911</v>
      </c>
      <c r="J2031" s="2" t="s">
        <v>2110</v>
      </c>
      <c r="K2031" s="14"/>
      <c r="L2031" s="2" t="s">
        <v>1336</v>
      </c>
      <c r="M2031" s="34" t="e">
        <f>IF(db[[#This Row],[NB NOTA_C]]="","",COUNTIF([2]!B_MSK[concat],db[[#This Row],[NB NOTA_C]]))</f>
        <v>#REF!</v>
      </c>
      <c r="N2031" s="9" t="s">
        <v>1349</v>
      </c>
      <c r="O2031" s="5" t="s">
        <v>1392</v>
      </c>
      <c r="P2031" s="2" t="s">
        <v>2440</v>
      </c>
      <c r="R2031" s="2" t="str">
        <f>IF(db[[#This Row],[QTY/ CTN]]="","",SUBSTITUTE(SUBSTITUTE(SUBSTITUTE(db[[#This Row],[QTY/ CTN]]," ","_",2),"(",""),")","")&amp;"_")</f>
        <v>96 LSN_</v>
      </c>
      <c r="S2031" s="2">
        <f>IF(db[[#This Row],[H_QTY/ CTN]]="","",SEARCH("_",db[[#This Row],[H_QTY/ CTN]]))</f>
        <v>7</v>
      </c>
      <c r="T2031" s="2">
        <f>IF(db[[#This Row],[H_QTY/ CTN]]="","",LEN(db[[#This Row],[H_QTY/ CTN]]))</f>
        <v>7</v>
      </c>
      <c r="U2031" s="41" t="str">
        <f>IF(db[[#This Row],[H_QTY/ CTN]]="","",LEFT(db[[#This Row],[H_QTY/ CTN]],db[[#This Row],[H_1]]-1))</f>
        <v>96 LSN</v>
      </c>
      <c r="V2031" s="40" t="str">
        <f>IF(NOT(db[[#This Row],[H_1]]=db[[#This Row],[H_2]]),MID(db[[#This Row],[H_QTY/ CTN]],db[[#This Row],[H_1]]+1,db[[#This Row],[H_2]]-db[[#This Row],[H_1]]-1),"")</f>
        <v/>
      </c>
      <c r="W2031" s="40" t="str">
        <f>IF(db[[#This Row],[QTY/ CTN B]]="","",LEFT(db[[#This Row],[QTY/ CTN B]],SEARCH(" ",db[[#This Row],[QTY/ CTN B]],1)-1))</f>
        <v>96</v>
      </c>
      <c r="X2031" s="40" t="str">
        <f>IF(db[[#This Row],[QTY/ CTN B]]="","",RIGHT(db[[#This Row],[QTY/ CTN B]],LEN(db[[#This Row],[QTY/ CTN B]])-SEARCH(" ",db[[#This Row],[QTY/ CTN B]],1)))</f>
        <v>LSN</v>
      </c>
      <c r="Y2031" s="40">
        <f>IF(db[[#This Row],[QTY/ CTN TG]]="",IF(db[[#This Row],[STN TG]]="","",12),LEFT(db[[#This Row],[QTY/ CTN TG]],SEARCH(" ",db[[#This Row],[QTY/ CTN TG]],1)-1))</f>
        <v>12</v>
      </c>
      <c r="Z20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31" s="40" t="str">
        <f>IF(db[[#This Row],[STN K]]="","",IF(db[[#This Row],[STN TG]]="LSN",12,""))</f>
        <v/>
      </c>
      <c r="AB2031" s="40" t="str">
        <f>IF(db[[#This Row],[STN TG]]="LSN","PCS","")</f>
        <v/>
      </c>
      <c r="AC2031" s="40">
        <f>db[[#This Row],[QTY B]]*IF(db[[#This Row],[QTY TG]]="",1,db[[#This Row],[QTY TG]])*IF(db[[#This Row],[QTY K]]="",1,db[[#This Row],[QTY K]])</f>
        <v>1152</v>
      </c>
      <c r="AD2031" s="40" t="str">
        <f>IF(db[[#This Row],[STN K]]="",IF(db[[#This Row],[STN TG]]="",db[[#This Row],[STN B]],db[[#This Row],[STN TG]]),db[[#This Row],[STN K]])</f>
        <v>PCS</v>
      </c>
      <c r="AE2031" s="40"/>
    </row>
    <row r="2032" spans="1:31" x14ac:dyDescent="0.25">
      <c r="A2032" s="40">
        <f t="shared" si="31"/>
        <v>2031</v>
      </c>
      <c r="B2032" s="5" t="str">
        <f>LOWER(SUBSTITUTE(SUBSTITUTE(SUBSTITUTE(SUBSTITUTE(SUBSTITUTE(SUBSTITUTE(SUBSTITUTE(SUBSTITUTE(db[[#This Row],[NB BM]]," ",),".",""),"-",""),"(",""),")",""),"/",""),"""",""),"+",""))</f>
        <v>mechpentizotm030c</v>
      </c>
      <c r="C2032" s="5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D2032" s="5" t="str">
        <f>LOWER(SUBSTITUTE(SUBSTITUTE(SUBSTITUTE(SUBSTITUTE(SUBSTITUTE(SUBSTITUTE(SUBSTITUTE(SUBSTITUTE(SUBSTITUTE(db[[#This Row],[NB PAJAK]]," ",""),"-",""),"(",""),")",""),".",""),",",""),"/",""),"""",""),"+",""))</f>
        <v/>
      </c>
      <c r="E20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mechpentizotm030c96lsnuntana</v>
      </c>
      <c r="F20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mekpensil20tizotm030g96lsn</v>
      </c>
      <c r="G2032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mekpensil20tizotm030guntana</v>
      </c>
      <c r="H20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mekpensil20tizotm030g96lsnuntana</v>
      </c>
      <c r="I2032" s="2" t="s">
        <v>6895</v>
      </c>
      <c r="J2032" s="2" t="s">
        <v>2113</v>
      </c>
      <c r="K2032" s="14"/>
      <c r="L2032" s="2" t="s">
        <v>1336</v>
      </c>
      <c r="M2032" s="34" t="e">
        <f>IF(db[[#This Row],[NB NOTA_C]]="","",COUNTIF([2]!B_MSK[concat],db[[#This Row],[NB NOTA_C]]))</f>
        <v>#REF!</v>
      </c>
      <c r="N2032" s="9" t="s">
        <v>1349</v>
      </c>
      <c r="O2032" s="5" t="s">
        <v>1392</v>
      </c>
      <c r="P2032" s="2" t="s">
        <v>2440</v>
      </c>
      <c r="R2032" s="2" t="str">
        <f>IF(db[[#This Row],[QTY/ CTN]]="","",SUBSTITUTE(SUBSTITUTE(SUBSTITUTE(db[[#This Row],[QTY/ CTN]]," ","_",2),"(",""),")","")&amp;"_")</f>
        <v>96 LSN_</v>
      </c>
      <c r="S2032" s="2">
        <f>IF(db[[#This Row],[H_QTY/ CTN]]="","",SEARCH("_",db[[#This Row],[H_QTY/ CTN]]))</f>
        <v>7</v>
      </c>
      <c r="T2032" s="2">
        <f>IF(db[[#This Row],[H_QTY/ CTN]]="","",LEN(db[[#This Row],[H_QTY/ CTN]]))</f>
        <v>7</v>
      </c>
      <c r="U2032" s="41" t="str">
        <f>IF(db[[#This Row],[H_QTY/ CTN]]="","",LEFT(db[[#This Row],[H_QTY/ CTN]],db[[#This Row],[H_1]]-1))</f>
        <v>96 LSN</v>
      </c>
      <c r="V2032" s="40" t="str">
        <f>IF(NOT(db[[#This Row],[H_1]]=db[[#This Row],[H_2]]),MID(db[[#This Row],[H_QTY/ CTN]],db[[#This Row],[H_1]]+1,db[[#This Row],[H_2]]-db[[#This Row],[H_1]]-1),"")</f>
        <v/>
      </c>
      <c r="W2032" s="40" t="str">
        <f>IF(db[[#This Row],[QTY/ CTN B]]="","",LEFT(db[[#This Row],[QTY/ CTN B]],SEARCH(" ",db[[#This Row],[QTY/ CTN B]],1)-1))</f>
        <v>96</v>
      </c>
      <c r="X2032" s="40" t="str">
        <f>IF(db[[#This Row],[QTY/ CTN B]]="","",RIGHT(db[[#This Row],[QTY/ CTN B]],LEN(db[[#This Row],[QTY/ CTN B]])-SEARCH(" ",db[[#This Row],[QTY/ CTN B]],1)))</f>
        <v>LSN</v>
      </c>
      <c r="Y2032" s="40">
        <f>IF(db[[#This Row],[QTY/ CTN TG]]="",IF(db[[#This Row],[STN TG]]="","",12),LEFT(db[[#This Row],[QTY/ CTN TG]],SEARCH(" ",db[[#This Row],[QTY/ CTN TG]],1)-1))</f>
        <v>12</v>
      </c>
      <c r="Z20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32" s="40" t="str">
        <f>IF(db[[#This Row],[STN K]]="","",IF(db[[#This Row],[STN TG]]="LSN",12,""))</f>
        <v/>
      </c>
      <c r="AB2032" s="40" t="str">
        <f>IF(db[[#This Row],[STN TG]]="LSN","PCS","")</f>
        <v/>
      </c>
      <c r="AC2032" s="40">
        <f>db[[#This Row],[QTY B]]*IF(db[[#This Row],[QTY TG]]="",1,db[[#This Row],[QTY TG]])*IF(db[[#This Row],[QTY K]]="",1,db[[#This Row],[QTY K]])</f>
        <v>1152</v>
      </c>
      <c r="AD2032" s="40" t="str">
        <f>IF(db[[#This Row],[STN K]]="",IF(db[[#This Row],[STN TG]]="",db[[#This Row],[STN B]],db[[#This Row],[STN TG]]),db[[#This Row],[STN K]])</f>
        <v>PCS</v>
      </c>
      <c r="AE2032" s="40"/>
    </row>
    <row r="2033" spans="1:31" x14ac:dyDescent="0.25">
      <c r="A2033" s="40">
        <f t="shared" si="31"/>
        <v>2032</v>
      </c>
      <c r="B2033" s="5" t="str">
        <f>LOWER(SUBSTITUTE(SUBSTITUTE(SUBSTITUTE(SUBSTITUTE(SUBSTITUTE(SUBSTITUTE(SUBSTITUTE(SUBSTITUTE(db[[#This Row],[NB BM]]," ",),".",""),"-",""),"(",""),")",""),"/",""),"""",""),"+",""))</f>
        <v>mechpentizotm1800a</v>
      </c>
      <c r="C2033" s="5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D2033" s="5" t="str">
        <f>LOWER(SUBSTITUTE(SUBSTITUTE(SUBSTITUTE(SUBSTITUTE(SUBSTITUTE(SUBSTITUTE(SUBSTITUTE(SUBSTITUTE(SUBSTITUTE(db[[#This Row],[NB PAJAK]]," ",""),"-",""),"(",""),")",""),".",""),",",""),"/",""),"""",""),"+",""))</f>
        <v/>
      </c>
      <c r="E20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mechpentizotm1800a96lsnuntana</v>
      </c>
      <c r="F20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mekpensil20tizotm1800a96lsn</v>
      </c>
      <c r="G2033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mekpensil20tizotm1800auntana</v>
      </c>
      <c r="H20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mekpensil20tizotm1800a96lsnuntana</v>
      </c>
      <c r="I2033" s="2" t="s">
        <v>6914</v>
      </c>
      <c r="J2033" s="2" t="s">
        <v>2109</v>
      </c>
      <c r="K2033" s="14"/>
      <c r="L2033" s="2" t="s">
        <v>1336</v>
      </c>
      <c r="M2033" s="34" t="e">
        <f>IF(db[[#This Row],[NB NOTA_C]]="","",COUNTIF([2]!B_MSK[concat],db[[#This Row],[NB NOTA_C]]))</f>
        <v>#REF!</v>
      </c>
      <c r="N2033" s="9" t="s">
        <v>1349</v>
      </c>
      <c r="O2033" s="5" t="s">
        <v>1392</v>
      </c>
      <c r="P2033" s="2" t="s">
        <v>2440</v>
      </c>
      <c r="R2033" s="2" t="str">
        <f>IF(db[[#This Row],[QTY/ CTN]]="","",SUBSTITUTE(SUBSTITUTE(SUBSTITUTE(db[[#This Row],[QTY/ CTN]]," ","_",2),"(",""),")","")&amp;"_")</f>
        <v>96 LSN_</v>
      </c>
      <c r="S2033" s="2">
        <f>IF(db[[#This Row],[H_QTY/ CTN]]="","",SEARCH("_",db[[#This Row],[H_QTY/ CTN]]))</f>
        <v>7</v>
      </c>
      <c r="T2033" s="2">
        <f>IF(db[[#This Row],[H_QTY/ CTN]]="","",LEN(db[[#This Row],[H_QTY/ CTN]]))</f>
        <v>7</v>
      </c>
      <c r="U2033" s="41" t="str">
        <f>IF(db[[#This Row],[H_QTY/ CTN]]="","",LEFT(db[[#This Row],[H_QTY/ CTN]],db[[#This Row],[H_1]]-1))</f>
        <v>96 LSN</v>
      </c>
      <c r="V2033" s="40" t="str">
        <f>IF(NOT(db[[#This Row],[H_1]]=db[[#This Row],[H_2]]),MID(db[[#This Row],[H_QTY/ CTN]],db[[#This Row],[H_1]]+1,db[[#This Row],[H_2]]-db[[#This Row],[H_1]]-1),"")</f>
        <v/>
      </c>
      <c r="W2033" s="40" t="str">
        <f>IF(db[[#This Row],[QTY/ CTN B]]="","",LEFT(db[[#This Row],[QTY/ CTN B]],SEARCH(" ",db[[#This Row],[QTY/ CTN B]],1)-1))</f>
        <v>96</v>
      </c>
      <c r="X2033" s="40" t="str">
        <f>IF(db[[#This Row],[QTY/ CTN B]]="","",RIGHT(db[[#This Row],[QTY/ CTN B]],LEN(db[[#This Row],[QTY/ CTN B]])-SEARCH(" ",db[[#This Row],[QTY/ CTN B]],1)))</f>
        <v>LSN</v>
      </c>
      <c r="Y2033" s="40">
        <f>IF(db[[#This Row],[QTY/ CTN TG]]="",IF(db[[#This Row],[STN TG]]="","",12),LEFT(db[[#This Row],[QTY/ CTN TG]],SEARCH(" ",db[[#This Row],[QTY/ CTN TG]],1)-1))</f>
        <v>12</v>
      </c>
      <c r="Z20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33" s="40" t="str">
        <f>IF(db[[#This Row],[STN K]]="","",IF(db[[#This Row],[STN TG]]="LSN",12,""))</f>
        <v/>
      </c>
      <c r="AB2033" s="40" t="str">
        <f>IF(db[[#This Row],[STN TG]]="LSN","PCS","")</f>
        <v/>
      </c>
      <c r="AC2033" s="40">
        <f>db[[#This Row],[QTY B]]*IF(db[[#This Row],[QTY TG]]="",1,db[[#This Row],[QTY TG]])*IF(db[[#This Row],[QTY K]]="",1,db[[#This Row],[QTY K]])</f>
        <v>1152</v>
      </c>
      <c r="AD2033" s="40" t="str">
        <f>IF(db[[#This Row],[STN K]]="",IF(db[[#This Row],[STN TG]]="",db[[#This Row],[STN B]],db[[#This Row],[STN TG]]),db[[#This Row],[STN K]])</f>
        <v>PCS</v>
      </c>
      <c r="AE2033" s="40"/>
    </row>
    <row r="2034" spans="1:31" x14ac:dyDescent="0.25">
      <c r="A2034" s="40">
        <f t="shared" si="31"/>
        <v>2033</v>
      </c>
      <c r="B2034" s="82" t="str">
        <f>LOWER(SUBSTITUTE(SUBSTITUTE(SUBSTITUTE(SUBSTITUTE(SUBSTITUTE(SUBSTITUTE(SUBSTITUTE(SUBSTITUTE(db[[#This Row],[NB BM]]," ",),".",""),"-",""),"(",""),")",""),"/",""),"""",""),"+",""))</f>
        <v>mechpeng09302a24pcs</v>
      </c>
      <c r="C2034" s="82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D2034" s="82" t="str">
        <f>LOWER(SUBSTITUTE(SUBSTITUTE(SUBSTITUTE(SUBSTITUTE(SUBSTITUTE(SUBSTITUTE(SUBSTITUTE(SUBSTITUTE(SUBSTITUTE(db[[#This Row],[NB PAJAK]]," ",""),"-",""),"(",""),")",""),".",""),",",""),"/",""),"""",""),"+",""))</f>
        <v/>
      </c>
      <c r="E203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mechpeng09302a24pcs72pcsuntana</v>
      </c>
      <c r="F203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mekpensil24pcsg09302a72pcs</v>
      </c>
      <c r="G2034" s="82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mekpensil24pcsg09302auntana</v>
      </c>
      <c r="H203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mekpensil24pcsg09302a72pcsuntana</v>
      </c>
      <c r="I2034" s="7" t="s">
        <v>3560</v>
      </c>
      <c r="J2034" s="7" t="s">
        <v>3550</v>
      </c>
      <c r="K2034" s="15"/>
      <c r="L2034" s="2" t="s">
        <v>1336</v>
      </c>
      <c r="M2034" s="83" t="e">
        <f>IF(db[[#This Row],[NB NOTA_C]]="","",COUNTIF([2]!B_MSK[concat],db[[#This Row],[NB NOTA_C]]))</f>
        <v>#REF!</v>
      </c>
      <c r="N2034" s="84" t="s">
        <v>2305</v>
      </c>
      <c r="O2034" s="82" t="s">
        <v>1390</v>
      </c>
      <c r="P2034" s="7" t="s">
        <v>2440</v>
      </c>
      <c r="Q2034" s="82"/>
      <c r="R2034" s="82" t="str">
        <f>IF(db[[#This Row],[QTY/ CTN]]="","",SUBSTITUTE(SUBSTITUTE(SUBSTITUTE(db[[#This Row],[QTY/ CTN]]," ","_",2),"(",""),")","")&amp;"_")</f>
        <v>72 PCS_</v>
      </c>
      <c r="S2034" s="82">
        <f>IF(db[[#This Row],[H_QTY/ CTN]]="","",SEARCH("_",db[[#This Row],[H_QTY/ CTN]]))</f>
        <v>7</v>
      </c>
      <c r="T2034" s="82">
        <f>IF(db[[#This Row],[H_QTY/ CTN]]="","",LEN(db[[#This Row],[H_QTY/ CTN]]))</f>
        <v>7</v>
      </c>
      <c r="U2034" s="85" t="str">
        <f>IF(db[[#This Row],[H_QTY/ CTN]]="","",LEFT(db[[#This Row],[H_QTY/ CTN]],db[[#This Row],[H_1]]-1))</f>
        <v>72 PCS</v>
      </c>
      <c r="V2034" s="85" t="str">
        <f>IF(NOT(db[[#This Row],[H_1]]=db[[#This Row],[H_2]]),MID(db[[#This Row],[H_QTY/ CTN]],db[[#This Row],[H_1]]+1,db[[#This Row],[H_2]]-db[[#This Row],[H_1]]-1),"")</f>
        <v/>
      </c>
      <c r="W2034" s="40" t="str">
        <f>IF(db[[#This Row],[QTY/ CTN B]]="","",LEFT(db[[#This Row],[QTY/ CTN B]],SEARCH(" ",db[[#This Row],[QTY/ CTN B]],1)-1))</f>
        <v>72</v>
      </c>
      <c r="X2034" s="40" t="str">
        <f>IF(db[[#This Row],[QTY/ CTN B]]="","",RIGHT(db[[#This Row],[QTY/ CTN B]],LEN(db[[#This Row],[QTY/ CTN B]])-SEARCH(" ",db[[#This Row],[QTY/ CTN B]],1)))</f>
        <v>PCS</v>
      </c>
      <c r="Y2034" s="40" t="str">
        <f>IF(db[[#This Row],[QTY/ CTN TG]]="",IF(db[[#This Row],[STN TG]]="","",12),LEFT(db[[#This Row],[QTY/ CTN TG]],SEARCH(" ",db[[#This Row],[QTY/ CTN TG]],1)-1))</f>
        <v/>
      </c>
      <c r="Z20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4" s="40" t="str">
        <f>IF(db[[#This Row],[STN K]]="","",IF(db[[#This Row],[STN TG]]="LSN",12,""))</f>
        <v/>
      </c>
      <c r="AB2034" s="40" t="str">
        <f>IF(db[[#This Row],[STN TG]]="LSN","PCS","")</f>
        <v/>
      </c>
      <c r="AC2034" s="40">
        <f>db[[#This Row],[QTY B]]*IF(db[[#This Row],[QTY TG]]="",1,db[[#This Row],[QTY TG]])*IF(db[[#This Row],[QTY K]]="",1,db[[#This Row],[QTY K]])</f>
        <v>72</v>
      </c>
      <c r="AD2034" s="40" t="str">
        <f>IF(db[[#This Row],[STN K]]="",IF(db[[#This Row],[STN TG]]="",db[[#This Row],[STN B]],db[[#This Row],[STN TG]]),db[[#This Row],[STN K]])</f>
        <v>PCS</v>
      </c>
      <c r="AE2034" s="40"/>
    </row>
    <row r="2035" spans="1:31" x14ac:dyDescent="0.25">
      <c r="A2035" s="40">
        <f t="shared" si="31"/>
        <v>2034</v>
      </c>
      <c r="B2035" s="82" t="str">
        <f>LOWER(SUBSTITUTE(SUBSTITUTE(SUBSTITUTE(SUBSTITUTE(SUBSTITUTE(SUBSTITUTE(SUBSTITUTE(SUBSTITUTE(db[[#This Row],[NB BM]]," ",),".",""),"-",""),"(",""),")",""),"/",""),"""",""),"+",""))</f>
        <v>mechpeng0930724pc</v>
      </c>
      <c r="C2035" s="82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D2035" s="82" t="str">
        <f>LOWER(SUBSTITUTE(SUBSTITUTE(SUBSTITUTE(SUBSTITUTE(SUBSTITUTE(SUBSTITUTE(SUBSTITUTE(SUBSTITUTE(SUBSTITUTE(db[[#This Row],[NB PAJAK]]," ",""),"-",""),"(",""),")",""),".",""),",",""),"/",""),"""",""),"+",""))</f>
        <v/>
      </c>
      <c r="E203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mechpeng0930724pc72pcsuntana</v>
      </c>
      <c r="F203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mekpensil24pcsg0930772pcs</v>
      </c>
      <c r="G2035" s="82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mekpensil24pcsg09307untana</v>
      </c>
      <c r="H203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mekpensil24pcsg0930772pcsuntana</v>
      </c>
      <c r="I2035" s="2" t="s">
        <v>5097</v>
      </c>
      <c r="J2035" s="7" t="s">
        <v>3552</v>
      </c>
      <c r="K2035" s="15"/>
      <c r="L2035" s="2" t="s">
        <v>1336</v>
      </c>
      <c r="M2035" s="83" t="e">
        <f>IF(db[[#This Row],[NB NOTA_C]]="","",COUNTIF([2]!B_MSK[concat],db[[#This Row],[NB NOTA_C]]))</f>
        <v>#REF!</v>
      </c>
      <c r="N2035" s="84" t="s">
        <v>2305</v>
      </c>
      <c r="O2035" s="82" t="s">
        <v>1390</v>
      </c>
      <c r="P2035" s="7" t="s">
        <v>2440</v>
      </c>
      <c r="Q2035" s="82"/>
      <c r="R2035" s="82" t="str">
        <f>IF(db[[#This Row],[QTY/ CTN]]="","",SUBSTITUTE(SUBSTITUTE(SUBSTITUTE(db[[#This Row],[QTY/ CTN]]," ","_",2),"(",""),")","")&amp;"_")</f>
        <v>72 PCS_</v>
      </c>
      <c r="S2035" s="82">
        <f>IF(db[[#This Row],[H_QTY/ CTN]]="","",SEARCH("_",db[[#This Row],[H_QTY/ CTN]]))</f>
        <v>7</v>
      </c>
      <c r="T2035" s="82">
        <f>IF(db[[#This Row],[H_QTY/ CTN]]="","",LEN(db[[#This Row],[H_QTY/ CTN]]))</f>
        <v>7</v>
      </c>
      <c r="U2035" s="85" t="str">
        <f>IF(db[[#This Row],[H_QTY/ CTN]]="","",LEFT(db[[#This Row],[H_QTY/ CTN]],db[[#This Row],[H_1]]-1))</f>
        <v>72 PCS</v>
      </c>
      <c r="V2035" s="85" t="str">
        <f>IF(NOT(db[[#This Row],[H_1]]=db[[#This Row],[H_2]]),MID(db[[#This Row],[H_QTY/ CTN]],db[[#This Row],[H_1]]+1,db[[#This Row],[H_2]]-db[[#This Row],[H_1]]-1),"")</f>
        <v/>
      </c>
      <c r="W2035" s="40" t="str">
        <f>IF(db[[#This Row],[QTY/ CTN B]]="","",LEFT(db[[#This Row],[QTY/ CTN B]],SEARCH(" ",db[[#This Row],[QTY/ CTN B]],1)-1))</f>
        <v>72</v>
      </c>
      <c r="X2035" s="40" t="str">
        <f>IF(db[[#This Row],[QTY/ CTN B]]="","",RIGHT(db[[#This Row],[QTY/ CTN B]],LEN(db[[#This Row],[QTY/ CTN B]])-SEARCH(" ",db[[#This Row],[QTY/ CTN B]],1)))</f>
        <v>PCS</v>
      </c>
      <c r="Y2035" s="40" t="str">
        <f>IF(db[[#This Row],[QTY/ CTN TG]]="",IF(db[[#This Row],[STN TG]]="","",12),LEFT(db[[#This Row],[QTY/ CTN TG]],SEARCH(" ",db[[#This Row],[QTY/ CTN TG]],1)-1))</f>
        <v/>
      </c>
      <c r="Z20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5" s="40" t="str">
        <f>IF(db[[#This Row],[STN K]]="","",IF(db[[#This Row],[STN TG]]="LSN",12,""))</f>
        <v/>
      </c>
      <c r="AB2035" s="40" t="str">
        <f>IF(db[[#This Row],[STN TG]]="LSN","PCS","")</f>
        <v/>
      </c>
      <c r="AC2035" s="40">
        <f>db[[#This Row],[QTY B]]*IF(db[[#This Row],[QTY TG]]="",1,db[[#This Row],[QTY TG]])*IF(db[[#This Row],[QTY K]]="",1,db[[#This Row],[QTY K]])</f>
        <v>72</v>
      </c>
      <c r="AD2035" s="40" t="str">
        <f>IF(db[[#This Row],[STN K]]="",IF(db[[#This Row],[STN TG]]="",db[[#This Row],[STN B]],db[[#This Row],[STN TG]]),db[[#This Row],[STN K]])</f>
        <v>PCS</v>
      </c>
      <c r="AE2035" s="40"/>
    </row>
    <row r="2036" spans="1:31" x14ac:dyDescent="0.25">
      <c r="A2036" s="40">
        <f t="shared" si="31"/>
        <v>2035</v>
      </c>
      <c r="B2036" s="82" t="str">
        <f>LOWER(SUBSTITUTE(SUBSTITUTE(SUBSTITUTE(SUBSTITUTE(SUBSTITUTE(SUBSTITUTE(SUBSTITUTE(SUBSTITUTE(db[[#This Row],[NB BM]]," ",),".",""),"-",""),"(",""),")",""),"/",""),"""",""),"+",""))</f>
        <v>mechpeng0931124pcs</v>
      </c>
      <c r="C2036" s="82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D2036" s="82" t="str">
        <f>LOWER(SUBSTITUTE(SUBSTITUTE(SUBSTITUTE(SUBSTITUTE(SUBSTITUTE(SUBSTITUTE(SUBSTITUTE(SUBSTITUTE(SUBSTITUTE(db[[#This Row],[NB PAJAK]]," ",""),"-",""),"(",""),")",""),".",""),",",""),"/",""),"""",""),"+",""))</f>
        <v/>
      </c>
      <c r="E2036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mechpeng0931124pcs72pcsuntana</v>
      </c>
      <c r="F2036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mekpensil24pcsg0931172pcs</v>
      </c>
      <c r="G2036" s="82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mekpensil24pcsg09311untana</v>
      </c>
      <c r="H2036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mekpensil24pcsg0931172pcsuntana</v>
      </c>
      <c r="I2036" s="7" t="s">
        <v>3561</v>
      </c>
      <c r="J2036" s="7" t="s">
        <v>3551</v>
      </c>
      <c r="K2036" s="15"/>
      <c r="L2036" s="2" t="s">
        <v>1336</v>
      </c>
      <c r="M2036" s="83" t="e">
        <f>IF(db[[#This Row],[NB NOTA_C]]="","",COUNTIF([2]!B_MSK[concat],db[[#This Row],[NB NOTA_C]]))</f>
        <v>#REF!</v>
      </c>
      <c r="N2036" s="84" t="s">
        <v>2305</v>
      </c>
      <c r="O2036" s="82" t="s">
        <v>1390</v>
      </c>
      <c r="P2036" s="7" t="s">
        <v>2440</v>
      </c>
      <c r="Q2036" s="82"/>
      <c r="R2036" s="82" t="str">
        <f>IF(db[[#This Row],[QTY/ CTN]]="","",SUBSTITUTE(SUBSTITUTE(SUBSTITUTE(db[[#This Row],[QTY/ CTN]]," ","_",2),"(",""),")","")&amp;"_")</f>
        <v>72 PCS_</v>
      </c>
      <c r="S2036" s="82">
        <f>IF(db[[#This Row],[H_QTY/ CTN]]="","",SEARCH("_",db[[#This Row],[H_QTY/ CTN]]))</f>
        <v>7</v>
      </c>
      <c r="T2036" s="82">
        <f>IF(db[[#This Row],[H_QTY/ CTN]]="","",LEN(db[[#This Row],[H_QTY/ CTN]]))</f>
        <v>7</v>
      </c>
      <c r="U2036" s="85" t="str">
        <f>IF(db[[#This Row],[H_QTY/ CTN]]="","",LEFT(db[[#This Row],[H_QTY/ CTN]],db[[#This Row],[H_1]]-1))</f>
        <v>72 PCS</v>
      </c>
      <c r="V2036" s="85" t="str">
        <f>IF(NOT(db[[#This Row],[H_1]]=db[[#This Row],[H_2]]),MID(db[[#This Row],[H_QTY/ CTN]],db[[#This Row],[H_1]]+1,db[[#This Row],[H_2]]-db[[#This Row],[H_1]]-1),"")</f>
        <v/>
      </c>
      <c r="W2036" s="40" t="str">
        <f>IF(db[[#This Row],[QTY/ CTN B]]="","",LEFT(db[[#This Row],[QTY/ CTN B]],SEARCH(" ",db[[#This Row],[QTY/ CTN B]],1)-1))</f>
        <v>72</v>
      </c>
      <c r="X2036" s="40" t="str">
        <f>IF(db[[#This Row],[QTY/ CTN B]]="","",RIGHT(db[[#This Row],[QTY/ CTN B]],LEN(db[[#This Row],[QTY/ CTN B]])-SEARCH(" ",db[[#This Row],[QTY/ CTN B]],1)))</f>
        <v>PCS</v>
      </c>
      <c r="Y2036" s="40" t="str">
        <f>IF(db[[#This Row],[QTY/ CTN TG]]="",IF(db[[#This Row],[STN TG]]="","",12),LEFT(db[[#This Row],[QTY/ CTN TG]],SEARCH(" ",db[[#This Row],[QTY/ CTN TG]],1)-1))</f>
        <v/>
      </c>
      <c r="Z20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36" s="40" t="str">
        <f>IF(db[[#This Row],[STN K]]="","",IF(db[[#This Row],[STN TG]]="LSN",12,""))</f>
        <v/>
      </c>
      <c r="AB2036" s="40" t="str">
        <f>IF(db[[#This Row],[STN TG]]="LSN","PCS","")</f>
        <v/>
      </c>
      <c r="AC2036" s="40">
        <f>db[[#This Row],[QTY B]]*IF(db[[#This Row],[QTY TG]]="",1,db[[#This Row],[QTY TG]])*IF(db[[#This Row],[QTY K]]="",1,db[[#This Row],[QTY K]])</f>
        <v>72</v>
      </c>
      <c r="AD2036" s="40" t="str">
        <f>IF(db[[#This Row],[STN K]]="",IF(db[[#This Row],[STN TG]]="",db[[#This Row],[STN B]],db[[#This Row],[STN TG]]),db[[#This Row],[STN K]])</f>
        <v>PCS</v>
      </c>
      <c r="AE2036" s="40"/>
    </row>
    <row r="2037" spans="1:31" x14ac:dyDescent="0.25">
      <c r="A2037" s="40">
        <f t="shared" si="31"/>
        <v>2036</v>
      </c>
      <c r="B2037" s="110" t="str">
        <f>LOWER(SUBSTITUTE(SUBSTITUTE(SUBSTITUTE(SUBSTITUTE(SUBSTITUTE(SUBSTITUTE(SUBSTITUTE(SUBSTITUTE(db[[#This Row],[NB BM]]," ",),".",""),"-",""),"(",""),")",""),"/",""),"""",""),"+",""))</f>
        <v>mechpentizotm090a</v>
      </c>
      <c r="C2037" s="110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D2037" s="110" t="str">
        <f>LOWER(SUBSTITUTE(SUBSTITUTE(SUBSTITUTE(SUBSTITUTE(SUBSTITUTE(SUBSTITUTE(SUBSTITUTE(SUBSTITUTE(SUBSTITUTE(db[[#This Row],[NB PAJAK]]," ",""),"-",""),"(",""),")",""),".",""),",",""),"/",""),"""",""),"+",""))</f>
        <v/>
      </c>
      <c r="E2037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mechpentizotm090a144lsnuntana</v>
      </c>
      <c r="F2037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mekpensiltizotm090a144lsn</v>
      </c>
      <c r="G2037" s="110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mekpensiltizotm090auntana</v>
      </c>
      <c r="H2037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mekpensiltizotm090a144lsnuntana</v>
      </c>
      <c r="I2037" s="30" t="s">
        <v>4192</v>
      </c>
      <c r="J2037" s="30" t="s">
        <v>4173</v>
      </c>
      <c r="K2037" s="23"/>
      <c r="L2037" s="2" t="s">
        <v>1336</v>
      </c>
      <c r="M2037" s="111" t="e">
        <f>IF(db[[#This Row],[NB NOTA_C]]="","",COUNTIF([2]!B_MSK[concat],db[[#This Row],[NB NOTA_C]]))</f>
        <v>#REF!</v>
      </c>
      <c r="N2037" s="112" t="s">
        <v>2305</v>
      </c>
      <c r="O2037" s="110" t="s">
        <v>1391</v>
      </c>
      <c r="P2037" s="30" t="s">
        <v>2440</v>
      </c>
      <c r="Q2037" s="110"/>
      <c r="R2037" s="110" t="str">
        <f>IF(db[[#This Row],[QTY/ CTN]]="","",SUBSTITUTE(SUBSTITUTE(SUBSTITUTE(db[[#This Row],[QTY/ CTN]]," ","_",2),"(",""),")","")&amp;"_")</f>
        <v>144 LSN_</v>
      </c>
      <c r="S2037" s="110">
        <f>IF(db[[#This Row],[H_QTY/ CTN]]="","",SEARCH("_",db[[#This Row],[H_QTY/ CTN]]))</f>
        <v>8</v>
      </c>
      <c r="T2037" s="110">
        <f>IF(db[[#This Row],[H_QTY/ CTN]]="","",LEN(db[[#This Row],[H_QTY/ CTN]]))</f>
        <v>8</v>
      </c>
      <c r="U2037" s="113" t="str">
        <f>IF(db[[#This Row],[H_QTY/ CTN]]="","",LEFT(db[[#This Row],[H_QTY/ CTN]],db[[#This Row],[H_1]]-1))</f>
        <v>144 LSN</v>
      </c>
      <c r="V2037" s="113" t="str">
        <f>IF(NOT(db[[#This Row],[H_1]]=db[[#This Row],[H_2]]),MID(db[[#This Row],[H_QTY/ CTN]],db[[#This Row],[H_1]]+1,db[[#This Row],[H_2]]-db[[#This Row],[H_1]]-1),"")</f>
        <v/>
      </c>
      <c r="W2037" s="40" t="str">
        <f>IF(db[[#This Row],[QTY/ CTN B]]="","",LEFT(db[[#This Row],[QTY/ CTN B]],SEARCH(" ",db[[#This Row],[QTY/ CTN B]],1)-1))</f>
        <v>144</v>
      </c>
      <c r="X2037" s="40" t="str">
        <f>IF(db[[#This Row],[QTY/ CTN B]]="","",RIGHT(db[[#This Row],[QTY/ CTN B]],LEN(db[[#This Row],[QTY/ CTN B]])-SEARCH(" ",db[[#This Row],[QTY/ CTN B]],1)))</f>
        <v>LSN</v>
      </c>
      <c r="Y2037" s="40">
        <f>IF(db[[#This Row],[QTY/ CTN TG]]="",IF(db[[#This Row],[STN TG]]="","",12),LEFT(db[[#This Row],[QTY/ CTN TG]],SEARCH(" ",db[[#This Row],[QTY/ CTN TG]],1)-1))</f>
        <v>12</v>
      </c>
      <c r="Z20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37" s="40" t="str">
        <f>IF(db[[#This Row],[STN K]]="","",IF(db[[#This Row],[STN TG]]="LSN",12,""))</f>
        <v/>
      </c>
      <c r="AB2037" s="40" t="str">
        <f>IF(db[[#This Row],[STN TG]]="LSN","PCS","")</f>
        <v/>
      </c>
      <c r="AC2037" s="40">
        <f>db[[#This Row],[QTY B]]*IF(db[[#This Row],[QTY TG]]="",1,db[[#This Row],[QTY TG]])*IF(db[[#This Row],[QTY K]]="",1,db[[#This Row],[QTY K]])</f>
        <v>1728</v>
      </c>
      <c r="AD2037" s="40" t="str">
        <f>IF(db[[#This Row],[STN K]]="",IF(db[[#This Row],[STN TG]]="",db[[#This Row],[STN B]],db[[#This Row],[STN TG]]),db[[#This Row],[STN K]])</f>
        <v>PCS</v>
      </c>
      <c r="AE2037" s="40"/>
    </row>
    <row r="2038" spans="1:31" x14ac:dyDescent="0.25">
      <c r="A2038" s="40">
        <f t="shared" si="31"/>
        <v>2037</v>
      </c>
      <c r="B2038" s="82" t="str">
        <f>LOWER(SUBSTITUTE(SUBSTITUTE(SUBSTITUTE(SUBSTITUTE(SUBSTITUTE(SUBSTITUTE(SUBSTITUTE(SUBSTITUTE(db[[#This Row],[NB BM]]," ",),".",""),"-",""),"(",""),")",""),"/",""),"""",""),"+",""))</f>
        <v>mechpentizotmp090a</v>
      </c>
      <c r="C2038" s="82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D2038" s="82" t="str">
        <f>LOWER(SUBSTITUTE(SUBSTITUTE(SUBSTITUTE(SUBSTITUTE(SUBSTITUTE(SUBSTITUTE(SUBSTITUTE(SUBSTITUTE(SUBSTITUTE(db[[#This Row],[NB PAJAK]]," ",""),"-",""),"(",""),")",""),".",""),",",""),"/",""),"""",""),"+",""))</f>
        <v/>
      </c>
      <c r="E203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mechpentizotmp090a144lsnuntana</v>
      </c>
      <c r="F203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mekpensiltizotmp090a144lsn</v>
      </c>
      <c r="G2038" s="82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mekpensiltizotmp090auntana</v>
      </c>
      <c r="H203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mekpensiltizotmp090a144lsnuntana</v>
      </c>
      <c r="I2038" s="7" t="s">
        <v>3557</v>
      </c>
      <c r="J2038" s="7" t="s">
        <v>3547</v>
      </c>
      <c r="K2038" s="15"/>
      <c r="L2038" s="2" t="s">
        <v>1336</v>
      </c>
      <c r="M2038" s="83" t="e">
        <f>IF(db[[#This Row],[NB NOTA_C]]="","",COUNTIF([2]!B_MSK[concat],db[[#This Row],[NB NOTA_C]]))</f>
        <v>#REF!</v>
      </c>
      <c r="N2038" s="84" t="s">
        <v>2305</v>
      </c>
      <c r="O2038" s="82" t="s">
        <v>1391</v>
      </c>
      <c r="P2038" s="7" t="s">
        <v>2440</v>
      </c>
      <c r="Q2038" s="82"/>
      <c r="R2038" s="82" t="str">
        <f>IF(db[[#This Row],[QTY/ CTN]]="","",SUBSTITUTE(SUBSTITUTE(SUBSTITUTE(db[[#This Row],[QTY/ CTN]]," ","_",2),"(",""),")","")&amp;"_")</f>
        <v>144 LSN_</v>
      </c>
      <c r="S2038" s="82">
        <f>IF(db[[#This Row],[H_QTY/ CTN]]="","",SEARCH("_",db[[#This Row],[H_QTY/ CTN]]))</f>
        <v>8</v>
      </c>
      <c r="T2038" s="82">
        <f>IF(db[[#This Row],[H_QTY/ CTN]]="","",LEN(db[[#This Row],[H_QTY/ CTN]]))</f>
        <v>8</v>
      </c>
      <c r="U2038" s="85" t="str">
        <f>IF(db[[#This Row],[H_QTY/ CTN]]="","",LEFT(db[[#This Row],[H_QTY/ CTN]],db[[#This Row],[H_1]]-1))</f>
        <v>144 LSN</v>
      </c>
      <c r="V2038" s="85" t="str">
        <f>IF(NOT(db[[#This Row],[H_1]]=db[[#This Row],[H_2]]),MID(db[[#This Row],[H_QTY/ CTN]],db[[#This Row],[H_1]]+1,db[[#This Row],[H_2]]-db[[#This Row],[H_1]]-1),"")</f>
        <v/>
      </c>
      <c r="W2038" s="40" t="str">
        <f>IF(db[[#This Row],[QTY/ CTN B]]="","",LEFT(db[[#This Row],[QTY/ CTN B]],SEARCH(" ",db[[#This Row],[QTY/ CTN B]],1)-1))</f>
        <v>144</v>
      </c>
      <c r="X2038" s="40" t="str">
        <f>IF(db[[#This Row],[QTY/ CTN B]]="","",RIGHT(db[[#This Row],[QTY/ CTN B]],LEN(db[[#This Row],[QTY/ CTN B]])-SEARCH(" ",db[[#This Row],[QTY/ CTN B]],1)))</f>
        <v>LSN</v>
      </c>
      <c r="Y2038" s="40">
        <f>IF(db[[#This Row],[QTY/ CTN TG]]="",IF(db[[#This Row],[STN TG]]="","",12),LEFT(db[[#This Row],[QTY/ CTN TG]],SEARCH(" ",db[[#This Row],[QTY/ CTN TG]],1)-1))</f>
        <v>12</v>
      </c>
      <c r="Z20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38" s="40" t="str">
        <f>IF(db[[#This Row],[STN K]]="","",IF(db[[#This Row],[STN TG]]="LSN",12,""))</f>
        <v/>
      </c>
      <c r="AB2038" s="40" t="str">
        <f>IF(db[[#This Row],[STN TG]]="LSN","PCS","")</f>
        <v/>
      </c>
      <c r="AC2038" s="40">
        <f>db[[#This Row],[QTY B]]*IF(db[[#This Row],[QTY TG]]="",1,db[[#This Row],[QTY TG]])*IF(db[[#This Row],[QTY K]]="",1,db[[#This Row],[QTY K]])</f>
        <v>1728</v>
      </c>
      <c r="AD2038" s="40" t="str">
        <f>IF(db[[#This Row],[STN K]]="",IF(db[[#This Row],[STN TG]]="",db[[#This Row],[STN B]],db[[#This Row],[STN TG]]),db[[#This Row],[STN K]])</f>
        <v>PCS</v>
      </c>
      <c r="AE2038" s="40"/>
    </row>
    <row r="2039" spans="1:31" x14ac:dyDescent="0.25">
      <c r="A2039" s="40">
        <f t="shared" si="31"/>
        <v>2038</v>
      </c>
      <c r="B2039" s="5" t="str">
        <f>LOWER(SUBSTITUTE(SUBSTITUTE(SUBSTITUTE(SUBSTITUTE(SUBSTITUTE(SUBSTITUTE(SUBSTITUTE(SUBSTITUTE(db[[#This Row],[NB BM]]," ",),".",""),"-",""),"(",""),")",""),"/",""),"""",""),"+",""))</f>
        <v>mechpentizotm30c</v>
      </c>
      <c r="C2039" s="5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D2039" s="5" t="str">
        <f>LOWER(SUBSTITUTE(SUBSTITUTE(SUBSTITUTE(SUBSTITUTE(SUBSTITUTE(SUBSTITUTE(SUBSTITUTE(SUBSTITUTE(SUBSTITUTE(db[[#This Row],[NB PAJAK]]," ",""),"-",""),"(",""),")",""),".",""),",",""),"/",""),"""",""),"+",""))</f>
        <v/>
      </c>
      <c r="E203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mechpentizotm30c96lsnuntana</v>
      </c>
      <c r="F203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mektizo20tm30c96lsn</v>
      </c>
      <c r="G2039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mektizo20tm30cuntana</v>
      </c>
      <c r="H203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mektizo20tm30c96lsnuntana</v>
      </c>
      <c r="I2039" s="2" t="s">
        <v>6897</v>
      </c>
      <c r="J2039" s="2" t="s">
        <v>2112</v>
      </c>
      <c r="K2039" s="14"/>
      <c r="L2039" s="2" t="s">
        <v>1336</v>
      </c>
      <c r="M2039" s="34" t="e">
        <f>IF(db[[#This Row],[NB NOTA_C]]="","",COUNTIF([2]!B_MSK[concat],db[[#This Row],[NB NOTA_C]]))</f>
        <v>#REF!</v>
      </c>
      <c r="N2039" s="9" t="s">
        <v>1349</v>
      </c>
      <c r="O2039" s="5" t="s">
        <v>1392</v>
      </c>
      <c r="P2039" s="2" t="s">
        <v>2440</v>
      </c>
      <c r="R2039" s="2" t="str">
        <f>IF(db[[#This Row],[QTY/ CTN]]="","",SUBSTITUTE(SUBSTITUTE(SUBSTITUTE(db[[#This Row],[QTY/ CTN]]," ","_",2),"(",""),")","")&amp;"_")</f>
        <v>96 LSN_</v>
      </c>
      <c r="S2039" s="2">
        <f>IF(db[[#This Row],[H_QTY/ CTN]]="","",SEARCH("_",db[[#This Row],[H_QTY/ CTN]]))</f>
        <v>7</v>
      </c>
      <c r="T2039" s="2">
        <f>IF(db[[#This Row],[H_QTY/ CTN]]="","",LEN(db[[#This Row],[H_QTY/ CTN]]))</f>
        <v>7</v>
      </c>
      <c r="U2039" s="41" t="str">
        <f>IF(db[[#This Row],[H_QTY/ CTN]]="","",LEFT(db[[#This Row],[H_QTY/ CTN]],db[[#This Row],[H_1]]-1))</f>
        <v>96 LSN</v>
      </c>
      <c r="V2039" s="40" t="str">
        <f>IF(NOT(db[[#This Row],[H_1]]=db[[#This Row],[H_2]]),MID(db[[#This Row],[H_QTY/ CTN]],db[[#This Row],[H_1]]+1,db[[#This Row],[H_2]]-db[[#This Row],[H_1]]-1),"")</f>
        <v/>
      </c>
      <c r="W2039" s="40" t="str">
        <f>IF(db[[#This Row],[QTY/ CTN B]]="","",LEFT(db[[#This Row],[QTY/ CTN B]],SEARCH(" ",db[[#This Row],[QTY/ CTN B]],1)-1))</f>
        <v>96</v>
      </c>
      <c r="X2039" s="40" t="str">
        <f>IF(db[[#This Row],[QTY/ CTN B]]="","",RIGHT(db[[#This Row],[QTY/ CTN B]],LEN(db[[#This Row],[QTY/ CTN B]])-SEARCH(" ",db[[#This Row],[QTY/ CTN B]],1)))</f>
        <v>LSN</v>
      </c>
      <c r="Y2039" s="40">
        <f>IF(db[[#This Row],[QTY/ CTN TG]]="",IF(db[[#This Row],[STN TG]]="","",12),LEFT(db[[#This Row],[QTY/ CTN TG]],SEARCH(" ",db[[#This Row],[QTY/ CTN TG]],1)-1))</f>
        <v>12</v>
      </c>
      <c r="Z20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39" s="40" t="str">
        <f>IF(db[[#This Row],[STN K]]="","",IF(db[[#This Row],[STN TG]]="LSN",12,""))</f>
        <v/>
      </c>
      <c r="AB2039" s="40" t="str">
        <f>IF(db[[#This Row],[STN TG]]="LSN","PCS","")</f>
        <v/>
      </c>
      <c r="AC2039" s="40">
        <f>db[[#This Row],[QTY B]]*IF(db[[#This Row],[QTY TG]]="",1,db[[#This Row],[QTY TG]])*IF(db[[#This Row],[QTY K]]="",1,db[[#This Row],[QTY K]])</f>
        <v>1152</v>
      </c>
      <c r="AD2039" s="40" t="str">
        <f>IF(db[[#This Row],[STN K]]="",IF(db[[#This Row],[STN TG]]="",db[[#This Row],[STN B]],db[[#This Row],[STN TG]]),db[[#This Row],[STN K]])</f>
        <v>PCS</v>
      </c>
      <c r="AE2039" s="40"/>
    </row>
    <row r="2040" spans="1:31" x14ac:dyDescent="0.25">
      <c r="A2040" s="40">
        <f t="shared" si="31"/>
        <v>2039</v>
      </c>
      <c r="B2040" s="5" t="str">
        <f>LOWER(SUBSTITUTE(SUBSTITUTE(SUBSTITUTE(SUBSTITUTE(SUBSTITUTE(SUBSTITUTE(SUBSTITUTE(SUBSTITUTE(db[[#This Row],[NB BM]]," ",),".",""),"-",""),"(",""),")",""),"/",""),"""",""),"+",""))</f>
        <v>mechpentizobatiktm030p</v>
      </c>
      <c r="C2040" s="5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D2040" s="5" t="str">
        <f>LOWER(SUBSTITUTE(SUBSTITUTE(SUBSTITUTE(SUBSTITUTE(SUBSTITUTE(SUBSTITUTE(SUBSTITUTE(SUBSTITUTE(SUBSTITUTE(db[[#This Row],[NB PAJAK]]," ",""),"-",""),"(",""),")",""),".",""),",",""),"/",""),"""",""),"+",""))</f>
        <v/>
      </c>
      <c r="E204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mechpentizobatiktm030p96lsnuntana</v>
      </c>
      <c r="F204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mekpensil20batiktm030p96lsn</v>
      </c>
      <c r="G2040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mekpensil20batiktm030puntana</v>
      </c>
      <c r="H204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mekpensil20batiktm030p96lsnuntana</v>
      </c>
      <c r="I2040" s="2" t="s">
        <v>6902</v>
      </c>
      <c r="J2040" s="2" t="s">
        <v>2880</v>
      </c>
      <c r="K2040" s="14"/>
      <c r="L2040" s="2" t="s">
        <v>1336</v>
      </c>
      <c r="M2040" s="34" t="e">
        <f>IF(db[[#This Row],[NB NOTA_C]]="","",COUNTIF([2]!B_MSK[concat],db[[#This Row],[NB NOTA_C]]))</f>
        <v>#REF!</v>
      </c>
      <c r="N2040" s="14" t="s">
        <v>1349</v>
      </c>
      <c r="O2040" s="2" t="s">
        <v>1392</v>
      </c>
      <c r="P2040" s="2" t="s">
        <v>2440</v>
      </c>
      <c r="R2040" s="2" t="str">
        <f>IF(db[[#This Row],[QTY/ CTN]]="","",SUBSTITUTE(SUBSTITUTE(SUBSTITUTE(db[[#This Row],[QTY/ CTN]]," ","_",2),"(",""),")","")&amp;"_")</f>
        <v>96 LSN_</v>
      </c>
      <c r="S2040" s="2">
        <f>IF(db[[#This Row],[H_QTY/ CTN]]="","",SEARCH("_",db[[#This Row],[H_QTY/ CTN]]))</f>
        <v>7</v>
      </c>
      <c r="T2040" s="2">
        <f>IF(db[[#This Row],[H_QTY/ CTN]]="","",LEN(db[[#This Row],[H_QTY/ CTN]]))</f>
        <v>7</v>
      </c>
      <c r="U2040" s="41" t="str">
        <f>IF(db[[#This Row],[H_QTY/ CTN]]="","",LEFT(db[[#This Row],[H_QTY/ CTN]],db[[#This Row],[H_1]]-1))</f>
        <v>96 LSN</v>
      </c>
      <c r="V2040" s="40" t="str">
        <f>IF(NOT(db[[#This Row],[H_1]]=db[[#This Row],[H_2]]),MID(db[[#This Row],[H_QTY/ CTN]],db[[#This Row],[H_1]]+1,db[[#This Row],[H_2]]-db[[#This Row],[H_1]]-1),"")</f>
        <v/>
      </c>
      <c r="W2040" s="40" t="str">
        <f>IF(db[[#This Row],[QTY/ CTN B]]="","",LEFT(db[[#This Row],[QTY/ CTN B]],SEARCH(" ",db[[#This Row],[QTY/ CTN B]],1)-1))</f>
        <v>96</v>
      </c>
      <c r="X2040" s="40" t="str">
        <f>IF(db[[#This Row],[QTY/ CTN B]]="","",RIGHT(db[[#This Row],[QTY/ CTN B]],LEN(db[[#This Row],[QTY/ CTN B]])-SEARCH(" ",db[[#This Row],[QTY/ CTN B]],1)))</f>
        <v>LSN</v>
      </c>
      <c r="Y2040" s="40">
        <f>IF(db[[#This Row],[QTY/ CTN TG]]="",IF(db[[#This Row],[STN TG]]="","",12),LEFT(db[[#This Row],[QTY/ CTN TG]],SEARCH(" ",db[[#This Row],[QTY/ CTN TG]],1)-1))</f>
        <v>12</v>
      </c>
      <c r="Z20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40" s="40" t="str">
        <f>IF(db[[#This Row],[STN K]]="","",IF(db[[#This Row],[STN TG]]="LSN",12,""))</f>
        <v/>
      </c>
      <c r="AB2040" s="40" t="str">
        <f>IF(db[[#This Row],[STN TG]]="LSN","PCS","")</f>
        <v/>
      </c>
      <c r="AC2040" s="40">
        <f>db[[#This Row],[QTY B]]*IF(db[[#This Row],[QTY TG]]="",1,db[[#This Row],[QTY TG]])*IF(db[[#This Row],[QTY K]]="",1,db[[#This Row],[QTY K]])</f>
        <v>1152</v>
      </c>
      <c r="AD2040" s="40" t="str">
        <f>IF(db[[#This Row],[STN K]]="",IF(db[[#This Row],[STN TG]]="",db[[#This Row],[STN B]],db[[#This Row],[STN TG]]),db[[#This Row],[STN K]])</f>
        <v>PCS</v>
      </c>
      <c r="AE2040" s="40"/>
    </row>
    <row r="2041" spans="1:31" x14ac:dyDescent="0.25">
      <c r="A2041" s="40">
        <f t="shared" si="31"/>
        <v>2040</v>
      </c>
      <c r="B2041" s="5" t="str">
        <f>LOWER(SUBSTITUTE(SUBSTITUTE(SUBSTITUTE(SUBSTITUTE(SUBSTITUTE(SUBSTITUTE(SUBSTITUTE(SUBSTITUTE(db[[#This Row],[NB BM]]," ",),".",""),"-",""),"(",""),")",""),"/",""),"""",""),"+",""))</f>
        <v>mechpentizotm030f</v>
      </c>
      <c r="C2041" s="5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D2041" s="5" t="str">
        <f>LOWER(SUBSTITUTE(SUBSTITUTE(SUBSTITUTE(SUBSTITUTE(SUBSTITUTE(SUBSTITUTE(SUBSTITUTE(SUBSTITUTE(SUBSTITUTE(db[[#This Row],[NB PAJAK]]," ",""),"-",""),"(",""),")",""),".",""),",",""),"/",""),"""",""),"+",""))</f>
        <v>mechanicalpencil20mmtizotm030f</v>
      </c>
      <c r="E204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mechpentizotm030f96lsnartomoro</v>
      </c>
      <c r="F204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mekpensil20tizotm030f96lsn</v>
      </c>
      <c r="G2041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mekpensil20tizotm030fartomoro</v>
      </c>
      <c r="H204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mekpensil20tizotm030f96lsnartomoro</v>
      </c>
      <c r="I2041" s="2" t="s">
        <v>6896</v>
      </c>
      <c r="J2041" s="2" t="s">
        <v>2879</v>
      </c>
      <c r="K2041" s="14" t="s">
        <v>5567</v>
      </c>
      <c r="L2041" s="2" t="s">
        <v>1335</v>
      </c>
      <c r="M2041" s="34" t="e">
        <f>IF(db[[#This Row],[NB NOTA_C]]="","",COUNTIF([2]!B_MSK[concat],db[[#This Row],[NB NOTA_C]]))</f>
        <v>#REF!</v>
      </c>
      <c r="N2041" s="14">
        <v>99</v>
      </c>
      <c r="O2041" s="2" t="s">
        <v>1392</v>
      </c>
      <c r="P2041" s="2" t="s">
        <v>2440</v>
      </c>
      <c r="R2041" s="2" t="str">
        <f>IF(db[[#This Row],[QTY/ CTN]]="","",SUBSTITUTE(SUBSTITUTE(SUBSTITUTE(db[[#This Row],[QTY/ CTN]]," ","_",2),"(",""),")","")&amp;"_")</f>
        <v>96 LSN_</v>
      </c>
      <c r="S2041" s="2">
        <f>IF(db[[#This Row],[H_QTY/ CTN]]="","",SEARCH("_",db[[#This Row],[H_QTY/ CTN]]))</f>
        <v>7</v>
      </c>
      <c r="T2041" s="2">
        <f>IF(db[[#This Row],[H_QTY/ CTN]]="","",LEN(db[[#This Row],[H_QTY/ CTN]]))</f>
        <v>7</v>
      </c>
      <c r="U2041" s="41" t="str">
        <f>IF(db[[#This Row],[H_QTY/ CTN]]="","",LEFT(db[[#This Row],[H_QTY/ CTN]],db[[#This Row],[H_1]]-1))</f>
        <v>96 LSN</v>
      </c>
      <c r="V2041" s="40" t="str">
        <f>IF(NOT(db[[#This Row],[H_1]]=db[[#This Row],[H_2]]),MID(db[[#This Row],[H_QTY/ CTN]],db[[#This Row],[H_1]]+1,db[[#This Row],[H_2]]-db[[#This Row],[H_1]]-1),"")</f>
        <v/>
      </c>
      <c r="W2041" s="40" t="str">
        <f>IF(db[[#This Row],[QTY/ CTN B]]="","",LEFT(db[[#This Row],[QTY/ CTN B]],SEARCH(" ",db[[#This Row],[QTY/ CTN B]],1)-1))</f>
        <v>96</v>
      </c>
      <c r="X2041" s="40" t="str">
        <f>IF(db[[#This Row],[QTY/ CTN B]]="","",RIGHT(db[[#This Row],[QTY/ CTN B]],LEN(db[[#This Row],[QTY/ CTN B]])-SEARCH(" ",db[[#This Row],[QTY/ CTN B]],1)))</f>
        <v>LSN</v>
      </c>
      <c r="Y2041" s="40">
        <f>IF(db[[#This Row],[QTY/ CTN TG]]="",IF(db[[#This Row],[STN TG]]="","",12),LEFT(db[[#This Row],[QTY/ CTN TG]],SEARCH(" ",db[[#This Row],[QTY/ CTN TG]],1)-1))</f>
        <v>12</v>
      </c>
      <c r="Z20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41" s="40" t="str">
        <f>IF(db[[#This Row],[STN K]]="","",IF(db[[#This Row],[STN TG]]="LSN",12,""))</f>
        <v/>
      </c>
      <c r="AB2041" s="40" t="str">
        <f>IF(db[[#This Row],[STN TG]]="LSN","PCS","")</f>
        <v/>
      </c>
      <c r="AC2041" s="40">
        <f>db[[#This Row],[QTY B]]*IF(db[[#This Row],[QTY TG]]="",1,db[[#This Row],[QTY TG]])*IF(db[[#This Row],[QTY K]]="",1,db[[#This Row],[QTY K]])</f>
        <v>1152</v>
      </c>
      <c r="AD2041" s="40" t="str">
        <f>IF(db[[#This Row],[STN K]]="",IF(db[[#This Row],[STN TG]]="",db[[#This Row],[STN B]],db[[#This Row],[STN TG]]),db[[#This Row],[STN K]])</f>
        <v>PCS</v>
      </c>
      <c r="AE2041" s="40"/>
    </row>
    <row r="2042" spans="1:31" x14ac:dyDescent="0.25">
      <c r="A2042" s="40">
        <f t="shared" si="31"/>
        <v>2041</v>
      </c>
      <c r="B2042" s="5" t="str">
        <f>LOWER(SUBSTITUTE(SUBSTITUTE(SUBSTITUTE(SUBSTITUTE(SUBSTITUTE(SUBSTITUTE(SUBSTITUTE(SUBSTITUTE(db[[#This Row],[NB BM]]," ",),".",""),"-",""),"(",""),")",""),"/",""),"""",""),"+",""))</f>
        <v>mechpentizotm030f</v>
      </c>
      <c r="C2042" s="5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D2042" s="5" t="str">
        <f>LOWER(SUBSTITUTE(SUBSTITUTE(SUBSTITUTE(SUBSTITUTE(SUBSTITUTE(SUBSTITUTE(SUBSTITUTE(SUBSTITUTE(SUBSTITUTE(db[[#This Row],[NB PAJAK]]," ",""),"-",""),"(",""),")",""),".",""),",",""),"/",""),"""",""),"+",""))</f>
        <v/>
      </c>
      <c r="E204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mechpentizotm030f96lsnuntana</v>
      </c>
      <c r="F204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mekpensil20tizotm030f96lsn</v>
      </c>
      <c r="G2042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mekpensil20tizotm030funtana</v>
      </c>
      <c r="H204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mekpensil20tizotm030f96lsnuntana</v>
      </c>
      <c r="I2042" s="2" t="s">
        <v>6896</v>
      </c>
      <c r="J2042" s="2" t="s">
        <v>2879</v>
      </c>
      <c r="K2042" s="14"/>
      <c r="L2042" s="2" t="s">
        <v>1336</v>
      </c>
      <c r="M2042" s="34" t="e">
        <f>IF(db[[#This Row],[NB NOTA_C]]="","",COUNTIF([2]!B_MSK[concat],db[[#This Row],[NB NOTA_C]]))</f>
        <v>#REF!</v>
      </c>
      <c r="N2042" s="14" t="s">
        <v>2305</v>
      </c>
      <c r="O2042" s="2" t="s">
        <v>1392</v>
      </c>
      <c r="P2042" s="2" t="s">
        <v>2440</v>
      </c>
      <c r="R2042" s="2" t="str">
        <f>IF(db[[#This Row],[QTY/ CTN]]="","",SUBSTITUTE(SUBSTITUTE(SUBSTITUTE(db[[#This Row],[QTY/ CTN]]," ","_",2),"(",""),")","")&amp;"_")</f>
        <v>96 LSN_</v>
      </c>
      <c r="S2042" s="2">
        <f>IF(db[[#This Row],[H_QTY/ CTN]]="","",SEARCH("_",db[[#This Row],[H_QTY/ CTN]]))</f>
        <v>7</v>
      </c>
      <c r="T2042" s="2">
        <f>IF(db[[#This Row],[H_QTY/ CTN]]="","",LEN(db[[#This Row],[H_QTY/ CTN]]))</f>
        <v>7</v>
      </c>
      <c r="U2042" s="41" t="str">
        <f>IF(db[[#This Row],[H_QTY/ CTN]]="","",LEFT(db[[#This Row],[H_QTY/ CTN]],db[[#This Row],[H_1]]-1))</f>
        <v>96 LSN</v>
      </c>
      <c r="V2042" s="40" t="str">
        <f>IF(NOT(db[[#This Row],[H_1]]=db[[#This Row],[H_2]]),MID(db[[#This Row],[H_QTY/ CTN]],db[[#This Row],[H_1]]+1,db[[#This Row],[H_2]]-db[[#This Row],[H_1]]-1),"")</f>
        <v/>
      </c>
      <c r="W2042" s="40" t="str">
        <f>IF(db[[#This Row],[QTY/ CTN B]]="","",LEFT(db[[#This Row],[QTY/ CTN B]],SEARCH(" ",db[[#This Row],[QTY/ CTN B]],1)-1))</f>
        <v>96</v>
      </c>
      <c r="X2042" s="40" t="str">
        <f>IF(db[[#This Row],[QTY/ CTN B]]="","",RIGHT(db[[#This Row],[QTY/ CTN B]],LEN(db[[#This Row],[QTY/ CTN B]])-SEARCH(" ",db[[#This Row],[QTY/ CTN B]],1)))</f>
        <v>LSN</v>
      </c>
      <c r="Y2042" s="40">
        <f>IF(db[[#This Row],[QTY/ CTN TG]]="",IF(db[[#This Row],[STN TG]]="","",12),LEFT(db[[#This Row],[QTY/ CTN TG]],SEARCH(" ",db[[#This Row],[QTY/ CTN TG]],1)-1))</f>
        <v>12</v>
      </c>
      <c r="Z20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42" s="40" t="str">
        <f>IF(db[[#This Row],[STN K]]="","",IF(db[[#This Row],[STN TG]]="LSN",12,""))</f>
        <v/>
      </c>
      <c r="AB2042" s="40" t="str">
        <f>IF(db[[#This Row],[STN TG]]="LSN","PCS","")</f>
        <v/>
      </c>
      <c r="AC2042" s="40">
        <f>db[[#This Row],[QTY B]]*IF(db[[#This Row],[QTY TG]]="",1,db[[#This Row],[QTY TG]])*IF(db[[#This Row],[QTY K]]="",1,db[[#This Row],[QTY K]])</f>
        <v>1152</v>
      </c>
      <c r="AD2042" s="40" t="str">
        <f>IF(db[[#This Row],[STN K]]="",IF(db[[#This Row],[STN TG]]="",db[[#This Row],[STN B]],db[[#This Row],[STN TG]]),db[[#This Row],[STN K]])</f>
        <v>PCS</v>
      </c>
      <c r="AE2042" s="40"/>
    </row>
    <row r="2043" spans="1:31" x14ac:dyDescent="0.25">
      <c r="A2043" s="40">
        <f t="shared" si="31"/>
        <v>2042</v>
      </c>
      <c r="B2043" s="5" t="str">
        <f>LOWER(SUBSTITUTE(SUBSTITUTE(SUBSTITUTE(SUBSTITUTE(SUBSTITUTE(SUBSTITUTE(SUBSTITUTE(SUBSTITUTE(db[[#This Row],[NB BM]]," ",),".",""),"-",""),"(",""),")",""),"/",""),"""",""),"+",""))</f>
        <v>mechpentizog9000</v>
      </c>
      <c r="C2043" s="5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D2043" s="5" t="str">
        <f>LOWER(SUBSTITUTE(SUBSTITUTE(SUBSTITUTE(SUBSTITUTE(SUBSTITUTE(SUBSTITUTE(SUBSTITUTE(SUBSTITUTE(SUBSTITUTE(db[[#This Row],[NB PAJAK]]," ",""),"-",""),"(",""),")",""),".",""),",",""),"/",""),"""",""),"+",""))</f>
        <v/>
      </c>
      <c r="E204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mechpentizog9000144lsnuntana</v>
      </c>
      <c r="F204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mekpensiltizog9000144lsn</v>
      </c>
      <c r="G2043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mekpensiltizog9000untana</v>
      </c>
      <c r="H204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mekpensiltizog9000144lsnuntana</v>
      </c>
      <c r="I2043" s="2" t="s">
        <v>6861</v>
      </c>
      <c r="J2043" s="2" t="s">
        <v>2201</v>
      </c>
      <c r="K2043" s="1"/>
      <c r="L2043" s="2" t="s">
        <v>1336</v>
      </c>
      <c r="M2043" s="34" t="e">
        <f>IF(db[[#This Row],[NB NOTA_C]]="","",COUNTIF([2]!B_MSK[concat],db[[#This Row],[NB NOTA_C]]))</f>
        <v>#REF!</v>
      </c>
      <c r="N2043" s="9" t="s">
        <v>1349</v>
      </c>
      <c r="O2043" s="5" t="s">
        <v>1391</v>
      </c>
      <c r="P2043" s="2" t="s">
        <v>2440</v>
      </c>
      <c r="R2043" s="2" t="str">
        <f>IF(db[[#This Row],[QTY/ CTN]]="","",SUBSTITUTE(SUBSTITUTE(SUBSTITUTE(db[[#This Row],[QTY/ CTN]]," ","_",2),"(",""),")","")&amp;"_")</f>
        <v>144 LSN_</v>
      </c>
      <c r="S2043" s="2">
        <f>IF(db[[#This Row],[H_QTY/ CTN]]="","",SEARCH("_",db[[#This Row],[H_QTY/ CTN]]))</f>
        <v>8</v>
      </c>
      <c r="T2043" s="2">
        <f>IF(db[[#This Row],[H_QTY/ CTN]]="","",LEN(db[[#This Row],[H_QTY/ CTN]]))</f>
        <v>8</v>
      </c>
      <c r="U2043" s="41" t="str">
        <f>IF(db[[#This Row],[H_QTY/ CTN]]="","",LEFT(db[[#This Row],[H_QTY/ CTN]],db[[#This Row],[H_1]]-1))</f>
        <v>144 LSN</v>
      </c>
      <c r="V2043" s="40" t="str">
        <f>IF(NOT(db[[#This Row],[H_1]]=db[[#This Row],[H_2]]),MID(db[[#This Row],[H_QTY/ CTN]],db[[#This Row],[H_1]]+1,db[[#This Row],[H_2]]-db[[#This Row],[H_1]]-1),"")</f>
        <v/>
      </c>
      <c r="W2043" s="40" t="str">
        <f>IF(db[[#This Row],[QTY/ CTN B]]="","",LEFT(db[[#This Row],[QTY/ CTN B]],SEARCH(" ",db[[#This Row],[QTY/ CTN B]],1)-1))</f>
        <v>144</v>
      </c>
      <c r="X2043" s="40" t="str">
        <f>IF(db[[#This Row],[QTY/ CTN B]]="","",RIGHT(db[[#This Row],[QTY/ CTN B]],LEN(db[[#This Row],[QTY/ CTN B]])-SEARCH(" ",db[[#This Row],[QTY/ CTN B]],1)))</f>
        <v>LSN</v>
      </c>
      <c r="Y2043" s="40">
        <f>IF(db[[#This Row],[QTY/ CTN TG]]="",IF(db[[#This Row],[STN TG]]="","",12),LEFT(db[[#This Row],[QTY/ CTN TG]],SEARCH(" ",db[[#This Row],[QTY/ CTN TG]],1)-1))</f>
        <v>12</v>
      </c>
      <c r="Z20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43" s="40" t="str">
        <f>IF(db[[#This Row],[STN K]]="","",IF(db[[#This Row],[STN TG]]="LSN",12,""))</f>
        <v/>
      </c>
      <c r="AB2043" s="40" t="str">
        <f>IF(db[[#This Row],[STN TG]]="LSN","PCS","")</f>
        <v/>
      </c>
      <c r="AC2043" s="40">
        <f>db[[#This Row],[QTY B]]*IF(db[[#This Row],[QTY TG]]="",1,db[[#This Row],[QTY TG]])*IF(db[[#This Row],[QTY K]]="",1,db[[#This Row],[QTY K]])</f>
        <v>1728</v>
      </c>
      <c r="AD2043" s="40" t="str">
        <f>IF(db[[#This Row],[STN K]]="",IF(db[[#This Row],[STN TG]]="",db[[#This Row],[STN B]],db[[#This Row],[STN TG]]),db[[#This Row],[STN K]])</f>
        <v>PCS</v>
      </c>
      <c r="AE2043" s="40"/>
    </row>
    <row r="2044" spans="1:31" x14ac:dyDescent="0.25">
      <c r="A2044" s="40">
        <f t="shared" si="31"/>
        <v>2043</v>
      </c>
      <c r="B2044" s="5" t="str">
        <f>LOWER(SUBSTITUTE(SUBSTITUTE(SUBSTITUTE(SUBSTITUTE(SUBSTITUTE(SUBSTITUTE(SUBSTITUTE(SUBSTITUTE(db[[#This Row],[NB BM]]," ",),".",""),"-",""),"(",""),")",""),"/",""),"""",""),"+",""))</f>
        <v>mechpentizog9001</v>
      </c>
      <c r="C2044" s="5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D2044" s="5" t="str">
        <f>LOWER(SUBSTITUTE(SUBSTITUTE(SUBSTITUTE(SUBSTITUTE(SUBSTITUTE(SUBSTITUTE(SUBSTITUTE(SUBSTITUTE(SUBSTITUTE(db[[#This Row],[NB PAJAK]]," ",""),"-",""),"(",""),")",""),".",""),",",""),"/",""),"""",""),"+",""))</f>
        <v/>
      </c>
      <c r="E204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mechpentizog9001144lsnuntana</v>
      </c>
      <c r="F204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mekpensiltizog9001144lsn</v>
      </c>
      <c r="G2044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mekpensiltizog9001untana</v>
      </c>
      <c r="H204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mekpensiltizog9001144lsnuntana</v>
      </c>
      <c r="I2044" s="2" t="s">
        <v>6862</v>
      </c>
      <c r="J2044" s="2" t="s">
        <v>2202</v>
      </c>
      <c r="K2044" s="14"/>
      <c r="L2044" s="2" t="s">
        <v>1336</v>
      </c>
      <c r="M2044" s="34" t="e">
        <f>IF(db[[#This Row],[NB NOTA_C]]="","",COUNTIF([2]!B_MSK[concat],db[[#This Row],[NB NOTA_C]]))</f>
        <v>#REF!</v>
      </c>
      <c r="N2044" s="9" t="s">
        <v>1349</v>
      </c>
      <c r="O2044" s="5" t="s">
        <v>1391</v>
      </c>
      <c r="P2044" s="2" t="s">
        <v>2440</v>
      </c>
      <c r="R2044" s="2" t="str">
        <f>IF(db[[#This Row],[QTY/ CTN]]="","",SUBSTITUTE(SUBSTITUTE(SUBSTITUTE(db[[#This Row],[QTY/ CTN]]," ","_",2),"(",""),")","")&amp;"_")</f>
        <v>144 LSN_</v>
      </c>
      <c r="S2044" s="2">
        <f>IF(db[[#This Row],[H_QTY/ CTN]]="","",SEARCH("_",db[[#This Row],[H_QTY/ CTN]]))</f>
        <v>8</v>
      </c>
      <c r="T2044" s="2">
        <f>IF(db[[#This Row],[H_QTY/ CTN]]="","",LEN(db[[#This Row],[H_QTY/ CTN]]))</f>
        <v>8</v>
      </c>
      <c r="U2044" s="41" t="str">
        <f>IF(db[[#This Row],[H_QTY/ CTN]]="","",LEFT(db[[#This Row],[H_QTY/ CTN]],db[[#This Row],[H_1]]-1))</f>
        <v>144 LSN</v>
      </c>
      <c r="V2044" s="40" t="str">
        <f>IF(NOT(db[[#This Row],[H_1]]=db[[#This Row],[H_2]]),MID(db[[#This Row],[H_QTY/ CTN]],db[[#This Row],[H_1]]+1,db[[#This Row],[H_2]]-db[[#This Row],[H_1]]-1),"")</f>
        <v/>
      </c>
      <c r="W2044" s="40" t="str">
        <f>IF(db[[#This Row],[QTY/ CTN B]]="","",LEFT(db[[#This Row],[QTY/ CTN B]],SEARCH(" ",db[[#This Row],[QTY/ CTN B]],1)-1))</f>
        <v>144</v>
      </c>
      <c r="X2044" s="40" t="str">
        <f>IF(db[[#This Row],[QTY/ CTN B]]="","",RIGHT(db[[#This Row],[QTY/ CTN B]],LEN(db[[#This Row],[QTY/ CTN B]])-SEARCH(" ",db[[#This Row],[QTY/ CTN B]],1)))</f>
        <v>LSN</v>
      </c>
      <c r="Y2044" s="40">
        <f>IF(db[[#This Row],[QTY/ CTN TG]]="",IF(db[[#This Row],[STN TG]]="","",12),LEFT(db[[#This Row],[QTY/ CTN TG]],SEARCH(" ",db[[#This Row],[QTY/ CTN TG]],1)-1))</f>
        <v>12</v>
      </c>
      <c r="Z20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44" s="40" t="str">
        <f>IF(db[[#This Row],[STN K]]="","",IF(db[[#This Row],[STN TG]]="LSN",12,""))</f>
        <v/>
      </c>
      <c r="AB2044" s="40" t="str">
        <f>IF(db[[#This Row],[STN TG]]="LSN","PCS","")</f>
        <v/>
      </c>
      <c r="AC2044" s="40">
        <f>db[[#This Row],[QTY B]]*IF(db[[#This Row],[QTY TG]]="",1,db[[#This Row],[QTY TG]])*IF(db[[#This Row],[QTY K]]="",1,db[[#This Row],[QTY K]])</f>
        <v>1728</v>
      </c>
      <c r="AD2044" s="40" t="str">
        <f>IF(db[[#This Row],[STN K]]="",IF(db[[#This Row],[STN TG]]="",db[[#This Row],[STN B]],db[[#This Row],[STN TG]]),db[[#This Row],[STN K]])</f>
        <v>PCS</v>
      </c>
      <c r="AE2044" s="40"/>
    </row>
    <row r="2045" spans="1:31" x14ac:dyDescent="0.25">
      <c r="A2045" s="40">
        <f t="shared" si="31"/>
        <v>2044</v>
      </c>
      <c r="B2045" s="5" t="str">
        <f>LOWER(SUBSTITUTE(SUBSTITUTE(SUBSTITUTE(SUBSTITUTE(SUBSTITUTE(SUBSTITUTE(SUBSTITUTE(SUBSTITUTE(db[[#This Row],[NB BM]]," ",),".",""),"-",""),"(",""),")",""),"/",""),"""",""),"+",""))</f>
        <v>mechpentizog9002</v>
      </c>
      <c r="C2045" s="5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D2045" s="5" t="str">
        <f>LOWER(SUBSTITUTE(SUBSTITUTE(SUBSTITUTE(SUBSTITUTE(SUBSTITUTE(SUBSTITUTE(SUBSTITUTE(SUBSTITUTE(SUBSTITUTE(db[[#This Row],[NB PAJAK]]," ",""),"-",""),"(",""),")",""),".",""),",",""),"/",""),"""",""),"+",""))</f>
        <v/>
      </c>
      <c r="E204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mechpentizog9002144lsnuntana</v>
      </c>
      <c r="F204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mekpensiltizog9002144lsn</v>
      </c>
      <c r="G2045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mekpensiltizog9002untana</v>
      </c>
      <c r="H204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mekpensiltizog9002144lsnuntana</v>
      </c>
      <c r="I2045" s="2" t="s">
        <v>6863</v>
      </c>
      <c r="J2045" s="2" t="s">
        <v>2203</v>
      </c>
      <c r="K2045" s="14"/>
      <c r="L2045" s="2" t="s">
        <v>1336</v>
      </c>
      <c r="M2045" s="34" t="e">
        <f>IF(db[[#This Row],[NB NOTA_C]]="","",COUNTIF([2]!B_MSK[concat],db[[#This Row],[NB NOTA_C]]))</f>
        <v>#REF!</v>
      </c>
      <c r="N2045" s="9" t="s">
        <v>1349</v>
      </c>
      <c r="O2045" s="5" t="s">
        <v>1391</v>
      </c>
      <c r="P2045" s="2" t="s">
        <v>2440</v>
      </c>
      <c r="R2045" s="2" t="str">
        <f>IF(db[[#This Row],[QTY/ CTN]]="","",SUBSTITUTE(SUBSTITUTE(SUBSTITUTE(db[[#This Row],[QTY/ CTN]]," ","_",2),"(",""),")","")&amp;"_")</f>
        <v>144 LSN_</v>
      </c>
      <c r="S2045" s="2">
        <f>IF(db[[#This Row],[H_QTY/ CTN]]="","",SEARCH("_",db[[#This Row],[H_QTY/ CTN]]))</f>
        <v>8</v>
      </c>
      <c r="T2045" s="2">
        <f>IF(db[[#This Row],[H_QTY/ CTN]]="","",LEN(db[[#This Row],[H_QTY/ CTN]]))</f>
        <v>8</v>
      </c>
      <c r="U2045" s="41" t="str">
        <f>IF(db[[#This Row],[H_QTY/ CTN]]="","",LEFT(db[[#This Row],[H_QTY/ CTN]],db[[#This Row],[H_1]]-1))</f>
        <v>144 LSN</v>
      </c>
      <c r="V2045" s="40" t="str">
        <f>IF(NOT(db[[#This Row],[H_1]]=db[[#This Row],[H_2]]),MID(db[[#This Row],[H_QTY/ CTN]],db[[#This Row],[H_1]]+1,db[[#This Row],[H_2]]-db[[#This Row],[H_1]]-1),"")</f>
        <v/>
      </c>
      <c r="W2045" s="40" t="str">
        <f>IF(db[[#This Row],[QTY/ CTN B]]="","",LEFT(db[[#This Row],[QTY/ CTN B]],SEARCH(" ",db[[#This Row],[QTY/ CTN B]],1)-1))</f>
        <v>144</v>
      </c>
      <c r="X2045" s="40" t="str">
        <f>IF(db[[#This Row],[QTY/ CTN B]]="","",RIGHT(db[[#This Row],[QTY/ CTN B]],LEN(db[[#This Row],[QTY/ CTN B]])-SEARCH(" ",db[[#This Row],[QTY/ CTN B]],1)))</f>
        <v>LSN</v>
      </c>
      <c r="Y2045" s="40">
        <f>IF(db[[#This Row],[QTY/ CTN TG]]="",IF(db[[#This Row],[STN TG]]="","",12),LEFT(db[[#This Row],[QTY/ CTN TG]],SEARCH(" ",db[[#This Row],[QTY/ CTN TG]],1)-1))</f>
        <v>12</v>
      </c>
      <c r="Z20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45" s="40" t="str">
        <f>IF(db[[#This Row],[STN K]]="","",IF(db[[#This Row],[STN TG]]="LSN",12,""))</f>
        <v/>
      </c>
      <c r="AB2045" s="40" t="str">
        <f>IF(db[[#This Row],[STN TG]]="LSN","PCS","")</f>
        <v/>
      </c>
      <c r="AC2045" s="40">
        <f>db[[#This Row],[QTY B]]*IF(db[[#This Row],[QTY TG]]="",1,db[[#This Row],[QTY TG]])*IF(db[[#This Row],[QTY K]]="",1,db[[#This Row],[QTY K]])</f>
        <v>1728</v>
      </c>
      <c r="AD2045" s="40" t="str">
        <f>IF(db[[#This Row],[STN K]]="",IF(db[[#This Row],[STN TG]]="",db[[#This Row],[STN B]],db[[#This Row],[STN TG]]),db[[#This Row],[STN K]])</f>
        <v>PCS</v>
      </c>
      <c r="AE2045" s="40"/>
    </row>
    <row r="2046" spans="1:31" x14ac:dyDescent="0.25">
      <c r="A2046" s="40">
        <f t="shared" si="31"/>
        <v>2045</v>
      </c>
      <c r="B2046" s="5" t="str">
        <f>LOWER(SUBSTITUTE(SUBSTITUTE(SUBSTITUTE(SUBSTITUTE(SUBSTITUTE(SUBSTITUTE(SUBSTITUTE(SUBSTITUTE(db[[#This Row],[NB BM]]," ",),".",""),"-",""),"(",""),")",""),"/",""),"""",""),"+",""))</f>
        <v>mechpentizog9003</v>
      </c>
      <c r="C2046" s="5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D2046" s="5" t="str">
        <f>LOWER(SUBSTITUTE(SUBSTITUTE(SUBSTITUTE(SUBSTITUTE(SUBSTITUTE(SUBSTITUTE(SUBSTITUTE(SUBSTITUTE(SUBSTITUTE(db[[#This Row],[NB PAJAK]]," ",""),"-",""),"(",""),")",""),".",""),",",""),"/",""),"""",""),"+",""))</f>
        <v/>
      </c>
      <c r="E204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mechpentizog9003144lsnuntana</v>
      </c>
      <c r="F204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mekpensiltizog9003144lsn</v>
      </c>
      <c r="G2046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mekpensiltizog9003untana</v>
      </c>
      <c r="H204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mekpensiltizog9003144lsnuntana</v>
      </c>
      <c r="I2046" s="2" t="s">
        <v>6864</v>
      </c>
      <c r="J2046" s="2" t="s">
        <v>2204</v>
      </c>
      <c r="K2046" s="1"/>
      <c r="L2046" s="2" t="s">
        <v>1336</v>
      </c>
      <c r="M2046" s="34" t="e">
        <f>IF(db[[#This Row],[NB NOTA_C]]="","",COUNTIF([2]!B_MSK[concat],db[[#This Row],[NB NOTA_C]]))</f>
        <v>#REF!</v>
      </c>
      <c r="N2046" s="9" t="s">
        <v>1349</v>
      </c>
      <c r="O2046" s="5" t="s">
        <v>1391</v>
      </c>
      <c r="P2046" s="2" t="s">
        <v>2440</v>
      </c>
      <c r="R2046" s="2" t="str">
        <f>IF(db[[#This Row],[QTY/ CTN]]="","",SUBSTITUTE(SUBSTITUTE(SUBSTITUTE(db[[#This Row],[QTY/ CTN]]," ","_",2),"(",""),")","")&amp;"_")</f>
        <v>144 LSN_</v>
      </c>
      <c r="S2046" s="2">
        <f>IF(db[[#This Row],[H_QTY/ CTN]]="","",SEARCH("_",db[[#This Row],[H_QTY/ CTN]]))</f>
        <v>8</v>
      </c>
      <c r="T2046" s="2">
        <f>IF(db[[#This Row],[H_QTY/ CTN]]="","",LEN(db[[#This Row],[H_QTY/ CTN]]))</f>
        <v>8</v>
      </c>
      <c r="U2046" s="41" t="str">
        <f>IF(db[[#This Row],[H_QTY/ CTN]]="","",LEFT(db[[#This Row],[H_QTY/ CTN]],db[[#This Row],[H_1]]-1))</f>
        <v>144 LSN</v>
      </c>
      <c r="V2046" s="40" t="str">
        <f>IF(NOT(db[[#This Row],[H_1]]=db[[#This Row],[H_2]]),MID(db[[#This Row],[H_QTY/ CTN]],db[[#This Row],[H_1]]+1,db[[#This Row],[H_2]]-db[[#This Row],[H_1]]-1),"")</f>
        <v/>
      </c>
      <c r="W2046" s="40" t="str">
        <f>IF(db[[#This Row],[QTY/ CTN B]]="","",LEFT(db[[#This Row],[QTY/ CTN B]],SEARCH(" ",db[[#This Row],[QTY/ CTN B]],1)-1))</f>
        <v>144</v>
      </c>
      <c r="X2046" s="40" t="str">
        <f>IF(db[[#This Row],[QTY/ CTN B]]="","",RIGHT(db[[#This Row],[QTY/ CTN B]],LEN(db[[#This Row],[QTY/ CTN B]])-SEARCH(" ",db[[#This Row],[QTY/ CTN B]],1)))</f>
        <v>LSN</v>
      </c>
      <c r="Y2046" s="40">
        <f>IF(db[[#This Row],[QTY/ CTN TG]]="",IF(db[[#This Row],[STN TG]]="","",12),LEFT(db[[#This Row],[QTY/ CTN TG]],SEARCH(" ",db[[#This Row],[QTY/ CTN TG]],1)-1))</f>
        <v>12</v>
      </c>
      <c r="Z20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46" s="40" t="str">
        <f>IF(db[[#This Row],[STN K]]="","",IF(db[[#This Row],[STN TG]]="LSN",12,""))</f>
        <v/>
      </c>
      <c r="AB2046" s="40" t="str">
        <f>IF(db[[#This Row],[STN TG]]="LSN","PCS","")</f>
        <v/>
      </c>
      <c r="AC2046" s="40">
        <f>db[[#This Row],[QTY B]]*IF(db[[#This Row],[QTY TG]]="",1,db[[#This Row],[QTY TG]])*IF(db[[#This Row],[QTY K]]="",1,db[[#This Row],[QTY K]])</f>
        <v>1728</v>
      </c>
      <c r="AD2046" s="40" t="str">
        <f>IF(db[[#This Row],[STN K]]="",IF(db[[#This Row],[STN TG]]="",db[[#This Row],[STN B]],db[[#This Row],[STN TG]]),db[[#This Row],[STN K]])</f>
        <v>PCS</v>
      </c>
      <c r="AE2046" s="40"/>
    </row>
    <row r="2047" spans="1:31" x14ac:dyDescent="0.25">
      <c r="A2047" s="40">
        <f t="shared" si="31"/>
        <v>2046</v>
      </c>
      <c r="B2047" s="5" t="str">
        <f>LOWER(SUBSTITUTE(SUBSTITUTE(SUBSTITUTE(SUBSTITUTE(SUBSTITUTE(SUBSTITUTE(SUBSTITUTE(SUBSTITUTE(db[[#This Row],[NB BM]]," ",),".",""),"-",""),"(",""),")",""),"/",""),"""",""),"+",""))</f>
        <v>mechpentizog9003a</v>
      </c>
      <c r="C2047" s="5" t="str">
        <f>LOWER(SUBSTITUTE(SUBSTITUTE(SUBSTITUTE(SUBSTITUTE(SUBSTITUTE(SUBSTITUTE(SUBSTITUTE(SUBSTITUTE(SUBSTITUTE(db[[#This Row],[NB NOTA]]," ",),".",""),"-",""),"(",""),")",""),",",""),"/",""),"""",""),"+",""))</f>
        <v>mekpensiltizog9003a</v>
      </c>
      <c r="D2047" s="5" t="str">
        <f>LOWER(SUBSTITUTE(SUBSTITUTE(SUBSTITUTE(SUBSTITUTE(SUBSTITUTE(SUBSTITUTE(SUBSTITUTE(SUBSTITUTE(SUBSTITUTE(db[[#This Row],[NB PAJAK]]," ",""),"-",""),"(",""),")",""),".",""),",",""),"/",""),"""",""),"+",""))</f>
        <v>mechanicalpenciltizog9003a</v>
      </c>
      <c r="E204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mechpentizog9003a144lsnartomoro</v>
      </c>
      <c r="F204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mekpensiltizog9003a144lsn</v>
      </c>
      <c r="G2047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mekpensiltizog9003aartomoro</v>
      </c>
      <c r="H204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mekpensiltizog9003a144lsnartomoro</v>
      </c>
      <c r="I2047" s="2" t="s">
        <v>6865</v>
      </c>
      <c r="J2047" s="2" t="s">
        <v>5372</v>
      </c>
      <c r="K2047" s="1" t="s">
        <v>5373</v>
      </c>
      <c r="L2047" s="2" t="s">
        <v>1335</v>
      </c>
      <c r="M2047" s="34" t="e">
        <f>IF(db[[#This Row],[NB NOTA_C]]="","",COUNTIF([2]!B_MSK[concat],db[[#This Row],[NB NOTA_C]]))</f>
        <v>#REF!</v>
      </c>
      <c r="N2047" s="9">
        <v>99</v>
      </c>
      <c r="O2047" s="5" t="s">
        <v>1391</v>
      </c>
      <c r="P2047" s="2" t="s">
        <v>2440</v>
      </c>
      <c r="R2047" s="2" t="str">
        <f>IF(db[[#This Row],[QTY/ CTN]]="","",SUBSTITUTE(SUBSTITUTE(SUBSTITUTE(db[[#This Row],[QTY/ CTN]]," ","_",2),"(",""),")","")&amp;"_")</f>
        <v>144 LSN_</v>
      </c>
      <c r="S2047" s="2">
        <f>IF(db[[#This Row],[H_QTY/ CTN]]="","",SEARCH("_",db[[#This Row],[H_QTY/ CTN]]))</f>
        <v>8</v>
      </c>
      <c r="T2047" s="2">
        <f>IF(db[[#This Row],[H_QTY/ CTN]]="","",LEN(db[[#This Row],[H_QTY/ CTN]]))</f>
        <v>8</v>
      </c>
      <c r="U2047" s="41" t="str">
        <f>IF(db[[#This Row],[H_QTY/ CTN]]="","",LEFT(db[[#This Row],[H_QTY/ CTN]],db[[#This Row],[H_1]]-1))</f>
        <v>144 LSN</v>
      </c>
      <c r="V2047" s="40" t="str">
        <f>IF(NOT(db[[#This Row],[H_1]]=db[[#This Row],[H_2]]),MID(db[[#This Row],[H_QTY/ CTN]],db[[#This Row],[H_1]]+1,db[[#This Row],[H_2]]-db[[#This Row],[H_1]]-1),"")</f>
        <v/>
      </c>
      <c r="W2047" s="40" t="str">
        <f>IF(db[[#This Row],[QTY/ CTN B]]="","",LEFT(db[[#This Row],[QTY/ CTN B]],SEARCH(" ",db[[#This Row],[QTY/ CTN B]],1)-1))</f>
        <v>144</v>
      </c>
      <c r="X2047" s="40" t="str">
        <f>IF(db[[#This Row],[QTY/ CTN B]]="","",RIGHT(db[[#This Row],[QTY/ CTN B]],LEN(db[[#This Row],[QTY/ CTN B]])-SEARCH(" ",db[[#This Row],[QTY/ CTN B]],1)))</f>
        <v>LSN</v>
      </c>
      <c r="Y2047" s="40">
        <f>IF(db[[#This Row],[QTY/ CTN TG]]="",IF(db[[#This Row],[STN TG]]="","",12),LEFT(db[[#This Row],[QTY/ CTN TG]],SEARCH(" ",db[[#This Row],[QTY/ CTN TG]],1)-1))</f>
        <v>12</v>
      </c>
      <c r="Z20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47" s="40" t="str">
        <f>IF(db[[#This Row],[STN K]]="","",IF(db[[#This Row],[STN TG]]="LSN",12,""))</f>
        <v/>
      </c>
      <c r="AB2047" s="40" t="str">
        <f>IF(db[[#This Row],[STN TG]]="LSN","PCS","")</f>
        <v/>
      </c>
      <c r="AC2047" s="40">
        <f>db[[#This Row],[QTY B]]*IF(db[[#This Row],[QTY TG]]="",1,db[[#This Row],[QTY TG]])*IF(db[[#This Row],[QTY K]]="",1,db[[#This Row],[QTY K]])</f>
        <v>1728</v>
      </c>
      <c r="AD2047" s="40" t="str">
        <f>IF(db[[#This Row],[STN K]]="",IF(db[[#This Row],[STN TG]]="",db[[#This Row],[STN B]],db[[#This Row],[STN TG]]),db[[#This Row],[STN K]])</f>
        <v>PCS</v>
      </c>
      <c r="AE2047" s="40"/>
    </row>
    <row r="2048" spans="1:31" x14ac:dyDescent="0.25">
      <c r="A2048" s="40">
        <f t="shared" si="31"/>
        <v>2047</v>
      </c>
      <c r="B2048" s="5" t="str">
        <f>LOWER(SUBSTITUTE(SUBSTITUTE(SUBSTITUTE(SUBSTITUTE(SUBSTITUTE(SUBSTITUTE(SUBSTITUTE(SUBSTITUTE(db[[#This Row],[NB BM]]," ",),".",""),"-",""),"(",""),")",""),"/",""),"""",""),"+",""))</f>
        <v>mechpentizog9004</v>
      </c>
      <c r="C2048" s="5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D2048" s="5" t="str">
        <f>LOWER(SUBSTITUTE(SUBSTITUTE(SUBSTITUTE(SUBSTITUTE(SUBSTITUTE(SUBSTITUTE(SUBSTITUTE(SUBSTITUTE(SUBSTITUTE(db[[#This Row],[NB PAJAK]]," ",""),"-",""),"(",""),")",""),".",""),",",""),"/",""),"""",""),"+",""))</f>
        <v/>
      </c>
      <c r="E204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mechpentizog9004144lsnuntana</v>
      </c>
      <c r="F204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mekpensiltizog9004144lsn</v>
      </c>
      <c r="G2048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mekpensiltizog9004untana</v>
      </c>
      <c r="H204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mekpensiltizog9004144lsnuntana</v>
      </c>
      <c r="I2048" s="2" t="s">
        <v>6866</v>
      </c>
      <c r="J2048" s="2" t="s">
        <v>2205</v>
      </c>
      <c r="K2048" s="14"/>
      <c r="L2048" s="2" t="s">
        <v>1336</v>
      </c>
      <c r="M2048" s="34" t="e">
        <f>IF(db[[#This Row],[NB NOTA_C]]="","",COUNTIF([2]!B_MSK[concat],db[[#This Row],[NB NOTA_C]]))</f>
        <v>#REF!</v>
      </c>
      <c r="N2048" s="9" t="s">
        <v>1349</v>
      </c>
      <c r="O2048" s="5" t="s">
        <v>1391</v>
      </c>
      <c r="P2048" s="2" t="s">
        <v>2440</v>
      </c>
      <c r="R2048" s="2" t="str">
        <f>IF(db[[#This Row],[QTY/ CTN]]="","",SUBSTITUTE(SUBSTITUTE(SUBSTITUTE(db[[#This Row],[QTY/ CTN]]," ","_",2),"(",""),")","")&amp;"_")</f>
        <v>144 LSN_</v>
      </c>
      <c r="S2048" s="2">
        <f>IF(db[[#This Row],[H_QTY/ CTN]]="","",SEARCH("_",db[[#This Row],[H_QTY/ CTN]]))</f>
        <v>8</v>
      </c>
      <c r="T2048" s="2">
        <f>IF(db[[#This Row],[H_QTY/ CTN]]="","",LEN(db[[#This Row],[H_QTY/ CTN]]))</f>
        <v>8</v>
      </c>
      <c r="U2048" s="41" t="str">
        <f>IF(db[[#This Row],[H_QTY/ CTN]]="","",LEFT(db[[#This Row],[H_QTY/ CTN]],db[[#This Row],[H_1]]-1))</f>
        <v>144 LSN</v>
      </c>
      <c r="V2048" s="40" t="str">
        <f>IF(NOT(db[[#This Row],[H_1]]=db[[#This Row],[H_2]]),MID(db[[#This Row],[H_QTY/ CTN]],db[[#This Row],[H_1]]+1,db[[#This Row],[H_2]]-db[[#This Row],[H_1]]-1),"")</f>
        <v/>
      </c>
      <c r="W2048" s="40" t="str">
        <f>IF(db[[#This Row],[QTY/ CTN B]]="","",LEFT(db[[#This Row],[QTY/ CTN B]],SEARCH(" ",db[[#This Row],[QTY/ CTN B]],1)-1))</f>
        <v>144</v>
      </c>
      <c r="X2048" s="40" t="str">
        <f>IF(db[[#This Row],[QTY/ CTN B]]="","",RIGHT(db[[#This Row],[QTY/ CTN B]],LEN(db[[#This Row],[QTY/ CTN B]])-SEARCH(" ",db[[#This Row],[QTY/ CTN B]],1)))</f>
        <v>LSN</v>
      </c>
      <c r="Y2048" s="40">
        <f>IF(db[[#This Row],[QTY/ CTN TG]]="",IF(db[[#This Row],[STN TG]]="","",12),LEFT(db[[#This Row],[QTY/ CTN TG]],SEARCH(" ",db[[#This Row],[QTY/ CTN TG]],1)-1))</f>
        <v>12</v>
      </c>
      <c r="Z20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48" s="40" t="str">
        <f>IF(db[[#This Row],[STN K]]="","",IF(db[[#This Row],[STN TG]]="LSN",12,""))</f>
        <v/>
      </c>
      <c r="AB2048" s="40" t="str">
        <f>IF(db[[#This Row],[STN TG]]="LSN","PCS","")</f>
        <v/>
      </c>
      <c r="AC2048" s="40">
        <f>db[[#This Row],[QTY B]]*IF(db[[#This Row],[QTY TG]]="",1,db[[#This Row],[QTY TG]])*IF(db[[#This Row],[QTY K]]="",1,db[[#This Row],[QTY K]])</f>
        <v>1728</v>
      </c>
      <c r="AD2048" s="40" t="str">
        <f>IF(db[[#This Row],[STN K]]="",IF(db[[#This Row],[STN TG]]="",db[[#This Row],[STN B]],db[[#This Row],[STN TG]]),db[[#This Row],[STN K]])</f>
        <v>PCS</v>
      </c>
      <c r="AE2048" s="40"/>
    </row>
    <row r="2049" spans="1:31" x14ac:dyDescent="0.25">
      <c r="A2049" s="40">
        <f t="shared" si="31"/>
        <v>2048</v>
      </c>
      <c r="B2049" s="5" t="str">
        <f>LOWER(SUBSTITUTE(SUBSTITUTE(SUBSTITUTE(SUBSTITUTE(SUBSTITUTE(SUBSTITUTE(SUBSTITUTE(SUBSTITUTE(db[[#This Row],[NB BM]]," ",),".",""),"-",""),"(",""),")",""),"/",""),"""",""),"+",""))</f>
        <v>mechpentizotm030c</v>
      </c>
      <c r="C2049" s="5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D2049" s="5" t="str">
        <f>LOWER(SUBSTITUTE(SUBSTITUTE(SUBSTITUTE(SUBSTITUTE(SUBSTITUTE(SUBSTITUTE(SUBSTITUTE(SUBSTITUTE(SUBSTITUTE(db[[#This Row],[NB PAJAK]]," ",""),"-",""),"(",""),")",""),".",""),",",""),"/",""),"""",""),"+",""))</f>
        <v/>
      </c>
      <c r="E204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mechpentizotm030c96lsnuntana</v>
      </c>
      <c r="F204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mektizo20tm030c96lsn</v>
      </c>
      <c r="G2049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mektizo20tm030cuntana</v>
      </c>
      <c r="H204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mektizo20tm030c96lsnuntana</v>
      </c>
      <c r="I2049" s="2" t="s">
        <v>6895</v>
      </c>
      <c r="J2049" s="2" t="s">
        <v>1212</v>
      </c>
      <c r="K2049" s="14"/>
      <c r="L2049" s="2" t="s">
        <v>1336</v>
      </c>
      <c r="M2049" s="34" t="e">
        <f>IF(db[[#This Row],[NB NOTA_C]]="","",COUNTIF([2]!B_MSK[concat],db[[#This Row],[NB NOTA_C]]))</f>
        <v>#REF!</v>
      </c>
      <c r="N2049" s="14">
        <v>99</v>
      </c>
      <c r="O2049" s="2" t="s">
        <v>1392</v>
      </c>
      <c r="P2049" s="2" t="s">
        <v>2440</v>
      </c>
      <c r="R2049" s="2" t="str">
        <f>IF(db[[#This Row],[QTY/ CTN]]="","",SUBSTITUTE(SUBSTITUTE(SUBSTITUTE(db[[#This Row],[QTY/ CTN]]," ","_",2),"(",""),")","")&amp;"_")</f>
        <v>96 LSN_</v>
      </c>
      <c r="S2049" s="2">
        <f>IF(db[[#This Row],[H_QTY/ CTN]]="","",SEARCH("_",db[[#This Row],[H_QTY/ CTN]]))</f>
        <v>7</v>
      </c>
      <c r="T2049" s="2">
        <f>IF(db[[#This Row],[H_QTY/ CTN]]="","",LEN(db[[#This Row],[H_QTY/ CTN]]))</f>
        <v>7</v>
      </c>
      <c r="U2049" s="41" t="str">
        <f>IF(db[[#This Row],[H_QTY/ CTN]]="","",LEFT(db[[#This Row],[H_QTY/ CTN]],db[[#This Row],[H_1]]-1))</f>
        <v>96 LSN</v>
      </c>
      <c r="V2049" s="40" t="str">
        <f>IF(NOT(db[[#This Row],[H_1]]=db[[#This Row],[H_2]]),MID(db[[#This Row],[H_QTY/ CTN]],db[[#This Row],[H_1]]+1,db[[#This Row],[H_2]]-db[[#This Row],[H_1]]-1),"")</f>
        <v/>
      </c>
      <c r="W2049" s="40" t="str">
        <f>IF(db[[#This Row],[QTY/ CTN B]]="","",LEFT(db[[#This Row],[QTY/ CTN B]],SEARCH(" ",db[[#This Row],[QTY/ CTN B]],1)-1))</f>
        <v>96</v>
      </c>
      <c r="X2049" s="40" t="str">
        <f>IF(db[[#This Row],[QTY/ CTN B]]="","",RIGHT(db[[#This Row],[QTY/ CTN B]],LEN(db[[#This Row],[QTY/ CTN B]])-SEARCH(" ",db[[#This Row],[QTY/ CTN B]],1)))</f>
        <v>LSN</v>
      </c>
      <c r="Y2049" s="40">
        <f>IF(db[[#This Row],[QTY/ CTN TG]]="",IF(db[[#This Row],[STN TG]]="","",12),LEFT(db[[#This Row],[QTY/ CTN TG]],SEARCH(" ",db[[#This Row],[QTY/ CTN TG]],1)-1))</f>
        <v>12</v>
      </c>
      <c r="Z20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49" s="40" t="str">
        <f>IF(db[[#This Row],[STN K]]="","",IF(db[[#This Row],[STN TG]]="LSN",12,""))</f>
        <v/>
      </c>
      <c r="AB2049" s="40" t="str">
        <f>IF(db[[#This Row],[STN TG]]="LSN","PCS","")</f>
        <v/>
      </c>
      <c r="AC2049" s="40">
        <f>db[[#This Row],[QTY B]]*IF(db[[#This Row],[QTY TG]]="",1,db[[#This Row],[QTY TG]])*IF(db[[#This Row],[QTY K]]="",1,db[[#This Row],[QTY K]])</f>
        <v>1152</v>
      </c>
      <c r="AD2049" s="40" t="str">
        <f>IF(db[[#This Row],[STN K]]="",IF(db[[#This Row],[STN TG]]="",db[[#This Row],[STN B]],db[[#This Row],[STN TG]]),db[[#This Row],[STN K]])</f>
        <v>PCS</v>
      </c>
      <c r="AE2049" s="40"/>
    </row>
    <row r="2050" spans="1:31" x14ac:dyDescent="0.25">
      <c r="A2050" s="40">
        <f t="shared" si="31"/>
        <v>2049</v>
      </c>
      <c r="B2050" s="5" t="str">
        <f>LOWER(SUBSTITUTE(SUBSTITUTE(SUBSTITUTE(SUBSTITUTE(SUBSTITUTE(SUBSTITUTE(SUBSTITUTE(SUBSTITUTE(db[[#This Row],[NB BM]]," ",),".",""),"-",""),"(",""),")",""),"/",""),"""",""),"+",""))</f>
        <v>mechpentizotm030b</v>
      </c>
      <c r="C2050" s="5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D2050" s="5" t="str">
        <f>LOWER(SUBSTITUTE(SUBSTITUTE(SUBSTITUTE(SUBSTITUTE(SUBSTITUTE(SUBSTITUTE(SUBSTITUTE(SUBSTITUTE(SUBSTITUTE(db[[#This Row],[NB PAJAK]]," ",""),"-",""),"(",""),")",""),".",""),",",""),"/",""),"""",""),"+",""))</f>
        <v/>
      </c>
      <c r="E205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mechpentizotm030b96lsnuntana</v>
      </c>
      <c r="F205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mekanik20mmtm030b96lsn</v>
      </c>
      <c r="G2050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mekanik20mmtm030buntana</v>
      </c>
      <c r="H205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mekanik20mmtm030b96lsnuntana</v>
      </c>
      <c r="I2050" s="2" t="s">
        <v>6867</v>
      </c>
      <c r="J2050" s="2" t="s">
        <v>2111</v>
      </c>
      <c r="K2050" s="14"/>
      <c r="L2050" s="2" t="s">
        <v>1336</v>
      </c>
      <c r="M2050" s="34" t="e">
        <f>IF(db[[#This Row],[NB NOTA_C]]="","",COUNTIF([2]!B_MSK[concat],db[[#This Row],[NB NOTA_C]]))</f>
        <v>#REF!</v>
      </c>
      <c r="N2050" s="9" t="s">
        <v>1349</v>
      </c>
      <c r="O2050" s="5" t="s">
        <v>1392</v>
      </c>
      <c r="P2050" s="2" t="s">
        <v>2440</v>
      </c>
      <c r="R2050" s="2" t="str">
        <f>IF(db[[#This Row],[QTY/ CTN]]="","",SUBSTITUTE(SUBSTITUTE(SUBSTITUTE(db[[#This Row],[QTY/ CTN]]," ","_",2),"(",""),")","")&amp;"_")</f>
        <v>96 LSN_</v>
      </c>
      <c r="S2050" s="2">
        <f>IF(db[[#This Row],[H_QTY/ CTN]]="","",SEARCH("_",db[[#This Row],[H_QTY/ CTN]]))</f>
        <v>7</v>
      </c>
      <c r="T2050" s="2">
        <f>IF(db[[#This Row],[H_QTY/ CTN]]="","",LEN(db[[#This Row],[H_QTY/ CTN]]))</f>
        <v>7</v>
      </c>
      <c r="U2050" s="41" t="str">
        <f>IF(db[[#This Row],[H_QTY/ CTN]]="","",LEFT(db[[#This Row],[H_QTY/ CTN]],db[[#This Row],[H_1]]-1))</f>
        <v>96 LSN</v>
      </c>
      <c r="V2050" s="40" t="str">
        <f>IF(NOT(db[[#This Row],[H_1]]=db[[#This Row],[H_2]]),MID(db[[#This Row],[H_QTY/ CTN]],db[[#This Row],[H_1]]+1,db[[#This Row],[H_2]]-db[[#This Row],[H_1]]-1),"")</f>
        <v/>
      </c>
      <c r="W2050" s="40" t="str">
        <f>IF(db[[#This Row],[QTY/ CTN B]]="","",LEFT(db[[#This Row],[QTY/ CTN B]],SEARCH(" ",db[[#This Row],[QTY/ CTN B]],1)-1))</f>
        <v>96</v>
      </c>
      <c r="X2050" s="40" t="str">
        <f>IF(db[[#This Row],[QTY/ CTN B]]="","",RIGHT(db[[#This Row],[QTY/ CTN B]],LEN(db[[#This Row],[QTY/ CTN B]])-SEARCH(" ",db[[#This Row],[QTY/ CTN B]],1)))</f>
        <v>LSN</v>
      </c>
      <c r="Y2050" s="40">
        <f>IF(db[[#This Row],[QTY/ CTN TG]]="",IF(db[[#This Row],[STN TG]]="","",12),LEFT(db[[#This Row],[QTY/ CTN TG]],SEARCH(" ",db[[#This Row],[QTY/ CTN TG]],1)-1))</f>
        <v>12</v>
      </c>
      <c r="Z20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50" s="40" t="str">
        <f>IF(db[[#This Row],[STN K]]="","",IF(db[[#This Row],[STN TG]]="LSN",12,""))</f>
        <v/>
      </c>
      <c r="AB2050" s="40" t="str">
        <f>IF(db[[#This Row],[STN TG]]="LSN","PCS","")</f>
        <v/>
      </c>
      <c r="AC2050" s="40">
        <f>db[[#This Row],[QTY B]]*IF(db[[#This Row],[QTY TG]]="",1,db[[#This Row],[QTY TG]])*IF(db[[#This Row],[QTY K]]="",1,db[[#This Row],[QTY K]])</f>
        <v>1152</v>
      </c>
      <c r="AD2050" s="40" t="str">
        <f>IF(db[[#This Row],[STN K]]="",IF(db[[#This Row],[STN TG]]="",db[[#This Row],[STN B]],db[[#This Row],[STN TG]]),db[[#This Row],[STN K]])</f>
        <v>PCS</v>
      </c>
      <c r="AE2050" s="40"/>
    </row>
    <row r="2051" spans="1:31" x14ac:dyDescent="0.25">
      <c r="A2051" s="40">
        <f t="shared" si="31"/>
        <v>2050</v>
      </c>
      <c r="B2051" s="5" t="str">
        <f>LOWER(SUBSTITUTE(SUBSTITUTE(SUBSTITUTE(SUBSTITUTE(SUBSTITUTE(SUBSTITUTE(SUBSTITUTE(SUBSTITUTE(db[[#This Row],[NB BM]]," ",),".",""),"-",""),"(",""),")",""),"/",""),"""",""),"+",""))</f>
        <v>mechpentizotm01500</v>
      </c>
      <c r="C2051" s="5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D2051" s="5" t="str">
        <f>LOWER(SUBSTITUTE(SUBSTITUTE(SUBSTITUTE(SUBSTITUTE(SUBSTITUTE(SUBSTITUTE(SUBSTITUTE(SUBSTITUTE(SUBSTITUTE(db[[#This Row],[NB PAJAK]]," ",""),"-",""),"(",""),")",""),".",""),",",""),"/",""),"""",""),"+",""))</f>
        <v/>
      </c>
      <c r="E205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mechpentizotm01500144lsnuntana</v>
      </c>
      <c r="F205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mekanikpensiltizotm01500144lsn</v>
      </c>
      <c r="G2051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mekanikpensiltizotm01500untana</v>
      </c>
      <c r="H205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mekanikpensiltizotm01500144lsnuntana</v>
      </c>
      <c r="I2051" s="2" t="s">
        <v>4045</v>
      </c>
      <c r="J2051" s="2" t="s">
        <v>4041</v>
      </c>
      <c r="K2051" s="14"/>
      <c r="L2051" s="2" t="s">
        <v>1336</v>
      </c>
      <c r="M2051" s="33" t="e">
        <f>IF(db[[#This Row],[NB NOTA_C]]="","",COUNTIF([2]!B_MSK[concat],db[[#This Row],[NB NOTA_C]]))</f>
        <v>#REF!</v>
      </c>
      <c r="N2051" s="9" t="s">
        <v>2305</v>
      </c>
      <c r="O2051" s="5" t="s">
        <v>1391</v>
      </c>
      <c r="P2051" s="2" t="s">
        <v>2440</v>
      </c>
      <c r="Q2051" s="5"/>
      <c r="R2051" s="5" t="str">
        <f>IF(db[[#This Row],[QTY/ CTN]]="","",SUBSTITUTE(SUBSTITUTE(SUBSTITUTE(db[[#This Row],[QTY/ CTN]]," ","_",2),"(",""),")","")&amp;"_")</f>
        <v>144 LSN_</v>
      </c>
      <c r="S2051" s="5">
        <f>IF(db[[#This Row],[H_QTY/ CTN]]="","",SEARCH("_",db[[#This Row],[H_QTY/ CTN]]))</f>
        <v>8</v>
      </c>
      <c r="T2051" s="5">
        <f>IF(db[[#This Row],[H_QTY/ CTN]]="","",LEN(db[[#This Row],[H_QTY/ CTN]]))</f>
        <v>8</v>
      </c>
      <c r="U2051" s="40" t="str">
        <f>IF(db[[#This Row],[H_QTY/ CTN]]="","",LEFT(db[[#This Row],[H_QTY/ CTN]],db[[#This Row],[H_1]]-1))</f>
        <v>144 LSN</v>
      </c>
      <c r="V2051" s="40" t="str">
        <f>IF(NOT(db[[#This Row],[H_1]]=db[[#This Row],[H_2]]),MID(db[[#This Row],[H_QTY/ CTN]],db[[#This Row],[H_1]]+1,db[[#This Row],[H_2]]-db[[#This Row],[H_1]]-1),"")</f>
        <v/>
      </c>
      <c r="W2051" s="40" t="str">
        <f>IF(db[[#This Row],[QTY/ CTN B]]="","",LEFT(db[[#This Row],[QTY/ CTN B]],SEARCH(" ",db[[#This Row],[QTY/ CTN B]],1)-1))</f>
        <v>144</v>
      </c>
      <c r="X2051" s="40" t="str">
        <f>IF(db[[#This Row],[QTY/ CTN B]]="","",RIGHT(db[[#This Row],[QTY/ CTN B]],LEN(db[[#This Row],[QTY/ CTN B]])-SEARCH(" ",db[[#This Row],[QTY/ CTN B]],1)))</f>
        <v>LSN</v>
      </c>
      <c r="Y2051" s="40">
        <f>IF(db[[#This Row],[QTY/ CTN TG]]="",IF(db[[#This Row],[STN TG]]="","",12),LEFT(db[[#This Row],[QTY/ CTN TG]],SEARCH(" ",db[[#This Row],[QTY/ CTN TG]],1)-1))</f>
        <v>12</v>
      </c>
      <c r="Z20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51" s="40" t="str">
        <f>IF(db[[#This Row],[STN K]]="","",IF(db[[#This Row],[STN TG]]="LSN",12,""))</f>
        <v/>
      </c>
      <c r="AB2051" s="40" t="str">
        <f>IF(db[[#This Row],[STN TG]]="LSN","PCS","")</f>
        <v/>
      </c>
      <c r="AC2051" s="40">
        <f>db[[#This Row],[QTY B]]*IF(db[[#This Row],[QTY TG]]="",1,db[[#This Row],[QTY TG]])*IF(db[[#This Row],[QTY K]]="",1,db[[#This Row],[QTY K]])</f>
        <v>1728</v>
      </c>
      <c r="AD2051" s="40" t="str">
        <f>IF(db[[#This Row],[STN K]]="",IF(db[[#This Row],[STN TG]]="",db[[#This Row],[STN B]],db[[#This Row],[STN TG]]),db[[#This Row],[STN K]])</f>
        <v>PCS</v>
      </c>
      <c r="AE2051" s="40"/>
    </row>
    <row r="2052" spans="1:31" x14ac:dyDescent="0.25">
      <c r="A2052" s="40">
        <f t="shared" si="31"/>
        <v>2051</v>
      </c>
      <c r="B2052" s="5" t="str">
        <f>LOWER(SUBSTITUTE(SUBSTITUTE(SUBSTITUTE(SUBSTITUTE(SUBSTITUTE(SUBSTITUTE(SUBSTITUTE(SUBSTITUTE(db[[#This Row],[NB BM]]," ",),".",""),"-",""),"(",""),")",""),"/",""),"""",""),"+",""))</f>
        <v>mechpentizotm030e</v>
      </c>
      <c r="C2052" s="5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D2052" s="5" t="str">
        <f>LOWER(SUBSTITUTE(SUBSTITUTE(SUBSTITUTE(SUBSTITUTE(SUBSTITUTE(SUBSTITUTE(SUBSTITUTE(SUBSTITUTE(SUBSTITUTE(db[[#This Row],[NB PAJAK]]," ",""),"-",""),"(",""),")",""),".",""),",",""),"/",""),"""",""),"+",""))</f>
        <v/>
      </c>
      <c r="E205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mechpentizotm030e96lsnuntana</v>
      </c>
      <c r="F205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mekaniktizo20tm030e96lsn</v>
      </c>
      <c r="G2052" s="5" t="str">
        <f>db[[#This Row],[NB NOTA_C]]&amp;LOWER(SUBSTITUTE(SUBSTITUTE(SUBSTITUTE(SUBSTITUTE(SUBSTITUTE(SUBSTITUTE(SUBSTITUTE(SUBSTITUTE(SUBSTITUTE(db[[#This Row],[FAKTUR]]," ",),".",""),"-",""),"(",""),")",""),",",""),"/",""),"""",""),"+",""))</f>
        <v>mekaniktizo20tm030euntana</v>
      </c>
      <c r="H205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mekaniktizo20tm030e96lsnuntana</v>
      </c>
      <c r="I2052" s="2" t="s">
        <v>6868</v>
      </c>
      <c r="J2052" s="2" t="s">
        <v>1213</v>
      </c>
      <c r="K2052" s="14"/>
      <c r="L2052" s="2" t="s">
        <v>1336</v>
      </c>
      <c r="M2052" s="34" t="e">
        <f>IF(db[[#This Row],[NB NOTA_C]]="","",COUNTIF([2]!B_MSK[concat],db[[#This Row],[NB NOTA_C]]))</f>
        <v>#REF!</v>
      </c>
      <c r="N2052" s="14" t="s">
        <v>1349</v>
      </c>
      <c r="O2052" s="2" t="s">
        <v>1392</v>
      </c>
      <c r="P2052" s="2" t="s">
        <v>2440</v>
      </c>
      <c r="R2052" s="2" t="str">
        <f>IF(db[[#This Row],[QTY/ CTN]]="","",SUBSTITUTE(SUBSTITUTE(SUBSTITUTE(db[[#This Row],[QTY/ CTN]]," ","_",2),"(",""),")","")&amp;"_")</f>
        <v>96 LSN_</v>
      </c>
      <c r="S2052" s="2">
        <f>IF(db[[#This Row],[H_QTY/ CTN]]="","",SEARCH("_",db[[#This Row],[H_QTY/ CTN]]))</f>
        <v>7</v>
      </c>
      <c r="T2052" s="2">
        <f>IF(db[[#This Row],[H_QTY/ CTN]]="","",LEN(db[[#This Row],[H_QTY/ CTN]]))</f>
        <v>7</v>
      </c>
      <c r="U2052" s="41" t="str">
        <f>IF(db[[#This Row],[H_QTY/ CTN]]="","",LEFT(db[[#This Row],[H_QTY/ CTN]],db[[#This Row],[H_1]]-1))</f>
        <v>96 LSN</v>
      </c>
      <c r="V2052" s="40" t="str">
        <f>IF(NOT(db[[#This Row],[H_1]]=db[[#This Row],[H_2]]),MID(db[[#This Row],[H_QTY/ CTN]],db[[#This Row],[H_1]]+1,db[[#This Row],[H_2]]-db[[#This Row],[H_1]]-1),"")</f>
        <v/>
      </c>
      <c r="W2052" s="40" t="str">
        <f>IF(db[[#This Row],[QTY/ CTN B]]="","",LEFT(db[[#This Row],[QTY/ CTN B]],SEARCH(" ",db[[#This Row],[QTY/ CTN B]],1)-1))</f>
        <v>96</v>
      </c>
      <c r="X2052" s="40" t="str">
        <f>IF(db[[#This Row],[QTY/ CTN B]]="","",RIGHT(db[[#This Row],[QTY/ CTN B]],LEN(db[[#This Row],[QTY/ CTN B]])-SEARCH(" ",db[[#This Row],[QTY/ CTN B]],1)))</f>
        <v>LSN</v>
      </c>
      <c r="Y2052" s="40">
        <f>IF(db[[#This Row],[QTY/ CTN TG]]="",IF(db[[#This Row],[STN TG]]="","",12),LEFT(db[[#This Row],[QTY/ CTN TG]],SEARCH(" ",db[[#This Row],[QTY/ CTN TG]],1)-1))</f>
        <v>12</v>
      </c>
      <c r="Z20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52" s="40" t="str">
        <f>IF(db[[#This Row],[STN K]]="","",IF(db[[#This Row],[STN TG]]="LSN",12,""))</f>
        <v/>
      </c>
      <c r="AB2052" s="40" t="str">
        <f>IF(db[[#This Row],[STN TG]]="LSN","PCS","")</f>
        <v/>
      </c>
      <c r="AC2052" s="40">
        <f>db[[#This Row],[QTY B]]*IF(db[[#This Row],[QTY TG]]="",1,db[[#This Row],[QTY TG]])*IF(db[[#This Row],[QTY K]]="",1,db[[#This Row],[QTY K]])</f>
        <v>1152</v>
      </c>
      <c r="AD2052" s="40" t="str">
        <f>IF(db[[#This Row],[STN K]]="",IF(db[[#This Row],[STN TG]]="",db[[#This Row],[STN B]],db[[#This Row],[STN TG]]),db[[#This Row],[STN K]])</f>
        <v>PCS</v>
      </c>
      <c r="AE2052" s="40"/>
    </row>
    <row r="2053" spans="1:31" x14ac:dyDescent="0.25">
      <c r="A2053" s="40">
        <f t="shared" si="31"/>
        <v>2052</v>
      </c>
      <c r="B2053" s="5" t="str">
        <f>LOWER(SUBSTITUTE(SUBSTITUTE(SUBSTITUTE(SUBSTITUTE(SUBSTITUTE(SUBSTITUTE(SUBSTITUTE(SUBSTITUTE(db[[#This Row],[NB BM]]," ",),".",""),"-",""),"(",""),")",""),"/",""),"""",""),"+",""))</f>
        <v>pianikaaltozbox</v>
      </c>
      <c r="C2053" s="5" t="str">
        <f>LOWER(SUBSTITUTE(SUBSTITUTE(SUBSTITUTE(SUBSTITUTE(SUBSTITUTE(SUBSTITUTE(SUBSTITUTE(SUBSTITUTE(SUBSTITUTE(db[[#This Row],[NB NOTA]]," ",),".",""),"-",""),"(",""),")",""),",",""),"/",""),"""",""),"+",""))</f>
        <v>melodikaaltozkoper</v>
      </c>
      <c r="D2053" s="5" t="str">
        <f>LOWER(SUBSTITUTE(SUBSTITUTE(SUBSTITUTE(SUBSTITUTE(SUBSTITUTE(SUBSTITUTE(SUBSTITUTE(SUBSTITUTE(SUBSTITUTE(db[[#This Row],[NB PAJAK]]," ",""),"-",""),"(",""),")",""),".",""),",",""),"/",""),"""",""),"+",""))</f>
        <v/>
      </c>
      <c r="E20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pianikaaltozbox12pcsuntana</v>
      </c>
      <c r="F20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melodikaaltozkoper12pcs</v>
      </c>
      <c r="G2053" s="5" t="str">
        <f>db[[#This Row],[NB NOTA_C]]&amp;LOWER(SUBSTITUTE(SUBSTITUTE(SUBSTITUTE(SUBSTITUTE(SUBSTITUTE(SUBSTITUTE(SUBSTITUTE(SUBSTITUTE(SUBSTITUTE(db[[#This Row],[FAKTUR]]," ",),".",""),"-",""),"(",""),")",""),",",""),"/",""),"""",""),"+",""))</f>
        <v>melodikaaltozkoperuntana</v>
      </c>
      <c r="H20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melodikaaltozkoper12pcsuntana</v>
      </c>
      <c r="I2053" s="2" t="s">
        <v>6891</v>
      </c>
      <c r="J2053" s="2" t="s">
        <v>6776</v>
      </c>
      <c r="K2053" s="14"/>
      <c r="L2053" s="2" t="s">
        <v>1336</v>
      </c>
      <c r="M2053" s="33" t="e">
        <f>IF(db[[#This Row],[NB NOTA_C]]="","",COUNTIF([2]!B_MSK[concat],db[[#This Row],[NB NOTA_C]]))</f>
        <v>#REF!</v>
      </c>
      <c r="N2053" s="9" t="s">
        <v>6780</v>
      </c>
      <c r="O2053" s="5" t="s">
        <v>1502</v>
      </c>
      <c r="P2053" s="2" t="s">
        <v>2422</v>
      </c>
      <c r="Q2053" s="5"/>
      <c r="R2053" s="5" t="str">
        <f>IF(db[[#This Row],[QTY/ CTN]]="","",SUBSTITUTE(SUBSTITUTE(SUBSTITUTE(db[[#This Row],[QTY/ CTN]]," ","_",2),"(",""),")","")&amp;"_")</f>
        <v>12 PCS_</v>
      </c>
      <c r="S2053" s="5">
        <f>IF(db[[#This Row],[H_QTY/ CTN]]="","",SEARCH("_",db[[#This Row],[H_QTY/ CTN]]))</f>
        <v>7</v>
      </c>
      <c r="T2053" s="5">
        <f>IF(db[[#This Row],[H_QTY/ CTN]]="","",LEN(db[[#This Row],[H_QTY/ CTN]]))</f>
        <v>7</v>
      </c>
      <c r="U2053" s="40" t="str">
        <f>IF(db[[#This Row],[H_QTY/ CTN]]="","",LEFT(db[[#This Row],[H_QTY/ CTN]],db[[#This Row],[H_1]]-1))</f>
        <v>12 PCS</v>
      </c>
      <c r="V2053" s="40" t="str">
        <f>IF(NOT(db[[#This Row],[H_1]]=db[[#This Row],[H_2]]),MID(db[[#This Row],[H_QTY/ CTN]],db[[#This Row],[H_1]]+1,db[[#This Row],[H_2]]-db[[#This Row],[H_1]]-1),"")</f>
        <v/>
      </c>
      <c r="W2053" s="40" t="str">
        <f>IF(db[[#This Row],[QTY/ CTN B]]="","",LEFT(db[[#This Row],[QTY/ CTN B]],SEARCH(" ",db[[#This Row],[QTY/ CTN B]],1)-1))</f>
        <v>12</v>
      </c>
      <c r="X2053" s="40" t="str">
        <f>IF(db[[#This Row],[QTY/ CTN B]]="","",RIGHT(db[[#This Row],[QTY/ CTN B]],LEN(db[[#This Row],[QTY/ CTN B]])-SEARCH(" ",db[[#This Row],[QTY/ CTN B]],1)))</f>
        <v>PCS</v>
      </c>
      <c r="Y2053" s="40" t="str">
        <f>IF(db[[#This Row],[QTY/ CTN TG]]="",IF(db[[#This Row],[STN TG]]="","",12),LEFT(db[[#This Row],[QTY/ CTN TG]],SEARCH(" ",db[[#This Row],[QTY/ CTN TG]],1)-1))</f>
        <v/>
      </c>
      <c r="Z20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3" s="40" t="str">
        <f>IF(db[[#This Row],[STN K]]="","",IF(db[[#This Row],[STN TG]]="LSN",12,""))</f>
        <v/>
      </c>
      <c r="AB2053" s="40" t="str">
        <f>IF(db[[#This Row],[STN TG]]="LSN","PCS","")</f>
        <v/>
      </c>
      <c r="AC2053" s="40">
        <f>db[[#This Row],[QTY B]]*IF(db[[#This Row],[QTY TG]]="",1,db[[#This Row],[QTY TG]])*IF(db[[#This Row],[QTY K]]="",1,db[[#This Row],[QTY K]])</f>
        <v>12</v>
      </c>
      <c r="AD2053" s="40" t="str">
        <f>IF(db[[#This Row],[STN K]]="",IF(db[[#This Row],[STN TG]]="",db[[#This Row],[STN B]],db[[#This Row],[STN TG]]),db[[#This Row],[STN K]])</f>
        <v>PCS</v>
      </c>
      <c r="AE2053" s="40"/>
    </row>
    <row r="2054" spans="1:31" x14ac:dyDescent="0.25">
      <c r="A2054" s="40">
        <f t="shared" si="31"/>
        <v>2053</v>
      </c>
      <c r="B2054" s="5" t="str">
        <f>LOWER(SUBSTITUTE(SUBSTITUTE(SUBSTITUTE(SUBSTITUTE(SUBSTITUTE(SUBSTITUTE(SUBSTITUTE(SUBSTITUTE(db[[#This Row],[NB BM]]," ",),".",""),"-",""),"(",""),")",""),"/",""),"""",""),"+",""))</f>
        <v>pianikaaltozboxpink</v>
      </c>
      <c r="C2054" s="5" t="str">
        <f>LOWER(SUBSTITUTE(SUBSTITUTE(SUBSTITUTE(SUBSTITUTE(SUBSTITUTE(SUBSTITUTE(SUBSTITUTE(SUBSTITUTE(SUBSTITUTE(db[[#This Row],[NB NOTA]]," ",),".",""),"-",""),"(",""),")",""),",",""),"/",""),"""",""),"+",""))</f>
        <v>melodikaaltozkoperpink</v>
      </c>
      <c r="D2054" s="5" t="str">
        <f>LOWER(SUBSTITUTE(SUBSTITUTE(SUBSTITUTE(SUBSTITUTE(SUBSTITUTE(SUBSTITUTE(SUBSTITUTE(SUBSTITUTE(SUBSTITUTE(db[[#This Row],[NB PAJAK]]," ",""),"-",""),"(",""),")",""),".",""),",",""),"/",""),"""",""),"+",""))</f>
        <v/>
      </c>
      <c r="E205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pianikaaltozboxpink12pcsuntana</v>
      </c>
      <c r="F205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melodikaaltozkoperpink12pcs</v>
      </c>
      <c r="G2054" s="5" t="str">
        <f>db[[#This Row],[NB NOTA_C]]&amp;LOWER(SUBSTITUTE(SUBSTITUTE(SUBSTITUTE(SUBSTITUTE(SUBSTITUTE(SUBSTITUTE(SUBSTITUTE(SUBSTITUTE(SUBSTITUTE(db[[#This Row],[FAKTUR]]," ",),".",""),"-",""),"(",""),")",""),",",""),"/",""),"""",""),"+",""))</f>
        <v>melodikaaltozkoperpinkuntana</v>
      </c>
      <c r="H205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melodikaaltozkoperpink12pcsuntana</v>
      </c>
      <c r="I2054" s="2" t="s">
        <v>6892</v>
      </c>
      <c r="J2054" s="2" t="s">
        <v>6777</v>
      </c>
      <c r="K2054" s="14"/>
      <c r="L2054" s="2" t="s">
        <v>1336</v>
      </c>
      <c r="M2054" s="33" t="e">
        <f>IF(db[[#This Row],[NB NOTA_C]]="","",COUNTIF([2]!B_MSK[concat],db[[#This Row],[NB NOTA_C]]))</f>
        <v>#REF!</v>
      </c>
      <c r="N2054" s="9" t="s">
        <v>6780</v>
      </c>
      <c r="O2054" s="5" t="s">
        <v>1502</v>
      </c>
      <c r="P2054" s="2" t="s">
        <v>2422</v>
      </c>
      <c r="Q2054" s="5"/>
      <c r="R2054" s="5" t="str">
        <f>IF(db[[#This Row],[QTY/ CTN]]="","",SUBSTITUTE(SUBSTITUTE(SUBSTITUTE(db[[#This Row],[QTY/ CTN]]," ","_",2),"(",""),")","")&amp;"_")</f>
        <v>12 PCS_</v>
      </c>
      <c r="S2054" s="5">
        <f>IF(db[[#This Row],[H_QTY/ CTN]]="","",SEARCH("_",db[[#This Row],[H_QTY/ CTN]]))</f>
        <v>7</v>
      </c>
      <c r="T2054" s="5">
        <f>IF(db[[#This Row],[H_QTY/ CTN]]="","",LEN(db[[#This Row],[H_QTY/ CTN]]))</f>
        <v>7</v>
      </c>
      <c r="U2054" s="40" t="str">
        <f>IF(db[[#This Row],[H_QTY/ CTN]]="","",LEFT(db[[#This Row],[H_QTY/ CTN]],db[[#This Row],[H_1]]-1))</f>
        <v>12 PCS</v>
      </c>
      <c r="V2054" s="40" t="str">
        <f>IF(NOT(db[[#This Row],[H_1]]=db[[#This Row],[H_2]]),MID(db[[#This Row],[H_QTY/ CTN]],db[[#This Row],[H_1]]+1,db[[#This Row],[H_2]]-db[[#This Row],[H_1]]-1),"")</f>
        <v/>
      </c>
      <c r="W2054" s="40" t="str">
        <f>IF(db[[#This Row],[QTY/ CTN B]]="","",LEFT(db[[#This Row],[QTY/ CTN B]],SEARCH(" ",db[[#This Row],[QTY/ CTN B]],1)-1))</f>
        <v>12</v>
      </c>
      <c r="X2054" s="40" t="str">
        <f>IF(db[[#This Row],[QTY/ CTN B]]="","",RIGHT(db[[#This Row],[QTY/ CTN B]],LEN(db[[#This Row],[QTY/ CTN B]])-SEARCH(" ",db[[#This Row],[QTY/ CTN B]],1)))</f>
        <v>PCS</v>
      </c>
      <c r="Y2054" s="40" t="str">
        <f>IF(db[[#This Row],[QTY/ CTN TG]]="",IF(db[[#This Row],[STN TG]]="","",12),LEFT(db[[#This Row],[QTY/ CTN TG]],SEARCH(" ",db[[#This Row],[QTY/ CTN TG]],1)-1))</f>
        <v/>
      </c>
      <c r="Z20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4" s="40" t="str">
        <f>IF(db[[#This Row],[STN K]]="","",IF(db[[#This Row],[STN TG]]="LSN",12,""))</f>
        <v/>
      </c>
      <c r="AB2054" s="40" t="str">
        <f>IF(db[[#This Row],[STN TG]]="LSN","PCS","")</f>
        <v/>
      </c>
      <c r="AC2054" s="40">
        <f>db[[#This Row],[QTY B]]*IF(db[[#This Row],[QTY TG]]="",1,db[[#This Row],[QTY TG]])*IF(db[[#This Row],[QTY K]]="",1,db[[#This Row],[QTY K]])</f>
        <v>12</v>
      </c>
      <c r="AD2054" s="40" t="str">
        <f>IF(db[[#This Row],[STN K]]="",IF(db[[#This Row],[STN TG]]="",db[[#This Row],[STN B]],db[[#This Row],[STN TG]]),db[[#This Row],[STN K]])</f>
        <v>PCS</v>
      </c>
      <c r="AE2054" s="40"/>
    </row>
    <row r="2055" spans="1:31" x14ac:dyDescent="0.25">
      <c r="A2055" s="40">
        <f t="shared" si="31"/>
        <v>2054</v>
      </c>
      <c r="B2055" s="5" t="str">
        <f>LOWER(SUBSTITUTE(SUBSTITUTE(SUBSTITUTE(SUBSTITUTE(SUBSTITUTE(SUBSTITUTE(SUBSTITUTE(SUBSTITUTE(db[[#This Row],[NB BM]]," ",),".",""),"-",""),"(",""),")",""),"/",""),"""",""),"+",""))</f>
        <v>pianikamarvelbox</v>
      </c>
      <c r="C2055" s="5" t="str">
        <f>LOWER(SUBSTITUTE(SUBSTITUTE(SUBSTITUTE(SUBSTITUTE(SUBSTITUTE(SUBSTITUTE(SUBSTITUTE(SUBSTITUTE(SUBSTITUTE(db[[#This Row],[NB NOTA]]," ",),".",""),"-",""),"(",""),")",""),",",""),"/",""),"""",""),"+",""))</f>
        <v>melodikamarvelkoper</v>
      </c>
      <c r="D2055" s="5" t="str">
        <f>LOWER(SUBSTITUTE(SUBSTITUTE(SUBSTITUTE(SUBSTITUTE(SUBSTITUTE(SUBSTITUTE(SUBSTITUTE(SUBSTITUTE(SUBSTITUTE(db[[#This Row],[NB PAJAK]]," ",""),"-",""),"(",""),")",""),".",""),",",""),"/",""),"""",""),"+",""))</f>
        <v/>
      </c>
      <c r="E205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pianikamarvelbox12pcsuntana</v>
      </c>
      <c r="F205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melodikamarvelkoper12pcs</v>
      </c>
      <c r="G2055" s="5" t="str">
        <f>db[[#This Row],[NB NOTA_C]]&amp;LOWER(SUBSTITUTE(SUBSTITUTE(SUBSTITUTE(SUBSTITUTE(SUBSTITUTE(SUBSTITUTE(SUBSTITUTE(SUBSTITUTE(SUBSTITUTE(db[[#This Row],[FAKTUR]]," ",),".",""),"-",""),"(",""),")",""),",",""),"/",""),"""",""),"+",""))</f>
        <v>melodikamarvelkoperuntana</v>
      </c>
      <c r="H205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melodikamarvelkoper12pcsuntana</v>
      </c>
      <c r="I2055" s="2" t="s">
        <v>6893</v>
      </c>
      <c r="J2055" s="2" t="s">
        <v>6778</v>
      </c>
      <c r="K2055" s="14"/>
      <c r="L2055" s="2" t="s">
        <v>1336</v>
      </c>
      <c r="M2055" s="33" t="e">
        <f>IF(db[[#This Row],[NB NOTA_C]]="","",COUNTIF([2]!B_MSK[concat],db[[#This Row],[NB NOTA_C]]))</f>
        <v>#REF!</v>
      </c>
      <c r="N2055" s="9" t="s">
        <v>6780</v>
      </c>
      <c r="O2055" s="5" t="s">
        <v>1502</v>
      </c>
      <c r="P2055" s="2" t="s">
        <v>2422</v>
      </c>
      <c r="Q2055" s="5"/>
      <c r="R2055" s="5" t="str">
        <f>IF(db[[#This Row],[QTY/ CTN]]="","",SUBSTITUTE(SUBSTITUTE(SUBSTITUTE(db[[#This Row],[QTY/ CTN]]," ","_",2),"(",""),")","")&amp;"_")</f>
        <v>12 PCS_</v>
      </c>
      <c r="S2055" s="5">
        <f>IF(db[[#This Row],[H_QTY/ CTN]]="","",SEARCH("_",db[[#This Row],[H_QTY/ CTN]]))</f>
        <v>7</v>
      </c>
      <c r="T2055" s="5">
        <f>IF(db[[#This Row],[H_QTY/ CTN]]="","",LEN(db[[#This Row],[H_QTY/ CTN]]))</f>
        <v>7</v>
      </c>
      <c r="U2055" s="40" t="str">
        <f>IF(db[[#This Row],[H_QTY/ CTN]]="","",LEFT(db[[#This Row],[H_QTY/ CTN]],db[[#This Row],[H_1]]-1))</f>
        <v>12 PCS</v>
      </c>
      <c r="V2055" s="40" t="str">
        <f>IF(NOT(db[[#This Row],[H_1]]=db[[#This Row],[H_2]]),MID(db[[#This Row],[H_QTY/ CTN]],db[[#This Row],[H_1]]+1,db[[#This Row],[H_2]]-db[[#This Row],[H_1]]-1),"")</f>
        <v/>
      </c>
      <c r="W2055" s="40" t="str">
        <f>IF(db[[#This Row],[QTY/ CTN B]]="","",LEFT(db[[#This Row],[QTY/ CTN B]],SEARCH(" ",db[[#This Row],[QTY/ CTN B]],1)-1))</f>
        <v>12</v>
      </c>
      <c r="X2055" s="40" t="str">
        <f>IF(db[[#This Row],[QTY/ CTN B]]="","",RIGHT(db[[#This Row],[QTY/ CTN B]],LEN(db[[#This Row],[QTY/ CTN B]])-SEARCH(" ",db[[#This Row],[QTY/ CTN B]],1)))</f>
        <v>PCS</v>
      </c>
      <c r="Y2055" s="40" t="str">
        <f>IF(db[[#This Row],[QTY/ CTN TG]]="",IF(db[[#This Row],[STN TG]]="","",12),LEFT(db[[#This Row],[QTY/ CTN TG]],SEARCH(" ",db[[#This Row],[QTY/ CTN TG]],1)-1))</f>
        <v/>
      </c>
      <c r="Z20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5" s="40" t="str">
        <f>IF(db[[#This Row],[STN K]]="","",IF(db[[#This Row],[STN TG]]="LSN",12,""))</f>
        <v/>
      </c>
      <c r="AB2055" s="40" t="str">
        <f>IF(db[[#This Row],[STN TG]]="LSN","PCS","")</f>
        <v/>
      </c>
      <c r="AC2055" s="40">
        <f>db[[#This Row],[QTY B]]*IF(db[[#This Row],[QTY TG]]="",1,db[[#This Row],[QTY TG]])*IF(db[[#This Row],[QTY K]]="",1,db[[#This Row],[QTY K]])</f>
        <v>12</v>
      </c>
      <c r="AD2055" s="40" t="str">
        <f>IF(db[[#This Row],[STN K]]="",IF(db[[#This Row],[STN TG]]="",db[[#This Row],[STN B]],db[[#This Row],[STN TG]]),db[[#This Row],[STN K]])</f>
        <v>PCS</v>
      </c>
      <c r="AE2055" s="40"/>
    </row>
    <row r="2056" spans="1:31" x14ac:dyDescent="0.25">
      <c r="A2056" s="40">
        <f t="shared" si="31"/>
        <v>2055</v>
      </c>
      <c r="B2056" s="5" t="str">
        <f>LOWER(SUBSTITUTE(SUBSTITUTE(SUBSTITUTE(SUBSTITUTE(SUBSTITUTE(SUBSTITUTE(SUBSTITUTE(SUBSTITUTE(db[[#This Row],[NB BM]]," ",),".",""),"-",""),"(",""),")",""),"/",""),"""",""),"+",""))</f>
        <v>pianikamarvelkain</v>
      </c>
      <c r="C2056" s="5" t="str">
        <f>LOWER(SUBSTITUTE(SUBSTITUTE(SUBSTITUTE(SUBSTITUTE(SUBSTITUTE(SUBSTITUTE(SUBSTITUTE(SUBSTITUTE(SUBSTITUTE(db[[#This Row],[NB NOTA]]," ",),".",""),"-",""),"(",""),")",""),",",""),"/",""),"""",""),"+",""))</f>
        <v>melodikamarveltas</v>
      </c>
      <c r="D2056" s="5" t="str">
        <f>LOWER(SUBSTITUTE(SUBSTITUTE(SUBSTITUTE(SUBSTITUTE(SUBSTITUTE(SUBSTITUTE(SUBSTITUTE(SUBSTITUTE(SUBSTITUTE(db[[#This Row],[NB PAJAK]]," ",""),"-",""),"(",""),")",""),".",""),",",""),"/",""),"""",""),"+",""))</f>
        <v/>
      </c>
      <c r="E205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pianikamarvelkain12pcsuntana</v>
      </c>
      <c r="F205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melodikamarveltas12pcs</v>
      </c>
      <c r="G2056" s="5" t="str">
        <f>db[[#This Row],[NB NOTA_C]]&amp;LOWER(SUBSTITUTE(SUBSTITUTE(SUBSTITUTE(SUBSTITUTE(SUBSTITUTE(SUBSTITUTE(SUBSTITUTE(SUBSTITUTE(SUBSTITUTE(db[[#This Row],[FAKTUR]]," ",),".",""),"-",""),"(",""),")",""),",",""),"/",""),"""",""),"+",""))</f>
        <v>melodikamarveltasuntana</v>
      </c>
      <c r="H205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melodikamarveltas12pcsuntana</v>
      </c>
      <c r="I2056" s="2" t="s">
        <v>6894</v>
      </c>
      <c r="J2056" s="2" t="s">
        <v>6779</v>
      </c>
      <c r="K2056" s="14"/>
      <c r="L2056" s="2" t="s">
        <v>1336</v>
      </c>
      <c r="M2056" s="33" t="e">
        <f>IF(db[[#This Row],[NB NOTA_C]]="","",COUNTIF([2]!B_MSK[concat],db[[#This Row],[NB NOTA_C]]))</f>
        <v>#REF!</v>
      </c>
      <c r="N2056" s="9" t="s">
        <v>6780</v>
      </c>
      <c r="O2056" s="5" t="s">
        <v>1502</v>
      </c>
      <c r="P2056" s="2" t="s">
        <v>2422</v>
      </c>
      <c r="Q2056" s="5"/>
      <c r="R2056" s="5" t="str">
        <f>IF(db[[#This Row],[QTY/ CTN]]="","",SUBSTITUTE(SUBSTITUTE(SUBSTITUTE(db[[#This Row],[QTY/ CTN]]," ","_",2),"(",""),")","")&amp;"_")</f>
        <v>12 PCS_</v>
      </c>
      <c r="S2056" s="5">
        <f>IF(db[[#This Row],[H_QTY/ CTN]]="","",SEARCH("_",db[[#This Row],[H_QTY/ CTN]]))</f>
        <v>7</v>
      </c>
      <c r="T2056" s="5">
        <f>IF(db[[#This Row],[H_QTY/ CTN]]="","",LEN(db[[#This Row],[H_QTY/ CTN]]))</f>
        <v>7</v>
      </c>
      <c r="U2056" s="40" t="str">
        <f>IF(db[[#This Row],[H_QTY/ CTN]]="","",LEFT(db[[#This Row],[H_QTY/ CTN]],db[[#This Row],[H_1]]-1))</f>
        <v>12 PCS</v>
      </c>
      <c r="V2056" s="40" t="str">
        <f>IF(NOT(db[[#This Row],[H_1]]=db[[#This Row],[H_2]]),MID(db[[#This Row],[H_QTY/ CTN]],db[[#This Row],[H_1]]+1,db[[#This Row],[H_2]]-db[[#This Row],[H_1]]-1),"")</f>
        <v/>
      </c>
      <c r="W2056" s="40" t="str">
        <f>IF(db[[#This Row],[QTY/ CTN B]]="","",LEFT(db[[#This Row],[QTY/ CTN B]],SEARCH(" ",db[[#This Row],[QTY/ CTN B]],1)-1))</f>
        <v>12</v>
      </c>
      <c r="X2056" s="40" t="str">
        <f>IF(db[[#This Row],[QTY/ CTN B]]="","",RIGHT(db[[#This Row],[QTY/ CTN B]],LEN(db[[#This Row],[QTY/ CTN B]])-SEARCH(" ",db[[#This Row],[QTY/ CTN B]],1)))</f>
        <v>PCS</v>
      </c>
      <c r="Y2056" s="40" t="str">
        <f>IF(db[[#This Row],[QTY/ CTN TG]]="",IF(db[[#This Row],[STN TG]]="","",12),LEFT(db[[#This Row],[QTY/ CTN TG]],SEARCH(" ",db[[#This Row],[QTY/ CTN TG]],1)-1))</f>
        <v/>
      </c>
      <c r="Z20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6" s="40" t="str">
        <f>IF(db[[#This Row],[STN K]]="","",IF(db[[#This Row],[STN TG]]="LSN",12,""))</f>
        <v/>
      </c>
      <c r="AB2056" s="40" t="str">
        <f>IF(db[[#This Row],[STN TG]]="LSN","PCS","")</f>
        <v/>
      </c>
      <c r="AC2056" s="40">
        <f>db[[#This Row],[QTY B]]*IF(db[[#This Row],[QTY TG]]="",1,db[[#This Row],[QTY TG]])*IF(db[[#This Row],[QTY K]]="",1,db[[#This Row],[QTY K]])</f>
        <v>12</v>
      </c>
      <c r="AD2056" s="40" t="str">
        <f>IF(db[[#This Row],[STN K]]="",IF(db[[#This Row],[STN TG]]="",db[[#This Row],[STN B]],db[[#This Row],[STN TG]]),db[[#This Row],[STN K]])</f>
        <v>PCS</v>
      </c>
      <c r="AE2056" s="40"/>
    </row>
    <row r="2057" spans="1:31" x14ac:dyDescent="0.25">
      <c r="A2057" s="40">
        <f t="shared" si="31"/>
        <v>2056</v>
      </c>
      <c r="B2057" s="5" t="str">
        <f>LOWER(SUBSTITUTE(SUBSTITUTE(SUBSTITUTE(SUBSTITUTE(SUBSTITUTE(SUBSTITUTE(SUBSTITUTE(SUBSTITUTE(db[[#This Row],[NB BM]]," ",),".",""),"-",""),"(",""),")",""),"/",""),"""",""),"+",""))</f>
        <v>mesintemballembosco20wb5538</v>
      </c>
      <c r="C2057" s="5" t="str">
        <f>LOWER(SUBSTITUTE(SUBSTITUTE(SUBSTITUTE(SUBSTITUTE(SUBSTITUTE(SUBSTITUTE(SUBSTITUTE(SUBSTITUTE(SUBSTITUTE(db[[#This Row],[NB NOTA]]," ",),".",""),"-",""),"(",""),")",""),",",""),"/",""),"""",""),"+",""))</f>
        <v>mesintembakanlemlilinbosco20wb5538</v>
      </c>
      <c r="D2057" s="5" t="str">
        <f>LOWER(SUBSTITUTE(SUBSTITUTE(SUBSTITUTE(SUBSTITUTE(SUBSTITUTE(SUBSTITUTE(SUBSTITUTE(SUBSTITUTE(SUBSTITUTE(db[[#This Row],[NB PAJAK]]," ",""),"-",""),"(",""),")",""),".",""),",",""),"/",""),"""",""),"+",""))</f>
        <v/>
      </c>
      <c r="E205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mesintemballembosco20wb553820pcsuntana</v>
      </c>
      <c r="F205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mesintembakanlemlilinbosco20wb553820pcs</v>
      </c>
      <c r="G2057" s="5" t="str">
        <f>db[[#This Row],[NB NOTA_C]]&amp;LOWER(SUBSTITUTE(SUBSTITUTE(SUBSTITUTE(SUBSTITUTE(SUBSTITUTE(SUBSTITUTE(SUBSTITUTE(SUBSTITUTE(SUBSTITUTE(db[[#This Row],[FAKTUR]]," ",),".",""),"-",""),"(",""),")",""),",",""),"/",""),"""",""),"+",""))</f>
        <v>mesintembakanlemlilinbosco20wb5538untana</v>
      </c>
      <c r="H205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mesintembakanlemlilinbosco20wb553820pcsuntana</v>
      </c>
      <c r="I2057" s="2" t="s">
        <v>7642</v>
      </c>
      <c r="J2057" s="2" t="s">
        <v>7521</v>
      </c>
      <c r="K2057" s="14"/>
      <c r="L2057" s="70" t="s">
        <v>1336</v>
      </c>
      <c r="M2057" s="33" t="e">
        <f>IF(db[[#This Row],[NB NOTA_C]]="","",COUNTIF([2]!B_MSK[concat],db[[#This Row],[NB NOTA_C]]))</f>
        <v>#REF!</v>
      </c>
      <c r="N2057" s="9" t="s">
        <v>3127</v>
      </c>
      <c r="O2057" s="5" t="s">
        <v>1498</v>
      </c>
      <c r="P2057" s="2" t="s">
        <v>2422</v>
      </c>
      <c r="Q2057" s="5"/>
      <c r="R2057" s="5" t="str">
        <f>IF(db[[#This Row],[QTY/ CTN]]="","",SUBSTITUTE(SUBSTITUTE(SUBSTITUTE(db[[#This Row],[QTY/ CTN]]," ","_",2),"(",""),")","")&amp;"_")</f>
        <v>20 PCS_</v>
      </c>
      <c r="S2057" s="5">
        <f>IF(db[[#This Row],[H_QTY/ CTN]]="","",SEARCH("_",db[[#This Row],[H_QTY/ CTN]]))</f>
        <v>7</v>
      </c>
      <c r="T2057" s="5">
        <f>IF(db[[#This Row],[H_QTY/ CTN]]="","",LEN(db[[#This Row],[H_QTY/ CTN]]))</f>
        <v>7</v>
      </c>
      <c r="U2057" s="40" t="str">
        <f>IF(db[[#This Row],[H_QTY/ CTN]]="","",LEFT(db[[#This Row],[H_QTY/ CTN]],db[[#This Row],[H_1]]-1))</f>
        <v>20 PCS</v>
      </c>
      <c r="V2057" s="40" t="str">
        <f>IF(NOT(db[[#This Row],[H_1]]=db[[#This Row],[H_2]]),MID(db[[#This Row],[H_QTY/ CTN]],db[[#This Row],[H_1]]+1,db[[#This Row],[H_2]]-db[[#This Row],[H_1]]-1),"")</f>
        <v/>
      </c>
      <c r="W2057" s="40" t="str">
        <f>IF(db[[#This Row],[QTY/ CTN B]]="","",LEFT(db[[#This Row],[QTY/ CTN B]],SEARCH(" ",db[[#This Row],[QTY/ CTN B]],1)-1))</f>
        <v>20</v>
      </c>
      <c r="X2057" s="40" t="str">
        <f>IF(db[[#This Row],[QTY/ CTN B]]="","",RIGHT(db[[#This Row],[QTY/ CTN B]],LEN(db[[#This Row],[QTY/ CTN B]])-SEARCH(" ",db[[#This Row],[QTY/ CTN B]],1)))</f>
        <v>PCS</v>
      </c>
      <c r="Y2057" s="40" t="str">
        <f>IF(db[[#This Row],[QTY/ CTN TG]]="",IF(db[[#This Row],[STN TG]]="","",12),LEFT(db[[#This Row],[QTY/ CTN TG]],SEARCH(" ",db[[#This Row],[QTY/ CTN TG]],1)-1))</f>
        <v/>
      </c>
      <c r="Z20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7" s="40" t="str">
        <f>IF(db[[#This Row],[STN K]]="","",IF(db[[#This Row],[STN TG]]="LSN",12,""))</f>
        <v/>
      </c>
      <c r="AB2057" s="40" t="str">
        <f>IF(db[[#This Row],[STN TG]]="LSN","PCS","")</f>
        <v/>
      </c>
      <c r="AC2057" s="40">
        <f>db[[#This Row],[QTY B]]*IF(db[[#This Row],[QTY TG]]="",1,db[[#This Row],[QTY TG]])*IF(db[[#This Row],[QTY K]]="",1,db[[#This Row],[QTY K]])</f>
        <v>20</v>
      </c>
      <c r="AD2057" s="40" t="str">
        <f>IF(db[[#This Row],[STN K]]="",IF(db[[#This Row],[STN TG]]="",db[[#This Row],[STN B]],db[[#This Row],[STN TG]]),db[[#This Row],[STN K]])</f>
        <v>PCS</v>
      </c>
      <c r="AE2057" s="40"/>
    </row>
    <row r="2058" spans="1:31" x14ac:dyDescent="0.25">
      <c r="A2058" s="40">
        <f t="shared" si="31"/>
        <v>2057</v>
      </c>
      <c r="B2058" s="5" t="str">
        <f>LOWER(SUBSTITUTE(SUBSTITUTE(SUBSTITUTE(SUBSTITUTE(SUBSTITUTE(SUBSTITUTE(SUBSTITUTE(SUBSTITUTE(db[[#This Row],[NB BM]]," ",),".",""),"-",""),"(",""),")",""),"/",""),"""",""),"+",""))</f>
        <v>mesintembaklilinkecil20w</v>
      </c>
      <c r="C2058" s="5" t="str">
        <f>LOWER(SUBSTITUTE(SUBSTITUTE(SUBSTITUTE(SUBSTITUTE(SUBSTITUTE(SUBSTITUTE(SUBSTITUTE(SUBSTITUTE(SUBSTITUTE(db[[#This Row],[NB NOTA]]," ",),".",""),"-",""),"(",""),")",""),",",""),"/",""),"""",""),"+",""))</f>
        <v>mesintembakanlilinkecil20w</v>
      </c>
      <c r="D2058" s="5" t="str">
        <f>LOWER(SUBSTITUTE(SUBSTITUTE(SUBSTITUTE(SUBSTITUTE(SUBSTITUTE(SUBSTITUTE(SUBSTITUTE(SUBSTITUTE(SUBSTITUTE(db[[#This Row],[NB PAJAK]]," ",""),"-",""),"(",""),")",""),".",""),",",""),"/",""),"""",""),"+",""))</f>
        <v/>
      </c>
      <c r="E205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mesintembaklilinkecil20w20pcsuntana</v>
      </c>
      <c r="F205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mesintembakanlilinkecil20w20pcs</v>
      </c>
      <c r="G2058" s="5" t="str">
        <f>db[[#This Row],[NB NOTA_C]]&amp;LOWER(SUBSTITUTE(SUBSTITUTE(SUBSTITUTE(SUBSTITUTE(SUBSTITUTE(SUBSTITUTE(SUBSTITUTE(SUBSTITUTE(SUBSTITUTE(db[[#This Row],[FAKTUR]]," ",),".",""),"-",""),"(",""),")",""),",",""),"/",""),"""",""),"+",""))</f>
        <v>mesintembakanlilinkecil20wuntana</v>
      </c>
      <c r="H205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mesintembakanlilinkecil20w20pcsuntana</v>
      </c>
      <c r="I2058" s="2" t="s">
        <v>4783</v>
      </c>
      <c r="J2058" s="2" t="s">
        <v>4778</v>
      </c>
      <c r="K2058" s="14"/>
      <c r="L2058" s="2" t="s">
        <v>1336</v>
      </c>
      <c r="M2058" s="33" t="e">
        <f>IF(db[[#This Row],[NB NOTA_C]]="","",COUNTIF([2]!B_MSK[concat],db[[#This Row],[NB NOTA_C]]))</f>
        <v>#REF!</v>
      </c>
      <c r="N2058" s="9" t="s">
        <v>3127</v>
      </c>
      <c r="O2058" s="5" t="s">
        <v>1498</v>
      </c>
      <c r="P2058" s="2" t="s">
        <v>2422</v>
      </c>
      <c r="Q2058" s="5"/>
      <c r="R2058" s="5" t="str">
        <f>IF(db[[#This Row],[QTY/ CTN]]="","",SUBSTITUTE(SUBSTITUTE(SUBSTITUTE(db[[#This Row],[QTY/ CTN]]," ","_",2),"(",""),")","")&amp;"_")</f>
        <v>20 PCS_</v>
      </c>
      <c r="S2058" s="5">
        <f>IF(db[[#This Row],[H_QTY/ CTN]]="","",SEARCH("_",db[[#This Row],[H_QTY/ CTN]]))</f>
        <v>7</v>
      </c>
      <c r="T2058" s="5">
        <f>IF(db[[#This Row],[H_QTY/ CTN]]="","",LEN(db[[#This Row],[H_QTY/ CTN]]))</f>
        <v>7</v>
      </c>
      <c r="U2058" s="40" t="str">
        <f>IF(db[[#This Row],[H_QTY/ CTN]]="","",LEFT(db[[#This Row],[H_QTY/ CTN]],db[[#This Row],[H_1]]-1))</f>
        <v>20 PCS</v>
      </c>
      <c r="V2058" s="40" t="str">
        <f>IF(NOT(db[[#This Row],[H_1]]=db[[#This Row],[H_2]]),MID(db[[#This Row],[H_QTY/ CTN]],db[[#This Row],[H_1]]+1,db[[#This Row],[H_2]]-db[[#This Row],[H_1]]-1),"")</f>
        <v/>
      </c>
      <c r="W2058" s="40" t="str">
        <f>IF(db[[#This Row],[QTY/ CTN B]]="","",LEFT(db[[#This Row],[QTY/ CTN B]],SEARCH(" ",db[[#This Row],[QTY/ CTN B]],1)-1))</f>
        <v>20</v>
      </c>
      <c r="X2058" s="40" t="str">
        <f>IF(db[[#This Row],[QTY/ CTN B]]="","",RIGHT(db[[#This Row],[QTY/ CTN B]],LEN(db[[#This Row],[QTY/ CTN B]])-SEARCH(" ",db[[#This Row],[QTY/ CTN B]],1)))</f>
        <v>PCS</v>
      </c>
      <c r="Y2058" s="40" t="str">
        <f>IF(db[[#This Row],[QTY/ CTN TG]]="",IF(db[[#This Row],[STN TG]]="","",12),LEFT(db[[#This Row],[QTY/ CTN TG]],SEARCH(" ",db[[#This Row],[QTY/ CTN TG]],1)-1))</f>
        <v/>
      </c>
      <c r="Z20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8" s="40" t="str">
        <f>IF(db[[#This Row],[STN K]]="","",IF(db[[#This Row],[STN TG]]="LSN",12,""))</f>
        <v/>
      </c>
      <c r="AB2058" s="40" t="str">
        <f>IF(db[[#This Row],[STN TG]]="LSN","PCS","")</f>
        <v/>
      </c>
      <c r="AC2058" s="40">
        <f>db[[#This Row],[QTY B]]*IF(db[[#This Row],[QTY TG]]="",1,db[[#This Row],[QTY TG]])*IF(db[[#This Row],[QTY K]]="",1,db[[#This Row],[QTY K]])</f>
        <v>20</v>
      </c>
      <c r="AD2058" s="40" t="str">
        <f>IF(db[[#This Row],[STN K]]="",IF(db[[#This Row],[STN TG]]="",db[[#This Row],[STN B]],db[[#This Row],[STN TG]]),db[[#This Row],[STN K]])</f>
        <v>PCS</v>
      </c>
      <c r="AE2058" s="40"/>
    </row>
    <row r="2059" spans="1:31" x14ac:dyDescent="0.25">
      <c r="A2059" s="90">
        <f t="shared" si="31"/>
        <v>2058</v>
      </c>
      <c r="B2059" s="91" t="str">
        <f>LOWER(SUBSTITUTE(SUBSTITUTE(SUBSTITUTE(SUBSTITUTE(SUBSTITUTE(SUBSTITUTE(SUBSTITUTE(SUBSTITUTE(db[[#This Row],[NB BM]]," ",),".",""),"-",""),"(",""),")",""),"/",""),"""",""),"+",""))</f>
        <v>idcarda1</v>
      </c>
      <c r="C2059" s="91" t="str">
        <f>LOWER(SUBSTITUTE(SUBSTITUTE(SUBSTITUTE(SUBSTITUTE(SUBSTITUTE(SUBSTITUTE(SUBSTITUTE(SUBSTITUTE(SUBSTITUTE(db[[#This Row],[NB NOTA]]," ",),".",""),"-",""),"(",""),")",""),",",""),"/",""),"""",""),"+",""))</f>
        <v>mikakartunama009a1</v>
      </c>
      <c r="D2059" s="91" t="str">
        <f>LOWER(SUBSTITUTE(SUBSTITUTE(SUBSTITUTE(SUBSTITUTE(SUBSTITUTE(SUBSTITUTE(SUBSTITUTE(SUBSTITUTE(SUBSTITUTE(db[[#This Row],[NB PAJAK]]," ",""),"-",""),"(",""),")",""),".",""),",",""),"/",""),"""",""),"+",""))</f>
        <v/>
      </c>
      <c r="E2059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idcarda15000pcsuntana</v>
      </c>
      <c r="F2059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mikakartunama009a15000pcs</v>
      </c>
      <c r="G2059" s="9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mikakartunama009a1untana</v>
      </c>
      <c r="H2059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mikakartunama009a15000pcsuntana</v>
      </c>
      <c r="I2059" s="60" t="s">
        <v>6644</v>
      </c>
      <c r="J2059" s="60" t="s">
        <v>6621</v>
      </c>
      <c r="K2059" s="61"/>
      <c r="L2059" s="60" t="s">
        <v>1336</v>
      </c>
      <c r="M2059" s="92" t="e">
        <f>IF(db[[#This Row],[NB NOTA_C]]="","",COUNTIF([2]!B_MSK[concat],db[[#This Row],[NB NOTA_C]]))</f>
        <v>#REF!</v>
      </c>
      <c r="N2059" s="93" t="s">
        <v>1356</v>
      </c>
      <c r="O2059" s="91" t="s">
        <v>1499</v>
      </c>
      <c r="P2059" s="60" t="s">
        <v>2422</v>
      </c>
      <c r="Q2059" s="91"/>
      <c r="R2059" s="91" t="str">
        <f>IF(db[[#This Row],[QTY/ CTN]]="","",SUBSTITUTE(SUBSTITUTE(SUBSTITUTE(db[[#This Row],[QTY/ CTN]]," ","_",2),"(",""),")","")&amp;"_")</f>
        <v>5000 PCS_</v>
      </c>
      <c r="S2059" s="91">
        <f>IF(db[[#This Row],[H_QTY/ CTN]]="","",SEARCH("_",db[[#This Row],[H_QTY/ CTN]]))</f>
        <v>9</v>
      </c>
      <c r="T2059" s="91">
        <f>IF(db[[#This Row],[H_QTY/ CTN]]="","",LEN(db[[#This Row],[H_QTY/ CTN]]))</f>
        <v>9</v>
      </c>
      <c r="U2059" s="90" t="str">
        <f>IF(db[[#This Row],[H_QTY/ CTN]]="","",LEFT(db[[#This Row],[H_QTY/ CTN]],db[[#This Row],[H_1]]-1))</f>
        <v>5000 PCS</v>
      </c>
      <c r="V2059" s="90" t="str">
        <f>IF(NOT(db[[#This Row],[H_1]]=db[[#This Row],[H_2]]),MID(db[[#This Row],[H_QTY/ CTN]],db[[#This Row],[H_1]]+1,db[[#This Row],[H_2]]-db[[#This Row],[H_1]]-1),"")</f>
        <v/>
      </c>
      <c r="W2059" s="90" t="str">
        <f>IF(db[[#This Row],[QTY/ CTN B]]="","",LEFT(db[[#This Row],[QTY/ CTN B]],SEARCH(" ",db[[#This Row],[QTY/ CTN B]],1)-1))</f>
        <v>5000</v>
      </c>
      <c r="X2059" s="90" t="str">
        <f>IF(db[[#This Row],[QTY/ CTN B]]="","",RIGHT(db[[#This Row],[QTY/ CTN B]],LEN(db[[#This Row],[QTY/ CTN B]])-SEARCH(" ",db[[#This Row],[QTY/ CTN B]],1)))</f>
        <v>PCS</v>
      </c>
      <c r="Y2059" s="90" t="str">
        <f>IF(db[[#This Row],[QTY/ CTN TG]]="",IF(db[[#This Row],[STN TG]]="","",12),LEFT(db[[#This Row],[QTY/ CTN TG]],SEARCH(" ",db[[#This Row],[QTY/ CTN TG]],1)-1))</f>
        <v/>
      </c>
      <c r="Z2059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59" s="90" t="str">
        <f>IF(db[[#This Row],[STN K]]="","",IF(db[[#This Row],[STN TG]]="LSN",12,""))</f>
        <v/>
      </c>
      <c r="AB2059" s="90" t="str">
        <f>IF(db[[#This Row],[STN TG]]="LSN","PCS","")</f>
        <v/>
      </c>
      <c r="AC2059" s="90">
        <f>db[[#This Row],[QTY B]]*IF(db[[#This Row],[QTY TG]]="",1,db[[#This Row],[QTY TG]])*IF(db[[#This Row],[QTY K]]="",1,db[[#This Row],[QTY K]])</f>
        <v>5000</v>
      </c>
      <c r="AD2059" s="90" t="str">
        <f>IF(db[[#This Row],[STN K]]="",IF(db[[#This Row],[STN TG]]="",db[[#This Row],[STN B]],db[[#This Row],[STN TG]]),db[[#This Row],[STN K]])</f>
        <v>PCS</v>
      </c>
      <c r="AE2059" s="90"/>
    </row>
    <row r="2060" spans="1:31" x14ac:dyDescent="0.25">
      <c r="A2060" s="90">
        <f t="shared" si="31"/>
        <v>2059</v>
      </c>
      <c r="B2060" s="91" t="str">
        <f>LOWER(SUBSTITUTE(SUBSTITUTE(SUBSTITUTE(SUBSTITUTE(SUBSTITUTE(SUBSTITUTE(SUBSTITUTE(SUBSTITUTE(db[[#This Row],[NB BM]]," ",),".",""),"-",""),"(",""),")",""),"/",""),"""",""),"+",""))</f>
        <v>idcarda2</v>
      </c>
      <c r="C2060" s="91" t="str">
        <f>LOWER(SUBSTITUTE(SUBSTITUTE(SUBSTITUTE(SUBSTITUTE(SUBSTITUTE(SUBSTITUTE(SUBSTITUTE(SUBSTITUTE(SUBSTITUTE(db[[#This Row],[NB NOTA]]," ",),".",""),"-",""),"(",""),")",""),",",""),"/",""),"""",""),"+",""))</f>
        <v>mikakartunama009a2</v>
      </c>
      <c r="D2060" s="91" t="str">
        <f>LOWER(SUBSTITUTE(SUBSTITUTE(SUBSTITUTE(SUBSTITUTE(SUBSTITUTE(SUBSTITUTE(SUBSTITUTE(SUBSTITUTE(SUBSTITUTE(db[[#This Row],[NB PAJAK]]," ",""),"-",""),"(",""),")",""),".",""),",",""),"/",""),"""",""),"+",""))</f>
        <v/>
      </c>
      <c r="E2060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idcarda25000pcsuntana</v>
      </c>
      <c r="F2060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mikakartunama009a25000pcs</v>
      </c>
      <c r="G2060" s="9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mikakartunama009a2untana</v>
      </c>
      <c r="H2060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mikakartunama009a25000pcsuntana</v>
      </c>
      <c r="I2060" s="60" t="s">
        <v>6645</v>
      </c>
      <c r="J2060" s="60" t="s">
        <v>6622</v>
      </c>
      <c r="K2060" s="61"/>
      <c r="L2060" s="60" t="s">
        <v>1336</v>
      </c>
      <c r="M2060" s="92" t="e">
        <f>IF(db[[#This Row],[NB NOTA_C]]="","",COUNTIF([2]!B_MSK[concat],db[[#This Row],[NB NOTA_C]]))</f>
        <v>#REF!</v>
      </c>
      <c r="N2060" s="93" t="s">
        <v>1356</v>
      </c>
      <c r="O2060" s="91" t="s">
        <v>1499</v>
      </c>
      <c r="P2060" s="60" t="s">
        <v>2422</v>
      </c>
      <c r="Q2060" s="91"/>
      <c r="R2060" s="91" t="str">
        <f>IF(db[[#This Row],[QTY/ CTN]]="","",SUBSTITUTE(SUBSTITUTE(SUBSTITUTE(db[[#This Row],[QTY/ CTN]]," ","_",2),"(",""),")","")&amp;"_")</f>
        <v>5000 PCS_</v>
      </c>
      <c r="S2060" s="91">
        <f>IF(db[[#This Row],[H_QTY/ CTN]]="","",SEARCH("_",db[[#This Row],[H_QTY/ CTN]]))</f>
        <v>9</v>
      </c>
      <c r="T2060" s="91">
        <f>IF(db[[#This Row],[H_QTY/ CTN]]="","",LEN(db[[#This Row],[H_QTY/ CTN]]))</f>
        <v>9</v>
      </c>
      <c r="U2060" s="90" t="str">
        <f>IF(db[[#This Row],[H_QTY/ CTN]]="","",LEFT(db[[#This Row],[H_QTY/ CTN]],db[[#This Row],[H_1]]-1))</f>
        <v>5000 PCS</v>
      </c>
      <c r="V2060" s="90" t="str">
        <f>IF(NOT(db[[#This Row],[H_1]]=db[[#This Row],[H_2]]),MID(db[[#This Row],[H_QTY/ CTN]],db[[#This Row],[H_1]]+1,db[[#This Row],[H_2]]-db[[#This Row],[H_1]]-1),"")</f>
        <v/>
      </c>
      <c r="W2060" s="90" t="str">
        <f>IF(db[[#This Row],[QTY/ CTN B]]="","",LEFT(db[[#This Row],[QTY/ CTN B]],SEARCH(" ",db[[#This Row],[QTY/ CTN B]],1)-1))</f>
        <v>5000</v>
      </c>
      <c r="X2060" s="90" t="str">
        <f>IF(db[[#This Row],[QTY/ CTN B]]="","",RIGHT(db[[#This Row],[QTY/ CTN B]],LEN(db[[#This Row],[QTY/ CTN B]])-SEARCH(" ",db[[#This Row],[QTY/ CTN B]],1)))</f>
        <v>PCS</v>
      </c>
      <c r="Y2060" s="90" t="str">
        <f>IF(db[[#This Row],[QTY/ CTN TG]]="",IF(db[[#This Row],[STN TG]]="","",12),LEFT(db[[#This Row],[QTY/ CTN TG]],SEARCH(" ",db[[#This Row],[QTY/ CTN TG]],1)-1))</f>
        <v/>
      </c>
      <c r="Z2060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0" s="90" t="str">
        <f>IF(db[[#This Row],[STN K]]="","",IF(db[[#This Row],[STN TG]]="LSN",12,""))</f>
        <v/>
      </c>
      <c r="AB2060" s="90" t="str">
        <f>IF(db[[#This Row],[STN TG]]="LSN","PCS","")</f>
        <v/>
      </c>
      <c r="AC2060" s="90">
        <f>db[[#This Row],[QTY B]]*IF(db[[#This Row],[QTY TG]]="",1,db[[#This Row],[QTY TG]])*IF(db[[#This Row],[QTY K]]="",1,db[[#This Row],[QTY K]])</f>
        <v>5000</v>
      </c>
      <c r="AD2060" s="90" t="str">
        <f>IF(db[[#This Row],[STN K]]="",IF(db[[#This Row],[STN TG]]="",db[[#This Row],[STN B]],db[[#This Row],[STN TG]]),db[[#This Row],[STN K]])</f>
        <v>PCS</v>
      </c>
      <c r="AE2060" s="90"/>
    </row>
    <row r="2061" spans="1:31" x14ac:dyDescent="0.25">
      <c r="A2061" s="90">
        <f t="shared" si="31"/>
        <v>2060</v>
      </c>
      <c r="B2061" s="91" t="str">
        <f>LOWER(SUBSTITUTE(SUBSTITUTE(SUBSTITUTE(SUBSTITUTE(SUBSTITUTE(SUBSTITUTE(SUBSTITUTE(SUBSTITUTE(db[[#This Row],[NB BM]]," ",),".",""),"-",""),"(",""),")",""),"/",""),"""",""),"+",""))</f>
        <v>idcarda3</v>
      </c>
      <c r="C2061" s="91" t="str">
        <f>LOWER(SUBSTITUTE(SUBSTITUTE(SUBSTITUTE(SUBSTITUTE(SUBSTITUTE(SUBSTITUTE(SUBSTITUTE(SUBSTITUTE(SUBSTITUTE(db[[#This Row],[NB NOTA]]," ",),".",""),"-",""),"(",""),")",""),",",""),"/",""),"""",""),"+",""))</f>
        <v>mikakartunama009a3</v>
      </c>
      <c r="D2061" s="91" t="str">
        <f>LOWER(SUBSTITUTE(SUBSTITUTE(SUBSTITUTE(SUBSTITUTE(SUBSTITUTE(SUBSTITUTE(SUBSTITUTE(SUBSTITUTE(SUBSTITUTE(db[[#This Row],[NB PAJAK]]," ",""),"-",""),"(",""),")",""),".",""),",",""),"/",""),"""",""),"+",""))</f>
        <v/>
      </c>
      <c r="E2061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idcarda35000pcsuntana</v>
      </c>
      <c r="F2061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mikakartunama009a35000pcs</v>
      </c>
      <c r="G2061" s="9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mikakartunama009a3untana</v>
      </c>
      <c r="H2061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mikakartunama009a35000pcsuntana</v>
      </c>
      <c r="I2061" s="60" t="s">
        <v>6646</v>
      </c>
      <c r="J2061" s="60" t="s">
        <v>6623</v>
      </c>
      <c r="K2061" s="61"/>
      <c r="L2061" s="60" t="s">
        <v>1336</v>
      </c>
      <c r="M2061" s="92" t="e">
        <f>IF(db[[#This Row],[NB NOTA_C]]="","",COUNTIF([2]!B_MSK[concat],db[[#This Row],[NB NOTA_C]]))</f>
        <v>#REF!</v>
      </c>
      <c r="N2061" s="93" t="s">
        <v>1356</v>
      </c>
      <c r="O2061" s="91" t="s">
        <v>1499</v>
      </c>
      <c r="P2061" s="60" t="s">
        <v>2422</v>
      </c>
      <c r="Q2061" s="91"/>
      <c r="R2061" s="91" t="str">
        <f>IF(db[[#This Row],[QTY/ CTN]]="","",SUBSTITUTE(SUBSTITUTE(SUBSTITUTE(db[[#This Row],[QTY/ CTN]]," ","_",2),"(",""),")","")&amp;"_")</f>
        <v>5000 PCS_</v>
      </c>
      <c r="S2061" s="91">
        <f>IF(db[[#This Row],[H_QTY/ CTN]]="","",SEARCH("_",db[[#This Row],[H_QTY/ CTN]]))</f>
        <v>9</v>
      </c>
      <c r="T2061" s="91">
        <f>IF(db[[#This Row],[H_QTY/ CTN]]="","",LEN(db[[#This Row],[H_QTY/ CTN]]))</f>
        <v>9</v>
      </c>
      <c r="U2061" s="90" t="str">
        <f>IF(db[[#This Row],[H_QTY/ CTN]]="","",LEFT(db[[#This Row],[H_QTY/ CTN]],db[[#This Row],[H_1]]-1))</f>
        <v>5000 PCS</v>
      </c>
      <c r="V2061" s="90" t="str">
        <f>IF(NOT(db[[#This Row],[H_1]]=db[[#This Row],[H_2]]),MID(db[[#This Row],[H_QTY/ CTN]],db[[#This Row],[H_1]]+1,db[[#This Row],[H_2]]-db[[#This Row],[H_1]]-1),"")</f>
        <v/>
      </c>
      <c r="W2061" s="90" t="str">
        <f>IF(db[[#This Row],[QTY/ CTN B]]="","",LEFT(db[[#This Row],[QTY/ CTN B]],SEARCH(" ",db[[#This Row],[QTY/ CTN B]],1)-1))</f>
        <v>5000</v>
      </c>
      <c r="X2061" s="90" t="str">
        <f>IF(db[[#This Row],[QTY/ CTN B]]="","",RIGHT(db[[#This Row],[QTY/ CTN B]],LEN(db[[#This Row],[QTY/ CTN B]])-SEARCH(" ",db[[#This Row],[QTY/ CTN B]],1)))</f>
        <v>PCS</v>
      </c>
      <c r="Y2061" s="90" t="str">
        <f>IF(db[[#This Row],[QTY/ CTN TG]]="",IF(db[[#This Row],[STN TG]]="","",12),LEFT(db[[#This Row],[QTY/ CTN TG]],SEARCH(" ",db[[#This Row],[QTY/ CTN TG]],1)-1))</f>
        <v/>
      </c>
      <c r="Z2061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1" s="90" t="str">
        <f>IF(db[[#This Row],[STN K]]="","",IF(db[[#This Row],[STN TG]]="LSN",12,""))</f>
        <v/>
      </c>
      <c r="AB2061" s="90" t="str">
        <f>IF(db[[#This Row],[STN TG]]="LSN","PCS","")</f>
        <v/>
      </c>
      <c r="AC2061" s="90">
        <f>db[[#This Row],[QTY B]]*IF(db[[#This Row],[QTY TG]]="",1,db[[#This Row],[QTY TG]])*IF(db[[#This Row],[QTY K]]="",1,db[[#This Row],[QTY K]])</f>
        <v>5000</v>
      </c>
      <c r="AD2061" s="90" t="str">
        <f>IF(db[[#This Row],[STN K]]="",IF(db[[#This Row],[STN TG]]="",db[[#This Row],[STN B]],db[[#This Row],[STN TG]]),db[[#This Row],[STN K]])</f>
        <v>PCS</v>
      </c>
      <c r="AE2061" s="90"/>
    </row>
    <row r="2062" spans="1:31" x14ac:dyDescent="0.25">
      <c r="A2062" s="90">
        <f t="shared" si="31"/>
        <v>2061</v>
      </c>
      <c r="B2062" s="91" t="str">
        <f>LOWER(SUBSTITUTE(SUBSTITUTE(SUBSTITUTE(SUBSTITUTE(SUBSTITUTE(SUBSTITUTE(SUBSTITUTE(SUBSTITUTE(db[[#This Row],[NB BM]]," ",),".",""),"-",""),"(",""),")",""),"/",""),"""",""),"+",""))</f>
        <v>idcardb1</v>
      </c>
      <c r="C2062" s="91" t="str">
        <f>LOWER(SUBSTITUTE(SUBSTITUTE(SUBSTITUTE(SUBSTITUTE(SUBSTITUTE(SUBSTITUTE(SUBSTITUTE(SUBSTITUTE(SUBSTITUTE(db[[#This Row],[NB NOTA]]," ",),".",""),"-",""),"(",""),")",""),",",""),"/",""),"""",""),"+",""))</f>
        <v>mikakartunama009b1</v>
      </c>
      <c r="D2062" s="91" t="str">
        <f>LOWER(SUBSTITUTE(SUBSTITUTE(SUBSTITUTE(SUBSTITUTE(SUBSTITUTE(SUBSTITUTE(SUBSTITUTE(SUBSTITUTE(SUBSTITUTE(db[[#This Row],[NB PAJAK]]," ",""),"-",""),"(",""),")",""),".",""),",",""),"/",""),"""",""),"+",""))</f>
        <v/>
      </c>
      <c r="E2062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idcardb15000pcsuntana</v>
      </c>
      <c r="F2062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mikakartunama009b15000pcs</v>
      </c>
      <c r="G2062" s="9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mikakartunama009b1untana</v>
      </c>
      <c r="H2062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mikakartunama009b15000pcsuntana</v>
      </c>
      <c r="I2062" s="60" t="s">
        <v>6647</v>
      </c>
      <c r="J2062" s="60" t="s">
        <v>6624</v>
      </c>
      <c r="K2062" s="61"/>
      <c r="L2062" s="60" t="s">
        <v>1336</v>
      </c>
      <c r="M2062" s="92" t="e">
        <f>IF(db[[#This Row],[NB NOTA_C]]="","",COUNTIF([2]!B_MSK[concat],db[[#This Row],[NB NOTA_C]]))</f>
        <v>#REF!</v>
      </c>
      <c r="N2062" s="93" t="s">
        <v>1356</v>
      </c>
      <c r="O2062" s="91" t="s">
        <v>1499</v>
      </c>
      <c r="P2062" s="60" t="s">
        <v>2422</v>
      </c>
      <c r="Q2062" s="91"/>
      <c r="R2062" s="91" t="str">
        <f>IF(db[[#This Row],[QTY/ CTN]]="","",SUBSTITUTE(SUBSTITUTE(SUBSTITUTE(db[[#This Row],[QTY/ CTN]]," ","_",2),"(",""),")","")&amp;"_")</f>
        <v>5000 PCS_</v>
      </c>
      <c r="S2062" s="91">
        <f>IF(db[[#This Row],[H_QTY/ CTN]]="","",SEARCH("_",db[[#This Row],[H_QTY/ CTN]]))</f>
        <v>9</v>
      </c>
      <c r="T2062" s="91">
        <f>IF(db[[#This Row],[H_QTY/ CTN]]="","",LEN(db[[#This Row],[H_QTY/ CTN]]))</f>
        <v>9</v>
      </c>
      <c r="U2062" s="90" t="str">
        <f>IF(db[[#This Row],[H_QTY/ CTN]]="","",LEFT(db[[#This Row],[H_QTY/ CTN]],db[[#This Row],[H_1]]-1))</f>
        <v>5000 PCS</v>
      </c>
      <c r="V2062" s="90" t="str">
        <f>IF(NOT(db[[#This Row],[H_1]]=db[[#This Row],[H_2]]),MID(db[[#This Row],[H_QTY/ CTN]],db[[#This Row],[H_1]]+1,db[[#This Row],[H_2]]-db[[#This Row],[H_1]]-1),"")</f>
        <v/>
      </c>
      <c r="W2062" s="90" t="str">
        <f>IF(db[[#This Row],[QTY/ CTN B]]="","",LEFT(db[[#This Row],[QTY/ CTN B]],SEARCH(" ",db[[#This Row],[QTY/ CTN B]],1)-1))</f>
        <v>5000</v>
      </c>
      <c r="X2062" s="90" t="str">
        <f>IF(db[[#This Row],[QTY/ CTN B]]="","",RIGHT(db[[#This Row],[QTY/ CTN B]],LEN(db[[#This Row],[QTY/ CTN B]])-SEARCH(" ",db[[#This Row],[QTY/ CTN B]],1)))</f>
        <v>PCS</v>
      </c>
      <c r="Y2062" s="90" t="str">
        <f>IF(db[[#This Row],[QTY/ CTN TG]]="",IF(db[[#This Row],[STN TG]]="","",12),LEFT(db[[#This Row],[QTY/ CTN TG]],SEARCH(" ",db[[#This Row],[QTY/ CTN TG]],1)-1))</f>
        <v/>
      </c>
      <c r="Z2062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2" s="90" t="str">
        <f>IF(db[[#This Row],[STN K]]="","",IF(db[[#This Row],[STN TG]]="LSN",12,""))</f>
        <v/>
      </c>
      <c r="AB2062" s="90" t="str">
        <f>IF(db[[#This Row],[STN TG]]="LSN","PCS","")</f>
        <v/>
      </c>
      <c r="AC2062" s="90">
        <f>db[[#This Row],[QTY B]]*IF(db[[#This Row],[QTY TG]]="",1,db[[#This Row],[QTY TG]])*IF(db[[#This Row],[QTY K]]="",1,db[[#This Row],[QTY K]])</f>
        <v>5000</v>
      </c>
      <c r="AD2062" s="90" t="str">
        <f>IF(db[[#This Row],[STN K]]="",IF(db[[#This Row],[STN TG]]="",db[[#This Row],[STN B]],db[[#This Row],[STN TG]]),db[[#This Row],[STN K]])</f>
        <v>PCS</v>
      </c>
      <c r="AE2062" s="90"/>
    </row>
    <row r="2063" spans="1:31" x14ac:dyDescent="0.25">
      <c r="A2063" s="90">
        <f t="shared" si="31"/>
        <v>2062</v>
      </c>
      <c r="B2063" s="91" t="str">
        <f>LOWER(SUBSTITUTE(SUBSTITUTE(SUBSTITUTE(SUBSTITUTE(SUBSTITUTE(SUBSTITUTE(SUBSTITUTE(SUBSTITUTE(db[[#This Row],[NB BM]]," ",),".",""),"-",""),"(",""),")",""),"/",""),"""",""),"+",""))</f>
        <v>idcardb2</v>
      </c>
      <c r="C2063" s="91" t="str">
        <f>LOWER(SUBSTITUTE(SUBSTITUTE(SUBSTITUTE(SUBSTITUTE(SUBSTITUTE(SUBSTITUTE(SUBSTITUTE(SUBSTITUTE(SUBSTITUTE(db[[#This Row],[NB NOTA]]," ",),".",""),"-",""),"(",""),")",""),",",""),"/",""),"""",""),"+",""))</f>
        <v>mikakartunama009b2</v>
      </c>
      <c r="D2063" s="91" t="str">
        <f>LOWER(SUBSTITUTE(SUBSTITUTE(SUBSTITUTE(SUBSTITUTE(SUBSTITUTE(SUBSTITUTE(SUBSTITUTE(SUBSTITUTE(SUBSTITUTE(db[[#This Row],[NB PAJAK]]," ",""),"-",""),"(",""),")",""),".",""),",",""),"/",""),"""",""),"+",""))</f>
        <v/>
      </c>
      <c r="E2063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idcardb25000pcsuntana</v>
      </c>
      <c r="F2063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mikakartunama009b25000pcs</v>
      </c>
      <c r="G2063" s="9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mikakartunama009b2untana</v>
      </c>
      <c r="H2063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mikakartunama009b25000pcsuntana</v>
      </c>
      <c r="I2063" s="60" t="s">
        <v>6648</v>
      </c>
      <c r="J2063" s="60" t="s">
        <v>6625</v>
      </c>
      <c r="K2063" s="61"/>
      <c r="L2063" s="60" t="s">
        <v>1336</v>
      </c>
      <c r="M2063" s="92" t="e">
        <f>IF(db[[#This Row],[NB NOTA_C]]="","",COUNTIF([2]!B_MSK[concat],db[[#This Row],[NB NOTA_C]]))</f>
        <v>#REF!</v>
      </c>
      <c r="N2063" s="93" t="s">
        <v>1356</v>
      </c>
      <c r="O2063" s="91" t="s">
        <v>1499</v>
      </c>
      <c r="P2063" s="60" t="s">
        <v>2422</v>
      </c>
      <c r="Q2063" s="91"/>
      <c r="R2063" s="91" t="str">
        <f>IF(db[[#This Row],[QTY/ CTN]]="","",SUBSTITUTE(SUBSTITUTE(SUBSTITUTE(db[[#This Row],[QTY/ CTN]]," ","_",2),"(",""),")","")&amp;"_")</f>
        <v>5000 PCS_</v>
      </c>
      <c r="S2063" s="91">
        <f>IF(db[[#This Row],[H_QTY/ CTN]]="","",SEARCH("_",db[[#This Row],[H_QTY/ CTN]]))</f>
        <v>9</v>
      </c>
      <c r="T2063" s="91">
        <f>IF(db[[#This Row],[H_QTY/ CTN]]="","",LEN(db[[#This Row],[H_QTY/ CTN]]))</f>
        <v>9</v>
      </c>
      <c r="U2063" s="90" t="str">
        <f>IF(db[[#This Row],[H_QTY/ CTN]]="","",LEFT(db[[#This Row],[H_QTY/ CTN]],db[[#This Row],[H_1]]-1))</f>
        <v>5000 PCS</v>
      </c>
      <c r="V2063" s="90" t="str">
        <f>IF(NOT(db[[#This Row],[H_1]]=db[[#This Row],[H_2]]),MID(db[[#This Row],[H_QTY/ CTN]],db[[#This Row],[H_1]]+1,db[[#This Row],[H_2]]-db[[#This Row],[H_1]]-1),"")</f>
        <v/>
      </c>
      <c r="W2063" s="90" t="str">
        <f>IF(db[[#This Row],[QTY/ CTN B]]="","",LEFT(db[[#This Row],[QTY/ CTN B]],SEARCH(" ",db[[#This Row],[QTY/ CTN B]],1)-1))</f>
        <v>5000</v>
      </c>
      <c r="X2063" s="90" t="str">
        <f>IF(db[[#This Row],[QTY/ CTN B]]="","",RIGHT(db[[#This Row],[QTY/ CTN B]],LEN(db[[#This Row],[QTY/ CTN B]])-SEARCH(" ",db[[#This Row],[QTY/ CTN B]],1)))</f>
        <v>PCS</v>
      </c>
      <c r="Y2063" s="90" t="str">
        <f>IF(db[[#This Row],[QTY/ CTN TG]]="",IF(db[[#This Row],[STN TG]]="","",12),LEFT(db[[#This Row],[QTY/ CTN TG]],SEARCH(" ",db[[#This Row],[QTY/ CTN TG]],1)-1))</f>
        <v/>
      </c>
      <c r="Z2063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3" s="90" t="str">
        <f>IF(db[[#This Row],[STN K]]="","",IF(db[[#This Row],[STN TG]]="LSN",12,""))</f>
        <v/>
      </c>
      <c r="AB2063" s="90" t="str">
        <f>IF(db[[#This Row],[STN TG]]="LSN","PCS","")</f>
        <v/>
      </c>
      <c r="AC2063" s="90">
        <f>db[[#This Row],[QTY B]]*IF(db[[#This Row],[QTY TG]]="",1,db[[#This Row],[QTY TG]])*IF(db[[#This Row],[QTY K]]="",1,db[[#This Row],[QTY K]])</f>
        <v>5000</v>
      </c>
      <c r="AD2063" s="90" t="str">
        <f>IF(db[[#This Row],[STN K]]="",IF(db[[#This Row],[STN TG]]="",db[[#This Row],[STN B]],db[[#This Row],[STN TG]]),db[[#This Row],[STN K]])</f>
        <v>PCS</v>
      </c>
      <c r="AE2063" s="90"/>
    </row>
    <row r="2064" spans="1:31" x14ac:dyDescent="0.25">
      <c r="A2064" s="90">
        <f t="shared" ref="A2064:A2127" si="32">ROW()-1</f>
        <v>2063</v>
      </c>
      <c r="B2064" s="91" t="str">
        <f>LOWER(SUBSTITUTE(SUBSTITUTE(SUBSTITUTE(SUBSTITUTE(SUBSTITUTE(SUBSTITUTE(SUBSTITUTE(SUBSTITUTE(db[[#This Row],[NB BM]]," ",),".",""),"-",""),"(",""),")",""),"/",""),"""",""),"+",""))</f>
        <v>idcardb3</v>
      </c>
      <c r="C2064" s="91" t="str">
        <f>LOWER(SUBSTITUTE(SUBSTITUTE(SUBSTITUTE(SUBSTITUTE(SUBSTITUTE(SUBSTITUTE(SUBSTITUTE(SUBSTITUTE(SUBSTITUTE(db[[#This Row],[NB NOTA]]," ",),".",""),"-",""),"(",""),")",""),",",""),"/",""),"""",""),"+",""))</f>
        <v>mikakartunama009b3</v>
      </c>
      <c r="D2064" s="91" t="str">
        <f>LOWER(SUBSTITUTE(SUBSTITUTE(SUBSTITUTE(SUBSTITUTE(SUBSTITUTE(SUBSTITUTE(SUBSTITUTE(SUBSTITUTE(SUBSTITUTE(db[[#This Row],[NB PAJAK]]," ",""),"-",""),"(",""),")",""),".",""),",",""),"/",""),"""",""),"+",""))</f>
        <v/>
      </c>
      <c r="E2064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idcardb35000pcsuntana</v>
      </c>
      <c r="F2064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mikakartunama009b35000pcs</v>
      </c>
      <c r="G2064" s="9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mikakartunama009b3untana</v>
      </c>
      <c r="H2064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mikakartunama009b35000pcsuntana</v>
      </c>
      <c r="I2064" s="60" t="s">
        <v>6651</v>
      </c>
      <c r="J2064" s="60" t="s">
        <v>6628</v>
      </c>
      <c r="K2064" s="61"/>
      <c r="L2064" s="60" t="s">
        <v>1336</v>
      </c>
      <c r="M2064" s="92" t="e">
        <f>IF(db[[#This Row],[NB NOTA_C]]="","",COUNTIF([2]!B_MSK[concat],db[[#This Row],[NB NOTA_C]]))</f>
        <v>#REF!</v>
      </c>
      <c r="N2064" s="93" t="s">
        <v>1356</v>
      </c>
      <c r="O2064" s="91" t="s">
        <v>1499</v>
      </c>
      <c r="P2064" s="60" t="s">
        <v>2422</v>
      </c>
      <c r="Q2064" s="91"/>
      <c r="R2064" s="91" t="str">
        <f>IF(db[[#This Row],[QTY/ CTN]]="","",SUBSTITUTE(SUBSTITUTE(SUBSTITUTE(db[[#This Row],[QTY/ CTN]]," ","_",2),"(",""),")","")&amp;"_")</f>
        <v>5000 PCS_</v>
      </c>
      <c r="S2064" s="91">
        <f>IF(db[[#This Row],[H_QTY/ CTN]]="","",SEARCH("_",db[[#This Row],[H_QTY/ CTN]]))</f>
        <v>9</v>
      </c>
      <c r="T2064" s="91">
        <f>IF(db[[#This Row],[H_QTY/ CTN]]="","",LEN(db[[#This Row],[H_QTY/ CTN]]))</f>
        <v>9</v>
      </c>
      <c r="U2064" s="90" t="str">
        <f>IF(db[[#This Row],[H_QTY/ CTN]]="","",LEFT(db[[#This Row],[H_QTY/ CTN]],db[[#This Row],[H_1]]-1))</f>
        <v>5000 PCS</v>
      </c>
      <c r="V2064" s="90" t="str">
        <f>IF(NOT(db[[#This Row],[H_1]]=db[[#This Row],[H_2]]),MID(db[[#This Row],[H_QTY/ CTN]],db[[#This Row],[H_1]]+1,db[[#This Row],[H_2]]-db[[#This Row],[H_1]]-1),"")</f>
        <v/>
      </c>
      <c r="W2064" s="90" t="str">
        <f>IF(db[[#This Row],[QTY/ CTN B]]="","",LEFT(db[[#This Row],[QTY/ CTN B]],SEARCH(" ",db[[#This Row],[QTY/ CTN B]],1)-1))</f>
        <v>5000</v>
      </c>
      <c r="X2064" s="90" t="str">
        <f>IF(db[[#This Row],[QTY/ CTN B]]="","",RIGHT(db[[#This Row],[QTY/ CTN B]],LEN(db[[#This Row],[QTY/ CTN B]])-SEARCH(" ",db[[#This Row],[QTY/ CTN B]],1)))</f>
        <v>PCS</v>
      </c>
      <c r="Y2064" s="90" t="str">
        <f>IF(db[[#This Row],[QTY/ CTN TG]]="",IF(db[[#This Row],[STN TG]]="","",12),LEFT(db[[#This Row],[QTY/ CTN TG]],SEARCH(" ",db[[#This Row],[QTY/ CTN TG]],1)-1))</f>
        <v/>
      </c>
      <c r="Z2064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4" s="90" t="str">
        <f>IF(db[[#This Row],[STN K]]="","",IF(db[[#This Row],[STN TG]]="LSN",12,""))</f>
        <v/>
      </c>
      <c r="AB2064" s="90" t="str">
        <f>IF(db[[#This Row],[STN TG]]="LSN","PCS","")</f>
        <v/>
      </c>
      <c r="AC2064" s="90">
        <f>db[[#This Row],[QTY B]]*IF(db[[#This Row],[QTY TG]]="",1,db[[#This Row],[QTY TG]])*IF(db[[#This Row],[QTY K]]="",1,db[[#This Row],[QTY K]])</f>
        <v>5000</v>
      </c>
      <c r="AD2064" s="90" t="str">
        <f>IF(db[[#This Row],[STN K]]="",IF(db[[#This Row],[STN TG]]="",db[[#This Row],[STN B]],db[[#This Row],[STN TG]]),db[[#This Row],[STN K]])</f>
        <v>PCS</v>
      </c>
      <c r="AE2064" s="90"/>
    </row>
    <row r="2065" spans="1:31" x14ac:dyDescent="0.25">
      <c r="A2065" s="90">
        <f t="shared" si="32"/>
        <v>2064</v>
      </c>
      <c r="B2065" s="91" t="str">
        <f>LOWER(SUBSTITUTE(SUBSTITUTE(SUBSTITUTE(SUBSTITUTE(SUBSTITUTE(SUBSTITUTE(SUBSTITUTE(SUBSTITUTE(db[[#This Row],[NB BM]]," ",),".",""),"-",""),"(",""),")",""),"/",""),"""",""),"+",""))</f>
        <v>idcardb4</v>
      </c>
      <c r="C2065" s="91" t="str">
        <f>LOWER(SUBSTITUTE(SUBSTITUTE(SUBSTITUTE(SUBSTITUTE(SUBSTITUTE(SUBSTITUTE(SUBSTITUTE(SUBSTITUTE(SUBSTITUTE(db[[#This Row],[NB NOTA]]," ",),".",""),"-",""),"(",""),")",""),",",""),"/",""),"""",""),"+",""))</f>
        <v>mikakartunama009b4</v>
      </c>
      <c r="D2065" s="91" t="str">
        <f>LOWER(SUBSTITUTE(SUBSTITUTE(SUBSTITUTE(SUBSTITUTE(SUBSTITUTE(SUBSTITUTE(SUBSTITUTE(SUBSTITUTE(SUBSTITUTE(db[[#This Row],[NB PAJAK]]," ",""),"-",""),"(",""),")",""),".",""),",",""),"/",""),"""",""),"+",""))</f>
        <v/>
      </c>
      <c r="E2065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idcardb45000pcsuntana</v>
      </c>
      <c r="F2065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mikakartunama009b45000pcs</v>
      </c>
      <c r="G2065" s="9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mikakartunama009b4untana</v>
      </c>
      <c r="H2065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mikakartunama009b45000pcsuntana</v>
      </c>
      <c r="I2065" s="60" t="s">
        <v>6649</v>
      </c>
      <c r="J2065" s="60" t="s">
        <v>6626</v>
      </c>
      <c r="K2065" s="61"/>
      <c r="L2065" s="60" t="s">
        <v>1336</v>
      </c>
      <c r="M2065" s="92" t="e">
        <f>IF(db[[#This Row],[NB NOTA_C]]="","",COUNTIF([2]!B_MSK[concat],db[[#This Row],[NB NOTA_C]]))</f>
        <v>#REF!</v>
      </c>
      <c r="N2065" s="93" t="s">
        <v>1356</v>
      </c>
      <c r="O2065" s="91" t="s">
        <v>1499</v>
      </c>
      <c r="P2065" s="60" t="s">
        <v>2422</v>
      </c>
      <c r="Q2065" s="91"/>
      <c r="R2065" s="91" t="str">
        <f>IF(db[[#This Row],[QTY/ CTN]]="","",SUBSTITUTE(SUBSTITUTE(SUBSTITUTE(db[[#This Row],[QTY/ CTN]]," ","_",2),"(",""),")","")&amp;"_")</f>
        <v>5000 PCS_</v>
      </c>
      <c r="S2065" s="91">
        <f>IF(db[[#This Row],[H_QTY/ CTN]]="","",SEARCH("_",db[[#This Row],[H_QTY/ CTN]]))</f>
        <v>9</v>
      </c>
      <c r="T2065" s="91">
        <f>IF(db[[#This Row],[H_QTY/ CTN]]="","",LEN(db[[#This Row],[H_QTY/ CTN]]))</f>
        <v>9</v>
      </c>
      <c r="U2065" s="90" t="str">
        <f>IF(db[[#This Row],[H_QTY/ CTN]]="","",LEFT(db[[#This Row],[H_QTY/ CTN]],db[[#This Row],[H_1]]-1))</f>
        <v>5000 PCS</v>
      </c>
      <c r="V2065" s="90" t="str">
        <f>IF(NOT(db[[#This Row],[H_1]]=db[[#This Row],[H_2]]),MID(db[[#This Row],[H_QTY/ CTN]],db[[#This Row],[H_1]]+1,db[[#This Row],[H_2]]-db[[#This Row],[H_1]]-1),"")</f>
        <v/>
      </c>
      <c r="W2065" s="90" t="str">
        <f>IF(db[[#This Row],[QTY/ CTN B]]="","",LEFT(db[[#This Row],[QTY/ CTN B]],SEARCH(" ",db[[#This Row],[QTY/ CTN B]],1)-1))</f>
        <v>5000</v>
      </c>
      <c r="X2065" s="90" t="str">
        <f>IF(db[[#This Row],[QTY/ CTN B]]="","",RIGHT(db[[#This Row],[QTY/ CTN B]],LEN(db[[#This Row],[QTY/ CTN B]])-SEARCH(" ",db[[#This Row],[QTY/ CTN B]],1)))</f>
        <v>PCS</v>
      </c>
      <c r="Y2065" s="90" t="str">
        <f>IF(db[[#This Row],[QTY/ CTN TG]]="",IF(db[[#This Row],[STN TG]]="","",12),LEFT(db[[#This Row],[QTY/ CTN TG]],SEARCH(" ",db[[#This Row],[QTY/ CTN TG]],1)-1))</f>
        <v/>
      </c>
      <c r="Z2065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5" s="90" t="str">
        <f>IF(db[[#This Row],[STN K]]="","",IF(db[[#This Row],[STN TG]]="LSN",12,""))</f>
        <v/>
      </c>
      <c r="AB2065" s="90" t="str">
        <f>IF(db[[#This Row],[STN TG]]="LSN","PCS","")</f>
        <v/>
      </c>
      <c r="AC2065" s="90">
        <f>db[[#This Row],[QTY B]]*IF(db[[#This Row],[QTY TG]]="",1,db[[#This Row],[QTY TG]])*IF(db[[#This Row],[QTY K]]="",1,db[[#This Row],[QTY K]])</f>
        <v>5000</v>
      </c>
      <c r="AD2065" s="90" t="str">
        <f>IF(db[[#This Row],[STN K]]="",IF(db[[#This Row],[STN TG]]="",db[[#This Row],[STN B]],db[[#This Row],[STN TG]]),db[[#This Row],[STN K]])</f>
        <v>PCS</v>
      </c>
      <c r="AE2065" s="90"/>
    </row>
    <row r="2066" spans="1:31" x14ac:dyDescent="0.25">
      <c r="A2066" s="90">
        <f t="shared" si="32"/>
        <v>2065</v>
      </c>
      <c r="B2066" s="91" t="str">
        <f>LOWER(SUBSTITUTE(SUBSTITUTE(SUBSTITUTE(SUBSTITUTE(SUBSTITUTE(SUBSTITUTE(SUBSTITUTE(SUBSTITUTE(db[[#This Row],[NB BM]]," ",),".",""),"-",""),"(",""),")",""),"/",""),"""",""),"+",""))</f>
        <v>idcardb5</v>
      </c>
      <c r="C2066" s="91" t="str">
        <f>LOWER(SUBSTITUTE(SUBSTITUTE(SUBSTITUTE(SUBSTITUTE(SUBSTITUTE(SUBSTITUTE(SUBSTITUTE(SUBSTITUTE(SUBSTITUTE(db[[#This Row],[NB NOTA]]," ",),".",""),"-",""),"(",""),")",""),",",""),"/",""),"""",""),"+",""))</f>
        <v>mikakartunama009b5</v>
      </c>
      <c r="D2066" s="91" t="str">
        <f>LOWER(SUBSTITUTE(SUBSTITUTE(SUBSTITUTE(SUBSTITUTE(SUBSTITUTE(SUBSTITUTE(SUBSTITUTE(SUBSTITUTE(SUBSTITUTE(db[[#This Row],[NB PAJAK]]," ",""),"-",""),"(",""),")",""),".",""),",",""),"/",""),"""",""),"+",""))</f>
        <v/>
      </c>
      <c r="E2066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idcardb55000pcsuntana</v>
      </c>
      <c r="F2066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mikakartunama009b55000pcs</v>
      </c>
      <c r="G2066" s="91" t="str">
        <f>db[[#This Row],[NB NOTA_C]]&amp;LOWER(SUBSTITUTE(SUBSTITUTE(SUBSTITUTE(SUBSTITUTE(SUBSTITUTE(SUBSTITUTE(SUBSTITUTE(SUBSTITUTE(SUBSTITUTE(db[[#This Row],[FAKTUR]]," ",),".",""),"-",""),"(",""),")",""),",",""),"/",""),"""",""),"+",""))</f>
        <v>mikakartunama009b5untana</v>
      </c>
      <c r="H2066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mikakartunama009b55000pcsuntana</v>
      </c>
      <c r="I2066" s="60" t="s">
        <v>6650</v>
      </c>
      <c r="J2066" s="60" t="s">
        <v>6627</v>
      </c>
      <c r="K2066" s="61"/>
      <c r="L2066" s="60" t="s">
        <v>1336</v>
      </c>
      <c r="M2066" s="92" t="e">
        <f>IF(db[[#This Row],[NB NOTA_C]]="","",COUNTIF([2]!B_MSK[concat],db[[#This Row],[NB NOTA_C]]))</f>
        <v>#REF!</v>
      </c>
      <c r="N2066" s="93" t="s">
        <v>1356</v>
      </c>
      <c r="O2066" s="91" t="s">
        <v>1499</v>
      </c>
      <c r="P2066" s="60" t="s">
        <v>2422</v>
      </c>
      <c r="Q2066" s="91"/>
      <c r="R2066" s="91" t="str">
        <f>IF(db[[#This Row],[QTY/ CTN]]="","",SUBSTITUTE(SUBSTITUTE(SUBSTITUTE(db[[#This Row],[QTY/ CTN]]," ","_",2),"(",""),")","")&amp;"_")</f>
        <v>5000 PCS_</v>
      </c>
      <c r="S2066" s="91">
        <f>IF(db[[#This Row],[H_QTY/ CTN]]="","",SEARCH("_",db[[#This Row],[H_QTY/ CTN]]))</f>
        <v>9</v>
      </c>
      <c r="T2066" s="91">
        <f>IF(db[[#This Row],[H_QTY/ CTN]]="","",LEN(db[[#This Row],[H_QTY/ CTN]]))</f>
        <v>9</v>
      </c>
      <c r="U2066" s="90" t="str">
        <f>IF(db[[#This Row],[H_QTY/ CTN]]="","",LEFT(db[[#This Row],[H_QTY/ CTN]],db[[#This Row],[H_1]]-1))</f>
        <v>5000 PCS</v>
      </c>
      <c r="V2066" s="90" t="str">
        <f>IF(NOT(db[[#This Row],[H_1]]=db[[#This Row],[H_2]]),MID(db[[#This Row],[H_QTY/ CTN]],db[[#This Row],[H_1]]+1,db[[#This Row],[H_2]]-db[[#This Row],[H_1]]-1),"")</f>
        <v/>
      </c>
      <c r="W2066" s="90" t="str">
        <f>IF(db[[#This Row],[QTY/ CTN B]]="","",LEFT(db[[#This Row],[QTY/ CTN B]],SEARCH(" ",db[[#This Row],[QTY/ CTN B]],1)-1))</f>
        <v>5000</v>
      </c>
      <c r="X2066" s="90" t="str">
        <f>IF(db[[#This Row],[QTY/ CTN B]]="","",RIGHT(db[[#This Row],[QTY/ CTN B]],LEN(db[[#This Row],[QTY/ CTN B]])-SEARCH(" ",db[[#This Row],[QTY/ CTN B]],1)))</f>
        <v>PCS</v>
      </c>
      <c r="Y2066" s="90" t="str">
        <f>IF(db[[#This Row],[QTY/ CTN TG]]="",IF(db[[#This Row],[STN TG]]="","",12),LEFT(db[[#This Row],[QTY/ CTN TG]],SEARCH(" ",db[[#This Row],[QTY/ CTN TG]],1)-1))</f>
        <v/>
      </c>
      <c r="Z2066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6" s="90" t="str">
        <f>IF(db[[#This Row],[STN K]]="","",IF(db[[#This Row],[STN TG]]="LSN",12,""))</f>
        <v/>
      </c>
      <c r="AB2066" s="90" t="str">
        <f>IF(db[[#This Row],[STN TG]]="LSN","PCS","")</f>
        <v/>
      </c>
      <c r="AC2066" s="90">
        <f>db[[#This Row],[QTY B]]*IF(db[[#This Row],[QTY TG]]="",1,db[[#This Row],[QTY TG]])*IF(db[[#This Row],[QTY K]]="",1,db[[#This Row],[QTY K]])</f>
        <v>5000</v>
      </c>
      <c r="AD2066" s="90" t="str">
        <f>IF(db[[#This Row],[STN K]]="",IF(db[[#This Row],[STN TG]]="",db[[#This Row],[STN B]],db[[#This Row],[STN TG]]),db[[#This Row],[STN K]])</f>
        <v>PCS</v>
      </c>
      <c r="AE2066" s="90"/>
    </row>
    <row r="2067" spans="1:31" x14ac:dyDescent="0.25">
      <c r="A2067" s="78">
        <f t="shared" si="32"/>
        <v>2066</v>
      </c>
      <c r="B2067" s="79" t="str">
        <f>LOWER(SUBSTITUTE(SUBSTITUTE(SUBSTITUTE(SUBSTITUTE(SUBSTITUTE(SUBSTITUTE(SUBSTITUTE(SUBSTITUTE(db[[#This Row],[NB BM]]," ",),".",""),"-",""),"(",""),")",""),"/",""),"""",""),"+",""))</f>
        <v>mikalaminatingvancolf100folio</v>
      </c>
      <c r="C2067" s="79" t="str">
        <f>LOWER(SUBSTITUTE(SUBSTITUTE(SUBSTITUTE(SUBSTITUTE(SUBSTITUTE(SUBSTITUTE(SUBSTITUTE(SUBSTITUTE(SUBSTITUTE(db[[#This Row],[NB NOTA]]," ",),".",""),"-",""),"(",""),")",""),",",""),"/",""),"""",""),"+",""))</f>
        <v>mikalaminatinglf100225x340</v>
      </c>
      <c r="D2067" s="79" t="str">
        <f>LOWER(SUBSTITUTE(SUBSTITUTE(SUBSTITUTE(SUBSTITUTE(SUBSTITUTE(SUBSTITUTE(SUBSTITUTE(SUBSTITUTE(SUBSTITUTE(db[[#This Row],[NB PAJAK]]," ",""),"-",""),"(",""),")",""),".",""),",",""),"/",""),"""",""),"+",""))</f>
        <v>mikalaminatingvancolf100225x340</v>
      </c>
      <c r="E2067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mikalaminatingvancolf100folio10pakartomoro</v>
      </c>
      <c r="F2067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mikalaminatinglf100225x34010pak</v>
      </c>
      <c r="G2067" s="79" t="str">
        <f>db[[#This Row],[NB NOTA_C]]&amp;LOWER(SUBSTITUTE(SUBSTITUTE(SUBSTITUTE(SUBSTITUTE(SUBSTITUTE(SUBSTITUTE(SUBSTITUTE(SUBSTITUTE(SUBSTITUTE(db[[#This Row],[FAKTUR]]," ",),".",""),"-",""),"(",""),")",""),",",""),"/",""),"""",""),"+",""))</f>
        <v>mikalaminatinglf100225x340artomoro</v>
      </c>
      <c r="H2067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mikalaminatinglf100225x34010pakartomoro</v>
      </c>
      <c r="I2067" s="70" t="s">
        <v>7758</v>
      </c>
      <c r="J2067" s="70" t="s">
        <v>7692</v>
      </c>
      <c r="K2067" s="71" t="s">
        <v>7725</v>
      </c>
      <c r="L2067" s="70" t="s">
        <v>1335</v>
      </c>
      <c r="M2067" s="80" t="e">
        <f>IF(db[[#This Row],[NB NOTA_C]]="","",COUNTIF([2]!B_MSK[concat],db[[#This Row],[NB NOTA_C]]))</f>
        <v>#REF!</v>
      </c>
      <c r="N2067" s="81" t="s">
        <v>1843</v>
      </c>
      <c r="O2067" s="79" t="s">
        <v>1860</v>
      </c>
      <c r="P2067" s="70"/>
      <c r="Q2067" s="79"/>
      <c r="R2067" s="79" t="str">
        <f>IF(db[[#This Row],[QTY/ CTN]]="","",SUBSTITUTE(SUBSTITUTE(SUBSTITUTE(db[[#This Row],[QTY/ CTN]]," ","_",2),"(",""),")","")&amp;"_")</f>
        <v>10 PAK_</v>
      </c>
      <c r="S2067" s="79">
        <f>IF(db[[#This Row],[H_QTY/ CTN]]="","",SEARCH("_",db[[#This Row],[H_QTY/ CTN]]))</f>
        <v>7</v>
      </c>
      <c r="T2067" s="79">
        <f>IF(db[[#This Row],[H_QTY/ CTN]]="","",LEN(db[[#This Row],[H_QTY/ CTN]]))</f>
        <v>7</v>
      </c>
      <c r="U2067" s="78" t="str">
        <f>IF(db[[#This Row],[H_QTY/ CTN]]="","",LEFT(db[[#This Row],[H_QTY/ CTN]],db[[#This Row],[H_1]]-1))</f>
        <v>10 PAK</v>
      </c>
      <c r="V2067" s="78" t="str">
        <f>IF(NOT(db[[#This Row],[H_1]]=db[[#This Row],[H_2]]),MID(db[[#This Row],[H_QTY/ CTN]],db[[#This Row],[H_1]]+1,db[[#This Row],[H_2]]-db[[#This Row],[H_1]]-1),"")</f>
        <v/>
      </c>
      <c r="W2067" s="78" t="str">
        <f>IF(db[[#This Row],[QTY/ CTN B]]="","",LEFT(db[[#This Row],[QTY/ CTN B]],SEARCH(" ",db[[#This Row],[QTY/ CTN B]],1)-1))</f>
        <v>10</v>
      </c>
      <c r="X2067" s="78" t="str">
        <f>IF(db[[#This Row],[QTY/ CTN B]]="","",RIGHT(db[[#This Row],[QTY/ CTN B]],LEN(db[[#This Row],[QTY/ CTN B]])-SEARCH(" ",db[[#This Row],[QTY/ CTN B]],1)))</f>
        <v>PAK</v>
      </c>
      <c r="Y2067" s="78" t="str">
        <f>IF(db[[#This Row],[QTY/ CTN TG]]="",IF(db[[#This Row],[STN TG]]="","",12),LEFT(db[[#This Row],[QTY/ CTN TG]],SEARCH(" ",db[[#This Row],[QTY/ CTN TG]],1)-1))</f>
        <v/>
      </c>
      <c r="Z2067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67" s="78" t="str">
        <f>IF(db[[#This Row],[STN K]]="","",IF(db[[#This Row],[STN TG]]="LSN",12,""))</f>
        <v/>
      </c>
      <c r="AB2067" s="78" t="str">
        <f>IF(db[[#This Row],[STN TG]]="LSN","PCS","")</f>
        <v/>
      </c>
      <c r="AC2067" s="78">
        <f>db[[#This Row],[QTY B]]*IF(db[[#This Row],[QTY TG]]="",1,db[[#This Row],[QTY TG]])*IF(db[[#This Row],[QTY K]]="",1,db[[#This Row],[QTY K]])</f>
        <v>10</v>
      </c>
      <c r="AD2067" s="78" t="str">
        <f>IF(db[[#This Row],[STN K]]="",IF(db[[#This Row],[STN TG]]="",db[[#This Row],[STN B]],db[[#This Row],[STN TG]]),db[[#This Row],[STN K]])</f>
        <v>PAK</v>
      </c>
      <c r="AE2067" s="78"/>
    </row>
    <row r="2068" spans="1:31" x14ac:dyDescent="0.25">
      <c r="A2068" s="40">
        <f t="shared" si="32"/>
        <v>2067</v>
      </c>
      <c r="B2068" s="5" t="str">
        <f>LOWER(SUBSTITUTE(SUBSTITUTE(SUBSTITUTE(SUBSTITUTE(SUBSTITUTE(SUBSTITUTE(SUBSTITUTE(SUBSTITUTE(db[[#This Row],[NB BM]]," ",),".",""),"-",""),"(",""),")",""),"/",""),"""",""),"+",""))</f>
        <v>minipocketmb120warnakulit</v>
      </c>
      <c r="C2068" s="5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D2068" s="5" t="str">
        <f>LOWER(SUBSTITUTE(SUBSTITUTE(SUBSTITUTE(SUBSTITUTE(SUBSTITUTE(SUBSTITUTE(SUBSTITUTE(SUBSTITUTE(SUBSTITUTE(db[[#This Row],[NB PAJAK]]," ",""),"-",""),"(",""),")",""),".",""),",",""),"/",""),"""",""),"+",""))</f>
        <v/>
      </c>
      <c r="E206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minipocketmb120warnakulit30lsnuntana</v>
      </c>
      <c r="F206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minipocketmb120warnakulit30lsn</v>
      </c>
      <c r="G2068" s="5" t="str">
        <f>db[[#This Row],[NB NOTA_C]]&amp;LOWER(SUBSTITUTE(SUBSTITUTE(SUBSTITUTE(SUBSTITUTE(SUBSTITUTE(SUBSTITUTE(SUBSTITUTE(SUBSTITUTE(SUBSTITUTE(db[[#This Row],[FAKTUR]]," ",),".",""),"-",""),"(",""),")",""),",",""),"/",""),"""",""),"+",""))</f>
        <v>minipocketmb120warnakulituntana</v>
      </c>
      <c r="H206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minipocketmb120warnakulit30lsnuntana</v>
      </c>
      <c r="I2068" s="2" t="s">
        <v>4036</v>
      </c>
      <c r="J2068" s="2" t="s">
        <v>4031</v>
      </c>
      <c r="K2068" s="14"/>
      <c r="L2068" s="2" t="s">
        <v>1336</v>
      </c>
      <c r="M2068" s="33" t="e">
        <f>IF(db[[#This Row],[NB NOTA_C]]="","",COUNTIF([2]!B_MSK[concat],db[[#This Row],[NB NOTA_C]]))</f>
        <v>#REF!</v>
      </c>
      <c r="N2068" s="9" t="s">
        <v>1343</v>
      </c>
      <c r="O2068" s="5" t="s">
        <v>1432</v>
      </c>
      <c r="P2068" s="2" t="s">
        <v>2441</v>
      </c>
      <c r="Q2068" s="5"/>
      <c r="R2068" s="5" t="str">
        <f>IF(db[[#This Row],[QTY/ CTN]]="","",SUBSTITUTE(SUBSTITUTE(SUBSTITUTE(db[[#This Row],[QTY/ CTN]]," ","_",2),"(",""),")","")&amp;"_")</f>
        <v>30 LSN_</v>
      </c>
      <c r="S2068" s="5">
        <f>IF(db[[#This Row],[H_QTY/ CTN]]="","",SEARCH("_",db[[#This Row],[H_QTY/ CTN]]))</f>
        <v>7</v>
      </c>
      <c r="T2068" s="5">
        <f>IF(db[[#This Row],[H_QTY/ CTN]]="","",LEN(db[[#This Row],[H_QTY/ CTN]]))</f>
        <v>7</v>
      </c>
      <c r="U2068" s="40" t="str">
        <f>IF(db[[#This Row],[H_QTY/ CTN]]="","",LEFT(db[[#This Row],[H_QTY/ CTN]],db[[#This Row],[H_1]]-1))</f>
        <v>30 LSN</v>
      </c>
      <c r="V2068" s="40" t="str">
        <f>IF(NOT(db[[#This Row],[H_1]]=db[[#This Row],[H_2]]),MID(db[[#This Row],[H_QTY/ CTN]],db[[#This Row],[H_1]]+1,db[[#This Row],[H_2]]-db[[#This Row],[H_1]]-1),"")</f>
        <v/>
      </c>
      <c r="W2068" s="40" t="str">
        <f>IF(db[[#This Row],[QTY/ CTN B]]="","",LEFT(db[[#This Row],[QTY/ CTN B]],SEARCH(" ",db[[#This Row],[QTY/ CTN B]],1)-1))</f>
        <v>30</v>
      </c>
      <c r="X2068" s="40" t="str">
        <f>IF(db[[#This Row],[QTY/ CTN B]]="","",RIGHT(db[[#This Row],[QTY/ CTN B]],LEN(db[[#This Row],[QTY/ CTN B]])-SEARCH(" ",db[[#This Row],[QTY/ CTN B]],1)))</f>
        <v>LSN</v>
      </c>
      <c r="Y2068" s="40">
        <f>IF(db[[#This Row],[QTY/ CTN TG]]="",IF(db[[#This Row],[STN TG]]="","",12),LEFT(db[[#This Row],[QTY/ CTN TG]],SEARCH(" ",db[[#This Row],[QTY/ CTN TG]],1)-1))</f>
        <v>12</v>
      </c>
      <c r="Z20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68" s="40" t="str">
        <f>IF(db[[#This Row],[STN K]]="","",IF(db[[#This Row],[STN TG]]="LSN",12,""))</f>
        <v/>
      </c>
      <c r="AB2068" s="40" t="str">
        <f>IF(db[[#This Row],[STN TG]]="LSN","PCS","")</f>
        <v/>
      </c>
      <c r="AC2068" s="40">
        <f>db[[#This Row],[QTY B]]*IF(db[[#This Row],[QTY TG]]="",1,db[[#This Row],[QTY TG]])*IF(db[[#This Row],[QTY K]]="",1,db[[#This Row],[QTY K]])</f>
        <v>360</v>
      </c>
      <c r="AD2068" s="40" t="str">
        <f>IF(db[[#This Row],[STN K]]="",IF(db[[#This Row],[STN TG]]="",db[[#This Row],[STN B]],db[[#This Row],[STN TG]]),db[[#This Row],[STN K]])</f>
        <v>PCS</v>
      </c>
      <c r="AE2068" s="40"/>
    </row>
    <row r="2069" spans="1:31" x14ac:dyDescent="0.25">
      <c r="A2069" s="40">
        <f t="shared" si="32"/>
        <v>2068</v>
      </c>
      <c r="B2069" s="75" t="str">
        <f>LOWER(SUBSTITUTE(SUBSTITUTE(SUBSTITUTE(SUBSTITUTE(SUBSTITUTE(SUBSTITUTE(SUBSTITUTE(SUBSTITUTE(db[[#This Row],[NB BM]]," ",),".",""),"-",""),"(",""),")",""),"/",""),"""",""),"+",""))</f>
        <v>mechpentizotm030a1l</v>
      </c>
      <c r="C2069" s="75" t="str">
        <f>LOWER(SUBSTITUTE(SUBSTITUTE(SUBSTITUTE(SUBSTITUTE(SUBSTITUTE(SUBSTITUTE(SUBSTITUTE(SUBSTITUTE(SUBSTITUTE(db[[#This Row],[NB NOTA]]," ",),".",""),"-",""),"(",""),")",""),",",""),"/",""),"""",""),"+",""))</f>
        <v>mptizo20tm030a1l</v>
      </c>
      <c r="D2069" s="75" t="str">
        <f>LOWER(SUBSTITUTE(SUBSTITUTE(SUBSTITUTE(SUBSTITUTE(SUBSTITUTE(SUBSTITUTE(SUBSTITUTE(SUBSTITUTE(SUBSTITUTE(db[[#This Row],[NB PAJAK]]," ",""),"-",""),"(",""),")",""),".",""),",",""),"/",""),"""",""),"+",""))</f>
        <v/>
      </c>
      <c r="E2069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mechpentizotm030a1l48lsnuntana</v>
      </c>
      <c r="F2069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mptizo20tm030a1l48lsn</v>
      </c>
      <c r="G2069" s="75" t="str">
        <f>db[[#This Row],[NB NOTA_C]]&amp;LOWER(SUBSTITUTE(SUBSTITUTE(SUBSTITUTE(SUBSTITUTE(SUBSTITUTE(SUBSTITUTE(SUBSTITUTE(SUBSTITUTE(SUBSTITUTE(db[[#This Row],[FAKTUR]]," ",),".",""),"-",""),"(",""),")",""),",",""),"/",""),"""",""),"+",""))</f>
        <v>mptizo20tm030a1luntana</v>
      </c>
      <c r="H2069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mptizo20tm030a1l48lsnuntana</v>
      </c>
      <c r="I2069" s="2" t="s">
        <v>6912</v>
      </c>
      <c r="J2069" s="4" t="s">
        <v>4993</v>
      </c>
      <c r="K2069" s="48"/>
      <c r="L2069" s="2" t="s">
        <v>1336</v>
      </c>
      <c r="M2069" s="76" t="e">
        <f>IF(db[[#This Row],[NB NOTA_C]]="","",COUNTIF([2]!B_MSK[concat],db[[#This Row],[NB NOTA_C]]))</f>
        <v>#REF!</v>
      </c>
      <c r="N2069" s="9" t="s">
        <v>2305</v>
      </c>
      <c r="O2069" s="5" t="s">
        <v>1425</v>
      </c>
      <c r="P2069" s="2" t="s">
        <v>2440</v>
      </c>
      <c r="Q2069" s="75"/>
      <c r="R2069" s="75" t="str">
        <f>IF(db[[#This Row],[QTY/ CTN]]="","",SUBSTITUTE(SUBSTITUTE(SUBSTITUTE(db[[#This Row],[QTY/ CTN]]," ","_",2),"(",""),")","")&amp;"_")</f>
        <v>48 LSN_</v>
      </c>
      <c r="S2069" s="75">
        <f>IF(db[[#This Row],[H_QTY/ CTN]]="","",SEARCH("_",db[[#This Row],[H_QTY/ CTN]]))</f>
        <v>7</v>
      </c>
      <c r="T2069" s="75">
        <f>IF(db[[#This Row],[H_QTY/ CTN]]="","",LEN(db[[#This Row],[H_QTY/ CTN]]))</f>
        <v>7</v>
      </c>
      <c r="U2069" s="77" t="str">
        <f>IF(db[[#This Row],[H_QTY/ CTN]]="","",LEFT(db[[#This Row],[H_QTY/ CTN]],db[[#This Row],[H_1]]-1))</f>
        <v>48 LSN</v>
      </c>
      <c r="V2069" s="77" t="str">
        <f>IF(NOT(db[[#This Row],[H_1]]=db[[#This Row],[H_2]]),MID(db[[#This Row],[H_QTY/ CTN]],db[[#This Row],[H_1]]+1,db[[#This Row],[H_2]]-db[[#This Row],[H_1]]-1),"")</f>
        <v/>
      </c>
      <c r="W2069" s="77" t="str">
        <f>IF(db[[#This Row],[QTY/ CTN B]]="","",LEFT(db[[#This Row],[QTY/ CTN B]],SEARCH(" ",db[[#This Row],[QTY/ CTN B]],1)-1))</f>
        <v>48</v>
      </c>
      <c r="X2069" s="77" t="str">
        <f>IF(db[[#This Row],[QTY/ CTN B]]="","",RIGHT(db[[#This Row],[QTY/ CTN B]],LEN(db[[#This Row],[QTY/ CTN B]])-SEARCH(" ",db[[#This Row],[QTY/ CTN B]],1)))</f>
        <v>LSN</v>
      </c>
      <c r="Y2069" s="77">
        <f>IF(db[[#This Row],[QTY/ CTN TG]]="",IF(db[[#This Row],[STN TG]]="","",12),LEFT(db[[#This Row],[QTY/ CTN TG]],SEARCH(" ",db[[#This Row],[QTY/ CTN TG]],1)-1))</f>
        <v>12</v>
      </c>
      <c r="Z2069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69" s="77" t="str">
        <f>IF(db[[#This Row],[STN K]]="","",IF(db[[#This Row],[STN TG]]="LSN",12,""))</f>
        <v/>
      </c>
      <c r="AB2069" s="77" t="str">
        <f>IF(db[[#This Row],[STN TG]]="LSN","PCS","")</f>
        <v/>
      </c>
      <c r="AC2069" s="77">
        <f>db[[#This Row],[QTY B]]*IF(db[[#This Row],[QTY TG]]="",1,db[[#This Row],[QTY TG]])*IF(db[[#This Row],[QTY K]]="",1,db[[#This Row],[QTY K]])</f>
        <v>576</v>
      </c>
      <c r="AD2069" s="77" t="str">
        <f>IF(db[[#This Row],[STN K]]="",IF(db[[#This Row],[STN TG]]="",db[[#This Row],[STN B]],db[[#This Row],[STN TG]]),db[[#This Row],[STN K]])</f>
        <v>PCS</v>
      </c>
      <c r="AE2069" s="40"/>
    </row>
    <row r="2070" spans="1:31" x14ac:dyDescent="0.25">
      <c r="A2070" s="40">
        <f t="shared" si="32"/>
        <v>2069</v>
      </c>
      <c r="B2070" s="82" t="str">
        <f>LOWER(SUBSTITUTE(SUBSTITUTE(SUBSTITUTE(SUBSTITUTE(SUBSTITUTE(SUBSTITUTE(SUBSTITUTE(SUBSTITUTE(db[[#This Row],[NB BM]]," ",),".",""),"-",""),"(",""),")",""),"/",""),"""",""),"+",""))</f>
        <v>mechpentizog09031a24pcs</v>
      </c>
      <c r="C2070" s="82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D2070" s="82" t="str">
        <f>LOWER(SUBSTITUTE(SUBSTITUTE(SUBSTITUTE(SUBSTITUTE(SUBSTITUTE(SUBSTITUTE(SUBSTITUTE(SUBSTITUTE(SUBSTITUTE(db[[#This Row],[NB PAJAK]]," ",""),"-",""),"(",""),")",""),".",""),",",""),"/",""),"""",""),"+",""))</f>
        <v/>
      </c>
      <c r="E2070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mechpentizog09031a24pcs72pcsuntana</v>
      </c>
      <c r="F2070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mptizo24pcsg09031a72pcs</v>
      </c>
      <c r="G2070" s="82" t="str">
        <f>db[[#This Row],[NB NOTA_C]]&amp;LOWER(SUBSTITUTE(SUBSTITUTE(SUBSTITUTE(SUBSTITUTE(SUBSTITUTE(SUBSTITUTE(SUBSTITUTE(SUBSTITUTE(SUBSTITUTE(db[[#This Row],[FAKTUR]]," ",),".",""),"-",""),"(",""),")",""),",",""),"/",""),"""",""),"+",""))</f>
        <v>mptizo24pcsg09031auntana</v>
      </c>
      <c r="H2070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mptizo24pcsg09031a72pcsuntana</v>
      </c>
      <c r="I2070" s="7" t="s">
        <v>3558</v>
      </c>
      <c r="J2070" s="7" t="s">
        <v>3548</v>
      </c>
      <c r="K2070" s="15"/>
      <c r="L2070" s="2" t="s">
        <v>1336</v>
      </c>
      <c r="M2070" s="83" t="e">
        <f>IF(db[[#This Row],[NB NOTA_C]]="","",COUNTIF([2]!B_MSK[concat],db[[#This Row],[NB NOTA_C]]))</f>
        <v>#REF!</v>
      </c>
      <c r="N2070" s="84" t="s">
        <v>2305</v>
      </c>
      <c r="O2070" s="82" t="s">
        <v>1390</v>
      </c>
      <c r="P2070" s="7" t="s">
        <v>2440</v>
      </c>
      <c r="Q2070" s="82"/>
      <c r="R2070" s="82" t="str">
        <f>IF(db[[#This Row],[QTY/ CTN]]="","",SUBSTITUTE(SUBSTITUTE(SUBSTITUTE(db[[#This Row],[QTY/ CTN]]," ","_",2),"(",""),")","")&amp;"_")</f>
        <v>72 PCS_</v>
      </c>
      <c r="S2070" s="82">
        <f>IF(db[[#This Row],[H_QTY/ CTN]]="","",SEARCH("_",db[[#This Row],[H_QTY/ CTN]]))</f>
        <v>7</v>
      </c>
      <c r="T2070" s="82">
        <f>IF(db[[#This Row],[H_QTY/ CTN]]="","",LEN(db[[#This Row],[H_QTY/ CTN]]))</f>
        <v>7</v>
      </c>
      <c r="U2070" s="85" t="str">
        <f>IF(db[[#This Row],[H_QTY/ CTN]]="","",LEFT(db[[#This Row],[H_QTY/ CTN]],db[[#This Row],[H_1]]-1))</f>
        <v>72 PCS</v>
      </c>
      <c r="V2070" s="85" t="str">
        <f>IF(NOT(db[[#This Row],[H_1]]=db[[#This Row],[H_2]]),MID(db[[#This Row],[H_QTY/ CTN]],db[[#This Row],[H_1]]+1,db[[#This Row],[H_2]]-db[[#This Row],[H_1]]-1),"")</f>
        <v/>
      </c>
      <c r="W2070" s="40" t="str">
        <f>IF(db[[#This Row],[QTY/ CTN B]]="","",LEFT(db[[#This Row],[QTY/ CTN B]],SEARCH(" ",db[[#This Row],[QTY/ CTN B]],1)-1))</f>
        <v>72</v>
      </c>
      <c r="X2070" s="40" t="str">
        <f>IF(db[[#This Row],[QTY/ CTN B]]="","",RIGHT(db[[#This Row],[QTY/ CTN B]],LEN(db[[#This Row],[QTY/ CTN B]])-SEARCH(" ",db[[#This Row],[QTY/ CTN B]],1)))</f>
        <v>PCS</v>
      </c>
      <c r="Y2070" s="40" t="str">
        <f>IF(db[[#This Row],[QTY/ CTN TG]]="",IF(db[[#This Row],[STN TG]]="","",12),LEFT(db[[#This Row],[QTY/ CTN TG]],SEARCH(" ",db[[#This Row],[QTY/ CTN TG]],1)-1))</f>
        <v/>
      </c>
      <c r="Z20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0" s="40" t="str">
        <f>IF(db[[#This Row],[STN K]]="","",IF(db[[#This Row],[STN TG]]="LSN",12,""))</f>
        <v/>
      </c>
      <c r="AB2070" s="40" t="str">
        <f>IF(db[[#This Row],[STN TG]]="LSN","PCS","")</f>
        <v/>
      </c>
      <c r="AC2070" s="40">
        <f>db[[#This Row],[QTY B]]*IF(db[[#This Row],[QTY TG]]="",1,db[[#This Row],[QTY TG]])*IF(db[[#This Row],[QTY K]]="",1,db[[#This Row],[QTY K]])</f>
        <v>72</v>
      </c>
      <c r="AD2070" s="40" t="str">
        <f>IF(db[[#This Row],[STN K]]="",IF(db[[#This Row],[STN TG]]="",db[[#This Row],[STN B]],db[[#This Row],[STN TG]]),db[[#This Row],[STN K]])</f>
        <v>PCS</v>
      </c>
      <c r="AE2070" s="40"/>
    </row>
    <row r="2071" spans="1:31" x14ac:dyDescent="0.25">
      <c r="A2071" s="40">
        <f t="shared" si="32"/>
        <v>2070</v>
      </c>
      <c r="B2071" s="5" t="str">
        <f>LOWER(SUBSTITUTE(SUBSTITUTE(SUBSTITUTE(SUBSTITUTE(SUBSTITUTE(SUBSTITUTE(SUBSTITUTE(SUBSTITUTE(db[[#This Row],[NB BM]]," ",),".",""),"-",""),"(",""),")",""),"/",""),"""",""),"+",""))</f>
        <v>nametagdusbiru300</v>
      </c>
      <c r="C2071" s="5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D2071" s="5" t="str">
        <f>LOWER(SUBSTITUTE(SUBSTITUTE(SUBSTITUTE(SUBSTITUTE(SUBSTITUTE(SUBSTITUTE(SUBSTITUTE(SUBSTITUTE(SUBSTITUTE(db[[#This Row],[NB PAJAK]]," ",""),"-",""),"(",""),")",""),".",""),",",""),"/",""),"""",""),"+",""))</f>
        <v/>
      </c>
      <c r="E207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nametagdusbiru3004000pcsuntana</v>
      </c>
      <c r="F207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ntagdbiru3004000pcs</v>
      </c>
      <c r="G2071" s="5" t="str">
        <f>db[[#This Row],[NB NOTA_C]]&amp;LOWER(SUBSTITUTE(SUBSTITUTE(SUBSTITUTE(SUBSTITUTE(SUBSTITUTE(SUBSTITUTE(SUBSTITUTE(SUBSTITUTE(SUBSTITUTE(db[[#This Row],[FAKTUR]]," ",),".",""),"-",""),"(",""),")",""),",",""),"/",""),"""",""),"+",""))</f>
        <v>ntagdbiru300untana</v>
      </c>
      <c r="H207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ntagdbiru3004000pcsuntana</v>
      </c>
      <c r="I2071" s="2" t="s">
        <v>4145</v>
      </c>
      <c r="J2071" s="2" t="s">
        <v>4144</v>
      </c>
      <c r="K2071" s="14"/>
      <c r="L2071" s="2" t="s">
        <v>1336</v>
      </c>
      <c r="M2071" s="33" t="e">
        <f>IF(db[[#This Row],[NB NOTA_C]]="","",COUNTIF([2]!B_MSK[concat],db[[#This Row],[NB NOTA_C]]))</f>
        <v>#REF!</v>
      </c>
      <c r="N2071" s="9" t="s">
        <v>1366</v>
      </c>
      <c r="O2071" s="5" t="s">
        <v>3774</v>
      </c>
      <c r="P2071" s="2" t="s">
        <v>2422</v>
      </c>
      <c r="Q2071" s="5"/>
      <c r="R2071" s="5" t="str">
        <f>IF(db[[#This Row],[QTY/ CTN]]="","",SUBSTITUTE(SUBSTITUTE(SUBSTITUTE(db[[#This Row],[QTY/ CTN]]," ","_",2),"(",""),")","")&amp;"_")</f>
        <v>4000 PCS_</v>
      </c>
      <c r="S2071" s="5">
        <f>IF(db[[#This Row],[H_QTY/ CTN]]="","",SEARCH("_",db[[#This Row],[H_QTY/ CTN]]))</f>
        <v>9</v>
      </c>
      <c r="T2071" s="5">
        <f>IF(db[[#This Row],[H_QTY/ CTN]]="","",LEN(db[[#This Row],[H_QTY/ CTN]]))</f>
        <v>9</v>
      </c>
      <c r="U2071" s="40" t="str">
        <f>IF(db[[#This Row],[H_QTY/ CTN]]="","",LEFT(db[[#This Row],[H_QTY/ CTN]],db[[#This Row],[H_1]]-1))</f>
        <v>4000 PCS</v>
      </c>
      <c r="V2071" s="40" t="str">
        <f>IF(NOT(db[[#This Row],[H_1]]=db[[#This Row],[H_2]]),MID(db[[#This Row],[H_QTY/ CTN]],db[[#This Row],[H_1]]+1,db[[#This Row],[H_2]]-db[[#This Row],[H_1]]-1),"")</f>
        <v/>
      </c>
      <c r="W2071" s="40" t="str">
        <f>IF(db[[#This Row],[QTY/ CTN B]]="","",LEFT(db[[#This Row],[QTY/ CTN B]],SEARCH(" ",db[[#This Row],[QTY/ CTN B]],1)-1))</f>
        <v>4000</v>
      </c>
      <c r="X2071" s="40" t="str">
        <f>IF(db[[#This Row],[QTY/ CTN B]]="","",RIGHT(db[[#This Row],[QTY/ CTN B]],LEN(db[[#This Row],[QTY/ CTN B]])-SEARCH(" ",db[[#This Row],[QTY/ CTN B]],1)))</f>
        <v>PCS</v>
      </c>
      <c r="Y2071" s="40" t="str">
        <f>IF(db[[#This Row],[QTY/ CTN TG]]="",IF(db[[#This Row],[STN TG]]="","",12),LEFT(db[[#This Row],[QTY/ CTN TG]],SEARCH(" ",db[[#This Row],[QTY/ CTN TG]],1)-1))</f>
        <v/>
      </c>
      <c r="Z20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1" s="40" t="str">
        <f>IF(db[[#This Row],[STN K]]="","",IF(db[[#This Row],[STN TG]]="LSN",12,""))</f>
        <v/>
      </c>
      <c r="AB2071" s="40" t="str">
        <f>IF(db[[#This Row],[STN TG]]="LSN","PCS","")</f>
        <v/>
      </c>
      <c r="AC2071" s="40">
        <f>db[[#This Row],[QTY B]]*IF(db[[#This Row],[QTY TG]]="",1,db[[#This Row],[QTY TG]])*IF(db[[#This Row],[QTY K]]="",1,db[[#This Row],[QTY K]])</f>
        <v>4000</v>
      </c>
      <c r="AD2071" s="40" t="str">
        <f>IF(db[[#This Row],[STN K]]="",IF(db[[#This Row],[STN TG]]="",db[[#This Row],[STN B]],db[[#This Row],[STN TG]]),db[[#This Row],[STN K]])</f>
        <v>PCS</v>
      </c>
      <c r="AE2071" s="40"/>
    </row>
    <row r="2072" spans="1:31" x14ac:dyDescent="0.25">
      <c r="A2072" s="40">
        <f t="shared" si="32"/>
        <v>2071</v>
      </c>
      <c r="B2072" s="5" t="str">
        <f>LOWER(SUBSTITUTE(SUBSTITUTE(SUBSTITUTE(SUBSTITUTE(SUBSTITUTE(SUBSTITUTE(SUBSTITUTE(SUBSTITUTE(db[[#This Row],[NB BM]]," ",),".",""),"-",""),"(",""),")",""),"/",""),"""",""),"+",""))</f>
        <v>nametagdusmerah301</v>
      </c>
      <c r="C2072" s="5" t="str">
        <f>LOWER(SUBSTITUTE(SUBSTITUTE(SUBSTITUTE(SUBSTITUTE(SUBSTITUTE(SUBSTITUTE(SUBSTITUTE(SUBSTITUTE(SUBSTITUTE(db[[#This Row],[NB NOTA]]," ",),".",""),"-",""),"(",""),")",""),",",""),"/",""),"""",""),"+",""))</f>
        <v>ntagdmrh301</v>
      </c>
      <c r="D2072" s="5" t="str">
        <f>LOWER(SUBSTITUTE(SUBSTITUTE(SUBSTITUTE(SUBSTITUTE(SUBSTITUTE(SUBSTITUTE(SUBSTITUTE(SUBSTITUTE(SUBSTITUTE(db[[#This Row],[NB PAJAK]]," ",""),"-",""),"(",""),")",""),".",""),",",""),"/",""),"""",""),"+",""))</f>
        <v/>
      </c>
      <c r="E207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nametagdusmerah3014000pcsuntana</v>
      </c>
      <c r="F207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ntagdmrh3014000pcs</v>
      </c>
      <c r="G2072" s="5" t="str">
        <f>db[[#This Row],[NB NOTA_C]]&amp;LOWER(SUBSTITUTE(SUBSTITUTE(SUBSTITUTE(SUBSTITUTE(SUBSTITUTE(SUBSTITUTE(SUBSTITUTE(SUBSTITUTE(SUBSTITUTE(db[[#This Row],[FAKTUR]]," ",),".",""),"-",""),"(",""),")",""),",",""),"/",""),"""",""),"+",""))</f>
        <v>ntagdmrh301untana</v>
      </c>
      <c r="H207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ntagdmrh3014000pcsuntana</v>
      </c>
      <c r="I2072" s="2" t="s">
        <v>3773</v>
      </c>
      <c r="J2072" s="2" t="s">
        <v>3772</v>
      </c>
      <c r="K2072" s="14"/>
      <c r="L2072" s="2" t="s">
        <v>1336</v>
      </c>
      <c r="M2072" s="33" t="e">
        <f>IF(db[[#This Row],[NB NOTA_C]]="","",COUNTIF([2]!B_MSK[concat],db[[#This Row],[NB NOTA_C]]))</f>
        <v>#REF!</v>
      </c>
      <c r="N2072" s="9" t="s">
        <v>1366</v>
      </c>
      <c r="O2072" s="5" t="s">
        <v>3774</v>
      </c>
      <c r="P2072" s="2" t="s">
        <v>2422</v>
      </c>
      <c r="Q2072" s="5"/>
      <c r="R2072" s="5" t="str">
        <f>IF(db[[#This Row],[QTY/ CTN]]="","",SUBSTITUTE(SUBSTITUTE(SUBSTITUTE(db[[#This Row],[QTY/ CTN]]," ","_",2),"(",""),")","")&amp;"_")</f>
        <v>4000 PCS_</v>
      </c>
      <c r="S2072" s="5">
        <f>IF(db[[#This Row],[H_QTY/ CTN]]="","",SEARCH("_",db[[#This Row],[H_QTY/ CTN]]))</f>
        <v>9</v>
      </c>
      <c r="T2072" s="5">
        <f>IF(db[[#This Row],[H_QTY/ CTN]]="","",LEN(db[[#This Row],[H_QTY/ CTN]]))</f>
        <v>9</v>
      </c>
      <c r="U2072" s="40" t="str">
        <f>IF(db[[#This Row],[H_QTY/ CTN]]="","",LEFT(db[[#This Row],[H_QTY/ CTN]],db[[#This Row],[H_1]]-1))</f>
        <v>4000 PCS</v>
      </c>
      <c r="V2072" s="40" t="str">
        <f>IF(NOT(db[[#This Row],[H_1]]=db[[#This Row],[H_2]]),MID(db[[#This Row],[H_QTY/ CTN]],db[[#This Row],[H_1]]+1,db[[#This Row],[H_2]]-db[[#This Row],[H_1]]-1),"")</f>
        <v/>
      </c>
      <c r="W2072" s="40" t="str">
        <f>IF(db[[#This Row],[QTY/ CTN B]]="","",LEFT(db[[#This Row],[QTY/ CTN B]],SEARCH(" ",db[[#This Row],[QTY/ CTN B]],1)-1))</f>
        <v>4000</v>
      </c>
      <c r="X2072" s="40" t="str">
        <f>IF(db[[#This Row],[QTY/ CTN B]]="","",RIGHT(db[[#This Row],[QTY/ CTN B]],LEN(db[[#This Row],[QTY/ CTN B]])-SEARCH(" ",db[[#This Row],[QTY/ CTN B]],1)))</f>
        <v>PCS</v>
      </c>
      <c r="Y2072" s="40" t="str">
        <f>IF(db[[#This Row],[QTY/ CTN TG]]="",IF(db[[#This Row],[STN TG]]="","",12),LEFT(db[[#This Row],[QTY/ CTN TG]],SEARCH(" ",db[[#This Row],[QTY/ CTN TG]],1)-1))</f>
        <v/>
      </c>
      <c r="Z20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2" s="40" t="str">
        <f>IF(db[[#This Row],[STN K]]="","",IF(db[[#This Row],[STN TG]]="LSN",12,""))</f>
        <v/>
      </c>
      <c r="AB2072" s="40" t="str">
        <f>IF(db[[#This Row],[STN TG]]="LSN","PCS","")</f>
        <v/>
      </c>
      <c r="AC2072" s="40">
        <f>db[[#This Row],[QTY B]]*IF(db[[#This Row],[QTY TG]]="",1,db[[#This Row],[QTY TG]])*IF(db[[#This Row],[QTY K]]="",1,db[[#This Row],[QTY K]])</f>
        <v>4000</v>
      </c>
      <c r="AD2072" s="40" t="str">
        <f>IF(db[[#This Row],[STN K]]="",IF(db[[#This Row],[STN TG]]="",db[[#This Row],[STN B]],db[[#This Row],[STN TG]]),db[[#This Row],[STN K]])</f>
        <v>PCS</v>
      </c>
      <c r="AE2072" s="40"/>
    </row>
    <row r="2073" spans="1:31" x14ac:dyDescent="0.25">
      <c r="A2073" s="40">
        <f t="shared" si="32"/>
        <v>2072</v>
      </c>
      <c r="B2073" s="5" t="str">
        <f>LOWER(SUBSTITUTE(SUBSTITUTE(SUBSTITUTE(SUBSTITUTE(SUBSTITUTE(SUBSTITUTE(SUBSTITUTE(SUBSTITUTE(db[[#This Row],[NB BM]]," ",),".",""),"-",""),"(",""),")",""),"/",""),"""",""),"+",""))</f>
        <v>guntingkuku777besarn211</v>
      </c>
      <c r="C2073" s="5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D2073" s="5" t="str">
        <f>LOWER(SUBSTITUTE(SUBSTITUTE(SUBSTITUTE(SUBSTITUTE(SUBSTITUTE(SUBSTITUTE(SUBSTITUTE(SUBSTITUTE(SUBSTITUTE(db[[#This Row],[NB PAJAK]]," ",""),"-",""),"(",""),")",""),".",""),",",""),"/",""),"""",""),"+",""))</f>
        <v/>
      </c>
      <c r="E207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guntingkuku777besarn21150lsnuntana</v>
      </c>
      <c r="F207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n211nailclipper|guntingkuku777besar600@1250lsn</v>
      </c>
      <c r="G2073" s="5" t="str">
        <f>db[[#This Row],[NB NOTA_C]]&amp;LOWER(SUBSTITUTE(SUBSTITUTE(SUBSTITUTE(SUBSTITUTE(SUBSTITUTE(SUBSTITUTE(SUBSTITUTE(SUBSTITUTE(SUBSTITUTE(db[[#This Row],[FAKTUR]]," ",),".",""),"-",""),"(",""),")",""),",",""),"/",""),"""",""),"+",""))</f>
        <v>n211nailclipper|guntingkuku777besar600@12untana</v>
      </c>
      <c r="H207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n211nailclipper|guntingkuku777besar600@1250lsnuntana</v>
      </c>
      <c r="I2073" s="2" t="s">
        <v>907</v>
      </c>
      <c r="J2073" s="2" t="s">
        <v>1166</v>
      </c>
      <c r="K2073" s="14"/>
      <c r="L2073" s="2" t="s">
        <v>1336</v>
      </c>
      <c r="M2073" s="34" t="e">
        <f>IF(db[[#This Row],[NB NOTA_C]]="","",COUNTIF([2]!B_MSK[concat],db[[#This Row],[NB NOTA_C]]))</f>
        <v>#REF!</v>
      </c>
      <c r="N2073" s="14" t="s">
        <v>1354</v>
      </c>
      <c r="O2073" s="2" t="s">
        <v>1448</v>
      </c>
      <c r="P2073" s="2" t="s">
        <v>2425</v>
      </c>
      <c r="R2073" s="2" t="str">
        <f>IF(db[[#This Row],[QTY/ CTN]]="","",SUBSTITUTE(SUBSTITUTE(SUBSTITUTE(db[[#This Row],[QTY/ CTN]]," ","_",2),"(",""),")","")&amp;"_")</f>
        <v>50 LSN_</v>
      </c>
      <c r="S2073" s="2">
        <f>IF(db[[#This Row],[H_QTY/ CTN]]="","",SEARCH("_",db[[#This Row],[H_QTY/ CTN]]))</f>
        <v>7</v>
      </c>
      <c r="T2073" s="2">
        <f>IF(db[[#This Row],[H_QTY/ CTN]]="","",LEN(db[[#This Row],[H_QTY/ CTN]]))</f>
        <v>7</v>
      </c>
      <c r="U2073" s="41" t="str">
        <f>IF(db[[#This Row],[H_QTY/ CTN]]="","",LEFT(db[[#This Row],[H_QTY/ CTN]],db[[#This Row],[H_1]]-1))</f>
        <v>50 LSN</v>
      </c>
      <c r="V2073" s="40" t="str">
        <f>IF(NOT(db[[#This Row],[H_1]]=db[[#This Row],[H_2]]),MID(db[[#This Row],[H_QTY/ CTN]],db[[#This Row],[H_1]]+1,db[[#This Row],[H_2]]-db[[#This Row],[H_1]]-1),"")</f>
        <v/>
      </c>
      <c r="W2073" s="40" t="str">
        <f>IF(db[[#This Row],[QTY/ CTN B]]="","",LEFT(db[[#This Row],[QTY/ CTN B]],SEARCH(" ",db[[#This Row],[QTY/ CTN B]],1)-1))</f>
        <v>50</v>
      </c>
      <c r="X2073" s="40" t="str">
        <f>IF(db[[#This Row],[QTY/ CTN B]]="","",RIGHT(db[[#This Row],[QTY/ CTN B]],LEN(db[[#This Row],[QTY/ CTN B]])-SEARCH(" ",db[[#This Row],[QTY/ CTN B]],1)))</f>
        <v>LSN</v>
      </c>
      <c r="Y2073" s="40">
        <f>IF(db[[#This Row],[QTY/ CTN TG]]="",IF(db[[#This Row],[STN TG]]="","",12),LEFT(db[[#This Row],[QTY/ CTN TG]],SEARCH(" ",db[[#This Row],[QTY/ CTN TG]],1)-1))</f>
        <v>12</v>
      </c>
      <c r="Z20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73" s="40" t="str">
        <f>IF(db[[#This Row],[STN K]]="","",IF(db[[#This Row],[STN TG]]="LSN",12,""))</f>
        <v/>
      </c>
      <c r="AB2073" s="40" t="str">
        <f>IF(db[[#This Row],[STN TG]]="LSN","PCS","")</f>
        <v/>
      </c>
      <c r="AC2073" s="40">
        <f>db[[#This Row],[QTY B]]*IF(db[[#This Row],[QTY TG]]="",1,db[[#This Row],[QTY TG]])*IF(db[[#This Row],[QTY K]]="",1,db[[#This Row],[QTY K]])</f>
        <v>600</v>
      </c>
      <c r="AD2073" s="40" t="str">
        <f>IF(db[[#This Row],[STN K]]="",IF(db[[#This Row],[STN TG]]="",db[[#This Row],[STN B]],db[[#This Row],[STN TG]]),db[[#This Row],[STN K]])</f>
        <v>PCS</v>
      </c>
      <c r="AE2073" s="40"/>
    </row>
    <row r="2074" spans="1:31" x14ac:dyDescent="0.25">
      <c r="A2074" s="40">
        <f t="shared" si="32"/>
        <v>2073</v>
      </c>
      <c r="B2074" s="75" t="str">
        <f>LOWER(SUBSTITUTE(SUBSTITUTE(SUBSTITUTE(SUBSTITUTE(SUBSTITUTE(SUBSTITUTE(SUBSTITUTE(SUBSTITUTE(db[[#This Row],[NB BM]]," ",),".",""),"-",""),"(",""),")",""),"/",""),"""",""),"+",""))</f>
        <v>nametagb3</v>
      </c>
      <c r="C2074" s="75" t="str">
        <f>LOWER(SUBSTITUTE(SUBSTITUTE(SUBSTITUTE(SUBSTITUTE(SUBSTITUTE(SUBSTITUTE(SUBSTITUTE(SUBSTITUTE(SUBSTITUTE(db[[#This Row],[NB NOTA]]," ",),".",""),"-",""),"(",""),")",""),",",""),"/",""),"""",""),"+",""))</f>
        <v>nametagb3</v>
      </c>
      <c r="D2074" s="75" t="str">
        <f>LOWER(SUBSTITUTE(SUBSTITUTE(SUBSTITUTE(SUBSTITUTE(SUBSTITUTE(SUBSTITUTE(SUBSTITUTE(SUBSTITUTE(SUBSTITUTE(db[[#This Row],[NB PAJAK]]," ",""),"-",""),"(",""),")",""),".",""),",",""),"/",""),"""",""),"+",""))</f>
        <v/>
      </c>
      <c r="E2074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nametagb34000pcsuntana</v>
      </c>
      <c r="F2074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nametagb34000pcs</v>
      </c>
      <c r="G2074" s="75" t="str">
        <f>db[[#This Row],[NB NOTA_C]]&amp;LOWER(SUBSTITUTE(SUBSTITUTE(SUBSTITUTE(SUBSTITUTE(SUBSTITUTE(SUBSTITUTE(SUBSTITUTE(SUBSTITUTE(SUBSTITUTE(db[[#This Row],[FAKTUR]]," ",),".",""),"-",""),"(",""),")",""),",",""),"/",""),"""",""),"+",""))</f>
        <v>nametagb3untana</v>
      </c>
      <c r="H2074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nametagb34000pcsuntana</v>
      </c>
      <c r="I2074" s="47" t="s">
        <v>5091</v>
      </c>
      <c r="J2074" s="47" t="s">
        <v>5089</v>
      </c>
      <c r="K2074" s="48"/>
      <c r="L2074" s="2" t="s">
        <v>1336</v>
      </c>
      <c r="M2074" s="76" t="e">
        <f>IF(db[[#This Row],[NB NOTA_C]]="","",COUNTIF([2]!B_MSK[concat],db[[#This Row],[NB NOTA_C]]))</f>
        <v>#REF!</v>
      </c>
      <c r="N2074" s="120" t="s">
        <v>4676</v>
      </c>
      <c r="O2074" s="75" t="s">
        <v>3774</v>
      </c>
      <c r="P2074" s="47" t="s">
        <v>2422</v>
      </c>
      <c r="Q2074" s="75"/>
      <c r="R2074" s="75" t="str">
        <f>IF(db[[#This Row],[QTY/ CTN]]="","",SUBSTITUTE(SUBSTITUTE(SUBSTITUTE(db[[#This Row],[QTY/ CTN]]," ","_",2),"(",""),")","")&amp;"_")</f>
        <v>4000 PCS_</v>
      </c>
      <c r="S2074" s="75">
        <f>IF(db[[#This Row],[H_QTY/ CTN]]="","",SEARCH("_",db[[#This Row],[H_QTY/ CTN]]))</f>
        <v>9</v>
      </c>
      <c r="T2074" s="75">
        <f>IF(db[[#This Row],[H_QTY/ CTN]]="","",LEN(db[[#This Row],[H_QTY/ CTN]]))</f>
        <v>9</v>
      </c>
      <c r="U2074" s="77" t="str">
        <f>IF(db[[#This Row],[H_QTY/ CTN]]="","",LEFT(db[[#This Row],[H_QTY/ CTN]],db[[#This Row],[H_1]]-1))</f>
        <v>4000 PCS</v>
      </c>
      <c r="V2074" s="77" t="str">
        <f>IF(NOT(db[[#This Row],[H_1]]=db[[#This Row],[H_2]]),MID(db[[#This Row],[H_QTY/ CTN]],db[[#This Row],[H_1]]+1,db[[#This Row],[H_2]]-db[[#This Row],[H_1]]-1),"")</f>
        <v/>
      </c>
      <c r="W2074" s="77" t="str">
        <f>IF(db[[#This Row],[QTY/ CTN B]]="","",LEFT(db[[#This Row],[QTY/ CTN B]],SEARCH(" ",db[[#This Row],[QTY/ CTN B]],1)-1))</f>
        <v>4000</v>
      </c>
      <c r="X2074" s="77" t="str">
        <f>IF(db[[#This Row],[QTY/ CTN B]]="","",RIGHT(db[[#This Row],[QTY/ CTN B]],LEN(db[[#This Row],[QTY/ CTN B]])-SEARCH(" ",db[[#This Row],[QTY/ CTN B]],1)))</f>
        <v>PCS</v>
      </c>
      <c r="Y2074" s="77" t="str">
        <f>IF(db[[#This Row],[QTY/ CTN TG]]="",IF(db[[#This Row],[STN TG]]="","",12),LEFT(db[[#This Row],[QTY/ CTN TG]],SEARCH(" ",db[[#This Row],[QTY/ CTN TG]],1)-1))</f>
        <v/>
      </c>
      <c r="Z2074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4" s="77" t="str">
        <f>IF(db[[#This Row],[STN K]]="","",IF(db[[#This Row],[STN TG]]="LSN",12,""))</f>
        <v/>
      </c>
      <c r="AB2074" s="77" t="str">
        <f>IF(db[[#This Row],[STN TG]]="LSN","PCS","")</f>
        <v/>
      </c>
      <c r="AC2074" s="77">
        <f>db[[#This Row],[QTY B]]*IF(db[[#This Row],[QTY TG]]="",1,db[[#This Row],[QTY TG]])*IF(db[[#This Row],[QTY K]]="",1,db[[#This Row],[QTY K]])</f>
        <v>4000</v>
      </c>
      <c r="AD2074" s="77" t="str">
        <f>IF(db[[#This Row],[STN K]]="",IF(db[[#This Row],[STN TG]]="",db[[#This Row],[STN B]],db[[#This Row],[STN TG]]),db[[#This Row],[STN K]])</f>
        <v>PCS</v>
      </c>
      <c r="AE2074" s="40"/>
    </row>
    <row r="2075" spans="1:31" x14ac:dyDescent="0.25">
      <c r="A2075" s="40">
        <f t="shared" si="32"/>
        <v>2074</v>
      </c>
      <c r="B2075" s="75" t="str">
        <f>LOWER(SUBSTITUTE(SUBSTITUTE(SUBSTITUTE(SUBSTITUTE(SUBSTITUTE(SUBSTITUTE(SUBSTITUTE(SUBSTITUTE(db[[#This Row],[NB BM]]," ",),".",""),"-",""),"(",""),")",""),"/",""),"""",""),"+",""))</f>
        <v>nametagb4</v>
      </c>
      <c r="C2075" s="75" t="str">
        <f>LOWER(SUBSTITUTE(SUBSTITUTE(SUBSTITUTE(SUBSTITUTE(SUBSTITUTE(SUBSTITUTE(SUBSTITUTE(SUBSTITUTE(SUBSTITUTE(db[[#This Row],[NB NOTA]]," ",),".",""),"-",""),"(",""),")",""),",",""),"/",""),"""",""),"+",""))</f>
        <v>nametagb4</v>
      </c>
      <c r="D2075" s="75" t="str">
        <f>LOWER(SUBSTITUTE(SUBSTITUTE(SUBSTITUTE(SUBSTITUTE(SUBSTITUTE(SUBSTITUTE(SUBSTITUTE(SUBSTITUTE(SUBSTITUTE(db[[#This Row],[NB PAJAK]]," ",""),"-",""),"(",""),")",""),".",""),",",""),"/",""),"""",""),"+",""))</f>
        <v/>
      </c>
      <c r="E2075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nametagb43200pcsuntana</v>
      </c>
      <c r="F2075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nametagb43200pcs</v>
      </c>
      <c r="G2075" s="75" t="str">
        <f>db[[#This Row],[NB NOTA_C]]&amp;LOWER(SUBSTITUTE(SUBSTITUTE(SUBSTITUTE(SUBSTITUTE(SUBSTITUTE(SUBSTITUTE(SUBSTITUTE(SUBSTITUTE(SUBSTITUTE(db[[#This Row],[FAKTUR]]," ",),".",""),"-",""),"(",""),")",""),",",""),"/",""),"""",""),"+",""))</f>
        <v>nametagb4untana</v>
      </c>
      <c r="H2075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nametagb43200pcsuntana</v>
      </c>
      <c r="I2075" s="47" t="s">
        <v>5092</v>
      </c>
      <c r="J2075" s="47" t="s">
        <v>5090</v>
      </c>
      <c r="K2075" s="48"/>
      <c r="L2075" s="2" t="s">
        <v>1336</v>
      </c>
      <c r="M2075" s="76" t="e">
        <f>IF(db[[#This Row],[NB NOTA_C]]="","",COUNTIF([2]!B_MSK[concat],db[[#This Row],[NB NOTA_C]]))</f>
        <v>#REF!</v>
      </c>
      <c r="N2075" s="120" t="s">
        <v>4676</v>
      </c>
      <c r="O2075" s="75" t="s">
        <v>5093</v>
      </c>
      <c r="P2075" s="47" t="s">
        <v>2422</v>
      </c>
      <c r="Q2075" s="75"/>
      <c r="R2075" s="75" t="str">
        <f>IF(db[[#This Row],[QTY/ CTN]]="","",SUBSTITUTE(SUBSTITUTE(SUBSTITUTE(db[[#This Row],[QTY/ CTN]]," ","_",2),"(",""),")","")&amp;"_")</f>
        <v>3200 PCS_</v>
      </c>
      <c r="S2075" s="75">
        <f>IF(db[[#This Row],[H_QTY/ CTN]]="","",SEARCH("_",db[[#This Row],[H_QTY/ CTN]]))</f>
        <v>9</v>
      </c>
      <c r="T2075" s="75">
        <f>IF(db[[#This Row],[H_QTY/ CTN]]="","",LEN(db[[#This Row],[H_QTY/ CTN]]))</f>
        <v>9</v>
      </c>
      <c r="U2075" s="77" t="str">
        <f>IF(db[[#This Row],[H_QTY/ CTN]]="","",LEFT(db[[#This Row],[H_QTY/ CTN]],db[[#This Row],[H_1]]-1))</f>
        <v>3200 PCS</v>
      </c>
      <c r="V2075" s="77" t="str">
        <f>IF(NOT(db[[#This Row],[H_1]]=db[[#This Row],[H_2]]),MID(db[[#This Row],[H_QTY/ CTN]],db[[#This Row],[H_1]]+1,db[[#This Row],[H_2]]-db[[#This Row],[H_1]]-1),"")</f>
        <v/>
      </c>
      <c r="W2075" s="77" t="str">
        <f>IF(db[[#This Row],[QTY/ CTN B]]="","",LEFT(db[[#This Row],[QTY/ CTN B]],SEARCH(" ",db[[#This Row],[QTY/ CTN B]],1)-1))</f>
        <v>3200</v>
      </c>
      <c r="X2075" s="77" t="str">
        <f>IF(db[[#This Row],[QTY/ CTN B]]="","",RIGHT(db[[#This Row],[QTY/ CTN B]],LEN(db[[#This Row],[QTY/ CTN B]])-SEARCH(" ",db[[#This Row],[QTY/ CTN B]],1)))</f>
        <v>PCS</v>
      </c>
      <c r="Y2075" s="77" t="str">
        <f>IF(db[[#This Row],[QTY/ CTN TG]]="",IF(db[[#This Row],[STN TG]]="","",12),LEFT(db[[#This Row],[QTY/ CTN TG]],SEARCH(" ",db[[#This Row],[QTY/ CTN TG]],1)-1))</f>
        <v/>
      </c>
      <c r="Z2075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5" s="77" t="str">
        <f>IF(db[[#This Row],[STN K]]="","",IF(db[[#This Row],[STN TG]]="LSN",12,""))</f>
        <v/>
      </c>
      <c r="AB2075" s="77" t="str">
        <f>IF(db[[#This Row],[STN TG]]="LSN","PCS","")</f>
        <v/>
      </c>
      <c r="AC2075" s="77">
        <f>db[[#This Row],[QTY B]]*IF(db[[#This Row],[QTY TG]]="",1,db[[#This Row],[QTY TG]])*IF(db[[#This Row],[QTY K]]="",1,db[[#This Row],[QTY K]])</f>
        <v>3200</v>
      </c>
      <c r="AD2075" s="77" t="str">
        <f>IF(db[[#This Row],[STN K]]="",IF(db[[#This Row],[STN TG]]="",db[[#This Row],[STN B]],db[[#This Row],[STN TG]]),db[[#This Row],[STN K]])</f>
        <v>PCS</v>
      </c>
      <c r="AE2075" s="40"/>
    </row>
    <row r="2076" spans="1:31" x14ac:dyDescent="0.25">
      <c r="A2076" s="40">
        <f t="shared" si="32"/>
        <v>2075</v>
      </c>
      <c r="B2076" s="5" t="str">
        <f>LOWER(SUBSTITUTE(SUBSTITUTE(SUBSTITUTE(SUBSTITUTE(SUBSTITUTE(SUBSTITUTE(SUBSTITUTE(SUBSTITUTE(db[[#This Row],[NB BM]]," ",),".",""),"-",""),"(",""),")",""),"/",""),"""",""),"+",""))</f>
        <v>nba5exclusive</v>
      </c>
      <c r="C2076" s="5" t="str">
        <f>LOWER(SUBSTITUTE(SUBSTITUTE(SUBSTITUTE(SUBSTITUTE(SUBSTITUTE(SUBSTITUTE(SUBSTITUTE(SUBSTITUTE(SUBSTITUTE(db[[#This Row],[NB NOTA]]," ",),".",""),"-",""),"(",""),")",""),",",""),"/",""),"""",""),"+",""))</f>
        <v>notebooka5exclusive</v>
      </c>
      <c r="D2076" s="5" t="str">
        <f>LOWER(SUBSTITUTE(SUBSTITUTE(SUBSTITUTE(SUBSTITUTE(SUBSTITUTE(SUBSTITUTE(SUBSTITUTE(SUBSTITUTE(SUBSTITUTE(db[[#This Row],[NB PAJAK]]," ",""),"-",""),"(",""),")",""),".",""),",",""),"/",""),"""",""),"+",""))</f>
        <v/>
      </c>
      <c r="E207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nba5exclusive96pcsuntana</v>
      </c>
      <c r="F207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notebooka5exclusive96pcs</v>
      </c>
      <c r="G2076" s="5" t="str">
        <f>db[[#This Row],[NB NOTA_C]]&amp;LOWER(SUBSTITUTE(SUBSTITUTE(SUBSTITUTE(SUBSTITUTE(SUBSTITUTE(SUBSTITUTE(SUBSTITUTE(SUBSTITUTE(SUBSTITUTE(db[[#This Row],[FAKTUR]]," ",),".",""),"-",""),"(",""),")",""),",",""),"/",""),"""",""),"+",""))</f>
        <v>notebooka5exclusiveuntana</v>
      </c>
      <c r="H207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notebooka5exclusive96pcsuntana</v>
      </c>
      <c r="I2076" s="2" t="s">
        <v>7377</v>
      </c>
      <c r="J2076" s="2" t="s">
        <v>7374</v>
      </c>
      <c r="K2076" s="14"/>
      <c r="L2076" s="2" t="s">
        <v>1336</v>
      </c>
      <c r="M2076" s="33" t="e">
        <f>IF(db[[#This Row],[NB NOTA_C]]="","",COUNTIF([2]!B_MSK[concat],db[[#This Row],[NB NOTA_C]]))</f>
        <v>#REF!</v>
      </c>
      <c r="N2076" s="9" t="s">
        <v>7378</v>
      </c>
      <c r="O2076" s="5" t="s">
        <v>1388</v>
      </c>
      <c r="P2076" s="2" t="s">
        <v>2416</v>
      </c>
      <c r="Q2076" s="5"/>
      <c r="R2076" s="5" t="str">
        <f>IF(db[[#This Row],[QTY/ CTN]]="","",SUBSTITUTE(SUBSTITUTE(SUBSTITUTE(db[[#This Row],[QTY/ CTN]]," ","_",2),"(",""),")","")&amp;"_")</f>
        <v>96 PCS_</v>
      </c>
      <c r="S2076" s="5">
        <f>IF(db[[#This Row],[H_QTY/ CTN]]="","",SEARCH("_",db[[#This Row],[H_QTY/ CTN]]))</f>
        <v>7</v>
      </c>
      <c r="T2076" s="5">
        <f>IF(db[[#This Row],[H_QTY/ CTN]]="","",LEN(db[[#This Row],[H_QTY/ CTN]]))</f>
        <v>7</v>
      </c>
      <c r="U2076" s="40" t="str">
        <f>IF(db[[#This Row],[H_QTY/ CTN]]="","",LEFT(db[[#This Row],[H_QTY/ CTN]],db[[#This Row],[H_1]]-1))</f>
        <v>96 PCS</v>
      </c>
      <c r="V2076" s="40" t="str">
        <f>IF(NOT(db[[#This Row],[H_1]]=db[[#This Row],[H_2]]),MID(db[[#This Row],[H_QTY/ CTN]],db[[#This Row],[H_1]]+1,db[[#This Row],[H_2]]-db[[#This Row],[H_1]]-1),"")</f>
        <v/>
      </c>
      <c r="W2076" s="40" t="str">
        <f>IF(db[[#This Row],[QTY/ CTN B]]="","",LEFT(db[[#This Row],[QTY/ CTN B]],SEARCH(" ",db[[#This Row],[QTY/ CTN B]],1)-1))</f>
        <v>96</v>
      </c>
      <c r="X2076" s="40" t="str">
        <f>IF(db[[#This Row],[QTY/ CTN B]]="","",RIGHT(db[[#This Row],[QTY/ CTN B]],LEN(db[[#This Row],[QTY/ CTN B]])-SEARCH(" ",db[[#This Row],[QTY/ CTN B]],1)))</f>
        <v>PCS</v>
      </c>
      <c r="Y2076" s="40" t="str">
        <f>IF(db[[#This Row],[QTY/ CTN TG]]="",IF(db[[#This Row],[STN TG]]="","",12),LEFT(db[[#This Row],[QTY/ CTN TG]],SEARCH(" ",db[[#This Row],[QTY/ CTN TG]],1)-1))</f>
        <v/>
      </c>
      <c r="Z20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6" s="40" t="str">
        <f>IF(db[[#This Row],[STN K]]="","",IF(db[[#This Row],[STN TG]]="LSN",12,""))</f>
        <v/>
      </c>
      <c r="AB2076" s="40" t="str">
        <f>IF(db[[#This Row],[STN TG]]="LSN","PCS","")</f>
        <v/>
      </c>
      <c r="AC2076" s="40">
        <f>db[[#This Row],[QTY B]]*IF(db[[#This Row],[QTY TG]]="",1,db[[#This Row],[QTY TG]])*IF(db[[#This Row],[QTY K]]="",1,db[[#This Row],[QTY K]])</f>
        <v>96</v>
      </c>
      <c r="AD2076" s="40" t="str">
        <f>IF(db[[#This Row],[STN K]]="",IF(db[[#This Row],[STN TG]]="",db[[#This Row],[STN B]],db[[#This Row],[STN TG]]),db[[#This Row],[STN K]])</f>
        <v>PCS</v>
      </c>
      <c r="AE2076" s="40"/>
    </row>
    <row r="2077" spans="1:31" x14ac:dyDescent="0.25">
      <c r="A2077" s="40">
        <f t="shared" si="32"/>
        <v>2076</v>
      </c>
      <c r="B2077" s="75" t="str">
        <f>LOWER(SUBSTITUTE(SUBSTITUTE(SUBSTITUTE(SUBSTITUTE(SUBSTITUTE(SUBSTITUTE(SUBSTITUTE(SUBSTITUTE(db[[#This Row],[NB BM]]," ",),".",""),"-",""),"(",""),")",""),"/",""),"""",""),"+",""))</f>
        <v>nba5kya58811</v>
      </c>
      <c r="C2077" s="75" t="str">
        <f>LOWER(SUBSTITUTE(SUBSTITUTE(SUBSTITUTE(SUBSTITUTE(SUBSTITUTE(SUBSTITUTE(SUBSTITUTE(SUBSTITUTE(SUBSTITUTE(db[[#This Row],[NB NOTA]]," ",),".",""),"-",""),"(",""),")",""),",",""),"/",""),"""",""),"+",""))</f>
        <v>notebooka5kya58811</v>
      </c>
      <c r="D2077" s="75" t="str">
        <f>LOWER(SUBSTITUTE(SUBSTITUTE(SUBSTITUTE(SUBSTITUTE(SUBSTITUTE(SUBSTITUTE(SUBSTITUTE(SUBSTITUTE(SUBSTITUTE(db[[#This Row],[NB PAJAK]]," ",""),"-",""),"(",""),")",""),".",""),",",""),"/",""),"""",""),"+",""))</f>
        <v/>
      </c>
      <c r="E2077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nba5kya58811120pcsuntana</v>
      </c>
      <c r="F2077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notebooka5kya58811120pcs</v>
      </c>
      <c r="G2077" s="75" t="str">
        <f>db[[#This Row],[NB NOTA_C]]&amp;LOWER(SUBSTITUTE(SUBSTITUTE(SUBSTITUTE(SUBSTITUTE(SUBSTITUTE(SUBSTITUTE(SUBSTITUTE(SUBSTITUTE(SUBSTITUTE(db[[#This Row],[FAKTUR]]," ",),".",""),"-",""),"(",""),")",""),",",""),"/",""),"""",""),"+",""))</f>
        <v>notebooka5kya58811untana</v>
      </c>
      <c r="H2077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notebooka5kya58811120pcsuntana</v>
      </c>
      <c r="I2077" s="2" t="s">
        <v>5071</v>
      </c>
      <c r="J2077" s="4" t="s">
        <v>4991</v>
      </c>
      <c r="K2077" s="48"/>
      <c r="L2077" s="2" t="s">
        <v>1336</v>
      </c>
      <c r="M2077" s="76" t="e">
        <f>IF(db[[#This Row],[NB NOTA_C]]="","",COUNTIF([2]!B_MSK[concat],db[[#This Row],[NB NOTA_C]]))</f>
        <v>#REF!</v>
      </c>
      <c r="N2077" s="9" t="s">
        <v>2305</v>
      </c>
      <c r="O2077" s="5" t="s">
        <v>1382</v>
      </c>
      <c r="P2077" s="2" t="s">
        <v>2416</v>
      </c>
      <c r="Q2077" s="75"/>
      <c r="R2077" s="75" t="str">
        <f>IF(db[[#This Row],[QTY/ CTN]]="","",SUBSTITUTE(SUBSTITUTE(SUBSTITUTE(db[[#This Row],[QTY/ CTN]]," ","_",2),"(",""),")","")&amp;"_")</f>
        <v>120 PCS_</v>
      </c>
      <c r="S2077" s="75">
        <f>IF(db[[#This Row],[H_QTY/ CTN]]="","",SEARCH("_",db[[#This Row],[H_QTY/ CTN]]))</f>
        <v>8</v>
      </c>
      <c r="T2077" s="75">
        <f>IF(db[[#This Row],[H_QTY/ CTN]]="","",LEN(db[[#This Row],[H_QTY/ CTN]]))</f>
        <v>8</v>
      </c>
      <c r="U2077" s="77" t="str">
        <f>IF(db[[#This Row],[H_QTY/ CTN]]="","",LEFT(db[[#This Row],[H_QTY/ CTN]],db[[#This Row],[H_1]]-1))</f>
        <v>120 PCS</v>
      </c>
      <c r="V2077" s="77" t="str">
        <f>IF(NOT(db[[#This Row],[H_1]]=db[[#This Row],[H_2]]),MID(db[[#This Row],[H_QTY/ CTN]],db[[#This Row],[H_1]]+1,db[[#This Row],[H_2]]-db[[#This Row],[H_1]]-1),"")</f>
        <v/>
      </c>
      <c r="W2077" s="77" t="str">
        <f>IF(db[[#This Row],[QTY/ CTN B]]="","",LEFT(db[[#This Row],[QTY/ CTN B]],SEARCH(" ",db[[#This Row],[QTY/ CTN B]],1)-1))</f>
        <v>120</v>
      </c>
      <c r="X2077" s="77" t="str">
        <f>IF(db[[#This Row],[QTY/ CTN B]]="","",RIGHT(db[[#This Row],[QTY/ CTN B]],LEN(db[[#This Row],[QTY/ CTN B]])-SEARCH(" ",db[[#This Row],[QTY/ CTN B]],1)))</f>
        <v>PCS</v>
      </c>
      <c r="Y2077" s="77" t="str">
        <f>IF(db[[#This Row],[QTY/ CTN TG]]="",IF(db[[#This Row],[STN TG]]="","",12),LEFT(db[[#This Row],[QTY/ CTN TG]],SEARCH(" ",db[[#This Row],[QTY/ CTN TG]],1)-1))</f>
        <v/>
      </c>
      <c r="Z2077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7" s="77" t="str">
        <f>IF(db[[#This Row],[STN K]]="","",IF(db[[#This Row],[STN TG]]="LSN",12,""))</f>
        <v/>
      </c>
      <c r="AB2077" s="77" t="str">
        <f>IF(db[[#This Row],[STN TG]]="LSN","PCS","")</f>
        <v/>
      </c>
      <c r="AC2077" s="77">
        <f>db[[#This Row],[QTY B]]*IF(db[[#This Row],[QTY TG]]="",1,db[[#This Row],[QTY TG]])*IF(db[[#This Row],[QTY K]]="",1,db[[#This Row],[QTY K]])</f>
        <v>120</v>
      </c>
      <c r="AD2077" s="77" t="str">
        <f>IF(db[[#This Row],[STN K]]="",IF(db[[#This Row],[STN TG]]="",db[[#This Row],[STN B]],db[[#This Row],[STN TG]]),db[[#This Row],[STN K]])</f>
        <v>PCS</v>
      </c>
      <c r="AE2077" s="40"/>
    </row>
    <row r="2078" spans="1:31" x14ac:dyDescent="0.25">
      <c r="A2078" s="40">
        <f t="shared" si="32"/>
        <v>2077</v>
      </c>
      <c r="B2078" s="82" t="str">
        <f>LOWER(SUBSTITUTE(SUBSTITUTE(SUBSTITUTE(SUBSTITUTE(SUBSTITUTE(SUBSTITUTE(SUBSTITUTE(SUBSTITUTE(db[[#This Row],[NB BM]]," ",),".",""),"-",""),"(",""),")",""),"/",""),"""",""),"+",""))</f>
        <v>nba5kya58812</v>
      </c>
      <c r="C2078" s="82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D2078" s="82" t="str">
        <f>LOWER(SUBSTITUTE(SUBSTITUTE(SUBSTITUTE(SUBSTITUTE(SUBSTITUTE(SUBSTITUTE(SUBSTITUTE(SUBSTITUTE(SUBSTITUTE(db[[#This Row],[NB PAJAK]]," ",""),"-",""),"(",""),")",""),".",""),",",""),"/",""),"""",""),"+",""))</f>
        <v/>
      </c>
      <c r="E207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nba5kya58812120pcsuntana</v>
      </c>
      <c r="F207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notebooka5kya58812120pcs</v>
      </c>
      <c r="G2078" s="82" t="str">
        <f>db[[#This Row],[NB NOTA_C]]&amp;LOWER(SUBSTITUTE(SUBSTITUTE(SUBSTITUTE(SUBSTITUTE(SUBSTITUTE(SUBSTITUTE(SUBSTITUTE(SUBSTITUTE(SUBSTITUTE(db[[#This Row],[FAKTUR]]," ",),".",""),"-",""),"(",""),")",""),",",""),"/",""),"""",""),"+",""))</f>
        <v>notebooka5kya58812untana</v>
      </c>
      <c r="H207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notebooka5kya58812120pcsuntana</v>
      </c>
      <c r="I2078" s="7" t="s">
        <v>3556</v>
      </c>
      <c r="J2078" s="7" t="s">
        <v>3546</v>
      </c>
      <c r="K2078" s="15"/>
      <c r="L2078" s="2" t="s">
        <v>1336</v>
      </c>
      <c r="M2078" s="83" t="e">
        <f>IF(db[[#This Row],[NB NOTA_C]]="","",COUNTIF([2]!B_MSK[concat],db[[#This Row],[NB NOTA_C]]))</f>
        <v>#REF!</v>
      </c>
      <c r="N2078" s="84" t="s">
        <v>2305</v>
      </c>
      <c r="O2078" s="82" t="s">
        <v>1382</v>
      </c>
      <c r="P2078" s="7" t="s">
        <v>2416</v>
      </c>
      <c r="Q2078" s="82"/>
      <c r="R2078" s="82" t="str">
        <f>IF(db[[#This Row],[QTY/ CTN]]="","",SUBSTITUTE(SUBSTITUTE(SUBSTITUTE(db[[#This Row],[QTY/ CTN]]," ","_",2),"(",""),")","")&amp;"_")</f>
        <v>120 PCS_</v>
      </c>
      <c r="S2078" s="82">
        <f>IF(db[[#This Row],[H_QTY/ CTN]]="","",SEARCH("_",db[[#This Row],[H_QTY/ CTN]]))</f>
        <v>8</v>
      </c>
      <c r="T2078" s="82">
        <f>IF(db[[#This Row],[H_QTY/ CTN]]="","",LEN(db[[#This Row],[H_QTY/ CTN]]))</f>
        <v>8</v>
      </c>
      <c r="U2078" s="85" t="str">
        <f>IF(db[[#This Row],[H_QTY/ CTN]]="","",LEFT(db[[#This Row],[H_QTY/ CTN]],db[[#This Row],[H_1]]-1))</f>
        <v>120 PCS</v>
      </c>
      <c r="V2078" s="85" t="str">
        <f>IF(NOT(db[[#This Row],[H_1]]=db[[#This Row],[H_2]]),MID(db[[#This Row],[H_QTY/ CTN]],db[[#This Row],[H_1]]+1,db[[#This Row],[H_2]]-db[[#This Row],[H_1]]-1),"")</f>
        <v/>
      </c>
      <c r="W2078" s="40" t="str">
        <f>IF(db[[#This Row],[QTY/ CTN B]]="","",LEFT(db[[#This Row],[QTY/ CTN B]],SEARCH(" ",db[[#This Row],[QTY/ CTN B]],1)-1))</f>
        <v>120</v>
      </c>
      <c r="X2078" s="40" t="str">
        <f>IF(db[[#This Row],[QTY/ CTN B]]="","",RIGHT(db[[#This Row],[QTY/ CTN B]],LEN(db[[#This Row],[QTY/ CTN B]])-SEARCH(" ",db[[#This Row],[QTY/ CTN B]],1)))</f>
        <v>PCS</v>
      </c>
      <c r="Y2078" s="40" t="str">
        <f>IF(db[[#This Row],[QTY/ CTN TG]]="",IF(db[[#This Row],[STN TG]]="","",12),LEFT(db[[#This Row],[QTY/ CTN TG]],SEARCH(" ",db[[#This Row],[QTY/ CTN TG]],1)-1))</f>
        <v/>
      </c>
      <c r="Z20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8" s="40" t="str">
        <f>IF(db[[#This Row],[STN K]]="","",IF(db[[#This Row],[STN TG]]="LSN",12,""))</f>
        <v/>
      </c>
      <c r="AB2078" s="40" t="str">
        <f>IF(db[[#This Row],[STN TG]]="LSN","PCS","")</f>
        <v/>
      </c>
      <c r="AC2078" s="40">
        <f>db[[#This Row],[QTY B]]*IF(db[[#This Row],[QTY TG]]="",1,db[[#This Row],[QTY TG]])*IF(db[[#This Row],[QTY K]]="",1,db[[#This Row],[QTY K]])</f>
        <v>120</v>
      </c>
      <c r="AD2078" s="40" t="str">
        <f>IF(db[[#This Row],[STN K]]="",IF(db[[#This Row],[STN TG]]="",db[[#This Row],[STN B]],db[[#This Row],[STN TG]]),db[[#This Row],[STN K]])</f>
        <v>PCS</v>
      </c>
      <c r="AE2078" s="40"/>
    </row>
    <row r="2079" spans="1:31" x14ac:dyDescent="0.25">
      <c r="A2079" s="40">
        <f t="shared" si="32"/>
        <v>2078</v>
      </c>
      <c r="B2079" s="75" t="str">
        <f>LOWER(SUBSTITUTE(SUBSTITUTE(SUBSTITUTE(SUBSTITUTE(SUBSTITUTE(SUBSTITUTE(SUBSTITUTE(SUBSTITUTE(db[[#This Row],[NB BM]]," ",),".",""),"-",""),"(",""),")",""),"/",""),"""",""),"+",""))</f>
        <v>nba5kya58815</v>
      </c>
      <c r="C2079" s="75" t="str">
        <f>LOWER(SUBSTITUTE(SUBSTITUTE(SUBSTITUTE(SUBSTITUTE(SUBSTITUTE(SUBSTITUTE(SUBSTITUTE(SUBSTITUTE(SUBSTITUTE(db[[#This Row],[NB NOTA]]," ",),".",""),"-",""),"(",""),")",""),",",""),"/",""),"""",""),"+",""))</f>
        <v>notebooka5kya58815</v>
      </c>
      <c r="D2079" s="75" t="str">
        <f>LOWER(SUBSTITUTE(SUBSTITUTE(SUBSTITUTE(SUBSTITUTE(SUBSTITUTE(SUBSTITUTE(SUBSTITUTE(SUBSTITUTE(SUBSTITUTE(db[[#This Row],[NB PAJAK]]," ",""),"-",""),"(",""),")",""),".",""),",",""),"/",""),"""",""),"+",""))</f>
        <v/>
      </c>
      <c r="E2079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nba5kya58815120pcsuntana</v>
      </c>
      <c r="F2079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notebooka5kya58815120pcs</v>
      </c>
      <c r="G2079" s="75" t="str">
        <f>db[[#This Row],[NB NOTA_C]]&amp;LOWER(SUBSTITUTE(SUBSTITUTE(SUBSTITUTE(SUBSTITUTE(SUBSTITUTE(SUBSTITUTE(SUBSTITUTE(SUBSTITUTE(SUBSTITUTE(db[[#This Row],[FAKTUR]]," ",),".",""),"-",""),"(",""),")",""),",",""),"/",""),"""",""),"+",""))</f>
        <v>notebooka5kya58815untana</v>
      </c>
      <c r="H2079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notebooka5kya58815120pcsuntana</v>
      </c>
      <c r="I2079" s="2" t="s">
        <v>5072</v>
      </c>
      <c r="J2079" s="4" t="s">
        <v>4992</v>
      </c>
      <c r="K2079" s="48"/>
      <c r="L2079" s="2" t="s">
        <v>1336</v>
      </c>
      <c r="M2079" s="76" t="e">
        <f>IF(db[[#This Row],[NB NOTA_C]]="","",COUNTIF([2]!B_MSK[concat],db[[#This Row],[NB NOTA_C]]))</f>
        <v>#REF!</v>
      </c>
      <c r="N2079" s="9" t="s">
        <v>2305</v>
      </c>
      <c r="O2079" s="5" t="s">
        <v>1382</v>
      </c>
      <c r="P2079" s="2" t="s">
        <v>2416</v>
      </c>
      <c r="Q2079" s="75"/>
      <c r="R2079" s="75" t="str">
        <f>IF(db[[#This Row],[QTY/ CTN]]="","",SUBSTITUTE(SUBSTITUTE(SUBSTITUTE(db[[#This Row],[QTY/ CTN]]," ","_",2),"(",""),")","")&amp;"_")</f>
        <v>120 PCS_</v>
      </c>
      <c r="S2079" s="75">
        <f>IF(db[[#This Row],[H_QTY/ CTN]]="","",SEARCH("_",db[[#This Row],[H_QTY/ CTN]]))</f>
        <v>8</v>
      </c>
      <c r="T2079" s="75">
        <f>IF(db[[#This Row],[H_QTY/ CTN]]="","",LEN(db[[#This Row],[H_QTY/ CTN]]))</f>
        <v>8</v>
      </c>
      <c r="U2079" s="77" t="str">
        <f>IF(db[[#This Row],[H_QTY/ CTN]]="","",LEFT(db[[#This Row],[H_QTY/ CTN]],db[[#This Row],[H_1]]-1))</f>
        <v>120 PCS</v>
      </c>
      <c r="V2079" s="77" t="str">
        <f>IF(NOT(db[[#This Row],[H_1]]=db[[#This Row],[H_2]]),MID(db[[#This Row],[H_QTY/ CTN]],db[[#This Row],[H_1]]+1,db[[#This Row],[H_2]]-db[[#This Row],[H_1]]-1),"")</f>
        <v/>
      </c>
      <c r="W2079" s="77" t="str">
        <f>IF(db[[#This Row],[QTY/ CTN B]]="","",LEFT(db[[#This Row],[QTY/ CTN B]],SEARCH(" ",db[[#This Row],[QTY/ CTN B]],1)-1))</f>
        <v>120</v>
      </c>
      <c r="X2079" s="77" t="str">
        <f>IF(db[[#This Row],[QTY/ CTN B]]="","",RIGHT(db[[#This Row],[QTY/ CTN B]],LEN(db[[#This Row],[QTY/ CTN B]])-SEARCH(" ",db[[#This Row],[QTY/ CTN B]],1)))</f>
        <v>PCS</v>
      </c>
      <c r="Y2079" s="77" t="str">
        <f>IF(db[[#This Row],[QTY/ CTN TG]]="",IF(db[[#This Row],[STN TG]]="","",12),LEFT(db[[#This Row],[QTY/ CTN TG]],SEARCH(" ",db[[#This Row],[QTY/ CTN TG]],1)-1))</f>
        <v/>
      </c>
      <c r="Z2079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79" s="77" t="str">
        <f>IF(db[[#This Row],[STN K]]="","",IF(db[[#This Row],[STN TG]]="LSN",12,""))</f>
        <v/>
      </c>
      <c r="AB2079" s="77" t="str">
        <f>IF(db[[#This Row],[STN TG]]="LSN","PCS","")</f>
        <v/>
      </c>
      <c r="AC2079" s="77">
        <f>db[[#This Row],[QTY B]]*IF(db[[#This Row],[QTY TG]]="",1,db[[#This Row],[QTY TG]])*IF(db[[#This Row],[QTY K]]="",1,db[[#This Row],[QTY K]])</f>
        <v>120</v>
      </c>
      <c r="AD2079" s="77" t="str">
        <f>IF(db[[#This Row],[STN K]]="",IF(db[[#This Row],[STN TG]]="",db[[#This Row],[STN B]],db[[#This Row],[STN TG]]),db[[#This Row],[STN K]])</f>
        <v>PCS</v>
      </c>
      <c r="AE2079" s="40"/>
    </row>
    <row r="2080" spans="1:31" x14ac:dyDescent="0.25">
      <c r="A2080" s="40">
        <f t="shared" si="32"/>
        <v>2079</v>
      </c>
      <c r="B2080" s="5" t="str">
        <f>LOWER(SUBSTITUTE(SUBSTITUTE(SUBSTITUTE(SUBSTITUTE(SUBSTITUTE(SUBSTITUTE(SUBSTITUTE(SUBSTITUTE(db[[#This Row],[NB BM]]," ",),".",""),"-",""),"(",""),")",""),"/",""),"""",""),"+",""))</f>
        <v>nbexclusive080180</v>
      </c>
      <c r="C2080" s="5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D2080" s="5" t="str">
        <f>LOWER(SUBSTITUTE(SUBSTITUTE(SUBSTITUTE(SUBSTITUTE(SUBSTITUTE(SUBSTITUTE(SUBSTITUTE(SUBSTITUTE(SUBSTITUTE(db[[#This Row],[NB PAJAK]]," ",""),"-",""),"(",""),")",""),".",""),",",""),"/",""),"""",""),"+",""))</f>
        <v/>
      </c>
      <c r="E208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nbexclusive08018096pcsuntana</v>
      </c>
      <c r="F208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notebookexclusive080196pcs</v>
      </c>
      <c r="G2080" s="5" t="str">
        <f>db[[#This Row],[NB NOTA_C]]&amp;LOWER(SUBSTITUTE(SUBSTITUTE(SUBSTITUTE(SUBSTITUTE(SUBSTITUTE(SUBSTITUTE(SUBSTITUTE(SUBSTITUTE(SUBSTITUTE(db[[#This Row],[FAKTUR]]," ",),".",""),"-",""),"(",""),")",""),",",""),"/",""),"""",""),"+",""))</f>
        <v>notebookexclusive0801untana</v>
      </c>
      <c r="H208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notebookexclusive080196pcsuntana</v>
      </c>
      <c r="I2080" s="2" t="s">
        <v>6043</v>
      </c>
      <c r="J2080" s="2" t="s">
        <v>1219</v>
      </c>
      <c r="K2080" s="1"/>
      <c r="L2080" s="2" t="s">
        <v>1336</v>
      </c>
      <c r="M2080" s="34" t="e">
        <f>IF(db[[#This Row],[NB NOTA_C]]="","",COUNTIF([2]!B_MSK[concat],db[[#This Row],[NB NOTA_C]]))</f>
        <v>#REF!</v>
      </c>
      <c r="N2080" s="14" t="s">
        <v>1343</v>
      </c>
      <c r="O2080" s="2" t="s">
        <v>6015</v>
      </c>
      <c r="P2080" s="2" t="s">
        <v>2441</v>
      </c>
      <c r="R2080" s="2" t="str">
        <f>IF(db[[#This Row],[QTY/ CTN]]="","",SUBSTITUTE(SUBSTITUTE(SUBSTITUTE(db[[#This Row],[QTY/ CTN]]," ","_",2),"(",""),")","")&amp;"_")</f>
        <v>96 pcs_</v>
      </c>
      <c r="S2080" s="2">
        <f>IF(db[[#This Row],[H_QTY/ CTN]]="","",SEARCH("_",db[[#This Row],[H_QTY/ CTN]]))</f>
        <v>7</v>
      </c>
      <c r="T2080" s="2">
        <f>IF(db[[#This Row],[H_QTY/ CTN]]="","",LEN(db[[#This Row],[H_QTY/ CTN]]))</f>
        <v>7</v>
      </c>
      <c r="U2080" s="41" t="str">
        <f>IF(db[[#This Row],[H_QTY/ CTN]]="","",LEFT(db[[#This Row],[H_QTY/ CTN]],db[[#This Row],[H_1]]-1))</f>
        <v>96 pcs</v>
      </c>
      <c r="V2080" s="40" t="str">
        <f>IF(NOT(db[[#This Row],[H_1]]=db[[#This Row],[H_2]]),MID(db[[#This Row],[H_QTY/ CTN]],db[[#This Row],[H_1]]+1,db[[#This Row],[H_2]]-db[[#This Row],[H_1]]-1),"")</f>
        <v/>
      </c>
      <c r="W2080" s="40" t="str">
        <f>IF(db[[#This Row],[QTY/ CTN B]]="","",LEFT(db[[#This Row],[QTY/ CTN B]],SEARCH(" ",db[[#This Row],[QTY/ CTN B]],1)-1))</f>
        <v>96</v>
      </c>
      <c r="X2080" s="40" t="str">
        <f>IF(db[[#This Row],[QTY/ CTN B]]="","",RIGHT(db[[#This Row],[QTY/ CTN B]],LEN(db[[#This Row],[QTY/ CTN B]])-SEARCH(" ",db[[#This Row],[QTY/ CTN B]],1)))</f>
        <v>pcs</v>
      </c>
      <c r="Y2080" s="40" t="str">
        <f>IF(db[[#This Row],[QTY/ CTN TG]]="",IF(db[[#This Row],[STN TG]]="","",12),LEFT(db[[#This Row],[QTY/ CTN TG]],SEARCH(" ",db[[#This Row],[QTY/ CTN TG]],1)-1))</f>
        <v/>
      </c>
      <c r="Z20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0" s="40" t="str">
        <f>IF(db[[#This Row],[STN K]]="","",IF(db[[#This Row],[STN TG]]="LSN",12,""))</f>
        <v/>
      </c>
      <c r="AB2080" s="40" t="str">
        <f>IF(db[[#This Row],[STN TG]]="LSN","PCS","")</f>
        <v/>
      </c>
      <c r="AC2080" s="40">
        <f>db[[#This Row],[QTY B]]*IF(db[[#This Row],[QTY TG]]="",1,db[[#This Row],[QTY TG]])*IF(db[[#This Row],[QTY K]]="",1,db[[#This Row],[QTY K]])</f>
        <v>96</v>
      </c>
      <c r="AD2080" s="40" t="str">
        <f>IF(db[[#This Row],[STN K]]="",IF(db[[#This Row],[STN TG]]="",db[[#This Row],[STN B]],db[[#This Row],[STN TG]]),db[[#This Row],[STN K]])</f>
        <v>pcs</v>
      </c>
      <c r="AE2080" s="40"/>
    </row>
    <row r="2081" spans="1:31" x14ac:dyDescent="0.25">
      <c r="A2081" s="40">
        <f t="shared" si="32"/>
        <v>2080</v>
      </c>
      <c r="B2081" s="5" t="str">
        <f>LOWER(SUBSTITUTE(SUBSTITUTE(SUBSTITUTE(SUBSTITUTE(SUBSTITUTE(SUBSTITUTE(SUBSTITUTE(SUBSTITUTE(db[[#This Row],[NB BM]]," ",),".",""),"-",""),"(",""),")",""),"/",""),"""",""),"+",""))</f>
        <v>nbspiral856014b5</v>
      </c>
      <c r="C2081" s="5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D2081" s="5" t="str">
        <f>LOWER(SUBSTITUTE(SUBSTITUTE(SUBSTITUTE(SUBSTITUTE(SUBSTITUTE(SUBSTITUTE(SUBSTITUTE(SUBSTITUTE(SUBSTITUTE(db[[#This Row],[NB PAJAK]]," ",""),"-",""),"(",""),")",""),".",""),",",""),"/",""),"""",""),"+",""))</f>
        <v/>
      </c>
      <c r="E208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nbspiral856014b5160pcsuntana</v>
      </c>
      <c r="F208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notebookspiral856014b5160pcs</v>
      </c>
      <c r="G2081" s="5" t="str">
        <f>db[[#This Row],[NB NOTA_C]]&amp;LOWER(SUBSTITUTE(SUBSTITUTE(SUBSTITUTE(SUBSTITUTE(SUBSTITUTE(SUBSTITUTE(SUBSTITUTE(SUBSTITUTE(SUBSTITUTE(db[[#This Row],[FAKTUR]]," ",),".",""),"-",""),"(",""),")",""),",",""),"/",""),"""",""),"+",""))</f>
        <v>notebookspiral856014b5untana</v>
      </c>
      <c r="H208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notebookspiral856014b5160pcsuntana</v>
      </c>
      <c r="I2081" s="2" t="s">
        <v>3306</v>
      </c>
      <c r="J2081" s="2" t="s">
        <v>3274</v>
      </c>
      <c r="K2081" s="14"/>
      <c r="L2081" s="2" t="s">
        <v>1336</v>
      </c>
      <c r="M2081" s="33" t="e">
        <f>IF(db[[#This Row],[NB NOTA_C]]="","",COUNTIF([2]!B_MSK[concat],db[[#This Row],[NB NOTA_C]]))</f>
        <v>#REF!</v>
      </c>
      <c r="N2081" s="9" t="s">
        <v>1347</v>
      </c>
      <c r="O2081" s="5" t="s">
        <v>1415</v>
      </c>
      <c r="P2081" s="2" t="s">
        <v>2416</v>
      </c>
      <c r="Q2081" s="5"/>
      <c r="R2081" s="5" t="str">
        <f>IF(db[[#This Row],[QTY/ CTN]]="","",SUBSTITUTE(SUBSTITUTE(SUBSTITUTE(db[[#This Row],[QTY/ CTN]]," ","_",2),"(",""),")","")&amp;"_")</f>
        <v>160 PCS_</v>
      </c>
      <c r="S2081" s="5">
        <f>IF(db[[#This Row],[H_QTY/ CTN]]="","",SEARCH("_",db[[#This Row],[H_QTY/ CTN]]))</f>
        <v>8</v>
      </c>
      <c r="T2081" s="5">
        <f>IF(db[[#This Row],[H_QTY/ CTN]]="","",LEN(db[[#This Row],[H_QTY/ CTN]]))</f>
        <v>8</v>
      </c>
      <c r="U2081" s="40" t="str">
        <f>IF(db[[#This Row],[H_QTY/ CTN]]="","",LEFT(db[[#This Row],[H_QTY/ CTN]],db[[#This Row],[H_1]]-1))</f>
        <v>160 PCS</v>
      </c>
      <c r="V2081" s="40" t="str">
        <f>IF(NOT(db[[#This Row],[H_1]]=db[[#This Row],[H_2]]),MID(db[[#This Row],[H_QTY/ CTN]],db[[#This Row],[H_1]]+1,db[[#This Row],[H_2]]-db[[#This Row],[H_1]]-1),"")</f>
        <v/>
      </c>
      <c r="W2081" s="40" t="str">
        <f>IF(db[[#This Row],[QTY/ CTN B]]="","",LEFT(db[[#This Row],[QTY/ CTN B]],SEARCH(" ",db[[#This Row],[QTY/ CTN B]],1)-1))</f>
        <v>160</v>
      </c>
      <c r="X2081" s="40" t="str">
        <f>IF(db[[#This Row],[QTY/ CTN B]]="","",RIGHT(db[[#This Row],[QTY/ CTN B]],LEN(db[[#This Row],[QTY/ CTN B]])-SEARCH(" ",db[[#This Row],[QTY/ CTN B]],1)))</f>
        <v>PCS</v>
      </c>
      <c r="Y2081" s="40" t="str">
        <f>IF(db[[#This Row],[QTY/ CTN TG]]="",IF(db[[#This Row],[STN TG]]="","",12),LEFT(db[[#This Row],[QTY/ CTN TG]],SEARCH(" ",db[[#This Row],[QTY/ CTN TG]],1)-1))</f>
        <v/>
      </c>
      <c r="Z20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1" s="40" t="str">
        <f>IF(db[[#This Row],[STN K]]="","",IF(db[[#This Row],[STN TG]]="LSN",12,""))</f>
        <v/>
      </c>
      <c r="AB2081" s="40" t="str">
        <f>IF(db[[#This Row],[STN TG]]="LSN","PCS","")</f>
        <v/>
      </c>
      <c r="AC2081" s="40">
        <f>db[[#This Row],[QTY B]]*IF(db[[#This Row],[QTY TG]]="",1,db[[#This Row],[QTY TG]])*IF(db[[#This Row],[QTY K]]="",1,db[[#This Row],[QTY K]])</f>
        <v>160</v>
      </c>
      <c r="AD2081" s="40" t="str">
        <f>IF(db[[#This Row],[STN K]]="",IF(db[[#This Row],[STN TG]]="",db[[#This Row],[STN B]],db[[#This Row],[STN TG]]),db[[#This Row],[STN K]])</f>
        <v>PCS</v>
      </c>
      <c r="AE2081" s="40"/>
    </row>
    <row r="2082" spans="1:31" x14ac:dyDescent="0.25">
      <c r="A2082" s="40">
        <f t="shared" si="32"/>
        <v>2081</v>
      </c>
      <c r="B2082" s="5" t="str">
        <f>LOWER(SUBSTITUTE(SUBSTITUTE(SUBSTITUTE(SUBSTITUTE(SUBSTITUTE(SUBSTITUTE(SUBSTITUTE(SUBSTITUTE(db[[#This Row],[NB BM]]," ",),".",""),"-",""),"(",""),")",""),"/",""),"""",""),"+",""))</f>
        <v>nbspiral856016b5</v>
      </c>
      <c r="C2082" s="5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D2082" s="5" t="str">
        <f>LOWER(SUBSTITUTE(SUBSTITUTE(SUBSTITUTE(SUBSTITUTE(SUBSTITUTE(SUBSTITUTE(SUBSTITUTE(SUBSTITUTE(SUBSTITUTE(db[[#This Row],[NB PAJAK]]," ",""),"-",""),"(",""),")",""),".",""),",",""),"/",""),"""",""),"+",""))</f>
        <v/>
      </c>
      <c r="E208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nbspiral856016b5144pcsuntana</v>
      </c>
      <c r="F208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notebookspiral856016b5144pcs</v>
      </c>
      <c r="G2082" s="5" t="str">
        <f>db[[#This Row],[NB NOTA_C]]&amp;LOWER(SUBSTITUTE(SUBSTITUTE(SUBSTITUTE(SUBSTITUTE(SUBSTITUTE(SUBSTITUTE(SUBSTITUTE(SUBSTITUTE(SUBSTITUTE(db[[#This Row],[FAKTUR]]," ",),".",""),"-",""),"(",""),")",""),",",""),"/",""),"""",""),"+",""))</f>
        <v>notebookspiral856016b5untana</v>
      </c>
      <c r="H208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notebookspiral856016b5144pcsuntana</v>
      </c>
      <c r="I2082" s="2" t="s">
        <v>3307</v>
      </c>
      <c r="J2082" s="2" t="s">
        <v>3275</v>
      </c>
      <c r="K2082" s="14"/>
      <c r="L2082" s="2" t="s">
        <v>1336</v>
      </c>
      <c r="M2082" s="33" t="e">
        <f>IF(db[[#This Row],[NB NOTA_C]]="","",COUNTIF([2]!B_MSK[concat],db[[#This Row],[NB NOTA_C]]))</f>
        <v>#REF!</v>
      </c>
      <c r="N2082" s="9" t="s">
        <v>1347</v>
      </c>
      <c r="O2082" s="5" t="s">
        <v>1379</v>
      </c>
      <c r="P2082" s="2" t="s">
        <v>2416</v>
      </c>
      <c r="Q2082" s="5"/>
      <c r="R2082" s="5" t="str">
        <f>IF(db[[#This Row],[QTY/ CTN]]="","",SUBSTITUTE(SUBSTITUTE(SUBSTITUTE(db[[#This Row],[QTY/ CTN]]," ","_",2),"(",""),")","")&amp;"_")</f>
        <v>144 PCS_</v>
      </c>
      <c r="S2082" s="5">
        <f>IF(db[[#This Row],[H_QTY/ CTN]]="","",SEARCH("_",db[[#This Row],[H_QTY/ CTN]]))</f>
        <v>8</v>
      </c>
      <c r="T2082" s="5">
        <f>IF(db[[#This Row],[H_QTY/ CTN]]="","",LEN(db[[#This Row],[H_QTY/ CTN]]))</f>
        <v>8</v>
      </c>
      <c r="U2082" s="40" t="str">
        <f>IF(db[[#This Row],[H_QTY/ CTN]]="","",LEFT(db[[#This Row],[H_QTY/ CTN]],db[[#This Row],[H_1]]-1))</f>
        <v>144 PCS</v>
      </c>
      <c r="V2082" s="40" t="str">
        <f>IF(NOT(db[[#This Row],[H_1]]=db[[#This Row],[H_2]]),MID(db[[#This Row],[H_QTY/ CTN]],db[[#This Row],[H_1]]+1,db[[#This Row],[H_2]]-db[[#This Row],[H_1]]-1),"")</f>
        <v/>
      </c>
      <c r="W2082" s="40" t="str">
        <f>IF(db[[#This Row],[QTY/ CTN B]]="","",LEFT(db[[#This Row],[QTY/ CTN B]],SEARCH(" ",db[[#This Row],[QTY/ CTN B]],1)-1))</f>
        <v>144</v>
      </c>
      <c r="X2082" s="40" t="str">
        <f>IF(db[[#This Row],[QTY/ CTN B]]="","",RIGHT(db[[#This Row],[QTY/ CTN B]],LEN(db[[#This Row],[QTY/ CTN B]])-SEARCH(" ",db[[#This Row],[QTY/ CTN B]],1)))</f>
        <v>PCS</v>
      </c>
      <c r="Y2082" s="40" t="str">
        <f>IF(db[[#This Row],[QTY/ CTN TG]]="",IF(db[[#This Row],[STN TG]]="","",12),LEFT(db[[#This Row],[QTY/ CTN TG]],SEARCH(" ",db[[#This Row],[QTY/ CTN TG]],1)-1))</f>
        <v/>
      </c>
      <c r="Z20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2" s="40" t="str">
        <f>IF(db[[#This Row],[STN K]]="","",IF(db[[#This Row],[STN TG]]="LSN",12,""))</f>
        <v/>
      </c>
      <c r="AB2082" s="40" t="str">
        <f>IF(db[[#This Row],[STN TG]]="LSN","PCS","")</f>
        <v/>
      </c>
      <c r="AC2082" s="40">
        <f>db[[#This Row],[QTY B]]*IF(db[[#This Row],[QTY TG]]="",1,db[[#This Row],[QTY TG]])*IF(db[[#This Row],[QTY K]]="",1,db[[#This Row],[QTY K]])</f>
        <v>144</v>
      </c>
      <c r="AD2082" s="40" t="str">
        <f>IF(db[[#This Row],[STN K]]="",IF(db[[#This Row],[STN TG]]="",db[[#This Row],[STN B]],db[[#This Row],[STN TG]]),db[[#This Row],[STN K]])</f>
        <v>PCS</v>
      </c>
      <c r="AE2082" s="40"/>
    </row>
    <row r="2083" spans="1:31" x14ac:dyDescent="0.25">
      <c r="A2083" s="40">
        <f t="shared" si="32"/>
        <v>2082</v>
      </c>
      <c r="B2083" s="5" t="str">
        <f>LOWER(SUBSTITUTE(SUBSTITUTE(SUBSTITUTE(SUBSTITUTE(SUBSTITUTE(SUBSTITUTE(SUBSTITUTE(SUBSTITUTE(db[[#This Row],[NB BM]]," ",),".",""),"-",""),"(",""),")",""),"/",""),"""",""),"+",""))</f>
        <v>nbspiral856018b5</v>
      </c>
      <c r="C2083" s="5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D2083" s="5" t="str">
        <f>LOWER(SUBSTITUTE(SUBSTITUTE(SUBSTITUTE(SUBSTITUTE(SUBSTITUTE(SUBSTITUTE(SUBSTITUTE(SUBSTITUTE(SUBSTITUTE(db[[#This Row],[NB PAJAK]]," ",""),"-",""),"(",""),")",""),".",""),",",""),"/",""),"""",""),"+",""))</f>
        <v/>
      </c>
      <c r="E208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nbspiral856018b5144pcsuntana</v>
      </c>
      <c r="F208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notebookspiral856018b5144pcs</v>
      </c>
      <c r="G2083" s="5" t="str">
        <f>db[[#This Row],[NB NOTA_C]]&amp;LOWER(SUBSTITUTE(SUBSTITUTE(SUBSTITUTE(SUBSTITUTE(SUBSTITUTE(SUBSTITUTE(SUBSTITUTE(SUBSTITUTE(SUBSTITUTE(db[[#This Row],[FAKTUR]]," ",),".",""),"-",""),"(",""),")",""),",",""),"/",""),"""",""),"+",""))</f>
        <v>notebookspiral856018b5untana</v>
      </c>
      <c r="H208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notebookspiral856018b5144pcsuntana</v>
      </c>
      <c r="I2083" s="2" t="s">
        <v>3308</v>
      </c>
      <c r="J2083" s="2" t="s">
        <v>3276</v>
      </c>
      <c r="K2083" s="14"/>
      <c r="L2083" s="2" t="s">
        <v>1336</v>
      </c>
      <c r="M2083" s="33" t="e">
        <f>IF(db[[#This Row],[NB NOTA_C]]="","",COUNTIF([2]!B_MSK[concat],db[[#This Row],[NB NOTA_C]]))</f>
        <v>#REF!</v>
      </c>
      <c r="N2083" s="9" t="s">
        <v>1347</v>
      </c>
      <c r="O2083" s="5" t="s">
        <v>1379</v>
      </c>
      <c r="P2083" s="2" t="s">
        <v>2416</v>
      </c>
      <c r="Q2083" s="5"/>
      <c r="R2083" s="5" t="str">
        <f>IF(db[[#This Row],[QTY/ CTN]]="","",SUBSTITUTE(SUBSTITUTE(SUBSTITUTE(db[[#This Row],[QTY/ CTN]]," ","_",2),"(",""),")","")&amp;"_")</f>
        <v>144 PCS_</v>
      </c>
      <c r="S2083" s="5">
        <f>IF(db[[#This Row],[H_QTY/ CTN]]="","",SEARCH("_",db[[#This Row],[H_QTY/ CTN]]))</f>
        <v>8</v>
      </c>
      <c r="T2083" s="5">
        <f>IF(db[[#This Row],[H_QTY/ CTN]]="","",LEN(db[[#This Row],[H_QTY/ CTN]]))</f>
        <v>8</v>
      </c>
      <c r="U2083" s="40" t="str">
        <f>IF(db[[#This Row],[H_QTY/ CTN]]="","",LEFT(db[[#This Row],[H_QTY/ CTN]],db[[#This Row],[H_1]]-1))</f>
        <v>144 PCS</v>
      </c>
      <c r="V2083" s="40" t="str">
        <f>IF(NOT(db[[#This Row],[H_1]]=db[[#This Row],[H_2]]),MID(db[[#This Row],[H_QTY/ CTN]],db[[#This Row],[H_1]]+1,db[[#This Row],[H_2]]-db[[#This Row],[H_1]]-1),"")</f>
        <v/>
      </c>
      <c r="W2083" s="40" t="str">
        <f>IF(db[[#This Row],[QTY/ CTN B]]="","",LEFT(db[[#This Row],[QTY/ CTN B]],SEARCH(" ",db[[#This Row],[QTY/ CTN B]],1)-1))</f>
        <v>144</v>
      </c>
      <c r="X2083" s="40" t="str">
        <f>IF(db[[#This Row],[QTY/ CTN B]]="","",RIGHT(db[[#This Row],[QTY/ CTN B]],LEN(db[[#This Row],[QTY/ CTN B]])-SEARCH(" ",db[[#This Row],[QTY/ CTN B]],1)))</f>
        <v>PCS</v>
      </c>
      <c r="Y2083" s="40" t="str">
        <f>IF(db[[#This Row],[QTY/ CTN TG]]="",IF(db[[#This Row],[STN TG]]="","",12),LEFT(db[[#This Row],[QTY/ CTN TG]],SEARCH(" ",db[[#This Row],[QTY/ CTN TG]],1)-1))</f>
        <v/>
      </c>
      <c r="Z20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3" s="40" t="str">
        <f>IF(db[[#This Row],[STN K]]="","",IF(db[[#This Row],[STN TG]]="LSN",12,""))</f>
        <v/>
      </c>
      <c r="AB2083" s="40" t="str">
        <f>IF(db[[#This Row],[STN TG]]="LSN","PCS","")</f>
        <v/>
      </c>
      <c r="AC2083" s="40">
        <f>db[[#This Row],[QTY B]]*IF(db[[#This Row],[QTY TG]]="",1,db[[#This Row],[QTY TG]])*IF(db[[#This Row],[QTY K]]="",1,db[[#This Row],[QTY K]])</f>
        <v>144</v>
      </c>
      <c r="AD2083" s="40" t="str">
        <f>IF(db[[#This Row],[STN K]]="",IF(db[[#This Row],[STN TG]]="",db[[#This Row],[STN B]],db[[#This Row],[STN TG]]),db[[#This Row],[STN K]])</f>
        <v>PCS</v>
      </c>
      <c r="AE2083" s="40"/>
    </row>
    <row r="2084" spans="1:31" x14ac:dyDescent="0.25">
      <c r="A2084" s="40">
        <f t="shared" si="32"/>
        <v>2083</v>
      </c>
      <c r="B2084" s="82" t="str">
        <f>LOWER(SUBSTITUTE(SUBSTITUTE(SUBSTITUTE(SUBSTITUTE(SUBSTITUTE(SUBSTITUTE(SUBSTITUTE(SUBSTITUTE(db[[#This Row],[NB BM]]," ",),".",""),"-",""),"(",""),")",""),"/",""),"""",""),"+",""))</f>
        <v>nbspiralxq80k851a6flamingo</v>
      </c>
      <c r="C2084" s="82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D2084" s="82" t="str">
        <f>LOWER(SUBSTITUTE(SUBSTITUTE(SUBSTITUTE(SUBSTITUTE(SUBSTITUTE(SUBSTITUTE(SUBSTITUTE(SUBSTITUTE(SUBSTITUTE(db[[#This Row],[NB PAJAK]]," ",""),"-",""),"(",""),")",""),".",""),",",""),"/",""),"""",""),"+",""))</f>
        <v/>
      </c>
      <c r="E208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nbspiralxq80k851a6flamingo240pcsuntana</v>
      </c>
      <c r="F208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notebookspiralxq80k851a6flamingo240pcs</v>
      </c>
      <c r="G2084" s="82" t="str">
        <f>db[[#This Row],[NB NOTA_C]]&amp;LOWER(SUBSTITUTE(SUBSTITUTE(SUBSTITUTE(SUBSTITUTE(SUBSTITUTE(SUBSTITUTE(SUBSTITUTE(SUBSTITUTE(SUBSTITUTE(db[[#This Row],[FAKTUR]]," ",),".",""),"-",""),"(",""),")",""),",",""),"/",""),"""",""),"+",""))</f>
        <v>notebookspiralxq80k851a6flamingountana</v>
      </c>
      <c r="H208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notebookspiralxq80k851a6flamingo240pcsuntana</v>
      </c>
      <c r="I2084" s="7" t="s">
        <v>3598</v>
      </c>
      <c r="J2084" s="7" t="s">
        <v>3594</v>
      </c>
      <c r="K2084" s="15"/>
      <c r="L2084" s="2" t="s">
        <v>1336</v>
      </c>
      <c r="M2084" s="83" t="e">
        <f>IF(db[[#This Row],[NB NOTA_C]]="","",COUNTIF([2]!B_MSK[concat],db[[#This Row],[NB NOTA_C]]))</f>
        <v>#REF!</v>
      </c>
      <c r="N2084" s="84" t="s">
        <v>1347</v>
      </c>
      <c r="O2084" s="82" t="s">
        <v>1412</v>
      </c>
      <c r="P2084" s="7" t="s">
        <v>2416</v>
      </c>
      <c r="Q2084" s="82"/>
      <c r="R2084" s="82" t="str">
        <f>IF(db[[#This Row],[QTY/ CTN]]="","",SUBSTITUTE(SUBSTITUTE(SUBSTITUTE(db[[#This Row],[QTY/ CTN]]," ","_",2),"(",""),")","")&amp;"_")</f>
        <v>240 PCS_</v>
      </c>
      <c r="S2084" s="82">
        <f>IF(db[[#This Row],[H_QTY/ CTN]]="","",SEARCH("_",db[[#This Row],[H_QTY/ CTN]]))</f>
        <v>8</v>
      </c>
      <c r="T2084" s="82">
        <f>IF(db[[#This Row],[H_QTY/ CTN]]="","",LEN(db[[#This Row],[H_QTY/ CTN]]))</f>
        <v>8</v>
      </c>
      <c r="U2084" s="85" t="str">
        <f>IF(db[[#This Row],[H_QTY/ CTN]]="","",LEFT(db[[#This Row],[H_QTY/ CTN]],db[[#This Row],[H_1]]-1))</f>
        <v>240 PCS</v>
      </c>
      <c r="V2084" s="85" t="str">
        <f>IF(NOT(db[[#This Row],[H_1]]=db[[#This Row],[H_2]]),MID(db[[#This Row],[H_QTY/ CTN]],db[[#This Row],[H_1]]+1,db[[#This Row],[H_2]]-db[[#This Row],[H_1]]-1),"")</f>
        <v/>
      </c>
      <c r="W2084" s="40" t="str">
        <f>IF(db[[#This Row],[QTY/ CTN B]]="","",LEFT(db[[#This Row],[QTY/ CTN B]],SEARCH(" ",db[[#This Row],[QTY/ CTN B]],1)-1))</f>
        <v>240</v>
      </c>
      <c r="X2084" s="40" t="str">
        <f>IF(db[[#This Row],[QTY/ CTN B]]="","",RIGHT(db[[#This Row],[QTY/ CTN B]],LEN(db[[#This Row],[QTY/ CTN B]])-SEARCH(" ",db[[#This Row],[QTY/ CTN B]],1)))</f>
        <v>PCS</v>
      </c>
      <c r="Y2084" s="40" t="str">
        <f>IF(db[[#This Row],[QTY/ CTN TG]]="",IF(db[[#This Row],[STN TG]]="","",12),LEFT(db[[#This Row],[QTY/ CTN TG]],SEARCH(" ",db[[#This Row],[QTY/ CTN TG]],1)-1))</f>
        <v/>
      </c>
      <c r="Z20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4" s="40" t="str">
        <f>IF(db[[#This Row],[STN K]]="","",IF(db[[#This Row],[STN TG]]="LSN",12,""))</f>
        <v/>
      </c>
      <c r="AB2084" s="40" t="str">
        <f>IF(db[[#This Row],[STN TG]]="LSN","PCS","")</f>
        <v/>
      </c>
      <c r="AC2084" s="40">
        <f>db[[#This Row],[QTY B]]*IF(db[[#This Row],[QTY TG]]="",1,db[[#This Row],[QTY TG]])*IF(db[[#This Row],[QTY K]]="",1,db[[#This Row],[QTY K]])</f>
        <v>240</v>
      </c>
      <c r="AD2084" s="40" t="str">
        <f>IF(db[[#This Row],[STN K]]="",IF(db[[#This Row],[STN TG]]="",db[[#This Row],[STN B]],db[[#This Row],[STN TG]]),db[[#This Row],[STN K]])</f>
        <v>PCS</v>
      </c>
      <c r="AE2084" s="40"/>
    </row>
    <row r="2085" spans="1:31" x14ac:dyDescent="0.25">
      <c r="A2085" s="40">
        <f t="shared" si="32"/>
        <v>2084</v>
      </c>
      <c r="B2085" s="82" t="str">
        <f>LOWER(SUBSTITUTE(SUBSTITUTE(SUBSTITUTE(SUBSTITUTE(SUBSTITUTE(SUBSTITUTE(SUBSTITUTE(SUBSTITUTE(db[[#This Row],[NB BM]]," ",),".",""),"-",""),"(",""),")",""),"/",""),"""",""),"+",""))</f>
        <v>nbspirala98qy190402faflamingo</v>
      </c>
      <c r="C2085" s="82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D2085" s="82" t="str">
        <f>LOWER(SUBSTITUTE(SUBSTITUTE(SUBSTITUTE(SUBSTITUTE(SUBSTITUTE(SUBSTITUTE(SUBSTITUTE(SUBSTITUTE(SUBSTITUTE(db[[#This Row],[NB PAJAK]]," ",""),"-",""),"(",""),")",""),".",""),",",""),"/",""),"""",""),"+",""))</f>
        <v/>
      </c>
      <c r="E208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nbspirala98qy190402faflamingo288pcsuntana</v>
      </c>
      <c r="F208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notebooxspirala98qy190402faflamingi288pcs</v>
      </c>
      <c r="G2085" s="82" t="str">
        <f>db[[#This Row],[NB NOTA_C]]&amp;LOWER(SUBSTITUTE(SUBSTITUTE(SUBSTITUTE(SUBSTITUTE(SUBSTITUTE(SUBSTITUTE(SUBSTITUTE(SUBSTITUTE(SUBSTITUTE(db[[#This Row],[FAKTUR]]," ",),".",""),"-",""),"(",""),")",""),",",""),"/",""),"""",""),"+",""))</f>
        <v>notebooxspirala98qy190402faflamingiuntana</v>
      </c>
      <c r="H208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notebooxspirala98qy190402faflamingi288pcsuntana</v>
      </c>
      <c r="I2085" s="7" t="s">
        <v>3596</v>
      </c>
      <c r="J2085" s="7" t="s">
        <v>3592</v>
      </c>
      <c r="K2085" s="15"/>
      <c r="L2085" s="2" t="s">
        <v>1336</v>
      </c>
      <c r="M2085" s="83" t="e">
        <f>IF(db[[#This Row],[NB NOTA_C]]="","",COUNTIF([2]!B_MSK[concat],db[[#This Row],[NB NOTA_C]]))</f>
        <v>#REF!</v>
      </c>
      <c r="N2085" s="84" t="s">
        <v>1347</v>
      </c>
      <c r="O2085" s="82" t="s">
        <v>1387</v>
      </c>
      <c r="P2085" s="7" t="s">
        <v>2416</v>
      </c>
      <c r="Q2085" s="82"/>
      <c r="R2085" s="82" t="str">
        <f>IF(db[[#This Row],[QTY/ CTN]]="","",SUBSTITUTE(SUBSTITUTE(SUBSTITUTE(db[[#This Row],[QTY/ CTN]]," ","_",2),"(",""),")","")&amp;"_")</f>
        <v>288 PCS_</v>
      </c>
      <c r="S2085" s="82">
        <f>IF(db[[#This Row],[H_QTY/ CTN]]="","",SEARCH("_",db[[#This Row],[H_QTY/ CTN]]))</f>
        <v>8</v>
      </c>
      <c r="T2085" s="82">
        <f>IF(db[[#This Row],[H_QTY/ CTN]]="","",LEN(db[[#This Row],[H_QTY/ CTN]]))</f>
        <v>8</v>
      </c>
      <c r="U2085" s="85" t="str">
        <f>IF(db[[#This Row],[H_QTY/ CTN]]="","",LEFT(db[[#This Row],[H_QTY/ CTN]],db[[#This Row],[H_1]]-1))</f>
        <v>288 PCS</v>
      </c>
      <c r="V2085" s="85" t="str">
        <f>IF(NOT(db[[#This Row],[H_1]]=db[[#This Row],[H_2]]),MID(db[[#This Row],[H_QTY/ CTN]],db[[#This Row],[H_1]]+1,db[[#This Row],[H_2]]-db[[#This Row],[H_1]]-1),"")</f>
        <v/>
      </c>
      <c r="W2085" s="40" t="str">
        <f>IF(db[[#This Row],[QTY/ CTN B]]="","",LEFT(db[[#This Row],[QTY/ CTN B]],SEARCH(" ",db[[#This Row],[QTY/ CTN B]],1)-1))</f>
        <v>288</v>
      </c>
      <c r="X2085" s="40" t="str">
        <f>IF(db[[#This Row],[QTY/ CTN B]]="","",RIGHT(db[[#This Row],[QTY/ CTN B]],LEN(db[[#This Row],[QTY/ CTN B]])-SEARCH(" ",db[[#This Row],[QTY/ CTN B]],1)))</f>
        <v>PCS</v>
      </c>
      <c r="Y2085" s="40" t="str">
        <f>IF(db[[#This Row],[QTY/ CTN TG]]="",IF(db[[#This Row],[STN TG]]="","",12),LEFT(db[[#This Row],[QTY/ CTN TG]],SEARCH(" ",db[[#This Row],[QTY/ CTN TG]],1)-1))</f>
        <v/>
      </c>
      <c r="Z20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5" s="40" t="str">
        <f>IF(db[[#This Row],[STN K]]="","",IF(db[[#This Row],[STN TG]]="LSN",12,""))</f>
        <v/>
      </c>
      <c r="AB2085" s="40" t="str">
        <f>IF(db[[#This Row],[STN TG]]="LSN","PCS","")</f>
        <v/>
      </c>
      <c r="AC2085" s="40">
        <f>db[[#This Row],[QTY B]]*IF(db[[#This Row],[QTY TG]]="",1,db[[#This Row],[QTY TG]])*IF(db[[#This Row],[QTY K]]="",1,db[[#This Row],[QTY K]])</f>
        <v>288</v>
      </c>
      <c r="AD2085" s="40" t="str">
        <f>IF(db[[#This Row],[STN K]]="",IF(db[[#This Row],[STN TG]]="",db[[#This Row],[STN B]],db[[#This Row],[STN TG]]),db[[#This Row],[STN K]])</f>
        <v>PCS</v>
      </c>
      <c r="AE2085" s="40"/>
    </row>
    <row r="2086" spans="1:31" x14ac:dyDescent="0.25">
      <c r="A2086" s="40">
        <f t="shared" si="32"/>
        <v>2085</v>
      </c>
      <c r="B2086" s="5" t="str">
        <f>LOWER(SUBSTITUTE(SUBSTITUTE(SUBSTITUTE(SUBSTITUTE(SUBSTITUTE(SUBSTITUTE(SUBSTITUTE(SUBSTITUTE(db[[#This Row],[NB BM]]," ",),".",""),"-",""),"(",""),")",""),"/",""),"""",""),"+",""))</f>
        <v>nbdividercxqfa5819raibowjelly</v>
      </c>
      <c r="C2086" s="5" t="str">
        <f>LOWER(SUBSTITUTE(SUBSTITUTE(SUBSTITUTE(SUBSTITUTE(SUBSTITUTE(SUBSTITUTE(SUBSTITUTE(SUBSTITUTE(SUBSTITUTE(db[[#This Row],[NB NOTA]]," ",),".",""),"-",""),"(",""),")",""),",",""),"/",""),"""",""),"+",""))</f>
        <v>notebookdividercxqfa5819rainbowjelly</v>
      </c>
      <c r="D2086" s="5" t="str">
        <f>LOWER(SUBSTITUTE(SUBSTITUTE(SUBSTITUTE(SUBSTITUTE(SUBSTITUTE(SUBSTITUTE(SUBSTITUTE(SUBSTITUTE(SUBSTITUTE(db[[#This Row],[NB PAJAK]]," ",""),"-",""),"(",""),")",""),".",""),",",""),"/",""),"""",""),"+",""))</f>
        <v/>
      </c>
      <c r="E208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nbdividercxqfa5819raibowjelly200pcsuntana</v>
      </c>
      <c r="F208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notebookdividercxqfa5819rainbowjelly200pcs</v>
      </c>
      <c r="G2086" s="5" t="str">
        <f>db[[#This Row],[NB NOTA_C]]&amp;LOWER(SUBSTITUTE(SUBSTITUTE(SUBSTITUTE(SUBSTITUTE(SUBSTITUTE(SUBSTITUTE(SUBSTITUTE(SUBSTITUTE(SUBSTITUTE(db[[#This Row],[FAKTUR]]," ",),".",""),"-",""),"(",""),")",""),",",""),"/",""),"""",""),"+",""))</f>
        <v>notebookdividercxqfa5819rainbowjellyuntana</v>
      </c>
      <c r="H208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notebookdividercxqfa5819rainbowjelly200pcsuntana</v>
      </c>
      <c r="I2086" s="2" t="s">
        <v>6830</v>
      </c>
      <c r="J2086" s="2" t="s">
        <v>6831</v>
      </c>
      <c r="K2086" s="14"/>
      <c r="L2086" s="2" t="s">
        <v>1336</v>
      </c>
      <c r="M2086" s="33" t="e">
        <f>IF(db[[#This Row],[NB NOTA_C]]="","",COUNTIF([2]!B_MSK[concat],db[[#This Row],[NB NOTA_C]]))</f>
        <v>#REF!</v>
      </c>
      <c r="N2086" s="9" t="s">
        <v>2729</v>
      </c>
      <c r="O2086" s="5" t="s">
        <v>1540</v>
      </c>
      <c r="P2086" s="2" t="s">
        <v>6820</v>
      </c>
      <c r="Q2086" s="5"/>
      <c r="R2086" s="5" t="str">
        <f>IF(db[[#This Row],[QTY/ CTN]]="","",SUBSTITUTE(SUBSTITUTE(SUBSTITUTE(db[[#This Row],[QTY/ CTN]]," ","_",2),"(",""),")","")&amp;"_")</f>
        <v>200 PCS_</v>
      </c>
      <c r="S2086" s="5">
        <f>IF(db[[#This Row],[H_QTY/ CTN]]="","",SEARCH("_",db[[#This Row],[H_QTY/ CTN]]))</f>
        <v>8</v>
      </c>
      <c r="T2086" s="5">
        <f>IF(db[[#This Row],[H_QTY/ CTN]]="","",LEN(db[[#This Row],[H_QTY/ CTN]]))</f>
        <v>8</v>
      </c>
      <c r="U2086" s="40" t="str">
        <f>IF(db[[#This Row],[H_QTY/ CTN]]="","",LEFT(db[[#This Row],[H_QTY/ CTN]],db[[#This Row],[H_1]]-1))</f>
        <v>200 PCS</v>
      </c>
      <c r="V2086" s="40" t="str">
        <f>IF(NOT(db[[#This Row],[H_1]]=db[[#This Row],[H_2]]),MID(db[[#This Row],[H_QTY/ CTN]],db[[#This Row],[H_1]]+1,db[[#This Row],[H_2]]-db[[#This Row],[H_1]]-1),"")</f>
        <v/>
      </c>
      <c r="W2086" s="40" t="str">
        <f>IF(db[[#This Row],[QTY/ CTN B]]="","",LEFT(db[[#This Row],[QTY/ CTN B]],SEARCH(" ",db[[#This Row],[QTY/ CTN B]],1)-1))</f>
        <v>200</v>
      </c>
      <c r="X2086" s="40" t="str">
        <f>IF(db[[#This Row],[QTY/ CTN B]]="","",RIGHT(db[[#This Row],[QTY/ CTN B]],LEN(db[[#This Row],[QTY/ CTN B]])-SEARCH(" ",db[[#This Row],[QTY/ CTN B]],1)))</f>
        <v>PCS</v>
      </c>
      <c r="Y2086" s="40" t="str">
        <f>IF(db[[#This Row],[QTY/ CTN TG]]="",IF(db[[#This Row],[STN TG]]="","",12),LEFT(db[[#This Row],[QTY/ CTN TG]],SEARCH(" ",db[[#This Row],[QTY/ CTN TG]],1)-1))</f>
        <v/>
      </c>
      <c r="Z20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86" s="40" t="str">
        <f>IF(db[[#This Row],[STN K]]="","",IF(db[[#This Row],[STN TG]]="LSN",12,""))</f>
        <v/>
      </c>
      <c r="AB2086" s="40" t="str">
        <f>IF(db[[#This Row],[STN TG]]="LSN","PCS","")</f>
        <v/>
      </c>
      <c r="AC2086" s="40">
        <f>db[[#This Row],[QTY B]]*IF(db[[#This Row],[QTY TG]]="",1,db[[#This Row],[QTY TG]])*IF(db[[#This Row],[QTY K]]="",1,db[[#This Row],[QTY K]])</f>
        <v>200</v>
      </c>
      <c r="AD2086" s="40" t="str">
        <f>IF(db[[#This Row],[STN K]]="",IF(db[[#This Row],[STN TG]]="",db[[#This Row],[STN B]],db[[#This Row],[STN TG]]),db[[#This Row],[STN K]])</f>
        <v>PCS</v>
      </c>
      <c r="AE2086" s="40"/>
    </row>
    <row r="2087" spans="1:31" x14ac:dyDescent="0.25">
      <c r="A2087" s="40">
        <f t="shared" si="32"/>
        <v>2086</v>
      </c>
      <c r="B2087" s="2" t="str">
        <f>LOWER(SUBSTITUTE(SUBSTITUTE(SUBSTITUTE(SUBSTITUTE(SUBSTITUTE(SUBSTITUTE(SUBSTITUTE(SUBSTITUTE(db[[#This Row],[NB BM]]," ",),".",""),"-",""),"(",""),")",""),"/",""),"""",""),"+",""))</f>
        <v>notebookjknb661a5biru</v>
      </c>
      <c r="C2087" s="2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D2087" s="2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E208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notebookjknb661a5biru2box24pcsartomoro</v>
      </c>
      <c r="F208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notebooknb661a5bluejk2box24pcs</v>
      </c>
      <c r="G2087" s="2" t="str">
        <f>db[[#This Row],[NB NOTA_C]]&amp;LOWER(SUBSTITUTE(SUBSTITUTE(SUBSTITUTE(SUBSTITUTE(SUBSTITUTE(SUBSTITUTE(SUBSTITUTE(SUBSTITUTE(SUBSTITUTE(db[[#This Row],[FAKTUR]]," ",),".",""),"-",""),"(",""),")",""),",",""),"/",""),"""",""),"+",""))</f>
        <v>notebooknb661a5bluejkartomoro</v>
      </c>
      <c r="H208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notebooknb661a5bluejk2box24pcsartomoro</v>
      </c>
      <c r="I2087" s="2" t="s">
        <v>553</v>
      </c>
      <c r="J2087" s="2" t="s">
        <v>554</v>
      </c>
      <c r="K2087" s="14" t="s">
        <v>3190</v>
      </c>
      <c r="L2087" s="2" t="s">
        <v>1335</v>
      </c>
      <c r="M2087" s="34" t="e">
        <f>IF(db[[#This Row],[NB NOTA_C]]="","",COUNTIF([2]!B_MSK[concat],db[[#This Row],[NB NOTA_C]]))</f>
        <v>#REF!</v>
      </c>
      <c r="N2087" s="14" t="s">
        <v>1346</v>
      </c>
      <c r="O2087" s="2" t="s">
        <v>3339</v>
      </c>
      <c r="P2087" s="2" t="s">
        <v>2441</v>
      </c>
      <c r="R2087" s="2" t="str">
        <f>IF(db[[#This Row],[QTY/ CTN]]="","",SUBSTITUTE(SUBSTITUTE(SUBSTITUTE(db[[#This Row],[QTY/ CTN]]," ","_",2),"(",""),")","")&amp;"_")</f>
        <v>2 BOX_24 PCS_</v>
      </c>
      <c r="S2087" s="2">
        <f>IF(db[[#This Row],[H_QTY/ CTN]]="","",SEARCH("_",db[[#This Row],[H_QTY/ CTN]]))</f>
        <v>6</v>
      </c>
      <c r="T2087" s="2">
        <f>IF(db[[#This Row],[H_QTY/ CTN]]="","",LEN(db[[#This Row],[H_QTY/ CTN]]))</f>
        <v>13</v>
      </c>
      <c r="U2087" s="41" t="str">
        <f>IF(db[[#This Row],[H_QTY/ CTN]]="","",LEFT(db[[#This Row],[H_QTY/ CTN]],db[[#This Row],[H_1]]-1))</f>
        <v>2 BOX</v>
      </c>
      <c r="V2087" s="40" t="str">
        <f>IF(NOT(db[[#This Row],[H_1]]=db[[#This Row],[H_2]]),MID(db[[#This Row],[H_QTY/ CTN]],db[[#This Row],[H_1]]+1,db[[#This Row],[H_2]]-db[[#This Row],[H_1]]-1),"")</f>
        <v>24 PCS</v>
      </c>
      <c r="W2087" s="40" t="str">
        <f>IF(db[[#This Row],[QTY/ CTN B]]="","",LEFT(db[[#This Row],[QTY/ CTN B]],SEARCH(" ",db[[#This Row],[QTY/ CTN B]],1)-1))</f>
        <v>2</v>
      </c>
      <c r="X2087" s="40" t="str">
        <f>IF(db[[#This Row],[QTY/ CTN B]]="","",RIGHT(db[[#This Row],[QTY/ CTN B]],LEN(db[[#This Row],[QTY/ CTN B]])-SEARCH(" ",db[[#This Row],[QTY/ CTN B]],1)))</f>
        <v>BOX</v>
      </c>
      <c r="Y2087" s="40" t="str">
        <f>IF(db[[#This Row],[QTY/ CTN TG]]="",IF(db[[#This Row],[STN TG]]="","",12),LEFT(db[[#This Row],[QTY/ CTN TG]],SEARCH(" ",db[[#This Row],[QTY/ CTN TG]],1)-1))</f>
        <v>24</v>
      </c>
      <c r="Z20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87" s="40" t="str">
        <f>IF(db[[#This Row],[STN K]]="","",IF(db[[#This Row],[STN TG]]="LSN",12,""))</f>
        <v/>
      </c>
      <c r="AB2087" s="40" t="str">
        <f>IF(db[[#This Row],[STN TG]]="LSN","PCS","")</f>
        <v/>
      </c>
      <c r="AC2087" s="40">
        <f>db[[#This Row],[QTY B]]*IF(db[[#This Row],[QTY TG]]="",1,db[[#This Row],[QTY TG]])*IF(db[[#This Row],[QTY K]]="",1,db[[#This Row],[QTY K]])</f>
        <v>48</v>
      </c>
      <c r="AD2087" s="40" t="str">
        <f>IF(db[[#This Row],[STN K]]="",IF(db[[#This Row],[STN TG]]="",db[[#This Row],[STN B]],db[[#This Row],[STN TG]]),db[[#This Row],[STN K]])</f>
        <v>PCS</v>
      </c>
      <c r="AE2087" s="40"/>
    </row>
    <row r="2088" spans="1:31" x14ac:dyDescent="0.25">
      <c r="A2088" s="40">
        <f t="shared" si="32"/>
        <v>2087</v>
      </c>
      <c r="B2088" s="2" t="str">
        <f>LOWER(SUBSTITUTE(SUBSTITUTE(SUBSTITUTE(SUBSTITUTE(SUBSTITUTE(SUBSTITUTE(SUBSTITUTE(SUBSTITUTE(db[[#This Row],[NB BM]]," ",),".",""),"-",""),"(",""),")",""),"/",""),"""",""),"+",""))</f>
        <v>notebookjknb661a5orange</v>
      </c>
      <c r="C2088" s="2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D2088" s="2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E208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notebookjknb661a5orange2box24pcsartomoro</v>
      </c>
      <c r="F208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notebooknb661a5orangejk2box24pcs</v>
      </c>
      <c r="G2088" s="2" t="str">
        <f>db[[#This Row],[NB NOTA_C]]&amp;LOWER(SUBSTITUTE(SUBSTITUTE(SUBSTITUTE(SUBSTITUTE(SUBSTITUTE(SUBSTITUTE(SUBSTITUTE(SUBSTITUTE(SUBSTITUTE(db[[#This Row],[FAKTUR]]," ",),".",""),"-",""),"(",""),")",""),",",""),"/",""),"""",""),"+",""))</f>
        <v>notebooknb661a5orangejkartomoro</v>
      </c>
      <c r="H208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notebooknb661a5orangejk2box24pcsartomoro</v>
      </c>
      <c r="I2088" s="2" t="s">
        <v>555</v>
      </c>
      <c r="J2088" s="2" t="s">
        <v>556</v>
      </c>
      <c r="K2088" s="14" t="s">
        <v>3191</v>
      </c>
      <c r="L2088" s="2" t="s">
        <v>1335</v>
      </c>
      <c r="M2088" s="34" t="e">
        <f>IF(db[[#This Row],[NB NOTA_C]]="","",COUNTIF([2]!B_MSK[concat],db[[#This Row],[NB NOTA_C]]))</f>
        <v>#REF!</v>
      </c>
      <c r="N2088" s="14" t="s">
        <v>1346</v>
      </c>
      <c r="O2088" s="2" t="s">
        <v>3339</v>
      </c>
      <c r="P2088" s="2" t="s">
        <v>2441</v>
      </c>
      <c r="R2088" s="2" t="str">
        <f>IF(db[[#This Row],[QTY/ CTN]]="","",SUBSTITUTE(SUBSTITUTE(SUBSTITUTE(db[[#This Row],[QTY/ CTN]]," ","_",2),"(",""),")","")&amp;"_")</f>
        <v>2 BOX_24 PCS_</v>
      </c>
      <c r="S2088" s="2">
        <f>IF(db[[#This Row],[H_QTY/ CTN]]="","",SEARCH("_",db[[#This Row],[H_QTY/ CTN]]))</f>
        <v>6</v>
      </c>
      <c r="T2088" s="2">
        <f>IF(db[[#This Row],[H_QTY/ CTN]]="","",LEN(db[[#This Row],[H_QTY/ CTN]]))</f>
        <v>13</v>
      </c>
      <c r="U2088" s="41" t="str">
        <f>IF(db[[#This Row],[H_QTY/ CTN]]="","",LEFT(db[[#This Row],[H_QTY/ CTN]],db[[#This Row],[H_1]]-1))</f>
        <v>2 BOX</v>
      </c>
      <c r="V2088" s="40" t="str">
        <f>IF(NOT(db[[#This Row],[H_1]]=db[[#This Row],[H_2]]),MID(db[[#This Row],[H_QTY/ CTN]],db[[#This Row],[H_1]]+1,db[[#This Row],[H_2]]-db[[#This Row],[H_1]]-1),"")</f>
        <v>24 PCS</v>
      </c>
      <c r="W2088" s="40" t="str">
        <f>IF(db[[#This Row],[QTY/ CTN B]]="","",LEFT(db[[#This Row],[QTY/ CTN B]],SEARCH(" ",db[[#This Row],[QTY/ CTN B]],1)-1))</f>
        <v>2</v>
      </c>
      <c r="X2088" s="40" t="str">
        <f>IF(db[[#This Row],[QTY/ CTN B]]="","",RIGHT(db[[#This Row],[QTY/ CTN B]],LEN(db[[#This Row],[QTY/ CTN B]])-SEARCH(" ",db[[#This Row],[QTY/ CTN B]],1)))</f>
        <v>BOX</v>
      </c>
      <c r="Y2088" s="40" t="str">
        <f>IF(db[[#This Row],[QTY/ CTN TG]]="",IF(db[[#This Row],[STN TG]]="","",12),LEFT(db[[#This Row],[QTY/ CTN TG]],SEARCH(" ",db[[#This Row],[QTY/ CTN TG]],1)-1))</f>
        <v>24</v>
      </c>
      <c r="Z20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88" s="40" t="str">
        <f>IF(db[[#This Row],[STN K]]="","",IF(db[[#This Row],[STN TG]]="LSN",12,""))</f>
        <v/>
      </c>
      <c r="AB2088" s="40" t="str">
        <f>IF(db[[#This Row],[STN TG]]="LSN","PCS","")</f>
        <v/>
      </c>
      <c r="AC2088" s="40">
        <f>db[[#This Row],[QTY B]]*IF(db[[#This Row],[QTY TG]]="",1,db[[#This Row],[QTY TG]])*IF(db[[#This Row],[QTY K]]="",1,db[[#This Row],[QTY K]])</f>
        <v>48</v>
      </c>
      <c r="AD2088" s="40" t="str">
        <f>IF(db[[#This Row],[STN K]]="",IF(db[[#This Row],[STN TG]]="",db[[#This Row],[STN B]],db[[#This Row],[STN TG]]),db[[#This Row],[STN K]])</f>
        <v>PCS</v>
      </c>
      <c r="AE2088" s="40"/>
    </row>
    <row r="2089" spans="1:31" x14ac:dyDescent="0.25">
      <c r="A2089" s="40">
        <f t="shared" si="32"/>
        <v>2088</v>
      </c>
      <c r="B2089" s="2" t="str">
        <f>LOWER(SUBSTITUTE(SUBSTITUTE(SUBSTITUTE(SUBSTITUTE(SUBSTITUTE(SUBSTITUTE(SUBSTITUTE(SUBSTITUTE(db[[#This Row],[NB BM]]," ",),".",""),"-",""),"(",""),")",""),"/",""),"""",""),"+",""))</f>
        <v>notebookjknb661a5merah</v>
      </c>
      <c r="C2089" s="2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D2089" s="2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E208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notebookjknb661a5merah2box24pcsartomoro</v>
      </c>
      <c r="F208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notebooknb661a5redjk2box24pcs</v>
      </c>
      <c r="G2089" s="2" t="str">
        <f>db[[#This Row],[NB NOTA_C]]&amp;LOWER(SUBSTITUTE(SUBSTITUTE(SUBSTITUTE(SUBSTITUTE(SUBSTITUTE(SUBSTITUTE(SUBSTITUTE(SUBSTITUTE(SUBSTITUTE(db[[#This Row],[FAKTUR]]," ",),".",""),"-",""),"(",""),")",""),",",""),"/",""),"""",""),"+",""))</f>
        <v>notebooknb661a5redjkartomoro</v>
      </c>
      <c r="H208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notebooknb661a5redjk2box24pcsartomoro</v>
      </c>
      <c r="I2089" s="2" t="s">
        <v>557</v>
      </c>
      <c r="J2089" s="2" t="s">
        <v>558</v>
      </c>
      <c r="K2089" s="14" t="s">
        <v>3192</v>
      </c>
      <c r="L2089" s="2" t="s">
        <v>1335</v>
      </c>
      <c r="M2089" s="34" t="e">
        <f>IF(db[[#This Row],[NB NOTA_C]]="","",COUNTIF([2]!B_MSK[concat],db[[#This Row],[NB NOTA_C]]))</f>
        <v>#REF!</v>
      </c>
      <c r="N2089" s="14" t="s">
        <v>1346</v>
      </c>
      <c r="O2089" s="2" t="s">
        <v>3339</v>
      </c>
      <c r="P2089" s="2" t="s">
        <v>2441</v>
      </c>
      <c r="R2089" s="2" t="str">
        <f>IF(db[[#This Row],[QTY/ CTN]]="","",SUBSTITUTE(SUBSTITUTE(SUBSTITUTE(db[[#This Row],[QTY/ CTN]]," ","_",2),"(",""),")","")&amp;"_")</f>
        <v>2 BOX_24 PCS_</v>
      </c>
      <c r="S2089" s="2">
        <f>IF(db[[#This Row],[H_QTY/ CTN]]="","",SEARCH("_",db[[#This Row],[H_QTY/ CTN]]))</f>
        <v>6</v>
      </c>
      <c r="T2089" s="2">
        <f>IF(db[[#This Row],[H_QTY/ CTN]]="","",LEN(db[[#This Row],[H_QTY/ CTN]]))</f>
        <v>13</v>
      </c>
      <c r="U2089" s="41" t="str">
        <f>IF(db[[#This Row],[H_QTY/ CTN]]="","",LEFT(db[[#This Row],[H_QTY/ CTN]],db[[#This Row],[H_1]]-1))</f>
        <v>2 BOX</v>
      </c>
      <c r="V2089" s="40" t="str">
        <f>IF(NOT(db[[#This Row],[H_1]]=db[[#This Row],[H_2]]),MID(db[[#This Row],[H_QTY/ CTN]],db[[#This Row],[H_1]]+1,db[[#This Row],[H_2]]-db[[#This Row],[H_1]]-1),"")</f>
        <v>24 PCS</v>
      </c>
      <c r="W2089" s="40" t="str">
        <f>IF(db[[#This Row],[QTY/ CTN B]]="","",LEFT(db[[#This Row],[QTY/ CTN B]],SEARCH(" ",db[[#This Row],[QTY/ CTN B]],1)-1))</f>
        <v>2</v>
      </c>
      <c r="X2089" s="40" t="str">
        <f>IF(db[[#This Row],[QTY/ CTN B]]="","",RIGHT(db[[#This Row],[QTY/ CTN B]],LEN(db[[#This Row],[QTY/ CTN B]])-SEARCH(" ",db[[#This Row],[QTY/ CTN B]],1)))</f>
        <v>BOX</v>
      </c>
      <c r="Y2089" s="40" t="str">
        <f>IF(db[[#This Row],[QTY/ CTN TG]]="",IF(db[[#This Row],[STN TG]]="","",12),LEFT(db[[#This Row],[QTY/ CTN TG]],SEARCH(" ",db[[#This Row],[QTY/ CTN TG]],1)-1))</f>
        <v>24</v>
      </c>
      <c r="Z20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89" s="40" t="str">
        <f>IF(db[[#This Row],[STN K]]="","",IF(db[[#This Row],[STN TG]]="LSN",12,""))</f>
        <v/>
      </c>
      <c r="AB2089" s="40" t="str">
        <f>IF(db[[#This Row],[STN TG]]="LSN","PCS","")</f>
        <v/>
      </c>
      <c r="AC2089" s="40">
        <f>db[[#This Row],[QTY B]]*IF(db[[#This Row],[QTY TG]]="",1,db[[#This Row],[QTY TG]])*IF(db[[#This Row],[QTY K]]="",1,db[[#This Row],[QTY K]])</f>
        <v>48</v>
      </c>
      <c r="AD2089" s="40" t="str">
        <f>IF(db[[#This Row],[STN K]]="",IF(db[[#This Row],[STN TG]]="",db[[#This Row],[STN B]],db[[#This Row],[STN TG]]),db[[#This Row],[STN K]])</f>
        <v>PCS</v>
      </c>
      <c r="AE2089" s="40"/>
    </row>
    <row r="2090" spans="1:31" x14ac:dyDescent="0.25">
      <c r="A2090" s="40">
        <f t="shared" si="32"/>
        <v>2089</v>
      </c>
      <c r="B2090" s="2" t="str">
        <f>LOWER(SUBSTITUTE(SUBSTITUTE(SUBSTITUTE(SUBSTITUTE(SUBSTITUTE(SUBSTITUTE(SUBSTITUTE(SUBSTITUTE(db[[#This Row],[NB BM]]," ",),".",""),"-",""),"(",""),")",""),"/",""),"""",""),"+",""))</f>
        <v>notebookjknb661a5kuning</v>
      </c>
      <c r="C2090" s="2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D2090" s="2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E209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notebookjknb661a5kuning2box24pcsartomoro</v>
      </c>
      <c r="F209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notebooknb661a5yellowjk2box24pcs</v>
      </c>
      <c r="G2090" s="2" t="str">
        <f>db[[#This Row],[NB NOTA_C]]&amp;LOWER(SUBSTITUTE(SUBSTITUTE(SUBSTITUTE(SUBSTITUTE(SUBSTITUTE(SUBSTITUTE(SUBSTITUTE(SUBSTITUTE(SUBSTITUTE(db[[#This Row],[FAKTUR]]," ",),".",""),"-",""),"(",""),")",""),",",""),"/",""),"""",""),"+",""))</f>
        <v>notebooknb661a5yellowjkartomoro</v>
      </c>
      <c r="H209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notebooknb661a5yellowjk2box24pcsartomoro</v>
      </c>
      <c r="I2090" s="2" t="s">
        <v>559</v>
      </c>
      <c r="J2090" s="2" t="s">
        <v>560</v>
      </c>
      <c r="K2090" s="14" t="s">
        <v>3193</v>
      </c>
      <c r="L2090" s="2" t="s">
        <v>1335</v>
      </c>
      <c r="M2090" s="34" t="e">
        <f>IF(db[[#This Row],[NB NOTA_C]]="","",COUNTIF([2]!B_MSK[concat],db[[#This Row],[NB NOTA_C]]))</f>
        <v>#REF!</v>
      </c>
      <c r="N2090" s="14" t="s">
        <v>1346</v>
      </c>
      <c r="O2090" s="2" t="s">
        <v>3339</v>
      </c>
      <c r="P2090" s="2" t="s">
        <v>2441</v>
      </c>
      <c r="R2090" s="2" t="str">
        <f>IF(db[[#This Row],[QTY/ CTN]]="","",SUBSTITUTE(SUBSTITUTE(SUBSTITUTE(db[[#This Row],[QTY/ CTN]]," ","_",2),"(",""),")","")&amp;"_")</f>
        <v>2 BOX_24 PCS_</v>
      </c>
      <c r="S2090" s="2">
        <f>IF(db[[#This Row],[H_QTY/ CTN]]="","",SEARCH("_",db[[#This Row],[H_QTY/ CTN]]))</f>
        <v>6</v>
      </c>
      <c r="T2090" s="2">
        <f>IF(db[[#This Row],[H_QTY/ CTN]]="","",LEN(db[[#This Row],[H_QTY/ CTN]]))</f>
        <v>13</v>
      </c>
      <c r="U2090" s="41" t="str">
        <f>IF(db[[#This Row],[H_QTY/ CTN]]="","",LEFT(db[[#This Row],[H_QTY/ CTN]],db[[#This Row],[H_1]]-1))</f>
        <v>2 BOX</v>
      </c>
      <c r="V2090" s="40" t="str">
        <f>IF(NOT(db[[#This Row],[H_1]]=db[[#This Row],[H_2]]),MID(db[[#This Row],[H_QTY/ CTN]],db[[#This Row],[H_1]]+1,db[[#This Row],[H_2]]-db[[#This Row],[H_1]]-1),"")</f>
        <v>24 PCS</v>
      </c>
      <c r="W2090" s="40" t="str">
        <f>IF(db[[#This Row],[QTY/ CTN B]]="","",LEFT(db[[#This Row],[QTY/ CTN B]],SEARCH(" ",db[[#This Row],[QTY/ CTN B]],1)-1))</f>
        <v>2</v>
      </c>
      <c r="X2090" s="40" t="str">
        <f>IF(db[[#This Row],[QTY/ CTN B]]="","",RIGHT(db[[#This Row],[QTY/ CTN B]],LEN(db[[#This Row],[QTY/ CTN B]])-SEARCH(" ",db[[#This Row],[QTY/ CTN B]],1)))</f>
        <v>BOX</v>
      </c>
      <c r="Y2090" s="40" t="str">
        <f>IF(db[[#This Row],[QTY/ CTN TG]]="",IF(db[[#This Row],[STN TG]]="","",12),LEFT(db[[#This Row],[QTY/ CTN TG]],SEARCH(" ",db[[#This Row],[QTY/ CTN TG]],1)-1))</f>
        <v>24</v>
      </c>
      <c r="Z20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90" s="40" t="str">
        <f>IF(db[[#This Row],[STN K]]="","",IF(db[[#This Row],[STN TG]]="LSN",12,""))</f>
        <v/>
      </c>
      <c r="AB2090" s="40" t="str">
        <f>IF(db[[#This Row],[STN TG]]="LSN","PCS","")</f>
        <v/>
      </c>
      <c r="AC2090" s="40">
        <f>db[[#This Row],[QTY B]]*IF(db[[#This Row],[QTY TG]]="",1,db[[#This Row],[QTY TG]])*IF(db[[#This Row],[QTY K]]="",1,db[[#This Row],[QTY K]])</f>
        <v>48</v>
      </c>
      <c r="AD2090" s="40" t="str">
        <f>IF(db[[#This Row],[STN K]]="",IF(db[[#This Row],[STN TG]]="",db[[#This Row],[STN B]],db[[#This Row],[STN TG]]),db[[#This Row],[STN K]])</f>
        <v>PCS</v>
      </c>
      <c r="AE2090" s="40"/>
    </row>
    <row r="2091" spans="1:31" x14ac:dyDescent="0.25">
      <c r="A2091" s="40">
        <f t="shared" si="32"/>
        <v>2090</v>
      </c>
      <c r="B2091" s="2" t="str">
        <f>LOWER(SUBSTITUTE(SUBSTITUTE(SUBSTITUTE(SUBSTITUTE(SUBSTITUTE(SUBSTITUTE(SUBSTITUTE(SUBSTITUTE(db[[#This Row],[NB BM]]," ",),".",""),"-",""),"(",""),")",""),"/",""),"""",""),"+",""))</f>
        <v>notebookjknb665a6</v>
      </c>
      <c r="C2091" s="2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D2091" s="2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E209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notebookjknb665a64box24pcsartomoro</v>
      </c>
      <c r="F209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notebooknb665a6jk4box24pcs</v>
      </c>
      <c r="G2091" s="2" t="str">
        <f>db[[#This Row],[NB NOTA_C]]&amp;LOWER(SUBSTITUTE(SUBSTITUTE(SUBSTITUTE(SUBSTITUTE(SUBSTITUTE(SUBSTITUTE(SUBSTITUTE(SUBSTITUTE(SUBSTITUTE(db[[#This Row],[FAKTUR]]," ",),".",""),"-",""),"(",""),")",""),",",""),"/",""),"""",""),"+",""))</f>
        <v>notebooknb665a6jkartomoro</v>
      </c>
      <c r="H209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notebooknb665a6jk4box24pcsartomoro</v>
      </c>
      <c r="I2091" s="2" t="s">
        <v>3424</v>
      </c>
      <c r="J2091" s="2" t="s">
        <v>3423</v>
      </c>
      <c r="K2091" s="14" t="s">
        <v>3425</v>
      </c>
      <c r="L2091" s="2" t="s">
        <v>1335</v>
      </c>
      <c r="M2091" s="34" t="e">
        <f>IF(db[[#This Row],[NB NOTA_C]]="","",COUNTIF([2]!B_MSK[concat],db[[#This Row],[NB NOTA_C]]))</f>
        <v>#REF!</v>
      </c>
      <c r="N2091" s="14" t="s">
        <v>1346</v>
      </c>
      <c r="O2091" s="2" t="s">
        <v>1521</v>
      </c>
      <c r="P2091" s="2" t="s">
        <v>2441</v>
      </c>
      <c r="R2091" s="2" t="str">
        <f>IF(db[[#This Row],[QTY/ CTN]]="","",SUBSTITUTE(SUBSTITUTE(SUBSTITUTE(db[[#This Row],[QTY/ CTN]]," ","_",2),"(",""),")","")&amp;"_")</f>
        <v>4 BOX_24 PCS_</v>
      </c>
      <c r="S2091" s="2">
        <f>IF(db[[#This Row],[H_QTY/ CTN]]="","",SEARCH("_",db[[#This Row],[H_QTY/ CTN]]))</f>
        <v>6</v>
      </c>
      <c r="T2091" s="2">
        <f>IF(db[[#This Row],[H_QTY/ CTN]]="","",LEN(db[[#This Row],[H_QTY/ CTN]]))</f>
        <v>13</v>
      </c>
      <c r="U2091" s="41" t="str">
        <f>IF(db[[#This Row],[H_QTY/ CTN]]="","",LEFT(db[[#This Row],[H_QTY/ CTN]],db[[#This Row],[H_1]]-1))</f>
        <v>4 BOX</v>
      </c>
      <c r="V2091" s="40" t="str">
        <f>IF(NOT(db[[#This Row],[H_1]]=db[[#This Row],[H_2]]),MID(db[[#This Row],[H_QTY/ CTN]],db[[#This Row],[H_1]]+1,db[[#This Row],[H_2]]-db[[#This Row],[H_1]]-1),"")</f>
        <v>24 PCS</v>
      </c>
      <c r="W2091" s="40" t="str">
        <f>IF(db[[#This Row],[QTY/ CTN B]]="","",LEFT(db[[#This Row],[QTY/ CTN B]],SEARCH(" ",db[[#This Row],[QTY/ CTN B]],1)-1))</f>
        <v>4</v>
      </c>
      <c r="X2091" s="40" t="str">
        <f>IF(db[[#This Row],[QTY/ CTN B]]="","",RIGHT(db[[#This Row],[QTY/ CTN B]],LEN(db[[#This Row],[QTY/ CTN B]])-SEARCH(" ",db[[#This Row],[QTY/ CTN B]],1)))</f>
        <v>BOX</v>
      </c>
      <c r="Y2091" s="40" t="str">
        <f>IF(db[[#This Row],[QTY/ CTN TG]]="",IF(db[[#This Row],[STN TG]]="","",12),LEFT(db[[#This Row],[QTY/ CTN TG]],SEARCH(" ",db[[#This Row],[QTY/ CTN TG]],1)-1))</f>
        <v>24</v>
      </c>
      <c r="Z20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91" s="40" t="str">
        <f>IF(db[[#This Row],[STN K]]="","",IF(db[[#This Row],[STN TG]]="LSN",12,""))</f>
        <v/>
      </c>
      <c r="AB2091" s="40" t="str">
        <f>IF(db[[#This Row],[STN TG]]="LSN","PCS","")</f>
        <v/>
      </c>
      <c r="AC2091" s="40">
        <f>db[[#This Row],[QTY B]]*IF(db[[#This Row],[QTY TG]]="",1,db[[#This Row],[QTY TG]])*IF(db[[#This Row],[QTY K]]="",1,db[[#This Row],[QTY K]])</f>
        <v>96</v>
      </c>
      <c r="AD2091" s="40" t="str">
        <f>IF(db[[#This Row],[STN K]]="",IF(db[[#This Row],[STN TG]]="",db[[#This Row],[STN B]],db[[#This Row],[STN TG]]),db[[#This Row],[STN K]])</f>
        <v>PCS</v>
      </c>
      <c r="AE2091" s="40"/>
    </row>
    <row r="2092" spans="1:31" x14ac:dyDescent="0.25">
      <c r="A2092" s="40">
        <f t="shared" si="32"/>
        <v>2091</v>
      </c>
      <c r="B2092" s="82" t="str">
        <f>LOWER(SUBSTITUTE(SUBSTITUTE(SUBSTITUTE(SUBSTITUTE(SUBSTITUTE(SUBSTITUTE(SUBSTITUTE(SUBSTITUTE(db[[#This Row],[NB BM]]," ",),".",""),"-",""),"(",""),")",""),"/",""),"""",""),"+",""))</f>
        <v>nbspirala65qy190402faflamingo</v>
      </c>
      <c r="C2092" s="82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D2092" s="82" t="str">
        <f>LOWER(SUBSTITUTE(SUBSTITUTE(SUBSTITUTE(SUBSTITUTE(SUBSTITUTE(SUBSTITUTE(SUBSTITUTE(SUBSTITUTE(SUBSTITUTE(db[[#This Row],[NB PAJAK]]," ",""),"-",""),"(",""),")",""),".",""),",",""),"/",""),"""",""),"+",""))</f>
        <v/>
      </c>
      <c r="E2092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nbspirala65qy190402faflamingo91pcsuntana</v>
      </c>
      <c r="F2092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notebookspirala65qy190402faflamingo91pcs</v>
      </c>
      <c r="G2092" s="82" t="str">
        <f>db[[#This Row],[NB NOTA_C]]&amp;LOWER(SUBSTITUTE(SUBSTITUTE(SUBSTITUTE(SUBSTITUTE(SUBSTITUTE(SUBSTITUTE(SUBSTITUTE(SUBSTITUTE(SUBSTITUTE(db[[#This Row],[FAKTUR]]," ",),".",""),"-",""),"(",""),")",""),",",""),"/",""),"""",""),"+",""))</f>
        <v>notebookspirala65qy190402faflamingountana</v>
      </c>
      <c r="H2092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notebookspirala65qy190402faflamingo91pcsuntana</v>
      </c>
      <c r="I2092" s="7" t="s">
        <v>3597</v>
      </c>
      <c r="J2092" s="7" t="s">
        <v>3593</v>
      </c>
      <c r="K2092" s="15"/>
      <c r="L2092" s="2" t="s">
        <v>1336</v>
      </c>
      <c r="M2092" s="83" t="e">
        <f>IF(db[[#This Row],[NB NOTA_C]]="","",COUNTIF([2]!B_MSK[concat],db[[#This Row],[NB NOTA_C]]))</f>
        <v>#REF!</v>
      </c>
      <c r="N2092" s="84" t="s">
        <v>1347</v>
      </c>
      <c r="O2092" s="82" t="s">
        <v>3599</v>
      </c>
      <c r="P2092" s="7" t="s">
        <v>2416</v>
      </c>
      <c r="Q2092" s="82"/>
      <c r="R2092" s="82" t="str">
        <f>IF(db[[#This Row],[QTY/ CTN]]="","",SUBSTITUTE(SUBSTITUTE(SUBSTITUTE(db[[#This Row],[QTY/ CTN]]," ","_",2),"(",""),")","")&amp;"_")</f>
        <v>91 PCS_</v>
      </c>
      <c r="S2092" s="82">
        <f>IF(db[[#This Row],[H_QTY/ CTN]]="","",SEARCH("_",db[[#This Row],[H_QTY/ CTN]]))</f>
        <v>7</v>
      </c>
      <c r="T2092" s="82">
        <f>IF(db[[#This Row],[H_QTY/ CTN]]="","",LEN(db[[#This Row],[H_QTY/ CTN]]))</f>
        <v>7</v>
      </c>
      <c r="U2092" s="85" t="str">
        <f>IF(db[[#This Row],[H_QTY/ CTN]]="","",LEFT(db[[#This Row],[H_QTY/ CTN]],db[[#This Row],[H_1]]-1))</f>
        <v>91 PCS</v>
      </c>
      <c r="V2092" s="85" t="str">
        <f>IF(NOT(db[[#This Row],[H_1]]=db[[#This Row],[H_2]]),MID(db[[#This Row],[H_QTY/ CTN]],db[[#This Row],[H_1]]+1,db[[#This Row],[H_2]]-db[[#This Row],[H_1]]-1),"")</f>
        <v/>
      </c>
      <c r="W2092" s="40" t="str">
        <f>IF(db[[#This Row],[QTY/ CTN B]]="","",LEFT(db[[#This Row],[QTY/ CTN B]],SEARCH(" ",db[[#This Row],[QTY/ CTN B]],1)-1))</f>
        <v>91</v>
      </c>
      <c r="X2092" s="40" t="str">
        <f>IF(db[[#This Row],[QTY/ CTN B]]="","",RIGHT(db[[#This Row],[QTY/ CTN B]],LEN(db[[#This Row],[QTY/ CTN B]])-SEARCH(" ",db[[#This Row],[QTY/ CTN B]],1)))</f>
        <v>PCS</v>
      </c>
      <c r="Y2092" s="40" t="str">
        <f>IF(db[[#This Row],[QTY/ CTN TG]]="",IF(db[[#This Row],[STN TG]]="","",12),LEFT(db[[#This Row],[QTY/ CTN TG]],SEARCH(" ",db[[#This Row],[QTY/ CTN TG]],1)-1))</f>
        <v/>
      </c>
      <c r="Z20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2" s="40" t="str">
        <f>IF(db[[#This Row],[STN K]]="","",IF(db[[#This Row],[STN TG]]="LSN",12,""))</f>
        <v/>
      </c>
      <c r="AB2092" s="40" t="str">
        <f>IF(db[[#This Row],[STN TG]]="LSN","PCS","")</f>
        <v/>
      </c>
      <c r="AC2092" s="40">
        <f>db[[#This Row],[QTY B]]*IF(db[[#This Row],[QTY TG]]="",1,db[[#This Row],[QTY TG]])*IF(db[[#This Row],[QTY K]]="",1,db[[#This Row],[QTY K]])</f>
        <v>91</v>
      </c>
      <c r="AD2092" s="40" t="str">
        <f>IF(db[[#This Row],[STN K]]="",IF(db[[#This Row],[STN TG]]="",db[[#This Row],[STN B]],db[[#This Row],[STN TG]]),db[[#This Row],[STN K]])</f>
        <v>PCS</v>
      </c>
      <c r="AE2092" s="40"/>
    </row>
    <row r="2093" spans="1:31" x14ac:dyDescent="0.25">
      <c r="A2093" s="40">
        <f t="shared" si="32"/>
        <v>2092</v>
      </c>
      <c r="B2093" s="5" t="str">
        <f>LOWER(SUBSTITUTE(SUBSTITUTE(SUBSTITUTE(SUBSTITUTE(SUBSTITUTE(SUBSTITUTE(SUBSTITUTE(SUBSTITUTE(db[[#This Row],[NB BM]]," ",),".",""),"-",""),"(",""),")",""),"/",""),"""",""),"+",""))</f>
        <v>notes15680addresstelepon</v>
      </c>
      <c r="C2093" s="5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D2093" s="5" t="str">
        <f>LOWER(SUBSTITUTE(SUBSTITUTE(SUBSTITUTE(SUBSTITUTE(SUBSTITUTE(SUBSTITUTE(SUBSTITUTE(SUBSTITUTE(SUBSTITUTE(db[[#This Row],[NB PAJAK]]," ",""),"-",""),"(",""),")",""),".",""),",",""),"/",""),"""",""),"+",""))</f>
        <v/>
      </c>
      <c r="E209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notes15680addresstelepon60lsnuntana</v>
      </c>
      <c r="F209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notes15680addtelp60lsn</v>
      </c>
      <c r="G2093" s="5" t="str">
        <f>db[[#This Row],[NB NOTA_C]]&amp;LOWER(SUBSTITUTE(SUBSTITUTE(SUBSTITUTE(SUBSTITUTE(SUBSTITUTE(SUBSTITUTE(SUBSTITUTE(SUBSTITUTE(SUBSTITUTE(db[[#This Row],[FAKTUR]]," ",),".",""),"-",""),"(",""),")",""),",",""),"/",""),"""",""),"+",""))</f>
        <v>notes15680addtelpuntana</v>
      </c>
      <c r="H209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notes15680addtelp60lsnuntana</v>
      </c>
      <c r="I2093" s="2" t="s">
        <v>1647</v>
      </c>
      <c r="J2093" s="2" t="s">
        <v>1735</v>
      </c>
      <c r="K2093" s="1"/>
      <c r="L2093" s="2" t="s">
        <v>1336</v>
      </c>
      <c r="M2093" s="34" t="e">
        <f>IF(db[[#This Row],[NB NOTA_C]]="","",COUNTIF([2]!B_MSK[concat],db[[#This Row],[NB NOTA_C]]))</f>
        <v>#REF!</v>
      </c>
      <c r="N2093" s="9" t="s">
        <v>1343</v>
      </c>
      <c r="O2093" s="5" t="s">
        <v>1385</v>
      </c>
      <c r="P2093" s="2" t="s">
        <v>2441</v>
      </c>
      <c r="R2093" s="2" t="str">
        <f>IF(db[[#This Row],[QTY/ CTN]]="","",SUBSTITUTE(SUBSTITUTE(SUBSTITUTE(db[[#This Row],[QTY/ CTN]]," ","_",2),"(",""),")","")&amp;"_")</f>
        <v>60 LSN_</v>
      </c>
      <c r="S2093" s="2">
        <f>IF(db[[#This Row],[H_QTY/ CTN]]="","",SEARCH("_",db[[#This Row],[H_QTY/ CTN]]))</f>
        <v>7</v>
      </c>
      <c r="T2093" s="2">
        <f>IF(db[[#This Row],[H_QTY/ CTN]]="","",LEN(db[[#This Row],[H_QTY/ CTN]]))</f>
        <v>7</v>
      </c>
      <c r="U2093" s="41" t="str">
        <f>IF(db[[#This Row],[H_QTY/ CTN]]="","",LEFT(db[[#This Row],[H_QTY/ CTN]],db[[#This Row],[H_1]]-1))</f>
        <v>60 LSN</v>
      </c>
      <c r="V2093" s="40" t="str">
        <f>IF(NOT(db[[#This Row],[H_1]]=db[[#This Row],[H_2]]),MID(db[[#This Row],[H_QTY/ CTN]],db[[#This Row],[H_1]]+1,db[[#This Row],[H_2]]-db[[#This Row],[H_1]]-1),"")</f>
        <v/>
      </c>
      <c r="W2093" s="40" t="str">
        <f>IF(db[[#This Row],[QTY/ CTN B]]="","",LEFT(db[[#This Row],[QTY/ CTN B]],SEARCH(" ",db[[#This Row],[QTY/ CTN B]],1)-1))</f>
        <v>60</v>
      </c>
      <c r="X2093" s="40" t="str">
        <f>IF(db[[#This Row],[QTY/ CTN B]]="","",RIGHT(db[[#This Row],[QTY/ CTN B]],LEN(db[[#This Row],[QTY/ CTN B]])-SEARCH(" ",db[[#This Row],[QTY/ CTN B]],1)))</f>
        <v>LSN</v>
      </c>
      <c r="Y2093" s="40">
        <f>IF(db[[#This Row],[QTY/ CTN TG]]="",IF(db[[#This Row],[STN TG]]="","",12),LEFT(db[[#This Row],[QTY/ CTN TG]],SEARCH(" ",db[[#This Row],[QTY/ CTN TG]],1)-1))</f>
        <v>12</v>
      </c>
      <c r="Z20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93" s="40" t="str">
        <f>IF(db[[#This Row],[STN K]]="","",IF(db[[#This Row],[STN TG]]="LSN",12,""))</f>
        <v/>
      </c>
      <c r="AB2093" s="40" t="str">
        <f>IF(db[[#This Row],[STN TG]]="LSN","PCS","")</f>
        <v/>
      </c>
      <c r="AC2093" s="40">
        <f>db[[#This Row],[QTY B]]*IF(db[[#This Row],[QTY TG]]="",1,db[[#This Row],[QTY TG]])*IF(db[[#This Row],[QTY K]]="",1,db[[#This Row],[QTY K]])</f>
        <v>720</v>
      </c>
      <c r="AD2093" s="40" t="str">
        <f>IF(db[[#This Row],[STN K]]="",IF(db[[#This Row],[STN TG]]="",db[[#This Row],[STN B]],db[[#This Row],[STN TG]]),db[[#This Row],[STN K]])</f>
        <v>PCS</v>
      </c>
      <c r="AE2093" s="40"/>
    </row>
    <row r="2094" spans="1:31" x14ac:dyDescent="0.25">
      <c r="A2094" s="40">
        <f t="shared" si="32"/>
        <v>2093</v>
      </c>
      <c r="B2094" s="5" t="str">
        <f>LOWER(SUBSTITUTE(SUBSTITUTE(SUBSTITUTE(SUBSTITUTE(SUBSTITUTE(SUBSTITUTE(SUBSTITUTE(SUBSTITUTE(db[[#This Row],[NB BM]]," ",),".",""),"-",""),"(",""),")",""),"/",""),"""",""),"+",""))</f>
        <v>notesspirala5tutuphitam</v>
      </c>
      <c r="C2094" s="5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D2094" s="5" t="str">
        <f>LOWER(SUBSTITUTE(SUBSTITUTE(SUBSTITUTE(SUBSTITUTE(SUBSTITUTE(SUBSTITUTE(SUBSTITUTE(SUBSTITUTE(SUBSTITUTE(db[[#This Row],[NB PAJAK]]," ",""),"-",""),"(",""),")",""),".",""),",",""),"/",""),"""",""),"+",""))</f>
        <v/>
      </c>
      <c r="E209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notesspirala5tutuphitam124pcsuntana</v>
      </c>
      <c r="F209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notesspirala5tutuptutuphitam124124pcs</v>
      </c>
      <c r="G2094" s="5" t="str">
        <f>db[[#This Row],[NB NOTA_C]]&amp;LOWER(SUBSTITUTE(SUBSTITUTE(SUBSTITUTE(SUBSTITUTE(SUBSTITUTE(SUBSTITUTE(SUBSTITUTE(SUBSTITUTE(SUBSTITUTE(db[[#This Row],[FAKTUR]]," ",),".",""),"-",""),"(",""),")",""),",",""),"/",""),"""",""),"+",""))</f>
        <v>notesspirala5tutuptutuphitam124untana</v>
      </c>
      <c r="H209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notesspirala5tutuptutuphitam124124pcsuntana</v>
      </c>
      <c r="I2094" s="2" t="s">
        <v>1648</v>
      </c>
      <c r="J2094" s="2" t="s">
        <v>1736</v>
      </c>
      <c r="K2094" s="14"/>
      <c r="L2094" s="2" t="s">
        <v>1336</v>
      </c>
      <c r="M2094" s="34" t="e">
        <f>IF(db[[#This Row],[NB NOTA_C]]="","",COUNTIF([2]!B_MSK[concat],db[[#This Row],[NB NOTA_C]]))</f>
        <v>#REF!</v>
      </c>
      <c r="N2094" s="9" t="s">
        <v>1343</v>
      </c>
      <c r="O2094" s="5" t="s">
        <v>1850</v>
      </c>
      <c r="P2094" s="2" t="s">
        <v>2441</v>
      </c>
      <c r="R2094" s="2" t="str">
        <f>IF(db[[#This Row],[QTY/ CTN]]="","",SUBSTITUTE(SUBSTITUTE(SUBSTITUTE(db[[#This Row],[QTY/ CTN]]," ","_",2),"(",""),")","")&amp;"_")</f>
        <v>124 PCS_</v>
      </c>
      <c r="S2094" s="2">
        <f>IF(db[[#This Row],[H_QTY/ CTN]]="","",SEARCH("_",db[[#This Row],[H_QTY/ CTN]]))</f>
        <v>8</v>
      </c>
      <c r="T2094" s="2">
        <f>IF(db[[#This Row],[H_QTY/ CTN]]="","",LEN(db[[#This Row],[H_QTY/ CTN]]))</f>
        <v>8</v>
      </c>
      <c r="U2094" s="41" t="str">
        <f>IF(db[[#This Row],[H_QTY/ CTN]]="","",LEFT(db[[#This Row],[H_QTY/ CTN]],db[[#This Row],[H_1]]-1))</f>
        <v>124 PCS</v>
      </c>
      <c r="V2094" s="40" t="str">
        <f>IF(NOT(db[[#This Row],[H_1]]=db[[#This Row],[H_2]]),MID(db[[#This Row],[H_QTY/ CTN]],db[[#This Row],[H_1]]+1,db[[#This Row],[H_2]]-db[[#This Row],[H_1]]-1),"")</f>
        <v/>
      </c>
      <c r="W2094" s="40" t="str">
        <f>IF(db[[#This Row],[QTY/ CTN B]]="","",LEFT(db[[#This Row],[QTY/ CTN B]],SEARCH(" ",db[[#This Row],[QTY/ CTN B]],1)-1))</f>
        <v>124</v>
      </c>
      <c r="X2094" s="40" t="str">
        <f>IF(db[[#This Row],[QTY/ CTN B]]="","",RIGHT(db[[#This Row],[QTY/ CTN B]],LEN(db[[#This Row],[QTY/ CTN B]])-SEARCH(" ",db[[#This Row],[QTY/ CTN B]],1)))</f>
        <v>PCS</v>
      </c>
      <c r="Y2094" s="40" t="str">
        <f>IF(db[[#This Row],[QTY/ CTN TG]]="",IF(db[[#This Row],[STN TG]]="","",12),LEFT(db[[#This Row],[QTY/ CTN TG]],SEARCH(" ",db[[#This Row],[QTY/ CTN TG]],1)-1))</f>
        <v/>
      </c>
      <c r="Z20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4" s="40" t="str">
        <f>IF(db[[#This Row],[STN K]]="","",IF(db[[#This Row],[STN TG]]="LSN",12,""))</f>
        <v/>
      </c>
      <c r="AB2094" s="40" t="str">
        <f>IF(db[[#This Row],[STN TG]]="LSN","PCS","")</f>
        <v/>
      </c>
      <c r="AC2094" s="40">
        <f>db[[#This Row],[QTY B]]*IF(db[[#This Row],[QTY TG]]="",1,db[[#This Row],[QTY TG]])*IF(db[[#This Row],[QTY K]]="",1,db[[#This Row],[QTY K]])</f>
        <v>124</v>
      </c>
      <c r="AD2094" s="40" t="str">
        <f>IF(db[[#This Row],[STN K]]="",IF(db[[#This Row],[STN TG]]="",db[[#This Row],[STN B]],db[[#This Row],[STN TG]]),db[[#This Row],[STN K]])</f>
        <v>PCS</v>
      </c>
      <c r="AE2094" s="40"/>
    </row>
    <row r="2095" spans="1:31" x14ac:dyDescent="0.25">
      <c r="A2095" s="40">
        <f t="shared" si="32"/>
        <v>2094</v>
      </c>
      <c r="B2095" s="5" t="str">
        <f>LOWER(SUBSTITUTE(SUBSTITUTE(SUBSTITUTE(SUBSTITUTE(SUBSTITUTE(SUBSTITUTE(SUBSTITUTE(SUBSTITUTE(db[[#This Row],[NB BM]]," ",),".",""),"-",""),"(",""),")",""),"/",""),"""",""),"+",""))</f>
        <v>notesspiralb5tutuphitam</v>
      </c>
      <c r="C2095" s="5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D2095" s="5" t="str">
        <f>LOWER(SUBSTITUTE(SUBSTITUTE(SUBSTITUTE(SUBSTITUTE(SUBSTITUTE(SUBSTITUTE(SUBSTITUTE(SUBSTITUTE(SUBSTITUTE(db[[#This Row],[NB PAJAK]]," ",""),"-",""),"(",""),")",""),".",""),",",""),"/",""),"""",""),"+",""))</f>
        <v/>
      </c>
      <c r="E209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notesspiralb5tutuphitam108pcsuntana</v>
      </c>
      <c r="F209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notesspiralb5tutuptutuphitam108108pcs</v>
      </c>
      <c r="G2095" s="5" t="str">
        <f>db[[#This Row],[NB NOTA_C]]&amp;LOWER(SUBSTITUTE(SUBSTITUTE(SUBSTITUTE(SUBSTITUTE(SUBSTITUTE(SUBSTITUTE(SUBSTITUTE(SUBSTITUTE(SUBSTITUTE(db[[#This Row],[FAKTUR]]," ",),".",""),"-",""),"(",""),")",""),",",""),"/",""),"""",""),"+",""))</f>
        <v>notesspiralb5tutuptutuphitam108untana</v>
      </c>
      <c r="H209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notesspiralb5tutuptutuphitam108108pcsuntana</v>
      </c>
      <c r="I2095" s="2" t="s">
        <v>1649</v>
      </c>
      <c r="J2095" s="2" t="s">
        <v>1737</v>
      </c>
      <c r="K2095" s="14"/>
      <c r="L2095" s="2" t="s">
        <v>1336</v>
      </c>
      <c r="M2095" s="34" t="e">
        <f>IF(db[[#This Row],[NB NOTA_C]]="","",COUNTIF([2]!B_MSK[concat],db[[#This Row],[NB NOTA_C]]))</f>
        <v>#REF!</v>
      </c>
      <c r="N2095" s="9" t="s">
        <v>1343</v>
      </c>
      <c r="O2095" s="5" t="s">
        <v>1535</v>
      </c>
      <c r="P2095" s="2" t="s">
        <v>2441</v>
      </c>
      <c r="R2095" s="2" t="str">
        <f>IF(db[[#This Row],[QTY/ CTN]]="","",SUBSTITUTE(SUBSTITUTE(SUBSTITUTE(db[[#This Row],[QTY/ CTN]]," ","_",2),"(",""),")","")&amp;"_")</f>
        <v>108 PCS_</v>
      </c>
      <c r="S2095" s="2">
        <f>IF(db[[#This Row],[H_QTY/ CTN]]="","",SEARCH("_",db[[#This Row],[H_QTY/ CTN]]))</f>
        <v>8</v>
      </c>
      <c r="T2095" s="2">
        <f>IF(db[[#This Row],[H_QTY/ CTN]]="","",LEN(db[[#This Row],[H_QTY/ CTN]]))</f>
        <v>8</v>
      </c>
      <c r="U2095" s="41" t="str">
        <f>IF(db[[#This Row],[H_QTY/ CTN]]="","",LEFT(db[[#This Row],[H_QTY/ CTN]],db[[#This Row],[H_1]]-1))</f>
        <v>108 PCS</v>
      </c>
      <c r="V2095" s="40" t="str">
        <f>IF(NOT(db[[#This Row],[H_1]]=db[[#This Row],[H_2]]),MID(db[[#This Row],[H_QTY/ CTN]],db[[#This Row],[H_1]]+1,db[[#This Row],[H_2]]-db[[#This Row],[H_1]]-1),"")</f>
        <v/>
      </c>
      <c r="W2095" s="40" t="str">
        <f>IF(db[[#This Row],[QTY/ CTN B]]="","",LEFT(db[[#This Row],[QTY/ CTN B]],SEARCH(" ",db[[#This Row],[QTY/ CTN B]],1)-1))</f>
        <v>108</v>
      </c>
      <c r="X2095" s="40" t="str">
        <f>IF(db[[#This Row],[QTY/ CTN B]]="","",RIGHT(db[[#This Row],[QTY/ CTN B]],LEN(db[[#This Row],[QTY/ CTN B]])-SEARCH(" ",db[[#This Row],[QTY/ CTN B]],1)))</f>
        <v>PCS</v>
      </c>
      <c r="Y2095" s="40" t="str">
        <f>IF(db[[#This Row],[QTY/ CTN TG]]="",IF(db[[#This Row],[STN TG]]="","",12),LEFT(db[[#This Row],[QTY/ CTN TG]],SEARCH(" ",db[[#This Row],[QTY/ CTN TG]],1)-1))</f>
        <v/>
      </c>
      <c r="Z20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5" s="40" t="str">
        <f>IF(db[[#This Row],[STN K]]="","",IF(db[[#This Row],[STN TG]]="LSN",12,""))</f>
        <v/>
      </c>
      <c r="AB2095" s="40" t="str">
        <f>IF(db[[#This Row],[STN TG]]="LSN","PCS","")</f>
        <v/>
      </c>
      <c r="AC2095" s="40">
        <f>db[[#This Row],[QTY B]]*IF(db[[#This Row],[QTY TG]]="",1,db[[#This Row],[QTY TG]])*IF(db[[#This Row],[QTY K]]="",1,db[[#This Row],[QTY K]])</f>
        <v>108</v>
      </c>
      <c r="AD2095" s="40" t="str">
        <f>IF(db[[#This Row],[STN K]]="",IF(db[[#This Row],[STN TG]]="",db[[#This Row],[STN B]],db[[#This Row],[STN TG]]),db[[#This Row],[STN K]])</f>
        <v>PCS</v>
      </c>
      <c r="AE2095" s="40"/>
    </row>
    <row r="2096" spans="1:31" x14ac:dyDescent="0.25">
      <c r="A2096" s="40">
        <f t="shared" si="32"/>
        <v>2095</v>
      </c>
      <c r="B2096" s="116" t="str">
        <f>LOWER(SUBSTITUTE(SUBSTITUTE(SUBSTITUTE(SUBSTITUTE(SUBSTITUTE(SUBSTITUTE(SUBSTITUTE(SUBSTITUTE(db[[#This Row],[NB BM]]," ",),".",""),"-",""),"(",""),")",""),"/",""),"""",""),"+",""))</f>
        <v>opastel12whw</v>
      </c>
      <c r="C2096" s="116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D2096" s="116" t="str">
        <f>LOWER(SUBSTITUTE(SUBSTITUTE(SUBSTITUTE(SUBSTITUTE(SUBSTITUTE(SUBSTITUTE(SUBSTITUTE(SUBSTITUTE(SUBSTITUTE(db[[#This Row],[NB PAJAK]]," ",""),"-",""),"(",""),")",""),".",""),",",""),"/",""),"""",""),"+",""))</f>
        <v/>
      </c>
      <c r="E2096" s="11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opastel12whw12lsnuntana</v>
      </c>
      <c r="F2096" s="116" t="str">
        <f>db[[#This Row],[NB NOTA_C]]&amp;LOWER(SUBSTITUTE(SUBSTITUTE(SUBSTITUTE(SUBSTITUTE(SUBSTITUTE(SUBSTITUTE(SUBSTITUTE(SUBSTITUTE(SUBSTITUTE(db[[#This Row],[QTY/ CTN]]," ",),".",""),"-",""),"(",""),")",""),",",""),"/",""),"""",""),"+",""))</f>
        <v>opastelhw12w12lsn</v>
      </c>
      <c r="G2096" s="116" t="str">
        <f>db[[#This Row],[NB NOTA_C]]&amp;LOWER(SUBSTITUTE(SUBSTITUTE(SUBSTITUTE(SUBSTITUTE(SUBSTITUTE(SUBSTITUTE(SUBSTITUTE(SUBSTITUTE(SUBSTITUTE(db[[#This Row],[FAKTUR]]," ",),".",""),"-",""),"(",""),")",""),",",""),"/",""),"""",""),"+",""))</f>
        <v>opastelhw12wuntana</v>
      </c>
      <c r="H2096" s="11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opastelhw12w12lsnuntana</v>
      </c>
      <c r="I2096" s="31" t="s">
        <v>4229</v>
      </c>
      <c r="J2096" s="31" t="s">
        <v>4228</v>
      </c>
      <c r="K2096" s="32"/>
      <c r="L2096" s="2" t="s">
        <v>1336</v>
      </c>
      <c r="M2096" s="117" t="e">
        <f>IF(db[[#This Row],[NB NOTA_C]]="","",COUNTIF([2]!B_MSK[concat],db[[#This Row],[NB NOTA_C]]))</f>
        <v>#REF!</v>
      </c>
      <c r="N2096" s="118" t="s">
        <v>4230</v>
      </c>
      <c r="O2096" s="116" t="s">
        <v>1376</v>
      </c>
      <c r="P2096" s="31" t="s">
        <v>2420</v>
      </c>
      <c r="Q2096" s="116"/>
      <c r="R2096" s="116" t="str">
        <f>IF(db[[#This Row],[QTY/ CTN]]="","",SUBSTITUTE(SUBSTITUTE(SUBSTITUTE(db[[#This Row],[QTY/ CTN]]," ","_",2),"(",""),")","")&amp;"_")</f>
        <v>12 LSN_</v>
      </c>
      <c r="S2096" s="116">
        <f>IF(db[[#This Row],[H_QTY/ CTN]]="","",SEARCH("_",db[[#This Row],[H_QTY/ CTN]]))</f>
        <v>7</v>
      </c>
      <c r="T2096" s="116">
        <f>IF(db[[#This Row],[H_QTY/ CTN]]="","",LEN(db[[#This Row],[H_QTY/ CTN]]))</f>
        <v>7</v>
      </c>
      <c r="U2096" s="119" t="str">
        <f>IF(db[[#This Row],[H_QTY/ CTN]]="","",LEFT(db[[#This Row],[H_QTY/ CTN]],db[[#This Row],[H_1]]-1))</f>
        <v>12 LSN</v>
      </c>
      <c r="V2096" s="119" t="str">
        <f>IF(NOT(db[[#This Row],[H_1]]=db[[#This Row],[H_2]]),MID(db[[#This Row],[H_QTY/ CTN]],db[[#This Row],[H_1]]+1,db[[#This Row],[H_2]]-db[[#This Row],[H_1]]-1),"")</f>
        <v/>
      </c>
      <c r="W2096" s="40" t="str">
        <f>IF(db[[#This Row],[QTY/ CTN B]]="","",LEFT(db[[#This Row],[QTY/ CTN B]],SEARCH(" ",db[[#This Row],[QTY/ CTN B]],1)-1))</f>
        <v>12</v>
      </c>
      <c r="X2096" s="40" t="str">
        <f>IF(db[[#This Row],[QTY/ CTN B]]="","",RIGHT(db[[#This Row],[QTY/ CTN B]],LEN(db[[#This Row],[QTY/ CTN B]])-SEARCH(" ",db[[#This Row],[QTY/ CTN B]],1)))</f>
        <v>LSN</v>
      </c>
      <c r="Y2096" s="40">
        <f>IF(db[[#This Row],[QTY/ CTN TG]]="",IF(db[[#This Row],[STN TG]]="","",12),LEFT(db[[#This Row],[QTY/ CTN TG]],SEARCH(" ",db[[#This Row],[QTY/ CTN TG]],1)-1))</f>
        <v>12</v>
      </c>
      <c r="Z20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096" s="40" t="str">
        <f>IF(db[[#This Row],[STN K]]="","",IF(db[[#This Row],[STN TG]]="LSN",12,""))</f>
        <v/>
      </c>
      <c r="AB2096" s="40" t="str">
        <f>IF(db[[#This Row],[STN TG]]="LSN","PCS","")</f>
        <v/>
      </c>
      <c r="AC2096" s="40">
        <f>db[[#This Row],[QTY B]]*IF(db[[#This Row],[QTY TG]]="",1,db[[#This Row],[QTY TG]])*IF(db[[#This Row],[QTY K]]="",1,db[[#This Row],[QTY K]])</f>
        <v>144</v>
      </c>
      <c r="AD2096" s="40" t="str">
        <f>IF(db[[#This Row],[STN K]]="",IF(db[[#This Row],[STN TG]]="",db[[#This Row],[STN B]],db[[#This Row],[STN TG]]),db[[#This Row],[STN K]])</f>
        <v>PCS</v>
      </c>
      <c r="AE2096" s="40"/>
    </row>
    <row r="2097" spans="1:31" x14ac:dyDescent="0.25">
      <c r="A2097" s="40">
        <f t="shared" si="32"/>
        <v>2096</v>
      </c>
      <c r="B2097" s="5" t="str">
        <f>LOWER(SUBSTITUTE(SUBSTITUTE(SUBSTITUTE(SUBSTITUTE(SUBSTITUTE(SUBSTITUTE(SUBSTITUTE(SUBSTITUTE(db[[#This Row],[NB BM]]," ",),".",""),"-",""),"(",""),")",""),"/",""),"""",""),"+",""))</f>
        <v>opastel18wdb99818</v>
      </c>
      <c r="C2097" s="5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D2097" s="5" t="str">
        <f>LOWER(SUBSTITUTE(SUBSTITUTE(SUBSTITUTE(SUBSTITUTE(SUBSTITUTE(SUBSTITUTE(SUBSTITUTE(SUBSTITUTE(SUBSTITUTE(db[[#This Row],[NB PAJAK]]," ",""),"-",""),"(",""),")",""),".",""),",",""),"/",""),"""",""),"+",""))</f>
        <v/>
      </c>
      <c r="E209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opastel18wdb9981872setuntana</v>
      </c>
      <c r="F209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oilpastel18wdb9981872set</v>
      </c>
      <c r="G2097" s="5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oilpastel18wdb99818untana</v>
      </c>
      <c r="H209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oilpastel18wdb9981872setuntana</v>
      </c>
      <c r="I2097" s="2" t="s">
        <v>949</v>
      </c>
      <c r="J2097" s="2" t="s">
        <v>1220</v>
      </c>
      <c r="K2097" s="14"/>
      <c r="L2097" s="2" t="s">
        <v>1336</v>
      </c>
      <c r="M2097" s="34" t="e">
        <f>IF(db[[#This Row],[NB NOTA_C]]="","",COUNTIF([2]!B_MSK[concat],db[[#This Row],[NB NOTA_C]]))</f>
        <v>#REF!</v>
      </c>
      <c r="N2097" s="14" t="s">
        <v>1349</v>
      </c>
      <c r="O2097" s="2" t="s">
        <v>1377</v>
      </c>
      <c r="P2097" s="2" t="s">
        <v>2420</v>
      </c>
      <c r="R2097" s="2" t="str">
        <f>IF(db[[#This Row],[QTY/ CTN]]="","",SUBSTITUTE(SUBSTITUTE(SUBSTITUTE(db[[#This Row],[QTY/ CTN]]," ","_",2),"(",""),")","")&amp;"_")</f>
        <v>72 SET_</v>
      </c>
      <c r="S2097" s="2">
        <f>IF(db[[#This Row],[H_QTY/ CTN]]="","",SEARCH("_",db[[#This Row],[H_QTY/ CTN]]))</f>
        <v>7</v>
      </c>
      <c r="T2097" s="2">
        <f>IF(db[[#This Row],[H_QTY/ CTN]]="","",LEN(db[[#This Row],[H_QTY/ CTN]]))</f>
        <v>7</v>
      </c>
      <c r="U2097" s="41" t="str">
        <f>IF(db[[#This Row],[H_QTY/ CTN]]="","",LEFT(db[[#This Row],[H_QTY/ CTN]],db[[#This Row],[H_1]]-1))</f>
        <v>72 SET</v>
      </c>
      <c r="V2097" s="40" t="str">
        <f>IF(NOT(db[[#This Row],[H_1]]=db[[#This Row],[H_2]]),MID(db[[#This Row],[H_QTY/ CTN]],db[[#This Row],[H_1]]+1,db[[#This Row],[H_2]]-db[[#This Row],[H_1]]-1),"")</f>
        <v/>
      </c>
      <c r="W2097" s="40" t="str">
        <f>IF(db[[#This Row],[QTY/ CTN B]]="","",LEFT(db[[#This Row],[QTY/ CTN B]],SEARCH(" ",db[[#This Row],[QTY/ CTN B]],1)-1))</f>
        <v>72</v>
      </c>
      <c r="X2097" s="40" t="str">
        <f>IF(db[[#This Row],[QTY/ CTN B]]="","",RIGHT(db[[#This Row],[QTY/ CTN B]],LEN(db[[#This Row],[QTY/ CTN B]])-SEARCH(" ",db[[#This Row],[QTY/ CTN B]],1)))</f>
        <v>SET</v>
      </c>
      <c r="Y2097" s="40" t="str">
        <f>IF(db[[#This Row],[QTY/ CTN TG]]="",IF(db[[#This Row],[STN TG]]="","",12),LEFT(db[[#This Row],[QTY/ CTN TG]],SEARCH(" ",db[[#This Row],[QTY/ CTN TG]],1)-1))</f>
        <v/>
      </c>
      <c r="Z20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7" s="40" t="str">
        <f>IF(db[[#This Row],[STN K]]="","",IF(db[[#This Row],[STN TG]]="LSN",12,""))</f>
        <v/>
      </c>
      <c r="AB2097" s="40" t="str">
        <f>IF(db[[#This Row],[STN TG]]="LSN","PCS","")</f>
        <v/>
      </c>
      <c r="AC2097" s="40">
        <f>db[[#This Row],[QTY B]]*IF(db[[#This Row],[QTY TG]]="",1,db[[#This Row],[QTY TG]])*IF(db[[#This Row],[QTY K]]="",1,db[[#This Row],[QTY K]])</f>
        <v>72</v>
      </c>
      <c r="AD2097" s="40" t="str">
        <f>IF(db[[#This Row],[STN K]]="",IF(db[[#This Row],[STN TG]]="",db[[#This Row],[STN B]],db[[#This Row],[STN TG]]),db[[#This Row],[STN K]])</f>
        <v>SET</v>
      </c>
      <c r="AE2097" s="40"/>
    </row>
    <row r="2098" spans="1:31" x14ac:dyDescent="0.25">
      <c r="A2098" s="40">
        <f t="shared" si="32"/>
        <v>2097</v>
      </c>
      <c r="B2098" s="5" t="str">
        <f>LOWER(SUBSTITUTE(SUBSTITUTE(SUBSTITUTE(SUBSTITUTE(SUBSTITUTE(SUBSTITUTE(SUBSTITUTE(SUBSTITUTE(db[[#This Row],[NB BM]]," ",),".",""),"-",""),"(",""),")",""),"/",""),"""",""),"+",""))</f>
        <v>opastel24wdb99824</v>
      </c>
      <c r="C2098" s="5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D2098" s="5" t="str">
        <f>LOWER(SUBSTITUTE(SUBSTITUTE(SUBSTITUTE(SUBSTITUTE(SUBSTITUTE(SUBSTITUTE(SUBSTITUTE(SUBSTITUTE(SUBSTITUTE(db[[#This Row],[NB PAJAK]]," ",""),"-",""),"(",""),")",""),".",""),",",""),"/",""),"""",""),"+",""))</f>
        <v/>
      </c>
      <c r="E209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opastel24wdb9982460setuntana</v>
      </c>
      <c r="F209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oilpastel24wdb9982460set</v>
      </c>
      <c r="G2098" s="5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oilpastel24wdb99824untana</v>
      </c>
      <c r="H209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oilpastel24wdb9982460setuntana</v>
      </c>
      <c r="I2098" s="2" t="s">
        <v>950</v>
      </c>
      <c r="J2098" s="2" t="s">
        <v>1221</v>
      </c>
      <c r="K2098" s="14"/>
      <c r="L2098" s="2" t="s">
        <v>1336</v>
      </c>
      <c r="M2098" s="34" t="e">
        <f>IF(db[[#This Row],[NB NOTA_C]]="","",COUNTIF([2]!B_MSK[concat],db[[#This Row],[NB NOTA_C]]))</f>
        <v>#REF!</v>
      </c>
      <c r="N2098" s="14" t="s">
        <v>1349</v>
      </c>
      <c r="O2098" s="2" t="s">
        <v>1378</v>
      </c>
      <c r="P2098" s="2" t="s">
        <v>2420</v>
      </c>
      <c r="R2098" s="2" t="str">
        <f>IF(db[[#This Row],[QTY/ CTN]]="","",SUBSTITUTE(SUBSTITUTE(SUBSTITUTE(db[[#This Row],[QTY/ CTN]]," ","_",2),"(",""),")","")&amp;"_")</f>
        <v>60 SET_</v>
      </c>
      <c r="S2098" s="2">
        <f>IF(db[[#This Row],[H_QTY/ CTN]]="","",SEARCH("_",db[[#This Row],[H_QTY/ CTN]]))</f>
        <v>7</v>
      </c>
      <c r="T2098" s="2">
        <f>IF(db[[#This Row],[H_QTY/ CTN]]="","",LEN(db[[#This Row],[H_QTY/ CTN]]))</f>
        <v>7</v>
      </c>
      <c r="U2098" s="41" t="str">
        <f>IF(db[[#This Row],[H_QTY/ CTN]]="","",LEFT(db[[#This Row],[H_QTY/ CTN]],db[[#This Row],[H_1]]-1))</f>
        <v>60 SET</v>
      </c>
      <c r="V2098" s="40" t="str">
        <f>IF(NOT(db[[#This Row],[H_1]]=db[[#This Row],[H_2]]),MID(db[[#This Row],[H_QTY/ CTN]],db[[#This Row],[H_1]]+1,db[[#This Row],[H_2]]-db[[#This Row],[H_1]]-1),"")</f>
        <v/>
      </c>
      <c r="W2098" s="40" t="str">
        <f>IF(db[[#This Row],[QTY/ CTN B]]="","",LEFT(db[[#This Row],[QTY/ CTN B]],SEARCH(" ",db[[#This Row],[QTY/ CTN B]],1)-1))</f>
        <v>60</v>
      </c>
      <c r="X2098" s="40" t="str">
        <f>IF(db[[#This Row],[QTY/ CTN B]]="","",RIGHT(db[[#This Row],[QTY/ CTN B]],LEN(db[[#This Row],[QTY/ CTN B]])-SEARCH(" ",db[[#This Row],[QTY/ CTN B]],1)))</f>
        <v>SET</v>
      </c>
      <c r="Y2098" s="40" t="str">
        <f>IF(db[[#This Row],[QTY/ CTN TG]]="",IF(db[[#This Row],[STN TG]]="","",12),LEFT(db[[#This Row],[QTY/ CTN TG]],SEARCH(" ",db[[#This Row],[QTY/ CTN TG]],1)-1))</f>
        <v/>
      </c>
      <c r="Z20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8" s="40" t="str">
        <f>IF(db[[#This Row],[STN K]]="","",IF(db[[#This Row],[STN TG]]="LSN",12,""))</f>
        <v/>
      </c>
      <c r="AB2098" s="40" t="str">
        <f>IF(db[[#This Row],[STN TG]]="LSN","PCS","")</f>
        <v/>
      </c>
      <c r="AC2098" s="40">
        <f>db[[#This Row],[QTY B]]*IF(db[[#This Row],[QTY TG]]="",1,db[[#This Row],[QTY TG]])*IF(db[[#This Row],[QTY K]]="",1,db[[#This Row],[QTY K]])</f>
        <v>60</v>
      </c>
      <c r="AD2098" s="40" t="str">
        <f>IF(db[[#This Row],[STN K]]="",IF(db[[#This Row],[STN TG]]="",db[[#This Row],[STN B]],db[[#This Row],[STN TG]]),db[[#This Row],[STN K]])</f>
        <v>SET</v>
      </c>
      <c r="AE2098" s="40"/>
    </row>
    <row r="2099" spans="1:31" x14ac:dyDescent="0.25">
      <c r="A2099" s="40">
        <f t="shared" si="32"/>
        <v>2098</v>
      </c>
      <c r="B2099" s="5" t="str">
        <f>LOWER(SUBSTITUTE(SUBSTITUTE(SUBSTITUTE(SUBSTITUTE(SUBSTITUTE(SUBSTITUTE(SUBSTITUTE(SUBSTITUTE(db[[#This Row],[NB BM]]," ",),".",""),"-",""),"(",""),")",""),"/",""),"""",""),"+",""))</f>
        <v>opastel36wdb99836</v>
      </c>
      <c r="C2099" s="5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D2099" s="5" t="str">
        <f>LOWER(SUBSTITUTE(SUBSTITUTE(SUBSTITUTE(SUBSTITUTE(SUBSTITUTE(SUBSTITUTE(SUBSTITUTE(SUBSTITUTE(SUBSTITUTE(db[[#This Row],[NB PAJAK]]," ",""),"-",""),"(",""),")",""),".",""),",",""),"/",""),"""",""),"+",""))</f>
        <v/>
      </c>
      <c r="E209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opastel36wdb9983642setuntana</v>
      </c>
      <c r="F209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oilpastel36wdb9983642set</v>
      </c>
      <c r="G2099" s="5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oilpastel36wdb99836untana</v>
      </c>
      <c r="H209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oilpastel36wdb9983642setuntana</v>
      </c>
      <c r="I2099" s="2" t="s">
        <v>1897</v>
      </c>
      <c r="J2099" s="2" t="s">
        <v>1896</v>
      </c>
      <c r="K2099" s="14"/>
      <c r="L2099" s="2" t="s">
        <v>1336</v>
      </c>
      <c r="M2099" s="34" t="e">
        <f>IF(db[[#This Row],[NB NOTA_C]]="","",COUNTIF([2]!B_MSK[concat],db[[#This Row],[NB NOTA_C]]))</f>
        <v>#REF!</v>
      </c>
      <c r="N2099" s="9" t="s">
        <v>1349</v>
      </c>
      <c r="O2099" s="5" t="s">
        <v>1899</v>
      </c>
      <c r="P2099" s="2" t="s">
        <v>2420</v>
      </c>
      <c r="R2099" s="2" t="str">
        <f>IF(db[[#This Row],[QTY/ CTN]]="","",SUBSTITUTE(SUBSTITUTE(SUBSTITUTE(db[[#This Row],[QTY/ CTN]]," ","_",2),"(",""),")","")&amp;"_")</f>
        <v>42 SET_</v>
      </c>
      <c r="S2099" s="2">
        <f>IF(db[[#This Row],[H_QTY/ CTN]]="","",SEARCH("_",db[[#This Row],[H_QTY/ CTN]]))</f>
        <v>7</v>
      </c>
      <c r="T2099" s="2">
        <f>IF(db[[#This Row],[H_QTY/ CTN]]="","",LEN(db[[#This Row],[H_QTY/ CTN]]))</f>
        <v>7</v>
      </c>
      <c r="U2099" s="41" t="str">
        <f>IF(db[[#This Row],[H_QTY/ CTN]]="","",LEFT(db[[#This Row],[H_QTY/ CTN]],db[[#This Row],[H_1]]-1))</f>
        <v>42 SET</v>
      </c>
      <c r="V2099" s="40" t="str">
        <f>IF(NOT(db[[#This Row],[H_1]]=db[[#This Row],[H_2]]),MID(db[[#This Row],[H_QTY/ CTN]],db[[#This Row],[H_1]]+1,db[[#This Row],[H_2]]-db[[#This Row],[H_1]]-1),"")</f>
        <v/>
      </c>
      <c r="W2099" s="40" t="str">
        <f>IF(db[[#This Row],[QTY/ CTN B]]="","",LEFT(db[[#This Row],[QTY/ CTN B]],SEARCH(" ",db[[#This Row],[QTY/ CTN B]],1)-1))</f>
        <v>42</v>
      </c>
      <c r="X2099" s="40" t="str">
        <f>IF(db[[#This Row],[QTY/ CTN B]]="","",RIGHT(db[[#This Row],[QTY/ CTN B]],LEN(db[[#This Row],[QTY/ CTN B]])-SEARCH(" ",db[[#This Row],[QTY/ CTN B]],1)))</f>
        <v>SET</v>
      </c>
      <c r="Y2099" s="40" t="str">
        <f>IF(db[[#This Row],[QTY/ CTN TG]]="",IF(db[[#This Row],[STN TG]]="","",12),LEFT(db[[#This Row],[QTY/ CTN TG]],SEARCH(" ",db[[#This Row],[QTY/ CTN TG]],1)-1))</f>
        <v/>
      </c>
      <c r="Z20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099" s="40" t="str">
        <f>IF(db[[#This Row],[STN K]]="","",IF(db[[#This Row],[STN TG]]="LSN",12,""))</f>
        <v/>
      </c>
      <c r="AB2099" s="40" t="str">
        <f>IF(db[[#This Row],[STN TG]]="LSN","PCS","")</f>
        <v/>
      </c>
      <c r="AC2099" s="40">
        <f>db[[#This Row],[QTY B]]*IF(db[[#This Row],[QTY TG]]="",1,db[[#This Row],[QTY TG]])*IF(db[[#This Row],[QTY K]]="",1,db[[#This Row],[QTY K]])</f>
        <v>42</v>
      </c>
      <c r="AD2099" s="40" t="str">
        <f>IF(db[[#This Row],[STN K]]="",IF(db[[#This Row],[STN TG]]="",db[[#This Row],[STN B]],db[[#This Row],[STN TG]]),db[[#This Row],[STN K]])</f>
        <v>SET</v>
      </c>
      <c r="AE2099" s="40"/>
    </row>
    <row r="2100" spans="1:31" x14ac:dyDescent="0.25">
      <c r="A2100" s="40">
        <f t="shared" si="32"/>
        <v>2099</v>
      </c>
      <c r="B2100" s="5" t="str">
        <f>LOWER(SUBSTITUTE(SUBSTITUTE(SUBSTITUTE(SUBSTITUTE(SUBSTITUTE(SUBSTITUTE(SUBSTITUTE(SUBSTITUTE(db[[#This Row],[NB BM]]," ",),".",""),"-",""),"(",""),")",""),"/",""),"""",""),"+",""))</f>
        <v>opasteldebozz12</v>
      </c>
      <c r="C2100" s="5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D2100" s="5" t="str">
        <f>LOWER(SUBSTITUTE(SUBSTITUTE(SUBSTITUTE(SUBSTITUTE(SUBSTITUTE(SUBSTITUTE(SUBSTITUTE(SUBSTITUTE(SUBSTITUTE(db[[#This Row],[NB PAJAK]]," ",""),"-",""),"(",""),")",""),".",""),",",""),"/",""),"""",""),"+",""))</f>
        <v/>
      </c>
      <c r="E210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opasteldebozz12144setuntana</v>
      </c>
      <c r="F210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oilpasteldebozz12144set</v>
      </c>
      <c r="G2100" s="5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oilpasteldebozz12untana</v>
      </c>
      <c r="H210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oilpasteldebozz12144setuntana</v>
      </c>
      <c r="I2100" s="2" t="s">
        <v>951</v>
      </c>
      <c r="J2100" s="2" t="s">
        <v>1222</v>
      </c>
      <c r="K2100" s="14"/>
      <c r="L2100" s="2" t="s">
        <v>1336</v>
      </c>
      <c r="M2100" s="34" t="e">
        <f>IF(db[[#This Row],[NB NOTA_C]]="","",COUNTIF([2]!B_MSK[concat],db[[#This Row],[NB NOTA_C]]))</f>
        <v>#REF!</v>
      </c>
      <c r="N2100" s="14" t="s">
        <v>1349</v>
      </c>
      <c r="O2100" s="2" t="s">
        <v>1429</v>
      </c>
      <c r="P2100" s="2" t="s">
        <v>2420</v>
      </c>
      <c r="R2100" s="2" t="str">
        <f>IF(db[[#This Row],[QTY/ CTN]]="","",SUBSTITUTE(SUBSTITUTE(SUBSTITUTE(db[[#This Row],[QTY/ CTN]]," ","_",2),"(",""),")","")&amp;"_")</f>
        <v>144 SET_</v>
      </c>
      <c r="S2100" s="2">
        <f>IF(db[[#This Row],[H_QTY/ CTN]]="","",SEARCH("_",db[[#This Row],[H_QTY/ CTN]]))</f>
        <v>8</v>
      </c>
      <c r="T2100" s="2">
        <f>IF(db[[#This Row],[H_QTY/ CTN]]="","",LEN(db[[#This Row],[H_QTY/ CTN]]))</f>
        <v>8</v>
      </c>
      <c r="U2100" s="41" t="str">
        <f>IF(db[[#This Row],[H_QTY/ CTN]]="","",LEFT(db[[#This Row],[H_QTY/ CTN]],db[[#This Row],[H_1]]-1))</f>
        <v>144 SET</v>
      </c>
      <c r="V2100" s="40" t="str">
        <f>IF(NOT(db[[#This Row],[H_1]]=db[[#This Row],[H_2]]),MID(db[[#This Row],[H_QTY/ CTN]],db[[#This Row],[H_1]]+1,db[[#This Row],[H_2]]-db[[#This Row],[H_1]]-1),"")</f>
        <v/>
      </c>
      <c r="W2100" s="40" t="str">
        <f>IF(db[[#This Row],[QTY/ CTN B]]="","",LEFT(db[[#This Row],[QTY/ CTN B]],SEARCH(" ",db[[#This Row],[QTY/ CTN B]],1)-1))</f>
        <v>144</v>
      </c>
      <c r="X2100" s="40" t="str">
        <f>IF(db[[#This Row],[QTY/ CTN B]]="","",RIGHT(db[[#This Row],[QTY/ CTN B]],LEN(db[[#This Row],[QTY/ CTN B]])-SEARCH(" ",db[[#This Row],[QTY/ CTN B]],1)))</f>
        <v>SET</v>
      </c>
      <c r="Y2100" s="40" t="str">
        <f>IF(db[[#This Row],[QTY/ CTN TG]]="",IF(db[[#This Row],[STN TG]]="","",12),LEFT(db[[#This Row],[QTY/ CTN TG]],SEARCH(" ",db[[#This Row],[QTY/ CTN TG]],1)-1))</f>
        <v/>
      </c>
      <c r="Z21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00" s="40" t="str">
        <f>IF(db[[#This Row],[STN K]]="","",IF(db[[#This Row],[STN TG]]="LSN",12,""))</f>
        <v/>
      </c>
      <c r="AB2100" s="40" t="str">
        <f>IF(db[[#This Row],[STN TG]]="LSN","PCS","")</f>
        <v/>
      </c>
      <c r="AC2100" s="40">
        <f>db[[#This Row],[QTY B]]*IF(db[[#This Row],[QTY TG]]="",1,db[[#This Row],[QTY TG]])*IF(db[[#This Row],[QTY K]]="",1,db[[#This Row],[QTY K]])</f>
        <v>144</v>
      </c>
      <c r="AD2100" s="40" t="str">
        <f>IF(db[[#This Row],[STN K]]="",IF(db[[#This Row],[STN TG]]="",db[[#This Row],[STN B]],db[[#This Row],[STN TG]]),db[[#This Row],[STN K]])</f>
        <v>SET</v>
      </c>
      <c r="AE2100" s="40"/>
    </row>
    <row r="2101" spans="1:31" x14ac:dyDescent="0.25">
      <c r="A2101" s="40">
        <f t="shared" si="32"/>
        <v>2100</v>
      </c>
      <c r="B2101" s="5" t="str">
        <f>LOWER(SUBSTITUTE(SUBSTITUTE(SUBSTITUTE(SUBSTITUTE(SUBSTITUTE(SUBSTITUTE(SUBSTITUTE(SUBSTITUTE(db[[#This Row],[NB BM]]," ",),".",""),"-",""),"(",""),")",""),"/",""),"""",""),"+",""))</f>
        <v>opastel12wdb99812a</v>
      </c>
      <c r="C2101" s="5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D2101" s="5" t="str">
        <f>LOWER(SUBSTITUTE(SUBSTITUTE(SUBSTITUTE(SUBSTITUTE(SUBSTITUTE(SUBSTITUTE(SUBSTITUTE(SUBSTITUTE(SUBSTITUTE(db[[#This Row],[NB PAJAK]]," ",""),"-",""),"(",""),")",""),".",""),",",""),"/",""),"""",""),"+",""))</f>
        <v/>
      </c>
      <c r="E210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opastel12wdb99812a144setuntana</v>
      </c>
      <c r="F210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oilpasteldebozz12db99812a144set</v>
      </c>
      <c r="G2101" s="5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oilpasteldebozz12db99812auntana</v>
      </c>
      <c r="H210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oilpasteldebozz12db99812a144setuntana</v>
      </c>
      <c r="I2101" s="2" t="s">
        <v>1764</v>
      </c>
      <c r="J2101" s="2" t="s">
        <v>1763</v>
      </c>
      <c r="K2101" s="14"/>
      <c r="L2101" s="2" t="s">
        <v>1336</v>
      </c>
      <c r="M2101" s="34" t="e">
        <f>IF(db[[#This Row],[NB NOTA_C]]="","",COUNTIF([2]!B_MSK[concat],db[[#This Row],[NB NOTA_C]]))</f>
        <v>#REF!</v>
      </c>
      <c r="N2101" s="14" t="s">
        <v>1349</v>
      </c>
      <c r="O2101" s="2" t="s">
        <v>1429</v>
      </c>
      <c r="P2101" s="2" t="s">
        <v>2420</v>
      </c>
      <c r="R2101" s="2" t="str">
        <f>IF(db[[#This Row],[QTY/ CTN]]="","",SUBSTITUTE(SUBSTITUTE(SUBSTITUTE(db[[#This Row],[QTY/ CTN]]," ","_",2),"(",""),")","")&amp;"_")</f>
        <v>144 SET_</v>
      </c>
      <c r="S2101" s="2">
        <f>IF(db[[#This Row],[H_QTY/ CTN]]="","",SEARCH("_",db[[#This Row],[H_QTY/ CTN]]))</f>
        <v>8</v>
      </c>
      <c r="T2101" s="2">
        <f>IF(db[[#This Row],[H_QTY/ CTN]]="","",LEN(db[[#This Row],[H_QTY/ CTN]]))</f>
        <v>8</v>
      </c>
      <c r="U2101" s="41" t="str">
        <f>IF(db[[#This Row],[H_QTY/ CTN]]="","",LEFT(db[[#This Row],[H_QTY/ CTN]],db[[#This Row],[H_1]]-1))</f>
        <v>144 SET</v>
      </c>
      <c r="V2101" s="40" t="str">
        <f>IF(NOT(db[[#This Row],[H_1]]=db[[#This Row],[H_2]]),MID(db[[#This Row],[H_QTY/ CTN]],db[[#This Row],[H_1]]+1,db[[#This Row],[H_2]]-db[[#This Row],[H_1]]-1),"")</f>
        <v/>
      </c>
      <c r="W2101" s="40" t="str">
        <f>IF(db[[#This Row],[QTY/ CTN B]]="","",LEFT(db[[#This Row],[QTY/ CTN B]],SEARCH(" ",db[[#This Row],[QTY/ CTN B]],1)-1))</f>
        <v>144</v>
      </c>
      <c r="X2101" s="40" t="str">
        <f>IF(db[[#This Row],[QTY/ CTN B]]="","",RIGHT(db[[#This Row],[QTY/ CTN B]],LEN(db[[#This Row],[QTY/ CTN B]])-SEARCH(" ",db[[#This Row],[QTY/ CTN B]],1)))</f>
        <v>SET</v>
      </c>
      <c r="Y2101" s="40" t="str">
        <f>IF(db[[#This Row],[QTY/ CTN TG]]="",IF(db[[#This Row],[STN TG]]="","",12),LEFT(db[[#This Row],[QTY/ CTN TG]],SEARCH(" ",db[[#This Row],[QTY/ CTN TG]],1)-1))</f>
        <v/>
      </c>
      <c r="Z21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01" s="40" t="str">
        <f>IF(db[[#This Row],[STN K]]="","",IF(db[[#This Row],[STN TG]]="LSN",12,""))</f>
        <v/>
      </c>
      <c r="AB2101" s="40" t="str">
        <f>IF(db[[#This Row],[STN TG]]="LSN","PCS","")</f>
        <v/>
      </c>
      <c r="AC2101" s="40">
        <f>db[[#This Row],[QTY B]]*IF(db[[#This Row],[QTY TG]]="",1,db[[#This Row],[QTY TG]])*IF(db[[#This Row],[QTY K]]="",1,db[[#This Row],[QTY K]])</f>
        <v>144</v>
      </c>
      <c r="AD2101" s="40" t="str">
        <f>IF(db[[#This Row],[STN K]]="",IF(db[[#This Row],[STN TG]]="",db[[#This Row],[STN B]],db[[#This Row],[STN TG]]),db[[#This Row],[STN K]])</f>
        <v>SET</v>
      </c>
      <c r="AE2101" s="40"/>
    </row>
    <row r="2102" spans="1:31" x14ac:dyDescent="0.25">
      <c r="A2102" s="40">
        <f t="shared" si="32"/>
        <v>2101</v>
      </c>
      <c r="B2102" s="5" t="str">
        <f>LOWER(SUBSTITUTE(SUBSTITUTE(SUBSTITUTE(SUBSTITUTE(SUBSTITUTE(SUBSTITUTE(SUBSTITUTE(SUBSTITUTE(db[[#This Row],[NB BM]]," ",),".",""),"-",""),"(",""),")",""),"/",""),"""",""),"+",""))</f>
        <v>opasteljk12wop12chhexagonal</v>
      </c>
      <c r="C2102" s="5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D2102" s="5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E210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opasteljk12wop12chhexagonal12lsnartomoro</v>
      </c>
      <c r="F210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oilpastelop12chhexagonaljk12lsn</v>
      </c>
      <c r="G2102" s="5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oilpastelop12chhexagonaljkartomoro</v>
      </c>
      <c r="H210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oilpastelop12chhexagonaljk12lsnartomoro</v>
      </c>
      <c r="I2102" s="2" t="s">
        <v>1650</v>
      </c>
      <c r="J2102" s="2" t="s">
        <v>1777</v>
      </c>
      <c r="K2102" s="14" t="s">
        <v>2257</v>
      </c>
      <c r="L2102" s="2" t="s">
        <v>1335</v>
      </c>
      <c r="M2102" s="34" t="e">
        <f>IF(db[[#This Row],[NB NOTA_C]]="","",COUNTIF([2]!B_MSK[concat],db[[#This Row],[NB NOTA_C]]))</f>
        <v>#REF!</v>
      </c>
      <c r="N2102" s="9" t="s">
        <v>1346</v>
      </c>
      <c r="O2102" s="5" t="s">
        <v>1376</v>
      </c>
      <c r="P2102" s="2" t="s">
        <v>2420</v>
      </c>
      <c r="Q2102" s="2" t="s">
        <v>4268</v>
      </c>
      <c r="R2102" s="2" t="str">
        <f>IF(db[[#This Row],[QTY/ CTN]]="","",SUBSTITUTE(SUBSTITUTE(SUBSTITUTE(db[[#This Row],[QTY/ CTN]]," ","_",2),"(",""),")","")&amp;"_")</f>
        <v>12 LSN_</v>
      </c>
      <c r="S2102" s="2">
        <f>IF(db[[#This Row],[H_QTY/ CTN]]="","",SEARCH("_",db[[#This Row],[H_QTY/ CTN]]))</f>
        <v>7</v>
      </c>
      <c r="T2102" s="2">
        <f>IF(db[[#This Row],[H_QTY/ CTN]]="","",LEN(db[[#This Row],[H_QTY/ CTN]]))</f>
        <v>7</v>
      </c>
      <c r="U2102" s="41" t="str">
        <f>IF(db[[#This Row],[H_QTY/ CTN]]="","",LEFT(db[[#This Row],[H_QTY/ CTN]],db[[#This Row],[H_1]]-1))</f>
        <v>12 LSN</v>
      </c>
      <c r="V2102" s="40" t="str">
        <f>IF(NOT(db[[#This Row],[H_1]]=db[[#This Row],[H_2]]),MID(db[[#This Row],[H_QTY/ CTN]],db[[#This Row],[H_1]]+1,db[[#This Row],[H_2]]-db[[#This Row],[H_1]]-1),"")</f>
        <v/>
      </c>
      <c r="W2102" s="40" t="str">
        <f>IF(db[[#This Row],[QTY/ CTN B]]="","",LEFT(db[[#This Row],[QTY/ CTN B]],SEARCH(" ",db[[#This Row],[QTY/ CTN B]],1)-1))</f>
        <v>12</v>
      </c>
      <c r="X2102" s="40" t="str">
        <f>IF(db[[#This Row],[QTY/ CTN B]]="","",RIGHT(db[[#This Row],[QTY/ CTN B]],LEN(db[[#This Row],[QTY/ CTN B]])-SEARCH(" ",db[[#This Row],[QTY/ CTN B]],1)))</f>
        <v>LSN</v>
      </c>
      <c r="Y2102" s="40">
        <f>IF(db[[#This Row],[QTY/ CTN TG]]="",IF(db[[#This Row],[STN TG]]="","",12),LEFT(db[[#This Row],[QTY/ CTN TG]],SEARCH(" ",db[[#This Row],[QTY/ CTN TG]],1)-1))</f>
        <v>12</v>
      </c>
      <c r="Z21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02" s="40" t="str">
        <f>IF(db[[#This Row],[STN K]]="","",IF(db[[#This Row],[STN TG]]="LSN",12,""))</f>
        <v/>
      </c>
      <c r="AB2102" s="40" t="str">
        <f>IF(db[[#This Row],[STN TG]]="LSN","PCS","")</f>
        <v/>
      </c>
      <c r="AC2102" s="40">
        <f>db[[#This Row],[QTY B]]*IF(db[[#This Row],[QTY TG]]="",1,db[[#This Row],[QTY TG]])*IF(db[[#This Row],[QTY K]]="",1,db[[#This Row],[QTY K]])</f>
        <v>144</v>
      </c>
      <c r="AD2102" s="40" t="str">
        <f>IF(db[[#This Row],[STN K]]="",IF(db[[#This Row],[STN TG]]="",db[[#This Row],[STN B]],db[[#This Row],[STN TG]]),db[[#This Row],[STN K]])</f>
        <v>PCS</v>
      </c>
      <c r="AE2102" s="40"/>
    </row>
    <row r="2103" spans="1:31" x14ac:dyDescent="0.25">
      <c r="A2103" s="40">
        <f t="shared" si="32"/>
        <v>2102</v>
      </c>
      <c r="B2103" s="2" t="str">
        <f>LOWER(SUBSTITUTE(SUBSTITUTE(SUBSTITUTE(SUBSTITUTE(SUBSTITUTE(SUBSTITUTE(SUBSTITUTE(SUBSTITUTE(db[[#This Row],[NB BM]]," ",),".",""),"-",""),"(",""),")",""),"/",""),"""",""),"+",""))</f>
        <v>opasteljk12wop12chccompact</v>
      </c>
      <c r="C2103" s="2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D2103" s="2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E210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opasteljk12wop12chccompact12lsnartomoro</v>
      </c>
      <c r="F210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oilpastelop12chccompactjk12lsn</v>
      </c>
      <c r="G2103" s="2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oilpastelop12chccompactjkartomoro</v>
      </c>
      <c r="H210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oilpastelop12chccompactjk12lsnartomoro</v>
      </c>
      <c r="I2103" s="2" t="s">
        <v>561</v>
      </c>
      <c r="J2103" s="2" t="s">
        <v>562</v>
      </c>
      <c r="K2103" s="14" t="s">
        <v>2091</v>
      </c>
      <c r="L2103" s="2" t="s">
        <v>1335</v>
      </c>
      <c r="M2103" s="34" t="e">
        <f>IF(db[[#This Row],[NB NOTA_C]]="","",COUNTIF([2]!B_MSK[concat],db[[#This Row],[NB NOTA_C]]))</f>
        <v>#REF!</v>
      </c>
      <c r="N2103" s="14" t="s">
        <v>1346</v>
      </c>
      <c r="O2103" s="2" t="s">
        <v>1376</v>
      </c>
      <c r="P2103" s="2" t="s">
        <v>2420</v>
      </c>
      <c r="Q2103" s="2" t="s">
        <v>5497</v>
      </c>
      <c r="R2103" s="2" t="str">
        <f>IF(db[[#This Row],[QTY/ CTN]]="","",SUBSTITUTE(SUBSTITUTE(SUBSTITUTE(db[[#This Row],[QTY/ CTN]]," ","_",2),"(",""),")","")&amp;"_")</f>
        <v>12 LSN_</v>
      </c>
      <c r="S2103" s="2">
        <f>IF(db[[#This Row],[H_QTY/ CTN]]="","",SEARCH("_",db[[#This Row],[H_QTY/ CTN]]))</f>
        <v>7</v>
      </c>
      <c r="T2103" s="2">
        <f>IF(db[[#This Row],[H_QTY/ CTN]]="","",LEN(db[[#This Row],[H_QTY/ CTN]]))</f>
        <v>7</v>
      </c>
      <c r="U2103" s="41" t="str">
        <f>IF(db[[#This Row],[H_QTY/ CTN]]="","",LEFT(db[[#This Row],[H_QTY/ CTN]],db[[#This Row],[H_1]]-1))</f>
        <v>12 LSN</v>
      </c>
      <c r="V2103" s="40" t="str">
        <f>IF(NOT(db[[#This Row],[H_1]]=db[[#This Row],[H_2]]),MID(db[[#This Row],[H_QTY/ CTN]],db[[#This Row],[H_1]]+1,db[[#This Row],[H_2]]-db[[#This Row],[H_1]]-1),"")</f>
        <v/>
      </c>
      <c r="W2103" s="40" t="str">
        <f>IF(db[[#This Row],[QTY/ CTN B]]="","",LEFT(db[[#This Row],[QTY/ CTN B]],SEARCH(" ",db[[#This Row],[QTY/ CTN B]],1)-1))</f>
        <v>12</v>
      </c>
      <c r="X2103" s="40" t="str">
        <f>IF(db[[#This Row],[QTY/ CTN B]]="","",RIGHT(db[[#This Row],[QTY/ CTN B]],LEN(db[[#This Row],[QTY/ CTN B]])-SEARCH(" ",db[[#This Row],[QTY/ CTN B]],1)))</f>
        <v>LSN</v>
      </c>
      <c r="Y2103" s="40">
        <f>IF(db[[#This Row],[QTY/ CTN TG]]="",IF(db[[#This Row],[STN TG]]="","",12),LEFT(db[[#This Row],[QTY/ CTN TG]],SEARCH(" ",db[[#This Row],[QTY/ CTN TG]],1)-1))</f>
        <v>12</v>
      </c>
      <c r="Z21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03" s="40" t="str">
        <f>IF(db[[#This Row],[STN K]]="","",IF(db[[#This Row],[STN TG]]="LSN",12,""))</f>
        <v/>
      </c>
      <c r="AB2103" s="40" t="str">
        <f>IF(db[[#This Row],[STN TG]]="LSN","PCS","")</f>
        <v/>
      </c>
      <c r="AC2103" s="40">
        <f>db[[#This Row],[QTY B]]*IF(db[[#This Row],[QTY TG]]="",1,db[[#This Row],[QTY TG]])*IF(db[[#This Row],[QTY K]]="",1,db[[#This Row],[QTY K]])</f>
        <v>144</v>
      </c>
      <c r="AD2103" s="40" t="str">
        <f>IF(db[[#This Row],[STN K]]="",IF(db[[#This Row],[STN TG]]="",db[[#This Row],[STN B]],db[[#This Row],[STN TG]]),db[[#This Row],[STN K]])</f>
        <v>PCS</v>
      </c>
      <c r="AE2103" s="40"/>
    </row>
    <row r="2104" spans="1:31" x14ac:dyDescent="0.25">
      <c r="A2104" s="40">
        <f t="shared" si="32"/>
        <v>2103</v>
      </c>
      <c r="B2104" s="2" t="str">
        <f>LOWER(SUBSTITUTE(SUBSTITUTE(SUBSTITUTE(SUBSTITUTE(SUBSTITUTE(SUBSTITUTE(SUBSTITUTE(SUBSTITUTE(db[[#This Row],[NB BM]]," ",),".",""),"-",""),"(",""),")",""),"/",""),"""",""),"+",""))</f>
        <v>opasteljk12wop12crround</v>
      </c>
      <c r="C2104" s="2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D2104" s="2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E210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opasteljk12wop12crround6box24setartomoro</v>
      </c>
      <c r="F210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oilpastelop12crroundjk6box24set</v>
      </c>
      <c r="G2104" s="2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oilpastelop12crroundjkartomoro</v>
      </c>
      <c r="H210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oilpastelop12crroundjk6box24setartomoro</v>
      </c>
      <c r="I2104" s="2" t="s">
        <v>563</v>
      </c>
      <c r="J2104" s="2" t="s">
        <v>564</v>
      </c>
      <c r="K2104" s="14" t="s">
        <v>2092</v>
      </c>
      <c r="L2104" s="2" t="s">
        <v>1335</v>
      </c>
      <c r="M2104" s="34" t="e">
        <f>IF(db[[#This Row],[NB NOTA_C]]="","",COUNTIF([2]!B_MSK[concat],db[[#This Row],[NB NOTA_C]]))</f>
        <v>#REF!</v>
      </c>
      <c r="N2104" s="14" t="s">
        <v>1346</v>
      </c>
      <c r="O2104" s="2" t="s">
        <v>1413</v>
      </c>
      <c r="P2104" s="2" t="s">
        <v>2420</v>
      </c>
      <c r="Q2104" s="2" t="s">
        <v>5424</v>
      </c>
      <c r="R2104" s="2" t="str">
        <f>IF(db[[#This Row],[QTY/ CTN]]="","",SUBSTITUTE(SUBSTITUTE(SUBSTITUTE(db[[#This Row],[QTY/ CTN]]," ","_",2),"(",""),")","")&amp;"_")</f>
        <v>6 BOX_24 SET_</v>
      </c>
      <c r="S2104" s="2">
        <f>IF(db[[#This Row],[H_QTY/ CTN]]="","",SEARCH("_",db[[#This Row],[H_QTY/ CTN]]))</f>
        <v>6</v>
      </c>
      <c r="T2104" s="2">
        <f>IF(db[[#This Row],[H_QTY/ CTN]]="","",LEN(db[[#This Row],[H_QTY/ CTN]]))</f>
        <v>13</v>
      </c>
      <c r="U2104" s="41" t="str">
        <f>IF(db[[#This Row],[H_QTY/ CTN]]="","",LEFT(db[[#This Row],[H_QTY/ CTN]],db[[#This Row],[H_1]]-1))</f>
        <v>6 BOX</v>
      </c>
      <c r="V2104" s="40" t="str">
        <f>IF(NOT(db[[#This Row],[H_1]]=db[[#This Row],[H_2]]),MID(db[[#This Row],[H_QTY/ CTN]],db[[#This Row],[H_1]]+1,db[[#This Row],[H_2]]-db[[#This Row],[H_1]]-1),"")</f>
        <v>24 SET</v>
      </c>
      <c r="W2104" s="40" t="str">
        <f>IF(db[[#This Row],[QTY/ CTN B]]="","",LEFT(db[[#This Row],[QTY/ CTN B]],SEARCH(" ",db[[#This Row],[QTY/ CTN B]],1)-1))</f>
        <v>6</v>
      </c>
      <c r="X2104" s="40" t="str">
        <f>IF(db[[#This Row],[QTY/ CTN B]]="","",RIGHT(db[[#This Row],[QTY/ CTN B]],LEN(db[[#This Row],[QTY/ CTN B]])-SEARCH(" ",db[[#This Row],[QTY/ CTN B]],1)))</f>
        <v>BOX</v>
      </c>
      <c r="Y2104" s="40" t="str">
        <f>IF(db[[#This Row],[QTY/ CTN TG]]="",IF(db[[#This Row],[STN TG]]="","",12),LEFT(db[[#This Row],[QTY/ CTN TG]],SEARCH(" ",db[[#This Row],[QTY/ CTN TG]],1)-1))</f>
        <v>24</v>
      </c>
      <c r="Z21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104" s="40" t="str">
        <f>IF(db[[#This Row],[STN K]]="","",IF(db[[#This Row],[STN TG]]="LSN",12,""))</f>
        <v/>
      </c>
      <c r="AB2104" s="40" t="str">
        <f>IF(db[[#This Row],[STN TG]]="LSN","PCS","")</f>
        <v/>
      </c>
      <c r="AC2104" s="40">
        <f>db[[#This Row],[QTY B]]*IF(db[[#This Row],[QTY TG]]="",1,db[[#This Row],[QTY TG]])*IF(db[[#This Row],[QTY K]]="",1,db[[#This Row],[QTY K]])</f>
        <v>144</v>
      </c>
      <c r="AD2104" s="40" t="str">
        <f>IF(db[[#This Row],[STN K]]="",IF(db[[#This Row],[STN TG]]="",db[[#This Row],[STN B]],db[[#This Row],[STN TG]]),db[[#This Row],[STN K]])</f>
        <v>SET</v>
      </c>
      <c r="AE2104" s="40"/>
    </row>
    <row r="2105" spans="1:31" x14ac:dyDescent="0.25">
      <c r="A2105" s="40">
        <f t="shared" si="32"/>
        <v>2104</v>
      </c>
      <c r="B2105" s="2" t="str">
        <f>LOWER(SUBSTITUTE(SUBSTITUTE(SUBSTITUTE(SUBSTITUTE(SUBSTITUTE(SUBSTITUTE(SUBSTITUTE(SUBSTITUTE(db[[#This Row],[NB BM]]," ",),".",""),"-",""),"(",""),")",""),"/",""),"""",""),"+",""))</f>
        <v>opasteljk12wop12s</v>
      </c>
      <c r="C2105" s="2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D2105" s="2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E210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opasteljk12wop12s12lsnartomoro</v>
      </c>
      <c r="F210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oilpastelop12sppcaseseaworldjk12lsn</v>
      </c>
      <c r="G2105" s="2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oilpastelop12sppcaseseaworldjkartomoro</v>
      </c>
      <c r="H210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oilpastelop12sppcaseseaworldjk12lsnartomoro</v>
      </c>
      <c r="I2105" s="2" t="s">
        <v>565</v>
      </c>
      <c r="J2105" s="2" t="s">
        <v>566</v>
      </c>
      <c r="K2105" s="14" t="s">
        <v>567</v>
      </c>
      <c r="L2105" s="2" t="s">
        <v>1335</v>
      </c>
      <c r="M2105" s="34" t="e">
        <f>IF(db[[#This Row],[NB NOTA_C]]="","",COUNTIF([2]!B_MSK[concat],db[[#This Row],[NB NOTA_C]]))</f>
        <v>#REF!</v>
      </c>
      <c r="N2105" s="14" t="s">
        <v>1346</v>
      </c>
      <c r="O2105" s="2" t="s">
        <v>1376</v>
      </c>
      <c r="P2105" s="2" t="s">
        <v>2420</v>
      </c>
      <c r="Q2105" s="2" t="s">
        <v>5098</v>
      </c>
      <c r="R2105" s="2" t="str">
        <f>IF(db[[#This Row],[QTY/ CTN]]="","",SUBSTITUTE(SUBSTITUTE(SUBSTITUTE(db[[#This Row],[QTY/ CTN]]," ","_",2),"(",""),")","")&amp;"_")</f>
        <v>12 LSN_</v>
      </c>
      <c r="S2105" s="2">
        <f>IF(db[[#This Row],[H_QTY/ CTN]]="","",SEARCH("_",db[[#This Row],[H_QTY/ CTN]]))</f>
        <v>7</v>
      </c>
      <c r="T2105" s="2">
        <f>IF(db[[#This Row],[H_QTY/ CTN]]="","",LEN(db[[#This Row],[H_QTY/ CTN]]))</f>
        <v>7</v>
      </c>
      <c r="U2105" s="41" t="str">
        <f>IF(db[[#This Row],[H_QTY/ CTN]]="","",LEFT(db[[#This Row],[H_QTY/ CTN]],db[[#This Row],[H_1]]-1))</f>
        <v>12 LSN</v>
      </c>
      <c r="V2105" s="40" t="str">
        <f>IF(NOT(db[[#This Row],[H_1]]=db[[#This Row],[H_2]]),MID(db[[#This Row],[H_QTY/ CTN]],db[[#This Row],[H_1]]+1,db[[#This Row],[H_2]]-db[[#This Row],[H_1]]-1),"")</f>
        <v/>
      </c>
      <c r="W2105" s="40" t="str">
        <f>IF(db[[#This Row],[QTY/ CTN B]]="","",LEFT(db[[#This Row],[QTY/ CTN B]],SEARCH(" ",db[[#This Row],[QTY/ CTN B]],1)-1))</f>
        <v>12</v>
      </c>
      <c r="X2105" s="40" t="str">
        <f>IF(db[[#This Row],[QTY/ CTN B]]="","",RIGHT(db[[#This Row],[QTY/ CTN B]],LEN(db[[#This Row],[QTY/ CTN B]])-SEARCH(" ",db[[#This Row],[QTY/ CTN B]],1)))</f>
        <v>LSN</v>
      </c>
      <c r="Y2105" s="40">
        <f>IF(db[[#This Row],[QTY/ CTN TG]]="",IF(db[[#This Row],[STN TG]]="","",12),LEFT(db[[#This Row],[QTY/ CTN TG]],SEARCH(" ",db[[#This Row],[QTY/ CTN TG]],1)-1))</f>
        <v>12</v>
      </c>
      <c r="Z21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05" s="40" t="str">
        <f>IF(db[[#This Row],[STN K]]="","",IF(db[[#This Row],[STN TG]]="LSN",12,""))</f>
        <v/>
      </c>
      <c r="AB2105" s="40" t="str">
        <f>IF(db[[#This Row],[STN TG]]="LSN","PCS","")</f>
        <v/>
      </c>
      <c r="AC2105" s="40">
        <f>db[[#This Row],[QTY B]]*IF(db[[#This Row],[QTY TG]]="",1,db[[#This Row],[QTY TG]])*IF(db[[#This Row],[QTY K]]="",1,db[[#This Row],[QTY K]])</f>
        <v>144</v>
      </c>
      <c r="AD2105" s="40" t="str">
        <f>IF(db[[#This Row],[STN K]]="",IF(db[[#This Row],[STN TG]]="",db[[#This Row],[STN B]],db[[#This Row],[STN TG]]),db[[#This Row],[STN K]])</f>
        <v>PCS</v>
      </c>
      <c r="AE2105" s="40"/>
    </row>
    <row r="2106" spans="1:31" x14ac:dyDescent="0.25">
      <c r="A2106" s="40">
        <f t="shared" si="32"/>
        <v>2105</v>
      </c>
      <c r="B2106" s="2" t="str">
        <f>LOWER(SUBSTITUTE(SUBSTITUTE(SUBSTITUTE(SUBSTITUTE(SUBSTITUTE(SUBSTITUTE(SUBSTITUTE(SUBSTITUTE(db[[#This Row],[NB BM]]," ",),".",""),"-",""),"(",""),")",""),"/",""),"""",""),"+",""))</f>
        <v>opasteljk18wop18s</v>
      </c>
      <c r="C2106" s="2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D2106" s="2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E210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opasteljk18wop18s6lsnartomoro</v>
      </c>
      <c r="F210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oilpastelop18sppcaseseaworldjk6lsn</v>
      </c>
      <c r="G2106" s="2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oilpastelop18sppcaseseaworldjkartomoro</v>
      </c>
      <c r="H210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oilpastelop18sppcaseseaworldjk6lsnartomoro</v>
      </c>
      <c r="I2106" s="2" t="s">
        <v>568</v>
      </c>
      <c r="J2106" s="2" t="s">
        <v>569</v>
      </c>
      <c r="K2106" s="14" t="s">
        <v>570</v>
      </c>
      <c r="L2106" s="2" t="s">
        <v>1335</v>
      </c>
      <c r="M2106" s="34" t="e">
        <f>IF(db[[#This Row],[NB NOTA_C]]="","",COUNTIF([2]!B_MSK[concat],db[[#This Row],[NB NOTA_C]]))</f>
        <v>#REF!</v>
      </c>
      <c r="N2106" s="14" t="s">
        <v>1346</v>
      </c>
      <c r="O2106" s="2" t="s">
        <v>1414</v>
      </c>
      <c r="P2106" s="2" t="s">
        <v>2420</v>
      </c>
      <c r="Q2106" s="2" t="s">
        <v>5431</v>
      </c>
      <c r="R2106" s="2" t="str">
        <f>IF(db[[#This Row],[QTY/ CTN]]="","",SUBSTITUTE(SUBSTITUTE(SUBSTITUTE(db[[#This Row],[QTY/ CTN]]," ","_",2),"(",""),")","")&amp;"_")</f>
        <v>6 LSN_</v>
      </c>
      <c r="S2106" s="2">
        <f>IF(db[[#This Row],[H_QTY/ CTN]]="","",SEARCH("_",db[[#This Row],[H_QTY/ CTN]]))</f>
        <v>6</v>
      </c>
      <c r="T2106" s="2">
        <f>IF(db[[#This Row],[H_QTY/ CTN]]="","",LEN(db[[#This Row],[H_QTY/ CTN]]))</f>
        <v>6</v>
      </c>
      <c r="U2106" s="41" t="str">
        <f>IF(db[[#This Row],[H_QTY/ CTN]]="","",LEFT(db[[#This Row],[H_QTY/ CTN]],db[[#This Row],[H_1]]-1))</f>
        <v>6 LSN</v>
      </c>
      <c r="V2106" s="40" t="str">
        <f>IF(NOT(db[[#This Row],[H_1]]=db[[#This Row],[H_2]]),MID(db[[#This Row],[H_QTY/ CTN]],db[[#This Row],[H_1]]+1,db[[#This Row],[H_2]]-db[[#This Row],[H_1]]-1),"")</f>
        <v/>
      </c>
      <c r="W2106" s="40" t="str">
        <f>IF(db[[#This Row],[QTY/ CTN B]]="","",LEFT(db[[#This Row],[QTY/ CTN B]],SEARCH(" ",db[[#This Row],[QTY/ CTN B]],1)-1))</f>
        <v>6</v>
      </c>
      <c r="X2106" s="40" t="str">
        <f>IF(db[[#This Row],[QTY/ CTN B]]="","",RIGHT(db[[#This Row],[QTY/ CTN B]],LEN(db[[#This Row],[QTY/ CTN B]])-SEARCH(" ",db[[#This Row],[QTY/ CTN B]],1)))</f>
        <v>LSN</v>
      </c>
      <c r="Y2106" s="40">
        <f>IF(db[[#This Row],[QTY/ CTN TG]]="",IF(db[[#This Row],[STN TG]]="","",12),LEFT(db[[#This Row],[QTY/ CTN TG]],SEARCH(" ",db[[#This Row],[QTY/ CTN TG]],1)-1))</f>
        <v>12</v>
      </c>
      <c r="Z21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06" s="40" t="str">
        <f>IF(db[[#This Row],[STN K]]="","",IF(db[[#This Row],[STN TG]]="LSN",12,""))</f>
        <v/>
      </c>
      <c r="AB2106" s="40" t="str">
        <f>IF(db[[#This Row],[STN TG]]="LSN","PCS","")</f>
        <v/>
      </c>
      <c r="AC2106" s="40">
        <f>db[[#This Row],[QTY B]]*IF(db[[#This Row],[QTY TG]]="",1,db[[#This Row],[QTY TG]])*IF(db[[#This Row],[QTY K]]="",1,db[[#This Row],[QTY K]])</f>
        <v>72</v>
      </c>
      <c r="AD2106" s="40" t="str">
        <f>IF(db[[#This Row],[STN K]]="",IF(db[[#This Row],[STN TG]]="",db[[#This Row],[STN B]],db[[#This Row],[STN TG]]),db[[#This Row],[STN K]])</f>
        <v>PCS</v>
      </c>
      <c r="AE2106" s="40"/>
    </row>
    <row r="2107" spans="1:31" x14ac:dyDescent="0.25">
      <c r="A2107" s="40">
        <f t="shared" si="32"/>
        <v>2106</v>
      </c>
      <c r="B2107" s="2" t="str">
        <f>LOWER(SUBSTITUTE(SUBSTITUTE(SUBSTITUTE(SUBSTITUTE(SUBSTITUTE(SUBSTITUTE(SUBSTITUTE(SUBSTITUTE(db[[#This Row],[NB BM]]," ",),".",""),"-",""),"(",""),")",""),"/",""),"""",""),"+",""))</f>
        <v>opasteljk24wop24s</v>
      </c>
      <c r="C2107" s="2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D2107" s="2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E210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opasteljk24wop24s8box6setartomoro</v>
      </c>
      <c r="F210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oilpastelop24sppcaseseaworldjk8box6set</v>
      </c>
      <c r="G2107" s="2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oilpastelop24sppcaseseaworldjkartomoro</v>
      </c>
      <c r="H210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oilpastelop24sppcaseseaworldjk8box6setartomoro</v>
      </c>
      <c r="I2107" s="2" t="s">
        <v>571</v>
      </c>
      <c r="J2107" s="2" t="s">
        <v>572</v>
      </c>
      <c r="K2107" s="14" t="s">
        <v>573</v>
      </c>
      <c r="L2107" s="2" t="s">
        <v>1335</v>
      </c>
      <c r="M2107" s="34" t="e">
        <f>IF(db[[#This Row],[NB NOTA_C]]="","",COUNTIF([2]!B_MSK[concat],db[[#This Row],[NB NOTA_C]]))</f>
        <v>#REF!</v>
      </c>
      <c r="N2107" s="14" t="s">
        <v>1346</v>
      </c>
      <c r="O2107" s="2" t="s">
        <v>1504</v>
      </c>
      <c r="P2107" s="2" t="s">
        <v>2420</v>
      </c>
      <c r="Q2107" s="2" t="s">
        <v>5088</v>
      </c>
      <c r="R2107" s="2" t="str">
        <f>IF(db[[#This Row],[QTY/ CTN]]="","",SUBSTITUTE(SUBSTITUTE(SUBSTITUTE(db[[#This Row],[QTY/ CTN]]," ","_",2),"(",""),")","")&amp;"_")</f>
        <v>8 BOX_6 SET_</v>
      </c>
      <c r="S2107" s="2">
        <f>IF(db[[#This Row],[H_QTY/ CTN]]="","",SEARCH("_",db[[#This Row],[H_QTY/ CTN]]))</f>
        <v>6</v>
      </c>
      <c r="T2107" s="2">
        <f>IF(db[[#This Row],[H_QTY/ CTN]]="","",LEN(db[[#This Row],[H_QTY/ CTN]]))</f>
        <v>12</v>
      </c>
      <c r="U2107" s="41" t="str">
        <f>IF(db[[#This Row],[H_QTY/ CTN]]="","",LEFT(db[[#This Row],[H_QTY/ CTN]],db[[#This Row],[H_1]]-1))</f>
        <v>8 BOX</v>
      </c>
      <c r="V2107" s="40" t="str">
        <f>IF(NOT(db[[#This Row],[H_1]]=db[[#This Row],[H_2]]),MID(db[[#This Row],[H_QTY/ CTN]],db[[#This Row],[H_1]]+1,db[[#This Row],[H_2]]-db[[#This Row],[H_1]]-1),"")</f>
        <v>6 SET</v>
      </c>
      <c r="W2107" s="40" t="str">
        <f>IF(db[[#This Row],[QTY/ CTN B]]="","",LEFT(db[[#This Row],[QTY/ CTN B]],SEARCH(" ",db[[#This Row],[QTY/ CTN B]],1)-1))</f>
        <v>8</v>
      </c>
      <c r="X2107" s="40" t="str">
        <f>IF(db[[#This Row],[QTY/ CTN B]]="","",RIGHT(db[[#This Row],[QTY/ CTN B]],LEN(db[[#This Row],[QTY/ CTN B]])-SEARCH(" ",db[[#This Row],[QTY/ CTN B]],1)))</f>
        <v>BOX</v>
      </c>
      <c r="Y2107" s="40" t="str">
        <f>IF(db[[#This Row],[QTY/ CTN TG]]="",IF(db[[#This Row],[STN TG]]="","",12),LEFT(db[[#This Row],[QTY/ CTN TG]],SEARCH(" ",db[[#This Row],[QTY/ CTN TG]],1)-1))</f>
        <v>6</v>
      </c>
      <c r="Z21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107" s="40" t="str">
        <f>IF(db[[#This Row],[STN K]]="","",IF(db[[#This Row],[STN TG]]="LSN",12,""))</f>
        <v/>
      </c>
      <c r="AB2107" s="40" t="str">
        <f>IF(db[[#This Row],[STN TG]]="LSN","PCS","")</f>
        <v/>
      </c>
      <c r="AC2107" s="40">
        <f>db[[#This Row],[QTY B]]*IF(db[[#This Row],[QTY TG]]="",1,db[[#This Row],[QTY TG]])*IF(db[[#This Row],[QTY K]]="",1,db[[#This Row],[QTY K]])</f>
        <v>48</v>
      </c>
      <c r="AD2107" s="40" t="str">
        <f>IF(db[[#This Row],[STN K]]="",IF(db[[#This Row],[STN TG]]="",db[[#This Row],[STN B]],db[[#This Row],[STN TG]]),db[[#This Row],[STN K]])</f>
        <v>SET</v>
      </c>
      <c r="AE2107" s="40"/>
    </row>
    <row r="2108" spans="1:31" x14ac:dyDescent="0.25">
      <c r="A2108" s="40">
        <f t="shared" si="32"/>
        <v>2107</v>
      </c>
      <c r="B2108" s="6" t="str">
        <f>LOWER(SUBSTITUTE(SUBSTITUTE(SUBSTITUTE(SUBSTITUTE(SUBSTITUTE(SUBSTITUTE(SUBSTITUTE(SUBSTITUTE(db[[#This Row],[NB BM]]," ",),".",""),"-",""),"(",""),")",""),"/",""),"""",""),"+",""))</f>
        <v>opasteljk36wop36s</v>
      </c>
      <c r="C2108" s="6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D2108" s="6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E2108" s="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opasteljk36wop36s6box6setartomoro</v>
      </c>
      <c r="F2108" s="6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oilpastelop36sppcaseseaworldjk6box6set</v>
      </c>
      <c r="G2108" s="6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oilpastelop36sppcaseseaworldjkartomoro</v>
      </c>
      <c r="H2108" s="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oilpastelop36sppcaseseaworldjk6box6setartomoro</v>
      </c>
      <c r="I2108" s="6" t="s">
        <v>574</v>
      </c>
      <c r="J2108" s="6" t="s">
        <v>575</v>
      </c>
      <c r="K2108" s="14" t="s">
        <v>576</v>
      </c>
      <c r="L2108" s="2" t="s">
        <v>1335</v>
      </c>
      <c r="M2108" s="34" t="e">
        <f>IF(db[[#This Row],[NB NOTA_C]]="","",COUNTIF([2]!B_MSK[concat],db[[#This Row],[NB NOTA_C]]))</f>
        <v>#REF!</v>
      </c>
      <c r="N2108" s="14" t="s">
        <v>1346</v>
      </c>
      <c r="O2108" s="2" t="s">
        <v>1505</v>
      </c>
      <c r="P2108" s="2" t="s">
        <v>2420</v>
      </c>
      <c r="Q2108" s="2" t="s">
        <v>5225</v>
      </c>
      <c r="R2108" s="2" t="str">
        <f>IF(db[[#This Row],[QTY/ CTN]]="","",SUBSTITUTE(SUBSTITUTE(SUBSTITUTE(db[[#This Row],[QTY/ CTN]]," ","_",2),"(",""),")","")&amp;"_")</f>
        <v>6 BOX_6 SET_</v>
      </c>
      <c r="S2108" s="2">
        <f>IF(db[[#This Row],[H_QTY/ CTN]]="","",SEARCH("_",db[[#This Row],[H_QTY/ CTN]]))</f>
        <v>6</v>
      </c>
      <c r="T2108" s="2">
        <f>IF(db[[#This Row],[H_QTY/ CTN]]="","",LEN(db[[#This Row],[H_QTY/ CTN]]))</f>
        <v>12</v>
      </c>
      <c r="U2108" s="41" t="str">
        <f>IF(db[[#This Row],[H_QTY/ CTN]]="","",LEFT(db[[#This Row],[H_QTY/ CTN]],db[[#This Row],[H_1]]-1))</f>
        <v>6 BOX</v>
      </c>
      <c r="V2108" s="40" t="str">
        <f>IF(NOT(db[[#This Row],[H_1]]=db[[#This Row],[H_2]]),MID(db[[#This Row],[H_QTY/ CTN]],db[[#This Row],[H_1]]+1,db[[#This Row],[H_2]]-db[[#This Row],[H_1]]-1),"")</f>
        <v>6 SET</v>
      </c>
      <c r="W2108" s="40" t="str">
        <f>IF(db[[#This Row],[QTY/ CTN B]]="","",LEFT(db[[#This Row],[QTY/ CTN B]],SEARCH(" ",db[[#This Row],[QTY/ CTN B]],1)-1))</f>
        <v>6</v>
      </c>
      <c r="X2108" s="40" t="str">
        <f>IF(db[[#This Row],[QTY/ CTN B]]="","",RIGHT(db[[#This Row],[QTY/ CTN B]],LEN(db[[#This Row],[QTY/ CTN B]])-SEARCH(" ",db[[#This Row],[QTY/ CTN B]],1)))</f>
        <v>BOX</v>
      </c>
      <c r="Y2108" s="40" t="str">
        <f>IF(db[[#This Row],[QTY/ CTN TG]]="",IF(db[[#This Row],[STN TG]]="","",12),LEFT(db[[#This Row],[QTY/ CTN TG]],SEARCH(" ",db[[#This Row],[QTY/ CTN TG]],1)-1))</f>
        <v>6</v>
      </c>
      <c r="Z21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108" s="40" t="str">
        <f>IF(db[[#This Row],[STN K]]="","",IF(db[[#This Row],[STN TG]]="LSN",12,""))</f>
        <v/>
      </c>
      <c r="AB2108" s="40" t="str">
        <f>IF(db[[#This Row],[STN TG]]="LSN","PCS","")</f>
        <v/>
      </c>
      <c r="AC2108" s="40">
        <f>db[[#This Row],[QTY B]]*IF(db[[#This Row],[QTY TG]]="",1,db[[#This Row],[QTY TG]])*IF(db[[#This Row],[QTY K]]="",1,db[[#This Row],[QTY K]])</f>
        <v>36</v>
      </c>
      <c r="AD2108" s="40" t="str">
        <f>IF(db[[#This Row],[STN K]]="",IF(db[[#This Row],[STN TG]]="",db[[#This Row],[STN B]],db[[#This Row],[STN TG]]),db[[#This Row],[STN K]])</f>
        <v>SET</v>
      </c>
      <c r="AE2108" s="40"/>
    </row>
    <row r="2109" spans="1:31" x14ac:dyDescent="0.25">
      <c r="A2109" s="40">
        <f t="shared" si="32"/>
        <v>2108</v>
      </c>
      <c r="B2109" s="6" t="str">
        <f>LOWER(SUBSTITUTE(SUBSTITUTE(SUBSTITUTE(SUBSTITUTE(SUBSTITUTE(SUBSTITUTE(SUBSTITUTE(SUBSTITUTE(db[[#This Row],[NB BM]]," ",),".",""),"-",""),"(",""),")",""),"/",""),"""",""),"+",""))</f>
        <v>opasteljk48wop48s</v>
      </c>
      <c r="C2109" s="6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D2109" s="6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E2109" s="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opasteljk48wop48s4box6setartomoro</v>
      </c>
      <c r="F2109" s="6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oilpastelop48sppcaseseaworldjk4box6set</v>
      </c>
      <c r="G2109" s="6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oilpastelop48sppcaseseaworldjkartomoro</v>
      </c>
      <c r="H2109" s="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oilpastelop48sppcaseseaworldjk4box6setartomoro</v>
      </c>
      <c r="I2109" s="6" t="s">
        <v>577</v>
      </c>
      <c r="J2109" s="6" t="s">
        <v>578</v>
      </c>
      <c r="K2109" s="14" t="s">
        <v>579</v>
      </c>
      <c r="L2109" s="2" t="s">
        <v>1335</v>
      </c>
      <c r="M2109" s="34" t="e">
        <f>IF(db[[#This Row],[NB NOTA_C]]="","",COUNTIF([2]!B_MSK[concat],db[[#This Row],[NB NOTA_C]]))</f>
        <v>#REF!</v>
      </c>
      <c r="N2109" s="14" t="s">
        <v>1346</v>
      </c>
      <c r="O2109" s="2" t="s">
        <v>1506</v>
      </c>
      <c r="P2109" s="2" t="s">
        <v>2420</v>
      </c>
      <c r="Q2109" s="2" t="s">
        <v>4887</v>
      </c>
      <c r="R2109" s="2" t="str">
        <f>IF(db[[#This Row],[QTY/ CTN]]="","",SUBSTITUTE(SUBSTITUTE(SUBSTITUTE(db[[#This Row],[QTY/ CTN]]," ","_",2),"(",""),")","")&amp;"_")</f>
        <v>4 BOX_6 SET_</v>
      </c>
      <c r="S2109" s="2">
        <f>IF(db[[#This Row],[H_QTY/ CTN]]="","",SEARCH("_",db[[#This Row],[H_QTY/ CTN]]))</f>
        <v>6</v>
      </c>
      <c r="T2109" s="2">
        <f>IF(db[[#This Row],[H_QTY/ CTN]]="","",LEN(db[[#This Row],[H_QTY/ CTN]]))</f>
        <v>12</v>
      </c>
      <c r="U2109" s="41" t="str">
        <f>IF(db[[#This Row],[H_QTY/ CTN]]="","",LEFT(db[[#This Row],[H_QTY/ CTN]],db[[#This Row],[H_1]]-1))</f>
        <v>4 BOX</v>
      </c>
      <c r="V2109" s="40" t="str">
        <f>IF(NOT(db[[#This Row],[H_1]]=db[[#This Row],[H_2]]),MID(db[[#This Row],[H_QTY/ CTN]],db[[#This Row],[H_1]]+1,db[[#This Row],[H_2]]-db[[#This Row],[H_1]]-1),"")</f>
        <v>6 SET</v>
      </c>
      <c r="W2109" s="40" t="str">
        <f>IF(db[[#This Row],[QTY/ CTN B]]="","",LEFT(db[[#This Row],[QTY/ CTN B]],SEARCH(" ",db[[#This Row],[QTY/ CTN B]],1)-1))</f>
        <v>4</v>
      </c>
      <c r="X2109" s="40" t="str">
        <f>IF(db[[#This Row],[QTY/ CTN B]]="","",RIGHT(db[[#This Row],[QTY/ CTN B]],LEN(db[[#This Row],[QTY/ CTN B]])-SEARCH(" ",db[[#This Row],[QTY/ CTN B]],1)))</f>
        <v>BOX</v>
      </c>
      <c r="Y2109" s="40" t="str">
        <f>IF(db[[#This Row],[QTY/ CTN TG]]="",IF(db[[#This Row],[STN TG]]="","",12),LEFT(db[[#This Row],[QTY/ CTN TG]],SEARCH(" ",db[[#This Row],[QTY/ CTN TG]],1)-1))</f>
        <v>6</v>
      </c>
      <c r="Z21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109" s="40" t="str">
        <f>IF(db[[#This Row],[STN K]]="","",IF(db[[#This Row],[STN TG]]="LSN",12,""))</f>
        <v/>
      </c>
      <c r="AB2109" s="40" t="str">
        <f>IF(db[[#This Row],[STN TG]]="LSN","PCS","")</f>
        <v/>
      </c>
      <c r="AC2109" s="40">
        <f>db[[#This Row],[QTY B]]*IF(db[[#This Row],[QTY TG]]="",1,db[[#This Row],[QTY TG]])*IF(db[[#This Row],[QTY K]]="",1,db[[#This Row],[QTY K]])</f>
        <v>24</v>
      </c>
      <c r="AD2109" s="40" t="str">
        <f>IF(db[[#This Row],[STN K]]="",IF(db[[#This Row],[STN TG]]="",db[[#This Row],[STN B]],db[[#This Row],[STN TG]]),db[[#This Row],[STN K]])</f>
        <v>SET</v>
      </c>
      <c r="AE2109" s="40"/>
    </row>
    <row r="2110" spans="1:31" x14ac:dyDescent="0.25">
      <c r="A2110" s="40">
        <f t="shared" si="32"/>
        <v>2109</v>
      </c>
      <c r="B2110" s="2" t="str">
        <f>LOWER(SUBSTITUTE(SUBSTITUTE(SUBSTITUTE(SUBSTITUTE(SUBSTITUTE(SUBSTITUTE(SUBSTITUTE(SUBSTITUTE(db[[#This Row],[NB BM]]," ",),".",""),"-",""),"(",""),")",""),"/",""),"""",""),"+",""))</f>
        <v>opasteljk55wop55s</v>
      </c>
      <c r="C2110" s="2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D2110" s="2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E211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opasteljk55wop55s4box6setartomoro</v>
      </c>
      <c r="F211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oilpastelop55sppcaseseaworldjk4box6set</v>
      </c>
      <c r="G2110" s="2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oilpastelop55sppcaseseaworldjkartomoro</v>
      </c>
      <c r="H211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oilpastelop55sppcaseseaworldjk4box6setartomoro</v>
      </c>
      <c r="I2110" s="2" t="s">
        <v>580</v>
      </c>
      <c r="J2110" s="2" t="s">
        <v>581</v>
      </c>
      <c r="K2110" s="14" t="s">
        <v>582</v>
      </c>
      <c r="L2110" s="2" t="s">
        <v>1335</v>
      </c>
      <c r="M2110" s="34" t="e">
        <f>IF(db[[#This Row],[NB NOTA_C]]="","",COUNTIF([2]!B_MSK[concat],db[[#This Row],[NB NOTA_C]]))</f>
        <v>#REF!</v>
      </c>
      <c r="N2110" s="14" t="s">
        <v>1346</v>
      </c>
      <c r="O2110" s="2" t="s">
        <v>1506</v>
      </c>
      <c r="P2110" s="2" t="s">
        <v>2420</v>
      </c>
      <c r="Q2110" s="2" t="s">
        <v>4772</v>
      </c>
      <c r="R2110" s="2" t="str">
        <f>IF(db[[#This Row],[QTY/ CTN]]="","",SUBSTITUTE(SUBSTITUTE(SUBSTITUTE(db[[#This Row],[QTY/ CTN]]," ","_",2),"(",""),")","")&amp;"_")</f>
        <v>4 BOX_6 SET_</v>
      </c>
      <c r="S2110" s="2">
        <f>IF(db[[#This Row],[H_QTY/ CTN]]="","",SEARCH("_",db[[#This Row],[H_QTY/ CTN]]))</f>
        <v>6</v>
      </c>
      <c r="T2110" s="2">
        <f>IF(db[[#This Row],[H_QTY/ CTN]]="","",LEN(db[[#This Row],[H_QTY/ CTN]]))</f>
        <v>12</v>
      </c>
      <c r="U2110" s="41" t="str">
        <f>IF(db[[#This Row],[H_QTY/ CTN]]="","",LEFT(db[[#This Row],[H_QTY/ CTN]],db[[#This Row],[H_1]]-1))</f>
        <v>4 BOX</v>
      </c>
      <c r="V2110" s="40" t="str">
        <f>IF(NOT(db[[#This Row],[H_1]]=db[[#This Row],[H_2]]),MID(db[[#This Row],[H_QTY/ CTN]],db[[#This Row],[H_1]]+1,db[[#This Row],[H_2]]-db[[#This Row],[H_1]]-1),"")</f>
        <v>6 SET</v>
      </c>
      <c r="W2110" s="40" t="str">
        <f>IF(db[[#This Row],[QTY/ CTN B]]="","",LEFT(db[[#This Row],[QTY/ CTN B]],SEARCH(" ",db[[#This Row],[QTY/ CTN B]],1)-1))</f>
        <v>4</v>
      </c>
      <c r="X2110" s="40" t="str">
        <f>IF(db[[#This Row],[QTY/ CTN B]]="","",RIGHT(db[[#This Row],[QTY/ CTN B]],LEN(db[[#This Row],[QTY/ CTN B]])-SEARCH(" ",db[[#This Row],[QTY/ CTN B]],1)))</f>
        <v>BOX</v>
      </c>
      <c r="Y2110" s="40" t="str">
        <f>IF(db[[#This Row],[QTY/ CTN TG]]="",IF(db[[#This Row],[STN TG]]="","",12),LEFT(db[[#This Row],[QTY/ CTN TG]],SEARCH(" ",db[[#This Row],[QTY/ CTN TG]],1)-1))</f>
        <v>6</v>
      </c>
      <c r="Z21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110" s="40" t="str">
        <f>IF(db[[#This Row],[STN K]]="","",IF(db[[#This Row],[STN TG]]="LSN",12,""))</f>
        <v/>
      </c>
      <c r="AB2110" s="40" t="str">
        <f>IF(db[[#This Row],[STN TG]]="LSN","PCS","")</f>
        <v/>
      </c>
      <c r="AC2110" s="40">
        <f>db[[#This Row],[QTY B]]*IF(db[[#This Row],[QTY TG]]="",1,db[[#This Row],[QTY TG]])*IF(db[[#This Row],[QTY K]]="",1,db[[#This Row],[QTY K]])</f>
        <v>24</v>
      </c>
      <c r="AD2110" s="40" t="str">
        <f>IF(db[[#This Row],[STN K]]="",IF(db[[#This Row],[STN TG]]="",db[[#This Row],[STN B]],db[[#This Row],[STN TG]]),db[[#This Row],[STN K]])</f>
        <v>SET</v>
      </c>
      <c r="AE2110" s="40"/>
    </row>
    <row r="2111" spans="1:31" x14ac:dyDescent="0.25">
      <c r="A2111" s="40">
        <f t="shared" si="32"/>
        <v>2110</v>
      </c>
      <c r="B2111" s="2" t="str">
        <f>LOWER(SUBSTITUTE(SUBSTITUTE(SUBSTITUTE(SUBSTITUTE(SUBSTITUTE(SUBSTITUTE(SUBSTITUTE(SUBSTITUTE(db[[#This Row],[NB BM]]," ",),".",""),"-",""),"(",""),")",""),"/",""),"""",""),"+",""))</f>
        <v>opasteljk72wop72s</v>
      </c>
      <c r="C2111" s="2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D2111" s="2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E211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opasteljk72wop72s4box6setartomoro</v>
      </c>
      <c r="F211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oilpastelop72sppcaseseaworldjk4box6set</v>
      </c>
      <c r="G2111" s="2" t="str">
        <f>db[[#This Row],[NB NOTA_C]]&amp;LOWER(SUBSTITUTE(SUBSTITUTE(SUBSTITUTE(SUBSTITUTE(SUBSTITUTE(SUBSTITUTE(SUBSTITUTE(SUBSTITUTE(SUBSTITUTE(db[[#This Row],[FAKTUR]]," ",),".",""),"-",""),"(",""),")",""),",",""),"/",""),"""",""),"+",""))</f>
        <v>oilpastelop72sppcaseseaworldjkartomoro</v>
      </c>
      <c r="H211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oilpastelop72sppcaseseaworldjk4box6setartomoro</v>
      </c>
      <c r="I2111" s="2" t="s">
        <v>4871</v>
      </c>
      <c r="J2111" s="2" t="s">
        <v>2103</v>
      </c>
      <c r="K2111" s="14" t="s">
        <v>2104</v>
      </c>
      <c r="L2111" s="2" t="s">
        <v>1335</v>
      </c>
      <c r="M2111" s="34" t="e">
        <f>IF(db[[#This Row],[NB NOTA_C]]="","",COUNTIF([2]!B_MSK[concat],db[[#This Row],[NB NOTA_C]]))</f>
        <v>#REF!</v>
      </c>
      <c r="N2111" s="14" t="s">
        <v>1346</v>
      </c>
      <c r="O2111" s="2" t="s">
        <v>1506</v>
      </c>
      <c r="P2111" s="2" t="s">
        <v>2420</v>
      </c>
      <c r="Q2111" s="2" t="s">
        <v>4872</v>
      </c>
      <c r="R2111" s="2" t="str">
        <f>IF(db[[#This Row],[QTY/ CTN]]="","",SUBSTITUTE(SUBSTITUTE(SUBSTITUTE(db[[#This Row],[QTY/ CTN]]," ","_",2),"(",""),")","")&amp;"_")</f>
        <v>4 BOX_6 SET_</v>
      </c>
      <c r="S2111" s="2">
        <f>IF(db[[#This Row],[H_QTY/ CTN]]="","",SEARCH("_",db[[#This Row],[H_QTY/ CTN]]))</f>
        <v>6</v>
      </c>
      <c r="T2111" s="2">
        <f>IF(db[[#This Row],[H_QTY/ CTN]]="","",LEN(db[[#This Row],[H_QTY/ CTN]]))</f>
        <v>12</v>
      </c>
      <c r="U2111" s="41" t="str">
        <f>IF(db[[#This Row],[H_QTY/ CTN]]="","",LEFT(db[[#This Row],[H_QTY/ CTN]],db[[#This Row],[H_1]]-1))</f>
        <v>4 BOX</v>
      </c>
      <c r="V2111" s="40" t="str">
        <f>IF(NOT(db[[#This Row],[H_1]]=db[[#This Row],[H_2]]),MID(db[[#This Row],[H_QTY/ CTN]],db[[#This Row],[H_1]]+1,db[[#This Row],[H_2]]-db[[#This Row],[H_1]]-1),"")</f>
        <v>6 SET</v>
      </c>
      <c r="W2111" s="40" t="str">
        <f>IF(db[[#This Row],[QTY/ CTN B]]="","",LEFT(db[[#This Row],[QTY/ CTN B]],SEARCH(" ",db[[#This Row],[QTY/ CTN B]],1)-1))</f>
        <v>4</v>
      </c>
      <c r="X2111" s="40" t="str">
        <f>IF(db[[#This Row],[QTY/ CTN B]]="","",RIGHT(db[[#This Row],[QTY/ CTN B]],LEN(db[[#This Row],[QTY/ CTN B]])-SEARCH(" ",db[[#This Row],[QTY/ CTN B]],1)))</f>
        <v>BOX</v>
      </c>
      <c r="Y2111" s="40" t="str">
        <f>IF(db[[#This Row],[QTY/ CTN TG]]="",IF(db[[#This Row],[STN TG]]="","",12),LEFT(db[[#This Row],[QTY/ CTN TG]],SEARCH(" ",db[[#This Row],[QTY/ CTN TG]],1)-1))</f>
        <v>6</v>
      </c>
      <c r="Z21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111" s="40" t="str">
        <f>IF(db[[#This Row],[STN K]]="","",IF(db[[#This Row],[STN TG]]="LSN",12,""))</f>
        <v/>
      </c>
      <c r="AB2111" s="40" t="str">
        <f>IF(db[[#This Row],[STN TG]]="LSN","PCS","")</f>
        <v/>
      </c>
      <c r="AC2111" s="40">
        <f>db[[#This Row],[QTY B]]*IF(db[[#This Row],[QTY TG]]="",1,db[[#This Row],[QTY TG]])*IF(db[[#This Row],[QTY K]]="",1,db[[#This Row],[QTY K]])</f>
        <v>24</v>
      </c>
      <c r="AD2111" s="40" t="str">
        <f>IF(db[[#This Row],[STN K]]="",IF(db[[#This Row],[STN TG]]="",db[[#This Row],[STN B]],db[[#This Row],[STN TG]]),db[[#This Row],[STN K]])</f>
        <v>SET</v>
      </c>
      <c r="AE2111" s="40"/>
    </row>
    <row r="2112" spans="1:31" x14ac:dyDescent="0.25">
      <c r="A2112" s="40">
        <f t="shared" si="32"/>
        <v>2111</v>
      </c>
      <c r="B2112" s="5" t="str">
        <f>LOWER(SUBSTITUTE(SUBSTITUTE(SUBSTITUTE(SUBSTITUTE(SUBSTITUTE(SUBSTITUTE(SUBSTITUTE(SUBSTITUTE(db[[#This Row],[NB BM]]," ",),".",""),"-",""),"(",""),")",""),"/",""),"""",""),"+",""))</f>
        <v>guntinggunindooll</v>
      </c>
      <c r="C2112" s="5" t="str">
        <f>LOWER(SUBSTITUTE(SUBSTITUTE(SUBSTITUTE(SUBSTITUTE(SUBSTITUTE(SUBSTITUTE(SUBSTITUTE(SUBSTITUTE(SUBSTITUTE(db[[#This Row],[NB NOTA]]," ",),".",""),"-",""),"(",""),")",""),",",""),"/",""),"""",""),"+",""))</f>
        <v>ollgunindo</v>
      </c>
      <c r="D2112" s="5" t="str">
        <f>LOWER(SUBSTITUTE(SUBSTITUTE(SUBSTITUTE(SUBSTITUTE(SUBSTITUTE(SUBSTITUTE(SUBSTITUTE(SUBSTITUTE(SUBSTITUTE(db[[#This Row],[NB PAJAK]]," ",""),"-",""),"(",""),")",""),".",""),",",""),"/",""),"""",""),"+",""))</f>
        <v/>
      </c>
      <c r="E211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guntinggunindooll30lsnuntana</v>
      </c>
      <c r="F211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ollgunindo30lsn</v>
      </c>
      <c r="G2112" s="5" t="str">
        <f>db[[#This Row],[NB NOTA_C]]&amp;LOWER(SUBSTITUTE(SUBSTITUTE(SUBSTITUTE(SUBSTITUTE(SUBSTITUTE(SUBSTITUTE(SUBSTITUTE(SUBSTITUTE(SUBSTITUTE(db[[#This Row],[FAKTUR]]," ",),".",""),"-",""),"(",""),")",""),",",""),"/",""),"""",""),"+",""))</f>
        <v>ollgunindountana</v>
      </c>
      <c r="H211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ollgunindo30lsnuntana</v>
      </c>
      <c r="I2112" s="2" t="s">
        <v>6035</v>
      </c>
      <c r="J2112" s="2" t="s">
        <v>4773</v>
      </c>
      <c r="K2112" s="1"/>
      <c r="L2112" s="2" t="s">
        <v>1336</v>
      </c>
      <c r="M2112" s="34" t="e">
        <f>IF(db[[#This Row],[NB NOTA_C]]="","",COUNTIF([2]!B_MSK[concat],db[[#This Row],[NB NOTA_C]]))</f>
        <v>#REF!</v>
      </c>
      <c r="N2112" s="14" t="s">
        <v>1363</v>
      </c>
      <c r="O2112" s="2" t="s">
        <v>1432</v>
      </c>
      <c r="P2112" s="2" t="s">
        <v>2425</v>
      </c>
      <c r="R2112" s="2" t="str">
        <f>IF(db[[#This Row],[QTY/ CTN]]="","",SUBSTITUTE(SUBSTITUTE(SUBSTITUTE(db[[#This Row],[QTY/ CTN]]," ","_",2),"(",""),")","")&amp;"_")</f>
        <v>30 LSN_</v>
      </c>
      <c r="S2112" s="2">
        <f>IF(db[[#This Row],[H_QTY/ CTN]]="","",SEARCH("_",db[[#This Row],[H_QTY/ CTN]]))</f>
        <v>7</v>
      </c>
      <c r="T2112" s="2">
        <f>IF(db[[#This Row],[H_QTY/ CTN]]="","",LEN(db[[#This Row],[H_QTY/ CTN]]))</f>
        <v>7</v>
      </c>
      <c r="U2112" s="41" t="str">
        <f>IF(db[[#This Row],[H_QTY/ CTN]]="","",LEFT(db[[#This Row],[H_QTY/ CTN]],db[[#This Row],[H_1]]-1))</f>
        <v>30 LSN</v>
      </c>
      <c r="V2112" s="40" t="str">
        <f>IF(NOT(db[[#This Row],[H_1]]=db[[#This Row],[H_2]]),MID(db[[#This Row],[H_QTY/ CTN]],db[[#This Row],[H_1]]+1,db[[#This Row],[H_2]]-db[[#This Row],[H_1]]-1),"")</f>
        <v/>
      </c>
      <c r="W2112" s="40" t="str">
        <f>IF(db[[#This Row],[QTY/ CTN B]]="","",LEFT(db[[#This Row],[QTY/ CTN B]],SEARCH(" ",db[[#This Row],[QTY/ CTN B]],1)-1))</f>
        <v>30</v>
      </c>
      <c r="X2112" s="40" t="str">
        <f>IF(db[[#This Row],[QTY/ CTN B]]="","",RIGHT(db[[#This Row],[QTY/ CTN B]],LEN(db[[#This Row],[QTY/ CTN B]])-SEARCH(" ",db[[#This Row],[QTY/ CTN B]],1)))</f>
        <v>LSN</v>
      </c>
      <c r="Y2112" s="40">
        <f>IF(db[[#This Row],[QTY/ CTN TG]]="",IF(db[[#This Row],[STN TG]]="","",12),LEFT(db[[#This Row],[QTY/ CTN TG]],SEARCH(" ",db[[#This Row],[QTY/ CTN TG]],1)-1))</f>
        <v>12</v>
      </c>
      <c r="Z21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12" s="40" t="str">
        <f>IF(db[[#This Row],[STN K]]="","",IF(db[[#This Row],[STN TG]]="LSN",12,""))</f>
        <v/>
      </c>
      <c r="AB2112" s="40" t="str">
        <f>IF(db[[#This Row],[STN TG]]="LSN","PCS","")</f>
        <v/>
      </c>
      <c r="AC2112" s="40">
        <f>db[[#This Row],[QTY B]]*IF(db[[#This Row],[QTY TG]]="",1,db[[#This Row],[QTY TG]])*IF(db[[#This Row],[QTY K]]="",1,db[[#This Row],[QTY K]])</f>
        <v>360</v>
      </c>
      <c r="AD2112" s="40" t="str">
        <f>IF(db[[#This Row],[STN K]]="",IF(db[[#This Row],[STN TG]]="",db[[#This Row],[STN B]],db[[#This Row],[STN TG]]),db[[#This Row],[STN K]])</f>
        <v>PCS</v>
      </c>
      <c r="AE2112" s="40"/>
    </row>
    <row r="2113" spans="1:31" x14ac:dyDescent="0.25">
      <c r="A2113" s="40">
        <f t="shared" si="32"/>
        <v>2112</v>
      </c>
      <c r="B2113" s="5" t="str">
        <f>LOWER(SUBSTITUTE(SUBSTITUTE(SUBSTITUTE(SUBSTITUTE(SUBSTITUTE(SUBSTITUTE(SUBSTITUTE(SUBSTITUTE(db[[#This Row],[NB BM]]," ",),".",""),"-",""),"(",""),")",""),"/",""),"""",""),"+",""))</f>
        <v>guntinggunindooll</v>
      </c>
      <c r="C2113" s="5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D2113" s="5" t="str">
        <f>LOWER(SUBSTITUTE(SUBSTITUTE(SUBSTITUTE(SUBSTITUTE(SUBSTITUTE(SUBSTITUTE(SUBSTITUTE(SUBSTITUTE(SUBSTITUTE(db[[#This Row],[NB PAJAK]]," ",""),"-",""),"(",""),")",""),".",""),",",""),"/",""),"""",""),"+",""))</f>
        <v/>
      </c>
      <c r="E211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guntinggunindooll30lsnuntana</v>
      </c>
      <c r="F211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ollgunindolp30lsn</v>
      </c>
      <c r="G2113" s="5" t="str">
        <f>db[[#This Row],[NB NOTA_C]]&amp;LOWER(SUBSTITUTE(SUBSTITUTE(SUBSTITUTE(SUBSTITUTE(SUBSTITUTE(SUBSTITUTE(SUBSTITUTE(SUBSTITUTE(SUBSTITUTE(db[[#This Row],[FAKTUR]]," ",),".",""),"-",""),"(",""),")",""),",",""),"/",""),"""",""),"+",""))</f>
        <v>ollgunindolpuntana</v>
      </c>
      <c r="H211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ollgunindolp30lsnuntana</v>
      </c>
      <c r="I2113" s="2" t="s">
        <v>6035</v>
      </c>
      <c r="J2113" s="2" t="s">
        <v>3758</v>
      </c>
      <c r="K2113" s="1"/>
      <c r="L2113" s="2" t="s">
        <v>1336</v>
      </c>
      <c r="M2113" s="34" t="e">
        <f>IF(db[[#This Row],[NB NOTA_C]]="","",COUNTIF([2]!B_MSK[concat],db[[#This Row],[NB NOTA_C]]))</f>
        <v>#REF!</v>
      </c>
      <c r="N2113" s="14" t="s">
        <v>1363</v>
      </c>
      <c r="O2113" s="2" t="s">
        <v>1432</v>
      </c>
      <c r="P2113" s="2" t="s">
        <v>2425</v>
      </c>
      <c r="R2113" s="2" t="str">
        <f>IF(db[[#This Row],[QTY/ CTN]]="","",SUBSTITUTE(SUBSTITUTE(SUBSTITUTE(db[[#This Row],[QTY/ CTN]]," ","_",2),"(",""),")","")&amp;"_")</f>
        <v>30 LSN_</v>
      </c>
      <c r="S2113" s="2">
        <f>IF(db[[#This Row],[H_QTY/ CTN]]="","",SEARCH("_",db[[#This Row],[H_QTY/ CTN]]))</f>
        <v>7</v>
      </c>
      <c r="T2113" s="2">
        <f>IF(db[[#This Row],[H_QTY/ CTN]]="","",LEN(db[[#This Row],[H_QTY/ CTN]]))</f>
        <v>7</v>
      </c>
      <c r="U2113" s="41" t="str">
        <f>IF(db[[#This Row],[H_QTY/ CTN]]="","",LEFT(db[[#This Row],[H_QTY/ CTN]],db[[#This Row],[H_1]]-1))</f>
        <v>30 LSN</v>
      </c>
      <c r="V2113" s="40" t="str">
        <f>IF(NOT(db[[#This Row],[H_1]]=db[[#This Row],[H_2]]),MID(db[[#This Row],[H_QTY/ CTN]],db[[#This Row],[H_1]]+1,db[[#This Row],[H_2]]-db[[#This Row],[H_1]]-1),"")</f>
        <v/>
      </c>
      <c r="W2113" s="40" t="str">
        <f>IF(db[[#This Row],[QTY/ CTN B]]="","",LEFT(db[[#This Row],[QTY/ CTN B]],SEARCH(" ",db[[#This Row],[QTY/ CTN B]],1)-1))</f>
        <v>30</v>
      </c>
      <c r="X2113" s="40" t="str">
        <f>IF(db[[#This Row],[QTY/ CTN B]]="","",RIGHT(db[[#This Row],[QTY/ CTN B]],LEN(db[[#This Row],[QTY/ CTN B]])-SEARCH(" ",db[[#This Row],[QTY/ CTN B]],1)))</f>
        <v>LSN</v>
      </c>
      <c r="Y2113" s="40">
        <f>IF(db[[#This Row],[QTY/ CTN TG]]="",IF(db[[#This Row],[STN TG]]="","",12),LEFT(db[[#This Row],[QTY/ CTN TG]],SEARCH(" ",db[[#This Row],[QTY/ CTN TG]],1)-1))</f>
        <v>12</v>
      </c>
      <c r="Z21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13" s="40" t="str">
        <f>IF(db[[#This Row],[STN K]]="","",IF(db[[#This Row],[STN TG]]="LSN",12,""))</f>
        <v/>
      </c>
      <c r="AB2113" s="40" t="str">
        <f>IF(db[[#This Row],[STN TG]]="LSN","PCS","")</f>
        <v/>
      </c>
      <c r="AC2113" s="40">
        <f>db[[#This Row],[QTY B]]*IF(db[[#This Row],[QTY TG]]="",1,db[[#This Row],[QTY TG]])*IF(db[[#This Row],[QTY K]]="",1,db[[#This Row],[QTY K]])</f>
        <v>360</v>
      </c>
      <c r="AD2113" s="40" t="str">
        <f>IF(db[[#This Row],[STN K]]="",IF(db[[#This Row],[STN TG]]="",db[[#This Row],[STN B]],db[[#This Row],[STN TG]]),db[[#This Row],[STN K]])</f>
        <v>PCS</v>
      </c>
      <c r="AE2113" s="40"/>
    </row>
    <row r="2114" spans="1:31" x14ac:dyDescent="0.25">
      <c r="A2114" s="40">
        <f t="shared" si="32"/>
        <v>2113</v>
      </c>
      <c r="B2114" s="5" t="str">
        <f>LOWER(SUBSTITUTE(SUBSTITUTE(SUBSTITUTE(SUBSTITUTE(SUBSTITUTE(SUBSTITUTE(SUBSTITUTE(SUBSTITUTE(db[[#This Row],[NB BM]]," ",),".",""),"-",""),"(",""),")",""),"/",""),"""",""),"+",""))</f>
        <v>guntinggunindooll</v>
      </c>
      <c r="C2114" s="5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D2114" s="5" t="str">
        <f>LOWER(SUBSTITUTE(SUBSTITUTE(SUBSTITUTE(SUBSTITUTE(SUBSTITUTE(SUBSTITUTE(SUBSTITUTE(SUBSTITUTE(SUBSTITUTE(db[[#This Row],[NB PAJAK]]," ",""),"-",""),"(",""),")",""),".",""),",",""),"/",""),"""",""),"+",""))</f>
        <v/>
      </c>
      <c r="E211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guntinggunindooll30lsnuntana</v>
      </c>
      <c r="F211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ollgunindolp30dzct30lsn</v>
      </c>
      <c r="G2114" s="5" t="str">
        <f>db[[#This Row],[NB NOTA_C]]&amp;LOWER(SUBSTITUTE(SUBSTITUTE(SUBSTITUTE(SUBSTITUTE(SUBSTITUTE(SUBSTITUTE(SUBSTITUTE(SUBSTITUTE(SUBSTITUTE(db[[#This Row],[FAKTUR]]," ",),".",""),"-",""),"(",""),")",""),",",""),"/",""),"""",""),"+",""))</f>
        <v>ollgunindolp30dzctuntana</v>
      </c>
      <c r="H211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ollgunindolp30dzct30lsnuntana</v>
      </c>
      <c r="I2114" s="2" t="s">
        <v>6035</v>
      </c>
      <c r="J2114" s="2" t="s">
        <v>1167</v>
      </c>
      <c r="K2114" s="1"/>
      <c r="L2114" s="2" t="s">
        <v>1336</v>
      </c>
      <c r="M2114" s="34" t="e">
        <f>IF(db[[#This Row],[NB NOTA_C]]="","",COUNTIF([2]!B_MSK[concat],db[[#This Row],[NB NOTA_C]]))</f>
        <v>#REF!</v>
      </c>
      <c r="N2114" s="14" t="s">
        <v>1363</v>
      </c>
      <c r="O2114" s="2" t="s">
        <v>1432</v>
      </c>
      <c r="P2114" s="2" t="s">
        <v>2425</v>
      </c>
      <c r="R2114" s="2" t="str">
        <f>IF(db[[#This Row],[QTY/ CTN]]="","",SUBSTITUTE(SUBSTITUTE(SUBSTITUTE(db[[#This Row],[QTY/ CTN]]," ","_",2),"(",""),")","")&amp;"_")</f>
        <v>30 LSN_</v>
      </c>
      <c r="S2114" s="2">
        <f>IF(db[[#This Row],[H_QTY/ CTN]]="","",SEARCH("_",db[[#This Row],[H_QTY/ CTN]]))</f>
        <v>7</v>
      </c>
      <c r="T2114" s="2">
        <f>IF(db[[#This Row],[H_QTY/ CTN]]="","",LEN(db[[#This Row],[H_QTY/ CTN]]))</f>
        <v>7</v>
      </c>
      <c r="U2114" s="41" t="str">
        <f>IF(db[[#This Row],[H_QTY/ CTN]]="","",LEFT(db[[#This Row],[H_QTY/ CTN]],db[[#This Row],[H_1]]-1))</f>
        <v>30 LSN</v>
      </c>
      <c r="V2114" s="40" t="str">
        <f>IF(NOT(db[[#This Row],[H_1]]=db[[#This Row],[H_2]]),MID(db[[#This Row],[H_QTY/ CTN]],db[[#This Row],[H_1]]+1,db[[#This Row],[H_2]]-db[[#This Row],[H_1]]-1),"")</f>
        <v/>
      </c>
      <c r="W2114" s="40" t="str">
        <f>IF(db[[#This Row],[QTY/ CTN B]]="","",LEFT(db[[#This Row],[QTY/ CTN B]],SEARCH(" ",db[[#This Row],[QTY/ CTN B]],1)-1))</f>
        <v>30</v>
      </c>
      <c r="X2114" s="40" t="str">
        <f>IF(db[[#This Row],[QTY/ CTN B]]="","",RIGHT(db[[#This Row],[QTY/ CTN B]],LEN(db[[#This Row],[QTY/ CTN B]])-SEARCH(" ",db[[#This Row],[QTY/ CTN B]],1)))</f>
        <v>LSN</v>
      </c>
      <c r="Y2114" s="40">
        <f>IF(db[[#This Row],[QTY/ CTN TG]]="",IF(db[[#This Row],[STN TG]]="","",12),LEFT(db[[#This Row],[QTY/ CTN TG]],SEARCH(" ",db[[#This Row],[QTY/ CTN TG]],1)-1))</f>
        <v>12</v>
      </c>
      <c r="Z21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14" s="40" t="str">
        <f>IF(db[[#This Row],[STN K]]="","",IF(db[[#This Row],[STN TG]]="LSN",12,""))</f>
        <v/>
      </c>
      <c r="AB2114" s="40" t="str">
        <f>IF(db[[#This Row],[STN TG]]="LSN","PCS","")</f>
        <v/>
      </c>
      <c r="AC2114" s="40">
        <f>db[[#This Row],[QTY B]]*IF(db[[#This Row],[QTY TG]]="",1,db[[#This Row],[QTY TG]])*IF(db[[#This Row],[QTY K]]="",1,db[[#This Row],[QTY K]])</f>
        <v>360</v>
      </c>
      <c r="AD2114" s="40" t="str">
        <f>IF(db[[#This Row],[STN K]]="",IF(db[[#This Row],[STN TG]]="",db[[#This Row],[STN B]],db[[#This Row],[STN TG]]),db[[#This Row],[STN K]])</f>
        <v>PCS</v>
      </c>
      <c r="AE2114" s="40"/>
    </row>
    <row r="2115" spans="1:31" x14ac:dyDescent="0.25">
      <c r="A2115" s="40">
        <f t="shared" si="32"/>
        <v>2114</v>
      </c>
      <c r="B2115" s="130" t="str">
        <f>LOWER(SUBSTITUTE(SUBSTITUTE(SUBSTITUTE(SUBSTITUTE(SUBSTITUTE(SUBSTITUTE(SUBSTITUTE(SUBSTITUTE(db[[#This Row],[NB BM]]," ",),".",""),"-",""),"(",""),")",""),"/",""),"""",""),"+",""))</f>
        <v>guntinggunindoomm</v>
      </c>
      <c r="C2115" s="130" t="str">
        <f>LOWER(SUBSTITUTE(SUBSTITUTE(SUBSTITUTE(SUBSTITUTE(SUBSTITUTE(SUBSTITUTE(SUBSTITUTE(SUBSTITUTE(SUBSTITUTE(db[[#This Row],[NB NOTA]]," ",),".",""),"-",""),"(",""),")",""),",",""),"/",""),"""",""),"+",""))</f>
        <v>ommgunindo</v>
      </c>
      <c r="D2115" s="130" t="str">
        <f>LOWER(SUBSTITUTE(SUBSTITUTE(SUBSTITUTE(SUBSTITUTE(SUBSTITUTE(SUBSTITUTE(SUBSTITUTE(SUBSTITUTE(SUBSTITUTE(db[[#This Row],[NB PAJAK]]," ",""),"-",""),"(",""),")",""),".",""),",",""),"/",""),"""",""),"+",""))</f>
        <v/>
      </c>
      <c r="E2115" s="13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guntinggunindoomm60lsnuntana</v>
      </c>
      <c r="F2115" s="130" t="str">
        <f>db[[#This Row],[NB NOTA_C]]&amp;LOWER(SUBSTITUTE(SUBSTITUTE(SUBSTITUTE(SUBSTITUTE(SUBSTITUTE(SUBSTITUTE(SUBSTITUTE(SUBSTITUTE(SUBSTITUTE(db[[#This Row],[QTY/ CTN]]," ",),".",""),"-",""),"(",""),")",""),",",""),"/",""),"""",""),"+",""))</f>
        <v>ommgunindo60lsn</v>
      </c>
      <c r="G2115" s="130" t="str">
        <f>db[[#This Row],[NB NOTA_C]]&amp;LOWER(SUBSTITUTE(SUBSTITUTE(SUBSTITUTE(SUBSTITUTE(SUBSTITUTE(SUBSTITUTE(SUBSTITUTE(SUBSTITUTE(SUBSTITUTE(db[[#This Row],[FAKTUR]]," ",),".",""),"-",""),"(",""),")",""),",",""),"/",""),"""",""),"+",""))</f>
        <v>ommgunindountana</v>
      </c>
      <c r="H2115" s="13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ommgunindo60lsnuntana</v>
      </c>
      <c r="I2115" s="2" t="s">
        <v>6036</v>
      </c>
      <c r="J2115" s="37" t="s">
        <v>4359</v>
      </c>
      <c r="K2115" s="38"/>
      <c r="L2115" s="2" t="s">
        <v>1336</v>
      </c>
      <c r="M2115" s="131" t="e">
        <f>IF(db[[#This Row],[NB NOTA_C]]="","",COUNTIF([2]!B_MSK[concat],db[[#This Row],[NB NOTA_C]]))</f>
        <v>#REF!</v>
      </c>
      <c r="N2115" s="132" t="s">
        <v>1363</v>
      </c>
      <c r="O2115" s="130" t="s">
        <v>1385</v>
      </c>
      <c r="P2115" s="37" t="s">
        <v>2425</v>
      </c>
      <c r="Q2115" s="130"/>
      <c r="R2115" s="130" t="str">
        <f>IF(db[[#This Row],[QTY/ CTN]]="","",SUBSTITUTE(SUBSTITUTE(SUBSTITUTE(db[[#This Row],[QTY/ CTN]]," ","_",2),"(",""),")","")&amp;"_")</f>
        <v>60 LSN_</v>
      </c>
      <c r="S2115" s="130">
        <f>IF(db[[#This Row],[H_QTY/ CTN]]="","",SEARCH("_",db[[#This Row],[H_QTY/ CTN]]))</f>
        <v>7</v>
      </c>
      <c r="T2115" s="130">
        <f>IF(db[[#This Row],[H_QTY/ CTN]]="","",LEN(db[[#This Row],[H_QTY/ CTN]]))</f>
        <v>7</v>
      </c>
      <c r="U2115" s="133" t="str">
        <f>IF(db[[#This Row],[H_QTY/ CTN]]="","",LEFT(db[[#This Row],[H_QTY/ CTN]],db[[#This Row],[H_1]]-1))</f>
        <v>60 LSN</v>
      </c>
      <c r="V2115" s="133" t="str">
        <f>IF(NOT(db[[#This Row],[H_1]]=db[[#This Row],[H_2]]),MID(db[[#This Row],[H_QTY/ CTN]],db[[#This Row],[H_1]]+1,db[[#This Row],[H_2]]-db[[#This Row],[H_1]]-1),"")</f>
        <v/>
      </c>
      <c r="W2115" s="40" t="str">
        <f>IF(db[[#This Row],[QTY/ CTN B]]="","",LEFT(db[[#This Row],[QTY/ CTN B]],SEARCH(" ",db[[#This Row],[QTY/ CTN B]],1)-1))</f>
        <v>60</v>
      </c>
      <c r="X2115" s="40" t="str">
        <f>IF(db[[#This Row],[QTY/ CTN B]]="","",RIGHT(db[[#This Row],[QTY/ CTN B]],LEN(db[[#This Row],[QTY/ CTN B]])-SEARCH(" ",db[[#This Row],[QTY/ CTN B]],1)))</f>
        <v>LSN</v>
      </c>
      <c r="Y2115" s="40">
        <f>IF(db[[#This Row],[QTY/ CTN TG]]="",IF(db[[#This Row],[STN TG]]="","",12),LEFT(db[[#This Row],[QTY/ CTN TG]],SEARCH(" ",db[[#This Row],[QTY/ CTN TG]],1)-1))</f>
        <v>12</v>
      </c>
      <c r="Z21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15" s="40" t="str">
        <f>IF(db[[#This Row],[STN K]]="","",IF(db[[#This Row],[STN TG]]="LSN",12,""))</f>
        <v/>
      </c>
      <c r="AB2115" s="40" t="str">
        <f>IF(db[[#This Row],[STN TG]]="LSN","PCS","")</f>
        <v/>
      </c>
      <c r="AC2115" s="40">
        <f>db[[#This Row],[QTY B]]*IF(db[[#This Row],[QTY TG]]="",1,db[[#This Row],[QTY TG]])*IF(db[[#This Row],[QTY K]]="",1,db[[#This Row],[QTY K]])</f>
        <v>720</v>
      </c>
      <c r="AD2115" s="40" t="str">
        <f>IF(db[[#This Row],[STN K]]="",IF(db[[#This Row],[STN TG]]="",db[[#This Row],[STN B]],db[[#This Row],[STN TG]]),db[[#This Row],[STN K]])</f>
        <v>PCS</v>
      </c>
      <c r="AE2115" s="40"/>
    </row>
    <row r="2116" spans="1:31" x14ac:dyDescent="0.25">
      <c r="A2116" s="40">
        <f t="shared" si="32"/>
        <v>2115</v>
      </c>
      <c r="B2116" s="5" t="str">
        <f>LOWER(SUBSTITUTE(SUBSTITUTE(SUBSTITUTE(SUBSTITUTE(SUBSTITUTE(SUBSTITUTE(SUBSTITUTE(SUBSTITUTE(db[[#This Row],[NB BM]]," ",),".",""),"-",""),"(",""),")",""),"/",""),"""",""),"+",""))</f>
        <v>guntinggunindoomm</v>
      </c>
      <c r="C2116" s="5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D2116" s="5" t="str">
        <f>LOWER(SUBSTITUTE(SUBSTITUTE(SUBSTITUTE(SUBSTITUTE(SUBSTITUTE(SUBSTITUTE(SUBSTITUTE(SUBSTITUTE(SUBSTITUTE(db[[#This Row],[NB PAJAK]]," ",""),"-",""),"(",""),")",""),".",""),",",""),"/",""),"""",""),"+",""))</f>
        <v/>
      </c>
      <c r="E211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guntinggunindoomm60lsnuntana</v>
      </c>
      <c r="F211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ommgunindolp60dzct60lsn</v>
      </c>
      <c r="G2116" s="5" t="str">
        <f>db[[#This Row],[NB NOTA_C]]&amp;LOWER(SUBSTITUTE(SUBSTITUTE(SUBSTITUTE(SUBSTITUTE(SUBSTITUTE(SUBSTITUTE(SUBSTITUTE(SUBSTITUTE(SUBSTITUTE(db[[#This Row],[FAKTUR]]," ",),".",""),"-",""),"(",""),")",""),",",""),"/",""),"""",""),"+",""))</f>
        <v>ommgunindolp60dzctuntana</v>
      </c>
      <c r="H211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ommgunindolp60dzct60lsnuntana</v>
      </c>
      <c r="I2116" s="2" t="s">
        <v>6036</v>
      </c>
      <c r="J2116" s="2" t="s">
        <v>2501</v>
      </c>
      <c r="K2116" s="14"/>
      <c r="L2116" s="2" t="s">
        <v>1336</v>
      </c>
      <c r="M2116" s="34" t="e">
        <f>IF(db[[#This Row],[NB NOTA_C]]="","",COUNTIF([2]!B_MSK[concat],db[[#This Row],[NB NOTA_C]]))</f>
        <v>#REF!</v>
      </c>
      <c r="N2116" s="14" t="s">
        <v>1363</v>
      </c>
      <c r="O2116" s="2" t="s">
        <v>1385</v>
      </c>
      <c r="P2116" s="2" t="s">
        <v>2425</v>
      </c>
      <c r="R2116" s="2" t="str">
        <f>IF(db[[#This Row],[QTY/ CTN]]="","",SUBSTITUTE(SUBSTITUTE(SUBSTITUTE(db[[#This Row],[QTY/ CTN]]," ","_",2),"(",""),")","")&amp;"_")</f>
        <v>60 LSN_</v>
      </c>
      <c r="S2116" s="2">
        <f>IF(db[[#This Row],[H_QTY/ CTN]]="","",SEARCH("_",db[[#This Row],[H_QTY/ CTN]]))</f>
        <v>7</v>
      </c>
      <c r="T2116" s="2">
        <f>IF(db[[#This Row],[H_QTY/ CTN]]="","",LEN(db[[#This Row],[H_QTY/ CTN]]))</f>
        <v>7</v>
      </c>
      <c r="U2116" s="41" t="str">
        <f>IF(db[[#This Row],[H_QTY/ CTN]]="","",LEFT(db[[#This Row],[H_QTY/ CTN]],db[[#This Row],[H_1]]-1))</f>
        <v>60 LSN</v>
      </c>
      <c r="V2116" s="40" t="str">
        <f>IF(NOT(db[[#This Row],[H_1]]=db[[#This Row],[H_2]]),MID(db[[#This Row],[H_QTY/ CTN]],db[[#This Row],[H_1]]+1,db[[#This Row],[H_2]]-db[[#This Row],[H_1]]-1),"")</f>
        <v/>
      </c>
      <c r="W2116" s="40" t="str">
        <f>IF(db[[#This Row],[QTY/ CTN B]]="","",LEFT(db[[#This Row],[QTY/ CTN B]],SEARCH(" ",db[[#This Row],[QTY/ CTN B]],1)-1))</f>
        <v>60</v>
      </c>
      <c r="X2116" s="40" t="str">
        <f>IF(db[[#This Row],[QTY/ CTN B]]="","",RIGHT(db[[#This Row],[QTY/ CTN B]],LEN(db[[#This Row],[QTY/ CTN B]])-SEARCH(" ",db[[#This Row],[QTY/ CTN B]],1)))</f>
        <v>LSN</v>
      </c>
      <c r="Y2116" s="40">
        <f>IF(db[[#This Row],[QTY/ CTN TG]]="",IF(db[[#This Row],[STN TG]]="","",12),LEFT(db[[#This Row],[QTY/ CTN TG]],SEARCH(" ",db[[#This Row],[QTY/ CTN TG]],1)-1))</f>
        <v>12</v>
      </c>
      <c r="Z21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16" s="40" t="str">
        <f>IF(db[[#This Row],[STN K]]="","",IF(db[[#This Row],[STN TG]]="LSN",12,""))</f>
        <v/>
      </c>
      <c r="AB2116" s="40" t="str">
        <f>IF(db[[#This Row],[STN TG]]="LSN","PCS","")</f>
        <v/>
      </c>
      <c r="AC2116" s="40">
        <f>db[[#This Row],[QTY B]]*IF(db[[#This Row],[QTY TG]]="",1,db[[#This Row],[QTY TG]])*IF(db[[#This Row],[QTY K]]="",1,db[[#This Row],[QTY K]])</f>
        <v>720</v>
      </c>
      <c r="AD2116" s="40" t="str">
        <f>IF(db[[#This Row],[STN K]]="",IF(db[[#This Row],[STN TG]]="",db[[#This Row],[STN B]],db[[#This Row],[STN TG]]),db[[#This Row],[STN K]])</f>
        <v>PCS</v>
      </c>
      <c r="AE2116" s="40"/>
    </row>
    <row r="2117" spans="1:31" x14ac:dyDescent="0.25">
      <c r="A2117" s="40">
        <f t="shared" si="32"/>
        <v>2116</v>
      </c>
      <c r="B2117" s="5" t="str">
        <f>LOWER(SUBSTITUTE(SUBSTITUTE(SUBSTITUTE(SUBSTITUTE(SUBSTITUTE(SUBSTITUTE(SUBSTITUTE(SUBSTITUTE(db[[#This Row],[NB BM]]," ",),".",""),"-",""),"(",""),")",""),"/",""),"""",""),"+",""))</f>
        <v>kantongopp18x36</v>
      </c>
      <c r="C2117" s="5" t="str">
        <f>LOWER(SUBSTITUTE(SUBSTITUTE(SUBSTITUTE(SUBSTITUTE(SUBSTITUTE(SUBSTITUTE(SUBSTITUTE(SUBSTITUTE(SUBSTITUTE(db[[#This Row],[NB NOTA]]," ",),".",""),"-",""),"(",""),")",""),",",""),"/",""),"""",""),"+",""))</f>
        <v>opp18x36</v>
      </c>
      <c r="D2117" s="5" t="str">
        <f>LOWER(SUBSTITUTE(SUBSTITUTE(SUBSTITUTE(SUBSTITUTE(SUBSTITUTE(SUBSTITUTE(SUBSTITUTE(SUBSTITUTE(SUBSTITUTE(db[[#This Row],[NB PAJAK]]," ",""),"-",""),"(",""),")",""),".",""),",",""),"/",""),"""",""),"+",""))</f>
        <v/>
      </c>
      <c r="E211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kantongopp18x36700pcsuntana</v>
      </c>
      <c r="F211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opp18x36700pcs</v>
      </c>
      <c r="G2117" s="5" t="str">
        <f>db[[#This Row],[NB NOTA_C]]&amp;LOWER(SUBSTITUTE(SUBSTITUTE(SUBSTITUTE(SUBSTITUTE(SUBSTITUTE(SUBSTITUTE(SUBSTITUTE(SUBSTITUTE(SUBSTITUTE(db[[#This Row],[FAKTUR]]," ",),".",""),"-",""),"(",""),")",""),",",""),"/",""),"""",""),"+",""))</f>
        <v>opp18x36untana</v>
      </c>
      <c r="H211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opp18x36700pcsuntana</v>
      </c>
      <c r="I2117" s="2" t="s">
        <v>1913</v>
      </c>
      <c r="J2117" s="2" t="s">
        <v>1912</v>
      </c>
      <c r="K2117" s="14"/>
      <c r="L2117" s="2" t="s">
        <v>1336</v>
      </c>
      <c r="M2117" s="34" t="e">
        <f>IF(db[[#This Row],[NB NOTA_C]]="","",COUNTIF([2]!B_MSK[concat],db[[#This Row],[NB NOTA_C]]))</f>
        <v>#REF!</v>
      </c>
      <c r="N2117" s="9" t="s">
        <v>1846</v>
      </c>
      <c r="O2117" s="5" t="s">
        <v>1914</v>
      </c>
      <c r="P2117" s="2" t="s">
        <v>2422</v>
      </c>
      <c r="R2117" s="2" t="str">
        <f>IF(db[[#This Row],[QTY/ CTN]]="","",SUBSTITUTE(SUBSTITUTE(SUBSTITUTE(db[[#This Row],[QTY/ CTN]]," ","_",2),"(",""),")","")&amp;"_")</f>
        <v>700 PCS_</v>
      </c>
      <c r="S2117" s="2">
        <f>IF(db[[#This Row],[H_QTY/ CTN]]="","",SEARCH("_",db[[#This Row],[H_QTY/ CTN]]))</f>
        <v>8</v>
      </c>
      <c r="T2117" s="2">
        <f>IF(db[[#This Row],[H_QTY/ CTN]]="","",LEN(db[[#This Row],[H_QTY/ CTN]]))</f>
        <v>8</v>
      </c>
      <c r="U2117" s="41" t="str">
        <f>IF(db[[#This Row],[H_QTY/ CTN]]="","",LEFT(db[[#This Row],[H_QTY/ CTN]],db[[#This Row],[H_1]]-1))</f>
        <v>700 PCS</v>
      </c>
      <c r="V2117" s="40" t="str">
        <f>IF(NOT(db[[#This Row],[H_1]]=db[[#This Row],[H_2]]),MID(db[[#This Row],[H_QTY/ CTN]],db[[#This Row],[H_1]]+1,db[[#This Row],[H_2]]-db[[#This Row],[H_1]]-1),"")</f>
        <v/>
      </c>
      <c r="W2117" s="40" t="str">
        <f>IF(db[[#This Row],[QTY/ CTN B]]="","",LEFT(db[[#This Row],[QTY/ CTN B]],SEARCH(" ",db[[#This Row],[QTY/ CTN B]],1)-1))</f>
        <v>700</v>
      </c>
      <c r="X2117" s="40" t="str">
        <f>IF(db[[#This Row],[QTY/ CTN B]]="","",RIGHT(db[[#This Row],[QTY/ CTN B]],LEN(db[[#This Row],[QTY/ CTN B]])-SEARCH(" ",db[[#This Row],[QTY/ CTN B]],1)))</f>
        <v>PCS</v>
      </c>
      <c r="Y2117" s="40" t="str">
        <f>IF(db[[#This Row],[QTY/ CTN TG]]="",IF(db[[#This Row],[STN TG]]="","",12),LEFT(db[[#This Row],[QTY/ CTN TG]],SEARCH(" ",db[[#This Row],[QTY/ CTN TG]],1)-1))</f>
        <v/>
      </c>
      <c r="Z21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7" s="40" t="str">
        <f>IF(db[[#This Row],[STN K]]="","",IF(db[[#This Row],[STN TG]]="LSN",12,""))</f>
        <v/>
      </c>
      <c r="AB2117" s="40" t="str">
        <f>IF(db[[#This Row],[STN TG]]="LSN","PCS","")</f>
        <v/>
      </c>
      <c r="AC2117" s="40">
        <f>db[[#This Row],[QTY B]]*IF(db[[#This Row],[QTY TG]]="",1,db[[#This Row],[QTY TG]])*IF(db[[#This Row],[QTY K]]="",1,db[[#This Row],[QTY K]])</f>
        <v>700</v>
      </c>
      <c r="AD2117" s="40" t="str">
        <f>IF(db[[#This Row],[STN K]]="",IF(db[[#This Row],[STN TG]]="",db[[#This Row],[STN B]],db[[#This Row],[STN TG]]),db[[#This Row],[STN K]])</f>
        <v>PCS</v>
      </c>
      <c r="AE2117" s="40"/>
    </row>
    <row r="2118" spans="1:31" x14ac:dyDescent="0.25">
      <c r="A2118" s="40">
        <f t="shared" si="32"/>
        <v>2117</v>
      </c>
      <c r="B2118" s="82" t="str">
        <f>LOWER(SUBSTITUTE(SUBSTITUTE(SUBSTITUTE(SUBSTITUTE(SUBSTITUTE(SUBSTITUTE(SUBSTITUTE(SUBSTITUTE(db[[#This Row],[NB BM]]," ",),".",""),"-",""),"(",""),")",""),"/",""),"""",""),"+",""))</f>
        <v>isolasiopp18x36</v>
      </c>
      <c r="C2118" s="82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D2118" s="82" t="str">
        <f>LOWER(SUBSTITUTE(SUBSTITUTE(SUBSTITUTE(SUBSTITUTE(SUBSTITUTE(SUBSTITUTE(SUBSTITUTE(SUBSTITUTE(SUBSTITUTE(db[[#This Row],[NB PAJAK]]," ",""),"-",""),"(",""),")",""),".",""),",",""),"/",""),"""",""),"+",""))</f>
        <v/>
      </c>
      <c r="E211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isolasiopp18x36700roluntana</v>
      </c>
      <c r="F211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opp18x36@700700rol</v>
      </c>
      <c r="G2118" s="82" t="str">
        <f>db[[#This Row],[NB NOTA_C]]&amp;LOWER(SUBSTITUTE(SUBSTITUTE(SUBSTITUTE(SUBSTITUTE(SUBSTITUTE(SUBSTITUTE(SUBSTITUTE(SUBSTITUTE(SUBSTITUTE(db[[#This Row],[FAKTUR]]," ",),".",""),"-",""),"(",""),")",""),",",""),"/",""),"""",""),"+",""))</f>
        <v>opp18x36@700untana</v>
      </c>
      <c r="H211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opp18x36@700700roluntana</v>
      </c>
      <c r="I2118" s="7" t="s">
        <v>3346</v>
      </c>
      <c r="J2118" s="7" t="s">
        <v>3344</v>
      </c>
      <c r="K2118" s="15"/>
      <c r="L2118" s="2" t="s">
        <v>1336</v>
      </c>
      <c r="M2118" s="83" t="e">
        <f>IF(db[[#This Row],[NB NOTA_C]]="","",COUNTIF([2]!B_MSK[concat],db[[#This Row],[NB NOTA_C]]))</f>
        <v>#REF!</v>
      </c>
      <c r="N2118" s="84" t="s">
        <v>1846</v>
      </c>
      <c r="O2118" s="82" t="s">
        <v>3348</v>
      </c>
      <c r="P2118" s="7" t="s">
        <v>2427</v>
      </c>
      <c r="Q2118" s="82"/>
      <c r="R2118" s="82" t="str">
        <f>IF(db[[#This Row],[QTY/ CTN]]="","",SUBSTITUTE(SUBSTITUTE(SUBSTITUTE(db[[#This Row],[QTY/ CTN]]," ","_",2),"(",""),")","")&amp;"_")</f>
        <v>700 ROL_</v>
      </c>
      <c r="S2118" s="82">
        <f>IF(db[[#This Row],[H_QTY/ CTN]]="","",SEARCH("_",db[[#This Row],[H_QTY/ CTN]]))</f>
        <v>8</v>
      </c>
      <c r="T2118" s="82">
        <f>IF(db[[#This Row],[H_QTY/ CTN]]="","",LEN(db[[#This Row],[H_QTY/ CTN]]))</f>
        <v>8</v>
      </c>
      <c r="U2118" s="85" t="str">
        <f>IF(db[[#This Row],[H_QTY/ CTN]]="","",LEFT(db[[#This Row],[H_QTY/ CTN]],db[[#This Row],[H_1]]-1))</f>
        <v>700 ROL</v>
      </c>
      <c r="V2118" s="85" t="str">
        <f>IF(NOT(db[[#This Row],[H_1]]=db[[#This Row],[H_2]]),MID(db[[#This Row],[H_QTY/ CTN]],db[[#This Row],[H_1]]+1,db[[#This Row],[H_2]]-db[[#This Row],[H_1]]-1),"")</f>
        <v/>
      </c>
      <c r="W2118" s="40" t="str">
        <f>IF(db[[#This Row],[QTY/ CTN B]]="","",LEFT(db[[#This Row],[QTY/ CTN B]],SEARCH(" ",db[[#This Row],[QTY/ CTN B]],1)-1))</f>
        <v>700</v>
      </c>
      <c r="X2118" s="40" t="str">
        <f>IF(db[[#This Row],[QTY/ CTN B]]="","",RIGHT(db[[#This Row],[QTY/ CTN B]],LEN(db[[#This Row],[QTY/ CTN B]])-SEARCH(" ",db[[#This Row],[QTY/ CTN B]],1)))</f>
        <v>ROL</v>
      </c>
      <c r="Y2118" s="40" t="str">
        <f>IF(db[[#This Row],[QTY/ CTN TG]]="",IF(db[[#This Row],[STN TG]]="","",12),LEFT(db[[#This Row],[QTY/ CTN TG]],SEARCH(" ",db[[#This Row],[QTY/ CTN TG]],1)-1))</f>
        <v/>
      </c>
      <c r="Z21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8" s="40" t="str">
        <f>IF(db[[#This Row],[STN K]]="","",IF(db[[#This Row],[STN TG]]="LSN",12,""))</f>
        <v/>
      </c>
      <c r="AB2118" s="40" t="str">
        <f>IF(db[[#This Row],[STN TG]]="LSN","PCS","")</f>
        <v/>
      </c>
      <c r="AC2118" s="40">
        <f>db[[#This Row],[QTY B]]*IF(db[[#This Row],[QTY TG]]="",1,db[[#This Row],[QTY TG]])*IF(db[[#This Row],[QTY K]]="",1,db[[#This Row],[QTY K]])</f>
        <v>700</v>
      </c>
      <c r="AD2118" s="40" t="str">
        <f>IF(db[[#This Row],[STN K]]="",IF(db[[#This Row],[STN TG]]="",db[[#This Row],[STN B]],db[[#This Row],[STN TG]]),db[[#This Row],[STN K]])</f>
        <v>ROL</v>
      </c>
      <c r="AE2118" s="40"/>
    </row>
    <row r="2119" spans="1:31" x14ac:dyDescent="0.25">
      <c r="A2119" s="40">
        <f t="shared" si="32"/>
        <v>2118</v>
      </c>
      <c r="B2119" s="95" t="str">
        <f>LOWER(SUBSTITUTE(SUBSTITUTE(SUBSTITUTE(SUBSTITUTE(SUBSTITUTE(SUBSTITUTE(SUBSTITUTE(SUBSTITUTE(db[[#This Row],[NB BM]]," ",),".",""),"-",""),"(",""),")",""),"/",""),"""",""),"+",""))</f>
        <v>plakbandopp20x40mix@700</v>
      </c>
      <c r="C2119" s="95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D2119" s="95" t="str">
        <f>LOWER(SUBSTITUTE(SUBSTITUTE(SUBSTITUTE(SUBSTITUTE(SUBSTITUTE(SUBSTITUTE(SUBSTITUTE(SUBSTITUTE(SUBSTITUTE(db[[#This Row],[NB PAJAK]]," ",""),"-",""),"(",""),")",""),".",""),",",""),"/",""),"""",""),"+",""))</f>
        <v/>
      </c>
      <c r="E2119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plakbandopp20x40mix@7001ctnuntana</v>
      </c>
      <c r="F2119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opp20x40mix@7001ctn</v>
      </c>
      <c r="G2119" s="95" t="str">
        <f>db[[#This Row],[NB NOTA_C]]&amp;LOWER(SUBSTITUTE(SUBSTITUTE(SUBSTITUTE(SUBSTITUTE(SUBSTITUTE(SUBSTITUTE(SUBSTITUTE(SUBSTITUTE(SUBSTITUTE(db[[#This Row],[FAKTUR]]," ",),".",""),"-",""),"(",""),")",""),",",""),"/",""),"""",""),"+",""))</f>
        <v>opp20x40mix@700untana</v>
      </c>
      <c r="H2119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opp20x40mix@7001ctnuntana</v>
      </c>
      <c r="I2119" s="12" t="s">
        <v>3981</v>
      </c>
      <c r="J2119" s="12" t="s">
        <v>3980</v>
      </c>
      <c r="K2119" s="20"/>
      <c r="L2119" s="2" t="s">
        <v>1336</v>
      </c>
      <c r="M2119" s="96" t="e">
        <f>IF(db[[#This Row],[NB NOTA_C]]="","",COUNTIF([2]!B_MSK[concat],db[[#This Row],[NB NOTA_C]]))</f>
        <v>#REF!</v>
      </c>
      <c r="N2119" s="99" t="s">
        <v>1846</v>
      </c>
      <c r="O2119" s="95" t="s">
        <v>3975</v>
      </c>
      <c r="P2119" s="12" t="s">
        <v>2427</v>
      </c>
      <c r="Q2119" s="95"/>
      <c r="R2119" s="95" t="str">
        <f>IF(db[[#This Row],[QTY/ CTN]]="","",SUBSTITUTE(SUBSTITUTE(SUBSTITUTE(db[[#This Row],[QTY/ CTN]]," ","_",2),"(",""),")","")&amp;"_")</f>
        <v>1 CTN_</v>
      </c>
      <c r="S2119" s="95">
        <f>IF(db[[#This Row],[H_QTY/ CTN]]="","",SEARCH("_",db[[#This Row],[H_QTY/ CTN]]))</f>
        <v>6</v>
      </c>
      <c r="T2119" s="95">
        <f>IF(db[[#This Row],[H_QTY/ CTN]]="","",LEN(db[[#This Row],[H_QTY/ CTN]]))</f>
        <v>6</v>
      </c>
      <c r="U2119" s="97" t="str">
        <f>IF(db[[#This Row],[H_QTY/ CTN]]="","",LEFT(db[[#This Row],[H_QTY/ CTN]],db[[#This Row],[H_1]]-1))</f>
        <v>1 CTN</v>
      </c>
      <c r="V2119" s="97" t="str">
        <f>IF(NOT(db[[#This Row],[H_1]]=db[[#This Row],[H_2]]),MID(db[[#This Row],[H_QTY/ CTN]],db[[#This Row],[H_1]]+1,db[[#This Row],[H_2]]-db[[#This Row],[H_1]]-1),"")</f>
        <v/>
      </c>
      <c r="W2119" s="40" t="str">
        <f>IF(db[[#This Row],[QTY/ CTN B]]="","",LEFT(db[[#This Row],[QTY/ CTN B]],SEARCH(" ",db[[#This Row],[QTY/ CTN B]],1)-1))</f>
        <v>1</v>
      </c>
      <c r="X2119" s="40" t="str">
        <f>IF(db[[#This Row],[QTY/ CTN B]]="","",RIGHT(db[[#This Row],[QTY/ CTN B]],LEN(db[[#This Row],[QTY/ CTN B]])-SEARCH(" ",db[[#This Row],[QTY/ CTN B]],1)))</f>
        <v>CTN</v>
      </c>
      <c r="Y2119" s="40" t="str">
        <f>IF(db[[#This Row],[QTY/ CTN TG]]="",IF(db[[#This Row],[STN TG]]="","",12),LEFT(db[[#This Row],[QTY/ CTN TG]],SEARCH(" ",db[[#This Row],[QTY/ CTN TG]],1)-1))</f>
        <v/>
      </c>
      <c r="Z21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19" s="40" t="str">
        <f>IF(db[[#This Row],[STN K]]="","",IF(db[[#This Row],[STN TG]]="LSN",12,""))</f>
        <v/>
      </c>
      <c r="AB2119" s="40" t="str">
        <f>IF(db[[#This Row],[STN TG]]="LSN","PCS","")</f>
        <v/>
      </c>
      <c r="AC2119" s="40">
        <f>db[[#This Row],[QTY B]]*IF(db[[#This Row],[QTY TG]]="",1,db[[#This Row],[QTY TG]])*IF(db[[#This Row],[QTY K]]="",1,db[[#This Row],[QTY K]])</f>
        <v>1</v>
      </c>
      <c r="AD2119" s="40" t="str">
        <f>IF(db[[#This Row],[STN K]]="",IF(db[[#This Row],[STN TG]]="",db[[#This Row],[STN B]],db[[#This Row],[STN TG]]),db[[#This Row],[STN K]])</f>
        <v>CTN</v>
      </c>
      <c r="AE2119" s="40"/>
    </row>
    <row r="2120" spans="1:31" x14ac:dyDescent="0.25">
      <c r="A2120" s="40">
        <f t="shared" si="32"/>
        <v>2119</v>
      </c>
      <c r="B2120" s="82" t="str">
        <f>LOWER(SUBSTITUTE(SUBSTITUTE(SUBSTITUTE(SUBSTITUTE(SUBSTITUTE(SUBSTITUTE(SUBSTITUTE(SUBSTITUTE(db[[#This Row],[NB BM]]," ",),".",""),"-",""),"(",""),")",""),"/",""),"""",""),"+",""))</f>
        <v>isolasiopp25x50</v>
      </c>
      <c r="C2120" s="82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D2120" s="82" t="str">
        <f>LOWER(SUBSTITUTE(SUBSTITUTE(SUBSTITUTE(SUBSTITUTE(SUBSTITUTE(SUBSTITUTE(SUBSTITUTE(SUBSTITUTE(SUBSTITUTE(db[[#This Row],[NB PAJAK]]," ",""),"-",""),"(",""),")",""),".",""),",",""),"/",""),"""",""),"+",""))</f>
        <v/>
      </c>
      <c r="E2120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isolasiopp25x50560roluntana</v>
      </c>
      <c r="F2120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opp25x50@560560rol</v>
      </c>
      <c r="G2120" s="82" t="str">
        <f>db[[#This Row],[NB NOTA_C]]&amp;LOWER(SUBSTITUTE(SUBSTITUTE(SUBSTITUTE(SUBSTITUTE(SUBSTITUTE(SUBSTITUTE(SUBSTITUTE(SUBSTITUTE(SUBSTITUTE(db[[#This Row],[FAKTUR]]," ",),".",""),"-",""),"(",""),")",""),",",""),"/",""),"""",""),"+",""))</f>
        <v>opp25x50@560untana</v>
      </c>
      <c r="H2120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opp25x50@560560roluntana</v>
      </c>
      <c r="I2120" s="7" t="s">
        <v>3345</v>
      </c>
      <c r="J2120" s="7" t="s">
        <v>3343</v>
      </c>
      <c r="K2120" s="15"/>
      <c r="L2120" s="2" t="s">
        <v>1336</v>
      </c>
      <c r="M2120" s="83" t="e">
        <f>IF(db[[#This Row],[NB NOTA_C]]="","",COUNTIF([2]!B_MSK[concat],db[[#This Row],[NB NOTA_C]]))</f>
        <v>#REF!</v>
      </c>
      <c r="N2120" s="84" t="s">
        <v>1846</v>
      </c>
      <c r="O2120" s="82" t="s">
        <v>3347</v>
      </c>
      <c r="P2120" s="7" t="s">
        <v>2427</v>
      </c>
      <c r="Q2120" s="82"/>
      <c r="R2120" s="82" t="str">
        <f>IF(db[[#This Row],[QTY/ CTN]]="","",SUBSTITUTE(SUBSTITUTE(SUBSTITUTE(db[[#This Row],[QTY/ CTN]]," ","_",2),"(",""),")","")&amp;"_")</f>
        <v>560 ROL_</v>
      </c>
      <c r="S2120" s="82">
        <f>IF(db[[#This Row],[H_QTY/ CTN]]="","",SEARCH("_",db[[#This Row],[H_QTY/ CTN]]))</f>
        <v>8</v>
      </c>
      <c r="T2120" s="82">
        <f>IF(db[[#This Row],[H_QTY/ CTN]]="","",LEN(db[[#This Row],[H_QTY/ CTN]]))</f>
        <v>8</v>
      </c>
      <c r="U2120" s="85" t="str">
        <f>IF(db[[#This Row],[H_QTY/ CTN]]="","",LEFT(db[[#This Row],[H_QTY/ CTN]],db[[#This Row],[H_1]]-1))</f>
        <v>560 ROL</v>
      </c>
      <c r="V2120" s="85" t="str">
        <f>IF(NOT(db[[#This Row],[H_1]]=db[[#This Row],[H_2]]),MID(db[[#This Row],[H_QTY/ CTN]],db[[#This Row],[H_1]]+1,db[[#This Row],[H_2]]-db[[#This Row],[H_1]]-1),"")</f>
        <v/>
      </c>
      <c r="W2120" s="40" t="str">
        <f>IF(db[[#This Row],[QTY/ CTN B]]="","",LEFT(db[[#This Row],[QTY/ CTN B]],SEARCH(" ",db[[#This Row],[QTY/ CTN B]],1)-1))</f>
        <v>560</v>
      </c>
      <c r="X2120" s="40" t="str">
        <f>IF(db[[#This Row],[QTY/ CTN B]]="","",RIGHT(db[[#This Row],[QTY/ CTN B]],LEN(db[[#This Row],[QTY/ CTN B]])-SEARCH(" ",db[[#This Row],[QTY/ CTN B]],1)))</f>
        <v>ROL</v>
      </c>
      <c r="Y2120" s="40" t="str">
        <f>IF(db[[#This Row],[QTY/ CTN TG]]="",IF(db[[#This Row],[STN TG]]="","",12),LEFT(db[[#This Row],[QTY/ CTN TG]],SEARCH(" ",db[[#This Row],[QTY/ CTN TG]],1)-1))</f>
        <v/>
      </c>
      <c r="Z21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20" s="40" t="str">
        <f>IF(db[[#This Row],[STN K]]="","",IF(db[[#This Row],[STN TG]]="LSN",12,""))</f>
        <v/>
      </c>
      <c r="AB2120" s="40" t="str">
        <f>IF(db[[#This Row],[STN TG]]="LSN","PCS","")</f>
        <v/>
      </c>
      <c r="AC2120" s="40">
        <f>db[[#This Row],[QTY B]]*IF(db[[#This Row],[QTY TG]]="",1,db[[#This Row],[QTY TG]])*IF(db[[#This Row],[QTY K]]="",1,db[[#This Row],[QTY K]])</f>
        <v>560</v>
      </c>
      <c r="AD2120" s="40" t="str">
        <f>IF(db[[#This Row],[STN K]]="",IF(db[[#This Row],[STN TG]]="",db[[#This Row],[STN B]],db[[#This Row],[STN TG]]),db[[#This Row],[STN K]])</f>
        <v>ROL</v>
      </c>
      <c r="AE2120" s="40"/>
    </row>
    <row r="2121" spans="1:31" x14ac:dyDescent="0.25">
      <c r="A2121" s="40">
        <f t="shared" si="32"/>
        <v>2120</v>
      </c>
      <c r="B2121" s="5" t="str">
        <f>LOWER(SUBSTITUTE(SUBSTITUTE(SUBSTITUTE(SUBSTITUTE(SUBSTITUTE(SUBSTITUTE(SUBSTITUTE(SUBSTITUTE(db[[#This Row],[NB BM]]," ",),".",""),"-",""),"(",""),")",""),"/",""),"""",""),"+",""))</f>
        <v>crayonopastel12wopsq12w</v>
      </c>
      <c r="C2121" s="5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D2121" s="5" t="str">
        <f>LOWER(SUBSTITUTE(SUBSTITUTE(SUBSTITUTE(SUBSTITUTE(SUBSTITUTE(SUBSTITUTE(SUBSTITUTE(SUBSTITUTE(SUBSTITUTE(db[[#This Row],[NB PAJAK]]," ",""),"-",""),"(",""),")",""),".",""),",",""),"/",""),"""",""),"+",""))</f>
        <v/>
      </c>
      <c r="E212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crayonopastel12wopsq12w144lsnuntana</v>
      </c>
      <c r="F212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opsq12w|0417crayonoilpastel12w144@12144lsn</v>
      </c>
      <c r="G2121" s="5" t="str">
        <f>db[[#This Row],[NB NOTA_C]]&amp;LOWER(SUBSTITUTE(SUBSTITUTE(SUBSTITUTE(SUBSTITUTE(SUBSTITUTE(SUBSTITUTE(SUBSTITUTE(SUBSTITUTE(SUBSTITUTE(db[[#This Row],[FAKTUR]]," ",),".",""),"-",""),"(",""),")",""),",",""),"/",""),"""",""),"+",""))</f>
        <v>opsq12w|0417crayonoilpastel12w144@12untana</v>
      </c>
      <c r="H212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opsq12w|0417crayonoilpastel12w144@12144lsnuntana</v>
      </c>
      <c r="I2121" s="2" t="s">
        <v>869</v>
      </c>
      <c r="J2121" s="2" t="s">
        <v>1081</v>
      </c>
      <c r="K2121" s="14"/>
      <c r="L2121" s="2" t="s">
        <v>1336</v>
      </c>
      <c r="M2121" s="34" t="e">
        <f>IF(db[[#This Row],[NB NOTA_C]]="","",COUNTIF([2]!B_MSK[concat],db[[#This Row],[NB NOTA_C]]))</f>
        <v>#REF!</v>
      </c>
      <c r="N2121" s="14" t="s">
        <v>1354</v>
      </c>
      <c r="O2121" s="2" t="s">
        <v>1391</v>
      </c>
      <c r="P2121" s="2" t="s">
        <v>2420</v>
      </c>
      <c r="R2121" s="2" t="str">
        <f>IF(db[[#This Row],[QTY/ CTN]]="","",SUBSTITUTE(SUBSTITUTE(SUBSTITUTE(db[[#This Row],[QTY/ CTN]]," ","_",2),"(",""),")","")&amp;"_")</f>
        <v>144 LSN_</v>
      </c>
      <c r="S2121" s="2">
        <f>IF(db[[#This Row],[H_QTY/ CTN]]="","",SEARCH("_",db[[#This Row],[H_QTY/ CTN]]))</f>
        <v>8</v>
      </c>
      <c r="T2121" s="2">
        <f>IF(db[[#This Row],[H_QTY/ CTN]]="","",LEN(db[[#This Row],[H_QTY/ CTN]]))</f>
        <v>8</v>
      </c>
      <c r="U2121" s="41" t="str">
        <f>IF(db[[#This Row],[H_QTY/ CTN]]="","",LEFT(db[[#This Row],[H_QTY/ CTN]],db[[#This Row],[H_1]]-1))</f>
        <v>144 LSN</v>
      </c>
      <c r="V2121" s="40" t="str">
        <f>IF(NOT(db[[#This Row],[H_1]]=db[[#This Row],[H_2]]),MID(db[[#This Row],[H_QTY/ CTN]],db[[#This Row],[H_1]]+1,db[[#This Row],[H_2]]-db[[#This Row],[H_1]]-1),"")</f>
        <v/>
      </c>
      <c r="W2121" s="40" t="str">
        <f>IF(db[[#This Row],[QTY/ CTN B]]="","",LEFT(db[[#This Row],[QTY/ CTN B]],SEARCH(" ",db[[#This Row],[QTY/ CTN B]],1)-1))</f>
        <v>144</v>
      </c>
      <c r="X2121" s="40" t="str">
        <f>IF(db[[#This Row],[QTY/ CTN B]]="","",RIGHT(db[[#This Row],[QTY/ CTN B]],LEN(db[[#This Row],[QTY/ CTN B]])-SEARCH(" ",db[[#This Row],[QTY/ CTN B]],1)))</f>
        <v>LSN</v>
      </c>
      <c r="Y2121" s="40">
        <f>IF(db[[#This Row],[QTY/ CTN TG]]="",IF(db[[#This Row],[STN TG]]="","",12),LEFT(db[[#This Row],[QTY/ CTN TG]],SEARCH(" ",db[[#This Row],[QTY/ CTN TG]],1)-1))</f>
        <v>12</v>
      </c>
      <c r="Z21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21" s="40" t="str">
        <f>IF(db[[#This Row],[STN K]]="","",IF(db[[#This Row],[STN TG]]="LSN",12,""))</f>
        <v/>
      </c>
      <c r="AB2121" s="40" t="str">
        <f>IF(db[[#This Row],[STN TG]]="LSN","PCS","")</f>
        <v/>
      </c>
      <c r="AC2121" s="40">
        <f>db[[#This Row],[QTY B]]*IF(db[[#This Row],[QTY TG]]="",1,db[[#This Row],[QTY TG]])*IF(db[[#This Row],[QTY K]]="",1,db[[#This Row],[QTY K]])</f>
        <v>1728</v>
      </c>
      <c r="AD2121" s="40" t="str">
        <f>IF(db[[#This Row],[STN K]]="",IF(db[[#This Row],[STN TG]]="",db[[#This Row],[STN B]],db[[#This Row],[STN TG]]),db[[#This Row],[STN K]])</f>
        <v>PCS</v>
      </c>
      <c r="AE2121" s="40"/>
    </row>
    <row r="2122" spans="1:31" x14ac:dyDescent="0.25">
      <c r="A2122" s="40">
        <f t="shared" si="32"/>
        <v>2121</v>
      </c>
      <c r="B2122" s="5" t="str">
        <f>LOWER(SUBSTITUTE(SUBSTITUTE(SUBSTITUTE(SUBSTITUTE(SUBSTITUTE(SUBSTITUTE(SUBSTITUTE(SUBSTITUTE(db[[#This Row],[NB BM]]," ",),".",""),"-",""),"(",""),")",""),"/",""),"""",""),"+",""))</f>
        <v>kertaslipatc037</v>
      </c>
      <c r="C2122" s="5" t="str">
        <f>LOWER(SUBSTITUTE(SUBSTITUTE(SUBSTITUTE(SUBSTITUTE(SUBSTITUTE(SUBSTITUTE(SUBSTITUTE(SUBSTITUTE(SUBSTITUTE(db[[#This Row],[NB NOTA]]," ",),".",""),"-",""),"(",""),")",""),",",""),"/",""),"""",""),"+",""))</f>
        <v>origamic037</v>
      </c>
      <c r="D2122" s="5" t="str">
        <f>LOWER(SUBSTITUTE(SUBSTITUTE(SUBSTITUTE(SUBSTITUTE(SUBSTITUTE(SUBSTITUTE(SUBSTITUTE(SUBSTITUTE(SUBSTITUTE(db[[#This Row],[NB PAJAK]]," ",""),"-",""),"(",""),")",""),".",""),",",""),"/",""),"""",""),"+",""))</f>
        <v/>
      </c>
      <c r="E212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kertaslipatc037100pcsuntana</v>
      </c>
      <c r="F212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origamic037100pcs</v>
      </c>
      <c r="G2122" s="5" t="str">
        <f>db[[#This Row],[NB NOTA_C]]&amp;LOWER(SUBSTITUTE(SUBSTITUTE(SUBSTITUTE(SUBSTITUTE(SUBSTITUTE(SUBSTITUTE(SUBSTITUTE(SUBSTITUTE(SUBSTITUTE(db[[#This Row],[FAKTUR]]," ",),".",""),"-",""),"(",""),")",""),",",""),"/",""),"""",""),"+",""))</f>
        <v>origamic037untana</v>
      </c>
      <c r="H212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origamic037100pcsuntana</v>
      </c>
      <c r="I2122" s="2" t="s">
        <v>7643</v>
      </c>
      <c r="J2122" s="2" t="s">
        <v>7531</v>
      </c>
      <c r="K2122" s="14"/>
      <c r="L2122" s="70" t="s">
        <v>1336</v>
      </c>
      <c r="M2122" s="33" t="e">
        <f>IF(db[[#This Row],[NB NOTA_C]]="","",COUNTIF([2]!B_MSK[concat],db[[#This Row],[NB NOTA_C]]))</f>
        <v>#REF!</v>
      </c>
      <c r="N2122" s="9" t="s">
        <v>1352</v>
      </c>
      <c r="O2122" s="5" t="s">
        <v>1381</v>
      </c>
      <c r="Q2122" s="5"/>
      <c r="R2122" s="5" t="str">
        <f>IF(db[[#This Row],[QTY/ CTN]]="","",SUBSTITUTE(SUBSTITUTE(SUBSTITUTE(db[[#This Row],[QTY/ CTN]]," ","_",2),"(",""),")","")&amp;"_")</f>
        <v>100 PCS_</v>
      </c>
      <c r="S2122" s="5">
        <f>IF(db[[#This Row],[H_QTY/ CTN]]="","",SEARCH("_",db[[#This Row],[H_QTY/ CTN]]))</f>
        <v>8</v>
      </c>
      <c r="T2122" s="5">
        <f>IF(db[[#This Row],[H_QTY/ CTN]]="","",LEN(db[[#This Row],[H_QTY/ CTN]]))</f>
        <v>8</v>
      </c>
      <c r="U2122" s="40" t="str">
        <f>IF(db[[#This Row],[H_QTY/ CTN]]="","",LEFT(db[[#This Row],[H_QTY/ CTN]],db[[#This Row],[H_1]]-1))</f>
        <v>100 PCS</v>
      </c>
      <c r="V2122" s="40" t="str">
        <f>IF(NOT(db[[#This Row],[H_1]]=db[[#This Row],[H_2]]),MID(db[[#This Row],[H_QTY/ CTN]],db[[#This Row],[H_1]]+1,db[[#This Row],[H_2]]-db[[#This Row],[H_1]]-1),"")</f>
        <v/>
      </c>
      <c r="W2122" s="40" t="str">
        <f>IF(db[[#This Row],[QTY/ CTN B]]="","",LEFT(db[[#This Row],[QTY/ CTN B]],SEARCH(" ",db[[#This Row],[QTY/ CTN B]],1)-1))</f>
        <v>100</v>
      </c>
      <c r="X2122" s="40" t="str">
        <f>IF(db[[#This Row],[QTY/ CTN B]]="","",RIGHT(db[[#This Row],[QTY/ CTN B]],LEN(db[[#This Row],[QTY/ CTN B]])-SEARCH(" ",db[[#This Row],[QTY/ CTN B]],1)))</f>
        <v>PCS</v>
      </c>
      <c r="Y2122" s="40" t="str">
        <f>IF(db[[#This Row],[QTY/ CTN TG]]="",IF(db[[#This Row],[STN TG]]="","",12),LEFT(db[[#This Row],[QTY/ CTN TG]],SEARCH(" ",db[[#This Row],[QTY/ CTN TG]],1)-1))</f>
        <v/>
      </c>
      <c r="Z21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22" s="40" t="str">
        <f>IF(db[[#This Row],[STN K]]="","",IF(db[[#This Row],[STN TG]]="LSN",12,""))</f>
        <v/>
      </c>
      <c r="AB2122" s="40" t="str">
        <f>IF(db[[#This Row],[STN TG]]="LSN","PCS","")</f>
        <v/>
      </c>
      <c r="AC2122" s="40">
        <f>db[[#This Row],[QTY B]]*IF(db[[#This Row],[QTY TG]]="",1,db[[#This Row],[QTY TG]])*IF(db[[#This Row],[QTY K]]="",1,db[[#This Row],[QTY K]])</f>
        <v>100</v>
      </c>
      <c r="AD2122" s="40" t="str">
        <f>IF(db[[#This Row],[STN K]]="",IF(db[[#This Row],[STN TG]]="",db[[#This Row],[STN B]],db[[#This Row],[STN TG]]),db[[#This Row],[STN K]])</f>
        <v>PCS</v>
      </c>
      <c r="AE2122" s="40"/>
    </row>
    <row r="2123" spans="1:31" x14ac:dyDescent="0.25">
      <c r="A2123" s="40">
        <f t="shared" si="32"/>
        <v>2122</v>
      </c>
      <c r="B2123" s="5" t="str">
        <f>LOWER(SUBSTITUTE(SUBSTITUTE(SUBSTITUTE(SUBSTITUTE(SUBSTITUTE(SUBSTITUTE(SUBSTITUTE(SUBSTITUTE(db[[#This Row],[NB BM]]," ",),".",""),"-",""),"(",""),")",""),"/",""),"""",""),"+",""))</f>
        <v>kertaslipatorigamifluorescentalfa12x12</v>
      </c>
      <c r="C2123" s="5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D2123" s="5" t="str">
        <f>LOWER(SUBSTITUTE(SUBSTITUTE(SUBSTITUTE(SUBSTITUTE(SUBSTITUTE(SUBSTITUTE(SUBSTITUTE(SUBSTITUTE(SUBSTITUTE(db[[#This Row],[NB PAJAK]]," ",""),"-",""),"(",""),")",""),".",""),",",""),"/",""),"""",""),"+",""))</f>
        <v/>
      </c>
      <c r="E212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kertaslipatorigamifluorescentalfa12x121200pcsuntana</v>
      </c>
      <c r="F212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origamifluorescentalfa12x121200pcs</v>
      </c>
      <c r="G2123" s="5" t="str">
        <f>db[[#This Row],[NB NOTA_C]]&amp;LOWER(SUBSTITUTE(SUBSTITUTE(SUBSTITUTE(SUBSTITUTE(SUBSTITUTE(SUBSTITUTE(SUBSTITUTE(SUBSTITUTE(SUBSTITUTE(db[[#This Row],[FAKTUR]]," ",),".",""),"-",""),"(",""),")",""),",",""),"/",""),"""",""),"+",""))</f>
        <v>origamifluorescentalfa12x12untana</v>
      </c>
      <c r="H212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origamifluorescentalfa12x121200pcsuntana</v>
      </c>
      <c r="I2123" s="2" t="s">
        <v>4077</v>
      </c>
      <c r="J2123" s="2" t="s">
        <v>4076</v>
      </c>
      <c r="K2123" s="14"/>
      <c r="L2123" s="2" t="s">
        <v>1336</v>
      </c>
      <c r="M2123" s="33" t="e">
        <f>IF(db[[#This Row],[NB NOTA_C]]="","",COUNTIF([2]!B_MSK[concat],db[[#This Row],[NB NOTA_C]]))</f>
        <v>#REF!</v>
      </c>
      <c r="N2123" s="9" t="s">
        <v>1841</v>
      </c>
      <c r="O2123" s="5" t="s">
        <v>1877</v>
      </c>
      <c r="P2123" s="2" t="s">
        <v>2433</v>
      </c>
      <c r="Q2123" s="5" t="s">
        <v>7443</v>
      </c>
      <c r="R2123" s="5" t="str">
        <f>IF(db[[#This Row],[QTY/ CTN]]="","",SUBSTITUTE(SUBSTITUTE(SUBSTITUTE(db[[#This Row],[QTY/ CTN]]," ","_",2),"(",""),")","")&amp;"_")</f>
        <v>1200 PCS_</v>
      </c>
      <c r="S2123" s="5">
        <f>IF(db[[#This Row],[H_QTY/ CTN]]="","",SEARCH("_",db[[#This Row],[H_QTY/ CTN]]))</f>
        <v>9</v>
      </c>
      <c r="T2123" s="5">
        <f>IF(db[[#This Row],[H_QTY/ CTN]]="","",LEN(db[[#This Row],[H_QTY/ CTN]]))</f>
        <v>9</v>
      </c>
      <c r="U2123" s="40" t="str">
        <f>IF(db[[#This Row],[H_QTY/ CTN]]="","",LEFT(db[[#This Row],[H_QTY/ CTN]],db[[#This Row],[H_1]]-1))</f>
        <v>1200 PCS</v>
      </c>
      <c r="V2123" s="40" t="str">
        <f>IF(NOT(db[[#This Row],[H_1]]=db[[#This Row],[H_2]]),MID(db[[#This Row],[H_QTY/ CTN]],db[[#This Row],[H_1]]+1,db[[#This Row],[H_2]]-db[[#This Row],[H_1]]-1),"")</f>
        <v/>
      </c>
      <c r="W2123" s="40" t="str">
        <f>IF(db[[#This Row],[QTY/ CTN B]]="","",LEFT(db[[#This Row],[QTY/ CTN B]],SEARCH(" ",db[[#This Row],[QTY/ CTN B]],1)-1))</f>
        <v>1200</v>
      </c>
      <c r="X2123" s="40" t="str">
        <f>IF(db[[#This Row],[QTY/ CTN B]]="","",RIGHT(db[[#This Row],[QTY/ CTN B]],LEN(db[[#This Row],[QTY/ CTN B]])-SEARCH(" ",db[[#This Row],[QTY/ CTN B]],1)))</f>
        <v>PCS</v>
      </c>
      <c r="Y2123" s="40" t="str">
        <f>IF(db[[#This Row],[QTY/ CTN TG]]="",IF(db[[#This Row],[STN TG]]="","",12),LEFT(db[[#This Row],[QTY/ CTN TG]],SEARCH(" ",db[[#This Row],[QTY/ CTN TG]],1)-1))</f>
        <v/>
      </c>
      <c r="Z21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23" s="40" t="str">
        <f>IF(db[[#This Row],[STN K]]="","",IF(db[[#This Row],[STN TG]]="LSN",12,""))</f>
        <v/>
      </c>
      <c r="AB2123" s="40" t="str">
        <f>IF(db[[#This Row],[STN TG]]="LSN","PCS","")</f>
        <v/>
      </c>
      <c r="AC2123" s="40">
        <f>db[[#This Row],[QTY B]]*IF(db[[#This Row],[QTY TG]]="",1,db[[#This Row],[QTY TG]])*IF(db[[#This Row],[QTY K]]="",1,db[[#This Row],[QTY K]])</f>
        <v>1200</v>
      </c>
      <c r="AD2123" s="40" t="str">
        <f>IF(db[[#This Row],[STN K]]="",IF(db[[#This Row],[STN TG]]="",db[[#This Row],[STN B]],db[[#This Row],[STN TG]]),db[[#This Row],[STN K]])</f>
        <v>PCS</v>
      </c>
      <c r="AE2123" s="40"/>
    </row>
    <row r="2124" spans="1:31" x14ac:dyDescent="0.25">
      <c r="A2124" s="40">
        <f t="shared" si="32"/>
        <v>2123</v>
      </c>
      <c r="B2124" s="5" t="str">
        <f>LOWER(SUBSTITUTE(SUBSTITUTE(SUBSTITUTE(SUBSTITUTE(SUBSTITUTE(SUBSTITUTE(SUBSTITUTE(SUBSTITUTE(db[[#This Row],[NB BM]]," ",),".",""),"-",""),"(",""),")",""),"/",""),"""",""),"+",""))</f>
        <v>kartulipatorigami14x14alfa</v>
      </c>
      <c r="C2124" s="5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D2124" s="5" t="str">
        <f>LOWER(SUBSTITUTE(SUBSTITUTE(SUBSTITUTE(SUBSTITUTE(SUBSTITUTE(SUBSTITUTE(SUBSTITUTE(SUBSTITUTE(SUBSTITUTE(db[[#This Row],[NB PAJAK]]," ",""),"-",""),"(",""),")",""),".",""),",",""),"/",""),"""",""),"+",""))</f>
        <v>origamifluorescentalfa14x14</v>
      </c>
      <c r="E212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kartulipatorigami14x14alfa900pcsartomoro</v>
      </c>
      <c r="F212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origamifluorescentalfa14x14900pcs</v>
      </c>
      <c r="G2124" s="5" t="str">
        <f>db[[#This Row],[NB NOTA_C]]&amp;LOWER(SUBSTITUTE(SUBSTITUTE(SUBSTITUTE(SUBSTITUTE(SUBSTITUTE(SUBSTITUTE(SUBSTITUTE(SUBSTITUTE(SUBSTITUTE(db[[#This Row],[FAKTUR]]," ",),".",""),"-",""),"(",""),")",""),",",""),"/",""),"""",""),"+",""))</f>
        <v>origamifluorescentalfa14x14artomoro</v>
      </c>
      <c r="H212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origamifluorescentalfa14x14900pcsartomoro</v>
      </c>
      <c r="I2124" s="2" t="s">
        <v>7765</v>
      </c>
      <c r="J2124" s="2" t="s">
        <v>2588</v>
      </c>
      <c r="K2124" s="14" t="s">
        <v>2588</v>
      </c>
      <c r="L2124" s="2" t="s">
        <v>1335</v>
      </c>
      <c r="M2124" s="34" t="e">
        <f>IF(db[[#This Row],[NB NOTA_C]]="","",COUNTIF([2]!B_MSK[concat],db[[#This Row],[NB NOTA_C]]))</f>
        <v>#REF!</v>
      </c>
      <c r="N2124" s="9" t="s">
        <v>1841</v>
      </c>
      <c r="O2124" s="5" t="s">
        <v>1416</v>
      </c>
      <c r="P2124" s="2" t="s">
        <v>2433</v>
      </c>
      <c r="Q2124" s="2" t="s">
        <v>7444</v>
      </c>
      <c r="R2124" s="2" t="str">
        <f>IF(db[[#This Row],[QTY/ CTN]]="","",SUBSTITUTE(SUBSTITUTE(SUBSTITUTE(db[[#This Row],[QTY/ CTN]]," ","_",2),"(",""),")","")&amp;"_")</f>
        <v>900 PCS_</v>
      </c>
      <c r="S2124" s="2">
        <f>IF(db[[#This Row],[H_QTY/ CTN]]="","",SEARCH("_",db[[#This Row],[H_QTY/ CTN]]))</f>
        <v>8</v>
      </c>
      <c r="T2124" s="2">
        <f>IF(db[[#This Row],[H_QTY/ CTN]]="","",LEN(db[[#This Row],[H_QTY/ CTN]]))</f>
        <v>8</v>
      </c>
      <c r="U2124" s="41" t="str">
        <f>IF(db[[#This Row],[H_QTY/ CTN]]="","",LEFT(db[[#This Row],[H_QTY/ CTN]],db[[#This Row],[H_1]]-1))</f>
        <v>900 PCS</v>
      </c>
      <c r="V2124" s="40" t="str">
        <f>IF(NOT(db[[#This Row],[H_1]]=db[[#This Row],[H_2]]),MID(db[[#This Row],[H_QTY/ CTN]],db[[#This Row],[H_1]]+1,db[[#This Row],[H_2]]-db[[#This Row],[H_1]]-1),"")</f>
        <v/>
      </c>
      <c r="W2124" s="40" t="str">
        <f>IF(db[[#This Row],[QTY/ CTN B]]="","",LEFT(db[[#This Row],[QTY/ CTN B]],SEARCH(" ",db[[#This Row],[QTY/ CTN B]],1)-1))</f>
        <v>900</v>
      </c>
      <c r="X2124" s="40" t="str">
        <f>IF(db[[#This Row],[QTY/ CTN B]]="","",RIGHT(db[[#This Row],[QTY/ CTN B]],LEN(db[[#This Row],[QTY/ CTN B]])-SEARCH(" ",db[[#This Row],[QTY/ CTN B]],1)))</f>
        <v>PCS</v>
      </c>
      <c r="Y2124" s="40" t="str">
        <f>IF(db[[#This Row],[QTY/ CTN TG]]="",IF(db[[#This Row],[STN TG]]="","",12),LEFT(db[[#This Row],[QTY/ CTN TG]],SEARCH(" ",db[[#This Row],[QTY/ CTN TG]],1)-1))</f>
        <v/>
      </c>
      <c r="Z21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24" s="40" t="str">
        <f>IF(db[[#This Row],[STN K]]="","",IF(db[[#This Row],[STN TG]]="LSN",12,""))</f>
        <v/>
      </c>
      <c r="AB2124" s="40" t="str">
        <f>IF(db[[#This Row],[STN TG]]="LSN","PCS","")</f>
        <v/>
      </c>
      <c r="AC2124" s="40">
        <f>db[[#This Row],[QTY B]]*IF(db[[#This Row],[QTY TG]]="",1,db[[#This Row],[QTY TG]])*IF(db[[#This Row],[QTY K]]="",1,db[[#This Row],[QTY K]])</f>
        <v>900</v>
      </c>
      <c r="AD2124" s="40" t="str">
        <f>IF(db[[#This Row],[STN K]]="",IF(db[[#This Row],[STN TG]]="",db[[#This Row],[STN B]],db[[#This Row],[STN TG]]),db[[#This Row],[STN K]])</f>
        <v>PCS</v>
      </c>
      <c r="AE2124" s="40"/>
    </row>
    <row r="2125" spans="1:31" x14ac:dyDescent="0.25">
      <c r="A2125" s="40">
        <f t="shared" si="32"/>
        <v>2124</v>
      </c>
      <c r="B2125" s="5" t="str">
        <f>LOWER(SUBSTITUTE(SUBSTITUTE(SUBSTITUTE(SUBSTITUTE(SUBSTITUTE(SUBSTITUTE(SUBSTITUTE(SUBSTITUTE(db[[#This Row],[NB BM]]," ",),".",""),"-",""),"(",""),")",""),"/",""),"""",""),"+",""))</f>
        <v>kartulipatorigami16x16alfa</v>
      </c>
      <c r="C2125" s="5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D2125" s="5" t="str">
        <f>LOWER(SUBSTITUTE(SUBSTITUTE(SUBSTITUTE(SUBSTITUTE(SUBSTITUTE(SUBSTITUTE(SUBSTITUTE(SUBSTITUTE(SUBSTITUTE(db[[#This Row],[NB PAJAK]]," ",""),"-",""),"(",""),")",""),".",""),",",""),"/",""),"""",""),"+",""))</f>
        <v>origamifluorescentalfa16x16</v>
      </c>
      <c r="E212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kartulipatorigami16x16alfa750pcsartomoro</v>
      </c>
      <c r="F212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origamifluorescentalfa16x16750pcs</v>
      </c>
      <c r="G2125" s="5" t="str">
        <f>db[[#This Row],[NB NOTA_C]]&amp;LOWER(SUBSTITUTE(SUBSTITUTE(SUBSTITUTE(SUBSTITUTE(SUBSTITUTE(SUBSTITUTE(SUBSTITUTE(SUBSTITUTE(SUBSTITUTE(db[[#This Row],[FAKTUR]]," ",),".",""),"-",""),"(",""),")",""),",",""),"/",""),"""",""),"+",""))</f>
        <v>origamifluorescentalfa16x16artomoro</v>
      </c>
      <c r="H212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origamifluorescentalfa16x16750pcsartomoro</v>
      </c>
      <c r="I2125" s="2" t="s">
        <v>7766</v>
      </c>
      <c r="J2125" s="2" t="s">
        <v>2589</v>
      </c>
      <c r="K2125" s="1" t="s">
        <v>2589</v>
      </c>
      <c r="L2125" s="2" t="s">
        <v>1335</v>
      </c>
      <c r="M2125" s="34" t="e">
        <f>IF(db[[#This Row],[NB NOTA_C]]="","",COUNTIF([2]!B_MSK[concat],db[[#This Row],[NB NOTA_C]]))</f>
        <v>#REF!</v>
      </c>
      <c r="N2125" s="9" t="s">
        <v>1841</v>
      </c>
      <c r="O2125" s="5" t="s">
        <v>1864</v>
      </c>
      <c r="P2125" s="2" t="s">
        <v>2433</v>
      </c>
      <c r="Q2125" s="2" t="s">
        <v>7445</v>
      </c>
      <c r="R2125" s="2" t="str">
        <f>IF(db[[#This Row],[QTY/ CTN]]="","",SUBSTITUTE(SUBSTITUTE(SUBSTITUTE(db[[#This Row],[QTY/ CTN]]," ","_",2),"(",""),")","")&amp;"_")</f>
        <v>750 PCS_</v>
      </c>
      <c r="S2125" s="2">
        <f>IF(db[[#This Row],[H_QTY/ CTN]]="","",SEARCH("_",db[[#This Row],[H_QTY/ CTN]]))</f>
        <v>8</v>
      </c>
      <c r="T2125" s="2">
        <f>IF(db[[#This Row],[H_QTY/ CTN]]="","",LEN(db[[#This Row],[H_QTY/ CTN]]))</f>
        <v>8</v>
      </c>
      <c r="U2125" s="41" t="str">
        <f>IF(db[[#This Row],[H_QTY/ CTN]]="","",LEFT(db[[#This Row],[H_QTY/ CTN]],db[[#This Row],[H_1]]-1))</f>
        <v>750 PCS</v>
      </c>
      <c r="V2125" s="40" t="str">
        <f>IF(NOT(db[[#This Row],[H_1]]=db[[#This Row],[H_2]]),MID(db[[#This Row],[H_QTY/ CTN]],db[[#This Row],[H_1]]+1,db[[#This Row],[H_2]]-db[[#This Row],[H_1]]-1),"")</f>
        <v/>
      </c>
      <c r="W2125" s="40" t="str">
        <f>IF(db[[#This Row],[QTY/ CTN B]]="","",LEFT(db[[#This Row],[QTY/ CTN B]],SEARCH(" ",db[[#This Row],[QTY/ CTN B]],1)-1))</f>
        <v>750</v>
      </c>
      <c r="X2125" s="40" t="str">
        <f>IF(db[[#This Row],[QTY/ CTN B]]="","",RIGHT(db[[#This Row],[QTY/ CTN B]],LEN(db[[#This Row],[QTY/ CTN B]])-SEARCH(" ",db[[#This Row],[QTY/ CTN B]],1)))</f>
        <v>PCS</v>
      </c>
      <c r="Y2125" s="40" t="str">
        <f>IF(db[[#This Row],[QTY/ CTN TG]]="",IF(db[[#This Row],[STN TG]]="","",12),LEFT(db[[#This Row],[QTY/ CTN TG]],SEARCH(" ",db[[#This Row],[QTY/ CTN TG]],1)-1))</f>
        <v/>
      </c>
      <c r="Z21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25" s="40" t="str">
        <f>IF(db[[#This Row],[STN K]]="","",IF(db[[#This Row],[STN TG]]="LSN",12,""))</f>
        <v/>
      </c>
      <c r="AB2125" s="40" t="str">
        <f>IF(db[[#This Row],[STN TG]]="LSN","PCS","")</f>
        <v/>
      </c>
      <c r="AC2125" s="40">
        <f>db[[#This Row],[QTY B]]*IF(db[[#This Row],[QTY TG]]="",1,db[[#This Row],[QTY TG]])*IF(db[[#This Row],[QTY K]]="",1,db[[#This Row],[QTY K]])</f>
        <v>750</v>
      </c>
      <c r="AD2125" s="40" t="str">
        <f>IF(db[[#This Row],[STN K]]="",IF(db[[#This Row],[STN TG]]="",db[[#This Row],[STN B]],db[[#This Row],[STN TG]]),db[[#This Row],[STN K]])</f>
        <v>PCS</v>
      </c>
      <c r="AE2125" s="40"/>
    </row>
    <row r="2126" spans="1:31" x14ac:dyDescent="0.25">
      <c r="A2126" s="40">
        <f t="shared" si="32"/>
        <v>2125</v>
      </c>
      <c r="B2126" s="5" t="str">
        <f>LOWER(SUBSTITUTE(SUBSTITUTE(SUBSTITUTE(SUBSTITUTE(SUBSTITUTE(SUBSTITUTE(SUBSTITUTE(SUBSTITUTE(db[[#This Row],[NB BM]]," ",),".",""),"-",""),"(",""),")",""),"/",""),"""",""),"+",""))</f>
        <v>kertaslipatorigamifluorescentalfa20x20</v>
      </c>
      <c r="C2126" s="5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D2126" s="5" t="str">
        <f>LOWER(SUBSTITUTE(SUBSTITUTE(SUBSTITUTE(SUBSTITUTE(SUBSTITUTE(SUBSTITUTE(SUBSTITUTE(SUBSTITUTE(SUBSTITUTE(db[[#This Row],[NB PAJAK]]," ",""),"-",""),"(",""),")",""),".",""),",",""),"/",""),"""",""),"+",""))</f>
        <v/>
      </c>
      <c r="E21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kertaslipatorigamifluorescentalfa20x20500pcsuntana</v>
      </c>
      <c r="F21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origamifluorescentalfa20x20500pcs</v>
      </c>
      <c r="G2126" s="5" t="str">
        <f>db[[#This Row],[NB NOTA_C]]&amp;LOWER(SUBSTITUTE(SUBSTITUTE(SUBSTITUTE(SUBSTITUTE(SUBSTITUTE(SUBSTITUTE(SUBSTITUTE(SUBSTITUTE(SUBSTITUTE(db[[#This Row],[FAKTUR]]," ",),".",""),"-",""),"(",""),")",""),",",""),"/",""),"""",""),"+",""))</f>
        <v>origamifluorescentalfa20x20untana</v>
      </c>
      <c r="H21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origamifluorescentalfa20x20500pcsuntana</v>
      </c>
      <c r="I2126" s="2" t="s">
        <v>1624</v>
      </c>
      <c r="J2126" s="2" t="s">
        <v>2590</v>
      </c>
      <c r="K2126" s="14"/>
      <c r="L2126" s="2" t="s">
        <v>1336</v>
      </c>
      <c r="M2126" s="34" t="e">
        <f>IF(db[[#This Row],[NB NOTA_C]]="","",COUNTIF([2]!B_MSK[concat],db[[#This Row],[NB NOTA_C]]))</f>
        <v>#REF!</v>
      </c>
      <c r="N2126" s="9" t="s">
        <v>1841</v>
      </c>
      <c r="O2126" s="5" t="s">
        <v>1865</v>
      </c>
      <c r="P2126" s="2" t="s">
        <v>2433</v>
      </c>
      <c r="Q2126" s="2" t="s">
        <v>7446</v>
      </c>
      <c r="R2126" s="2" t="str">
        <f>IF(db[[#This Row],[QTY/ CTN]]="","",SUBSTITUTE(SUBSTITUTE(SUBSTITUTE(db[[#This Row],[QTY/ CTN]]," ","_",2),"(",""),")","")&amp;"_")</f>
        <v>500 PCS_</v>
      </c>
      <c r="S2126" s="2">
        <f>IF(db[[#This Row],[H_QTY/ CTN]]="","",SEARCH("_",db[[#This Row],[H_QTY/ CTN]]))</f>
        <v>8</v>
      </c>
      <c r="T2126" s="2">
        <f>IF(db[[#This Row],[H_QTY/ CTN]]="","",LEN(db[[#This Row],[H_QTY/ CTN]]))</f>
        <v>8</v>
      </c>
      <c r="U2126" s="41" t="str">
        <f>IF(db[[#This Row],[H_QTY/ CTN]]="","",LEFT(db[[#This Row],[H_QTY/ CTN]],db[[#This Row],[H_1]]-1))</f>
        <v>500 PCS</v>
      </c>
      <c r="V2126" s="40" t="str">
        <f>IF(NOT(db[[#This Row],[H_1]]=db[[#This Row],[H_2]]),MID(db[[#This Row],[H_QTY/ CTN]],db[[#This Row],[H_1]]+1,db[[#This Row],[H_2]]-db[[#This Row],[H_1]]-1),"")</f>
        <v/>
      </c>
      <c r="W2126" s="40" t="str">
        <f>IF(db[[#This Row],[QTY/ CTN B]]="","",LEFT(db[[#This Row],[QTY/ CTN B]],SEARCH(" ",db[[#This Row],[QTY/ CTN B]],1)-1))</f>
        <v>500</v>
      </c>
      <c r="X2126" s="40" t="str">
        <f>IF(db[[#This Row],[QTY/ CTN B]]="","",RIGHT(db[[#This Row],[QTY/ CTN B]],LEN(db[[#This Row],[QTY/ CTN B]])-SEARCH(" ",db[[#This Row],[QTY/ CTN B]],1)))</f>
        <v>PCS</v>
      </c>
      <c r="Y2126" s="40" t="str">
        <f>IF(db[[#This Row],[QTY/ CTN TG]]="",IF(db[[#This Row],[STN TG]]="","",12),LEFT(db[[#This Row],[QTY/ CTN TG]],SEARCH(" ",db[[#This Row],[QTY/ CTN TG]],1)-1))</f>
        <v/>
      </c>
      <c r="Z21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26" s="40" t="str">
        <f>IF(db[[#This Row],[STN K]]="","",IF(db[[#This Row],[STN TG]]="LSN",12,""))</f>
        <v/>
      </c>
      <c r="AB2126" s="40" t="str">
        <f>IF(db[[#This Row],[STN TG]]="LSN","PCS","")</f>
        <v/>
      </c>
      <c r="AC2126" s="40">
        <f>db[[#This Row],[QTY B]]*IF(db[[#This Row],[QTY TG]]="",1,db[[#This Row],[QTY TG]])*IF(db[[#This Row],[QTY K]]="",1,db[[#This Row],[QTY K]])</f>
        <v>500</v>
      </c>
      <c r="AD2126" s="40" t="str">
        <f>IF(db[[#This Row],[STN K]]="",IF(db[[#This Row],[STN TG]]="",db[[#This Row],[STN B]],db[[#This Row],[STN TG]]),db[[#This Row],[STN K]])</f>
        <v>PCS</v>
      </c>
      <c r="AE2126" s="40"/>
    </row>
    <row r="2127" spans="1:31" x14ac:dyDescent="0.25">
      <c r="A2127" s="40">
        <f t="shared" si="32"/>
        <v>2126</v>
      </c>
      <c r="B2127" s="5" t="str">
        <f>LOWER(SUBSTITUTE(SUBSTITUTE(SUBSTITUTE(SUBSTITUTE(SUBSTITUTE(SUBSTITUTE(SUBSTITUTE(SUBSTITUTE(db[[#This Row],[NB BM]]," ",),".",""),"-",""),"(",""),")",""),"/",""),"""",""),"+",""))</f>
        <v>guntinggunindooss</v>
      </c>
      <c r="C2127" s="5" t="str">
        <f>LOWER(SUBSTITUTE(SUBSTITUTE(SUBSTITUTE(SUBSTITUTE(SUBSTITUTE(SUBSTITUTE(SUBSTITUTE(SUBSTITUTE(SUBSTITUTE(db[[#This Row],[NB NOTA]]," ",),".",""),"-",""),"(",""),")",""),",",""),"/",""),"""",""),"+",""))</f>
        <v>ossgunindo</v>
      </c>
      <c r="D2127" s="5" t="str">
        <f>LOWER(SUBSTITUTE(SUBSTITUTE(SUBSTITUTE(SUBSTITUTE(SUBSTITUTE(SUBSTITUTE(SUBSTITUTE(SUBSTITUTE(SUBSTITUTE(db[[#This Row],[NB PAJAK]]," ",""),"-",""),"(",""),")",""),".",""),",",""),"/",""),"""",""),"+",""))</f>
        <v/>
      </c>
      <c r="E21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guntinggunindooss60lsnuntana</v>
      </c>
      <c r="F21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ossgunindo60lsn</v>
      </c>
      <c r="G2127" s="5" t="str">
        <f>db[[#This Row],[NB NOTA_C]]&amp;LOWER(SUBSTITUTE(SUBSTITUTE(SUBSTITUTE(SUBSTITUTE(SUBSTITUTE(SUBSTITUTE(SUBSTITUTE(SUBSTITUTE(SUBSTITUTE(db[[#This Row],[FAKTUR]]," ",),".",""),"-",""),"(",""),")",""),",",""),"/",""),"""",""),"+",""))</f>
        <v>ossgunindountana</v>
      </c>
      <c r="H21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ossgunindo60lsnuntana</v>
      </c>
      <c r="I2127" s="2" t="s">
        <v>6037</v>
      </c>
      <c r="J2127" s="2" t="s">
        <v>4358</v>
      </c>
      <c r="K2127" s="14"/>
      <c r="L2127" s="2" t="s">
        <v>1336</v>
      </c>
      <c r="M2127" s="34" t="e">
        <f>IF(db[[#This Row],[NB NOTA_C]]="","",COUNTIF([2]!B_MSK[concat],db[[#This Row],[NB NOTA_C]]))</f>
        <v>#REF!</v>
      </c>
      <c r="N2127" s="14" t="s">
        <v>1363</v>
      </c>
      <c r="O2127" s="2" t="s">
        <v>1385</v>
      </c>
      <c r="P2127" s="2" t="s">
        <v>2425</v>
      </c>
      <c r="R2127" s="2" t="str">
        <f>IF(db[[#This Row],[QTY/ CTN]]="","",SUBSTITUTE(SUBSTITUTE(SUBSTITUTE(db[[#This Row],[QTY/ CTN]]," ","_",2),"(",""),")","")&amp;"_")</f>
        <v>60 LSN_</v>
      </c>
      <c r="S2127" s="2">
        <f>IF(db[[#This Row],[H_QTY/ CTN]]="","",SEARCH("_",db[[#This Row],[H_QTY/ CTN]]))</f>
        <v>7</v>
      </c>
      <c r="T2127" s="2">
        <f>IF(db[[#This Row],[H_QTY/ CTN]]="","",LEN(db[[#This Row],[H_QTY/ CTN]]))</f>
        <v>7</v>
      </c>
      <c r="U2127" s="41" t="str">
        <f>IF(db[[#This Row],[H_QTY/ CTN]]="","",LEFT(db[[#This Row],[H_QTY/ CTN]],db[[#This Row],[H_1]]-1))</f>
        <v>60 LSN</v>
      </c>
      <c r="V2127" s="40" t="str">
        <f>IF(NOT(db[[#This Row],[H_1]]=db[[#This Row],[H_2]]),MID(db[[#This Row],[H_QTY/ CTN]],db[[#This Row],[H_1]]+1,db[[#This Row],[H_2]]-db[[#This Row],[H_1]]-1),"")</f>
        <v/>
      </c>
      <c r="W2127" s="40" t="str">
        <f>IF(db[[#This Row],[QTY/ CTN B]]="","",LEFT(db[[#This Row],[QTY/ CTN B]],SEARCH(" ",db[[#This Row],[QTY/ CTN B]],1)-1))</f>
        <v>60</v>
      </c>
      <c r="X2127" s="40" t="str">
        <f>IF(db[[#This Row],[QTY/ CTN B]]="","",RIGHT(db[[#This Row],[QTY/ CTN B]],LEN(db[[#This Row],[QTY/ CTN B]])-SEARCH(" ",db[[#This Row],[QTY/ CTN B]],1)))</f>
        <v>LSN</v>
      </c>
      <c r="Y2127" s="40">
        <f>IF(db[[#This Row],[QTY/ CTN TG]]="",IF(db[[#This Row],[STN TG]]="","",12),LEFT(db[[#This Row],[QTY/ CTN TG]],SEARCH(" ",db[[#This Row],[QTY/ CTN TG]],1)-1))</f>
        <v>12</v>
      </c>
      <c r="Z21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27" s="40" t="str">
        <f>IF(db[[#This Row],[STN K]]="","",IF(db[[#This Row],[STN TG]]="LSN",12,""))</f>
        <v/>
      </c>
      <c r="AB2127" s="40" t="str">
        <f>IF(db[[#This Row],[STN TG]]="LSN","PCS","")</f>
        <v/>
      </c>
      <c r="AC2127" s="40">
        <f>db[[#This Row],[QTY B]]*IF(db[[#This Row],[QTY TG]]="",1,db[[#This Row],[QTY TG]])*IF(db[[#This Row],[QTY K]]="",1,db[[#This Row],[QTY K]])</f>
        <v>720</v>
      </c>
      <c r="AD2127" s="40" t="str">
        <f>IF(db[[#This Row],[STN K]]="",IF(db[[#This Row],[STN TG]]="",db[[#This Row],[STN B]],db[[#This Row],[STN TG]]),db[[#This Row],[STN K]])</f>
        <v>PCS</v>
      </c>
      <c r="AE2127" s="40"/>
    </row>
    <row r="2128" spans="1:31" x14ac:dyDescent="0.25">
      <c r="A2128" s="40">
        <f t="shared" ref="A2128:A2191" si="33">ROW()-1</f>
        <v>2127</v>
      </c>
      <c r="B2128" s="5" t="str">
        <f>LOWER(SUBSTITUTE(SUBSTITUTE(SUBSTITUTE(SUBSTITUTE(SUBSTITUTE(SUBSTITUTE(SUBSTITUTE(SUBSTITUTE(db[[#This Row],[NB BM]]," ",),".",""),"-",""),"(",""),")",""),"/",""),"""",""),"+",""))</f>
        <v>guntinggunindooss</v>
      </c>
      <c r="C2128" s="5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D2128" s="5" t="str">
        <f>LOWER(SUBSTITUTE(SUBSTITUTE(SUBSTITUTE(SUBSTITUTE(SUBSTITUTE(SUBSTITUTE(SUBSTITUTE(SUBSTITUTE(SUBSTITUTE(db[[#This Row],[NB PAJAK]]," ",""),"-",""),"(",""),")",""),".",""),",",""),"/",""),"""",""),"+",""))</f>
        <v/>
      </c>
      <c r="E212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guntinggunindooss60lsnuntana</v>
      </c>
      <c r="F212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ossgunindolp60dzct60lsn</v>
      </c>
      <c r="G2128" s="5" t="str">
        <f>db[[#This Row],[NB NOTA_C]]&amp;LOWER(SUBSTITUTE(SUBSTITUTE(SUBSTITUTE(SUBSTITUTE(SUBSTITUTE(SUBSTITUTE(SUBSTITUTE(SUBSTITUTE(SUBSTITUTE(db[[#This Row],[FAKTUR]]," ",),".",""),"-",""),"(",""),")",""),",",""),"/",""),"""",""),"+",""))</f>
        <v>ossgunindolp60dzctuntana</v>
      </c>
      <c r="H212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ossgunindolp60dzct60lsnuntana</v>
      </c>
      <c r="I2128" s="2" t="s">
        <v>6037</v>
      </c>
      <c r="J2128" s="2" t="s">
        <v>1168</v>
      </c>
      <c r="K2128" s="14"/>
      <c r="L2128" s="2" t="s">
        <v>1336</v>
      </c>
      <c r="M2128" s="34" t="e">
        <f>IF(db[[#This Row],[NB NOTA_C]]="","",COUNTIF([2]!B_MSK[concat],db[[#This Row],[NB NOTA_C]]))</f>
        <v>#REF!</v>
      </c>
      <c r="N2128" s="14" t="s">
        <v>1363</v>
      </c>
      <c r="O2128" s="2" t="s">
        <v>1385</v>
      </c>
      <c r="P2128" s="2" t="s">
        <v>2425</v>
      </c>
      <c r="R2128" s="2" t="str">
        <f>IF(db[[#This Row],[QTY/ CTN]]="","",SUBSTITUTE(SUBSTITUTE(SUBSTITUTE(db[[#This Row],[QTY/ CTN]]," ","_",2),"(",""),")","")&amp;"_")</f>
        <v>60 LSN_</v>
      </c>
      <c r="S2128" s="2">
        <f>IF(db[[#This Row],[H_QTY/ CTN]]="","",SEARCH("_",db[[#This Row],[H_QTY/ CTN]]))</f>
        <v>7</v>
      </c>
      <c r="T2128" s="2">
        <f>IF(db[[#This Row],[H_QTY/ CTN]]="","",LEN(db[[#This Row],[H_QTY/ CTN]]))</f>
        <v>7</v>
      </c>
      <c r="U2128" s="41" t="str">
        <f>IF(db[[#This Row],[H_QTY/ CTN]]="","",LEFT(db[[#This Row],[H_QTY/ CTN]],db[[#This Row],[H_1]]-1))</f>
        <v>60 LSN</v>
      </c>
      <c r="V2128" s="40" t="str">
        <f>IF(NOT(db[[#This Row],[H_1]]=db[[#This Row],[H_2]]),MID(db[[#This Row],[H_QTY/ CTN]],db[[#This Row],[H_1]]+1,db[[#This Row],[H_2]]-db[[#This Row],[H_1]]-1),"")</f>
        <v/>
      </c>
      <c r="W2128" s="40" t="str">
        <f>IF(db[[#This Row],[QTY/ CTN B]]="","",LEFT(db[[#This Row],[QTY/ CTN B]],SEARCH(" ",db[[#This Row],[QTY/ CTN B]],1)-1))</f>
        <v>60</v>
      </c>
      <c r="X2128" s="40" t="str">
        <f>IF(db[[#This Row],[QTY/ CTN B]]="","",RIGHT(db[[#This Row],[QTY/ CTN B]],LEN(db[[#This Row],[QTY/ CTN B]])-SEARCH(" ",db[[#This Row],[QTY/ CTN B]],1)))</f>
        <v>LSN</v>
      </c>
      <c r="Y2128" s="40">
        <f>IF(db[[#This Row],[QTY/ CTN TG]]="",IF(db[[#This Row],[STN TG]]="","",12),LEFT(db[[#This Row],[QTY/ CTN TG]],SEARCH(" ",db[[#This Row],[QTY/ CTN TG]],1)-1))</f>
        <v>12</v>
      </c>
      <c r="Z21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28" s="40" t="str">
        <f>IF(db[[#This Row],[STN K]]="","",IF(db[[#This Row],[STN TG]]="LSN",12,""))</f>
        <v/>
      </c>
      <c r="AB2128" s="40" t="str">
        <f>IF(db[[#This Row],[STN TG]]="LSN","PCS","")</f>
        <v/>
      </c>
      <c r="AC2128" s="40">
        <f>db[[#This Row],[QTY B]]*IF(db[[#This Row],[QTY TG]]="",1,db[[#This Row],[QTY TG]])*IF(db[[#This Row],[QTY K]]="",1,db[[#This Row],[QTY K]])</f>
        <v>720</v>
      </c>
      <c r="AD2128" s="40" t="str">
        <f>IF(db[[#This Row],[STN K]]="",IF(db[[#This Row],[STN TG]]="",db[[#This Row],[STN B]],db[[#This Row],[STN TG]]),db[[#This Row],[STN K]])</f>
        <v>PCS</v>
      </c>
      <c r="AE2128" s="40"/>
    </row>
    <row r="2129" spans="1:31" x14ac:dyDescent="0.25">
      <c r="A2129" s="40">
        <f t="shared" si="33"/>
        <v>2128</v>
      </c>
      <c r="B2129" s="5" t="str">
        <f>LOWER(SUBSTITUTE(SUBSTITUTE(SUBSTITUTE(SUBSTITUTE(SUBSTITUTE(SUBSTITUTE(SUBSTITUTE(SUBSTITUTE(db[[#This Row],[NB BM]]," ",),".",""),"-",""),"(",""),")",""),"/",""),"""",""),"+",""))</f>
        <v>paperbagbatikbesartaliputih</v>
      </c>
      <c r="C2129" s="5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D2129" s="5" t="str">
        <f>LOWER(SUBSTITUTE(SUBSTITUTE(SUBSTITUTE(SUBSTITUTE(SUBSTITUTE(SUBSTITUTE(SUBSTITUTE(SUBSTITUTE(SUBSTITUTE(db[[#This Row],[NB PAJAK]]," ",""),"-",""),"(",""),")",""),".",""),",",""),"/",""),"""",""),"+",""))</f>
        <v/>
      </c>
      <c r="E212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paperbagbatikbesartaliputih50lsnuntana</v>
      </c>
      <c r="F212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pbagbatikbtaliputih50lsn</v>
      </c>
      <c r="G2129" s="5" t="str">
        <f>db[[#This Row],[NB NOTA_C]]&amp;LOWER(SUBSTITUTE(SUBSTITUTE(SUBSTITUTE(SUBSTITUTE(SUBSTITUTE(SUBSTITUTE(SUBSTITUTE(SUBSTITUTE(SUBSTITUTE(db[[#This Row],[FAKTUR]]," ",),".",""),"-",""),"(",""),")",""),",",""),"/",""),"""",""),"+",""))</f>
        <v>pbagbatikbtaliputihuntana</v>
      </c>
      <c r="H212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pbagbatikbtaliputih50lsnuntana</v>
      </c>
      <c r="I2129" s="2" t="s">
        <v>3465</v>
      </c>
      <c r="J2129" s="2" t="s">
        <v>4134</v>
      </c>
      <c r="K2129" s="14"/>
      <c r="L2129" s="2" t="s">
        <v>1336</v>
      </c>
      <c r="M2129" s="33" t="e">
        <f>IF(db[[#This Row],[NB NOTA_C]]="","",COUNTIF([2]!B_MSK[concat],db[[#This Row],[NB NOTA_C]]))</f>
        <v>#REF!</v>
      </c>
      <c r="N2129" s="9" t="s">
        <v>1364</v>
      </c>
      <c r="O2129" s="5" t="s">
        <v>1448</v>
      </c>
      <c r="P2129" s="2" t="s">
        <v>4135</v>
      </c>
      <c r="Q2129" s="5"/>
      <c r="R2129" s="5" t="str">
        <f>IF(db[[#This Row],[QTY/ CTN]]="","",SUBSTITUTE(SUBSTITUTE(SUBSTITUTE(db[[#This Row],[QTY/ CTN]]," ","_",2),"(",""),")","")&amp;"_")</f>
        <v>50 LSN_</v>
      </c>
      <c r="S2129" s="5">
        <f>IF(db[[#This Row],[H_QTY/ CTN]]="","",SEARCH("_",db[[#This Row],[H_QTY/ CTN]]))</f>
        <v>7</v>
      </c>
      <c r="T2129" s="5">
        <f>IF(db[[#This Row],[H_QTY/ CTN]]="","",LEN(db[[#This Row],[H_QTY/ CTN]]))</f>
        <v>7</v>
      </c>
      <c r="U2129" s="40" t="str">
        <f>IF(db[[#This Row],[H_QTY/ CTN]]="","",LEFT(db[[#This Row],[H_QTY/ CTN]],db[[#This Row],[H_1]]-1))</f>
        <v>50 LSN</v>
      </c>
      <c r="V2129" s="40" t="str">
        <f>IF(NOT(db[[#This Row],[H_1]]=db[[#This Row],[H_2]]),MID(db[[#This Row],[H_QTY/ CTN]],db[[#This Row],[H_1]]+1,db[[#This Row],[H_2]]-db[[#This Row],[H_1]]-1),"")</f>
        <v/>
      </c>
      <c r="W2129" s="40" t="str">
        <f>IF(db[[#This Row],[QTY/ CTN B]]="","",LEFT(db[[#This Row],[QTY/ CTN B]],SEARCH(" ",db[[#This Row],[QTY/ CTN B]],1)-1))</f>
        <v>50</v>
      </c>
      <c r="X2129" s="40" t="str">
        <f>IF(db[[#This Row],[QTY/ CTN B]]="","",RIGHT(db[[#This Row],[QTY/ CTN B]],LEN(db[[#This Row],[QTY/ CTN B]])-SEARCH(" ",db[[#This Row],[QTY/ CTN B]],1)))</f>
        <v>LSN</v>
      </c>
      <c r="Y2129" s="40">
        <f>IF(db[[#This Row],[QTY/ CTN TG]]="",IF(db[[#This Row],[STN TG]]="","",12),LEFT(db[[#This Row],[QTY/ CTN TG]],SEARCH(" ",db[[#This Row],[QTY/ CTN TG]],1)-1))</f>
        <v>12</v>
      </c>
      <c r="Z21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29" s="40" t="str">
        <f>IF(db[[#This Row],[STN K]]="","",IF(db[[#This Row],[STN TG]]="LSN",12,""))</f>
        <v/>
      </c>
      <c r="AB2129" s="40" t="str">
        <f>IF(db[[#This Row],[STN TG]]="LSN","PCS","")</f>
        <v/>
      </c>
      <c r="AC2129" s="40">
        <f>db[[#This Row],[QTY B]]*IF(db[[#This Row],[QTY TG]]="",1,db[[#This Row],[QTY TG]])*IF(db[[#This Row],[QTY K]]="",1,db[[#This Row],[QTY K]])</f>
        <v>600</v>
      </c>
      <c r="AD2129" s="40" t="str">
        <f>IF(db[[#This Row],[STN K]]="",IF(db[[#This Row],[STN TG]]="",db[[#This Row],[STN B]],db[[#This Row],[STN TG]]),db[[#This Row],[STN K]])</f>
        <v>PCS</v>
      </c>
      <c r="AE2129" s="40"/>
    </row>
    <row r="2130" spans="1:31" x14ac:dyDescent="0.25">
      <c r="A2130" s="40">
        <f t="shared" si="33"/>
        <v>2129</v>
      </c>
      <c r="B2130" s="82" t="str">
        <f>LOWER(SUBSTITUTE(SUBSTITUTE(SUBSTITUTE(SUBSTITUTE(SUBSTITUTE(SUBSTITUTE(SUBSTITUTE(SUBSTITUTE(db[[#This Row],[NB BM]]," ",),".",""),"-",""),"(",""),")",""),"/",""),"""",""),"+",""))</f>
        <v>paperbagbatikbesartaliputih</v>
      </c>
      <c r="C2130" s="82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D2130" s="82" t="str">
        <f>LOWER(SUBSTITUTE(SUBSTITUTE(SUBSTITUTE(SUBSTITUTE(SUBSTITUTE(SUBSTITUTE(SUBSTITUTE(SUBSTITUTE(SUBSTITUTE(db[[#This Row],[NB PAJAK]]," ",""),"-",""),"(",""),")",""),".",""),",",""),"/",""),"""",""),"+",""))</f>
        <v/>
      </c>
      <c r="E2130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paperbagbatikbesartaliputih50lsnuntana</v>
      </c>
      <c r="F2130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pbagbatikbesartaliputih50lsn</v>
      </c>
      <c r="G2130" s="82" t="str">
        <f>db[[#This Row],[NB NOTA_C]]&amp;LOWER(SUBSTITUTE(SUBSTITUTE(SUBSTITUTE(SUBSTITUTE(SUBSTITUTE(SUBSTITUTE(SUBSTITUTE(SUBSTITUTE(SUBSTITUTE(db[[#This Row],[FAKTUR]]," ",),".",""),"-",""),"(",""),")",""),",",""),"/",""),"""",""),"+",""))</f>
        <v>pbagbatikbesartaliputihuntana</v>
      </c>
      <c r="H2130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pbagbatikbesartaliputih50lsnuntana</v>
      </c>
      <c r="I2130" s="7" t="s">
        <v>3465</v>
      </c>
      <c r="J2130" s="7" t="s">
        <v>3464</v>
      </c>
      <c r="K2130" s="15"/>
      <c r="L2130" s="2" t="s">
        <v>1336</v>
      </c>
      <c r="M2130" s="83" t="e">
        <f>IF(db[[#This Row],[NB NOTA_C]]="","",COUNTIF([2]!B_MSK[concat],db[[#This Row],[NB NOTA_C]]))</f>
        <v>#REF!</v>
      </c>
      <c r="N2130" s="84" t="s">
        <v>1364</v>
      </c>
      <c r="O2130" s="82" t="s">
        <v>1448</v>
      </c>
      <c r="P2130" s="7" t="s">
        <v>2452</v>
      </c>
      <c r="Q2130" s="82"/>
      <c r="R2130" s="82" t="str">
        <f>IF(db[[#This Row],[QTY/ CTN]]="","",SUBSTITUTE(SUBSTITUTE(SUBSTITUTE(db[[#This Row],[QTY/ CTN]]," ","_",2),"(",""),")","")&amp;"_")</f>
        <v>50 LSN_</v>
      </c>
      <c r="S2130" s="82">
        <f>IF(db[[#This Row],[H_QTY/ CTN]]="","",SEARCH("_",db[[#This Row],[H_QTY/ CTN]]))</f>
        <v>7</v>
      </c>
      <c r="T2130" s="82">
        <f>IF(db[[#This Row],[H_QTY/ CTN]]="","",LEN(db[[#This Row],[H_QTY/ CTN]]))</f>
        <v>7</v>
      </c>
      <c r="U2130" s="85" t="str">
        <f>IF(db[[#This Row],[H_QTY/ CTN]]="","",LEFT(db[[#This Row],[H_QTY/ CTN]],db[[#This Row],[H_1]]-1))</f>
        <v>50 LSN</v>
      </c>
      <c r="V2130" s="85" t="str">
        <f>IF(NOT(db[[#This Row],[H_1]]=db[[#This Row],[H_2]]),MID(db[[#This Row],[H_QTY/ CTN]],db[[#This Row],[H_1]]+1,db[[#This Row],[H_2]]-db[[#This Row],[H_1]]-1),"")</f>
        <v/>
      </c>
      <c r="W2130" s="40" t="str">
        <f>IF(db[[#This Row],[QTY/ CTN B]]="","",LEFT(db[[#This Row],[QTY/ CTN B]],SEARCH(" ",db[[#This Row],[QTY/ CTN B]],1)-1))</f>
        <v>50</v>
      </c>
      <c r="X2130" s="40" t="str">
        <f>IF(db[[#This Row],[QTY/ CTN B]]="","",RIGHT(db[[#This Row],[QTY/ CTN B]],LEN(db[[#This Row],[QTY/ CTN B]])-SEARCH(" ",db[[#This Row],[QTY/ CTN B]],1)))</f>
        <v>LSN</v>
      </c>
      <c r="Y2130" s="40">
        <f>IF(db[[#This Row],[QTY/ CTN TG]]="",IF(db[[#This Row],[STN TG]]="","",12),LEFT(db[[#This Row],[QTY/ CTN TG]],SEARCH(" ",db[[#This Row],[QTY/ CTN TG]],1)-1))</f>
        <v>12</v>
      </c>
      <c r="Z21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30" s="40" t="str">
        <f>IF(db[[#This Row],[STN K]]="","",IF(db[[#This Row],[STN TG]]="LSN",12,""))</f>
        <v/>
      </c>
      <c r="AB2130" s="40" t="str">
        <f>IF(db[[#This Row],[STN TG]]="LSN","PCS","")</f>
        <v/>
      </c>
      <c r="AC2130" s="40">
        <f>db[[#This Row],[QTY B]]*IF(db[[#This Row],[QTY TG]]="",1,db[[#This Row],[QTY TG]])*IF(db[[#This Row],[QTY K]]="",1,db[[#This Row],[QTY K]])</f>
        <v>600</v>
      </c>
      <c r="AD2130" s="40" t="str">
        <f>IF(db[[#This Row],[STN K]]="",IF(db[[#This Row],[STN TG]]="",db[[#This Row],[STN B]],db[[#This Row],[STN TG]]),db[[#This Row],[STN K]])</f>
        <v>PCS</v>
      </c>
      <c r="AE2130" s="40"/>
    </row>
    <row r="2131" spans="1:31" x14ac:dyDescent="0.25">
      <c r="A2131" s="40">
        <f t="shared" si="33"/>
        <v>2130</v>
      </c>
      <c r="B2131" s="5" t="str">
        <f>LOWER(SUBSTITUTE(SUBSTITUTE(SUBSTITUTE(SUBSTITUTE(SUBSTITUTE(SUBSTITUTE(SUBSTITUTE(SUBSTITUTE(db[[#This Row],[NB BM]]," ",),".",""),"-",""),"(",""),")",""),"/",""),"""",""),"+",""))</f>
        <v>paperbagbatikb</v>
      </c>
      <c r="C2131" s="5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D2131" s="5" t="str">
        <f>LOWER(SUBSTITUTE(SUBSTITUTE(SUBSTITUTE(SUBSTITUTE(SUBSTITUTE(SUBSTITUTE(SUBSTITUTE(SUBSTITUTE(SUBSTITUTE(db[[#This Row],[NB PAJAK]]," ",""),"-",""),"(",""),")",""),".",""),",",""),"/",""),"""",""),"+",""))</f>
        <v/>
      </c>
      <c r="E213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paperbagbatikb50lsnuntana</v>
      </c>
      <c r="F213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pbagbatikbsr50lsn</v>
      </c>
      <c r="G2131" s="5" t="str">
        <f>db[[#This Row],[NB NOTA_C]]&amp;LOWER(SUBSTITUTE(SUBSTITUTE(SUBSTITUTE(SUBSTITUTE(SUBSTITUTE(SUBSTITUTE(SUBSTITUTE(SUBSTITUTE(SUBSTITUTE(db[[#This Row],[FAKTUR]]," ",),".",""),"-",""),"(",""),")",""),",",""),"/",""),"""",""),"+",""))</f>
        <v>pbagbatikbsruntana</v>
      </c>
      <c r="H213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pbagbatikbsr50lsnuntana</v>
      </c>
      <c r="I2131" s="2" t="s">
        <v>2073</v>
      </c>
      <c r="J2131" s="2" t="s">
        <v>2071</v>
      </c>
      <c r="K2131" s="14"/>
      <c r="L2131" s="2" t="s">
        <v>1336</v>
      </c>
      <c r="M2131" s="34" t="e">
        <f>IF(db[[#This Row],[NB NOTA_C]]="","",COUNTIF([2]!B_MSK[concat],db[[#This Row],[NB NOTA_C]]))</f>
        <v>#REF!</v>
      </c>
      <c r="N2131" s="9" t="s">
        <v>1364</v>
      </c>
      <c r="O2131" s="5" t="s">
        <v>1448</v>
      </c>
      <c r="P2131" s="2" t="s">
        <v>2452</v>
      </c>
      <c r="R2131" s="2" t="str">
        <f>IF(db[[#This Row],[QTY/ CTN]]="","",SUBSTITUTE(SUBSTITUTE(SUBSTITUTE(db[[#This Row],[QTY/ CTN]]," ","_",2),"(",""),")","")&amp;"_")</f>
        <v>50 LSN_</v>
      </c>
      <c r="S2131" s="2">
        <f>IF(db[[#This Row],[H_QTY/ CTN]]="","",SEARCH("_",db[[#This Row],[H_QTY/ CTN]]))</f>
        <v>7</v>
      </c>
      <c r="T2131" s="2">
        <f>IF(db[[#This Row],[H_QTY/ CTN]]="","",LEN(db[[#This Row],[H_QTY/ CTN]]))</f>
        <v>7</v>
      </c>
      <c r="U2131" s="41" t="str">
        <f>IF(db[[#This Row],[H_QTY/ CTN]]="","",LEFT(db[[#This Row],[H_QTY/ CTN]],db[[#This Row],[H_1]]-1))</f>
        <v>50 LSN</v>
      </c>
      <c r="V2131" s="40" t="str">
        <f>IF(NOT(db[[#This Row],[H_1]]=db[[#This Row],[H_2]]),MID(db[[#This Row],[H_QTY/ CTN]],db[[#This Row],[H_1]]+1,db[[#This Row],[H_2]]-db[[#This Row],[H_1]]-1),"")</f>
        <v/>
      </c>
      <c r="W2131" s="40" t="str">
        <f>IF(db[[#This Row],[QTY/ CTN B]]="","",LEFT(db[[#This Row],[QTY/ CTN B]],SEARCH(" ",db[[#This Row],[QTY/ CTN B]],1)-1))</f>
        <v>50</v>
      </c>
      <c r="X2131" s="40" t="str">
        <f>IF(db[[#This Row],[QTY/ CTN B]]="","",RIGHT(db[[#This Row],[QTY/ CTN B]],LEN(db[[#This Row],[QTY/ CTN B]])-SEARCH(" ",db[[#This Row],[QTY/ CTN B]],1)))</f>
        <v>LSN</v>
      </c>
      <c r="Y2131" s="40">
        <f>IF(db[[#This Row],[QTY/ CTN TG]]="",IF(db[[#This Row],[STN TG]]="","",12),LEFT(db[[#This Row],[QTY/ CTN TG]],SEARCH(" ",db[[#This Row],[QTY/ CTN TG]],1)-1))</f>
        <v>12</v>
      </c>
      <c r="Z21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31" s="40" t="str">
        <f>IF(db[[#This Row],[STN K]]="","",IF(db[[#This Row],[STN TG]]="LSN",12,""))</f>
        <v/>
      </c>
      <c r="AB2131" s="40" t="str">
        <f>IF(db[[#This Row],[STN TG]]="LSN","PCS","")</f>
        <v/>
      </c>
      <c r="AC2131" s="40">
        <f>db[[#This Row],[QTY B]]*IF(db[[#This Row],[QTY TG]]="",1,db[[#This Row],[QTY TG]])*IF(db[[#This Row],[QTY K]]="",1,db[[#This Row],[QTY K]])</f>
        <v>600</v>
      </c>
      <c r="AD2131" s="40" t="str">
        <f>IF(db[[#This Row],[STN K]]="",IF(db[[#This Row],[STN TG]]="",db[[#This Row],[STN B]],db[[#This Row],[STN TG]]),db[[#This Row],[STN K]])</f>
        <v>PCS</v>
      </c>
      <c r="AE2131" s="40"/>
    </row>
    <row r="2132" spans="1:31" x14ac:dyDescent="0.25">
      <c r="A2132" s="40">
        <f t="shared" si="33"/>
        <v>2131</v>
      </c>
      <c r="B2132" s="5" t="str">
        <f>LOWER(SUBSTITUTE(SUBSTITUTE(SUBSTITUTE(SUBSTITUTE(SUBSTITUTE(SUBSTITUTE(SUBSTITUTE(SUBSTITUTE(db[[#This Row],[NB BM]]," ",),".",""),"-",""),"(",""),")",""),"/",""),"""",""),"+",""))</f>
        <v>paperbagbatikk</v>
      </c>
      <c r="C2132" s="5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D2132" s="5" t="str">
        <f>LOWER(SUBSTITUTE(SUBSTITUTE(SUBSTITUTE(SUBSTITUTE(SUBSTITUTE(SUBSTITUTE(SUBSTITUTE(SUBSTITUTE(SUBSTITUTE(db[[#This Row],[NB PAJAK]]," ",""),"-",""),"(",""),")",""),".",""),",",""),"/",""),"""",""),"+",""))</f>
        <v/>
      </c>
      <c r="E21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paperbagbatikk50lsnuntana</v>
      </c>
      <c r="F21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pbagbatikfolio50lsn</v>
      </c>
      <c r="G2132" s="5" t="str">
        <f>db[[#This Row],[NB NOTA_C]]&amp;LOWER(SUBSTITUTE(SUBSTITUTE(SUBSTITUTE(SUBSTITUTE(SUBSTITUTE(SUBSTITUTE(SUBSTITUTE(SUBSTITUTE(SUBSTITUTE(db[[#This Row],[FAKTUR]]," ",),".",""),"-",""),"(",""),")",""),",",""),"/",""),"""",""),"+",""))</f>
        <v>pbagbatikfoliountana</v>
      </c>
      <c r="H21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pbagbatikfolio50lsnuntana</v>
      </c>
      <c r="I2132" s="2" t="s">
        <v>2074</v>
      </c>
      <c r="J2132" s="2" t="s">
        <v>2072</v>
      </c>
      <c r="K2132" s="14"/>
      <c r="L2132" s="2" t="s">
        <v>1336</v>
      </c>
      <c r="M2132" s="34" t="e">
        <f>IF(db[[#This Row],[NB NOTA_C]]="","",COUNTIF([2]!B_MSK[concat],db[[#This Row],[NB NOTA_C]]))</f>
        <v>#REF!</v>
      </c>
      <c r="N2132" s="9" t="s">
        <v>1364</v>
      </c>
      <c r="O2132" s="5" t="s">
        <v>1448</v>
      </c>
      <c r="P2132" s="2" t="s">
        <v>2452</v>
      </c>
      <c r="R2132" s="2" t="str">
        <f>IF(db[[#This Row],[QTY/ CTN]]="","",SUBSTITUTE(SUBSTITUTE(SUBSTITUTE(db[[#This Row],[QTY/ CTN]]," ","_",2),"(",""),")","")&amp;"_")</f>
        <v>50 LSN_</v>
      </c>
      <c r="S2132" s="2">
        <f>IF(db[[#This Row],[H_QTY/ CTN]]="","",SEARCH("_",db[[#This Row],[H_QTY/ CTN]]))</f>
        <v>7</v>
      </c>
      <c r="T2132" s="2">
        <f>IF(db[[#This Row],[H_QTY/ CTN]]="","",LEN(db[[#This Row],[H_QTY/ CTN]]))</f>
        <v>7</v>
      </c>
      <c r="U2132" s="41" t="str">
        <f>IF(db[[#This Row],[H_QTY/ CTN]]="","",LEFT(db[[#This Row],[H_QTY/ CTN]],db[[#This Row],[H_1]]-1))</f>
        <v>50 LSN</v>
      </c>
      <c r="V2132" s="40" t="str">
        <f>IF(NOT(db[[#This Row],[H_1]]=db[[#This Row],[H_2]]),MID(db[[#This Row],[H_QTY/ CTN]],db[[#This Row],[H_1]]+1,db[[#This Row],[H_2]]-db[[#This Row],[H_1]]-1),"")</f>
        <v/>
      </c>
      <c r="W2132" s="40" t="str">
        <f>IF(db[[#This Row],[QTY/ CTN B]]="","",LEFT(db[[#This Row],[QTY/ CTN B]],SEARCH(" ",db[[#This Row],[QTY/ CTN B]],1)-1))</f>
        <v>50</v>
      </c>
      <c r="X2132" s="40" t="str">
        <f>IF(db[[#This Row],[QTY/ CTN B]]="","",RIGHT(db[[#This Row],[QTY/ CTN B]],LEN(db[[#This Row],[QTY/ CTN B]])-SEARCH(" ",db[[#This Row],[QTY/ CTN B]],1)))</f>
        <v>LSN</v>
      </c>
      <c r="Y2132" s="40">
        <f>IF(db[[#This Row],[QTY/ CTN TG]]="",IF(db[[#This Row],[STN TG]]="","",12),LEFT(db[[#This Row],[QTY/ CTN TG]],SEARCH(" ",db[[#This Row],[QTY/ CTN TG]],1)-1))</f>
        <v>12</v>
      </c>
      <c r="Z21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32" s="40" t="str">
        <f>IF(db[[#This Row],[STN K]]="","",IF(db[[#This Row],[STN TG]]="LSN",12,""))</f>
        <v/>
      </c>
      <c r="AB2132" s="40" t="str">
        <f>IF(db[[#This Row],[STN TG]]="LSN","PCS","")</f>
        <v/>
      </c>
      <c r="AC2132" s="40">
        <f>db[[#This Row],[QTY B]]*IF(db[[#This Row],[QTY TG]]="",1,db[[#This Row],[QTY TG]])*IF(db[[#This Row],[QTY K]]="",1,db[[#This Row],[QTY K]])</f>
        <v>600</v>
      </c>
      <c r="AD2132" s="40" t="str">
        <f>IF(db[[#This Row],[STN K]]="",IF(db[[#This Row],[STN TG]]="",db[[#This Row],[STN B]],db[[#This Row],[STN TG]]),db[[#This Row],[STN K]])</f>
        <v>PCS</v>
      </c>
      <c r="AE2132" s="40"/>
    </row>
    <row r="2133" spans="1:31" x14ac:dyDescent="0.25">
      <c r="A2133" s="40">
        <f t="shared" si="33"/>
        <v>2132</v>
      </c>
      <c r="B2133" s="5" t="str">
        <f>LOWER(SUBSTITUTE(SUBSTITUTE(SUBSTITUTE(SUBSTITUTE(SUBSTITUTE(SUBSTITUTE(SUBSTITUTE(SUBSTITUTE(db[[#This Row],[NB BM]]," ",),".",""),"-",""),"(",""),")",""),"/",""),"""",""),"+",""))</f>
        <v>paperbagbatiktanggungtaliputih</v>
      </c>
      <c r="C2133" s="5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D2133" s="5" t="str">
        <f>LOWER(SUBSTITUTE(SUBSTITUTE(SUBSTITUTE(SUBSTITUTE(SUBSTITUTE(SUBSTITUTE(SUBSTITUTE(SUBSTITUTE(SUBSTITUTE(db[[#This Row],[NB PAJAK]]," ",""),"-",""),"(",""),")",""),".",""),",",""),"/",""),"""",""),"+",""))</f>
        <v/>
      </c>
      <c r="E21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paperbagbatiktanggungtaliputih50lsnuntana</v>
      </c>
      <c r="F21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pbagbatiktgtaliputih50lsn</v>
      </c>
      <c r="G2133" s="5" t="str">
        <f>db[[#This Row],[NB NOTA_C]]&amp;LOWER(SUBSTITUTE(SUBSTITUTE(SUBSTITUTE(SUBSTITUTE(SUBSTITUTE(SUBSTITUTE(SUBSTITUTE(SUBSTITUTE(SUBSTITUTE(db[[#This Row],[FAKTUR]]," ",),".",""),"-",""),"(",""),")",""),",",""),"/",""),"""",""),"+",""))</f>
        <v>pbagbatiktgtaliputihuntana</v>
      </c>
      <c r="H21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pbagbatiktgtaliputih50lsnuntana</v>
      </c>
      <c r="I2133" s="2" t="s">
        <v>3300</v>
      </c>
      <c r="J2133" s="2" t="s">
        <v>3268</v>
      </c>
      <c r="K2133" s="14"/>
      <c r="L2133" s="2" t="s">
        <v>1336</v>
      </c>
      <c r="M2133" s="33" t="e">
        <f>IF(db[[#This Row],[NB NOTA_C]]="","",COUNTIF([2]!B_MSK[concat],db[[#This Row],[NB NOTA_C]]))</f>
        <v>#REF!</v>
      </c>
      <c r="N2133" s="9" t="s">
        <v>1364</v>
      </c>
      <c r="O2133" s="5" t="s">
        <v>1448</v>
      </c>
      <c r="P2133" s="2" t="s">
        <v>2452</v>
      </c>
      <c r="Q2133" s="5"/>
      <c r="R2133" s="5" t="str">
        <f>IF(db[[#This Row],[QTY/ CTN]]="","",SUBSTITUTE(SUBSTITUTE(SUBSTITUTE(db[[#This Row],[QTY/ CTN]]," ","_",2),"(",""),")","")&amp;"_")</f>
        <v>50 LSN_</v>
      </c>
      <c r="S2133" s="5">
        <f>IF(db[[#This Row],[H_QTY/ CTN]]="","",SEARCH("_",db[[#This Row],[H_QTY/ CTN]]))</f>
        <v>7</v>
      </c>
      <c r="T2133" s="5">
        <f>IF(db[[#This Row],[H_QTY/ CTN]]="","",LEN(db[[#This Row],[H_QTY/ CTN]]))</f>
        <v>7</v>
      </c>
      <c r="U2133" s="40" t="str">
        <f>IF(db[[#This Row],[H_QTY/ CTN]]="","",LEFT(db[[#This Row],[H_QTY/ CTN]],db[[#This Row],[H_1]]-1))</f>
        <v>50 LSN</v>
      </c>
      <c r="V2133" s="40" t="str">
        <f>IF(NOT(db[[#This Row],[H_1]]=db[[#This Row],[H_2]]),MID(db[[#This Row],[H_QTY/ CTN]],db[[#This Row],[H_1]]+1,db[[#This Row],[H_2]]-db[[#This Row],[H_1]]-1),"")</f>
        <v/>
      </c>
      <c r="W2133" s="40" t="str">
        <f>IF(db[[#This Row],[QTY/ CTN B]]="","",LEFT(db[[#This Row],[QTY/ CTN B]],SEARCH(" ",db[[#This Row],[QTY/ CTN B]],1)-1))</f>
        <v>50</v>
      </c>
      <c r="X2133" s="40" t="str">
        <f>IF(db[[#This Row],[QTY/ CTN B]]="","",RIGHT(db[[#This Row],[QTY/ CTN B]],LEN(db[[#This Row],[QTY/ CTN B]])-SEARCH(" ",db[[#This Row],[QTY/ CTN B]],1)))</f>
        <v>LSN</v>
      </c>
      <c r="Y2133" s="40">
        <f>IF(db[[#This Row],[QTY/ CTN TG]]="",IF(db[[#This Row],[STN TG]]="","",12),LEFT(db[[#This Row],[QTY/ CTN TG]],SEARCH(" ",db[[#This Row],[QTY/ CTN TG]],1)-1))</f>
        <v>12</v>
      </c>
      <c r="Z21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33" s="40" t="str">
        <f>IF(db[[#This Row],[STN K]]="","",IF(db[[#This Row],[STN TG]]="LSN",12,""))</f>
        <v/>
      </c>
      <c r="AB2133" s="40" t="str">
        <f>IF(db[[#This Row],[STN TG]]="LSN","PCS","")</f>
        <v/>
      </c>
      <c r="AC2133" s="40">
        <f>db[[#This Row],[QTY B]]*IF(db[[#This Row],[QTY TG]]="",1,db[[#This Row],[QTY TG]])*IF(db[[#This Row],[QTY K]]="",1,db[[#This Row],[QTY K]])</f>
        <v>600</v>
      </c>
      <c r="AD2133" s="40" t="str">
        <f>IF(db[[#This Row],[STN K]]="",IF(db[[#This Row],[STN TG]]="",db[[#This Row],[STN B]],db[[#This Row],[STN TG]]),db[[#This Row],[STN K]])</f>
        <v>PCS</v>
      </c>
      <c r="AE2133" s="40"/>
    </row>
    <row r="2134" spans="1:31" x14ac:dyDescent="0.25">
      <c r="A2134" s="40">
        <f t="shared" si="33"/>
        <v>2133</v>
      </c>
      <c r="B2134" s="5" t="str">
        <f>LOWER(SUBSTITUTE(SUBSTITUTE(SUBSTITUTE(SUBSTITUTE(SUBSTITUTE(SUBSTITUTE(SUBSTITUTE(SUBSTITUTE(db[[#This Row],[NB BM]]," ",),".",""),"-",""),"(",""),")",""),"/",""),"""",""),"+",""))</f>
        <v>paperbagbatikxl</v>
      </c>
      <c r="C2134" s="5" t="str">
        <f>LOWER(SUBSTITUTE(SUBSTITUTE(SUBSTITUTE(SUBSTITUTE(SUBSTITUTE(SUBSTITUTE(SUBSTITUTE(SUBSTITUTE(SUBSTITUTE(db[[#This Row],[NB NOTA]]," ",),".",""),"-",""),"(",""),")",""),",",""),"/",""),"""",""),"+",""))</f>
        <v>pbagbatikxl</v>
      </c>
      <c r="D2134" s="5" t="str">
        <f>LOWER(SUBSTITUTE(SUBSTITUTE(SUBSTITUTE(SUBSTITUTE(SUBSTITUTE(SUBSTITUTE(SUBSTITUTE(SUBSTITUTE(SUBSTITUTE(db[[#This Row],[NB PAJAK]]," ",""),"-",""),"(",""),")",""),".",""),",",""),"/",""),"""",""),"+",""))</f>
        <v/>
      </c>
      <c r="E213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paperbagbatikxl50lsnuntana</v>
      </c>
      <c r="F213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pbagbatikxl50lsn</v>
      </c>
      <c r="G2134" s="5" t="str">
        <f>db[[#This Row],[NB NOTA_C]]&amp;LOWER(SUBSTITUTE(SUBSTITUTE(SUBSTITUTE(SUBSTITUTE(SUBSTITUTE(SUBSTITUTE(SUBSTITUTE(SUBSTITUTE(SUBSTITUTE(db[[#This Row],[FAKTUR]]," ",),".",""),"-",""),"(",""),")",""),",",""),"/",""),"""",""),"+",""))</f>
        <v>pbagbatikxluntana</v>
      </c>
      <c r="H213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pbagbatikxl50lsnuntana</v>
      </c>
      <c r="I2134" s="2" t="s">
        <v>954</v>
      </c>
      <c r="J2134" s="2" t="s">
        <v>1234</v>
      </c>
      <c r="K2134" s="14"/>
      <c r="L2134" s="2" t="s">
        <v>1336</v>
      </c>
      <c r="M2134" s="34" t="e">
        <f>IF(db[[#This Row],[NB NOTA_C]]="","",COUNTIF([2]!B_MSK[concat],db[[#This Row],[NB NOTA_C]]))</f>
        <v>#REF!</v>
      </c>
      <c r="N2134" s="14" t="s">
        <v>1364</v>
      </c>
      <c r="O2134" s="2" t="s">
        <v>1448</v>
      </c>
      <c r="P2134" s="2" t="s">
        <v>2452</v>
      </c>
      <c r="R2134" s="2" t="str">
        <f>IF(db[[#This Row],[QTY/ CTN]]="","",SUBSTITUTE(SUBSTITUTE(SUBSTITUTE(db[[#This Row],[QTY/ CTN]]," ","_",2),"(",""),")","")&amp;"_")</f>
        <v>50 LSN_</v>
      </c>
      <c r="S2134" s="2">
        <f>IF(db[[#This Row],[H_QTY/ CTN]]="","",SEARCH("_",db[[#This Row],[H_QTY/ CTN]]))</f>
        <v>7</v>
      </c>
      <c r="T2134" s="2">
        <f>IF(db[[#This Row],[H_QTY/ CTN]]="","",LEN(db[[#This Row],[H_QTY/ CTN]]))</f>
        <v>7</v>
      </c>
      <c r="U2134" s="41" t="str">
        <f>IF(db[[#This Row],[H_QTY/ CTN]]="","",LEFT(db[[#This Row],[H_QTY/ CTN]],db[[#This Row],[H_1]]-1))</f>
        <v>50 LSN</v>
      </c>
      <c r="V2134" s="40" t="str">
        <f>IF(NOT(db[[#This Row],[H_1]]=db[[#This Row],[H_2]]),MID(db[[#This Row],[H_QTY/ CTN]],db[[#This Row],[H_1]]+1,db[[#This Row],[H_2]]-db[[#This Row],[H_1]]-1),"")</f>
        <v/>
      </c>
      <c r="W2134" s="40" t="str">
        <f>IF(db[[#This Row],[QTY/ CTN B]]="","",LEFT(db[[#This Row],[QTY/ CTN B]],SEARCH(" ",db[[#This Row],[QTY/ CTN B]],1)-1))</f>
        <v>50</v>
      </c>
      <c r="X2134" s="40" t="str">
        <f>IF(db[[#This Row],[QTY/ CTN B]]="","",RIGHT(db[[#This Row],[QTY/ CTN B]],LEN(db[[#This Row],[QTY/ CTN B]])-SEARCH(" ",db[[#This Row],[QTY/ CTN B]],1)))</f>
        <v>LSN</v>
      </c>
      <c r="Y2134" s="40">
        <f>IF(db[[#This Row],[QTY/ CTN TG]]="",IF(db[[#This Row],[STN TG]]="","",12),LEFT(db[[#This Row],[QTY/ CTN TG]],SEARCH(" ",db[[#This Row],[QTY/ CTN TG]],1)-1))</f>
        <v>12</v>
      </c>
      <c r="Z21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34" s="40" t="str">
        <f>IF(db[[#This Row],[STN K]]="","",IF(db[[#This Row],[STN TG]]="LSN",12,""))</f>
        <v/>
      </c>
      <c r="AB2134" s="40" t="str">
        <f>IF(db[[#This Row],[STN TG]]="LSN","PCS","")</f>
        <v/>
      </c>
      <c r="AC2134" s="40">
        <f>db[[#This Row],[QTY B]]*IF(db[[#This Row],[QTY TG]]="",1,db[[#This Row],[QTY TG]])*IF(db[[#This Row],[QTY K]]="",1,db[[#This Row],[QTY K]])</f>
        <v>600</v>
      </c>
      <c r="AD2134" s="40" t="str">
        <f>IF(db[[#This Row],[STN K]]="",IF(db[[#This Row],[STN TG]]="",db[[#This Row],[STN B]],db[[#This Row],[STN TG]]),db[[#This Row],[STN K]])</f>
        <v>PCS</v>
      </c>
      <c r="AE2134" s="40"/>
    </row>
    <row r="2135" spans="1:31" x14ac:dyDescent="0.25">
      <c r="A2135" s="40">
        <f t="shared" si="33"/>
        <v>2134</v>
      </c>
      <c r="B2135" s="82" t="str">
        <f>LOWER(SUBSTITUTE(SUBSTITUTE(SUBSTITUTE(SUBSTITUTE(SUBSTITUTE(SUBSTITUTE(SUBSTITUTE(SUBSTITUTE(db[[#This Row],[NB BM]]," ",),".",""),"-",""),"(",""),")",""),"/",""),"""",""),"+",""))</f>
        <v>paperbagbatikbesartaliputih</v>
      </c>
      <c r="C2135" s="82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D2135" s="82" t="str">
        <f>LOWER(SUBSTITUTE(SUBSTITUTE(SUBSTITUTE(SUBSTITUTE(SUBSTITUTE(SUBSTITUTE(SUBSTITUTE(SUBSTITUTE(SUBSTITUTE(db[[#This Row],[NB PAJAK]]," ",""),"-",""),"(",""),")",""),".",""),",",""),"/",""),"""",""),"+",""))</f>
        <v/>
      </c>
      <c r="E213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paperbagbatikbesartaliputih50lsnuntana</v>
      </c>
      <c r="F213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pbagbatikxltaliputihbesar50lsn</v>
      </c>
      <c r="G2135" s="82" t="str">
        <f>db[[#This Row],[NB NOTA_C]]&amp;LOWER(SUBSTITUTE(SUBSTITUTE(SUBSTITUTE(SUBSTITUTE(SUBSTITUTE(SUBSTITUTE(SUBSTITUTE(SUBSTITUTE(SUBSTITUTE(db[[#This Row],[FAKTUR]]," ",),".",""),"-",""),"(",""),")",""),",",""),"/",""),"""",""),"+",""))</f>
        <v>pbagbatikxltaliputihbesaruntana</v>
      </c>
      <c r="H213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pbagbatikxltaliputihbesar50lsnuntana</v>
      </c>
      <c r="I2135" s="7" t="s">
        <v>3465</v>
      </c>
      <c r="J2135" s="7" t="s">
        <v>4237</v>
      </c>
      <c r="K2135" s="15"/>
      <c r="L2135" s="2" t="s">
        <v>1336</v>
      </c>
      <c r="M2135" s="83" t="e">
        <f>IF(db[[#This Row],[NB NOTA_C]]="","",COUNTIF([2]!B_MSK[concat],db[[#This Row],[NB NOTA_C]]))</f>
        <v>#REF!</v>
      </c>
      <c r="N2135" s="9" t="s">
        <v>1364</v>
      </c>
      <c r="O2135" s="5" t="s">
        <v>1448</v>
      </c>
      <c r="P2135" s="2" t="s">
        <v>2452</v>
      </c>
      <c r="Q2135" s="82"/>
      <c r="R2135" s="82" t="str">
        <f>IF(db[[#This Row],[QTY/ CTN]]="","",SUBSTITUTE(SUBSTITUTE(SUBSTITUTE(db[[#This Row],[QTY/ CTN]]," ","_",2),"(",""),")","")&amp;"_")</f>
        <v>50 LSN_</v>
      </c>
      <c r="S2135" s="82">
        <f>IF(db[[#This Row],[H_QTY/ CTN]]="","",SEARCH("_",db[[#This Row],[H_QTY/ CTN]]))</f>
        <v>7</v>
      </c>
      <c r="T2135" s="82">
        <f>IF(db[[#This Row],[H_QTY/ CTN]]="","",LEN(db[[#This Row],[H_QTY/ CTN]]))</f>
        <v>7</v>
      </c>
      <c r="U2135" s="85" t="str">
        <f>IF(db[[#This Row],[H_QTY/ CTN]]="","",LEFT(db[[#This Row],[H_QTY/ CTN]],db[[#This Row],[H_1]]-1))</f>
        <v>50 LSN</v>
      </c>
      <c r="V2135" s="85" t="str">
        <f>IF(NOT(db[[#This Row],[H_1]]=db[[#This Row],[H_2]]),MID(db[[#This Row],[H_QTY/ CTN]],db[[#This Row],[H_1]]+1,db[[#This Row],[H_2]]-db[[#This Row],[H_1]]-1),"")</f>
        <v/>
      </c>
      <c r="W2135" s="40" t="str">
        <f>IF(db[[#This Row],[QTY/ CTN B]]="","",LEFT(db[[#This Row],[QTY/ CTN B]],SEARCH(" ",db[[#This Row],[QTY/ CTN B]],1)-1))</f>
        <v>50</v>
      </c>
      <c r="X2135" s="40" t="str">
        <f>IF(db[[#This Row],[QTY/ CTN B]]="","",RIGHT(db[[#This Row],[QTY/ CTN B]],LEN(db[[#This Row],[QTY/ CTN B]])-SEARCH(" ",db[[#This Row],[QTY/ CTN B]],1)))</f>
        <v>LSN</v>
      </c>
      <c r="Y2135" s="40">
        <f>IF(db[[#This Row],[QTY/ CTN TG]]="",IF(db[[#This Row],[STN TG]]="","",12),LEFT(db[[#This Row],[QTY/ CTN TG]],SEARCH(" ",db[[#This Row],[QTY/ CTN TG]],1)-1))</f>
        <v>12</v>
      </c>
      <c r="Z21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35" s="40" t="str">
        <f>IF(db[[#This Row],[STN K]]="","",IF(db[[#This Row],[STN TG]]="LSN",12,""))</f>
        <v/>
      </c>
      <c r="AB2135" s="40" t="str">
        <f>IF(db[[#This Row],[STN TG]]="LSN","PCS","")</f>
        <v/>
      </c>
      <c r="AC2135" s="40">
        <f>db[[#This Row],[QTY B]]*IF(db[[#This Row],[QTY TG]]="",1,db[[#This Row],[QTY TG]])*IF(db[[#This Row],[QTY K]]="",1,db[[#This Row],[QTY K]])</f>
        <v>600</v>
      </c>
      <c r="AD2135" s="40" t="str">
        <f>IF(db[[#This Row],[STN K]]="",IF(db[[#This Row],[STN TG]]="",db[[#This Row],[STN B]],db[[#This Row],[STN TG]]),db[[#This Row],[STN K]])</f>
        <v>PCS</v>
      </c>
      <c r="AE2135" s="40"/>
    </row>
    <row r="2136" spans="1:31" x14ac:dyDescent="0.25">
      <c r="A2136" s="40">
        <f t="shared" si="33"/>
        <v>2135</v>
      </c>
      <c r="B2136" s="5" t="str">
        <f>LOWER(SUBSTITUTE(SUBSTITUTE(SUBSTITUTE(SUBSTITUTE(SUBSTITUTE(SUBSTITUTE(SUBSTITUTE(SUBSTITUTE(db[[#This Row],[NB BM]]," ",),".",""),"-",""),"(",""),")",""),"/",""),"""",""),"+",""))</f>
        <v>pianikabrotherpink</v>
      </c>
      <c r="C2136" s="5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D2136" s="5" t="str">
        <f>LOWER(SUBSTITUTE(SUBSTITUTE(SUBSTITUTE(SUBSTITUTE(SUBSTITUTE(SUBSTITUTE(SUBSTITUTE(SUBSTITUTE(SUBSTITUTE(db[[#This Row],[NB PAJAK]]," ",""),"-",""),"(",""),")",""),".",""),",",""),"/",""),"""",""),"+",""))</f>
        <v/>
      </c>
      <c r="E213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pianikabrotherpink12pcsuntana</v>
      </c>
      <c r="F213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pbrotherpink12pcs</v>
      </c>
      <c r="G2136" s="5" t="str">
        <f>db[[#This Row],[NB NOTA_C]]&amp;LOWER(SUBSTITUTE(SUBSTITUTE(SUBSTITUTE(SUBSTITUTE(SUBSTITUTE(SUBSTITUTE(SUBSTITUTE(SUBSTITUTE(SUBSTITUTE(db[[#This Row],[FAKTUR]]," ",),".",""),"-",""),"(",""),")",""),",",""),"/",""),"""",""),"+",""))</f>
        <v>pbrotherpinkuntana</v>
      </c>
      <c r="H213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pbrotherpink12pcsuntana</v>
      </c>
      <c r="I2136" s="2" t="s">
        <v>1677</v>
      </c>
      <c r="J2136" s="2" t="s">
        <v>2741</v>
      </c>
      <c r="K2136" s="14"/>
      <c r="L2136" s="2" t="s">
        <v>1336</v>
      </c>
      <c r="M2136" s="34" t="e">
        <f>IF(db[[#This Row],[NB NOTA_C]]="","",COUNTIF([2]!B_MSK[concat],db[[#This Row],[NB NOTA_C]]))</f>
        <v>#REF!</v>
      </c>
      <c r="N2136" s="9" t="s">
        <v>1349</v>
      </c>
      <c r="O2136" s="5" t="s">
        <v>1502</v>
      </c>
      <c r="P2136" s="2" t="s">
        <v>2422</v>
      </c>
      <c r="R2136" s="2" t="str">
        <f>IF(db[[#This Row],[QTY/ CTN]]="","",SUBSTITUTE(SUBSTITUTE(SUBSTITUTE(db[[#This Row],[QTY/ CTN]]," ","_",2),"(",""),")","")&amp;"_")</f>
        <v>12 PCS_</v>
      </c>
      <c r="S2136" s="2">
        <f>IF(db[[#This Row],[H_QTY/ CTN]]="","",SEARCH("_",db[[#This Row],[H_QTY/ CTN]]))</f>
        <v>7</v>
      </c>
      <c r="T2136" s="2">
        <f>IF(db[[#This Row],[H_QTY/ CTN]]="","",LEN(db[[#This Row],[H_QTY/ CTN]]))</f>
        <v>7</v>
      </c>
      <c r="U2136" s="41" t="str">
        <f>IF(db[[#This Row],[H_QTY/ CTN]]="","",LEFT(db[[#This Row],[H_QTY/ CTN]],db[[#This Row],[H_1]]-1))</f>
        <v>12 PCS</v>
      </c>
      <c r="V2136" s="40" t="str">
        <f>IF(NOT(db[[#This Row],[H_1]]=db[[#This Row],[H_2]]),MID(db[[#This Row],[H_QTY/ CTN]],db[[#This Row],[H_1]]+1,db[[#This Row],[H_2]]-db[[#This Row],[H_1]]-1),"")</f>
        <v/>
      </c>
      <c r="W2136" s="40" t="str">
        <f>IF(db[[#This Row],[QTY/ CTN B]]="","",LEFT(db[[#This Row],[QTY/ CTN B]],SEARCH(" ",db[[#This Row],[QTY/ CTN B]],1)-1))</f>
        <v>12</v>
      </c>
      <c r="X2136" s="40" t="str">
        <f>IF(db[[#This Row],[QTY/ CTN B]]="","",RIGHT(db[[#This Row],[QTY/ CTN B]],LEN(db[[#This Row],[QTY/ CTN B]])-SEARCH(" ",db[[#This Row],[QTY/ CTN B]],1)))</f>
        <v>PCS</v>
      </c>
      <c r="Y2136" s="40" t="str">
        <f>IF(db[[#This Row],[QTY/ CTN TG]]="",IF(db[[#This Row],[STN TG]]="","",12),LEFT(db[[#This Row],[QTY/ CTN TG]],SEARCH(" ",db[[#This Row],[QTY/ CTN TG]],1)-1))</f>
        <v/>
      </c>
      <c r="Z21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36" s="40" t="str">
        <f>IF(db[[#This Row],[STN K]]="","",IF(db[[#This Row],[STN TG]]="LSN",12,""))</f>
        <v/>
      </c>
      <c r="AB2136" s="40" t="str">
        <f>IF(db[[#This Row],[STN TG]]="LSN","PCS","")</f>
        <v/>
      </c>
      <c r="AC2136" s="40">
        <f>db[[#This Row],[QTY B]]*IF(db[[#This Row],[QTY TG]]="",1,db[[#This Row],[QTY TG]])*IF(db[[#This Row],[QTY K]]="",1,db[[#This Row],[QTY K]])</f>
        <v>12</v>
      </c>
      <c r="AD2136" s="40" t="str">
        <f>IF(db[[#This Row],[STN K]]="",IF(db[[#This Row],[STN TG]]="",db[[#This Row],[STN B]],db[[#This Row],[STN TG]]),db[[#This Row],[STN K]])</f>
        <v>PCS</v>
      </c>
      <c r="AE2136" s="40"/>
    </row>
    <row r="2137" spans="1:31" x14ac:dyDescent="0.25">
      <c r="A2137" s="90">
        <f t="shared" si="33"/>
        <v>2136</v>
      </c>
      <c r="B2137" s="91" t="str">
        <f>LOWER(SUBSTITUTE(SUBSTITUTE(SUBSTITUTE(SUBSTITUTE(SUBSTITUTE(SUBSTITUTE(SUBSTITUTE(SUBSTITUTE(db[[#This Row],[NB BM]]," ",),".",""),"-",""),"(",""),")",""),"/",""),"""",""),"+",""))</f>
        <v>pc5513</v>
      </c>
      <c r="C2137" s="91" t="str">
        <f>LOWER(SUBSTITUTE(SUBSTITUTE(SUBSTITUTE(SUBSTITUTE(SUBSTITUTE(SUBSTITUTE(SUBSTITUTE(SUBSTITUTE(SUBSTITUTE(db[[#This Row],[NB NOTA]]," ",),".",""),"-",""),"(",""),")",""),",",""),"/",""),"""",""),"+",""))</f>
        <v>pcase5513</v>
      </c>
      <c r="D2137" s="91" t="str">
        <f>LOWER(SUBSTITUTE(SUBSTITUTE(SUBSTITUTE(SUBSTITUTE(SUBSTITUTE(SUBSTITUTE(SUBSTITUTE(SUBSTITUTE(SUBSTITUTE(db[[#This Row],[NB PAJAK]]," ",""),"-",""),"(",""),")",""),".",""),",",""),"/",""),"""",""),"+",""))</f>
        <v/>
      </c>
      <c r="E2137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pc551396pcsuntana</v>
      </c>
      <c r="F2137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pcase551396pcs</v>
      </c>
      <c r="G2137" s="91" t="str">
        <f>db[[#This Row],[NB NOTA_C]]&amp;LOWER(SUBSTITUTE(SUBSTITUTE(SUBSTITUTE(SUBSTITUTE(SUBSTITUTE(SUBSTITUTE(SUBSTITUTE(SUBSTITUTE(SUBSTITUTE(db[[#This Row],[FAKTUR]]," ",),".",""),"-",""),"(",""),")",""),",",""),"/",""),"""",""),"+",""))</f>
        <v>pcase5513untana</v>
      </c>
      <c r="H2137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pcase551396pcsuntana</v>
      </c>
      <c r="I2137" s="60" t="s">
        <v>5750</v>
      </c>
      <c r="J2137" s="60" t="s">
        <v>5616</v>
      </c>
      <c r="K2137" s="61"/>
      <c r="L2137" s="60" t="s">
        <v>1336</v>
      </c>
      <c r="M2137" s="92" t="e">
        <f>IF(db[[#This Row],[NB NOTA_C]]="","",COUNTIF([2]!B_MSK[concat],db[[#This Row],[NB NOTA_C]]))</f>
        <v>#REF!</v>
      </c>
      <c r="N2137" s="93" t="s">
        <v>1842</v>
      </c>
      <c r="O2137" s="91" t="s">
        <v>1388</v>
      </c>
      <c r="P2137" s="60" t="s">
        <v>2442</v>
      </c>
      <c r="Q2137" s="91"/>
      <c r="R2137" s="91" t="str">
        <f>IF(db[[#This Row],[QTY/ CTN]]="","",SUBSTITUTE(SUBSTITUTE(SUBSTITUTE(db[[#This Row],[QTY/ CTN]]," ","_",2),"(",""),")","")&amp;"_")</f>
        <v>96 PCS_</v>
      </c>
      <c r="S2137" s="91">
        <f>IF(db[[#This Row],[H_QTY/ CTN]]="","",SEARCH("_",db[[#This Row],[H_QTY/ CTN]]))</f>
        <v>7</v>
      </c>
      <c r="T2137" s="91">
        <f>IF(db[[#This Row],[H_QTY/ CTN]]="","",LEN(db[[#This Row],[H_QTY/ CTN]]))</f>
        <v>7</v>
      </c>
      <c r="U2137" s="90" t="str">
        <f>IF(db[[#This Row],[H_QTY/ CTN]]="","",LEFT(db[[#This Row],[H_QTY/ CTN]],db[[#This Row],[H_1]]-1))</f>
        <v>96 PCS</v>
      </c>
      <c r="V2137" s="90" t="str">
        <f>IF(NOT(db[[#This Row],[H_1]]=db[[#This Row],[H_2]]),MID(db[[#This Row],[H_QTY/ CTN]],db[[#This Row],[H_1]]+1,db[[#This Row],[H_2]]-db[[#This Row],[H_1]]-1),"")</f>
        <v/>
      </c>
      <c r="W2137" s="90" t="str">
        <f>IF(db[[#This Row],[QTY/ CTN B]]="","",LEFT(db[[#This Row],[QTY/ CTN B]],SEARCH(" ",db[[#This Row],[QTY/ CTN B]],1)-1))</f>
        <v>96</v>
      </c>
      <c r="X2137" s="90" t="str">
        <f>IF(db[[#This Row],[QTY/ CTN B]]="","",RIGHT(db[[#This Row],[QTY/ CTN B]],LEN(db[[#This Row],[QTY/ CTN B]])-SEARCH(" ",db[[#This Row],[QTY/ CTN B]],1)))</f>
        <v>PCS</v>
      </c>
      <c r="Y2137" s="90" t="str">
        <f>IF(db[[#This Row],[QTY/ CTN TG]]="",IF(db[[#This Row],[STN TG]]="","",12),LEFT(db[[#This Row],[QTY/ CTN TG]],SEARCH(" ",db[[#This Row],[QTY/ CTN TG]],1)-1))</f>
        <v/>
      </c>
      <c r="Z2137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37" s="90" t="str">
        <f>IF(db[[#This Row],[STN K]]="","",IF(db[[#This Row],[STN TG]]="LSN",12,""))</f>
        <v/>
      </c>
      <c r="AB2137" s="90" t="str">
        <f>IF(db[[#This Row],[STN TG]]="LSN","PCS","")</f>
        <v/>
      </c>
      <c r="AC2137" s="90">
        <f>db[[#This Row],[QTY B]]*IF(db[[#This Row],[QTY TG]]="",1,db[[#This Row],[QTY TG]])*IF(db[[#This Row],[QTY K]]="",1,db[[#This Row],[QTY K]])</f>
        <v>96</v>
      </c>
      <c r="AD2137" s="90" t="str">
        <f>IF(db[[#This Row],[STN K]]="",IF(db[[#This Row],[STN TG]]="",db[[#This Row],[STN B]],db[[#This Row],[STN TG]]),db[[#This Row],[STN K]])</f>
        <v>PCS</v>
      </c>
      <c r="AE2137" s="90"/>
    </row>
    <row r="2138" spans="1:31" x14ac:dyDescent="0.25">
      <c r="A2138" s="90">
        <f t="shared" si="33"/>
        <v>2137</v>
      </c>
      <c r="B2138" s="91" t="str">
        <f>LOWER(SUBSTITUTE(SUBSTITUTE(SUBSTITUTE(SUBSTITUTE(SUBSTITUTE(SUBSTITUTE(SUBSTITUTE(SUBSTITUTE(db[[#This Row],[NB BM]]," ",),".",""),"-",""),"(",""),")",""),"/",""),"""",""),"+",""))</f>
        <v>pc5517</v>
      </c>
      <c r="C2138" s="91" t="str">
        <f>LOWER(SUBSTITUTE(SUBSTITUTE(SUBSTITUTE(SUBSTITUTE(SUBSTITUTE(SUBSTITUTE(SUBSTITUTE(SUBSTITUTE(SUBSTITUTE(db[[#This Row],[NB NOTA]]," ",),".",""),"-",""),"(",""),")",""),",",""),"/",""),"""",""),"+",""))</f>
        <v>pcase5517</v>
      </c>
      <c r="D2138" s="91" t="str">
        <f>LOWER(SUBSTITUTE(SUBSTITUTE(SUBSTITUTE(SUBSTITUTE(SUBSTITUTE(SUBSTITUTE(SUBSTITUTE(SUBSTITUTE(SUBSTITUTE(db[[#This Row],[NB PAJAK]]," ",""),"-",""),"(",""),")",""),".",""),",",""),"/",""),"""",""),"+",""))</f>
        <v/>
      </c>
      <c r="E2138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pc551796pcsuntana</v>
      </c>
      <c r="F2138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pcase551796pcs</v>
      </c>
      <c r="G2138" s="91" t="str">
        <f>db[[#This Row],[NB NOTA_C]]&amp;LOWER(SUBSTITUTE(SUBSTITUTE(SUBSTITUTE(SUBSTITUTE(SUBSTITUTE(SUBSTITUTE(SUBSTITUTE(SUBSTITUTE(SUBSTITUTE(db[[#This Row],[FAKTUR]]," ",),".",""),"-",""),"(",""),")",""),",",""),"/",""),"""",""),"+",""))</f>
        <v>pcase5517untana</v>
      </c>
      <c r="H2138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pcase551796pcsuntana</v>
      </c>
      <c r="I2138" s="60" t="s">
        <v>5751</v>
      </c>
      <c r="J2138" s="60" t="s">
        <v>5617</v>
      </c>
      <c r="K2138" s="61"/>
      <c r="L2138" s="60" t="s">
        <v>1336</v>
      </c>
      <c r="M2138" s="92" t="e">
        <f>IF(db[[#This Row],[NB NOTA_C]]="","",COUNTIF([2]!B_MSK[concat],db[[#This Row],[NB NOTA_C]]))</f>
        <v>#REF!</v>
      </c>
      <c r="N2138" s="93" t="s">
        <v>1842</v>
      </c>
      <c r="O2138" s="91" t="s">
        <v>1388</v>
      </c>
      <c r="P2138" s="60" t="s">
        <v>2442</v>
      </c>
      <c r="Q2138" s="91"/>
      <c r="R2138" s="91" t="str">
        <f>IF(db[[#This Row],[QTY/ CTN]]="","",SUBSTITUTE(SUBSTITUTE(SUBSTITUTE(db[[#This Row],[QTY/ CTN]]," ","_",2),"(",""),")","")&amp;"_")</f>
        <v>96 PCS_</v>
      </c>
      <c r="S2138" s="91">
        <f>IF(db[[#This Row],[H_QTY/ CTN]]="","",SEARCH("_",db[[#This Row],[H_QTY/ CTN]]))</f>
        <v>7</v>
      </c>
      <c r="T2138" s="91">
        <f>IF(db[[#This Row],[H_QTY/ CTN]]="","",LEN(db[[#This Row],[H_QTY/ CTN]]))</f>
        <v>7</v>
      </c>
      <c r="U2138" s="90" t="str">
        <f>IF(db[[#This Row],[H_QTY/ CTN]]="","",LEFT(db[[#This Row],[H_QTY/ CTN]],db[[#This Row],[H_1]]-1))</f>
        <v>96 PCS</v>
      </c>
      <c r="V2138" s="90" t="str">
        <f>IF(NOT(db[[#This Row],[H_1]]=db[[#This Row],[H_2]]),MID(db[[#This Row],[H_QTY/ CTN]],db[[#This Row],[H_1]]+1,db[[#This Row],[H_2]]-db[[#This Row],[H_1]]-1),"")</f>
        <v/>
      </c>
      <c r="W2138" s="90" t="str">
        <f>IF(db[[#This Row],[QTY/ CTN B]]="","",LEFT(db[[#This Row],[QTY/ CTN B]],SEARCH(" ",db[[#This Row],[QTY/ CTN B]],1)-1))</f>
        <v>96</v>
      </c>
      <c r="X2138" s="90" t="str">
        <f>IF(db[[#This Row],[QTY/ CTN B]]="","",RIGHT(db[[#This Row],[QTY/ CTN B]],LEN(db[[#This Row],[QTY/ CTN B]])-SEARCH(" ",db[[#This Row],[QTY/ CTN B]],1)))</f>
        <v>PCS</v>
      </c>
      <c r="Y2138" s="90" t="str">
        <f>IF(db[[#This Row],[QTY/ CTN TG]]="",IF(db[[#This Row],[STN TG]]="","",12),LEFT(db[[#This Row],[QTY/ CTN TG]],SEARCH(" ",db[[#This Row],[QTY/ CTN TG]],1)-1))</f>
        <v/>
      </c>
      <c r="Z2138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38" s="90" t="str">
        <f>IF(db[[#This Row],[STN K]]="","",IF(db[[#This Row],[STN TG]]="LSN",12,""))</f>
        <v/>
      </c>
      <c r="AB2138" s="90" t="str">
        <f>IF(db[[#This Row],[STN TG]]="LSN","PCS","")</f>
        <v/>
      </c>
      <c r="AC2138" s="90">
        <f>db[[#This Row],[QTY B]]*IF(db[[#This Row],[QTY TG]]="",1,db[[#This Row],[QTY TG]])*IF(db[[#This Row],[QTY K]]="",1,db[[#This Row],[QTY K]])</f>
        <v>96</v>
      </c>
      <c r="AD2138" s="90" t="str">
        <f>IF(db[[#This Row],[STN K]]="",IF(db[[#This Row],[STN TG]]="",db[[#This Row],[STN B]],db[[#This Row],[STN TG]]),db[[#This Row],[STN K]])</f>
        <v>PCS</v>
      </c>
      <c r="AE2138" s="90"/>
    </row>
    <row r="2139" spans="1:31" x14ac:dyDescent="0.25">
      <c r="A2139" s="90">
        <f t="shared" si="33"/>
        <v>2138</v>
      </c>
      <c r="B2139" s="91" t="str">
        <f>LOWER(SUBSTITUTE(SUBSTITUTE(SUBSTITUTE(SUBSTITUTE(SUBSTITUTE(SUBSTITUTE(SUBSTITUTE(SUBSTITUTE(db[[#This Row],[NB BM]]," ",),".",""),"-",""),"(",""),")",""),"/",""),"""",""),"+",""))</f>
        <v>pc55311</v>
      </c>
      <c r="C2139" s="91" t="str">
        <f>LOWER(SUBSTITUTE(SUBSTITUTE(SUBSTITUTE(SUBSTITUTE(SUBSTITUTE(SUBSTITUTE(SUBSTITUTE(SUBSTITUTE(SUBSTITUTE(db[[#This Row],[NB NOTA]]," ",),".",""),"-",""),"(",""),")",""),",",""),"/",""),"""",""),"+",""))</f>
        <v>pcase55311</v>
      </c>
      <c r="D2139" s="91" t="str">
        <f>LOWER(SUBSTITUTE(SUBSTITUTE(SUBSTITUTE(SUBSTITUTE(SUBSTITUTE(SUBSTITUTE(SUBSTITUTE(SUBSTITUTE(SUBSTITUTE(db[[#This Row],[NB PAJAK]]," ",""),"-",""),"(",""),")",""),".",""),",",""),"/",""),"""",""),"+",""))</f>
        <v/>
      </c>
      <c r="E2139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pc5531196pcsuntana</v>
      </c>
      <c r="F2139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pcase5531196pcs</v>
      </c>
      <c r="G2139" s="91" t="str">
        <f>db[[#This Row],[NB NOTA_C]]&amp;LOWER(SUBSTITUTE(SUBSTITUTE(SUBSTITUTE(SUBSTITUTE(SUBSTITUTE(SUBSTITUTE(SUBSTITUTE(SUBSTITUTE(SUBSTITUTE(db[[#This Row],[FAKTUR]]," ",),".",""),"-",""),"(",""),")",""),",",""),"/",""),"""",""),"+",""))</f>
        <v>pcase55311untana</v>
      </c>
      <c r="H2139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pcase5531196pcsuntana</v>
      </c>
      <c r="I2139" s="60" t="s">
        <v>5752</v>
      </c>
      <c r="J2139" s="60" t="s">
        <v>5619</v>
      </c>
      <c r="K2139" s="61"/>
      <c r="L2139" s="60" t="s">
        <v>1336</v>
      </c>
      <c r="M2139" s="92" t="e">
        <f>IF(db[[#This Row],[NB NOTA_C]]="","",COUNTIF([2]!B_MSK[concat],db[[#This Row],[NB NOTA_C]]))</f>
        <v>#REF!</v>
      </c>
      <c r="N2139" s="93" t="s">
        <v>1842</v>
      </c>
      <c r="O2139" s="91" t="s">
        <v>1388</v>
      </c>
      <c r="P2139" s="60" t="s">
        <v>2442</v>
      </c>
      <c r="Q2139" s="91"/>
      <c r="R2139" s="91" t="str">
        <f>IF(db[[#This Row],[QTY/ CTN]]="","",SUBSTITUTE(SUBSTITUTE(SUBSTITUTE(db[[#This Row],[QTY/ CTN]]," ","_",2),"(",""),")","")&amp;"_")</f>
        <v>96 PCS_</v>
      </c>
      <c r="S2139" s="91">
        <f>IF(db[[#This Row],[H_QTY/ CTN]]="","",SEARCH("_",db[[#This Row],[H_QTY/ CTN]]))</f>
        <v>7</v>
      </c>
      <c r="T2139" s="91">
        <f>IF(db[[#This Row],[H_QTY/ CTN]]="","",LEN(db[[#This Row],[H_QTY/ CTN]]))</f>
        <v>7</v>
      </c>
      <c r="U2139" s="90" t="str">
        <f>IF(db[[#This Row],[H_QTY/ CTN]]="","",LEFT(db[[#This Row],[H_QTY/ CTN]],db[[#This Row],[H_1]]-1))</f>
        <v>96 PCS</v>
      </c>
      <c r="V2139" s="90" t="str">
        <f>IF(NOT(db[[#This Row],[H_1]]=db[[#This Row],[H_2]]),MID(db[[#This Row],[H_QTY/ CTN]],db[[#This Row],[H_1]]+1,db[[#This Row],[H_2]]-db[[#This Row],[H_1]]-1),"")</f>
        <v/>
      </c>
      <c r="W2139" s="90" t="str">
        <f>IF(db[[#This Row],[QTY/ CTN B]]="","",LEFT(db[[#This Row],[QTY/ CTN B]],SEARCH(" ",db[[#This Row],[QTY/ CTN B]],1)-1))</f>
        <v>96</v>
      </c>
      <c r="X2139" s="90" t="str">
        <f>IF(db[[#This Row],[QTY/ CTN B]]="","",RIGHT(db[[#This Row],[QTY/ CTN B]],LEN(db[[#This Row],[QTY/ CTN B]])-SEARCH(" ",db[[#This Row],[QTY/ CTN B]],1)))</f>
        <v>PCS</v>
      </c>
      <c r="Y2139" s="90" t="str">
        <f>IF(db[[#This Row],[QTY/ CTN TG]]="",IF(db[[#This Row],[STN TG]]="","",12),LEFT(db[[#This Row],[QTY/ CTN TG]],SEARCH(" ",db[[#This Row],[QTY/ CTN TG]],1)-1))</f>
        <v/>
      </c>
      <c r="Z2139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39" s="90" t="str">
        <f>IF(db[[#This Row],[STN K]]="","",IF(db[[#This Row],[STN TG]]="LSN",12,""))</f>
        <v/>
      </c>
      <c r="AB2139" s="90" t="str">
        <f>IF(db[[#This Row],[STN TG]]="LSN","PCS","")</f>
        <v/>
      </c>
      <c r="AC2139" s="90">
        <f>db[[#This Row],[QTY B]]*IF(db[[#This Row],[QTY TG]]="",1,db[[#This Row],[QTY TG]])*IF(db[[#This Row],[QTY K]]="",1,db[[#This Row],[QTY K]])</f>
        <v>96</v>
      </c>
      <c r="AD2139" s="90" t="str">
        <f>IF(db[[#This Row],[STN K]]="",IF(db[[#This Row],[STN TG]]="",db[[#This Row],[STN B]],db[[#This Row],[STN TG]]),db[[#This Row],[STN K]])</f>
        <v>PCS</v>
      </c>
      <c r="AE2139" s="90"/>
    </row>
    <row r="2140" spans="1:31" x14ac:dyDescent="0.25">
      <c r="A2140" s="90">
        <f t="shared" si="33"/>
        <v>2139</v>
      </c>
      <c r="B2140" s="91" t="str">
        <f>LOWER(SUBSTITUTE(SUBSTITUTE(SUBSTITUTE(SUBSTITUTE(SUBSTITUTE(SUBSTITUTE(SUBSTITUTE(SUBSTITUTE(db[[#This Row],[NB BM]]," ",),".",""),"-",""),"(",""),")",""),"/",""),"""",""),"+",""))</f>
        <v>pc5533</v>
      </c>
      <c r="C2140" s="91" t="str">
        <f>LOWER(SUBSTITUTE(SUBSTITUTE(SUBSTITUTE(SUBSTITUTE(SUBSTITUTE(SUBSTITUTE(SUBSTITUTE(SUBSTITUTE(SUBSTITUTE(db[[#This Row],[NB NOTA]]," ",),".",""),"-",""),"(",""),")",""),",",""),"/",""),"""",""),"+",""))</f>
        <v>pcase5533</v>
      </c>
      <c r="D2140" s="91" t="str">
        <f>LOWER(SUBSTITUTE(SUBSTITUTE(SUBSTITUTE(SUBSTITUTE(SUBSTITUTE(SUBSTITUTE(SUBSTITUTE(SUBSTITUTE(SUBSTITUTE(db[[#This Row],[NB PAJAK]]," ",""),"-",""),"(",""),")",""),".",""),",",""),"/",""),"""",""),"+",""))</f>
        <v/>
      </c>
      <c r="E2140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pc553396pcsuntana</v>
      </c>
      <c r="F2140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pcase553396pcs</v>
      </c>
      <c r="G2140" s="91" t="str">
        <f>db[[#This Row],[NB NOTA_C]]&amp;LOWER(SUBSTITUTE(SUBSTITUTE(SUBSTITUTE(SUBSTITUTE(SUBSTITUTE(SUBSTITUTE(SUBSTITUTE(SUBSTITUTE(SUBSTITUTE(db[[#This Row],[FAKTUR]]," ",),".",""),"-",""),"(",""),")",""),",",""),"/",""),"""",""),"+",""))</f>
        <v>pcase5533untana</v>
      </c>
      <c r="H2140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pcase553396pcsuntana</v>
      </c>
      <c r="I2140" s="60" t="s">
        <v>5753</v>
      </c>
      <c r="J2140" s="60" t="s">
        <v>5618</v>
      </c>
      <c r="K2140" s="61"/>
      <c r="L2140" s="60" t="s">
        <v>1336</v>
      </c>
      <c r="M2140" s="92" t="e">
        <f>IF(db[[#This Row],[NB NOTA_C]]="","",COUNTIF([2]!B_MSK[concat],db[[#This Row],[NB NOTA_C]]))</f>
        <v>#REF!</v>
      </c>
      <c r="N2140" s="93" t="s">
        <v>1842</v>
      </c>
      <c r="O2140" s="91" t="s">
        <v>1388</v>
      </c>
      <c r="P2140" s="60" t="s">
        <v>2442</v>
      </c>
      <c r="Q2140" s="91"/>
      <c r="R2140" s="91" t="str">
        <f>IF(db[[#This Row],[QTY/ CTN]]="","",SUBSTITUTE(SUBSTITUTE(SUBSTITUTE(db[[#This Row],[QTY/ CTN]]," ","_",2),"(",""),")","")&amp;"_")</f>
        <v>96 PCS_</v>
      </c>
      <c r="S2140" s="91">
        <f>IF(db[[#This Row],[H_QTY/ CTN]]="","",SEARCH("_",db[[#This Row],[H_QTY/ CTN]]))</f>
        <v>7</v>
      </c>
      <c r="T2140" s="91">
        <f>IF(db[[#This Row],[H_QTY/ CTN]]="","",LEN(db[[#This Row],[H_QTY/ CTN]]))</f>
        <v>7</v>
      </c>
      <c r="U2140" s="90" t="str">
        <f>IF(db[[#This Row],[H_QTY/ CTN]]="","",LEFT(db[[#This Row],[H_QTY/ CTN]],db[[#This Row],[H_1]]-1))</f>
        <v>96 PCS</v>
      </c>
      <c r="V2140" s="90" t="str">
        <f>IF(NOT(db[[#This Row],[H_1]]=db[[#This Row],[H_2]]),MID(db[[#This Row],[H_QTY/ CTN]],db[[#This Row],[H_1]]+1,db[[#This Row],[H_2]]-db[[#This Row],[H_1]]-1),"")</f>
        <v/>
      </c>
      <c r="W2140" s="90" t="str">
        <f>IF(db[[#This Row],[QTY/ CTN B]]="","",LEFT(db[[#This Row],[QTY/ CTN B]],SEARCH(" ",db[[#This Row],[QTY/ CTN B]],1)-1))</f>
        <v>96</v>
      </c>
      <c r="X2140" s="90" t="str">
        <f>IF(db[[#This Row],[QTY/ CTN B]]="","",RIGHT(db[[#This Row],[QTY/ CTN B]],LEN(db[[#This Row],[QTY/ CTN B]])-SEARCH(" ",db[[#This Row],[QTY/ CTN B]],1)))</f>
        <v>PCS</v>
      </c>
      <c r="Y2140" s="90" t="str">
        <f>IF(db[[#This Row],[QTY/ CTN TG]]="",IF(db[[#This Row],[STN TG]]="","",12),LEFT(db[[#This Row],[QTY/ CTN TG]],SEARCH(" ",db[[#This Row],[QTY/ CTN TG]],1)-1))</f>
        <v/>
      </c>
      <c r="Z2140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40" s="90" t="str">
        <f>IF(db[[#This Row],[STN K]]="","",IF(db[[#This Row],[STN TG]]="LSN",12,""))</f>
        <v/>
      </c>
      <c r="AB2140" s="90" t="str">
        <f>IF(db[[#This Row],[STN TG]]="LSN","PCS","")</f>
        <v/>
      </c>
      <c r="AC2140" s="90">
        <f>db[[#This Row],[QTY B]]*IF(db[[#This Row],[QTY TG]]="",1,db[[#This Row],[QTY TG]])*IF(db[[#This Row],[QTY K]]="",1,db[[#This Row],[QTY K]])</f>
        <v>96</v>
      </c>
      <c r="AD2140" s="90" t="str">
        <f>IF(db[[#This Row],[STN K]]="",IF(db[[#This Row],[STN TG]]="",db[[#This Row],[STN B]],db[[#This Row],[STN TG]]),db[[#This Row],[STN K]])</f>
        <v>PCS</v>
      </c>
      <c r="AE2140" s="90"/>
    </row>
    <row r="2141" spans="1:31" x14ac:dyDescent="0.25">
      <c r="A2141" s="90">
        <f t="shared" si="33"/>
        <v>2140</v>
      </c>
      <c r="B2141" s="91" t="str">
        <f>LOWER(SUBSTITUTE(SUBSTITUTE(SUBSTITUTE(SUBSTITUTE(SUBSTITUTE(SUBSTITUTE(SUBSTITUTE(SUBSTITUTE(db[[#This Row],[NB BM]]," ",),".",""),"-",""),"(",""),")",""),"/",""),"""",""),"+",""))</f>
        <v>pc5537</v>
      </c>
      <c r="C2141" s="91" t="str">
        <f>LOWER(SUBSTITUTE(SUBSTITUTE(SUBSTITUTE(SUBSTITUTE(SUBSTITUTE(SUBSTITUTE(SUBSTITUTE(SUBSTITUTE(SUBSTITUTE(db[[#This Row],[NB NOTA]]," ",),".",""),"-",""),"(",""),")",""),",",""),"/",""),"""",""),"+",""))</f>
        <v>pcase5537</v>
      </c>
      <c r="D2141" s="91" t="str">
        <f>LOWER(SUBSTITUTE(SUBSTITUTE(SUBSTITUTE(SUBSTITUTE(SUBSTITUTE(SUBSTITUTE(SUBSTITUTE(SUBSTITUTE(SUBSTITUTE(db[[#This Row],[NB PAJAK]]," ",""),"-",""),"(",""),")",""),".",""),",",""),"/",""),"""",""),"+",""))</f>
        <v/>
      </c>
      <c r="E2141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pc553796pcsuntana</v>
      </c>
      <c r="F2141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pcase553796pcs</v>
      </c>
      <c r="G2141" s="91" t="str">
        <f>db[[#This Row],[NB NOTA_C]]&amp;LOWER(SUBSTITUTE(SUBSTITUTE(SUBSTITUTE(SUBSTITUTE(SUBSTITUTE(SUBSTITUTE(SUBSTITUTE(SUBSTITUTE(SUBSTITUTE(db[[#This Row],[FAKTUR]]," ",),".",""),"-",""),"(",""),")",""),",",""),"/",""),"""",""),"+",""))</f>
        <v>pcase5537untana</v>
      </c>
      <c r="H2141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pcase553796pcsuntana</v>
      </c>
      <c r="I2141" s="60" t="s">
        <v>5754</v>
      </c>
      <c r="J2141" s="60" t="s">
        <v>5620</v>
      </c>
      <c r="K2141" s="61"/>
      <c r="L2141" s="60" t="s">
        <v>1336</v>
      </c>
      <c r="M2141" s="92" t="e">
        <f>IF(db[[#This Row],[NB NOTA_C]]="","",COUNTIF([2]!B_MSK[concat],db[[#This Row],[NB NOTA_C]]))</f>
        <v>#REF!</v>
      </c>
      <c r="N2141" s="93" t="s">
        <v>1842</v>
      </c>
      <c r="O2141" s="91" t="s">
        <v>1388</v>
      </c>
      <c r="P2141" s="60" t="s">
        <v>2442</v>
      </c>
      <c r="Q2141" s="91"/>
      <c r="R2141" s="91" t="str">
        <f>IF(db[[#This Row],[QTY/ CTN]]="","",SUBSTITUTE(SUBSTITUTE(SUBSTITUTE(db[[#This Row],[QTY/ CTN]]," ","_",2),"(",""),")","")&amp;"_")</f>
        <v>96 PCS_</v>
      </c>
      <c r="S2141" s="91">
        <f>IF(db[[#This Row],[H_QTY/ CTN]]="","",SEARCH("_",db[[#This Row],[H_QTY/ CTN]]))</f>
        <v>7</v>
      </c>
      <c r="T2141" s="91">
        <f>IF(db[[#This Row],[H_QTY/ CTN]]="","",LEN(db[[#This Row],[H_QTY/ CTN]]))</f>
        <v>7</v>
      </c>
      <c r="U2141" s="90" t="str">
        <f>IF(db[[#This Row],[H_QTY/ CTN]]="","",LEFT(db[[#This Row],[H_QTY/ CTN]],db[[#This Row],[H_1]]-1))</f>
        <v>96 PCS</v>
      </c>
      <c r="V2141" s="90" t="str">
        <f>IF(NOT(db[[#This Row],[H_1]]=db[[#This Row],[H_2]]),MID(db[[#This Row],[H_QTY/ CTN]],db[[#This Row],[H_1]]+1,db[[#This Row],[H_2]]-db[[#This Row],[H_1]]-1),"")</f>
        <v/>
      </c>
      <c r="W2141" s="90" t="str">
        <f>IF(db[[#This Row],[QTY/ CTN B]]="","",LEFT(db[[#This Row],[QTY/ CTN B]],SEARCH(" ",db[[#This Row],[QTY/ CTN B]],1)-1))</f>
        <v>96</v>
      </c>
      <c r="X2141" s="90" t="str">
        <f>IF(db[[#This Row],[QTY/ CTN B]]="","",RIGHT(db[[#This Row],[QTY/ CTN B]],LEN(db[[#This Row],[QTY/ CTN B]])-SEARCH(" ",db[[#This Row],[QTY/ CTN B]],1)))</f>
        <v>PCS</v>
      </c>
      <c r="Y2141" s="90" t="str">
        <f>IF(db[[#This Row],[QTY/ CTN TG]]="",IF(db[[#This Row],[STN TG]]="","",12),LEFT(db[[#This Row],[QTY/ CTN TG]],SEARCH(" ",db[[#This Row],[QTY/ CTN TG]],1)-1))</f>
        <v/>
      </c>
      <c r="Z2141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41" s="90" t="str">
        <f>IF(db[[#This Row],[STN K]]="","",IF(db[[#This Row],[STN TG]]="LSN",12,""))</f>
        <v/>
      </c>
      <c r="AB2141" s="90" t="str">
        <f>IF(db[[#This Row],[STN TG]]="LSN","PCS","")</f>
        <v/>
      </c>
      <c r="AC2141" s="90">
        <f>db[[#This Row],[QTY B]]*IF(db[[#This Row],[QTY TG]]="",1,db[[#This Row],[QTY TG]])*IF(db[[#This Row],[QTY K]]="",1,db[[#This Row],[QTY K]])</f>
        <v>96</v>
      </c>
      <c r="AD2141" s="90" t="str">
        <f>IF(db[[#This Row],[STN K]]="",IF(db[[#This Row],[STN TG]]="",db[[#This Row],[STN B]],db[[#This Row],[STN TG]]),db[[#This Row],[STN K]])</f>
        <v>PCS</v>
      </c>
      <c r="AE2141" s="90"/>
    </row>
    <row r="2142" spans="1:31" x14ac:dyDescent="0.25">
      <c r="A2142" s="40">
        <f t="shared" si="33"/>
        <v>2141</v>
      </c>
      <c r="B2142" s="75" t="str">
        <f>LOWER(SUBSTITUTE(SUBSTITUTE(SUBSTITUTE(SUBSTITUTE(SUBSTITUTE(SUBSTITUTE(SUBSTITUTE(SUBSTITUTE(db[[#This Row],[NB BM]]," ",),".",""),"-",""),"(",""),")",""),"/",""),"""",""),"+",""))</f>
        <v>pc65031hg</v>
      </c>
      <c r="C2142" s="75" t="str">
        <f>LOWER(SUBSTITUTE(SUBSTITUTE(SUBSTITUTE(SUBSTITUTE(SUBSTITUTE(SUBSTITUTE(SUBSTITUTE(SUBSTITUTE(SUBSTITUTE(db[[#This Row],[NB NOTA]]," ",),".",""),"-",""),"(",""),")",""),",",""),"/",""),"""",""),"+",""))</f>
        <v>pcase65031hg</v>
      </c>
      <c r="D2142" s="75" t="str">
        <f>LOWER(SUBSTITUTE(SUBSTITUTE(SUBSTITUTE(SUBSTITUTE(SUBSTITUTE(SUBSTITUTE(SUBSTITUTE(SUBSTITUTE(SUBSTITUTE(db[[#This Row],[NB PAJAK]]," ",""),"-",""),"(",""),")",""),".",""),",",""),"/",""),"""",""),"+",""))</f>
        <v/>
      </c>
      <c r="E2142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pc65031hg120pcsuntana</v>
      </c>
      <c r="F2142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pcase65031hg120pcs</v>
      </c>
      <c r="G2142" s="75" t="str">
        <f>db[[#This Row],[NB NOTA_C]]&amp;LOWER(SUBSTITUTE(SUBSTITUTE(SUBSTITUTE(SUBSTITUTE(SUBSTITUTE(SUBSTITUTE(SUBSTITUTE(SUBSTITUTE(SUBSTITUTE(db[[#This Row],[FAKTUR]]," ",),".",""),"-",""),"(",""),")",""),",",""),"/",""),"""",""),"+",""))</f>
        <v>pcase65031hguntana</v>
      </c>
      <c r="H2142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pcase65031hg120pcsuntana</v>
      </c>
      <c r="I2142" s="2" t="s">
        <v>5755</v>
      </c>
      <c r="J2142" s="4" t="s">
        <v>5000</v>
      </c>
      <c r="K2142" s="48"/>
      <c r="L2142" s="2" t="s">
        <v>1336</v>
      </c>
      <c r="M2142" s="76" t="e">
        <f>IF(db[[#This Row],[NB NOTA_C]]="","",COUNTIF([2]!B_MSK[concat],db[[#This Row],[NB NOTA_C]]))</f>
        <v>#REF!</v>
      </c>
      <c r="N2142" s="9" t="s">
        <v>1842</v>
      </c>
      <c r="O2142" s="5" t="s">
        <v>1382</v>
      </c>
      <c r="P2142" s="2" t="s">
        <v>2442</v>
      </c>
      <c r="Q2142" s="75"/>
      <c r="R2142" s="75" t="str">
        <f>IF(db[[#This Row],[QTY/ CTN]]="","",SUBSTITUTE(SUBSTITUTE(SUBSTITUTE(db[[#This Row],[QTY/ CTN]]," ","_",2),"(",""),")","")&amp;"_")</f>
        <v>120 PCS_</v>
      </c>
      <c r="S2142" s="75">
        <f>IF(db[[#This Row],[H_QTY/ CTN]]="","",SEARCH("_",db[[#This Row],[H_QTY/ CTN]]))</f>
        <v>8</v>
      </c>
      <c r="T2142" s="75">
        <f>IF(db[[#This Row],[H_QTY/ CTN]]="","",LEN(db[[#This Row],[H_QTY/ CTN]]))</f>
        <v>8</v>
      </c>
      <c r="U2142" s="77" t="str">
        <f>IF(db[[#This Row],[H_QTY/ CTN]]="","",LEFT(db[[#This Row],[H_QTY/ CTN]],db[[#This Row],[H_1]]-1))</f>
        <v>120 PCS</v>
      </c>
      <c r="V2142" s="77" t="str">
        <f>IF(NOT(db[[#This Row],[H_1]]=db[[#This Row],[H_2]]),MID(db[[#This Row],[H_QTY/ CTN]],db[[#This Row],[H_1]]+1,db[[#This Row],[H_2]]-db[[#This Row],[H_1]]-1),"")</f>
        <v/>
      </c>
      <c r="W2142" s="77" t="str">
        <f>IF(db[[#This Row],[QTY/ CTN B]]="","",LEFT(db[[#This Row],[QTY/ CTN B]],SEARCH(" ",db[[#This Row],[QTY/ CTN B]],1)-1))</f>
        <v>120</v>
      </c>
      <c r="X2142" s="77" t="str">
        <f>IF(db[[#This Row],[QTY/ CTN B]]="","",RIGHT(db[[#This Row],[QTY/ CTN B]],LEN(db[[#This Row],[QTY/ CTN B]])-SEARCH(" ",db[[#This Row],[QTY/ CTN B]],1)))</f>
        <v>PCS</v>
      </c>
      <c r="Y2142" s="77" t="str">
        <f>IF(db[[#This Row],[QTY/ CTN TG]]="",IF(db[[#This Row],[STN TG]]="","",12),LEFT(db[[#This Row],[QTY/ CTN TG]],SEARCH(" ",db[[#This Row],[QTY/ CTN TG]],1)-1))</f>
        <v/>
      </c>
      <c r="Z2142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42" s="77" t="str">
        <f>IF(db[[#This Row],[STN K]]="","",IF(db[[#This Row],[STN TG]]="LSN",12,""))</f>
        <v/>
      </c>
      <c r="AB2142" s="77" t="str">
        <f>IF(db[[#This Row],[STN TG]]="LSN","PCS","")</f>
        <v/>
      </c>
      <c r="AC2142" s="77">
        <f>db[[#This Row],[QTY B]]*IF(db[[#This Row],[QTY TG]]="",1,db[[#This Row],[QTY TG]])*IF(db[[#This Row],[QTY K]]="",1,db[[#This Row],[QTY K]])</f>
        <v>120</v>
      </c>
      <c r="AD2142" s="77" t="str">
        <f>IF(db[[#This Row],[STN K]]="",IF(db[[#This Row],[STN TG]]="",db[[#This Row],[STN B]],db[[#This Row],[STN TG]]),db[[#This Row],[STN K]])</f>
        <v>PCS</v>
      </c>
      <c r="AE2142" s="40"/>
    </row>
    <row r="2143" spans="1:31" x14ac:dyDescent="0.25">
      <c r="A2143" s="40">
        <f t="shared" si="33"/>
        <v>2142</v>
      </c>
      <c r="B2143" s="110" t="str">
        <f>LOWER(SUBSTITUTE(SUBSTITUTE(SUBSTITUTE(SUBSTITUTE(SUBSTITUTE(SUBSTITUTE(SUBSTITUTE(SUBSTITUTE(db[[#This Row],[NB BM]]," ",),".",""),"-",""),"(",""),")",""),"/",""),"""",""),"+",""))</f>
        <v>pcb233</v>
      </c>
      <c r="C2143" s="110" t="str">
        <f>LOWER(SUBSTITUTE(SUBSTITUTE(SUBSTITUTE(SUBSTITUTE(SUBSTITUTE(SUBSTITUTE(SUBSTITUTE(SUBSTITUTE(SUBSTITUTE(db[[#This Row],[NB NOTA]]," ",),".",""),"-",""),"(",""),")",""),",",""),"/",""),"""",""),"+",""))</f>
        <v>pcaseb233</v>
      </c>
      <c r="D2143" s="110" t="str">
        <f>LOWER(SUBSTITUTE(SUBSTITUTE(SUBSTITUTE(SUBSTITUTE(SUBSTITUTE(SUBSTITUTE(SUBSTITUTE(SUBSTITUTE(SUBSTITUTE(db[[#This Row],[NB PAJAK]]," ",""),"-",""),"(",""),")",""),".",""),",",""),"/",""),"""",""),"+",""))</f>
        <v/>
      </c>
      <c r="E2143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pcb233120pcsuntana</v>
      </c>
      <c r="F2143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pcaseb233120pcs</v>
      </c>
      <c r="G2143" s="110" t="str">
        <f>db[[#This Row],[NB NOTA_C]]&amp;LOWER(SUBSTITUTE(SUBSTITUTE(SUBSTITUTE(SUBSTITUTE(SUBSTITUTE(SUBSTITUTE(SUBSTITUTE(SUBSTITUTE(SUBSTITUTE(db[[#This Row],[FAKTUR]]," ",),".",""),"-",""),"(",""),")",""),",",""),"/",""),"""",""),"+",""))</f>
        <v>pcaseb233untana</v>
      </c>
      <c r="H2143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pcaseb233120pcsuntana</v>
      </c>
      <c r="I2143" s="30" t="s">
        <v>5756</v>
      </c>
      <c r="J2143" s="30" t="s">
        <v>4161</v>
      </c>
      <c r="K2143" s="23"/>
      <c r="L2143" s="2" t="s">
        <v>1336</v>
      </c>
      <c r="M2143" s="111" t="e">
        <f>IF(db[[#This Row],[NB NOTA_C]]="","",COUNTIF([2]!B_MSK[concat],db[[#This Row],[NB NOTA_C]]))</f>
        <v>#REF!</v>
      </c>
      <c r="N2143" s="112" t="s">
        <v>1842</v>
      </c>
      <c r="O2143" s="110" t="s">
        <v>1382</v>
      </c>
      <c r="P2143" s="30" t="s">
        <v>2442</v>
      </c>
      <c r="Q2143" s="110"/>
      <c r="R2143" s="110" t="str">
        <f>IF(db[[#This Row],[QTY/ CTN]]="","",SUBSTITUTE(SUBSTITUTE(SUBSTITUTE(db[[#This Row],[QTY/ CTN]]," ","_",2),"(",""),")","")&amp;"_")</f>
        <v>120 PCS_</v>
      </c>
      <c r="S2143" s="110">
        <f>IF(db[[#This Row],[H_QTY/ CTN]]="","",SEARCH("_",db[[#This Row],[H_QTY/ CTN]]))</f>
        <v>8</v>
      </c>
      <c r="T2143" s="110">
        <f>IF(db[[#This Row],[H_QTY/ CTN]]="","",LEN(db[[#This Row],[H_QTY/ CTN]]))</f>
        <v>8</v>
      </c>
      <c r="U2143" s="113" t="str">
        <f>IF(db[[#This Row],[H_QTY/ CTN]]="","",LEFT(db[[#This Row],[H_QTY/ CTN]],db[[#This Row],[H_1]]-1))</f>
        <v>120 PCS</v>
      </c>
      <c r="V2143" s="113" t="str">
        <f>IF(NOT(db[[#This Row],[H_1]]=db[[#This Row],[H_2]]),MID(db[[#This Row],[H_QTY/ CTN]],db[[#This Row],[H_1]]+1,db[[#This Row],[H_2]]-db[[#This Row],[H_1]]-1),"")</f>
        <v/>
      </c>
      <c r="W2143" s="40" t="str">
        <f>IF(db[[#This Row],[QTY/ CTN B]]="","",LEFT(db[[#This Row],[QTY/ CTN B]],SEARCH(" ",db[[#This Row],[QTY/ CTN B]],1)-1))</f>
        <v>120</v>
      </c>
      <c r="X2143" s="40" t="str">
        <f>IF(db[[#This Row],[QTY/ CTN B]]="","",RIGHT(db[[#This Row],[QTY/ CTN B]],LEN(db[[#This Row],[QTY/ CTN B]])-SEARCH(" ",db[[#This Row],[QTY/ CTN B]],1)))</f>
        <v>PCS</v>
      </c>
      <c r="Y2143" s="40" t="str">
        <f>IF(db[[#This Row],[QTY/ CTN TG]]="",IF(db[[#This Row],[STN TG]]="","",12),LEFT(db[[#This Row],[QTY/ CTN TG]],SEARCH(" ",db[[#This Row],[QTY/ CTN TG]],1)-1))</f>
        <v/>
      </c>
      <c r="Z21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43" s="40" t="str">
        <f>IF(db[[#This Row],[STN K]]="","",IF(db[[#This Row],[STN TG]]="LSN",12,""))</f>
        <v/>
      </c>
      <c r="AB2143" s="40" t="str">
        <f>IF(db[[#This Row],[STN TG]]="LSN","PCS","")</f>
        <v/>
      </c>
      <c r="AC2143" s="40">
        <f>db[[#This Row],[QTY B]]*IF(db[[#This Row],[QTY TG]]="",1,db[[#This Row],[QTY TG]])*IF(db[[#This Row],[QTY K]]="",1,db[[#This Row],[QTY K]])</f>
        <v>120</v>
      </c>
      <c r="AD2143" s="40" t="str">
        <f>IF(db[[#This Row],[STN K]]="",IF(db[[#This Row],[STN TG]]="",db[[#This Row],[STN B]],db[[#This Row],[STN TG]]),db[[#This Row],[STN K]])</f>
        <v>PCS</v>
      </c>
      <c r="AE2143" s="40"/>
    </row>
    <row r="2144" spans="1:31" x14ac:dyDescent="0.25">
      <c r="A2144" s="40">
        <f t="shared" si="33"/>
        <v>2143</v>
      </c>
      <c r="B2144" s="5" t="str">
        <f>LOWER(SUBSTITUTE(SUBSTITUTE(SUBSTITUTE(SUBSTITUTE(SUBSTITUTE(SUBSTITUTE(SUBSTITUTE(SUBSTITUTE(db[[#This Row],[NB BM]]," ",),".",""),"-",""),"(",""),")",""),"/",""),"""",""),"+",""))</f>
        <v>pcmobilsetgp0008</v>
      </c>
      <c r="C2144" s="5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D2144" s="5" t="str">
        <f>LOWER(SUBSTITUTE(SUBSTITUTE(SUBSTITUTE(SUBSTITUTE(SUBSTITUTE(SUBSTITUTE(SUBSTITUTE(SUBSTITUTE(SUBSTITUTE(db[[#This Row],[NB PAJAK]]," ",""),"-",""),"(",""),")",""),".",""),",",""),"/",""),"""",""),"+",""))</f>
        <v/>
      </c>
      <c r="E214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pcmobilsetgp0008120pcsuntana</v>
      </c>
      <c r="F214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pcasegp00083mobilset120pcs</v>
      </c>
      <c r="G2144" s="5" t="str">
        <f>db[[#This Row],[NB NOTA_C]]&amp;LOWER(SUBSTITUTE(SUBSTITUTE(SUBSTITUTE(SUBSTITUTE(SUBSTITUTE(SUBSTITUTE(SUBSTITUTE(SUBSTITUTE(SUBSTITUTE(db[[#This Row],[FAKTUR]]," ",),".",""),"-",""),"(",""),")",""),",",""),"/",""),"""",""),"+",""))</f>
        <v>pcasegp00083mobilsetuntana</v>
      </c>
      <c r="H214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pcasegp00083mobilset120pcsuntana</v>
      </c>
      <c r="I2144" s="2" t="s">
        <v>5757</v>
      </c>
      <c r="J2144" s="2" t="s">
        <v>2666</v>
      </c>
      <c r="K2144" s="14"/>
      <c r="L2144" s="2" t="s">
        <v>1336</v>
      </c>
      <c r="M2144" s="34" t="e">
        <f>IF(db[[#This Row],[NB NOTA_C]]="","",COUNTIF([2]!B_MSK[concat],db[[#This Row],[NB NOTA_C]]))</f>
        <v>#REF!</v>
      </c>
      <c r="N2144" s="9" t="s">
        <v>1352</v>
      </c>
      <c r="O2144" s="5" t="s">
        <v>1382</v>
      </c>
      <c r="P2144" s="2" t="s">
        <v>2442</v>
      </c>
      <c r="Q2144" s="5"/>
      <c r="R2144" s="5" t="str">
        <f>IF(db[[#This Row],[QTY/ CTN]]="","",SUBSTITUTE(SUBSTITUTE(SUBSTITUTE(db[[#This Row],[QTY/ CTN]]," ","_",2),"(",""),")","")&amp;"_")</f>
        <v>120 PCS_</v>
      </c>
      <c r="S2144" s="5">
        <f>IF(db[[#This Row],[H_QTY/ CTN]]="","",SEARCH("_",db[[#This Row],[H_QTY/ CTN]]))</f>
        <v>8</v>
      </c>
      <c r="T2144" s="5">
        <f>IF(db[[#This Row],[H_QTY/ CTN]]="","",LEN(db[[#This Row],[H_QTY/ CTN]]))</f>
        <v>8</v>
      </c>
      <c r="U2144" s="41" t="str">
        <f>IF(db[[#This Row],[H_QTY/ CTN]]="","",LEFT(db[[#This Row],[H_QTY/ CTN]],db[[#This Row],[H_1]]-1))</f>
        <v>120 PCS</v>
      </c>
      <c r="V2144" s="40" t="str">
        <f>IF(NOT(db[[#This Row],[H_1]]=db[[#This Row],[H_2]]),MID(db[[#This Row],[H_QTY/ CTN]],db[[#This Row],[H_1]]+1,db[[#This Row],[H_2]]-db[[#This Row],[H_1]]-1),"")</f>
        <v/>
      </c>
      <c r="W2144" s="40" t="str">
        <f>IF(db[[#This Row],[QTY/ CTN B]]="","",LEFT(db[[#This Row],[QTY/ CTN B]],SEARCH(" ",db[[#This Row],[QTY/ CTN B]],1)-1))</f>
        <v>120</v>
      </c>
      <c r="X2144" s="40" t="str">
        <f>IF(db[[#This Row],[QTY/ CTN B]]="","",RIGHT(db[[#This Row],[QTY/ CTN B]],LEN(db[[#This Row],[QTY/ CTN B]])-SEARCH(" ",db[[#This Row],[QTY/ CTN B]],1)))</f>
        <v>PCS</v>
      </c>
      <c r="Y2144" s="40" t="str">
        <f>IF(db[[#This Row],[QTY/ CTN TG]]="",IF(db[[#This Row],[STN TG]]="","",12),LEFT(db[[#This Row],[QTY/ CTN TG]],SEARCH(" ",db[[#This Row],[QTY/ CTN TG]],1)-1))</f>
        <v/>
      </c>
      <c r="Z21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44" s="40" t="str">
        <f>IF(db[[#This Row],[STN K]]="","",IF(db[[#This Row],[STN TG]]="LSN",12,""))</f>
        <v/>
      </c>
      <c r="AB2144" s="40" t="str">
        <f>IF(db[[#This Row],[STN TG]]="LSN","PCS","")</f>
        <v/>
      </c>
      <c r="AC2144" s="40">
        <f>db[[#This Row],[QTY B]]*IF(db[[#This Row],[QTY TG]]="",1,db[[#This Row],[QTY TG]])*IF(db[[#This Row],[QTY K]]="",1,db[[#This Row],[QTY K]])</f>
        <v>120</v>
      </c>
      <c r="AD2144" s="40" t="str">
        <f>IF(db[[#This Row],[STN K]]="",IF(db[[#This Row],[STN TG]]="",db[[#This Row],[STN B]],db[[#This Row],[STN TG]]),db[[#This Row],[STN K]])</f>
        <v>PCS</v>
      </c>
      <c r="AE2144" s="40"/>
    </row>
    <row r="2145" spans="1:31" x14ac:dyDescent="0.25">
      <c r="A2145" s="40">
        <f t="shared" si="33"/>
        <v>2144</v>
      </c>
      <c r="B2145" s="5" t="str">
        <f>LOWER(SUBSTITUTE(SUBSTITUTE(SUBSTITUTE(SUBSTITUTE(SUBSTITUTE(SUBSTITUTE(SUBSTITUTE(SUBSTITUTE(db[[#This Row],[NB BM]]," ",),".",""),"-",""),"(",""),")",""),"/",""),"""",""),"+",""))</f>
        <v>pcgp0183</v>
      </c>
      <c r="C2145" s="5" t="str">
        <f>LOWER(SUBSTITUTE(SUBSTITUTE(SUBSTITUTE(SUBSTITUTE(SUBSTITUTE(SUBSTITUTE(SUBSTITUTE(SUBSTITUTE(SUBSTITUTE(db[[#This Row],[NB NOTA]]," ",),".",""),"-",""),"(",""),")",""),",",""),"/",""),"""",""),"+",""))</f>
        <v>pcasegp0183</v>
      </c>
      <c r="D2145" s="5" t="str">
        <f>LOWER(SUBSTITUTE(SUBSTITUTE(SUBSTITUTE(SUBSTITUTE(SUBSTITUTE(SUBSTITUTE(SUBSTITUTE(SUBSTITUTE(SUBSTITUTE(db[[#This Row],[NB PAJAK]]," ",""),"-",""),"(",""),")",""),".",""),",",""),"/",""),"""",""),"+",""))</f>
        <v/>
      </c>
      <c r="E214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pcgp0183180pcsuntana</v>
      </c>
      <c r="F214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pcasegp0183180pcs</v>
      </c>
      <c r="G2145" s="5" t="str">
        <f>db[[#This Row],[NB NOTA_C]]&amp;LOWER(SUBSTITUTE(SUBSTITUTE(SUBSTITUTE(SUBSTITUTE(SUBSTITUTE(SUBSTITUTE(SUBSTITUTE(SUBSTITUTE(SUBSTITUTE(db[[#This Row],[FAKTUR]]," ",),".",""),"-",""),"(",""),")",""),",",""),"/",""),"""",""),"+",""))</f>
        <v>pcasegp0183untana</v>
      </c>
      <c r="H214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pcasegp0183180pcsuntana</v>
      </c>
      <c r="I2145" s="2" t="s">
        <v>5758</v>
      </c>
      <c r="J2145" s="2" t="s">
        <v>2665</v>
      </c>
      <c r="K2145" s="14"/>
      <c r="L2145" s="2" t="s">
        <v>1336</v>
      </c>
      <c r="M2145" s="34" t="e">
        <f>IF(db[[#This Row],[NB NOTA_C]]="","",COUNTIF([2]!B_MSK[concat],db[[#This Row],[NB NOTA_C]]))</f>
        <v>#REF!</v>
      </c>
      <c r="N2145" s="9" t="s">
        <v>1352</v>
      </c>
      <c r="O2145" s="5" t="s">
        <v>1491</v>
      </c>
      <c r="P2145" s="2" t="s">
        <v>2442</v>
      </c>
      <c r="R2145" s="2" t="str">
        <f>IF(db[[#This Row],[QTY/ CTN]]="","",SUBSTITUTE(SUBSTITUTE(SUBSTITUTE(db[[#This Row],[QTY/ CTN]]," ","_",2),"(",""),")","")&amp;"_")</f>
        <v>180 PCS_</v>
      </c>
      <c r="S2145" s="2">
        <f>IF(db[[#This Row],[H_QTY/ CTN]]="","",SEARCH("_",db[[#This Row],[H_QTY/ CTN]]))</f>
        <v>8</v>
      </c>
      <c r="T2145" s="2">
        <f>IF(db[[#This Row],[H_QTY/ CTN]]="","",LEN(db[[#This Row],[H_QTY/ CTN]]))</f>
        <v>8</v>
      </c>
      <c r="U2145" s="41" t="str">
        <f>IF(db[[#This Row],[H_QTY/ CTN]]="","",LEFT(db[[#This Row],[H_QTY/ CTN]],db[[#This Row],[H_1]]-1))</f>
        <v>180 PCS</v>
      </c>
      <c r="V2145" s="40" t="str">
        <f>IF(NOT(db[[#This Row],[H_1]]=db[[#This Row],[H_2]]),MID(db[[#This Row],[H_QTY/ CTN]],db[[#This Row],[H_1]]+1,db[[#This Row],[H_2]]-db[[#This Row],[H_1]]-1),"")</f>
        <v/>
      </c>
      <c r="W2145" s="40" t="str">
        <f>IF(db[[#This Row],[QTY/ CTN B]]="","",LEFT(db[[#This Row],[QTY/ CTN B]],SEARCH(" ",db[[#This Row],[QTY/ CTN B]],1)-1))</f>
        <v>180</v>
      </c>
      <c r="X2145" s="40" t="str">
        <f>IF(db[[#This Row],[QTY/ CTN B]]="","",RIGHT(db[[#This Row],[QTY/ CTN B]],LEN(db[[#This Row],[QTY/ CTN B]])-SEARCH(" ",db[[#This Row],[QTY/ CTN B]],1)))</f>
        <v>PCS</v>
      </c>
      <c r="Y2145" s="40" t="str">
        <f>IF(db[[#This Row],[QTY/ CTN TG]]="",IF(db[[#This Row],[STN TG]]="","",12),LEFT(db[[#This Row],[QTY/ CTN TG]],SEARCH(" ",db[[#This Row],[QTY/ CTN TG]],1)-1))</f>
        <v/>
      </c>
      <c r="Z21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45" s="40" t="str">
        <f>IF(db[[#This Row],[STN K]]="","",IF(db[[#This Row],[STN TG]]="LSN",12,""))</f>
        <v/>
      </c>
      <c r="AB2145" s="40" t="str">
        <f>IF(db[[#This Row],[STN TG]]="LSN","PCS","")</f>
        <v/>
      </c>
      <c r="AC2145" s="40">
        <f>db[[#This Row],[QTY B]]*IF(db[[#This Row],[QTY TG]]="",1,db[[#This Row],[QTY TG]])*IF(db[[#This Row],[QTY K]]="",1,db[[#This Row],[QTY K]])</f>
        <v>180</v>
      </c>
      <c r="AD2145" s="40" t="str">
        <f>IF(db[[#This Row],[STN K]]="",IF(db[[#This Row],[STN TG]]="",db[[#This Row],[STN B]],db[[#This Row],[STN TG]]),db[[#This Row],[STN K]])</f>
        <v>PCS</v>
      </c>
      <c r="AE2145" s="40"/>
    </row>
    <row r="2146" spans="1:31" x14ac:dyDescent="0.25">
      <c r="A2146" s="40">
        <f t="shared" si="33"/>
        <v>2145</v>
      </c>
      <c r="B2146" s="5" t="str">
        <f>LOWER(SUBSTITUTE(SUBSTITUTE(SUBSTITUTE(SUBSTITUTE(SUBSTITUTE(SUBSTITUTE(SUBSTITUTE(SUBSTITUTE(db[[#This Row],[NB BM]]," ",),".",""),"-",""),"(",""),")",""),"/",""),"""",""),"+",""))</f>
        <v>pcresta776</v>
      </c>
      <c r="C2146" s="5" t="str">
        <f>LOWER(SUBSTITUTE(SUBSTITUTE(SUBSTITUTE(SUBSTITUTE(SUBSTITUTE(SUBSTITUTE(SUBSTITUTE(SUBSTITUTE(SUBSTITUTE(db[[#This Row],[NB NOTA]]," ",),".",""),"-",""),"(",""),")",""),",",""),"/",""),"""",""),"+",""))</f>
        <v>pcaseresta776</v>
      </c>
      <c r="D2146" s="5" t="str">
        <f>LOWER(SUBSTITUTE(SUBSTITUTE(SUBSTITUTE(SUBSTITUTE(SUBSTITUTE(SUBSTITUTE(SUBSTITUTE(SUBSTITUTE(SUBSTITUTE(db[[#This Row],[NB PAJAK]]," ",""),"-",""),"(",""),")",""),".",""),",",""),"/",""),"""",""),"+",""))</f>
        <v/>
      </c>
      <c r="E214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pcresta77632lsnuntana</v>
      </c>
      <c r="F214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pcaseresta77632lsn</v>
      </c>
      <c r="G2146" s="5" t="str">
        <f>db[[#This Row],[NB NOTA_C]]&amp;LOWER(SUBSTITUTE(SUBSTITUTE(SUBSTITUTE(SUBSTITUTE(SUBSTITUTE(SUBSTITUTE(SUBSTITUTE(SUBSTITUTE(SUBSTITUTE(db[[#This Row],[FAKTUR]]," ",),".",""),"-",""),"(",""),")",""),",",""),"/",""),"""",""),"+",""))</f>
        <v>pcaseresta776untana</v>
      </c>
      <c r="H214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pcaseresta77632lsnuntana</v>
      </c>
      <c r="I2146" s="2" t="s">
        <v>5759</v>
      </c>
      <c r="J2146" s="2" t="s">
        <v>4582</v>
      </c>
      <c r="K2146" s="14"/>
      <c r="L2146" s="2" t="s">
        <v>1336</v>
      </c>
      <c r="M2146" s="33" t="e">
        <f>IF(db[[#This Row],[NB NOTA_C]]="","",COUNTIF([2]!B_MSK[concat],db[[#This Row],[NB NOTA_C]]))</f>
        <v>#REF!</v>
      </c>
      <c r="N2146" s="9" t="s">
        <v>4584</v>
      </c>
      <c r="O2146" s="5" t="s">
        <v>3967</v>
      </c>
      <c r="P2146" s="2" t="s">
        <v>2442</v>
      </c>
      <c r="Q2146" s="5"/>
      <c r="R2146" s="5" t="str">
        <f>IF(db[[#This Row],[QTY/ CTN]]="","",SUBSTITUTE(SUBSTITUTE(SUBSTITUTE(db[[#This Row],[QTY/ CTN]]," ","_",2),"(",""),")","")&amp;"_")</f>
        <v>32 LSN_</v>
      </c>
      <c r="S2146" s="5">
        <f>IF(db[[#This Row],[H_QTY/ CTN]]="","",SEARCH("_",db[[#This Row],[H_QTY/ CTN]]))</f>
        <v>7</v>
      </c>
      <c r="T2146" s="5">
        <f>IF(db[[#This Row],[H_QTY/ CTN]]="","",LEN(db[[#This Row],[H_QTY/ CTN]]))</f>
        <v>7</v>
      </c>
      <c r="U2146" s="40" t="str">
        <f>IF(db[[#This Row],[H_QTY/ CTN]]="","",LEFT(db[[#This Row],[H_QTY/ CTN]],db[[#This Row],[H_1]]-1))</f>
        <v>32 LSN</v>
      </c>
      <c r="V2146" s="40" t="str">
        <f>IF(NOT(db[[#This Row],[H_1]]=db[[#This Row],[H_2]]),MID(db[[#This Row],[H_QTY/ CTN]],db[[#This Row],[H_1]]+1,db[[#This Row],[H_2]]-db[[#This Row],[H_1]]-1),"")</f>
        <v/>
      </c>
      <c r="W2146" s="40" t="str">
        <f>IF(db[[#This Row],[QTY/ CTN B]]="","",LEFT(db[[#This Row],[QTY/ CTN B]],SEARCH(" ",db[[#This Row],[QTY/ CTN B]],1)-1))</f>
        <v>32</v>
      </c>
      <c r="X2146" s="40" t="str">
        <f>IF(db[[#This Row],[QTY/ CTN B]]="","",RIGHT(db[[#This Row],[QTY/ CTN B]],LEN(db[[#This Row],[QTY/ CTN B]])-SEARCH(" ",db[[#This Row],[QTY/ CTN B]],1)))</f>
        <v>LSN</v>
      </c>
      <c r="Y2146" s="40">
        <f>IF(db[[#This Row],[QTY/ CTN TG]]="",IF(db[[#This Row],[STN TG]]="","",12),LEFT(db[[#This Row],[QTY/ CTN TG]],SEARCH(" ",db[[#This Row],[QTY/ CTN TG]],1)-1))</f>
        <v>12</v>
      </c>
      <c r="Z21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46" s="40" t="str">
        <f>IF(db[[#This Row],[STN K]]="","",IF(db[[#This Row],[STN TG]]="LSN",12,""))</f>
        <v/>
      </c>
      <c r="AB2146" s="40" t="str">
        <f>IF(db[[#This Row],[STN TG]]="LSN","PCS","")</f>
        <v/>
      </c>
      <c r="AC2146" s="40">
        <f>db[[#This Row],[QTY B]]*IF(db[[#This Row],[QTY TG]]="",1,db[[#This Row],[QTY TG]])*IF(db[[#This Row],[QTY K]]="",1,db[[#This Row],[QTY K]])</f>
        <v>384</v>
      </c>
      <c r="AD2146" s="40" t="str">
        <f>IF(db[[#This Row],[STN K]]="",IF(db[[#This Row],[STN TG]]="",db[[#This Row],[STN B]],db[[#This Row],[STN TG]]),db[[#This Row],[STN K]])</f>
        <v>PCS</v>
      </c>
      <c r="AE2146" s="40"/>
    </row>
    <row r="2147" spans="1:31" x14ac:dyDescent="0.25">
      <c r="A2147" s="40">
        <f t="shared" si="33"/>
        <v>2146</v>
      </c>
      <c r="B2147" s="5" t="str">
        <f>LOWER(SUBSTITUTE(SUBSTITUTE(SUBSTITUTE(SUBSTITUTE(SUBSTITUTE(SUBSTITUTE(SUBSTITUTE(SUBSTITUTE(db[[#This Row],[NB BM]]," ",),".",""),"-",""),"(",""),")",""),"/",""),"""",""),"+",""))</f>
        <v>pcresth466</v>
      </c>
      <c r="C2147" s="5" t="str">
        <f>LOWER(SUBSTITUTE(SUBSTITUTE(SUBSTITUTE(SUBSTITUTE(SUBSTITUTE(SUBSTITUTE(SUBSTITUTE(SUBSTITUTE(SUBSTITUTE(db[[#This Row],[NB NOTA]]," ",),".",""),"-",""),"(",""),")",""),",",""),"/",""),"""",""),"+",""))</f>
        <v>pcaseresth466</v>
      </c>
      <c r="D2147" s="5" t="str">
        <f>LOWER(SUBSTITUTE(SUBSTITUTE(SUBSTITUTE(SUBSTITUTE(SUBSTITUTE(SUBSTITUTE(SUBSTITUTE(SUBSTITUTE(SUBSTITUTE(db[[#This Row],[NB PAJAK]]," ",""),"-",""),"(",""),")",""),".",""),",",""),"/",""),"""",""),"+",""))</f>
        <v/>
      </c>
      <c r="E214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pcresth46632lsnuntana</v>
      </c>
      <c r="F214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pcaseresth46632lsn</v>
      </c>
      <c r="G2147" s="5" t="str">
        <f>db[[#This Row],[NB NOTA_C]]&amp;LOWER(SUBSTITUTE(SUBSTITUTE(SUBSTITUTE(SUBSTITUTE(SUBSTITUTE(SUBSTITUTE(SUBSTITUTE(SUBSTITUTE(SUBSTITUTE(db[[#This Row],[FAKTUR]]," ",),".",""),"-",""),"(",""),")",""),",",""),"/",""),"""",""),"+",""))</f>
        <v>pcaseresth466untana</v>
      </c>
      <c r="H214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pcaseresth46632lsnuntana</v>
      </c>
      <c r="I2147" s="2" t="s">
        <v>5760</v>
      </c>
      <c r="J2147" s="2" t="s">
        <v>4583</v>
      </c>
      <c r="K2147" s="14"/>
      <c r="L2147" s="2" t="s">
        <v>1336</v>
      </c>
      <c r="M2147" s="33" t="e">
        <f>IF(db[[#This Row],[NB NOTA_C]]="","",COUNTIF([2]!B_MSK[concat],db[[#This Row],[NB NOTA_C]]))</f>
        <v>#REF!</v>
      </c>
      <c r="N2147" s="9" t="s">
        <v>4584</v>
      </c>
      <c r="O2147" s="5" t="s">
        <v>3967</v>
      </c>
      <c r="P2147" s="2" t="s">
        <v>2442</v>
      </c>
      <c r="Q2147" s="5"/>
      <c r="R2147" s="5" t="str">
        <f>IF(db[[#This Row],[QTY/ CTN]]="","",SUBSTITUTE(SUBSTITUTE(SUBSTITUTE(db[[#This Row],[QTY/ CTN]]," ","_",2),"(",""),")","")&amp;"_")</f>
        <v>32 LSN_</v>
      </c>
      <c r="S2147" s="5">
        <f>IF(db[[#This Row],[H_QTY/ CTN]]="","",SEARCH("_",db[[#This Row],[H_QTY/ CTN]]))</f>
        <v>7</v>
      </c>
      <c r="T2147" s="5">
        <f>IF(db[[#This Row],[H_QTY/ CTN]]="","",LEN(db[[#This Row],[H_QTY/ CTN]]))</f>
        <v>7</v>
      </c>
      <c r="U2147" s="40" t="str">
        <f>IF(db[[#This Row],[H_QTY/ CTN]]="","",LEFT(db[[#This Row],[H_QTY/ CTN]],db[[#This Row],[H_1]]-1))</f>
        <v>32 LSN</v>
      </c>
      <c r="V2147" s="40" t="str">
        <f>IF(NOT(db[[#This Row],[H_1]]=db[[#This Row],[H_2]]),MID(db[[#This Row],[H_QTY/ CTN]],db[[#This Row],[H_1]]+1,db[[#This Row],[H_2]]-db[[#This Row],[H_1]]-1),"")</f>
        <v/>
      </c>
      <c r="W2147" s="40" t="str">
        <f>IF(db[[#This Row],[QTY/ CTN B]]="","",LEFT(db[[#This Row],[QTY/ CTN B]],SEARCH(" ",db[[#This Row],[QTY/ CTN B]],1)-1))</f>
        <v>32</v>
      </c>
      <c r="X2147" s="40" t="str">
        <f>IF(db[[#This Row],[QTY/ CTN B]]="","",RIGHT(db[[#This Row],[QTY/ CTN B]],LEN(db[[#This Row],[QTY/ CTN B]])-SEARCH(" ",db[[#This Row],[QTY/ CTN B]],1)))</f>
        <v>LSN</v>
      </c>
      <c r="Y2147" s="40">
        <f>IF(db[[#This Row],[QTY/ CTN TG]]="",IF(db[[#This Row],[STN TG]]="","",12),LEFT(db[[#This Row],[QTY/ CTN TG]],SEARCH(" ",db[[#This Row],[QTY/ CTN TG]],1)-1))</f>
        <v>12</v>
      </c>
      <c r="Z21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47" s="40" t="str">
        <f>IF(db[[#This Row],[STN K]]="","",IF(db[[#This Row],[STN TG]]="LSN",12,""))</f>
        <v/>
      </c>
      <c r="AB2147" s="40" t="str">
        <f>IF(db[[#This Row],[STN TG]]="LSN","PCS","")</f>
        <v/>
      </c>
      <c r="AC2147" s="40">
        <f>db[[#This Row],[QTY B]]*IF(db[[#This Row],[QTY TG]]="",1,db[[#This Row],[QTY TG]])*IF(db[[#This Row],[QTY K]]="",1,db[[#This Row],[QTY K]])</f>
        <v>384</v>
      </c>
      <c r="AD2147" s="40" t="str">
        <f>IF(db[[#This Row],[STN K]]="",IF(db[[#This Row],[STN TG]]="",db[[#This Row],[STN B]],db[[#This Row],[STN TG]]),db[[#This Row],[STN K]])</f>
        <v>PCS</v>
      </c>
      <c r="AE2147" s="40"/>
    </row>
    <row r="2148" spans="1:31" x14ac:dyDescent="0.25">
      <c r="A2148" s="40">
        <f t="shared" si="33"/>
        <v>2147</v>
      </c>
      <c r="B2148" s="95" t="str">
        <f>LOWER(SUBSTITUTE(SUBSTITUTE(SUBSTITUTE(SUBSTITUTE(SUBSTITUTE(SUBSTITUTE(SUBSTITUTE(SUBSTITUTE(db[[#This Row],[NB BM]]," ",),".",""),"-",""),"(",""),")",""),"/",""),"""",""),"+",""))</f>
        <v>pcresth761</v>
      </c>
      <c r="C2148" s="95" t="str">
        <f>LOWER(SUBSTITUTE(SUBSTITUTE(SUBSTITUTE(SUBSTITUTE(SUBSTITUTE(SUBSTITUTE(SUBSTITUTE(SUBSTITUTE(SUBSTITUTE(db[[#This Row],[NB NOTA]]," ",),".",""),"-",""),"(",""),")",""),",",""),"/",""),"""",""),"+",""))</f>
        <v>pcaseresth761</v>
      </c>
      <c r="D2148" s="95" t="str">
        <f>LOWER(SUBSTITUTE(SUBSTITUTE(SUBSTITUTE(SUBSTITUTE(SUBSTITUTE(SUBSTITUTE(SUBSTITUTE(SUBSTITUTE(SUBSTITUTE(db[[#This Row],[NB PAJAK]]," ",""),"-",""),"(",""),")",""),".",""),",",""),"/",""),"""",""),"+",""))</f>
        <v/>
      </c>
      <c r="E2148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pcresth76132lsnuntana</v>
      </c>
      <c r="F2148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pcaseresth76132lsn</v>
      </c>
      <c r="G2148" s="95" t="str">
        <f>db[[#This Row],[NB NOTA_C]]&amp;LOWER(SUBSTITUTE(SUBSTITUTE(SUBSTITUTE(SUBSTITUTE(SUBSTITUTE(SUBSTITUTE(SUBSTITUTE(SUBSTITUTE(SUBSTITUTE(db[[#This Row],[FAKTUR]]," ",),".",""),"-",""),"(",""),")",""),",",""),"/",""),"""",""),"+",""))</f>
        <v>pcaseresth761untana</v>
      </c>
      <c r="H2148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pcaseresth76132lsnuntana</v>
      </c>
      <c r="I2148" s="2" t="s">
        <v>5761</v>
      </c>
      <c r="J2148" s="2" t="s">
        <v>4575</v>
      </c>
      <c r="K2148" s="20"/>
      <c r="L2148" s="2" t="s">
        <v>1336</v>
      </c>
      <c r="M2148" s="96" t="e">
        <f>IF(db[[#This Row],[NB NOTA_C]]="","",COUNTIF([2]!B_MSK[concat],db[[#This Row],[NB NOTA_C]]))</f>
        <v>#REF!</v>
      </c>
      <c r="N2148" s="9" t="s">
        <v>3965</v>
      </c>
      <c r="O2148" s="5" t="s">
        <v>3967</v>
      </c>
      <c r="P2148" s="2" t="s">
        <v>2442</v>
      </c>
      <c r="Q2148" s="95"/>
      <c r="R2148" s="95" t="str">
        <f>IF(db[[#This Row],[QTY/ CTN]]="","",SUBSTITUTE(SUBSTITUTE(SUBSTITUTE(db[[#This Row],[QTY/ CTN]]," ","_",2),"(",""),")","")&amp;"_")</f>
        <v>32 LSN_</v>
      </c>
      <c r="S2148" s="95">
        <f>IF(db[[#This Row],[H_QTY/ CTN]]="","",SEARCH("_",db[[#This Row],[H_QTY/ CTN]]))</f>
        <v>7</v>
      </c>
      <c r="T2148" s="95">
        <f>IF(db[[#This Row],[H_QTY/ CTN]]="","",LEN(db[[#This Row],[H_QTY/ CTN]]))</f>
        <v>7</v>
      </c>
      <c r="U2148" s="97" t="str">
        <f>IF(db[[#This Row],[H_QTY/ CTN]]="","",LEFT(db[[#This Row],[H_QTY/ CTN]],db[[#This Row],[H_1]]-1))</f>
        <v>32 LSN</v>
      </c>
      <c r="V2148" s="97" t="str">
        <f>IF(NOT(db[[#This Row],[H_1]]=db[[#This Row],[H_2]]),MID(db[[#This Row],[H_QTY/ CTN]],db[[#This Row],[H_1]]+1,db[[#This Row],[H_2]]-db[[#This Row],[H_1]]-1),"")</f>
        <v/>
      </c>
      <c r="W2148" s="40" t="str">
        <f>IF(db[[#This Row],[QTY/ CTN B]]="","",LEFT(db[[#This Row],[QTY/ CTN B]],SEARCH(" ",db[[#This Row],[QTY/ CTN B]],1)-1))</f>
        <v>32</v>
      </c>
      <c r="X2148" s="40" t="str">
        <f>IF(db[[#This Row],[QTY/ CTN B]]="","",RIGHT(db[[#This Row],[QTY/ CTN B]],LEN(db[[#This Row],[QTY/ CTN B]])-SEARCH(" ",db[[#This Row],[QTY/ CTN B]],1)))</f>
        <v>LSN</v>
      </c>
      <c r="Y2148" s="40">
        <f>IF(db[[#This Row],[QTY/ CTN TG]]="",IF(db[[#This Row],[STN TG]]="","",12),LEFT(db[[#This Row],[QTY/ CTN TG]],SEARCH(" ",db[[#This Row],[QTY/ CTN TG]],1)-1))</f>
        <v>12</v>
      </c>
      <c r="Z21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48" s="40" t="str">
        <f>IF(db[[#This Row],[STN K]]="","",IF(db[[#This Row],[STN TG]]="LSN",12,""))</f>
        <v/>
      </c>
      <c r="AB2148" s="40" t="str">
        <f>IF(db[[#This Row],[STN TG]]="LSN","PCS","")</f>
        <v/>
      </c>
      <c r="AC2148" s="40">
        <f>db[[#This Row],[QTY B]]*IF(db[[#This Row],[QTY TG]]="",1,db[[#This Row],[QTY TG]])*IF(db[[#This Row],[QTY K]]="",1,db[[#This Row],[QTY K]])</f>
        <v>384</v>
      </c>
      <c r="AD2148" s="40" t="str">
        <f>IF(db[[#This Row],[STN K]]="",IF(db[[#This Row],[STN TG]]="",db[[#This Row],[STN B]],db[[#This Row],[STN TG]]),db[[#This Row],[STN K]])</f>
        <v>PCS</v>
      </c>
      <c r="AE2148" s="40"/>
    </row>
    <row r="2149" spans="1:31" x14ac:dyDescent="0.25">
      <c r="A2149" s="40">
        <f t="shared" si="33"/>
        <v>2148</v>
      </c>
      <c r="B2149" s="75" t="str">
        <f>LOWER(SUBSTITUTE(SUBSTITUTE(SUBSTITUTE(SUBSTITUTE(SUBSTITUTE(SUBSTITUTE(SUBSTITUTE(SUBSTITUTE(db[[#This Row],[NB BM]]," ",),".",""),"-",""),"(",""),")",""),"/",""),"""",""),"+",""))</f>
        <v>pcxu0084</v>
      </c>
      <c r="C2149" s="75" t="str">
        <f>LOWER(SUBSTITUTE(SUBSTITUTE(SUBSTITUTE(SUBSTITUTE(SUBSTITUTE(SUBSTITUTE(SUBSTITUTE(SUBSTITUTE(SUBSTITUTE(db[[#This Row],[NB NOTA]]," ",),".",""),"-",""),"(",""),")",""),",",""),"/",""),"""",""),"+",""))</f>
        <v>pcasexu0084</v>
      </c>
      <c r="D2149" s="75" t="str">
        <f>LOWER(SUBSTITUTE(SUBSTITUTE(SUBSTITUTE(SUBSTITUTE(SUBSTITUTE(SUBSTITUTE(SUBSTITUTE(SUBSTITUTE(SUBSTITUTE(db[[#This Row],[NB PAJAK]]," ",""),"-",""),"(",""),")",""),".",""),",",""),"/",""),"""",""),"+",""))</f>
        <v/>
      </c>
      <c r="E2149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pcxu0084120pcsuntana</v>
      </c>
      <c r="F2149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pcasexu0084120pcs</v>
      </c>
      <c r="G2149" s="75" t="str">
        <f>db[[#This Row],[NB NOTA_C]]&amp;LOWER(SUBSTITUTE(SUBSTITUTE(SUBSTITUTE(SUBSTITUTE(SUBSTITUTE(SUBSTITUTE(SUBSTITUTE(SUBSTITUTE(SUBSTITUTE(db[[#This Row],[FAKTUR]]," ",),".",""),"-",""),"(",""),")",""),",",""),"/",""),"""",""),"+",""))</f>
        <v>pcasexu0084untana</v>
      </c>
      <c r="H2149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pcasexu0084120pcsuntana</v>
      </c>
      <c r="I2149" s="2" t="s">
        <v>5762</v>
      </c>
      <c r="J2149" s="4" t="s">
        <v>5001</v>
      </c>
      <c r="K2149" s="48"/>
      <c r="L2149" s="2" t="s">
        <v>1336</v>
      </c>
      <c r="M2149" s="76" t="e">
        <f>IF(db[[#This Row],[NB NOTA_C]]="","",COUNTIF([2]!B_MSK[concat],db[[#This Row],[NB NOTA_C]]))</f>
        <v>#REF!</v>
      </c>
      <c r="N2149" s="9" t="s">
        <v>1842</v>
      </c>
      <c r="O2149" s="5" t="s">
        <v>1382</v>
      </c>
      <c r="P2149" s="2" t="s">
        <v>2442</v>
      </c>
      <c r="Q2149" s="75"/>
      <c r="R2149" s="75" t="str">
        <f>IF(db[[#This Row],[QTY/ CTN]]="","",SUBSTITUTE(SUBSTITUTE(SUBSTITUTE(db[[#This Row],[QTY/ CTN]]," ","_",2),"(",""),")","")&amp;"_")</f>
        <v>120 PCS_</v>
      </c>
      <c r="S2149" s="75">
        <f>IF(db[[#This Row],[H_QTY/ CTN]]="","",SEARCH("_",db[[#This Row],[H_QTY/ CTN]]))</f>
        <v>8</v>
      </c>
      <c r="T2149" s="75">
        <f>IF(db[[#This Row],[H_QTY/ CTN]]="","",LEN(db[[#This Row],[H_QTY/ CTN]]))</f>
        <v>8</v>
      </c>
      <c r="U2149" s="77" t="str">
        <f>IF(db[[#This Row],[H_QTY/ CTN]]="","",LEFT(db[[#This Row],[H_QTY/ CTN]],db[[#This Row],[H_1]]-1))</f>
        <v>120 PCS</v>
      </c>
      <c r="V2149" s="77" t="str">
        <f>IF(NOT(db[[#This Row],[H_1]]=db[[#This Row],[H_2]]),MID(db[[#This Row],[H_QTY/ CTN]],db[[#This Row],[H_1]]+1,db[[#This Row],[H_2]]-db[[#This Row],[H_1]]-1),"")</f>
        <v/>
      </c>
      <c r="W2149" s="77" t="str">
        <f>IF(db[[#This Row],[QTY/ CTN B]]="","",LEFT(db[[#This Row],[QTY/ CTN B]],SEARCH(" ",db[[#This Row],[QTY/ CTN B]],1)-1))</f>
        <v>120</v>
      </c>
      <c r="X2149" s="77" t="str">
        <f>IF(db[[#This Row],[QTY/ CTN B]]="","",RIGHT(db[[#This Row],[QTY/ CTN B]],LEN(db[[#This Row],[QTY/ CTN B]])-SEARCH(" ",db[[#This Row],[QTY/ CTN B]],1)))</f>
        <v>PCS</v>
      </c>
      <c r="Y2149" s="77" t="str">
        <f>IF(db[[#This Row],[QTY/ CTN TG]]="",IF(db[[#This Row],[STN TG]]="","",12),LEFT(db[[#This Row],[QTY/ CTN TG]],SEARCH(" ",db[[#This Row],[QTY/ CTN TG]],1)-1))</f>
        <v/>
      </c>
      <c r="Z2149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49" s="77" t="str">
        <f>IF(db[[#This Row],[STN K]]="","",IF(db[[#This Row],[STN TG]]="LSN",12,""))</f>
        <v/>
      </c>
      <c r="AB2149" s="77" t="str">
        <f>IF(db[[#This Row],[STN TG]]="LSN","PCS","")</f>
        <v/>
      </c>
      <c r="AC2149" s="77">
        <f>db[[#This Row],[QTY B]]*IF(db[[#This Row],[QTY TG]]="",1,db[[#This Row],[QTY TG]])*IF(db[[#This Row],[QTY K]]="",1,db[[#This Row],[QTY K]])</f>
        <v>120</v>
      </c>
      <c r="AD2149" s="77" t="str">
        <f>IF(db[[#This Row],[STN K]]="",IF(db[[#This Row],[STN TG]]="",db[[#This Row],[STN B]],db[[#This Row],[STN TG]]),db[[#This Row],[STN K]])</f>
        <v>PCS</v>
      </c>
      <c r="AE2149" s="40"/>
    </row>
    <row r="2150" spans="1:31" x14ac:dyDescent="0.25">
      <c r="A2150" s="40">
        <f t="shared" si="33"/>
        <v>2149</v>
      </c>
      <c r="B2150" s="75" t="str">
        <f>LOWER(SUBSTITUTE(SUBSTITUTE(SUBSTITUTE(SUBSTITUTE(SUBSTITUTE(SUBSTITUTE(SUBSTITUTE(SUBSTITUTE(db[[#This Row],[NB BM]]," ",),".",""),"-",""),"(",""),")",""),"/",""),"""",""),"+",""))</f>
        <v>pw24wkayagikycp0724</v>
      </c>
      <c r="C2150" s="75" t="str">
        <f>LOWER(SUBSTITUTE(SUBSTITUTE(SUBSTITUTE(SUBSTITUTE(SUBSTITUTE(SUBSTITUTE(SUBSTITUTE(SUBSTITUTE(SUBSTITUTE(db[[#This Row],[NB NOTA]]," ",),".",""),"-",""),"(",""),")",""),",",""),"/",""),"""",""),"+",""))</f>
        <v>pwarnakayagi24wkycp0724</v>
      </c>
      <c r="D2150" s="75" t="str">
        <f>LOWER(SUBSTITUTE(SUBSTITUTE(SUBSTITUTE(SUBSTITUTE(SUBSTITUTE(SUBSTITUTE(SUBSTITUTE(SUBSTITUTE(SUBSTITUTE(db[[#This Row],[NB PAJAK]]," ",""),"-",""),"(",""),")",""),".",""),",",""),"/",""),"""",""),"+",""))</f>
        <v>pensilwarnakayagikycp0724</v>
      </c>
      <c r="E2150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pw24wkayagikycp0724144setartomoro</v>
      </c>
      <c r="F2150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pwarnakayagi24wkycp0724144set</v>
      </c>
      <c r="G2150" s="75" t="str">
        <f>db[[#This Row],[NB NOTA_C]]&amp;LOWER(SUBSTITUTE(SUBSTITUTE(SUBSTITUTE(SUBSTITUTE(SUBSTITUTE(SUBSTITUTE(SUBSTITUTE(SUBSTITUTE(SUBSTITUTE(db[[#This Row],[FAKTUR]]," ",),".",""),"-",""),"(",""),")",""),",",""),"/",""),"""",""),"+",""))</f>
        <v>pwarnakayagi24wkycp0724artomoro</v>
      </c>
      <c r="H2150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pwarnakayagi24wkycp0724144setartomoro</v>
      </c>
      <c r="I2150" s="47" t="s">
        <v>4903</v>
      </c>
      <c r="J2150" s="47" t="s">
        <v>4901</v>
      </c>
      <c r="K2150" s="48" t="s">
        <v>4905</v>
      </c>
      <c r="L2150" s="2" t="s">
        <v>1335</v>
      </c>
      <c r="M2150" s="76" t="e">
        <f>IF(db[[#This Row],[NB NOTA_C]]="","",COUNTIF([2]!B_MSK[concat],db[[#This Row],[NB NOTA_C]]))</f>
        <v>#REF!</v>
      </c>
      <c r="N2150" s="120">
        <v>99</v>
      </c>
      <c r="O2150" s="75" t="s">
        <v>1429</v>
      </c>
      <c r="P2150" s="47" t="s">
        <v>2447</v>
      </c>
      <c r="Q2150" s="75"/>
      <c r="R2150" s="75" t="str">
        <f>IF(db[[#This Row],[QTY/ CTN]]="","",SUBSTITUTE(SUBSTITUTE(SUBSTITUTE(db[[#This Row],[QTY/ CTN]]," ","_",2),"(",""),")","")&amp;"_")</f>
        <v>144 SET_</v>
      </c>
      <c r="S2150" s="75">
        <f>IF(db[[#This Row],[H_QTY/ CTN]]="","",SEARCH("_",db[[#This Row],[H_QTY/ CTN]]))</f>
        <v>8</v>
      </c>
      <c r="T2150" s="75">
        <f>IF(db[[#This Row],[H_QTY/ CTN]]="","",LEN(db[[#This Row],[H_QTY/ CTN]]))</f>
        <v>8</v>
      </c>
      <c r="U2150" s="77" t="str">
        <f>IF(db[[#This Row],[H_QTY/ CTN]]="","",LEFT(db[[#This Row],[H_QTY/ CTN]],db[[#This Row],[H_1]]-1))</f>
        <v>144 SET</v>
      </c>
      <c r="V2150" s="77" t="str">
        <f>IF(NOT(db[[#This Row],[H_1]]=db[[#This Row],[H_2]]),MID(db[[#This Row],[H_QTY/ CTN]],db[[#This Row],[H_1]]+1,db[[#This Row],[H_2]]-db[[#This Row],[H_1]]-1),"")</f>
        <v/>
      </c>
      <c r="W2150" s="77" t="str">
        <f>IF(db[[#This Row],[QTY/ CTN B]]="","",LEFT(db[[#This Row],[QTY/ CTN B]],SEARCH(" ",db[[#This Row],[QTY/ CTN B]],1)-1))</f>
        <v>144</v>
      </c>
      <c r="X2150" s="77" t="str">
        <f>IF(db[[#This Row],[QTY/ CTN B]]="","",RIGHT(db[[#This Row],[QTY/ CTN B]],LEN(db[[#This Row],[QTY/ CTN B]])-SEARCH(" ",db[[#This Row],[QTY/ CTN B]],1)))</f>
        <v>SET</v>
      </c>
      <c r="Y2150" s="77" t="str">
        <f>IF(db[[#This Row],[QTY/ CTN TG]]="",IF(db[[#This Row],[STN TG]]="","",12),LEFT(db[[#This Row],[QTY/ CTN TG]],SEARCH(" ",db[[#This Row],[QTY/ CTN TG]],1)-1))</f>
        <v/>
      </c>
      <c r="Z2150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0" s="77" t="str">
        <f>IF(db[[#This Row],[STN K]]="","",IF(db[[#This Row],[STN TG]]="LSN",12,""))</f>
        <v/>
      </c>
      <c r="AB2150" s="77" t="str">
        <f>IF(db[[#This Row],[STN TG]]="LSN","PCS","")</f>
        <v/>
      </c>
      <c r="AC2150" s="77">
        <f>db[[#This Row],[QTY B]]*IF(db[[#This Row],[QTY TG]]="",1,db[[#This Row],[QTY TG]])*IF(db[[#This Row],[QTY K]]="",1,db[[#This Row],[QTY K]])</f>
        <v>144</v>
      </c>
      <c r="AD2150" s="77" t="str">
        <f>IF(db[[#This Row],[STN K]]="",IF(db[[#This Row],[STN TG]]="",db[[#This Row],[STN B]],db[[#This Row],[STN TG]]),db[[#This Row],[STN K]])</f>
        <v>SET</v>
      </c>
      <c r="AE2150" s="40"/>
    </row>
    <row r="2151" spans="1:31" x14ac:dyDescent="0.25">
      <c r="A2151" s="40">
        <f t="shared" si="33"/>
        <v>2150</v>
      </c>
      <c r="B2151" s="82" t="str">
        <f>LOWER(SUBSTITUTE(SUBSTITUTE(SUBSTITUTE(SUBSTITUTE(SUBSTITUTE(SUBSTITUTE(SUBSTITUTE(SUBSTITUTE(db[[#This Row],[NB BM]]," ",),".",""),"-",""),"(",""),")",""),"/",""),"""",""),"+",""))</f>
        <v>pianikaaltoz32a</v>
      </c>
      <c r="C2151" s="82" t="str">
        <f>LOWER(SUBSTITUTE(SUBSTITUTE(SUBSTITUTE(SUBSTITUTE(SUBSTITUTE(SUBSTITUTE(SUBSTITUTE(SUBSTITUTE(SUBSTITUTE(db[[#This Row],[NB NOTA]]," ",),".",""),"-",""),"(",""),")",""),",",""),"/",""),"""",""),"+",""))</f>
        <v>paltoz32a</v>
      </c>
      <c r="D2151" s="82" t="str">
        <f>LOWER(SUBSTITUTE(SUBSTITUTE(SUBSTITUTE(SUBSTITUTE(SUBSTITUTE(SUBSTITUTE(SUBSTITUTE(SUBSTITUTE(SUBSTITUTE(db[[#This Row],[NB PAJAK]]," ",""),"-",""),"(",""),")",""),".",""),",",""),"/",""),"""",""),"+",""))</f>
        <v/>
      </c>
      <c r="E2151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pianikaaltoz32a12pcsuntana</v>
      </c>
      <c r="F2151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paltoz32a12pcs</v>
      </c>
      <c r="G2151" s="82" t="str">
        <f>db[[#This Row],[NB NOTA_C]]&amp;LOWER(SUBSTITUTE(SUBSTITUTE(SUBSTITUTE(SUBSTITUTE(SUBSTITUTE(SUBSTITUTE(SUBSTITUTE(SUBSTITUTE(SUBSTITUTE(db[[#This Row],[FAKTUR]]," ",),".",""),"-",""),"(",""),")",""),",",""),"/",""),"""",""),"+",""))</f>
        <v>paltoz32auntana</v>
      </c>
      <c r="H2151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paltoz32a12pcsuntana</v>
      </c>
      <c r="I2151" s="7" t="s">
        <v>3673</v>
      </c>
      <c r="J2151" s="7" t="s">
        <v>3672</v>
      </c>
      <c r="K2151" s="15"/>
      <c r="L2151" s="2" t="s">
        <v>1336</v>
      </c>
      <c r="M2151" s="83" t="e">
        <f>IF(db[[#This Row],[NB NOTA_C]]="","",COUNTIF([2]!B_MSK[concat],db[[#This Row],[NB NOTA_C]]))</f>
        <v>#REF!</v>
      </c>
      <c r="N2151" s="84" t="s">
        <v>2305</v>
      </c>
      <c r="O2151" s="82" t="s">
        <v>1502</v>
      </c>
      <c r="P2151" s="7" t="s">
        <v>2422</v>
      </c>
      <c r="Q2151" s="82"/>
      <c r="R2151" s="82" t="str">
        <f>IF(db[[#This Row],[QTY/ CTN]]="","",SUBSTITUTE(SUBSTITUTE(SUBSTITUTE(db[[#This Row],[QTY/ CTN]]," ","_",2),"(",""),")","")&amp;"_")</f>
        <v>12 PCS_</v>
      </c>
      <c r="S2151" s="82">
        <f>IF(db[[#This Row],[H_QTY/ CTN]]="","",SEARCH("_",db[[#This Row],[H_QTY/ CTN]]))</f>
        <v>7</v>
      </c>
      <c r="T2151" s="82">
        <f>IF(db[[#This Row],[H_QTY/ CTN]]="","",LEN(db[[#This Row],[H_QTY/ CTN]]))</f>
        <v>7</v>
      </c>
      <c r="U2151" s="85" t="str">
        <f>IF(db[[#This Row],[H_QTY/ CTN]]="","",LEFT(db[[#This Row],[H_QTY/ CTN]],db[[#This Row],[H_1]]-1))</f>
        <v>12 PCS</v>
      </c>
      <c r="V2151" s="85" t="str">
        <f>IF(NOT(db[[#This Row],[H_1]]=db[[#This Row],[H_2]]),MID(db[[#This Row],[H_QTY/ CTN]],db[[#This Row],[H_1]]+1,db[[#This Row],[H_2]]-db[[#This Row],[H_1]]-1),"")</f>
        <v/>
      </c>
      <c r="W2151" s="40" t="str">
        <f>IF(db[[#This Row],[QTY/ CTN B]]="","",LEFT(db[[#This Row],[QTY/ CTN B]],SEARCH(" ",db[[#This Row],[QTY/ CTN B]],1)-1))</f>
        <v>12</v>
      </c>
      <c r="X2151" s="40" t="str">
        <f>IF(db[[#This Row],[QTY/ CTN B]]="","",RIGHT(db[[#This Row],[QTY/ CTN B]],LEN(db[[#This Row],[QTY/ CTN B]])-SEARCH(" ",db[[#This Row],[QTY/ CTN B]],1)))</f>
        <v>PCS</v>
      </c>
      <c r="Y2151" s="40" t="str">
        <f>IF(db[[#This Row],[QTY/ CTN TG]]="",IF(db[[#This Row],[STN TG]]="","",12),LEFT(db[[#This Row],[QTY/ CTN TG]],SEARCH(" ",db[[#This Row],[QTY/ CTN TG]],1)-1))</f>
        <v/>
      </c>
      <c r="Z21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1" s="40" t="str">
        <f>IF(db[[#This Row],[STN K]]="","",IF(db[[#This Row],[STN TG]]="LSN",12,""))</f>
        <v/>
      </c>
      <c r="AB2151" s="40" t="str">
        <f>IF(db[[#This Row],[STN TG]]="LSN","PCS","")</f>
        <v/>
      </c>
      <c r="AC2151" s="40">
        <f>db[[#This Row],[QTY B]]*IF(db[[#This Row],[QTY TG]]="",1,db[[#This Row],[QTY TG]])*IF(db[[#This Row],[QTY K]]="",1,db[[#This Row],[QTY K]])</f>
        <v>12</v>
      </c>
      <c r="AD2151" s="40" t="str">
        <f>IF(db[[#This Row],[STN K]]="",IF(db[[#This Row],[STN TG]]="",db[[#This Row],[STN B]],db[[#This Row],[STN TG]]),db[[#This Row],[STN K]])</f>
        <v>PCS</v>
      </c>
      <c r="AE2151" s="40"/>
    </row>
    <row r="2152" spans="1:31" x14ac:dyDescent="0.25">
      <c r="A2152" s="40">
        <f t="shared" si="33"/>
        <v>2151</v>
      </c>
      <c r="B2152" s="82" t="str">
        <f>LOWER(SUBSTITUTE(SUBSTITUTE(SUBSTITUTE(SUBSTITUTE(SUBSTITUTE(SUBSTITUTE(SUBSTITUTE(SUBSTITUTE(db[[#This Row],[NB BM]]," ",),".",""),"-",""),"(",""),")",""),"/",""),"""",""),"+",""))</f>
        <v>pianikaaltoz32bbiru</v>
      </c>
      <c r="C2152" s="82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D2152" s="82" t="str">
        <f>LOWER(SUBSTITUTE(SUBSTITUTE(SUBSTITUTE(SUBSTITUTE(SUBSTITUTE(SUBSTITUTE(SUBSTITUTE(SUBSTITUTE(SUBSTITUTE(db[[#This Row],[NB PAJAK]]," ",""),"-",""),"(",""),")",""),".",""),",",""),"/",""),"""",""),"+",""))</f>
        <v/>
      </c>
      <c r="E2152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pianikaaltoz32bbiru12pcsuntana</v>
      </c>
      <c r="F2152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paltozbirualtoz32b12pcs</v>
      </c>
      <c r="G2152" s="82" t="str">
        <f>db[[#This Row],[NB NOTA_C]]&amp;LOWER(SUBSTITUTE(SUBSTITUTE(SUBSTITUTE(SUBSTITUTE(SUBSTITUTE(SUBSTITUTE(SUBSTITUTE(SUBSTITUTE(SUBSTITUTE(db[[#This Row],[FAKTUR]]," ",),".",""),"-",""),"(",""),")",""),",",""),"/",""),"""",""),"+",""))</f>
        <v>paltozbirualtoz32buntana</v>
      </c>
      <c r="H2152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paltozbirualtoz32b12pcsuntana</v>
      </c>
      <c r="I2152" s="2" t="s">
        <v>3958</v>
      </c>
      <c r="J2152" s="2" t="s">
        <v>3957</v>
      </c>
      <c r="K2152" s="15"/>
      <c r="L2152" s="2" t="s">
        <v>1336</v>
      </c>
      <c r="M2152" s="83" t="e">
        <f>IF(db[[#This Row],[NB NOTA_C]]="","",COUNTIF([2]!B_MSK[concat],db[[#This Row],[NB NOTA_C]]))</f>
        <v>#REF!</v>
      </c>
      <c r="N2152" s="84" t="s">
        <v>2305</v>
      </c>
      <c r="O2152" s="82" t="s">
        <v>1502</v>
      </c>
      <c r="P2152" s="7" t="s">
        <v>2422</v>
      </c>
      <c r="Q2152" s="82"/>
      <c r="R2152" s="82" t="str">
        <f>IF(db[[#This Row],[QTY/ CTN]]="","",SUBSTITUTE(SUBSTITUTE(SUBSTITUTE(db[[#This Row],[QTY/ CTN]]," ","_",2),"(",""),")","")&amp;"_")</f>
        <v>12 PCS_</v>
      </c>
      <c r="S2152" s="82">
        <f>IF(db[[#This Row],[H_QTY/ CTN]]="","",SEARCH("_",db[[#This Row],[H_QTY/ CTN]]))</f>
        <v>7</v>
      </c>
      <c r="T2152" s="82">
        <f>IF(db[[#This Row],[H_QTY/ CTN]]="","",LEN(db[[#This Row],[H_QTY/ CTN]]))</f>
        <v>7</v>
      </c>
      <c r="U2152" s="85" t="str">
        <f>IF(db[[#This Row],[H_QTY/ CTN]]="","",LEFT(db[[#This Row],[H_QTY/ CTN]],db[[#This Row],[H_1]]-1))</f>
        <v>12 PCS</v>
      </c>
      <c r="V2152" s="85" t="str">
        <f>IF(NOT(db[[#This Row],[H_1]]=db[[#This Row],[H_2]]),MID(db[[#This Row],[H_QTY/ CTN]],db[[#This Row],[H_1]]+1,db[[#This Row],[H_2]]-db[[#This Row],[H_1]]-1),"")</f>
        <v/>
      </c>
      <c r="W2152" s="40" t="str">
        <f>IF(db[[#This Row],[QTY/ CTN B]]="","",LEFT(db[[#This Row],[QTY/ CTN B]],SEARCH(" ",db[[#This Row],[QTY/ CTN B]],1)-1))</f>
        <v>12</v>
      </c>
      <c r="X2152" s="40" t="str">
        <f>IF(db[[#This Row],[QTY/ CTN B]]="","",RIGHT(db[[#This Row],[QTY/ CTN B]],LEN(db[[#This Row],[QTY/ CTN B]])-SEARCH(" ",db[[#This Row],[QTY/ CTN B]],1)))</f>
        <v>PCS</v>
      </c>
      <c r="Y2152" s="40" t="str">
        <f>IF(db[[#This Row],[QTY/ CTN TG]]="",IF(db[[#This Row],[STN TG]]="","",12),LEFT(db[[#This Row],[QTY/ CTN TG]],SEARCH(" ",db[[#This Row],[QTY/ CTN TG]],1)-1))</f>
        <v/>
      </c>
      <c r="Z21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2" s="40" t="str">
        <f>IF(db[[#This Row],[STN K]]="","",IF(db[[#This Row],[STN TG]]="LSN",12,""))</f>
        <v/>
      </c>
      <c r="AB2152" s="40" t="str">
        <f>IF(db[[#This Row],[STN TG]]="LSN","PCS","")</f>
        <v/>
      </c>
      <c r="AC2152" s="40">
        <f>db[[#This Row],[QTY B]]*IF(db[[#This Row],[QTY TG]]="",1,db[[#This Row],[QTY TG]])*IF(db[[#This Row],[QTY K]]="",1,db[[#This Row],[QTY K]])</f>
        <v>12</v>
      </c>
      <c r="AD2152" s="40" t="str">
        <f>IF(db[[#This Row],[STN K]]="",IF(db[[#This Row],[STN TG]]="",db[[#This Row],[STN B]],db[[#This Row],[STN TG]]),db[[#This Row],[STN K]])</f>
        <v>PCS</v>
      </c>
      <c r="AE2152" s="40"/>
    </row>
    <row r="2153" spans="1:31" x14ac:dyDescent="0.25">
      <c r="A2153" s="40">
        <f t="shared" si="33"/>
        <v>2152</v>
      </c>
      <c r="B2153" s="5" t="str">
        <f>LOWER(SUBSTITUTE(SUBSTITUTE(SUBSTITUTE(SUBSTITUTE(SUBSTITUTE(SUBSTITUTE(SUBSTITUTE(SUBSTITUTE(db[[#This Row],[NB BM]]," ",),".",""),"-",""),"(",""),")",""),"/",""),"""",""),"+",""))</f>
        <v>pianikabrother</v>
      </c>
      <c r="C2153" s="5" t="str">
        <f>LOWER(SUBSTITUTE(SUBSTITUTE(SUBSTITUTE(SUBSTITUTE(SUBSTITUTE(SUBSTITUTE(SUBSTITUTE(SUBSTITUTE(SUBSTITUTE(db[[#This Row],[NB NOTA]]," ",),".",""),"-",""),"(",""),")",""),",",""),"/",""),"""",""),"+",""))</f>
        <v>pbrother</v>
      </c>
      <c r="D2153" s="5" t="str">
        <f>LOWER(SUBSTITUTE(SUBSTITUTE(SUBSTITUTE(SUBSTITUTE(SUBSTITUTE(SUBSTITUTE(SUBSTITUTE(SUBSTITUTE(SUBSTITUTE(db[[#This Row],[NB PAJAK]]," ",""),"-",""),"(",""),")",""),".",""),",",""),"/",""),"""",""),"+",""))</f>
        <v/>
      </c>
      <c r="E21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pianikabrother12pcsuntana</v>
      </c>
      <c r="F21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pbrother12pcs</v>
      </c>
      <c r="G2153" s="5" t="str">
        <f>db[[#This Row],[NB NOTA_C]]&amp;LOWER(SUBSTITUTE(SUBSTITUTE(SUBSTITUTE(SUBSTITUTE(SUBSTITUTE(SUBSTITUTE(SUBSTITUTE(SUBSTITUTE(SUBSTITUTE(db[[#This Row],[FAKTUR]]," ",),".",""),"-",""),"(",""),")",""),",",""),"/",""),"""",""),"+",""))</f>
        <v>pbrotheruntana</v>
      </c>
      <c r="H21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pbrother12pcsuntana</v>
      </c>
      <c r="I2153" s="2" t="s">
        <v>1676</v>
      </c>
      <c r="J2153" s="2" t="s">
        <v>2740</v>
      </c>
      <c r="K2153" s="14"/>
      <c r="L2153" s="2" t="s">
        <v>1336</v>
      </c>
      <c r="M2153" s="34" t="e">
        <f>IF(db[[#This Row],[NB NOTA_C]]="","",COUNTIF([2]!B_MSK[concat],db[[#This Row],[NB NOTA_C]]))</f>
        <v>#REF!</v>
      </c>
      <c r="N2153" s="9" t="s">
        <v>1349</v>
      </c>
      <c r="O2153" s="5" t="s">
        <v>1502</v>
      </c>
      <c r="P2153" s="2" t="s">
        <v>2422</v>
      </c>
      <c r="R2153" s="2" t="str">
        <f>IF(db[[#This Row],[QTY/ CTN]]="","",SUBSTITUTE(SUBSTITUTE(SUBSTITUTE(db[[#This Row],[QTY/ CTN]]," ","_",2),"(",""),")","")&amp;"_")</f>
        <v>12 PCS_</v>
      </c>
      <c r="S2153" s="2">
        <f>IF(db[[#This Row],[H_QTY/ CTN]]="","",SEARCH("_",db[[#This Row],[H_QTY/ CTN]]))</f>
        <v>7</v>
      </c>
      <c r="T2153" s="2">
        <f>IF(db[[#This Row],[H_QTY/ CTN]]="","",LEN(db[[#This Row],[H_QTY/ CTN]]))</f>
        <v>7</v>
      </c>
      <c r="U2153" s="41" t="str">
        <f>IF(db[[#This Row],[H_QTY/ CTN]]="","",LEFT(db[[#This Row],[H_QTY/ CTN]],db[[#This Row],[H_1]]-1))</f>
        <v>12 PCS</v>
      </c>
      <c r="V2153" s="40" t="str">
        <f>IF(NOT(db[[#This Row],[H_1]]=db[[#This Row],[H_2]]),MID(db[[#This Row],[H_QTY/ CTN]],db[[#This Row],[H_1]]+1,db[[#This Row],[H_2]]-db[[#This Row],[H_1]]-1),"")</f>
        <v/>
      </c>
      <c r="W2153" s="40" t="str">
        <f>IF(db[[#This Row],[QTY/ CTN B]]="","",LEFT(db[[#This Row],[QTY/ CTN B]],SEARCH(" ",db[[#This Row],[QTY/ CTN B]],1)-1))</f>
        <v>12</v>
      </c>
      <c r="X2153" s="40" t="str">
        <f>IF(db[[#This Row],[QTY/ CTN B]]="","",RIGHT(db[[#This Row],[QTY/ CTN B]],LEN(db[[#This Row],[QTY/ CTN B]])-SEARCH(" ",db[[#This Row],[QTY/ CTN B]],1)))</f>
        <v>PCS</v>
      </c>
      <c r="Y2153" s="40" t="str">
        <f>IF(db[[#This Row],[QTY/ CTN TG]]="",IF(db[[#This Row],[STN TG]]="","",12),LEFT(db[[#This Row],[QTY/ CTN TG]],SEARCH(" ",db[[#This Row],[QTY/ CTN TG]],1)-1))</f>
        <v/>
      </c>
      <c r="Z21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3" s="40" t="str">
        <f>IF(db[[#This Row],[STN K]]="","",IF(db[[#This Row],[STN TG]]="LSN",12,""))</f>
        <v/>
      </c>
      <c r="AB2153" s="40" t="str">
        <f>IF(db[[#This Row],[STN TG]]="LSN","PCS","")</f>
        <v/>
      </c>
      <c r="AC2153" s="40">
        <f>db[[#This Row],[QTY B]]*IF(db[[#This Row],[QTY TG]]="",1,db[[#This Row],[QTY TG]])*IF(db[[#This Row],[QTY K]]="",1,db[[#This Row],[QTY K]])</f>
        <v>12</v>
      </c>
      <c r="AD2153" s="40" t="str">
        <f>IF(db[[#This Row],[STN K]]="",IF(db[[#This Row],[STN TG]]="",db[[#This Row],[STN B]],db[[#This Row],[STN TG]]),db[[#This Row],[STN K]])</f>
        <v>PCS</v>
      </c>
      <c r="AE2153" s="40"/>
    </row>
    <row r="2154" spans="1:31" x14ac:dyDescent="0.25">
      <c r="A2154" s="40">
        <f t="shared" si="33"/>
        <v>2153</v>
      </c>
      <c r="B2154" s="5" t="str">
        <f>LOWER(SUBSTITUTE(SUBSTITUTE(SUBSTITUTE(SUBSTITUTE(SUBSTITUTE(SUBSTITUTE(SUBSTITUTE(SUBSTITUTE(db[[#This Row],[NB BM]]," ",),".",""),"-",""),"(",""),")",""),"/",""),"""",""),"+",""))</f>
        <v>pcmagnitc175822x75</v>
      </c>
      <c r="C2154" s="5" t="str">
        <f>LOWER(SUBSTITUTE(SUBSTITUTE(SUBSTITUTE(SUBSTITUTE(SUBSTITUTE(SUBSTITUTE(SUBSTITUTE(SUBSTITUTE(SUBSTITUTE(db[[#This Row],[NB NOTA]]," ",),".",""),"-",""),"(",""),")",""),",",""),"/",""),"""",""),"+",""))</f>
        <v>pcmagc175822*75</v>
      </c>
      <c r="D2154" s="5" t="str">
        <f>LOWER(SUBSTITUTE(SUBSTITUTE(SUBSTITUTE(SUBSTITUTE(SUBSTITUTE(SUBSTITUTE(SUBSTITUTE(SUBSTITUTE(SUBSTITUTE(db[[#This Row],[NB PAJAK]]," ",""),"-",""),"(",""),")",""),".",""),",",""),"/",""),"""",""),"+",""))</f>
        <v>pencilcase22x75magnetc1758</v>
      </c>
      <c r="E215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pcmagnitc175822x75192pcsartomoro</v>
      </c>
      <c r="F215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pcmagc175822*75192pcs</v>
      </c>
      <c r="G2154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pcmagc175822*75artomoro</v>
      </c>
      <c r="H215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pcmagc17582275192pcsartomoro</v>
      </c>
      <c r="I2154" s="2" t="s">
        <v>5985</v>
      </c>
      <c r="J2154" s="2" t="s">
        <v>4560</v>
      </c>
      <c r="K2154" s="14" t="s">
        <v>4562</v>
      </c>
      <c r="L2154" s="2" t="s">
        <v>1335</v>
      </c>
      <c r="M2154" s="34" t="e">
        <f>IF(db[[#This Row],[NB NOTA_C]]="","",COUNTIF([2]!B_MSK[concat],db[[#This Row],[NB NOTA_C]]))</f>
        <v>#REF!</v>
      </c>
      <c r="N2154" s="9" t="s">
        <v>1843</v>
      </c>
      <c r="O2154" s="5" t="s">
        <v>1477</v>
      </c>
      <c r="P2154" s="2" t="s">
        <v>2442</v>
      </c>
      <c r="R2154" s="2" t="str">
        <f>IF(db[[#This Row],[QTY/ CTN]]="","",SUBSTITUTE(SUBSTITUTE(SUBSTITUTE(db[[#This Row],[QTY/ CTN]]," ","_",2),"(",""),")","")&amp;"_")</f>
        <v>192 PCS_</v>
      </c>
      <c r="S2154" s="2">
        <f>IF(db[[#This Row],[H_QTY/ CTN]]="","",SEARCH("_",db[[#This Row],[H_QTY/ CTN]]))</f>
        <v>8</v>
      </c>
      <c r="T2154" s="2">
        <f>IF(db[[#This Row],[H_QTY/ CTN]]="","",LEN(db[[#This Row],[H_QTY/ CTN]]))</f>
        <v>8</v>
      </c>
      <c r="U2154" s="41" t="str">
        <f>IF(db[[#This Row],[H_QTY/ CTN]]="","",LEFT(db[[#This Row],[H_QTY/ CTN]],db[[#This Row],[H_1]]-1))</f>
        <v>192 PCS</v>
      </c>
      <c r="V2154" s="40" t="str">
        <f>IF(NOT(db[[#This Row],[H_1]]=db[[#This Row],[H_2]]),MID(db[[#This Row],[H_QTY/ CTN]],db[[#This Row],[H_1]]+1,db[[#This Row],[H_2]]-db[[#This Row],[H_1]]-1),"")</f>
        <v/>
      </c>
      <c r="W2154" s="40" t="str">
        <f>IF(db[[#This Row],[QTY/ CTN B]]="","",LEFT(db[[#This Row],[QTY/ CTN B]],SEARCH(" ",db[[#This Row],[QTY/ CTN B]],1)-1))</f>
        <v>192</v>
      </c>
      <c r="X2154" s="40" t="str">
        <f>IF(db[[#This Row],[QTY/ CTN B]]="","",RIGHT(db[[#This Row],[QTY/ CTN B]],LEN(db[[#This Row],[QTY/ CTN B]])-SEARCH(" ",db[[#This Row],[QTY/ CTN B]],1)))</f>
        <v>PCS</v>
      </c>
      <c r="Y2154" s="40" t="str">
        <f>IF(db[[#This Row],[QTY/ CTN TG]]="",IF(db[[#This Row],[STN TG]]="","",12),LEFT(db[[#This Row],[QTY/ CTN TG]],SEARCH(" ",db[[#This Row],[QTY/ CTN TG]],1)-1))</f>
        <v/>
      </c>
      <c r="Z21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4" s="40" t="str">
        <f>IF(db[[#This Row],[STN K]]="","",IF(db[[#This Row],[STN TG]]="LSN",12,""))</f>
        <v/>
      </c>
      <c r="AB2154" s="40" t="str">
        <f>IF(db[[#This Row],[STN TG]]="LSN","PCS","")</f>
        <v/>
      </c>
      <c r="AC2154" s="40">
        <f>db[[#This Row],[QTY B]]*IF(db[[#This Row],[QTY TG]]="",1,db[[#This Row],[QTY TG]])*IF(db[[#This Row],[QTY K]]="",1,db[[#This Row],[QTY K]])</f>
        <v>192</v>
      </c>
      <c r="AD2154" s="40" t="str">
        <f>IF(db[[#This Row],[STN K]]="",IF(db[[#This Row],[STN TG]]="",db[[#This Row],[STN B]],db[[#This Row],[STN TG]]),db[[#This Row],[STN K]])</f>
        <v>PCS</v>
      </c>
      <c r="AE2154" s="40"/>
    </row>
    <row r="2155" spans="1:31" x14ac:dyDescent="0.25">
      <c r="A2155" s="40">
        <f t="shared" si="33"/>
        <v>2154</v>
      </c>
      <c r="B2155" s="5" t="str">
        <f>LOWER(SUBSTITUTE(SUBSTITUTE(SUBSTITUTE(SUBSTITUTE(SUBSTITUTE(SUBSTITUTE(SUBSTITUTE(SUBSTITUTE(db[[#This Row],[NB BM]]," ",),".",""),"-",""),"(",""),")",""),"/",""),"""",""),"+",""))</f>
        <v>pcklgf35mobilsusun3</v>
      </c>
      <c r="C2155" s="5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D2155" s="5" t="str">
        <f>LOWER(SUBSTITUTE(SUBSTITUTE(SUBSTITUTE(SUBSTITUTE(SUBSTITUTE(SUBSTITUTE(SUBSTITUTE(SUBSTITUTE(SUBSTITUTE(db[[#This Row],[NB PAJAK]]," ",""),"-",""),"(",""),")",""),".",""),",",""),"/",""),"""",""),"+",""))</f>
        <v/>
      </c>
      <c r="E215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pcklgf35mobilsusun3120pcsuntana</v>
      </c>
      <c r="F215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pckalengf35mobil3susun22x9120pcs</v>
      </c>
      <c r="G2155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pckalengf35mobil3susun22x9untana</v>
      </c>
      <c r="H215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pckalengf35mobil3susun22x9120pcsuntana</v>
      </c>
      <c r="I2155" s="2" t="s">
        <v>5763</v>
      </c>
      <c r="J2155" s="2" t="s">
        <v>1223</v>
      </c>
      <c r="K2155" s="14"/>
      <c r="L2155" s="2" t="s">
        <v>1336</v>
      </c>
      <c r="M2155" s="34" t="e">
        <f>IF(db[[#This Row],[NB NOTA_C]]="","",COUNTIF([2]!B_MSK[concat],db[[#This Row],[NB NOTA_C]]))</f>
        <v>#REF!</v>
      </c>
      <c r="N2155" s="14" t="s">
        <v>1361</v>
      </c>
      <c r="O2155" s="2" t="s">
        <v>1382</v>
      </c>
      <c r="P2155" s="2" t="s">
        <v>2442</v>
      </c>
      <c r="R2155" s="2" t="str">
        <f>IF(db[[#This Row],[QTY/ CTN]]="","",SUBSTITUTE(SUBSTITUTE(SUBSTITUTE(db[[#This Row],[QTY/ CTN]]," ","_",2),"(",""),")","")&amp;"_")</f>
        <v>120 PCS_</v>
      </c>
      <c r="S2155" s="2">
        <f>IF(db[[#This Row],[H_QTY/ CTN]]="","",SEARCH("_",db[[#This Row],[H_QTY/ CTN]]))</f>
        <v>8</v>
      </c>
      <c r="T2155" s="2">
        <f>IF(db[[#This Row],[H_QTY/ CTN]]="","",LEN(db[[#This Row],[H_QTY/ CTN]]))</f>
        <v>8</v>
      </c>
      <c r="U2155" s="41" t="str">
        <f>IF(db[[#This Row],[H_QTY/ CTN]]="","",LEFT(db[[#This Row],[H_QTY/ CTN]],db[[#This Row],[H_1]]-1))</f>
        <v>120 PCS</v>
      </c>
      <c r="V2155" s="40" t="str">
        <f>IF(NOT(db[[#This Row],[H_1]]=db[[#This Row],[H_2]]),MID(db[[#This Row],[H_QTY/ CTN]],db[[#This Row],[H_1]]+1,db[[#This Row],[H_2]]-db[[#This Row],[H_1]]-1),"")</f>
        <v/>
      </c>
      <c r="W2155" s="40" t="str">
        <f>IF(db[[#This Row],[QTY/ CTN B]]="","",LEFT(db[[#This Row],[QTY/ CTN B]],SEARCH(" ",db[[#This Row],[QTY/ CTN B]],1)-1))</f>
        <v>120</v>
      </c>
      <c r="X2155" s="40" t="str">
        <f>IF(db[[#This Row],[QTY/ CTN B]]="","",RIGHT(db[[#This Row],[QTY/ CTN B]],LEN(db[[#This Row],[QTY/ CTN B]])-SEARCH(" ",db[[#This Row],[QTY/ CTN B]],1)))</f>
        <v>PCS</v>
      </c>
      <c r="Y2155" s="40" t="str">
        <f>IF(db[[#This Row],[QTY/ CTN TG]]="",IF(db[[#This Row],[STN TG]]="","",12),LEFT(db[[#This Row],[QTY/ CTN TG]],SEARCH(" ",db[[#This Row],[QTY/ CTN TG]],1)-1))</f>
        <v/>
      </c>
      <c r="Z21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5" s="40" t="str">
        <f>IF(db[[#This Row],[STN K]]="","",IF(db[[#This Row],[STN TG]]="LSN",12,""))</f>
        <v/>
      </c>
      <c r="AB2155" s="40" t="str">
        <f>IF(db[[#This Row],[STN TG]]="LSN","PCS","")</f>
        <v/>
      </c>
      <c r="AC2155" s="40">
        <f>db[[#This Row],[QTY B]]*IF(db[[#This Row],[QTY TG]]="",1,db[[#This Row],[QTY TG]])*IF(db[[#This Row],[QTY K]]="",1,db[[#This Row],[QTY K]])</f>
        <v>120</v>
      </c>
      <c r="AD2155" s="40" t="str">
        <f>IF(db[[#This Row],[STN K]]="",IF(db[[#This Row],[STN TG]]="",db[[#This Row],[STN B]],db[[#This Row],[STN TG]]),db[[#This Row],[STN K]])</f>
        <v>PCS</v>
      </c>
      <c r="AE2155" s="40"/>
    </row>
    <row r="2156" spans="1:31" x14ac:dyDescent="0.25">
      <c r="A2156" s="40">
        <f t="shared" si="33"/>
        <v>2155</v>
      </c>
      <c r="B2156" s="5" t="str">
        <f>LOWER(SUBSTITUTE(SUBSTITUTE(SUBSTITUTE(SUBSTITUTE(SUBSTITUTE(SUBSTITUTE(SUBSTITUTE(SUBSTITUTE(db[[#This Row],[NB BM]]," ",),".",""),"-",""),"(",""),")",""),"/",""),"""",""),"+",""))</f>
        <v>pcklgf39mobilsusun3</v>
      </c>
      <c r="C2156" s="5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D2156" s="5" t="str">
        <f>LOWER(SUBSTITUTE(SUBSTITUTE(SUBSTITUTE(SUBSTITUTE(SUBSTITUTE(SUBSTITUTE(SUBSTITUTE(SUBSTITUTE(SUBSTITUTE(db[[#This Row],[NB PAJAK]]," ",""),"-",""),"(",""),")",""),".",""),",",""),"/",""),"""",""),"+",""))</f>
        <v/>
      </c>
      <c r="E215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pcklgf39mobilsusun3120pcsartomoro</v>
      </c>
      <c r="F215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pcklgf39mobilssn322*9120pcs</v>
      </c>
      <c r="G2156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pcklgf39mobilssn322*9artomoro</v>
      </c>
      <c r="H215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pcklgf39mobilssn3229120pcsartomoro</v>
      </c>
      <c r="I2156" s="2" t="s">
        <v>5764</v>
      </c>
      <c r="J2156" s="2" t="s">
        <v>2623</v>
      </c>
      <c r="K2156" s="14"/>
      <c r="L2156" s="2" t="s">
        <v>1335</v>
      </c>
      <c r="M2156" s="34" t="e">
        <f>IF(db[[#This Row],[NB NOTA_C]]="","",COUNTIF([2]!B_MSK[concat],db[[#This Row],[NB NOTA_C]]))</f>
        <v>#REF!</v>
      </c>
      <c r="N2156" s="9" t="s">
        <v>1843</v>
      </c>
      <c r="O2156" s="5" t="s">
        <v>1382</v>
      </c>
      <c r="P2156" s="2" t="s">
        <v>2442</v>
      </c>
      <c r="R2156" s="2" t="str">
        <f>IF(db[[#This Row],[QTY/ CTN]]="","",SUBSTITUTE(SUBSTITUTE(SUBSTITUTE(db[[#This Row],[QTY/ CTN]]," ","_",2),"(",""),")","")&amp;"_")</f>
        <v>120 PCS_</v>
      </c>
      <c r="S2156" s="2">
        <f>IF(db[[#This Row],[H_QTY/ CTN]]="","",SEARCH("_",db[[#This Row],[H_QTY/ CTN]]))</f>
        <v>8</v>
      </c>
      <c r="T2156" s="2">
        <f>IF(db[[#This Row],[H_QTY/ CTN]]="","",LEN(db[[#This Row],[H_QTY/ CTN]]))</f>
        <v>8</v>
      </c>
      <c r="U2156" s="41" t="str">
        <f>IF(db[[#This Row],[H_QTY/ CTN]]="","",LEFT(db[[#This Row],[H_QTY/ CTN]],db[[#This Row],[H_1]]-1))</f>
        <v>120 PCS</v>
      </c>
      <c r="V2156" s="40" t="str">
        <f>IF(NOT(db[[#This Row],[H_1]]=db[[#This Row],[H_2]]),MID(db[[#This Row],[H_QTY/ CTN]],db[[#This Row],[H_1]]+1,db[[#This Row],[H_2]]-db[[#This Row],[H_1]]-1),"")</f>
        <v/>
      </c>
      <c r="W2156" s="40" t="str">
        <f>IF(db[[#This Row],[QTY/ CTN B]]="","",LEFT(db[[#This Row],[QTY/ CTN B]],SEARCH(" ",db[[#This Row],[QTY/ CTN B]],1)-1))</f>
        <v>120</v>
      </c>
      <c r="X2156" s="40" t="str">
        <f>IF(db[[#This Row],[QTY/ CTN B]]="","",RIGHT(db[[#This Row],[QTY/ CTN B]],LEN(db[[#This Row],[QTY/ CTN B]])-SEARCH(" ",db[[#This Row],[QTY/ CTN B]],1)))</f>
        <v>PCS</v>
      </c>
      <c r="Y2156" s="40" t="str">
        <f>IF(db[[#This Row],[QTY/ CTN TG]]="",IF(db[[#This Row],[STN TG]]="","",12),LEFT(db[[#This Row],[QTY/ CTN TG]],SEARCH(" ",db[[#This Row],[QTY/ CTN TG]],1)-1))</f>
        <v/>
      </c>
      <c r="Z21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6" s="40" t="str">
        <f>IF(db[[#This Row],[STN K]]="","",IF(db[[#This Row],[STN TG]]="LSN",12,""))</f>
        <v/>
      </c>
      <c r="AB2156" s="40" t="str">
        <f>IF(db[[#This Row],[STN TG]]="LSN","PCS","")</f>
        <v/>
      </c>
      <c r="AC2156" s="40">
        <f>db[[#This Row],[QTY B]]*IF(db[[#This Row],[QTY TG]]="",1,db[[#This Row],[QTY TG]])*IF(db[[#This Row],[QTY K]]="",1,db[[#This Row],[QTY K]])</f>
        <v>120</v>
      </c>
      <c r="AD2156" s="40" t="str">
        <f>IF(db[[#This Row],[STN K]]="",IF(db[[#This Row],[STN TG]]="",db[[#This Row],[STN B]],db[[#This Row],[STN TG]]),db[[#This Row],[STN K]])</f>
        <v>PCS</v>
      </c>
      <c r="AE2156" s="40"/>
    </row>
    <row r="2157" spans="1:31" x14ac:dyDescent="0.25">
      <c r="A2157" s="89">
        <f t="shared" si="33"/>
        <v>2156</v>
      </c>
      <c r="B2157" s="86" t="str">
        <f>LOWER(SUBSTITUTE(SUBSTITUTE(SUBSTITUTE(SUBSTITUTE(SUBSTITUTE(SUBSTITUTE(SUBSTITUTE(SUBSTITUTE(db[[#This Row],[NB BM]]," ",),".",""),"-",""),"(",""),")",""),"/",""),"""",""),"+",""))</f>
        <v>pcklgstudysetk597mobil205x7</v>
      </c>
      <c r="C2157" s="86" t="str">
        <f>LOWER(SUBSTITUTE(SUBSTITUTE(SUBSTITUTE(SUBSTITUTE(SUBSTITUTE(SUBSTITUTE(SUBSTITUTE(SUBSTITUTE(SUBSTITUTE(db[[#This Row],[NB NOTA]]," ",),".",""),"-",""),"(",""),")",""),",",""),"/",""),"""",""),"+",""))</f>
        <v>pcklgk597mobilstdset205*7</v>
      </c>
      <c r="D2157" s="86" t="str">
        <f>LOWER(SUBSTITUTE(SUBSTITUTE(SUBSTITUTE(SUBSTITUTE(SUBSTITUTE(SUBSTITUTE(SUBSTITUTE(SUBSTITUTE(SUBSTITUTE(db[[#This Row],[NB PAJAK]]," ",""),"-",""),"(",""),")",""),".",""),",",""),"/",""),"""",""),"+",""))</f>
        <v>pencilcasestudyset205x7kalengk597mobil</v>
      </c>
      <c r="E2157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pcklgstudysetk597mobil205x7144pcsartomoro</v>
      </c>
      <c r="F2157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pcklgk597mobilstdset205*7144pcs</v>
      </c>
      <c r="G2157" s="86" t="str">
        <f>db[[#This Row],[NB NOTA_C]]&amp;LOWER(SUBSTITUTE(SUBSTITUTE(SUBSTITUTE(SUBSTITUTE(SUBSTITUTE(SUBSTITUTE(SUBSTITUTE(SUBSTITUTE(SUBSTITUTE(db[[#This Row],[FAKTUR]]," ",),".",""),"-",""),"(",""),")",""),",",""),"/",""),"""",""),"+",""))</f>
        <v>pcklgk597mobilstdset205*7artomoro</v>
      </c>
      <c r="H2157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pcklgk597mobilstdset2057144pcsartomoro</v>
      </c>
      <c r="I2157" s="2" t="s">
        <v>5765</v>
      </c>
      <c r="J2157" s="2" t="s">
        <v>5568</v>
      </c>
      <c r="K2157" s="14" t="s">
        <v>5569</v>
      </c>
      <c r="L2157" s="51" t="s">
        <v>1335</v>
      </c>
      <c r="M2157" s="87" t="e">
        <f>IF(db[[#This Row],[NB NOTA_C]]="","",COUNTIF([2]!B_MSK[concat],db[[#This Row],[NB NOTA_C]]))</f>
        <v>#REF!</v>
      </c>
      <c r="N2157" s="88" t="s">
        <v>1843</v>
      </c>
      <c r="O2157" s="86" t="s">
        <v>1379</v>
      </c>
      <c r="P2157" s="51" t="s">
        <v>2442</v>
      </c>
      <c r="Q2157" s="86" t="s">
        <v>5524</v>
      </c>
      <c r="R2157" s="86" t="str">
        <f>IF(db[[#This Row],[QTY/ CTN]]="","",SUBSTITUTE(SUBSTITUTE(SUBSTITUTE(db[[#This Row],[QTY/ CTN]]," ","_",2),"(",""),")","")&amp;"_")</f>
        <v>144 PCS_</v>
      </c>
      <c r="S2157" s="86">
        <f>IF(db[[#This Row],[H_QTY/ CTN]]="","",SEARCH("_",db[[#This Row],[H_QTY/ CTN]]))</f>
        <v>8</v>
      </c>
      <c r="T2157" s="86">
        <f>IF(db[[#This Row],[H_QTY/ CTN]]="","",LEN(db[[#This Row],[H_QTY/ CTN]]))</f>
        <v>8</v>
      </c>
      <c r="U2157" s="89" t="str">
        <f>IF(db[[#This Row],[H_QTY/ CTN]]="","",LEFT(db[[#This Row],[H_QTY/ CTN]],db[[#This Row],[H_1]]-1))</f>
        <v>144 PCS</v>
      </c>
      <c r="V2157" s="89" t="str">
        <f>IF(NOT(db[[#This Row],[H_1]]=db[[#This Row],[H_2]]),MID(db[[#This Row],[H_QTY/ CTN]],db[[#This Row],[H_1]]+1,db[[#This Row],[H_2]]-db[[#This Row],[H_1]]-1),"")</f>
        <v/>
      </c>
      <c r="W2157" s="89" t="str">
        <f>IF(db[[#This Row],[QTY/ CTN B]]="","",LEFT(db[[#This Row],[QTY/ CTN B]],SEARCH(" ",db[[#This Row],[QTY/ CTN B]],1)-1))</f>
        <v>144</v>
      </c>
      <c r="X2157" s="89" t="str">
        <f>IF(db[[#This Row],[QTY/ CTN B]]="","",RIGHT(db[[#This Row],[QTY/ CTN B]],LEN(db[[#This Row],[QTY/ CTN B]])-SEARCH(" ",db[[#This Row],[QTY/ CTN B]],1)))</f>
        <v>PCS</v>
      </c>
      <c r="Y2157" s="89" t="str">
        <f>IF(db[[#This Row],[QTY/ CTN TG]]="",IF(db[[#This Row],[STN TG]]="","",12),LEFT(db[[#This Row],[QTY/ CTN TG]],SEARCH(" ",db[[#This Row],[QTY/ CTN TG]],1)-1))</f>
        <v/>
      </c>
      <c r="Z215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7" s="89" t="str">
        <f>IF(db[[#This Row],[STN K]]="","",IF(db[[#This Row],[STN TG]]="LSN",12,""))</f>
        <v/>
      </c>
      <c r="AB2157" s="89" t="str">
        <f>IF(db[[#This Row],[STN TG]]="LSN","PCS","")</f>
        <v/>
      </c>
      <c r="AC2157" s="89">
        <f>db[[#This Row],[QTY B]]*IF(db[[#This Row],[QTY TG]]="",1,db[[#This Row],[QTY TG]])*IF(db[[#This Row],[QTY K]]="",1,db[[#This Row],[QTY K]])</f>
        <v>144</v>
      </c>
      <c r="AD2157" s="89" t="str">
        <f>IF(db[[#This Row],[STN K]]="",IF(db[[#This Row],[STN TG]]="",db[[#This Row],[STN B]],db[[#This Row],[STN TG]]),db[[#This Row],[STN K]])</f>
        <v>PCS</v>
      </c>
      <c r="AE2157" s="89"/>
    </row>
    <row r="2158" spans="1:31" x14ac:dyDescent="0.25">
      <c r="A2158" s="89">
        <f t="shared" si="33"/>
        <v>2157</v>
      </c>
      <c r="B2158" s="86" t="str">
        <f>LOWER(SUBSTITUTE(SUBSTITUTE(SUBSTITUTE(SUBSTITUTE(SUBSTITUTE(SUBSTITUTE(SUBSTITUTE(SUBSTITUTE(db[[#This Row],[NB BM]]," ",),".",""),"-",""),"(",""),")",""),"/",""),"""",""),"+",""))</f>
        <v>pcklgty552mobilanak21x65</v>
      </c>
      <c r="C2158" s="86" t="str">
        <f>LOWER(SUBSTITUTE(SUBSTITUTE(SUBSTITUTE(SUBSTITUTE(SUBSTITUTE(SUBSTITUTE(SUBSTITUTE(SUBSTITUTE(SUBSTITUTE(db[[#This Row],[NB NOTA]]," ",),".",""),"-",""),"(",""),")",""),",",""),"/",""),"""",""),"+",""))</f>
        <v>pcklgty552mobilanak21x65</v>
      </c>
      <c r="D2158" s="86" t="str">
        <f>LOWER(SUBSTITUTE(SUBSTITUTE(SUBSTITUTE(SUBSTITUTE(SUBSTITUTE(SUBSTITUTE(SUBSTITUTE(SUBSTITUTE(SUBSTITUTE(db[[#This Row],[NB PAJAK]]," ",""),"-",""),"(",""),")",""),".",""),",",""),"/",""),"""",""),"+",""))</f>
        <v>pencilcase21x65kalengty552mobilanak</v>
      </c>
      <c r="E2158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pcklgty552mobilanak21x65160pcsartomoro</v>
      </c>
      <c r="F2158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pcklgty552mobilanak21x65160pcs</v>
      </c>
      <c r="G2158" s="86" t="str">
        <f>db[[#This Row],[NB NOTA_C]]&amp;LOWER(SUBSTITUTE(SUBSTITUTE(SUBSTITUTE(SUBSTITUTE(SUBSTITUTE(SUBSTITUTE(SUBSTITUTE(SUBSTITUTE(SUBSTITUTE(db[[#This Row],[FAKTUR]]," ",),".",""),"-",""),"(",""),")",""),",",""),"/",""),"""",""),"+",""))</f>
        <v>pcklgty552mobilanak21x65artomoro</v>
      </c>
      <c r="H2158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pcklgty552mobilanak21x65160pcsartomoro</v>
      </c>
      <c r="I2158" s="2" t="s">
        <v>7759</v>
      </c>
      <c r="J2158" s="2" t="s">
        <v>7760</v>
      </c>
      <c r="K2158" s="52" t="s">
        <v>5537</v>
      </c>
      <c r="L2158" s="51" t="s">
        <v>1335</v>
      </c>
      <c r="M2158" s="87" t="e">
        <f>IF(db[[#This Row],[NB NOTA_C]]="","",COUNTIF([2]!B_MSK[concat],db[[#This Row],[NB NOTA_C]]))</f>
        <v>#REF!</v>
      </c>
      <c r="N2158" s="88" t="s">
        <v>1843</v>
      </c>
      <c r="O2158" s="86" t="s">
        <v>1415</v>
      </c>
      <c r="P2158" s="51" t="s">
        <v>2442</v>
      </c>
      <c r="Q2158" s="86" t="s">
        <v>5523</v>
      </c>
      <c r="R2158" s="86" t="str">
        <f>IF(db[[#This Row],[QTY/ CTN]]="","",SUBSTITUTE(SUBSTITUTE(SUBSTITUTE(db[[#This Row],[QTY/ CTN]]," ","_",2),"(",""),")","")&amp;"_")</f>
        <v>160 PCS_</v>
      </c>
      <c r="S2158" s="86">
        <f>IF(db[[#This Row],[H_QTY/ CTN]]="","",SEARCH("_",db[[#This Row],[H_QTY/ CTN]]))</f>
        <v>8</v>
      </c>
      <c r="T2158" s="86">
        <f>IF(db[[#This Row],[H_QTY/ CTN]]="","",LEN(db[[#This Row],[H_QTY/ CTN]]))</f>
        <v>8</v>
      </c>
      <c r="U2158" s="89" t="str">
        <f>IF(db[[#This Row],[H_QTY/ CTN]]="","",LEFT(db[[#This Row],[H_QTY/ CTN]],db[[#This Row],[H_1]]-1))</f>
        <v>160 PCS</v>
      </c>
      <c r="V2158" s="89" t="str">
        <f>IF(NOT(db[[#This Row],[H_1]]=db[[#This Row],[H_2]]),MID(db[[#This Row],[H_QTY/ CTN]],db[[#This Row],[H_1]]+1,db[[#This Row],[H_2]]-db[[#This Row],[H_1]]-1),"")</f>
        <v/>
      </c>
      <c r="W2158" s="89" t="str">
        <f>IF(db[[#This Row],[QTY/ CTN B]]="","",LEFT(db[[#This Row],[QTY/ CTN B]],SEARCH(" ",db[[#This Row],[QTY/ CTN B]],1)-1))</f>
        <v>160</v>
      </c>
      <c r="X2158" s="89" t="str">
        <f>IF(db[[#This Row],[QTY/ CTN B]]="","",RIGHT(db[[#This Row],[QTY/ CTN B]],LEN(db[[#This Row],[QTY/ CTN B]])-SEARCH(" ",db[[#This Row],[QTY/ CTN B]],1)))</f>
        <v>PCS</v>
      </c>
      <c r="Y2158" s="89" t="str">
        <f>IF(db[[#This Row],[QTY/ CTN TG]]="",IF(db[[#This Row],[STN TG]]="","",12),LEFT(db[[#This Row],[QTY/ CTN TG]],SEARCH(" ",db[[#This Row],[QTY/ CTN TG]],1)-1))</f>
        <v/>
      </c>
      <c r="Z215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8" s="89" t="str">
        <f>IF(db[[#This Row],[STN K]]="","",IF(db[[#This Row],[STN TG]]="LSN",12,""))</f>
        <v/>
      </c>
      <c r="AB2158" s="89" t="str">
        <f>IF(db[[#This Row],[STN TG]]="LSN","PCS","")</f>
        <v/>
      </c>
      <c r="AC2158" s="89">
        <f>db[[#This Row],[QTY B]]*IF(db[[#This Row],[QTY TG]]="",1,db[[#This Row],[QTY TG]])*IF(db[[#This Row],[QTY K]]="",1,db[[#This Row],[QTY K]])</f>
        <v>160</v>
      </c>
      <c r="AD2158" s="89" t="str">
        <f>IF(db[[#This Row],[STN K]]="",IF(db[[#This Row],[STN TG]]="",db[[#This Row],[STN B]],db[[#This Row],[STN TG]]),db[[#This Row],[STN K]])</f>
        <v>PCS</v>
      </c>
      <c r="AE2158" s="89"/>
    </row>
    <row r="2159" spans="1:31" x14ac:dyDescent="0.25">
      <c r="A2159" s="40">
        <f t="shared" si="33"/>
        <v>2158</v>
      </c>
      <c r="B2159" s="126" t="str">
        <f>LOWER(SUBSTITUTE(SUBSTITUTE(SUBSTITUTE(SUBSTITUTE(SUBSTITUTE(SUBSTITUTE(SUBSTITUTE(SUBSTITUTE(db[[#This Row],[NB BM]]," ",),".",""),"-",""),"(",""),")",""),"/",""),"""",""),"+",""))</f>
        <v>pckodea2020d3ssn3d</v>
      </c>
      <c r="C2159" s="126" t="str">
        <f>LOWER(SUBSTITUTE(SUBSTITUTE(SUBSTITUTE(SUBSTITUTE(SUBSTITUTE(SUBSTITUTE(SUBSTITUTE(SUBSTITUTE(SUBSTITUTE(db[[#This Row],[NB NOTA]]," ",),".",""),"-",""),"(",""),")",""),",",""),"/",""),"""",""),"+",""))</f>
        <v>pckode3ss3da2020d</v>
      </c>
      <c r="D2159" s="126" t="str">
        <f>LOWER(SUBSTITUTE(SUBSTITUTE(SUBSTITUTE(SUBSTITUTE(SUBSTITUTE(SUBSTITUTE(SUBSTITUTE(SUBSTITUTE(SUBSTITUTE(db[[#This Row],[NB PAJAK]]," ",""),"-",""),"(",""),")",""),".",""),",",""),"/",""),"""",""),"+",""))</f>
        <v/>
      </c>
      <c r="E2159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pckodea2020d3ssn3d96pcsuntana</v>
      </c>
      <c r="F2159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pckode3ss3da2020d96pcs</v>
      </c>
      <c r="G2159" s="126" t="str">
        <f>db[[#This Row],[NB NOTA_C]]&amp;LOWER(SUBSTITUTE(SUBSTITUTE(SUBSTITUTE(SUBSTITUTE(SUBSTITUTE(SUBSTITUTE(SUBSTITUTE(SUBSTITUTE(SUBSTITUTE(db[[#This Row],[FAKTUR]]," ",),".",""),"-",""),"(",""),")",""),",",""),"/",""),"""",""),"+",""))</f>
        <v>pckode3ss3da2020duntana</v>
      </c>
      <c r="H2159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pckode3ss3da2020d96pcsuntana</v>
      </c>
      <c r="I2159" s="43" t="s">
        <v>5766</v>
      </c>
      <c r="J2159" s="43" t="s">
        <v>4675</v>
      </c>
      <c r="K2159" s="44"/>
      <c r="L2159" s="2" t="s">
        <v>1336</v>
      </c>
      <c r="M2159" s="127" t="e">
        <f>IF(db[[#This Row],[NB NOTA_C]]="","",COUNTIF([2]!B_MSK[concat],db[[#This Row],[NB NOTA_C]]))</f>
        <v>#REF!</v>
      </c>
      <c r="N2159" s="128" t="s">
        <v>4676</v>
      </c>
      <c r="O2159" s="126" t="s">
        <v>1388</v>
      </c>
      <c r="P2159" s="43" t="s">
        <v>2442</v>
      </c>
      <c r="Q2159" s="126"/>
      <c r="R2159" s="126" t="str">
        <f>IF(db[[#This Row],[QTY/ CTN]]="","",SUBSTITUTE(SUBSTITUTE(SUBSTITUTE(db[[#This Row],[QTY/ CTN]]," ","_",2),"(",""),")","")&amp;"_")</f>
        <v>96 PCS_</v>
      </c>
      <c r="S2159" s="126">
        <f>IF(db[[#This Row],[H_QTY/ CTN]]="","",SEARCH("_",db[[#This Row],[H_QTY/ CTN]]))</f>
        <v>7</v>
      </c>
      <c r="T2159" s="126">
        <f>IF(db[[#This Row],[H_QTY/ CTN]]="","",LEN(db[[#This Row],[H_QTY/ CTN]]))</f>
        <v>7</v>
      </c>
      <c r="U2159" s="129" t="str">
        <f>IF(db[[#This Row],[H_QTY/ CTN]]="","",LEFT(db[[#This Row],[H_QTY/ CTN]],db[[#This Row],[H_1]]-1))</f>
        <v>96 PCS</v>
      </c>
      <c r="V2159" s="129" t="str">
        <f>IF(NOT(db[[#This Row],[H_1]]=db[[#This Row],[H_2]]),MID(db[[#This Row],[H_QTY/ CTN]],db[[#This Row],[H_1]]+1,db[[#This Row],[H_2]]-db[[#This Row],[H_1]]-1),"")</f>
        <v/>
      </c>
      <c r="W2159" s="129" t="str">
        <f>IF(db[[#This Row],[QTY/ CTN B]]="","",LEFT(db[[#This Row],[QTY/ CTN B]],SEARCH(" ",db[[#This Row],[QTY/ CTN B]],1)-1))</f>
        <v>96</v>
      </c>
      <c r="X2159" s="129" t="str">
        <f>IF(db[[#This Row],[QTY/ CTN B]]="","",RIGHT(db[[#This Row],[QTY/ CTN B]],LEN(db[[#This Row],[QTY/ CTN B]])-SEARCH(" ",db[[#This Row],[QTY/ CTN B]],1)))</f>
        <v>PCS</v>
      </c>
      <c r="Y2159" s="129" t="str">
        <f>IF(db[[#This Row],[QTY/ CTN TG]]="",IF(db[[#This Row],[STN TG]]="","",12),LEFT(db[[#This Row],[QTY/ CTN TG]],SEARCH(" ",db[[#This Row],[QTY/ CTN TG]],1)-1))</f>
        <v/>
      </c>
      <c r="Z2159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59" s="129" t="str">
        <f>IF(db[[#This Row],[STN K]]="","",IF(db[[#This Row],[STN TG]]="LSN",12,""))</f>
        <v/>
      </c>
      <c r="AB2159" s="129" t="str">
        <f>IF(db[[#This Row],[STN TG]]="LSN","PCS","")</f>
        <v/>
      </c>
      <c r="AC2159" s="129">
        <f>db[[#This Row],[QTY B]]*IF(db[[#This Row],[QTY TG]]="",1,db[[#This Row],[QTY TG]])*IF(db[[#This Row],[QTY K]]="",1,db[[#This Row],[QTY K]])</f>
        <v>96</v>
      </c>
      <c r="AD2159" s="129" t="str">
        <f>IF(db[[#This Row],[STN K]]="",IF(db[[#This Row],[STN TG]]="",db[[#This Row],[STN B]],db[[#This Row],[STN TG]]),db[[#This Row],[STN K]])</f>
        <v>PCS</v>
      </c>
      <c r="AE2159" s="40"/>
    </row>
    <row r="2160" spans="1:31" x14ac:dyDescent="0.25">
      <c r="A2160" s="78">
        <f t="shared" si="33"/>
        <v>2159</v>
      </c>
      <c r="B2160" s="79" t="str">
        <f>LOWER(SUBSTITUTE(SUBSTITUTE(SUBSTITUTE(SUBSTITUTE(SUBSTITUTE(SUBSTITUTE(SUBSTITUTE(SUBSTITUTE(db[[#This Row],[NB BM]]," ",),".",""),"-",""),"(",""),")",""),"/",""),"""",""),"+",""))</f>
        <v>pckodea40014susun</v>
      </c>
      <c r="C2160" s="79" t="str">
        <f>LOWER(SUBSTITUTE(SUBSTITUTE(SUBSTITUTE(SUBSTITUTE(SUBSTITUTE(SUBSTITUTE(SUBSTITUTE(SUBSTITUTE(SUBSTITUTE(db[[#This Row],[NB NOTA]]," ",),".",""),"-",""),"(",""),")",""),",",""),"/",""),"""",""),"+",""))</f>
        <v>pckode4ssa4001</v>
      </c>
      <c r="D2160" s="79" t="str">
        <f>LOWER(SUBSTITUTE(SUBSTITUTE(SUBSTITUTE(SUBSTITUTE(SUBSTITUTE(SUBSTITUTE(SUBSTITUTE(SUBSTITUTE(SUBSTITUTE(db[[#This Row],[NB PAJAK]]," ",""),"-",""),"(",""),")",""),".",""),",",""),"/",""),"""",""),"+",""))</f>
        <v/>
      </c>
      <c r="E2160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pckodea40014susun72pcsuntana</v>
      </c>
      <c r="F2160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pckode4ssa400172pcs</v>
      </c>
      <c r="G2160" s="79" t="str">
        <f>db[[#This Row],[NB NOTA_C]]&amp;LOWER(SUBSTITUTE(SUBSTITUTE(SUBSTITUTE(SUBSTITUTE(SUBSTITUTE(SUBSTITUTE(SUBSTITUTE(SUBSTITUTE(SUBSTITUTE(db[[#This Row],[FAKTUR]]," ",),".",""),"-",""),"(",""),")",""),",",""),"/",""),"""",""),"+",""))</f>
        <v>pckode4ssa4001untana</v>
      </c>
      <c r="H2160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pckode4ssa400172pcsuntana</v>
      </c>
      <c r="I2160" s="2" t="s">
        <v>7644</v>
      </c>
      <c r="J2160" s="70" t="s">
        <v>7453</v>
      </c>
      <c r="K2160" s="71"/>
      <c r="L2160" s="70" t="s">
        <v>1336</v>
      </c>
      <c r="M2160" s="80" t="e">
        <f>IF(db[[#This Row],[NB NOTA_C]]="","",COUNTIF([2]!B_MSK[concat],db[[#This Row],[NB NOTA_C]]))</f>
        <v>#REF!</v>
      </c>
      <c r="N2160" s="81" t="s">
        <v>4676</v>
      </c>
      <c r="O2160" s="79" t="s">
        <v>1390</v>
      </c>
      <c r="P2160" s="70"/>
      <c r="Q2160" s="79"/>
      <c r="R2160" s="79" t="str">
        <f>IF(db[[#This Row],[QTY/ CTN]]="","",SUBSTITUTE(SUBSTITUTE(SUBSTITUTE(db[[#This Row],[QTY/ CTN]]," ","_",2),"(",""),")","")&amp;"_")</f>
        <v>72 PCS_</v>
      </c>
      <c r="S2160" s="79">
        <f>IF(db[[#This Row],[H_QTY/ CTN]]="","",SEARCH("_",db[[#This Row],[H_QTY/ CTN]]))</f>
        <v>7</v>
      </c>
      <c r="T2160" s="79">
        <f>IF(db[[#This Row],[H_QTY/ CTN]]="","",LEN(db[[#This Row],[H_QTY/ CTN]]))</f>
        <v>7</v>
      </c>
      <c r="U2160" s="78" t="str">
        <f>IF(db[[#This Row],[H_QTY/ CTN]]="","",LEFT(db[[#This Row],[H_QTY/ CTN]],db[[#This Row],[H_1]]-1))</f>
        <v>72 PCS</v>
      </c>
      <c r="V2160" s="78" t="str">
        <f>IF(NOT(db[[#This Row],[H_1]]=db[[#This Row],[H_2]]),MID(db[[#This Row],[H_QTY/ CTN]],db[[#This Row],[H_1]]+1,db[[#This Row],[H_2]]-db[[#This Row],[H_1]]-1),"")</f>
        <v/>
      </c>
      <c r="W2160" s="78" t="str">
        <f>IF(db[[#This Row],[QTY/ CTN B]]="","",LEFT(db[[#This Row],[QTY/ CTN B]],SEARCH(" ",db[[#This Row],[QTY/ CTN B]],1)-1))</f>
        <v>72</v>
      </c>
      <c r="X2160" s="78" t="str">
        <f>IF(db[[#This Row],[QTY/ CTN B]]="","",RIGHT(db[[#This Row],[QTY/ CTN B]],LEN(db[[#This Row],[QTY/ CTN B]])-SEARCH(" ",db[[#This Row],[QTY/ CTN B]],1)))</f>
        <v>PCS</v>
      </c>
      <c r="Y2160" s="78" t="str">
        <f>IF(db[[#This Row],[QTY/ CTN TG]]="",IF(db[[#This Row],[STN TG]]="","",12),LEFT(db[[#This Row],[QTY/ CTN TG]],SEARCH(" ",db[[#This Row],[QTY/ CTN TG]],1)-1))</f>
        <v/>
      </c>
      <c r="Z2160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60" s="78" t="str">
        <f>IF(db[[#This Row],[STN K]]="","",IF(db[[#This Row],[STN TG]]="LSN",12,""))</f>
        <v/>
      </c>
      <c r="AB2160" s="78" t="str">
        <f>IF(db[[#This Row],[STN TG]]="LSN","PCS","")</f>
        <v/>
      </c>
      <c r="AC2160" s="78">
        <f>db[[#This Row],[QTY B]]*IF(db[[#This Row],[QTY TG]]="",1,db[[#This Row],[QTY TG]])*IF(db[[#This Row],[QTY K]]="",1,db[[#This Row],[QTY K]])</f>
        <v>72</v>
      </c>
      <c r="AD2160" s="78" t="str">
        <f>IF(db[[#This Row],[STN K]]="",IF(db[[#This Row],[STN TG]]="",db[[#This Row],[STN B]],db[[#This Row],[STN TG]]),db[[#This Row],[STN K]])</f>
        <v>PCS</v>
      </c>
      <c r="AE2160" s="78"/>
    </row>
    <row r="2161" spans="1:31" x14ac:dyDescent="0.25">
      <c r="A2161" s="78">
        <f t="shared" si="33"/>
        <v>2160</v>
      </c>
      <c r="B2161" s="79" t="str">
        <f>LOWER(SUBSTITUTE(SUBSTITUTE(SUBSTITUTE(SUBSTITUTE(SUBSTITUTE(SUBSTITUTE(SUBSTITUTE(SUBSTITUTE(db[[#This Row],[NB BM]]," ",),".",""),"-",""),"(",""),")",""),"/",""),"""",""),"+",""))</f>
        <v>pckode150015susun</v>
      </c>
      <c r="C2161" s="79" t="str">
        <f>LOWER(SUBSTITUTE(SUBSTITUTE(SUBSTITUTE(SUBSTITUTE(SUBSTITUTE(SUBSTITUTE(SUBSTITUTE(SUBSTITUTE(SUBSTITUTE(db[[#This Row],[NB NOTA]]," ",),".",""),"-",""),"(",""),")",""),",",""),"/",""),"""",""),"+",""))</f>
        <v>pckode5ss15001</v>
      </c>
      <c r="D2161" s="79" t="str">
        <f>LOWER(SUBSTITUTE(SUBSTITUTE(SUBSTITUTE(SUBSTITUTE(SUBSTITUTE(SUBSTITUTE(SUBSTITUTE(SUBSTITUTE(SUBSTITUTE(db[[#This Row],[NB PAJAK]]," ",""),"-",""),"(",""),")",""),".",""),",",""),"/",""),"""",""),"+",""))</f>
        <v/>
      </c>
      <c r="E2161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pckode150015susun60pcsuntana</v>
      </c>
      <c r="F2161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pckode5ss1500160pcs</v>
      </c>
      <c r="G2161" s="79" t="str">
        <f>db[[#This Row],[NB NOTA_C]]&amp;LOWER(SUBSTITUTE(SUBSTITUTE(SUBSTITUTE(SUBSTITUTE(SUBSTITUTE(SUBSTITUTE(SUBSTITUTE(SUBSTITUTE(SUBSTITUTE(db[[#This Row],[FAKTUR]]," ",),".",""),"-",""),"(",""),")",""),",",""),"/",""),"""",""),"+",""))</f>
        <v>pckode5ss15001untana</v>
      </c>
      <c r="H2161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pckode5ss1500160pcsuntana</v>
      </c>
      <c r="I2161" s="2" t="s">
        <v>7645</v>
      </c>
      <c r="J2161" s="70" t="s">
        <v>7454</v>
      </c>
      <c r="K2161" s="71"/>
      <c r="L2161" s="70" t="s">
        <v>1336</v>
      </c>
      <c r="M2161" s="80" t="e">
        <f>IF(db[[#This Row],[NB NOTA_C]]="","",COUNTIF([2]!B_MSK[concat],db[[#This Row],[NB NOTA_C]]))</f>
        <v>#REF!</v>
      </c>
      <c r="N2161" s="81" t="s">
        <v>4676</v>
      </c>
      <c r="O2161" s="79" t="s">
        <v>1380</v>
      </c>
      <c r="P2161" s="70"/>
      <c r="Q2161" s="79"/>
      <c r="R2161" s="79" t="str">
        <f>IF(db[[#This Row],[QTY/ CTN]]="","",SUBSTITUTE(SUBSTITUTE(SUBSTITUTE(db[[#This Row],[QTY/ CTN]]," ","_",2),"(",""),")","")&amp;"_")</f>
        <v>60 PCS_</v>
      </c>
      <c r="S2161" s="79">
        <f>IF(db[[#This Row],[H_QTY/ CTN]]="","",SEARCH("_",db[[#This Row],[H_QTY/ CTN]]))</f>
        <v>7</v>
      </c>
      <c r="T2161" s="79">
        <f>IF(db[[#This Row],[H_QTY/ CTN]]="","",LEN(db[[#This Row],[H_QTY/ CTN]]))</f>
        <v>7</v>
      </c>
      <c r="U2161" s="78" t="str">
        <f>IF(db[[#This Row],[H_QTY/ CTN]]="","",LEFT(db[[#This Row],[H_QTY/ CTN]],db[[#This Row],[H_1]]-1))</f>
        <v>60 PCS</v>
      </c>
      <c r="V2161" s="78" t="str">
        <f>IF(NOT(db[[#This Row],[H_1]]=db[[#This Row],[H_2]]),MID(db[[#This Row],[H_QTY/ CTN]],db[[#This Row],[H_1]]+1,db[[#This Row],[H_2]]-db[[#This Row],[H_1]]-1),"")</f>
        <v/>
      </c>
      <c r="W2161" s="78" t="str">
        <f>IF(db[[#This Row],[QTY/ CTN B]]="","",LEFT(db[[#This Row],[QTY/ CTN B]],SEARCH(" ",db[[#This Row],[QTY/ CTN B]],1)-1))</f>
        <v>60</v>
      </c>
      <c r="X2161" s="78" t="str">
        <f>IF(db[[#This Row],[QTY/ CTN B]]="","",RIGHT(db[[#This Row],[QTY/ CTN B]],LEN(db[[#This Row],[QTY/ CTN B]])-SEARCH(" ",db[[#This Row],[QTY/ CTN B]],1)))</f>
        <v>PCS</v>
      </c>
      <c r="Y2161" s="78" t="str">
        <f>IF(db[[#This Row],[QTY/ CTN TG]]="",IF(db[[#This Row],[STN TG]]="","",12),LEFT(db[[#This Row],[QTY/ CTN TG]],SEARCH(" ",db[[#This Row],[QTY/ CTN TG]],1)-1))</f>
        <v/>
      </c>
      <c r="Z2161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61" s="78" t="str">
        <f>IF(db[[#This Row],[STN K]]="","",IF(db[[#This Row],[STN TG]]="LSN",12,""))</f>
        <v/>
      </c>
      <c r="AB2161" s="78" t="str">
        <f>IF(db[[#This Row],[STN TG]]="LSN","PCS","")</f>
        <v/>
      </c>
      <c r="AC2161" s="78">
        <f>db[[#This Row],[QTY B]]*IF(db[[#This Row],[QTY TG]]="",1,db[[#This Row],[QTY TG]])*IF(db[[#This Row],[QTY K]]="",1,db[[#This Row],[QTY K]])</f>
        <v>60</v>
      </c>
      <c r="AD2161" s="78" t="str">
        <f>IF(db[[#This Row],[STN K]]="",IF(db[[#This Row],[STN TG]]="",db[[#This Row],[STN B]],db[[#This Row],[STN TG]]),db[[#This Row],[STN K]])</f>
        <v>PCS</v>
      </c>
      <c r="AE2161" s="78"/>
    </row>
    <row r="2162" spans="1:31" x14ac:dyDescent="0.25">
      <c r="A2162" s="40">
        <f t="shared" si="33"/>
        <v>2161</v>
      </c>
      <c r="B2162" s="5" t="str">
        <f>LOWER(SUBSTITUTE(SUBSTITUTE(SUBSTITUTE(SUBSTITUTE(SUBSTITUTE(SUBSTITUTE(SUBSTITUTE(SUBSTITUTE(db[[#This Row],[NB BM]]," ",),".",""),"-",""),"(",""),")",""),"/",""),"""",""),"+",""))</f>
        <v>pckrt3320lampususun3</v>
      </c>
      <c r="C2162" s="5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D2162" s="5" t="str">
        <f>LOWER(SUBSTITUTE(SUBSTITUTE(SUBSTITUTE(SUBSTITUTE(SUBSTITUTE(SUBSTITUTE(SUBSTITUTE(SUBSTITUTE(SUBSTITUTE(db[[#This Row],[NB PAJAK]]," ",""),"-",""),"(",""),")",""),".",""),",",""),"/",""),"""",""),"+",""))</f>
        <v/>
      </c>
      <c r="E216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pckrt3320lampususun396pcsartomoro</v>
      </c>
      <c r="F216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pckrt3320lampussn3met96pcs</v>
      </c>
      <c r="G2162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pckrt3320lampussn3metartomoro</v>
      </c>
      <c r="H216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pckrt3320lampussn3met96pcsartomoro</v>
      </c>
      <c r="I2162" s="2" t="s">
        <v>5767</v>
      </c>
      <c r="J2162" s="2" t="s">
        <v>2624</v>
      </c>
      <c r="K2162" s="14"/>
      <c r="L2162" s="2" t="s">
        <v>1335</v>
      </c>
      <c r="M2162" s="34" t="e">
        <f>IF(db[[#This Row],[NB NOTA_C]]="","",COUNTIF([2]!B_MSK[concat],db[[#This Row],[NB NOTA_C]]))</f>
        <v>#REF!</v>
      </c>
      <c r="N2162" s="9" t="s">
        <v>1843</v>
      </c>
      <c r="O2162" s="5" t="s">
        <v>1388</v>
      </c>
      <c r="P2162" s="2" t="s">
        <v>2442</v>
      </c>
      <c r="R2162" s="2" t="str">
        <f>IF(db[[#This Row],[QTY/ CTN]]="","",SUBSTITUTE(SUBSTITUTE(SUBSTITUTE(db[[#This Row],[QTY/ CTN]]," ","_",2),"(",""),")","")&amp;"_")</f>
        <v>96 PCS_</v>
      </c>
      <c r="S2162" s="2">
        <f>IF(db[[#This Row],[H_QTY/ CTN]]="","",SEARCH("_",db[[#This Row],[H_QTY/ CTN]]))</f>
        <v>7</v>
      </c>
      <c r="T2162" s="2">
        <f>IF(db[[#This Row],[H_QTY/ CTN]]="","",LEN(db[[#This Row],[H_QTY/ CTN]]))</f>
        <v>7</v>
      </c>
      <c r="U2162" s="41" t="str">
        <f>IF(db[[#This Row],[H_QTY/ CTN]]="","",LEFT(db[[#This Row],[H_QTY/ CTN]],db[[#This Row],[H_1]]-1))</f>
        <v>96 PCS</v>
      </c>
      <c r="V2162" s="40" t="str">
        <f>IF(NOT(db[[#This Row],[H_1]]=db[[#This Row],[H_2]]),MID(db[[#This Row],[H_QTY/ CTN]],db[[#This Row],[H_1]]+1,db[[#This Row],[H_2]]-db[[#This Row],[H_1]]-1),"")</f>
        <v/>
      </c>
      <c r="W2162" s="40" t="str">
        <f>IF(db[[#This Row],[QTY/ CTN B]]="","",LEFT(db[[#This Row],[QTY/ CTN B]],SEARCH(" ",db[[#This Row],[QTY/ CTN B]],1)-1))</f>
        <v>96</v>
      </c>
      <c r="X2162" s="40" t="str">
        <f>IF(db[[#This Row],[QTY/ CTN B]]="","",RIGHT(db[[#This Row],[QTY/ CTN B]],LEN(db[[#This Row],[QTY/ CTN B]])-SEARCH(" ",db[[#This Row],[QTY/ CTN B]],1)))</f>
        <v>PCS</v>
      </c>
      <c r="Y2162" s="40" t="str">
        <f>IF(db[[#This Row],[QTY/ CTN TG]]="",IF(db[[#This Row],[STN TG]]="","",12),LEFT(db[[#This Row],[QTY/ CTN TG]],SEARCH(" ",db[[#This Row],[QTY/ CTN TG]],1)-1))</f>
        <v/>
      </c>
      <c r="Z21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62" s="40" t="str">
        <f>IF(db[[#This Row],[STN K]]="","",IF(db[[#This Row],[STN TG]]="LSN",12,""))</f>
        <v/>
      </c>
      <c r="AB2162" s="40" t="str">
        <f>IF(db[[#This Row],[STN TG]]="LSN","PCS","")</f>
        <v/>
      </c>
      <c r="AC2162" s="40">
        <f>db[[#This Row],[QTY B]]*IF(db[[#This Row],[QTY TG]]="",1,db[[#This Row],[QTY TG]])*IF(db[[#This Row],[QTY K]]="",1,db[[#This Row],[QTY K]])</f>
        <v>96</v>
      </c>
      <c r="AD2162" s="40" t="str">
        <f>IF(db[[#This Row],[STN K]]="",IF(db[[#This Row],[STN TG]]="",db[[#This Row],[STN B]],db[[#This Row],[STN TG]]),db[[#This Row],[STN K]])</f>
        <v>PCS</v>
      </c>
      <c r="AE2162" s="40"/>
    </row>
    <row r="2163" spans="1:31" x14ac:dyDescent="0.25">
      <c r="A2163" s="40">
        <f t="shared" si="33"/>
        <v>2162</v>
      </c>
      <c r="B2163" s="5" t="str">
        <f>LOWER(SUBSTITUTE(SUBSTITUTE(SUBSTITUTE(SUBSTITUTE(SUBSTITUTE(SUBSTITUTE(SUBSTITUTE(SUBSTITUTE(db[[#This Row],[NB BM]]," ",),".",""),"-",""),"(",""),")",""),"/",""),"""",""),"+",""))</f>
        <v>pckartonkk2c8d</v>
      </c>
      <c r="C2163" s="5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D2163" s="5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E216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pckartonkk2c8d100pcsartomoro</v>
      </c>
      <c r="F216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pckrtkk2c8ds2bd100pcs</v>
      </c>
      <c r="G2163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pckrtkk2c8ds2bdartomoro</v>
      </c>
      <c r="H216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pckrtkk2c8ds2bd100pcsartomoro</v>
      </c>
      <c r="I2163" s="2" t="s">
        <v>5768</v>
      </c>
      <c r="J2163" s="2" t="s">
        <v>2706</v>
      </c>
      <c r="K2163" s="14" t="s">
        <v>2900</v>
      </c>
      <c r="L2163" s="2" t="s">
        <v>1335</v>
      </c>
      <c r="M2163" s="34" t="e">
        <f>IF(db[[#This Row],[NB NOTA_C]]="","",COUNTIF([2]!B_MSK[concat],db[[#This Row],[NB NOTA_C]]))</f>
        <v>#REF!</v>
      </c>
      <c r="N2163" s="9" t="s">
        <v>1843</v>
      </c>
      <c r="O2163" s="5" t="s">
        <v>1381</v>
      </c>
      <c r="P2163" s="2" t="s">
        <v>2442</v>
      </c>
      <c r="Q2163" s="5"/>
      <c r="R2163" s="5" t="str">
        <f>IF(db[[#This Row],[QTY/ CTN]]="","",SUBSTITUTE(SUBSTITUTE(SUBSTITUTE(db[[#This Row],[QTY/ CTN]]," ","_",2),"(",""),")","")&amp;"_")</f>
        <v>100 PCS_</v>
      </c>
      <c r="S2163" s="5">
        <f>IF(db[[#This Row],[H_QTY/ CTN]]="","",SEARCH("_",db[[#This Row],[H_QTY/ CTN]]))</f>
        <v>8</v>
      </c>
      <c r="T2163" s="5">
        <f>IF(db[[#This Row],[H_QTY/ CTN]]="","",LEN(db[[#This Row],[H_QTY/ CTN]]))</f>
        <v>8</v>
      </c>
      <c r="U2163" s="41" t="str">
        <f>IF(db[[#This Row],[H_QTY/ CTN]]="","",LEFT(db[[#This Row],[H_QTY/ CTN]],db[[#This Row],[H_1]]-1))</f>
        <v>100 PCS</v>
      </c>
      <c r="V2163" s="40" t="str">
        <f>IF(NOT(db[[#This Row],[H_1]]=db[[#This Row],[H_2]]),MID(db[[#This Row],[H_QTY/ CTN]],db[[#This Row],[H_1]]+1,db[[#This Row],[H_2]]-db[[#This Row],[H_1]]-1),"")</f>
        <v/>
      </c>
      <c r="W2163" s="40" t="str">
        <f>IF(db[[#This Row],[QTY/ CTN B]]="","",LEFT(db[[#This Row],[QTY/ CTN B]],SEARCH(" ",db[[#This Row],[QTY/ CTN B]],1)-1))</f>
        <v>100</v>
      </c>
      <c r="X2163" s="40" t="str">
        <f>IF(db[[#This Row],[QTY/ CTN B]]="","",RIGHT(db[[#This Row],[QTY/ CTN B]],LEN(db[[#This Row],[QTY/ CTN B]])-SEARCH(" ",db[[#This Row],[QTY/ CTN B]],1)))</f>
        <v>PCS</v>
      </c>
      <c r="Y2163" s="40" t="str">
        <f>IF(db[[#This Row],[QTY/ CTN TG]]="",IF(db[[#This Row],[STN TG]]="","",12),LEFT(db[[#This Row],[QTY/ CTN TG]],SEARCH(" ",db[[#This Row],[QTY/ CTN TG]],1)-1))</f>
        <v/>
      </c>
      <c r="Z21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63" s="40" t="str">
        <f>IF(db[[#This Row],[STN K]]="","",IF(db[[#This Row],[STN TG]]="LSN",12,""))</f>
        <v/>
      </c>
      <c r="AB2163" s="40" t="str">
        <f>IF(db[[#This Row],[STN TG]]="LSN","PCS","")</f>
        <v/>
      </c>
      <c r="AC2163" s="40">
        <f>db[[#This Row],[QTY B]]*IF(db[[#This Row],[QTY TG]]="",1,db[[#This Row],[QTY TG]])*IF(db[[#This Row],[QTY K]]="",1,db[[#This Row],[QTY K]])</f>
        <v>100</v>
      </c>
      <c r="AD2163" s="40" t="str">
        <f>IF(db[[#This Row],[STN K]]="",IF(db[[#This Row],[STN TG]]="",db[[#This Row],[STN B]],db[[#This Row],[STN TG]]),db[[#This Row],[STN K]])</f>
        <v>PCS</v>
      </c>
      <c r="AE2163" s="40"/>
    </row>
    <row r="2164" spans="1:31" x14ac:dyDescent="0.25">
      <c r="A2164" s="40">
        <f t="shared" si="33"/>
        <v>2163</v>
      </c>
      <c r="B2164" s="5" t="str">
        <f>LOWER(SUBSTITUTE(SUBSTITUTE(SUBSTITUTE(SUBSTITUTE(SUBSTITUTE(SUBSTITUTE(SUBSTITUTE(SUBSTITUTE(db[[#This Row],[NB BM]]," ",),".",""),"-",""),"(",""),")",""),"/",""),"""",""),"+",""))</f>
        <v>pckartonkk2c8d</v>
      </c>
      <c r="C2164" s="5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D2164" s="5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E216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pckartonkk2c8d100pcsartomoro</v>
      </c>
      <c r="F216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pckrtkk2c8dssn28d100pcs</v>
      </c>
      <c r="G2164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pckrtkk2c8dssn28dartomoro</v>
      </c>
      <c r="H216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pckrtkk2c8dssn28d100pcsartomoro</v>
      </c>
      <c r="I2164" s="2" t="s">
        <v>5768</v>
      </c>
      <c r="J2164" s="2" t="s">
        <v>3396</v>
      </c>
      <c r="K2164" s="14" t="s">
        <v>3397</v>
      </c>
      <c r="L2164" s="2" t="s">
        <v>1335</v>
      </c>
      <c r="M2164" s="34" t="e">
        <f>IF(db[[#This Row],[NB NOTA_C]]="","",COUNTIF([2]!B_MSK[concat],db[[#This Row],[NB NOTA_C]]))</f>
        <v>#REF!</v>
      </c>
      <c r="N2164" s="9" t="s">
        <v>1843</v>
      </c>
      <c r="O2164" s="5" t="s">
        <v>1381</v>
      </c>
      <c r="P2164" s="2" t="s">
        <v>2442</v>
      </c>
      <c r="Q2164" s="5"/>
      <c r="R2164" s="5" t="str">
        <f>IF(db[[#This Row],[QTY/ CTN]]="","",SUBSTITUTE(SUBSTITUTE(SUBSTITUTE(db[[#This Row],[QTY/ CTN]]," ","_",2),"(",""),")","")&amp;"_")</f>
        <v>100 PCS_</v>
      </c>
      <c r="S2164" s="5">
        <f>IF(db[[#This Row],[H_QTY/ CTN]]="","",SEARCH("_",db[[#This Row],[H_QTY/ CTN]]))</f>
        <v>8</v>
      </c>
      <c r="T2164" s="5">
        <f>IF(db[[#This Row],[H_QTY/ CTN]]="","",LEN(db[[#This Row],[H_QTY/ CTN]]))</f>
        <v>8</v>
      </c>
      <c r="U2164" s="41" t="str">
        <f>IF(db[[#This Row],[H_QTY/ CTN]]="","",LEFT(db[[#This Row],[H_QTY/ CTN]],db[[#This Row],[H_1]]-1))</f>
        <v>100 PCS</v>
      </c>
      <c r="V2164" s="40" t="str">
        <f>IF(NOT(db[[#This Row],[H_1]]=db[[#This Row],[H_2]]),MID(db[[#This Row],[H_QTY/ CTN]],db[[#This Row],[H_1]]+1,db[[#This Row],[H_2]]-db[[#This Row],[H_1]]-1),"")</f>
        <v/>
      </c>
      <c r="W2164" s="40" t="str">
        <f>IF(db[[#This Row],[QTY/ CTN B]]="","",LEFT(db[[#This Row],[QTY/ CTN B]],SEARCH(" ",db[[#This Row],[QTY/ CTN B]],1)-1))</f>
        <v>100</v>
      </c>
      <c r="X2164" s="40" t="str">
        <f>IF(db[[#This Row],[QTY/ CTN B]]="","",RIGHT(db[[#This Row],[QTY/ CTN B]],LEN(db[[#This Row],[QTY/ CTN B]])-SEARCH(" ",db[[#This Row],[QTY/ CTN B]],1)))</f>
        <v>PCS</v>
      </c>
      <c r="Y2164" s="40" t="str">
        <f>IF(db[[#This Row],[QTY/ CTN TG]]="",IF(db[[#This Row],[STN TG]]="","",12),LEFT(db[[#This Row],[QTY/ CTN TG]],SEARCH(" ",db[[#This Row],[QTY/ CTN TG]],1)-1))</f>
        <v/>
      </c>
      <c r="Z21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64" s="40" t="str">
        <f>IF(db[[#This Row],[STN K]]="","",IF(db[[#This Row],[STN TG]]="LSN",12,""))</f>
        <v/>
      </c>
      <c r="AB2164" s="40" t="str">
        <f>IF(db[[#This Row],[STN TG]]="LSN","PCS","")</f>
        <v/>
      </c>
      <c r="AC2164" s="40">
        <f>db[[#This Row],[QTY B]]*IF(db[[#This Row],[QTY TG]]="",1,db[[#This Row],[QTY TG]])*IF(db[[#This Row],[QTY K]]="",1,db[[#This Row],[QTY K]])</f>
        <v>100</v>
      </c>
      <c r="AD2164" s="40" t="str">
        <f>IF(db[[#This Row],[STN K]]="",IF(db[[#This Row],[STN TG]]="",db[[#This Row],[STN B]],db[[#This Row],[STN TG]]),db[[#This Row],[STN K]])</f>
        <v>PCS</v>
      </c>
      <c r="AE2164" s="40"/>
    </row>
    <row r="2165" spans="1:31" x14ac:dyDescent="0.25">
      <c r="A2165" s="89">
        <f t="shared" si="33"/>
        <v>2164</v>
      </c>
      <c r="B2165" s="86" t="str">
        <f>LOWER(SUBSTITUTE(SUBSTITUTE(SUBSTITUTE(SUBSTITUTE(SUBSTITUTE(SUBSTITUTE(SUBSTITUTE(SUBSTITUTE(db[[#This Row],[NB BM]]," ",),".",""),"-",""),"(",""),")",""),"/",""),"""",""),"+",""))</f>
        <v>pcmagnitac176222x75</v>
      </c>
      <c r="C2165" s="86" t="str">
        <f>LOWER(SUBSTITUTE(SUBSTITUTE(SUBSTITUTE(SUBSTITUTE(SUBSTITUTE(SUBSTITUTE(SUBSTITUTE(SUBSTITUTE(SUBSTITUTE(db[[#This Row],[NB NOTA]]," ",),".",""),"-",""),"(",""),")",""),",",""),"/",""),"""",""),"+",""))</f>
        <v>pcmagac176222x75</v>
      </c>
      <c r="D2165" s="86" t="str">
        <f>LOWER(SUBSTITUTE(SUBSTITUTE(SUBSTITUTE(SUBSTITUTE(SUBSTITUTE(SUBSTITUTE(SUBSTITUTE(SUBSTITUTE(SUBSTITUTE(db[[#This Row],[NB PAJAK]]," ",""),"-",""),"(",""),")",""),".",""),",",""),"/",""),"""",""),"+",""))</f>
        <v>pencilcase22x75magnetac1762</v>
      </c>
      <c r="E2165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pcmagnitac176222x75144pcsartomoro</v>
      </c>
      <c r="F2165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pcmagac176222x75144pcs</v>
      </c>
      <c r="G2165" s="86" t="str">
        <f>db[[#This Row],[NB NOTA_C]]&amp;LOWER(SUBSTITUTE(SUBSTITUTE(SUBSTITUTE(SUBSTITUTE(SUBSTITUTE(SUBSTITUTE(SUBSTITUTE(SUBSTITUTE(SUBSTITUTE(db[[#This Row],[FAKTUR]]," ",),".",""),"-",""),"(",""),")",""),",",""),"/",""),"""",""),"+",""))</f>
        <v>pcmagac176222x75artomoro</v>
      </c>
      <c r="H2165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pcmagac176222x75144pcsartomoro</v>
      </c>
      <c r="I2165" s="2" t="s">
        <v>5986</v>
      </c>
      <c r="J2165" s="2" t="s">
        <v>6006</v>
      </c>
      <c r="K2165" s="52" t="s">
        <v>5536</v>
      </c>
      <c r="L2165" s="51" t="s">
        <v>1335</v>
      </c>
      <c r="M2165" s="87" t="e">
        <f>IF(db[[#This Row],[NB NOTA_C]]="","",COUNTIF([2]!B_MSK[concat],db[[#This Row],[NB NOTA_C]]))</f>
        <v>#REF!</v>
      </c>
      <c r="N2165" s="88" t="s">
        <v>1843</v>
      </c>
      <c r="O2165" s="86" t="s">
        <v>1379</v>
      </c>
      <c r="P2165" s="51" t="s">
        <v>2442</v>
      </c>
      <c r="Q2165" s="86" t="s">
        <v>5521</v>
      </c>
      <c r="R2165" s="86" t="str">
        <f>IF(db[[#This Row],[QTY/ CTN]]="","",SUBSTITUTE(SUBSTITUTE(SUBSTITUTE(db[[#This Row],[QTY/ CTN]]," ","_",2),"(",""),")","")&amp;"_")</f>
        <v>144 PCS_</v>
      </c>
      <c r="S2165" s="86">
        <f>IF(db[[#This Row],[H_QTY/ CTN]]="","",SEARCH("_",db[[#This Row],[H_QTY/ CTN]]))</f>
        <v>8</v>
      </c>
      <c r="T2165" s="86">
        <f>IF(db[[#This Row],[H_QTY/ CTN]]="","",LEN(db[[#This Row],[H_QTY/ CTN]]))</f>
        <v>8</v>
      </c>
      <c r="U2165" s="89" t="str">
        <f>IF(db[[#This Row],[H_QTY/ CTN]]="","",LEFT(db[[#This Row],[H_QTY/ CTN]],db[[#This Row],[H_1]]-1))</f>
        <v>144 PCS</v>
      </c>
      <c r="V2165" s="89" t="str">
        <f>IF(NOT(db[[#This Row],[H_1]]=db[[#This Row],[H_2]]),MID(db[[#This Row],[H_QTY/ CTN]],db[[#This Row],[H_1]]+1,db[[#This Row],[H_2]]-db[[#This Row],[H_1]]-1),"")</f>
        <v/>
      </c>
      <c r="W2165" s="89" t="str">
        <f>IF(db[[#This Row],[QTY/ CTN B]]="","",LEFT(db[[#This Row],[QTY/ CTN B]],SEARCH(" ",db[[#This Row],[QTY/ CTN B]],1)-1))</f>
        <v>144</v>
      </c>
      <c r="X2165" s="89" t="str">
        <f>IF(db[[#This Row],[QTY/ CTN B]]="","",RIGHT(db[[#This Row],[QTY/ CTN B]],LEN(db[[#This Row],[QTY/ CTN B]])-SEARCH(" ",db[[#This Row],[QTY/ CTN B]],1)))</f>
        <v>PCS</v>
      </c>
      <c r="Y2165" s="89" t="str">
        <f>IF(db[[#This Row],[QTY/ CTN TG]]="",IF(db[[#This Row],[STN TG]]="","",12),LEFT(db[[#This Row],[QTY/ CTN TG]],SEARCH(" ",db[[#This Row],[QTY/ CTN TG]],1)-1))</f>
        <v/>
      </c>
      <c r="Z216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65" s="89" t="str">
        <f>IF(db[[#This Row],[STN K]]="","",IF(db[[#This Row],[STN TG]]="LSN",12,""))</f>
        <v/>
      </c>
      <c r="AB2165" s="89" t="str">
        <f>IF(db[[#This Row],[STN TG]]="LSN","PCS","")</f>
        <v/>
      </c>
      <c r="AC2165" s="89">
        <f>db[[#This Row],[QTY B]]*IF(db[[#This Row],[QTY TG]]="",1,db[[#This Row],[QTY TG]])*IF(db[[#This Row],[QTY K]]="",1,db[[#This Row],[QTY K]])</f>
        <v>144</v>
      </c>
      <c r="AD2165" s="89" t="str">
        <f>IF(db[[#This Row],[STN K]]="",IF(db[[#This Row],[STN TG]]="",db[[#This Row],[STN B]],db[[#This Row],[STN TG]]),db[[#This Row],[STN K]])</f>
        <v>PCS</v>
      </c>
      <c r="AE2165" s="89"/>
    </row>
    <row r="2166" spans="1:31" x14ac:dyDescent="0.25">
      <c r="A2166" s="89">
        <f t="shared" si="33"/>
        <v>2165</v>
      </c>
      <c r="B2166" s="86" t="str">
        <f>LOWER(SUBSTITUTE(SUBSTITUTE(SUBSTITUTE(SUBSTITUTE(SUBSTITUTE(SUBSTITUTE(SUBSTITUTE(SUBSTITUTE(db[[#This Row],[NB BM]]," ",),".",""),"-",""),"(",""),")",""),"/",""),"""",""),"+",""))</f>
        <v>pcmagnitb511122x8</v>
      </c>
      <c r="C2166" s="86" t="str">
        <f>LOWER(SUBSTITUTE(SUBSTITUTE(SUBSTITUTE(SUBSTITUTE(SUBSTITUTE(SUBSTITUTE(SUBSTITUTE(SUBSTITUTE(SUBSTITUTE(db[[#This Row],[NB NOTA]]," ",),".",""),"-",""),"(",""),")",""),",",""),"/",""),"""",""),"+",""))</f>
        <v>pcmagb511122*8</v>
      </c>
      <c r="D2166" s="86" t="str">
        <f>LOWER(SUBSTITUTE(SUBSTITUTE(SUBSTITUTE(SUBSTITUTE(SUBSTITUTE(SUBSTITUTE(SUBSTITUTE(SUBSTITUTE(SUBSTITUTE(db[[#This Row],[NB PAJAK]]," ",""),"-",""),"(",""),")",""),".",""),",",""),"/",""),"""",""),"+",""))</f>
        <v>pencilcase22x8magnetb5111</v>
      </c>
      <c r="E2166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pcmagnitb511122x8192pcsartomoro</v>
      </c>
      <c r="F2166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pcmagb511122*8192pcs</v>
      </c>
      <c r="G2166" s="86" t="str">
        <f>db[[#This Row],[NB NOTA_C]]&amp;LOWER(SUBSTITUTE(SUBSTITUTE(SUBSTITUTE(SUBSTITUTE(SUBSTITUTE(SUBSTITUTE(SUBSTITUTE(SUBSTITUTE(SUBSTITUTE(db[[#This Row],[FAKTUR]]," ",),".",""),"-",""),"(",""),")",""),",",""),"/",""),"""",""),"+",""))</f>
        <v>pcmagb511122*8artomoro</v>
      </c>
      <c r="H2166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pcmagb5111228192pcsartomoro</v>
      </c>
      <c r="I2166" s="2" t="s">
        <v>5987</v>
      </c>
      <c r="J2166" s="51" t="s">
        <v>5516</v>
      </c>
      <c r="K2166" s="52" t="s">
        <v>5544</v>
      </c>
      <c r="L2166" s="51" t="s">
        <v>1335</v>
      </c>
      <c r="M2166" s="87" t="e">
        <f>IF(db[[#This Row],[NB NOTA_C]]="","",COUNTIF([2]!B_MSK[concat],db[[#This Row],[NB NOTA_C]]))</f>
        <v>#REF!</v>
      </c>
      <c r="N2166" s="88" t="s">
        <v>1843</v>
      </c>
      <c r="O2166" s="86" t="s">
        <v>1477</v>
      </c>
      <c r="P2166" s="51" t="s">
        <v>2442</v>
      </c>
      <c r="Q2166" s="86" t="s">
        <v>5532</v>
      </c>
      <c r="R2166" s="86" t="str">
        <f>IF(db[[#This Row],[QTY/ CTN]]="","",SUBSTITUTE(SUBSTITUTE(SUBSTITUTE(db[[#This Row],[QTY/ CTN]]," ","_",2),"(",""),")","")&amp;"_")</f>
        <v>192 PCS_</v>
      </c>
      <c r="S2166" s="86">
        <f>IF(db[[#This Row],[H_QTY/ CTN]]="","",SEARCH("_",db[[#This Row],[H_QTY/ CTN]]))</f>
        <v>8</v>
      </c>
      <c r="T2166" s="86">
        <f>IF(db[[#This Row],[H_QTY/ CTN]]="","",LEN(db[[#This Row],[H_QTY/ CTN]]))</f>
        <v>8</v>
      </c>
      <c r="U2166" s="89" t="str">
        <f>IF(db[[#This Row],[H_QTY/ CTN]]="","",LEFT(db[[#This Row],[H_QTY/ CTN]],db[[#This Row],[H_1]]-1))</f>
        <v>192 PCS</v>
      </c>
      <c r="V2166" s="89" t="str">
        <f>IF(NOT(db[[#This Row],[H_1]]=db[[#This Row],[H_2]]),MID(db[[#This Row],[H_QTY/ CTN]],db[[#This Row],[H_1]]+1,db[[#This Row],[H_2]]-db[[#This Row],[H_1]]-1),"")</f>
        <v/>
      </c>
      <c r="W2166" s="89" t="str">
        <f>IF(db[[#This Row],[QTY/ CTN B]]="","",LEFT(db[[#This Row],[QTY/ CTN B]],SEARCH(" ",db[[#This Row],[QTY/ CTN B]],1)-1))</f>
        <v>192</v>
      </c>
      <c r="X2166" s="89" t="str">
        <f>IF(db[[#This Row],[QTY/ CTN B]]="","",RIGHT(db[[#This Row],[QTY/ CTN B]],LEN(db[[#This Row],[QTY/ CTN B]])-SEARCH(" ",db[[#This Row],[QTY/ CTN B]],1)))</f>
        <v>PCS</v>
      </c>
      <c r="Y2166" s="89" t="str">
        <f>IF(db[[#This Row],[QTY/ CTN TG]]="",IF(db[[#This Row],[STN TG]]="","",12),LEFT(db[[#This Row],[QTY/ CTN TG]],SEARCH(" ",db[[#This Row],[QTY/ CTN TG]],1)-1))</f>
        <v/>
      </c>
      <c r="Z216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66" s="89" t="str">
        <f>IF(db[[#This Row],[STN K]]="","",IF(db[[#This Row],[STN TG]]="LSN",12,""))</f>
        <v/>
      </c>
      <c r="AB2166" s="89" t="str">
        <f>IF(db[[#This Row],[STN TG]]="LSN","PCS","")</f>
        <v/>
      </c>
      <c r="AC2166" s="89">
        <f>db[[#This Row],[QTY B]]*IF(db[[#This Row],[QTY TG]]="",1,db[[#This Row],[QTY TG]])*IF(db[[#This Row],[QTY K]]="",1,db[[#This Row],[QTY K]])</f>
        <v>192</v>
      </c>
      <c r="AD2166" s="89" t="str">
        <f>IF(db[[#This Row],[STN K]]="",IF(db[[#This Row],[STN TG]]="",db[[#This Row],[STN B]],db[[#This Row],[STN TG]]),db[[#This Row],[STN K]])</f>
        <v>PCS</v>
      </c>
      <c r="AE2166" s="89"/>
    </row>
    <row r="2167" spans="1:31" x14ac:dyDescent="0.25">
      <c r="A2167" s="89">
        <f t="shared" si="33"/>
        <v>2166</v>
      </c>
      <c r="B2167" s="86" t="str">
        <f>LOWER(SUBSTITUTE(SUBSTITUTE(SUBSTITUTE(SUBSTITUTE(SUBSTITUTE(SUBSTITUTE(SUBSTITUTE(SUBSTITUTE(db[[#This Row],[NB BM]]," ",),".",""),"-",""),"(",""),")",""),"/",""),"""",""),"+",""))</f>
        <v>pcmagnitc1755122x75</v>
      </c>
      <c r="C2167" s="86" t="str">
        <f>LOWER(SUBSTITUTE(SUBSTITUTE(SUBSTITUTE(SUBSTITUTE(SUBSTITUTE(SUBSTITUTE(SUBSTITUTE(SUBSTITUTE(SUBSTITUTE(db[[#This Row],[NB NOTA]]," ",),".",""),"-",""),"(",""),")",""),",",""),"/",""),"""",""),"+",""))</f>
        <v>pcmagc1755122*75</v>
      </c>
      <c r="D2167" s="86" t="str">
        <f>LOWER(SUBSTITUTE(SUBSTITUTE(SUBSTITUTE(SUBSTITUTE(SUBSTITUTE(SUBSTITUTE(SUBSTITUTE(SUBSTITUTE(SUBSTITUTE(db[[#This Row],[NB PAJAK]]," ",""),"-",""),"(",""),")",""),".",""),",",""),"/",""),"""",""),"+",""))</f>
        <v>pencilcase22x75magnetc17551</v>
      </c>
      <c r="E2167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pcmagnitc1755122x75160pcsartomoro</v>
      </c>
      <c r="F2167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pcmagc1755122*75160pcs</v>
      </c>
      <c r="G2167" s="86" t="str">
        <f>db[[#This Row],[NB NOTA_C]]&amp;LOWER(SUBSTITUTE(SUBSTITUTE(SUBSTITUTE(SUBSTITUTE(SUBSTITUTE(SUBSTITUTE(SUBSTITUTE(SUBSTITUTE(SUBSTITUTE(db[[#This Row],[FAKTUR]]," ",),".",""),"-",""),"(",""),")",""),",",""),"/",""),"""",""),"+",""))</f>
        <v>pcmagc1755122*75artomoro</v>
      </c>
      <c r="H2167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pcmagc175512275160pcsartomoro</v>
      </c>
      <c r="I2167" s="2" t="s">
        <v>5988</v>
      </c>
      <c r="J2167" s="51" t="s">
        <v>5508</v>
      </c>
      <c r="K2167" s="52" t="s">
        <v>5548</v>
      </c>
      <c r="L2167" s="51" t="s">
        <v>1335</v>
      </c>
      <c r="M2167" s="87" t="e">
        <f>IF(db[[#This Row],[NB NOTA_C]]="","",COUNTIF([2]!B_MSK[concat],db[[#This Row],[NB NOTA_C]]))</f>
        <v>#REF!</v>
      </c>
      <c r="N2167" s="88" t="s">
        <v>1843</v>
      </c>
      <c r="O2167" s="86" t="s">
        <v>1415</v>
      </c>
      <c r="P2167" s="51" t="s">
        <v>2442</v>
      </c>
      <c r="Q2167" s="86" t="s">
        <v>5522</v>
      </c>
      <c r="R2167" s="86" t="str">
        <f>IF(db[[#This Row],[QTY/ CTN]]="","",SUBSTITUTE(SUBSTITUTE(SUBSTITUTE(db[[#This Row],[QTY/ CTN]]," ","_",2),"(",""),")","")&amp;"_")</f>
        <v>160 PCS_</v>
      </c>
      <c r="S2167" s="86">
        <f>IF(db[[#This Row],[H_QTY/ CTN]]="","",SEARCH("_",db[[#This Row],[H_QTY/ CTN]]))</f>
        <v>8</v>
      </c>
      <c r="T2167" s="86">
        <f>IF(db[[#This Row],[H_QTY/ CTN]]="","",LEN(db[[#This Row],[H_QTY/ CTN]]))</f>
        <v>8</v>
      </c>
      <c r="U2167" s="89" t="str">
        <f>IF(db[[#This Row],[H_QTY/ CTN]]="","",LEFT(db[[#This Row],[H_QTY/ CTN]],db[[#This Row],[H_1]]-1))</f>
        <v>160 PCS</v>
      </c>
      <c r="V2167" s="89" t="str">
        <f>IF(NOT(db[[#This Row],[H_1]]=db[[#This Row],[H_2]]),MID(db[[#This Row],[H_QTY/ CTN]],db[[#This Row],[H_1]]+1,db[[#This Row],[H_2]]-db[[#This Row],[H_1]]-1),"")</f>
        <v/>
      </c>
      <c r="W2167" s="89" t="str">
        <f>IF(db[[#This Row],[QTY/ CTN B]]="","",LEFT(db[[#This Row],[QTY/ CTN B]],SEARCH(" ",db[[#This Row],[QTY/ CTN B]],1)-1))</f>
        <v>160</v>
      </c>
      <c r="X2167" s="89" t="str">
        <f>IF(db[[#This Row],[QTY/ CTN B]]="","",RIGHT(db[[#This Row],[QTY/ CTN B]],LEN(db[[#This Row],[QTY/ CTN B]])-SEARCH(" ",db[[#This Row],[QTY/ CTN B]],1)))</f>
        <v>PCS</v>
      </c>
      <c r="Y2167" s="89" t="str">
        <f>IF(db[[#This Row],[QTY/ CTN TG]]="",IF(db[[#This Row],[STN TG]]="","",12),LEFT(db[[#This Row],[QTY/ CTN TG]],SEARCH(" ",db[[#This Row],[QTY/ CTN TG]],1)-1))</f>
        <v/>
      </c>
      <c r="Z21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67" s="89" t="str">
        <f>IF(db[[#This Row],[STN K]]="","",IF(db[[#This Row],[STN TG]]="LSN",12,""))</f>
        <v/>
      </c>
      <c r="AB2167" s="89" t="str">
        <f>IF(db[[#This Row],[STN TG]]="LSN","PCS","")</f>
        <v/>
      </c>
      <c r="AC2167" s="89">
        <f>db[[#This Row],[QTY B]]*IF(db[[#This Row],[QTY TG]]="",1,db[[#This Row],[QTY TG]])*IF(db[[#This Row],[QTY K]]="",1,db[[#This Row],[QTY K]])</f>
        <v>160</v>
      </c>
      <c r="AD2167" s="89" t="str">
        <f>IF(db[[#This Row],[STN K]]="",IF(db[[#This Row],[STN TG]]="",db[[#This Row],[STN B]],db[[#This Row],[STN TG]]),db[[#This Row],[STN K]])</f>
        <v>PCS</v>
      </c>
      <c r="AE2167" s="89"/>
    </row>
    <row r="2168" spans="1:31" x14ac:dyDescent="0.25">
      <c r="A2168" s="40">
        <f t="shared" si="33"/>
        <v>2167</v>
      </c>
      <c r="B2168" s="126" t="str">
        <f>LOWER(SUBSTITUTE(SUBSTITUTE(SUBSTITUTE(SUBSTITUTE(SUBSTITUTE(SUBSTITUTE(SUBSTITUTE(SUBSTITUTE(db[[#This Row],[NB BM]]," ",),".",""),"-",""),"(",""),")",""),"/",""),"""",""),"+",""))</f>
        <v>pcmagnitc175622x75</v>
      </c>
      <c r="C2168" s="126" t="str">
        <f>LOWER(SUBSTITUTE(SUBSTITUTE(SUBSTITUTE(SUBSTITUTE(SUBSTITUTE(SUBSTITUTE(SUBSTITUTE(SUBSTITUTE(SUBSTITUTE(db[[#This Row],[NB NOTA]]," ",),".",""),"-",""),"(",""),")",""),",",""),"/",""),"""",""),"+",""))</f>
        <v>pcmagc175622*75</v>
      </c>
      <c r="D2168" s="126" t="str">
        <f>LOWER(SUBSTITUTE(SUBSTITUTE(SUBSTITUTE(SUBSTITUTE(SUBSTITUTE(SUBSTITUTE(SUBSTITUTE(SUBSTITUTE(SUBSTITUTE(db[[#This Row],[NB PAJAK]]," ",""),"-",""),"(",""),")",""),".",""),",",""),"/",""),"""",""),"+",""))</f>
        <v>pencilcase22x75magnetc1756</v>
      </c>
      <c r="E2168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pcmagnitc175622x75160pcsartomoro</v>
      </c>
      <c r="F2168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pcmagc175622*75160pcs</v>
      </c>
      <c r="G2168" s="126" t="str">
        <f>db[[#This Row],[NB NOTA_C]]&amp;LOWER(SUBSTITUTE(SUBSTITUTE(SUBSTITUTE(SUBSTITUTE(SUBSTITUTE(SUBSTITUTE(SUBSTITUTE(SUBSTITUTE(SUBSTITUTE(db[[#This Row],[FAKTUR]]," ",),".",""),"-",""),"(",""),")",""),",",""),"/",""),"""",""),"+",""))</f>
        <v>pcmagc175622*75artomoro</v>
      </c>
      <c r="H2168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pcmagc17562275160pcsartomoro</v>
      </c>
      <c r="I2168" s="2" t="s">
        <v>5989</v>
      </c>
      <c r="J2168" s="43" t="s">
        <v>4646</v>
      </c>
      <c r="K2168" s="44" t="s">
        <v>4649</v>
      </c>
      <c r="L2168" s="2" t="s">
        <v>1335</v>
      </c>
      <c r="M2168" s="127" t="e">
        <f>IF(db[[#This Row],[NB NOTA_C]]="","",COUNTIF([2]!B_MSK[concat],db[[#This Row],[NB NOTA_C]]))</f>
        <v>#REF!</v>
      </c>
      <c r="N2168" s="128" t="s">
        <v>1843</v>
      </c>
      <c r="O2168" s="126" t="s">
        <v>1415</v>
      </c>
      <c r="P2168" s="43" t="s">
        <v>2442</v>
      </c>
      <c r="Q2168" s="126"/>
      <c r="R2168" s="126" t="str">
        <f>IF(db[[#This Row],[QTY/ CTN]]="","",SUBSTITUTE(SUBSTITUTE(SUBSTITUTE(db[[#This Row],[QTY/ CTN]]," ","_",2),"(",""),")","")&amp;"_")</f>
        <v>160 PCS_</v>
      </c>
      <c r="S2168" s="126">
        <f>IF(db[[#This Row],[H_QTY/ CTN]]="","",SEARCH("_",db[[#This Row],[H_QTY/ CTN]]))</f>
        <v>8</v>
      </c>
      <c r="T2168" s="126">
        <f>IF(db[[#This Row],[H_QTY/ CTN]]="","",LEN(db[[#This Row],[H_QTY/ CTN]]))</f>
        <v>8</v>
      </c>
      <c r="U2168" s="129" t="str">
        <f>IF(db[[#This Row],[H_QTY/ CTN]]="","",LEFT(db[[#This Row],[H_QTY/ CTN]],db[[#This Row],[H_1]]-1))</f>
        <v>160 PCS</v>
      </c>
      <c r="V2168" s="129" t="str">
        <f>IF(NOT(db[[#This Row],[H_1]]=db[[#This Row],[H_2]]),MID(db[[#This Row],[H_QTY/ CTN]],db[[#This Row],[H_1]]+1,db[[#This Row],[H_2]]-db[[#This Row],[H_1]]-1),"")</f>
        <v/>
      </c>
      <c r="W2168" s="129" t="str">
        <f>IF(db[[#This Row],[QTY/ CTN B]]="","",LEFT(db[[#This Row],[QTY/ CTN B]],SEARCH(" ",db[[#This Row],[QTY/ CTN B]],1)-1))</f>
        <v>160</v>
      </c>
      <c r="X2168" s="129" t="str">
        <f>IF(db[[#This Row],[QTY/ CTN B]]="","",RIGHT(db[[#This Row],[QTY/ CTN B]],LEN(db[[#This Row],[QTY/ CTN B]])-SEARCH(" ",db[[#This Row],[QTY/ CTN B]],1)))</f>
        <v>PCS</v>
      </c>
      <c r="Y2168" s="129" t="str">
        <f>IF(db[[#This Row],[QTY/ CTN TG]]="",IF(db[[#This Row],[STN TG]]="","",12),LEFT(db[[#This Row],[QTY/ CTN TG]],SEARCH(" ",db[[#This Row],[QTY/ CTN TG]],1)-1))</f>
        <v/>
      </c>
      <c r="Z2168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68" s="129" t="str">
        <f>IF(db[[#This Row],[STN K]]="","",IF(db[[#This Row],[STN TG]]="LSN",12,""))</f>
        <v/>
      </c>
      <c r="AB2168" s="129" t="str">
        <f>IF(db[[#This Row],[STN TG]]="LSN","PCS","")</f>
        <v/>
      </c>
      <c r="AC2168" s="129">
        <f>db[[#This Row],[QTY B]]*IF(db[[#This Row],[QTY TG]]="",1,db[[#This Row],[QTY TG]])*IF(db[[#This Row],[QTY K]]="",1,db[[#This Row],[QTY K]])</f>
        <v>160</v>
      </c>
      <c r="AD2168" s="129" t="str">
        <f>IF(db[[#This Row],[STN K]]="",IF(db[[#This Row],[STN TG]]="",db[[#This Row],[STN B]],db[[#This Row],[STN TG]]),db[[#This Row],[STN K]])</f>
        <v>PCS</v>
      </c>
      <c r="AE2168" s="40"/>
    </row>
    <row r="2169" spans="1:31" x14ac:dyDescent="0.25">
      <c r="A2169" s="89">
        <f t="shared" si="33"/>
        <v>2168</v>
      </c>
      <c r="B2169" s="86" t="str">
        <f>LOWER(SUBSTITUTE(SUBSTITUTE(SUBSTITUTE(SUBSTITUTE(SUBSTITUTE(SUBSTITUTE(SUBSTITUTE(SUBSTITUTE(db[[#This Row],[NB BM]]," ",),".",""),"-",""),"(",""),")",""),"/",""),"""",""),"+",""))</f>
        <v>pcmagnitc2755122x75</v>
      </c>
      <c r="C2169" s="86" t="str">
        <f>LOWER(SUBSTITUTE(SUBSTITUTE(SUBSTITUTE(SUBSTITUTE(SUBSTITUTE(SUBSTITUTE(SUBSTITUTE(SUBSTITUTE(SUBSTITUTE(db[[#This Row],[NB NOTA]]," ",),".",""),"-",""),"(",""),")",""),",",""),"/",""),"""",""),"+",""))</f>
        <v>pcmagc2755122*75</v>
      </c>
      <c r="D2169" s="86" t="str">
        <f>LOWER(SUBSTITUTE(SUBSTITUTE(SUBSTITUTE(SUBSTITUTE(SUBSTITUTE(SUBSTITUTE(SUBSTITUTE(SUBSTITUTE(SUBSTITUTE(db[[#This Row],[NB PAJAK]]," ",""),"-",""),"(",""),")",""),".",""),",",""),"/",""),"""",""),"+",""))</f>
        <v>pencilcase22x75magnetc2755</v>
      </c>
      <c r="E2169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pcmagnitc2755122x75192pcsartomoro</v>
      </c>
      <c r="F2169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pcmagc2755122*75192pcs</v>
      </c>
      <c r="G2169" s="86" t="str">
        <f>db[[#This Row],[NB NOTA_C]]&amp;LOWER(SUBSTITUTE(SUBSTITUTE(SUBSTITUTE(SUBSTITUTE(SUBSTITUTE(SUBSTITUTE(SUBSTITUTE(SUBSTITUTE(SUBSTITUTE(db[[#This Row],[FAKTUR]]," ",),".",""),"-",""),"(",""),")",""),",",""),"/",""),"""",""),"+",""))</f>
        <v>pcmagc2755122*75artomoro</v>
      </c>
      <c r="H2169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pcmagc275512275192pcsartomoro</v>
      </c>
      <c r="I2169" s="2" t="s">
        <v>5991</v>
      </c>
      <c r="J2169" s="2" t="s">
        <v>5643</v>
      </c>
      <c r="K2169" s="14" t="s">
        <v>5644</v>
      </c>
      <c r="L2169" s="2" t="s">
        <v>1335</v>
      </c>
      <c r="M2169" s="87" t="e">
        <f>IF(db[[#This Row],[NB NOTA_C]]="","",COUNTIF([2]!B_MSK[concat],db[[#This Row],[NB NOTA_C]]))</f>
        <v>#REF!</v>
      </c>
      <c r="N2169" s="9" t="s">
        <v>1843</v>
      </c>
      <c r="O2169" s="5" t="s">
        <v>1477</v>
      </c>
      <c r="P2169" s="2" t="s">
        <v>2442</v>
      </c>
      <c r="Q2169" s="5" t="s">
        <v>5645</v>
      </c>
      <c r="R2169" s="86" t="str">
        <f>IF(db[[#This Row],[QTY/ CTN]]="","",SUBSTITUTE(SUBSTITUTE(SUBSTITUTE(db[[#This Row],[QTY/ CTN]]," ","_",2),"(",""),")","")&amp;"_")</f>
        <v>192 PCS_</v>
      </c>
      <c r="S2169" s="86">
        <f>IF(db[[#This Row],[H_QTY/ CTN]]="","",SEARCH("_",db[[#This Row],[H_QTY/ CTN]]))</f>
        <v>8</v>
      </c>
      <c r="T2169" s="86">
        <f>IF(db[[#This Row],[H_QTY/ CTN]]="","",LEN(db[[#This Row],[H_QTY/ CTN]]))</f>
        <v>8</v>
      </c>
      <c r="U2169" s="89" t="str">
        <f>IF(db[[#This Row],[H_QTY/ CTN]]="","",LEFT(db[[#This Row],[H_QTY/ CTN]],db[[#This Row],[H_1]]-1))</f>
        <v>192 PCS</v>
      </c>
      <c r="V2169" s="89" t="str">
        <f>IF(NOT(db[[#This Row],[H_1]]=db[[#This Row],[H_2]]),MID(db[[#This Row],[H_QTY/ CTN]],db[[#This Row],[H_1]]+1,db[[#This Row],[H_2]]-db[[#This Row],[H_1]]-1),"")</f>
        <v/>
      </c>
      <c r="W2169" s="89" t="str">
        <f>IF(db[[#This Row],[QTY/ CTN B]]="","",LEFT(db[[#This Row],[QTY/ CTN B]],SEARCH(" ",db[[#This Row],[QTY/ CTN B]],1)-1))</f>
        <v>192</v>
      </c>
      <c r="X2169" s="89" t="str">
        <f>IF(db[[#This Row],[QTY/ CTN B]]="","",RIGHT(db[[#This Row],[QTY/ CTN B]],LEN(db[[#This Row],[QTY/ CTN B]])-SEARCH(" ",db[[#This Row],[QTY/ CTN B]],1)))</f>
        <v>PCS</v>
      </c>
      <c r="Y2169" s="89" t="str">
        <f>IF(db[[#This Row],[QTY/ CTN TG]]="",IF(db[[#This Row],[STN TG]]="","",12),LEFT(db[[#This Row],[QTY/ CTN TG]],SEARCH(" ",db[[#This Row],[QTY/ CTN TG]],1)-1))</f>
        <v/>
      </c>
      <c r="Z216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69" s="89" t="str">
        <f>IF(db[[#This Row],[STN K]]="","",IF(db[[#This Row],[STN TG]]="LSN",12,""))</f>
        <v/>
      </c>
      <c r="AB2169" s="89" t="str">
        <f>IF(db[[#This Row],[STN TG]]="LSN","PCS","")</f>
        <v/>
      </c>
      <c r="AC2169" s="89">
        <f>db[[#This Row],[QTY B]]*IF(db[[#This Row],[QTY TG]]="",1,db[[#This Row],[QTY TG]])*IF(db[[#This Row],[QTY K]]="",1,db[[#This Row],[QTY K]])</f>
        <v>192</v>
      </c>
      <c r="AD2169" s="89" t="str">
        <f>IF(db[[#This Row],[STN K]]="",IF(db[[#This Row],[STN TG]]="",db[[#This Row],[STN B]],db[[#This Row],[STN TG]]),db[[#This Row],[STN K]])</f>
        <v>PCS</v>
      </c>
      <c r="AE2169" s="89"/>
    </row>
    <row r="2170" spans="1:31" x14ac:dyDescent="0.25">
      <c r="A2170" s="89">
        <f t="shared" si="33"/>
        <v>2169</v>
      </c>
      <c r="B2170" s="86" t="str">
        <f>LOWER(SUBSTITUTE(SUBSTITUTE(SUBSTITUTE(SUBSTITUTE(SUBSTITUTE(SUBSTITUTE(SUBSTITUTE(SUBSTITUTE(db[[#This Row],[NB BM]]," ",),".",""),"-",""),"(",""),")",""),"/",""),"""",""),"+",""))</f>
        <v>pcmagnitc52123d23x85</v>
      </c>
      <c r="C2170" s="86" t="str">
        <f>LOWER(SUBSTITUTE(SUBSTITUTE(SUBSTITUTE(SUBSTITUTE(SUBSTITUTE(SUBSTITUTE(SUBSTITUTE(SUBSTITUTE(SUBSTITUTE(db[[#This Row],[NB NOTA]]," ",),".",""),"-",""),"(",""),")",""),",",""),"/",""),"""",""),"+",""))</f>
        <v>pcmagc521223*853d</v>
      </c>
      <c r="D2170" s="86" t="str">
        <f>LOWER(SUBSTITUTE(SUBSTITUTE(SUBSTITUTE(SUBSTITUTE(SUBSTITUTE(SUBSTITUTE(SUBSTITUTE(SUBSTITUTE(SUBSTITUTE(db[[#This Row],[NB PAJAK]]," ",""),"-",""),"(",""),")",""),".",""),",",""),"/",""),"""",""),"+",""))</f>
        <v>pencilcase23x85magnet3dc5212</v>
      </c>
      <c r="E2170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pcmagnitc52123d23x85144pcsartomoro</v>
      </c>
      <c r="F2170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pcmagc521223*853d144pcs</v>
      </c>
      <c r="G2170" s="86" t="str">
        <f>db[[#This Row],[NB NOTA_C]]&amp;LOWER(SUBSTITUTE(SUBSTITUTE(SUBSTITUTE(SUBSTITUTE(SUBSTITUTE(SUBSTITUTE(SUBSTITUTE(SUBSTITUTE(SUBSTITUTE(db[[#This Row],[FAKTUR]]," ",),".",""),"-",""),"(",""),")",""),",",""),"/",""),"""",""),"+",""))</f>
        <v>pcmagc521223*853dartomoro</v>
      </c>
      <c r="H2170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pcmagc521223853d144pcsartomoro</v>
      </c>
      <c r="I2170" s="2" t="s">
        <v>5990</v>
      </c>
      <c r="J2170" s="51" t="s">
        <v>5512</v>
      </c>
      <c r="K2170" s="52" t="s">
        <v>5541</v>
      </c>
      <c r="L2170" s="51" t="s">
        <v>1335</v>
      </c>
      <c r="M2170" s="87" t="e">
        <f>IF(db[[#This Row],[NB NOTA_C]]="","",COUNTIF([2]!B_MSK[concat],db[[#This Row],[NB NOTA_C]]))</f>
        <v>#REF!</v>
      </c>
      <c r="N2170" s="88" t="s">
        <v>1843</v>
      </c>
      <c r="O2170" s="86" t="s">
        <v>1379</v>
      </c>
      <c r="P2170" s="51" t="s">
        <v>2442</v>
      </c>
      <c r="Q2170" s="86" t="s">
        <v>5528</v>
      </c>
      <c r="R2170" s="86" t="str">
        <f>IF(db[[#This Row],[QTY/ CTN]]="","",SUBSTITUTE(SUBSTITUTE(SUBSTITUTE(db[[#This Row],[QTY/ CTN]]," ","_",2),"(",""),")","")&amp;"_")</f>
        <v>144 PCS_</v>
      </c>
      <c r="S2170" s="86">
        <f>IF(db[[#This Row],[H_QTY/ CTN]]="","",SEARCH("_",db[[#This Row],[H_QTY/ CTN]]))</f>
        <v>8</v>
      </c>
      <c r="T2170" s="86">
        <f>IF(db[[#This Row],[H_QTY/ CTN]]="","",LEN(db[[#This Row],[H_QTY/ CTN]]))</f>
        <v>8</v>
      </c>
      <c r="U2170" s="89" t="str">
        <f>IF(db[[#This Row],[H_QTY/ CTN]]="","",LEFT(db[[#This Row],[H_QTY/ CTN]],db[[#This Row],[H_1]]-1))</f>
        <v>144 PCS</v>
      </c>
      <c r="V2170" s="89" t="str">
        <f>IF(NOT(db[[#This Row],[H_1]]=db[[#This Row],[H_2]]),MID(db[[#This Row],[H_QTY/ CTN]],db[[#This Row],[H_1]]+1,db[[#This Row],[H_2]]-db[[#This Row],[H_1]]-1),"")</f>
        <v/>
      </c>
      <c r="W2170" s="89" t="str">
        <f>IF(db[[#This Row],[QTY/ CTN B]]="","",LEFT(db[[#This Row],[QTY/ CTN B]],SEARCH(" ",db[[#This Row],[QTY/ CTN B]],1)-1))</f>
        <v>144</v>
      </c>
      <c r="X2170" s="89" t="str">
        <f>IF(db[[#This Row],[QTY/ CTN B]]="","",RIGHT(db[[#This Row],[QTY/ CTN B]],LEN(db[[#This Row],[QTY/ CTN B]])-SEARCH(" ",db[[#This Row],[QTY/ CTN B]],1)))</f>
        <v>PCS</v>
      </c>
      <c r="Y2170" s="89" t="str">
        <f>IF(db[[#This Row],[QTY/ CTN TG]]="",IF(db[[#This Row],[STN TG]]="","",12),LEFT(db[[#This Row],[QTY/ CTN TG]],SEARCH(" ",db[[#This Row],[QTY/ CTN TG]],1)-1))</f>
        <v/>
      </c>
      <c r="Z217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70" s="89" t="str">
        <f>IF(db[[#This Row],[STN K]]="","",IF(db[[#This Row],[STN TG]]="LSN",12,""))</f>
        <v/>
      </c>
      <c r="AB2170" s="89" t="str">
        <f>IF(db[[#This Row],[STN TG]]="LSN","PCS","")</f>
        <v/>
      </c>
      <c r="AC2170" s="89">
        <f>db[[#This Row],[QTY B]]*IF(db[[#This Row],[QTY TG]]="",1,db[[#This Row],[QTY TG]])*IF(db[[#This Row],[QTY K]]="",1,db[[#This Row],[QTY K]])</f>
        <v>144</v>
      </c>
      <c r="AD2170" s="89" t="str">
        <f>IF(db[[#This Row],[STN K]]="",IF(db[[#This Row],[STN TG]]="",db[[#This Row],[STN B]],db[[#This Row],[STN TG]]),db[[#This Row],[STN K]])</f>
        <v>PCS</v>
      </c>
      <c r="AE2170" s="89"/>
    </row>
    <row r="2171" spans="1:31" x14ac:dyDescent="0.25">
      <c r="A2171" s="40">
        <f t="shared" si="33"/>
        <v>2170</v>
      </c>
      <c r="B2171" s="75" t="str">
        <f>LOWER(SUBSTITUTE(SUBSTITUTE(SUBSTITUTE(SUBSTITUTE(SUBSTITUTE(SUBSTITUTE(SUBSTITUTE(SUBSTITUTE(db[[#This Row],[NB BM]]," ",),".",""),"-",""),"(",""),")",""),"/",""),"""",""),"+",""))</f>
        <v>pcmagnitfc175722x75</v>
      </c>
      <c r="C2171" s="75" t="str">
        <f>LOWER(SUBSTITUTE(SUBSTITUTE(SUBSTITUTE(SUBSTITUTE(SUBSTITUTE(SUBSTITUTE(SUBSTITUTE(SUBSTITUTE(SUBSTITUTE(db[[#This Row],[NB NOTA]]," ",),".",""),"-",""),"(",""),")",""),",",""),"/",""),"""",""),"+",""))</f>
        <v>pcmagfc175722*75</v>
      </c>
      <c r="D2171" s="75" t="str">
        <f>LOWER(SUBSTITUTE(SUBSTITUTE(SUBSTITUTE(SUBSTITUTE(SUBSTITUTE(SUBSTITUTE(SUBSTITUTE(SUBSTITUTE(SUBSTITUTE(db[[#This Row],[NB PAJAK]]," ",""),"-",""),"(",""),")",""),".",""),",",""),"/",""),"""",""),"+",""))</f>
        <v>pencilcase22x75magnetfc1757</v>
      </c>
      <c r="E2171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pcmagnitfc175722x75144pcsartomoro</v>
      </c>
      <c r="F2171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pcmagfc175722*75144pcs</v>
      </c>
      <c r="G2171" s="75" t="str">
        <f>db[[#This Row],[NB NOTA_C]]&amp;LOWER(SUBSTITUTE(SUBSTITUTE(SUBSTITUTE(SUBSTITUTE(SUBSTITUTE(SUBSTITUTE(SUBSTITUTE(SUBSTITUTE(SUBSTITUTE(db[[#This Row],[FAKTUR]]," ",),".",""),"-",""),"(",""),")",""),",",""),"/",""),"""",""),"+",""))</f>
        <v>pcmagfc175722*75artomoro</v>
      </c>
      <c r="H2171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pcmagfc17572275144pcsartomoro</v>
      </c>
      <c r="I2171" s="2" t="s">
        <v>5992</v>
      </c>
      <c r="J2171" s="2" t="s">
        <v>5081</v>
      </c>
      <c r="K2171" s="14" t="s">
        <v>5082</v>
      </c>
      <c r="L2171" s="2" t="s">
        <v>1335</v>
      </c>
      <c r="M2171" s="76" t="e">
        <f>IF(db[[#This Row],[NB NOTA_C]]="","",COUNTIF([2]!B_MSK[concat],db[[#This Row],[NB NOTA_C]]))</f>
        <v>#REF!</v>
      </c>
      <c r="N2171" s="120" t="s">
        <v>1843</v>
      </c>
      <c r="O2171" s="75" t="s">
        <v>1379</v>
      </c>
      <c r="P2171" s="47" t="s">
        <v>2442</v>
      </c>
      <c r="Q2171" s="75"/>
      <c r="R2171" s="75" t="str">
        <f>IF(db[[#This Row],[QTY/ CTN]]="","",SUBSTITUTE(SUBSTITUTE(SUBSTITUTE(db[[#This Row],[QTY/ CTN]]," ","_",2),"(",""),")","")&amp;"_")</f>
        <v>144 PCS_</v>
      </c>
      <c r="S2171" s="75">
        <f>IF(db[[#This Row],[H_QTY/ CTN]]="","",SEARCH("_",db[[#This Row],[H_QTY/ CTN]]))</f>
        <v>8</v>
      </c>
      <c r="T2171" s="75">
        <f>IF(db[[#This Row],[H_QTY/ CTN]]="","",LEN(db[[#This Row],[H_QTY/ CTN]]))</f>
        <v>8</v>
      </c>
      <c r="U2171" s="77" t="str">
        <f>IF(db[[#This Row],[H_QTY/ CTN]]="","",LEFT(db[[#This Row],[H_QTY/ CTN]],db[[#This Row],[H_1]]-1))</f>
        <v>144 PCS</v>
      </c>
      <c r="V2171" s="77" t="str">
        <f>IF(NOT(db[[#This Row],[H_1]]=db[[#This Row],[H_2]]),MID(db[[#This Row],[H_QTY/ CTN]],db[[#This Row],[H_1]]+1,db[[#This Row],[H_2]]-db[[#This Row],[H_1]]-1),"")</f>
        <v/>
      </c>
      <c r="W2171" s="77" t="str">
        <f>IF(db[[#This Row],[QTY/ CTN B]]="","",LEFT(db[[#This Row],[QTY/ CTN B]],SEARCH(" ",db[[#This Row],[QTY/ CTN B]],1)-1))</f>
        <v>144</v>
      </c>
      <c r="X2171" s="77" t="str">
        <f>IF(db[[#This Row],[QTY/ CTN B]]="","",RIGHT(db[[#This Row],[QTY/ CTN B]],LEN(db[[#This Row],[QTY/ CTN B]])-SEARCH(" ",db[[#This Row],[QTY/ CTN B]],1)))</f>
        <v>PCS</v>
      </c>
      <c r="Y2171" s="77" t="str">
        <f>IF(db[[#This Row],[QTY/ CTN TG]]="",IF(db[[#This Row],[STN TG]]="","",12),LEFT(db[[#This Row],[QTY/ CTN TG]],SEARCH(" ",db[[#This Row],[QTY/ CTN TG]],1)-1))</f>
        <v/>
      </c>
      <c r="Z2171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71" s="77" t="str">
        <f>IF(db[[#This Row],[STN K]]="","",IF(db[[#This Row],[STN TG]]="LSN",12,""))</f>
        <v/>
      </c>
      <c r="AB2171" s="77" t="str">
        <f>IF(db[[#This Row],[STN TG]]="LSN","PCS","")</f>
        <v/>
      </c>
      <c r="AC2171" s="77">
        <f>db[[#This Row],[QTY B]]*IF(db[[#This Row],[QTY TG]]="",1,db[[#This Row],[QTY TG]])*IF(db[[#This Row],[QTY K]]="",1,db[[#This Row],[QTY K]])</f>
        <v>144</v>
      </c>
      <c r="AD2171" s="77" t="str">
        <f>IF(db[[#This Row],[STN K]]="",IF(db[[#This Row],[STN TG]]="",db[[#This Row],[STN B]],db[[#This Row],[STN TG]]),db[[#This Row],[STN K]])</f>
        <v>PCS</v>
      </c>
      <c r="AE2171" s="40"/>
    </row>
    <row r="2172" spans="1:31" x14ac:dyDescent="0.25">
      <c r="A2172" s="40">
        <f t="shared" si="33"/>
        <v>2171</v>
      </c>
      <c r="B2172" s="75" t="str">
        <f>LOWER(SUBSTITUTE(SUBSTITUTE(SUBSTITUTE(SUBSTITUTE(SUBSTITUTE(SUBSTITUTE(SUBSTITUTE(SUBSTITUTE(db[[#This Row],[NB BM]]," ",),".",""),"-",""),"(",""),")",""),"/",""),"""",""),"+",""))</f>
        <v>pcmagnitfc175822x75</v>
      </c>
      <c r="C2172" s="75" t="str">
        <f>LOWER(SUBSTITUTE(SUBSTITUTE(SUBSTITUTE(SUBSTITUTE(SUBSTITUTE(SUBSTITUTE(SUBSTITUTE(SUBSTITUTE(SUBSTITUTE(db[[#This Row],[NB NOTA]]," ",),".",""),"-",""),"(",""),")",""),",",""),"/",""),"""",""),"+",""))</f>
        <v>pcmagfc175822*75</v>
      </c>
      <c r="D2172" s="75" t="str">
        <f>LOWER(SUBSTITUTE(SUBSTITUTE(SUBSTITUTE(SUBSTITUTE(SUBSTITUTE(SUBSTITUTE(SUBSTITUTE(SUBSTITUTE(SUBSTITUTE(db[[#This Row],[NB PAJAK]]," ",""),"-",""),"(",""),")",""),".",""),",",""),"/",""),"""",""),"+",""))</f>
        <v>pencilcase22x75magnetfc1758</v>
      </c>
      <c r="E2172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pcmagnitfc175822x75144pcsartomoro</v>
      </c>
      <c r="F2172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pcmagfc175822*75144pcs</v>
      </c>
      <c r="G2172" s="75" t="str">
        <f>db[[#This Row],[NB NOTA_C]]&amp;LOWER(SUBSTITUTE(SUBSTITUTE(SUBSTITUTE(SUBSTITUTE(SUBSTITUTE(SUBSTITUTE(SUBSTITUTE(SUBSTITUTE(SUBSTITUTE(db[[#This Row],[FAKTUR]]," ",),".",""),"-",""),"(",""),")",""),",",""),"/",""),"""",""),"+",""))</f>
        <v>pcmagfc175822*75artomoro</v>
      </c>
      <c r="H2172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pcmagfc17582275144pcsartomoro</v>
      </c>
      <c r="I2172" s="2" t="s">
        <v>5993</v>
      </c>
      <c r="J2172" s="2" t="s">
        <v>5080</v>
      </c>
      <c r="K2172" s="14" t="s">
        <v>5083</v>
      </c>
      <c r="L2172" s="2" t="s">
        <v>1335</v>
      </c>
      <c r="M2172" s="76" t="e">
        <f>IF(db[[#This Row],[NB NOTA_C]]="","",COUNTIF([2]!B_MSK[concat],db[[#This Row],[NB NOTA_C]]))</f>
        <v>#REF!</v>
      </c>
      <c r="N2172" s="9" t="s">
        <v>1843</v>
      </c>
      <c r="O2172" s="5" t="s">
        <v>1379</v>
      </c>
      <c r="P2172" s="2" t="s">
        <v>2442</v>
      </c>
      <c r="Q2172" s="5" t="s">
        <v>6639</v>
      </c>
      <c r="R2172" s="75" t="str">
        <f>IF(db[[#This Row],[QTY/ CTN]]="","",SUBSTITUTE(SUBSTITUTE(SUBSTITUTE(db[[#This Row],[QTY/ CTN]]," ","_",2),"(",""),")","")&amp;"_")</f>
        <v>144 PCS_</v>
      </c>
      <c r="S2172" s="75">
        <f>IF(db[[#This Row],[H_QTY/ CTN]]="","",SEARCH("_",db[[#This Row],[H_QTY/ CTN]]))</f>
        <v>8</v>
      </c>
      <c r="T2172" s="75">
        <f>IF(db[[#This Row],[H_QTY/ CTN]]="","",LEN(db[[#This Row],[H_QTY/ CTN]]))</f>
        <v>8</v>
      </c>
      <c r="U2172" s="77" t="str">
        <f>IF(db[[#This Row],[H_QTY/ CTN]]="","",LEFT(db[[#This Row],[H_QTY/ CTN]],db[[#This Row],[H_1]]-1))</f>
        <v>144 PCS</v>
      </c>
      <c r="V2172" s="77" t="str">
        <f>IF(NOT(db[[#This Row],[H_1]]=db[[#This Row],[H_2]]),MID(db[[#This Row],[H_QTY/ CTN]],db[[#This Row],[H_1]]+1,db[[#This Row],[H_2]]-db[[#This Row],[H_1]]-1),"")</f>
        <v/>
      </c>
      <c r="W2172" s="77" t="str">
        <f>IF(db[[#This Row],[QTY/ CTN B]]="","",LEFT(db[[#This Row],[QTY/ CTN B]],SEARCH(" ",db[[#This Row],[QTY/ CTN B]],1)-1))</f>
        <v>144</v>
      </c>
      <c r="X2172" s="77" t="str">
        <f>IF(db[[#This Row],[QTY/ CTN B]]="","",RIGHT(db[[#This Row],[QTY/ CTN B]],LEN(db[[#This Row],[QTY/ CTN B]])-SEARCH(" ",db[[#This Row],[QTY/ CTN B]],1)))</f>
        <v>PCS</v>
      </c>
      <c r="Y2172" s="77" t="str">
        <f>IF(db[[#This Row],[QTY/ CTN TG]]="",IF(db[[#This Row],[STN TG]]="","",12),LEFT(db[[#This Row],[QTY/ CTN TG]],SEARCH(" ",db[[#This Row],[QTY/ CTN TG]],1)-1))</f>
        <v/>
      </c>
      <c r="Z2172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72" s="77" t="str">
        <f>IF(db[[#This Row],[STN K]]="","",IF(db[[#This Row],[STN TG]]="LSN",12,""))</f>
        <v/>
      </c>
      <c r="AB2172" s="77" t="str">
        <f>IF(db[[#This Row],[STN TG]]="LSN","PCS","")</f>
        <v/>
      </c>
      <c r="AC2172" s="77">
        <f>db[[#This Row],[QTY B]]*IF(db[[#This Row],[QTY TG]]="",1,db[[#This Row],[QTY TG]])*IF(db[[#This Row],[QTY K]]="",1,db[[#This Row],[QTY K]])</f>
        <v>144</v>
      </c>
      <c r="AD2172" s="77" t="str">
        <f>IF(db[[#This Row],[STN K]]="",IF(db[[#This Row],[STN TG]]="",db[[#This Row],[STN B]],db[[#This Row],[STN TG]]),db[[#This Row],[STN K]])</f>
        <v>PCS</v>
      </c>
      <c r="AE2172" s="40"/>
    </row>
    <row r="2173" spans="1:31" x14ac:dyDescent="0.25">
      <c r="A2173" s="40">
        <f t="shared" si="33"/>
        <v>2172</v>
      </c>
      <c r="B2173" s="5" t="str">
        <f>LOWER(SUBSTITUTE(SUBSTITUTE(SUBSTITUTE(SUBSTITUTE(SUBSTITUTE(SUBSTITUTE(SUBSTITUTE(SUBSTITUTE(db[[#This Row],[NB BM]]," ",),".",""),"-",""),"(",""),")",""),"/",""),"""",""),"+",""))</f>
        <v>pcmagnitfc176022x75timbul</v>
      </c>
      <c r="C2173" s="5" t="str">
        <f>LOWER(SUBSTITUTE(SUBSTITUTE(SUBSTITUTE(SUBSTITUTE(SUBSTITUTE(SUBSTITUTE(SUBSTITUTE(SUBSTITUTE(SUBSTITUTE(db[[#This Row],[NB NOTA]]," ",),".",""),"-",""),"(",""),")",""),",",""),"/",""),"""",""),"+",""))</f>
        <v>pcmagfc1760timbul22*75</v>
      </c>
      <c r="D2173" s="5" t="str">
        <f>LOWER(SUBSTITUTE(SUBSTITUTE(SUBSTITUTE(SUBSTITUTE(SUBSTITUTE(SUBSTITUTE(SUBSTITUTE(SUBSTITUTE(SUBSTITUTE(db[[#This Row],[NB PAJAK]]," ",""),"-",""),"(",""),")",""),".",""),",",""),"/",""),"""",""),"+",""))</f>
        <v>pencilcase22x75magnetfc1760timbul</v>
      </c>
      <c r="E217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pcmagnitfc176022x75timbul144pcsartomoro</v>
      </c>
      <c r="F217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pcmagfc1760timbul22*75144pcs</v>
      </c>
      <c r="G2173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pcmagfc1760timbul22*75artomoro</v>
      </c>
      <c r="H217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pcmagfc1760timbul2275144pcsartomoro</v>
      </c>
      <c r="I2173" s="2" t="s">
        <v>5994</v>
      </c>
      <c r="J2173" s="2" t="s">
        <v>5333</v>
      </c>
      <c r="K2173" s="14" t="s">
        <v>5337</v>
      </c>
      <c r="L2173" s="2" t="s">
        <v>1335</v>
      </c>
      <c r="M2173" s="33" t="e">
        <f>IF(db[[#This Row],[NB NOTA_C]]="","",COUNTIF([2]!B_MSK[concat],db[[#This Row],[NB NOTA_C]]))</f>
        <v>#REF!</v>
      </c>
      <c r="N2173" s="9" t="s">
        <v>1843</v>
      </c>
      <c r="O2173" s="5" t="s">
        <v>1379</v>
      </c>
      <c r="P2173" s="2" t="s">
        <v>2442</v>
      </c>
      <c r="Q2173" s="5" t="s">
        <v>5341</v>
      </c>
      <c r="R2173" s="5" t="str">
        <f>IF(db[[#This Row],[QTY/ CTN]]="","",SUBSTITUTE(SUBSTITUTE(SUBSTITUTE(db[[#This Row],[QTY/ CTN]]," ","_",2),"(",""),")","")&amp;"_")</f>
        <v>144 PCS_</v>
      </c>
      <c r="S2173" s="5">
        <f>IF(db[[#This Row],[H_QTY/ CTN]]="","",SEARCH("_",db[[#This Row],[H_QTY/ CTN]]))</f>
        <v>8</v>
      </c>
      <c r="T2173" s="5">
        <f>IF(db[[#This Row],[H_QTY/ CTN]]="","",LEN(db[[#This Row],[H_QTY/ CTN]]))</f>
        <v>8</v>
      </c>
      <c r="U2173" s="40" t="str">
        <f>IF(db[[#This Row],[H_QTY/ CTN]]="","",LEFT(db[[#This Row],[H_QTY/ CTN]],db[[#This Row],[H_1]]-1))</f>
        <v>144 PCS</v>
      </c>
      <c r="V2173" s="40" t="str">
        <f>IF(NOT(db[[#This Row],[H_1]]=db[[#This Row],[H_2]]),MID(db[[#This Row],[H_QTY/ CTN]],db[[#This Row],[H_1]]+1,db[[#This Row],[H_2]]-db[[#This Row],[H_1]]-1),"")</f>
        <v/>
      </c>
      <c r="W2173" s="40" t="str">
        <f>IF(db[[#This Row],[QTY/ CTN B]]="","",LEFT(db[[#This Row],[QTY/ CTN B]],SEARCH(" ",db[[#This Row],[QTY/ CTN B]],1)-1))</f>
        <v>144</v>
      </c>
      <c r="X2173" s="40" t="str">
        <f>IF(db[[#This Row],[QTY/ CTN B]]="","",RIGHT(db[[#This Row],[QTY/ CTN B]],LEN(db[[#This Row],[QTY/ CTN B]])-SEARCH(" ",db[[#This Row],[QTY/ CTN B]],1)))</f>
        <v>PCS</v>
      </c>
      <c r="Y2173" s="40" t="str">
        <f>IF(db[[#This Row],[QTY/ CTN TG]]="",IF(db[[#This Row],[STN TG]]="","",12),LEFT(db[[#This Row],[QTY/ CTN TG]],SEARCH(" ",db[[#This Row],[QTY/ CTN TG]],1)-1))</f>
        <v/>
      </c>
      <c r="Z21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73" s="40" t="str">
        <f>IF(db[[#This Row],[STN K]]="","",IF(db[[#This Row],[STN TG]]="LSN",12,""))</f>
        <v/>
      </c>
      <c r="AB2173" s="40" t="str">
        <f>IF(db[[#This Row],[STN TG]]="LSN","PCS","")</f>
        <v/>
      </c>
      <c r="AC2173" s="40">
        <f>db[[#This Row],[QTY B]]*IF(db[[#This Row],[QTY TG]]="",1,db[[#This Row],[QTY TG]])*IF(db[[#This Row],[QTY K]]="",1,db[[#This Row],[QTY K]])</f>
        <v>144</v>
      </c>
      <c r="AD2173" s="40" t="str">
        <f>IF(db[[#This Row],[STN K]]="",IF(db[[#This Row],[STN TG]]="",db[[#This Row],[STN B]],db[[#This Row],[STN TG]]),db[[#This Row],[STN K]])</f>
        <v>PCS</v>
      </c>
      <c r="AE2173" s="40"/>
    </row>
    <row r="2174" spans="1:31" x14ac:dyDescent="0.25">
      <c r="A2174" s="40">
        <f t="shared" si="33"/>
        <v>2173</v>
      </c>
      <c r="B2174" s="5" t="str">
        <f>LOWER(SUBSTITUTE(SUBSTITUTE(SUBSTITUTE(SUBSTITUTE(SUBSTITUTE(SUBSTITUTE(SUBSTITUTE(SUBSTITUTE(db[[#This Row],[NB BM]]," ",),".",""),"-",""),"(",""),")",""),"/",""),"""",""),"+",""))</f>
        <v>pcmagnitfc176122x753d</v>
      </c>
      <c r="C2174" s="5" t="str">
        <f>LOWER(SUBSTITUTE(SUBSTITUTE(SUBSTITUTE(SUBSTITUTE(SUBSTITUTE(SUBSTITUTE(SUBSTITUTE(SUBSTITUTE(SUBSTITUTE(db[[#This Row],[NB NOTA]]," ",),".",""),"-",""),"(",""),")",""),",",""),"/",""),"""",""),"+",""))</f>
        <v>pcmagfc17613d22*75</v>
      </c>
      <c r="D2174" s="5" t="str">
        <f>LOWER(SUBSTITUTE(SUBSTITUTE(SUBSTITUTE(SUBSTITUTE(SUBSTITUTE(SUBSTITUTE(SUBSTITUTE(SUBSTITUTE(SUBSTITUTE(db[[#This Row],[NB PAJAK]]," ",""),"-",""),"(",""),")",""),".",""),",",""),"/",""),"""",""),"+",""))</f>
        <v>pencilcase22x75magnetfc17613d</v>
      </c>
      <c r="E217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pcmagnitfc176122x753d144pcsartomoro</v>
      </c>
      <c r="F217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pcmagfc17613d22*75144pcs</v>
      </c>
      <c r="G2174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pcmagfc17613d22*75artomoro</v>
      </c>
      <c r="H217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pcmagfc17613d2275144pcsartomoro</v>
      </c>
      <c r="I2174" s="2" t="s">
        <v>5995</v>
      </c>
      <c r="J2174" s="2" t="s">
        <v>5334</v>
      </c>
      <c r="K2174" s="14" t="s">
        <v>5338</v>
      </c>
      <c r="L2174" s="2" t="s">
        <v>1335</v>
      </c>
      <c r="M2174" s="33" t="e">
        <f>IF(db[[#This Row],[NB NOTA_C]]="","",COUNTIF([2]!B_MSK[concat],db[[#This Row],[NB NOTA_C]]))</f>
        <v>#REF!</v>
      </c>
      <c r="N2174" s="9" t="s">
        <v>1843</v>
      </c>
      <c r="O2174" s="5" t="s">
        <v>1379</v>
      </c>
      <c r="P2174" s="2" t="s">
        <v>2442</v>
      </c>
      <c r="Q2174" s="5" t="s">
        <v>5342</v>
      </c>
      <c r="R2174" s="5" t="str">
        <f>IF(db[[#This Row],[QTY/ CTN]]="","",SUBSTITUTE(SUBSTITUTE(SUBSTITUTE(db[[#This Row],[QTY/ CTN]]," ","_",2),"(",""),")","")&amp;"_")</f>
        <v>144 PCS_</v>
      </c>
      <c r="S2174" s="5">
        <f>IF(db[[#This Row],[H_QTY/ CTN]]="","",SEARCH("_",db[[#This Row],[H_QTY/ CTN]]))</f>
        <v>8</v>
      </c>
      <c r="T2174" s="5">
        <f>IF(db[[#This Row],[H_QTY/ CTN]]="","",LEN(db[[#This Row],[H_QTY/ CTN]]))</f>
        <v>8</v>
      </c>
      <c r="U2174" s="40" t="str">
        <f>IF(db[[#This Row],[H_QTY/ CTN]]="","",LEFT(db[[#This Row],[H_QTY/ CTN]],db[[#This Row],[H_1]]-1))</f>
        <v>144 PCS</v>
      </c>
      <c r="V2174" s="40" t="str">
        <f>IF(NOT(db[[#This Row],[H_1]]=db[[#This Row],[H_2]]),MID(db[[#This Row],[H_QTY/ CTN]],db[[#This Row],[H_1]]+1,db[[#This Row],[H_2]]-db[[#This Row],[H_1]]-1),"")</f>
        <v/>
      </c>
      <c r="W2174" s="40" t="str">
        <f>IF(db[[#This Row],[QTY/ CTN B]]="","",LEFT(db[[#This Row],[QTY/ CTN B]],SEARCH(" ",db[[#This Row],[QTY/ CTN B]],1)-1))</f>
        <v>144</v>
      </c>
      <c r="X2174" s="40" t="str">
        <f>IF(db[[#This Row],[QTY/ CTN B]]="","",RIGHT(db[[#This Row],[QTY/ CTN B]],LEN(db[[#This Row],[QTY/ CTN B]])-SEARCH(" ",db[[#This Row],[QTY/ CTN B]],1)))</f>
        <v>PCS</v>
      </c>
      <c r="Y2174" s="40" t="str">
        <f>IF(db[[#This Row],[QTY/ CTN TG]]="",IF(db[[#This Row],[STN TG]]="","",12),LEFT(db[[#This Row],[QTY/ CTN TG]],SEARCH(" ",db[[#This Row],[QTY/ CTN TG]],1)-1))</f>
        <v/>
      </c>
      <c r="Z21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74" s="40" t="str">
        <f>IF(db[[#This Row],[STN K]]="","",IF(db[[#This Row],[STN TG]]="LSN",12,""))</f>
        <v/>
      </c>
      <c r="AB2174" s="40" t="str">
        <f>IF(db[[#This Row],[STN TG]]="LSN","PCS","")</f>
        <v/>
      </c>
      <c r="AC2174" s="40">
        <f>db[[#This Row],[QTY B]]*IF(db[[#This Row],[QTY TG]]="",1,db[[#This Row],[QTY TG]])*IF(db[[#This Row],[QTY K]]="",1,db[[#This Row],[QTY K]])</f>
        <v>144</v>
      </c>
      <c r="AD2174" s="40" t="str">
        <f>IF(db[[#This Row],[STN K]]="",IF(db[[#This Row],[STN TG]]="",db[[#This Row],[STN B]],db[[#This Row],[STN TG]]),db[[#This Row],[STN K]])</f>
        <v>PCS</v>
      </c>
      <c r="AE2174" s="40"/>
    </row>
    <row r="2175" spans="1:31" x14ac:dyDescent="0.25">
      <c r="A2175" s="89">
        <f t="shared" si="33"/>
        <v>2174</v>
      </c>
      <c r="B2175" s="86" t="str">
        <f>LOWER(SUBSTITUTE(SUBSTITUTE(SUBSTITUTE(SUBSTITUTE(SUBSTITUTE(SUBSTITUTE(SUBSTITUTE(SUBSTITUTE(db[[#This Row],[NB BM]]," ",),".",""),"-",""),"(",""),")",""),"/",""),"""",""),"+",""))</f>
        <v>pcmagnitfc52233d23x85</v>
      </c>
      <c r="C2175" s="86" t="str">
        <f>LOWER(SUBSTITUTE(SUBSTITUTE(SUBSTITUTE(SUBSTITUTE(SUBSTITUTE(SUBSTITUTE(SUBSTITUTE(SUBSTITUTE(SUBSTITUTE(db[[#This Row],[NB NOTA]]," ",),".",""),"-",""),"(",""),")",""),",",""),"/",""),"""",""),"+",""))</f>
        <v>pcmagfc522323*853d</v>
      </c>
      <c r="D2175" s="86" t="str">
        <f>LOWER(SUBSTITUTE(SUBSTITUTE(SUBSTITUTE(SUBSTITUTE(SUBSTITUTE(SUBSTITUTE(SUBSTITUTE(SUBSTITUTE(SUBSTITUTE(db[[#This Row],[NB PAJAK]]," ",""),"-",""),"(",""),")",""),".",""),",",""),"/",""),"""",""),"+",""))</f>
        <v>pencilcase23x85magnet3dfc5223</v>
      </c>
      <c r="E2175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pcmagnitfc52233d23x85144pcsartomoro</v>
      </c>
      <c r="F2175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pcmagfc522323*853d144pcs</v>
      </c>
      <c r="G2175" s="86" t="str">
        <f>db[[#This Row],[NB NOTA_C]]&amp;LOWER(SUBSTITUTE(SUBSTITUTE(SUBSTITUTE(SUBSTITUTE(SUBSTITUTE(SUBSTITUTE(SUBSTITUTE(SUBSTITUTE(SUBSTITUTE(db[[#This Row],[FAKTUR]]," ",),".",""),"-",""),"(",""),")",""),",",""),"/",""),"""",""),"+",""))</f>
        <v>pcmagfc522323*853dartomoro</v>
      </c>
      <c r="H2175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pcmagfc522323853d144pcsartomoro</v>
      </c>
      <c r="I2175" s="2" t="s">
        <v>5996</v>
      </c>
      <c r="J2175" s="51" t="s">
        <v>5515</v>
      </c>
      <c r="K2175" s="52" t="s">
        <v>5543</v>
      </c>
      <c r="L2175" s="51" t="s">
        <v>1335</v>
      </c>
      <c r="M2175" s="87" t="e">
        <f>IF(db[[#This Row],[NB NOTA_C]]="","",COUNTIF([2]!B_MSK[concat],db[[#This Row],[NB NOTA_C]]))</f>
        <v>#REF!</v>
      </c>
      <c r="N2175" s="88" t="s">
        <v>1843</v>
      </c>
      <c r="O2175" s="86" t="s">
        <v>1379</v>
      </c>
      <c r="P2175" s="51" t="s">
        <v>2442</v>
      </c>
      <c r="Q2175" s="86" t="s">
        <v>5531</v>
      </c>
      <c r="R2175" s="86" t="str">
        <f>IF(db[[#This Row],[QTY/ CTN]]="","",SUBSTITUTE(SUBSTITUTE(SUBSTITUTE(db[[#This Row],[QTY/ CTN]]," ","_",2),"(",""),")","")&amp;"_")</f>
        <v>144 PCS_</v>
      </c>
      <c r="S2175" s="86">
        <f>IF(db[[#This Row],[H_QTY/ CTN]]="","",SEARCH("_",db[[#This Row],[H_QTY/ CTN]]))</f>
        <v>8</v>
      </c>
      <c r="T2175" s="86">
        <f>IF(db[[#This Row],[H_QTY/ CTN]]="","",LEN(db[[#This Row],[H_QTY/ CTN]]))</f>
        <v>8</v>
      </c>
      <c r="U2175" s="89" t="str">
        <f>IF(db[[#This Row],[H_QTY/ CTN]]="","",LEFT(db[[#This Row],[H_QTY/ CTN]],db[[#This Row],[H_1]]-1))</f>
        <v>144 PCS</v>
      </c>
      <c r="V2175" s="89" t="str">
        <f>IF(NOT(db[[#This Row],[H_1]]=db[[#This Row],[H_2]]),MID(db[[#This Row],[H_QTY/ CTN]],db[[#This Row],[H_1]]+1,db[[#This Row],[H_2]]-db[[#This Row],[H_1]]-1),"")</f>
        <v/>
      </c>
      <c r="W2175" s="89" t="str">
        <f>IF(db[[#This Row],[QTY/ CTN B]]="","",LEFT(db[[#This Row],[QTY/ CTN B]],SEARCH(" ",db[[#This Row],[QTY/ CTN B]],1)-1))</f>
        <v>144</v>
      </c>
      <c r="X2175" s="89" t="str">
        <f>IF(db[[#This Row],[QTY/ CTN B]]="","",RIGHT(db[[#This Row],[QTY/ CTN B]],LEN(db[[#This Row],[QTY/ CTN B]])-SEARCH(" ",db[[#This Row],[QTY/ CTN B]],1)))</f>
        <v>PCS</v>
      </c>
      <c r="Y2175" s="89" t="str">
        <f>IF(db[[#This Row],[QTY/ CTN TG]]="",IF(db[[#This Row],[STN TG]]="","",12),LEFT(db[[#This Row],[QTY/ CTN TG]],SEARCH(" ",db[[#This Row],[QTY/ CTN TG]],1)-1))</f>
        <v/>
      </c>
      <c r="Z217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75" s="89" t="str">
        <f>IF(db[[#This Row],[STN K]]="","",IF(db[[#This Row],[STN TG]]="LSN",12,""))</f>
        <v/>
      </c>
      <c r="AB2175" s="89" t="str">
        <f>IF(db[[#This Row],[STN TG]]="LSN","PCS","")</f>
        <v/>
      </c>
      <c r="AC2175" s="89">
        <f>db[[#This Row],[QTY B]]*IF(db[[#This Row],[QTY TG]]="",1,db[[#This Row],[QTY TG]])*IF(db[[#This Row],[QTY K]]="",1,db[[#This Row],[QTY K]])</f>
        <v>144</v>
      </c>
      <c r="AD2175" s="89" t="str">
        <f>IF(db[[#This Row],[STN K]]="",IF(db[[#This Row],[STN TG]]="",db[[#This Row],[STN B]],db[[#This Row],[STN TG]]),db[[#This Row],[STN K]])</f>
        <v>PCS</v>
      </c>
      <c r="AE2175" s="89"/>
    </row>
    <row r="2176" spans="1:31" x14ac:dyDescent="0.25">
      <c r="A2176" s="89">
        <f t="shared" si="33"/>
        <v>2175</v>
      </c>
      <c r="B2176" s="86" t="str">
        <f>LOWER(SUBSTITUTE(SUBSTITUTE(SUBSTITUTE(SUBSTITUTE(SUBSTITUTE(SUBSTITUTE(SUBSTITUTE(SUBSTITUTE(db[[#This Row],[NB BM]]," ",),".",""),"-",""),"(",""),")",""),"/",""),"""",""),"+",""))</f>
        <v>pcmagnitfc629523x10</v>
      </c>
      <c r="C2176" s="86" t="str">
        <f>LOWER(SUBSTITUTE(SUBSTITUTE(SUBSTITUTE(SUBSTITUTE(SUBSTITUTE(SUBSTITUTE(SUBSTITUTE(SUBSTITUTE(SUBSTITUTE(db[[#This Row],[NB NOTA]]," ",),".",""),"-",""),"(",""),")",""),",",""),"/",""),"""",""),"+",""))</f>
        <v>pcmagfc629523*10</v>
      </c>
      <c r="D2176" s="86" t="str">
        <f>LOWER(SUBSTITUTE(SUBSTITUTE(SUBSTITUTE(SUBSTITUTE(SUBSTITUTE(SUBSTITUTE(SUBSTITUTE(SUBSTITUTE(SUBSTITUTE(db[[#This Row],[NB PAJAK]]," ",""),"-",""),"(",""),")",""),".",""),",",""),"/",""),"""",""),"+",""))</f>
        <v>pencilcase23x10magnetfc6295</v>
      </c>
      <c r="E2176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pcmagnitfc629523x10144pcsartomoro</v>
      </c>
      <c r="F2176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pcmagfc629523*10144pcs</v>
      </c>
      <c r="G2176" s="86" t="str">
        <f>db[[#This Row],[NB NOTA_C]]&amp;LOWER(SUBSTITUTE(SUBSTITUTE(SUBSTITUTE(SUBSTITUTE(SUBSTITUTE(SUBSTITUTE(SUBSTITUTE(SUBSTITUTE(SUBSTITUTE(db[[#This Row],[FAKTUR]]," ",),".",""),"-",""),"(",""),")",""),",",""),"/",""),"""",""),"+",""))</f>
        <v>pcmagfc629523*10artomoro</v>
      </c>
      <c r="H2176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pcmagfc62952310144pcsartomoro</v>
      </c>
      <c r="I2176" s="2" t="s">
        <v>5997</v>
      </c>
      <c r="J2176" s="51" t="s">
        <v>5510</v>
      </c>
      <c r="K2176" s="52" t="s">
        <v>5539</v>
      </c>
      <c r="L2176" s="51" t="s">
        <v>1335</v>
      </c>
      <c r="M2176" s="87" t="e">
        <f>IF(db[[#This Row],[NB NOTA_C]]="","",COUNTIF([2]!B_MSK[concat],db[[#This Row],[NB NOTA_C]]))</f>
        <v>#REF!</v>
      </c>
      <c r="N2176" s="88" t="s">
        <v>1843</v>
      </c>
      <c r="O2176" s="86" t="s">
        <v>1379</v>
      </c>
      <c r="P2176" s="51" t="s">
        <v>2442</v>
      </c>
      <c r="Q2176" s="86" t="s">
        <v>5526</v>
      </c>
      <c r="R2176" s="86" t="str">
        <f>IF(db[[#This Row],[QTY/ CTN]]="","",SUBSTITUTE(SUBSTITUTE(SUBSTITUTE(db[[#This Row],[QTY/ CTN]]," ","_",2),"(",""),")","")&amp;"_")</f>
        <v>144 PCS_</v>
      </c>
      <c r="S2176" s="86">
        <f>IF(db[[#This Row],[H_QTY/ CTN]]="","",SEARCH("_",db[[#This Row],[H_QTY/ CTN]]))</f>
        <v>8</v>
      </c>
      <c r="T2176" s="86">
        <f>IF(db[[#This Row],[H_QTY/ CTN]]="","",LEN(db[[#This Row],[H_QTY/ CTN]]))</f>
        <v>8</v>
      </c>
      <c r="U2176" s="89" t="str">
        <f>IF(db[[#This Row],[H_QTY/ CTN]]="","",LEFT(db[[#This Row],[H_QTY/ CTN]],db[[#This Row],[H_1]]-1))</f>
        <v>144 PCS</v>
      </c>
      <c r="V2176" s="89" t="str">
        <f>IF(NOT(db[[#This Row],[H_1]]=db[[#This Row],[H_2]]),MID(db[[#This Row],[H_QTY/ CTN]],db[[#This Row],[H_1]]+1,db[[#This Row],[H_2]]-db[[#This Row],[H_1]]-1),"")</f>
        <v/>
      </c>
      <c r="W2176" s="89" t="str">
        <f>IF(db[[#This Row],[QTY/ CTN B]]="","",LEFT(db[[#This Row],[QTY/ CTN B]],SEARCH(" ",db[[#This Row],[QTY/ CTN B]],1)-1))</f>
        <v>144</v>
      </c>
      <c r="X2176" s="89" t="str">
        <f>IF(db[[#This Row],[QTY/ CTN B]]="","",RIGHT(db[[#This Row],[QTY/ CTN B]],LEN(db[[#This Row],[QTY/ CTN B]])-SEARCH(" ",db[[#This Row],[QTY/ CTN B]],1)))</f>
        <v>PCS</v>
      </c>
      <c r="Y2176" s="89" t="str">
        <f>IF(db[[#This Row],[QTY/ CTN TG]]="",IF(db[[#This Row],[STN TG]]="","",12),LEFT(db[[#This Row],[QTY/ CTN TG]],SEARCH(" ",db[[#This Row],[QTY/ CTN TG]],1)-1))</f>
        <v/>
      </c>
      <c r="Z217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76" s="89" t="str">
        <f>IF(db[[#This Row],[STN K]]="","",IF(db[[#This Row],[STN TG]]="LSN",12,""))</f>
        <v/>
      </c>
      <c r="AB2176" s="89" t="str">
        <f>IF(db[[#This Row],[STN TG]]="LSN","PCS","")</f>
        <v/>
      </c>
      <c r="AC2176" s="89">
        <f>db[[#This Row],[QTY B]]*IF(db[[#This Row],[QTY TG]]="",1,db[[#This Row],[QTY TG]])*IF(db[[#This Row],[QTY K]]="",1,db[[#This Row],[QTY K]])</f>
        <v>144</v>
      </c>
      <c r="AD2176" s="89" t="str">
        <f>IF(db[[#This Row],[STN K]]="",IF(db[[#This Row],[STN TG]]="",db[[#This Row],[STN B]],db[[#This Row],[STN TG]]),db[[#This Row],[STN K]])</f>
        <v>PCS</v>
      </c>
      <c r="AE2176" s="89"/>
    </row>
    <row r="2177" spans="1:31" x14ac:dyDescent="0.25">
      <c r="A2177" s="89">
        <f t="shared" si="33"/>
        <v>2176</v>
      </c>
      <c r="B2177" s="86" t="str">
        <f>LOWER(SUBSTITUTE(SUBSTITUTE(SUBSTITUTE(SUBSTITUTE(SUBSTITUTE(SUBSTITUTE(SUBSTITUTE(SUBSTITUTE(db[[#This Row],[NB BM]]," ",),".",""),"-",""),"(",""),")",""),"/",""),"""",""),"+",""))</f>
        <v>pcmagnitfx2210metaliklebar22x10</v>
      </c>
      <c r="C2177" s="86" t="str">
        <f>LOWER(SUBSTITUTE(SUBSTITUTE(SUBSTITUTE(SUBSTITUTE(SUBSTITUTE(SUBSTITUTE(SUBSTITUTE(SUBSTITUTE(SUBSTITUTE(db[[#This Row],[NB NOTA]]," ",),".",""),"-",""),"(",""),")",""),",",""),"/",""),"""",""),"+",""))</f>
        <v>pcmagfx221022*10metaliklebar</v>
      </c>
      <c r="D2177" s="86" t="str">
        <f>LOWER(SUBSTITUTE(SUBSTITUTE(SUBSTITUTE(SUBSTITUTE(SUBSTITUTE(SUBSTITUTE(SUBSTITUTE(SUBSTITUTE(SUBSTITUTE(db[[#This Row],[NB PAJAK]]," ",""),"-",""),"(",""),")",""),".",""),",",""),"/",""),"""",""),"+",""))</f>
        <v>pencilcase22x10magnetfx2210metaliklebar</v>
      </c>
      <c r="E2177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pcmagnitfx2210metaliklebar22x10120pcsartomoro</v>
      </c>
      <c r="F2177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pcmagfx221022*10metaliklebar120pcs</v>
      </c>
      <c r="G2177" s="86" t="str">
        <f>db[[#This Row],[NB NOTA_C]]&amp;LOWER(SUBSTITUTE(SUBSTITUTE(SUBSTITUTE(SUBSTITUTE(SUBSTITUTE(SUBSTITUTE(SUBSTITUTE(SUBSTITUTE(SUBSTITUTE(db[[#This Row],[FAKTUR]]," ",),".",""),"-",""),"(",""),")",""),",",""),"/",""),"""",""),"+",""))</f>
        <v>pcmagfx221022*10metaliklebarartomoro</v>
      </c>
      <c r="H2177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pcmagfx22102210metaliklebar120pcsartomoro</v>
      </c>
      <c r="I2177" s="2" t="s">
        <v>5998</v>
      </c>
      <c r="J2177" s="51" t="s">
        <v>5509</v>
      </c>
      <c r="K2177" s="52" t="s">
        <v>5538</v>
      </c>
      <c r="L2177" s="51" t="s">
        <v>1335</v>
      </c>
      <c r="M2177" s="87" t="e">
        <f>IF(db[[#This Row],[NB NOTA_C]]="","",COUNTIF([2]!B_MSK[concat],db[[#This Row],[NB NOTA_C]]))</f>
        <v>#REF!</v>
      </c>
      <c r="N2177" s="88" t="s">
        <v>1843</v>
      </c>
      <c r="O2177" s="86" t="s">
        <v>1382</v>
      </c>
      <c r="P2177" s="51" t="s">
        <v>2442</v>
      </c>
      <c r="Q2177" s="86" t="s">
        <v>5525</v>
      </c>
      <c r="R2177" s="86" t="str">
        <f>IF(db[[#This Row],[QTY/ CTN]]="","",SUBSTITUTE(SUBSTITUTE(SUBSTITUTE(db[[#This Row],[QTY/ CTN]]," ","_",2),"(",""),")","")&amp;"_")</f>
        <v>120 PCS_</v>
      </c>
      <c r="S2177" s="86">
        <f>IF(db[[#This Row],[H_QTY/ CTN]]="","",SEARCH("_",db[[#This Row],[H_QTY/ CTN]]))</f>
        <v>8</v>
      </c>
      <c r="T2177" s="86">
        <f>IF(db[[#This Row],[H_QTY/ CTN]]="","",LEN(db[[#This Row],[H_QTY/ CTN]]))</f>
        <v>8</v>
      </c>
      <c r="U2177" s="89" t="str">
        <f>IF(db[[#This Row],[H_QTY/ CTN]]="","",LEFT(db[[#This Row],[H_QTY/ CTN]],db[[#This Row],[H_1]]-1))</f>
        <v>120 PCS</v>
      </c>
      <c r="V2177" s="89" t="str">
        <f>IF(NOT(db[[#This Row],[H_1]]=db[[#This Row],[H_2]]),MID(db[[#This Row],[H_QTY/ CTN]],db[[#This Row],[H_1]]+1,db[[#This Row],[H_2]]-db[[#This Row],[H_1]]-1),"")</f>
        <v/>
      </c>
      <c r="W2177" s="89" t="str">
        <f>IF(db[[#This Row],[QTY/ CTN B]]="","",LEFT(db[[#This Row],[QTY/ CTN B]],SEARCH(" ",db[[#This Row],[QTY/ CTN B]],1)-1))</f>
        <v>120</v>
      </c>
      <c r="X2177" s="89" t="str">
        <f>IF(db[[#This Row],[QTY/ CTN B]]="","",RIGHT(db[[#This Row],[QTY/ CTN B]],LEN(db[[#This Row],[QTY/ CTN B]])-SEARCH(" ",db[[#This Row],[QTY/ CTN B]],1)))</f>
        <v>PCS</v>
      </c>
      <c r="Y2177" s="89" t="str">
        <f>IF(db[[#This Row],[QTY/ CTN TG]]="",IF(db[[#This Row],[STN TG]]="","",12),LEFT(db[[#This Row],[QTY/ CTN TG]],SEARCH(" ",db[[#This Row],[QTY/ CTN TG]],1)-1))</f>
        <v/>
      </c>
      <c r="Z217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77" s="89" t="str">
        <f>IF(db[[#This Row],[STN K]]="","",IF(db[[#This Row],[STN TG]]="LSN",12,""))</f>
        <v/>
      </c>
      <c r="AB2177" s="89" t="str">
        <f>IF(db[[#This Row],[STN TG]]="LSN","PCS","")</f>
        <v/>
      </c>
      <c r="AC2177" s="89">
        <f>db[[#This Row],[QTY B]]*IF(db[[#This Row],[QTY TG]]="",1,db[[#This Row],[QTY TG]])*IF(db[[#This Row],[QTY K]]="",1,db[[#This Row],[QTY K]])</f>
        <v>120</v>
      </c>
      <c r="AD2177" s="89" t="str">
        <f>IF(db[[#This Row],[STN K]]="",IF(db[[#This Row],[STN TG]]="",db[[#This Row],[STN B]],db[[#This Row],[STN TG]]),db[[#This Row],[STN K]])</f>
        <v>PCS</v>
      </c>
      <c r="AE2177" s="89"/>
    </row>
    <row r="2178" spans="1:31" x14ac:dyDescent="0.25">
      <c r="A2178" s="40">
        <f t="shared" si="33"/>
        <v>2177</v>
      </c>
      <c r="B2178" s="5" t="str">
        <f>LOWER(SUBSTITUTE(SUBSTITUTE(SUBSTITUTE(SUBSTITUTE(SUBSTITUTE(SUBSTITUTE(SUBSTITUTE(SUBSTITUTE(db[[#This Row],[NB BM]]," ",),".",""),"-",""),"(",""),")",""),"/",""),"""",""),"+",""))</f>
        <v>pcmagnitfx227522x75metalik</v>
      </c>
      <c r="C2178" s="5" t="str">
        <f>LOWER(SUBSTITUTE(SUBSTITUTE(SUBSTITUTE(SUBSTITUTE(SUBSTITUTE(SUBSTITUTE(SUBSTITUTE(SUBSTITUTE(SUBSTITUTE(db[[#This Row],[NB NOTA]]," ",),".",""),"-",""),"(",""),")",""),",",""),"/",""),"""",""),"+",""))</f>
        <v>pcmagfx2275metalik22*75</v>
      </c>
      <c r="D2178" s="5" t="str">
        <f>LOWER(SUBSTITUTE(SUBSTITUTE(SUBSTITUTE(SUBSTITUTE(SUBSTITUTE(SUBSTITUTE(SUBSTITUTE(SUBSTITUTE(SUBSTITUTE(db[[#This Row],[NB PAJAK]]," ",""),"-",""),"(",""),")",""),".",""),",",""),"/",""),"""",""),"+",""))</f>
        <v>pencilcase22x75magnetfx2275metalik</v>
      </c>
      <c r="E217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pcmagnitfx227522x75metalik144pcsartomoro</v>
      </c>
      <c r="F217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pcmagfx2275metalik22*75144pcs</v>
      </c>
      <c r="G2178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pcmagfx2275metalik22*75artomoro</v>
      </c>
      <c r="H217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pcmagfx2275metalik2275144pcsartomoro</v>
      </c>
      <c r="I2178" s="2" t="s">
        <v>5999</v>
      </c>
      <c r="J2178" s="2" t="s">
        <v>5335</v>
      </c>
      <c r="K2178" s="14" t="s">
        <v>5339</v>
      </c>
      <c r="L2178" s="2" t="s">
        <v>1335</v>
      </c>
      <c r="M2178" s="33" t="e">
        <f>IF(db[[#This Row],[NB NOTA_C]]="","",COUNTIF([2]!B_MSK[concat],db[[#This Row],[NB NOTA_C]]))</f>
        <v>#REF!</v>
      </c>
      <c r="N2178" s="9" t="s">
        <v>1843</v>
      </c>
      <c r="O2178" s="5" t="s">
        <v>1379</v>
      </c>
      <c r="P2178" s="2" t="s">
        <v>2442</v>
      </c>
      <c r="Q2178" s="5" t="s">
        <v>5343</v>
      </c>
      <c r="R2178" s="5" t="str">
        <f>IF(db[[#This Row],[QTY/ CTN]]="","",SUBSTITUTE(SUBSTITUTE(SUBSTITUTE(db[[#This Row],[QTY/ CTN]]," ","_",2),"(",""),")","")&amp;"_")</f>
        <v>144 PCS_</v>
      </c>
      <c r="S2178" s="5">
        <f>IF(db[[#This Row],[H_QTY/ CTN]]="","",SEARCH("_",db[[#This Row],[H_QTY/ CTN]]))</f>
        <v>8</v>
      </c>
      <c r="T2178" s="5">
        <f>IF(db[[#This Row],[H_QTY/ CTN]]="","",LEN(db[[#This Row],[H_QTY/ CTN]]))</f>
        <v>8</v>
      </c>
      <c r="U2178" s="40" t="str">
        <f>IF(db[[#This Row],[H_QTY/ CTN]]="","",LEFT(db[[#This Row],[H_QTY/ CTN]],db[[#This Row],[H_1]]-1))</f>
        <v>144 PCS</v>
      </c>
      <c r="V2178" s="40" t="str">
        <f>IF(NOT(db[[#This Row],[H_1]]=db[[#This Row],[H_2]]),MID(db[[#This Row],[H_QTY/ CTN]],db[[#This Row],[H_1]]+1,db[[#This Row],[H_2]]-db[[#This Row],[H_1]]-1),"")</f>
        <v/>
      </c>
      <c r="W2178" s="40" t="str">
        <f>IF(db[[#This Row],[QTY/ CTN B]]="","",LEFT(db[[#This Row],[QTY/ CTN B]],SEARCH(" ",db[[#This Row],[QTY/ CTN B]],1)-1))</f>
        <v>144</v>
      </c>
      <c r="X2178" s="40" t="str">
        <f>IF(db[[#This Row],[QTY/ CTN B]]="","",RIGHT(db[[#This Row],[QTY/ CTN B]],LEN(db[[#This Row],[QTY/ CTN B]])-SEARCH(" ",db[[#This Row],[QTY/ CTN B]],1)))</f>
        <v>PCS</v>
      </c>
      <c r="Y2178" s="40" t="str">
        <f>IF(db[[#This Row],[QTY/ CTN TG]]="",IF(db[[#This Row],[STN TG]]="","",12),LEFT(db[[#This Row],[QTY/ CTN TG]],SEARCH(" ",db[[#This Row],[QTY/ CTN TG]],1)-1))</f>
        <v/>
      </c>
      <c r="Z21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78" s="40" t="str">
        <f>IF(db[[#This Row],[STN K]]="","",IF(db[[#This Row],[STN TG]]="LSN",12,""))</f>
        <v/>
      </c>
      <c r="AB2178" s="40" t="str">
        <f>IF(db[[#This Row],[STN TG]]="LSN","PCS","")</f>
        <v/>
      </c>
      <c r="AC2178" s="40">
        <f>db[[#This Row],[QTY B]]*IF(db[[#This Row],[QTY TG]]="",1,db[[#This Row],[QTY TG]])*IF(db[[#This Row],[QTY K]]="",1,db[[#This Row],[QTY K]])</f>
        <v>144</v>
      </c>
      <c r="AD2178" s="40" t="str">
        <f>IF(db[[#This Row],[STN K]]="",IF(db[[#This Row],[STN TG]]="",db[[#This Row],[STN B]],db[[#This Row],[STN TG]]),db[[#This Row],[STN K]])</f>
        <v>PCS</v>
      </c>
      <c r="AE2178" s="40"/>
    </row>
    <row r="2179" spans="1:31" x14ac:dyDescent="0.25">
      <c r="A2179" s="40">
        <f t="shared" si="33"/>
        <v>2178</v>
      </c>
      <c r="B2179" s="5" t="str">
        <f>LOWER(SUBSTITUTE(SUBSTITUTE(SUBSTITUTE(SUBSTITUTE(SUBSTITUTE(SUBSTITUTE(SUBSTITUTE(SUBSTITUTE(db[[#This Row],[NB BM]]," ",),".",""),"-",""),"(",""),")",""),"/",""),"""",""),"+",""))</f>
        <v>pcmagnitfx227622x75metalik</v>
      </c>
      <c r="C2179" s="5" t="str">
        <f>LOWER(SUBSTITUTE(SUBSTITUTE(SUBSTITUTE(SUBSTITUTE(SUBSTITUTE(SUBSTITUTE(SUBSTITUTE(SUBSTITUTE(SUBSTITUTE(db[[#This Row],[NB NOTA]]," ",),".",""),"-",""),"(",""),")",""),",",""),"/",""),"""",""),"+",""))</f>
        <v>pcmagfx2276metalik22*75</v>
      </c>
      <c r="D2179" s="5" t="str">
        <f>LOWER(SUBSTITUTE(SUBSTITUTE(SUBSTITUTE(SUBSTITUTE(SUBSTITUTE(SUBSTITUTE(SUBSTITUTE(SUBSTITUTE(SUBSTITUTE(db[[#This Row],[NB PAJAK]]," ",""),"-",""),"(",""),")",""),".",""),",",""),"/",""),"""",""),"+",""))</f>
        <v>pencilcase22x75magnetfx2276metalik</v>
      </c>
      <c r="E21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pcmagnitfx227622x75metalik144pcsartomoro</v>
      </c>
      <c r="F21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pcmagfx2276metalik22*75144pcs</v>
      </c>
      <c r="G2179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pcmagfx2276metalik22*75artomoro</v>
      </c>
      <c r="H21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pcmagfx2276metalik2275144pcsartomoro</v>
      </c>
      <c r="I2179" s="2" t="s">
        <v>6000</v>
      </c>
      <c r="J2179" s="2" t="s">
        <v>5336</v>
      </c>
      <c r="K2179" s="14" t="s">
        <v>5340</v>
      </c>
      <c r="L2179" s="2" t="s">
        <v>1335</v>
      </c>
      <c r="M2179" s="33" t="e">
        <f>IF(db[[#This Row],[NB NOTA_C]]="","",COUNTIF([2]!B_MSK[concat],db[[#This Row],[NB NOTA_C]]))</f>
        <v>#REF!</v>
      </c>
      <c r="N2179" s="9" t="s">
        <v>1843</v>
      </c>
      <c r="O2179" s="5" t="s">
        <v>1379</v>
      </c>
      <c r="P2179" s="2" t="s">
        <v>2442</v>
      </c>
      <c r="Q2179" s="5" t="s">
        <v>5344</v>
      </c>
      <c r="R2179" s="5" t="str">
        <f>IF(db[[#This Row],[QTY/ CTN]]="","",SUBSTITUTE(SUBSTITUTE(SUBSTITUTE(db[[#This Row],[QTY/ CTN]]," ","_",2),"(",""),")","")&amp;"_")</f>
        <v>144 PCS_</v>
      </c>
      <c r="S2179" s="5">
        <f>IF(db[[#This Row],[H_QTY/ CTN]]="","",SEARCH("_",db[[#This Row],[H_QTY/ CTN]]))</f>
        <v>8</v>
      </c>
      <c r="T2179" s="5">
        <f>IF(db[[#This Row],[H_QTY/ CTN]]="","",LEN(db[[#This Row],[H_QTY/ CTN]]))</f>
        <v>8</v>
      </c>
      <c r="U2179" s="40" t="str">
        <f>IF(db[[#This Row],[H_QTY/ CTN]]="","",LEFT(db[[#This Row],[H_QTY/ CTN]],db[[#This Row],[H_1]]-1))</f>
        <v>144 PCS</v>
      </c>
      <c r="V2179" s="40" t="str">
        <f>IF(NOT(db[[#This Row],[H_1]]=db[[#This Row],[H_2]]),MID(db[[#This Row],[H_QTY/ CTN]],db[[#This Row],[H_1]]+1,db[[#This Row],[H_2]]-db[[#This Row],[H_1]]-1),"")</f>
        <v/>
      </c>
      <c r="W2179" s="40" t="str">
        <f>IF(db[[#This Row],[QTY/ CTN B]]="","",LEFT(db[[#This Row],[QTY/ CTN B]],SEARCH(" ",db[[#This Row],[QTY/ CTN B]],1)-1))</f>
        <v>144</v>
      </c>
      <c r="X2179" s="40" t="str">
        <f>IF(db[[#This Row],[QTY/ CTN B]]="","",RIGHT(db[[#This Row],[QTY/ CTN B]],LEN(db[[#This Row],[QTY/ CTN B]])-SEARCH(" ",db[[#This Row],[QTY/ CTN B]],1)))</f>
        <v>PCS</v>
      </c>
      <c r="Y2179" s="40" t="str">
        <f>IF(db[[#This Row],[QTY/ CTN TG]]="",IF(db[[#This Row],[STN TG]]="","",12),LEFT(db[[#This Row],[QTY/ CTN TG]],SEARCH(" ",db[[#This Row],[QTY/ CTN TG]],1)-1))</f>
        <v/>
      </c>
      <c r="Z21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79" s="40" t="str">
        <f>IF(db[[#This Row],[STN K]]="","",IF(db[[#This Row],[STN TG]]="LSN",12,""))</f>
        <v/>
      </c>
      <c r="AB2179" s="40" t="str">
        <f>IF(db[[#This Row],[STN TG]]="LSN","PCS","")</f>
        <v/>
      </c>
      <c r="AC2179" s="40">
        <f>db[[#This Row],[QTY B]]*IF(db[[#This Row],[QTY TG]]="",1,db[[#This Row],[QTY TG]])*IF(db[[#This Row],[QTY K]]="",1,db[[#This Row],[QTY K]])</f>
        <v>144</v>
      </c>
      <c r="AD2179" s="40" t="str">
        <f>IF(db[[#This Row],[STN K]]="",IF(db[[#This Row],[STN TG]]="",db[[#This Row],[STN B]],db[[#This Row],[STN TG]]),db[[#This Row],[STN K]])</f>
        <v>PCS</v>
      </c>
      <c r="AE2179" s="40"/>
    </row>
    <row r="2180" spans="1:31" x14ac:dyDescent="0.25">
      <c r="A2180" s="40">
        <f t="shared" si="33"/>
        <v>2179</v>
      </c>
      <c r="B2180" s="5" t="str">
        <f>LOWER(SUBSTITUTE(SUBSTITUTE(SUBSTITUTE(SUBSTITUTE(SUBSTITUTE(SUBSTITUTE(SUBSTITUTE(SUBSTITUTE(db[[#This Row],[NB BM]]," ",),".",""),"-",""),"(",""),")",""),"/",""),"""",""),"+",""))</f>
        <v>pcmagnitfy682222x75</v>
      </c>
      <c r="C2180" s="5" t="str">
        <f>LOWER(SUBSTITUTE(SUBSTITUTE(SUBSTITUTE(SUBSTITUTE(SUBSTITUTE(SUBSTITUTE(SUBSTITUTE(SUBSTITUTE(SUBSTITUTE(db[[#This Row],[NB NOTA]]," ",),".",""),"-",""),"(",""),")",""),",",""),"/",""),"""",""),"+",""))</f>
        <v>pcmagfy682222*75</v>
      </c>
      <c r="D2180" s="5" t="str">
        <f>LOWER(SUBSTITUTE(SUBSTITUTE(SUBSTITUTE(SUBSTITUTE(SUBSTITUTE(SUBSTITUTE(SUBSTITUTE(SUBSTITUTE(SUBSTITUTE(db[[#This Row],[NB PAJAK]]," ",""),"-",""),"(",""),")",""),".",""),",",""),"/",""),"""",""),"+",""))</f>
        <v>pencilcase22x75magnetfy6822</v>
      </c>
      <c r="E218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pcmagnitfy682222x75192pcsartomoro</v>
      </c>
      <c r="F218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pcmagfy682222*75192pcs</v>
      </c>
      <c r="G2180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pcmagfy682222*75artomoro</v>
      </c>
      <c r="H218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pcmagfy68222275192pcsartomoro</v>
      </c>
      <c r="I2180" s="2" t="s">
        <v>6001</v>
      </c>
      <c r="J2180" s="2" t="s">
        <v>5640</v>
      </c>
      <c r="K2180" s="14" t="s">
        <v>5641</v>
      </c>
      <c r="L2180" s="2" t="s">
        <v>1335</v>
      </c>
      <c r="M2180" s="33" t="e">
        <f>IF(db[[#This Row],[NB NOTA_C]]="","",COUNTIF([2]!B_MSK[concat],db[[#This Row],[NB NOTA_C]]))</f>
        <v>#REF!</v>
      </c>
      <c r="N2180" s="9" t="s">
        <v>1843</v>
      </c>
      <c r="O2180" s="5" t="s">
        <v>1477</v>
      </c>
      <c r="P2180" s="2" t="s">
        <v>2442</v>
      </c>
      <c r="Q2180" s="5" t="s">
        <v>5642</v>
      </c>
      <c r="R2180" s="5" t="str">
        <f>IF(db[[#This Row],[QTY/ CTN]]="","",SUBSTITUTE(SUBSTITUTE(SUBSTITUTE(db[[#This Row],[QTY/ CTN]]," ","_",2),"(",""),")","")&amp;"_")</f>
        <v>192 PCS_</v>
      </c>
      <c r="S2180" s="5">
        <f>IF(db[[#This Row],[H_QTY/ CTN]]="","",SEARCH("_",db[[#This Row],[H_QTY/ CTN]]))</f>
        <v>8</v>
      </c>
      <c r="T2180" s="5">
        <f>IF(db[[#This Row],[H_QTY/ CTN]]="","",LEN(db[[#This Row],[H_QTY/ CTN]]))</f>
        <v>8</v>
      </c>
      <c r="U2180" s="40" t="str">
        <f>IF(db[[#This Row],[H_QTY/ CTN]]="","",LEFT(db[[#This Row],[H_QTY/ CTN]],db[[#This Row],[H_1]]-1))</f>
        <v>192 PCS</v>
      </c>
      <c r="V2180" s="40" t="str">
        <f>IF(NOT(db[[#This Row],[H_1]]=db[[#This Row],[H_2]]),MID(db[[#This Row],[H_QTY/ CTN]],db[[#This Row],[H_1]]+1,db[[#This Row],[H_2]]-db[[#This Row],[H_1]]-1),"")</f>
        <v/>
      </c>
      <c r="W2180" s="40" t="str">
        <f>IF(db[[#This Row],[QTY/ CTN B]]="","",LEFT(db[[#This Row],[QTY/ CTN B]],SEARCH(" ",db[[#This Row],[QTY/ CTN B]],1)-1))</f>
        <v>192</v>
      </c>
      <c r="X2180" s="40" t="str">
        <f>IF(db[[#This Row],[QTY/ CTN B]]="","",RIGHT(db[[#This Row],[QTY/ CTN B]],LEN(db[[#This Row],[QTY/ CTN B]])-SEARCH(" ",db[[#This Row],[QTY/ CTN B]],1)))</f>
        <v>PCS</v>
      </c>
      <c r="Y2180" s="40" t="str">
        <f>IF(db[[#This Row],[QTY/ CTN TG]]="",IF(db[[#This Row],[STN TG]]="","",12),LEFT(db[[#This Row],[QTY/ CTN TG]],SEARCH(" ",db[[#This Row],[QTY/ CTN TG]],1)-1))</f>
        <v/>
      </c>
      <c r="Z21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80" s="40" t="str">
        <f>IF(db[[#This Row],[STN K]]="","",IF(db[[#This Row],[STN TG]]="LSN",12,""))</f>
        <v/>
      </c>
      <c r="AB2180" s="40" t="str">
        <f>IF(db[[#This Row],[STN TG]]="LSN","PCS","")</f>
        <v/>
      </c>
      <c r="AC2180" s="40">
        <f>db[[#This Row],[QTY B]]*IF(db[[#This Row],[QTY TG]]="",1,db[[#This Row],[QTY TG]])*IF(db[[#This Row],[QTY K]]="",1,db[[#This Row],[QTY K]])</f>
        <v>192</v>
      </c>
      <c r="AD2180" s="40" t="str">
        <f>IF(db[[#This Row],[STN K]]="",IF(db[[#This Row],[STN TG]]="",db[[#This Row],[STN B]],db[[#This Row],[STN TG]]),db[[#This Row],[STN K]])</f>
        <v>PCS</v>
      </c>
      <c r="AE2180" s="40"/>
    </row>
    <row r="2181" spans="1:31" x14ac:dyDescent="0.25">
      <c r="A2181" s="89">
        <f t="shared" si="33"/>
        <v>2180</v>
      </c>
      <c r="B2181" s="86" t="str">
        <f>LOWER(SUBSTITUTE(SUBSTITUTE(SUBSTITUTE(SUBSTITUTE(SUBSTITUTE(SUBSTITUTE(SUBSTITUTE(SUBSTITUTE(db[[#This Row],[NB BM]]," ",),".",""),"-",""),"(",""),")",""),"/",""),"""",""),"+",""))</f>
        <v>pcmagnitfy682323x85</v>
      </c>
      <c r="C2181" s="86" t="str">
        <f>LOWER(SUBSTITUTE(SUBSTITUTE(SUBSTITUTE(SUBSTITUTE(SUBSTITUTE(SUBSTITUTE(SUBSTITUTE(SUBSTITUTE(SUBSTITUTE(db[[#This Row],[NB NOTA]]," ",),".",""),"-",""),"(",""),")",""),",",""),"/",""),"""",""),"+",""))</f>
        <v>pcmagfy682323*85</v>
      </c>
      <c r="D2181" s="86" t="str">
        <f>LOWER(SUBSTITUTE(SUBSTITUTE(SUBSTITUTE(SUBSTITUTE(SUBSTITUTE(SUBSTITUTE(SUBSTITUTE(SUBSTITUTE(SUBSTITUTE(db[[#This Row],[NB PAJAK]]," ",""),"-",""),"(",""),")",""),".",""),",",""),"/",""),"""",""),"+",""))</f>
        <v>pencilcase23x85magnetfy6823</v>
      </c>
      <c r="E2181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pcmagnitfy682323x85144pcsartomoro</v>
      </c>
      <c r="F2181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pcmagfy682323*85144pcs</v>
      </c>
      <c r="G2181" s="86" t="str">
        <f>db[[#This Row],[NB NOTA_C]]&amp;LOWER(SUBSTITUTE(SUBSTITUTE(SUBSTITUTE(SUBSTITUTE(SUBSTITUTE(SUBSTITUTE(SUBSTITUTE(SUBSTITUTE(SUBSTITUTE(db[[#This Row],[FAKTUR]]," ",),".",""),"-",""),"(",""),")",""),",",""),"/",""),"""",""),"+",""))</f>
        <v>pcmagfy682323*85artomoro</v>
      </c>
      <c r="H2181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pcmagfy68232385144pcsartomoro</v>
      </c>
      <c r="I2181" s="2" t="s">
        <v>6002</v>
      </c>
      <c r="J2181" s="51" t="s">
        <v>5513</v>
      </c>
      <c r="K2181" s="52" t="s">
        <v>5542</v>
      </c>
      <c r="L2181" s="51" t="s">
        <v>1335</v>
      </c>
      <c r="M2181" s="87" t="e">
        <f>IF(db[[#This Row],[NB NOTA_C]]="","",COUNTIF([2]!B_MSK[concat],db[[#This Row],[NB NOTA_C]]))</f>
        <v>#REF!</v>
      </c>
      <c r="N2181" s="88" t="s">
        <v>1843</v>
      </c>
      <c r="O2181" s="86" t="s">
        <v>1379</v>
      </c>
      <c r="P2181" s="51" t="s">
        <v>2442</v>
      </c>
      <c r="Q2181" s="86" t="s">
        <v>5529</v>
      </c>
      <c r="R2181" s="86" t="str">
        <f>IF(db[[#This Row],[QTY/ CTN]]="","",SUBSTITUTE(SUBSTITUTE(SUBSTITUTE(db[[#This Row],[QTY/ CTN]]," ","_",2),"(",""),")","")&amp;"_")</f>
        <v>144 PCS_</v>
      </c>
      <c r="S2181" s="86">
        <f>IF(db[[#This Row],[H_QTY/ CTN]]="","",SEARCH("_",db[[#This Row],[H_QTY/ CTN]]))</f>
        <v>8</v>
      </c>
      <c r="T2181" s="86">
        <f>IF(db[[#This Row],[H_QTY/ CTN]]="","",LEN(db[[#This Row],[H_QTY/ CTN]]))</f>
        <v>8</v>
      </c>
      <c r="U2181" s="89" t="str">
        <f>IF(db[[#This Row],[H_QTY/ CTN]]="","",LEFT(db[[#This Row],[H_QTY/ CTN]],db[[#This Row],[H_1]]-1))</f>
        <v>144 PCS</v>
      </c>
      <c r="V2181" s="89" t="str">
        <f>IF(NOT(db[[#This Row],[H_1]]=db[[#This Row],[H_2]]),MID(db[[#This Row],[H_QTY/ CTN]],db[[#This Row],[H_1]]+1,db[[#This Row],[H_2]]-db[[#This Row],[H_1]]-1),"")</f>
        <v/>
      </c>
      <c r="W2181" s="89" t="str">
        <f>IF(db[[#This Row],[QTY/ CTN B]]="","",LEFT(db[[#This Row],[QTY/ CTN B]],SEARCH(" ",db[[#This Row],[QTY/ CTN B]],1)-1))</f>
        <v>144</v>
      </c>
      <c r="X2181" s="89" t="str">
        <f>IF(db[[#This Row],[QTY/ CTN B]]="","",RIGHT(db[[#This Row],[QTY/ CTN B]],LEN(db[[#This Row],[QTY/ CTN B]])-SEARCH(" ",db[[#This Row],[QTY/ CTN B]],1)))</f>
        <v>PCS</v>
      </c>
      <c r="Y2181" s="89" t="str">
        <f>IF(db[[#This Row],[QTY/ CTN TG]]="",IF(db[[#This Row],[STN TG]]="","",12),LEFT(db[[#This Row],[QTY/ CTN TG]],SEARCH(" ",db[[#This Row],[QTY/ CTN TG]],1)-1))</f>
        <v/>
      </c>
      <c r="Z218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81" s="89" t="str">
        <f>IF(db[[#This Row],[STN K]]="","",IF(db[[#This Row],[STN TG]]="LSN",12,""))</f>
        <v/>
      </c>
      <c r="AB2181" s="89" t="str">
        <f>IF(db[[#This Row],[STN TG]]="LSN","PCS","")</f>
        <v/>
      </c>
      <c r="AC2181" s="89">
        <f>db[[#This Row],[QTY B]]*IF(db[[#This Row],[QTY TG]]="",1,db[[#This Row],[QTY TG]])*IF(db[[#This Row],[QTY K]]="",1,db[[#This Row],[QTY K]])</f>
        <v>144</v>
      </c>
      <c r="AD2181" s="89" t="str">
        <f>IF(db[[#This Row],[STN K]]="",IF(db[[#This Row],[STN TG]]="",db[[#This Row],[STN B]],db[[#This Row],[STN TG]]),db[[#This Row],[STN K]])</f>
        <v>PCS</v>
      </c>
      <c r="AE2181" s="89"/>
    </row>
    <row r="2182" spans="1:31" x14ac:dyDescent="0.25">
      <c r="A2182" s="90">
        <f t="shared" si="33"/>
        <v>2181</v>
      </c>
      <c r="B2182" s="91" t="str">
        <f>LOWER(SUBSTITUTE(SUBSTITUTE(SUBSTITUTE(SUBSTITUTE(SUBSTITUTE(SUBSTITUTE(SUBSTITUTE(SUBSTITUTE(db[[#This Row],[NB BM]]," ",),".",""),"-",""),"(",""),")",""),"/",""),"""",""),"+",""))</f>
        <v>pcmagnitjh220a22x85</v>
      </c>
      <c r="C2182" s="91" t="str">
        <f>LOWER(SUBSTITUTE(SUBSTITUTE(SUBSTITUTE(SUBSTITUTE(SUBSTITUTE(SUBSTITUTE(SUBSTITUTE(SUBSTITUTE(SUBSTITUTE(db[[#This Row],[NB NOTA]]," ",),".",""),"-",""),"(",""),")",""),",",""),"/",""),"""",""),"+",""))</f>
        <v>pcmagjh220a23*85</v>
      </c>
      <c r="D2182" s="91" t="str">
        <f>LOWER(SUBSTITUTE(SUBSTITUTE(SUBSTITUTE(SUBSTITUTE(SUBSTITUTE(SUBSTITUTE(SUBSTITUTE(SUBSTITUTE(SUBSTITUTE(db[[#This Row],[NB PAJAK]]," ",""),"-",""),"(",""),")",""),".",""),",",""),"/",""),"""",""),"+",""))</f>
        <v>pencilcase23x85magnetjh220a</v>
      </c>
      <c r="E2182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pcmagnitjh220a22x85192pcsartomoro</v>
      </c>
      <c r="F2182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pcmagjh220a23*85192pcs</v>
      </c>
      <c r="G2182" s="91" t="str">
        <f>db[[#This Row],[NB NOTA_C]]&amp;LOWER(SUBSTITUTE(SUBSTITUTE(SUBSTITUTE(SUBSTITUTE(SUBSTITUTE(SUBSTITUTE(SUBSTITUTE(SUBSTITUTE(SUBSTITUTE(db[[#This Row],[FAKTUR]]," ",),".",""),"-",""),"(",""),")",""),",",""),"/",""),"""",""),"+",""))</f>
        <v>pcmagjh220a23*85artomoro</v>
      </c>
      <c r="H2182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pcmagjh220a2385192pcsartomoro</v>
      </c>
      <c r="I2182" s="2" t="s">
        <v>6007</v>
      </c>
      <c r="J2182" s="60" t="s">
        <v>5646</v>
      </c>
      <c r="K2182" s="61" t="s">
        <v>5647</v>
      </c>
      <c r="L2182" s="2" t="s">
        <v>1335</v>
      </c>
      <c r="M2182" s="92" t="e">
        <f>IF(db[[#This Row],[NB NOTA_C]]="","",COUNTIF([2]!B_MSK[concat],db[[#This Row],[NB NOTA_C]]))</f>
        <v>#REF!</v>
      </c>
      <c r="N2182" s="9" t="s">
        <v>1843</v>
      </c>
      <c r="O2182" s="5" t="s">
        <v>1477</v>
      </c>
      <c r="P2182" s="2" t="s">
        <v>2442</v>
      </c>
      <c r="Q2182" s="91" t="s">
        <v>6638</v>
      </c>
      <c r="R2182" s="91" t="str">
        <f>IF(db[[#This Row],[QTY/ CTN]]="","",SUBSTITUTE(SUBSTITUTE(SUBSTITUTE(db[[#This Row],[QTY/ CTN]]," ","_",2),"(",""),")","")&amp;"_")</f>
        <v>192 PCS_</v>
      </c>
      <c r="S2182" s="91">
        <f>IF(db[[#This Row],[H_QTY/ CTN]]="","",SEARCH("_",db[[#This Row],[H_QTY/ CTN]]))</f>
        <v>8</v>
      </c>
      <c r="T2182" s="91">
        <f>IF(db[[#This Row],[H_QTY/ CTN]]="","",LEN(db[[#This Row],[H_QTY/ CTN]]))</f>
        <v>8</v>
      </c>
      <c r="U2182" s="90" t="str">
        <f>IF(db[[#This Row],[H_QTY/ CTN]]="","",LEFT(db[[#This Row],[H_QTY/ CTN]],db[[#This Row],[H_1]]-1))</f>
        <v>192 PCS</v>
      </c>
      <c r="V2182" s="90" t="str">
        <f>IF(NOT(db[[#This Row],[H_1]]=db[[#This Row],[H_2]]),MID(db[[#This Row],[H_QTY/ CTN]],db[[#This Row],[H_1]]+1,db[[#This Row],[H_2]]-db[[#This Row],[H_1]]-1),"")</f>
        <v/>
      </c>
      <c r="W2182" s="90" t="str">
        <f>IF(db[[#This Row],[QTY/ CTN B]]="","",LEFT(db[[#This Row],[QTY/ CTN B]],SEARCH(" ",db[[#This Row],[QTY/ CTN B]],1)-1))</f>
        <v>192</v>
      </c>
      <c r="X2182" s="90" t="str">
        <f>IF(db[[#This Row],[QTY/ CTN B]]="","",RIGHT(db[[#This Row],[QTY/ CTN B]],LEN(db[[#This Row],[QTY/ CTN B]])-SEARCH(" ",db[[#This Row],[QTY/ CTN B]],1)))</f>
        <v>PCS</v>
      </c>
      <c r="Y2182" s="90" t="str">
        <f>IF(db[[#This Row],[QTY/ CTN TG]]="",IF(db[[#This Row],[STN TG]]="","",12),LEFT(db[[#This Row],[QTY/ CTN TG]],SEARCH(" ",db[[#This Row],[QTY/ CTN TG]],1)-1))</f>
        <v/>
      </c>
      <c r="Z2182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82" s="90" t="str">
        <f>IF(db[[#This Row],[STN K]]="","",IF(db[[#This Row],[STN TG]]="LSN",12,""))</f>
        <v/>
      </c>
      <c r="AB2182" s="90" t="str">
        <f>IF(db[[#This Row],[STN TG]]="LSN","PCS","")</f>
        <v/>
      </c>
      <c r="AC2182" s="90">
        <f>db[[#This Row],[QTY B]]*IF(db[[#This Row],[QTY TG]]="",1,db[[#This Row],[QTY TG]])*IF(db[[#This Row],[QTY K]]="",1,db[[#This Row],[QTY K]])</f>
        <v>192</v>
      </c>
      <c r="AD2182" s="90" t="str">
        <f>IF(db[[#This Row],[STN K]]="",IF(db[[#This Row],[STN TG]]="",db[[#This Row],[STN B]],db[[#This Row],[STN TG]]),db[[#This Row],[STN K]])</f>
        <v>PCS</v>
      </c>
      <c r="AE2182" s="90"/>
    </row>
    <row r="2183" spans="1:31" x14ac:dyDescent="0.25">
      <c r="A2183" s="40">
        <f t="shared" si="33"/>
        <v>2182</v>
      </c>
      <c r="B2183" s="5" t="str">
        <f>LOWER(SUBSTITUTE(SUBSTITUTE(SUBSTITUTE(SUBSTITUTE(SUBSTITUTE(SUBSTITUTE(SUBSTITUTE(SUBSTITUTE(db[[#This Row],[NB BM]]," ",),".",""),"-",""),"(",""),")",""),"/",""),"""",""),"+",""))</f>
        <v>pcmagnitlc105922x75</v>
      </c>
      <c r="C2183" s="5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D2183" s="5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E218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pcmagnitlc105922x75144pcsartomoro</v>
      </c>
      <c r="F218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pcmaglc105922*75144pcs</v>
      </c>
      <c r="G2183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pcmaglc105922*75artomoro</v>
      </c>
      <c r="H218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pcmaglc10592275144pcsartomoro</v>
      </c>
      <c r="I2183" s="2" t="s">
        <v>6003</v>
      </c>
      <c r="J2183" s="2" t="s">
        <v>1918</v>
      </c>
      <c r="K2183" s="1" t="s">
        <v>1918</v>
      </c>
      <c r="L2183" s="2" t="s">
        <v>1335</v>
      </c>
      <c r="M2183" s="34" t="e">
        <f>IF(db[[#This Row],[NB NOTA_C]]="","",COUNTIF([2]!B_MSK[concat],db[[#This Row],[NB NOTA_C]]))</f>
        <v>#REF!</v>
      </c>
      <c r="N2183" s="9" t="s">
        <v>1843</v>
      </c>
      <c r="O2183" s="5" t="s">
        <v>1379</v>
      </c>
      <c r="P2183" s="2" t="s">
        <v>2442</v>
      </c>
      <c r="R2183" s="2" t="str">
        <f>IF(db[[#This Row],[QTY/ CTN]]="","",SUBSTITUTE(SUBSTITUTE(SUBSTITUTE(db[[#This Row],[QTY/ CTN]]," ","_",2),"(",""),")","")&amp;"_")</f>
        <v>144 PCS_</v>
      </c>
      <c r="S2183" s="2">
        <f>IF(db[[#This Row],[H_QTY/ CTN]]="","",SEARCH("_",db[[#This Row],[H_QTY/ CTN]]))</f>
        <v>8</v>
      </c>
      <c r="T2183" s="2">
        <f>IF(db[[#This Row],[H_QTY/ CTN]]="","",LEN(db[[#This Row],[H_QTY/ CTN]]))</f>
        <v>8</v>
      </c>
      <c r="U2183" s="41" t="str">
        <f>IF(db[[#This Row],[H_QTY/ CTN]]="","",LEFT(db[[#This Row],[H_QTY/ CTN]],db[[#This Row],[H_1]]-1))</f>
        <v>144 PCS</v>
      </c>
      <c r="V2183" s="40" t="str">
        <f>IF(NOT(db[[#This Row],[H_1]]=db[[#This Row],[H_2]]),MID(db[[#This Row],[H_QTY/ CTN]],db[[#This Row],[H_1]]+1,db[[#This Row],[H_2]]-db[[#This Row],[H_1]]-1),"")</f>
        <v/>
      </c>
      <c r="W2183" s="40" t="str">
        <f>IF(db[[#This Row],[QTY/ CTN B]]="","",LEFT(db[[#This Row],[QTY/ CTN B]],SEARCH(" ",db[[#This Row],[QTY/ CTN B]],1)-1))</f>
        <v>144</v>
      </c>
      <c r="X2183" s="40" t="str">
        <f>IF(db[[#This Row],[QTY/ CTN B]]="","",RIGHT(db[[#This Row],[QTY/ CTN B]],LEN(db[[#This Row],[QTY/ CTN B]])-SEARCH(" ",db[[#This Row],[QTY/ CTN B]],1)))</f>
        <v>PCS</v>
      </c>
      <c r="Y2183" s="40" t="str">
        <f>IF(db[[#This Row],[QTY/ CTN TG]]="",IF(db[[#This Row],[STN TG]]="","",12),LEFT(db[[#This Row],[QTY/ CTN TG]],SEARCH(" ",db[[#This Row],[QTY/ CTN TG]],1)-1))</f>
        <v/>
      </c>
      <c r="Z21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83" s="40" t="str">
        <f>IF(db[[#This Row],[STN K]]="","",IF(db[[#This Row],[STN TG]]="LSN",12,""))</f>
        <v/>
      </c>
      <c r="AB2183" s="40" t="str">
        <f>IF(db[[#This Row],[STN TG]]="LSN","PCS","")</f>
        <v/>
      </c>
      <c r="AC2183" s="40">
        <f>db[[#This Row],[QTY B]]*IF(db[[#This Row],[QTY TG]]="",1,db[[#This Row],[QTY TG]])*IF(db[[#This Row],[QTY K]]="",1,db[[#This Row],[QTY K]])</f>
        <v>144</v>
      </c>
      <c r="AD2183" s="40" t="str">
        <f>IF(db[[#This Row],[STN K]]="",IF(db[[#This Row],[STN TG]]="",db[[#This Row],[STN B]],db[[#This Row],[STN TG]]),db[[#This Row],[STN K]])</f>
        <v>PCS</v>
      </c>
      <c r="AE2183" s="40"/>
    </row>
    <row r="2184" spans="1:31" x14ac:dyDescent="0.25">
      <c r="A2184" s="89">
        <f t="shared" si="33"/>
        <v>2183</v>
      </c>
      <c r="B2184" s="86" t="str">
        <f>LOWER(SUBSTITUTE(SUBSTITUTE(SUBSTITUTE(SUBSTITUTE(SUBSTITUTE(SUBSTITUTE(SUBSTITUTE(SUBSTITUTE(db[[#This Row],[NB BM]]," ",),".",""),"-",""),"(",""),")",""),"/",""),"""",""),"+",""))</f>
        <v>pcmagntlpy623x8</v>
      </c>
      <c r="C2184" s="86" t="str">
        <f>LOWER(SUBSTITUTE(SUBSTITUTE(SUBSTITUTE(SUBSTITUTE(SUBSTITUTE(SUBSTITUTE(SUBSTITUTE(SUBSTITUTE(SUBSTITUTE(db[[#This Row],[NB NOTA]]," ",),".",""),"-",""),"(",""),")",""),",",""),"/",""),"""",""),"+",""))</f>
        <v>pcmaglpy623*8</v>
      </c>
      <c r="D2184" s="86" t="str">
        <f>LOWER(SUBSTITUTE(SUBSTITUTE(SUBSTITUTE(SUBSTITUTE(SUBSTITUTE(SUBSTITUTE(SUBSTITUTE(SUBSTITUTE(SUBSTITUTE(db[[#This Row],[NB PAJAK]]," ",""),"-",""),"(",""),")",""),".",""),",",""),"/",""),"""",""),"+",""))</f>
        <v>pencilcase23x8magnetlpy6</v>
      </c>
      <c r="E2184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pcmagntlpy623x8144pcsartomoro</v>
      </c>
      <c r="F2184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pcmaglpy623*8144pcs</v>
      </c>
      <c r="G2184" s="86" t="str">
        <f>db[[#This Row],[NB NOTA_C]]&amp;LOWER(SUBSTITUTE(SUBSTITUTE(SUBSTITUTE(SUBSTITUTE(SUBSTITUTE(SUBSTITUTE(SUBSTITUTE(SUBSTITUTE(SUBSTITUTE(db[[#This Row],[FAKTUR]]," ",),".",""),"-",""),"(",""),")",""),",",""),"/",""),"""",""),"+",""))</f>
        <v>pcmaglpy623*8artomoro</v>
      </c>
      <c r="H2184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pcmaglpy6238144pcsartomoro</v>
      </c>
      <c r="I2184" s="2" t="s">
        <v>6004</v>
      </c>
      <c r="J2184" s="51" t="s">
        <v>5511</v>
      </c>
      <c r="K2184" s="52" t="s">
        <v>5540</v>
      </c>
      <c r="L2184" s="51" t="s">
        <v>1335</v>
      </c>
      <c r="M2184" s="87" t="e">
        <f>IF(db[[#This Row],[NB NOTA_C]]="","",COUNTIF([2]!B_MSK[concat],db[[#This Row],[NB NOTA_C]]))</f>
        <v>#REF!</v>
      </c>
      <c r="N2184" s="88" t="s">
        <v>1843</v>
      </c>
      <c r="O2184" s="86" t="s">
        <v>1379</v>
      </c>
      <c r="P2184" s="51" t="s">
        <v>2442</v>
      </c>
      <c r="Q2184" s="86" t="s">
        <v>5527</v>
      </c>
      <c r="R2184" s="86" t="str">
        <f>IF(db[[#This Row],[QTY/ CTN]]="","",SUBSTITUTE(SUBSTITUTE(SUBSTITUTE(db[[#This Row],[QTY/ CTN]]," ","_",2),"(",""),")","")&amp;"_")</f>
        <v>144 PCS_</v>
      </c>
      <c r="S2184" s="86">
        <f>IF(db[[#This Row],[H_QTY/ CTN]]="","",SEARCH("_",db[[#This Row],[H_QTY/ CTN]]))</f>
        <v>8</v>
      </c>
      <c r="T2184" s="86">
        <f>IF(db[[#This Row],[H_QTY/ CTN]]="","",LEN(db[[#This Row],[H_QTY/ CTN]]))</f>
        <v>8</v>
      </c>
      <c r="U2184" s="89" t="str">
        <f>IF(db[[#This Row],[H_QTY/ CTN]]="","",LEFT(db[[#This Row],[H_QTY/ CTN]],db[[#This Row],[H_1]]-1))</f>
        <v>144 PCS</v>
      </c>
      <c r="V2184" s="89" t="str">
        <f>IF(NOT(db[[#This Row],[H_1]]=db[[#This Row],[H_2]]),MID(db[[#This Row],[H_QTY/ CTN]],db[[#This Row],[H_1]]+1,db[[#This Row],[H_2]]-db[[#This Row],[H_1]]-1),"")</f>
        <v/>
      </c>
      <c r="W2184" s="89" t="str">
        <f>IF(db[[#This Row],[QTY/ CTN B]]="","",LEFT(db[[#This Row],[QTY/ CTN B]],SEARCH(" ",db[[#This Row],[QTY/ CTN B]],1)-1))</f>
        <v>144</v>
      </c>
      <c r="X2184" s="89" t="str">
        <f>IF(db[[#This Row],[QTY/ CTN B]]="","",RIGHT(db[[#This Row],[QTY/ CTN B]],LEN(db[[#This Row],[QTY/ CTN B]])-SEARCH(" ",db[[#This Row],[QTY/ CTN B]],1)))</f>
        <v>PCS</v>
      </c>
      <c r="Y2184" s="89" t="str">
        <f>IF(db[[#This Row],[QTY/ CTN TG]]="",IF(db[[#This Row],[STN TG]]="","",12),LEFT(db[[#This Row],[QTY/ CTN TG]],SEARCH(" ",db[[#This Row],[QTY/ CTN TG]],1)-1))</f>
        <v/>
      </c>
      <c r="Z2184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84" s="89" t="str">
        <f>IF(db[[#This Row],[STN K]]="","",IF(db[[#This Row],[STN TG]]="LSN",12,""))</f>
        <v/>
      </c>
      <c r="AB2184" s="89" t="str">
        <f>IF(db[[#This Row],[STN TG]]="LSN","PCS","")</f>
        <v/>
      </c>
      <c r="AC2184" s="89">
        <f>db[[#This Row],[QTY B]]*IF(db[[#This Row],[QTY TG]]="",1,db[[#This Row],[QTY TG]])*IF(db[[#This Row],[QTY K]]="",1,db[[#This Row],[QTY K]])</f>
        <v>144</v>
      </c>
      <c r="AD2184" s="89" t="str">
        <f>IF(db[[#This Row],[STN K]]="",IF(db[[#This Row],[STN TG]]="",db[[#This Row],[STN B]],db[[#This Row],[STN TG]]),db[[#This Row],[STN K]])</f>
        <v>PCS</v>
      </c>
      <c r="AE2184" s="89"/>
    </row>
    <row r="2185" spans="1:31" x14ac:dyDescent="0.25">
      <c r="A2185" s="40">
        <f t="shared" si="33"/>
        <v>2184</v>
      </c>
      <c r="B2185" s="5" t="str">
        <f>LOWER(SUBSTITUTE(SUBSTITUTE(SUBSTITUTE(SUBSTITUTE(SUBSTITUTE(SUBSTITUTE(SUBSTITUTE(SUBSTITUTE(db[[#This Row],[NB BM]]," ",),".",""),"-",""),"(",""),")",""),"/",""),"""",""),"+",""))</f>
        <v>pcmagnittc1056</v>
      </c>
      <c r="C2185" s="5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D2185" s="5" t="str">
        <f>LOWER(SUBSTITUTE(SUBSTITUTE(SUBSTITUTE(SUBSTITUTE(SUBSTITUTE(SUBSTITUTE(SUBSTITUTE(SUBSTITUTE(SUBSTITUTE(db[[#This Row],[NB PAJAK]]," ",""),"-",""),"(",""),")",""),".",""),",",""),"/",""),"""",""),"+",""))</f>
        <v/>
      </c>
      <c r="E218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pcmagnittc1056144pcsuntana</v>
      </c>
      <c r="F218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pcmagtc105622x75144pcs</v>
      </c>
      <c r="G2185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pcmagtc105622x75untana</v>
      </c>
      <c r="H218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pcmagtc105622x75144pcsuntana</v>
      </c>
      <c r="I2185" s="2" t="s">
        <v>5769</v>
      </c>
      <c r="J2185" s="2" t="s">
        <v>1229</v>
      </c>
      <c r="K2185" s="14"/>
      <c r="L2185" s="2" t="s">
        <v>1336</v>
      </c>
      <c r="M2185" s="34" t="e">
        <f>IF(db[[#This Row],[NB NOTA_C]]="","",COUNTIF([2]!B_MSK[concat],db[[#This Row],[NB NOTA_C]]))</f>
        <v>#REF!</v>
      </c>
      <c r="N2185" s="14" t="s">
        <v>1361</v>
      </c>
      <c r="O2185" s="2" t="s">
        <v>1379</v>
      </c>
      <c r="P2185" s="2" t="s">
        <v>2442</v>
      </c>
      <c r="R2185" s="2" t="str">
        <f>IF(db[[#This Row],[QTY/ CTN]]="","",SUBSTITUTE(SUBSTITUTE(SUBSTITUTE(db[[#This Row],[QTY/ CTN]]," ","_",2),"(",""),")","")&amp;"_")</f>
        <v>144 PCS_</v>
      </c>
      <c r="S2185" s="2">
        <f>IF(db[[#This Row],[H_QTY/ CTN]]="","",SEARCH("_",db[[#This Row],[H_QTY/ CTN]]))</f>
        <v>8</v>
      </c>
      <c r="T2185" s="2">
        <f>IF(db[[#This Row],[H_QTY/ CTN]]="","",LEN(db[[#This Row],[H_QTY/ CTN]]))</f>
        <v>8</v>
      </c>
      <c r="U2185" s="41" t="str">
        <f>IF(db[[#This Row],[H_QTY/ CTN]]="","",LEFT(db[[#This Row],[H_QTY/ CTN]],db[[#This Row],[H_1]]-1))</f>
        <v>144 PCS</v>
      </c>
      <c r="V2185" s="40" t="str">
        <f>IF(NOT(db[[#This Row],[H_1]]=db[[#This Row],[H_2]]),MID(db[[#This Row],[H_QTY/ CTN]],db[[#This Row],[H_1]]+1,db[[#This Row],[H_2]]-db[[#This Row],[H_1]]-1),"")</f>
        <v/>
      </c>
      <c r="W2185" s="40" t="str">
        <f>IF(db[[#This Row],[QTY/ CTN B]]="","",LEFT(db[[#This Row],[QTY/ CTN B]],SEARCH(" ",db[[#This Row],[QTY/ CTN B]],1)-1))</f>
        <v>144</v>
      </c>
      <c r="X2185" s="40" t="str">
        <f>IF(db[[#This Row],[QTY/ CTN B]]="","",RIGHT(db[[#This Row],[QTY/ CTN B]],LEN(db[[#This Row],[QTY/ CTN B]])-SEARCH(" ",db[[#This Row],[QTY/ CTN B]],1)))</f>
        <v>PCS</v>
      </c>
      <c r="Y2185" s="40" t="str">
        <f>IF(db[[#This Row],[QTY/ CTN TG]]="",IF(db[[#This Row],[STN TG]]="","",12),LEFT(db[[#This Row],[QTY/ CTN TG]],SEARCH(" ",db[[#This Row],[QTY/ CTN TG]],1)-1))</f>
        <v/>
      </c>
      <c r="Z21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85" s="40" t="str">
        <f>IF(db[[#This Row],[STN K]]="","",IF(db[[#This Row],[STN TG]]="LSN",12,""))</f>
        <v/>
      </c>
      <c r="AB2185" s="40" t="str">
        <f>IF(db[[#This Row],[STN TG]]="LSN","PCS","")</f>
        <v/>
      </c>
      <c r="AC2185" s="40">
        <f>db[[#This Row],[QTY B]]*IF(db[[#This Row],[QTY TG]]="",1,db[[#This Row],[QTY TG]])*IF(db[[#This Row],[QTY K]]="",1,db[[#This Row],[QTY K]])</f>
        <v>144</v>
      </c>
      <c r="AD2185" s="40" t="str">
        <f>IF(db[[#This Row],[STN K]]="",IF(db[[#This Row],[STN TG]]="",db[[#This Row],[STN B]],db[[#This Row],[STN TG]]),db[[#This Row],[STN K]])</f>
        <v>PCS</v>
      </c>
      <c r="AE2185" s="40"/>
    </row>
    <row r="2186" spans="1:31" x14ac:dyDescent="0.25">
      <c r="A2186" s="40">
        <f t="shared" si="33"/>
        <v>2185</v>
      </c>
      <c r="B2186" s="5" t="str">
        <f>LOWER(SUBSTITUTE(SUBSTITUTE(SUBSTITUTE(SUBSTITUTE(SUBSTITUTE(SUBSTITUTE(SUBSTITUTE(SUBSTITUTE(db[[#This Row],[NB BM]]," ",),".",""),"-",""),"(",""),")",""),"/",""),"""",""),"+",""))</f>
        <v>pcmagnittc105722x75lc10</v>
      </c>
      <c r="C2186" s="5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D2186" s="5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E218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pcmagnittc105722x75lc10144pcsartomoro</v>
      </c>
      <c r="F218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pcmagtc10572275lc10144pcs</v>
      </c>
      <c r="G2186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pcmagtc10572275lc10artomoro</v>
      </c>
      <c r="H218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pcmagtc10572275lc10144pcsartomoro</v>
      </c>
      <c r="I2186" s="2" t="s">
        <v>5770</v>
      </c>
      <c r="J2186" s="2" t="s">
        <v>1919</v>
      </c>
      <c r="K2186" s="14" t="s">
        <v>1919</v>
      </c>
      <c r="L2186" s="2" t="s">
        <v>1335</v>
      </c>
      <c r="M2186" s="34" t="e">
        <f>IF(db[[#This Row],[NB NOTA_C]]="","",COUNTIF([2]!B_MSK[concat],db[[#This Row],[NB NOTA_C]]))</f>
        <v>#REF!</v>
      </c>
      <c r="N2186" s="9" t="s">
        <v>1843</v>
      </c>
      <c r="O2186" s="5" t="s">
        <v>1379</v>
      </c>
      <c r="P2186" s="2" t="s">
        <v>2442</v>
      </c>
      <c r="R2186" s="2" t="str">
        <f>IF(db[[#This Row],[QTY/ CTN]]="","",SUBSTITUTE(SUBSTITUTE(SUBSTITUTE(db[[#This Row],[QTY/ CTN]]," ","_",2),"(",""),")","")&amp;"_")</f>
        <v>144 PCS_</v>
      </c>
      <c r="S2186" s="2">
        <f>IF(db[[#This Row],[H_QTY/ CTN]]="","",SEARCH("_",db[[#This Row],[H_QTY/ CTN]]))</f>
        <v>8</v>
      </c>
      <c r="T2186" s="2">
        <f>IF(db[[#This Row],[H_QTY/ CTN]]="","",LEN(db[[#This Row],[H_QTY/ CTN]]))</f>
        <v>8</v>
      </c>
      <c r="U2186" s="41" t="str">
        <f>IF(db[[#This Row],[H_QTY/ CTN]]="","",LEFT(db[[#This Row],[H_QTY/ CTN]],db[[#This Row],[H_1]]-1))</f>
        <v>144 PCS</v>
      </c>
      <c r="V2186" s="40" t="str">
        <f>IF(NOT(db[[#This Row],[H_1]]=db[[#This Row],[H_2]]),MID(db[[#This Row],[H_QTY/ CTN]],db[[#This Row],[H_1]]+1,db[[#This Row],[H_2]]-db[[#This Row],[H_1]]-1),"")</f>
        <v/>
      </c>
      <c r="W2186" s="40" t="str">
        <f>IF(db[[#This Row],[QTY/ CTN B]]="","",LEFT(db[[#This Row],[QTY/ CTN B]],SEARCH(" ",db[[#This Row],[QTY/ CTN B]],1)-1))</f>
        <v>144</v>
      </c>
      <c r="X2186" s="40" t="str">
        <f>IF(db[[#This Row],[QTY/ CTN B]]="","",RIGHT(db[[#This Row],[QTY/ CTN B]],LEN(db[[#This Row],[QTY/ CTN B]])-SEARCH(" ",db[[#This Row],[QTY/ CTN B]],1)))</f>
        <v>PCS</v>
      </c>
      <c r="Y2186" s="40" t="str">
        <f>IF(db[[#This Row],[QTY/ CTN TG]]="",IF(db[[#This Row],[STN TG]]="","",12),LEFT(db[[#This Row],[QTY/ CTN TG]],SEARCH(" ",db[[#This Row],[QTY/ CTN TG]],1)-1))</f>
        <v/>
      </c>
      <c r="Z21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86" s="40" t="str">
        <f>IF(db[[#This Row],[STN K]]="","",IF(db[[#This Row],[STN TG]]="LSN",12,""))</f>
        <v/>
      </c>
      <c r="AB2186" s="40" t="str">
        <f>IF(db[[#This Row],[STN TG]]="LSN","PCS","")</f>
        <v/>
      </c>
      <c r="AC2186" s="40">
        <f>db[[#This Row],[QTY B]]*IF(db[[#This Row],[QTY TG]]="",1,db[[#This Row],[QTY TG]])*IF(db[[#This Row],[QTY K]]="",1,db[[#This Row],[QTY K]])</f>
        <v>144</v>
      </c>
      <c r="AD2186" s="40" t="str">
        <f>IF(db[[#This Row],[STN K]]="",IF(db[[#This Row],[STN TG]]="",db[[#This Row],[STN B]],db[[#This Row],[STN TG]]),db[[#This Row],[STN K]])</f>
        <v>PCS</v>
      </c>
      <c r="AE2186" s="40"/>
    </row>
    <row r="2187" spans="1:31" x14ac:dyDescent="0.25">
      <c r="A2187" s="40">
        <f t="shared" si="33"/>
        <v>2186</v>
      </c>
      <c r="B2187" s="5" t="str">
        <f>LOWER(SUBSTITUTE(SUBSTITUTE(SUBSTITUTE(SUBSTITUTE(SUBSTITUTE(SUBSTITUTE(SUBSTITUTE(SUBSTITUTE(db[[#This Row],[NB BM]]," ",),".",""),"-",""),"(",""),")",""),"/",""),"""",""),"+",""))</f>
        <v>pcmagnittc1057</v>
      </c>
      <c r="C2187" s="5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D2187" s="5" t="str">
        <f>LOWER(SUBSTITUTE(SUBSTITUTE(SUBSTITUTE(SUBSTITUTE(SUBSTITUTE(SUBSTITUTE(SUBSTITUTE(SUBSTITUTE(SUBSTITUTE(db[[#This Row],[NB PAJAK]]," ",""),"-",""),"(",""),")",""),".",""),",",""),"/",""),"""",""),"+",""))</f>
        <v/>
      </c>
      <c r="E218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pcmagnittc1057144pcsuntana</v>
      </c>
      <c r="F218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pcmagtc105722x75lc10144pcs</v>
      </c>
      <c r="G2187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pcmagtc105722x75lc10untana</v>
      </c>
      <c r="H218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pcmagtc105722x75lc10144pcsuntana</v>
      </c>
      <c r="I2187" s="2" t="s">
        <v>5771</v>
      </c>
      <c r="J2187" s="2" t="s">
        <v>1230</v>
      </c>
      <c r="K2187" s="14"/>
      <c r="L2187" s="2" t="s">
        <v>1336</v>
      </c>
      <c r="M2187" s="34" t="e">
        <f>IF(db[[#This Row],[NB NOTA_C]]="","",COUNTIF([2]!B_MSK[concat],db[[#This Row],[NB NOTA_C]]))</f>
        <v>#REF!</v>
      </c>
      <c r="N2187" s="14" t="s">
        <v>1361</v>
      </c>
      <c r="O2187" s="2" t="s">
        <v>1379</v>
      </c>
      <c r="P2187" s="2" t="s">
        <v>2442</v>
      </c>
      <c r="R2187" s="2" t="str">
        <f>IF(db[[#This Row],[QTY/ CTN]]="","",SUBSTITUTE(SUBSTITUTE(SUBSTITUTE(db[[#This Row],[QTY/ CTN]]," ","_",2),"(",""),")","")&amp;"_")</f>
        <v>144 PCS_</v>
      </c>
      <c r="S2187" s="2">
        <f>IF(db[[#This Row],[H_QTY/ CTN]]="","",SEARCH("_",db[[#This Row],[H_QTY/ CTN]]))</f>
        <v>8</v>
      </c>
      <c r="T2187" s="2">
        <f>IF(db[[#This Row],[H_QTY/ CTN]]="","",LEN(db[[#This Row],[H_QTY/ CTN]]))</f>
        <v>8</v>
      </c>
      <c r="U2187" s="41" t="str">
        <f>IF(db[[#This Row],[H_QTY/ CTN]]="","",LEFT(db[[#This Row],[H_QTY/ CTN]],db[[#This Row],[H_1]]-1))</f>
        <v>144 PCS</v>
      </c>
      <c r="V2187" s="40" t="str">
        <f>IF(NOT(db[[#This Row],[H_1]]=db[[#This Row],[H_2]]),MID(db[[#This Row],[H_QTY/ CTN]],db[[#This Row],[H_1]]+1,db[[#This Row],[H_2]]-db[[#This Row],[H_1]]-1),"")</f>
        <v/>
      </c>
      <c r="W2187" s="40" t="str">
        <f>IF(db[[#This Row],[QTY/ CTN B]]="","",LEFT(db[[#This Row],[QTY/ CTN B]],SEARCH(" ",db[[#This Row],[QTY/ CTN B]],1)-1))</f>
        <v>144</v>
      </c>
      <c r="X2187" s="40" t="str">
        <f>IF(db[[#This Row],[QTY/ CTN B]]="","",RIGHT(db[[#This Row],[QTY/ CTN B]],LEN(db[[#This Row],[QTY/ CTN B]])-SEARCH(" ",db[[#This Row],[QTY/ CTN B]],1)))</f>
        <v>PCS</v>
      </c>
      <c r="Y2187" s="40" t="str">
        <f>IF(db[[#This Row],[QTY/ CTN TG]]="",IF(db[[#This Row],[STN TG]]="","",12),LEFT(db[[#This Row],[QTY/ CTN TG]],SEARCH(" ",db[[#This Row],[QTY/ CTN TG]],1)-1))</f>
        <v/>
      </c>
      <c r="Z21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87" s="40" t="str">
        <f>IF(db[[#This Row],[STN K]]="","",IF(db[[#This Row],[STN TG]]="LSN",12,""))</f>
        <v/>
      </c>
      <c r="AB2187" s="40" t="str">
        <f>IF(db[[#This Row],[STN TG]]="LSN","PCS","")</f>
        <v/>
      </c>
      <c r="AC2187" s="40">
        <f>db[[#This Row],[QTY B]]*IF(db[[#This Row],[QTY TG]]="",1,db[[#This Row],[QTY TG]])*IF(db[[#This Row],[QTY K]]="",1,db[[#This Row],[QTY K]])</f>
        <v>144</v>
      </c>
      <c r="AD2187" s="40" t="str">
        <f>IF(db[[#This Row],[STN K]]="",IF(db[[#This Row],[STN TG]]="",db[[#This Row],[STN B]],db[[#This Row],[STN TG]]),db[[#This Row],[STN K]])</f>
        <v>PCS</v>
      </c>
      <c r="AE2187" s="40"/>
    </row>
    <row r="2188" spans="1:31" x14ac:dyDescent="0.25">
      <c r="A2188" s="40">
        <f t="shared" si="33"/>
        <v>2187</v>
      </c>
      <c r="B2188" s="5" t="str">
        <f>LOWER(SUBSTITUTE(SUBSTITUTE(SUBSTITUTE(SUBSTITUTE(SUBSTITUTE(SUBSTITUTE(SUBSTITUTE(SUBSTITUTE(db[[#This Row],[NB BM]]," ",),".",""),"-",""),"(",""),")",""),"/",""),"""",""),"+",""))</f>
        <v>pcmagnittc1058</v>
      </c>
      <c r="C2188" s="5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D2188" s="5" t="str">
        <f>LOWER(SUBSTITUTE(SUBSTITUTE(SUBSTITUTE(SUBSTITUTE(SUBSTITUTE(SUBSTITUTE(SUBSTITUTE(SUBSTITUTE(SUBSTITUTE(db[[#This Row],[NB PAJAK]]," ",""),"-",""),"(",""),")",""),".",""),",",""),"/",""),"""",""),"+",""))</f>
        <v/>
      </c>
      <c r="E218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pcmagnittc1058144pcsuntana</v>
      </c>
      <c r="F218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pcmagtc105822x75144pcs</v>
      </c>
      <c r="G2188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pcmagtc105822x75untana</v>
      </c>
      <c r="H218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pcmagtc105822x75144pcsuntana</v>
      </c>
      <c r="I2188" s="2" t="s">
        <v>5772</v>
      </c>
      <c r="J2188" s="2" t="s">
        <v>1231</v>
      </c>
      <c r="K2188" s="14"/>
      <c r="L2188" s="2" t="s">
        <v>1336</v>
      </c>
      <c r="M2188" s="34" t="e">
        <f>IF(db[[#This Row],[NB NOTA_C]]="","",COUNTIF([2]!B_MSK[concat],db[[#This Row],[NB NOTA_C]]))</f>
        <v>#REF!</v>
      </c>
      <c r="N2188" s="14" t="s">
        <v>1361</v>
      </c>
      <c r="O2188" s="2" t="s">
        <v>1379</v>
      </c>
      <c r="P2188" s="2" t="s">
        <v>2442</v>
      </c>
      <c r="R2188" s="2" t="str">
        <f>IF(db[[#This Row],[QTY/ CTN]]="","",SUBSTITUTE(SUBSTITUTE(SUBSTITUTE(db[[#This Row],[QTY/ CTN]]," ","_",2),"(",""),")","")&amp;"_")</f>
        <v>144 PCS_</v>
      </c>
      <c r="S2188" s="2">
        <f>IF(db[[#This Row],[H_QTY/ CTN]]="","",SEARCH("_",db[[#This Row],[H_QTY/ CTN]]))</f>
        <v>8</v>
      </c>
      <c r="T2188" s="2">
        <f>IF(db[[#This Row],[H_QTY/ CTN]]="","",LEN(db[[#This Row],[H_QTY/ CTN]]))</f>
        <v>8</v>
      </c>
      <c r="U2188" s="41" t="str">
        <f>IF(db[[#This Row],[H_QTY/ CTN]]="","",LEFT(db[[#This Row],[H_QTY/ CTN]],db[[#This Row],[H_1]]-1))</f>
        <v>144 PCS</v>
      </c>
      <c r="V2188" s="40" t="str">
        <f>IF(NOT(db[[#This Row],[H_1]]=db[[#This Row],[H_2]]),MID(db[[#This Row],[H_QTY/ CTN]],db[[#This Row],[H_1]]+1,db[[#This Row],[H_2]]-db[[#This Row],[H_1]]-1),"")</f>
        <v/>
      </c>
      <c r="W2188" s="40" t="str">
        <f>IF(db[[#This Row],[QTY/ CTN B]]="","",LEFT(db[[#This Row],[QTY/ CTN B]],SEARCH(" ",db[[#This Row],[QTY/ CTN B]],1)-1))</f>
        <v>144</v>
      </c>
      <c r="X2188" s="40" t="str">
        <f>IF(db[[#This Row],[QTY/ CTN B]]="","",RIGHT(db[[#This Row],[QTY/ CTN B]],LEN(db[[#This Row],[QTY/ CTN B]])-SEARCH(" ",db[[#This Row],[QTY/ CTN B]],1)))</f>
        <v>PCS</v>
      </c>
      <c r="Y2188" s="40" t="str">
        <f>IF(db[[#This Row],[QTY/ CTN TG]]="",IF(db[[#This Row],[STN TG]]="","",12),LEFT(db[[#This Row],[QTY/ CTN TG]],SEARCH(" ",db[[#This Row],[QTY/ CTN TG]],1)-1))</f>
        <v/>
      </c>
      <c r="Z21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88" s="40" t="str">
        <f>IF(db[[#This Row],[STN K]]="","",IF(db[[#This Row],[STN TG]]="LSN",12,""))</f>
        <v/>
      </c>
      <c r="AB2188" s="40" t="str">
        <f>IF(db[[#This Row],[STN TG]]="LSN","PCS","")</f>
        <v/>
      </c>
      <c r="AC2188" s="40">
        <f>db[[#This Row],[QTY B]]*IF(db[[#This Row],[QTY TG]]="",1,db[[#This Row],[QTY TG]])*IF(db[[#This Row],[QTY K]]="",1,db[[#This Row],[QTY K]])</f>
        <v>144</v>
      </c>
      <c r="AD2188" s="40" t="str">
        <f>IF(db[[#This Row],[STN K]]="",IF(db[[#This Row],[STN TG]]="",db[[#This Row],[STN B]],db[[#This Row],[STN TG]]),db[[#This Row],[STN K]])</f>
        <v>PCS</v>
      </c>
      <c r="AE2188" s="40"/>
    </row>
    <row r="2189" spans="1:31" x14ac:dyDescent="0.25">
      <c r="A2189" s="40">
        <f t="shared" si="33"/>
        <v>2188</v>
      </c>
      <c r="B2189" s="5" t="str">
        <f>LOWER(SUBSTITUTE(SUBSTITUTE(SUBSTITUTE(SUBSTITUTE(SUBSTITUTE(SUBSTITUTE(SUBSTITUTE(SUBSTITUTE(db[[#This Row],[NB BM]]," ",),".",""),"-",""),"(",""),")",""),"/",""),"""",""),"+",""))</f>
        <v>pcmagnittc175622x75</v>
      </c>
      <c r="C2189" s="5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D2189" s="5" t="str">
        <f>LOWER(SUBSTITUTE(SUBSTITUTE(SUBSTITUTE(SUBSTITUTE(SUBSTITUTE(SUBSTITUTE(SUBSTITUTE(SUBSTITUTE(SUBSTITUTE(db[[#This Row],[NB PAJAK]]," ",""),"-",""),"(",""),")",""),".",""),",",""),"/",""),"""",""),"+",""))</f>
        <v>pencilcase22x75magnettc1756</v>
      </c>
      <c r="E218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pcmagnittc175622x75160pcsartomoro</v>
      </c>
      <c r="F218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pcmagtc175622*75160pcs</v>
      </c>
      <c r="G2189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pcmagtc175622*75artomoro</v>
      </c>
      <c r="H218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pcmagtc17562275160pcsartomoro</v>
      </c>
      <c r="I2189" s="2" t="s">
        <v>6005</v>
      </c>
      <c r="J2189" s="2" t="s">
        <v>1917</v>
      </c>
      <c r="K2189" s="14" t="s">
        <v>4561</v>
      </c>
      <c r="L2189" s="2" t="s">
        <v>1335</v>
      </c>
      <c r="M2189" s="34" t="e">
        <f>IF(db[[#This Row],[NB NOTA_C]]="","",COUNTIF([2]!B_MSK[concat],db[[#This Row],[NB NOTA_C]]))</f>
        <v>#REF!</v>
      </c>
      <c r="N2189" s="9" t="s">
        <v>1843</v>
      </c>
      <c r="O2189" s="5" t="s">
        <v>1415</v>
      </c>
      <c r="P2189" s="2" t="s">
        <v>2442</v>
      </c>
      <c r="R2189" s="2" t="str">
        <f>IF(db[[#This Row],[QTY/ CTN]]="","",SUBSTITUTE(SUBSTITUTE(SUBSTITUTE(db[[#This Row],[QTY/ CTN]]," ","_",2),"(",""),")","")&amp;"_")</f>
        <v>160 PCS_</v>
      </c>
      <c r="S2189" s="2">
        <f>IF(db[[#This Row],[H_QTY/ CTN]]="","",SEARCH("_",db[[#This Row],[H_QTY/ CTN]]))</f>
        <v>8</v>
      </c>
      <c r="T2189" s="2">
        <f>IF(db[[#This Row],[H_QTY/ CTN]]="","",LEN(db[[#This Row],[H_QTY/ CTN]]))</f>
        <v>8</v>
      </c>
      <c r="U2189" s="41" t="str">
        <f>IF(db[[#This Row],[H_QTY/ CTN]]="","",LEFT(db[[#This Row],[H_QTY/ CTN]],db[[#This Row],[H_1]]-1))</f>
        <v>160 PCS</v>
      </c>
      <c r="V2189" s="40" t="str">
        <f>IF(NOT(db[[#This Row],[H_1]]=db[[#This Row],[H_2]]),MID(db[[#This Row],[H_QTY/ CTN]],db[[#This Row],[H_1]]+1,db[[#This Row],[H_2]]-db[[#This Row],[H_1]]-1),"")</f>
        <v/>
      </c>
      <c r="W2189" s="40" t="str">
        <f>IF(db[[#This Row],[QTY/ CTN B]]="","",LEFT(db[[#This Row],[QTY/ CTN B]],SEARCH(" ",db[[#This Row],[QTY/ CTN B]],1)-1))</f>
        <v>160</v>
      </c>
      <c r="X2189" s="40" t="str">
        <f>IF(db[[#This Row],[QTY/ CTN B]]="","",RIGHT(db[[#This Row],[QTY/ CTN B]],LEN(db[[#This Row],[QTY/ CTN B]])-SEARCH(" ",db[[#This Row],[QTY/ CTN B]],1)))</f>
        <v>PCS</v>
      </c>
      <c r="Y2189" s="40" t="str">
        <f>IF(db[[#This Row],[QTY/ CTN TG]]="",IF(db[[#This Row],[STN TG]]="","",12),LEFT(db[[#This Row],[QTY/ CTN TG]],SEARCH(" ",db[[#This Row],[QTY/ CTN TG]],1)-1))</f>
        <v/>
      </c>
      <c r="Z21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189" s="40" t="str">
        <f>IF(db[[#This Row],[STN K]]="","",IF(db[[#This Row],[STN TG]]="LSN",12,""))</f>
        <v/>
      </c>
      <c r="AB2189" s="40" t="str">
        <f>IF(db[[#This Row],[STN TG]]="LSN","PCS","")</f>
        <v/>
      </c>
      <c r="AC2189" s="40">
        <f>db[[#This Row],[QTY B]]*IF(db[[#This Row],[QTY TG]]="",1,db[[#This Row],[QTY TG]])*IF(db[[#This Row],[QTY K]]="",1,db[[#This Row],[QTY K]])</f>
        <v>160</v>
      </c>
      <c r="AD2189" s="40" t="str">
        <f>IF(db[[#This Row],[STN K]]="",IF(db[[#This Row],[STN TG]]="",db[[#This Row],[STN B]],db[[#This Row],[STN TG]]),db[[#This Row],[STN K]])</f>
        <v>PCS</v>
      </c>
      <c r="AE2189" s="40"/>
    </row>
    <row r="2190" spans="1:31" x14ac:dyDescent="0.25">
      <c r="A2190" s="40">
        <f t="shared" si="33"/>
        <v>2189</v>
      </c>
      <c r="B2190" s="5" t="str">
        <f>LOWER(SUBSTITUTE(SUBSTITUTE(SUBSTITUTE(SUBSTITUTE(SUBSTITUTE(SUBSTITUTE(SUBSTITUTE(SUBSTITUTE(db[[#This Row],[NB BM]]," ",),".",""),"-",""),"(",""),")",""),"/",""),"""",""),"+",""))</f>
        <v>paletanggur</v>
      </c>
      <c r="C2190" s="5" t="str">
        <f>LOWER(SUBSTITUTE(SUBSTITUTE(SUBSTITUTE(SUBSTITUTE(SUBSTITUTE(SUBSTITUTE(SUBSTITUTE(SUBSTITUTE(SUBSTITUTE(db[[#This Row],[NB NOTA]]," ",),".",""),"-",""),"(",""),")",""),",",""),"/",""),"""",""),"+",""))</f>
        <v>paletanggur</v>
      </c>
      <c r="D2190" s="5" t="str">
        <f>LOWER(SUBSTITUTE(SUBSTITUTE(SUBSTITUTE(SUBSTITUTE(SUBSTITUTE(SUBSTITUTE(SUBSTITUTE(SUBSTITUTE(SUBSTITUTE(db[[#This Row],[NB PAJAK]]," ",""),"-",""),"(",""),")",""),".",""),",",""),"/",""),"""",""),"+",""))</f>
        <v/>
      </c>
      <c r="E219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paletanggur60lsnuntana</v>
      </c>
      <c r="F219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paletanggur60lsn</v>
      </c>
      <c r="G2190" s="5" t="str">
        <f>db[[#This Row],[NB NOTA_C]]&amp;LOWER(SUBSTITUTE(SUBSTITUTE(SUBSTITUTE(SUBSTITUTE(SUBSTITUTE(SUBSTITUTE(SUBSTITUTE(SUBSTITUTE(SUBSTITUTE(db[[#This Row],[FAKTUR]]," ",),".",""),"-",""),"(",""),")",""),",",""),"/",""),"""",""),"+",""))</f>
        <v>paletangguruntana</v>
      </c>
      <c r="H219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paletanggur60lsnuntana</v>
      </c>
      <c r="I2190" s="2" t="s">
        <v>2922</v>
      </c>
      <c r="J2190" s="2" t="s">
        <v>2916</v>
      </c>
      <c r="K2190" s="14"/>
      <c r="L2190" s="2" t="s">
        <v>1336</v>
      </c>
      <c r="M2190" s="33" t="e">
        <f>IF(db[[#This Row],[NB NOTA_C]]="","",COUNTIF([2]!B_MSK[concat],db[[#This Row],[NB NOTA_C]]))</f>
        <v>#REF!</v>
      </c>
      <c r="N2190" s="9" t="s">
        <v>1352</v>
      </c>
      <c r="O2190" s="5" t="s">
        <v>1385</v>
      </c>
      <c r="P2190" s="2" t="s">
        <v>2422</v>
      </c>
      <c r="Q2190" s="5"/>
      <c r="R2190" s="5" t="str">
        <f>IF(db[[#This Row],[QTY/ CTN]]="","",SUBSTITUTE(SUBSTITUTE(SUBSTITUTE(db[[#This Row],[QTY/ CTN]]," ","_",2),"(",""),")","")&amp;"_")</f>
        <v>60 LSN_</v>
      </c>
      <c r="S2190" s="5">
        <f>IF(db[[#This Row],[H_QTY/ CTN]]="","",SEARCH("_",db[[#This Row],[H_QTY/ CTN]]))</f>
        <v>7</v>
      </c>
      <c r="T2190" s="5">
        <f>IF(db[[#This Row],[H_QTY/ CTN]]="","",LEN(db[[#This Row],[H_QTY/ CTN]]))</f>
        <v>7</v>
      </c>
      <c r="U2190" s="40" t="str">
        <f>IF(db[[#This Row],[H_QTY/ CTN]]="","",LEFT(db[[#This Row],[H_QTY/ CTN]],db[[#This Row],[H_1]]-1))</f>
        <v>60 LSN</v>
      </c>
      <c r="V2190" s="40" t="str">
        <f>IF(NOT(db[[#This Row],[H_1]]=db[[#This Row],[H_2]]),MID(db[[#This Row],[H_QTY/ CTN]],db[[#This Row],[H_1]]+1,db[[#This Row],[H_2]]-db[[#This Row],[H_1]]-1),"")</f>
        <v/>
      </c>
      <c r="W2190" s="40" t="str">
        <f>IF(db[[#This Row],[QTY/ CTN B]]="","",LEFT(db[[#This Row],[QTY/ CTN B]],SEARCH(" ",db[[#This Row],[QTY/ CTN B]],1)-1))</f>
        <v>60</v>
      </c>
      <c r="X2190" s="40" t="str">
        <f>IF(db[[#This Row],[QTY/ CTN B]]="","",RIGHT(db[[#This Row],[QTY/ CTN B]],LEN(db[[#This Row],[QTY/ CTN B]])-SEARCH(" ",db[[#This Row],[QTY/ CTN B]],1)))</f>
        <v>LSN</v>
      </c>
      <c r="Y2190" s="40">
        <f>IF(db[[#This Row],[QTY/ CTN TG]]="",IF(db[[#This Row],[STN TG]]="","",12),LEFT(db[[#This Row],[QTY/ CTN TG]],SEARCH(" ",db[[#This Row],[QTY/ CTN TG]],1)-1))</f>
        <v>12</v>
      </c>
      <c r="Z21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90" s="40" t="str">
        <f>IF(db[[#This Row],[STN K]]="","",IF(db[[#This Row],[STN TG]]="LSN",12,""))</f>
        <v/>
      </c>
      <c r="AB2190" s="40" t="str">
        <f>IF(db[[#This Row],[STN TG]]="LSN","PCS","")</f>
        <v/>
      </c>
      <c r="AC2190" s="40">
        <f>db[[#This Row],[QTY B]]*IF(db[[#This Row],[QTY TG]]="",1,db[[#This Row],[QTY TG]])*IF(db[[#This Row],[QTY K]]="",1,db[[#This Row],[QTY K]])</f>
        <v>720</v>
      </c>
      <c r="AD2190" s="40" t="str">
        <f>IF(db[[#This Row],[STN K]]="",IF(db[[#This Row],[STN TG]]="",db[[#This Row],[STN B]],db[[#This Row],[STN TG]]),db[[#This Row],[STN K]])</f>
        <v>PCS</v>
      </c>
      <c r="AE2190" s="40"/>
    </row>
    <row r="2191" spans="1:31" x14ac:dyDescent="0.25">
      <c r="A2191" s="40">
        <f t="shared" si="33"/>
        <v>2190</v>
      </c>
      <c r="B2191" s="5" t="str">
        <f>LOWER(SUBSTITUTE(SUBSTITUTE(SUBSTITUTE(SUBSTITUTE(SUBSTITUTE(SUBSTITUTE(SUBSTITUTE(SUBSTITUTE(db[[#This Row],[NB BM]]," ",),".",""),"-",""),"(",""),")",""),"/",""),"""",""),"+",""))</f>
        <v>paletapel</v>
      </c>
      <c r="C2191" s="5" t="str">
        <f>LOWER(SUBSTITUTE(SUBSTITUTE(SUBSTITUTE(SUBSTITUTE(SUBSTITUTE(SUBSTITUTE(SUBSTITUTE(SUBSTITUTE(SUBSTITUTE(db[[#This Row],[NB NOTA]]," ",),".",""),"-",""),"(",""),")",""),",",""),"/",""),"""",""),"+",""))</f>
        <v>paletapel</v>
      </c>
      <c r="D2191" s="5" t="str">
        <f>LOWER(SUBSTITUTE(SUBSTITUTE(SUBSTITUTE(SUBSTITUTE(SUBSTITUTE(SUBSTITUTE(SUBSTITUTE(SUBSTITUTE(SUBSTITUTE(db[[#This Row],[NB PAJAK]]," ",""),"-",""),"(",""),")",""),".",""),",",""),"/",""),"""",""),"+",""))</f>
        <v/>
      </c>
      <c r="E219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paletapel60lsnuntana</v>
      </c>
      <c r="F219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paletapel60lsn</v>
      </c>
      <c r="G2191" s="5" t="str">
        <f>db[[#This Row],[NB NOTA_C]]&amp;LOWER(SUBSTITUTE(SUBSTITUTE(SUBSTITUTE(SUBSTITUTE(SUBSTITUTE(SUBSTITUTE(SUBSTITUTE(SUBSTITUTE(SUBSTITUTE(db[[#This Row],[FAKTUR]]," ",),".",""),"-",""),"(",""),")",""),",",""),"/",""),"""",""),"+",""))</f>
        <v>paletapeluntana</v>
      </c>
      <c r="H219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paletapel60lsnuntana</v>
      </c>
      <c r="I2191" s="2" t="s">
        <v>2923</v>
      </c>
      <c r="J2191" s="2" t="s">
        <v>2917</v>
      </c>
      <c r="K2191" s="14"/>
      <c r="L2191" s="2" t="s">
        <v>1336</v>
      </c>
      <c r="M2191" s="33" t="e">
        <f>IF(db[[#This Row],[NB NOTA_C]]="","",COUNTIF([2]!B_MSK[concat],db[[#This Row],[NB NOTA_C]]))</f>
        <v>#REF!</v>
      </c>
      <c r="N2191" s="9" t="s">
        <v>1352</v>
      </c>
      <c r="O2191" s="5" t="s">
        <v>1385</v>
      </c>
      <c r="P2191" s="2" t="s">
        <v>2422</v>
      </c>
      <c r="Q2191" s="5"/>
      <c r="R2191" s="5" t="str">
        <f>IF(db[[#This Row],[QTY/ CTN]]="","",SUBSTITUTE(SUBSTITUTE(SUBSTITUTE(db[[#This Row],[QTY/ CTN]]," ","_",2),"(",""),")","")&amp;"_")</f>
        <v>60 LSN_</v>
      </c>
      <c r="S2191" s="5">
        <f>IF(db[[#This Row],[H_QTY/ CTN]]="","",SEARCH("_",db[[#This Row],[H_QTY/ CTN]]))</f>
        <v>7</v>
      </c>
      <c r="T2191" s="5">
        <f>IF(db[[#This Row],[H_QTY/ CTN]]="","",LEN(db[[#This Row],[H_QTY/ CTN]]))</f>
        <v>7</v>
      </c>
      <c r="U2191" s="40" t="str">
        <f>IF(db[[#This Row],[H_QTY/ CTN]]="","",LEFT(db[[#This Row],[H_QTY/ CTN]],db[[#This Row],[H_1]]-1))</f>
        <v>60 LSN</v>
      </c>
      <c r="V2191" s="40" t="str">
        <f>IF(NOT(db[[#This Row],[H_1]]=db[[#This Row],[H_2]]),MID(db[[#This Row],[H_QTY/ CTN]],db[[#This Row],[H_1]]+1,db[[#This Row],[H_2]]-db[[#This Row],[H_1]]-1),"")</f>
        <v/>
      </c>
      <c r="W2191" s="40" t="str">
        <f>IF(db[[#This Row],[QTY/ CTN B]]="","",LEFT(db[[#This Row],[QTY/ CTN B]],SEARCH(" ",db[[#This Row],[QTY/ CTN B]],1)-1))</f>
        <v>60</v>
      </c>
      <c r="X2191" s="40" t="str">
        <f>IF(db[[#This Row],[QTY/ CTN B]]="","",RIGHT(db[[#This Row],[QTY/ CTN B]],LEN(db[[#This Row],[QTY/ CTN B]])-SEARCH(" ",db[[#This Row],[QTY/ CTN B]],1)))</f>
        <v>LSN</v>
      </c>
      <c r="Y2191" s="40">
        <f>IF(db[[#This Row],[QTY/ CTN TG]]="",IF(db[[#This Row],[STN TG]]="","",12),LEFT(db[[#This Row],[QTY/ CTN TG]],SEARCH(" ",db[[#This Row],[QTY/ CTN TG]],1)-1))</f>
        <v>12</v>
      </c>
      <c r="Z21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91" s="40" t="str">
        <f>IF(db[[#This Row],[STN K]]="","",IF(db[[#This Row],[STN TG]]="LSN",12,""))</f>
        <v/>
      </c>
      <c r="AB2191" s="40" t="str">
        <f>IF(db[[#This Row],[STN TG]]="LSN","PCS","")</f>
        <v/>
      </c>
      <c r="AC2191" s="40">
        <f>db[[#This Row],[QTY B]]*IF(db[[#This Row],[QTY TG]]="",1,db[[#This Row],[QTY TG]])*IF(db[[#This Row],[QTY K]]="",1,db[[#This Row],[QTY K]])</f>
        <v>720</v>
      </c>
      <c r="AD2191" s="40" t="str">
        <f>IF(db[[#This Row],[STN K]]="",IF(db[[#This Row],[STN TG]]="",db[[#This Row],[STN B]],db[[#This Row],[STN TG]]),db[[#This Row],[STN K]])</f>
        <v>PCS</v>
      </c>
      <c r="AE2191" s="40"/>
    </row>
    <row r="2192" spans="1:31" x14ac:dyDescent="0.25">
      <c r="A2192" s="40">
        <f t="shared" ref="A2192:A2256" si="34">ROW()-1</f>
        <v>2191</v>
      </c>
      <c r="B2192" s="5" t="str">
        <f>LOWER(SUBSTITUTE(SUBSTITUTE(SUBSTITUTE(SUBSTITUTE(SUBSTITUTE(SUBSTITUTE(SUBSTITUTE(SUBSTITUTE(db[[#This Row],[NB BM]]," ",),".",""),"-",""),"(",""),")",""),"/",""),"""",""),"+",""))</f>
        <v>paletcatairbiasadof</v>
      </c>
      <c r="C2192" s="5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D2192" s="5" t="str">
        <f>LOWER(SUBSTITUTE(SUBSTITUTE(SUBSTITUTE(SUBSTITUTE(SUBSTITUTE(SUBSTITUTE(SUBSTITUTE(SUBSTITUTE(SUBSTITUTE(db[[#This Row],[NB PAJAK]]," ",""),"-",""),"(",""),")",""),".",""),",",""),"/",""),"""",""),"+",""))</f>
        <v/>
      </c>
      <c r="E219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paletcatairbiasadof84lsnuntana</v>
      </c>
      <c r="F219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paletcatairbiasadof0601384lsn</v>
      </c>
      <c r="G2192" s="5" t="str">
        <f>db[[#This Row],[NB NOTA_C]]&amp;LOWER(SUBSTITUTE(SUBSTITUTE(SUBSTITUTE(SUBSTITUTE(SUBSTITUTE(SUBSTITUTE(SUBSTITUTE(SUBSTITUTE(SUBSTITUTE(db[[#This Row],[FAKTUR]]," ",),".",""),"-",""),"(",""),")",""),",",""),"/",""),"""",""),"+",""))</f>
        <v>paletcatairbiasadof06013untana</v>
      </c>
      <c r="H219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paletcatairbiasadof0601384lsnuntana</v>
      </c>
      <c r="I2192" s="2" t="s">
        <v>1651</v>
      </c>
      <c r="J2192" s="2" t="s">
        <v>4236</v>
      </c>
      <c r="K2192" s="1"/>
      <c r="L2192" s="2" t="s">
        <v>1336</v>
      </c>
      <c r="M2192" s="34" t="e">
        <f>IF(db[[#This Row],[NB NOTA_C]]="","",COUNTIF([2]!B_MSK[concat],db[[#This Row],[NB NOTA_C]]))</f>
        <v>#REF!</v>
      </c>
      <c r="N2192" s="9" t="s">
        <v>1358</v>
      </c>
      <c r="O2192" s="5" t="s">
        <v>1510</v>
      </c>
      <c r="P2192" s="2" t="s">
        <v>2422</v>
      </c>
      <c r="R2192" s="2" t="str">
        <f>IF(db[[#This Row],[QTY/ CTN]]="","",SUBSTITUTE(SUBSTITUTE(SUBSTITUTE(db[[#This Row],[QTY/ CTN]]," ","_",2),"(",""),")","")&amp;"_")</f>
        <v>84 LSN_</v>
      </c>
      <c r="S2192" s="2">
        <f>IF(db[[#This Row],[H_QTY/ CTN]]="","",SEARCH("_",db[[#This Row],[H_QTY/ CTN]]))</f>
        <v>7</v>
      </c>
      <c r="T2192" s="2">
        <f>IF(db[[#This Row],[H_QTY/ CTN]]="","",LEN(db[[#This Row],[H_QTY/ CTN]]))</f>
        <v>7</v>
      </c>
      <c r="U2192" s="41" t="str">
        <f>IF(db[[#This Row],[H_QTY/ CTN]]="","",LEFT(db[[#This Row],[H_QTY/ CTN]],db[[#This Row],[H_1]]-1))</f>
        <v>84 LSN</v>
      </c>
      <c r="V2192" s="40" t="str">
        <f>IF(NOT(db[[#This Row],[H_1]]=db[[#This Row],[H_2]]),MID(db[[#This Row],[H_QTY/ CTN]],db[[#This Row],[H_1]]+1,db[[#This Row],[H_2]]-db[[#This Row],[H_1]]-1),"")</f>
        <v/>
      </c>
      <c r="W2192" s="40" t="str">
        <f>IF(db[[#This Row],[QTY/ CTN B]]="","",LEFT(db[[#This Row],[QTY/ CTN B]],SEARCH(" ",db[[#This Row],[QTY/ CTN B]],1)-1))</f>
        <v>84</v>
      </c>
      <c r="X2192" s="40" t="str">
        <f>IF(db[[#This Row],[QTY/ CTN B]]="","",RIGHT(db[[#This Row],[QTY/ CTN B]],LEN(db[[#This Row],[QTY/ CTN B]])-SEARCH(" ",db[[#This Row],[QTY/ CTN B]],1)))</f>
        <v>LSN</v>
      </c>
      <c r="Y2192" s="40">
        <f>IF(db[[#This Row],[QTY/ CTN TG]]="",IF(db[[#This Row],[STN TG]]="","",12),LEFT(db[[#This Row],[QTY/ CTN TG]],SEARCH(" ",db[[#This Row],[QTY/ CTN TG]],1)-1))</f>
        <v>12</v>
      </c>
      <c r="Z21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92" s="40" t="str">
        <f>IF(db[[#This Row],[STN K]]="","",IF(db[[#This Row],[STN TG]]="LSN",12,""))</f>
        <v/>
      </c>
      <c r="AB2192" s="40" t="str">
        <f>IF(db[[#This Row],[STN TG]]="LSN","PCS","")</f>
        <v/>
      </c>
      <c r="AC2192" s="40">
        <f>db[[#This Row],[QTY B]]*IF(db[[#This Row],[QTY TG]]="",1,db[[#This Row],[QTY TG]])*IF(db[[#This Row],[QTY K]]="",1,db[[#This Row],[QTY K]])</f>
        <v>1008</v>
      </c>
      <c r="AD2192" s="40" t="str">
        <f>IF(db[[#This Row],[STN K]]="",IF(db[[#This Row],[STN TG]]="",db[[#This Row],[STN B]],db[[#This Row],[STN TG]]),db[[#This Row],[STN K]])</f>
        <v>PCS</v>
      </c>
      <c r="AE2192" s="40"/>
    </row>
    <row r="2193" spans="1:31" x14ac:dyDescent="0.25">
      <c r="A2193" s="40">
        <f t="shared" si="34"/>
        <v>2192</v>
      </c>
      <c r="B2193" s="5" t="str">
        <f>LOWER(SUBSTITUTE(SUBSTITUTE(SUBSTITUTE(SUBSTITUTE(SUBSTITUTE(SUBSTITUTE(SUBSTITUTE(SUBSTITUTE(db[[#This Row],[NB BM]]," ",),".",""),"-",""),"(",""),")",""),"/",""),"""",""),"+",""))</f>
        <v>paletcatairtransparansakura</v>
      </c>
      <c r="C2193" s="5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D2193" s="5" t="str">
        <f>LOWER(SUBSTITUTE(SUBSTITUTE(SUBSTITUTE(SUBSTITUTE(SUBSTITUTE(SUBSTITUTE(SUBSTITUTE(SUBSTITUTE(SUBSTITUTE(db[[#This Row],[NB PAJAK]]," ",""),"-",""),"(",""),")",""),".",""),",",""),"/",""),"""",""),"+",""))</f>
        <v/>
      </c>
      <c r="E219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paletcatairtransparansakura84lsnuntana</v>
      </c>
      <c r="F219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paletcatairtransparankode:0601284lsn</v>
      </c>
      <c r="G2193" s="5" t="str">
        <f>db[[#This Row],[NB NOTA_C]]&amp;LOWER(SUBSTITUTE(SUBSTITUTE(SUBSTITUTE(SUBSTITUTE(SUBSTITUTE(SUBSTITUTE(SUBSTITUTE(SUBSTITUTE(SUBSTITUTE(db[[#This Row],[FAKTUR]]," ",),".",""),"-",""),"(",""),")",""),",",""),"/",""),"""",""),"+",""))</f>
        <v>paletcatairtransparankode:06012untana</v>
      </c>
      <c r="H219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paletcatairtransparankode:0601284lsnuntana</v>
      </c>
      <c r="I2193" s="2" t="s">
        <v>952</v>
      </c>
      <c r="J2193" s="2" t="s">
        <v>1232</v>
      </c>
      <c r="K2193" s="1"/>
      <c r="L2193" s="2" t="s">
        <v>1336</v>
      </c>
      <c r="M2193" s="34" t="e">
        <f>IF(db[[#This Row],[NB NOTA_C]]="","",COUNTIF([2]!B_MSK[concat],db[[#This Row],[NB NOTA_C]]))</f>
        <v>#REF!</v>
      </c>
      <c r="N2193" s="14" t="s">
        <v>1358</v>
      </c>
      <c r="O2193" s="2" t="s">
        <v>1510</v>
      </c>
      <c r="P2193" s="2" t="s">
        <v>2422</v>
      </c>
      <c r="R2193" s="2" t="str">
        <f>IF(db[[#This Row],[QTY/ CTN]]="","",SUBSTITUTE(SUBSTITUTE(SUBSTITUTE(db[[#This Row],[QTY/ CTN]]," ","_",2),"(",""),")","")&amp;"_")</f>
        <v>84 LSN_</v>
      </c>
      <c r="S2193" s="2">
        <f>IF(db[[#This Row],[H_QTY/ CTN]]="","",SEARCH("_",db[[#This Row],[H_QTY/ CTN]]))</f>
        <v>7</v>
      </c>
      <c r="T2193" s="2">
        <f>IF(db[[#This Row],[H_QTY/ CTN]]="","",LEN(db[[#This Row],[H_QTY/ CTN]]))</f>
        <v>7</v>
      </c>
      <c r="U2193" s="41" t="str">
        <f>IF(db[[#This Row],[H_QTY/ CTN]]="","",LEFT(db[[#This Row],[H_QTY/ CTN]],db[[#This Row],[H_1]]-1))</f>
        <v>84 LSN</v>
      </c>
      <c r="V2193" s="40" t="str">
        <f>IF(NOT(db[[#This Row],[H_1]]=db[[#This Row],[H_2]]),MID(db[[#This Row],[H_QTY/ CTN]],db[[#This Row],[H_1]]+1,db[[#This Row],[H_2]]-db[[#This Row],[H_1]]-1),"")</f>
        <v/>
      </c>
      <c r="W2193" s="40" t="str">
        <f>IF(db[[#This Row],[QTY/ CTN B]]="","",LEFT(db[[#This Row],[QTY/ CTN B]],SEARCH(" ",db[[#This Row],[QTY/ CTN B]],1)-1))</f>
        <v>84</v>
      </c>
      <c r="X2193" s="40" t="str">
        <f>IF(db[[#This Row],[QTY/ CTN B]]="","",RIGHT(db[[#This Row],[QTY/ CTN B]],LEN(db[[#This Row],[QTY/ CTN B]])-SEARCH(" ",db[[#This Row],[QTY/ CTN B]],1)))</f>
        <v>LSN</v>
      </c>
      <c r="Y2193" s="40">
        <f>IF(db[[#This Row],[QTY/ CTN TG]]="",IF(db[[#This Row],[STN TG]]="","",12),LEFT(db[[#This Row],[QTY/ CTN TG]],SEARCH(" ",db[[#This Row],[QTY/ CTN TG]],1)-1))</f>
        <v>12</v>
      </c>
      <c r="Z21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93" s="40" t="str">
        <f>IF(db[[#This Row],[STN K]]="","",IF(db[[#This Row],[STN TG]]="LSN",12,""))</f>
        <v/>
      </c>
      <c r="AB2193" s="40" t="str">
        <f>IF(db[[#This Row],[STN TG]]="LSN","PCS","")</f>
        <v/>
      </c>
      <c r="AC2193" s="40">
        <f>db[[#This Row],[QTY B]]*IF(db[[#This Row],[QTY TG]]="",1,db[[#This Row],[QTY TG]])*IF(db[[#This Row],[QTY K]]="",1,db[[#This Row],[QTY K]])</f>
        <v>1008</v>
      </c>
      <c r="AD2193" s="40" t="str">
        <f>IF(db[[#This Row],[STN K]]="",IF(db[[#This Row],[STN TG]]="",db[[#This Row],[STN B]],db[[#This Row],[STN TG]]),db[[#This Row],[STN K]])</f>
        <v>PCS</v>
      </c>
      <c r="AE2193" s="40"/>
    </row>
    <row r="2194" spans="1:31" x14ac:dyDescent="0.25">
      <c r="A2194" s="40">
        <f t="shared" si="34"/>
        <v>2193</v>
      </c>
      <c r="B2194" s="82" t="str">
        <f>LOWER(SUBSTITUTE(SUBSTITUTE(SUBSTITUTE(SUBSTITUTE(SUBSTITUTE(SUBSTITUTE(SUBSTITUTE(SUBSTITUTE(db[[#This Row],[NB BM]]," ",),".",""),"-",""),"(",""),")",""),"/",""),"""",""),"+",""))</f>
        <v>paletgambar1011</v>
      </c>
      <c r="C2194" s="82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D2194" s="82" t="str">
        <f>LOWER(SUBSTITUTE(SUBSTITUTE(SUBSTITUTE(SUBSTITUTE(SUBSTITUTE(SUBSTITUTE(SUBSTITUTE(SUBSTITUTE(SUBSTITUTE(db[[#This Row],[NB PAJAK]]," ",""),"-",""),"(",""),")",""),".",""),",",""),"/",""),"""",""),"+",""))</f>
        <v/>
      </c>
      <c r="E219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paletgambar101148lsnuntana</v>
      </c>
      <c r="F219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paletgambar101148lsn</v>
      </c>
      <c r="G2194" s="82" t="str">
        <f>db[[#This Row],[NB NOTA_C]]&amp;LOWER(SUBSTITUTE(SUBSTITUTE(SUBSTITUTE(SUBSTITUTE(SUBSTITUTE(SUBSTITUTE(SUBSTITUTE(SUBSTITUTE(SUBSTITUTE(db[[#This Row],[FAKTUR]]," ",),".",""),"-",""),"(",""),")",""),",",""),"/",""),"""",""),"+",""))</f>
        <v>paletgambar1011untana</v>
      </c>
      <c r="H219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paletgambar101148lsnuntana</v>
      </c>
      <c r="I2194" s="7" t="s">
        <v>3390</v>
      </c>
      <c r="J2194" s="7" t="s">
        <v>3383</v>
      </c>
      <c r="K2194" s="15"/>
      <c r="L2194" s="2" t="s">
        <v>1336</v>
      </c>
      <c r="M2194" s="83" t="e">
        <f>IF(db[[#This Row],[NB NOTA_C]]="","",COUNTIF([2]!B_MSK[concat],db[[#This Row],[NB NOTA_C]]))</f>
        <v>#REF!</v>
      </c>
      <c r="N2194" s="84" t="s">
        <v>1352</v>
      </c>
      <c r="O2194" s="5" t="s">
        <v>1425</v>
      </c>
      <c r="P2194" s="7" t="s">
        <v>2422</v>
      </c>
      <c r="Q2194" s="82"/>
      <c r="R2194" s="82" t="str">
        <f>IF(db[[#This Row],[QTY/ CTN]]="","",SUBSTITUTE(SUBSTITUTE(SUBSTITUTE(db[[#This Row],[QTY/ CTN]]," ","_",2),"(",""),")","")&amp;"_")</f>
        <v>48 LSN_</v>
      </c>
      <c r="S2194" s="82">
        <f>IF(db[[#This Row],[H_QTY/ CTN]]="","",SEARCH("_",db[[#This Row],[H_QTY/ CTN]]))</f>
        <v>7</v>
      </c>
      <c r="T2194" s="82">
        <f>IF(db[[#This Row],[H_QTY/ CTN]]="","",LEN(db[[#This Row],[H_QTY/ CTN]]))</f>
        <v>7</v>
      </c>
      <c r="U2194" s="85" t="str">
        <f>IF(db[[#This Row],[H_QTY/ CTN]]="","",LEFT(db[[#This Row],[H_QTY/ CTN]],db[[#This Row],[H_1]]-1))</f>
        <v>48 LSN</v>
      </c>
      <c r="V2194" s="85" t="str">
        <f>IF(NOT(db[[#This Row],[H_1]]=db[[#This Row],[H_2]]),MID(db[[#This Row],[H_QTY/ CTN]],db[[#This Row],[H_1]]+1,db[[#This Row],[H_2]]-db[[#This Row],[H_1]]-1),"")</f>
        <v/>
      </c>
      <c r="W2194" s="40" t="str">
        <f>IF(db[[#This Row],[QTY/ CTN B]]="","",LEFT(db[[#This Row],[QTY/ CTN B]],SEARCH(" ",db[[#This Row],[QTY/ CTN B]],1)-1))</f>
        <v>48</v>
      </c>
      <c r="X2194" s="40" t="str">
        <f>IF(db[[#This Row],[QTY/ CTN B]]="","",RIGHT(db[[#This Row],[QTY/ CTN B]],LEN(db[[#This Row],[QTY/ CTN B]])-SEARCH(" ",db[[#This Row],[QTY/ CTN B]],1)))</f>
        <v>LSN</v>
      </c>
      <c r="Y2194" s="40">
        <f>IF(db[[#This Row],[QTY/ CTN TG]]="",IF(db[[#This Row],[STN TG]]="","",12),LEFT(db[[#This Row],[QTY/ CTN TG]],SEARCH(" ",db[[#This Row],[QTY/ CTN TG]],1)-1))</f>
        <v>12</v>
      </c>
      <c r="Z21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94" s="40" t="str">
        <f>IF(db[[#This Row],[STN K]]="","",IF(db[[#This Row],[STN TG]]="LSN",12,""))</f>
        <v/>
      </c>
      <c r="AB2194" s="40" t="str">
        <f>IF(db[[#This Row],[STN TG]]="LSN","PCS","")</f>
        <v/>
      </c>
      <c r="AC2194" s="40">
        <f>db[[#This Row],[QTY B]]*IF(db[[#This Row],[QTY TG]]="",1,db[[#This Row],[QTY TG]])*IF(db[[#This Row],[QTY K]]="",1,db[[#This Row],[QTY K]])</f>
        <v>576</v>
      </c>
      <c r="AD2194" s="40" t="str">
        <f>IF(db[[#This Row],[STN K]]="",IF(db[[#This Row],[STN TG]]="",db[[#This Row],[STN B]],db[[#This Row],[STN TG]]),db[[#This Row],[STN K]])</f>
        <v>PCS</v>
      </c>
      <c r="AE2194" s="40"/>
    </row>
    <row r="2195" spans="1:31" x14ac:dyDescent="0.25">
      <c r="A2195" s="40">
        <f t="shared" si="34"/>
        <v>2194</v>
      </c>
      <c r="B2195" s="5" t="str">
        <f>LOWER(SUBSTITUTE(SUBSTITUTE(SUBSTITUTE(SUBSTITUTE(SUBSTITUTE(SUBSTITUTE(SUBSTITUTE(SUBSTITUTE(db[[#This Row],[NB BM]]," ",),".",""),"-",""),"(",""),")",""),"/",""),"""",""),"+",""))</f>
        <v>paletgambarbiolaanggurwarnawag201</v>
      </c>
      <c r="C2195" s="5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D2195" s="5" t="str">
        <f>LOWER(SUBSTITUTE(SUBSTITUTE(SUBSTITUTE(SUBSTITUTE(SUBSTITUTE(SUBSTITUTE(SUBSTITUTE(SUBSTITUTE(SUBSTITUTE(db[[#This Row],[NB PAJAK]]," ",""),"-",""),"(",""),")",""),".",""),",",""),"/",""),"""",""),"+",""))</f>
        <v/>
      </c>
      <c r="E219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paletgambarbiolaanggurwarnawag20160lsnuntana</v>
      </c>
      <c r="F219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paletgambarbiolaanggurwarnawag20160lsn</v>
      </c>
      <c r="G2195" s="5" t="str">
        <f>db[[#This Row],[NB NOTA_C]]&amp;LOWER(SUBSTITUTE(SUBSTITUTE(SUBSTITUTE(SUBSTITUTE(SUBSTITUTE(SUBSTITUTE(SUBSTITUTE(SUBSTITUTE(SUBSTITUTE(db[[#This Row],[FAKTUR]]," ",),".",""),"-",""),"(",""),")",""),",",""),"/",""),"""",""),"+",""))</f>
        <v>paletgambarbiolaanggurwarnawag201untana</v>
      </c>
      <c r="H219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paletgambarbiolaanggurwarnawag20160lsnuntana</v>
      </c>
      <c r="I2195" s="2" t="s">
        <v>1652</v>
      </c>
      <c r="J2195" s="2" t="s">
        <v>2542</v>
      </c>
      <c r="K2195" s="14"/>
      <c r="L2195" s="2" t="s">
        <v>1336</v>
      </c>
      <c r="M2195" s="34" t="e">
        <f>IF(db[[#This Row],[NB NOTA_C]]="","",COUNTIF([2]!B_MSK[concat],db[[#This Row],[NB NOTA_C]]))</f>
        <v>#REF!</v>
      </c>
      <c r="N2195" s="9" t="s">
        <v>1352</v>
      </c>
      <c r="O2195" s="5" t="s">
        <v>1385</v>
      </c>
      <c r="P2195" s="2" t="s">
        <v>2422</v>
      </c>
      <c r="R2195" s="2" t="str">
        <f>IF(db[[#This Row],[QTY/ CTN]]="","",SUBSTITUTE(SUBSTITUTE(SUBSTITUTE(db[[#This Row],[QTY/ CTN]]," ","_",2),"(",""),")","")&amp;"_")</f>
        <v>60 LSN_</v>
      </c>
      <c r="S2195" s="2">
        <f>IF(db[[#This Row],[H_QTY/ CTN]]="","",SEARCH("_",db[[#This Row],[H_QTY/ CTN]]))</f>
        <v>7</v>
      </c>
      <c r="T2195" s="2">
        <f>IF(db[[#This Row],[H_QTY/ CTN]]="","",LEN(db[[#This Row],[H_QTY/ CTN]]))</f>
        <v>7</v>
      </c>
      <c r="U2195" s="41" t="str">
        <f>IF(db[[#This Row],[H_QTY/ CTN]]="","",LEFT(db[[#This Row],[H_QTY/ CTN]],db[[#This Row],[H_1]]-1))</f>
        <v>60 LSN</v>
      </c>
      <c r="V2195" s="40" t="str">
        <f>IF(NOT(db[[#This Row],[H_1]]=db[[#This Row],[H_2]]),MID(db[[#This Row],[H_QTY/ CTN]],db[[#This Row],[H_1]]+1,db[[#This Row],[H_2]]-db[[#This Row],[H_1]]-1),"")</f>
        <v/>
      </c>
      <c r="W2195" s="40" t="str">
        <f>IF(db[[#This Row],[QTY/ CTN B]]="","",LEFT(db[[#This Row],[QTY/ CTN B]],SEARCH(" ",db[[#This Row],[QTY/ CTN B]],1)-1))</f>
        <v>60</v>
      </c>
      <c r="X2195" s="40" t="str">
        <f>IF(db[[#This Row],[QTY/ CTN B]]="","",RIGHT(db[[#This Row],[QTY/ CTN B]],LEN(db[[#This Row],[QTY/ CTN B]])-SEARCH(" ",db[[#This Row],[QTY/ CTN B]],1)))</f>
        <v>LSN</v>
      </c>
      <c r="Y2195" s="40">
        <f>IF(db[[#This Row],[QTY/ CTN TG]]="",IF(db[[#This Row],[STN TG]]="","",12),LEFT(db[[#This Row],[QTY/ CTN TG]],SEARCH(" ",db[[#This Row],[QTY/ CTN TG]],1)-1))</f>
        <v>12</v>
      </c>
      <c r="Z21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95" s="40" t="str">
        <f>IF(db[[#This Row],[STN K]]="","",IF(db[[#This Row],[STN TG]]="LSN",12,""))</f>
        <v/>
      </c>
      <c r="AB2195" s="40" t="str">
        <f>IF(db[[#This Row],[STN TG]]="LSN","PCS","")</f>
        <v/>
      </c>
      <c r="AC2195" s="40">
        <f>db[[#This Row],[QTY B]]*IF(db[[#This Row],[QTY TG]]="",1,db[[#This Row],[QTY TG]])*IF(db[[#This Row],[QTY K]]="",1,db[[#This Row],[QTY K]])</f>
        <v>720</v>
      </c>
      <c r="AD2195" s="40" t="str">
        <f>IF(db[[#This Row],[STN K]]="",IF(db[[#This Row],[STN TG]]="",db[[#This Row],[STN B]],db[[#This Row],[STN TG]]),db[[#This Row],[STN K]])</f>
        <v>PCS</v>
      </c>
      <c r="AE2195" s="40"/>
    </row>
    <row r="2196" spans="1:31" x14ac:dyDescent="0.25">
      <c r="A2196" s="40">
        <f t="shared" si="34"/>
        <v>2195</v>
      </c>
      <c r="B2196" s="5" t="str">
        <f>LOWER(SUBSTITUTE(SUBSTITUTE(SUBSTITUTE(SUBSTITUTE(SUBSTITUTE(SUBSTITUTE(SUBSTITUTE(SUBSTITUTE(db[[#This Row],[NB BM]]," ",),".",""),"-",""),"(",""),")",""),"/",""),"""",""),"+",""))</f>
        <v>paletgambarbiolaapelwarnawap202</v>
      </c>
      <c r="C2196" s="5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D2196" s="5" t="str">
        <f>LOWER(SUBSTITUTE(SUBSTITUTE(SUBSTITUTE(SUBSTITUTE(SUBSTITUTE(SUBSTITUTE(SUBSTITUTE(SUBSTITUTE(SUBSTITUTE(db[[#This Row],[NB PAJAK]]," ",""),"-",""),"(",""),")",""),".",""),",",""),"/",""),"""",""),"+",""))</f>
        <v/>
      </c>
      <c r="E219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paletgambarbiolaapelwarnawap20260lsnuntana</v>
      </c>
      <c r="F219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paletgambarbiolaapelwarnawap20260lsn</v>
      </c>
      <c r="G2196" s="5" t="str">
        <f>db[[#This Row],[NB NOTA_C]]&amp;LOWER(SUBSTITUTE(SUBSTITUTE(SUBSTITUTE(SUBSTITUTE(SUBSTITUTE(SUBSTITUTE(SUBSTITUTE(SUBSTITUTE(SUBSTITUTE(db[[#This Row],[FAKTUR]]," ",),".",""),"-",""),"(",""),")",""),",",""),"/",""),"""",""),"+",""))</f>
        <v>paletgambarbiolaapelwarnawap202untana</v>
      </c>
      <c r="H219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paletgambarbiolaapelwarnawap20260lsnuntana</v>
      </c>
      <c r="I2196" s="2" t="s">
        <v>1653</v>
      </c>
      <c r="J2196" s="2" t="s">
        <v>2543</v>
      </c>
      <c r="K2196" s="14"/>
      <c r="L2196" s="2" t="s">
        <v>1336</v>
      </c>
      <c r="M2196" s="34" t="e">
        <f>IF(db[[#This Row],[NB NOTA_C]]="","",COUNTIF([2]!B_MSK[concat],db[[#This Row],[NB NOTA_C]]))</f>
        <v>#REF!</v>
      </c>
      <c r="N2196" s="9" t="s">
        <v>1352</v>
      </c>
      <c r="O2196" s="5" t="s">
        <v>1385</v>
      </c>
      <c r="P2196" s="2" t="s">
        <v>2422</v>
      </c>
      <c r="R2196" s="2" t="str">
        <f>IF(db[[#This Row],[QTY/ CTN]]="","",SUBSTITUTE(SUBSTITUTE(SUBSTITUTE(db[[#This Row],[QTY/ CTN]]," ","_",2),"(",""),")","")&amp;"_")</f>
        <v>60 LSN_</v>
      </c>
      <c r="S2196" s="2">
        <f>IF(db[[#This Row],[H_QTY/ CTN]]="","",SEARCH("_",db[[#This Row],[H_QTY/ CTN]]))</f>
        <v>7</v>
      </c>
      <c r="T2196" s="2">
        <f>IF(db[[#This Row],[H_QTY/ CTN]]="","",LEN(db[[#This Row],[H_QTY/ CTN]]))</f>
        <v>7</v>
      </c>
      <c r="U2196" s="41" t="str">
        <f>IF(db[[#This Row],[H_QTY/ CTN]]="","",LEFT(db[[#This Row],[H_QTY/ CTN]],db[[#This Row],[H_1]]-1))</f>
        <v>60 LSN</v>
      </c>
      <c r="V2196" s="40" t="str">
        <f>IF(NOT(db[[#This Row],[H_1]]=db[[#This Row],[H_2]]),MID(db[[#This Row],[H_QTY/ CTN]],db[[#This Row],[H_1]]+1,db[[#This Row],[H_2]]-db[[#This Row],[H_1]]-1),"")</f>
        <v/>
      </c>
      <c r="W2196" s="40" t="str">
        <f>IF(db[[#This Row],[QTY/ CTN B]]="","",LEFT(db[[#This Row],[QTY/ CTN B]],SEARCH(" ",db[[#This Row],[QTY/ CTN B]],1)-1))</f>
        <v>60</v>
      </c>
      <c r="X2196" s="40" t="str">
        <f>IF(db[[#This Row],[QTY/ CTN B]]="","",RIGHT(db[[#This Row],[QTY/ CTN B]],LEN(db[[#This Row],[QTY/ CTN B]])-SEARCH(" ",db[[#This Row],[QTY/ CTN B]],1)))</f>
        <v>LSN</v>
      </c>
      <c r="Y2196" s="40">
        <f>IF(db[[#This Row],[QTY/ CTN TG]]="",IF(db[[#This Row],[STN TG]]="","",12),LEFT(db[[#This Row],[QTY/ CTN TG]],SEARCH(" ",db[[#This Row],[QTY/ CTN TG]],1)-1))</f>
        <v>12</v>
      </c>
      <c r="Z21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96" s="40" t="str">
        <f>IF(db[[#This Row],[STN K]]="","",IF(db[[#This Row],[STN TG]]="LSN",12,""))</f>
        <v/>
      </c>
      <c r="AB2196" s="40" t="str">
        <f>IF(db[[#This Row],[STN TG]]="LSN","PCS","")</f>
        <v/>
      </c>
      <c r="AC2196" s="40">
        <f>db[[#This Row],[QTY B]]*IF(db[[#This Row],[QTY TG]]="",1,db[[#This Row],[QTY TG]])*IF(db[[#This Row],[QTY K]]="",1,db[[#This Row],[QTY K]])</f>
        <v>720</v>
      </c>
      <c r="AD2196" s="40" t="str">
        <f>IF(db[[#This Row],[STN K]]="",IF(db[[#This Row],[STN TG]]="",db[[#This Row],[STN B]],db[[#This Row],[STN TG]]),db[[#This Row],[STN K]])</f>
        <v>PCS</v>
      </c>
      <c r="AE2196" s="40"/>
    </row>
    <row r="2197" spans="1:31" x14ac:dyDescent="0.25">
      <c r="A2197" s="78">
        <f t="shared" si="34"/>
        <v>2196</v>
      </c>
      <c r="B2197" s="79" t="str">
        <f>LOWER(SUBSTITUTE(SUBSTITUTE(SUBSTITUTE(SUBSTITUTE(SUBSTITUTE(SUBSTITUTE(SUBSTITUTE(SUBSTITUTE(db[[#This Row],[NB BM]]," ",),".",""),"-",""),"(",""),")",""),"/",""),"""",""),"+",""))</f>
        <v>paletdoppkd202kepiting</v>
      </c>
      <c r="C2197" s="79" t="str">
        <f>LOWER(SUBSTITUTE(SUBSTITUTE(SUBSTITUTE(SUBSTITUTE(SUBSTITUTE(SUBSTITUTE(SUBSTITUTE(SUBSTITUTE(SUBSTITUTE(db[[#This Row],[NB NOTA]]," ",),".",""),"-",""),"(",""),")",""),",",""),"/",""),"""",""),"+",""))</f>
        <v>paletkepitingdoppkd202</v>
      </c>
      <c r="D2197" s="79" t="str">
        <f>LOWER(SUBSTITUTE(SUBSTITUTE(SUBSTITUTE(SUBSTITUTE(SUBSTITUTE(SUBSTITUTE(SUBSTITUTE(SUBSTITUTE(SUBSTITUTE(db[[#This Row],[NB PAJAK]]," ",""),"-",""),"(",""),")",""),".",""),",",""),"/",""),"""",""),"+",""))</f>
        <v/>
      </c>
      <c r="E2197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paletdoppkd202kepiting120lsnuntana</v>
      </c>
      <c r="F2197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paletkepitingdoppkd202120lsn</v>
      </c>
      <c r="G2197" s="79" t="str">
        <f>db[[#This Row],[NB NOTA_C]]&amp;LOWER(SUBSTITUTE(SUBSTITUTE(SUBSTITUTE(SUBSTITUTE(SUBSTITUTE(SUBSTITUTE(SUBSTITUTE(SUBSTITUTE(SUBSTITUTE(db[[#This Row],[FAKTUR]]," ",),".",""),"-",""),"(",""),")",""),",",""),"/",""),"""",""),"+",""))</f>
        <v>paletkepitingdoppkd202untana</v>
      </c>
      <c r="H2197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paletkepitingdoppkd202120lsnuntana</v>
      </c>
      <c r="I2197" s="2" t="s">
        <v>7646</v>
      </c>
      <c r="J2197" s="70" t="s">
        <v>7465</v>
      </c>
      <c r="K2197" s="71"/>
      <c r="L2197" s="70" t="s">
        <v>1336</v>
      </c>
      <c r="M2197" s="80" t="e">
        <f>IF(db[[#This Row],[NB NOTA_C]]="","",COUNTIF([2]!B_MSK[concat],db[[#This Row],[NB NOTA_C]]))</f>
        <v>#REF!</v>
      </c>
      <c r="N2197" s="81" t="s">
        <v>1366</v>
      </c>
      <c r="O2197" s="79" t="s">
        <v>1433</v>
      </c>
      <c r="P2197" s="70"/>
      <c r="Q2197" s="79"/>
      <c r="R2197" s="79" t="str">
        <f>IF(db[[#This Row],[QTY/ CTN]]="","",SUBSTITUTE(SUBSTITUTE(SUBSTITUTE(db[[#This Row],[QTY/ CTN]]," ","_",2),"(",""),")","")&amp;"_")</f>
        <v>120 LSN_</v>
      </c>
      <c r="S2197" s="79">
        <f>IF(db[[#This Row],[H_QTY/ CTN]]="","",SEARCH("_",db[[#This Row],[H_QTY/ CTN]]))</f>
        <v>8</v>
      </c>
      <c r="T2197" s="79">
        <f>IF(db[[#This Row],[H_QTY/ CTN]]="","",LEN(db[[#This Row],[H_QTY/ CTN]]))</f>
        <v>8</v>
      </c>
      <c r="U2197" s="78" t="str">
        <f>IF(db[[#This Row],[H_QTY/ CTN]]="","",LEFT(db[[#This Row],[H_QTY/ CTN]],db[[#This Row],[H_1]]-1))</f>
        <v>120 LSN</v>
      </c>
      <c r="V2197" s="78" t="str">
        <f>IF(NOT(db[[#This Row],[H_1]]=db[[#This Row],[H_2]]),MID(db[[#This Row],[H_QTY/ CTN]],db[[#This Row],[H_1]]+1,db[[#This Row],[H_2]]-db[[#This Row],[H_1]]-1),"")</f>
        <v/>
      </c>
      <c r="W2197" s="78" t="str">
        <f>IF(db[[#This Row],[QTY/ CTN B]]="","",LEFT(db[[#This Row],[QTY/ CTN B]],SEARCH(" ",db[[#This Row],[QTY/ CTN B]],1)-1))</f>
        <v>120</v>
      </c>
      <c r="X2197" s="78" t="str">
        <f>IF(db[[#This Row],[QTY/ CTN B]]="","",RIGHT(db[[#This Row],[QTY/ CTN B]],LEN(db[[#This Row],[QTY/ CTN B]])-SEARCH(" ",db[[#This Row],[QTY/ CTN B]],1)))</f>
        <v>LSN</v>
      </c>
      <c r="Y2197" s="78">
        <f>IF(db[[#This Row],[QTY/ CTN TG]]="",IF(db[[#This Row],[STN TG]]="","",12),LEFT(db[[#This Row],[QTY/ CTN TG]],SEARCH(" ",db[[#This Row],[QTY/ CTN TG]],1)-1))</f>
        <v>12</v>
      </c>
      <c r="Z2197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97" s="78" t="str">
        <f>IF(db[[#This Row],[STN K]]="","",IF(db[[#This Row],[STN TG]]="LSN",12,""))</f>
        <v/>
      </c>
      <c r="AB2197" s="78" t="str">
        <f>IF(db[[#This Row],[STN TG]]="LSN","PCS","")</f>
        <v/>
      </c>
      <c r="AC2197" s="78">
        <f>db[[#This Row],[QTY B]]*IF(db[[#This Row],[QTY TG]]="",1,db[[#This Row],[QTY TG]])*IF(db[[#This Row],[QTY K]]="",1,db[[#This Row],[QTY K]])</f>
        <v>1440</v>
      </c>
      <c r="AD2197" s="78" t="str">
        <f>IF(db[[#This Row],[STN K]]="",IF(db[[#This Row],[STN TG]]="",db[[#This Row],[STN B]],db[[#This Row],[STN TG]]),db[[#This Row],[STN K]])</f>
        <v>PCS</v>
      </c>
      <c r="AE2197" s="78"/>
    </row>
    <row r="2198" spans="1:31" x14ac:dyDescent="0.25">
      <c r="A2198" s="40">
        <f t="shared" si="34"/>
        <v>2197</v>
      </c>
      <c r="B2198" s="5" t="str">
        <f>LOWER(SUBSTITUTE(SUBSTITUTE(SUBSTITUTE(SUBSTITUTE(SUBSTITUTE(SUBSTITUTE(SUBSTITUTE(SUBSTITUTE(db[[#This Row],[NB BM]]," ",),".",""),"-",""),"(",""),")",""),"/",""),"""",""),"+",""))</f>
        <v>paletcatairdopkepiting202</v>
      </c>
      <c r="C2198" s="5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D2198" s="5" t="str">
        <f>LOWER(SUBSTITUTE(SUBSTITUTE(SUBSTITUTE(SUBSTITUTE(SUBSTITUTE(SUBSTITUTE(SUBSTITUTE(SUBSTITUTE(SUBSTITUTE(db[[#This Row],[NB PAJAK]]," ",""),"-",""),"(",""),")",""),".",""),",",""),"/",""),"""",""),"+",""))</f>
        <v/>
      </c>
      <c r="E219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paletcatairdopkepiting202120lsnuntana</v>
      </c>
      <c r="F219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palletdopkepiting202120lsn</v>
      </c>
      <c r="G2198" s="5" t="str">
        <f>db[[#This Row],[NB NOTA_C]]&amp;LOWER(SUBSTITUTE(SUBSTITUTE(SUBSTITUTE(SUBSTITUTE(SUBSTITUTE(SUBSTITUTE(SUBSTITUTE(SUBSTITUTE(SUBSTITUTE(db[[#This Row],[FAKTUR]]," ",),".",""),"-",""),"(",""),")",""),",",""),"/",""),"""",""),"+",""))</f>
        <v>palletdopkepiting202untana</v>
      </c>
      <c r="H219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palletdopkepiting202120lsnuntana</v>
      </c>
      <c r="I2198" s="2" t="s">
        <v>4382</v>
      </c>
      <c r="J2198" s="2" t="s">
        <v>4380</v>
      </c>
      <c r="K2198" s="14"/>
      <c r="L2198" s="2" t="s">
        <v>1336</v>
      </c>
      <c r="M2198" s="33" t="e">
        <f>IF(db[[#This Row],[NB NOTA_C]]="","",COUNTIF([2]!B_MSK[concat],db[[#This Row],[NB NOTA_C]]))</f>
        <v>#REF!</v>
      </c>
      <c r="N2198" s="9" t="s">
        <v>1366</v>
      </c>
      <c r="O2198" s="5" t="s">
        <v>1433</v>
      </c>
      <c r="P2198" s="2" t="s">
        <v>2417</v>
      </c>
      <c r="Q2198" s="5"/>
      <c r="R2198" s="5" t="str">
        <f>IF(db[[#This Row],[QTY/ CTN]]="","",SUBSTITUTE(SUBSTITUTE(SUBSTITUTE(db[[#This Row],[QTY/ CTN]]," ","_",2),"(",""),")","")&amp;"_")</f>
        <v>120 LSN_</v>
      </c>
      <c r="S2198" s="5">
        <f>IF(db[[#This Row],[H_QTY/ CTN]]="","",SEARCH("_",db[[#This Row],[H_QTY/ CTN]]))</f>
        <v>8</v>
      </c>
      <c r="T2198" s="5">
        <f>IF(db[[#This Row],[H_QTY/ CTN]]="","",LEN(db[[#This Row],[H_QTY/ CTN]]))</f>
        <v>8</v>
      </c>
      <c r="U2198" s="40" t="str">
        <f>IF(db[[#This Row],[H_QTY/ CTN]]="","",LEFT(db[[#This Row],[H_QTY/ CTN]],db[[#This Row],[H_1]]-1))</f>
        <v>120 LSN</v>
      </c>
      <c r="V2198" s="40" t="str">
        <f>IF(NOT(db[[#This Row],[H_1]]=db[[#This Row],[H_2]]),MID(db[[#This Row],[H_QTY/ CTN]],db[[#This Row],[H_1]]+1,db[[#This Row],[H_2]]-db[[#This Row],[H_1]]-1),"")</f>
        <v/>
      </c>
      <c r="W2198" s="40" t="str">
        <f>IF(db[[#This Row],[QTY/ CTN B]]="","",LEFT(db[[#This Row],[QTY/ CTN B]],SEARCH(" ",db[[#This Row],[QTY/ CTN B]],1)-1))</f>
        <v>120</v>
      </c>
      <c r="X2198" s="40" t="str">
        <f>IF(db[[#This Row],[QTY/ CTN B]]="","",RIGHT(db[[#This Row],[QTY/ CTN B]],LEN(db[[#This Row],[QTY/ CTN B]])-SEARCH(" ",db[[#This Row],[QTY/ CTN B]],1)))</f>
        <v>LSN</v>
      </c>
      <c r="Y2198" s="40">
        <f>IF(db[[#This Row],[QTY/ CTN TG]]="",IF(db[[#This Row],[STN TG]]="","",12),LEFT(db[[#This Row],[QTY/ CTN TG]],SEARCH(" ",db[[#This Row],[QTY/ CTN TG]],1)-1))</f>
        <v>12</v>
      </c>
      <c r="Z21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98" s="40" t="str">
        <f>IF(db[[#This Row],[STN K]]="","",IF(db[[#This Row],[STN TG]]="LSN",12,""))</f>
        <v/>
      </c>
      <c r="AB2198" s="40" t="str">
        <f>IF(db[[#This Row],[STN TG]]="LSN","PCS","")</f>
        <v/>
      </c>
      <c r="AC2198" s="40">
        <f>db[[#This Row],[QTY B]]*IF(db[[#This Row],[QTY TG]]="",1,db[[#This Row],[QTY TG]])*IF(db[[#This Row],[QTY K]]="",1,db[[#This Row],[QTY K]])</f>
        <v>1440</v>
      </c>
      <c r="AD2198" s="40" t="str">
        <f>IF(db[[#This Row],[STN K]]="",IF(db[[#This Row],[STN TG]]="",db[[#This Row],[STN B]],db[[#This Row],[STN TG]]),db[[#This Row],[STN K]])</f>
        <v>PCS</v>
      </c>
      <c r="AE2198" s="40"/>
    </row>
    <row r="2199" spans="1:31" x14ac:dyDescent="0.25">
      <c r="A2199" s="40">
        <f t="shared" si="34"/>
        <v>2198</v>
      </c>
      <c r="B2199" s="5" t="str">
        <f>LOWER(SUBSTITUTE(SUBSTITUTE(SUBSTITUTE(SUBSTITUTE(SUBSTITUTE(SUBSTITUTE(SUBSTITUTE(SUBSTITUTE(db[[#This Row],[NB BM]]," ",),".",""),"-",""),"(",""),")",""),"/",""),"""",""),"+",""))</f>
        <v>paletcatairdopsakura201</v>
      </c>
      <c r="C2199" s="5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D2199" s="5" t="str">
        <f>LOWER(SUBSTITUTE(SUBSTITUTE(SUBSTITUTE(SUBSTITUTE(SUBSTITUTE(SUBSTITUTE(SUBSTITUTE(SUBSTITUTE(SUBSTITUTE(db[[#This Row],[NB PAJAK]]," ",""),"-",""),"(",""),")",""),".",""),",",""),"/",""),"""",""),"+",""))</f>
        <v/>
      </c>
      <c r="E219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paletcatairdopsakura201120lsnuntana</v>
      </c>
      <c r="F219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palletdopsakura201120lsn</v>
      </c>
      <c r="G2199" s="5" t="str">
        <f>db[[#This Row],[NB NOTA_C]]&amp;LOWER(SUBSTITUTE(SUBSTITUTE(SUBSTITUTE(SUBSTITUTE(SUBSTITUTE(SUBSTITUTE(SUBSTITUTE(SUBSTITUTE(SUBSTITUTE(db[[#This Row],[FAKTUR]]," ",),".",""),"-",""),"(",""),")",""),",",""),"/",""),"""",""),"+",""))</f>
        <v>palletdopsakura201untana</v>
      </c>
      <c r="H219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palletdopsakura201120lsnuntana</v>
      </c>
      <c r="I2199" s="2" t="s">
        <v>4381</v>
      </c>
      <c r="J2199" s="2" t="s">
        <v>4379</v>
      </c>
      <c r="K2199" s="14"/>
      <c r="L2199" s="2" t="s">
        <v>1336</v>
      </c>
      <c r="M2199" s="33" t="e">
        <f>IF(db[[#This Row],[NB NOTA_C]]="","",COUNTIF([2]!B_MSK[concat],db[[#This Row],[NB NOTA_C]]))</f>
        <v>#REF!</v>
      </c>
      <c r="N2199" s="9" t="s">
        <v>1366</v>
      </c>
      <c r="O2199" s="5" t="s">
        <v>1433</v>
      </c>
      <c r="P2199" s="2" t="s">
        <v>2417</v>
      </c>
      <c r="Q2199" s="5"/>
      <c r="R2199" s="5" t="str">
        <f>IF(db[[#This Row],[QTY/ CTN]]="","",SUBSTITUTE(SUBSTITUTE(SUBSTITUTE(db[[#This Row],[QTY/ CTN]]," ","_",2),"(",""),")","")&amp;"_")</f>
        <v>120 LSN_</v>
      </c>
      <c r="S2199" s="5">
        <f>IF(db[[#This Row],[H_QTY/ CTN]]="","",SEARCH("_",db[[#This Row],[H_QTY/ CTN]]))</f>
        <v>8</v>
      </c>
      <c r="T2199" s="5">
        <f>IF(db[[#This Row],[H_QTY/ CTN]]="","",LEN(db[[#This Row],[H_QTY/ CTN]]))</f>
        <v>8</v>
      </c>
      <c r="U2199" s="40" t="str">
        <f>IF(db[[#This Row],[H_QTY/ CTN]]="","",LEFT(db[[#This Row],[H_QTY/ CTN]],db[[#This Row],[H_1]]-1))</f>
        <v>120 LSN</v>
      </c>
      <c r="V2199" s="40" t="str">
        <f>IF(NOT(db[[#This Row],[H_1]]=db[[#This Row],[H_2]]),MID(db[[#This Row],[H_QTY/ CTN]],db[[#This Row],[H_1]]+1,db[[#This Row],[H_2]]-db[[#This Row],[H_1]]-1),"")</f>
        <v/>
      </c>
      <c r="W2199" s="40" t="str">
        <f>IF(db[[#This Row],[QTY/ CTN B]]="","",LEFT(db[[#This Row],[QTY/ CTN B]],SEARCH(" ",db[[#This Row],[QTY/ CTN B]],1)-1))</f>
        <v>120</v>
      </c>
      <c r="X2199" s="40" t="str">
        <f>IF(db[[#This Row],[QTY/ CTN B]]="","",RIGHT(db[[#This Row],[QTY/ CTN B]],LEN(db[[#This Row],[QTY/ CTN B]])-SEARCH(" ",db[[#This Row],[QTY/ CTN B]],1)))</f>
        <v>LSN</v>
      </c>
      <c r="Y2199" s="40">
        <f>IF(db[[#This Row],[QTY/ CTN TG]]="",IF(db[[#This Row],[STN TG]]="","",12),LEFT(db[[#This Row],[QTY/ CTN TG]],SEARCH(" ",db[[#This Row],[QTY/ CTN TG]],1)-1))</f>
        <v>12</v>
      </c>
      <c r="Z21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199" s="40" t="str">
        <f>IF(db[[#This Row],[STN K]]="","",IF(db[[#This Row],[STN TG]]="LSN",12,""))</f>
        <v/>
      </c>
      <c r="AB2199" s="40" t="str">
        <f>IF(db[[#This Row],[STN TG]]="LSN","PCS","")</f>
        <v/>
      </c>
      <c r="AC2199" s="40">
        <f>db[[#This Row],[QTY B]]*IF(db[[#This Row],[QTY TG]]="",1,db[[#This Row],[QTY TG]])*IF(db[[#This Row],[QTY K]]="",1,db[[#This Row],[QTY K]])</f>
        <v>1440</v>
      </c>
      <c r="AD2199" s="40" t="str">
        <f>IF(db[[#This Row],[STN K]]="",IF(db[[#This Row],[STN TG]]="",db[[#This Row],[STN B]],db[[#This Row],[STN TG]]),db[[#This Row],[STN K]])</f>
        <v>PCS</v>
      </c>
      <c r="AE2199" s="40"/>
    </row>
    <row r="2200" spans="1:31" x14ac:dyDescent="0.25">
      <c r="A2200" s="40">
        <f t="shared" si="34"/>
        <v>2199</v>
      </c>
      <c r="B2200" s="5" t="str">
        <f>LOWER(SUBSTITUTE(SUBSTITUTE(SUBSTITUTE(SUBSTITUTE(SUBSTITUTE(SUBSTITUTE(SUBSTITUTE(SUBSTITUTE(db[[#This Row],[NB BM]]," ",),".",""),"-",""),"(",""),")",""),"/",""),"""",""),"+",""))</f>
        <v>paperbagbarukecil</v>
      </c>
      <c r="C2200" s="5" t="str">
        <f>LOWER(SUBSTITUTE(SUBSTITUTE(SUBSTITUTE(SUBSTITUTE(SUBSTITUTE(SUBSTITUTE(SUBSTITUTE(SUBSTITUTE(SUBSTITUTE(db[[#This Row],[NB NOTA]]," ",),".",""),"-",""),"(",""),")",""),",",""),"/",""),"""",""),"+",""))</f>
        <v>paperbagbaruk</v>
      </c>
      <c r="D2200" s="5" t="str">
        <f>LOWER(SUBSTITUTE(SUBSTITUTE(SUBSTITUTE(SUBSTITUTE(SUBSTITUTE(SUBSTITUTE(SUBSTITUTE(SUBSTITUTE(SUBSTITUTE(db[[#This Row],[NB PAJAK]]," ",""),"-",""),"(",""),")",""),".",""),",",""),"/",""),"""",""),"+",""))</f>
        <v/>
      </c>
      <c r="E220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paperbagbarukecil80lsnuntana</v>
      </c>
      <c r="F220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paperbagbaruk80lsn</v>
      </c>
      <c r="G2200" s="5" t="str">
        <f>db[[#This Row],[NB NOTA_C]]&amp;LOWER(SUBSTITUTE(SUBSTITUTE(SUBSTITUTE(SUBSTITUTE(SUBSTITUTE(SUBSTITUTE(SUBSTITUTE(SUBSTITUTE(SUBSTITUTE(db[[#This Row],[FAKTUR]]," ",),".",""),"-",""),"(",""),")",""),",",""),"/",""),"""",""),"+",""))</f>
        <v>paperbagbarukuntana</v>
      </c>
      <c r="H220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paperbagbaruk80lsnuntana</v>
      </c>
      <c r="I2200" s="2" t="s">
        <v>7358</v>
      </c>
      <c r="J2200" s="2" t="s">
        <v>7351</v>
      </c>
      <c r="K2200" s="14"/>
      <c r="L2200" s="2" t="s">
        <v>1336</v>
      </c>
      <c r="M2200" s="33" t="e">
        <f>IF(db[[#This Row],[NB NOTA_C]]="","",COUNTIF([2]!B_MSK[concat],db[[#This Row],[NB NOTA_C]]))</f>
        <v>#REF!</v>
      </c>
      <c r="N2200" s="9" t="s">
        <v>7364</v>
      </c>
      <c r="O2200" s="5" t="s">
        <v>1419</v>
      </c>
      <c r="P2200" s="2" t="s">
        <v>2452</v>
      </c>
      <c r="Q2200" s="5"/>
      <c r="R2200" s="5" t="str">
        <f>IF(db[[#This Row],[QTY/ CTN]]="","",SUBSTITUTE(SUBSTITUTE(SUBSTITUTE(db[[#This Row],[QTY/ CTN]]," ","_",2),"(",""),")","")&amp;"_")</f>
        <v>80 LSN_</v>
      </c>
      <c r="S2200" s="5">
        <f>IF(db[[#This Row],[H_QTY/ CTN]]="","",SEARCH("_",db[[#This Row],[H_QTY/ CTN]]))</f>
        <v>7</v>
      </c>
      <c r="T2200" s="5">
        <f>IF(db[[#This Row],[H_QTY/ CTN]]="","",LEN(db[[#This Row],[H_QTY/ CTN]]))</f>
        <v>7</v>
      </c>
      <c r="U2200" s="40" t="str">
        <f>IF(db[[#This Row],[H_QTY/ CTN]]="","",LEFT(db[[#This Row],[H_QTY/ CTN]],db[[#This Row],[H_1]]-1))</f>
        <v>80 LSN</v>
      </c>
      <c r="V2200" s="40" t="str">
        <f>IF(NOT(db[[#This Row],[H_1]]=db[[#This Row],[H_2]]),MID(db[[#This Row],[H_QTY/ CTN]],db[[#This Row],[H_1]]+1,db[[#This Row],[H_2]]-db[[#This Row],[H_1]]-1),"")</f>
        <v/>
      </c>
      <c r="W2200" s="40" t="str">
        <f>IF(db[[#This Row],[QTY/ CTN B]]="","",LEFT(db[[#This Row],[QTY/ CTN B]],SEARCH(" ",db[[#This Row],[QTY/ CTN B]],1)-1))</f>
        <v>80</v>
      </c>
      <c r="X2200" s="40" t="str">
        <f>IF(db[[#This Row],[QTY/ CTN B]]="","",RIGHT(db[[#This Row],[QTY/ CTN B]],LEN(db[[#This Row],[QTY/ CTN B]])-SEARCH(" ",db[[#This Row],[QTY/ CTN B]],1)))</f>
        <v>LSN</v>
      </c>
      <c r="Y2200" s="40">
        <f>IF(db[[#This Row],[QTY/ CTN TG]]="",IF(db[[#This Row],[STN TG]]="","",12),LEFT(db[[#This Row],[QTY/ CTN TG]],SEARCH(" ",db[[#This Row],[QTY/ CTN TG]],1)-1))</f>
        <v>12</v>
      </c>
      <c r="Z22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00" s="40" t="str">
        <f>IF(db[[#This Row],[STN K]]="","",IF(db[[#This Row],[STN TG]]="LSN",12,""))</f>
        <v/>
      </c>
      <c r="AB2200" s="40" t="str">
        <f>IF(db[[#This Row],[STN TG]]="LSN","PCS","")</f>
        <v/>
      </c>
      <c r="AC2200" s="40">
        <f>db[[#This Row],[QTY B]]*IF(db[[#This Row],[QTY TG]]="",1,db[[#This Row],[QTY TG]])*IF(db[[#This Row],[QTY K]]="",1,db[[#This Row],[QTY K]])</f>
        <v>960</v>
      </c>
      <c r="AD2200" s="40" t="str">
        <f>IF(db[[#This Row],[STN K]]="",IF(db[[#This Row],[STN TG]]="",db[[#This Row],[STN B]],db[[#This Row],[STN TG]]),db[[#This Row],[STN K]])</f>
        <v>PCS</v>
      </c>
      <c r="AE2200" s="40"/>
    </row>
    <row r="2201" spans="1:31" x14ac:dyDescent="0.25">
      <c r="A2201" s="40">
        <f t="shared" si="34"/>
        <v>2200</v>
      </c>
      <c r="B2201" s="5" t="str">
        <f>LOWER(SUBSTITUTE(SUBSTITUTE(SUBSTITUTE(SUBSTITUTE(SUBSTITUTE(SUBSTITUTE(SUBSTITUTE(SUBSTITUTE(db[[#This Row],[NB BM]]," ",),".",""),"-",""),"(",""),")",""),"/",""),"""",""),"+",""))</f>
        <v>paperbagbesartebal</v>
      </c>
      <c r="C2201" s="5" t="str">
        <f>LOWER(SUBSTITUTE(SUBSTITUTE(SUBSTITUTE(SUBSTITUTE(SUBSTITUTE(SUBSTITUTE(SUBSTITUTE(SUBSTITUTE(SUBSTITUTE(db[[#This Row],[NB NOTA]]," ",),".",""),"-",""),"(",""),")",""),",",""),"/",""),"""",""),"+",""))</f>
        <v>paperbagbesartebal</v>
      </c>
      <c r="D2201" s="5" t="str">
        <f>LOWER(SUBSTITUTE(SUBSTITUTE(SUBSTITUTE(SUBSTITUTE(SUBSTITUTE(SUBSTITUTE(SUBSTITUTE(SUBSTITUTE(SUBSTITUTE(db[[#This Row],[NB PAJAK]]," ",""),"-",""),"(",""),")",""),".",""),",",""),"/",""),"""",""),"+",""))</f>
        <v/>
      </c>
      <c r="E220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paperbagbesartebal30lsnuntana</v>
      </c>
      <c r="F220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paperbagbesartebal30lsn</v>
      </c>
      <c r="G2201" s="5" t="str">
        <f>db[[#This Row],[NB NOTA_C]]&amp;LOWER(SUBSTITUTE(SUBSTITUTE(SUBSTITUTE(SUBSTITUTE(SUBSTITUTE(SUBSTITUTE(SUBSTITUTE(SUBSTITUTE(SUBSTITUTE(db[[#This Row],[FAKTUR]]," ",),".",""),"-",""),"(",""),")",""),",",""),"/",""),"""",""),"+",""))</f>
        <v>paperbagbesartebaluntana</v>
      </c>
      <c r="H220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paperbagbesartebal30lsnuntana</v>
      </c>
      <c r="I2201" s="2" t="s">
        <v>7647</v>
      </c>
      <c r="J2201" s="2" t="s">
        <v>7498</v>
      </c>
      <c r="K2201" s="14"/>
      <c r="L2201" s="70" t="s">
        <v>1336</v>
      </c>
      <c r="M2201" s="33" t="e">
        <f>IF(db[[#This Row],[NB NOTA_C]]="","",COUNTIF([2]!B_MSK[concat],db[[#This Row],[NB NOTA_C]]))</f>
        <v>#REF!</v>
      </c>
      <c r="N2201" s="9" t="s">
        <v>1343</v>
      </c>
      <c r="O2201" s="5" t="s">
        <v>1432</v>
      </c>
      <c r="Q2201" s="5"/>
      <c r="R2201" s="5" t="str">
        <f>IF(db[[#This Row],[QTY/ CTN]]="","",SUBSTITUTE(SUBSTITUTE(SUBSTITUTE(db[[#This Row],[QTY/ CTN]]," ","_",2),"(",""),")","")&amp;"_")</f>
        <v>30 LSN_</v>
      </c>
      <c r="S2201" s="5">
        <f>IF(db[[#This Row],[H_QTY/ CTN]]="","",SEARCH("_",db[[#This Row],[H_QTY/ CTN]]))</f>
        <v>7</v>
      </c>
      <c r="T2201" s="5">
        <f>IF(db[[#This Row],[H_QTY/ CTN]]="","",LEN(db[[#This Row],[H_QTY/ CTN]]))</f>
        <v>7</v>
      </c>
      <c r="U2201" s="40" t="str">
        <f>IF(db[[#This Row],[H_QTY/ CTN]]="","",LEFT(db[[#This Row],[H_QTY/ CTN]],db[[#This Row],[H_1]]-1))</f>
        <v>30 LSN</v>
      </c>
      <c r="V2201" s="40" t="str">
        <f>IF(NOT(db[[#This Row],[H_1]]=db[[#This Row],[H_2]]),MID(db[[#This Row],[H_QTY/ CTN]],db[[#This Row],[H_1]]+1,db[[#This Row],[H_2]]-db[[#This Row],[H_1]]-1),"")</f>
        <v/>
      </c>
      <c r="W2201" s="40" t="str">
        <f>IF(db[[#This Row],[QTY/ CTN B]]="","",LEFT(db[[#This Row],[QTY/ CTN B]],SEARCH(" ",db[[#This Row],[QTY/ CTN B]],1)-1))</f>
        <v>30</v>
      </c>
      <c r="X2201" s="40" t="str">
        <f>IF(db[[#This Row],[QTY/ CTN B]]="","",RIGHT(db[[#This Row],[QTY/ CTN B]],LEN(db[[#This Row],[QTY/ CTN B]])-SEARCH(" ",db[[#This Row],[QTY/ CTN B]],1)))</f>
        <v>LSN</v>
      </c>
      <c r="Y2201" s="40">
        <f>IF(db[[#This Row],[QTY/ CTN TG]]="",IF(db[[#This Row],[STN TG]]="","",12),LEFT(db[[#This Row],[QTY/ CTN TG]],SEARCH(" ",db[[#This Row],[QTY/ CTN TG]],1)-1))</f>
        <v>12</v>
      </c>
      <c r="Z22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01" s="40" t="str">
        <f>IF(db[[#This Row],[STN K]]="","",IF(db[[#This Row],[STN TG]]="LSN",12,""))</f>
        <v/>
      </c>
      <c r="AB2201" s="40" t="str">
        <f>IF(db[[#This Row],[STN TG]]="LSN","PCS","")</f>
        <v/>
      </c>
      <c r="AC2201" s="40">
        <f>db[[#This Row],[QTY B]]*IF(db[[#This Row],[QTY TG]]="",1,db[[#This Row],[QTY TG]])*IF(db[[#This Row],[QTY K]]="",1,db[[#This Row],[QTY K]])</f>
        <v>360</v>
      </c>
      <c r="AD2201" s="40" t="str">
        <f>IF(db[[#This Row],[STN K]]="",IF(db[[#This Row],[STN TG]]="",db[[#This Row],[STN B]],db[[#This Row],[STN TG]]),db[[#This Row],[STN K]])</f>
        <v>PCS</v>
      </c>
      <c r="AE2201" s="40"/>
    </row>
    <row r="2202" spans="1:31" x14ac:dyDescent="0.25">
      <c r="A2202" s="40">
        <f t="shared" si="34"/>
        <v>2201</v>
      </c>
      <c r="B2202" s="5" t="str">
        <f>LOWER(SUBSTITUTE(SUBSTITUTE(SUBSTITUTE(SUBSTITUTE(SUBSTITUTE(SUBSTITUTE(SUBSTITUTE(SUBSTITUTE(db[[#This Row],[NB BM]]," ",),".",""),"-",""),"(",""),")",""),"/",""),"""",""),"+",""))</f>
        <v>tascoklatbesartebal</v>
      </c>
      <c r="C2202" s="5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D2202" s="5" t="str">
        <f>LOWER(SUBSTITUTE(SUBSTITUTE(SUBSTITUTE(SUBSTITUTE(SUBSTITUTE(SUBSTITUTE(SUBSTITUTE(SUBSTITUTE(SUBSTITUTE(db[[#This Row],[NB PAJAK]]," ",""),"-",""),"(",""),")",""),".",""),",",""),"/",""),"""",""),"+",""))</f>
        <v/>
      </c>
      <c r="E220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tascoklatbesartebal30lsnuntana</v>
      </c>
      <c r="F220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paperbagcoklatbesartebal30lsn</v>
      </c>
      <c r="G2202" s="5" t="str">
        <f>db[[#This Row],[NB NOTA_C]]&amp;LOWER(SUBSTITUTE(SUBSTITUTE(SUBSTITUTE(SUBSTITUTE(SUBSTITUTE(SUBSTITUTE(SUBSTITUTE(SUBSTITUTE(SUBSTITUTE(db[[#This Row],[FAKTUR]]," ",),".",""),"-",""),"(",""),")",""),",",""),"/",""),"""",""),"+",""))</f>
        <v>paperbagcoklatbesartebaluntana</v>
      </c>
      <c r="H220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paperbagcoklatbesartebal30lsnuntana</v>
      </c>
      <c r="I2202" s="2" t="s">
        <v>6576</v>
      </c>
      <c r="J2202" s="2" t="s">
        <v>3050</v>
      </c>
      <c r="K2202" s="14"/>
      <c r="L2202" s="2" t="s">
        <v>1336</v>
      </c>
      <c r="M2202" s="33" t="e">
        <f>IF(db[[#This Row],[NB NOTA_C]]="","",COUNTIF([2]!B_MSK[concat],db[[#This Row],[NB NOTA_C]]))</f>
        <v>#REF!</v>
      </c>
      <c r="N2202" s="9" t="s">
        <v>1343</v>
      </c>
      <c r="O2202" s="5" t="s">
        <v>1432</v>
      </c>
      <c r="P2202" s="2" t="s">
        <v>2452</v>
      </c>
      <c r="Q2202" s="5"/>
      <c r="R2202" s="5" t="str">
        <f>IF(db[[#This Row],[QTY/ CTN]]="","",SUBSTITUTE(SUBSTITUTE(SUBSTITUTE(db[[#This Row],[QTY/ CTN]]," ","_",2),"(",""),")","")&amp;"_")</f>
        <v>30 LSN_</v>
      </c>
      <c r="S2202" s="5">
        <f>IF(db[[#This Row],[H_QTY/ CTN]]="","",SEARCH("_",db[[#This Row],[H_QTY/ CTN]]))</f>
        <v>7</v>
      </c>
      <c r="T2202" s="5">
        <f>IF(db[[#This Row],[H_QTY/ CTN]]="","",LEN(db[[#This Row],[H_QTY/ CTN]]))</f>
        <v>7</v>
      </c>
      <c r="U2202" s="40" t="str">
        <f>IF(db[[#This Row],[H_QTY/ CTN]]="","",LEFT(db[[#This Row],[H_QTY/ CTN]],db[[#This Row],[H_1]]-1))</f>
        <v>30 LSN</v>
      </c>
      <c r="V2202" s="40" t="str">
        <f>IF(NOT(db[[#This Row],[H_1]]=db[[#This Row],[H_2]]),MID(db[[#This Row],[H_QTY/ CTN]],db[[#This Row],[H_1]]+1,db[[#This Row],[H_2]]-db[[#This Row],[H_1]]-1),"")</f>
        <v/>
      </c>
      <c r="W2202" s="40" t="str">
        <f>IF(db[[#This Row],[QTY/ CTN B]]="","",LEFT(db[[#This Row],[QTY/ CTN B]],SEARCH(" ",db[[#This Row],[QTY/ CTN B]],1)-1))</f>
        <v>30</v>
      </c>
      <c r="X2202" s="40" t="str">
        <f>IF(db[[#This Row],[QTY/ CTN B]]="","",RIGHT(db[[#This Row],[QTY/ CTN B]],LEN(db[[#This Row],[QTY/ CTN B]])-SEARCH(" ",db[[#This Row],[QTY/ CTN B]],1)))</f>
        <v>LSN</v>
      </c>
      <c r="Y2202" s="40">
        <f>IF(db[[#This Row],[QTY/ CTN TG]]="",IF(db[[#This Row],[STN TG]]="","",12),LEFT(db[[#This Row],[QTY/ CTN TG]],SEARCH(" ",db[[#This Row],[QTY/ CTN TG]],1)-1))</f>
        <v>12</v>
      </c>
      <c r="Z22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02" s="40" t="str">
        <f>IF(db[[#This Row],[STN K]]="","",IF(db[[#This Row],[STN TG]]="LSN",12,""))</f>
        <v/>
      </c>
      <c r="AB2202" s="40" t="str">
        <f>IF(db[[#This Row],[STN TG]]="LSN","PCS","")</f>
        <v/>
      </c>
      <c r="AC2202" s="40">
        <f>db[[#This Row],[QTY B]]*IF(db[[#This Row],[QTY TG]]="",1,db[[#This Row],[QTY TG]])*IF(db[[#This Row],[QTY K]]="",1,db[[#This Row],[QTY K]])</f>
        <v>360</v>
      </c>
      <c r="AD2202" s="40" t="str">
        <f>IF(db[[#This Row],[STN K]]="",IF(db[[#This Row],[STN TG]]="",db[[#This Row],[STN B]],db[[#This Row],[STN TG]]),db[[#This Row],[STN K]])</f>
        <v>PCS</v>
      </c>
      <c r="AE2202" s="40"/>
    </row>
    <row r="2203" spans="1:31" x14ac:dyDescent="0.25">
      <c r="A2203" s="40">
        <f t="shared" si="34"/>
        <v>2202</v>
      </c>
      <c r="B2203" s="5" t="str">
        <f>LOWER(SUBSTITUTE(SUBSTITUTE(SUBSTITUTE(SUBSTITUTE(SUBSTITUTE(SUBSTITUTE(SUBSTITUTE(SUBSTITUTE(db[[#This Row],[NB BM]]," ",),".",""),"-",""),"(",""),")",""),"/",""),"""",""),"+",""))</f>
        <v>tascoklattanggungtebal</v>
      </c>
      <c r="C2203" s="5" t="str">
        <f>LOWER(SUBSTITUTE(SUBSTITUTE(SUBSTITUTE(SUBSTITUTE(SUBSTITUTE(SUBSTITUTE(SUBSTITUTE(SUBSTITUTE(SUBSTITUTE(db[[#This Row],[NB NOTA]]," ",),".",""),"-",""),"(",""),")",""),",",""),"/",""),"""",""),"+",""))</f>
        <v>paperbagcoklattgtebal</v>
      </c>
      <c r="D2203" s="5" t="str">
        <f>LOWER(SUBSTITUTE(SUBSTITUTE(SUBSTITUTE(SUBSTITUTE(SUBSTITUTE(SUBSTITUTE(SUBSTITUTE(SUBSTITUTE(SUBSTITUTE(db[[#This Row],[NB PAJAK]]," ",""),"-",""),"(",""),")",""),".",""),",",""),"/",""),"""",""),"+",""))</f>
        <v/>
      </c>
      <c r="E220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tascoklattanggungtebal40lsnuntana</v>
      </c>
      <c r="F220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paperbagcoklattgtebal40lsn</v>
      </c>
      <c r="G2203" s="5" t="str">
        <f>db[[#This Row],[NB NOTA_C]]&amp;LOWER(SUBSTITUTE(SUBSTITUTE(SUBSTITUTE(SUBSTITUTE(SUBSTITUTE(SUBSTITUTE(SUBSTITUTE(SUBSTITUTE(SUBSTITUTE(db[[#This Row],[FAKTUR]]," ",),".",""),"-",""),"(",""),")",""),",",""),"/",""),"""",""),"+",""))</f>
        <v>paperbagcoklattgtebaluntana</v>
      </c>
      <c r="H220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paperbagcoklattgtebal40lsnuntana</v>
      </c>
      <c r="I2203" s="2" t="s">
        <v>6577</v>
      </c>
      <c r="J2203" s="2" t="s">
        <v>6016</v>
      </c>
      <c r="K2203" s="14"/>
      <c r="L2203" s="2" t="s">
        <v>1336</v>
      </c>
      <c r="M2203" s="33" t="e">
        <f>IF(db[[#This Row],[NB NOTA_C]]="","",COUNTIF([2]!B_MSK[concat],db[[#This Row],[NB NOTA_C]]))</f>
        <v>#REF!</v>
      </c>
      <c r="N2203" s="9" t="s">
        <v>1343</v>
      </c>
      <c r="O2203" s="5" t="s">
        <v>1394</v>
      </c>
      <c r="P2203" s="2" t="s">
        <v>2452</v>
      </c>
      <c r="Q2203" s="5"/>
      <c r="R2203" s="5" t="str">
        <f>IF(db[[#This Row],[QTY/ CTN]]="","",SUBSTITUTE(SUBSTITUTE(SUBSTITUTE(db[[#This Row],[QTY/ CTN]]," ","_",2),"(",""),")","")&amp;"_")</f>
        <v>40 LSN_</v>
      </c>
      <c r="S2203" s="5">
        <f>IF(db[[#This Row],[H_QTY/ CTN]]="","",SEARCH("_",db[[#This Row],[H_QTY/ CTN]]))</f>
        <v>7</v>
      </c>
      <c r="T2203" s="5">
        <f>IF(db[[#This Row],[H_QTY/ CTN]]="","",LEN(db[[#This Row],[H_QTY/ CTN]]))</f>
        <v>7</v>
      </c>
      <c r="U2203" s="40" t="str">
        <f>IF(db[[#This Row],[H_QTY/ CTN]]="","",LEFT(db[[#This Row],[H_QTY/ CTN]],db[[#This Row],[H_1]]-1))</f>
        <v>40 LSN</v>
      </c>
      <c r="V2203" s="40" t="str">
        <f>IF(NOT(db[[#This Row],[H_1]]=db[[#This Row],[H_2]]),MID(db[[#This Row],[H_QTY/ CTN]],db[[#This Row],[H_1]]+1,db[[#This Row],[H_2]]-db[[#This Row],[H_1]]-1),"")</f>
        <v/>
      </c>
      <c r="W2203" s="40" t="str">
        <f>IF(db[[#This Row],[QTY/ CTN B]]="","",LEFT(db[[#This Row],[QTY/ CTN B]],SEARCH(" ",db[[#This Row],[QTY/ CTN B]],1)-1))</f>
        <v>40</v>
      </c>
      <c r="X2203" s="40" t="str">
        <f>IF(db[[#This Row],[QTY/ CTN B]]="","",RIGHT(db[[#This Row],[QTY/ CTN B]],LEN(db[[#This Row],[QTY/ CTN B]])-SEARCH(" ",db[[#This Row],[QTY/ CTN B]],1)))</f>
        <v>LSN</v>
      </c>
      <c r="Y2203" s="40">
        <f>IF(db[[#This Row],[QTY/ CTN TG]]="",IF(db[[#This Row],[STN TG]]="","",12),LEFT(db[[#This Row],[QTY/ CTN TG]],SEARCH(" ",db[[#This Row],[QTY/ CTN TG]],1)-1))</f>
        <v>12</v>
      </c>
      <c r="Z22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03" s="40" t="str">
        <f>IF(db[[#This Row],[STN K]]="","",IF(db[[#This Row],[STN TG]]="LSN",12,""))</f>
        <v/>
      </c>
      <c r="AB2203" s="40" t="str">
        <f>IF(db[[#This Row],[STN TG]]="LSN","PCS","")</f>
        <v/>
      </c>
      <c r="AC2203" s="40">
        <f>db[[#This Row],[QTY B]]*IF(db[[#This Row],[QTY TG]]="",1,db[[#This Row],[QTY TG]])*IF(db[[#This Row],[QTY K]]="",1,db[[#This Row],[QTY K]])</f>
        <v>480</v>
      </c>
      <c r="AD2203" s="40" t="str">
        <f>IF(db[[#This Row],[STN K]]="",IF(db[[#This Row],[STN TG]]="",db[[#This Row],[STN B]],db[[#This Row],[STN TG]]),db[[#This Row],[STN K]])</f>
        <v>PCS</v>
      </c>
      <c r="AE2203" s="40"/>
    </row>
    <row r="2204" spans="1:31" x14ac:dyDescent="0.25">
      <c r="A2204" s="40">
        <f t="shared" si="34"/>
        <v>2203</v>
      </c>
      <c r="B2204" s="5" t="str">
        <f>LOWER(SUBSTITUTE(SUBSTITUTE(SUBSTITUTE(SUBSTITUTE(SUBSTITUTE(SUBSTITUTE(SUBSTITUTE(SUBSTITUTE(db[[#This Row],[NB BM]]," ",),".",""),"-",""),"(",""),")",""),"/",""),"""",""),"+",""))</f>
        <v>tascoklatkeciltebal</v>
      </c>
      <c r="C2204" s="5" t="str">
        <f>LOWER(SUBSTITUTE(SUBSTITUTE(SUBSTITUTE(SUBSTITUTE(SUBSTITUTE(SUBSTITUTE(SUBSTITUTE(SUBSTITUTE(SUBSTITUTE(db[[#This Row],[NB NOTA]]," ",),".",""),"-",""),"(",""),")",""),",",""),"/",""),"""",""),"+",""))</f>
        <v>paperbagcoklatkeciltebal</v>
      </c>
      <c r="D2204" s="5" t="str">
        <f>LOWER(SUBSTITUTE(SUBSTITUTE(SUBSTITUTE(SUBSTITUTE(SUBSTITUTE(SUBSTITUTE(SUBSTITUTE(SUBSTITUTE(SUBSTITUTE(db[[#This Row],[NB PAJAK]]," ",""),"-",""),"(",""),")",""),".",""),",",""),"/",""),"""",""),"+",""))</f>
        <v/>
      </c>
      <c r="E220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tascoklatkeciltebal50lsnuntana</v>
      </c>
      <c r="F220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paperbagcoklatkeciltebal50lsn</v>
      </c>
      <c r="G2204" s="5" t="str">
        <f>db[[#This Row],[NB NOTA_C]]&amp;LOWER(SUBSTITUTE(SUBSTITUTE(SUBSTITUTE(SUBSTITUTE(SUBSTITUTE(SUBSTITUTE(SUBSTITUTE(SUBSTITUTE(SUBSTITUTE(db[[#This Row],[FAKTUR]]," ",),".",""),"-",""),"(",""),")",""),",",""),"/",""),"""",""),"+",""))</f>
        <v>paperbagcoklatkeciltebaluntana</v>
      </c>
      <c r="H220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paperbagcoklatkeciltebal50lsnuntana</v>
      </c>
      <c r="I2204" s="2" t="s">
        <v>7814</v>
      </c>
      <c r="J2204" s="2" t="s">
        <v>7813</v>
      </c>
      <c r="K2204" s="14"/>
      <c r="L2204" s="2" t="s">
        <v>1336</v>
      </c>
      <c r="M2204" s="33" t="e">
        <f>IF(db[[#This Row],[NB NOTA_C]]="","",COUNTIF([2]!B_MSK[concat],db[[#This Row],[NB NOTA_C]]))</f>
        <v>#REF!</v>
      </c>
      <c r="N2204" s="9" t="s">
        <v>1343</v>
      </c>
      <c r="O2204" s="5" t="s">
        <v>1448</v>
      </c>
      <c r="P2204" s="2" t="s">
        <v>2452</v>
      </c>
      <c r="Q2204" s="5"/>
      <c r="R2204" s="5" t="str">
        <f>IF(db[[#This Row],[QTY/ CTN]]="","",SUBSTITUTE(SUBSTITUTE(SUBSTITUTE(db[[#This Row],[QTY/ CTN]]," ","_",2),"(",""),")","")&amp;"_")</f>
        <v>50 LSN_</v>
      </c>
      <c r="S2204" s="5">
        <f>IF(db[[#This Row],[H_QTY/ CTN]]="","",SEARCH("_",db[[#This Row],[H_QTY/ CTN]]))</f>
        <v>7</v>
      </c>
      <c r="T2204" s="5">
        <f>IF(db[[#This Row],[H_QTY/ CTN]]="","",LEN(db[[#This Row],[H_QTY/ CTN]]))</f>
        <v>7</v>
      </c>
      <c r="U2204" s="40" t="str">
        <f>IF(db[[#This Row],[H_QTY/ CTN]]="","",LEFT(db[[#This Row],[H_QTY/ CTN]],db[[#This Row],[H_1]]-1))</f>
        <v>50 LSN</v>
      </c>
      <c r="V2204" s="40" t="str">
        <f>IF(NOT(db[[#This Row],[H_1]]=db[[#This Row],[H_2]]),MID(db[[#This Row],[H_QTY/ CTN]],db[[#This Row],[H_1]]+1,db[[#This Row],[H_2]]-db[[#This Row],[H_1]]-1),"")</f>
        <v/>
      </c>
      <c r="W2204" s="40" t="str">
        <f>IF(db[[#This Row],[QTY/ CTN B]]="","",LEFT(db[[#This Row],[QTY/ CTN B]],SEARCH(" ",db[[#This Row],[QTY/ CTN B]],1)-1))</f>
        <v>50</v>
      </c>
      <c r="X2204" s="40" t="str">
        <f>IF(db[[#This Row],[QTY/ CTN B]]="","",RIGHT(db[[#This Row],[QTY/ CTN B]],LEN(db[[#This Row],[QTY/ CTN B]])-SEARCH(" ",db[[#This Row],[QTY/ CTN B]],1)))</f>
        <v>LSN</v>
      </c>
      <c r="Y2204" s="40">
        <f>IF(db[[#This Row],[QTY/ CTN TG]]="",IF(db[[#This Row],[STN TG]]="","",12),LEFT(db[[#This Row],[QTY/ CTN TG]],SEARCH(" ",db[[#This Row],[QTY/ CTN TG]],1)-1))</f>
        <v>12</v>
      </c>
      <c r="Z22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04" s="40" t="str">
        <f>IF(db[[#This Row],[STN K]]="","",IF(db[[#This Row],[STN TG]]="LSN",12,""))</f>
        <v/>
      </c>
      <c r="AB2204" s="40" t="str">
        <f>IF(db[[#This Row],[STN TG]]="LSN","PCS","")</f>
        <v/>
      </c>
      <c r="AC2204" s="40">
        <f>db[[#This Row],[QTY B]]*IF(db[[#This Row],[QTY TG]]="",1,db[[#This Row],[QTY TG]])*IF(db[[#This Row],[QTY K]]="",1,db[[#This Row],[QTY K]])</f>
        <v>600</v>
      </c>
      <c r="AD2204" s="40" t="str">
        <f>IF(db[[#This Row],[STN K]]="",IF(db[[#This Row],[STN TG]]="",db[[#This Row],[STN B]],db[[#This Row],[STN TG]]),db[[#This Row],[STN K]])</f>
        <v>PCS</v>
      </c>
      <c r="AE2204" s="40"/>
    </row>
    <row r="2205" spans="1:31" x14ac:dyDescent="0.25">
      <c r="A2205" s="40">
        <f t="shared" si="34"/>
        <v>2204</v>
      </c>
      <c r="B2205" s="5" t="str">
        <f>LOWER(SUBSTITUTE(SUBSTITUTE(SUBSTITUTE(SUBSTITUTE(SUBSTITUTE(SUBSTITUTE(SUBSTITUTE(SUBSTITUTE(db[[#This Row],[NB BM]]," ",),".",""),"-",""),"(",""),")",""),"/",""),"""",""),"+",""))</f>
        <v>paperbagmj1</v>
      </c>
      <c r="C2205" s="5" t="str">
        <f>LOWER(SUBSTITUTE(SUBSTITUTE(SUBSTITUTE(SUBSTITUTE(SUBSTITUTE(SUBSTITUTE(SUBSTITUTE(SUBSTITUTE(SUBSTITUTE(db[[#This Row],[NB NOTA]]," ",),".",""),"-",""),"(",""),")",""),",",""),"/",""),"""",""),"+",""))</f>
        <v>paperbagmj1</v>
      </c>
      <c r="D2205" s="5" t="str">
        <f>LOWER(SUBSTITUTE(SUBSTITUTE(SUBSTITUTE(SUBSTITUTE(SUBSTITUTE(SUBSTITUTE(SUBSTITUTE(SUBSTITUTE(SUBSTITUTE(db[[#This Row],[NB PAJAK]]," ",""),"-",""),"(",""),")",""),".",""),",",""),"/",""),"""",""),"+",""))</f>
        <v/>
      </c>
      <c r="E220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paperbagmj190lsnuntana</v>
      </c>
      <c r="F220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paperbagmj190lsn</v>
      </c>
      <c r="G2205" s="5" t="str">
        <f>db[[#This Row],[NB NOTA_C]]&amp;LOWER(SUBSTITUTE(SUBSTITUTE(SUBSTITUTE(SUBSTITUTE(SUBSTITUTE(SUBSTITUTE(SUBSTITUTE(SUBSTITUTE(SUBSTITUTE(db[[#This Row],[FAKTUR]]," ",),".",""),"-",""),"(",""),")",""),",",""),"/",""),"""",""),"+",""))</f>
        <v>paperbagmj1untana</v>
      </c>
      <c r="H220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paperbagmj190lsnuntana</v>
      </c>
      <c r="I2205" s="2" t="s">
        <v>1654</v>
      </c>
      <c r="J2205" s="2" t="s">
        <v>2875</v>
      </c>
      <c r="K2205" s="14"/>
      <c r="L2205" s="2" t="s">
        <v>1336</v>
      </c>
      <c r="M2205" s="34" t="e">
        <f>IF(db[[#This Row],[NB NOTA_C]]="","",COUNTIF([2]!B_MSK[concat],db[[#This Row],[NB NOTA_C]]))</f>
        <v>#REF!</v>
      </c>
      <c r="N2205" s="9" t="s">
        <v>1840</v>
      </c>
      <c r="O2205" s="5" t="s">
        <v>1445</v>
      </c>
      <c r="P2205" s="2" t="s">
        <v>2452</v>
      </c>
      <c r="R2205" s="2" t="str">
        <f>IF(db[[#This Row],[QTY/ CTN]]="","",SUBSTITUTE(SUBSTITUTE(SUBSTITUTE(db[[#This Row],[QTY/ CTN]]," ","_",2),"(",""),")","")&amp;"_")</f>
        <v>90 LSN_</v>
      </c>
      <c r="S2205" s="2">
        <f>IF(db[[#This Row],[H_QTY/ CTN]]="","",SEARCH("_",db[[#This Row],[H_QTY/ CTN]]))</f>
        <v>7</v>
      </c>
      <c r="T2205" s="2">
        <f>IF(db[[#This Row],[H_QTY/ CTN]]="","",LEN(db[[#This Row],[H_QTY/ CTN]]))</f>
        <v>7</v>
      </c>
      <c r="U2205" s="41" t="str">
        <f>IF(db[[#This Row],[H_QTY/ CTN]]="","",LEFT(db[[#This Row],[H_QTY/ CTN]],db[[#This Row],[H_1]]-1))</f>
        <v>90 LSN</v>
      </c>
      <c r="V2205" s="40" t="str">
        <f>IF(NOT(db[[#This Row],[H_1]]=db[[#This Row],[H_2]]),MID(db[[#This Row],[H_QTY/ CTN]],db[[#This Row],[H_1]]+1,db[[#This Row],[H_2]]-db[[#This Row],[H_1]]-1),"")</f>
        <v/>
      </c>
      <c r="W2205" s="40" t="str">
        <f>IF(db[[#This Row],[QTY/ CTN B]]="","",LEFT(db[[#This Row],[QTY/ CTN B]],SEARCH(" ",db[[#This Row],[QTY/ CTN B]],1)-1))</f>
        <v>90</v>
      </c>
      <c r="X2205" s="40" t="str">
        <f>IF(db[[#This Row],[QTY/ CTN B]]="","",RIGHT(db[[#This Row],[QTY/ CTN B]],LEN(db[[#This Row],[QTY/ CTN B]])-SEARCH(" ",db[[#This Row],[QTY/ CTN B]],1)))</f>
        <v>LSN</v>
      </c>
      <c r="Y2205" s="40">
        <f>IF(db[[#This Row],[QTY/ CTN TG]]="",IF(db[[#This Row],[STN TG]]="","",12),LEFT(db[[#This Row],[QTY/ CTN TG]],SEARCH(" ",db[[#This Row],[QTY/ CTN TG]],1)-1))</f>
        <v>12</v>
      </c>
      <c r="Z22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05" s="40" t="str">
        <f>IF(db[[#This Row],[STN K]]="","",IF(db[[#This Row],[STN TG]]="LSN",12,""))</f>
        <v/>
      </c>
      <c r="AB2205" s="40" t="str">
        <f>IF(db[[#This Row],[STN TG]]="LSN","PCS","")</f>
        <v/>
      </c>
      <c r="AC2205" s="40">
        <f>db[[#This Row],[QTY B]]*IF(db[[#This Row],[QTY TG]]="",1,db[[#This Row],[QTY TG]])*IF(db[[#This Row],[QTY K]]="",1,db[[#This Row],[QTY K]])</f>
        <v>1080</v>
      </c>
      <c r="AD2205" s="40" t="str">
        <f>IF(db[[#This Row],[STN K]]="",IF(db[[#This Row],[STN TG]]="",db[[#This Row],[STN B]],db[[#This Row],[STN TG]]),db[[#This Row],[STN K]])</f>
        <v>PCS</v>
      </c>
      <c r="AE2205" s="40"/>
    </row>
    <row r="2206" spans="1:31" x14ac:dyDescent="0.25">
      <c r="A2206" s="40">
        <f t="shared" si="34"/>
        <v>2205</v>
      </c>
      <c r="B2206" s="75" t="str">
        <f>LOWER(SUBSTITUTE(SUBSTITUTE(SUBSTITUTE(SUBSTITUTE(SUBSTITUTE(SUBSTITUTE(SUBSTITUTE(SUBSTITUTE(db[[#This Row],[NB BM]]," ",),".",""),"-",""),"(",""),")",""),"/",""),"""",""),"+",""))</f>
        <v>taskertaspaperbagmotifbatikukbesar</v>
      </c>
      <c r="C2206" s="75" t="str">
        <f>LOWER(SUBSTITUTE(SUBSTITUTE(SUBSTITUTE(SUBSTITUTE(SUBSTITUTE(SUBSTITUTE(SUBSTITUTE(SUBSTITUTE(SUBSTITUTE(db[[#This Row],[NB NOTA]]," ",),".",""),"-",""),"(",""),")",""),",",""),"/",""),"""",""),"+",""))</f>
        <v>paperbagtasmotifbatikukbesar</v>
      </c>
      <c r="D2206" s="75" t="str">
        <f>LOWER(SUBSTITUTE(SUBSTITUTE(SUBSTITUTE(SUBSTITUTE(SUBSTITUTE(SUBSTITUTE(SUBSTITUTE(SUBSTITUTE(SUBSTITUTE(db[[#This Row],[NB PAJAK]]," ",""),"-",""),"(",""),")",""),".",""),",",""),"/",""),"""",""),"+",""))</f>
        <v/>
      </c>
      <c r="E2206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taskertaspaperbagmotifbatikukbesar336pcsuntana</v>
      </c>
      <c r="F2206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paperbagtasmotifbatikukbesar336pcs</v>
      </c>
      <c r="G2206" s="75" t="str">
        <f>db[[#This Row],[NB NOTA_C]]&amp;LOWER(SUBSTITUTE(SUBSTITUTE(SUBSTITUTE(SUBSTITUTE(SUBSTITUTE(SUBSTITUTE(SUBSTITUTE(SUBSTITUTE(SUBSTITUTE(db[[#This Row],[FAKTUR]]," ",),".",""),"-",""),"(",""),")",""),",",""),"/",""),"""",""),"+",""))</f>
        <v>paperbagtasmotifbatikukbesaruntana</v>
      </c>
      <c r="H2206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paperbagtasmotifbatikukbesar336pcsuntana</v>
      </c>
      <c r="I2206" s="2" t="s">
        <v>5043</v>
      </c>
      <c r="J2206" s="4" t="s">
        <v>5024</v>
      </c>
      <c r="K2206" s="48"/>
      <c r="L2206" s="2" t="s">
        <v>1336</v>
      </c>
      <c r="M2206" s="76" t="e">
        <f>IF(db[[#This Row],[NB NOTA_C]]="","",COUNTIF([2]!B_MSK[concat],db[[#This Row],[NB NOTA_C]]))</f>
        <v>#REF!</v>
      </c>
      <c r="N2206" s="9" t="s">
        <v>1354</v>
      </c>
      <c r="O2206" s="5" t="s">
        <v>3084</v>
      </c>
      <c r="P2206" s="2" t="s">
        <v>2452</v>
      </c>
      <c r="Q2206" s="75"/>
      <c r="R2206" s="75" t="str">
        <f>IF(db[[#This Row],[QTY/ CTN]]="","",SUBSTITUTE(SUBSTITUTE(SUBSTITUTE(db[[#This Row],[QTY/ CTN]]," ","_",2),"(",""),")","")&amp;"_")</f>
        <v>336 PCS_</v>
      </c>
      <c r="S2206" s="75">
        <f>IF(db[[#This Row],[H_QTY/ CTN]]="","",SEARCH("_",db[[#This Row],[H_QTY/ CTN]]))</f>
        <v>8</v>
      </c>
      <c r="T2206" s="75">
        <f>IF(db[[#This Row],[H_QTY/ CTN]]="","",LEN(db[[#This Row],[H_QTY/ CTN]]))</f>
        <v>8</v>
      </c>
      <c r="U2206" s="77" t="str">
        <f>IF(db[[#This Row],[H_QTY/ CTN]]="","",LEFT(db[[#This Row],[H_QTY/ CTN]],db[[#This Row],[H_1]]-1))</f>
        <v>336 PCS</v>
      </c>
      <c r="V2206" s="77" t="str">
        <f>IF(NOT(db[[#This Row],[H_1]]=db[[#This Row],[H_2]]),MID(db[[#This Row],[H_QTY/ CTN]],db[[#This Row],[H_1]]+1,db[[#This Row],[H_2]]-db[[#This Row],[H_1]]-1),"")</f>
        <v/>
      </c>
      <c r="W2206" s="77" t="str">
        <f>IF(db[[#This Row],[QTY/ CTN B]]="","",LEFT(db[[#This Row],[QTY/ CTN B]],SEARCH(" ",db[[#This Row],[QTY/ CTN B]],1)-1))</f>
        <v>336</v>
      </c>
      <c r="X2206" s="77" t="str">
        <f>IF(db[[#This Row],[QTY/ CTN B]]="","",RIGHT(db[[#This Row],[QTY/ CTN B]],LEN(db[[#This Row],[QTY/ CTN B]])-SEARCH(" ",db[[#This Row],[QTY/ CTN B]],1)))</f>
        <v>PCS</v>
      </c>
      <c r="Y2206" s="77" t="str">
        <f>IF(db[[#This Row],[QTY/ CTN TG]]="",IF(db[[#This Row],[STN TG]]="","",12),LEFT(db[[#This Row],[QTY/ CTN TG]],SEARCH(" ",db[[#This Row],[QTY/ CTN TG]],1)-1))</f>
        <v/>
      </c>
      <c r="Z2206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06" s="77" t="str">
        <f>IF(db[[#This Row],[STN K]]="","",IF(db[[#This Row],[STN TG]]="LSN",12,""))</f>
        <v/>
      </c>
      <c r="AB2206" s="77" t="str">
        <f>IF(db[[#This Row],[STN TG]]="LSN","PCS","")</f>
        <v/>
      </c>
      <c r="AC2206" s="77">
        <f>db[[#This Row],[QTY B]]*IF(db[[#This Row],[QTY TG]]="",1,db[[#This Row],[QTY TG]])*IF(db[[#This Row],[QTY K]]="",1,db[[#This Row],[QTY K]])</f>
        <v>336</v>
      </c>
      <c r="AD2206" s="77" t="str">
        <f>IF(db[[#This Row],[STN K]]="",IF(db[[#This Row],[STN TG]]="",db[[#This Row],[STN B]],db[[#This Row],[STN TG]]),db[[#This Row],[STN K]])</f>
        <v>PCS</v>
      </c>
      <c r="AE2206" s="40"/>
    </row>
    <row r="2207" spans="1:31" x14ac:dyDescent="0.25">
      <c r="A2207" s="40">
        <f t="shared" si="34"/>
        <v>2206</v>
      </c>
      <c r="B2207" s="5" t="str">
        <f>LOWER(SUBSTITUTE(SUBSTITUTE(SUBSTITUTE(SUBSTITUTE(SUBSTITUTE(SUBSTITUTE(SUBSTITUTE(SUBSTITUTE(db[[#This Row],[NB BM]]," ",),".",""),"-",""),"(",""),")",""),"/",""),"""",""),"+",""))</f>
        <v>paperbagtasmotifbatiktbb01besar</v>
      </c>
      <c r="C2207" s="5" t="str">
        <f>LOWER(SUBSTITUTE(SUBSTITUTE(SUBSTITUTE(SUBSTITUTE(SUBSTITUTE(SUBSTITUTE(SUBSTITUTE(SUBSTITUTE(SUBSTITUTE(db[[#This Row],[NB NOTA]]," ",),".",""),"-",""),"(",""),")",""),",",""),"/",""),"""",""),"+",""))</f>
        <v>paperbagtasmotifbatikukbesartbb01</v>
      </c>
      <c r="D2207" s="5" t="str">
        <f>LOWER(SUBSTITUTE(SUBSTITUTE(SUBSTITUTE(SUBSTITUTE(SUBSTITUTE(SUBSTITUTE(SUBSTITUTE(SUBSTITUTE(SUBSTITUTE(db[[#This Row],[NB PAJAK]]," ",""),"-",""),"(",""),")",""),".",""),",",""),"/",""),"""",""),"+",""))</f>
        <v/>
      </c>
      <c r="E220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paperbagtasmotifbatiktbb01besar360pcsuntana</v>
      </c>
      <c r="F220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paperbagtasmotifbatikukbesartbb01360pcs</v>
      </c>
      <c r="G2207" s="5" t="str">
        <f>db[[#This Row],[NB NOTA_C]]&amp;LOWER(SUBSTITUTE(SUBSTITUTE(SUBSTITUTE(SUBSTITUTE(SUBSTITUTE(SUBSTITUTE(SUBSTITUTE(SUBSTITUTE(SUBSTITUTE(db[[#This Row],[FAKTUR]]," ",),".",""),"-",""),"(",""),")",""),",",""),"/",""),"""",""),"+",""))</f>
        <v>paperbagtasmotifbatikukbesartbb01untana</v>
      </c>
      <c r="H220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paperbagtasmotifbatikukbesartbb01360pcsuntana</v>
      </c>
      <c r="I2207" s="2" t="s">
        <v>7649</v>
      </c>
      <c r="J2207" s="2" t="s">
        <v>7500</v>
      </c>
      <c r="K2207" s="14"/>
      <c r="L2207" s="70" t="s">
        <v>1336</v>
      </c>
      <c r="M2207" s="33" t="e">
        <f>IF(db[[#This Row],[NB NOTA_C]]="","",COUNTIF([2]!B_MSK[concat],db[[#This Row],[NB NOTA_C]]))</f>
        <v>#REF!</v>
      </c>
      <c r="N2207" s="9" t="s">
        <v>1354</v>
      </c>
      <c r="O2207" s="5" t="s">
        <v>1862</v>
      </c>
      <c r="Q2207" s="5"/>
      <c r="R2207" s="5" t="str">
        <f>IF(db[[#This Row],[QTY/ CTN]]="","",SUBSTITUTE(SUBSTITUTE(SUBSTITUTE(db[[#This Row],[QTY/ CTN]]," ","_",2),"(",""),")","")&amp;"_")</f>
        <v>360 PCS_</v>
      </c>
      <c r="S2207" s="5">
        <f>IF(db[[#This Row],[H_QTY/ CTN]]="","",SEARCH("_",db[[#This Row],[H_QTY/ CTN]]))</f>
        <v>8</v>
      </c>
      <c r="T2207" s="5">
        <f>IF(db[[#This Row],[H_QTY/ CTN]]="","",LEN(db[[#This Row],[H_QTY/ CTN]]))</f>
        <v>8</v>
      </c>
      <c r="U2207" s="40" t="str">
        <f>IF(db[[#This Row],[H_QTY/ CTN]]="","",LEFT(db[[#This Row],[H_QTY/ CTN]],db[[#This Row],[H_1]]-1))</f>
        <v>360 PCS</v>
      </c>
      <c r="V2207" s="40" t="str">
        <f>IF(NOT(db[[#This Row],[H_1]]=db[[#This Row],[H_2]]),MID(db[[#This Row],[H_QTY/ CTN]],db[[#This Row],[H_1]]+1,db[[#This Row],[H_2]]-db[[#This Row],[H_1]]-1),"")</f>
        <v/>
      </c>
      <c r="W2207" s="40" t="str">
        <f>IF(db[[#This Row],[QTY/ CTN B]]="","",LEFT(db[[#This Row],[QTY/ CTN B]],SEARCH(" ",db[[#This Row],[QTY/ CTN B]],1)-1))</f>
        <v>360</v>
      </c>
      <c r="X2207" s="40" t="str">
        <f>IF(db[[#This Row],[QTY/ CTN B]]="","",RIGHT(db[[#This Row],[QTY/ CTN B]],LEN(db[[#This Row],[QTY/ CTN B]])-SEARCH(" ",db[[#This Row],[QTY/ CTN B]],1)))</f>
        <v>PCS</v>
      </c>
      <c r="Y2207" s="40" t="str">
        <f>IF(db[[#This Row],[QTY/ CTN TG]]="",IF(db[[#This Row],[STN TG]]="","",12),LEFT(db[[#This Row],[QTY/ CTN TG]],SEARCH(" ",db[[#This Row],[QTY/ CTN TG]],1)-1))</f>
        <v/>
      </c>
      <c r="Z22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07" s="40" t="str">
        <f>IF(db[[#This Row],[STN K]]="","",IF(db[[#This Row],[STN TG]]="LSN",12,""))</f>
        <v/>
      </c>
      <c r="AB2207" s="40" t="str">
        <f>IF(db[[#This Row],[STN TG]]="LSN","PCS","")</f>
        <v/>
      </c>
      <c r="AC2207" s="40">
        <f>db[[#This Row],[QTY B]]*IF(db[[#This Row],[QTY TG]]="",1,db[[#This Row],[QTY TG]])*IF(db[[#This Row],[QTY K]]="",1,db[[#This Row],[QTY K]])</f>
        <v>360</v>
      </c>
      <c r="AD2207" s="40" t="str">
        <f>IF(db[[#This Row],[STN K]]="",IF(db[[#This Row],[STN TG]]="",db[[#This Row],[STN B]],db[[#This Row],[STN TG]]),db[[#This Row],[STN K]])</f>
        <v>PCS</v>
      </c>
      <c r="AE2207" s="40"/>
    </row>
    <row r="2208" spans="1:31" x14ac:dyDescent="0.25">
      <c r="A2208" s="40">
        <f t="shared" si="34"/>
        <v>2207</v>
      </c>
      <c r="B2208" s="5" t="str">
        <f>LOWER(SUBSTITUTE(SUBSTITUTE(SUBSTITUTE(SUBSTITUTE(SUBSTITUTE(SUBSTITUTE(SUBSTITUTE(SUBSTITUTE(db[[#This Row],[NB BM]]," ",),".",""),"-",""),"(",""),")",""),"/",""),"""",""),"+",""))</f>
        <v>paperbagtasmotifbatiktbk02kecil</v>
      </c>
      <c r="C2208" s="5" t="str">
        <f>LOWER(SUBSTITUTE(SUBSTITUTE(SUBSTITUTE(SUBSTITUTE(SUBSTITUTE(SUBSTITUTE(SUBSTITUTE(SUBSTITUTE(SUBSTITUTE(db[[#This Row],[NB NOTA]]," ",),".",""),"-",""),"(",""),")",""),",",""),"/",""),"""",""),"+",""))</f>
        <v>paperbagtasmotifbatikukkeciltbk02</v>
      </c>
      <c r="D2208" s="5" t="str">
        <f>LOWER(SUBSTITUTE(SUBSTITUTE(SUBSTITUTE(SUBSTITUTE(SUBSTITUTE(SUBSTITUTE(SUBSTITUTE(SUBSTITUTE(SUBSTITUTE(db[[#This Row],[NB PAJAK]]," ",""),"-",""),"(",""),")",""),".",""),",",""),"/",""),"""",""),"+",""))</f>
        <v/>
      </c>
      <c r="E220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paperbagtasmotifbatiktbk02kecil576pcsuntana</v>
      </c>
      <c r="F220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paperbagtasmotifbatikukkeciltbk02576pcs</v>
      </c>
      <c r="G2208" s="5" t="str">
        <f>db[[#This Row],[NB NOTA_C]]&amp;LOWER(SUBSTITUTE(SUBSTITUTE(SUBSTITUTE(SUBSTITUTE(SUBSTITUTE(SUBSTITUTE(SUBSTITUTE(SUBSTITUTE(SUBSTITUTE(db[[#This Row],[FAKTUR]]," ",),".",""),"-",""),"(",""),")",""),",",""),"/",""),"""",""),"+",""))</f>
        <v>paperbagtasmotifbatikukkeciltbk02untana</v>
      </c>
      <c r="H220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paperbagtasmotifbatikukkeciltbk02576pcsuntana</v>
      </c>
      <c r="I2208" s="2" t="s">
        <v>7651</v>
      </c>
      <c r="J2208" s="2" t="s">
        <v>7648</v>
      </c>
      <c r="K2208" s="14"/>
      <c r="L2208" s="70" t="s">
        <v>1336</v>
      </c>
      <c r="M2208" s="33" t="e">
        <f>IF(db[[#This Row],[NB NOTA_C]]="","",COUNTIF([2]!B_MSK[concat],db[[#This Row],[NB NOTA_C]]))</f>
        <v>#REF!</v>
      </c>
      <c r="N2208" s="9" t="s">
        <v>1354</v>
      </c>
      <c r="O2208" s="5" t="s">
        <v>3085</v>
      </c>
      <c r="Q2208" s="5"/>
      <c r="R2208" s="5" t="str">
        <f>IF(db[[#This Row],[QTY/ CTN]]="","",SUBSTITUTE(SUBSTITUTE(SUBSTITUTE(db[[#This Row],[QTY/ CTN]]," ","_",2),"(",""),")","")&amp;"_")</f>
        <v>576 PCS_</v>
      </c>
      <c r="S2208" s="5">
        <f>IF(db[[#This Row],[H_QTY/ CTN]]="","",SEARCH("_",db[[#This Row],[H_QTY/ CTN]]))</f>
        <v>8</v>
      </c>
      <c r="T2208" s="5">
        <f>IF(db[[#This Row],[H_QTY/ CTN]]="","",LEN(db[[#This Row],[H_QTY/ CTN]]))</f>
        <v>8</v>
      </c>
      <c r="U2208" s="40" t="str">
        <f>IF(db[[#This Row],[H_QTY/ CTN]]="","",LEFT(db[[#This Row],[H_QTY/ CTN]],db[[#This Row],[H_1]]-1))</f>
        <v>576 PCS</v>
      </c>
      <c r="V2208" s="40" t="str">
        <f>IF(NOT(db[[#This Row],[H_1]]=db[[#This Row],[H_2]]),MID(db[[#This Row],[H_QTY/ CTN]],db[[#This Row],[H_1]]+1,db[[#This Row],[H_2]]-db[[#This Row],[H_1]]-1),"")</f>
        <v/>
      </c>
      <c r="W2208" s="40" t="str">
        <f>IF(db[[#This Row],[QTY/ CTN B]]="","",LEFT(db[[#This Row],[QTY/ CTN B]],SEARCH(" ",db[[#This Row],[QTY/ CTN B]],1)-1))</f>
        <v>576</v>
      </c>
      <c r="X2208" s="40" t="str">
        <f>IF(db[[#This Row],[QTY/ CTN B]]="","",RIGHT(db[[#This Row],[QTY/ CTN B]],LEN(db[[#This Row],[QTY/ CTN B]])-SEARCH(" ",db[[#This Row],[QTY/ CTN B]],1)))</f>
        <v>PCS</v>
      </c>
      <c r="Y2208" s="40" t="str">
        <f>IF(db[[#This Row],[QTY/ CTN TG]]="",IF(db[[#This Row],[STN TG]]="","",12),LEFT(db[[#This Row],[QTY/ CTN TG]],SEARCH(" ",db[[#This Row],[QTY/ CTN TG]],1)-1))</f>
        <v/>
      </c>
      <c r="Z22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08" s="40" t="str">
        <f>IF(db[[#This Row],[STN K]]="","",IF(db[[#This Row],[STN TG]]="LSN",12,""))</f>
        <v/>
      </c>
      <c r="AB2208" s="40" t="str">
        <f>IF(db[[#This Row],[STN TG]]="LSN","PCS","")</f>
        <v/>
      </c>
      <c r="AC2208" s="40">
        <f>db[[#This Row],[QTY B]]*IF(db[[#This Row],[QTY TG]]="",1,db[[#This Row],[QTY TG]])*IF(db[[#This Row],[QTY K]]="",1,db[[#This Row],[QTY K]])</f>
        <v>576</v>
      </c>
      <c r="AD2208" s="40" t="str">
        <f>IF(db[[#This Row],[STN K]]="",IF(db[[#This Row],[STN TG]]="",db[[#This Row],[STN B]],db[[#This Row],[STN TG]]),db[[#This Row],[STN K]])</f>
        <v>PCS</v>
      </c>
      <c r="AE2208" s="40"/>
    </row>
    <row r="2209" spans="1:31" x14ac:dyDescent="0.25">
      <c r="A2209" s="40">
        <f t="shared" si="34"/>
        <v>2208</v>
      </c>
      <c r="B2209" s="5" t="str">
        <f>LOWER(SUBSTITUTE(SUBSTITUTE(SUBSTITUTE(SUBSTITUTE(SUBSTITUTE(SUBSTITUTE(SUBSTITUTE(SUBSTITUTE(db[[#This Row],[NB BM]]," ",),".",""),"-",""),"(",""),")",""),"/",""),"""",""),"+",""))</f>
        <v>paperbagtasmotifbatiktbt02tanggung</v>
      </c>
      <c r="C2209" s="5" t="str">
        <f>LOWER(SUBSTITUTE(SUBSTITUTE(SUBSTITUTE(SUBSTITUTE(SUBSTITUTE(SUBSTITUTE(SUBSTITUTE(SUBSTITUTE(SUBSTITUTE(db[[#This Row],[NB NOTA]]," ",),".",""),"-",""),"(",""),")",""),",",""),"/",""),"""",""),"+",""))</f>
        <v>paperbagtasmotifbatikuktanggungtbt02</v>
      </c>
      <c r="D2209" s="5" t="str">
        <f>LOWER(SUBSTITUTE(SUBSTITUTE(SUBSTITUTE(SUBSTITUTE(SUBSTITUTE(SUBSTITUTE(SUBSTITUTE(SUBSTITUTE(SUBSTITUTE(db[[#This Row],[NB PAJAK]]," ",""),"-",""),"(",""),")",""),".",""),",",""),"/",""),"""",""),"+",""))</f>
        <v/>
      </c>
      <c r="E220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paperbagtasmotifbatiktbt02tanggung360pcsuntana</v>
      </c>
      <c r="F220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paperbagtasmotifbatikuktanggungtbt02360pcs</v>
      </c>
      <c r="G2209" s="5" t="str">
        <f>db[[#This Row],[NB NOTA_C]]&amp;LOWER(SUBSTITUTE(SUBSTITUTE(SUBSTITUTE(SUBSTITUTE(SUBSTITUTE(SUBSTITUTE(SUBSTITUTE(SUBSTITUTE(SUBSTITUTE(db[[#This Row],[FAKTUR]]," ",),".",""),"-",""),"(",""),")",""),",",""),"/",""),"""",""),"+",""))</f>
        <v>paperbagtasmotifbatikuktanggungtbt02untana</v>
      </c>
      <c r="H220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paperbagtasmotifbatikuktanggungtbt02360pcsuntana</v>
      </c>
      <c r="I2209" s="2" t="s">
        <v>7650</v>
      </c>
      <c r="J2209" s="2" t="s">
        <v>7499</v>
      </c>
      <c r="K2209" s="14"/>
      <c r="L2209" s="70" t="s">
        <v>1336</v>
      </c>
      <c r="M2209" s="33" t="e">
        <f>IF(db[[#This Row],[NB NOTA_C]]="","",COUNTIF([2]!B_MSK[concat],db[[#This Row],[NB NOTA_C]]))</f>
        <v>#REF!</v>
      </c>
      <c r="N2209" s="9" t="s">
        <v>1354</v>
      </c>
      <c r="O2209" s="5" t="s">
        <v>1862</v>
      </c>
      <c r="Q2209" s="5"/>
      <c r="R2209" s="5" t="str">
        <f>IF(db[[#This Row],[QTY/ CTN]]="","",SUBSTITUTE(SUBSTITUTE(SUBSTITUTE(db[[#This Row],[QTY/ CTN]]," ","_",2),"(",""),")","")&amp;"_")</f>
        <v>360 PCS_</v>
      </c>
      <c r="S2209" s="5">
        <f>IF(db[[#This Row],[H_QTY/ CTN]]="","",SEARCH("_",db[[#This Row],[H_QTY/ CTN]]))</f>
        <v>8</v>
      </c>
      <c r="T2209" s="5">
        <f>IF(db[[#This Row],[H_QTY/ CTN]]="","",LEN(db[[#This Row],[H_QTY/ CTN]]))</f>
        <v>8</v>
      </c>
      <c r="U2209" s="40" t="str">
        <f>IF(db[[#This Row],[H_QTY/ CTN]]="","",LEFT(db[[#This Row],[H_QTY/ CTN]],db[[#This Row],[H_1]]-1))</f>
        <v>360 PCS</v>
      </c>
      <c r="V2209" s="40" t="str">
        <f>IF(NOT(db[[#This Row],[H_1]]=db[[#This Row],[H_2]]),MID(db[[#This Row],[H_QTY/ CTN]],db[[#This Row],[H_1]]+1,db[[#This Row],[H_2]]-db[[#This Row],[H_1]]-1),"")</f>
        <v/>
      </c>
      <c r="W2209" s="40" t="str">
        <f>IF(db[[#This Row],[QTY/ CTN B]]="","",LEFT(db[[#This Row],[QTY/ CTN B]],SEARCH(" ",db[[#This Row],[QTY/ CTN B]],1)-1))</f>
        <v>360</v>
      </c>
      <c r="X2209" s="40" t="str">
        <f>IF(db[[#This Row],[QTY/ CTN B]]="","",RIGHT(db[[#This Row],[QTY/ CTN B]],LEN(db[[#This Row],[QTY/ CTN B]])-SEARCH(" ",db[[#This Row],[QTY/ CTN B]],1)))</f>
        <v>PCS</v>
      </c>
      <c r="Y2209" s="40" t="str">
        <f>IF(db[[#This Row],[QTY/ CTN TG]]="",IF(db[[#This Row],[STN TG]]="","",12),LEFT(db[[#This Row],[QTY/ CTN TG]],SEARCH(" ",db[[#This Row],[QTY/ CTN TG]],1)-1))</f>
        <v/>
      </c>
      <c r="Z22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09" s="40" t="str">
        <f>IF(db[[#This Row],[STN K]]="","",IF(db[[#This Row],[STN TG]]="LSN",12,""))</f>
        <v/>
      </c>
      <c r="AB2209" s="40" t="str">
        <f>IF(db[[#This Row],[STN TG]]="LSN","PCS","")</f>
        <v/>
      </c>
      <c r="AC2209" s="40">
        <f>db[[#This Row],[QTY B]]*IF(db[[#This Row],[QTY TG]]="",1,db[[#This Row],[QTY TG]])*IF(db[[#This Row],[QTY K]]="",1,db[[#This Row],[QTY K]])</f>
        <v>360</v>
      </c>
      <c r="AD2209" s="40" t="str">
        <f>IF(db[[#This Row],[STN K]]="",IF(db[[#This Row],[STN TG]]="",db[[#This Row],[STN B]],db[[#This Row],[STN TG]]),db[[#This Row],[STN K]])</f>
        <v>PCS</v>
      </c>
      <c r="AE2209" s="40"/>
    </row>
    <row r="2210" spans="1:31" x14ac:dyDescent="0.25">
      <c r="A2210" s="40">
        <f t="shared" si="34"/>
        <v>2209</v>
      </c>
      <c r="B2210" s="5" t="str">
        <f>LOWER(SUBSTITUTE(SUBSTITUTE(SUBSTITUTE(SUBSTITUTE(SUBSTITUTE(SUBSTITUTE(SUBSTITUTE(SUBSTITUTE(db[[#This Row],[NB BM]]," ",),".",""),"-",""),"(",""),")",""),"/",""),"""",""),"+",""))</f>
        <v>paperbagtanggungtebal</v>
      </c>
      <c r="C2210" s="5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D2210" s="5" t="str">
        <f>LOWER(SUBSTITUTE(SUBSTITUTE(SUBSTITUTE(SUBSTITUTE(SUBSTITUTE(SUBSTITUTE(SUBSTITUTE(SUBSTITUTE(SUBSTITUTE(db[[#This Row],[NB PAJAK]]," ",""),"-",""),"(",""),")",""),".",""),",",""),"/",""),"""",""),"+",""))</f>
        <v/>
      </c>
      <c r="E221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paperbagtanggungtebal40lsnuntana</v>
      </c>
      <c r="F221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paperbagtgtebal40lsn</v>
      </c>
      <c r="G2210" s="5" t="str">
        <f>db[[#This Row],[NB NOTA_C]]&amp;LOWER(SUBSTITUTE(SUBSTITUTE(SUBSTITUTE(SUBSTITUTE(SUBSTITUTE(SUBSTITUTE(SUBSTITUTE(SUBSTITUTE(SUBSTITUTE(db[[#This Row],[FAKTUR]]," ",),".",""),"-",""),"(",""),")",""),",",""),"/",""),"""",""),"+",""))</f>
        <v>paperbagtgtebaluntana</v>
      </c>
      <c r="H221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paperbagtgtebal40lsnuntana</v>
      </c>
      <c r="I2210" s="2" t="s">
        <v>3788</v>
      </c>
      <c r="J2210" s="6" t="s">
        <v>3787</v>
      </c>
      <c r="K2210" s="14"/>
      <c r="L2210" s="2" t="s">
        <v>1336</v>
      </c>
      <c r="M2210" s="33" t="e">
        <f>IF(db[[#This Row],[NB NOTA_C]]="","",COUNTIF([2]!B_MSK[concat],db[[#This Row],[NB NOTA_C]]))</f>
        <v>#REF!</v>
      </c>
      <c r="N2210" s="9" t="s">
        <v>1343</v>
      </c>
      <c r="O2210" s="5" t="s">
        <v>1394</v>
      </c>
      <c r="P2210" s="2" t="s">
        <v>2452</v>
      </c>
      <c r="Q2210" s="5"/>
      <c r="R2210" s="5" t="str">
        <f>IF(db[[#This Row],[QTY/ CTN]]="","",SUBSTITUTE(SUBSTITUTE(SUBSTITUTE(db[[#This Row],[QTY/ CTN]]," ","_",2),"(",""),")","")&amp;"_")</f>
        <v>40 LSN_</v>
      </c>
      <c r="S2210" s="5">
        <f>IF(db[[#This Row],[H_QTY/ CTN]]="","",SEARCH("_",db[[#This Row],[H_QTY/ CTN]]))</f>
        <v>7</v>
      </c>
      <c r="T2210" s="5">
        <f>IF(db[[#This Row],[H_QTY/ CTN]]="","",LEN(db[[#This Row],[H_QTY/ CTN]]))</f>
        <v>7</v>
      </c>
      <c r="U2210" s="40" t="str">
        <f>IF(db[[#This Row],[H_QTY/ CTN]]="","",LEFT(db[[#This Row],[H_QTY/ CTN]],db[[#This Row],[H_1]]-1))</f>
        <v>40 LSN</v>
      </c>
      <c r="V2210" s="40" t="str">
        <f>IF(NOT(db[[#This Row],[H_1]]=db[[#This Row],[H_2]]),MID(db[[#This Row],[H_QTY/ CTN]],db[[#This Row],[H_1]]+1,db[[#This Row],[H_2]]-db[[#This Row],[H_1]]-1),"")</f>
        <v/>
      </c>
      <c r="W2210" s="40" t="str">
        <f>IF(db[[#This Row],[QTY/ CTN B]]="","",LEFT(db[[#This Row],[QTY/ CTN B]],SEARCH(" ",db[[#This Row],[QTY/ CTN B]],1)-1))</f>
        <v>40</v>
      </c>
      <c r="X2210" s="40" t="str">
        <f>IF(db[[#This Row],[QTY/ CTN B]]="","",RIGHT(db[[#This Row],[QTY/ CTN B]],LEN(db[[#This Row],[QTY/ CTN B]])-SEARCH(" ",db[[#This Row],[QTY/ CTN B]],1)))</f>
        <v>LSN</v>
      </c>
      <c r="Y2210" s="40">
        <f>IF(db[[#This Row],[QTY/ CTN TG]]="",IF(db[[#This Row],[STN TG]]="","",12),LEFT(db[[#This Row],[QTY/ CTN TG]],SEARCH(" ",db[[#This Row],[QTY/ CTN TG]],1)-1))</f>
        <v>12</v>
      </c>
      <c r="Z22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10" s="40" t="str">
        <f>IF(db[[#This Row],[STN K]]="","",IF(db[[#This Row],[STN TG]]="LSN",12,""))</f>
        <v/>
      </c>
      <c r="AB2210" s="40" t="str">
        <f>IF(db[[#This Row],[STN TG]]="LSN","PCS","")</f>
        <v/>
      </c>
      <c r="AC2210" s="40">
        <f>db[[#This Row],[QTY B]]*IF(db[[#This Row],[QTY TG]]="",1,db[[#This Row],[QTY TG]])*IF(db[[#This Row],[QTY K]]="",1,db[[#This Row],[QTY K]])</f>
        <v>480</v>
      </c>
      <c r="AD2210" s="40" t="str">
        <f>IF(db[[#This Row],[STN K]]="",IF(db[[#This Row],[STN TG]]="",db[[#This Row],[STN B]],db[[#This Row],[STN TG]]),db[[#This Row],[STN K]])</f>
        <v>PCS</v>
      </c>
      <c r="AE2210" s="40"/>
    </row>
    <row r="2211" spans="1:31" x14ac:dyDescent="0.25">
      <c r="A2211" s="40">
        <f t="shared" si="34"/>
        <v>2210</v>
      </c>
      <c r="B2211" s="75" t="str">
        <f>LOWER(SUBSTITUTE(SUBSTITUTE(SUBSTITUTE(SUBSTITUTE(SUBSTITUTE(SUBSTITUTE(SUBSTITUTE(SUBSTITUTE(db[[#This Row],[NB BM]]," ",),".",""),"-",""),"(",""),")",""),"/",""),"""",""),"+",""))</f>
        <v>taskertaspaperbagmotifbatikukkeciltbk02</v>
      </c>
      <c r="C2211" s="75" t="str">
        <f>LOWER(SUBSTITUTE(SUBSTITUTE(SUBSTITUTE(SUBSTITUTE(SUBSTITUTE(SUBSTITUTE(SUBSTITUTE(SUBSTITUTE(SUBSTITUTE(db[[#This Row],[NB NOTA]]," ",),".",""),"-",""),"(",""),")",""),",",""),"/",""),"""",""),"+",""))</f>
        <v>paperbagtasmotifbatikukkeciltbk02</v>
      </c>
      <c r="D2211" s="75" t="str">
        <f>LOWER(SUBSTITUTE(SUBSTITUTE(SUBSTITUTE(SUBSTITUTE(SUBSTITUTE(SUBSTITUTE(SUBSTITUTE(SUBSTITUTE(SUBSTITUTE(db[[#This Row],[NB PAJAK]]," ",""),"-",""),"(",""),")",""),".",""),",",""),"/",""),"""",""),"+",""))</f>
        <v/>
      </c>
      <c r="E2211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taskertaspaperbagmotifbatikukkeciltbk02576pcsuntana</v>
      </c>
      <c r="F2211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paperbagtasmotifbatikukkeciltbk02576pcs</v>
      </c>
      <c r="G2211" s="75" t="str">
        <f>db[[#This Row],[NB NOTA_C]]&amp;LOWER(SUBSTITUTE(SUBSTITUTE(SUBSTITUTE(SUBSTITUTE(SUBSTITUTE(SUBSTITUTE(SUBSTITUTE(SUBSTITUTE(SUBSTITUTE(db[[#This Row],[FAKTUR]]," ",),".",""),"-",""),"(",""),")",""),",",""),"/",""),"""",""),"+",""))</f>
        <v>paperbagtasmotifbatikukkeciltbk02untana</v>
      </c>
      <c r="H2211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paperbagtasmotifbatikukkeciltbk02576pcsuntana</v>
      </c>
      <c r="I2211" s="2" t="s">
        <v>5044</v>
      </c>
      <c r="J2211" s="4" t="s">
        <v>5021</v>
      </c>
      <c r="K2211" s="48"/>
      <c r="L2211" s="2" t="s">
        <v>1336</v>
      </c>
      <c r="M2211" s="76" t="e">
        <f>IF(db[[#This Row],[NB NOTA_C]]="","",COUNTIF([2]!B_MSK[concat],db[[#This Row],[NB NOTA_C]]))</f>
        <v>#REF!</v>
      </c>
      <c r="N2211" s="9" t="s">
        <v>1354</v>
      </c>
      <c r="O2211" s="5" t="s">
        <v>3085</v>
      </c>
      <c r="P2211" s="2" t="s">
        <v>2452</v>
      </c>
      <c r="Q2211" s="75"/>
      <c r="R2211" s="75" t="str">
        <f>IF(db[[#This Row],[QTY/ CTN]]="","",SUBSTITUTE(SUBSTITUTE(SUBSTITUTE(db[[#This Row],[QTY/ CTN]]," ","_",2),"(",""),")","")&amp;"_")</f>
        <v>576 PCS_</v>
      </c>
      <c r="S2211" s="75">
        <f>IF(db[[#This Row],[H_QTY/ CTN]]="","",SEARCH("_",db[[#This Row],[H_QTY/ CTN]]))</f>
        <v>8</v>
      </c>
      <c r="T2211" s="75">
        <f>IF(db[[#This Row],[H_QTY/ CTN]]="","",LEN(db[[#This Row],[H_QTY/ CTN]]))</f>
        <v>8</v>
      </c>
      <c r="U2211" s="77" t="str">
        <f>IF(db[[#This Row],[H_QTY/ CTN]]="","",LEFT(db[[#This Row],[H_QTY/ CTN]],db[[#This Row],[H_1]]-1))</f>
        <v>576 PCS</v>
      </c>
      <c r="V2211" s="77" t="str">
        <f>IF(NOT(db[[#This Row],[H_1]]=db[[#This Row],[H_2]]),MID(db[[#This Row],[H_QTY/ CTN]],db[[#This Row],[H_1]]+1,db[[#This Row],[H_2]]-db[[#This Row],[H_1]]-1),"")</f>
        <v/>
      </c>
      <c r="W2211" s="77" t="str">
        <f>IF(db[[#This Row],[QTY/ CTN B]]="","",LEFT(db[[#This Row],[QTY/ CTN B]],SEARCH(" ",db[[#This Row],[QTY/ CTN B]],1)-1))</f>
        <v>576</v>
      </c>
      <c r="X2211" s="77" t="str">
        <f>IF(db[[#This Row],[QTY/ CTN B]]="","",RIGHT(db[[#This Row],[QTY/ CTN B]],LEN(db[[#This Row],[QTY/ CTN B]])-SEARCH(" ",db[[#This Row],[QTY/ CTN B]],1)))</f>
        <v>PCS</v>
      </c>
      <c r="Y2211" s="77" t="str">
        <f>IF(db[[#This Row],[QTY/ CTN TG]]="",IF(db[[#This Row],[STN TG]]="","",12),LEFT(db[[#This Row],[QTY/ CTN TG]],SEARCH(" ",db[[#This Row],[QTY/ CTN TG]],1)-1))</f>
        <v/>
      </c>
      <c r="Z2211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11" s="77" t="str">
        <f>IF(db[[#This Row],[STN K]]="","",IF(db[[#This Row],[STN TG]]="LSN",12,""))</f>
        <v/>
      </c>
      <c r="AB2211" s="77" t="str">
        <f>IF(db[[#This Row],[STN TG]]="LSN","PCS","")</f>
        <v/>
      </c>
      <c r="AC2211" s="77">
        <f>db[[#This Row],[QTY B]]*IF(db[[#This Row],[QTY TG]]="",1,db[[#This Row],[QTY TG]])*IF(db[[#This Row],[QTY K]]="",1,db[[#This Row],[QTY K]])</f>
        <v>576</v>
      </c>
      <c r="AD2211" s="77" t="str">
        <f>IF(db[[#This Row],[STN K]]="",IF(db[[#This Row],[STN TG]]="",db[[#This Row],[STN B]],db[[#This Row],[STN TG]]),db[[#This Row],[STN K]])</f>
        <v>PCS</v>
      </c>
      <c r="AE2211" s="40"/>
    </row>
    <row r="2212" spans="1:31" x14ac:dyDescent="0.25">
      <c r="A2212" s="40">
        <f t="shared" si="34"/>
        <v>2211</v>
      </c>
      <c r="B2212" s="75" t="str">
        <f>LOWER(SUBSTITUTE(SUBSTITUTE(SUBSTITUTE(SUBSTITUTE(SUBSTITUTE(SUBSTITUTE(SUBSTITUTE(SUBSTITUTE(db[[#This Row],[NB BM]]," ",),".",""),"-",""),"(",""),")",""),"/",""),"""",""),"+",""))</f>
        <v>taskertaspaperbagmotifbatikuktanggung</v>
      </c>
      <c r="C2212" s="75" t="str">
        <f>LOWER(SUBSTITUTE(SUBSTITUTE(SUBSTITUTE(SUBSTITUTE(SUBSTITUTE(SUBSTITUTE(SUBSTITUTE(SUBSTITUTE(SUBSTITUTE(db[[#This Row],[NB NOTA]]," ",),".",""),"-",""),"(",""),")",""),",",""),"/",""),"""",""),"+",""))</f>
        <v>paperbagtasmotifbatikuktanggung</v>
      </c>
      <c r="D2212" s="75" t="str">
        <f>LOWER(SUBSTITUTE(SUBSTITUTE(SUBSTITUTE(SUBSTITUTE(SUBSTITUTE(SUBSTITUTE(SUBSTITUTE(SUBSTITUTE(SUBSTITUTE(db[[#This Row],[NB PAJAK]]," ",""),"-",""),"(",""),")",""),".",""),",",""),"/",""),"""",""),"+",""))</f>
        <v/>
      </c>
      <c r="E2212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taskertaspaperbagmotifbatikuktanggung360pcsuntana</v>
      </c>
      <c r="F2212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paperbagtasmotifbatikuktanggung360pcs</v>
      </c>
      <c r="G2212" s="75" t="str">
        <f>db[[#This Row],[NB NOTA_C]]&amp;LOWER(SUBSTITUTE(SUBSTITUTE(SUBSTITUTE(SUBSTITUTE(SUBSTITUTE(SUBSTITUTE(SUBSTITUTE(SUBSTITUTE(SUBSTITUTE(db[[#This Row],[FAKTUR]]," ",),".",""),"-",""),"(",""),")",""),",",""),"/",""),"""",""),"+",""))</f>
        <v>paperbagtasmotifbatikuktanggunguntana</v>
      </c>
      <c r="H2212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paperbagtasmotifbatikuktanggung360pcsuntana</v>
      </c>
      <c r="I2212" s="2" t="s">
        <v>5045</v>
      </c>
      <c r="J2212" s="4" t="s">
        <v>5022</v>
      </c>
      <c r="K2212" s="48"/>
      <c r="L2212" s="2" t="s">
        <v>1336</v>
      </c>
      <c r="M2212" s="76" t="e">
        <f>IF(db[[#This Row],[NB NOTA_C]]="","",COUNTIF([2]!B_MSK[concat],db[[#This Row],[NB NOTA_C]]))</f>
        <v>#REF!</v>
      </c>
      <c r="N2212" s="9" t="s">
        <v>1354</v>
      </c>
      <c r="O2212" s="5" t="s">
        <v>1862</v>
      </c>
      <c r="P2212" s="2" t="s">
        <v>2452</v>
      </c>
      <c r="Q2212" s="75"/>
      <c r="R2212" s="75" t="str">
        <f>IF(db[[#This Row],[QTY/ CTN]]="","",SUBSTITUTE(SUBSTITUTE(SUBSTITUTE(db[[#This Row],[QTY/ CTN]]," ","_",2),"(",""),")","")&amp;"_")</f>
        <v>360 PCS_</v>
      </c>
      <c r="S2212" s="75">
        <f>IF(db[[#This Row],[H_QTY/ CTN]]="","",SEARCH("_",db[[#This Row],[H_QTY/ CTN]]))</f>
        <v>8</v>
      </c>
      <c r="T2212" s="75">
        <f>IF(db[[#This Row],[H_QTY/ CTN]]="","",LEN(db[[#This Row],[H_QTY/ CTN]]))</f>
        <v>8</v>
      </c>
      <c r="U2212" s="77" t="str">
        <f>IF(db[[#This Row],[H_QTY/ CTN]]="","",LEFT(db[[#This Row],[H_QTY/ CTN]],db[[#This Row],[H_1]]-1))</f>
        <v>360 PCS</v>
      </c>
      <c r="V2212" s="77" t="str">
        <f>IF(NOT(db[[#This Row],[H_1]]=db[[#This Row],[H_2]]),MID(db[[#This Row],[H_QTY/ CTN]],db[[#This Row],[H_1]]+1,db[[#This Row],[H_2]]-db[[#This Row],[H_1]]-1),"")</f>
        <v/>
      </c>
      <c r="W2212" s="77" t="str">
        <f>IF(db[[#This Row],[QTY/ CTN B]]="","",LEFT(db[[#This Row],[QTY/ CTN B]],SEARCH(" ",db[[#This Row],[QTY/ CTN B]],1)-1))</f>
        <v>360</v>
      </c>
      <c r="X2212" s="77" t="str">
        <f>IF(db[[#This Row],[QTY/ CTN B]]="","",RIGHT(db[[#This Row],[QTY/ CTN B]],LEN(db[[#This Row],[QTY/ CTN B]])-SEARCH(" ",db[[#This Row],[QTY/ CTN B]],1)))</f>
        <v>PCS</v>
      </c>
      <c r="Y2212" s="77" t="str">
        <f>IF(db[[#This Row],[QTY/ CTN TG]]="",IF(db[[#This Row],[STN TG]]="","",12),LEFT(db[[#This Row],[QTY/ CTN TG]],SEARCH(" ",db[[#This Row],[QTY/ CTN TG]],1)-1))</f>
        <v/>
      </c>
      <c r="Z2212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12" s="77" t="str">
        <f>IF(db[[#This Row],[STN K]]="","",IF(db[[#This Row],[STN TG]]="LSN",12,""))</f>
        <v/>
      </c>
      <c r="AB2212" s="77" t="str">
        <f>IF(db[[#This Row],[STN TG]]="LSN","PCS","")</f>
        <v/>
      </c>
      <c r="AC2212" s="77">
        <f>db[[#This Row],[QTY B]]*IF(db[[#This Row],[QTY TG]]="",1,db[[#This Row],[QTY TG]])*IF(db[[#This Row],[QTY K]]="",1,db[[#This Row],[QTY K]])</f>
        <v>360</v>
      </c>
      <c r="AD2212" s="77" t="str">
        <f>IF(db[[#This Row],[STN K]]="",IF(db[[#This Row],[STN TG]]="",db[[#This Row],[STN B]],db[[#This Row],[STN TG]]),db[[#This Row],[STN K]])</f>
        <v>PCS</v>
      </c>
      <c r="AE2212" s="40"/>
    </row>
    <row r="2213" spans="1:31" x14ac:dyDescent="0.25">
      <c r="A2213" s="40">
        <f t="shared" si="34"/>
        <v>2212</v>
      </c>
      <c r="B2213" s="82" t="str">
        <f>LOWER(SUBSTITUTE(SUBSTITUTE(SUBSTITUTE(SUBSTITUTE(SUBSTITUTE(SUBSTITUTE(SUBSTITUTE(SUBSTITUTE(db[[#This Row],[NB BM]]," ",),".",""),"-",""),"(",""),")",""),"/",""),"""",""),"+",""))</f>
        <v>paperbagtasmotifbungakecil</v>
      </c>
      <c r="C2213" s="82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D2213" s="82" t="str">
        <f>LOWER(SUBSTITUTE(SUBSTITUTE(SUBSTITUTE(SUBSTITUTE(SUBSTITUTE(SUBSTITUTE(SUBSTITUTE(SUBSTITUTE(SUBSTITUTE(db[[#This Row],[NB PAJAK]]," ",""),"-",""),"(",""),")",""),".",""),",",""),"/",""),"""",""),"+",""))</f>
        <v/>
      </c>
      <c r="E2213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paperbagtasmotifbungakecil576pcsuntana</v>
      </c>
      <c r="F2213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paperbagtasmotifbungaukkecil576pcs</v>
      </c>
      <c r="G2213" s="82" t="str">
        <f>db[[#This Row],[NB NOTA_C]]&amp;LOWER(SUBSTITUTE(SUBSTITUTE(SUBSTITUTE(SUBSTITUTE(SUBSTITUTE(SUBSTITUTE(SUBSTITUTE(SUBSTITUTE(SUBSTITUTE(db[[#This Row],[FAKTUR]]," ",),".",""),"-",""),"(",""),")",""),",",""),"/",""),"""",""),"+",""))</f>
        <v>paperbagtasmotifbungaukkeciluntana</v>
      </c>
      <c r="H2213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paperbagtasmotifbungaukkecil576pcsuntana</v>
      </c>
      <c r="I2213" s="7" t="s">
        <v>3083</v>
      </c>
      <c r="J2213" s="7" t="s">
        <v>3081</v>
      </c>
      <c r="K2213" s="15"/>
      <c r="L2213" s="2" t="s">
        <v>1336</v>
      </c>
      <c r="M2213" s="83" t="e">
        <f>IF(db[[#This Row],[NB NOTA_C]]="","",COUNTIF([2]!B_MSK[concat],db[[#This Row],[NB NOTA_C]]))</f>
        <v>#REF!</v>
      </c>
      <c r="N2213" s="84" t="s">
        <v>1354</v>
      </c>
      <c r="O2213" s="82" t="s">
        <v>3085</v>
      </c>
      <c r="P2213" s="7" t="s">
        <v>2452</v>
      </c>
      <c r="Q2213" s="82"/>
      <c r="R2213" s="82" t="str">
        <f>IF(db[[#This Row],[QTY/ CTN]]="","",SUBSTITUTE(SUBSTITUTE(SUBSTITUTE(db[[#This Row],[QTY/ CTN]]," ","_",2),"(",""),")","")&amp;"_")</f>
        <v>576 PCS_</v>
      </c>
      <c r="S2213" s="82">
        <f>IF(db[[#This Row],[H_QTY/ CTN]]="","",SEARCH("_",db[[#This Row],[H_QTY/ CTN]]))</f>
        <v>8</v>
      </c>
      <c r="T2213" s="82">
        <f>IF(db[[#This Row],[H_QTY/ CTN]]="","",LEN(db[[#This Row],[H_QTY/ CTN]]))</f>
        <v>8</v>
      </c>
      <c r="U2213" s="85" t="str">
        <f>IF(db[[#This Row],[H_QTY/ CTN]]="","",LEFT(db[[#This Row],[H_QTY/ CTN]],db[[#This Row],[H_1]]-1))</f>
        <v>576 PCS</v>
      </c>
      <c r="V2213" s="85" t="str">
        <f>IF(NOT(db[[#This Row],[H_1]]=db[[#This Row],[H_2]]),MID(db[[#This Row],[H_QTY/ CTN]],db[[#This Row],[H_1]]+1,db[[#This Row],[H_2]]-db[[#This Row],[H_1]]-1),"")</f>
        <v/>
      </c>
      <c r="W2213" s="40" t="str">
        <f>IF(db[[#This Row],[QTY/ CTN B]]="","",LEFT(db[[#This Row],[QTY/ CTN B]],SEARCH(" ",db[[#This Row],[QTY/ CTN B]],1)-1))</f>
        <v>576</v>
      </c>
      <c r="X2213" s="40" t="str">
        <f>IF(db[[#This Row],[QTY/ CTN B]]="","",RIGHT(db[[#This Row],[QTY/ CTN B]],LEN(db[[#This Row],[QTY/ CTN B]])-SEARCH(" ",db[[#This Row],[QTY/ CTN B]],1)))</f>
        <v>PCS</v>
      </c>
      <c r="Y2213" s="40" t="str">
        <f>IF(db[[#This Row],[QTY/ CTN TG]]="",IF(db[[#This Row],[STN TG]]="","",12),LEFT(db[[#This Row],[QTY/ CTN TG]],SEARCH(" ",db[[#This Row],[QTY/ CTN TG]],1)-1))</f>
        <v/>
      </c>
      <c r="Z22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13" s="40" t="str">
        <f>IF(db[[#This Row],[STN K]]="","",IF(db[[#This Row],[STN TG]]="LSN",12,""))</f>
        <v/>
      </c>
      <c r="AB2213" s="40" t="str">
        <f>IF(db[[#This Row],[STN TG]]="LSN","PCS","")</f>
        <v/>
      </c>
      <c r="AC2213" s="40">
        <f>db[[#This Row],[QTY B]]*IF(db[[#This Row],[QTY TG]]="",1,db[[#This Row],[QTY TG]])*IF(db[[#This Row],[QTY K]]="",1,db[[#This Row],[QTY K]])</f>
        <v>576</v>
      </c>
      <c r="AD2213" s="40" t="str">
        <f>IF(db[[#This Row],[STN K]]="",IF(db[[#This Row],[STN TG]]="",db[[#This Row],[STN B]],db[[#This Row],[STN TG]]),db[[#This Row],[STN K]])</f>
        <v>PCS</v>
      </c>
      <c r="AE2213" s="40"/>
    </row>
    <row r="2214" spans="1:31" x14ac:dyDescent="0.25">
      <c r="A2214" s="40">
        <f t="shared" si="34"/>
        <v>2213</v>
      </c>
      <c r="B2214" s="82" t="str">
        <f>LOWER(SUBSTITUTE(SUBSTITUTE(SUBSTITUTE(SUBSTITUTE(SUBSTITUTE(SUBSTITUTE(SUBSTITUTE(SUBSTITUTE(db[[#This Row],[NB BM]]," ",),".",""),"-",""),"(",""),")",""),"/",""),"""",""),"+",""))</f>
        <v>paperbagtasmotifbungabesar</v>
      </c>
      <c r="C2214" s="82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D2214" s="82" t="str">
        <f>LOWER(SUBSTITUTE(SUBSTITUTE(SUBSTITUTE(SUBSTITUTE(SUBSTITUTE(SUBSTITUTE(SUBSTITUTE(SUBSTITUTE(SUBSTITUTE(db[[#This Row],[NB PAJAK]]," ",""),"-",""),"(",""),")",""),".",""),",",""),"/",""),"""",""),"+",""))</f>
        <v/>
      </c>
      <c r="E221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paperbagtasmotifbungabesar336pcsuntana</v>
      </c>
      <c r="F221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paperbagtasmotifbungaukbesar336pcs</v>
      </c>
      <c r="G2214" s="82" t="str">
        <f>db[[#This Row],[NB NOTA_C]]&amp;LOWER(SUBSTITUTE(SUBSTITUTE(SUBSTITUTE(SUBSTITUTE(SUBSTITUTE(SUBSTITUTE(SUBSTITUTE(SUBSTITUTE(SUBSTITUTE(db[[#This Row],[FAKTUR]]," ",),".",""),"-",""),"(",""),")",""),",",""),"/",""),"""",""),"+",""))</f>
        <v>paperbagtasmotifbungaukbesaruntana</v>
      </c>
      <c r="H221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paperbagtasmotifbungaukbesar336pcsuntana</v>
      </c>
      <c r="I2214" s="7" t="s">
        <v>3082</v>
      </c>
      <c r="J2214" s="7" t="s">
        <v>3080</v>
      </c>
      <c r="K2214" s="15"/>
      <c r="L2214" s="2" t="s">
        <v>1336</v>
      </c>
      <c r="M2214" s="83" t="e">
        <f>IF(db[[#This Row],[NB NOTA_C]]="","",COUNTIF([2]!B_MSK[concat],db[[#This Row],[NB NOTA_C]]))</f>
        <v>#REF!</v>
      </c>
      <c r="N2214" s="84" t="s">
        <v>1354</v>
      </c>
      <c r="O2214" s="82" t="s">
        <v>3084</v>
      </c>
      <c r="P2214" s="7" t="s">
        <v>2452</v>
      </c>
      <c r="Q2214" s="82"/>
      <c r="R2214" s="82" t="str">
        <f>IF(db[[#This Row],[QTY/ CTN]]="","",SUBSTITUTE(SUBSTITUTE(SUBSTITUTE(db[[#This Row],[QTY/ CTN]]," ","_",2),"(",""),")","")&amp;"_")</f>
        <v>336 PCS_</v>
      </c>
      <c r="S2214" s="82">
        <f>IF(db[[#This Row],[H_QTY/ CTN]]="","",SEARCH("_",db[[#This Row],[H_QTY/ CTN]]))</f>
        <v>8</v>
      </c>
      <c r="T2214" s="82">
        <f>IF(db[[#This Row],[H_QTY/ CTN]]="","",LEN(db[[#This Row],[H_QTY/ CTN]]))</f>
        <v>8</v>
      </c>
      <c r="U2214" s="85" t="str">
        <f>IF(db[[#This Row],[H_QTY/ CTN]]="","",LEFT(db[[#This Row],[H_QTY/ CTN]],db[[#This Row],[H_1]]-1))</f>
        <v>336 PCS</v>
      </c>
      <c r="V2214" s="85" t="str">
        <f>IF(NOT(db[[#This Row],[H_1]]=db[[#This Row],[H_2]]),MID(db[[#This Row],[H_QTY/ CTN]],db[[#This Row],[H_1]]+1,db[[#This Row],[H_2]]-db[[#This Row],[H_1]]-1),"")</f>
        <v/>
      </c>
      <c r="W2214" s="40" t="str">
        <f>IF(db[[#This Row],[QTY/ CTN B]]="","",LEFT(db[[#This Row],[QTY/ CTN B]],SEARCH(" ",db[[#This Row],[QTY/ CTN B]],1)-1))</f>
        <v>336</v>
      </c>
      <c r="X2214" s="40" t="str">
        <f>IF(db[[#This Row],[QTY/ CTN B]]="","",RIGHT(db[[#This Row],[QTY/ CTN B]],LEN(db[[#This Row],[QTY/ CTN B]])-SEARCH(" ",db[[#This Row],[QTY/ CTN B]],1)))</f>
        <v>PCS</v>
      </c>
      <c r="Y2214" s="40" t="str">
        <f>IF(db[[#This Row],[QTY/ CTN TG]]="",IF(db[[#This Row],[STN TG]]="","",12),LEFT(db[[#This Row],[QTY/ CTN TG]],SEARCH(" ",db[[#This Row],[QTY/ CTN TG]],1)-1))</f>
        <v/>
      </c>
      <c r="Z22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14" s="40" t="str">
        <f>IF(db[[#This Row],[STN K]]="","",IF(db[[#This Row],[STN TG]]="LSN",12,""))</f>
        <v/>
      </c>
      <c r="AB2214" s="40" t="str">
        <f>IF(db[[#This Row],[STN TG]]="LSN","PCS","")</f>
        <v/>
      </c>
      <c r="AC2214" s="40">
        <f>db[[#This Row],[QTY B]]*IF(db[[#This Row],[QTY TG]]="",1,db[[#This Row],[QTY TG]])*IF(db[[#This Row],[QTY K]]="",1,db[[#This Row],[QTY K]])</f>
        <v>336</v>
      </c>
      <c r="AD2214" s="40" t="str">
        <f>IF(db[[#This Row],[STN K]]="",IF(db[[#This Row],[STN TG]]="",db[[#This Row],[STN B]],db[[#This Row],[STN TG]]),db[[#This Row],[STN K]])</f>
        <v>PCS</v>
      </c>
      <c r="AE2214" s="40"/>
    </row>
    <row r="2215" spans="1:31" x14ac:dyDescent="0.25">
      <c r="A2215" s="40">
        <f t="shared" si="34"/>
        <v>2214</v>
      </c>
      <c r="B2215" s="2" t="str">
        <f>LOWER(SUBSTITUTE(SUBSTITUTE(SUBSTITUTE(SUBSTITUTE(SUBSTITUTE(SUBSTITUTE(SUBSTITUTE(SUBSTITUTE(db[[#This Row],[NB BM]]," ",),".",""),"-",""),"(",""),")",""),"/",""),"""",""),"+",""))</f>
        <v>clipjkc3100</v>
      </c>
      <c r="C2215" s="2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D2215" s="2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E221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clipjkc310024lsnartomoro</v>
      </c>
      <c r="F221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paperclipc3100jk24lsn</v>
      </c>
      <c r="G2215" s="2" t="str">
        <f>db[[#This Row],[NB NOTA_C]]&amp;LOWER(SUBSTITUTE(SUBSTITUTE(SUBSTITUTE(SUBSTITUTE(SUBSTITUTE(SUBSTITUTE(SUBSTITUTE(SUBSTITUTE(SUBSTITUTE(db[[#This Row],[FAKTUR]]," ",),".",""),"-",""),"(",""),")",""),",",""),"/",""),"""",""),"+",""))</f>
        <v>paperclipc3100jkartomoro</v>
      </c>
      <c r="H221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paperclipc3100jk24lsnartomoro</v>
      </c>
      <c r="I2215" s="2" t="s">
        <v>6683</v>
      </c>
      <c r="J2215" s="2" t="s">
        <v>583</v>
      </c>
      <c r="K2215" s="14" t="s">
        <v>584</v>
      </c>
      <c r="L2215" s="2" t="s">
        <v>1335</v>
      </c>
      <c r="M2215" s="34" t="e">
        <f>IF(db[[#This Row],[NB NOTA_C]]="","",COUNTIF([2]!B_MSK[concat],db[[#This Row],[NB NOTA_C]]))</f>
        <v>#REF!</v>
      </c>
      <c r="N2215" s="14" t="s">
        <v>1346</v>
      </c>
      <c r="O2215" s="2" t="s">
        <v>1431</v>
      </c>
      <c r="P2215" s="2" t="s">
        <v>2418</v>
      </c>
      <c r="Q2215" s="2" t="s">
        <v>4718</v>
      </c>
      <c r="R2215" s="2" t="str">
        <f>IF(db[[#This Row],[QTY/ CTN]]="","",SUBSTITUTE(SUBSTITUTE(SUBSTITUTE(db[[#This Row],[QTY/ CTN]]," ","_",2),"(",""),")","")&amp;"_")</f>
        <v>24 LSN_</v>
      </c>
      <c r="S2215" s="2">
        <f>IF(db[[#This Row],[H_QTY/ CTN]]="","",SEARCH("_",db[[#This Row],[H_QTY/ CTN]]))</f>
        <v>7</v>
      </c>
      <c r="T2215" s="2">
        <f>IF(db[[#This Row],[H_QTY/ CTN]]="","",LEN(db[[#This Row],[H_QTY/ CTN]]))</f>
        <v>7</v>
      </c>
      <c r="U2215" s="41" t="str">
        <f>IF(db[[#This Row],[H_QTY/ CTN]]="","",LEFT(db[[#This Row],[H_QTY/ CTN]],db[[#This Row],[H_1]]-1))</f>
        <v>24 LSN</v>
      </c>
      <c r="V2215" s="40" t="str">
        <f>IF(NOT(db[[#This Row],[H_1]]=db[[#This Row],[H_2]]),MID(db[[#This Row],[H_QTY/ CTN]],db[[#This Row],[H_1]]+1,db[[#This Row],[H_2]]-db[[#This Row],[H_1]]-1),"")</f>
        <v/>
      </c>
      <c r="W2215" s="40" t="str">
        <f>IF(db[[#This Row],[QTY/ CTN B]]="","",LEFT(db[[#This Row],[QTY/ CTN B]],SEARCH(" ",db[[#This Row],[QTY/ CTN B]],1)-1))</f>
        <v>24</v>
      </c>
      <c r="X2215" s="40" t="str">
        <f>IF(db[[#This Row],[QTY/ CTN B]]="","",RIGHT(db[[#This Row],[QTY/ CTN B]],LEN(db[[#This Row],[QTY/ CTN B]])-SEARCH(" ",db[[#This Row],[QTY/ CTN B]],1)))</f>
        <v>LSN</v>
      </c>
      <c r="Y2215" s="40">
        <f>IF(db[[#This Row],[QTY/ CTN TG]]="",IF(db[[#This Row],[STN TG]]="","",12),LEFT(db[[#This Row],[QTY/ CTN TG]],SEARCH(" ",db[[#This Row],[QTY/ CTN TG]],1)-1))</f>
        <v>12</v>
      </c>
      <c r="Z22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15" s="40" t="str">
        <f>IF(db[[#This Row],[STN K]]="","",IF(db[[#This Row],[STN TG]]="LSN",12,""))</f>
        <v/>
      </c>
      <c r="AB2215" s="40" t="str">
        <f>IF(db[[#This Row],[STN TG]]="LSN","PCS","")</f>
        <v/>
      </c>
      <c r="AC2215" s="40">
        <f>db[[#This Row],[QTY B]]*IF(db[[#This Row],[QTY TG]]="",1,db[[#This Row],[QTY TG]])*IF(db[[#This Row],[QTY K]]="",1,db[[#This Row],[QTY K]])</f>
        <v>288</v>
      </c>
      <c r="AD2215" s="40" t="str">
        <f>IF(db[[#This Row],[STN K]]="",IF(db[[#This Row],[STN TG]]="",db[[#This Row],[STN B]],db[[#This Row],[STN TG]]),db[[#This Row],[STN K]])</f>
        <v>PCS</v>
      </c>
      <c r="AE2215" s="40"/>
    </row>
    <row r="2216" spans="1:31" x14ac:dyDescent="0.25">
      <c r="A2216" s="40">
        <f t="shared" si="34"/>
        <v>2215</v>
      </c>
      <c r="B2216" s="2" t="str">
        <f>LOWER(SUBSTITUTE(SUBSTITUTE(SUBSTITUTE(SUBSTITUTE(SUBSTITUTE(SUBSTITUTE(SUBSTITUTE(SUBSTITUTE(db[[#This Row],[NB BM]]," ",),".",""),"-",""),"(",""),")",""),"/",""),"""",""),"+",""))</f>
        <v>clipjkno5</v>
      </c>
      <c r="C2216" s="2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D2216" s="2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E221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clipjkno5200boxartomoro</v>
      </c>
      <c r="F221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paperclipjumbono5jk200box</v>
      </c>
      <c r="G2216" s="2" t="str">
        <f>db[[#This Row],[NB NOTA_C]]&amp;LOWER(SUBSTITUTE(SUBSTITUTE(SUBSTITUTE(SUBSTITUTE(SUBSTITUTE(SUBSTITUTE(SUBSTITUTE(SUBSTITUTE(SUBSTITUTE(db[[#This Row],[FAKTUR]]," ",),".",""),"-",""),"(",""),")",""),",",""),"/",""),"""",""),"+",""))</f>
        <v>paperclipjumbono5jkartomoro</v>
      </c>
      <c r="H221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paperclipjumbono5jk200boxartomoro</v>
      </c>
      <c r="I2216" s="2" t="s">
        <v>6679</v>
      </c>
      <c r="J2216" s="2" t="s">
        <v>585</v>
      </c>
      <c r="K2216" s="14" t="s">
        <v>586</v>
      </c>
      <c r="L2216" s="2" t="s">
        <v>1335</v>
      </c>
      <c r="M2216" s="34" t="e">
        <f>IF(db[[#This Row],[NB NOTA_C]]="","",COUNTIF([2]!B_MSK[concat],db[[#This Row],[NB NOTA_C]]))</f>
        <v>#REF!</v>
      </c>
      <c r="N2216" s="14" t="s">
        <v>1346</v>
      </c>
      <c r="O2216" s="2" t="s">
        <v>1422</v>
      </c>
      <c r="P2216" s="2" t="s">
        <v>2418</v>
      </c>
      <c r="R2216" s="2" t="str">
        <f>IF(db[[#This Row],[QTY/ CTN]]="","",SUBSTITUTE(SUBSTITUTE(SUBSTITUTE(db[[#This Row],[QTY/ CTN]]," ","_",2),"(",""),")","")&amp;"_")</f>
        <v>200 BOX_</v>
      </c>
      <c r="S2216" s="2">
        <f>IF(db[[#This Row],[H_QTY/ CTN]]="","",SEARCH("_",db[[#This Row],[H_QTY/ CTN]]))</f>
        <v>8</v>
      </c>
      <c r="T2216" s="2">
        <f>IF(db[[#This Row],[H_QTY/ CTN]]="","",LEN(db[[#This Row],[H_QTY/ CTN]]))</f>
        <v>8</v>
      </c>
      <c r="U2216" s="41" t="str">
        <f>IF(db[[#This Row],[H_QTY/ CTN]]="","",LEFT(db[[#This Row],[H_QTY/ CTN]],db[[#This Row],[H_1]]-1))</f>
        <v>200 BOX</v>
      </c>
      <c r="V2216" s="40" t="str">
        <f>IF(NOT(db[[#This Row],[H_1]]=db[[#This Row],[H_2]]),MID(db[[#This Row],[H_QTY/ CTN]],db[[#This Row],[H_1]]+1,db[[#This Row],[H_2]]-db[[#This Row],[H_1]]-1),"")</f>
        <v/>
      </c>
      <c r="W2216" s="40" t="str">
        <f>IF(db[[#This Row],[QTY/ CTN B]]="","",LEFT(db[[#This Row],[QTY/ CTN B]],SEARCH(" ",db[[#This Row],[QTY/ CTN B]],1)-1))</f>
        <v>200</v>
      </c>
      <c r="X2216" s="40" t="str">
        <f>IF(db[[#This Row],[QTY/ CTN B]]="","",RIGHT(db[[#This Row],[QTY/ CTN B]],LEN(db[[#This Row],[QTY/ CTN B]])-SEARCH(" ",db[[#This Row],[QTY/ CTN B]],1)))</f>
        <v>BOX</v>
      </c>
      <c r="Y2216" s="40" t="str">
        <f>IF(db[[#This Row],[QTY/ CTN TG]]="",IF(db[[#This Row],[STN TG]]="","",12),LEFT(db[[#This Row],[QTY/ CTN TG]],SEARCH(" ",db[[#This Row],[QTY/ CTN TG]],1)-1))</f>
        <v/>
      </c>
      <c r="Z22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16" s="40" t="str">
        <f>IF(db[[#This Row],[STN K]]="","",IF(db[[#This Row],[STN TG]]="LSN",12,""))</f>
        <v/>
      </c>
      <c r="AB2216" s="40" t="str">
        <f>IF(db[[#This Row],[STN TG]]="LSN","PCS","")</f>
        <v/>
      </c>
      <c r="AC2216" s="40">
        <f>db[[#This Row],[QTY B]]*IF(db[[#This Row],[QTY TG]]="",1,db[[#This Row],[QTY TG]])*IF(db[[#This Row],[QTY K]]="",1,db[[#This Row],[QTY K]])</f>
        <v>200</v>
      </c>
      <c r="AD2216" s="40" t="str">
        <f>IF(db[[#This Row],[STN K]]="",IF(db[[#This Row],[STN TG]]="",db[[#This Row],[STN B]],db[[#This Row],[STN TG]]),db[[#This Row],[STN K]])</f>
        <v>BOX</v>
      </c>
      <c r="AE2216" s="40"/>
    </row>
    <row r="2217" spans="1:31" x14ac:dyDescent="0.25">
      <c r="A2217" s="40">
        <f t="shared" si="34"/>
        <v>2216</v>
      </c>
      <c r="B2217" s="2" t="str">
        <f>LOWER(SUBSTITUTE(SUBSTITUTE(SUBSTITUTE(SUBSTITUTE(SUBSTITUTE(SUBSTITUTE(SUBSTITUTE(SUBSTITUTE(db[[#This Row],[NB BM]]," ",),".",""),"-",""),"(",""),")",""),"/",""),"""",""),"+",""))</f>
        <v>papercutterjkpc1938a4</v>
      </c>
      <c r="C2217" s="2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D2217" s="2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E221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papercutterjkpc1938a420pcsartomoro</v>
      </c>
      <c r="F221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papercutterpc1938a4jk20pcs</v>
      </c>
      <c r="G2217" s="2" t="str">
        <f>db[[#This Row],[NB NOTA_C]]&amp;LOWER(SUBSTITUTE(SUBSTITUTE(SUBSTITUTE(SUBSTITUTE(SUBSTITUTE(SUBSTITUTE(SUBSTITUTE(SUBSTITUTE(SUBSTITUTE(db[[#This Row],[FAKTUR]]," ",),".",""),"-",""),"(",""),")",""),",",""),"/",""),"""",""),"+",""))</f>
        <v>papercutterpc1938a4jkartomoro</v>
      </c>
      <c r="H221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papercutterpc1938a4jk20pcsartomoro</v>
      </c>
      <c r="I2217" s="2" t="s">
        <v>3987</v>
      </c>
      <c r="J2217" s="2" t="s">
        <v>3874</v>
      </c>
      <c r="K2217" s="19" t="s">
        <v>3875</v>
      </c>
      <c r="L2217" s="2" t="s">
        <v>1335</v>
      </c>
      <c r="M2217" s="34" t="e">
        <f>IF(db[[#This Row],[NB NOTA_C]]="","",COUNTIF([2]!B_MSK[concat],db[[#This Row],[NB NOTA_C]]))</f>
        <v>#REF!</v>
      </c>
      <c r="N2217" s="14" t="s">
        <v>1346</v>
      </c>
      <c r="O2217" s="2" t="s">
        <v>1498</v>
      </c>
      <c r="P2217" s="2" t="s">
        <v>3876</v>
      </c>
      <c r="R2217" s="2" t="str">
        <f>IF(db[[#This Row],[QTY/ CTN]]="","",SUBSTITUTE(SUBSTITUTE(SUBSTITUTE(db[[#This Row],[QTY/ CTN]]," ","_",2),"(",""),")","")&amp;"_")</f>
        <v>20 PCS_</v>
      </c>
      <c r="S2217" s="2">
        <f>IF(db[[#This Row],[H_QTY/ CTN]]="","",SEARCH("_",db[[#This Row],[H_QTY/ CTN]]))</f>
        <v>7</v>
      </c>
      <c r="T2217" s="2">
        <f>IF(db[[#This Row],[H_QTY/ CTN]]="","",LEN(db[[#This Row],[H_QTY/ CTN]]))</f>
        <v>7</v>
      </c>
      <c r="U2217" s="41" t="str">
        <f>IF(db[[#This Row],[H_QTY/ CTN]]="","",LEFT(db[[#This Row],[H_QTY/ CTN]],db[[#This Row],[H_1]]-1))</f>
        <v>20 PCS</v>
      </c>
      <c r="V2217" s="40" t="str">
        <f>IF(NOT(db[[#This Row],[H_1]]=db[[#This Row],[H_2]]),MID(db[[#This Row],[H_QTY/ CTN]],db[[#This Row],[H_1]]+1,db[[#This Row],[H_2]]-db[[#This Row],[H_1]]-1),"")</f>
        <v/>
      </c>
      <c r="W2217" s="40" t="str">
        <f>IF(db[[#This Row],[QTY/ CTN B]]="","",LEFT(db[[#This Row],[QTY/ CTN B]],SEARCH(" ",db[[#This Row],[QTY/ CTN B]],1)-1))</f>
        <v>20</v>
      </c>
      <c r="X2217" s="40" t="str">
        <f>IF(db[[#This Row],[QTY/ CTN B]]="","",RIGHT(db[[#This Row],[QTY/ CTN B]],LEN(db[[#This Row],[QTY/ CTN B]])-SEARCH(" ",db[[#This Row],[QTY/ CTN B]],1)))</f>
        <v>PCS</v>
      </c>
      <c r="Y2217" s="40" t="str">
        <f>IF(db[[#This Row],[QTY/ CTN TG]]="",IF(db[[#This Row],[STN TG]]="","",12),LEFT(db[[#This Row],[QTY/ CTN TG]],SEARCH(" ",db[[#This Row],[QTY/ CTN TG]],1)-1))</f>
        <v/>
      </c>
      <c r="Z22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17" s="40" t="str">
        <f>IF(db[[#This Row],[STN K]]="","",IF(db[[#This Row],[STN TG]]="LSN",12,""))</f>
        <v/>
      </c>
      <c r="AB2217" s="40" t="str">
        <f>IF(db[[#This Row],[STN TG]]="LSN","PCS","")</f>
        <v/>
      </c>
      <c r="AC2217" s="40">
        <f>db[[#This Row],[QTY B]]*IF(db[[#This Row],[QTY TG]]="",1,db[[#This Row],[QTY TG]])*IF(db[[#This Row],[QTY K]]="",1,db[[#This Row],[QTY K]])</f>
        <v>20</v>
      </c>
      <c r="AD2217" s="40" t="str">
        <f>IF(db[[#This Row],[STN K]]="",IF(db[[#This Row],[STN TG]]="",db[[#This Row],[STN B]],db[[#This Row],[STN TG]]),db[[#This Row],[STN K]])</f>
        <v>PCS</v>
      </c>
      <c r="AE2217" s="40"/>
    </row>
    <row r="2218" spans="1:31" x14ac:dyDescent="0.25">
      <c r="A2218" s="40">
        <f t="shared" si="34"/>
        <v>2217</v>
      </c>
      <c r="B2218" s="2" t="str">
        <f>LOWER(SUBSTITUTE(SUBSTITUTE(SUBSTITUTE(SUBSTITUTE(SUBSTITUTE(SUBSTITUTE(SUBSTITUTE(SUBSTITUTE(db[[#This Row],[NB BM]]," ",),".",""),"-",""),"(",""),")",""),"/",""),"""",""),"+",""))</f>
        <v>papercutterjkpc2638f4</v>
      </c>
      <c r="C2218" s="2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D2218" s="2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E221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papercutterjkpc2638f45pcsartomoro</v>
      </c>
      <c r="F221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papercutterpc2638f4jk5pcs</v>
      </c>
      <c r="G2218" s="2" t="str">
        <f>db[[#This Row],[NB NOTA_C]]&amp;LOWER(SUBSTITUTE(SUBSTITUTE(SUBSTITUTE(SUBSTITUTE(SUBSTITUTE(SUBSTITUTE(SUBSTITUTE(SUBSTITUTE(SUBSTITUTE(db[[#This Row],[FAKTUR]]," ",),".",""),"-",""),"(",""),")",""),",",""),"/",""),"""",""),"+",""))</f>
        <v>papercutterpc2638f4jkartomoro</v>
      </c>
      <c r="H221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papercutterpc2638f4jk5pcsartomoro</v>
      </c>
      <c r="I2218" s="2" t="s">
        <v>6423</v>
      </c>
      <c r="J2218" s="2" t="s">
        <v>587</v>
      </c>
      <c r="K2218" s="19" t="s">
        <v>588</v>
      </c>
      <c r="L2218" s="2" t="s">
        <v>1335</v>
      </c>
      <c r="M2218" s="34" t="e">
        <f>IF(db[[#This Row],[NB NOTA_C]]="","",COUNTIF([2]!B_MSK[concat],db[[#This Row],[NB NOTA_C]]))</f>
        <v>#REF!</v>
      </c>
      <c r="N2218" s="14" t="s">
        <v>1346</v>
      </c>
      <c r="O2218" s="2" t="s">
        <v>1511</v>
      </c>
      <c r="P2218" s="2" t="s">
        <v>2421</v>
      </c>
      <c r="R2218" s="2" t="str">
        <f>IF(db[[#This Row],[QTY/ CTN]]="","",SUBSTITUTE(SUBSTITUTE(SUBSTITUTE(db[[#This Row],[QTY/ CTN]]," ","_",2),"(",""),")","")&amp;"_")</f>
        <v>5 PCS_</v>
      </c>
      <c r="S2218" s="2">
        <f>IF(db[[#This Row],[H_QTY/ CTN]]="","",SEARCH("_",db[[#This Row],[H_QTY/ CTN]]))</f>
        <v>6</v>
      </c>
      <c r="T2218" s="2">
        <f>IF(db[[#This Row],[H_QTY/ CTN]]="","",LEN(db[[#This Row],[H_QTY/ CTN]]))</f>
        <v>6</v>
      </c>
      <c r="U2218" s="41" t="str">
        <f>IF(db[[#This Row],[H_QTY/ CTN]]="","",LEFT(db[[#This Row],[H_QTY/ CTN]],db[[#This Row],[H_1]]-1))</f>
        <v>5 PCS</v>
      </c>
      <c r="V2218" s="40" t="str">
        <f>IF(NOT(db[[#This Row],[H_1]]=db[[#This Row],[H_2]]),MID(db[[#This Row],[H_QTY/ CTN]],db[[#This Row],[H_1]]+1,db[[#This Row],[H_2]]-db[[#This Row],[H_1]]-1),"")</f>
        <v/>
      </c>
      <c r="W2218" s="40" t="str">
        <f>IF(db[[#This Row],[QTY/ CTN B]]="","",LEFT(db[[#This Row],[QTY/ CTN B]],SEARCH(" ",db[[#This Row],[QTY/ CTN B]],1)-1))</f>
        <v>5</v>
      </c>
      <c r="X2218" s="40" t="str">
        <f>IF(db[[#This Row],[QTY/ CTN B]]="","",RIGHT(db[[#This Row],[QTY/ CTN B]],LEN(db[[#This Row],[QTY/ CTN B]])-SEARCH(" ",db[[#This Row],[QTY/ CTN B]],1)))</f>
        <v>PCS</v>
      </c>
      <c r="Y2218" s="40" t="str">
        <f>IF(db[[#This Row],[QTY/ CTN TG]]="",IF(db[[#This Row],[STN TG]]="","",12),LEFT(db[[#This Row],[QTY/ CTN TG]],SEARCH(" ",db[[#This Row],[QTY/ CTN TG]],1)-1))</f>
        <v/>
      </c>
      <c r="Z22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18" s="40" t="str">
        <f>IF(db[[#This Row],[STN K]]="","",IF(db[[#This Row],[STN TG]]="LSN",12,""))</f>
        <v/>
      </c>
      <c r="AB2218" s="40" t="str">
        <f>IF(db[[#This Row],[STN TG]]="LSN","PCS","")</f>
        <v/>
      </c>
      <c r="AC2218" s="40">
        <f>db[[#This Row],[QTY B]]*IF(db[[#This Row],[QTY TG]]="",1,db[[#This Row],[QTY TG]])*IF(db[[#This Row],[QTY K]]="",1,db[[#This Row],[QTY K]])</f>
        <v>5</v>
      </c>
      <c r="AD2218" s="40" t="str">
        <f>IF(db[[#This Row],[STN K]]="",IF(db[[#This Row],[STN TG]]="",db[[#This Row],[STN B]],db[[#This Row],[STN TG]]),db[[#This Row],[STN K]])</f>
        <v>PCS</v>
      </c>
      <c r="AE2218" s="40"/>
    </row>
    <row r="2219" spans="1:31" x14ac:dyDescent="0.25">
      <c r="A2219" s="40">
        <f t="shared" si="34"/>
        <v>2218</v>
      </c>
      <c r="B2219" s="2" t="str">
        <f>LOWER(SUBSTITUTE(SUBSTITUTE(SUBSTITUTE(SUBSTITUTE(SUBSTITUTE(SUBSTITUTE(SUBSTITUTE(SUBSTITUTE(db[[#This Row],[NB BM]]," ",),".",""),"-",""),"(",""),")",""),"/",""),"""",""),"+",""))</f>
        <v>papercutterjkpc3846besia4</v>
      </c>
      <c r="C2219" s="2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D2219" s="2" t="str">
        <f>LOWER(SUBSTITUTE(SUBSTITUTE(SUBSTITUTE(SUBSTITUTE(SUBSTITUTE(SUBSTITUTE(SUBSTITUTE(SUBSTITUTE(SUBSTITUTE(db[[#This Row],[NB PAJAK]]," ",""),"-",""),"(",""),")",""),".",""),",",""),"/",""),"""",""),"+",""))</f>
        <v/>
      </c>
      <c r="E221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papercutterjkpc3846besia44pcsartomoro</v>
      </c>
      <c r="F221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papercutterpc3846besia34pcs</v>
      </c>
      <c r="G2219" s="2" t="str">
        <f>db[[#This Row],[NB NOTA_C]]&amp;LOWER(SUBSTITUTE(SUBSTITUTE(SUBSTITUTE(SUBSTITUTE(SUBSTITUTE(SUBSTITUTE(SUBSTITUTE(SUBSTITUTE(SUBSTITUTE(db[[#This Row],[FAKTUR]]," ",),".",""),"-",""),"(",""),")",""),",",""),"/",""),"""",""),"+",""))</f>
        <v>papercutterpc3846besia3artomoro</v>
      </c>
      <c r="H221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papercutterpc3846besia34pcsartomoro</v>
      </c>
      <c r="I2219" s="2" t="s">
        <v>589</v>
      </c>
      <c r="J2219" s="2" t="s">
        <v>590</v>
      </c>
      <c r="K2219" s="14"/>
      <c r="L2219" s="2" t="s">
        <v>1335</v>
      </c>
      <c r="M2219" s="34" t="e">
        <f>IF(db[[#This Row],[NB NOTA_C]]="","",COUNTIF([2]!B_MSK[concat],db[[#This Row],[NB NOTA_C]]))</f>
        <v>#REF!</v>
      </c>
      <c r="N2219" s="14" t="s">
        <v>1346</v>
      </c>
      <c r="O2219" s="2" t="s">
        <v>1512</v>
      </c>
      <c r="P2219" s="2" t="s">
        <v>2421</v>
      </c>
      <c r="R2219" s="2" t="str">
        <f>IF(db[[#This Row],[QTY/ CTN]]="","",SUBSTITUTE(SUBSTITUTE(SUBSTITUTE(db[[#This Row],[QTY/ CTN]]," ","_",2),"(",""),")","")&amp;"_")</f>
        <v>4 PCS_</v>
      </c>
      <c r="S2219" s="2">
        <f>IF(db[[#This Row],[H_QTY/ CTN]]="","",SEARCH("_",db[[#This Row],[H_QTY/ CTN]]))</f>
        <v>6</v>
      </c>
      <c r="T2219" s="2">
        <f>IF(db[[#This Row],[H_QTY/ CTN]]="","",LEN(db[[#This Row],[H_QTY/ CTN]]))</f>
        <v>6</v>
      </c>
      <c r="U2219" s="41" t="str">
        <f>IF(db[[#This Row],[H_QTY/ CTN]]="","",LEFT(db[[#This Row],[H_QTY/ CTN]],db[[#This Row],[H_1]]-1))</f>
        <v>4 PCS</v>
      </c>
      <c r="V2219" s="40" t="str">
        <f>IF(NOT(db[[#This Row],[H_1]]=db[[#This Row],[H_2]]),MID(db[[#This Row],[H_QTY/ CTN]],db[[#This Row],[H_1]]+1,db[[#This Row],[H_2]]-db[[#This Row],[H_1]]-1),"")</f>
        <v/>
      </c>
      <c r="W2219" s="40" t="str">
        <f>IF(db[[#This Row],[QTY/ CTN B]]="","",LEFT(db[[#This Row],[QTY/ CTN B]],SEARCH(" ",db[[#This Row],[QTY/ CTN B]],1)-1))</f>
        <v>4</v>
      </c>
      <c r="X2219" s="40" t="str">
        <f>IF(db[[#This Row],[QTY/ CTN B]]="","",RIGHT(db[[#This Row],[QTY/ CTN B]],LEN(db[[#This Row],[QTY/ CTN B]])-SEARCH(" ",db[[#This Row],[QTY/ CTN B]],1)))</f>
        <v>PCS</v>
      </c>
      <c r="Y2219" s="40" t="str">
        <f>IF(db[[#This Row],[QTY/ CTN TG]]="",IF(db[[#This Row],[STN TG]]="","",12),LEFT(db[[#This Row],[QTY/ CTN TG]],SEARCH(" ",db[[#This Row],[QTY/ CTN TG]],1)-1))</f>
        <v/>
      </c>
      <c r="Z22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19" s="40" t="str">
        <f>IF(db[[#This Row],[STN K]]="","",IF(db[[#This Row],[STN TG]]="LSN",12,""))</f>
        <v/>
      </c>
      <c r="AB2219" s="40" t="str">
        <f>IF(db[[#This Row],[STN TG]]="LSN","PCS","")</f>
        <v/>
      </c>
      <c r="AC2219" s="40">
        <f>db[[#This Row],[QTY B]]*IF(db[[#This Row],[QTY TG]]="",1,db[[#This Row],[QTY TG]])*IF(db[[#This Row],[QTY K]]="",1,db[[#This Row],[QTY K]])</f>
        <v>4</v>
      </c>
      <c r="AD2219" s="40" t="str">
        <f>IF(db[[#This Row],[STN K]]="",IF(db[[#This Row],[STN TG]]="",db[[#This Row],[STN B]],db[[#This Row],[STN TG]]),db[[#This Row],[STN K]])</f>
        <v>PCS</v>
      </c>
      <c r="AE2219" s="40"/>
    </row>
    <row r="2220" spans="1:31" x14ac:dyDescent="0.25">
      <c r="A2220" s="40">
        <f t="shared" si="34"/>
        <v>2219</v>
      </c>
      <c r="B2220" s="5" t="str">
        <f>LOWER(SUBSTITUTE(SUBSTITUTE(SUBSTITUTE(SUBSTITUTE(SUBSTITUTE(SUBSTITUTE(SUBSTITUTE(SUBSTITUTE(db[[#This Row],[NB BM]]," ",),".",""),"-",""),"(",""),")",""),"/",""),"""",""),"+",""))</f>
        <v>papercutterjkpc3846besia3</v>
      </c>
      <c r="C2220" s="5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D2220" s="5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E222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papercutterjkpc3846besia34pcsartomoro</v>
      </c>
      <c r="F222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papercutterpc3846besia3jk4pcs</v>
      </c>
      <c r="G2220" s="5" t="str">
        <f>db[[#This Row],[NB NOTA_C]]&amp;LOWER(SUBSTITUTE(SUBSTITUTE(SUBSTITUTE(SUBSTITUTE(SUBSTITUTE(SUBSTITUTE(SUBSTITUTE(SUBSTITUTE(SUBSTITUTE(db[[#This Row],[FAKTUR]]," ",),".",""),"-",""),"(",""),")",""),",",""),"/",""),"""",""),"+",""))</f>
        <v>papercutterpc3846besia3jkartomoro</v>
      </c>
      <c r="H222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papercutterpc3846besia3jk4pcsartomoro</v>
      </c>
      <c r="I2220" s="2" t="s">
        <v>3323</v>
      </c>
      <c r="J2220" s="2" t="s">
        <v>3205</v>
      </c>
      <c r="K2220" s="14" t="s">
        <v>3204</v>
      </c>
      <c r="L2220" s="2" t="s">
        <v>1335</v>
      </c>
      <c r="M2220" s="33" t="e">
        <f>IF(db[[#This Row],[NB NOTA_C]]="","",COUNTIF([2]!B_MSK[concat],db[[#This Row],[NB NOTA_C]]))</f>
        <v>#REF!</v>
      </c>
      <c r="N2220" s="9" t="s">
        <v>1346</v>
      </c>
      <c r="O2220" s="5" t="s">
        <v>1512</v>
      </c>
      <c r="P2220" s="2" t="s">
        <v>2421</v>
      </c>
      <c r="Q2220" s="5"/>
      <c r="R2220" s="5" t="str">
        <f>IF(db[[#This Row],[QTY/ CTN]]="","",SUBSTITUTE(SUBSTITUTE(SUBSTITUTE(db[[#This Row],[QTY/ CTN]]," ","_",2),"(",""),")","")&amp;"_")</f>
        <v>4 PCS_</v>
      </c>
      <c r="S2220" s="5">
        <f>IF(db[[#This Row],[H_QTY/ CTN]]="","",SEARCH("_",db[[#This Row],[H_QTY/ CTN]]))</f>
        <v>6</v>
      </c>
      <c r="T2220" s="5">
        <f>IF(db[[#This Row],[H_QTY/ CTN]]="","",LEN(db[[#This Row],[H_QTY/ CTN]]))</f>
        <v>6</v>
      </c>
      <c r="U2220" s="40" t="str">
        <f>IF(db[[#This Row],[H_QTY/ CTN]]="","",LEFT(db[[#This Row],[H_QTY/ CTN]],db[[#This Row],[H_1]]-1))</f>
        <v>4 PCS</v>
      </c>
      <c r="V2220" s="40" t="str">
        <f>IF(NOT(db[[#This Row],[H_1]]=db[[#This Row],[H_2]]),MID(db[[#This Row],[H_QTY/ CTN]],db[[#This Row],[H_1]]+1,db[[#This Row],[H_2]]-db[[#This Row],[H_1]]-1),"")</f>
        <v/>
      </c>
      <c r="W2220" s="40" t="str">
        <f>IF(db[[#This Row],[QTY/ CTN B]]="","",LEFT(db[[#This Row],[QTY/ CTN B]],SEARCH(" ",db[[#This Row],[QTY/ CTN B]],1)-1))</f>
        <v>4</v>
      </c>
      <c r="X2220" s="40" t="str">
        <f>IF(db[[#This Row],[QTY/ CTN B]]="","",RIGHT(db[[#This Row],[QTY/ CTN B]],LEN(db[[#This Row],[QTY/ CTN B]])-SEARCH(" ",db[[#This Row],[QTY/ CTN B]],1)))</f>
        <v>PCS</v>
      </c>
      <c r="Y2220" s="40" t="str">
        <f>IF(db[[#This Row],[QTY/ CTN TG]]="",IF(db[[#This Row],[STN TG]]="","",12),LEFT(db[[#This Row],[QTY/ CTN TG]],SEARCH(" ",db[[#This Row],[QTY/ CTN TG]],1)-1))</f>
        <v/>
      </c>
      <c r="Z22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20" s="40" t="str">
        <f>IF(db[[#This Row],[STN K]]="","",IF(db[[#This Row],[STN TG]]="LSN",12,""))</f>
        <v/>
      </c>
      <c r="AB2220" s="40" t="str">
        <f>IF(db[[#This Row],[STN TG]]="LSN","PCS","")</f>
        <v/>
      </c>
      <c r="AC2220" s="40">
        <f>db[[#This Row],[QTY B]]*IF(db[[#This Row],[QTY TG]]="",1,db[[#This Row],[QTY TG]])*IF(db[[#This Row],[QTY K]]="",1,db[[#This Row],[QTY K]])</f>
        <v>4</v>
      </c>
      <c r="AD2220" s="40" t="str">
        <f>IF(db[[#This Row],[STN K]]="",IF(db[[#This Row],[STN TG]]="",db[[#This Row],[STN B]],db[[#This Row],[STN TG]]),db[[#This Row],[STN K]])</f>
        <v>PCS</v>
      </c>
      <c r="AE2220" s="40"/>
    </row>
    <row r="2221" spans="1:31" x14ac:dyDescent="0.25">
      <c r="A2221" s="40">
        <f t="shared" si="34"/>
        <v>2220</v>
      </c>
      <c r="B2221" s="2" t="str">
        <f>LOWER(SUBSTITUTE(SUBSTITUTE(SUBSTITUTE(SUBSTITUTE(SUBSTITUTE(SUBSTITUTE(SUBSTITUTE(SUBSTITUTE(db[[#This Row],[NB BM]]," ",),".",""),"-",""),"(",""),")",""),"/",""),"""",""),"+",""))</f>
        <v>paperfastenerjkpf50warna</v>
      </c>
      <c r="C2221" s="2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D2221" s="2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E222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paperfastenerjkpf50warna100pakartomoro</v>
      </c>
      <c r="F222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paperfastenerpf50colorjk100pak</v>
      </c>
      <c r="G2221" s="2" t="str">
        <f>db[[#This Row],[NB NOTA_C]]&amp;LOWER(SUBSTITUTE(SUBSTITUTE(SUBSTITUTE(SUBSTITUTE(SUBSTITUTE(SUBSTITUTE(SUBSTITUTE(SUBSTITUTE(SUBSTITUTE(db[[#This Row],[FAKTUR]]," ",),".",""),"-",""),"(",""),")",""),",",""),"/",""),"""",""),"+",""))</f>
        <v>paperfastenerpf50colorjkartomoro</v>
      </c>
      <c r="H222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paperfastenerpf50colorjk100pakartomoro</v>
      </c>
      <c r="I2221" s="2" t="s">
        <v>591</v>
      </c>
      <c r="J2221" s="2" t="s">
        <v>592</v>
      </c>
      <c r="K2221" s="14" t="s">
        <v>1968</v>
      </c>
      <c r="L2221" s="2" t="s">
        <v>1335</v>
      </c>
      <c r="M2221" s="34" t="e">
        <f>IF(db[[#This Row],[NB NOTA_C]]="","",COUNTIF([2]!B_MSK[concat],db[[#This Row],[NB NOTA_C]]))</f>
        <v>#REF!</v>
      </c>
      <c r="N2221" s="14" t="s">
        <v>1346</v>
      </c>
      <c r="O2221" s="2" t="s">
        <v>1463</v>
      </c>
      <c r="P2221" s="2" t="s">
        <v>2735</v>
      </c>
      <c r="R2221" s="2" t="str">
        <f>IF(db[[#This Row],[QTY/ CTN]]="","",SUBSTITUTE(SUBSTITUTE(SUBSTITUTE(db[[#This Row],[QTY/ CTN]]," ","_",2),"(",""),")","")&amp;"_")</f>
        <v>100 PAK_</v>
      </c>
      <c r="S2221" s="2">
        <f>IF(db[[#This Row],[H_QTY/ CTN]]="","",SEARCH("_",db[[#This Row],[H_QTY/ CTN]]))</f>
        <v>8</v>
      </c>
      <c r="T2221" s="2">
        <f>IF(db[[#This Row],[H_QTY/ CTN]]="","",LEN(db[[#This Row],[H_QTY/ CTN]]))</f>
        <v>8</v>
      </c>
      <c r="U2221" s="41" t="str">
        <f>IF(db[[#This Row],[H_QTY/ CTN]]="","",LEFT(db[[#This Row],[H_QTY/ CTN]],db[[#This Row],[H_1]]-1))</f>
        <v>100 PAK</v>
      </c>
      <c r="V2221" s="40" t="str">
        <f>IF(NOT(db[[#This Row],[H_1]]=db[[#This Row],[H_2]]),MID(db[[#This Row],[H_QTY/ CTN]],db[[#This Row],[H_1]]+1,db[[#This Row],[H_2]]-db[[#This Row],[H_1]]-1),"")</f>
        <v/>
      </c>
      <c r="W2221" s="40" t="str">
        <f>IF(db[[#This Row],[QTY/ CTN B]]="","",LEFT(db[[#This Row],[QTY/ CTN B]],SEARCH(" ",db[[#This Row],[QTY/ CTN B]],1)-1))</f>
        <v>100</v>
      </c>
      <c r="X2221" s="40" t="str">
        <f>IF(db[[#This Row],[QTY/ CTN B]]="","",RIGHT(db[[#This Row],[QTY/ CTN B]],LEN(db[[#This Row],[QTY/ CTN B]])-SEARCH(" ",db[[#This Row],[QTY/ CTN B]],1)))</f>
        <v>PAK</v>
      </c>
      <c r="Y2221" s="40" t="str">
        <f>IF(db[[#This Row],[QTY/ CTN TG]]="",IF(db[[#This Row],[STN TG]]="","",12),LEFT(db[[#This Row],[QTY/ CTN TG]],SEARCH(" ",db[[#This Row],[QTY/ CTN TG]],1)-1))</f>
        <v/>
      </c>
      <c r="Z22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21" s="40" t="str">
        <f>IF(db[[#This Row],[STN K]]="","",IF(db[[#This Row],[STN TG]]="LSN",12,""))</f>
        <v/>
      </c>
      <c r="AB2221" s="40" t="str">
        <f>IF(db[[#This Row],[STN TG]]="LSN","PCS","")</f>
        <v/>
      </c>
      <c r="AC2221" s="40">
        <f>db[[#This Row],[QTY B]]*IF(db[[#This Row],[QTY TG]]="",1,db[[#This Row],[QTY TG]])*IF(db[[#This Row],[QTY K]]="",1,db[[#This Row],[QTY K]])</f>
        <v>100</v>
      </c>
      <c r="AD2221" s="40" t="str">
        <f>IF(db[[#This Row],[STN K]]="",IF(db[[#This Row],[STN TG]]="",db[[#This Row],[STN B]],db[[#This Row],[STN TG]]),db[[#This Row],[STN K]])</f>
        <v>PAK</v>
      </c>
      <c r="AE2221" s="40"/>
    </row>
    <row r="2222" spans="1:31" x14ac:dyDescent="0.25">
      <c r="A2222" s="40">
        <f t="shared" si="34"/>
        <v>2221</v>
      </c>
      <c r="B2222" s="2" t="str">
        <f>LOWER(SUBSTITUTE(SUBSTITUTE(SUBSTITUTE(SUBSTITUTE(SUBSTITUTE(SUBSTITUTE(SUBSTITUTE(SUBSTITUTE(db[[#This Row],[NB BM]]," ",),".",""),"-",""),"(",""),")",""),"/",""),"""",""),"+",""))</f>
        <v>paperfastenerjkpf50putih</v>
      </c>
      <c r="C2222" s="2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D2222" s="2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E222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paperfastenerjkpf50putih100pakartomoro</v>
      </c>
      <c r="F222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paperfastenerpf50whitejk100pak</v>
      </c>
      <c r="G2222" s="2" t="str">
        <f>db[[#This Row],[NB NOTA_C]]&amp;LOWER(SUBSTITUTE(SUBSTITUTE(SUBSTITUTE(SUBSTITUTE(SUBSTITUTE(SUBSTITUTE(SUBSTITUTE(SUBSTITUTE(SUBSTITUTE(db[[#This Row],[FAKTUR]]," ",),".",""),"-",""),"(",""),")",""),",",""),"/",""),"""",""),"+",""))</f>
        <v>paperfastenerpf50whitejkartomoro</v>
      </c>
      <c r="H222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paperfastenerpf50whitejk100pakartomoro</v>
      </c>
      <c r="I2222" s="2" t="s">
        <v>6749</v>
      </c>
      <c r="J2222" s="2" t="s">
        <v>593</v>
      </c>
      <c r="K2222" s="14" t="s">
        <v>4205</v>
      </c>
      <c r="L2222" s="2" t="s">
        <v>1335</v>
      </c>
      <c r="M2222" s="34" t="e">
        <f>IF(db[[#This Row],[NB NOTA_C]]="","",COUNTIF([2]!B_MSK[concat],db[[#This Row],[NB NOTA_C]]))</f>
        <v>#REF!</v>
      </c>
      <c r="N2222" s="14" t="s">
        <v>1346</v>
      </c>
      <c r="O2222" s="2" t="s">
        <v>1463</v>
      </c>
      <c r="P2222" s="2" t="s">
        <v>2735</v>
      </c>
      <c r="R2222" s="2" t="str">
        <f>IF(db[[#This Row],[QTY/ CTN]]="","",SUBSTITUTE(SUBSTITUTE(SUBSTITUTE(db[[#This Row],[QTY/ CTN]]," ","_",2),"(",""),")","")&amp;"_")</f>
        <v>100 PAK_</v>
      </c>
      <c r="S2222" s="2">
        <f>IF(db[[#This Row],[H_QTY/ CTN]]="","",SEARCH("_",db[[#This Row],[H_QTY/ CTN]]))</f>
        <v>8</v>
      </c>
      <c r="T2222" s="2">
        <f>IF(db[[#This Row],[H_QTY/ CTN]]="","",LEN(db[[#This Row],[H_QTY/ CTN]]))</f>
        <v>8</v>
      </c>
      <c r="U2222" s="41" t="str">
        <f>IF(db[[#This Row],[H_QTY/ CTN]]="","",LEFT(db[[#This Row],[H_QTY/ CTN]],db[[#This Row],[H_1]]-1))</f>
        <v>100 PAK</v>
      </c>
      <c r="V2222" s="40" t="str">
        <f>IF(NOT(db[[#This Row],[H_1]]=db[[#This Row],[H_2]]),MID(db[[#This Row],[H_QTY/ CTN]],db[[#This Row],[H_1]]+1,db[[#This Row],[H_2]]-db[[#This Row],[H_1]]-1),"")</f>
        <v/>
      </c>
      <c r="W2222" s="40" t="str">
        <f>IF(db[[#This Row],[QTY/ CTN B]]="","",LEFT(db[[#This Row],[QTY/ CTN B]],SEARCH(" ",db[[#This Row],[QTY/ CTN B]],1)-1))</f>
        <v>100</v>
      </c>
      <c r="X2222" s="40" t="str">
        <f>IF(db[[#This Row],[QTY/ CTN B]]="","",RIGHT(db[[#This Row],[QTY/ CTN B]],LEN(db[[#This Row],[QTY/ CTN B]])-SEARCH(" ",db[[#This Row],[QTY/ CTN B]],1)))</f>
        <v>PAK</v>
      </c>
      <c r="Y2222" s="40" t="str">
        <f>IF(db[[#This Row],[QTY/ CTN TG]]="",IF(db[[#This Row],[STN TG]]="","",12),LEFT(db[[#This Row],[QTY/ CTN TG]],SEARCH(" ",db[[#This Row],[QTY/ CTN TG]],1)-1))</f>
        <v/>
      </c>
      <c r="Z22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22" s="40" t="str">
        <f>IF(db[[#This Row],[STN K]]="","",IF(db[[#This Row],[STN TG]]="LSN",12,""))</f>
        <v/>
      </c>
      <c r="AB2222" s="40" t="str">
        <f>IF(db[[#This Row],[STN TG]]="LSN","PCS","")</f>
        <v/>
      </c>
      <c r="AC2222" s="40">
        <f>db[[#This Row],[QTY B]]*IF(db[[#This Row],[QTY TG]]="",1,db[[#This Row],[QTY TG]])*IF(db[[#This Row],[QTY K]]="",1,db[[#This Row],[QTY K]])</f>
        <v>100</v>
      </c>
      <c r="AD2222" s="40" t="str">
        <f>IF(db[[#This Row],[STN K]]="",IF(db[[#This Row],[STN TG]]="",db[[#This Row],[STN B]],db[[#This Row],[STN TG]]),db[[#This Row],[STN K]])</f>
        <v>PAK</v>
      </c>
      <c r="AE2222" s="40"/>
    </row>
    <row r="2223" spans="1:31" x14ac:dyDescent="0.25">
      <c r="A2223" s="40">
        <f t="shared" si="34"/>
        <v>2222</v>
      </c>
      <c r="B2223" s="5" t="str">
        <f>LOWER(SUBSTITUTE(SUBSTITUTE(SUBSTITUTE(SUBSTITUTE(SUBSTITUTE(SUBSTITUTE(SUBSTITUTE(SUBSTITUTE(db[[#This Row],[NB BM]]," ",),".",""),"-",""),"(",""),")",""),"/",""),"""",""),"+",""))</f>
        <v>pc823</v>
      </c>
      <c r="C2223" s="5" t="str">
        <f>LOWER(SUBSTITUTE(SUBSTITUTE(SUBSTITUTE(SUBSTITUTE(SUBSTITUTE(SUBSTITUTE(SUBSTITUTE(SUBSTITUTE(SUBSTITUTE(db[[#This Row],[NB NOTA]]," ",),".",""),"-",""),"(",""),")",""),",",""),"/",""),"""",""),"+",""))</f>
        <v>pc823</v>
      </c>
      <c r="D2223" s="5" t="str">
        <f>LOWER(SUBSTITUTE(SUBSTITUTE(SUBSTITUTE(SUBSTITUTE(SUBSTITUTE(SUBSTITUTE(SUBSTITUTE(SUBSTITUTE(SUBSTITUTE(db[[#This Row],[NB PAJAK]]," ",""),"-",""),"(",""),")",""),".",""),",",""),"/",""),"""",""),"+",""))</f>
        <v/>
      </c>
      <c r="E222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pc82332lsnuntana</v>
      </c>
      <c r="F222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pc82332lsn</v>
      </c>
      <c r="G2223" s="5" t="str">
        <f>db[[#This Row],[NB NOTA_C]]&amp;LOWER(SUBSTITUTE(SUBSTITUTE(SUBSTITUTE(SUBSTITUTE(SUBSTITUTE(SUBSTITUTE(SUBSTITUTE(SUBSTITUTE(SUBSTITUTE(db[[#This Row],[FAKTUR]]," ",),".",""),"-",""),"(",""),")",""),",",""),"/",""),"""",""),"+",""))</f>
        <v>pc823untana</v>
      </c>
      <c r="H222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pc82332lsnuntana</v>
      </c>
      <c r="I2223" s="2" t="s">
        <v>5773</v>
      </c>
      <c r="J2223" s="2" t="s">
        <v>4610</v>
      </c>
      <c r="K2223" s="14"/>
      <c r="L2223" s="2" t="s">
        <v>1336</v>
      </c>
      <c r="M2223" s="33" t="e">
        <f>IF(db[[#This Row],[NB NOTA_C]]="","",COUNTIF([2]!B_MSK[concat],db[[#This Row],[NB NOTA_C]]))</f>
        <v>#REF!</v>
      </c>
      <c r="N2223" s="9" t="s">
        <v>4611</v>
      </c>
      <c r="O2223" s="5" t="s">
        <v>3967</v>
      </c>
      <c r="P2223" s="2" t="s">
        <v>2442</v>
      </c>
      <c r="Q2223" s="5"/>
      <c r="R2223" s="5" t="str">
        <f>IF(db[[#This Row],[QTY/ CTN]]="","",SUBSTITUTE(SUBSTITUTE(SUBSTITUTE(db[[#This Row],[QTY/ CTN]]," ","_",2),"(",""),")","")&amp;"_")</f>
        <v>32 LSN_</v>
      </c>
      <c r="S2223" s="5">
        <f>IF(db[[#This Row],[H_QTY/ CTN]]="","",SEARCH("_",db[[#This Row],[H_QTY/ CTN]]))</f>
        <v>7</v>
      </c>
      <c r="T2223" s="5">
        <f>IF(db[[#This Row],[H_QTY/ CTN]]="","",LEN(db[[#This Row],[H_QTY/ CTN]]))</f>
        <v>7</v>
      </c>
      <c r="U2223" s="40" t="str">
        <f>IF(db[[#This Row],[H_QTY/ CTN]]="","",LEFT(db[[#This Row],[H_QTY/ CTN]],db[[#This Row],[H_1]]-1))</f>
        <v>32 LSN</v>
      </c>
      <c r="V2223" s="40" t="str">
        <f>IF(NOT(db[[#This Row],[H_1]]=db[[#This Row],[H_2]]),MID(db[[#This Row],[H_QTY/ CTN]],db[[#This Row],[H_1]]+1,db[[#This Row],[H_2]]-db[[#This Row],[H_1]]-1),"")</f>
        <v/>
      </c>
      <c r="W2223" s="40" t="str">
        <f>IF(db[[#This Row],[QTY/ CTN B]]="","",LEFT(db[[#This Row],[QTY/ CTN B]],SEARCH(" ",db[[#This Row],[QTY/ CTN B]],1)-1))</f>
        <v>32</v>
      </c>
      <c r="X2223" s="40" t="str">
        <f>IF(db[[#This Row],[QTY/ CTN B]]="","",RIGHT(db[[#This Row],[QTY/ CTN B]],LEN(db[[#This Row],[QTY/ CTN B]])-SEARCH(" ",db[[#This Row],[QTY/ CTN B]],1)))</f>
        <v>LSN</v>
      </c>
      <c r="Y2223" s="40">
        <f>IF(db[[#This Row],[QTY/ CTN TG]]="",IF(db[[#This Row],[STN TG]]="","",12),LEFT(db[[#This Row],[QTY/ CTN TG]],SEARCH(" ",db[[#This Row],[QTY/ CTN TG]],1)-1))</f>
        <v>12</v>
      </c>
      <c r="Z22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23" s="40" t="str">
        <f>IF(db[[#This Row],[STN K]]="","",IF(db[[#This Row],[STN TG]]="LSN",12,""))</f>
        <v/>
      </c>
      <c r="AB2223" s="40" t="str">
        <f>IF(db[[#This Row],[STN TG]]="LSN","PCS","")</f>
        <v/>
      </c>
      <c r="AC2223" s="40">
        <f>db[[#This Row],[QTY B]]*IF(db[[#This Row],[QTY TG]]="",1,db[[#This Row],[QTY TG]])*IF(db[[#This Row],[QTY K]]="",1,db[[#This Row],[QTY K]])</f>
        <v>384</v>
      </c>
      <c r="AD2223" s="40" t="str">
        <f>IF(db[[#This Row],[STN K]]="",IF(db[[#This Row],[STN TG]]="",db[[#This Row],[STN B]],db[[#This Row],[STN TG]]),db[[#This Row],[STN K]])</f>
        <v>PCS</v>
      </c>
      <c r="AE2223" s="40"/>
    </row>
    <row r="2224" spans="1:31" x14ac:dyDescent="0.25">
      <c r="A2224" s="40">
        <f t="shared" si="34"/>
        <v>2223</v>
      </c>
      <c r="B2224" s="5" t="str">
        <f>LOWER(SUBSTITUTE(SUBSTITUTE(SUBSTITUTE(SUBSTITUTE(SUBSTITUTE(SUBSTITUTE(SUBSTITUTE(SUBSTITUTE(db[[#This Row],[NB BM]]," ",),".",""),"-",""),"(",""),")",""),"/",""),"""",""),"+",""))</f>
        <v>pca792</v>
      </c>
      <c r="C2224" s="5" t="str">
        <f>LOWER(SUBSTITUTE(SUBSTITUTE(SUBSTITUTE(SUBSTITUTE(SUBSTITUTE(SUBSTITUTE(SUBSTITUTE(SUBSTITUTE(SUBSTITUTE(db[[#This Row],[NB NOTA]]," ",),".",""),"-",""),"(",""),")",""),",",""),"/",""),"""",""),"+",""))</f>
        <v>pca792</v>
      </c>
      <c r="D2224" s="5" t="str">
        <f>LOWER(SUBSTITUTE(SUBSTITUTE(SUBSTITUTE(SUBSTITUTE(SUBSTITUTE(SUBSTITUTE(SUBSTITUTE(SUBSTITUTE(SUBSTITUTE(db[[#This Row],[NB PAJAK]]," ",""),"-",""),"(",""),")",""),".",""),",",""),"/",""),"""",""),"+",""))</f>
        <v/>
      </c>
      <c r="E222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pca79236lsnuntana</v>
      </c>
      <c r="F222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pca79236lsn</v>
      </c>
      <c r="G2224" s="5" t="str">
        <f>db[[#This Row],[NB NOTA_C]]&amp;LOWER(SUBSTITUTE(SUBSTITUTE(SUBSTITUTE(SUBSTITUTE(SUBSTITUTE(SUBSTITUTE(SUBSTITUTE(SUBSTITUTE(SUBSTITUTE(db[[#This Row],[FAKTUR]]," ",),".",""),"-",""),"(",""),")",""),",",""),"/",""),"""",""),"+",""))</f>
        <v>pca792untana</v>
      </c>
      <c r="H222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pca79236lsnuntana</v>
      </c>
      <c r="I2224" s="2" t="s">
        <v>5774</v>
      </c>
      <c r="J2224" s="2" t="s">
        <v>4607</v>
      </c>
      <c r="K2224" s="14"/>
      <c r="L2224" s="2" t="s">
        <v>1336</v>
      </c>
      <c r="M2224" s="33" t="e">
        <f>IF(db[[#This Row],[NB NOTA_C]]="","",COUNTIF([2]!B_MSK[concat],db[[#This Row],[NB NOTA_C]]))</f>
        <v>#REF!</v>
      </c>
      <c r="N2224" s="9" t="s">
        <v>4584</v>
      </c>
      <c r="O2224" s="5" t="s">
        <v>1443</v>
      </c>
      <c r="P2224" s="2" t="s">
        <v>2442</v>
      </c>
      <c r="Q2224" s="5"/>
      <c r="R2224" s="5" t="str">
        <f>IF(db[[#This Row],[QTY/ CTN]]="","",SUBSTITUTE(SUBSTITUTE(SUBSTITUTE(db[[#This Row],[QTY/ CTN]]," ","_",2),"(",""),")","")&amp;"_")</f>
        <v>36 LSN_</v>
      </c>
      <c r="S2224" s="5">
        <f>IF(db[[#This Row],[H_QTY/ CTN]]="","",SEARCH("_",db[[#This Row],[H_QTY/ CTN]]))</f>
        <v>7</v>
      </c>
      <c r="T2224" s="5">
        <f>IF(db[[#This Row],[H_QTY/ CTN]]="","",LEN(db[[#This Row],[H_QTY/ CTN]]))</f>
        <v>7</v>
      </c>
      <c r="U2224" s="40" t="str">
        <f>IF(db[[#This Row],[H_QTY/ CTN]]="","",LEFT(db[[#This Row],[H_QTY/ CTN]],db[[#This Row],[H_1]]-1))</f>
        <v>36 LSN</v>
      </c>
      <c r="V2224" s="40" t="str">
        <f>IF(NOT(db[[#This Row],[H_1]]=db[[#This Row],[H_2]]),MID(db[[#This Row],[H_QTY/ CTN]],db[[#This Row],[H_1]]+1,db[[#This Row],[H_2]]-db[[#This Row],[H_1]]-1),"")</f>
        <v/>
      </c>
      <c r="W2224" s="40" t="str">
        <f>IF(db[[#This Row],[QTY/ CTN B]]="","",LEFT(db[[#This Row],[QTY/ CTN B]],SEARCH(" ",db[[#This Row],[QTY/ CTN B]],1)-1))</f>
        <v>36</v>
      </c>
      <c r="X2224" s="40" t="str">
        <f>IF(db[[#This Row],[QTY/ CTN B]]="","",RIGHT(db[[#This Row],[QTY/ CTN B]],LEN(db[[#This Row],[QTY/ CTN B]])-SEARCH(" ",db[[#This Row],[QTY/ CTN B]],1)))</f>
        <v>LSN</v>
      </c>
      <c r="Y2224" s="40">
        <f>IF(db[[#This Row],[QTY/ CTN TG]]="",IF(db[[#This Row],[STN TG]]="","",12),LEFT(db[[#This Row],[QTY/ CTN TG]],SEARCH(" ",db[[#This Row],[QTY/ CTN TG]],1)-1))</f>
        <v>12</v>
      </c>
      <c r="Z22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24" s="40" t="str">
        <f>IF(db[[#This Row],[STN K]]="","",IF(db[[#This Row],[STN TG]]="LSN",12,""))</f>
        <v/>
      </c>
      <c r="AB2224" s="40" t="str">
        <f>IF(db[[#This Row],[STN TG]]="LSN","PCS","")</f>
        <v/>
      </c>
      <c r="AC2224" s="40">
        <f>db[[#This Row],[QTY B]]*IF(db[[#This Row],[QTY TG]]="",1,db[[#This Row],[QTY TG]])*IF(db[[#This Row],[QTY K]]="",1,db[[#This Row],[QTY K]])</f>
        <v>432</v>
      </c>
      <c r="AD2224" s="40" t="str">
        <f>IF(db[[#This Row],[STN K]]="",IF(db[[#This Row],[STN TG]]="",db[[#This Row],[STN B]],db[[#This Row],[STN TG]]),db[[#This Row],[STN K]])</f>
        <v>PCS</v>
      </c>
      <c r="AE2224" s="40"/>
    </row>
    <row r="2225" spans="1:31" x14ac:dyDescent="0.25">
      <c r="A2225" s="40">
        <f t="shared" si="34"/>
        <v>2224</v>
      </c>
      <c r="B2225" s="110" t="str">
        <f>LOWER(SUBSTITUTE(SUBSTITUTE(SUBSTITUTE(SUBSTITUTE(SUBSTITUTE(SUBSTITUTE(SUBSTITUTE(SUBSTITUTE(db[[#This Row],[NB BM]]," ",),".",""),"-",""),"(",""),")",""),"/",""),"""",""),"+",""))</f>
        <v>pca807</v>
      </c>
      <c r="C2225" s="110" t="str">
        <f>LOWER(SUBSTITUTE(SUBSTITUTE(SUBSTITUTE(SUBSTITUTE(SUBSTITUTE(SUBSTITUTE(SUBSTITUTE(SUBSTITUTE(SUBSTITUTE(db[[#This Row],[NB NOTA]]," ",),".",""),"-",""),"(",""),")",""),",",""),"/",""),"""",""),"+",""))</f>
        <v>pca807</v>
      </c>
      <c r="D2225" s="110" t="str">
        <f>LOWER(SUBSTITUTE(SUBSTITUTE(SUBSTITUTE(SUBSTITUTE(SUBSTITUTE(SUBSTITUTE(SUBSTITUTE(SUBSTITUTE(SUBSTITUTE(db[[#This Row],[NB PAJAK]]," ",""),"-",""),"(",""),")",""),".",""),",",""),"/",""),"""",""),"+",""))</f>
        <v/>
      </c>
      <c r="E2225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pca80720lsnuntana</v>
      </c>
      <c r="F2225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pca80720lsn</v>
      </c>
      <c r="G2225" s="110" t="str">
        <f>db[[#This Row],[NB NOTA_C]]&amp;LOWER(SUBSTITUTE(SUBSTITUTE(SUBSTITUTE(SUBSTITUTE(SUBSTITUTE(SUBSTITUTE(SUBSTITUTE(SUBSTITUTE(SUBSTITUTE(db[[#This Row],[FAKTUR]]," ",),".",""),"-",""),"(",""),")",""),",",""),"/",""),"""",""),"+",""))</f>
        <v>pca807untana</v>
      </c>
      <c r="H2225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pca80720lsnuntana</v>
      </c>
      <c r="I2225" s="30" t="s">
        <v>5775</v>
      </c>
      <c r="J2225" s="30" t="s">
        <v>4158</v>
      </c>
      <c r="K2225" s="23"/>
      <c r="L2225" s="2" t="s">
        <v>1336</v>
      </c>
      <c r="M2225" s="111" t="e">
        <f>IF(db[[#This Row],[NB NOTA_C]]="","",COUNTIF([2]!B_MSK[concat],db[[#This Row],[NB NOTA_C]]))</f>
        <v>#REF!</v>
      </c>
      <c r="N2225" s="112" t="s">
        <v>3965</v>
      </c>
      <c r="O2225" s="110" t="s">
        <v>1428</v>
      </c>
      <c r="P2225" s="30" t="s">
        <v>2442</v>
      </c>
      <c r="Q2225" s="110"/>
      <c r="R2225" s="110" t="str">
        <f>IF(db[[#This Row],[QTY/ CTN]]="","",SUBSTITUTE(SUBSTITUTE(SUBSTITUTE(db[[#This Row],[QTY/ CTN]]," ","_",2),"(",""),")","")&amp;"_")</f>
        <v>20 LSN_</v>
      </c>
      <c r="S2225" s="110">
        <f>IF(db[[#This Row],[H_QTY/ CTN]]="","",SEARCH("_",db[[#This Row],[H_QTY/ CTN]]))</f>
        <v>7</v>
      </c>
      <c r="T2225" s="110">
        <f>IF(db[[#This Row],[H_QTY/ CTN]]="","",LEN(db[[#This Row],[H_QTY/ CTN]]))</f>
        <v>7</v>
      </c>
      <c r="U2225" s="113" t="str">
        <f>IF(db[[#This Row],[H_QTY/ CTN]]="","",LEFT(db[[#This Row],[H_QTY/ CTN]],db[[#This Row],[H_1]]-1))</f>
        <v>20 LSN</v>
      </c>
      <c r="V2225" s="113" t="str">
        <f>IF(NOT(db[[#This Row],[H_1]]=db[[#This Row],[H_2]]),MID(db[[#This Row],[H_QTY/ CTN]],db[[#This Row],[H_1]]+1,db[[#This Row],[H_2]]-db[[#This Row],[H_1]]-1),"")</f>
        <v/>
      </c>
      <c r="W2225" s="40" t="str">
        <f>IF(db[[#This Row],[QTY/ CTN B]]="","",LEFT(db[[#This Row],[QTY/ CTN B]],SEARCH(" ",db[[#This Row],[QTY/ CTN B]],1)-1))</f>
        <v>20</v>
      </c>
      <c r="X2225" s="40" t="str">
        <f>IF(db[[#This Row],[QTY/ CTN B]]="","",RIGHT(db[[#This Row],[QTY/ CTN B]],LEN(db[[#This Row],[QTY/ CTN B]])-SEARCH(" ",db[[#This Row],[QTY/ CTN B]],1)))</f>
        <v>LSN</v>
      </c>
      <c r="Y2225" s="40">
        <f>IF(db[[#This Row],[QTY/ CTN TG]]="",IF(db[[#This Row],[STN TG]]="","",12),LEFT(db[[#This Row],[QTY/ CTN TG]],SEARCH(" ",db[[#This Row],[QTY/ CTN TG]],1)-1))</f>
        <v>12</v>
      </c>
      <c r="Z22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25" s="40" t="str">
        <f>IF(db[[#This Row],[STN K]]="","",IF(db[[#This Row],[STN TG]]="LSN",12,""))</f>
        <v/>
      </c>
      <c r="AB2225" s="40" t="str">
        <f>IF(db[[#This Row],[STN TG]]="LSN","PCS","")</f>
        <v/>
      </c>
      <c r="AC2225" s="40">
        <f>db[[#This Row],[QTY B]]*IF(db[[#This Row],[QTY TG]]="",1,db[[#This Row],[QTY TG]])*IF(db[[#This Row],[QTY K]]="",1,db[[#This Row],[QTY K]])</f>
        <v>240</v>
      </c>
      <c r="AD2225" s="40" t="str">
        <f>IF(db[[#This Row],[STN K]]="",IF(db[[#This Row],[STN TG]]="",db[[#This Row],[STN B]],db[[#This Row],[STN TG]]),db[[#This Row],[STN K]])</f>
        <v>PCS</v>
      </c>
      <c r="AE2225" s="40"/>
    </row>
    <row r="2226" spans="1:31" x14ac:dyDescent="0.25">
      <c r="A2226" s="40">
        <f t="shared" si="34"/>
        <v>2225</v>
      </c>
      <c r="B2226" s="95" t="str">
        <f>LOWER(SUBSTITUTE(SUBSTITUTE(SUBSTITUTE(SUBSTITUTE(SUBSTITUTE(SUBSTITUTE(SUBSTITUTE(SUBSTITUTE(db[[#This Row],[NB BM]]," ",),".",""),"-",""),"(",""),")",""),"/",""),"""",""),"+",""))</f>
        <v>pca816</v>
      </c>
      <c r="C2226" s="95" t="str">
        <f>LOWER(SUBSTITUTE(SUBSTITUTE(SUBSTITUTE(SUBSTITUTE(SUBSTITUTE(SUBSTITUTE(SUBSTITUTE(SUBSTITUTE(SUBSTITUTE(db[[#This Row],[NB NOTA]]," ",),".",""),"-",""),"(",""),")",""),",",""),"/",""),"""",""),"+",""))</f>
        <v>pca816</v>
      </c>
      <c r="D2226" s="95" t="str">
        <f>LOWER(SUBSTITUTE(SUBSTITUTE(SUBSTITUTE(SUBSTITUTE(SUBSTITUTE(SUBSTITUTE(SUBSTITUTE(SUBSTITUTE(SUBSTITUTE(db[[#This Row],[NB PAJAK]]," ",""),"-",""),"(",""),")",""),".",""),",",""),"/",""),"""",""),"+",""))</f>
        <v/>
      </c>
      <c r="E2226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pca81632lsnuntana</v>
      </c>
      <c r="F2226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pca81632lsn</v>
      </c>
      <c r="G2226" s="95" t="str">
        <f>db[[#This Row],[NB NOTA_C]]&amp;LOWER(SUBSTITUTE(SUBSTITUTE(SUBSTITUTE(SUBSTITUTE(SUBSTITUTE(SUBSTITUTE(SUBSTITUTE(SUBSTITUTE(SUBSTITUTE(db[[#This Row],[FAKTUR]]," ",),".",""),"-",""),"(",""),")",""),",",""),"/",""),"""",""),"+",""))</f>
        <v>pca816untana</v>
      </c>
      <c r="H2226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pca81632lsnuntana</v>
      </c>
      <c r="I2226" s="12" t="s">
        <v>5776</v>
      </c>
      <c r="J2226" s="12" t="s">
        <v>3970</v>
      </c>
      <c r="K2226" s="20"/>
      <c r="L2226" s="2" t="s">
        <v>1336</v>
      </c>
      <c r="M2226" s="96" t="e">
        <f>IF(db[[#This Row],[NB NOTA_C]]="","",COUNTIF([2]!B_MSK[concat],db[[#This Row],[NB NOTA_C]]))</f>
        <v>#REF!</v>
      </c>
      <c r="N2226" s="99" t="s">
        <v>3966</v>
      </c>
      <c r="O2226" s="95" t="s">
        <v>3967</v>
      </c>
      <c r="P2226" s="12" t="s">
        <v>2442</v>
      </c>
      <c r="Q2226" s="95"/>
      <c r="R2226" s="95" t="str">
        <f>IF(db[[#This Row],[QTY/ CTN]]="","",SUBSTITUTE(SUBSTITUTE(SUBSTITUTE(db[[#This Row],[QTY/ CTN]]," ","_",2),"(",""),")","")&amp;"_")</f>
        <v>32 LSN_</v>
      </c>
      <c r="S2226" s="95">
        <f>IF(db[[#This Row],[H_QTY/ CTN]]="","",SEARCH("_",db[[#This Row],[H_QTY/ CTN]]))</f>
        <v>7</v>
      </c>
      <c r="T2226" s="95">
        <f>IF(db[[#This Row],[H_QTY/ CTN]]="","",LEN(db[[#This Row],[H_QTY/ CTN]]))</f>
        <v>7</v>
      </c>
      <c r="U2226" s="97" t="str">
        <f>IF(db[[#This Row],[H_QTY/ CTN]]="","",LEFT(db[[#This Row],[H_QTY/ CTN]],db[[#This Row],[H_1]]-1))</f>
        <v>32 LSN</v>
      </c>
      <c r="V2226" s="97" t="str">
        <f>IF(NOT(db[[#This Row],[H_1]]=db[[#This Row],[H_2]]),MID(db[[#This Row],[H_QTY/ CTN]],db[[#This Row],[H_1]]+1,db[[#This Row],[H_2]]-db[[#This Row],[H_1]]-1),"")</f>
        <v/>
      </c>
      <c r="W2226" s="40" t="str">
        <f>IF(db[[#This Row],[QTY/ CTN B]]="","",LEFT(db[[#This Row],[QTY/ CTN B]],SEARCH(" ",db[[#This Row],[QTY/ CTN B]],1)-1))</f>
        <v>32</v>
      </c>
      <c r="X2226" s="40" t="str">
        <f>IF(db[[#This Row],[QTY/ CTN B]]="","",RIGHT(db[[#This Row],[QTY/ CTN B]],LEN(db[[#This Row],[QTY/ CTN B]])-SEARCH(" ",db[[#This Row],[QTY/ CTN B]],1)))</f>
        <v>LSN</v>
      </c>
      <c r="Y2226" s="40">
        <f>IF(db[[#This Row],[QTY/ CTN TG]]="",IF(db[[#This Row],[STN TG]]="","",12),LEFT(db[[#This Row],[QTY/ CTN TG]],SEARCH(" ",db[[#This Row],[QTY/ CTN TG]],1)-1))</f>
        <v>12</v>
      </c>
      <c r="Z22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26" s="40" t="str">
        <f>IF(db[[#This Row],[STN K]]="","",IF(db[[#This Row],[STN TG]]="LSN",12,""))</f>
        <v/>
      </c>
      <c r="AB2226" s="40" t="str">
        <f>IF(db[[#This Row],[STN TG]]="LSN","PCS","")</f>
        <v/>
      </c>
      <c r="AC2226" s="40">
        <f>db[[#This Row],[QTY B]]*IF(db[[#This Row],[QTY TG]]="",1,db[[#This Row],[QTY TG]])*IF(db[[#This Row],[QTY K]]="",1,db[[#This Row],[QTY K]])</f>
        <v>384</v>
      </c>
      <c r="AD2226" s="40" t="str">
        <f>IF(db[[#This Row],[STN K]]="",IF(db[[#This Row],[STN TG]]="",db[[#This Row],[STN B]],db[[#This Row],[STN TG]]),db[[#This Row],[STN K]])</f>
        <v>PCS</v>
      </c>
      <c r="AE2226" s="40"/>
    </row>
    <row r="2227" spans="1:31" x14ac:dyDescent="0.25">
      <c r="A2227" s="40">
        <f t="shared" si="34"/>
        <v>2226</v>
      </c>
      <c r="B2227" s="5" t="str">
        <f>LOWER(SUBSTITUTE(SUBSTITUTE(SUBSTITUTE(SUBSTITUTE(SUBSTITUTE(SUBSTITUTE(SUBSTITUTE(SUBSTITUTE(db[[#This Row],[NB BM]]," ",),".",""),"-",""),"(",""),")",""),"/",""),"""",""),"+",""))</f>
        <v>pca838</v>
      </c>
      <c r="C2227" s="5" t="str">
        <f>LOWER(SUBSTITUTE(SUBSTITUTE(SUBSTITUTE(SUBSTITUTE(SUBSTITUTE(SUBSTITUTE(SUBSTITUTE(SUBSTITUTE(SUBSTITUTE(db[[#This Row],[NB NOTA]]," ",),".",""),"-",""),"(",""),")",""),",",""),"/",""),"""",""),"+",""))</f>
        <v>pca838</v>
      </c>
      <c r="D2227" s="5" t="str">
        <f>LOWER(SUBSTITUTE(SUBSTITUTE(SUBSTITUTE(SUBSTITUTE(SUBSTITUTE(SUBSTITUTE(SUBSTITUTE(SUBSTITUTE(SUBSTITUTE(db[[#This Row],[NB PAJAK]]," ",""),"-",""),"(",""),")",""),".",""),",",""),"/",""),"""",""),"+",""))</f>
        <v/>
      </c>
      <c r="E22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pca83836lsnuntana</v>
      </c>
      <c r="F22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pca83836lsn</v>
      </c>
      <c r="G2227" s="5" t="str">
        <f>db[[#This Row],[NB NOTA_C]]&amp;LOWER(SUBSTITUTE(SUBSTITUTE(SUBSTITUTE(SUBSTITUTE(SUBSTITUTE(SUBSTITUTE(SUBSTITUTE(SUBSTITUTE(SUBSTITUTE(db[[#This Row],[FAKTUR]]," ",),".",""),"-",""),"(",""),")",""),",",""),"/",""),"""",""),"+",""))</f>
        <v>pca838untana</v>
      </c>
      <c r="H22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pca83836lsnuntana</v>
      </c>
      <c r="I2227" s="2" t="s">
        <v>5777</v>
      </c>
      <c r="J2227" s="2" t="s">
        <v>4606</v>
      </c>
      <c r="K2227" s="14"/>
      <c r="L2227" s="2" t="s">
        <v>1336</v>
      </c>
      <c r="M2227" s="33" t="e">
        <f>IF(db[[#This Row],[NB NOTA_C]]="","",COUNTIF([2]!B_MSK[concat],db[[#This Row],[NB NOTA_C]]))</f>
        <v>#REF!</v>
      </c>
      <c r="N2227" s="9" t="s">
        <v>4584</v>
      </c>
      <c r="O2227" s="5" t="s">
        <v>1443</v>
      </c>
      <c r="P2227" s="2" t="s">
        <v>2442</v>
      </c>
      <c r="Q2227" s="5"/>
      <c r="R2227" s="5" t="str">
        <f>IF(db[[#This Row],[QTY/ CTN]]="","",SUBSTITUTE(SUBSTITUTE(SUBSTITUTE(db[[#This Row],[QTY/ CTN]]," ","_",2),"(",""),")","")&amp;"_")</f>
        <v>36 LSN_</v>
      </c>
      <c r="S2227" s="5">
        <f>IF(db[[#This Row],[H_QTY/ CTN]]="","",SEARCH("_",db[[#This Row],[H_QTY/ CTN]]))</f>
        <v>7</v>
      </c>
      <c r="T2227" s="5">
        <f>IF(db[[#This Row],[H_QTY/ CTN]]="","",LEN(db[[#This Row],[H_QTY/ CTN]]))</f>
        <v>7</v>
      </c>
      <c r="U2227" s="40" t="str">
        <f>IF(db[[#This Row],[H_QTY/ CTN]]="","",LEFT(db[[#This Row],[H_QTY/ CTN]],db[[#This Row],[H_1]]-1))</f>
        <v>36 LSN</v>
      </c>
      <c r="V2227" s="40" t="str">
        <f>IF(NOT(db[[#This Row],[H_1]]=db[[#This Row],[H_2]]),MID(db[[#This Row],[H_QTY/ CTN]],db[[#This Row],[H_1]]+1,db[[#This Row],[H_2]]-db[[#This Row],[H_1]]-1),"")</f>
        <v/>
      </c>
      <c r="W2227" s="40" t="str">
        <f>IF(db[[#This Row],[QTY/ CTN B]]="","",LEFT(db[[#This Row],[QTY/ CTN B]],SEARCH(" ",db[[#This Row],[QTY/ CTN B]],1)-1))</f>
        <v>36</v>
      </c>
      <c r="X2227" s="40" t="str">
        <f>IF(db[[#This Row],[QTY/ CTN B]]="","",RIGHT(db[[#This Row],[QTY/ CTN B]],LEN(db[[#This Row],[QTY/ CTN B]])-SEARCH(" ",db[[#This Row],[QTY/ CTN B]],1)))</f>
        <v>LSN</v>
      </c>
      <c r="Y2227" s="40">
        <f>IF(db[[#This Row],[QTY/ CTN TG]]="",IF(db[[#This Row],[STN TG]]="","",12),LEFT(db[[#This Row],[QTY/ CTN TG]],SEARCH(" ",db[[#This Row],[QTY/ CTN TG]],1)-1))</f>
        <v>12</v>
      </c>
      <c r="Z22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27" s="40" t="str">
        <f>IF(db[[#This Row],[STN K]]="","",IF(db[[#This Row],[STN TG]]="LSN",12,""))</f>
        <v/>
      </c>
      <c r="AB2227" s="40" t="str">
        <f>IF(db[[#This Row],[STN TG]]="LSN","PCS","")</f>
        <v/>
      </c>
      <c r="AC2227" s="40">
        <f>db[[#This Row],[QTY B]]*IF(db[[#This Row],[QTY TG]]="",1,db[[#This Row],[QTY TG]])*IF(db[[#This Row],[QTY K]]="",1,db[[#This Row],[QTY K]])</f>
        <v>432</v>
      </c>
      <c r="AD2227" s="40" t="str">
        <f>IF(db[[#This Row],[STN K]]="",IF(db[[#This Row],[STN TG]]="",db[[#This Row],[STN B]],db[[#This Row],[STN TG]]),db[[#This Row],[STN K]])</f>
        <v>PCS</v>
      </c>
      <c r="AE2227" s="40"/>
    </row>
    <row r="2228" spans="1:31" x14ac:dyDescent="0.25">
      <c r="A2228" s="78">
        <f t="shared" si="34"/>
        <v>2227</v>
      </c>
      <c r="B2228" s="79" t="str">
        <f>LOWER(SUBSTITUTE(SUBSTITUTE(SUBSTITUTE(SUBSTITUTE(SUBSTITUTE(SUBSTITUTE(SUBSTITUTE(SUBSTITUTE(db[[#This Row],[NB BM]]," ",),".",""),"-",""),"(",""),")",""),"/",""),"""",""),"+",""))</f>
        <v>pcb123</v>
      </c>
      <c r="C2228" s="79" t="str">
        <f>LOWER(SUBSTITUTE(SUBSTITUTE(SUBSTITUTE(SUBSTITUTE(SUBSTITUTE(SUBSTITUTE(SUBSTITUTE(SUBSTITUTE(SUBSTITUTE(db[[#This Row],[NB NOTA]]," ",),".",""),"-",""),"(",""),")",""),",",""),"/",""),"""",""),"+",""))</f>
        <v>pcb123</v>
      </c>
      <c r="D2228" s="79" t="str">
        <f>LOWER(SUBSTITUTE(SUBSTITUTE(SUBSTITUTE(SUBSTITUTE(SUBSTITUTE(SUBSTITUTE(SUBSTITUTE(SUBSTITUTE(SUBSTITUTE(db[[#This Row],[NB PAJAK]]," ",""),"-",""),"(",""),")",""),".",""),",",""),"/",""),"""",""),"+",""))</f>
        <v/>
      </c>
      <c r="E222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pcb12334lsnuntana</v>
      </c>
      <c r="F222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pcb12334lsn</v>
      </c>
      <c r="G2228" s="79" t="str">
        <f>db[[#This Row],[NB NOTA_C]]&amp;LOWER(SUBSTITUTE(SUBSTITUTE(SUBSTITUTE(SUBSTITUTE(SUBSTITUTE(SUBSTITUTE(SUBSTITUTE(SUBSTITUTE(SUBSTITUTE(db[[#This Row],[FAKTUR]]," ",),".",""),"-",""),"(",""),")",""),",",""),"/",""),"""",""),"+",""))</f>
        <v>pcb123untana</v>
      </c>
      <c r="H222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pcb12334lsnuntana</v>
      </c>
      <c r="I2228" s="70" t="s">
        <v>7390</v>
      </c>
      <c r="J2228" s="70" t="s">
        <v>7385</v>
      </c>
      <c r="K2228" s="71"/>
      <c r="L2228" s="2" t="s">
        <v>1336</v>
      </c>
      <c r="M2228" s="80" t="e">
        <f>IF(db[[#This Row],[NB NOTA_C]]="","",COUNTIF([2]!B_MSK[concat],db[[#This Row],[NB NOTA_C]]))</f>
        <v>#REF!</v>
      </c>
      <c r="N2228" s="81" t="s">
        <v>1365</v>
      </c>
      <c r="O2228" s="79" t="s">
        <v>7391</v>
      </c>
      <c r="P2228" s="70" t="s">
        <v>2442</v>
      </c>
      <c r="Q2228" s="79"/>
      <c r="R2228" s="79" t="str">
        <f>IF(db[[#This Row],[QTY/ CTN]]="","",SUBSTITUTE(SUBSTITUTE(SUBSTITUTE(db[[#This Row],[QTY/ CTN]]," ","_",2),"(",""),")","")&amp;"_")</f>
        <v>34 LSN_</v>
      </c>
      <c r="S2228" s="79">
        <f>IF(db[[#This Row],[H_QTY/ CTN]]="","",SEARCH("_",db[[#This Row],[H_QTY/ CTN]]))</f>
        <v>7</v>
      </c>
      <c r="T2228" s="79">
        <f>IF(db[[#This Row],[H_QTY/ CTN]]="","",LEN(db[[#This Row],[H_QTY/ CTN]]))</f>
        <v>7</v>
      </c>
      <c r="U2228" s="78" t="str">
        <f>IF(db[[#This Row],[H_QTY/ CTN]]="","",LEFT(db[[#This Row],[H_QTY/ CTN]],db[[#This Row],[H_1]]-1))</f>
        <v>34 LSN</v>
      </c>
      <c r="V2228" s="78" t="str">
        <f>IF(NOT(db[[#This Row],[H_1]]=db[[#This Row],[H_2]]),MID(db[[#This Row],[H_QTY/ CTN]],db[[#This Row],[H_1]]+1,db[[#This Row],[H_2]]-db[[#This Row],[H_1]]-1),"")</f>
        <v/>
      </c>
      <c r="W2228" s="78" t="str">
        <f>IF(db[[#This Row],[QTY/ CTN B]]="","",LEFT(db[[#This Row],[QTY/ CTN B]],SEARCH(" ",db[[#This Row],[QTY/ CTN B]],1)-1))</f>
        <v>34</v>
      </c>
      <c r="X2228" s="78" t="str">
        <f>IF(db[[#This Row],[QTY/ CTN B]]="","",RIGHT(db[[#This Row],[QTY/ CTN B]],LEN(db[[#This Row],[QTY/ CTN B]])-SEARCH(" ",db[[#This Row],[QTY/ CTN B]],1)))</f>
        <v>LSN</v>
      </c>
      <c r="Y2228" s="78">
        <f>IF(db[[#This Row],[QTY/ CTN TG]]="",IF(db[[#This Row],[STN TG]]="","",12),LEFT(db[[#This Row],[QTY/ CTN TG]],SEARCH(" ",db[[#This Row],[QTY/ CTN TG]],1)-1))</f>
        <v>12</v>
      </c>
      <c r="Z222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28" s="78" t="str">
        <f>IF(db[[#This Row],[STN K]]="","",IF(db[[#This Row],[STN TG]]="LSN",12,""))</f>
        <v/>
      </c>
      <c r="AB2228" s="78" t="str">
        <f>IF(db[[#This Row],[STN TG]]="LSN","PCS","")</f>
        <v/>
      </c>
      <c r="AC2228" s="78">
        <f>db[[#This Row],[QTY B]]*IF(db[[#This Row],[QTY TG]]="",1,db[[#This Row],[QTY TG]])*IF(db[[#This Row],[QTY K]]="",1,db[[#This Row],[QTY K]])</f>
        <v>408</v>
      </c>
      <c r="AD2228" s="78" t="str">
        <f>IF(db[[#This Row],[STN K]]="",IF(db[[#This Row],[STN TG]]="",db[[#This Row],[STN B]],db[[#This Row],[STN TG]]),db[[#This Row],[STN K]])</f>
        <v>PCS</v>
      </c>
      <c r="AE2228" s="78"/>
    </row>
    <row r="2229" spans="1:31" x14ac:dyDescent="0.25">
      <c r="A2229" s="78">
        <f t="shared" si="34"/>
        <v>2228</v>
      </c>
      <c r="B2229" s="79" t="str">
        <f>LOWER(SUBSTITUTE(SUBSTITUTE(SUBSTITUTE(SUBSTITUTE(SUBSTITUTE(SUBSTITUTE(SUBSTITUTE(SUBSTITUTE(db[[#This Row],[NB BM]]," ",),".",""),"-",""),"(",""),")",""),"/",""),"""",""),"+",""))</f>
        <v>pcb119</v>
      </c>
      <c r="C2229" s="79" t="str">
        <f>LOWER(SUBSTITUTE(SUBSTITUTE(SUBSTITUTE(SUBSTITUTE(SUBSTITUTE(SUBSTITUTE(SUBSTITUTE(SUBSTITUTE(SUBSTITUTE(db[[#This Row],[NB NOTA]]," ",),".",""),"-",""),"(",""),")",""),",",""),"/",""),"""",""),"+",""))</f>
        <v>pcb119</v>
      </c>
      <c r="D2229" s="79" t="str">
        <f>LOWER(SUBSTITUTE(SUBSTITUTE(SUBSTITUTE(SUBSTITUTE(SUBSTITUTE(SUBSTITUTE(SUBSTITUTE(SUBSTITUTE(SUBSTITUTE(db[[#This Row],[NB PAJAK]]," ",""),"-",""),"(",""),")",""),".",""),",",""),"/",""),"""",""),"+",""))</f>
        <v/>
      </c>
      <c r="E2229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pcb11934lsnuntana</v>
      </c>
      <c r="F2229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pcb11934lsn</v>
      </c>
      <c r="G2229" s="79" t="str">
        <f>db[[#This Row],[NB NOTA_C]]&amp;LOWER(SUBSTITUTE(SUBSTITUTE(SUBSTITUTE(SUBSTITUTE(SUBSTITUTE(SUBSTITUTE(SUBSTITUTE(SUBSTITUTE(SUBSTITUTE(db[[#This Row],[FAKTUR]]," ",),".",""),"-",""),"(",""),")",""),",",""),"/",""),"""",""),"+",""))</f>
        <v>pcb119untana</v>
      </c>
      <c r="H2229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pcb11934lsnuntana</v>
      </c>
      <c r="I2229" s="70" t="s">
        <v>7389</v>
      </c>
      <c r="J2229" s="70" t="s">
        <v>7384</v>
      </c>
      <c r="K2229" s="71"/>
      <c r="L2229" s="2" t="s">
        <v>1336</v>
      </c>
      <c r="M2229" s="80" t="e">
        <f>IF(db[[#This Row],[NB NOTA_C]]="","",COUNTIF([2]!B_MSK[concat],db[[#This Row],[NB NOTA_C]]))</f>
        <v>#REF!</v>
      </c>
      <c r="N2229" s="81" t="s">
        <v>1365</v>
      </c>
      <c r="O2229" s="79" t="s">
        <v>7391</v>
      </c>
      <c r="P2229" s="70" t="s">
        <v>2442</v>
      </c>
      <c r="Q2229" s="79"/>
      <c r="R2229" s="79" t="str">
        <f>IF(db[[#This Row],[QTY/ CTN]]="","",SUBSTITUTE(SUBSTITUTE(SUBSTITUTE(db[[#This Row],[QTY/ CTN]]," ","_",2),"(",""),")","")&amp;"_")</f>
        <v>34 LSN_</v>
      </c>
      <c r="S2229" s="79">
        <f>IF(db[[#This Row],[H_QTY/ CTN]]="","",SEARCH("_",db[[#This Row],[H_QTY/ CTN]]))</f>
        <v>7</v>
      </c>
      <c r="T2229" s="79">
        <f>IF(db[[#This Row],[H_QTY/ CTN]]="","",LEN(db[[#This Row],[H_QTY/ CTN]]))</f>
        <v>7</v>
      </c>
      <c r="U2229" s="78" t="str">
        <f>IF(db[[#This Row],[H_QTY/ CTN]]="","",LEFT(db[[#This Row],[H_QTY/ CTN]],db[[#This Row],[H_1]]-1))</f>
        <v>34 LSN</v>
      </c>
      <c r="V2229" s="78" t="str">
        <f>IF(NOT(db[[#This Row],[H_1]]=db[[#This Row],[H_2]]),MID(db[[#This Row],[H_QTY/ CTN]],db[[#This Row],[H_1]]+1,db[[#This Row],[H_2]]-db[[#This Row],[H_1]]-1),"")</f>
        <v/>
      </c>
      <c r="W2229" s="78" t="str">
        <f>IF(db[[#This Row],[QTY/ CTN B]]="","",LEFT(db[[#This Row],[QTY/ CTN B]],SEARCH(" ",db[[#This Row],[QTY/ CTN B]],1)-1))</f>
        <v>34</v>
      </c>
      <c r="X2229" s="78" t="str">
        <f>IF(db[[#This Row],[QTY/ CTN B]]="","",RIGHT(db[[#This Row],[QTY/ CTN B]],LEN(db[[#This Row],[QTY/ CTN B]])-SEARCH(" ",db[[#This Row],[QTY/ CTN B]],1)))</f>
        <v>LSN</v>
      </c>
      <c r="Y2229" s="78">
        <f>IF(db[[#This Row],[QTY/ CTN TG]]="",IF(db[[#This Row],[STN TG]]="","",12),LEFT(db[[#This Row],[QTY/ CTN TG]],SEARCH(" ",db[[#This Row],[QTY/ CTN TG]],1)-1))</f>
        <v>12</v>
      </c>
      <c r="Z2229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29" s="78" t="str">
        <f>IF(db[[#This Row],[STN K]]="","",IF(db[[#This Row],[STN TG]]="LSN",12,""))</f>
        <v/>
      </c>
      <c r="AB2229" s="78" t="str">
        <f>IF(db[[#This Row],[STN TG]]="LSN","PCS","")</f>
        <v/>
      </c>
      <c r="AC2229" s="78">
        <f>db[[#This Row],[QTY B]]*IF(db[[#This Row],[QTY TG]]="",1,db[[#This Row],[QTY TG]])*IF(db[[#This Row],[QTY K]]="",1,db[[#This Row],[QTY K]])</f>
        <v>408</v>
      </c>
      <c r="AD2229" s="78" t="str">
        <f>IF(db[[#This Row],[STN K]]="",IF(db[[#This Row],[STN TG]]="",db[[#This Row],[STN B]],db[[#This Row],[STN TG]]),db[[#This Row],[STN K]])</f>
        <v>PCS</v>
      </c>
      <c r="AE2229" s="78"/>
    </row>
    <row r="2230" spans="1:31" x14ac:dyDescent="0.25">
      <c r="A2230" s="78">
        <f t="shared" si="34"/>
        <v>2229</v>
      </c>
      <c r="B2230" s="79" t="str">
        <f>LOWER(SUBSTITUTE(SUBSTITUTE(SUBSTITUTE(SUBSTITUTE(SUBSTITUTE(SUBSTITUTE(SUBSTITUTE(SUBSTITUTE(db[[#This Row],[NB BM]]," ",),".",""),"-",""),"(",""),")",""),"/",""),"""",""),"+",""))</f>
        <v>pcb124</v>
      </c>
      <c r="C2230" s="79" t="str">
        <f>LOWER(SUBSTITUTE(SUBSTITUTE(SUBSTITUTE(SUBSTITUTE(SUBSTITUTE(SUBSTITUTE(SUBSTITUTE(SUBSTITUTE(SUBSTITUTE(db[[#This Row],[NB NOTA]]," ",),".",""),"-",""),"(",""),")",""),",",""),"/",""),"""",""),"+",""))</f>
        <v>pcb124</v>
      </c>
      <c r="D2230" s="79" t="str">
        <f>LOWER(SUBSTITUTE(SUBSTITUTE(SUBSTITUTE(SUBSTITUTE(SUBSTITUTE(SUBSTITUTE(SUBSTITUTE(SUBSTITUTE(SUBSTITUTE(db[[#This Row],[NB PAJAK]]," ",""),"-",""),"(",""),")",""),".",""),",",""),"/",""),"""",""),"+",""))</f>
        <v/>
      </c>
      <c r="E2230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pcb12434lsnuntana</v>
      </c>
      <c r="F2230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pcb12434lsn</v>
      </c>
      <c r="G2230" s="79" t="str">
        <f>db[[#This Row],[NB NOTA_C]]&amp;LOWER(SUBSTITUTE(SUBSTITUTE(SUBSTITUTE(SUBSTITUTE(SUBSTITUTE(SUBSTITUTE(SUBSTITUTE(SUBSTITUTE(SUBSTITUTE(db[[#This Row],[FAKTUR]]," ",),".",""),"-",""),"(",""),")",""),",",""),"/",""),"""",""),"+",""))</f>
        <v>pcb124untana</v>
      </c>
      <c r="H2230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pcb12434lsnuntana</v>
      </c>
      <c r="I2230" s="70" t="s">
        <v>7388</v>
      </c>
      <c r="J2230" s="70" t="s">
        <v>7383</v>
      </c>
      <c r="K2230" s="71"/>
      <c r="L2230" s="2" t="s">
        <v>1336</v>
      </c>
      <c r="M2230" s="80" t="e">
        <f>IF(db[[#This Row],[NB NOTA_C]]="","",COUNTIF([2]!B_MSK[concat],db[[#This Row],[NB NOTA_C]]))</f>
        <v>#REF!</v>
      </c>
      <c r="N2230" s="81" t="s">
        <v>1365</v>
      </c>
      <c r="O2230" s="79" t="s">
        <v>7391</v>
      </c>
      <c r="P2230" s="70" t="s">
        <v>2442</v>
      </c>
      <c r="Q2230" s="79"/>
      <c r="R2230" s="79" t="str">
        <f>IF(db[[#This Row],[QTY/ CTN]]="","",SUBSTITUTE(SUBSTITUTE(SUBSTITUTE(db[[#This Row],[QTY/ CTN]]," ","_",2),"(",""),")","")&amp;"_")</f>
        <v>34 LSN_</v>
      </c>
      <c r="S2230" s="79">
        <f>IF(db[[#This Row],[H_QTY/ CTN]]="","",SEARCH("_",db[[#This Row],[H_QTY/ CTN]]))</f>
        <v>7</v>
      </c>
      <c r="T2230" s="79">
        <f>IF(db[[#This Row],[H_QTY/ CTN]]="","",LEN(db[[#This Row],[H_QTY/ CTN]]))</f>
        <v>7</v>
      </c>
      <c r="U2230" s="78" t="str">
        <f>IF(db[[#This Row],[H_QTY/ CTN]]="","",LEFT(db[[#This Row],[H_QTY/ CTN]],db[[#This Row],[H_1]]-1))</f>
        <v>34 LSN</v>
      </c>
      <c r="V2230" s="78" t="str">
        <f>IF(NOT(db[[#This Row],[H_1]]=db[[#This Row],[H_2]]),MID(db[[#This Row],[H_QTY/ CTN]],db[[#This Row],[H_1]]+1,db[[#This Row],[H_2]]-db[[#This Row],[H_1]]-1),"")</f>
        <v/>
      </c>
      <c r="W2230" s="78" t="str">
        <f>IF(db[[#This Row],[QTY/ CTN B]]="","",LEFT(db[[#This Row],[QTY/ CTN B]],SEARCH(" ",db[[#This Row],[QTY/ CTN B]],1)-1))</f>
        <v>34</v>
      </c>
      <c r="X2230" s="78" t="str">
        <f>IF(db[[#This Row],[QTY/ CTN B]]="","",RIGHT(db[[#This Row],[QTY/ CTN B]],LEN(db[[#This Row],[QTY/ CTN B]])-SEARCH(" ",db[[#This Row],[QTY/ CTN B]],1)))</f>
        <v>LSN</v>
      </c>
      <c r="Y2230" s="78">
        <f>IF(db[[#This Row],[QTY/ CTN TG]]="",IF(db[[#This Row],[STN TG]]="","",12),LEFT(db[[#This Row],[QTY/ CTN TG]],SEARCH(" ",db[[#This Row],[QTY/ CTN TG]],1)-1))</f>
        <v>12</v>
      </c>
      <c r="Z2230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30" s="78" t="str">
        <f>IF(db[[#This Row],[STN K]]="","",IF(db[[#This Row],[STN TG]]="LSN",12,""))</f>
        <v/>
      </c>
      <c r="AB2230" s="78" t="str">
        <f>IF(db[[#This Row],[STN TG]]="LSN","PCS","")</f>
        <v/>
      </c>
      <c r="AC2230" s="78">
        <f>db[[#This Row],[QTY B]]*IF(db[[#This Row],[QTY TG]]="",1,db[[#This Row],[QTY TG]])*IF(db[[#This Row],[QTY K]]="",1,db[[#This Row],[QTY K]])</f>
        <v>408</v>
      </c>
      <c r="AD2230" s="78" t="str">
        <f>IF(db[[#This Row],[STN K]]="",IF(db[[#This Row],[STN TG]]="",db[[#This Row],[STN B]],db[[#This Row],[STN TG]]),db[[#This Row],[STN K]])</f>
        <v>PCS</v>
      </c>
      <c r="AE2230" s="78"/>
    </row>
    <row r="2231" spans="1:31" x14ac:dyDescent="0.25">
      <c r="A2231" s="78">
        <f t="shared" si="34"/>
        <v>2230</v>
      </c>
      <c r="B2231" s="79" t="str">
        <f>LOWER(SUBSTITUTE(SUBSTITUTE(SUBSTITUTE(SUBSTITUTE(SUBSTITUTE(SUBSTITUTE(SUBSTITUTE(SUBSTITUTE(db[[#This Row],[NB BM]]," ",),".",""),"-",""),"(",""),")",""),"/",""),"""",""),"+",""))</f>
        <v>pcb125</v>
      </c>
      <c r="C2231" s="79" t="str">
        <f>LOWER(SUBSTITUTE(SUBSTITUTE(SUBSTITUTE(SUBSTITUTE(SUBSTITUTE(SUBSTITUTE(SUBSTITUTE(SUBSTITUTE(SUBSTITUTE(db[[#This Row],[NB NOTA]]," ",),".",""),"-",""),"(",""),")",""),",",""),"/",""),"""",""),"+",""))</f>
        <v>pcb125</v>
      </c>
      <c r="D2231" s="79" t="str">
        <f>LOWER(SUBSTITUTE(SUBSTITUTE(SUBSTITUTE(SUBSTITUTE(SUBSTITUTE(SUBSTITUTE(SUBSTITUTE(SUBSTITUTE(SUBSTITUTE(db[[#This Row],[NB PAJAK]]," ",""),"-",""),"(",""),")",""),".",""),",",""),"/",""),"""",""),"+",""))</f>
        <v/>
      </c>
      <c r="E2231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pcb12530lsnuntana</v>
      </c>
      <c r="F2231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pcb12530lsn</v>
      </c>
      <c r="G2231" s="79" t="str">
        <f>db[[#This Row],[NB NOTA_C]]&amp;LOWER(SUBSTITUTE(SUBSTITUTE(SUBSTITUTE(SUBSTITUTE(SUBSTITUTE(SUBSTITUTE(SUBSTITUTE(SUBSTITUTE(SUBSTITUTE(db[[#This Row],[FAKTUR]]," ",),".",""),"-",""),"(",""),")",""),",",""),"/",""),"""",""),"+",""))</f>
        <v>pcb125untana</v>
      </c>
      <c r="H2231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pcb12530lsnuntana</v>
      </c>
      <c r="I2231" s="70" t="s">
        <v>7387</v>
      </c>
      <c r="J2231" s="70" t="s">
        <v>7382</v>
      </c>
      <c r="K2231" s="71"/>
      <c r="L2231" s="2" t="s">
        <v>1336</v>
      </c>
      <c r="M2231" s="80" t="e">
        <f>IF(db[[#This Row],[NB NOTA_C]]="","",COUNTIF([2]!B_MSK[concat],db[[#This Row],[NB NOTA_C]]))</f>
        <v>#REF!</v>
      </c>
      <c r="N2231" s="81" t="s">
        <v>1365</v>
      </c>
      <c r="O2231" s="79" t="s">
        <v>1432</v>
      </c>
      <c r="P2231" s="70" t="s">
        <v>2442</v>
      </c>
      <c r="Q2231" s="79"/>
      <c r="R2231" s="79" t="str">
        <f>IF(db[[#This Row],[QTY/ CTN]]="","",SUBSTITUTE(SUBSTITUTE(SUBSTITUTE(db[[#This Row],[QTY/ CTN]]," ","_",2),"(",""),")","")&amp;"_")</f>
        <v>30 LSN_</v>
      </c>
      <c r="S2231" s="79">
        <f>IF(db[[#This Row],[H_QTY/ CTN]]="","",SEARCH("_",db[[#This Row],[H_QTY/ CTN]]))</f>
        <v>7</v>
      </c>
      <c r="T2231" s="79">
        <f>IF(db[[#This Row],[H_QTY/ CTN]]="","",LEN(db[[#This Row],[H_QTY/ CTN]]))</f>
        <v>7</v>
      </c>
      <c r="U2231" s="78" t="str">
        <f>IF(db[[#This Row],[H_QTY/ CTN]]="","",LEFT(db[[#This Row],[H_QTY/ CTN]],db[[#This Row],[H_1]]-1))</f>
        <v>30 LSN</v>
      </c>
      <c r="V2231" s="78" t="str">
        <f>IF(NOT(db[[#This Row],[H_1]]=db[[#This Row],[H_2]]),MID(db[[#This Row],[H_QTY/ CTN]],db[[#This Row],[H_1]]+1,db[[#This Row],[H_2]]-db[[#This Row],[H_1]]-1),"")</f>
        <v/>
      </c>
      <c r="W2231" s="78" t="str">
        <f>IF(db[[#This Row],[QTY/ CTN B]]="","",LEFT(db[[#This Row],[QTY/ CTN B]],SEARCH(" ",db[[#This Row],[QTY/ CTN B]],1)-1))</f>
        <v>30</v>
      </c>
      <c r="X2231" s="78" t="str">
        <f>IF(db[[#This Row],[QTY/ CTN B]]="","",RIGHT(db[[#This Row],[QTY/ CTN B]],LEN(db[[#This Row],[QTY/ CTN B]])-SEARCH(" ",db[[#This Row],[QTY/ CTN B]],1)))</f>
        <v>LSN</v>
      </c>
      <c r="Y2231" s="78">
        <f>IF(db[[#This Row],[QTY/ CTN TG]]="",IF(db[[#This Row],[STN TG]]="","",12),LEFT(db[[#This Row],[QTY/ CTN TG]],SEARCH(" ",db[[#This Row],[QTY/ CTN TG]],1)-1))</f>
        <v>12</v>
      </c>
      <c r="Z2231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31" s="78" t="str">
        <f>IF(db[[#This Row],[STN K]]="","",IF(db[[#This Row],[STN TG]]="LSN",12,""))</f>
        <v/>
      </c>
      <c r="AB2231" s="78" t="str">
        <f>IF(db[[#This Row],[STN TG]]="LSN","PCS","")</f>
        <v/>
      </c>
      <c r="AC2231" s="78">
        <f>db[[#This Row],[QTY B]]*IF(db[[#This Row],[QTY TG]]="",1,db[[#This Row],[QTY TG]])*IF(db[[#This Row],[QTY K]]="",1,db[[#This Row],[QTY K]])</f>
        <v>360</v>
      </c>
      <c r="AD2231" s="78" t="str">
        <f>IF(db[[#This Row],[STN K]]="",IF(db[[#This Row],[STN TG]]="",db[[#This Row],[STN B]],db[[#This Row],[STN TG]]),db[[#This Row],[STN K]])</f>
        <v>PCS</v>
      </c>
      <c r="AE2231" s="78"/>
    </row>
    <row r="2232" spans="1:31" x14ac:dyDescent="0.25">
      <c r="A2232" s="40">
        <f t="shared" si="34"/>
        <v>2231</v>
      </c>
      <c r="B2232" s="95" t="str">
        <f>LOWER(SUBSTITUTE(SUBSTITUTE(SUBSTITUTE(SUBSTITUTE(SUBSTITUTE(SUBSTITUTE(SUBSTITUTE(SUBSTITUTE(db[[#This Row],[NB BM]]," ",),".",""),"-",""),"(",""),")",""),"/",""),"""",""),"+",""))</f>
        <v>pch761</v>
      </c>
      <c r="C2232" s="95" t="str">
        <f>LOWER(SUBSTITUTE(SUBSTITUTE(SUBSTITUTE(SUBSTITUTE(SUBSTITUTE(SUBSTITUTE(SUBSTITUTE(SUBSTITUTE(SUBSTITUTE(db[[#This Row],[NB NOTA]]," ",),".",""),"-",""),"(",""),")",""),",",""),"/",""),"""",""),"+",""))</f>
        <v>pch761</v>
      </c>
      <c r="D2232" s="95" t="str">
        <f>LOWER(SUBSTITUTE(SUBSTITUTE(SUBSTITUTE(SUBSTITUTE(SUBSTITUTE(SUBSTITUTE(SUBSTITUTE(SUBSTITUTE(SUBSTITUTE(db[[#This Row],[NB PAJAK]]," ",""),"-",""),"(",""),")",""),".",""),",",""),"/",""),"""",""),"+",""))</f>
        <v/>
      </c>
      <c r="E2232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pch76132lsnuntana</v>
      </c>
      <c r="F2232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pch76132lsn</v>
      </c>
      <c r="G2232" s="95" t="str">
        <f>db[[#This Row],[NB NOTA_C]]&amp;LOWER(SUBSTITUTE(SUBSTITUTE(SUBSTITUTE(SUBSTITUTE(SUBSTITUTE(SUBSTITUTE(SUBSTITUTE(SUBSTITUTE(SUBSTITUTE(db[[#This Row],[FAKTUR]]," ",),".",""),"-",""),"(",""),")",""),",",""),"/",""),"""",""),"+",""))</f>
        <v>pch761untana</v>
      </c>
      <c r="H2232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pch76132lsnuntana</v>
      </c>
      <c r="I2232" s="12" t="s">
        <v>5778</v>
      </c>
      <c r="J2232" s="12" t="s">
        <v>3971</v>
      </c>
      <c r="K2232" s="20"/>
      <c r="L2232" s="2" t="s">
        <v>1336</v>
      </c>
      <c r="M2232" s="96" t="e">
        <f>IF(db[[#This Row],[NB NOTA_C]]="","",COUNTIF([2]!B_MSK[concat],db[[#This Row],[NB NOTA_C]]))</f>
        <v>#REF!</v>
      </c>
      <c r="N2232" s="99" t="s">
        <v>3966</v>
      </c>
      <c r="O2232" s="95" t="s">
        <v>3967</v>
      </c>
      <c r="P2232" s="12" t="s">
        <v>2442</v>
      </c>
      <c r="Q2232" s="95"/>
      <c r="R2232" s="95" t="str">
        <f>IF(db[[#This Row],[QTY/ CTN]]="","",SUBSTITUTE(SUBSTITUTE(SUBSTITUTE(db[[#This Row],[QTY/ CTN]]," ","_",2),"(",""),")","")&amp;"_")</f>
        <v>32 LSN_</v>
      </c>
      <c r="S2232" s="95">
        <f>IF(db[[#This Row],[H_QTY/ CTN]]="","",SEARCH("_",db[[#This Row],[H_QTY/ CTN]]))</f>
        <v>7</v>
      </c>
      <c r="T2232" s="95">
        <f>IF(db[[#This Row],[H_QTY/ CTN]]="","",LEN(db[[#This Row],[H_QTY/ CTN]]))</f>
        <v>7</v>
      </c>
      <c r="U2232" s="97" t="str">
        <f>IF(db[[#This Row],[H_QTY/ CTN]]="","",LEFT(db[[#This Row],[H_QTY/ CTN]],db[[#This Row],[H_1]]-1))</f>
        <v>32 LSN</v>
      </c>
      <c r="V2232" s="97" t="str">
        <f>IF(NOT(db[[#This Row],[H_1]]=db[[#This Row],[H_2]]),MID(db[[#This Row],[H_QTY/ CTN]],db[[#This Row],[H_1]]+1,db[[#This Row],[H_2]]-db[[#This Row],[H_1]]-1),"")</f>
        <v/>
      </c>
      <c r="W2232" s="40" t="str">
        <f>IF(db[[#This Row],[QTY/ CTN B]]="","",LEFT(db[[#This Row],[QTY/ CTN B]],SEARCH(" ",db[[#This Row],[QTY/ CTN B]],1)-1))</f>
        <v>32</v>
      </c>
      <c r="X2232" s="40" t="str">
        <f>IF(db[[#This Row],[QTY/ CTN B]]="","",RIGHT(db[[#This Row],[QTY/ CTN B]],LEN(db[[#This Row],[QTY/ CTN B]])-SEARCH(" ",db[[#This Row],[QTY/ CTN B]],1)))</f>
        <v>LSN</v>
      </c>
      <c r="Y2232" s="40">
        <f>IF(db[[#This Row],[QTY/ CTN TG]]="",IF(db[[#This Row],[STN TG]]="","",12),LEFT(db[[#This Row],[QTY/ CTN TG]],SEARCH(" ",db[[#This Row],[QTY/ CTN TG]],1)-1))</f>
        <v>12</v>
      </c>
      <c r="Z22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32" s="40" t="str">
        <f>IF(db[[#This Row],[STN K]]="","",IF(db[[#This Row],[STN TG]]="LSN",12,""))</f>
        <v/>
      </c>
      <c r="AB2232" s="40" t="str">
        <f>IF(db[[#This Row],[STN TG]]="LSN","PCS","")</f>
        <v/>
      </c>
      <c r="AC2232" s="40">
        <f>db[[#This Row],[QTY B]]*IF(db[[#This Row],[QTY TG]]="",1,db[[#This Row],[QTY TG]])*IF(db[[#This Row],[QTY K]]="",1,db[[#This Row],[QTY K]])</f>
        <v>384</v>
      </c>
      <c r="AD2232" s="40" t="str">
        <f>IF(db[[#This Row],[STN K]]="",IF(db[[#This Row],[STN TG]]="",db[[#This Row],[STN B]],db[[#This Row],[STN TG]]),db[[#This Row],[STN K]])</f>
        <v>PCS</v>
      </c>
      <c r="AE2232" s="40"/>
    </row>
    <row r="2233" spans="1:31" x14ac:dyDescent="0.25">
      <c r="A2233" s="40">
        <f t="shared" si="34"/>
        <v>2232</v>
      </c>
      <c r="B2233" s="5" t="str">
        <f>LOWER(SUBSTITUTE(SUBSTITUTE(SUBSTITUTE(SUBSTITUTE(SUBSTITUTE(SUBSTITUTE(SUBSTITUTE(SUBSTITUTE(db[[#This Row],[NB BM]]," ",),".",""),"-",""),"(",""),")",""),"/",""),"""",""),"+",""))</f>
        <v>pch769</v>
      </c>
      <c r="C2233" s="5" t="str">
        <f>LOWER(SUBSTITUTE(SUBSTITUTE(SUBSTITUTE(SUBSTITUTE(SUBSTITUTE(SUBSTITUTE(SUBSTITUTE(SUBSTITUTE(SUBSTITUTE(db[[#This Row],[NB NOTA]]," ",),".",""),"-",""),"(",""),")",""),",",""),"/",""),"""",""),"+",""))</f>
        <v>pch769</v>
      </c>
      <c r="D2233" s="5" t="str">
        <f>LOWER(SUBSTITUTE(SUBSTITUTE(SUBSTITUTE(SUBSTITUTE(SUBSTITUTE(SUBSTITUTE(SUBSTITUTE(SUBSTITUTE(SUBSTITUTE(db[[#This Row],[NB PAJAK]]," ",""),"-",""),"(",""),")",""),".",""),",",""),"/",""),"""",""),"+",""))</f>
        <v/>
      </c>
      <c r="E22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pch76936lsnuntana</v>
      </c>
      <c r="F22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pch76936lsn</v>
      </c>
      <c r="G2233" s="5" t="str">
        <f>db[[#This Row],[NB NOTA_C]]&amp;LOWER(SUBSTITUTE(SUBSTITUTE(SUBSTITUTE(SUBSTITUTE(SUBSTITUTE(SUBSTITUTE(SUBSTITUTE(SUBSTITUTE(SUBSTITUTE(db[[#This Row],[FAKTUR]]," ",),".",""),"-",""),"(",""),")",""),",",""),"/",""),"""",""),"+",""))</f>
        <v>pch769untana</v>
      </c>
      <c r="H22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pch76936lsnuntana</v>
      </c>
      <c r="I2233" s="2" t="s">
        <v>5779</v>
      </c>
      <c r="J2233" s="2" t="s">
        <v>4599</v>
      </c>
      <c r="K2233" s="14"/>
      <c r="L2233" s="2" t="s">
        <v>1336</v>
      </c>
      <c r="M2233" s="33" t="e">
        <f>IF(db[[#This Row],[NB NOTA_C]]="","",COUNTIF([2]!B_MSK[concat],db[[#This Row],[NB NOTA_C]]))</f>
        <v>#REF!</v>
      </c>
      <c r="N2233" s="9" t="s">
        <v>4584</v>
      </c>
      <c r="O2233" s="5" t="s">
        <v>1443</v>
      </c>
      <c r="P2233" s="2" t="s">
        <v>2442</v>
      </c>
      <c r="Q2233" s="5"/>
      <c r="R2233" s="5" t="str">
        <f>IF(db[[#This Row],[QTY/ CTN]]="","",SUBSTITUTE(SUBSTITUTE(SUBSTITUTE(db[[#This Row],[QTY/ CTN]]," ","_",2),"(",""),")","")&amp;"_")</f>
        <v>36 LSN_</v>
      </c>
      <c r="S2233" s="5">
        <f>IF(db[[#This Row],[H_QTY/ CTN]]="","",SEARCH("_",db[[#This Row],[H_QTY/ CTN]]))</f>
        <v>7</v>
      </c>
      <c r="T2233" s="5">
        <f>IF(db[[#This Row],[H_QTY/ CTN]]="","",LEN(db[[#This Row],[H_QTY/ CTN]]))</f>
        <v>7</v>
      </c>
      <c r="U2233" s="40" t="str">
        <f>IF(db[[#This Row],[H_QTY/ CTN]]="","",LEFT(db[[#This Row],[H_QTY/ CTN]],db[[#This Row],[H_1]]-1))</f>
        <v>36 LSN</v>
      </c>
      <c r="V2233" s="40" t="str">
        <f>IF(NOT(db[[#This Row],[H_1]]=db[[#This Row],[H_2]]),MID(db[[#This Row],[H_QTY/ CTN]],db[[#This Row],[H_1]]+1,db[[#This Row],[H_2]]-db[[#This Row],[H_1]]-1),"")</f>
        <v/>
      </c>
      <c r="W2233" s="40" t="str">
        <f>IF(db[[#This Row],[QTY/ CTN B]]="","",LEFT(db[[#This Row],[QTY/ CTN B]],SEARCH(" ",db[[#This Row],[QTY/ CTN B]],1)-1))</f>
        <v>36</v>
      </c>
      <c r="X2233" s="40" t="str">
        <f>IF(db[[#This Row],[QTY/ CTN B]]="","",RIGHT(db[[#This Row],[QTY/ CTN B]],LEN(db[[#This Row],[QTY/ CTN B]])-SEARCH(" ",db[[#This Row],[QTY/ CTN B]],1)))</f>
        <v>LSN</v>
      </c>
      <c r="Y2233" s="40">
        <f>IF(db[[#This Row],[QTY/ CTN TG]]="",IF(db[[#This Row],[STN TG]]="","",12),LEFT(db[[#This Row],[QTY/ CTN TG]],SEARCH(" ",db[[#This Row],[QTY/ CTN TG]],1)-1))</f>
        <v>12</v>
      </c>
      <c r="Z22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33" s="40" t="str">
        <f>IF(db[[#This Row],[STN K]]="","",IF(db[[#This Row],[STN TG]]="LSN",12,""))</f>
        <v/>
      </c>
      <c r="AB2233" s="40" t="str">
        <f>IF(db[[#This Row],[STN TG]]="LSN","PCS","")</f>
        <v/>
      </c>
      <c r="AC2233" s="40">
        <f>db[[#This Row],[QTY B]]*IF(db[[#This Row],[QTY TG]]="",1,db[[#This Row],[QTY TG]])*IF(db[[#This Row],[QTY K]]="",1,db[[#This Row],[QTY K]])</f>
        <v>432</v>
      </c>
      <c r="AD2233" s="40" t="str">
        <f>IF(db[[#This Row],[STN K]]="",IF(db[[#This Row],[STN TG]]="",db[[#This Row],[STN B]],db[[#This Row],[STN TG]]),db[[#This Row],[STN K]])</f>
        <v>PCS</v>
      </c>
      <c r="AE2233" s="40"/>
    </row>
    <row r="2234" spans="1:31" x14ac:dyDescent="0.25">
      <c r="A2234" s="40">
        <f t="shared" si="34"/>
        <v>2233</v>
      </c>
      <c r="B2234" s="5" t="str">
        <f>LOWER(SUBSTITUTE(SUBSTITUTE(SUBSTITUTE(SUBSTITUTE(SUBSTITUTE(SUBSTITUTE(SUBSTITUTE(SUBSTITUTE(db[[#This Row],[NB BM]]," ",),".",""),"-",""),"(",""),")",""),"/",""),"""",""),"+",""))</f>
        <v>pch797</v>
      </c>
      <c r="C2234" s="5" t="str">
        <f>LOWER(SUBSTITUTE(SUBSTITUTE(SUBSTITUTE(SUBSTITUTE(SUBSTITUTE(SUBSTITUTE(SUBSTITUTE(SUBSTITUTE(SUBSTITUTE(db[[#This Row],[NB NOTA]]," ",),".",""),"-",""),"(",""),")",""),",",""),"/",""),"""",""),"+",""))</f>
        <v>pch797</v>
      </c>
      <c r="D2234" s="5" t="str">
        <f>LOWER(SUBSTITUTE(SUBSTITUTE(SUBSTITUTE(SUBSTITUTE(SUBSTITUTE(SUBSTITUTE(SUBSTITUTE(SUBSTITUTE(SUBSTITUTE(db[[#This Row],[NB PAJAK]]," ",""),"-",""),"(",""),")",""),".",""),",",""),"/",""),"""",""),"+",""))</f>
        <v/>
      </c>
      <c r="E223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pch79736lsnuntana</v>
      </c>
      <c r="F223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pch79736lsn</v>
      </c>
      <c r="G2234" s="5" t="str">
        <f>db[[#This Row],[NB NOTA_C]]&amp;LOWER(SUBSTITUTE(SUBSTITUTE(SUBSTITUTE(SUBSTITUTE(SUBSTITUTE(SUBSTITUTE(SUBSTITUTE(SUBSTITUTE(SUBSTITUTE(db[[#This Row],[FAKTUR]]," ",),".",""),"-",""),"(",""),")",""),",",""),"/",""),"""",""),"+",""))</f>
        <v>pch797untana</v>
      </c>
      <c r="H223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pch79736lsnuntana</v>
      </c>
      <c r="I2234" s="2" t="s">
        <v>5780</v>
      </c>
      <c r="J2234" s="2" t="s">
        <v>4609</v>
      </c>
      <c r="K2234" s="14"/>
      <c r="L2234" s="2" t="s">
        <v>1336</v>
      </c>
      <c r="M2234" s="33" t="e">
        <f>IF(db[[#This Row],[NB NOTA_C]]="","",COUNTIF([2]!B_MSK[concat],db[[#This Row],[NB NOTA_C]]))</f>
        <v>#REF!</v>
      </c>
      <c r="N2234" s="9" t="s">
        <v>4584</v>
      </c>
      <c r="O2234" s="5" t="s">
        <v>1443</v>
      </c>
      <c r="P2234" s="2" t="s">
        <v>2442</v>
      </c>
      <c r="Q2234" s="5"/>
      <c r="R2234" s="5" t="str">
        <f>IF(db[[#This Row],[QTY/ CTN]]="","",SUBSTITUTE(SUBSTITUTE(SUBSTITUTE(db[[#This Row],[QTY/ CTN]]," ","_",2),"(",""),")","")&amp;"_")</f>
        <v>36 LSN_</v>
      </c>
      <c r="S2234" s="5">
        <f>IF(db[[#This Row],[H_QTY/ CTN]]="","",SEARCH("_",db[[#This Row],[H_QTY/ CTN]]))</f>
        <v>7</v>
      </c>
      <c r="T2234" s="5">
        <f>IF(db[[#This Row],[H_QTY/ CTN]]="","",LEN(db[[#This Row],[H_QTY/ CTN]]))</f>
        <v>7</v>
      </c>
      <c r="U2234" s="40" t="str">
        <f>IF(db[[#This Row],[H_QTY/ CTN]]="","",LEFT(db[[#This Row],[H_QTY/ CTN]],db[[#This Row],[H_1]]-1))</f>
        <v>36 LSN</v>
      </c>
      <c r="V2234" s="40" t="str">
        <f>IF(NOT(db[[#This Row],[H_1]]=db[[#This Row],[H_2]]),MID(db[[#This Row],[H_QTY/ CTN]],db[[#This Row],[H_1]]+1,db[[#This Row],[H_2]]-db[[#This Row],[H_1]]-1),"")</f>
        <v/>
      </c>
      <c r="W2234" s="40" t="str">
        <f>IF(db[[#This Row],[QTY/ CTN B]]="","",LEFT(db[[#This Row],[QTY/ CTN B]],SEARCH(" ",db[[#This Row],[QTY/ CTN B]],1)-1))</f>
        <v>36</v>
      </c>
      <c r="X2234" s="40" t="str">
        <f>IF(db[[#This Row],[QTY/ CTN B]]="","",RIGHT(db[[#This Row],[QTY/ CTN B]],LEN(db[[#This Row],[QTY/ CTN B]])-SEARCH(" ",db[[#This Row],[QTY/ CTN B]],1)))</f>
        <v>LSN</v>
      </c>
      <c r="Y2234" s="40">
        <f>IF(db[[#This Row],[QTY/ CTN TG]]="",IF(db[[#This Row],[STN TG]]="","",12),LEFT(db[[#This Row],[QTY/ CTN TG]],SEARCH(" ",db[[#This Row],[QTY/ CTN TG]],1)-1))</f>
        <v>12</v>
      </c>
      <c r="Z22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34" s="40" t="str">
        <f>IF(db[[#This Row],[STN K]]="","",IF(db[[#This Row],[STN TG]]="LSN",12,""))</f>
        <v/>
      </c>
      <c r="AB2234" s="40" t="str">
        <f>IF(db[[#This Row],[STN TG]]="LSN","PCS","")</f>
        <v/>
      </c>
      <c r="AC2234" s="40">
        <f>db[[#This Row],[QTY B]]*IF(db[[#This Row],[QTY TG]]="",1,db[[#This Row],[QTY TG]])*IF(db[[#This Row],[QTY K]]="",1,db[[#This Row],[QTY K]])</f>
        <v>432</v>
      </c>
      <c r="AD2234" s="40" t="str">
        <f>IF(db[[#This Row],[STN K]]="",IF(db[[#This Row],[STN TG]]="",db[[#This Row],[STN B]],db[[#This Row],[STN TG]]),db[[#This Row],[STN K]])</f>
        <v>PCS</v>
      </c>
      <c r="AE2234" s="40"/>
    </row>
    <row r="2235" spans="1:31" x14ac:dyDescent="0.25">
      <c r="A2235" s="40">
        <f t="shared" si="34"/>
        <v>2234</v>
      </c>
      <c r="B2235" s="95" t="str">
        <f>LOWER(SUBSTITUTE(SUBSTITUTE(SUBSTITUTE(SUBSTITUTE(SUBSTITUTE(SUBSTITUTE(SUBSTITUTE(SUBSTITUTE(db[[#This Row],[NB BM]]," ",),".",""),"-",""),"(",""),")",""),"/",""),"""",""),"+",""))</f>
        <v>pch810</v>
      </c>
      <c r="C2235" s="95" t="str">
        <f>LOWER(SUBSTITUTE(SUBSTITUTE(SUBSTITUTE(SUBSTITUTE(SUBSTITUTE(SUBSTITUTE(SUBSTITUTE(SUBSTITUTE(SUBSTITUTE(db[[#This Row],[NB NOTA]]," ",),".",""),"-",""),"(",""),")",""),",",""),"/",""),"""",""),"+",""))</f>
        <v>pch810</v>
      </c>
      <c r="D2235" s="95" t="str">
        <f>LOWER(SUBSTITUTE(SUBSTITUTE(SUBSTITUTE(SUBSTITUTE(SUBSTITUTE(SUBSTITUTE(SUBSTITUTE(SUBSTITUTE(SUBSTITUTE(db[[#This Row],[NB PAJAK]]," ",""),"-",""),"(",""),")",""),".",""),",",""),"/",""),"""",""),"+",""))</f>
        <v/>
      </c>
      <c r="E2235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pch81032lsnuntana</v>
      </c>
      <c r="F2235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pch81032lsn</v>
      </c>
      <c r="G2235" s="95" t="str">
        <f>db[[#This Row],[NB NOTA_C]]&amp;LOWER(SUBSTITUTE(SUBSTITUTE(SUBSTITUTE(SUBSTITUTE(SUBSTITUTE(SUBSTITUTE(SUBSTITUTE(SUBSTITUTE(SUBSTITUTE(db[[#This Row],[FAKTUR]]," ",),".",""),"-",""),"(",""),")",""),",",""),"/",""),"""",""),"+",""))</f>
        <v>pch810untana</v>
      </c>
      <c r="H2235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pch81032lsnuntana</v>
      </c>
      <c r="I2235" s="12" t="s">
        <v>5781</v>
      </c>
      <c r="J2235" s="12" t="s">
        <v>3964</v>
      </c>
      <c r="K2235" s="20"/>
      <c r="L2235" s="2" t="s">
        <v>1336</v>
      </c>
      <c r="M2235" s="96" t="e">
        <f>IF(db[[#This Row],[NB NOTA_C]]="","",COUNTIF([2]!B_MSK[concat],db[[#This Row],[NB NOTA_C]]))</f>
        <v>#REF!</v>
      </c>
      <c r="N2235" s="99" t="s">
        <v>3966</v>
      </c>
      <c r="O2235" s="95" t="s">
        <v>3967</v>
      </c>
      <c r="P2235" s="12" t="s">
        <v>2442</v>
      </c>
      <c r="Q2235" s="95"/>
      <c r="R2235" s="95" t="str">
        <f>IF(db[[#This Row],[QTY/ CTN]]="","",SUBSTITUTE(SUBSTITUTE(SUBSTITUTE(db[[#This Row],[QTY/ CTN]]," ","_",2),"(",""),")","")&amp;"_")</f>
        <v>32 LSN_</v>
      </c>
      <c r="S2235" s="95">
        <f>IF(db[[#This Row],[H_QTY/ CTN]]="","",SEARCH("_",db[[#This Row],[H_QTY/ CTN]]))</f>
        <v>7</v>
      </c>
      <c r="T2235" s="95">
        <f>IF(db[[#This Row],[H_QTY/ CTN]]="","",LEN(db[[#This Row],[H_QTY/ CTN]]))</f>
        <v>7</v>
      </c>
      <c r="U2235" s="97" t="str">
        <f>IF(db[[#This Row],[H_QTY/ CTN]]="","",LEFT(db[[#This Row],[H_QTY/ CTN]],db[[#This Row],[H_1]]-1))</f>
        <v>32 LSN</v>
      </c>
      <c r="V2235" s="97" t="str">
        <f>IF(NOT(db[[#This Row],[H_1]]=db[[#This Row],[H_2]]),MID(db[[#This Row],[H_QTY/ CTN]],db[[#This Row],[H_1]]+1,db[[#This Row],[H_2]]-db[[#This Row],[H_1]]-1),"")</f>
        <v/>
      </c>
      <c r="W2235" s="40" t="str">
        <f>IF(db[[#This Row],[QTY/ CTN B]]="","",LEFT(db[[#This Row],[QTY/ CTN B]],SEARCH(" ",db[[#This Row],[QTY/ CTN B]],1)-1))</f>
        <v>32</v>
      </c>
      <c r="X2235" s="40" t="str">
        <f>IF(db[[#This Row],[QTY/ CTN B]]="","",RIGHT(db[[#This Row],[QTY/ CTN B]],LEN(db[[#This Row],[QTY/ CTN B]])-SEARCH(" ",db[[#This Row],[QTY/ CTN B]],1)))</f>
        <v>LSN</v>
      </c>
      <c r="Y2235" s="40">
        <f>IF(db[[#This Row],[QTY/ CTN TG]]="",IF(db[[#This Row],[STN TG]]="","",12),LEFT(db[[#This Row],[QTY/ CTN TG]],SEARCH(" ",db[[#This Row],[QTY/ CTN TG]],1)-1))</f>
        <v>12</v>
      </c>
      <c r="Z22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35" s="40" t="str">
        <f>IF(db[[#This Row],[STN K]]="","",IF(db[[#This Row],[STN TG]]="LSN",12,""))</f>
        <v/>
      </c>
      <c r="AB2235" s="40" t="str">
        <f>IF(db[[#This Row],[STN TG]]="LSN","PCS","")</f>
        <v/>
      </c>
      <c r="AC2235" s="40">
        <f>db[[#This Row],[QTY B]]*IF(db[[#This Row],[QTY TG]]="",1,db[[#This Row],[QTY TG]])*IF(db[[#This Row],[QTY K]]="",1,db[[#This Row],[QTY K]])</f>
        <v>384</v>
      </c>
      <c r="AD2235" s="40" t="str">
        <f>IF(db[[#This Row],[STN K]]="",IF(db[[#This Row],[STN TG]]="",db[[#This Row],[STN B]],db[[#This Row],[STN TG]]),db[[#This Row],[STN K]])</f>
        <v>PCS</v>
      </c>
      <c r="AE2235" s="40"/>
    </row>
    <row r="2236" spans="1:31" x14ac:dyDescent="0.25">
      <c r="A2236" s="40">
        <f t="shared" si="34"/>
        <v>2235</v>
      </c>
      <c r="B2236" s="95" t="str">
        <f>LOWER(SUBSTITUTE(SUBSTITUTE(SUBSTITUTE(SUBSTITUTE(SUBSTITUTE(SUBSTITUTE(SUBSTITUTE(SUBSTITUTE(db[[#This Row],[NB BM]]," ",),".",""),"-",""),"(",""),")",""),"/",""),"""",""),"+",""))</f>
        <v>pch812</v>
      </c>
      <c r="C2236" s="95" t="str">
        <f>LOWER(SUBSTITUTE(SUBSTITUTE(SUBSTITUTE(SUBSTITUTE(SUBSTITUTE(SUBSTITUTE(SUBSTITUTE(SUBSTITUTE(SUBSTITUTE(db[[#This Row],[NB NOTA]]," ",),".",""),"-",""),"(",""),")",""),",",""),"/",""),"""",""),"+",""))</f>
        <v>pch812</v>
      </c>
      <c r="D2236" s="95" t="str">
        <f>LOWER(SUBSTITUTE(SUBSTITUTE(SUBSTITUTE(SUBSTITUTE(SUBSTITUTE(SUBSTITUTE(SUBSTITUTE(SUBSTITUTE(SUBSTITUTE(db[[#This Row],[NB PAJAK]]," ",""),"-",""),"(",""),")",""),".",""),",",""),"/",""),"""",""),"+",""))</f>
        <v/>
      </c>
      <c r="E2236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pch81228lsnuntana</v>
      </c>
      <c r="F2236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pch81228lsn</v>
      </c>
      <c r="G2236" s="95" t="str">
        <f>db[[#This Row],[NB NOTA_C]]&amp;LOWER(SUBSTITUTE(SUBSTITUTE(SUBSTITUTE(SUBSTITUTE(SUBSTITUTE(SUBSTITUTE(SUBSTITUTE(SUBSTITUTE(SUBSTITUTE(db[[#This Row],[FAKTUR]]," ",),".",""),"-",""),"(",""),")",""),",",""),"/",""),"""",""),"+",""))</f>
        <v>pch812untana</v>
      </c>
      <c r="H2236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pch81228lsnuntana</v>
      </c>
      <c r="I2236" s="12" t="s">
        <v>5782</v>
      </c>
      <c r="J2236" s="12" t="s">
        <v>3969</v>
      </c>
      <c r="K2236" s="20"/>
      <c r="L2236" s="2" t="s">
        <v>1336</v>
      </c>
      <c r="M2236" s="96" t="e">
        <f>IF(db[[#This Row],[NB NOTA_C]]="","",COUNTIF([2]!B_MSK[concat],db[[#This Row],[NB NOTA_C]]))</f>
        <v>#REF!</v>
      </c>
      <c r="N2236" s="99" t="s">
        <v>3966</v>
      </c>
      <c r="O2236" s="95" t="s">
        <v>3972</v>
      </c>
      <c r="P2236" s="12" t="s">
        <v>2442</v>
      </c>
      <c r="Q2236" s="95"/>
      <c r="R2236" s="95" t="str">
        <f>IF(db[[#This Row],[QTY/ CTN]]="","",SUBSTITUTE(SUBSTITUTE(SUBSTITUTE(db[[#This Row],[QTY/ CTN]]," ","_",2),"(",""),")","")&amp;"_")</f>
        <v>28 LSN_</v>
      </c>
      <c r="S2236" s="95">
        <f>IF(db[[#This Row],[H_QTY/ CTN]]="","",SEARCH("_",db[[#This Row],[H_QTY/ CTN]]))</f>
        <v>7</v>
      </c>
      <c r="T2236" s="95">
        <f>IF(db[[#This Row],[H_QTY/ CTN]]="","",LEN(db[[#This Row],[H_QTY/ CTN]]))</f>
        <v>7</v>
      </c>
      <c r="U2236" s="97" t="str">
        <f>IF(db[[#This Row],[H_QTY/ CTN]]="","",LEFT(db[[#This Row],[H_QTY/ CTN]],db[[#This Row],[H_1]]-1))</f>
        <v>28 LSN</v>
      </c>
      <c r="V2236" s="97" t="str">
        <f>IF(NOT(db[[#This Row],[H_1]]=db[[#This Row],[H_2]]),MID(db[[#This Row],[H_QTY/ CTN]],db[[#This Row],[H_1]]+1,db[[#This Row],[H_2]]-db[[#This Row],[H_1]]-1),"")</f>
        <v/>
      </c>
      <c r="W2236" s="40" t="str">
        <f>IF(db[[#This Row],[QTY/ CTN B]]="","",LEFT(db[[#This Row],[QTY/ CTN B]],SEARCH(" ",db[[#This Row],[QTY/ CTN B]],1)-1))</f>
        <v>28</v>
      </c>
      <c r="X2236" s="40" t="str">
        <f>IF(db[[#This Row],[QTY/ CTN B]]="","",RIGHT(db[[#This Row],[QTY/ CTN B]],LEN(db[[#This Row],[QTY/ CTN B]])-SEARCH(" ",db[[#This Row],[QTY/ CTN B]],1)))</f>
        <v>LSN</v>
      </c>
      <c r="Y2236" s="40">
        <f>IF(db[[#This Row],[QTY/ CTN TG]]="",IF(db[[#This Row],[STN TG]]="","",12),LEFT(db[[#This Row],[QTY/ CTN TG]],SEARCH(" ",db[[#This Row],[QTY/ CTN TG]],1)-1))</f>
        <v>12</v>
      </c>
      <c r="Z22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36" s="40" t="str">
        <f>IF(db[[#This Row],[STN K]]="","",IF(db[[#This Row],[STN TG]]="LSN",12,""))</f>
        <v/>
      </c>
      <c r="AB2236" s="40" t="str">
        <f>IF(db[[#This Row],[STN TG]]="LSN","PCS","")</f>
        <v/>
      </c>
      <c r="AC2236" s="40">
        <f>db[[#This Row],[QTY B]]*IF(db[[#This Row],[QTY TG]]="",1,db[[#This Row],[QTY TG]])*IF(db[[#This Row],[QTY K]]="",1,db[[#This Row],[QTY K]])</f>
        <v>336</v>
      </c>
      <c r="AD2236" s="40" t="str">
        <f>IF(db[[#This Row],[STN K]]="",IF(db[[#This Row],[STN TG]]="",db[[#This Row],[STN B]],db[[#This Row],[STN TG]]),db[[#This Row],[STN K]])</f>
        <v>PCS</v>
      </c>
      <c r="AE2236" s="40"/>
    </row>
    <row r="2237" spans="1:31" x14ac:dyDescent="0.25">
      <c r="A2237" s="40">
        <f t="shared" si="34"/>
        <v>2236</v>
      </c>
      <c r="B2237" s="95" t="str">
        <f>LOWER(SUBSTITUTE(SUBSTITUTE(SUBSTITUTE(SUBSTITUTE(SUBSTITUTE(SUBSTITUTE(SUBSTITUTE(SUBSTITUTE(db[[#This Row],[NB BM]]," ",),".",""),"-",""),"(",""),")",""),"/",""),"""",""),"+",""))</f>
        <v>pch328</v>
      </c>
      <c r="C2237" s="95" t="str">
        <f>LOWER(SUBSTITUTE(SUBSTITUTE(SUBSTITUTE(SUBSTITUTE(SUBSTITUTE(SUBSTITUTE(SUBSTITUTE(SUBSTITUTE(SUBSTITUTE(db[[#This Row],[NB NOTA]]," ",),".",""),"-",""),"(",""),")",""),",",""),"/",""),"""",""),"+",""))</f>
        <v>pch828</v>
      </c>
      <c r="D2237" s="95" t="str">
        <f>LOWER(SUBSTITUTE(SUBSTITUTE(SUBSTITUTE(SUBSTITUTE(SUBSTITUTE(SUBSTITUTE(SUBSTITUTE(SUBSTITUTE(SUBSTITUTE(db[[#This Row],[NB PAJAK]]," ",""),"-",""),"(",""),")",""),".",""),",",""),"/",""),"""",""),"+",""))</f>
        <v/>
      </c>
      <c r="E2237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pch32832lsnuntana</v>
      </c>
      <c r="F2237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pch82832lsn</v>
      </c>
      <c r="G2237" s="95" t="str">
        <f>db[[#This Row],[NB NOTA_C]]&amp;LOWER(SUBSTITUTE(SUBSTITUTE(SUBSTITUTE(SUBSTITUTE(SUBSTITUTE(SUBSTITUTE(SUBSTITUTE(SUBSTITUTE(SUBSTITUTE(db[[#This Row],[FAKTUR]]," ",),".",""),"-",""),"(",""),")",""),",",""),"/",""),"""",""),"+",""))</f>
        <v>pch828untana</v>
      </c>
      <c r="H2237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pch82832lsnuntana</v>
      </c>
      <c r="I2237" s="12" t="s">
        <v>5783</v>
      </c>
      <c r="J2237" s="12" t="s">
        <v>3963</v>
      </c>
      <c r="K2237" s="20"/>
      <c r="L2237" s="2" t="s">
        <v>1336</v>
      </c>
      <c r="M2237" s="96" t="e">
        <f>IF(db[[#This Row],[NB NOTA_C]]="","",COUNTIF([2]!B_MSK[concat],db[[#This Row],[NB NOTA_C]]))</f>
        <v>#REF!</v>
      </c>
      <c r="N2237" s="99" t="s">
        <v>3965</v>
      </c>
      <c r="O2237" s="95" t="s">
        <v>3967</v>
      </c>
      <c r="P2237" s="12" t="s">
        <v>2442</v>
      </c>
      <c r="Q2237" s="95"/>
      <c r="R2237" s="95" t="str">
        <f>IF(db[[#This Row],[QTY/ CTN]]="","",SUBSTITUTE(SUBSTITUTE(SUBSTITUTE(db[[#This Row],[QTY/ CTN]]," ","_",2),"(",""),")","")&amp;"_")</f>
        <v>32 LSN_</v>
      </c>
      <c r="S2237" s="95">
        <f>IF(db[[#This Row],[H_QTY/ CTN]]="","",SEARCH("_",db[[#This Row],[H_QTY/ CTN]]))</f>
        <v>7</v>
      </c>
      <c r="T2237" s="95">
        <f>IF(db[[#This Row],[H_QTY/ CTN]]="","",LEN(db[[#This Row],[H_QTY/ CTN]]))</f>
        <v>7</v>
      </c>
      <c r="U2237" s="97" t="str">
        <f>IF(db[[#This Row],[H_QTY/ CTN]]="","",LEFT(db[[#This Row],[H_QTY/ CTN]],db[[#This Row],[H_1]]-1))</f>
        <v>32 LSN</v>
      </c>
      <c r="V2237" s="97" t="str">
        <f>IF(NOT(db[[#This Row],[H_1]]=db[[#This Row],[H_2]]),MID(db[[#This Row],[H_QTY/ CTN]],db[[#This Row],[H_1]]+1,db[[#This Row],[H_2]]-db[[#This Row],[H_1]]-1),"")</f>
        <v/>
      </c>
      <c r="W2237" s="40" t="str">
        <f>IF(db[[#This Row],[QTY/ CTN B]]="","",LEFT(db[[#This Row],[QTY/ CTN B]],SEARCH(" ",db[[#This Row],[QTY/ CTN B]],1)-1))</f>
        <v>32</v>
      </c>
      <c r="X2237" s="40" t="str">
        <f>IF(db[[#This Row],[QTY/ CTN B]]="","",RIGHT(db[[#This Row],[QTY/ CTN B]],LEN(db[[#This Row],[QTY/ CTN B]])-SEARCH(" ",db[[#This Row],[QTY/ CTN B]],1)))</f>
        <v>LSN</v>
      </c>
      <c r="Y2237" s="40">
        <f>IF(db[[#This Row],[QTY/ CTN TG]]="",IF(db[[#This Row],[STN TG]]="","",12),LEFT(db[[#This Row],[QTY/ CTN TG]],SEARCH(" ",db[[#This Row],[QTY/ CTN TG]],1)-1))</f>
        <v>12</v>
      </c>
      <c r="Z22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37" s="40" t="str">
        <f>IF(db[[#This Row],[STN K]]="","",IF(db[[#This Row],[STN TG]]="LSN",12,""))</f>
        <v/>
      </c>
      <c r="AB2237" s="40" t="str">
        <f>IF(db[[#This Row],[STN TG]]="LSN","PCS","")</f>
        <v/>
      </c>
      <c r="AC2237" s="40">
        <f>db[[#This Row],[QTY B]]*IF(db[[#This Row],[QTY TG]]="",1,db[[#This Row],[QTY TG]])*IF(db[[#This Row],[QTY K]]="",1,db[[#This Row],[QTY K]])</f>
        <v>384</v>
      </c>
      <c r="AD2237" s="40" t="str">
        <f>IF(db[[#This Row],[STN K]]="",IF(db[[#This Row],[STN TG]]="",db[[#This Row],[STN B]],db[[#This Row],[STN TG]]),db[[#This Row],[STN K]])</f>
        <v>PCS</v>
      </c>
      <c r="AE2237" s="40"/>
    </row>
    <row r="2238" spans="1:31" x14ac:dyDescent="0.25">
      <c r="A2238" s="40">
        <f t="shared" si="34"/>
        <v>2237</v>
      </c>
      <c r="B2238" s="5" t="str">
        <f>LOWER(SUBSTITUTE(SUBSTITUTE(SUBSTITUTE(SUBSTITUTE(SUBSTITUTE(SUBSTITUTE(SUBSTITUTE(SUBSTITUTE(db[[#This Row],[NB BM]]," ",),".",""),"-",""),"(",""),")",""),"/",""),"""",""),"+",""))</f>
        <v>pch837</v>
      </c>
      <c r="C2238" s="5" t="str">
        <f>LOWER(SUBSTITUTE(SUBSTITUTE(SUBSTITUTE(SUBSTITUTE(SUBSTITUTE(SUBSTITUTE(SUBSTITUTE(SUBSTITUTE(SUBSTITUTE(db[[#This Row],[NB NOTA]]," ",),".",""),"-",""),"(",""),")",""),",",""),"/",""),"""",""),"+",""))</f>
        <v>pch837</v>
      </c>
      <c r="D2238" s="5" t="str">
        <f>LOWER(SUBSTITUTE(SUBSTITUTE(SUBSTITUTE(SUBSTITUTE(SUBSTITUTE(SUBSTITUTE(SUBSTITUTE(SUBSTITUTE(SUBSTITUTE(db[[#This Row],[NB PAJAK]]," ",""),"-",""),"(",""),")",""),".",""),",",""),"/",""),"""",""),"+",""))</f>
        <v/>
      </c>
      <c r="E223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pch83736lsnuntana</v>
      </c>
      <c r="F223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pch83736lsn</v>
      </c>
      <c r="G2238" s="5" t="str">
        <f>db[[#This Row],[NB NOTA_C]]&amp;LOWER(SUBSTITUTE(SUBSTITUTE(SUBSTITUTE(SUBSTITUTE(SUBSTITUTE(SUBSTITUTE(SUBSTITUTE(SUBSTITUTE(SUBSTITUTE(db[[#This Row],[FAKTUR]]," ",),".",""),"-",""),"(",""),")",""),",",""),"/",""),"""",""),"+",""))</f>
        <v>pch837untana</v>
      </c>
      <c r="H223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pch83736lsnuntana</v>
      </c>
      <c r="I2238" s="2" t="s">
        <v>5784</v>
      </c>
      <c r="J2238" s="2" t="s">
        <v>4608</v>
      </c>
      <c r="K2238" s="14"/>
      <c r="L2238" s="2" t="s">
        <v>1336</v>
      </c>
      <c r="M2238" s="33" t="e">
        <f>IF(db[[#This Row],[NB NOTA_C]]="","",COUNTIF([2]!B_MSK[concat],db[[#This Row],[NB NOTA_C]]))</f>
        <v>#REF!</v>
      </c>
      <c r="N2238" s="9" t="s">
        <v>4584</v>
      </c>
      <c r="O2238" s="5" t="s">
        <v>1443</v>
      </c>
      <c r="P2238" s="2" t="s">
        <v>2442</v>
      </c>
      <c r="Q2238" s="5"/>
      <c r="R2238" s="5" t="str">
        <f>IF(db[[#This Row],[QTY/ CTN]]="","",SUBSTITUTE(SUBSTITUTE(SUBSTITUTE(db[[#This Row],[QTY/ CTN]]," ","_",2),"(",""),")","")&amp;"_")</f>
        <v>36 LSN_</v>
      </c>
      <c r="S2238" s="5">
        <f>IF(db[[#This Row],[H_QTY/ CTN]]="","",SEARCH("_",db[[#This Row],[H_QTY/ CTN]]))</f>
        <v>7</v>
      </c>
      <c r="T2238" s="5">
        <f>IF(db[[#This Row],[H_QTY/ CTN]]="","",LEN(db[[#This Row],[H_QTY/ CTN]]))</f>
        <v>7</v>
      </c>
      <c r="U2238" s="40" t="str">
        <f>IF(db[[#This Row],[H_QTY/ CTN]]="","",LEFT(db[[#This Row],[H_QTY/ CTN]],db[[#This Row],[H_1]]-1))</f>
        <v>36 LSN</v>
      </c>
      <c r="V2238" s="40" t="str">
        <f>IF(NOT(db[[#This Row],[H_1]]=db[[#This Row],[H_2]]),MID(db[[#This Row],[H_QTY/ CTN]],db[[#This Row],[H_1]]+1,db[[#This Row],[H_2]]-db[[#This Row],[H_1]]-1),"")</f>
        <v/>
      </c>
      <c r="W2238" s="40" t="str">
        <f>IF(db[[#This Row],[QTY/ CTN B]]="","",LEFT(db[[#This Row],[QTY/ CTN B]],SEARCH(" ",db[[#This Row],[QTY/ CTN B]],1)-1))</f>
        <v>36</v>
      </c>
      <c r="X2238" s="40" t="str">
        <f>IF(db[[#This Row],[QTY/ CTN B]]="","",RIGHT(db[[#This Row],[QTY/ CTN B]],LEN(db[[#This Row],[QTY/ CTN B]])-SEARCH(" ",db[[#This Row],[QTY/ CTN B]],1)))</f>
        <v>LSN</v>
      </c>
      <c r="Y2238" s="40">
        <f>IF(db[[#This Row],[QTY/ CTN TG]]="",IF(db[[#This Row],[STN TG]]="","",12),LEFT(db[[#This Row],[QTY/ CTN TG]],SEARCH(" ",db[[#This Row],[QTY/ CTN TG]],1)-1))</f>
        <v>12</v>
      </c>
      <c r="Z22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38" s="40" t="str">
        <f>IF(db[[#This Row],[STN K]]="","",IF(db[[#This Row],[STN TG]]="LSN",12,""))</f>
        <v/>
      </c>
      <c r="AB2238" s="40" t="str">
        <f>IF(db[[#This Row],[STN TG]]="LSN","PCS","")</f>
        <v/>
      </c>
      <c r="AC2238" s="40">
        <f>db[[#This Row],[QTY B]]*IF(db[[#This Row],[QTY TG]]="",1,db[[#This Row],[QTY TG]])*IF(db[[#This Row],[QTY K]]="",1,db[[#This Row],[QTY K]])</f>
        <v>432</v>
      </c>
      <c r="AD2238" s="40" t="str">
        <f>IF(db[[#This Row],[STN K]]="",IF(db[[#This Row],[STN TG]]="",db[[#This Row],[STN B]],db[[#This Row],[STN TG]]),db[[#This Row],[STN K]])</f>
        <v>PCS</v>
      </c>
      <c r="AE2238" s="40"/>
    </row>
    <row r="2239" spans="1:31" x14ac:dyDescent="0.25">
      <c r="A2239" s="40">
        <f t="shared" si="34"/>
        <v>2238</v>
      </c>
      <c r="B2239" s="82" t="str">
        <f>LOWER(SUBSTITUTE(SUBSTITUTE(SUBSTITUTE(SUBSTITUTE(SUBSTITUTE(SUBSTITUTE(SUBSTITUTE(SUBSTITUTE(db[[#This Row],[NB BM]]," ",),".",""),"-",""),"(",""),")",""),"/",""),"""",""),"+",""))</f>
        <v>pcimitasi385</v>
      </c>
      <c r="C2239" s="82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D2239" s="82" t="str">
        <f>LOWER(SUBSTITUTE(SUBSTITUTE(SUBSTITUTE(SUBSTITUTE(SUBSTITUTE(SUBSTITUTE(SUBSTITUTE(SUBSTITUTE(SUBSTITUTE(db[[#This Row],[NB PAJAK]]," ",""),"-",""),"(",""),")",""),".",""),",",""),"/",""),"""",""),"+",""))</f>
        <v/>
      </c>
      <c r="E2239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pcimitasi38527lsnuntana</v>
      </c>
      <c r="F2239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pcimitasi38527lsn</v>
      </c>
      <c r="G2239" s="82" t="str">
        <f>db[[#This Row],[NB NOTA_C]]&amp;LOWER(SUBSTITUTE(SUBSTITUTE(SUBSTITUTE(SUBSTITUTE(SUBSTITUTE(SUBSTITUTE(SUBSTITUTE(SUBSTITUTE(SUBSTITUTE(db[[#This Row],[FAKTUR]]," ",),".",""),"-",""),"(",""),")",""),",",""),"/",""),"""",""),"+",""))</f>
        <v>pcimitasi385untana</v>
      </c>
      <c r="H2239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pcimitasi38527lsnuntana</v>
      </c>
      <c r="I2239" s="7" t="s">
        <v>5785</v>
      </c>
      <c r="J2239" s="7" t="s">
        <v>3384</v>
      </c>
      <c r="K2239" s="15"/>
      <c r="L2239" s="2" t="s">
        <v>1336</v>
      </c>
      <c r="M2239" s="83" t="e">
        <f>IF(db[[#This Row],[NB NOTA_C]]="","",COUNTIF([2]!B_MSK[concat],db[[#This Row],[NB NOTA_C]]))</f>
        <v>#REF!</v>
      </c>
      <c r="N2239" s="84" t="s">
        <v>1352</v>
      </c>
      <c r="O2239" s="82" t="s">
        <v>3394</v>
      </c>
      <c r="P2239" s="7" t="s">
        <v>2442</v>
      </c>
      <c r="Q2239" s="82"/>
      <c r="R2239" s="82" t="str">
        <f>IF(db[[#This Row],[QTY/ CTN]]="","",SUBSTITUTE(SUBSTITUTE(SUBSTITUTE(db[[#This Row],[QTY/ CTN]]," ","_",2),"(",""),")","")&amp;"_")</f>
        <v>27 LSN_</v>
      </c>
      <c r="S2239" s="82">
        <f>IF(db[[#This Row],[H_QTY/ CTN]]="","",SEARCH("_",db[[#This Row],[H_QTY/ CTN]]))</f>
        <v>7</v>
      </c>
      <c r="T2239" s="82">
        <f>IF(db[[#This Row],[H_QTY/ CTN]]="","",LEN(db[[#This Row],[H_QTY/ CTN]]))</f>
        <v>7</v>
      </c>
      <c r="U2239" s="85" t="str">
        <f>IF(db[[#This Row],[H_QTY/ CTN]]="","",LEFT(db[[#This Row],[H_QTY/ CTN]],db[[#This Row],[H_1]]-1))</f>
        <v>27 LSN</v>
      </c>
      <c r="V2239" s="85" t="str">
        <f>IF(NOT(db[[#This Row],[H_1]]=db[[#This Row],[H_2]]),MID(db[[#This Row],[H_QTY/ CTN]],db[[#This Row],[H_1]]+1,db[[#This Row],[H_2]]-db[[#This Row],[H_1]]-1),"")</f>
        <v/>
      </c>
      <c r="W2239" s="40" t="str">
        <f>IF(db[[#This Row],[QTY/ CTN B]]="","",LEFT(db[[#This Row],[QTY/ CTN B]],SEARCH(" ",db[[#This Row],[QTY/ CTN B]],1)-1))</f>
        <v>27</v>
      </c>
      <c r="X2239" s="40" t="str">
        <f>IF(db[[#This Row],[QTY/ CTN B]]="","",RIGHT(db[[#This Row],[QTY/ CTN B]],LEN(db[[#This Row],[QTY/ CTN B]])-SEARCH(" ",db[[#This Row],[QTY/ CTN B]],1)))</f>
        <v>LSN</v>
      </c>
      <c r="Y2239" s="40">
        <f>IF(db[[#This Row],[QTY/ CTN TG]]="",IF(db[[#This Row],[STN TG]]="","",12),LEFT(db[[#This Row],[QTY/ CTN TG]],SEARCH(" ",db[[#This Row],[QTY/ CTN TG]],1)-1))</f>
        <v>12</v>
      </c>
      <c r="Z22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39" s="40" t="str">
        <f>IF(db[[#This Row],[STN K]]="","",IF(db[[#This Row],[STN TG]]="LSN",12,""))</f>
        <v/>
      </c>
      <c r="AB2239" s="40" t="str">
        <f>IF(db[[#This Row],[STN TG]]="LSN","PCS","")</f>
        <v/>
      </c>
      <c r="AC2239" s="40">
        <f>db[[#This Row],[QTY B]]*IF(db[[#This Row],[QTY TG]]="",1,db[[#This Row],[QTY TG]])*IF(db[[#This Row],[QTY K]]="",1,db[[#This Row],[QTY K]])</f>
        <v>324</v>
      </c>
      <c r="AD2239" s="40" t="str">
        <f>IF(db[[#This Row],[STN K]]="",IF(db[[#This Row],[STN TG]]="",db[[#This Row],[STN B]],db[[#This Row],[STN TG]]),db[[#This Row],[STN K]])</f>
        <v>PCS</v>
      </c>
      <c r="AE2239" s="40"/>
    </row>
    <row r="2240" spans="1:31" x14ac:dyDescent="0.25">
      <c r="A2240" s="78">
        <f t="shared" si="34"/>
        <v>2239</v>
      </c>
      <c r="B2240" s="79" t="str">
        <f>LOWER(SUBSTITUTE(SUBSTITUTE(SUBSTITUTE(SUBSTITUTE(SUBSTITUTE(SUBSTITUTE(SUBSTITUTE(SUBSTITUTE(db[[#This Row],[NB BM]]," ",),".",""),"-",""),"(",""),")",""),"/",""),"""",""),"+",""))</f>
        <v>pck92</v>
      </c>
      <c r="C2240" s="79" t="str">
        <f>LOWER(SUBSTITUTE(SUBSTITUTE(SUBSTITUTE(SUBSTITUTE(SUBSTITUTE(SUBSTITUTE(SUBSTITUTE(SUBSTITUTE(SUBSTITUTE(db[[#This Row],[NB NOTA]]," ",),".",""),"-",""),"(",""),")",""),",",""),"/",""),"""",""),"+",""))</f>
        <v>pck92</v>
      </c>
      <c r="D2240" s="79" t="str">
        <f>LOWER(SUBSTITUTE(SUBSTITUTE(SUBSTITUTE(SUBSTITUTE(SUBSTITUTE(SUBSTITUTE(SUBSTITUTE(SUBSTITUTE(SUBSTITUTE(db[[#This Row],[NB PAJAK]]," ",""),"-",""),"(",""),")",""),".",""),",",""),"/",""),"""",""),"+",""))</f>
        <v/>
      </c>
      <c r="E2240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pck9236lsnuntana</v>
      </c>
      <c r="F2240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pck9236lsn</v>
      </c>
      <c r="G2240" s="79" t="str">
        <f>db[[#This Row],[NB NOTA_C]]&amp;LOWER(SUBSTITUTE(SUBSTITUTE(SUBSTITUTE(SUBSTITUTE(SUBSTITUTE(SUBSTITUTE(SUBSTITUTE(SUBSTITUTE(SUBSTITUTE(db[[#This Row],[FAKTUR]]," ",),".",""),"-",""),"(",""),")",""),",",""),"/",""),"""",""),"+",""))</f>
        <v>pck92untana</v>
      </c>
      <c r="H2240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pck9236lsnuntana</v>
      </c>
      <c r="I2240" s="70" t="s">
        <v>7386</v>
      </c>
      <c r="J2240" s="70" t="s">
        <v>7381</v>
      </c>
      <c r="K2240" s="71"/>
      <c r="L2240" s="2" t="s">
        <v>1336</v>
      </c>
      <c r="M2240" s="80" t="e">
        <f>IF(db[[#This Row],[NB NOTA_C]]="","",COUNTIF([2]!B_MSK[concat],db[[#This Row],[NB NOTA_C]]))</f>
        <v>#REF!</v>
      </c>
      <c r="N2240" s="81" t="s">
        <v>1365</v>
      </c>
      <c r="O2240" s="79" t="s">
        <v>1443</v>
      </c>
      <c r="P2240" s="70" t="s">
        <v>2442</v>
      </c>
      <c r="Q2240" s="79"/>
      <c r="R2240" s="79" t="str">
        <f>IF(db[[#This Row],[QTY/ CTN]]="","",SUBSTITUTE(SUBSTITUTE(SUBSTITUTE(db[[#This Row],[QTY/ CTN]]," ","_",2),"(",""),")","")&amp;"_")</f>
        <v>36 LSN_</v>
      </c>
      <c r="S2240" s="79">
        <f>IF(db[[#This Row],[H_QTY/ CTN]]="","",SEARCH("_",db[[#This Row],[H_QTY/ CTN]]))</f>
        <v>7</v>
      </c>
      <c r="T2240" s="79">
        <f>IF(db[[#This Row],[H_QTY/ CTN]]="","",LEN(db[[#This Row],[H_QTY/ CTN]]))</f>
        <v>7</v>
      </c>
      <c r="U2240" s="78" t="str">
        <f>IF(db[[#This Row],[H_QTY/ CTN]]="","",LEFT(db[[#This Row],[H_QTY/ CTN]],db[[#This Row],[H_1]]-1))</f>
        <v>36 LSN</v>
      </c>
      <c r="V2240" s="78" t="str">
        <f>IF(NOT(db[[#This Row],[H_1]]=db[[#This Row],[H_2]]),MID(db[[#This Row],[H_QTY/ CTN]],db[[#This Row],[H_1]]+1,db[[#This Row],[H_2]]-db[[#This Row],[H_1]]-1),"")</f>
        <v/>
      </c>
      <c r="W2240" s="78" t="str">
        <f>IF(db[[#This Row],[QTY/ CTN B]]="","",LEFT(db[[#This Row],[QTY/ CTN B]],SEARCH(" ",db[[#This Row],[QTY/ CTN B]],1)-1))</f>
        <v>36</v>
      </c>
      <c r="X2240" s="78" t="str">
        <f>IF(db[[#This Row],[QTY/ CTN B]]="","",RIGHT(db[[#This Row],[QTY/ CTN B]],LEN(db[[#This Row],[QTY/ CTN B]])-SEARCH(" ",db[[#This Row],[QTY/ CTN B]],1)))</f>
        <v>LSN</v>
      </c>
      <c r="Y2240" s="78">
        <f>IF(db[[#This Row],[QTY/ CTN TG]]="",IF(db[[#This Row],[STN TG]]="","",12),LEFT(db[[#This Row],[QTY/ CTN TG]],SEARCH(" ",db[[#This Row],[QTY/ CTN TG]],1)-1))</f>
        <v>12</v>
      </c>
      <c r="Z2240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40" s="78" t="str">
        <f>IF(db[[#This Row],[STN K]]="","",IF(db[[#This Row],[STN TG]]="LSN",12,""))</f>
        <v/>
      </c>
      <c r="AB2240" s="78" t="str">
        <f>IF(db[[#This Row],[STN TG]]="LSN","PCS","")</f>
        <v/>
      </c>
      <c r="AC2240" s="78">
        <f>db[[#This Row],[QTY B]]*IF(db[[#This Row],[QTY TG]]="",1,db[[#This Row],[QTY TG]])*IF(db[[#This Row],[QTY K]]="",1,db[[#This Row],[QTY K]])</f>
        <v>432</v>
      </c>
      <c r="AD2240" s="78" t="str">
        <f>IF(db[[#This Row],[STN K]]="",IF(db[[#This Row],[STN TG]]="",db[[#This Row],[STN B]],db[[#This Row],[STN TG]]),db[[#This Row],[STN K]])</f>
        <v>PCS</v>
      </c>
      <c r="AE2240" s="78"/>
    </row>
    <row r="2241" spans="1:31" x14ac:dyDescent="0.25">
      <c r="A2241" s="40">
        <f t="shared" si="34"/>
        <v>2240</v>
      </c>
      <c r="B2241" s="5" t="str">
        <f>LOWER(SUBSTITUTE(SUBSTITUTE(SUBSTITUTE(SUBSTITUTE(SUBSTITUTE(SUBSTITUTE(SUBSTITUTE(SUBSTITUTE(db[[#This Row],[NB BM]]," ",),".",""),"-",""),"(",""),")",""),"/",""),"""",""),"+",""))</f>
        <v>pckarton8003</v>
      </c>
      <c r="C2241" s="5" t="str">
        <f>LOWER(SUBSTITUTE(SUBSTITUTE(SUBSTITUTE(SUBSTITUTE(SUBSTITUTE(SUBSTITUTE(SUBSTITUTE(SUBSTITUTE(SUBSTITUTE(db[[#This Row],[NB NOTA]]," ",),".",""),"-",""),"(",""),")",""),",",""),"/",""),"""",""),"+",""))</f>
        <v>pckarton8003</v>
      </c>
      <c r="D2241" s="5" t="str">
        <f>LOWER(SUBSTITUTE(SUBSTITUTE(SUBSTITUTE(SUBSTITUTE(SUBSTITUTE(SUBSTITUTE(SUBSTITUTE(SUBSTITUTE(SUBSTITUTE(db[[#This Row],[NB PAJAK]]," ",""),"-",""),"(",""),")",""),".",""),",",""),"/",""),"""",""),"+",""))</f>
        <v/>
      </c>
      <c r="E224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pckarton800384pcsuntana</v>
      </c>
      <c r="F224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pckarton800384pcs</v>
      </c>
      <c r="G2241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pckarton8003untana</v>
      </c>
      <c r="H224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pckarton800384pcsuntana</v>
      </c>
      <c r="I2241" s="2" t="s">
        <v>7652</v>
      </c>
      <c r="J2241" s="2" t="s">
        <v>7535</v>
      </c>
      <c r="K2241" s="14"/>
      <c r="L2241" s="70" t="s">
        <v>1336</v>
      </c>
      <c r="M2241" s="33" t="e">
        <f>IF(db[[#This Row],[NB NOTA_C]]="","",COUNTIF([2]!B_MSK[concat],db[[#This Row],[NB NOTA_C]]))</f>
        <v>#REF!</v>
      </c>
      <c r="N2241" s="9" t="s">
        <v>1352</v>
      </c>
      <c r="O2241" s="5" t="s">
        <v>2248</v>
      </c>
      <c r="Q2241" s="5"/>
      <c r="R2241" s="5" t="str">
        <f>IF(db[[#This Row],[QTY/ CTN]]="","",SUBSTITUTE(SUBSTITUTE(SUBSTITUTE(db[[#This Row],[QTY/ CTN]]," ","_",2),"(",""),")","")&amp;"_")</f>
        <v>84 PCS_</v>
      </c>
      <c r="S2241" s="5">
        <f>IF(db[[#This Row],[H_QTY/ CTN]]="","",SEARCH("_",db[[#This Row],[H_QTY/ CTN]]))</f>
        <v>7</v>
      </c>
      <c r="T2241" s="5">
        <f>IF(db[[#This Row],[H_QTY/ CTN]]="","",LEN(db[[#This Row],[H_QTY/ CTN]]))</f>
        <v>7</v>
      </c>
      <c r="U2241" s="40" t="str">
        <f>IF(db[[#This Row],[H_QTY/ CTN]]="","",LEFT(db[[#This Row],[H_QTY/ CTN]],db[[#This Row],[H_1]]-1))</f>
        <v>84 PCS</v>
      </c>
      <c r="V2241" s="40" t="str">
        <f>IF(NOT(db[[#This Row],[H_1]]=db[[#This Row],[H_2]]),MID(db[[#This Row],[H_QTY/ CTN]],db[[#This Row],[H_1]]+1,db[[#This Row],[H_2]]-db[[#This Row],[H_1]]-1),"")</f>
        <v/>
      </c>
      <c r="W2241" s="40" t="str">
        <f>IF(db[[#This Row],[QTY/ CTN B]]="","",LEFT(db[[#This Row],[QTY/ CTN B]],SEARCH(" ",db[[#This Row],[QTY/ CTN B]],1)-1))</f>
        <v>84</v>
      </c>
      <c r="X2241" s="40" t="str">
        <f>IF(db[[#This Row],[QTY/ CTN B]]="","",RIGHT(db[[#This Row],[QTY/ CTN B]],LEN(db[[#This Row],[QTY/ CTN B]])-SEARCH(" ",db[[#This Row],[QTY/ CTN B]],1)))</f>
        <v>PCS</v>
      </c>
      <c r="Y2241" s="40" t="str">
        <f>IF(db[[#This Row],[QTY/ CTN TG]]="",IF(db[[#This Row],[STN TG]]="","",12),LEFT(db[[#This Row],[QTY/ CTN TG]],SEARCH(" ",db[[#This Row],[QTY/ CTN TG]],1)-1))</f>
        <v/>
      </c>
      <c r="Z22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41" s="40" t="str">
        <f>IF(db[[#This Row],[STN K]]="","",IF(db[[#This Row],[STN TG]]="LSN",12,""))</f>
        <v/>
      </c>
      <c r="AB2241" s="40" t="str">
        <f>IF(db[[#This Row],[STN TG]]="LSN","PCS","")</f>
        <v/>
      </c>
      <c r="AC2241" s="40">
        <f>db[[#This Row],[QTY B]]*IF(db[[#This Row],[QTY TG]]="",1,db[[#This Row],[QTY TG]])*IF(db[[#This Row],[QTY K]]="",1,db[[#This Row],[QTY K]])</f>
        <v>84</v>
      </c>
      <c r="AD2241" s="40" t="str">
        <f>IF(db[[#This Row],[STN K]]="",IF(db[[#This Row],[STN TG]]="",db[[#This Row],[STN B]],db[[#This Row],[STN TG]]),db[[#This Row],[STN K]])</f>
        <v>PCS</v>
      </c>
      <c r="AE2241" s="40"/>
    </row>
    <row r="2242" spans="1:31" x14ac:dyDescent="0.25">
      <c r="A2242" s="90">
        <f t="shared" si="34"/>
        <v>2241</v>
      </c>
      <c r="B2242" s="91" t="str">
        <f>LOWER(SUBSTITUTE(SUBSTITUTE(SUBSTITUTE(SUBSTITUTE(SUBSTITUTE(SUBSTITUTE(SUBSTITUTE(SUBSTITUTE(db[[#This Row],[NB BM]]," ",),".",""),"-",""),"(",""),")",""),"/",""),"""",""),"+",""))</f>
        <v>pckrtkax210591ssnunicorn</v>
      </c>
      <c r="C2242" s="91" t="str">
        <f>LOWER(SUBSTITUTE(SUBSTITUTE(SUBSTITUTE(SUBSTITUTE(SUBSTITUTE(SUBSTITUTE(SUBSTITUTE(SUBSTITUTE(SUBSTITUTE(db[[#This Row],[NB NOTA]]," ",),".",""),"-",""),"(",""),")",""),",",""),"/",""),"""",""),"+",""))</f>
        <v>pckartonkax210591ssnunicorn</v>
      </c>
      <c r="D2242" s="91" t="str">
        <f>LOWER(SUBSTITUTE(SUBSTITUTE(SUBSTITUTE(SUBSTITUTE(SUBSTITUTE(SUBSTITUTE(SUBSTITUTE(SUBSTITUTE(SUBSTITUTE(db[[#This Row],[NB PAJAK]]," ",""),"-",""),"(",""),")",""),".",""),",",""),"/",""),"""",""),"+",""))</f>
        <v/>
      </c>
      <c r="E2242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pckrtkax210591ssnunicorn240pcsuntana</v>
      </c>
      <c r="F2242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pckartonkax210591ssnunicorn240pcs</v>
      </c>
      <c r="G2242" s="91" t="str">
        <f>db[[#This Row],[NB NOTA_C]]&amp;LOWER(SUBSTITUTE(SUBSTITUTE(SUBSTITUTE(SUBSTITUTE(SUBSTITUTE(SUBSTITUTE(SUBSTITUTE(SUBSTITUTE(SUBSTITUTE(db[[#This Row],[FAKTUR]]," ",),".",""),"-",""),"(",""),")",""),",",""),"/",""),"""",""),"+",""))</f>
        <v>pckartonkax210591ssnunicornuntana</v>
      </c>
      <c r="H2242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pckartonkax210591ssnunicorn240pcsuntana</v>
      </c>
      <c r="I2242" s="60" t="s">
        <v>5786</v>
      </c>
      <c r="J2242" s="60" t="s">
        <v>5625</v>
      </c>
      <c r="K2242" s="61"/>
      <c r="L2242" s="60" t="s">
        <v>1336</v>
      </c>
      <c r="M2242" s="92" t="e">
        <f>IF(db[[#This Row],[NB NOTA_C]]="","",COUNTIF([2]!B_MSK[concat],db[[#This Row],[NB NOTA_C]]))</f>
        <v>#REF!</v>
      </c>
      <c r="N2242" s="93" t="s">
        <v>1352</v>
      </c>
      <c r="O2242" s="91" t="s">
        <v>1412</v>
      </c>
      <c r="P2242" s="60" t="s">
        <v>2442</v>
      </c>
      <c r="Q2242" s="91"/>
      <c r="R2242" s="91" t="str">
        <f>IF(db[[#This Row],[QTY/ CTN]]="","",SUBSTITUTE(SUBSTITUTE(SUBSTITUTE(db[[#This Row],[QTY/ CTN]]," ","_",2),"(",""),")","")&amp;"_")</f>
        <v>240 PCS_</v>
      </c>
      <c r="S2242" s="91">
        <f>IF(db[[#This Row],[H_QTY/ CTN]]="","",SEARCH("_",db[[#This Row],[H_QTY/ CTN]]))</f>
        <v>8</v>
      </c>
      <c r="T2242" s="91">
        <f>IF(db[[#This Row],[H_QTY/ CTN]]="","",LEN(db[[#This Row],[H_QTY/ CTN]]))</f>
        <v>8</v>
      </c>
      <c r="U2242" s="90" t="str">
        <f>IF(db[[#This Row],[H_QTY/ CTN]]="","",LEFT(db[[#This Row],[H_QTY/ CTN]],db[[#This Row],[H_1]]-1))</f>
        <v>240 PCS</v>
      </c>
      <c r="V2242" s="90" t="str">
        <f>IF(NOT(db[[#This Row],[H_1]]=db[[#This Row],[H_2]]),MID(db[[#This Row],[H_QTY/ CTN]],db[[#This Row],[H_1]]+1,db[[#This Row],[H_2]]-db[[#This Row],[H_1]]-1),"")</f>
        <v/>
      </c>
      <c r="W2242" s="90" t="str">
        <f>IF(db[[#This Row],[QTY/ CTN B]]="","",LEFT(db[[#This Row],[QTY/ CTN B]],SEARCH(" ",db[[#This Row],[QTY/ CTN B]],1)-1))</f>
        <v>240</v>
      </c>
      <c r="X2242" s="90" t="str">
        <f>IF(db[[#This Row],[QTY/ CTN B]]="","",RIGHT(db[[#This Row],[QTY/ CTN B]],LEN(db[[#This Row],[QTY/ CTN B]])-SEARCH(" ",db[[#This Row],[QTY/ CTN B]],1)))</f>
        <v>PCS</v>
      </c>
      <c r="Y2242" s="90" t="str">
        <f>IF(db[[#This Row],[QTY/ CTN TG]]="",IF(db[[#This Row],[STN TG]]="","",12),LEFT(db[[#This Row],[QTY/ CTN TG]],SEARCH(" ",db[[#This Row],[QTY/ CTN TG]],1)-1))</f>
        <v/>
      </c>
      <c r="Z2242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42" s="90" t="str">
        <f>IF(db[[#This Row],[STN K]]="","",IF(db[[#This Row],[STN TG]]="LSN",12,""))</f>
        <v/>
      </c>
      <c r="AB2242" s="90" t="str">
        <f>IF(db[[#This Row],[STN TG]]="LSN","PCS","")</f>
        <v/>
      </c>
      <c r="AC2242" s="90">
        <f>db[[#This Row],[QTY B]]*IF(db[[#This Row],[QTY TG]]="",1,db[[#This Row],[QTY TG]])*IF(db[[#This Row],[QTY K]]="",1,db[[#This Row],[QTY K]])</f>
        <v>240</v>
      </c>
      <c r="AD2242" s="90" t="str">
        <f>IF(db[[#This Row],[STN K]]="",IF(db[[#This Row],[STN TG]]="",db[[#This Row],[STN B]],db[[#This Row],[STN TG]]),db[[#This Row],[STN K]])</f>
        <v>PCS</v>
      </c>
      <c r="AE2242" s="90"/>
    </row>
    <row r="2243" spans="1:31" x14ac:dyDescent="0.25">
      <c r="A2243" s="90">
        <f t="shared" si="34"/>
        <v>2242</v>
      </c>
      <c r="B2243" s="91" t="str">
        <f>LOWER(SUBSTITUTE(SUBSTITUTE(SUBSTITUTE(SUBSTITUTE(SUBSTITUTE(SUBSTITUTE(SUBSTITUTE(SUBSTITUTE(db[[#This Row],[NB BM]]," ",),".",""),"-",""),"(",""),")",""),"/",""),"""",""),"+",""))</f>
        <v>pckrtkax210601ssnmelody</v>
      </c>
      <c r="C2243" s="91" t="str">
        <f>LOWER(SUBSTITUTE(SUBSTITUTE(SUBSTITUTE(SUBSTITUTE(SUBSTITUTE(SUBSTITUTE(SUBSTITUTE(SUBSTITUTE(SUBSTITUTE(db[[#This Row],[NB NOTA]]," ",),".",""),"-",""),"(",""),")",""),",",""),"/",""),"""",""),"+",""))</f>
        <v>pckartonkax210601ssnmelody</v>
      </c>
      <c r="D2243" s="91" t="str">
        <f>LOWER(SUBSTITUTE(SUBSTITUTE(SUBSTITUTE(SUBSTITUTE(SUBSTITUTE(SUBSTITUTE(SUBSTITUTE(SUBSTITUTE(SUBSTITUTE(db[[#This Row],[NB PAJAK]]," ",""),"-",""),"(",""),")",""),".",""),",",""),"/",""),"""",""),"+",""))</f>
        <v/>
      </c>
      <c r="E2243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pckrtkax210601ssnmelody240pcsuntana</v>
      </c>
      <c r="F2243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pckartonkax210601ssnmelody240pcs</v>
      </c>
      <c r="G2243" s="91" t="str">
        <f>db[[#This Row],[NB NOTA_C]]&amp;LOWER(SUBSTITUTE(SUBSTITUTE(SUBSTITUTE(SUBSTITUTE(SUBSTITUTE(SUBSTITUTE(SUBSTITUTE(SUBSTITUTE(SUBSTITUTE(db[[#This Row],[FAKTUR]]," ",),".",""),"-",""),"(",""),")",""),",",""),"/",""),"""",""),"+",""))</f>
        <v>pckartonkax210601ssnmelodyuntana</v>
      </c>
      <c r="H2243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pckartonkax210601ssnmelody240pcsuntana</v>
      </c>
      <c r="I2243" s="60" t="s">
        <v>5787</v>
      </c>
      <c r="J2243" s="60" t="s">
        <v>5626</v>
      </c>
      <c r="K2243" s="61"/>
      <c r="L2243" s="60" t="s">
        <v>1336</v>
      </c>
      <c r="M2243" s="92" t="e">
        <f>IF(db[[#This Row],[NB NOTA_C]]="","",COUNTIF([2]!B_MSK[concat],db[[#This Row],[NB NOTA_C]]))</f>
        <v>#REF!</v>
      </c>
      <c r="N2243" s="93" t="s">
        <v>1352</v>
      </c>
      <c r="O2243" s="91" t="s">
        <v>1412</v>
      </c>
      <c r="P2243" s="60" t="s">
        <v>2442</v>
      </c>
      <c r="Q2243" s="91"/>
      <c r="R2243" s="91" t="str">
        <f>IF(db[[#This Row],[QTY/ CTN]]="","",SUBSTITUTE(SUBSTITUTE(SUBSTITUTE(db[[#This Row],[QTY/ CTN]]," ","_",2),"(",""),")","")&amp;"_")</f>
        <v>240 PCS_</v>
      </c>
      <c r="S2243" s="91">
        <f>IF(db[[#This Row],[H_QTY/ CTN]]="","",SEARCH("_",db[[#This Row],[H_QTY/ CTN]]))</f>
        <v>8</v>
      </c>
      <c r="T2243" s="91">
        <f>IF(db[[#This Row],[H_QTY/ CTN]]="","",LEN(db[[#This Row],[H_QTY/ CTN]]))</f>
        <v>8</v>
      </c>
      <c r="U2243" s="90" t="str">
        <f>IF(db[[#This Row],[H_QTY/ CTN]]="","",LEFT(db[[#This Row],[H_QTY/ CTN]],db[[#This Row],[H_1]]-1))</f>
        <v>240 PCS</v>
      </c>
      <c r="V2243" s="90" t="str">
        <f>IF(NOT(db[[#This Row],[H_1]]=db[[#This Row],[H_2]]),MID(db[[#This Row],[H_QTY/ CTN]],db[[#This Row],[H_1]]+1,db[[#This Row],[H_2]]-db[[#This Row],[H_1]]-1),"")</f>
        <v/>
      </c>
      <c r="W2243" s="90" t="str">
        <f>IF(db[[#This Row],[QTY/ CTN B]]="","",LEFT(db[[#This Row],[QTY/ CTN B]],SEARCH(" ",db[[#This Row],[QTY/ CTN B]],1)-1))</f>
        <v>240</v>
      </c>
      <c r="X2243" s="90" t="str">
        <f>IF(db[[#This Row],[QTY/ CTN B]]="","",RIGHT(db[[#This Row],[QTY/ CTN B]],LEN(db[[#This Row],[QTY/ CTN B]])-SEARCH(" ",db[[#This Row],[QTY/ CTN B]],1)))</f>
        <v>PCS</v>
      </c>
      <c r="Y2243" s="90" t="str">
        <f>IF(db[[#This Row],[QTY/ CTN TG]]="",IF(db[[#This Row],[STN TG]]="","",12),LEFT(db[[#This Row],[QTY/ CTN TG]],SEARCH(" ",db[[#This Row],[QTY/ CTN TG]],1)-1))</f>
        <v/>
      </c>
      <c r="Z2243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43" s="90" t="str">
        <f>IF(db[[#This Row],[STN K]]="","",IF(db[[#This Row],[STN TG]]="LSN",12,""))</f>
        <v/>
      </c>
      <c r="AB2243" s="90" t="str">
        <f>IF(db[[#This Row],[STN TG]]="LSN","PCS","")</f>
        <v/>
      </c>
      <c r="AC2243" s="90">
        <f>db[[#This Row],[QTY B]]*IF(db[[#This Row],[QTY TG]]="",1,db[[#This Row],[QTY TG]])*IF(db[[#This Row],[QTY K]]="",1,db[[#This Row],[QTY K]])</f>
        <v>240</v>
      </c>
      <c r="AD2243" s="90" t="str">
        <f>IF(db[[#This Row],[STN K]]="",IF(db[[#This Row],[STN TG]]="",db[[#This Row],[STN B]],db[[#This Row],[STN TG]]),db[[#This Row],[STN K]])</f>
        <v>PCS</v>
      </c>
      <c r="AE2243" s="90"/>
    </row>
    <row r="2244" spans="1:31" x14ac:dyDescent="0.25">
      <c r="A2244" s="40">
        <f t="shared" si="34"/>
        <v>2243</v>
      </c>
      <c r="B2244" s="5" t="str">
        <f>LOWER(SUBSTITUTE(SUBSTITUTE(SUBSTITUTE(SUBSTITUTE(SUBSTITUTE(SUBSTITUTE(SUBSTITUTE(SUBSTITUTE(db[[#This Row],[NB BM]]," ",),".",""),"-",""),"(",""),")",""),"/",""),"""",""),"+",""))</f>
        <v>pckartonkk12993d3tkt3d</v>
      </c>
      <c r="C2244" s="5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D2244" s="5" t="str">
        <f>LOWER(SUBSTITUTE(SUBSTITUTE(SUBSTITUTE(SUBSTITUTE(SUBSTITUTE(SUBSTITUTE(SUBSTITUTE(SUBSTITUTE(SUBSTITUTE(db[[#This Row],[NB PAJAK]]," ",""),"-",""),"(",""),")",""),".",""),",",""),"/",""),"""",""),"+",""))</f>
        <v/>
      </c>
      <c r="E224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pckartonkk12993d3tkt3d96pcsuntana</v>
      </c>
      <c r="F224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pckartonkk12993d3tkt3d96pcs</v>
      </c>
      <c r="G2244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pckartonkk12993d3tkt3duntana</v>
      </c>
      <c r="H224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pckartonkk12993d3tkt3d96pcsuntana</v>
      </c>
      <c r="I2244" s="2" t="s">
        <v>5788</v>
      </c>
      <c r="J2244" s="2" t="s">
        <v>1884</v>
      </c>
      <c r="K2244" s="14"/>
      <c r="L2244" s="2" t="s">
        <v>1336</v>
      </c>
      <c r="M2244" s="34" t="e">
        <f>IF(db[[#This Row],[NB NOTA_C]]="","",COUNTIF([2]!B_MSK[concat],db[[#This Row],[NB NOTA_C]]))</f>
        <v>#REF!</v>
      </c>
      <c r="N2244" s="9" t="s">
        <v>1352</v>
      </c>
      <c r="O2244" s="5" t="s">
        <v>1388</v>
      </c>
      <c r="P2244" s="2" t="s">
        <v>2442</v>
      </c>
      <c r="R2244" s="2" t="str">
        <f>IF(db[[#This Row],[QTY/ CTN]]="","",SUBSTITUTE(SUBSTITUTE(SUBSTITUTE(db[[#This Row],[QTY/ CTN]]," ","_",2),"(",""),")","")&amp;"_")</f>
        <v>96 PCS_</v>
      </c>
      <c r="S2244" s="2">
        <f>IF(db[[#This Row],[H_QTY/ CTN]]="","",SEARCH("_",db[[#This Row],[H_QTY/ CTN]]))</f>
        <v>7</v>
      </c>
      <c r="T2244" s="2">
        <f>IF(db[[#This Row],[H_QTY/ CTN]]="","",LEN(db[[#This Row],[H_QTY/ CTN]]))</f>
        <v>7</v>
      </c>
      <c r="U2244" s="41" t="str">
        <f>IF(db[[#This Row],[H_QTY/ CTN]]="","",LEFT(db[[#This Row],[H_QTY/ CTN]],db[[#This Row],[H_1]]-1))</f>
        <v>96 PCS</v>
      </c>
      <c r="V2244" s="40" t="str">
        <f>IF(NOT(db[[#This Row],[H_1]]=db[[#This Row],[H_2]]),MID(db[[#This Row],[H_QTY/ CTN]],db[[#This Row],[H_1]]+1,db[[#This Row],[H_2]]-db[[#This Row],[H_1]]-1),"")</f>
        <v/>
      </c>
      <c r="W2244" s="40" t="str">
        <f>IF(db[[#This Row],[QTY/ CTN B]]="","",LEFT(db[[#This Row],[QTY/ CTN B]],SEARCH(" ",db[[#This Row],[QTY/ CTN B]],1)-1))</f>
        <v>96</v>
      </c>
      <c r="X2244" s="40" t="str">
        <f>IF(db[[#This Row],[QTY/ CTN B]]="","",RIGHT(db[[#This Row],[QTY/ CTN B]],LEN(db[[#This Row],[QTY/ CTN B]])-SEARCH(" ",db[[#This Row],[QTY/ CTN B]],1)))</f>
        <v>PCS</v>
      </c>
      <c r="Y2244" s="40" t="str">
        <f>IF(db[[#This Row],[QTY/ CTN TG]]="",IF(db[[#This Row],[STN TG]]="","",12),LEFT(db[[#This Row],[QTY/ CTN TG]],SEARCH(" ",db[[#This Row],[QTY/ CTN TG]],1)-1))</f>
        <v/>
      </c>
      <c r="Z22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44" s="40" t="str">
        <f>IF(db[[#This Row],[STN K]]="","",IF(db[[#This Row],[STN TG]]="LSN",12,""))</f>
        <v/>
      </c>
      <c r="AB2244" s="40" t="str">
        <f>IF(db[[#This Row],[STN TG]]="LSN","PCS","")</f>
        <v/>
      </c>
      <c r="AC2244" s="40">
        <f>db[[#This Row],[QTY B]]*IF(db[[#This Row],[QTY TG]]="",1,db[[#This Row],[QTY TG]])*IF(db[[#This Row],[QTY K]]="",1,db[[#This Row],[QTY K]])</f>
        <v>96</v>
      </c>
      <c r="AD2244" s="40" t="str">
        <f>IF(db[[#This Row],[STN K]]="",IF(db[[#This Row],[STN TG]]="",db[[#This Row],[STN B]],db[[#This Row],[STN TG]]),db[[#This Row],[STN K]])</f>
        <v>PCS</v>
      </c>
      <c r="AE2244" s="40"/>
    </row>
    <row r="2245" spans="1:31" x14ac:dyDescent="0.25">
      <c r="A2245" s="40">
        <f t="shared" si="34"/>
        <v>2244</v>
      </c>
      <c r="B2245" s="5" t="str">
        <f>LOWER(SUBSTITUTE(SUBSTITUTE(SUBSTITUTE(SUBSTITUTE(SUBSTITUTE(SUBSTITUTE(SUBSTITUTE(SUBSTITUTE(db[[#This Row],[NB BM]]," ",),".",""),"-",""),"(",""),")",""),"/",""),"""",""),"+",""))</f>
        <v>pckartonkode1susunbiasa</v>
      </c>
      <c r="C2245" s="5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D2245" s="5" t="str">
        <f>LOWER(SUBSTITUTE(SUBSTITUTE(SUBSTITUTE(SUBSTITUTE(SUBSTITUTE(SUBSTITUTE(SUBSTITUTE(SUBSTITUTE(SUBSTITUTE(db[[#This Row],[NB PAJAK]]," ",""),"-",""),"(",""),")",""),".",""),",",""),"/",""),"""",""),"+",""))</f>
        <v/>
      </c>
      <c r="E224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pckartonkode1susunbiasa168pcsuntana</v>
      </c>
      <c r="F224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pckartonkode1susunbiasa168pcs</v>
      </c>
      <c r="G2245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pckartonkode1susunbiasauntana</v>
      </c>
      <c r="H224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pckartonkode1susunbiasa168pcsuntana</v>
      </c>
      <c r="I2245" s="2" t="s">
        <v>5789</v>
      </c>
      <c r="J2245" s="2" t="s">
        <v>2344</v>
      </c>
      <c r="K2245" s="14"/>
      <c r="L2245" s="2" t="s">
        <v>1336</v>
      </c>
      <c r="M2245" s="34" t="e">
        <f>IF(db[[#This Row],[NB NOTA_C]]="","",COUNTIF([2]!B_MSK[concat],db[[#This Row],[NB NOTA_C]]))</f>
        <v>#REF!</v>
      </c>
      <c r="N2245" s="9" t="s">
        <v>1352</v>
      </c>
      <c r="O2245" s="5" t="s">
        <v>1871</v>
      </c>
      <c r="P2245" s="2" t="s">
        <v>2442</v>
      </c>
      <c r="R2245" s="2" t="str">
        <f>IF(db[[#This Row],[QTY/ CTN]]="","",SUBSTITUTE(SUBSTITUTE(SUBSTITUTE(db[[#This Row],[QTY/ CTN]]," ","_",2),"(",""),")","")&amp;"_")</f>
        <v>168 PCS_</v>
      </c>
      <c r="S2245" s="2">
        <f>IF(db[[#This Row],[H_QTY/ CTN]]="","",SEARCH("_",db[[#This Row],[H_QTY/ CTN]]))</f>
        <v>8</v>
      </c>
      <c r="T2245" s="2">
        <f>IF(db[[#This Row],[H_QTY/ CTN]]="","",LEN(db[[#This Row],[H_QTY/ CTN]]))</f>
        <v>8</v>
      </c>
      <c r="U2245" s="41" t="str">
        <f>IF(db[[#This Row],[H_QTY/ CTN]]="","",LEFT(db[[#This Row],[H_QTY/ CTN]],db[[#This Row],[H_1]]-1))</f>
        <v>168 PCS</v>
      </c>
      <c r="V2245" s="40" t="str">
        <f>IF(NOT(db[[#This Row],[H_1]]=db[[#This Row],[H_2]]),MID(db[[#This Row],[H_QTY/ CTN]],db[[#This Row],[H_1]]+1,db[[#This Row],[H_2]]-db[[#This Row],[H_1]]-1),"")</f>
        <v/>
      </c>
      <c r="W2245" s="40" t="str">
        <f>IF(db[[#This Row],[QTY/ CTN B]]="","",LEFT(db[[#This Row],[QTY/ CTN B]],SEARCH(" ",db[[#This Row],[QTY/ CTN B]],1)-1))</f>
        <v>168</v>
      </c>
      <c r="X2245" s="40" t="str">
        <f>IF(db[[#This Row],[QTY/ CTN B]]="","",RIGHT(db[[#This Row],[QTY/ CTN B]],LEN(db[[#This Row],[QTY/ CTN B]])-SEARCH(" ",db[[#This Row],[QTY/ CTN B]],1)))</f>
        <v>PCS</v>
      </c>
      <c r="Y2245" s="40" t="str">
        <f>IF(db[[#This Row],[QTY/ CTN TG]]="",IF(db[[#This Row],[STN TG]]="","",12),LEFT(db[[#This Row],[QTY/ CTN TG]],SEARCH(" ",db[[#This Row],[QTY/ CTN TG]],1)-1))</f>
        <v/>
      </c>
      <c r="Z22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45" s="40" t="str">
        <f>IF(db[[#This Row],[STN K]]="","",IF(db[[#This Row],[STN TG]]="LSN",12,""))</f>
        <v/>
      </c>
      <c r="AB2245" s="40" t="str">
        <f>IF(db[[#This Row],[STN TG]]="LSN","PCS","")</f>
        <v/>
      </c>
      <c r="AC2245" s="40">
        <f>db[[#This Row],[QTY B]]*IF(db[[#This Row],[QTY TG]]="",1,db[[#This Row],[QTY TG]])*IF(db[[#This Row],[QTY K]]="",1,db[[#This Row],[QTY K]])</f>
        <v>168</v>
      </c>
      <c r="AD2245" s="40" t="str">
        <f>IF(db[[#This Row],[STN K]]="",IF(db[[#This Row],[STN TG]]="",db[[#This Row],[STN B]],db[[#This Row],[STN TG]]),db[[#This Row],[STN K]])</f>
        <v>PCS</v>
      </c>
      <c r="AE2245" s="40"/>
    </row>
    <row r="2246" spans="1:31" x14ac:dyDescent="0.25">
      <c r="A2246" s="40">
        <f t="shared" si="34"/>
        <v>2245</v>
      </c>
      <c r="B2246" s="5" t="str">
        <f>LOWER(SUBSTITUTE(SUBSTITUTE(SUBSTITUTE(SUBSTITUTE(SUBSTITUTE(SUBSTITUTE(SUBSTITUTE(SUBSTITUTE(db[[#This Row],[NB BM]]," ",),".",""),"-",""),"(",""),")",""),"/",""),"""",""),"+",""))</f>
        <v>pckartonkode1susunkalkulator</v>
      </c>
      <c r="C2246" s="5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D2246" s="5" t="str">
        <f>LOWER(SUBSTITUTE(SUBSTITUTE(SUBSTITUTE(SUBSTITUTE(SUBSTITUTE(SUBSTITUTE(SUBSTITUTE(SUBSTITUTE(SUBSTITUTE(db[[#This Row],[NB PAJAK]]," ",""),"-",""),"(",""),")",""),".",""),",",""),"/",""),"""",""),"+",""))</f>
        <v/>
      </c>
      <c r="E224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pckartonkode1susunkalkulator168pcsuntana</v>
      </c>
      <c r="F224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pckartonkode1susunkalkulator168pcs</v>
      </c>
      <c r="G2246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pckartonkode1susunkalkulatoruntana</v>
      </c>
      <c r="H224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pckartonkode1susunkalkulator168pcsuntana</v>
      </c>
      <c r="I2246" s="2" t="s">
        <v>5790</v>
      </c>
      <c r="J2246" s="2" t="s">
        <v>2345</v>
      </c>
      <c r="K2246" s="14"/>
      <c r="L2246" s="2" t="s">
        <v>1336</v>
      </c>
      <c r="M2246" s="34" t="e">
        <f>IF(db[[#This Row],[NB NOTA_C]]="","",COUNTIF([2]!B_MSK[concat],db[[#This Row],[NB NOTA_C]]))</f>
        <v>#REF!</v>
      </c>
      <c r="N2246" s="9" t="s">
        <v>1352</v>
      </c>
      <c r="O2246" s="5" t="s">
        <v>1871</v>
      </c>
      <c r="P2246" s="2" t="s">
        <v>2442</v>
      </c>
      <c r="R2246" s="2" t="str">
        <f>IF(db[[#This Row],[QTY/ CTN]]="","",SUBSTITUTE(SUBSTITUTE(SUBSTITUTE(db[[#This Row],[QTY/ CTN]]," ","_",2),"(",""),")","")&amp;"_")</f>
        <v>168 PCS_</v>
      </c>
      <c r="S2246" s="2">
        <f>IF(db[[#This Row],[H_QTY/ CTN]]="","",SEARCH("_",db[[#This Row],[H_QTY/ CTN]]))</f>
        <v>8</v>
      </c>
      <c r="T2246" s="2">
        <f>IF(db[[#This Row],[H_QTY/ CTN]]="","",LEN(db[[#This Row],[H_QTY/ CTN]]))</f>
        <v>8</v>
      </c>
      <c r="U2246" s="41" t="str">
        <f>IF(db[[#This Row],[H_QTY/ CTN]]="","",LEFT(db[[#This Row],[H_QTY/ CTN]],db[[#This Row],[H_1]]-1))</f>
        <v>168 PCS</v>
      </c>
      <c r="V2246" s="40" t="str">
        <f>IF(NOT(db[[#This Row],[H_1]]=db[[#This Row],[H_2]]),MID(db[[#This Row],[H_QTY/ CTN]],db[[#This Row],[H_1]]+1,db[[#This Row],[H_2]]-db[[#This Row],[H_1]]-1),"")</f>
        <v/>
      </c>
      <c r="W2246" s="40" t="str">
        <f>IF(db[[#This Row],[QTY/ CTN B]]="","",LEFT(db[[#This Row],[QTY/ CTN B]],SEARCH(" ",db[[#This Row],[QTY/ CTN B]],1)-1))</f>
        <v>168</v>
      </c>
      <c r="X2246" s="40" t="str">
        <f>IF(db[[#This Row],[QTY/ CTN B]]="","",RIGHT(db[[#This Row],[QTY/ CTN B]],LEN(db[[#This Row],[QTY/ CTN B]])-SEARCH(" ",db[[#This Row],[QTY/ CTN B]],1)))</f>
        <v>PCS</v>
      </c>
      <c r="Y2246" s="40" t="str">
        <f>IF(db[[#This Row],[QTY/ CTN TG]]="",IF(db[[#This Row],[STN TG]]="","",12),LEFT(db[[#This Row],[QTY/ CTN TG]],SEARCH(" ",db[[#This Row],[QTY/ CTN TG]],1)-1))</f>
        <v/>
      </c>
      <c r="Z22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46" s="40" t="str">
        <f>IF(db[[#This Row],[STN K]]="","",IF(db[[#This Row],[STN TG]]="LSN",12,""))</f>
        <v/>
      </c>
      <c r="AB2246" s="40" t="str">
        <f>IF(db[[#This Row],[STN TG]]="LSN","PCS","")</f>
        <v/>
      </c>
      <c r="AC2246" s="40">
        <f>db[[#This Row],[QTY B]]*IF(db[[#This Row],[QTY TG]]="",1,db[[#This Row],[QTY TG]])*IF(db[[#This Row],[QTY K]]="",1,db[[#This Row],[QTY K]])</f>
        <v>168</v>
      </c>
      <c r="AD2246" s="40" t="str">
        <f>IF(db[[#This Row],[STN K]]="",IF(db[[#This Row],[STN TG]]="",db[[#This Row],[STN B]],db[[#This Row],[STN TG]]),db[[#This Row],[STN K]])</f>
        <v>PCS</v>
      </c>
      <c r="AE2246" s="40"/>
    </row>
    <row r="2247" spans="1:31" x14ac:dyDescent="0.25">
      <c r="A2247" s="40">
        <f t="shared" si="34"/>
        <v>2246</v>
      </c>
      <c r="B2247" s="5" t="str">
        <f>LOWER(SUBSTITUTE(SUBSTITUTE(SUBSTITUTE(SUBSTITUTE(SUBSTITUTE(SUBSTITUTE(SUBSTITUTE(SUBSTITUTE(db[[#This Row],[NB BM]]," ",),".",""),"-",""),"(",""),")",""),"/",""),"""",""),"+",""))</f>
        <v>pckartonkode3susunlampukedipsp398</v>
      </c>
      <c r="C2247" s="5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D2247" s="5" t="str">
        <f>LOWER(SUBSTITUTE(SUBSTITUTE(SUBSTITUTE(SUBSTITUTE(SUBSTITUTE(SUBSTITUTE(SUBSTITUTE(SUBSTITUTE(SUBSTITUTE(db[[#This Row],[NB PAJAK]]," ",""),"-",""),"(",""),")",""),".",""),",",""),"/",""),"""",""),"+",""))</f>
        <v/>
      </c>
      <c r="E224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pckartonkode3susunlampukedipsp39896pcsuntana</v>
      </c>
      <c r="F224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pckartonkode3susunlampukedipsp39896pcs</v>
      </c>
      <c r="G2247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pckartonkode3susunlampukedipsp398untana</v>
      </c>
      <c r="H224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pckartonkode3susunlampukedipsp39896pcsuntana</v>
      </c>
      <c r="I2247" s="2" t="s">
        <v>5791</v>
      </c>
      <c r="J2247" s="2" t="s">
        <v>3729</v>
      </c>
      <c r="K2247" s="14"/>
      <c r="L2247" s="2" t="s">
        <v>1336</v>
      </c>
      <c r="M2247" s="33" t="e">
        <f>IF(db[[#This Row],[NB NOTA_C]]="","",COUNTIF([2]!B_MSK[concat],db[[#This Row],[NB NOTA_C]]))</f>
        <v>#REF!</v>
      </c>
      <c r="N2247" s="9" t="s">
        <v>1352</v>
      </c>
      <c r="O2247" s="5" t="s">
        <v>1388</v>
      </c>
      <c r="P2247" s="2" t="s">
        <v>2442</v>
      </c>
      <c r="Q2247" s="5"/>
      <c r="R2247" s="5" t="str">
        <f>IF(db[[#This Row],[QTY/ CTN]]="","",SUBSTITUTE(SUBSTITUTE(SUBSTITUTE(db[[#This Row],[QTY/ CTN]]," ","_",2),"(",""),")","")&amp;"_")</f>
        <v>96 PCS_</v>
      </c>
      <c r="S2247" s="5">
        <f>IF(db[[#This Row],[H_QTY/ CTN]]="","",SEARCH("_",db[[#This Row],[H_QTY/ CTN]]))</f>
        <v>7</v>
      </c>
      <c r="T2247" s="5">
        <f>IF(db[[#This Row],[H_QTY/ CTN]]="","",LEN(db[[#This Row],[H_QTY/ CTN]]))</f>
        <v>7</v>
      </c>
      <c r="U2247" s="40" t="str">
        <f>IF(db[[#This Row],[H_QTY/ CTN]]="","",LEFT(db[[#This Row],[H_QTY/ CTN]],db[[#This Row],[H_1]]-1))</f>
        <v>96 PCS</v>
      </c>
      <c r="V2247" s="40" t="str">
        <f>IF(NOT(db[[#This Row],[H_1]]=db[[#This Row],[H_2]]),MID(db[[#This Row],[H_QTY/ CTN]],db[[#This Row],[H_1]]+1,db[[#This Row],[H_2]]-db[[#This Row],[H_1]]-1),"")</f>
        <v/>
      </c>
      <c r="W2247" s="40" t="str">
        <f>IF(db[[#This Row],[QTY/ CTN B]]="","",LEFT(db[[#This Row],[QTY/ CTN B]],SEARCH(" ",db[[#This Row],[QTY/ CTN B]],1)-1))</f>
        <v>96</v>
      </c>
      <c r="X2247" s="40" t="str">
        <f>IF(db[[#This Row],[QTY/ CTN B]]="","",RIGHT(db[[#This Row],[QTY/ CTN B]],LEN(db[[#This Row],[QTY/ CTN B]])-SEARCH(" ",db[[#This Row],[QTY/ CTN B]],1)))</f>
        <v>PCS</v>
      </c>
      <c r="Y2247" s="40" t="str">
        <f>IF(db[[#This Row],[QTY/ CTN TG]]="",IF(db[[#This Row],[STN TG]]="","",12),LEFT(db[[#This Row],[QTY/ CTN TG]],SEARCH(" ",db[[#This Row],[QTY/ CTN TG]],1)-1))</f>
        <v/>
      </c>
      <c r="Z22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47" s="40" t="str">
        <f>IF(db[[#This Row],[STN K]]="","",IF(db[[#This Row],[STN TG]]="LSN",12,""))</f>
        <v/>
      </c>
      <c r="AB2247" s="40" t="str">
        <f>IF(db[[#This Row],[STN TG]]="LSN","PCS","")</f>
        <v/>
      </c>
      <c r="AC2247" s="40">
        <f>db[[#This Row],[QTY B]]*IF(db[[#This Row],[QTY TG]]="",1,db[[#This Row],[QTY TG]])*IF(db[[#This Row],[QTY K]]="",1,db[[#This Row],[QTY K]])</f>
        <v>96</v>
      </c>
      <c r="AD2247" s="40" t="str">
        <f>IF(db[[#This Row],[STN K]]="",IF(db[[#This Row],[STN TG]]="",db[[#This Row],[STN B]],db[[#This Row],[STN TG]]),db[[#This Row],[STN K]])</f>
        <v>PCS</v>
      </c>
      <c r="AE2247" s="40"/>
    </row>
    <row r="2248" spans="1:31" x14ac:dyDescent="0.25">
      <c r="A2248" s="40">
        <f t="shared" si="34"/>
        <v>2247</v>
      </c>
      <c r="B2248" s="5" t="str">
        <f>LOWER(SUBSTITUTE(SUBSTITUTE(SUBSTITUTE(SUBSTITUTE(SUBSTITUTE(SUBSTITUTE(SUBSTITUTE(SUBSTITUTE(db[[#This Row],[NB BM]]," ",),".",""),"-",""),"(",""),")",""),"/",""),"""",""),"+",""))</f>
        <v>pckartonwy1257</v>
      </c>
      <c r="C2248" s="5" t="str">
        <f>LOWER(SUBSTITUTE(SUBSTITUTE(SUBSTITUTE(SUBSTITUTE(SUBSTITUTE(SUBSTITUTE(SUBSTITUTE(SUBSTITUTE(SUBSTITUTE(db[[#This Row],[NB NOTA]]," ",),".",""),"-",""),"(",""),")",""),",",""),"/",""),"""",""),"+",""))</f>
        <v>pckartonwy1257</v>
      </c>
      <c r="D2248" s="5" t="str">
        <f>LOWER(SUBSTITUTE(SUBSTITUTE(SUBSTITUTE(SUBSTITUTE(SUBSTITUTE(SUBSTITUTE(SUBSTITUTE(SUBSTITUTE(SUBSTITUTE(db[[#This Row],[NB PAJAK]]," ",""),"-",""),"(",""),")",""),".",""),",",""),"/",""),"""",""),"+",""))</f>
        <v/>
      </c>
      <c r="E224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pckartonwy1257120pcsuntana</v>
      </c>
      <c r="F224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pckartonwy1257120pcs</v>
      </c>
      <c r="G2248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pckartonwy1257untana</v>
      </c>
      <c r="H224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pckartonwy1257120pcsuntana</v>
      </c>
      <c r="I2248" s="2" t="s">
        <v>7654</v>
      </c>
      <c r="J2248" s="2" t="s">
        <v>7532</v>
      </c>
      <c r="K2248" s="14"/>
      <c r="L2248" s="70" t="s">
        <v>1336</v>
      </c>
      <c r="M2248" s="33" t="e">
        <f>IF(db[[#This Row],[NB NOTA_C]]="","",COUNTIF([2]!B_MSK[concat],db[[#This Row],[NB NOTA_C]]))</f>
        <v>#REF!</v>
      </c>
      <c r="N2248" s="9" t="s">
        <v>1352</v>
      </c>
      <c r="O2248" s="5" t="s">
        <v>1382</v>
      </c>
      <c r="Q2248" s="5"/>
      <c r="R2248" s="5" t="str">
        <f>IF(db[[#This Row],[QTY/ CTN]]="","",SUBSTITUTE(SUBSTITUTE(SUBSTITUTE(db[[#This Row],[QTY/ CTN]]," ","_",2),"(",""),")","")&amp;"_")</f>
        <v>120 PCS_</v>
      </c>
      <c r="S2248" s="5">
        <f>IF(db[[#This Row],[H_QTY/ CTN]]="","",SEARCH("_",db[[#This Row],[H_QTY/ CTN]]))</f>
        <v>8</v>
      </c>
      <c r="T2248" s="5">
        <f>IF(db[[#This Row],[H_QTY/ CTN]]="","",LEN(db[[#This Row],[H_QTY/ CTN]]))</f>
        <v>8</v>
      </c>
      <c r="U2248" s="40" t="str">
        <f>IF(db[[#This Row],[H_QTY/ CTN]]="","",LEFT(db[[#This Row],[H_QTY/ CTN]],db[[#This Row],[H_1]]-1))</f>
        <v>120 PCS</v>
      </c>
      <c r="V2248" s="40" t="str">
        <f>IF(NOT(db[[#This Row],[H_1]]=db[[#This Row],[H_2]]),MID(db[[#This Row],[H_QTY/ CTN]],db[[#This Row],[H_1]]+1,db[[#This Row],[H_2]]-db[[#This Row],[H_1]]-1),"")</f>
        <v/>
      </c>
      <c r="W2248" s="40" t="str">
        <f>IF(db[[#This Row],[QTY/ CTN B]]="","",LEFT(db[[#This Row],[QTY/ CTN B]],SEARCH(" ",db[[#This Row],[QTY/ CTN B]],1)-1))</f>
        <v>120</v>
      </c>
      <c r="X2248" s="40" t="str">
        <f>IF(db[[#This Row],[QTY/ CTN B]]="","",RIGHT(db[[#This Row],[QTY/ CTN B]],LEN(db[[#This Row],[QTY/ CTN B]])-SEARCH(" ",db[[#This Row],[QTY/ CTN B]],1)))</f>
        <v>PCS</v>
      </c>
      <c r="Y2248" s="40" t="str">
        <f>IF(db[[#This Row],[QTY/ CTN TG]]="",IF(db[[#This Row],[STN TG]]="","",12),LEFT(db[[#This Row],[QTY/ CTN TG]],SEARCH(" ",db[[#This Row],[QTY/ CTN TG]],1)-1))</f>
        <v/>
      </c>
      <c r="Z22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48" s="40" t="str">
        <f>IF(db[[#This Row],[STN K]]="","",IF(db[[#This Row],[STN TG]]="LSN",12,""))</f>
        <v/>
      </c>
      <c r="AB2248" s="40" t="str">
        <f>IF(db[[#This Row],[STN TG]]="LSN","PCS","")</f>
        <v/>
      </c>
      <c r="AC2248" s="40">
        <f>db[[#This Row],[QTY B]]*IF(db[[#This Row],[QTY TG]]="",1,db[[#This Row],[QTY TG]])*IF(db[[#This Row],[QTY K]]="",1,db[[#This Row],[QTY K]])</f>
        <v>120</v>
      </c>
      <c r="AD2248" s="40" t="str">
        <f>IF(db[[#This Row],[STN K]]="",IF(db[[#This Row],[STN TG]]="",db[[#This Row],[STN B]],db[[#This Row],[STN TG]]),db[[#This Row],[STN K]])</f>
        <v>PCS</v>
      </c>
      <c r="AE2248" s="40"/>
    </row>
    <row r="2249" spans="1:31" x14ac:dyDescent="0.25">
      <c r="A2249" s="40">
        <f t="shared" si="34"/>
        <v>2248</v>
      </c>
      <c r="B2249" s="5" t="str">
        <f>LOWER(SUBSTITUTE(SUBSTITUTE(SUBSTITUTE(SUBSTITUTE(SUBSTITUTE(SUBSTITUTE(SUBSTITUTE(SUBSTITUTE(db[[#This Row],[NB BM]]," ",),".",""),"-",""),"(",""),")",""),"/",""),"""",""),"+",""))</f>
        <v>pckartonwy1258</v>
      </c>
      <c r="C2249" s="5" t="str">
        <f>LOWER(SUBSTITUTE(SUBSTITUTE(SUBSTITUTE(SUBSTITUTE(SUBSTITUTE(SUBSTITUTE(SUBSTITUTE(SUBSTITUTE(SUBSTITUTE(db[[#This Row],[NB NOTA]]," ",),".",""),"-",""),"(",""),")",""),",",""),"/",""),"""",""),"+",""))</f>
        <v>pckartonwy1258</v>
      </c>
      <c r="D2249" s="5" t="str">
        <f>LOWER(SUBSTITUTE(SUBSTITUTE(SUBSTITUTE(SUBSTITUTE(SUBSTITUTE(SUBSTITUTE(SUBSTITUTE(SUBSTITUTE(SUBSTITUTE(db[[#This Row],[NB PAJAK]]," ",""),"-",""),"(",""),")",""),".",""),",",""),"/",""),"""",""),"+",""))</f>
        <v/>
      </c>
      <c r="E224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pckartonwy1258120pcsuntana</v>
      </c>
      <c r="F224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pckartonwy1258120pcs</v>
      </c>
      <c r="G2249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pckartonwy1258untana</v>
      </c>
      <c r="H224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pckartonwy1258120pcsuntana</v>
      </c>
      <c r="I2249" s="2" t="s">
        <v>7653</v>
      </c>
      <c r="J2249" s="2" t="s">
        <v>7533</v>
      </c>
      <c r="K2249" s="14"/>
      <c r="L2249" s="70" t="s">
        <v>1336</v>
      </c>
      <c r="M2249" s="33" t="e">
        <f>IF(db[[#This Row],[NB NOTA_C]]="","",COUNTIF([2]!B_MSK[concat],db[[#This Row],[NB NOTA_C]]))</f>
        <v>#REF!</v>
      </c>
      <c r="N2249" s="9" t="s">
        <v>1352</v>
      </c>
      <c r="O2249" s="5" t="s">
        <v>1382</v>
      </c>
      <c r="Q2249" s="5"/>
      <c r="R2249" s="5" t="str">
        <f>IF(db[[#This Row],[QTY/ CTN]]="","",SUBSTITUTE(SUBSTITUTE(SUBSTITUTE(db[[#This Row],[QTY/ CTN]]," ","_",2),"(",""),")","")&amp;"_")</f>
        <v>120 PCS_</v>
      </c>
      <c r="S2249" s="5">
        <f>IF(db[[#This Row],[H_QTY/ CTN]]="","",SEARCH("_",db[[#This Row],[H_QTY/ CTN]]))</f>
        <v>8</v>
      </c>
      <c r="T2249" s="5">
        <f>IF(db[[#This Row],[H_QTY/ CTN]]="","",LEN(db[[#This Row],[H_QTY/ CTN]]))</f>
        <v>8</v>
      </c>
      <c r="U2249" s="40" t="str">
        <f>IF(db[[#This Row],[H_QTY/ CTN]]="","",LEFT(db[[#This Row],[H_QTY/ CTN]],db[[#This Row],[H_1]]-1))</f>
        <v>120 PCS</v>
      </c>
      <c r="V2249" s="40" t="str">
        <f>IF(NOT(db[[#This Row],[H_1]]=db[[#This Row],[H_2]]),MID(db[[#This Row],[H_QTY/ CTN]],db[[#This Row],[H_1]]+1,db[[#This Row],[H_2]]-db[[#This Row],[H_1]]-1),"")</f>
        <v/>
      </c>
      <c r="W2249" s="40" t="str">
        <f>IF(db[[#This Row],[QTY/ CTN B]]="","",LEFT(db[[#This Row],[QTY/ CTN B]],SEARCH(" ",db[[#This Row],[QTY/ CTN B]],1)-1))</f>
        <v>120</v>
      </c>
      <c r="X2249" s="40" t="str">
        <f>IF(db[[#This Row],[QTY/ CTN B]]="","",RIGHT(db[[#This Row],[QTY/ CTN B]],LEN(db[[#This Row],[QTY/ CTN B]])-SEARCH(" ",db[[#This Row],[QTY/ CTN B]],1)))</f>
        <v>PCS</v>
      </c>
      <c r="Y2249" s="40" t="str">
        <f>IF(db[[#This Row],[QTY/ CTN TG]]="",IF(db[[#This Row],[STN TG]]="","",12),LEFT(db[[#This Row],[QTY/ CTN TG]],SEARCH(" ",db[[#This Row],[QTY/ CTN TG]],1)-1))</f>
        <v/>
      </c>
      <c r="Z22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49" s="40" t="str">
        <f>IF(db[[#This Row],[STN K]]="","",IF(db[[#This Row],[STN TG]]="LSN",12,""))</f>
        <v/>
      </c>
      <c r="AB2249" s="40" t="str">
        <f>IF(db[[#This Row],[STN TG]]="LSN","PCS","")</f>
        <v/>
      </c>
      <c r="AC2249" s="40">
        <f>db[[#This Row],[QTY B]]*IF(db[[#This Row],[QTY TG]]="",1,db[[#This Row],[QTY TG]])*IF(db[[#This Row],[QTY K]]="",1,db[[#This Row],[QTY K]])</f>
        <v>120</v>
      </c>
      <c r="AD2249" s="40" t="str">
        <f>IF(db[[#This Row],[STN K]]="",IF(db[[#This Row],[STN TG]]="",db[[#This Row],[STN B]],db[[#This Row],[STN TG]]),db[[#This Row],[STN K]])</f>
        <v>PCS</v>
      </c>
      <c r="AE2249" s="40"/>
    </row>
    <row r="2250" spans="1:31" x14ac:dyDescent="0.25">
      <c r="A2250" s="40">
        <f t="shared" si="34"/>
        <v>2249</v>
      </c>
      <c r="B2250" s="5" t="str">
        <f>LOWER(SUBSTITUTE(SUBSTITUTE(SUBSTITUTE(SUBSTITUTE(SUBSTITUTE(SUBSTITUTE(SUBSTITUTE(SUBSTITUTE(db[[#This Row],[NB BM]]," ",),".",""),"-",""),"(",""),")",""),"/",""),"""",""),"+",""))</f>
        <v>pcm8631</v>
      </c>
      <c r="C2250" s="5" t="str">
        <f>LOWER(SUBSTITUTE(SUBSTITUTE(SUBSTITUTE(SUBSTITUTE(SUBSTITUTE(SUBSTITUTE(SUBSTITUTE(SUBSTITUTE(SUBSTITUTE(db[[#This Row],[NB NOTA]]," ",),".",""),"-",""),"(",""),")",""),",",""),"/",""),"""",""),"+",""))</f>
        <v>pcm8631</v>
      </c>
      <c r="D2250" s="5" t="str">
        <f>LOWER(SUBSTITUTE(SUBSTITUTE(SUBSTITUTE(SUBSTITUTE(SUBSTITUTE(SUBSTITUTE(SUBSTITUTE(SUBSTITUTE(SUBSTITUTE(db[[#This Row],[NB PAJAK]]," ",""),"-",""),"(",""),")",""),".",""),",",""),"/",""),"""",""),"+",""))</f>
        <v/>
      </c>
      <c r="E225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pcm8631160pcsuntana</v>
      </c>
      <c r="F225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pcm8631160pcs</v>
      </c>
      <c r="G2250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pcm8631untana</v>
      </c>
      <c r="H225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pcm8631160pcsuntana</v>
      </c>
      <c r="I2250" s="2" t="s">
        <v>7655</v>
      </c>
      <c r="J2250" s="2" t="s">
        <v>7517</v>
      </c>
      <c r="K2250" s="14"/>
      <c r="L2250" s="70" t="s">
        <v>1336</v>
      </c>
      <c r="M2250" s="33" t="e">
        <f>IF(db[[#This Row],[NB NOTA_C]]="","",COUNTIF([2]!B_MSK[concat],db[[#This Row],[NB NOTA_C]]))</f>
        <v>#REF!</v>
      </c>
      <c r="N2250" s="9" t="s">
        <v>1369</v>
      </c>
      <c r="O2250" s="5" t="s">
        <v>1415</v>
      </c>
      <c r="Q2250" s="5"/>
      <c r="R2250" s="5" t="str">
        <f>IF(db[[#This Row],[QTY/ CTN]]="","",SUBSTITUTE(SUBSTITUTE(SUBSTITUTE(db[[#This Row],[QTY/ CTN]]," ","_",2),"(",""),")","")&amp;"_")</f>
        <v>160 PCS_</v>
      </c>
      <c r="S2250" s="5">
        <f>IF(db[[#This Row],[H_QTY/ CTN]]="","",SEARCH("_",db[[#This Row],[H_QTY/ CTN]]))</f>
        <v>8</v>
      </c>
      <c r="T2250" s="5">
        <f>IF(db[[#This Row],[H_QTY/ CTN]]="","",LEN(db[[#This Row],[H_QTY/ CTN]]))</f>
        <v>8</v>
      </c>
      <c r="U2250" s="40" t="str">
        <f>IF(db[[#This Row],[H_QTY/ CTN]]="","",LEFT(db[[#This Row],[H_QTY/ CTN]],db[[#This Row],[H_1]]-1))</f>
        <v>160 PCS</v>
      </c>
      <c r="V2250" s="40" t="str">
        <f>IF(NOT(db[[#This Row],[H_1]]=db[[#This Row],[H_2]]),MID(db[[#This Row],[H_QTY/ CTN]],db[[#This Row],[H_1]]+1,db[[#This Row],[H_2]]-db[[#This Row],[H_1]]-1),"")</f>
        <v/>
      </c>
      <c r="W2250" s="40" t="str">
        <f>IF(db[[#This Row],[QTY/ CTN B]]="","",LEFT(db[[#This Row],[QTY/ CTN B]],SEARCH(" ",db[[#This Row],[QTY/ CTN B]],1)-1))</f>
        <v>160</v>
      </c>
      <c r="X2250" s="40" t="str">
        <f>IF(db[[#This Row],[QTY/ CTN B]]="","",RIGHT(db[[#This Row],[QTY/ CTN B]],LEN(db[[#This Row],[QTY/ CTN B]])-SEARCH(" ",db[[#This Row],[QTY/ CTN B]],1)))</f>
        <v>PCS</v>
      </c>
      <c r="Y2250" s="40" t="str">
        <f>IF(db[[#This Row],[QTY/ CTN TG]]="",IF(db[[#This Row],[STN TG]]="","",12),LEFT(db[[#This Row],[QTY/ CTN TG]],SEARCH(" ",db[[#This Row],[QTY/ CTN TG]],1)-1))</f>
        <v/>
      </c>
      <c r="Z22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50" s="40" t="str">
        <f>IF(db[[#This Row],[STN K]]="","",IF(db[[#This Row],[STN TG]]="LSN",12,""))</f>
        <v/>
      </c>
      <c r="AB2250" s="40" t="str">
        <f>IF(db[[#This Row],[STN TG]]="LSN","PCS","")</f>
        <v/>
      </c>
      <c r="AC2250" s="40">
        <f>db[[#This Row],[QTY B]]*IF(db[[#This Row],[QTY TG]]="",1,db[[#This Row],[QTY TG]])*IF(db[[#This Row],[QTY K]]="",1,db[[#This Row],[QTY K]])</f>
        <v>160</v>
      </c>
      <c r="AD2250" s="40" t="str">
        <f>IF(db[[#This Row],[STN K]]="",IF(db[[#This Row],[STN TG]]="",db[[#This Row],[STN B]],db[[#This Row],[STN TG]]),db[[#This Row],[STN K]])</f>
        <v>PCS</v>
      </c>
      <c r="AE2250" s="40"/>
    </row>
    <row r="2251" spans="1:31" x14ac:dyDescent="0.25">
      <c r="A2251" s="40">
        <f t="shared" si="34"/>
        <v>2250</v>
      </c>
      <c r="B2251" s="5" t="str">
        <f>LOWER(SUBSTITUTE(SUBSTITUTE(SUBSTITUTE(SUBSTITUTE(SUBSTITUTE(SUBSTITUTE(SUBSTITUTE(SUBSTITUTE(db[[#This Row],[NB BM]]," ",),".",""),"-",""),"(",""),")",""),"/",""),"""",""),"+",""))</f>
        <v>pcmagnitpb11akalkulator</v>
      </c>
      <c r="C2251" s="5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D2251" s="5" t="str">
        <f>LOWER(SUBSTITUTE(SUBSTITUTE(SUBSTITUTE(SUBSTITUTE(SUBSTITUTE(SUBSTITUTE(SUBSTITUTE(SUBSTITUTE(SUBSTITUTE(db[[#This Row],[NB PAJAK]]," ",""),"-",""),"(",""),")",""),".",""),",",""),"/",""),"""",""),"+",""))</f>
        <v/>
      </c>
      <c r="E225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pcmagnitpb11akalkulator144pcsuntana</v>
      </c>
      <c r="F225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pcmagnetpb11acalculator144pcs</v>
      </c>
      <c r="G2251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pcmagnetpb11acalculatoruntana</v>
      </c>
      <c r="H225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pcmagnetpb11acalculator144pcsuntana</v>
      </c>
      <c r="I2251" s="2" t="s">
        <v>5792</v>
      </c>
      <c r="J2251" s="2" t="s">
        <v>1746</v>
      </c>
      <c r="K2251" s="14"/>
      <c r="L2251" s="2" t="s">
        <v>1336</v>
      </c>
      <c r="M2251" s="34" t="e">
        <f>IF(db[[#This Row],[NB NOTA_C]]="","",COUNTIF([2]!B_MSK[concat],db[[#This Row],[NB NOTA_C]]))</f>
        <v>#REF!</v>
      </c>
      <c r="N2251" s="9" t="s">
        <v>1369</v>
      </c>
      <c r="O2251" s="5" t="s">
        <v>1379</v>
      </c>
      <c r="P2251" s="2" t="s">
        <v>2442</v>
      </c>
      <c r="R2251" s="2" t="str">
        <f>IF(db[[#This Row],[QTY/ CTN]]="","",SUBSTITUTE(SUBSTITUTE(SUBSTITUTE(db[[#This Row],[QTY/ CTN]]," ","_",2),"(",""),")","")&amp;"_")</f>
        <v>144 PCS_</v>
      </c>
      <c r="S2251" s="2">
        <f>IF(db[[#This Row],[H_QTY/ CTN]]="","",SEARCH("_",db[[#This Row],[H_QTY/ CTN]]))</f>
        <v>8</v>
      </c>
      <c r="T2251" s="2">
        <f>IF(db[[#This Row],[H_QTY/ CTN]]="","",LEN(db[[#This Row],[H_QTY/ CTN]]))</f>
        <v>8</v>
      </c>
      <c r="U2251" s="41" t="str">
        <f>IF(db[[#This Row],[H_QTY/ CTN]]="","",LEFT(db[[#This Row],[H_QTY/ CTN]],db[[#This Row],[H_1]]-1))</f>
        <v>144 PCS</v>
      </c>
      <c r="V2251" s="40" t="str">
        <f>IF(NOT(db[[#This Row],[H_1]]=db[[#This Row],[H_2]]),MID(db[[#This Row],[H_QTY/ CTN]],db[[#This Row],[H_1]]+1,db[[#This Row],[H_2]]-db[[#This Row],[H_1]]-1),"")</f>
        <v/>
      </c>
      <c r="W2251" s="40" t="str">
        <f>IF(db[[#This Row],[QTY/ CTN B]]="","",LEFT(db[[#This Row],[QTY/ CTN B]],SEARCH(" ",db[[#This Row],[QTY/ CTN B]],1)-1))</f>
        <v>144</v>
      </c>
      <c r="X2251" s="40" t="str">
        <f>IF(db[[#This Row],[QTY/ CTN B]]="","",RIGHT(db[[#This Row],[QTY/ CTN B]],LEN(db[[#This Row],[QTY/ CTN B]])-SEARCH(" ",db[[#This Row],[QTY/ CTN B]],1)))</f>
        <v>PCS</v>
      </c>
      <c r="Y2251" s="40" t="str">
        <f>IF(db[[#This Row],[QTY/ CTN TG]]="",IF(db[[#This Row],[STN TG]]="","",12),LEFT(db[[#This Row],[QTY/ CTN TG]],SEARCH(" ",db[[#This Row],[QTY/ CTN TG]],1)-1))</f>
        <v/>
      </c>
      <c r="Z22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51" s="40" t="str">
        <f>IF(db[[#This Row],[STN K]]="","",IF(db[[#This Row],[STN TG]]="LSN",12,""))</f>
        <v/>
      </c>
      <c r="AB2251" s="40" t="str">
        <f>IF(db[[#This Row],[STN TG]]="LSN","PCS","")</f>
        <v/>
      </c>
      <c r="AC2251" s="40">
        <f>db[[#This Row],[QTY B]]*IF(db[[#This Row],[QTY TG]]="",1,db[[#This Row],[QTY TG]])*IF(db[[#This Row],[QTY K]]="",1,db[[#This Row],[QTY K]])</f>
        <v>144</v>
      </c>
      <c r="AD2251" s="40" t="str">
        <f>IF(db[[#This Row],[STN K]]="",IF(db[[#This Row],[STN TG]]="",db[[#This Row],[STN B]],db[[#This Row],[STN TG]]),db[[#This Row],[STN K]])</f>
        <v>PCS</v>
      </c>
      <c r="AE2251" s="40"/>
    </row>
    <row r="2252" spans="1:31" x14ac:dyDescent="0.25">
      <c r="A2252" s="40">
        <f t="shared" si="34"/>
        <v>2251</v>
      </c>
      <c r="B2252" s="5" t="str">
        <f>LOWER(SUBSTITUTE(SUBSTITUTE(SUBSTITUTE(SUBSTITUTE(SUBSTITUTE(SUBSTITUTE(SUBSTITUTE(SUBSTITUTE(db[[#This Row],[NB BM]]," ",),".",""),"-",""),"(",""),")",""),"/",""),"""",""),"+",""))</f>
        <v>pcklg173385x20mobil2susun</v>
      </c>
      <c r="C2252" s="5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D2252" s="5" t="str">
        <f>LOWER(SUBSTITUTE(SUBSTITUTE(SUBSTITUTE(SUBSTITUTE(SUBSTITUTE(SUBSTITUTE(SUBSTITUTE(SUBSTITUTE(SUBSTITUTE(db[[#This Row],[NB PAJAK]]," ",""),"-",""),"(",""),")",""),".",""),",",""),"/",""),"""",""),"+",""))</f>
        <v/>
      </c>
      <c r="E225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pcklg173385x20mobil2susun12lsnuntana</v>
      </c>
      <c r="F225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pck173385x205mobil2ssn12lsn</v>
      </c>
      <c r="G2252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pck173385x205mobil2ssnuntana</v>
      </c>
      <c r="H225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pck173385x205mobil2ssn12lsnuntana</v>
      </c>
      <c r="I2252" s="2" t="s">
        <v>5793</v>
      </c>
      <c r="J2252" s="2" t="s">
        <v>1888</v>
      </c>
      <c r="K2252" s="14"/>
      <c r="L2252" s="2" t="s">
        <v>1336</v>
      </c>
      <c r="M2252" s="34" t="e">
        <f>IF(db[[#This Row],[NB NOTA_C]]="","",COUNTIF([2]!B_MSK[concat],db[[#This Row],[NB NOTA_C]]))</f>
        <v>#REF!</v>
      </c>
      <c r="N2252" s="9" t="s">
        <v>1352</v>
      </c>
      <c r="O2252" s="5" t="s">
        <v>1376</v>
      </c>
      <c r="P2252" s="2" t="s">
        <v>2442</v>
      </c>
      <c r="R2252" s="2" t="str">
        <f>IF(db[[#This Row],[QTY/ CTN]]="","",SUBSTITUTE(SUBSTITUTE(SUBSTITUTE(db[[#This Row],[QTY/ CTN]]," ","_",2),"(",""),")","")&amp;"_")</f>
        <v>12 LSN_</v>
      </c>
      <c r="S2252" s="2">
        <f>IF(db[[#This Row],[H_QTY/ CTN]]="","",SEARCH("_",db[[#This Row],[H_QTY/ CTN]]))</f>
        <v>7</v>
      </c>
      <c r="T2252" s="2">
        <f>IF(db[[#This Row],[H_QTY/ CTN]]="","",LEN(db[[#This Row],[H_QTY/ CTN]]))</f>
        <v>7</v>
      </c>
      <c r="U2252" s="41" t="str">
        <f>IF(db[[#This Row],[H_QTY/ CTN]]="","",LEFT(db[[#This Row],[H_QTY/ CTN]],db[[#This Row],[H_1]]-1))</f>
        <v>12 LSN</v>
      </c>
      <c r="V2252" s="40" t="str">
        <f>IF(NOT(db[[#This Row],[H_1]]=db[[#This Row],[H_2]]),MID(db[[#This Row],[H_QTY/ CTN]],db[[#This Row],[H_1]]+1,db[[#This Row],[H_2]]-db[[#This Row],[H_1]]-1),"")</f>
        <v/>
      </c>
      <c r="W2252" s="40" t="str">
        <f>IF(db[[#This Row],[QTY/ CTN B]]="","",LEFT(db[[#This Row],[QTY/ CTN B]],SEARCH(" ",db[[#This Row],[QTY/ CTN B]],1)-1))</f>
        <v>12</v>
      </c>
      <c r="X2252" s="40" t="str">
        <f>IF(db[[#This Row],[QTY/ CTN B]]="","",RIGHT(db[[#This Row],[QTY/ CTN B]],LEN(db[[#This Row],[QTY/ CTN B]])-SEARCH(" ",db[[#This Row],[QTY/ CTN B]],1)))</f>
        <v>LSN</v>
      </c>
      <c r="Y2252" s="40">
        <f>IF(db[[#This Row],[QTY/ CTN TG]]="",IF(db[[#This Row],[STN TG]]="","",12),LEFT(db[[#This Row],[QTY/ CTN TG]],SEARCH(" ",db[[#This Row],[QTY/ CTN TG]],1)-1))</f>
        <v>12</v>
      </c>
      <c r="Z22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252" s="40" t="str">
        <f>IF(db[[#This Row],[STN K]]="","",IF(db[[#This Row],[STN TG]]="LSN",12,""))</f>
        <v/>
      </c>
      <c r="AB2252" s="40" t="str">
        <f>IF(db[[#This Row],[STN TG]]="LSN","PCS","")</f>
        <v/>
      </c>
      <c r="AC2252" s="40">
        <f>db[[#This Row],[QTY B]]*IF(db[[#This Row],[QTY TG]]="",1,db[[#This Row],[QTY TG]])*IF(db[[#This Row],[QTY K]]="",1,db[[#This Row],[QTY K]])</f>
        <v>144</v>
      </c>
      <c r="AD2252" s="40" t="str">
        <f>IF(db[[#This Row],[STN K]]="",IF(db[[#This Row],[STN TG]]="",db[[#This Row],[STN B]],db[[#This Row],[STN TG]]),db[[#This Row],[STN K]])</f>
        <v>PCS</v>
      </c>
      <c r="AE2252" s="40"/>
    </row>
    <row r="2253" spans="1:31" x14ac:dyDescent="0.25">
      <c r="A2253" s="40">
        <f t="shared" si="34"/>
        <v>2252</v>
      </c>
      <c r="B2253" s="5" t="str">
        <f>LOWER(SUBSTITUTE(SUBSTITUTE(SUBSTITUTE(SUBSTITUTE(SUBSTITUTE(SUBSTITUTE(SUBSTITUTE(SUBSTITUTE(db[[#This Row],[NB BM]]," ",),".",""),"-",""),"(",""),")",""),"/",""),"""",""),"+",""))</f>
        <v>pcklg173385x20mobil2susun</v>
      </c>
      <c r="C2253" s="5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D2253" s="5" t="str">
        <f>LOWER(SUBSTITUTE(SUBSTITUTE(SUBSTITUTE(SUBSTITUTE(SUBSTITUTE(SUBSTITUTE(SUBSTITUTE(SUBSTITUTE(SUBSTITUTE(db[[#This Row],[NB PAJAK]]," ",""),"-",""),"(",""),")",""),".",""),",",""),"/",""),"""",""),"+",""))</f>
        <v/>
      </c>
      <c r="E22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pcklg173385x20mobil2susun144pcsuntana</v>
      </c>
      <c r="F22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pck173385x20mobil2ssn144pcs</v>
      </c>
      <c r="G2253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pck173385x20mobil2ssnuntana</v>
      </c>
      <c r="H22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pck173385x20mobil2ssn144pcsuntana</v>
      </c>
      <c r="I2253" s="2" t="s">
        <v>5793</v>
      </c>
      <c r="J2253" s="2" t="s">
        <v>2614</v>
      </c>
      <c r="K2253" s="14"/>
      <c r="L2253" s="2" t="s">
        <v>1336</v>
      </c>
      <c r="M2253" s="34" t="e">
        <f>IF(db[[#This Row],[NB NOTA_C]]="","",COUNTIF([2]!B_MSK[concat],db[[#This Row],[NB NOTA_C]]))</f>
        <v>#REF!</v>
      </c>
      <c r="N2253" s="9" t="s">
        <v>1352</v>
      </c>
      <c r="O2253" s="5" t="s">
        <v>1379</v>
      </c>
      <c r="P2253" s="2" t="s">
        <v>2442</v>
      </c>
      <c r="R2253" s="2" t="str">
        <f>IF(db[[#This Row],[QTY/ CTN]]="","",SUBSTITUTE(SUBSTITUTE(SUBSTITUTE(db[[#This Row],[QTY/ CTN]]," ","_",2),"(",""),")","")&amp;"_")</f>
        <v>144 PCS_</v>
      </c>
      <c r="S2253" s="2">
        <f>IF(db[[#This Row],[H_QTY/ CTN]]="","",SEARCH("_",db[[#This Row],[H_QTY/ CTN]]))</f>
        <v>8</v>
      </c>
      <c r="T2253" s="2">
        <f>IF(db[[#This Row],[H_QTY/ CTN]]="","",LEN(db[[#This Row],[H_QTY/ CTN]]))</f>
        <v>8</v>
      </c>
      <c r="U2253" s="41" t="str">
        <f>IF(db[[#This Row],[H_QTY/ CTN]]="","",LEFT(db[[#This Row],[H_QTY/ CTN]],db[[#This Row],[H_1]]-1))</f>
        <v>144 PCS</v>
      </c>
      <c r="V2253" s="40" t="str">
        <f>IF(NOT(db[[#This Row],[H_1]]=db[[#This Row],[H_2]]),MID(db[[#This Row],[H_QTY/ CTN]],db[[#This Row],[H_1]]+1,db[[#This Row],[H_2]]-db[[#This Row],[H_1]]-1),"")</f>
        <v/>
      </c>
      <c r="W2253" s="40" t="str">
        <f>IF(db[[#This Row],[QTY/ CTN B]]="","",LEFT(db[[#This Row],[QTY/ CTN B]],SEARCH(" ",db[[#This Row],[QTY/ CTN B]],1)-1))</f>
        <v>144</v>
      </c>
      <c r="X2253" s="40" t="str">
        <f>IF(db[[#This Row],[QTY/ CTN B]]="","",RIGHT(db[[#This Row],[QTY/ CTN B]],LEN(db[[#This Row],[QTY/ CTN B]])-SEARCH(" ",db[[#This Row],[QTY/ CTN B]],1)))</f>
        <v>PCS</v>
      </c>
      <c r="Y2253" s="40" t="str">
        <f>IF(db[[#This Row],[QTY/ CTN TG]]="",IF(db[[#This Row],[STN TG]]="","",12),LEFT(db[[#This Row],[QTY/ CTN TG]],SEARCH(" ",db[[#This Row],[QTY/ CTN TG]],1)-1))</f>
        <v/>
      </c>
      <c r="Z22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53" s="40" t="str">
        <f>IF(db[[#This Row],[STN K]]="","",IF(db[[#This Row],[STN TG]]="LSN",12,""))</f>
        <v/>
      </c>
      <c r="AB2253" s="40" t="str">
        <f>IF(db[[#This Row],[STN TG]]="LSN","PCS","")</f>
        <v/>
      </c>
      <c r="AC2253" s="40">
        <f>db[[#This Row],[QTY B]]*IF(db[[#This Row],[QTY TG]]="",1,db[[#This Row],[QTY TG]])*IF(db[[#This Row],[QTY K]]="",1,db[[#This Row],[QTY K]])</f>
        <v>144</v>
      </c>
      <c r="AD2253" s="40" t="str">
        <f>IF(db[[#This Row],[STN K]]="",IF(db[[#This Row],[STN TG]]="",db[[#This Row],[STN B]],db[[#This Row],[STN TG]]),db[[#This Row],[STN K]])</f>
        <v>PCS</v>
      </c>
      <c r="AE2253" s="40"/>
    </row>
    <row r="2254" spans="1:31" x14ac:dyDescent="0.25">
      <c r="A2254" s="40">
        <f t="shared" si="34"/>
        <v>2253</v>
      </c>
      <c r="B2254" s="5" t="str">
        <f>LOWER(SUBSTITUTE(SUBSTITUTE(SUBSTITUTE(SUBSTITUTE(SUBSTITUTE(SUBSTITUTE(SUBSTITUTE(SUBSTITUTE(db[[#This Row],[NB BM]]," ",),".",""),"-",""),"(",""),")",""),"/",""),"""",""),"+",""))</f>
        <v>pcklg19158x205mobilset</v>
      </c>
      <c r="C2254" s="5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D2254" s="5" t="str">
        <f>LOWER(SUBSTITUTE(SUBSTITUTE(SUBSTITUTE(SUBSTITUTE(SUBSTITUTE(SUBSTITUTE(SUBSTITUTE(SUBSTITUTE(SUBSTITUTE(db[[#This Row],[NB PAJAK]]," ",""),"-",""),"(",""),")",""),".",""),",",""),"/",""),"""",""),"+",""))</f>
        <v/>
      </c>
      <c r="E225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pcklg19158x205mobilset120pcsuntana</v>
      </c>
      <c r="F225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pck19158x205mobilset120pcs</v>
      </c>
      <c r="G2254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pck19158x205mobilsetuntana</v>
      </c>
      <c r="H225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pck19158x205mobilset120pcsuntana</v>
      </c>
      <c r="I2254" s="2" t="s">
        <v>5794</v>
      </c>
      <c r="J2254" s="2" t="s">
        <v>1889</v>
      </c>
      <c r="K2254" s="14"/>
      <c r="L2254" s="2" t="s">
        <v>1336</v>
      </c>
      <c r="M2254" s="34" t="e">
        <f>IF(db[[#This Row],[NB NOTA_C]]="","",COUNTIF([2]!B_MSK[concat],db[[#This Row],[NB NOTA_C]]))</f>
        <v>#REF!</v>
      </c>
      <c r="N2254" s="9" t="s">
        <v>1352</v>
      </c>
      <c r="O2254" s="5" t="s">
        <v>1382</v>
      </c>
      <c r="P2254" s="2" t="s">
        <v>2442</v>
      </c>
      <c r="R2254" s="2" t="str">
        <f>IF(db[[#This Row],[QTY/ CTN]]="","",SUBSTITUTE(SUBSTITUTE(SUBSTITUTE(db[[#This Row],[QTY/ CTN]]," ","_",2),"(",""),")","")&amp;"_")</f>
        <v>120 PCS_</v>
      </c>
      <c r="S2254" s="2">
        <f>IF(db[[#This Row],[H_QTY/ CTN]]="","",SEARCH("_",db[[#This Row],[H_QTY/ CTN]]))</f>
        <v>8</v>
      </c>
      <c r="T2254" s="2">
        <f>IF(db[[#This Row],[H_QTY/ CTN]]="","",LEN(db[[#This Row],[H_QTY/ CTN]]))</f>
        <v>8</v>
      </c>
      <c r="U2254" s="41" t="str">
        <f>IF(db[[#This Row],[H_QTY/ CTN]]="","",LEFT(db[[#This Row],[H_QTY/ CTN]],db[[#This Row],[H_1]]-1))</f>
        <v>120 PCS</v>
      </c>
      <c r="V2254" s="40" t="str">
        <f>IF(NOT(db[[#This Row],[H_1]]=db[[#This Row],[H_2]]),MID(db[[#This Row],[H_QTY/ CTN]],db[[#This Row],[H_1]]+1,db[[#This Row],[H_2]]-db[[#This Row],[H_1]]-1),"")</f>
        <v/>
      </c>
      <c r="W2254" s="40" t="str">
        <f>IF(db[[#This Row],[QTY/ CTN B]]="","",LEFT(db[[#This Row],[QTY/ CTN B]],SEARCH(" ",db[[#This Row],[QTY/ CTN B]],1)-1))</f>
        <v>120</v>
      </c>
      <c r="X2254" s="40" t="str">
        <f>IF(db[[#This Row],[QTY/ CTN B]]="","",RIGHT(db[[#This Row],[QTY/ CTN B]],LEN(db[[#This Row],[QTY/ CTN B]])-SEARCH(" ",db[[#This Row],[QTY/ CTN B]],1)))</f>
        <v>PCS</v>
      </c>
      <c r="Y2254" s="40" t="str">
        <f>IF(db[[#This Row],[QTY/ CTN TG]]="",IF(db[[#This Row],[STN TG]]="","",12),LEFT(db[[#This Row],[QTY/ CTN TG]],SEARCH(" ",db[[#This Row],[QTY/ CTN TG]],1)-1))</f>
        <v/>
      </c>
      <c r="Z22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54" s="40" t="str">
        <f>IF(db[[#This Row],[STN K]]="","",IF(db[[#This Row],[STN TG]]="LSN",12,""))</f>
        <v/>
      </c>
      <c r="AB2254" s="40" t="str">
        <f>IF(db[[#This Row],[STN TG]]="LSN","PCS","")</f>
        <v/>
      </c>
      <c r="AC2254" s="40">
        <f>db[[#This Row],[QTY B]]*IF(db[[#This Row],[QTY TG]]="",1,db[[#This Row],[QTY TG]])*IF(db[[#This Row],[QTY K]]="",1,db[[#This Row],[QTY K]])</f>
        <v>120</v>
      </c>
      <c r="AD2254" s="40" t="str">
        <f>IF(db[[#This Row],[STN K]]="",IF(db[[#This Row],[STN TG]]="",db[[#This Row],[STN B]],db[[#This Row],[STN TG]]),db[[#This Row],[STN K]])</f>
        <v>PCS</v>
      </c>
      <c r="AE2254" s="40"/>
    </row>
    <row r="2255" spans="1:31" x14ac:dyDescent="0.25">
      <c r="A2255" s="40">
        <f t="shared" si="34"/>
        <v>2254</v>
      </c>
      <c r="B2255" s="5" t="str">
        <f>LOWER(SUBSTITUTE(SUBSTITUTE(SUBSTITUTE(SUBSTITUTE(SUBSTITUTE(SUBSTITUTE(SUBSTITUTE(SUBSTITUTE(db[[#This Row],[NB BM]]," ",),".",""),"-",""),"(",""),")",""),"/",""),"""",""),"+",""))</f>
        <v>pcklg195</v>
      </c>
      <c r="C2255" s="5" t="str">
        <f>LOWER(SUBSTITUTE(SUBSTITUTE(SUBSTITUTE(SUBSTITUTE(SUBSTITUTE(SUBSTITUTE(SUBSTITUTE(SUBSTITUTE(SUBSTITUTE(db[[#This Row],[NB NOTA]]," ",),".",""),"-",""),"(",""),")",""),",",""),"/",""),"""",""),"+",""))</f>
        <v>pck195</v>
      </c>
      <c r="D2255" s="5" t="str">
        <f>LOWER(SUBSTITUTE(SUBSTITUTE(SUBSTITUTE(SUBSTITUTE(SUBSTITUTE(SUBSTITUTE(SUBSTITUTE(SUBSTITUTE(SUBSTITUTE(db[[#This Row],[NB PAJAK]]," ",""),"-",""),"(",""),")",""),".",""),",",""),"/",""),"""",""),"+",""))</f>
        <v/>
      </c>
      <c r="E225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pcklg1951ctnuntana</v>
      </c>
      <c r="F225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pck1951ctn</v>
      </c>
      <c r="G2255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pck195untana</v>
      </c>
      <c r="H225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pck1951ctnuntana</v>
      </c>
      <c r="I2255" s="2" t="s">
        <v>5795</v>
      </c>
      <c r="J2255" s="2" t="s">
        <v>4622</v>
      </c>
      <c r="K2255" s="14"/>
      <c r="L2255" s="2" t="s">
        <v>1336</v>
      </c>
      <c r="M2255" s="33" t="e">
        <f>IF(db[[#This Row],[NB NOTA_C]]="","",COUNTIF([2]!B_MSK[concat],db[[#This Row],[NB NOTA_C]]))</f>
        <v>#REF!</v>
      </c>
      <c r="N2255" s="9" t="s">
        <v>1352</v>
      </c>
      <c r="O2255" s="5" t="s">
        <v>3975</v>
      </c>
      <c r="P2255" s="2" t="s">
        <v>2442</v>
      </c>
      <c r="Q2255" s="5"/>
      <c r="R2255" s="5" t="str">
        <f>IF(db[[#This Row],[QTY/ CTN]]="","",SUBSTITUTE(SUBSTITUTE(SUBSTITUTE(db[[#This Row],[QTY/ CTN]]," ","_",2),"(",""),")","")&amp;"_")</f>
        <v>1 CTN_</v>
      </c>
      <c r="S2255" s="5">
        <f>IF(db[[#This Row],[H_QTY/ CTN]]="","",SEARCH("_",db[[#This Row],[H_QTY/ CTN]]))</f>
        <v>6</v>
      </c>
      <c r="T2255" s="5">
        <f>IF(db[[#This Row],[H_QTY/ CTN]]="","",LEN(db[[#This Row],[H_QTY/ CTN]]))</f>
        <v>6</v>
      </c>
      <c r="U2255" s="40" t="str">
        <f>IF(db[[#This Row],[H_QTY/ CTN]]="","",LEFT(db[[#This Row],[H_QTY/ CTN]],db[[#This Row],[H_1]]-1))</f>
        <v>1 CTN</v>
      </c>
      <c r="V2255" s="40" t="str">
        <f>IF(NOT(db[[#This Row],[H_1]]=db[[#This Row],[H_2]]),MID(db[[#This Row],[H_QTY/ CTN]],db[[#This Row],[H_1]]+1,db[[#This Row],[H_2]]-db[[#This Row],[H_1]]-1),"")</f>
        <v/>
      </c>
      <c r="W2255" s="40" t="str">
        <f>IF(db[[#This Row],[QTY/ CTN B]]="","",LEFT(db[[#This Row],[QTY/ CTN B]],SEARCH(" ",db[[#This Row],[QTY/ CTN B]],1)-1))</f>
        <v>1</v>
      </c>
      <c r="X2255" s="40" t="str">
        <f>IF(db[[#This Row],[QTY/ CTN B]]="","",RIGHT(db[[#This Row],[QTY/ CTN B]],LEN(db[[#This Row],[QTY/ CTN B]])-SEARCH(" ",db[[#This Row],[QTY/ CTN B]],1)))</f>
        <v>CTN</v>
      </c>
      <c r="Y2255" s="40" t="str">
        <f>IF(db[[#This Row],[QTY/ CTN TG]]="",IF(db[[#This Row],[STN TG]]="","",12),LEFT(db[[#This Row],[QTY/ CTN TG]],SEARCH(" ",db[[#This Row],[QTY/ CTN TG]],1)-1))</f>
        <v/>
      </c>
      <c r="Z22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55" s="40" t="str">
        <f>IF(db[[#This Row],[STN K]]="","",IF(db[[#This Row],[STN TG]]="LSN",12,""))</f>
        <v/>
      </c>
      <c r="AB2255" s="40" t="str">
        <f>IF(db[[#This Row],[STN TG]]="LSN","PCS","")</f>
        <v/>
      </c>
      <c r="AC2255" s="40">
        <f>db[[#This Row],[QTY B]]*IF(db[[#This Row],[QTY TG]]="",1,db[[#This Row],[QTY TG]])*IF(db[[#This Row],[QTY K]]="",1,db[[#This Row],[QTY K]])</f>
        <v>1</v>
      </c>
      <c r="AD2255" s="40" t="str">
        <f>IF(db[[#This Row],[STN K]]="",IF(db[[#This Row],[STN TG]]="",db[[#This Row],[STN B]],db[[#This Row],[STN TG]]),db[[#This Row],[STN K]])</f>
        <v>CTN</v>
      </c>
      <c r="AE2255" s="40"/>
    </row>
    <row r="2256" spans="1:31" x14ac:dyDescent="0.25">
      <c r="A2256" s="40">
        <f t="shared" si="34"/>
        <v>2255</v>
      </c>
      <c r="B2256" s="5" t="str">
        <f>LOWER(SUBSTITUTE(SUBSTITUTE(SUBSTITUTE(SUBSTITUTE(SUBSTITUTE(SUBSTITUTE(SUBSTITUTE(SUBSTITUTE(db[[#This Row],[NB BM]]," ",),".",""),"-",""),"(",""),")",""),"/",""),"""",""),"+",""))</f>
        <v>pcklg1955</v>
      </c>
      <c r="C2256" s="5" t="str">
        <f>LOWER(SUBSTITUTE(SUBSTITUTE(SUBSTITUTE(SUBSTITUTE(SUBSTITUTE(SUBSTITUTE(SUBSTITUTE(SUBSTITUTE(SUBSTITUTE(db[[#This Row],[NB NOTA]]," ",),".",""),"-",""),"(",""),")",""),",",""),"/",""),"""",""),"+",""))</f>
        <v>pck1955</v>
      </c>
      <c r="D2256" s="5" t="str">
        <f>LOWER(SUBSTITUTE(SUBSTITUTE(SUBSTITUTE(SUBSTITUTE(SUBSTITUTE(SUBSTITUTE(SUBSTITUTE(SUBSTITUTE(SUBSTITUTE(db[[#This Row],[NB PAJAK]]," ",""),"-",""),"(",""),")",""),".",""),",",""),"/",""),"""",""),"+",""))</f>
        <v/>
      </c>
      <c r="E225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pcklg1955144pcsuntana</v>
      </c>
      <c r="F225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pck1955144pcs</v>
      </c>
      <c r="G2256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pck1955untana</v>
      </c>
      <c r="H225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pck1955144pcsuntana</v>
      </c>
      <c r="I2256" s="2" t="s">
        <v>5796</v>
      </c>
      <c r="J2256" s="2" t="s">
        <v>2125</v>
      </c>
      <c r="K2256" s="14"/>
      <c r="L2256" s="2" t="s">
        <v>1336</v>
      </c>
      <c r="M2256" s="34" t="e">
        <f>IF(db[[#This Row],[NB NOTA_C]]="","",COUNTIF([2]!B_MSK[concat],db[[#This Row],[NB NOTA_C]]))</f>
        <v>#REF!</v>
      </c>
      <c r="N2256" s="9" t="s">
        <v>1352</v>
      </c>
      <c r="O2256" s="5" t="s">
        <v>1379</v>
      </c>
      <c r="P2256" s="2" t="s">
        <v>2442</v>
      </c>
      <c r="R2256" s="2" t="str">
        <f>IF(db[[#This Row],[QTY/ CTN]]="","",SUBSTITUTE(SUBSTITUTE(SUBSTITUTE(db[[#This Row],[QTY/ CTN]]," ","_",2),"(",""),")","")&amp;"_")</f>
        <v>144 PCS_</v>
      </c>
      <c r="S2256" s="2">
        <f>IF(db[[#This Row],[H_QTY/ CTN]]="","",SEARCH("_",db[[#This Row],[H_QTY/ CTN]]))</f>
        <v>8</v>
      </c>
      <c r="T2256" s="2">
        <f>IF(db[[#This Row],[H_QTY/ CTN]]="","",LEN(db[[#This Row],[H_QTY/ CTN]]))</f>
        <v>8</v>
      </c>
      <c r="U2256" s="41" t="str">
        <f>IF(db[[#This Row],[H_QTY/ CTN]]="","",LEFT(db[[#This Row],[H_QTY/ CTN]],db[[#This Row],[H_1]]-1))</f>
        <v>144 PCS</v>
      </c>
      <c r="V2256" s="40" t="str">
        <f>IF(NOT(db[[#This Row],[H_1]]=db[[#This Row],[H_2]]),MID(db[[#This Row],[H_QTY/ CTN]],db[[#This Row],[H_1]]+1,db[[#This Row],[H_2]]-db[[#This Row],[H_1]]-1),"")</f>
        <v/>
      </c>
      <c r="W2256" s="40" t="str">
        <f>IF(db[[#This Row],[QTY/ CTN B]]="","",LEFT(db[[#This Row],[QTY/ CTN B]],SEARCH(" ",db[[#This Row],[QTY/ CTN B]],1)-1))</f>
        <v>144</v>
      </c>
      <c r="X2256" s="40" t="str">
        <f>IF(db[[#This Row],[QTY/ CTN B]]="","",RIGHT(db[[#This Row],[QTY/ CTN B]],LEN(db[[#This Row],[QTY/ CTN B]])-SEARCH(" ",db[[#This Row],[QTY/ CTN B]],1)))</f>
        <v>PCS</v>
      </c>
      <c r="Y2256" s="40" t="str">
        <f>IF(db[[#This Row],[QTY/ CTN TG]]="",IF(db[[#This Row],[STN TG]]="","",12),LEFT(db[[#This Row],[QTY/ CTN TG]],SEARCH(" ",db[[#This Row],[QTY/ CTN TG]],1)-1))</f>
        <v/>
      </c>
      <c r="Z22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56" s="40" t="str">
        <f>IF(db[[#This Row],[STN K]]="","",IF(db[[#This Row],[STN TG]]="LSN",12,""))</f>
        <v/>
      </c>
      <c r="AB2256" s="40" t="str">
        <f>IF(db[[#This Row],[STN TG]]="LSN","PCS","")</f>
        <v/>
      </c>
      <c r="AC2256" s="40">
        <f>db[[#This Row],[QTY B]]*IF(db[[#This Row],[QTY TG]]="",1,db[[#This Row],[QTY TG]])*IF(db[[#This Row],[QTY K]]="",1,db[[#This Row],[QTY K]])</f>
        <v>144</v>
      </c>
      <c r="AD2256" s="40" t="str">
        <f>IF(db[[#This Row],[STN K]]="",IF(db[[#This Row],[STN TG]]="",db[[#This Row],[STN B]],db[[#This Row],[STN TG]]),db[[#This Row],[STN K]])</f>
        <v>PCS</v>
      </c>
      <c r="AE2256" s="40"/>
    </row>
    <row r="2257" spans="1:31" x14ac:dyDescent="0.25">
      <c r="A2257" s="40">
        <f t="shared" ref="A2257:A2320" si="35">ROW()-1</f>
        <v>2256</v>
      </c>
      <c r="B2257" s="5" t="str">
        <f>LOWER(SUBSTITUTE(SUBSTITUTE(SUBSTITUTE(SUBSTITUTE(SUBSTITUTE(SUBSTITUTE(SUBSTITUTE(SUBSTITUTE(db[[#This Row],[NB BM]]," ",),".",""),"-",""),"(",""),")",""),"/",""),"""",""),"+",""))</f>
        <v>pcklgad11e</v>
      </c>
      <c r="C2257" s="5" t="str">
        <f>LOWER(SUBSTITUTE(SUBSTITUTE(SUBSTITUTE(SUBSTITUTE(SUBSTITUTE(SUBSTITUTE(SUBSTITUTE(SUBSTITUTE(SUBSTITUTE(db[[#This Row],[NB NOTA]]," ",),".",""),"-",""),"(",""),")",""),",",""),"/",""),"""",""),"+",""))</f>
        <v>pckad11e</v>
      </c>
      <c r="D2257" s="5" t="str">
        <f>LOWER(SUBSTITUTE(SUBSTITUTE(SUBSTITUTE(SUBSTITUTE(SUBSTITUTE(SUBSTITUTE(SUBSTITUTE(SUBSTITUTE(SUBSTITUTE(db[[#This Row],[NB PAJAK]]," ",""),"-",""),"(",""),")",""),".",""),",",""),"/",""),"""",""),"+",""))</f>
        <v/>
      </c>
      <c r="E225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pcklgad11e120pcsuntana</v>
      </c>
      <c r="F225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pckad11e120pcs</v>
      </c>
      <c r="G2257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pckad11euntana</v>
      </c>
      <c r="H225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pckad11e120pcsuntana</v>
      </c>
      <c r="I2257" s="2" t="s">
        <v>5797</v>
      </c>
      <c r="J2257" s="2" t="s">
        <v>2955</v>
      </c>
      <c r="K2257" s="14"/>
      <c r="L2257" s="2" t="s">
        <v>1336</v>
      </c>
      <c r="M2257" s="34" t="e">
        <f>IF(db[[#This Row],[NB NOTA_C]]="","",COUNTIF([2]!B_MSK[concat],db[[#This Row],[NB NOTA_C]]))</f>
        <v>#REF!</v>
      </c>
      <c r="N2257" s="9" t="s">
        <v>1352</v>
      </c>
      <c r="O2257" s="5" t="s">
        <v>1382</v>
      </c>
      <c r="P2257" s="2" t="s">
        <v>2442</v>
      </c>
      <c r="R2257" s="2" t="str">
        <f>IF(db[[#This Row],[QTY/ CTN]]="","",SUBSTITUTE(SUBSTITUTE(SUBSTITUTE(db[[#This Row],[QTY/ CTN]]," ","_",2),"(",""),")","")&amp;"_")</f>
        <v>120 PCS_</v>
      </c>
      <c r="S2257" s="2">
        <f>IF(db[[#This Row],[H_QTY/ CTN]]="","",SEARCH("_",db[[#This Row],[H_QTY/ CTN]]))</f>
        <v>8</v>
      </c>
      <c r="T2257" s="2">
        <f>IF(db[[#This Row],[H_QTY/ CTN]]="","",LEN(db[[#This Row],[H_QTY/ CTN]]))</f>
        <v>8</v>
      </c>
      <c r="U2257" s="41" t="str">
        <f>IF(db[[#This Row],[H_QTY/ CTN]]="","",LEFT(db[[#This Row],[H_QTY/ CTN]],db[[#This Row],[H_1]]-1))</f>
        <v>120 PCS</v>
      </c>
      <c r="V2257" s="40" t="str">
        <f>IF(NOT(db[[#This Row],[H_1]]=db[[#This Row],[H_2]]),MID(db[[#This Row],[H_QTY/ CTN]],db[[#This Row],[H_1]]+1,db[[#This Row],[H_2]]-db[[#This Row],[H_1]]-1),"")</f>
        <v/>
      </c>
      <c r="W2257" s="40" t="str">
        <f>IF(db[[#This Row],[QTY/ CTN B]]="","",LEFT(db[[#This Row],[QTY/ CTN B]],SEARCH(" ",db[[#This Row],[QTY/ CTN B]],1)-1))</f>
        <v>120</v>
      </c>
      <c r="X2257" s="40" t="str">
        <f>IF(db[[#This Row],[QTY/ CTN B]]="","",RIGHT(db[[#This Row],[QTY/ CTN B]],LEN(db[[#This Row],[QTY/ CTN B]])-SEARCH(" ",db[[#This Row],[QTY/ CTN B]],1)))</f>
        <v>PCS</v>
      </c>
      <c r="Y2257" s="40" t="str">
        <f>IF(db[[#This Row],[QTY/ CTN TG]]="",IF(db[[#This Row],[STN TG]]="","",12),LEFT(db[[#This Row],[QTY/ CTN TG]],SEARCH(" ",db[[#This Row],[QTY/ CTN TG]],1)-1))</f>
        <v/>
      </c>
      <c r="Z22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57" s="40" t="str">
        <f>IF(db[[#This Row],[STN K]]="","",IF(db[[#This Row],[STN TG]]="LSN",12,""))</f>
        <v/>
      </c>
      <c r="AB2257" s="40" t="str">
        <f>IF(db[[#This Row],[STN TG]]="LSN","PCS","")</f>
        <v/>
      </c>
      <c r="AC2257" s="40">
        <f>db[[#This Row],[QTY B]]*IF(db[[#This Row],[QTY TG]]="",1,db[[#This Row],[QTY TG]])*IF(db[[#This Row],[QTY K]]="",1,db[[#This Row],[QTY K]])</f>
        <v>120</v>
      </c>
      <c r="AD2257" s="40" t="str">
        <f>IF(db[[#This Row],[STN K]]="",IF(db[[#This Row],[STN TG]]="",db[[#This Row],[STN B]],db[[#This Row],[STN TG]]),db[[#This Row],[STN K]])</f>
        <v>PCS</v>
      </c>
      <c r="AE2257" s="40"/>
    </row>
    <row r="2258" spans="1:31" x14ac:dyDescent="0.25">
      <c r="A2258" s="40">
        <f t="shared" si="35"/>
        <v>2257</v>
      </c>
      <c r="B2258" s="5" t="str">
        <f>LOWER(SUBSTITUTE(SUBSTITUTE(SUBSTITUTE(SUBSTITUTE(SUBSTITUTE(SUBSTITUTE(SUBSTITUTE(SUBSTITUTE(db[[#This Row],[NB BM]]," ",),".",""),"-",""),"(",""),")",""),"/",""),"""",""),"+",""))</f>
        <v>pcklgad118setbt21</v>
      </c>
      <c r="C2258" s="5" t="str">
        <f>LOWER(SUBSTITUTE(SUBSTITUTE(SUBSTITUTE(SUBSTITUTE(SUBSTITUTE(SUBSTITUTE(SUBSTITUTE(SUBSTITUTE(SUBSTITUTE(db[[#This Row],[NB NOTA]]," ",),".",""),"-",""),"(",""),")",""),",",""),"/",""),"""",""),"+",""))</f>
        <v>pckad118</v>
      </c>
      <c r="D2258" s="5" t="str">
        <f>LOWER(SUBSTITUTE(SUBSTITUTE(SUBSTITUTE(SUBSTITUTE(SUBSTITUTE(SUBSTITUTE(SUBSTITUTE(SUBSTITUTE(SUBSTITUTE(db[[#This Row],[NB PAJAK]]," ",""),"-",""),"(",""),")",""),".",""),",",""),"/",""),"""",""),"+",""))</f>
        <v/>
      </c>
      <c r="E225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pcklgad118setbt21120pcsuntana</v>
      </c>
      <c r="F225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pckad118120pcs</v>
      </c>
      <c r="G2258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pckad118untana</v>
      </c>
      <c r="H225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pckad118120pcsuntana</v>
      </c>
      <c r="I2258" s="2" t="s">
        <v>5798</v>
      </c>
      <c r="J2258" s="2" t="s">
        <v>2484</v>
      </c>
      <c r="K2258" s="14"/>
      <c r="L2258" s="2" t="s">
        <v>1336</v>
      </c>
      <c r="M2258" s="34" t="e">
        <f>IF(db[[#This Row],[NB NOTA_C]]="","",COUNTIF([2]!B_MSK[concat],db[[#This Row],[NB NOTA_C]]))</f>
        <v>#REF!</v>
      </c>
      <c r="N2258" s="9" t="s">
        <v>1352</v>
      </c>
      <c r="O2258" s="5" t="s">
        <v>1382</v>
      </c>
      <c r="P2258" s="2" t="s">
        <v>2442</v>
      </c>
      <c r="R2258" s="2" t="str">
        <f>IF(db[[#This Row],[QTY/ CTN]]="","",SUBSTITUTE(SUBSTITUTE(SUBSTITUTE(db[[#This Row],[QTY/ CTN]]," ","_",2),"(",""),")","")&amp;"_")</f>
        <v>120 PCS_</v>
      </c>
      <c r="S2258" s="2">
        <f>IF(db[[#This Row],[H_QTY/ CTN]]="","",SEARCH("_",db[[#This Row],[H_QTY/ CTN]]))</f>
        <v>8</v>
      </c>
      <c r="T2258" s="2">
        <f>IF(db[[#This Row],[H_QTY/ CTN]]="","",LEN(db[[#This Row],[H_QTY/ CTN]]))</f>
        <v>8</v>
      </c>
      <c r="U2258" s="41" t="str">
        <f>IF(db[[#This Row],[H_QTY/ CTN]]="","",LEFT(db[[#This Row],[H_QTY/ CTN]],db[[#This Row],[H_1]]-1))</f>
        <v>120 PCS</v>
      </c>
      <c r="V2258" s="40" t="str">
        <f>IF(NOT(db[[#This Row],[H_1]]=db[[#This Row],[H_2]]),MID(db[[#This Row],[H_QTY/ CTN]],db[[#This Row],[H_1]]+1,db[[#This Row],[H_2]]-db[[#This Row],[H_1]]-1),"")</f>
        <v/>
      </c>
      <c r="W2258" s="40" t="str">
        <f>IF(db[[#This Row],[QTY/ CTN B]]="","",LEFT(db[[#This Row],[QTY/ CTN B]],SEARCH(" ",db[[#This Row],[QTY/ CTN B]],1)-1))</f>
        <v>120</v>
      </c>
      <c r="X2258" s="40" t="str">
        <f>IF(db[[#This Row],[QTY/ CTN B]]="","",RIGHT(db[[#This Row],[QTY/ CTN B]],LEN(db[[#This Row],[QTY/ CTN B]])-SEARCH(" ",db[[#This Row],[QTY/ CTN B]],1)))</f>
        <v>PCS</v>
      </c>
      <c r="Y2258" s="40" t="str">
        <f>IF(db[[#This Row],[QTY/ CTN TG]]="",IF(db[[#This Row],[STN TG]]="","",12),LEFT(db[[#This Row],[QTY/ CTN TG]],SEARCH(" ",db[[#This Row],[QTY/ CTN TG]],1)-1))</f>
        <v/>
      </c>
      <c r="Z22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58" s="40" t="str">
        <f>IF(db[[#This Row],[STN K]]="","",IF(db[[#This Row],[STN TG]]="LSN",12,""))</f>
        <v/>
      </c>
      <c r="AB2258" s="40" t="str">
        <f>IF(db[[#This Row],[STN TG]]="LSN","PCS","")</f>
        <v/>
      </c>
      <c r="AC2258" s="40">
        <f>db[[#This Row],[QTY B]]*IF(db[[#This Row],[QTY TG]]="",1,db[[#This Row],[QTY TG]])*IF(db[[#This Row],[QTY K]]="",1,db[[#This Row],[QTY K]])</f>
        <v>120</v>
      </c>
      <c r="AD2258" s="40" t="str">
        <f>IF(db[[#This Row],[STN K]]="",IF(db[[#This Row],[STN TG]]="",db[[#This Row],[STN B]],db[[#This Row],[STN TG]]),db[[#This Row],[STN K]])</f>
        <v>PCS</v>
      </c>
      <c r="AE2258" s="40"/>
    </row>
    <row r="2259" spans="1:31" x14ac:dyDescent="0.25">
      <c r="A2259" s="40">
        <f t="shared" si="35"/>
        <v>2258</v>
      </c>
      <c r="B2259" s="75" t="str">
        <f>LOWER(SUBSTITUTE(SUBSTITUTE(SUBSTITUTE(SUBSTITUTE(SUBSTITUTE(SUBSTITUTE(SUBSTITUTE(SUBSTITUTE(db[[#This Row],[NB BM]]," ",),".",""),"-",""),"(",""),")",""),"/",""),"""",""),"+",""))</f>
        <v>pcklgad70mobilanak</v>
      </c>
      <c r="C2259" s="75" t="str">
        <f>LOWER(SUBSTITUTE(SUBSTITUTE(SUBSTITUTE(SUBSTITUTE(SUBSTITUTE(SUBSTITUTE(SUBSTITUTE(SUBSTITUTE(SUBSTITUTE(db[[#This Row],[NB NOTA]]," ",),".",""),"-",""),"(",""),")",""),",",""),"/",""),"""",""),"+",""))</f>
        <v>pckad0707x20mobilanak</v>
      </c>
      <c r="D2259" s="75" t="str">
        <f>LOWER(SUBSTITUTE(SUBSTITUTE(SUBSTITUTE(SUBSTITUTE(SUBSTITUTE(SUBSTITUTE(SUBSTITUTE(SUBSTITUTE(SUBSTITUTE(db[[#This Row],[NB PAJAK]]," ",""),"-",""),"(",""),")",""),".",""),",",""),"/",""),"""",""),"+",""))</f>
        <v/>
      </c>
      <c r="E2259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pcklgad70mobilanak144pcsuntana</v>
      </c>
      <c r="F2259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pckad0707x20mobilanak144pcs</v>
      </c>
      <c r="G2259" s="75" t="str">
        <f>db[[#This Row],[NB NOTA_C]]&amp;LOWER(SUBSTITUTE(SUBSTITUTE(SUBSTITUTE(SUBSTITUTE(SUBSTITUTE(SUBSTITUTE(SUBSTITUTE(SUBSTITUTE(SUBSTITUTE(db[[#This Row],[FAKTUR]]," ",),".",""),"-",""),"(",""),")",""),",",""),"/",""),"""",""),"+",""))</f>
        <v>pckad0707x20mobilanakuntana</v>
      </c>
      <c r="H2259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pckad0707x20mobilanak144pcsuntana</v>
      </c>
      <c r="I2259" s="2" t="s">
        <v>5799</v>
      </c>
      <c r="J2259" s="4" t="s">
        <v>5015</v>
      </c>
      <c r="K2259" s="48"/>
      <c r="L2259" s="2" t="s">
        <v>1336</v>
      </c>
      <c r="M2259" s="76" t="e">
        <f>IF(db[[#This Row],[NB NOTA_C]]="","",COUNTIF([2]!B_MSK[concat],db[[#This Row],[NB NOTA_C]]))</f>
        <v>#REF!</v>
      </c>
      <c r="N2259" s="9" t="s">
        <v>1352</v>
      </c>
      <c r="O2259" s="5" t="s">
        <v>1379</v>
      </c>
      <c r="P2259" s="2" t="s">
        <v>2442</v>
      </c>
      <c r="Q2259" s="75"/>
      <c r="R2259" s="75" t="str">
        <f>IF(db[[#This Row],[QTY/ CTN]]="","",SUBSTITUTE(SUBSTITUTE(SUBSTITUTE(db[[#This Row],[QTY/ CTN]]," ","_",2),"(",""),")","")&amp;"_")</f>
        <v>144 PCS_</v>
      </c>
      <c r="S2259" s="75">
        <f>IF(db[[#This Row],[H_QTY/ CTN]]="","",SEARCH("_",db[[#This Row],[H_QTY/ CTN]]))</f>
        <v>8</v>
      </c>
      <c r="T2259" s="75">
        <f>IF(db[[#This Row],[H_QTY/ CTN]]="","",LEN(db[[#This Row],[H_QTY/ CTN]]))</f>
        <v>8</v>
      </c>
      <c r="U2259" s="77" t="str">
        <f>IF(db[[#This Row],[H_QTY/ CTN]]="","",LEFT(db[[#This Row],[H_QTY/ CTN]],db[[#This Row],[H_1]]-1))</f>
        <v>144 PCS</v>
      </c>
      <c r="V2259" s="77" t="str">
        <f>IF(NOT(db[[#This Row],[H_1]]=db[[#This Row],[H_2]]),MID(db[[#This Row],[H_QTY/ CTN]],db[[#This Row],[H_1]]+1,db[[#This Row],[H_2]]-db[[#This Row],[H_1]]-1),"")</f>
        <v/>
      </c>
      <c r="W2259" s="77" t="str">
        <f>IF(db[[#This Row],[QTY/ CTN B]]="","",LEFT(db[[#This Row],[QTY/ CTN B]],SEARCH(" ",db[[#This Row],[QTY/ CTN B]],1)-1))</f>
        <v>144</v>
      </c>
      <c r="X2259" s="77" t="str">
        <f>IF(db[[#This Row],[QTY/ CTN B]]="","",RIGHT(db[[#This Row],[QTY/ CTN B]],LEN(db[[#This Row],[QTY/ CTN B]])-SEARCH(" ",db[[#This Row],[QTY/ CTN B]],1)))</f>
        <v>PCS</v>
      </c>
      <c r="Y2259" s="77" t="str">
        <f>IF(db[[#This Row],[QTY/ CTN TG]]="",IF(db[[#This Row],[STN TG]]="","",12),LEFT(db[[#This Row],[QTY/ CTN TG]],SEARCH(" ",db[[#This Row],[QTY/ CTN TG]],1)-1))</f>
        <v/>
      </c>
      <c r="Z2259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59" s="77" t="str">
        <f>IF(db[[#This Row],[STN K]]="","",IF(db[[#This Row],[STN TG]]="LSN",12,""))</f>
        <v/>
      </c>
      <c r="AB2259" s="77" t="str">
        <f>IF(db[[#This Row],[STN TG]]="LSN","PCS","")</f>
        <v/>
      </c>
      <c r="AC2259" s="77">
        <f>db[[#This Row],[QTY B]]*IF(db[[#This Row],[QTY TG]]="",1,db[[#This Row],[QTY TG]])*IF(db[[#This Row],[QTY K]]="",1,db[[#This Row],[QTY K]])</f>
        <v>144</v>
      </c>
      <c r="AD2259" s="77" t="str">
        <f>IF(db[[#This Row],[STN K]]="",IF(db[[#This Row],[STN TG]]="",db[[#This Row],[STN B]],db[[#This Row],[STN TG]]),db[[#This Row],[STN K]])</f>
        <v>PCS</v>
      </c>
      <c r="AE2259" s="40"/>
    </row>
    <row r="2260" spans="1:31" x14ac:dyDescent="0.25">
      <c r="A2260" s="40">
        <f t="shared" si="35"/>
        <v>2259</v>
      </c>
      <c r="B2260" s="5" t="str">
        <f>LOWER(SUBSTITUTE(SUBSTITUTE(SUBSTITUTE(SUBSTITUTE(SUBSTITUTE(SUBSTITUTE(SUBSTITUTE(SUBSTITUTE(db[[#This Row],[NB BM]]," ",),".",""),"-",""),"(",""),")",""),"/",""),"""",""),"+",""))</f>
        <v>pcklgad118setbt21</v>
      </c>
      <c r="C2260" s="5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D2260" s="5" t="str">
        <f>LOWER(SUBSTITUTE(SUBSTITUTE(SUBSTITUTE(SUBSTITUTE(SUBSTITUTE(SUBSTITUTE(SUBSTITUTE(SUBSTITUTE(SUBSTITUTE(db[[#This Row],[NB PAJAK]]," ",""),"-",""),"(",""),")",""),".",""),",",""),"/",""),"""",""),"+",""))</f>
        <v/>
      </c>
      <c r="E226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pcklgad118setbt21120pcsuntana</v>
      </c>
      <c r="F226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pckad11810x22setbt21120pcs</v>
      </c>
      <c r="G2260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pckad11810x22setbt21untana</v>
      </c>
      <c r="H226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pckad11810x22setbt21120pcsuntana</v>
      </c>
      <c r="I2260" s="2" t="s">
        <v>5798</v>
      </c>
      <c r="J2260" s="2" t="s">
        <v>2512</v>
      </c>
      <c r="K2260" s="14"/>
      <c r="L2260" s="2" t="s">
        <v>1336</v>
      </c>
      <c r="M2260" s="34" t="e">
        <f>IF(db[[#This Row],[NB NOTA_C]]="","",COUNTIF([2]!B_MSK[concat],db[[#This Row],[NB NOTA_C]]))</f>
        <v>#REF!</v>
      </c>
      <c r="N2260" s="9" t="s">
        <v>1352</v>
      </c>
      <c r="O2260" s="5" t="s">
        <v>1382</v>
      </c>
      <c r="P2260" s="2" t="s">
        <v>2442</v>
      </c>
      <c r="Q2260" s="5"/>
      <c r="R2260" s="5" t="str">
        <f>IF(db[[#This Row],[QTY/ CTN]]="","",SUBSTITUTE(SUBSTITUTE(SUBSTITUTE(db[[#This Row],[QTY/ CTN]]," ","_",2),"(",""),")","")&amp;"_")</f>
        <v>120 PCS_</v>
      </c>
      <c r="S2260" s="5">
        <f>IF(db[[#This Row],[H_QTY/ CTN]]="","",SEARCH("_",db[[#This Row],[H_QTY/ CTN]]))</f>
        <v>8</v>
      </c>
      <c r="T2260" s="5">
        <f>IF(db[[#This Row],[H_QTY/ CTN]]="","",LEN(db[[#This Row],[H_QTY/ CTN]]))</f>
        <v>8</v>
      </c>
      <c r="U2260" s="41" t="str">
        <f>IF(db[[#This Row],[H_QTY/ CTN]]="","",LEFT(db[[#This Row],[H_QTY/ CTN]],db[[#This Row],[H_1]]-1))</f>
        <v>120 PCS</v>
      </c>
      <c r="V2260" s="40" t="str">
        <f>IF(NOT(db[[#This Row],[H_1]]=db[[#This Row],[H_2]]),MID(db[[#This Row],[H_QTY/ CTN]],db[[#This Row],[H_1]]+1,db[[#This Row],[H_2]]-db[[#This Row],[H_1]]-1),"")</f>
        <v/>
      </c>
      <c r="W2260" s="40" t="str">
        <f>IF(db[[#This Row],[QTY/ CTN B]]="","",LEFT(db[[#This Row],[QTY/ CTN B]],SEARCH(" ",db[[#This Row],[QTY/ CTN B]],1)-1))</f>
        <v>120</v>
      </c>
      <c r="X2260" s="40" t="str">
        <f>IF(db[[#This Row],[QTY/ CTN B]]="","",RIGHT(db[[#This Row],[QTY/ CTN B]],LEN(db[[#This Row],[QTY/ CTN B]])-SEARCH(" ",db[[#This Row],[QTY/ CTN B]],1)))</f>
        <v>PCS</v>
      </c>
      <c r="Y2260" s="40" t="str">
        <f>IF(db[[#This Row],[QTY/ CTN TG]]="",IF(db[[#This Row],[STN TG]]="","",12),LEFT(db[[#This Row],[QTY/ CTN TG]],SEARCH(" ",db[[#This Row],[QTY/ CTN TG]],1)-1))</f>
        <v/>
      </c>
      <c r="Z22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0" s="40" t="str">
        <f>IF(db[[#This Row],[STN K]]="","",IF(db[[#This Row],[STN TG]]="LSN",12,""))</f>
        <v/>
      </c>
      <c r="AB2260" s="40" t="str">
        <f>IF(db[[#This Row],[STN TG]]="LSN","PCS","")</f>
        <v/>
      </c>
      <c r="AC2260" s="40">
        <f>db[[#This Row],[QTY B]]*IF(db[[#This Row],[QTY TG]]="",1,db[[#This Row],[QTY TG]])*IF(db[[#This Row],[QTY K]]="",1,db[[#This Row],[QTY K]])</f>
        <v>120</v>
      </c>
      <c r="AD2260" s="40" t="str">
        <f>IF(db[[#This Row],[STN K]]="",IF(db[[#This Row],[STN TG]]="",db[[#This Row],[STN B]],db[[#This Row],[STN TG]]),db[[#This Row],[STN K]])</f>
        <v>PCS</v>
      </c>
      <c r="AE2260" s="40"/>
    </row>
    <row r="2261" spans="1:31" x14ac:dyDescent="0.25">
      <c r="A2261" s="40">
        <f t="shared" si="35"/>
        <v>2260</v>
      </c>
      <c r="B2261" s="5" t="str">
        <f>LOWER(SUBSTITUTE(SUBSTITUTE(SUBSTITUTE(SUBSTITUTE(SUBSTITUTE(SUBSTITUTE(SUBSTITUTE(SUBSTITUTE(db[[#This Row],[NB BM]]," ",),".",""),"-",""),"(",""),")",""),"/",""),"""",""),"+",""))</f>
        <v>pcklgad1228x20setbt21</v>
      </c>
      <c r="C2261" s="5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D2261" s="5" t="str">
        <f>LOWER(SUBSTITUTE(SUBSTITUTE(SUBSTITUTE(SUBSTITUTE(SUBSTITUTE(SUBSTITUTE(SUBSTITUTE(SUBSTITUTE(SUBSTITUTE(db[[#This Row],[NB PAJAK]]," ",""),"-",""),"(",""),")",""),".",""),",",""),"/",""),"""",""),"+",""))</f>
        <v/>
      </c>
      <c r="E226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pcklgad1228x20setbt21192pcsuntana</v>
      </c>
      <c r="F226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pckad1228x20setbt21192pcs</v>
      </c>
      <c r="G2261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pckad1228x20setbt21untana</v>
      </c>
      <c r="H226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pckad1228x20setbt21192pcsuntana</v>
      </c>
      <c r="I2261" s="2" t="s">
        <v>5800</v>
      </c>
      <c r="J2261" s="2" t="s">
        <v>1886</v>
      </c>
      <c r="K2261" s="14"/>
      <c r="L2261" s="2" t="s">
        <v>1336</v>
      </c>
      <c r="M2261" s="34" t="e">
        <f>IF(db[[#This Row],[NB NOTA_C]]="","",COUNTIF([2]!B_MSK[concat],db[[#This Row],[NB NOTA_C]]))</f>
        <v>#REF!</v>
      </c>
      <c r="N2261" s="9" t="s">
        <v>1352</v>
      </c>
      <c r="O2261" s="5" t="s">
        <v>1477</v>
      </c>
      <c r="P2261" s="2" t="s">
        <v>2442</v>
      </c>
      <c r="R2261" s="2" t="str">
        <f>IF(db[[#This Row],[QTY/ CTN]]="","",SUBSTITUTE(SUBSTITUTE(SUBSTITUTE(db[[#This Row],[QTY/ CTN]]," ","_",2),"(",""),")","")&amp;"_")</f>
        <v>192 PCS_</v>
      </c>
      <c r="S2261" s="2">
        <f>IF(db[[#This Row],[H_QTY/ CTN]]="","",SEARCH("_",db[[#This Row],[H_QTY/ CTN]]))</f>
        <v>8</v>
      </c>
      <c r="T2261" s="2">
        <f>IF(db[[#This Row],[H_QTY/ CTN]]="","",LEN(db[[#This Row],[H_QTY/ CTN]]))</f>
        <v>8</v>
      </c>
      <c r="U2261" s="41" t="str">
        <f>IF(db[[#This Row],[H_QTY/ CTN]]="","",LEFT(db[[#This Row],[H_QTY/ CTN]],db[[#This Row],[H_1]]-1))</f>
        <v>192 PCS</v>
      </c>
      <c r="V2261" s="40" t="str">
        <f>IF(NOT(db[[#This Row],[H_1]]=db[[#This Row],[H_2]]),MID(db[[#This Row],[H_QTY/ CTN]],db[[#This Row],[H_1]]+1,db[[#This Row],[H_2]]-db[[#This Row],[H_1]]-1),"")</f>
        <v/>
      </c>
      <c r="W2261" s="40" t="str">
        <f>IF(db[[#This Row],[QTY/ CTN B]]="","",LEFT(db[[#This Row],[QTY/ CTN B]],SEARCH(" ",db[[#This Row],[QTY/ CTN B]],1)-1))</f>
        <v>192</v>
      </c>
      <c r="X2261" s="40" t="str">
        <f>IF(db[[#This Row],[QTY/ CTN B]]="","",RIGHT(db[[#This Row],[QTY/ CTN B]],LEN(db[[#This Row],[QTY/ CTN B]])-SEARCH(" ",db[[#This Row],[QTY/ CTN B]],1)))</f>
        <v>PCS</v>
      </c>
      <c r="Y2261" s="40" t="str">
        <f>IF(db[[#This Row],[QTY/ CTN TG]]="",IF(db[[#This Row],[STN TG]]="","",12),LEFT(db[[#This Row],[QTY/ CTN TG]],SEARCH(" ",db[[#This Row],[QTY/ CTN TG]],1)-1))</f>
        <v/>
      </c>
      <c r="Z22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1" s="40" t="str">
        <f>IF(db[[#This Row],[STN K]]="","",IF(db[[#This Row],[STN TG]]="LSN",12,""))</f>
        <v/>
      </c>
      <c r="AB2261" s="40" t="str">
        <f>IF(db[[#This Row],[STN TG]]="LSN","PCS","")</f>
        <v/>
      </c>
      <c r="AC2261" s="40">
        <f>db[[#This Row],[QTY B]]*IF(db[[#This Row],[QTY TG]]="",1,db[[#This Row],[QTY TG]])*IF(db[[#This Row],[QTY K]]="",1,db[[#This Row],[QTY K]])</f>
        <v>192</v>
      </c>
      <c r="AD2261" s="40" t="str">
        <f>IF(db[[#This Row],[STN K]]="",IF(db[[#This Row],[STN TG]]="",db[[#This Row],[STN B]],db[[#This Row],[STN TG]]),db[[#This Row],[STN K]])</f>
        <v>PCS</v>
      </c>
      <c r="AE2261" s="40"/>
    </row>
    <row r="2262" spans="1:31" x14ac:dyDescent="0.25">
      <c r="A2262" s="40">
        <f t="shared" si="35"/>
        <v>2261</v>
      </c>
      <c r="B2262" s="5" t="str">
        <f>LOWER(SUBSTITUTE(SUBSTITUTE(SUBSTITUTE(SUBSTITUTE(SUBSTITUTE(SUBSTITUTE(SUBSTITUTE(SUBSTITUTE(db[[#This Row],[NB BM]]," ",),".",""),"-",""),"(",""),")",""),"/",""),"""",""),"+",""))</f>
        <v>pcklgb652</v>
      </c>
      <c r="C2262" s="5" t="str">
        <f>LOWER(SUBSTITUTE(SUBSTITUTE(SUBSTITUTE(SUBSTITUTE(SUBSTITUTE(SUBSTITUTE(SUBSTITUTE(SUBSTITUTE(SUBSTITUTE(db[[#This Row],[NB NOTA]]," ",),".",""),"-",""),"(",""),")",""),",",""),"/",""),"""",""),"+",""))</f>
        <v>pckb652</v>
      </c>
      <c r="D2262" s="5" t="str">
        <f>LOWER(SUBSTITUTE(SUBSTITUTE(SUBSTITUTE(SUBSTITUTE(SUBSTITUTE(SUBSTITUTE(SUBSTITUTE(SUBSTITUTE(SUBSTITUTE(db[[#This Row],[NB PAJAK]]," ",""),"-",""),"(",""),")",""),".",""),",",""),"/",""),"""",""),"+",""))</f>
        <v/>
      </c>
      <c r="E226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pcklgb652200pcsuntana</v>
      </c>
      <c r="F226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pckb652200pcs</v>
      </c>
      <c r="G2262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pckb652untana</v>
      </c>
      <c r="H226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pckb652200pcsuntana</v>
      </c>
      <c r="I2262" s="2" t="s">
        <v>5801</v>
      </c>
      <c r="J2262" s="2" t="s">
        <v>2119</v>
      </c>
      <c r="K2262" s="14"/>
      <c r="L2262" s="2" t="s">
        <v>1336</v>
      </c>
      <c r="M2262" s="34" t="e">
        <f>IF(db[[#This Row],[NB NOTA_C]]="","",COUNTIF([2]!B_MSK[concat],db[[#This Row],[NB NOTA_C]]))</f>
        <v>#REF!</v>
      </c>
      <c r="N2262" s="9" t="s">
        <v>1352</v>
      </c>
      <c r="O2262" s="5" t="s">
        <v>1540</v>
      </c>
      <c r="P2262" s="2" t="s">
        <v>2442</v>
      </c>
      <c r="R2262" s="2" t="str">
        <f>IF(db[[#This Row],[QTY/ CTN]]="","",SUBSTITUTE(SUBSTITUTE(SUBSTITUTE(db[[#This Row],[QTY/ CTN]]," ","_",2),"(",""),")","")&amp;"_")</f>
        <v>200 PCS_</v>
      </c>
      <c r="S2262" s="2">
        <f>IF(db[[#This Row],[H_QTY/ CTN]]="","",SEARCH("_",db[[#This Row],[H_QTY/ CTN]]))</f>
        <v>8</v>
      </c>
      <c r="T2262" s="2">
        <f>IF(db[[#This Row],[H_QTY/ CTN]]="","",LEN(db[[#This Row],[H_QTY/ CTN]]))</f>
        <v>8</v>
      </c>
      <c r="U2262" s="41" t="str">
        <f>IF(db[[#This Row],[H_QTY/ CTN]]="","",LEFT(db[[#This Row],[H_QTY/ CTN]],db[[#This Row],[H_1]]-1))</f>
        <v>200 PCS</v>
      </c>
      <c r="V2262" s="40" t="str">
        <f>IF(NOT(db[[#This Row],[H_1]]=db[[#This Row],[H_2]]),MID(db[[#This Row],[H_QTY/ CTN]],db[[#This Row],[H_1]]+1,db[[#This Row],[H_2]]-db[[#This Row],[H_1]]-1),"")</f>
        <v/>
      </c>
      <c r="W2262" s="40" t="str">
        <f>IF(db[[#This Row],[QTY/ CTN B]]="","",LEFT(db[[#This Row],[QTY/ CTN B]],SEARCH(" ",db[[#This Row],[QTY/ CTN B]],1)-1))</f>
        <v>200</v>
      </c>
      <c r="X2262" s="40" t="str">
        <f>IF(db[[#This Row],[QTY/ CTN B]]="","",RIGHT(db[[#This Row],[QTY/ CTN B]],LEN(db[[#This Row],[QTY/ CTN B]])-SEARCH(" ",db[[#This Row],[QTY/ CTN B]],1)))</f>
        <v>PCS</v>
      </c>
      <c r="Y2262" s="40" t="str">
        <f>IF(db[[#This Row],[QTY/ CTN TG]]="",IF(db[[#This Row],[STN TG]]="","",12),LEFT(db[[#This Row],[QTY/ CTN TG]],SEARCH(" ",db[[#This Row],[QTY/ CTN TG]],1)-1))</f>
        <v/>
      </c>
      <c r="Z22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2" s="40" t="str">
        <f>IF(db[[#This Row],[STN K]]="","",IF(db[[#This Row],[STN TG]]="LSN",12,""))</f>
        <v/>
      </c>
      <c r="AB2262" s="40" t="str">
        <f>IF(db[[#This Row],[STN TG]]="LSN","PCS","")</f>
        <v/>
      </c>
      <c r="AC2262" s="40">
        <f>db[[#This Row],[QTY B]]*IF(db[[#This Row],[QTY TG]]="",1,db[[#This Row],[QTY TG]])*IF(db[[#This Row],[QTY K]]="",1,db[[#This Row],[QTY K]])</f>
        <v>200</v>
      </c>
      <c r="AD2262" s="40" t="str">
        <f>IF(db[[#This Row],[STN K]]="",IF(db[[#This Row],[STN TG]]="",db[[#This Row],[STN B]],db[[#This Row],[STN TG]]),db[[#This Row],[STN K]])</f>
        <v>PCS</v>
      </c>
      <c r="AE2262" s="40"/>
    </row>
    <row r="2263" spans="1:31" x14ac:dyDescent="0.25">
      <c r="A2263" s="40">
        <f t="shared" si="35"/>
        <v>2262</v>
      </c>
      <c r="B2263" s="5" t="str">
        <f>LOWER(SUBSTITUTE(SUBSTITUTE(SUBSTITUTE(SUBSTITUTE(SUBSTITUTE(SUBSTITUTE(SUBSTITUTE(SUBSTITUTE(db[[#This Row],[NB BM]]," ",),".",""),"-",""),"(",""),")",""),"/",""),"""",""),"+",""))</f>
        <v>pcklgb5837x20mobilanak</v>
      </c>
      <c r="C2263" s="5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D2263" s="5" t="str">
        <f>LOWER(SUBSTITUTE(SUBSTITUTE(SUBSTITUTE(SUBSTITUTE(SUBSTITUTE(SUBSTITUTE(SUBSTITUTE(SUBSTITUTE(SUBSTITUTE(db[[#This Row],[NB PAJAK]]," ",""),"-",""),"(",""),")",""),".",""),",",""),"/",""),"""",""),"+",""))</f>
        <v/>
      </c>
      <c r="E226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pcklgb5837x20mobilanak192pcsuntana</v>
      </c>
      <c r="F226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pckb5837x20mobilanak192pcs</v>
      </c>
      <c r="G2263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pckb5837x20mobilanakuntana</v>
      </c>
      <c r="H226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pckb5837x20mobilanak192pcsuntana</v>
      </c>
      <c r="I2263" s="2" t="s">
        <v>5802</v>
      </c>
      <c r="J2263" s="2" t="s">
        <v>2628</v>
      </c>
      <c r="K2263" s="14"/>
      <c r="L2263" s="2" t="s">
        <v>1336</v>
      </c>
      <c r="M2263" s="34" t="e">
        <f>IF(db[[#This Row],[NB NOTA_C]]="","",COUNTIF([2]!B_MSK[concat],db[[#This Row],[NB NOTA_C]]))</f>
        <v>#REF!</v>
      </c>
      <c r="N2263" s="9" t="s">
        <v>1352</v>
      </c>
      <c r="O2263" s="5" t="s">
        <v>1477</v>
      </c>
      <c r="P2263" s="2" t="s">
        <v>2442</v>
      </c>
      <c r="R2263" s="2" t="str">
        <f>IF(db[[#This Row],[QTY/ CTN]]="","",SUBSTITUTE(SUBSTITUTE(SUBSTITUTE(db[[#This Row],[QTY/ CTN]]," ","_",2),"(",""),")","")&amp;"_")</f>
        <v>192 PCS_</v>
      </c>
      <c r="S2263" s="2">
        <f>IF(db[[#This Row],[H_QTY/ CTN]]="","",SEARCH("_",db[[#This Row],[H_QTY/ CTN]]))</f>
        <v>8</v>
      </c>
      <c r="T2263" s="2">
        <f>IF(db[[#This Row],[H_QTY/ CTN]]="","",LEN(db[[#This Row],[H_QTY/ CTN]]))</f>
        <v>8</v>
      </c>
      <c r="U2263" s="41" t="str">
        <f>IF(db[[#This Row],[H_QTY/ CTN]]="","",LEFT(db[[#This Row],[H_QTY/ CTN]],db[[#This Row],[H_1]]-1))</f>
        <v>192 PCS</v>
      </c>
      <c r="V2263" s="40" t="str">
        <f>IF(NOT(db[[#This Row],[H_1]]=db[[#This Row],[H_2]]),MID(db[[#This Row],[H_QTY/ CTN]],db[[#This Row],[H_1]]+1,db[[#This Row],[H_2]]-db[[#This Row],[H_1]]-1),"")</f>
        <v/>
      </c>
      <c r="W2263" s="40" t="str">
        <f>IF(db[[#This Row],[QTY/ CTN B]]="","",LEFT(db[[#This Row],[QTY/ CTN B]],SEARCH(" ",db[[#This Row],[QTY/ CTN B]],1)-1))</f>
        <v>192</v>
      </c>
      <c r="X2263" s="40" t="str">
        <f>IF(db[[#This Row],[QTY/ CTN B]]="","",RIGHT(db[[#This Row],[QTY/ CTN B]],LEN(db[[#This Row],[QTY/ CTN B]])-SEARCH(" ",db[[#This Row],[QTY/ CTN B]],1)))</f>
        <v>PCS</v>
      </c>
      <c r="Y2263" s="40" t="str">
        <f>IF(db[[#This Row],[QTY/ CTN TG]]="",IF(db[[#This Row],[STN TG]]="","",12),LEFT(db[[#This Row],[QTY/ CTN TG]],SEARCH(" ",db[[#This Row],[QTY/ CTN TG]],1)-1))</f>
        <v/>
      </c>
      <c r="Z22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3" s="40" t="str">
        <f>IF(db[[#This Row],[STN K]]="","",IF(db[[#This Row],[STN TG]]="LSN",12,""))</f>
        <v/>
      </c>
      <c r="AB2263" s="40" t="str">
        <f>IF(db[[#This Row],[STN TG]]="LSN","PCS","")</f>
        <v/>
      </c>
      <c r="AC2263" s="40">
        <f>db[[#This Row],[QTY B]]*IF(db[[#This Row],[QTY TG]]="",1,db[[#This Row],[QTY TG]])*IF(db[[#This Row],[QTY K]]="",1,db[[#This Row],[QTY K]])</f>
        <v>192</v>
      </c>
      <c r="AD2263" s="40" t="str">
        <f>IF(db[[#This Row],[STN K]]="",IF(db[[#This Row],[STN TG]]="",db[[#This Row],[STN B]],db[[#This Row],[STN TG]]),db[[#This Row],[STN K]])</f>
        <v>PCS</v>
      </c>
      <c r="AE2263" s="40"/>
    </row>
    <row r="2264" spans="1:31" x14ac:dyDescent="0.25">
      <c r="A2264" s="40">
        <f t="shared" si="35"/>
        <v>2263</v>
      </c>
      <c r="B2264" s="5" t="str">
        <f>LOWER(SUBSTITUTE(SUBSTITUTE(SUBSTITUTE(SUBSTITUTE(SUBSTITUTE(SUBSTITUTE(SUBSTITUTE(SUBSTITUTE(db[[#This Row],[NB BM]]," ",),".",""),"-",""),"(",""),")",""),"/",""),"""",""),"+",""))</f>
        <v>pcklgb5977x20mobilset</v>
      </c>
      <c r="C2264" s="5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D2264" s="5" t="str">
        <f>LOWER(SUBSTITUTE(SUBSTITUTE(SUBSTITUTE(SUBSTITUTE(SUBSTITUTE(SUBSTITUTE(SUBSTITUTE(SUBSTITUTE(SUBSTITUTE(db[[#This Row],[NB PAJAK]]," ",""),"-",""),"(",""),")",""),".",""),",",""),"/",""),"""",""),"+",""))</f>
        <v/>
      </c>
      <c r="E226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pcklgb5977x20mobilset144pcsuntana</v>
      </c>
      <c r="F226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pckb5977x20mobilset144pcs</v>
      </c>
      <c r="G2264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pckb5977x20mobilsetuntana</v>
      </c>
      <c r="H226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pckb5977x20mobilset144pcsuntana</v>
      </c>
      <c r="I2264" s="2" t="s">
        <v>5803</v>
      </c>
      <c r="J2264" s="2" t="s">
        <v>2629</v>
      </c>
      <c r="K2264" s="14"/>
      <c r="L2264" s="2" t="s">
        <v>1336</v>
      </c>
      <c r="M2264" s="34" t="e">
        <f>IF(db[[#This Row],[NB NOTA_C]]="","",COUNTIF([2]!B_MSK[concat],db[[#This Row],[NB NOTA_C]]))</f>
        <v>#REF!</v>
      </c>
      <c r="N2264" s="9" t="s">
        <v>1352</v>
      </c>
      <c r="O2264" s="5" t="s">
        <v>1379</v>
      </c>
      <c r="P2264" s="2" t="s">
        <v>2442</v>
      </c>
      <c r="R2264" s="2" t="str">
        <f>IF(db[[#This Row],[QTY/ CTN]]="","",SUBSTITUTE(SUBSTITUTE(SUBSTITUTE(db[[#This Row],[QTY/ CTN]]," ","_",2),"(",""),")","")&amp;"_")</f>
        <v>144 PCS_</v>
      </c>
      <c r="S2264" s="2">
        <f>IF(db[[#This Row],[H_QTY/ CTN]]="","",SEARCH("_",db[[#This Row],[H_QTY/ CTN]]))</f>
        <v>8</v>
      </c>
      <c r="T2264" s="2">
        <f>IF(db[[#This Row],[H_QTY/ CTN]]="","",LEN(db[[#This Row],[H_QTY/ CTN]]))</f>
        <v>8</v>
      </c>
      <c r="U2264" s="41" t="str">
        <f>IF(db[[#This Row],[H_QTY/ CTN]]="","",LEFT(db[[#This Row],[H_QTY/ CTN]],db[[#This Row],[H_1]]-1))</f>
        <v>144 PCS</v>
      </c>
      <c r="V2264" s="40" t="str">
        <f>IF(NOT(db[[#This Row],[H_1]]=db[[#This Row],[H_2]]),MID(db[[#This Row],[H_QTY/ CTN]],db[[#This Row],[H_1]]+1,db[[#This Row],[H_2]]-db[[#This Row],[H_1]]-1),"")</f>
        <v/>
      </c>
      <c r="W2264" s="40" t="str">
        <f>IF(db[[#This Row],[QTY/ CTN B]]="","",LEFT(db[[#This Row],[QTY/ CTN B]],SEARCH(" ",db[[#This Row],[QTY/ CTN B]],1)-1))</f>
        <v>144</v>
      </c>
      <c r="X2264" s="40" t="str">
        <f>IF(db[[#This Row],[QTY/ CTN B]]="","",RIGHT(db[[#This Row],[QTY/ CTN B]],LEN(db[[#This Row],[QTY/ CTN B]])-SEARCH(" ",db[[#This Row],[QTY/ CTN B]],1)))</f>
        <v>PCS</v>
      </c>
      <c r="Y2264" s="40" t="str">
        <f>IF(db[[#This Row],[QTY/ CTN TG]]="",IF(db[[#This Row],[STN TG]]="","",12),LEFT(db[[#This Row],[QTY/ CTN TG]],SEARCH(" ",db[[#This Row],[QTY/ CTN TG]],1)-1))</f>
        <v/>
      </c>
      <c r="Z22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4" s="40" t="str">
        <f>IF(db[[#This Row],[STN K]]="","",IF(db[[#This Row],[STN TG]]="LSN",12,""))</f>
        <v/>
      </c>
      <c r="AB2264" s="40" t="str">
        <f>IF(db[[#This Row],[STN TG]]="LSN","PCS","")</f>
        <v/>
      </c>
      <c r="AC2264" s="40">
        <f>db[[#This Row],[QTY B]]*IF(db[[#This Row],[QTY TG]]="",1,db[[#This Row],[QTY TG]])*IF(db[[#This Row],[QTY K]]="",1,db[[#This Row],[QTY K]])</f>
        <v>144</v>
      </c>
      <c r="AD2264" s="40" t="str">
        <f>IF(db[[#This Row],[STN K]]="",IF(db[[#This Row],[STN TG]]="",db[[#This Row],[STN B]],db[[#This Row],[STN TG]]),db[[#This Row],[STN K]])</f>
        <v>PCS</v>
      </c>
      <c r="AE2264" s="40"/>
    </row>
    <row r="2265" spans="1:31" x14ac:dyDescent="0.25">
      <c r="A2265" s="40">
        <f t="shared" si="35"/>
        <v>2264</v>
      </c>
      <c r="B2265" s="5" t="str">
        <f>LOWER(SUBSTITUTE(SUBSTITUTE(SUBSTITUTE(SUBSTITUTE(SUBSTITUTE(SUBSTITUTE(SUBSTITUTE(SUBSTITUTE(db[[#This Row],[NB BM]]," ",),".",""),"-",""),"(",""),")",""),"/",""),"""",""),"+",""))</f>
        <v>pcklgb6528x252ssnkacabt21</v>
      </c>
      <c r="C2265" s="5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D2265" s="5" t="str">
        <f>LOWER(SUBSTITUTE(SUBSTITUTE(SUBSTITUTE(SUBSTITUTE(SUBSTITUTE(SUBSTITUTE(SUBSTITUTE(SUBSTITUTE(SUBSTITUTE(db[[#This Row],[NB PAJAK]]," ",""),"-",""),"(",""),")",""),".",""),",",""),"/",""),"""",""),"+",""))</f>
        <v/>
      </c>
      <c r="E226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pcklgb6528x252ssnkacabt21200pcsuntana</v>
      </c>
      <c r="F226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pckb6528x2052ssnkacabt21200pcs</v>
      </c>
      <c r="G2265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pckb6528x2052ssnkacabt21untana</v>
      </c>
      <c r="H226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pckb6528x2052ssnkacabt21200pcsuntana</v>
      </c>
      <c r="I2265" s="2" t="s">
        <v>5804</v>
      </c>
      <c r="J2265" s="2" t="s">
        <v>2513</v>
      </c>
      <c r="K2265" s="14"/>
      <c r="L2265" s="2" t="s">
        <v>1336</v>
      </c>
      <c r="M2265" s="34" t="e">
        <f>IF(db[[#This Row],[NB NOTA_C]]="","",COUNTIF([2]!B_MSK[concat],db[[#This Row],[NB NOTA_C]]))</f>
        <v>#REF!</v>
      </c>
      <c r="N2265" s="9" t="s">
        <v>1352</v>
      </c>
      <c r="O2265" s="5" t="s">
        <v>1540</v>
      </c>
      <c r="P2265" s="2" t="s">
        <v>2442</v>
      </c>
      <c r="Q2265" s="5"/>
      <c r="R2265" s="5" t="str">
        <f>IF(db[[#This Row],[QTY/ CTN]]="","",SUBSTITUTE(SUBSTITUTE(SUBSTITUTE(db[[#This Row],[QTY/ CTN]]," ","_",2),"(",""),")","")&amp;"_")</f>
        <v>200 PCS_</v>
      </c>
      <c r="S2265" s="5">
        <f>IF(db[[#This Row],[H_QTY/ CTN]]="","",SEARCH("_",db[[#This Row],[H_QTY/ CTN]]))</f>
        <v>8</v>
      </c>
      <c r="T2265" s="5">
        <f>IF(db[[#This Row],[H_QTY/ CTN]]="","",LEN(db[[#This Row],[H_QTY/ CTN]]))</f>
        <v>8</v>
      </c>
      <c r="U2265" s="41" t="str">
        <f>IF(db[[#This Row],[H_QTY/ CTN]]="","",LEFT(db[[#This Row],[H_QTY/ CTN]],db[[#This Row],[H_1]]-1))</f>
        <v>200 PCS</v>
      </c>
      <c r="V2265" s="40" t="str">
        <f>IF(NOT(db[[#This Row],[H_1]]=db[[#This Row],[H_2]]),MID(db[[#This Row],[H_QTY/ CTN]],db[[#This Row],[H_1]]+1,db[[#This Row],[H_2]]-db[[#This Row],[H_1]]-1),"")</f>
        <v/>
      </c>
      <c r="W2265" s="40" t="str">
        <f>IF(db[[#This Row],[QTY/ CTN B]]="","",LEFT(db[[#This Row],[QTY/ CTN B]],SEARCH(" ",db[[#This Row],[QTY/ CTN B]],1)-1))</f>
        <v>200</v>
      </c>
      <c r="X2265" s="40" t="str">
        <f>IF(db[[#This Row],[QTY/ CTN B]]="","",RIGHT(db[[#This Row],[QTY/ CTN B]],LEN(db[[#This Row],[QTY/ CTN B]])-SEARCH(" ",db[[#This Row],[QTY/ CTN B]],1)))</f>
        <v>PCS</v>
      </c>
      <c r="Y2265" s="40" t="str">
        <f>IF(db[[#This Row],[QTY/ CTN TG]]="",IF(db[[#This Row],[STN TG]]="","",12),LEFT(db[[#This Row],[QTY/ CTN TG]],SEARCH(" ",db[[#This Row],[QTY/ CTN TG]],1)-1))</f>
        <v/>
      </c>
      <c r="Z22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5" s="40" t="str">
        <f>IF(db[[#This Row],[STN K]]="","",IF(db[[#This Row],[STN TG]]="LSN",12,""))</f>
        <v/>
      </c>
      <c r="AB2265" s="40" t="str">
        <f>IF(db[[#This Row],[STN TG]]="LSN","PCS","")</f>
        <v/>
      </c>
      <c r="AC2265" s="40">
        <f>db[[#This Row],[QTY B]]*IF(db[[#This Row],[QTY TG]]="",1,db[[#This Row],[QTY TG]])*IF(db[[#This Row],[QTY K]]="",1,db[[#This Row],[QTY K]])</f>
        <v>200</v>
      </c>
      <c r="AD2265" s="40" t="str">
        <f>IF(db[[#This Row],[STN K]]="",IF(db[[#This Row],[STN TG]]="",db[[#This Row],[STN B]],db[[#This Row],[STN TG]]),db[[#This Row],[STN K]])</f>
        <v>PCS</v>
      </c>
      <c r="AE2265" s="40"/>
    </row>
    <row r="2266" spans="1:31" x14ac:dyDescent="0.25">
      <c r="A2266" s="40">
        <f t="shared" si="35"/>
        <v>2265</v>
      </c>
      <c r="B2266" s="110" t="str">
        <f>LOWER(SUBSTITUTE(SUBSTITUTE(SUBSTITUTE(SUBSTITUTE(SUBSTITUTE(SUBSTITUTE(SUBSTITUTE(SUBSTITUTE(db[[#This Row],[NB BM]]," ",),".",""),"-",""),"(",""),")",""),"/",""),"""",""),"+",""))</f>
        <v>pcklgb6677x20mobilset</v>
      </c>
      <c r="C2266" s="110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D2266" s="110" t="str">
        <f>LOWER(SUBSTITUTE(SUBSTITUTE(SUBSTITUTE(SUBSTITUTE(SUBSTITUTE(SUBSTITUTE(SUBSTITUTE(SUBSTITUTE(SUBSTITUTE(db[[#This Row],[NB PAJAK]]," ",""),"-",""),"(",""),")",""),".",""),",",""),"/",""),"""",""),"+",""))</f>
        <v/>
      </c>
      <c r="E2266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pcklgb6677x20mobilset144pcsuntana</v>
      </c>
      <c r="F2266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pckb6677x20mobilset144pcs</v>
      </c>
      <c r="G2266" s="110" t="str">
        <f>db[[#This Row],[NB NOTA_C]]&amp;LOWER(SUBSTITUTE(SUBSTITUTE(SUBSTITUTE(SUBSTITUTE(SUBSTITUTE(SUBSTITUTE(SUBSTITUTE(SUBSTITUTE(SUBSTITUTE(db[[#This Row],[FAKTUR]]," ",),".",""),"-",""),"(",""),")",""),",",""),"/",""),"""",""),"+",""))</f>
        <v>pckb6677x20mobilsetuntana</v>
      </c>
      <c r="H2266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pckb6677x20mobilset144pcsuntana</v>
      </c>
      <c r="I2266" s="30" t="s">
        <v>5805</v>
      </c>
      <c r="J2266" s="30" t="s">
        <v>4163</v>
      </c>
      <c r="K2266" s="23"/>
      <c r="L2266" s="2" t="s">
        <v>1336</v>
      </c>
      <c r="M2266" s="111" t="e">
        <f>IF(db[[#This Row],[NB NOTA_C]]="","",COUNTIF([2]!B_MSK[concat],db[[#This Row],[NB NOTA_C]]))</f>
        <v>#REF!</v>
      </c>
      <c r="N2266" s="112" t="s">
        <v>1352</v>
      </c>
      <c r="O2266" s="110" t="s">
        <v>1379</v>
      </c>
      <c r="P2266" s="30" t="s">
        <v>2442</v>
      </c>
      <c r="Q2266" s="110"/>
      <c r="R2266" s="110" t="str">
        <f>IF(db[[#This Row],[QTY/ CTN]]="","",SUBSTITUTE(SUBSTITUTE(SUBSTITUTE(db[[#This Row],[QTY/ CTN]]," ","_",2),"(",""),")","")&amp;"_")</f>
        <v>144 PCS_</v>
      </c>
      <c r="S2266" s="110">
        <f>IF(db[[#This Row],[H_QTY/ CTN]]="","",SEARCH("_",db[[#This Row],[H_QTY/ CTN]]))</f>
        <v>8</v>
      </c>
      <c r="T2266" s="110">
        <f>IF(db[[#This Row],[H_QTY/ CTN]]="","",LEN(db[[#This Row],[H_QTY/ CTN]]))</f>
        <v>8</v>
      </c>
      <c r="U2266" s="113" t="str">
        <f>IF(db[[#This Row],[H_QTY/ CTN]]="","",LEFT(db[[#This Row],[H_QTY/ CTN]],db[[#This Row],[H_1]]-1))</f>
        <v>144 PCS</v>
      </c>
      <c r="V2266" s="113" t="str">
        <f>IF(NOT(db[[#This Row],[H_1]]=db[[#This Row],[H_2]]),MID(db[[#This Row],[H_QTY/ CTN]],db[[#This Row],[H_1]]+1,db[[#This Row],[H_2]]-db[[#This Row],[H_1]]-1),"")</f>
        <v/>
      </c>
      <c r="W2266" s="40" t="str">
        <f>IF(db[[#This Row],[QTY/ CTN B]]="","",LEFT(db[[#This Row],[QTY/ CTN B]],SEARCH(" ",db[[#This Row],[QTY/ CTN B]],1)-1))</f>
        <v>144</v>
      </c>
      <c r="X2266" s="40" t="str">
        <f>IF(db[[#This Row],[QTY/ CTN B]]="","",RIGHT(db[[#This Row],[QTY/ CTN B]],LEN(db[[#This Row],[QTY/ CTN B]])-SEARCH(" ",db[[#This Row],[QTY/ CTN B]],1)))</f>
        <v>PCS</v>
      </c>
      <c r="Y2266" s="40" t="str">
        <f>IF(db[[#This Row],[QTY/ CTN TG]]="",IF(db[[#This Row],[STN TG]]="","",12),LEFT(db[[#This Row],[QTY/ CTN TG]],SEARCH(" ",db[[#This Row],[QTY/ CTN TG]],1)-1))</f>
        <v/>
      </c>
      <c r="Z22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6" s="40" t="str">
        <f>IF(db[[#This Row],[STN K]]="","",IF(db[[#This Row],[STN TG]]="LSN",12,""))</f>
        <v/>
      </c>
      <c r="AB2266" s="40" t="str">
        <f>IF(db[[#This Row],[STN TG]]="LSN","PCS","")</f>
        <v/>
      </c>
      <c r="AC2266" s="40">
        <f>db[[#This Row],[QTY B]]*IF(db[[#This Row],[QTY TG]]="",1,db[[#This Row],[QTY TG]])*IF(db[[#This Row],[QTY K]]="",1,db[[#This Row],[QTY K]])</f>
        <v>144</v>
      </c>
      <c r="AD2266" s="40" t="str">
        <f>IF(db[[#This Row],[STN K]]="",IF(db[[#This Row],[STN TG]]="",db[[#This Row],[STN B]],db[[#This Row],[STN TG]]),db[[#This Row],[STN K]])</f>
        <v>PCS</v>
      </c>
      <c r="AE2266" s="40"/>
    </row>
    <row r="2267" spans="1:31" x14ac:dyDescent="0.25">
      <c r="A2267" s="40">
        <f t="shared" si="35"/>
        <v>2266</v>
      </c>
      <c r="B2267" s="110" t="str">
        <f>LOWER(SUBSTITUTE(SUBSTITUTE(SUBSTITUTE(SUBSTITUTE(SUBSTITUTE(SUBSTITUTE(SUBSTITUTE(SUBSTITUTE(db[[#This Row],[NB BM]]," ",),".",""),"-",""),"(",""),")",""),"/",""),"""",""),"+",""))</f>
        <v>pcklgb6737x20mobilanak</v>
      </c>
      <c r="C2267" s="110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D2267" s="110" t="str">
        <f>LOWER(SUBSTITUTE(SUBSTITUTE(SUBSTITUTE(SUBSTITUTE(SUBSTITUTE(SUBSTITUTE(SUBSTITUTE(SUBSTITUTE(SUBSTITUTE(db[[#This Row],[NB PAJAK]]," ",""),"-",""),"(",""),")",""),".",""),",",""),"/",""),"""",""),"+",""))</f>
        <v/>
      </c>
      <c r="E2267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pcklgb6737x20mobilanak144pcsuntana</v>
      </c>
      <c r="F2267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pckb6737x20mobilanak144pcs</v>
      </c>
      <c r="G2267" s="110" t="str">
        <f>db[[#This Row],[NB NOTA_C]]&amp;LOWER(SUBSTITUTE(SUBSTITUTE(SUBSTITUTE(SUBSTITUTE(SUBSTITUTE(SUBSTITUTE(SUBSTITUTE(SUBSTITUTE(SUBSTITUTE(db[[#This Row],[FAKTUR]]," ",),".",""),"-",""),"(",""),")",""),",",""),"/",""),"""",""),"+",""))</f>
        <v>pckb6737x20mobilanakuntana</v>
      </c>
      <c r="H2267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pckb6737x20mobilanak144pcsuntana</v>
      </c>
      <c r="I2267" s="30" t="s">
        <v>5806</v>
      </c>
      <c r="J2267" s="30" t="s">
        <v>4164</v>
      </c>
      <c r="K2267" s="23"/>
      <c r="L2267" s="2" t="s">
        <v>1336</v>
      </c>
      <c r="M2267" s="111" t="e">
        <f>IF(db[[#This Row],[NB NOTA_C]]="","",COUNTIF([2]!B_MSK[concat],db[[#This Row],[NB NOTA_C]]))</f>
        <v>#REF!</v>
      </c>
      <c r="N2267" s="112" t="s">
        <v>1352</v>
      </c>
      <c r="O2267" s="110" t="s">
        <v>1379</v>
      </c>
      <c r="P2267" s="30" t="s">
        <v>2442</v>
      </c>
      <c r="Q2267" s="110"/>
      <c r="R2267" s="110" t="str">
        <f>IF(db[[#This Row],[QTY/ CTN]]="","",SUBSTITUTE(SUBSTITUTE(SUBSTITUTE(db[[#This Row],[QTY/ CTN]]," ","_",2),"(",""),")","")&amp;"_")</f>
        <v>144 PCS_</v>
      </c>
      <c r="S2267" s="110">
        <f>IF(db[[#This Row],[H_QTY/ CTN]]="","",SEARCH("_",db[[#This Row],[H_QTY/ CTN]]))</f>
        <v>8</v>
      </c>
      <c r="T2267" s="110">
        <f>IF(db[[#This Row],[H_QTY/ CTN]]="","",LEN(db[[#This Row],[H_QTY/ CTN]]))</f>
        <v>8</v>
      </c>
      <c r="U2267" s="113" t="str">
        <f>IF(db[[#This Row],[H_QTY/ CTN]]="","",LEFT(db[[#This Row],[H_QTY/ CTN]],db[[#This Row],[H_1]]-1))</f>
        <v>144 PCS</v>
      </c>
      <c r="V2267" s="113" t="str">
        <f>IF(NOT(db[[#This Row],[H_1]]=db[[#This Row],[H_2]]),MID(db[[#This Row],[H_QTY/ CTN]],db[[#This Row],[H_1]]+1,db[[#This Row],[H_2]]-db[[#This Row],[H_1]]-1),"")</f>
        <v/>
      </c>
      <c r="W2267" s="40" t="str">
        <f>IF(db[[#This Row],[QTY/ CTN B]]="","",LEFT(db[[#This Row],[QTY/ CTN B]],SEARCH(" ",db[[#This Row],[QTY/ CTN B]],1)-1))</f>
        <v>144</v>
      </c>
      <c r="X2267" s="40" t="str">
        <f>IF(db[[#This Row],[QTY/ CTN B]]="","",RIGHT(db[[#This Row],[QTY/ CTN B]],LEN(db[[#This Row],[QTY/ CTN B]])-SEARCH(" ",db[[#This Row],[QTY/ CTN B]],1)))</f>
        <v>PCS</v>
      </c>
      <c r="Y2267" s="40" t="str">
        <f>IF(db[[#This Row],[QTY/ CTN TG]]="",IF(db[[#This Row],[STN TG]]="","",12),LEFT(db[[#This Row],[QTY/ CTN TG]],SEARCH(" ",db[[#This Row],[QTY/ CTN TG]],1)-1))</f>
        <v/>
      </c>
      <c r="Z22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7" s="40" t="str">
        <f>IF(db[[#This Row],[STN K]]="","",IF(db[[#This Row],[STN TG]]="LSN",12,""))</f>
        <v/>
      </c>
      <c r="AB2267" s="40" t="str">
        <f>IF(db[[#This Row],[STN TG]]="LSN","PCS","")</f>
        <v/>
      </c>
      <c r="AC2267" s="40">
        <f>db[[#This Row],[QTY B]]*IF(db[[#This Row],[QTY TG]]="",1,db[[#This Row],[QTY TG]])*IF(db[[#This Row],[QTY K]]="",1,db[[#This Row],[QTY K]])</f>
        <v>144</v>
      </c>
      <c r="AD2267" s="40" t="str">
        <f>IF(db[[#This Row],[STN K]]="",IF(db[[#This Row],[STN TG]]="",db[[#This Row],[STN B]],db[[#This Row],[STN TG]]),db[[#This Row],[STN K]])</f>
        <v>PCS</v>
      </c>
      <c r="AE2267" s="40"/>
    </row>
    <row r="2268" spans="1:31" x14ac:dyDescent="0.25">
      <c r="A2268" s="40">
        <f t="shared" si="35"/>
        <v>2267</v>
      </c>
      <c r="B2268" s="5" t="str">
        <f>LOWER(SUBSTITUTE(SUBSTITUTE(SUBSTITUTE(SUBSTITUTE(SUBSTITUTE(SUBSTITUTE(SUBSTITUTE(SUBSTITUTE(db[[#This Row],[NB BM]]," ",),".",""),"-",""),"(",""),")",""),"/",""),"""",""),"+",""))</f>
        <v>pcklgb7157x20mobil2ssn</v>
      </c>
      <c r="C2268" s="5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D2268" s="5" t="str">
        <f>LOWER(SUBSTITUTE(SUBSTITUTE(SUBSTITUTE(SUBSTITUTE(SUBSTITUTE(SUBSTITUTE(SUBSTITUTE(SUBSTITUTE(SUBSTITUTE(db[[#This Row],[NB PAJAK]]," ",""),"-",""),"(",""),")",""),".",""),",",""),"/",""),"""",""),"+",""))</f>
        <v/>
      </c>
      <c r="E226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pcklgb7157x20mobil2ssn144pcsuntana</v>
      </c>
      <c r="F226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pckb7157x20mobil2ssn144pcs</v>
      </c>
      <c r="G2268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pckb7157x20mobil2ssnuntana</v>
      </c>
      <c r="H226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pckb7157x20mobil2ssn144pcsuntana</v>
      </c>
      <c r="I2268" s="2" t="s">
        <v>5807</v>
      </c>
      <c r="J2268" s="2" t="s">
        <v>2630</v>
      </c>
      <c r="K2268" s="14"/>
      <c r="L2268" s="2" t="s">
        <v>1336</v>
      </c>
      <c r="M2268" s="34" t="e">
        <f>IF(db[[#This Row],[NB NOTA_C]]="","",COUNTIF([2]!B_MSK[concat],db[[#This Row],[NB NOTA_C]]))</f>
        <v>#REF!</v>
      </c>
      <c r="N2268" s="9" t="s">
        <v>1352</v>
      </c>
      <c r="O2268" s="5" t="s">
        <v>1379</v>
      </c>
      <c r="P2268" s="2" t="s">
        <v>2442</v>
      </c>
      <c r="R2268" s="2" t="str">
        <f>IF(db[[#This Row],[QTY/ CTN]]="","",SUBSTITUTE(SUBSTITUTE(SUBSTITUTE(db[[#This Row],[QTY/ CTN]]," ","_",2),"(",""),")","")&amp;"_")</f>
        <v>144 PCS_</v>
      </c>
      <c r="S2268" s="2">
        <f>IF(db[[#This Row],[H_QTY/ CTN]]="","",SEARCH("_",db[[#This Row],[H_QTY/ CTN]]))</f>
        <v>8</v>
      </c>
      <c r="T2268" s="2">
        <f>IF(db[[#This Row],[H_QTY/ CTN]]="","",LEN(db[[#This Row],[H_QTY/ CTN]]))</f>
        <v>8</v>
      </c>
      <c r="U2268" s="41" t="str">
        <f>IF(db[[#This Row],[H_QTY/ CTN]]="","",LEFT(db[[#This Row],[H_QTY/ CTN]],db[[#This Row],[H_1]]-1))</f>
        <v>144 PCS</v>
      </c>
      <c r="V2268" s="40" t="str">
        <f>IF(NOT(db[[#This Row],[H_1]]=db[[#This Row],[H_2]]),MID(db[[#This Row],[H_QTY/ CTN]],db[[#This Row],[H_1]]+1,db[[#This Row],[H_2]]-db[[#This Row],[H_1]]-1),"")</f>
        <v/>
      </c>
      <c r="W2268" s="40" t="str">
        <f>IF(db[[#This Row],[QTY/ CTN B]]="","",LEFT(db[[#This Row],[QTY/ CTN B]],SEARCH(" ",db[[#This Row],[QTY/ CTN B]],1)-1))</f>
        <v>144</v>
      </c>
      <c r="X2268" s="40" t="str">
        <f>IF(db[[#This Row],[QTY/ CTN B]]="","",RIGHT(db[[#This Row],[QTY/ CTN B]],LEN(db[[#This Row],[QTY/ CTN B]])-SEARCH(" ",db[[#This Row],[QTY/ CTN B]],1)))</f>
        <v>PCS</v>
      </c>
      <c r="Y2268" s="40" t="str">
        <f>IF(db[[#This Row],[QTY/ CTN TG]]="",IF(db[[#This Row],[STN TG]]="","",12),LEFT(db[[#This Row],[QTY/ CTN TG]],SEARCH(" ",db[[#This Row],[QTY/ CTN TG]],1)-1))</f>
        <v/>
      </c>
      <c r="Z22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8" s="40" t="str">
        <f>IF(db[[#This Row],[STN K]]="","",IF(db[[#This Row],[STN TG]]="LSN",12,""))</f>
        <v/>
      </c>
      <c r="AB2268" s="40" t="str">
        <f>IF(db[[#This Row],[STN TG]]="LSN","PCS","")</f>
        <v/>
      </c>
      <c r="AC2268" s="40">
        <f>db[[#This Row],[QTY B]]*IF(db[[#This Row],[QTY TG]]="",1,db[[#This Row],[QTY TG]])*IF(db[[#This Row],[QTY K]]="",1,db[[#This Row],[QTY K]])</f>
        <v>144</v>
      </c>
      <c r="AD2268" s="40" t="str">
        <f>IF(db[[#This Row],[STN K]]="",IF(db[[#This Row],[STN TG]]="",db[[#This Row],[STN B]],db[[#This Row],[STN TG]]),db[[#This Row],[STN K]])</f>
        <v>PCS</v>
      </c>
      <c r="AE2268" s="40"/>
    </row>
    <row r="2269" spans="1:31" x14ac:dyDescent="0.25">
      <c r="A2269" s="90">
        <f t="shared" si="35"/>
        <v>2268</v>
      </c>
      <c r="B2269" s="91" t="str">
        <f>LOWER(SUBSTITUTE(SUBSTITUTE(SUBSTITUTE(SUBSTITUTE(SUBSTITUTE(SUBSTITUTE(SUBSTITUTE(SUBSTITUTE(db[[#This Row],[NB BM]]," ",),".",""),"-",""),"(",""),")",""),"/",""),"""",""),"+",""))</f>
        <v>pcklgb905mobil</v>
      </c>
      <c r="C2269" s="91" t="str">
        <f>LOWER(SUBSTITUTE(SUBSTITUTE(SUBSTITUTE(SUBSTITUTE(SUBSTITUTE(SUBSTITUTE(SUBSTITUTE(SUBSTITUTE(SUBSTITUTE(db[[#This Row],[NB NOTA]]," ",),".",""),"-",""),"(",""),")",""),",",""),"/",""),"""",""),"+",""))</f>
        <v>pckb90585x21mobil2ssn</v>
      </c>
      <c r="D2269" s="91" t="str">
        <f>LOWER(SUBSTITUTE(SUBSTITUTE(SUBSTITUTE(SUBSTITUTE(SUBSTITUTE(SUBSTITUTE(SUBSTITUTE(SUBSTITUTE(SUBSTITUTE(db[[#This Row],[NB PAJAK]]," ",""),"-",""),"(",""),")",""),".",""),",",""),"/",""),"""",""),"+",""))</f>
        <v/>
      </c>
      <c r="E2269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pcklgb905mobil120pcsuntana</v>
      </c>
      <c r="F2269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pckb90585x21mobil2ssn120pcs</v>
      </c>
      <c r="G2269" s="91" t="str">
        <f>db[[#This Row],[NB NOTA_C]]&amp;LOWER(SUBSTITUTE(SUBSTITUTE(SUBSTITUTE(SUBSTITUTE(SUBSTITUTE(SUBSTITUTE(SUBSTITUTE(SUBSTITUTE(SUBSTITUTE(db[[#This Row],[FAKTUR]]," ",),".",""),"-",""),"(",""),")",""),",",""),"/",""),"""",""),"+",""))</f>
        <v>pckb90585x21mobil2ssnuntana</v>
      </c>
      <c r="H2269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pckb90585x21mobil2ssn120pcsuntana</v>
      </c>
      <c r="I2269" s="60" t="s">
        <v>5749</v>
      </c>
      <c r="J2269" s="60" t="s">
        <v>6529</v>
      </c>
      <c r="K2269" s="61"/>
      <c r="L2269" s="60" t="s">
        <v>1336</v>
      </c>
      <c r="M2269" s="92" t="e">
        <f>IF(db[[#This Row],[NB NOTA_C]]="","",COUNTIF([2]!B_MSK[concat],db[[#This Row],[NB NOTA_C]]))</f>
        <v>#REF!</v>
      </c>
      <c r="N2269" s="93" t="s">
        <v>1352</v>
      </c>
      <c r="O2269" s="91" t="s">
        <v>1382</v>
      </c>
      <c r="P2269" s="60" t="s">
        <v>2442</v>
      </c>
      <c r="Q2269" s="91"/>
      <c r="R2269" s="91" t="str">
        <f>IF(db[[#This Row],[QTY/ CTN]]="","",SUBSTITUTE(SUBSTITUTE(SUBSTITUTE(db[[#This Row],[QTY/ CTN]]," ","_",2),"(",""),")","")&amp;"_")</f>
        <v>120 PCS_</v>
      </c>
      <c r="S2269" s="91">
        <f>IF(db[[#This Row],[H_QTY/ CTN]]="","",SEARCH("_",db[[#This Row],[H_QTY/ CTN]]))</f>
        <v>8</v>
      </c>
      <c r="T2269" s="91">
        <f>IF(db[[#This Row],[H_QTY/ CTN]]="","",LEN(db[[#This Row],[H_QTY/ CTN]]))</f>
        <v>8</v>
      </c>
      <c r="U2269" s="90" t="str">
        <f>IF(db[[#This Row],[H_QTY/ CTN]]="","",LEFT(db[[#This Row],[H_QTY/ CTN]],db[[#This Row],[H_1]]-1))</f>
        <v>120 PCS</v>
      </c>
      <c r="V2269" s="90" t="str">
        <f>IF(NOT(db[[#This Row],[H_1]]=db[[#This Row],[H_2]]),MID(db[[#This Row],[H_QTY/ CTN]],db[[#This Row],[H_1]]+1,db[[#This Row],[H_2]]-db[[#This Row],[H_1]]-1),"")</f>
        <v/>
      </c>
      <c r="W2269" s="90" t="str">
        <f>IF(db[[#This Row],[QTY/ CTN B]]="","",LEFT(db[[#This Row],[QTY/ CTN B]],SEARCH(" ",db[[#This Row],[QTY/ CTN B]],1)-1))</f>
        <v>120</v>
      </c>
      <c r="X2269" s="90" t="str">
        <f>IF(db[[#This Row],[QTY/ CTN B]]="","",RIGHT(db[[#This Row],[QTY/ CTN B]],LEN(db[[#This Row],[QTY/ CTN B]])-SEARCH(" ",db[[#This Row],[QTY/ CTN B]],1)))</f>
        <v>PCS</v>
      </c>
      <c r="Y2269" s="90" t="str">
        <f>IF(db[[#This Row],[QTY/ CTN TG]]="",IF(db[[#This Row],[STN TG]]="","",12),LEFT(db[[#This Row],[QTY/ CTN TG]],SEARCH(" ",db[[#This Row],[QTY/ CTN TG]],1)-1))</f>
        <v/>
      </c>
      <c r="Z2269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69" s="90" t="str">
        <f>IF(db[[#This Row],[STN K]]="","",IF(db[[#This Row],[STN TG]]="LSN",12,""))</f>
        <v/>
      </c>
      <c r="AB2269" s="90" t="str">
        <f>IF(db[[#This Row],[STN TG]]="LSN","PCS","")</f>
        <v/>
      </c>
      <c r="AC2269" s="90">
        <f>db[[#This Row],[QTY B]]*IF(db[[#This Row],[QTY TG]]="",1,db[[#This Row],[QTY TG]])*IF(db[[#This Row],[QTY K]]="",1,db[[#This Row],[QTY K]])</f>
        <v>120</v>
      </c>
      <c r="AD2269" s="90" t="str">
        <f>IF(db[[#This Row],[STN K]]="",IF(db[[#This Row],[STN TG]]="",db[[#This Row],[STN B]],db[[#This Row],[STN TG]]),db[[#This Row],[STN K]])</f>
        <v>PCS</v>
      </c>
      <c r="AE2269" s="90"/>
    </row>
    <row r="2270" spans="1:31" x14ac:dyDescent="0.25">
      <c r="A2270" s="40">
        <f t="shared" si="35"/>
        <v>2269</v>
      </c>
      <c r="B2270" s="5" t="str">
        <f>LOWER(SUBSTITUTE(SUBSTITUTE(SUBSTITUTE(SUBSTITUTE(SUBSTITUTE(SUBSTITUTE(SUBSTITUTE(SUBSTITUTE(db[[#This Row],[NB BM]]," ",),".",""),"-",""),"(",""),")",""),"/",""),"""",""),"+",""))</f>
        <v>pcgasta202hijau</v>
      </c>
      <c r="C2270" s="5" t="str">
        <f>LOWER(SUBSTITUTE(SUBSTITUTE(SUBSTITUTE(SUBSTITUTE(SUBSTITUTE(SUBSTITUTE(SUBSTITUTE(SUBSTITUTE(SUBSTITUTE(db[[#This Row],[NB NOTA]]," ",),".",""),"-",""),"(",""),")",""),",",""),"/",""),"""",""),"+",""))</f>
        <v>pckgasta202hijau</v>
      </c>
      <c r="D2270" s="5" t="str">
        <f>LOWER(SUBSTITUTE(SUBSTITUTE(SUBSTITUTE(SUBSTITUTE(SUBSTITUTE(SUBSTITUTE(SUBSTITUTE(SUBSTITUTE(SUBSTITUTE(db[[#This Row],[NB PAJAK]]," ",""),"-",""),"(",""),")",""),".",""),",",""),"/",""),"""",""),"+",""))</f>
        <v/>
      </c>
      <c r="E227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pcgasta202hijau24pcsuntana</v>
      </c>
      <c r="F227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pckgasta202hijau24pcs</v>
      </c>
      <c r="G2270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pckgasta202hijauuntana</v>
      </c>
      <c r="H227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pckgasta202hijau24pcsuntana</v>
      </c>
      <c r="I2270" s="2" t="s">
        <v>7656</v>
      </c>
      <c r="J2270" s="2" t="s">
        <v>7519</v>
      </c>
      <c r="K2270" s="14"/>
      <c r="L2270" s="70" t="s">
        <v>1336</v>
      </c>
      <c r="M2270" s="33" t="e">
        <f>IF(db[[#This Row],[NB NOTA_C]]="","",COUNTIF([2]!B_MSK[concat],db[[#This Row],[NB NOTA_C]]))</f>
        <v>#REF!</v>
      </c>
      <c r="N2270" s="9" t="s">
        <v>1352</v>
      </c>
      <c r="O2270" s="5" t="s">
        <v>1409</v>
      </c>
      <c r="P2270" s="2" t="s">
        <v>2442</v>
      </c>
      <c r="Q2270" s="5"/>
      <c r="R2270" s="5" t="str">
        <f>IF(db[[#This Row],[QTY/ CTN]]="","",SUBSTITUTE(SUBSTITUTE(SUBSTITUTE(db[[#This Row],[QTY/ CTN]]," ","_",2),"(",""),")","")&amp;"_")</f>
        <v>24 PCS_</v>
      </c>
      <c r="S2270" s="5">
        <f>IF(db[[#This Row],[H_QTY/ CTN]]="","",SEARCH("_",db[[#This Row],[H_QTY/ CTN]]))</f>
        <v>7</v>
      </c>
      <c r="T2270" s="5">
        <f>IF(db[[#This Row],[H_QTY/ CTN]]="","",LEN(db[[#This Row],[H_QTY/ CTN]]))</f>
        <v>7</v>
      </c>
      <c r="U2270" s="40" t="str">
        <f>IF(db[[#This Row],[H_QTY/ CTN]]="","",LEFT(db[[#This Row],[H_QTY/ CTN]],db[[#This Row],[H_1]]-1))</f>
        <v>24 PCS</v>
      </c>
      <c r="V2270" s="40" t="str">
        <f>IF(NOT(db[[#This Row],[H_1]]=db[[#This Row],[H_2]]),MID(db[[#This Row],[H_QTY/ CTN]],db[[#This Row],[H_1]]+1,db[[#This Row],[H_2]]-db[[#This Row],[H_1]]-1),"")</f>
        <v/>
      </c>
      <c r="W2270" s="40" t="str">
        <f>IF(db[[#This Row],[QTY/ CTN B]]="","",LEFT(db[[#This Row],[QTY/ CTN B]],SEARCH(" ",db[[#This Row],[QTY/ CTN B]],1)-1))</f>
        <v>24</v>
      </c>
      <c r="X2270" s="40" t="str">
        <f>IF(db[[#This Row],[QTY/ CTN B]]="","",RIGHT(db[[#This Row],[QTY/ CTN B]],LEN(db[[#This Row],[QTY/ CTN B]])-SEARCH(" ",db[[#This Row],[QTY/ CTN B]],1)))</f>
        <v>PCS</v>
      </c>
      <c r="Y2270" s="40" t="str">
        <f>IF(db[[#This Row],[QTY/ CTN TG]]="",IF(db[[#This Row],[STN TG]]="","",12),LEFT(db[[#This Row],[QTY/ CTN TG]],SEARCH(" ",db[[#This Row],[QTY/ CTN TG]],1)-1))</f>
        <v/>
      </c>
      <c r="Z22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0" s="40" t="str">
        <f>IF(db[[#This Row],[STN K]]="","",IF(db[[#This Row],[STN TG]]="LSN",12,""))</f>
        <v/>
      </c>
      <c r="AB2270" s="40" t="str">
        <f>IF(db[[#This Row],[STN TG]]="LSN","PCS","")</f>
        <v/>
      </c>
      <c r="AC2270" s="40">
        <f>db[[#This Row],[QTY B]]*IF(db[[#This Row],[QTY TG]]="",1,db[[#This Row],[QTY TG]])*IF(db[[#This Row],[QTY K]]="",1,db[[#This Row],[QTY K]])</f>
        <v>24</v>
      </c>
      <c r="AD2270" s="40" t="str">
        <f>IF(db[[#This Row],[STN K]]="",IF(db[[#This Row],[STN TG]]="",db[[#This Row],[STN B]],db[[#This Row],[STN TG]]),db[[#This Row],[STN K]])</f>
        <v>PCS</v>
      </c>
      <c r="AE2270" s="40"/>
    </row>
    <row r="2271" spans="1:31" x14ac:dyDescent="0.25">
      <c r="A2271" s="40">
        <f t="shared" si="35"/>
        <v>2270</v>
      </c>
      <c r="B2271" s="5" t="str">
        <f>LOWER(SUBSTITUTE(SUBSTITUTE(SUBSTITUTE(SUBSTITUTE(SUBSTITUTE(SUBSTITUTE(SUBSTITUTE(SUBSTITUTE(db[[#This Row],[NB BM]]," ",),".",""),"-",""),"(",""),")",""),"/",""),"""",""),"+",""))</f>
        <v>pcklggp008385x215mobilset</v>
      </c>
      <c r="C2271" s="5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D2271" s="5" t="str">
        <f>LOWER(SUBSTITUTE(SUBSTITUTE(SUBSTITUTE(SUBSTITUTE(SUBSTITUTE(SUBSTITUTE(SUBSTITUTE(SUBSTITUTE(SUBSTITUTE(db[[#This Row],[NB PAJAK]]," ",""),"-",""),"(",""),")",""),".",""),",",""),"/",""),"""",""),"+",""))</f>
        <v/>
      </c>
      <c r="E227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pcklggp008385x215mobilset121pcsuntana</v>
      </c>
      <c r="F227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pckgp008385x215mobilset121pcs</v>
      </c>
      <c r="G2271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pckgp008385x215mobilsetuntana</v>
      </c>
      <c r="H227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pckgp008385x215mobilset121pcsuntana</v>
      </c>
      <c r="I2271" s="2" t="s">
        <v>5808</v>
      </c>
      <c r="J2271" s="2" t="s">
        <v>2784</v>
      </c>
      <c r="K2271" s="1"/>
      <c r="L2271" s="2" t="s">
        <v>1336</v>
      </c>
      <c r="M2271" s="34" t="e">
        <f>IF(db[[#This Row],[NB NOTA_C]]="","",COUNTIF([2]!B_MSK[concat],db[[#This Row],[NB NOTA_C]]))</f>
        <v>#REF!</v>
      </c>
      <c r="N2271" s="9" t="s">
        <v>1352</v>
      </c>
      <c r="O2271" s="5" t="s">
        <v>2787</v>
      </c>
      <c r="P2271" s="2" t="s">
        <v>2442</v>
      </c>
      <c r="R2271" s="2" t="str">
        <f>IF(db[[#This Row],[QTY/ CTN]]="","",SUBSTITUTE(SUBSTITUTE(SUBSTITUTE(db[[#This Row],[QTY/ CTN]]," ","_",2),"(",""),")","")&amp;"_")</f>
        <v>121 PCS_</v>
      </c>
      <c r="S2271" s="2">
        <f>IF(db[[#This Row],[H_QTY/ CTN]]="","",SEARCH("_",db[[#This Row],[H_QTY/ CTN]]))</f>
        <v>8</v>
      </c>
      <c r="T2271" s="2">
        <f>IF(db[[#This Row],[H_QTY/ CTN]]="","",LEN(db[[#This Row],[H_QTY/ CTN]]))</f>
        <v>8</v>
      </c>
      <c r="U2271" s="41" t="str">
        <f>IF(db[[#This Row],[H_QTY/ CTN]]="","",LEFT(db[[#This Row],[H_QTY/ CTN]],db[[#This Row],[H_1]]-1))</f>
        <v>121 PCS</v>
      </c>
      <c r="V2271" s="40" t="str">
        <f>IF(NOT(db[[#This Row],[H_1]]=db[[#This Row],[H_2]]),MID(db[[#This Row],[H_QTY/ CTN]],db[[#This Row],[H_1]]+1,db[[#This Row],[H_2]]-db[[#This Row],[H_1]]-1),"")</f>
        <v/>
      </c>
      <c r="W2271" s="40" t="str">
        <f>IF(db[[#This Row],[QTY/ CTN B]]="","",LEFT(db[[#This Row],[QTY/ CTN B]],SEARCH(" ",db[[#This Row],[QTY/ CTN B]],1)-1))</f>
        <v>121</v>
      </c>
      <c r="X2271" s="40" t="str">
        <f>IF(db[[#This Row],[QTY/ CTN B]]="","",RIGHT(db[[#This Row],[QTY/ CTN B]],LEN(db[[#This Row],[QTY/ CTN B]])-SEARCH(" ",db[[#This Row],[QTY/ CTN B]],1)))</f>
        <v>PCS</v>
      </c>
      <c r="Y2271" s="40" t="str">
        <f>IF(db[[#This Row],[QTY/ CTN TG]]="",IF(db[[#This Row],[STN TG]]="","",12),LEFT(db[[#This Row],[QTY/ CTN TG]],SEARCH(" ",db[[#This Row],[QTY/ CTN TG]],1)-1))</f>
        <v/>
      </c>
      <c r="Z22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1" s="40" t="str">
        <f>IF(db[[#This Row],[STN K]]="","",IF(db[[#This Row],[STN TG]]="LSN",12,""))</f>
        <v/>
      </c>
      <c r="AB2271" s="40" t="str">
        <f>IF(db[[#This Row],[STN TG]]="LSN","PCS","")</f>
        <v/>
      </c>
      <c r="AC2271" s="40">
        <f>db[[#This Row],[QTY B]]*IF(db[[#This Row],[QTY TG]]="",1,db[[#This Row],[QTY TG]])*IF(db[[#This Row],[QTY K]]="",1,db[[#This Row],[QTY K]])</f>
        <v>121</v>
      </c>
      <c r="AD2271" s="40" t="str">
        <f>IF(db[[#This Row],[STN K]]="",IF(db[[#This Row],[STN TG]]="",db[[#This Row],[STN B]],db[[#This Row],[STN TG]]),db[[#This Row],[STN K]])</f>
        <v>PCS</v>
      </c>
      <c r="AE2271" s="40"/>
    </row>
    <row r="2272" spans="1:31" x14ac:dyDescent="0.25">
      <c r="A2272" s="40">
        <f t="shared" si="35"/>
        <v>2271</v>
      </c>
      <c r="B2272" s="5" t="str">
        <f>LOWER(SUBSTITUTE(SUBSTITUTE(SUBSTITUTE(SUBSTITUTE(SUBSTITUTE(SUBSTITUTE(SUBSTITUTE(SUBSTITUTE(db[[#This Row],[NB BM]]," ",),".",""),"-",""),"(",""),")",""),"/",""),"""",""),"+",""))</f>
        <v>pcklggp009310x21set</v>
      </c>
      <c r="C2272" s="5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D2272" s="5" t="str">
        <f>LOWER(SUBSTITUTE(SUBSTITUTE(SUBSTITUTE(SUBSTITUTE(SUBSTITUTE(SUBSTITUTE(SUBSTITUTE(SUBSTITUTE(SUBSTITUTE(db[[#This Row],[NB PAJAK]]," ",""),"-",""),"(",""),")",""),".",""),",",""),"/",""),"""",""),"+",""))</f>
        <v/>
      </c>
      <c r="E227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pcklggp009310x21set122pcsuntana</v>
      </c>
      <c r="F227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pckgp009310x21set122pcs</v>
      </c>
      <c r="G2272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pckgp009310x21setuntana</v>
      </c>
      <c r="H227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pckgp009310x21set122pcsuntana</v>
      </c>
      <c r="I2272" s="2" t="s">
        <v>5809</v>
      </c>
      <c r="J2272" s="2" t="s">
        <v>2785</v>
      </c>
      <c r="K2272" s="14"/>
      <c r="L2272" s="2" t="s">
        <v>1336</v>
      </c>
      <c r="M2272" s="34" t="e">
        <f>IF(db[[#This Row],[NB NOTA_C]]="","",COUNTIF([2]!B_MSK[concat],db[[#This Row],[NB NOTA_C]]))</f>
        <v>#REF!</v>
      </c>
      <c r="N2272" s="9" t="s">
        <v>1352</v>
      </c>
      <c r="O2272" s="5" t="s">
        <v>2788</v>
      </c>
      <c r="P2272" s="2" t="s">
        <v>2442</v>
      </c>
      <c r="R2272" s="2" t="str">
        <f>IF(db[[#This Row],[QTY/ CTN]]="","",SUBSTITUTE(SUBSTITUTE(SUBSTITUTE(db[[#This Row],[QTY/ CTN]]," ","_",2),"(",""),")","")&amp;"_")</f>
        <v>122 PCS_</v>
      </c>
      <c r="S2272" s="2">
        <f>IF(db[[#This Row],[H_QTY/ CTN]]="","",SEARCH("_",db[[#This Row],[H_QTY/ CTN]]))</f>
        <v>8</v>
      </c>
      <c r="T2272" s="2">
        <f>IF(db[[#This Row],[H_QTY/ CTN]]="","",LEN(db[[#This Row],[H_QTY/ CTN]]))</f>
        <v>8</v>
      </c>
      <c r="U2272" s="41" t="str">
        <f>IF(db[[#This Row],[H_QTY/ CTN]]="","",LEFT(db[[#This Row],[H_QTY/ CTN]],db[[#This Row],[H_1]]-1))</f>
        <v>122 PCS</v>
      </c>
      <c r="V2272" s="40" t="str">
        <f>IF(NOT(db[[#This Row],[H_1]]=db[[#This Row],[H_2]]),MID(db[[#This Row],[H_QTY/ CTN]],db[[#This Row],[H_1]]+1,db[[#This Row],[H_2]]-db[[#This Row],[H_1]]-1),"")</f>
        <v/>
      </c>
      <c r="W2272" s="40" t="str">
        <f>IF(db[[#This Row],[QTY/ CTN B]]="","",LEFT(db[[#This Row],[QTY/ CTN B]],SEARCH(" ",db[[#This Row],[QTY/ CTN B]],1)-1))</f>
        <v>122</v>
      </c>
      <c r="X2272" s="40" t="str">
        <f>IF(db[[#This Row],[QTY/ CTN B]]="","",RIGHT(db[[#This Row],[QTY/ CTN B]],LEN(db[[#This Row],[QTY/ CTN B]])-SEARCH(" ",db[[#This Row],[QTY/ CTN B]],1)))</f>
        <v>PCS</v>
      </c>
      <c r="Y2272" s="40" t="str">
        <f>IF(db[[#This Row],[QTY/ CTN TG]]="",IF(db[[#This Row],[STN TG]]="","",12),LEFT(db[[#This Row],[QTY/ CTN TG]],SEARCH(" ",db[[#This Row],[QTY/ CTN TG]],1)-1))</f>
        <v/>
      </c>
      <c r="Z22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2" s="40" t="str">
        <f>IF(db[[#This Row],[STN K]]="","",IF(db[[#This Row],[STN TG]]="LSN",12,""))</f>
        <v/>
      </c>
      <c r="AB2272" s="40" t="str">
        <f>IF(db[[#This Row],[STN TG]]="LSN","PCS","")</f>
        <v/>
      </c>
      <c r="AC2272" s="40">
        <f>db[[#This Row],[QTY B]]*IF(db[[#This Row],[QTY TG]]="",1,db[[#This Row],[QTY TG]])*IF(db[[#This Row],[QTY K]]="",1,db[[#This Row],[QTY K]])</f>
        <v>122</v>
      </c>
      <c r="AD2272" s="40" t="str">
        <f>IF(db[[#This Row],[STN K]]="",IF(db[[#This Row],[STN TG]]="",db[[#This Row],[STN B]],db[[#This Row],[STN TG]]),db[[#This Row],[STN K]])</f>
        <v>PCS</v>
      </c>
      <c r="AE2272" s="40"/>
    </row>
    <row r="2273" spans="1:31" x14ac:dyDescent="0.25">
      <c r="A2273" s="40">
        <f t="shared" si="35"/>
        <v>2272</v>
      </c>
      <c r="B2273" s="5" t="str">
        <f>LOWER(SUBSTITUTE(SUBSTITUTE(SUBSTITUTE(SUBSTITUTE(SUBSTITUTE(SUBSTITUTE(SUBSTITUTE(SUBSTITUTE(db[[#This Row],[NB BM]]," ",),".",""),"-",""),"(",""),")",""),"/",""),"""",""),"+",""))</f>
        <v>pcklggp018312x23setd</v>
      </c>
      <c r="C2273" s="5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D2273" s="5" t="str">
        <f>LOWER(SUBSTITUTE(SUBSTITUTE(SUBSTITUTE(SUBSTITUTE(SUBSTITUTE(SUBSTITUTE(SUBSTITUTE(SUBSTITUTE(SUBSTITUTE(db[[#This Row],[NB PAJAK]]," ",""),"-",""),"(",""),")",""),".",""),",",""),"/",""),"""",""),"+",""))</f>
        <v/>
      </c>
      <c r="E227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pcklggp018312x23setd123pcsuntana</v>
      </c>
      <c r="F227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pckgp018312x23setd123pcs</v>
      </c>
      <c r="G2273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pckgp018312x23setduntana</v>
      </c>
      <c r="H227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pckgp018312x23setd123pcsuntana</v>
      </c>
      <c r="I2273" s="2" t="s">
        <v>5810</v>
      </c>
      <c r="J2273" s="2" t="s">
        <v>2786</v>
      </c>
      <c r="K2273" s="14"/>
      <c r="L2273" s="2" t="s">
        <v>1336</v>
      </c>
      <c r="M2273" s="34" t="e">
        <f>IF(db[[#This Row],[NB NOTA_C]]="","",COUNTIF([2]!B_MSK[concat],db[[#This Row],[NB NOTA_C]]))</f>
        <v>#REF!</v>
      </c>
      <c r="N2273" s="9" t="s">
        <v>1352</v>
      </c>
      <c r="O2273" s="5" t="s">
        <v>2789</v>
      </c>
      <c r="P2273" s="2" t="s">
        <v>2442</v>
      </c>
      <c r="R2273" s="2" t="str">
        <f>IF(db[[#This Row],[QTY/ CTN]]="","",SUBSTITUTE(SUBSTITUTE(SUBSTITUTE(db[[#This Row],[QTY/ CTN]]," ","_",2),"(",""),")","")&amp;"_")</f>
        <v>123 PCS_</v>
      </c>
      <c r="S2273" s="2">
        <f>IF(db[[#This Row],[H_QTY/ CTN]]="","",SEARCH("_",db[[#This Row],[H_QTY/ CTN]]))</f>
        <v>8</v>
      </c>
      <c r="T2273" s="2">
        <f>IF(db[[#This Row],[H_QTY/ CTN]]="","",LEN(db[[#This Row],[H_QTY/ CTN]]))</f>
        <v>8</v>
      </c>
      <c r="U2273" s="41" t="str">
        <f>IF(db[[#This Row],[H_QTY/ CTN]]="","",LEFT(db[[#This Row],[H_QTY/ CTN]],db[[#This Row],[H_1]]-1))</f>
        <v>123 PCS</v>
      </c>
      <c r="V2273" s="40" t="str">
        <f>IF(NOT(db[[#This Row],[H_1]]=db[[#This Row],[H_2]]),MID(db[[#This Row],[H_QTY/ CTN]],db[[#This Row],[H_1]]+1,db[[#This Row],[H_2]]-db[[#This Row],[H_1]]-1),"")</f>
        <v/>
      </c>
      <c r="W2273" s="40" t="str">
        <f>IF(db[[#This Row],[QTY/ CTN B]]="","",LEFT(db[[#This Row],[QTY/ CTN B]],SEARCH(" ",db[[#This Row],[QTY/ CTN B]],1)-1))</f>
        <v>123</v>
      </c>
      <c r="X2273" s="40" t="str">
        <f>IF(db[[#This Row],[QTY/ CTN B]]="","",RIGHT(db[[#This Row],[QTY/ CTN B]],LEN(db[[#This Row],[QTY/ CTN B]])-SEARCH(" ",db[[#This Row],[QTY/ CTN B]],1)))</f>
        <v>PCS</v>
      </c>
      <c r="Y2273" s="40" t="str">
        <f>IF(db[[#This Row],[QTY/ CTN TG]]="",IF(db[[#This Row],[STN TG]]="","",12),LEFT(db[[#This Row],[QTY/ CTN TG]],SEARCH(" ",db[[#This Row],[QTY/ CTN TG]],1)-1))</f>
        <v/>
      </c>
      <c r="Z22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3" s="40" t="str">
        <f>IF(db[[#This Row],[STN K]]="","",IF(db[[#This Row],[STN TG]]="LSN",12,""))</f>
        <v/>
      </c>
      <c r="AB2273" s="40" t="str">
        <f>IF(db[[#This Row],[STN TG]]="LSN","PCS","")</f>
        <v/>
      </c>
      <c r="AC2273" s="40">
        <f>db[[#This Row],[QTY B]]*IF(db[[#This Row],[QTY TG]]="",1,db[[#This Row],[QTY TG]])*IF(db[[#This Row],[QTY K]]="",1,db[[#This Row],[QTY K]])</f>
        <v>123</v>
      </c>
      <c r="AD2273" s="40" t="str">
        <f>IF(db[[#This Row],[STN K]]="",IF(db[[#This Row],[STN TG]]="",db[[#This Row],[STN B]],db[[#This Row],[STN TG]]),db[[#This Row],[STN K]])</f>
        <v>PCS</v>
      </c>
      <c r="AE2273" s="40"/>
    </row>
    <row r="2274" spans="1:31" x14ac:dyDescent="0.25">
      <c r="A2274" s="40">
        <f t="shared" si="35"/>
        <v>2273</v>
      </c>
      <c r="B2274" s="5" t="str">
        <f>LOWER(SUBSTITUTE(SUBSTITUTE(SUBSTITUTE(SUBSTITUTE(SUBSTITUTE(SUBSTITUTE(SUBSTITUTE(SUBSTITUTE(db[[#This Row],[NB BM]]," ",),".",""),"-",""),"(",""),")",""),"/",""),"""",""),"+",""))</f>
        <v>pcklggp009310x21set</v>
      </c>
      <c r="C2274" s="5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D2274" s="5" t="str">
        <f>LOWER(SUBSTITUTE(SUBSTITUTE(SUBSTITUTE(SUBSTITUTE(SUBSTITUTE(SUBSTITUTE(SUBSTITUTE(SUBSTITUTE(SUBSTITUTE(db[[#This Row],[NB PAJAK]]," ",""),"-",""),"(",""),")",""),".",""),",",""),"/",""),"""",""),"+",""))</f>
        <v/>
      </c>
      <c r="E227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pcklggp009310x21set120pcsuntana</v>
      </c>
      <c r="F227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pckgp09310x21set120pcs</v>
      </c>
      <c r="G2274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pckgp09310x21setuntana</v>
      </c>
      <c r="H227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pckgp09310x21set120pcsuntana</v>
      </c>
      <c r="I2274" s="2" t="s">
        <v>5811</v>
      </c>
      <c r="J2274" s="2" t="s">
        <v>2737</v>
      </c>
      <c r="K2274" s="14"/>
      <c r="L2274" s="2" t="s">
        <v>1336</v>
      </c>
      <c r="M2274" s="34" t="e">
        <f>IF(db[[#This Row],[NB NOTA_C]]="","",COUNTIF([2]!B_MSK[concat],db[[#This Row],[NB NOTA_C]]))</f>
        <v>#REF!</v>
      </c>
      <c r="N2274" s="9" t="s">
        <v>1352</v>
      </c>
      <c r="O2274" s="5" t="s">
        <v>1382</v>
      </c>
      <c r="P2274" s="2" t="s">
        <v>2442</v>
      </c>
      <c r="R2274" s="2" t="str">
        <f>IF(db[[#This Row],[QTY/ CTN]]="","",SUBSTITUTE(SUBSTITUTE(SUBSTITUTE(db[[#This Row],[QTY/ CTN]]," ","_",2),"(",""),")","")&amp;"_")</f>
        <v>120 PCS_</v>
      </c>
      <c r="S2274" s="2">
        <f>IF(db[[#This Row],[H_QTY/ CTN]]="","",SEARCH("_",db[[#This Row],[H_QTY/ CTN]]))</f>
        <v>8</v>
      </c>
      <c r="T2274" s="2">
        <f>IF(db[[#This Row],[H_QTY/ CTN]]="","",LEN(db[[#This Row],[H_QTY/ CTN]]))</f>
        <v>8</v>
      </c>
      <c r="U2274" s="41" t="str">
        <f>IF(db[[#This Row],[H_QTY/ CTN]]="","",LEFT(db[[#This Row],[H_QTY/ CTN]],db[[#This Row],[H_1]]-1))</f>
        <v>120 PCS</v>
      </c>
      <c r="V2274" s="40" t="str">
        <f>IF(NOT(db[[#This Row],[H_1]]=db[[#This Row],[H_2]]),MID(db[[#This Row],[H_QTY/ CTN]],db[[#This Row],[H_1]]+1,db[[#This Row],[H_2]]-db[[#This Row],[H_1]]-1),"")</f>
        <v/>
      </c>
      <c r="W2274" s="40" t="str">
        <f>IF(db[[#This Row],[QTY/ CTN B]]="","",LEFT(db[[#This Row],[QTY/ CTN B]],SEARCH(" ",db[[#This Row],[QTY/ CTN B]],1)-1))</f>
        <v>120</v>
      </c>
      <c r="X2274" s="40" t="str">
        <f>IF(db[[#This Row],[QTY/ CTN B]]="","",RIGHT(db[[#This Row],[QTY/ CTN B]],LEN(db[[#This Row],[QTY/ CTN B]])-SEARCH(" ",db[[#This Row],[QTY/ CTN B]],1)))</f>
        <v>PCS</v>
      </c>
      <c r="Y2274" s="40" t="str">
        <f>IF(db[[#This Row],[QTY/ CTN TG]]="",IF(db[[#This Row],[STN TG]]="","",12),LEFT(db[[#This Row],[QTY/ CTN TG]],SEARCH(" ",db[[#This Row],[QTY/ CTN TG]],1)-1))</f>
        <v/>
      </c>
      <c r="Z22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4" s="40" t="str">
        <f>IF(db[[#This Row],[STN K]]="","",IF(db[[#This Row],[STN TG]]="LSN",12,""))</f>
        <v/>
      </c>
      <c r="AB2274" s="40" t="str">
        <f>IF(db[[#This Row],[STN TG]]="LSN","PCS","")</f>
        <v/>
      </c>
      <c r="AC2274" s="40">
        <f>db[[#This Row],[QTY B]]*IF(db[[#This Row],[QTY TG]]="",1,db[[#This Row],[QTY TG]])*IF(db[[#This Row],[QTY K]]="",1,db[[#This Row],[QTY K]])</f>
        <v>120</v>
      </c>
      <c r="AD2274" s="40" t="str">
        <f>IF(db[[#This Row],[STN K]]="",IF(db[[#This Row],[STN TG]]="",db[[#This Row],[STN B]],db[[#This Row],[STN TG]]),db[[#This Row],[STN K]])</f>
        <v>PCS</v>
      </c>
      <c r="AE2274" s="40"/>
    </row>
    <row r="2275" spans="1:31" x14ac:dyDescent="0.25">
      <c r="A2275" s="40">
        <f t="shared" si="35"/>
        <v>2274</v>
      </c>
      <c r="B2275" s="5" t="str">
        <f>LOWER(SUBSTITUTE(SUBSTITUTE(SUBSTITUTE(SUBSTITUTE(SUBSTITUTE(SUBSTITUTE(SUBSTITUTE(SUBSTITUTE(db[[#This Row],[NB BM]]," ",),".",""),"-",""),"(",""),")",""),"/",""),"""",""),"+",""))</f>
        <v>pcklgk6588x205setd</v>
      </c>
      <c r="C2275" s="5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D2275" s="5" t="str">
        <f>LOWER(SUBSTITUTE(SUBSTITUTE(SUBSTITUTE(SUBSTITUTE(SUBSTITUTE(SUBSTITUTE(SUBSTITUTE(SUBSTITUTE(SUBSTITUTE(db[[#This Row],[NB PAJAK]]," ",""),"-",""),"(",""),")",""),".",""),",",""),"/",""),"""",""),"+",""))</f>
        <v/>
      </c>
      <c r="E227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pcklgk6588x205setd120pcsuntana</v>
      </c>
      <c r="F227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pckk6588x205setd120pcs</v>
      </c>
      <c r="G2275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pckk6588x205setduntana</v>
      </c>
      <c r="H227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pckk6588x205setd120pcsuntana</v>
      </c>
      <c r="I2275" s="2" t="s">
        <v>5812</v>
      </c>
      <c r="J2275" s="2" t="s">
        <v>3281</v>
      </c>
      <c r="K2275" s="14"/>
      <c r="L2275" s="2" t="s">
        <v>1336</v>
      </c>
      <c r="M2275" s="33" t="e">
        <f>IF(db[[#This Row],[NB NOTA_C]]="","",COUNTIF([2]!B_MSK[concat],db[[#This Row],[NB NOTA_C]]))</f>
        <v>#REF!</v>
      </c>
      <c r="N2275" s="9" t="s">
        <v>1352</v>
      </c>
      <c r="O2275" s="5" t="s">
        <v>1382</v>
      </c>
      <c r="P2275" s="2" t="s">
        <v>2442</v>
      </c>
      <c r="Q2275" s="5"/>
      <c r="R2275" s="5" t="str">
        <f>IF(db[[#This Row],[QTY/ CTN]]="","",SUBSTITUTE(SUBSTITUTE(SUBSTITUTE(db[[#This Row],[QTY/ CTN]]," ","_",2),"(",""),")","")&amp;"_")</f>
        <v>120 PCS_</v>
      </c>
      <c r="S2275" s="5">
        <f>IF(db[[#This Row],[H_QTY/ CTN]]="","",SEARCH("_",db[[#This Row],[H_QTY/ CTN]]))</f>
        <v>8</v>
      </c>
      <c r="T2275" s="5">
        <f>IF(db[[#This Row],[H_QTY/ CTN]]="","",LEN(db[[#This Row],[H_QTY/ CTN]]))</f>
        <v>8</v>
      </c>
      <c r="U2275" s="40" t="str">
        <f>IF(db[[#This Row],[H_QTY/ CTN]]="","",LEFT(db[[#This Row],[H_QTY/ CTN]],db[[#This Row],[H_1]]-1))</f>
        <v>120 PCS</v>
      </c>
      <c r="V2275" s="40" t="str">
        <f>IF(NOT(db[[#This Row],[H_1]]=db[[#This Row],[H_2]]),MID(db[[#This Row],[H_QTY/ CTN]],db[[#This Row],[H_1]]+1,db[[#This Row],[H_2]]-db[[#This Row],[H_1]]-1),"")</f>
        <v/>
      </c>
      <c r="W2275" s="40" t="str">
        <f>IF(db[[#This Row],[QTY/ CTN B]]="","",LEFT(db[[#This Row],[QTY/ CTN B]],SEARCH(" ",db[[#This Row],[QTY/ CTN B]],1)-1))</f>
        <v>120</v>
      </c>
      <c r="X2275" s="40" t="str">
        <f>IF(db[[#This Row],[QTY/ CTN B]]="","",RIGHT(db[[#This Row],[QTY/ CTN B]],LEN(db[[#This Row],[QTY/ CTN B]])-SEARCH(" ",db[[#This Row],[QTY/ CTN B]],1)))</f>
        <v>PCS</v>
      </c>
      <c r="Y2275" s="40" t="str">
        <f>IF(db[[#This Row],[QTY/ CTN TG]]="",IF(db[[#This Row],[STN TG]]="","",12),LEFT(db[[#This Row],[QTY/ CTN TG]],SEARCH(" ",db[[#This Row],[QTY/ CTN TG]],1)-1))</f>
        <v/>
      </c>
      <c r="Z22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5" s="40" t="str">
        <f>IF(db[[#This Row],[STN K]]="","",IF(db[[#This Row],[STN TG]]="LSN",12,""))</f>
        <v/>
      </c>
      <c r="AB2275" s="40" t="str">
        <f>IF(db[[#This Row],[STN TG]]="LSN","PCS","")</f>
        <v/>
      </c>
      <c r="AC2275" s="40">
        <f>db[[#This Row],[QTY B]]*IF(db[[#This Row],[QTY TG]]="",1,db[[#This Row],[QTY TG]])*IF(db[[#This Row],[QTY K]]="",1,db[[#This Row],[QTY K]])</f>
        <v>120</v>
      </c>
      <c r="AD2275" s="40" t="str">
        <f>IF(db[[#This Row],[STN K]]="",IF(db[[#This Row],[STN TG]]="",db[[#This Row],[STN B]],db[[#This Row],[STN TG]]),db[[#This Row],[STN K]])</f>
        <v>PCS</v>
      </c>
      <c r="AE2275" s="40"/>
    </row>
    <row r="2276" spans="1:31" x14ac:dyDescent="0.25">
      <c r="A2276" s="40">
        <f t="shared" si="35"/>
        <v>2275</v>
      </c>
      <c r="B2276" s="110" t="str">
        <f>LOWER(SUBSTITUTE(SUBSTITUTE(SUBSTITUTE(SUBSTITUTE(SUBSTITUTE(SUBSTITUTE(SUBSTITUTE(SUBSTITUTE(db[[#This Row],[NB BM]]," ",),".",""),"-",""),"(",""),")",""),"/",""),"""",""),"+",""))</f>
        <v>pcklgk6688x20setbt21</v>
      </c>
      <c r="C2276" s="110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D2276" s="110" t="str">
        <f>LOWER(SUBSTITUTE(SUBSTITUTE(SUBSTITUTE(SUBSTITUTE(SUBSTITUTE(SUBSTITUTE(SUBSTITUTE(SUBSTITUTE(SUBSTITUTE(db[[#This Row],[NB PAJAK]]," ",""),"-",""),"(",""),")",""),".",""),",",""),"/",""),"""",""),"+",""))</f>
        <v/>
      </c>
      <c r="E2276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pcklgk6688x20setbt21160pcsuntana</v>
      </c>
      <c r="F2276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pckk6688x20setbt21160pcs</v>
      </c>
      <c r="G2276" s="110" t="str">
        <f>db[[#This Row],[NB NOTA_C]]&amp;LOWER(SUBSTITUTE(SUBSTITUTE(SUBSTITUTE(SUBSTITUTE(SUBSTITUTE(SUBSTITUTE(SUBSTITUTE(SUBSTITUTE(SUBSTITUTE(db[[#This Row],[FAKTUR]]," ",),".",""),"-",""),"(",""),")",""),",",""),"/",""),"""",""),"+",""))</f>
        <v>pckk6688x20setbt21untana</v>
      </c>
      <c r="H2276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pckk6688x20setbt21160pcsuntana</v>
      </c>
      <c r="I2276" s="30" t="s">
        <v>5813</v>
      </c>
      <c r="J2276" s="30" t="s">
        <v>4165</v>
      </c>
      <c r="K2276" s="23"/>
      <c r="L2276" s="2" t="s">
        <v>1336</v>
      </c>
      <c r="M2276" s="111" t="e">
        <f>IF(db[[#This Row],[NB NOTA_C]]="","",COUNTIF([2]!B_MSK[concat],db[[#This Row],[NB NOTA_C]]))</f>
        <v>#REF!</v>
      </c>
      <c r="N2276" s="112" t="s">
        <v>1352</v>
      </c>
      <c r="O2276" s="110" t="s">
        <v>1415</v>
      </c>
      <c r="P2276" s="30" t="s">
        <v>2442</v>
      </c>
      <c r="Q2276" s="110"/>
      <c r="R2276" s="110" t="str">
        <f>IF(db[[#This Row],[QTY/ CTN]]="","",SUBSTITUTE(SUBSTITUTE(SUBSTITUTE(db[[#This Row],[QTY/ CTN]]," ","_",2),"(",""),")","")&amp;"_")</f>
        <v>160 PCS_</v>
      </c>
      <c r="S2276" s="110">
        <f>IF(db[[#This Row],[H_QTY/ CTN]]="","",SEARCH("_",db[[#This Row],[H_QTY/ CTN]]))</f>
        <v>8</v>
      </c>
      <c r="T2276" s="110">
        <f>IF(db[[#This Row],[H_QTY/ CTN]]="","",LEN(db[[#This Row],[H_QTY/ CTN]]))</f>
        <v>8</v>
      </c>
      <c r="U2276" s="113" t="str">
        <f>IF(db[[#This Row],[H_QTY/ CTN]]="","",LEFT(db[[#This Row],[H_QTY/ CTN]],db[[#This Row],[H_1]]-1))</f>
        <v>160 PCS</v>
      </c>
      <c r="V2276" s="113" t="str">
        <f>IF(NOT(db[[#This Row],[H_1]]=db[[#This Row],[H_2]]),MID(db[[#This Row],[H_QTY/ CTN]],db[[#This Row],[H_1]]+1,db[[#This Row],[H_2]]-db[[#This Row],[H_1]]-1),"")</f>
        <v/>
      </c>
      <c r="W2276" s="40" t="str">
        <f>IF(db[[#This Row],[QTY/ CTN B]]="","",LEFT(db[[#This Row],[QTY/ CTN B]],SEARCH(" ",db[[#This Row],[QTY/ CTN B]],1)-1))</f>
        <v>160</v>
      </c>
      <c r="X2276" s="40" t="str">
        <f>IF(db[[#This Row],[QTY/ CTN B]]="","",RIGHT(db[[#This Row],[QTY/ CTN B]],LEN(db[[#This Row],[QTY/ CTN B]])-SEARCH(" ",db[[#This Row],[QTY/ CTN B]],1)))</f>
        <v>PCS</v>
      </c>
      <c r="Y2276" s="40" t="str">
        <f>IF(db[[#This Row],[QTY/ CTN TG]]="",IF(db[[#This Row],[STN TG]]="","",12),LEFT(db[[#This Row],[QTY/ CTN TG]],SEARCH(" ",db[[#This Row],[QTY/ CTN TG]],1)-1))</f>
        <v/>
      </c>
      <c r="Z22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6" s="40" t="str">
        <f>IF(db[[#This Row],[STN K]]="","",IF(db[[#This Row],[STN TG]]="LSN",12,""))</f>
        <v/>
      </c>
      <c r="AB2276" s="40" t="str">
        <f>IF(db[[#This Row],[STN TG]]="LSN","PCS","")</f>
        <v/>
      </c>
      <c r="AC2276" s="40">
        <f>db[[#This Row],[QTY B]]*IF(db[[#This Row],[QTY TG]]="",1,db[[#This Row],[QTY TG]])*IF(db[[#This Row],[QTY K]]="",1,db[[#This Row],[QTY K]])</f>
        <v>160</v>
      </c>
      <c r="AD2276" s="40" t="str">
        <f>IF(db[[#This Row],[STN K]]="",IF(db[[#This Row],[STN TG]]="",db[[#This Row],[STN B]],db[[#This Row],[STN TG]]),db[[#This Row],[STN K]])</f>
        <v>PCS</v>
      </c>
      <c r="AE2276" s="40"/>
    </row>
    <row r="2277" spans="1:31" x14ac:dyDescent="0.25">
      <c r="A2277" s="40">
        <f t="shared" si="35"/>
        <v>2276</v>
      </c>
      <c r="B2277" s="110" t="str">
        <f>LOWER(SUBSTITUTE(SUBSTITUTE(SUBSTITUTE(SUBSTITUTE(SUBSTITUTE(SUBSTITUTE(SUBSTITUTE(SUBSTITUTE(db[[#This Row],[NB BM]]," ",),".",""),"-",""),"(",""),")",""),"/",""),"""",""),"+",""))</f>
        <v>pcklgk6698x20set</v>
      </c>
      <c r="C2277" s="110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D2277" s="110" t="str">
        <f>LOWER(SUBSTITUTE(SUBSTITUTE(SUBSTITUTE(SUBSTITUTE(SUBSTITUTE(SUBSTITUTE(SUBSTITUTE(SUBSTITUTE(SUBSTITUTE(db[[#This Row],[NB PAJAK]]," ",""),"-",""),"(",""),")",""),".",""),",",""),"/",""),"""",""),"+",""))</f>
        <v/>
      </c>
      <c r="E2277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pcklgk6698x20set160pcsuntana</v>
      </c>
      <c r="F2277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pckk6698x20set160pcs</v>
      </c>
      <c r="G2277" s="110" t="str">
        <f>db[[#This Row],[NB NOTA_C]]&amp;LOWER(SUBSTITUTE(SUBSTITUTE(SUBSTITUTE(SUBSTITUTE(SUBSTITUTE(SUBSTITUTE(SUBSTITUTE(SUBSTITUTE(SUBSTITUTE(db[[#This Row],[FAKTUR]]," ",),".",""),"-",""),"(",""),")",""),",",""),"/",""),"""",""),"+",""))</f>
        <v>pckk6698x20setuntana</v>
      </c>
      <c r="H2277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pckk6698x20set160pcsuntana</v>
      </c>
      <c r="I2277" s="30" t="s">
        <v>5814</v>
      </c>
      <c r="J2277" s="30" t="s">
        <v>4166</v>
      </c>
      <c r="K2277" s="23"/>
      <c r="L2277" s="2" t="s">
        <v>1336</v>
      </c>
      <c r="M2277" s="111" t="e">
        <f>IF(db[[#This Row],[NB NOTA_C]]="","",COUNTIF([2]!B_MSK[concat],db[[#This Row],[NB NOTA_C]]))</f>
        <v>#REF!</v>
      </c>
      <c r="N2277" s="112" t="s">
        <v>1352</v>
      </c>
      <c r="O2277" s="110" t="s">
        <v>1415</v>
      </c>
      <c r="P2277" s="30" t="s">
        <v>2442</v>
      </c>
      <c r="Q2277" s="110"/>
      <c r="R2277" s="110" t="str">
        <f>IF(db[[#This Row],[QTY/ CTN]]="","",SUBSTITUTE(SUBSTITUTE(SUBSTITUTE(db[[#This Row],[QTY/ CTN]]," ","_",2),"(",""),")","")&amp;"_")</f>
        <v>160 PCS_</v>
      </c>
      <c r="S2277" s="110">
        <f>IF(db[[#This Row],[H_QTY/ CTN]]="","",SEARCH("_",db[[#This Row],[H_QTY/ CTN]]))</f>
        <v>8</v>
      </c>
      <c r="T2277" s="110">
        <f>IF(db[[#This Row],[H_QTY/ CTN]]="","",LEN(db[[#This Row],[H_QTY/ CTN]]))</f>
        <v>8</v>
      </c>
      <c r="U2277" s="113" t="str">
        <f>IF(db[[#This Row],[H_QTY/ CTN]]="","",LEFT(db[[#This Row],[H_QTY/ CTN]],db[[#This Row],[H_1]]-1))</f>
        <v>160 PCS</v>
      </c>
      <c r="V2277" s="113" t="str">
        <f>IF(NOT(db[[#This Row],[H_1]]=db[[#This Row],[H_2]]),MID(db[[#This Row],[H_QTY/ CTN]],db[[#This Row],[H_1]]+1,db[[#This Row],[H_2]]-db[[#This Row],[H_1]]-1),"")</f>
        <v/>
      </c>
      <c r="W2277" s="40" t="str">
        <f>IF(db[[#This Row],[QTY/ CTN B]]="","",LEFT(db[[#This Row],[QTY/ CTN B]],SEARCH(" ",db[[#This Row],[QTY/ CTN B]],1)-1))</f>
        <v>160</v>
      </c>
      <c r="X2277" s="40" t="str">
        <f>IF(db[[#This Row],[QTY/ CTN B]]="","",RIGHT(db[[#This Row],[QTY/ CTN B]],LEN(db[[#This Row],[QTY/ CTN B]])-SEARCH(" ",db[[#This Row],[QTY/ CTN B]],1)))</f>
        <v>PCS</v>
      </c>
      <c r="Y2277" s="40" t="str">
        <f>IF(db[[#This Row],[QTY/ CTN TG]]="",IF(db[[#This Row],[STN TG]]="","",12),LEFT(db[[#This Row],[QTY/ CTN TG]],SEARCH(" ",db[[#This Row],[QTY/ CTN TG]],1)-1))</f>
        <v/>
      </c>
      <c r="Z22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7" s="40" t="str">
        <f>IF(db[[#This Row],[STN K]]="","",IF(db[[#This Row],[STN TG]]="LSN",12,""))</f>
        <v/>
      </c>
      <c r="AB2277" s="40" t="str">
        <f>IF(db[[#This Row],[STN TG]]="LSN","PCS","")</f>
        <v/>
      </c>
      <c r="AC2277" s="40">
        <f>db[[#This Row],[QTY B]]*IF(db[[#This Row],[QTY TG]]="",1,db[[#This Row],[QTY TG]])*IF(db[[#This Row],[QTY K]]="",1,db[[#This Row],[QTY K]])</f>
        <v>160</v>
      </c>
      <c r="AD2277" s="40" t="str">
        <f>IF(db[[#This Row],[STN K]]="",IF(db[[#This Row],[STN TG]]="",db[[#This Row],[STN B]],db[[#This Row],[STN TG]]),db[[#This Row],[STN K]])</f>
        <v>PCS</v>
      </c>
      <c r="AE2277" s="40"/>
    </row>
    <row r="2278" spans="1:31" x14ac:dyDescent="0.25">
      <c r="A2278" s="40">
        <f t="shared" si="35"/>
        <v>2277</v>
      </c>
      <c r="B2278" s="110" t="str">
        <f>LOWER(SUBSTITUTE(SUBSTITUTE(SUBSTITUTE(SUBSTITUTE(SUBSTITUTE(SUBSTITUTE(SUBSTITUTE(SUBSTITUTE(db[[#This Row],[NB BM]]," ",),".",""),"-",""),"(",""),")",""),"/",""),"""",""),"+",""))</f>
        <v>pcklglpy99108x215x453sd</v>
      </c>
      <c r="C2278" s="110" t="str">
        <f>LOWER(SUBSTITUTE(SUBSTITUTE(SUBSTITUTE(SUBSTITUTE(SUBSTITUTE(SUBSTITUTE(SUBSTITUTE(SUBSTITUTE(SUBSTITUTE(db[[#This Row],[NB NOTA]]," ",),".",""),"-",""),"(",""),")",""),",",""),"/",""),"""",""),"+",""))</f>
        <v>pcklpy99108x215x453sd</v>
      </c>
      <c r="D2278" s="110" t="str">
        <f>LOWER(SUBSTITUTE(SUBSTITUTE(SUBSTITUTE(SUBSTITUTE(SUBSTITUTE(SUBSTITUTE(SUBSTITUTE(SUBSTITUTE(SUBSTITUTE(db[[#This Row],[NB PAJAK]]," ",""),"-",""),"(",""),")",""),".",""),",",""),"/",""),"""",""),"+",""))</f>
        <v/>
      </c>
      <c r="E2278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pcklglpy99108x215x453sd120pcsuntana</v>
      </c>
      <c r="F2278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pcklpy99108x215x453sd120pcs</v>
      </c>
      <c r="G2278" s="110" t="str">
        <f>db[[#This Row],[NB NOTA_C]]&amp;LOWER(SUBSTITUTE(SUBSTITUTE(SUBSTITUTE(SUBSTITUTE(SUBSTITUTE(SUBSTITUTE(SUBSTITUTE(SUBSTITUTE(SUBSTITUTE(db[[#This Row],[FAKTUR]]," ",),".",""),"-",""),"(",""),")",""),",",""),"/",""),"""",""),"+",""))</f>
        <v>pcklpy99108x215x453sduntana</v>
      </c>
      <c r="H2278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pcklpy99108x215x453sd120pcsuntana</v>
      </c>
      <c r="I2278" s="2" t="s">
        <v>5815</v>
      </c>
      <c r="J2278" s="2" t="s">
        <v>5684</v>
      </c>
      <c r="K2278" s="23"/>
      <c r="L2278" s="2" t="s">
        <v>1336</v>
      </c>
      <c r="M2278" s="111" t="e">
        <f>IF(db[[#This Row],[NB NOTA_C]]="","",COUNTIF([2]!B_MSK[concat],db[[#This Row],[NB NOTA_C]]))</f>
        <v>#REF!</v>
      </c>
      <c r="N2278" s="9" t="s">
        <v>1352</v>
      </c>
      <c r="O2278" s="5" t="s">
        <v>1382</v>
      </c>
      <c r="P2278" s="2" t="s">
        <v>2442</v>
      </c>
      <c r="Q2278" s="110"/>
      <c r="R2278" s="110" t="str">
        <f>IF(db[[#This Row],[QTY/ CTN]]="","",SUBSTITUTE(SUBSTITUTE(SUBSTITUTE(db[[#This Row],[QTY/ CTN]]," ","_",2),"(",""),")","")&amp;"_")</f>
        <v>120 PCS_</v>
      </c>
      <c r="S2278" s="110">
        <f>IF(db[[#This Row],[H_QTY/ CTN]]="","",SEARCH("_",db[[#This Row],[H_QTY/ CTN]]))</f>
        <v>8</v>
      </c>
      <c r="T2278" s="110">
        <f>IF(db[[#This Row],[H_QTY/ CTN]]="","",LEN(db[[#This Row],[H_QTY/ CTN]]))</f>
        <v>8</v>
      </c>
      <c r="U2278" s="113" t="str">
        <f>IF(db[[#This Row],[H_QTY/ CTN]]="","",LEFT(db[[#This Row],[H_QTY/ CTN]],db[[#This Row],[H_1]]-1))</f>
        <v>120 PCS</v>
      </c>
      <c r="V2278" s="113" t="str">
        <f>IF(NOT(db[[#This Row],[H_1]]=db[[#This Row],[H_2]]),MID(db[[#This Row],[H_QTY/ CTN]],db[[#This Row],[H_1]]+1,db[[#This Row],[H_2]]-db[[#This Row],[H_1]]-1),"")</f>
        <v/>
      </c>
      <c r="W2278" s="40" t="str">
        <f>IF(db[[#This Row],[QTY/ CTN B]]="","",LEFT(db[[#This Row],[QTY/ CTN B]],SEARCH(" ",db[[#This Row],[QTY/ CTN B]],1)-1))</f>
        <v>120</v>
      </c>
      <c r="X2278" s="40" t="str">
        <f>IF(db[[#This Row],[QTY/ CTN B]]="","",RIGHT(db[[#This Row],[QTY/ CTN B]],LEN(db[[#This Row],[QTY/ CTN B]])-SEARCH(" ",db[[#This Row],[QTY/ CTN B]],1)))</f>
        <v>PCS</v>
      </c>
      <c r="Y2278" s="40" t="str">
        <f>IF(db[[#This Row],[QTY/ CTN TG]]="",IF(db[[#This Row],[STN TG]]="","",12),LEFT(db[[#This Row],[QTY/ CTN TG]],SEARCH(" ",db[[#This Row],[QTY/ CTN TG]],1)-1))</f>
        <v/>
      </c>
      <c r="Z22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8" s="40" t="str">
        <f>IF(db[[#This Row],[STN K]]="","",IF(db[[#This Row],[STN TG]]="LSN",12,""))</f>
        <v/>
      </c>
      <c r="AB2278" s="40" t="str">
        <f>IF(db[[#This Row],[STN TG]]="LSN","PCS","")</f>
        <v/>
      </c>
      <c r="AC2278" s="40">
        <f>db[[#This Row],[QTY B]]*IF(db[[#This Row],[QTY TG]]="",1,db[[#This Row],[QTY TG]])*IF(db[[#This Row],[QTY K]]="",1,db[[#This Row],[QTY K]])</f>
        <v>120</v>
      </c>
      <c r="AD2278" s="40" t="str">
        <f>IF(db[[#This Row],[STN K]]="",IF(db[[#This Row],[STN TG]]="",db[[#This Row],[STN B]],db[[#This Row],[STN TG]]),db[[#This Row],[STN K]])</f>
        <v>PCS</v>
      </c>
      <c r="AE2278" s="40"/>
    </row>
    <row r="2279" spans="1:31" x14ac:dyDescent="0.25">
      <c r="A2279" s="40">
        <f t="shared" si="35"/>
        <v>2278</v>
      </c>
      <c r="B2279" s="110" t="str">
        <f>LOWER(SUBSTITUTE(SUBSTITUTE(SUBSTITUTE(SUBSTITUTE(SUBSTITUTE(SUBSTITUTE(SUBSTITUTE(SUBSTITUTE(db[[#This Row],[NB BM]]," ",),".",""),"-",""),"(",""),")",""),"/",""),"""",""),"+",""))</f>
        <v>pcklglpy99118x215x453susunwbbt21</v>
      </c>
      <c r="C2279" s="110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D2279" s="110" t="str">
        <f>LOWER(SUBSTITUTE(SUBSTITUTE(SUBSTITUTE(SUBSTITUTE(SUBSTITUTE(SUBSTITUTE(SUBSTITUTE(SUBSTITUTE(SUBSTITUTE(db[[#This Row],[NB PAJAK]]," ",""),"-",""),"(",""),")",""),".",""),",",""),"/",""),"""",""),"+",""))</f>
        <v/>
      </c>
      <c r="E2279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pcklglpy99118x215x453susunwbbt21120pcsuntana</v>
      </c>
      <c r="F2279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pcklpy99118x215x453swbbt21120pcs</v>
      </c>
      <c r="G2279" s="110" t="str">
        <f>db[[#This Row],[NB NOTA_C]]&amp;LOWER(SUBSTITUTE(SUBSTITUTE(SUBSTITUTE(SUBSTITUTE(SUBSTITUTE(SUBSTITUTE(SUBSTITUTE(SUBSTITUTE(SUBSTITUTE(db[[#This Row],[FAKTUR]]," ",),".",""),"-",""),"(",""),")",""),",",""),"/",""),"""",""),"+",""))</f>
        <v>pcklpy99118x215x453swbbt21untana</v>
      </c>
      <c r="H2279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pcklpy99118x215x453swbbt21120pcsuntana</v>
      </c>
      <c r="I2279" s="30" t="s">
        <v>5816</v>
      </c>
      <c r="J2279" s="30" t="s">
        <v>4167</v>
      </c>
      <c r="K2279" s="23"/>
      <c r="L2279" s="2" t="s">
        <v>1336</v>
      </c>
      <c r="M2279" s="111" t="e">
        <f>IF(db[[#This Row],[NB NOTA_C]]="","",COUNTIF([2]!B_MSK[concat],db[[#This Row],[NB NOTA_C]]))</f>
        <v>#REF!</v>
      </c>
      <c r="N2279" s="112" t="s">
        <v>1352</v>
      </c>
      <c r="O2279" s="110" t="s">
        <v>1382</v>
      </c>
      <c r="P2279" s="30" t="s">
        <v>2442</v>
      </c>
      <c r="Q2279" s="110"/>
      <c r="R2279" s="110" t="str">
        <f>IF(db[[#This Row],[QTY/ CTN]]="","",SUBSTITUTE(SUBSTITUTE(SUBSTITUTE(db[[#This Row],[QTY/ CTN]]," ","_",2),"(",""),")","")&amp;"_")</f>
        <v>120 PCS_</v>
      </c>
      <c r="S2279" s="110">
        <f>IF(db[[#This Row],[H_QTY/ CTN]]="","",SEARCH("_",db[[#This Row],[H_QTY/ CTN]]))</f>
        <v>8</v>
      </c>
      <c r="T2279" s="110">
        <f>IF(db[[#This Row],[H_QTY/ CTN]]="","",LEN(db[[#This Row],[H_QTY/ CTN]]))</f>
        <v>8</v>
      </c>
      <c r="U2279" s="113" t="str">
        <f>IF(db[[#This Row],[H_QTY/ CTN]]="","",LEFT(db[[#This Row],[H_QTY/ CTN]],db[[#This Row],[H_1]]-1))</f>
        <v>120 PCS</v>
      </c>
      <c r="V2279" s="113" t="str">
        <f>IF(NOT(db[[#This Row],[H_1]]=db[[#This Row],[H_2]]),MID(db[[#This Row],[H_QTY/ CTN]],db[[#This Row],[H_1]]+1,db[[#This Row],[H_2]]-db[[#This Row],[H_1]]-1),"")</f>
        <v/>
      </c>
      <c r="W2279" s="40" t="str">
        <f>IF(db[[#This Row],[QTY/ CTN B]]="","",LEFT(db[[#This Row],[QTY/ CTN B]],SEARCH(" ",db[[#This Row],[QTY/ CTN B]],1)-1))</f>
        <v>120</v>
      </c>
      <c r="X2279" s="40" t="str">
        <f>IF(db[[#This Row],[QTY/ CTN B]]="","",RIGHT(db[[#This Row],[QTY/ CTN B]],LEN(db[[#This Row],[QTY/ CTN B]])-SEARCH(" ",db[[#This Row],[QTY/ CTN B]],1)))</f>
        <v>PCS</v>
      </c>
      <c r="Y2279" s="40" t="str">
        <f>IF(db[[#This Row],[QTY/ CTN TG]]="",IF(db[[#This Row],[STN TG]]="","",12),LEFT(db[[#This Row],[QTY/ CTN TG]],SEARCH(" ",db[[#This Row],[QTY/ CTN TG]],1)-1))</f>
        <v/>
      </c>
      <c r="Z22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79" s="40" t="str">
        <f>IF(db[[#This Row],[STN K]]="","",IF(db[[#This Row],[STN TG]]="LSN",12,""))</f>
        <v/>
      </c>
      <c r="AB2279" s="40" t="str">
        <f>IF(db[[#This Row],[STN TG]]="LSN","PCS","")</f>
        <v/>
      </c>
      <c r="AC2279" s="40">
        <f>db[[#This Row],[QTY B]]*IF(db[[#This Row],[QTY TG]]="",1,db[[#This Row],[QTY TG]])*IF(db[[#This Row],[QTY K]]="",1,db[[#This Row],[QTY K]])</f>
        <v>120</v>
      </c>
      <c r="AD2279" s="40" t="str">
        <f>IF(db[[#This Row],[STN K]]="",IF(db[[#This Row],[STN TG]]="",db[[#This Row],[STN B]],db[[#This Row],[STN TG]]),db[[#This Row],[STN K]])</f>
        <v>PCS</v>
      </c>
      <c r="AE2279" s="40"/>
    </row>
    <row r="2280" spans="1:31" x14ac:dyDescent="0.25">
      <c r="A2280" s="40">
        <f t="shared" si="35"/>
        <v>2279</v>
      </c>
      <c r="B2280" s="110" t="str">
        <f>LOWER(SUBSTITUTE(SUBSTITUTE(SUBSTITUTE(SUBSTITUTE(SUBSTITUTE(SUBSTITUTE(SUBSTITUTE(SUBSTITUTE(db[[#This Row],[NB BM]]," ",),".",""),"-",""),"(",""),")",""),"/",""),"""",""),"+",""))</f>
        <v>pcklglpy991298x215setmobilroda</v>
      </c>
      <c r="C2280" s="110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D2280" s="110" t="str">
        <f>LOWER(SUBSTITUTE(SUBSTITUTE(SUBSTITUTE(SUBSTITUTE(SUBSTITUTE(SUBSTITUTE(SUBSTITUTE(SUBSTITUTE(SUBSTITUTE(db[[#This Row],[NB PAJAK]]," ",""),"-",""),"(",""),")",""),".",""),",",""),"/",""),"""",""),"+",""))</f>
        <v/>
      </c>
      <c r="E2280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pcklglpy991298x215setmobilroda144pcsuntana</v>
      </c>
      <c r="F2280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pcklpy991298x215setmobilroda144pcs</v>
      </c>
      <c r="G2280" s="110" t="str">
        <f>db[[#This Row],[NB NOTA_C]]&amp;LOWER(SUBSTITUTE(SUBSTITUTE(SUBSTITUTE(SUBSTITUTE(SUBSTITUTE(SUBSTITUTE(SUBSTITUTE(SUBSTITUTE(SUBSTITUTE(db[[#This Row],[FAKTUR]]," ",),".",""),"-",""),"(",""),")",""),",",""),"/",""),"""",""),"+",""))</f>
        <v>pcklpy991298x215setmobilrodauntana</v>
      </c>
      <c r="H2280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pcklpy991298x215setmobilroda144pcsuntana</v>
      </c>
      <c r="I2280" s="30" t="s">
        <v>5817</v>
      </c>
      <c r="J2280" s="30" t="s">
        <v>4168</v>
      </c>
      <c r="K2280" s="23"/>
      <c r="L2280" s="2" t="s">
        <v>1336</v>
      </c>
      <c r="M2280" s="111" t="e">
        <f>IF(db[[#This Row],[NB NOTA_C]]="","",COUNTIF([2]!B_MSK[concat],db[[#This Row],[NB NOTA_C]]))</f>
        <v>#REF!</v>
      </c>
      <c r="N2280" s="112" t="s">
        <v>1352</v>
      </c>
      <c r="O2280" s="110" t="s">
        <v>1379</v>
      </c>
      <c r="P2280" s="30" t="s">
        <v>2442</v>
      </c>
      <c r="Q2280" s="110"/>
      <c r="R2280" s="110" t="str">
        <f>IF(db[[#This Row],[QTY/ CTN]]="","",SUBSTITUTE(SUBSTITUTE(SUBSTITUTE(db[[#This Row],[QTY/ CTN]]," ","_",2),"(",""),")","")&amp;"_")</f>
        <v>144 PCS_</v>
      </c>
      <c r="S2280" s="110">
        <f>IF(db[[#This Row],[H_QTY/ CTN]]="","",SEARCH("_",db[[#This Row],[H_QTY/ CTN]]))</f>
        <v>8</v>
      </c>
      <c r="T2280" s="110">
        <f>IF(db[[#This Row],[H_QTY/ CTN]]="","",LEN(db[[#This Row],[H_QTY/ CTN]]))</f>
        <v>8</v>
      </c>
      <c r="U2280" s="113" t="str">
        <f>IF(db[[#This Row],[H_QTY/ CTN]]="","",LEFT(db[[#This Row],[H_QTY/ CTN]],db[[#This Row],[H_1]]-1))</f>
        <v>144 PCS</v>
      </c>
      <c r="V2280" s="113" t="str">
        <f>IF(NOT(db[[#This Row],[H_1]]=db[[#This Row],[H_2]]),MID(db[[#This Row],[H_QTY/ CTN]],db[[#This Row],[H_1]]+1,db[[#This Row],[H_2]]-db[[#This Row],[H_1]]-1),"")</f>
        <v/>
      </c>
      <c r="W2280" s="40" t="str">
        <f>IF(db[[#This Row],[QTY/ CTN B]]="","",LEFT(db[[#This Row],[QTY/ CTN B]],SEARCH(" ",db[[#This Row],[QTY/ CTN B]],1)-1))</f>
        <v>144</v>
      </c>
      <c r="X2280" s="40" t="str">
        <f>IF(db[[#This Row],[QTY/ CTN B]]="","",RIGHT(db[[#This Row],[QTY/ CTN B]],LEN(db[[#This Row],[QTY/ CTN B]])-SEARCH(" ",db[[#This Row],[QTY/ CTN B]],1)))</f>
        <v>PCS</v>
      </c>
      <c r="Y2280" s="40" t="str">
        <f>IF(db[[#This Row],[QTY/ CTN TG]]="",IF(db[[#This Row],[STN TG]]="","",12),LEFT(db[[#This Row],[QTY/ CTN TG]],SEARCH(" ",db[[#This Row],[QTY/ CTN TG]],1)-1))</f>
        <v/>
      </c>
      <c r="Z22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0" s="40" t="str">
        <f>IF(db[[#This Row],[STN K]]="","",IF(db[[#This Row],[STN TG]]="LSN",12,""))</f>
        <v/>
      </c>
      <c r="AB2280" s="40" t="str">
        <f>IF(db[[#This Row],[STN TG]]="LSN","PCS","")</f>
        <v/>
      </c>
      <c r="AC2280" s="40">
        <f>db[[#This Row],[QTY B]]*IF(db[[#This Row],[QTY TG]]="",1,db[[#This Row],[QTY TG]])*IF(db[[#This Row],[QTY K]]="",1,db[[#This Row],[QTY K]])</f>
        <v>144</v>
      </c>
      <c r="AD2280" s="40" t="str">
        <f>IF(db[[#This Row],[STN K]]="",IF(db[[#This Row],[STN TG]]="",db[[#This Row],[STN B]],db[[#This Row],[STN TG]]),db[[#This Row],[STN K]])</f>
        <v>PCS</v>
      </c>
      <c r="AE2280" s="40"/>
    </row>
    <row r="2281" spans="1:31" x14ac:dyDescent="0.25">
      <c r="A2281" s="40">
        <f t="shared" si="35"/>
        <v>2280</v>
      </c>
      <c r="B2281" s="5" t="str">
        <f>LOWER(SUBSTITUTE(SUBSTITUTE(SUBSTITUTE(SUBSTITUTE(SUBSTITUTE(SUBSTITUTE(SUBSTITUTE(SUBSTITUTE(db[[#This Row],[NB BM]]," ",),".",""),"-",""),"(",""),")",""),"/",""),"""",""),"+",""))</f>
        <v>pcklglpy99272x21setbt21</v>
      </c>
      <c r="C2281" s="5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D2281" s="5" t="str">
        <f>LOWER(SUBSTITUTE(SUBSTITUTE(SUBSTITUTE(SUBSTITUTE(SUBSTITUTE(SUBSTITUTE(SUBSTITUTE(SUBSTITUTE(SUBSTITUTE(db[[#This Row],[NB PAJAK]]," ",""),"-",""),"(",""),")",""),".",""),",",""),"/",""),"""",""),"+",""))</f>
        <v/>
      </c>
      <c r="E228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pcklglpy99272x21setbt21192pcsuntana</v>
      </c>
      <c r="F228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pcklpy99272x21setbt21192pcs</v>
      </c>
      <c r="G2281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pcklpy99272x21setbt21untana</v>
      </c>
      <c r="H228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pcklpy99272x21setbt21192pcsuntana</v>
      </c>
      <c r="I2281" s="2" t="s">
        <v>5818</v>
      </c>
      <c r="J2281" s="2" t="s">
        <v>2514</v>
      </c>
      <c r="K2281" s="14"/>
      <c r="L2281" s="2" t="s">
        <v>1336</v>
      </c>
      <c r="M2281" s="34" t="e">
        <f>IF(db[[#This Row],[NB NOTA_C]]="","",COUNTIF([2]!B_MSK[concat],db[[#This Row],[NB NOTA_C]]))</f>
        <v>#REF!</v>
      </c>
      <c r="N2281" s="9" t="s">
        <v>1352</v>
      </c>
      <c r="O2281" s="5" t="s">
        <v>1477</v>
      </c>
      <c r="P2281" s="2" t="s">
        <v>2442</v>
      </c>
      <c r="Q2281" s="5"/>
      <c r="R2281" s="5" t="str">
        <f>IF(db[[#This Row],[QTY/ CTN]]="","",SUBSTITUTE(SUBSTITUTE(SUBSTITUTE(db[[#This Row],[QTY/ CTN]]," ","_",2),"(",""),")","")&amp;"_")</f>
        <v>192 PCS_</v>
      </c>
      <c r="S2281" s="5">
        <f>IF(db[[#This Row],[H_QTY/ CTN]]="","",SEARCH("_",db[[#This Row],[H_QTY/ CTN]]))</f>
        <v>8</v>
      </c>
      <c r="T2281" s="5">
        <f>IF(db[[#This Row],[H_QTY/ CTN]]="","",LEN(db[[#This Row],[H_QTY/ CTN]]))</f>
        <v>8</v>
      </c>
      <c r="U2281" s="41" t="str">
        <f>IF(db[[#This Row],[H_QTY/ CTN]]="","",LEFT(db[[#This Row],[H_QTY/ CTN]],db[[#This Row],[H_1]]-1))</f>
        <v>192 PCS</v>
      </c>
      <c r="V2281" s="40" t="str">
        <f>IF(NOT(db[[#This Row],[H_1]]=db[[#This Row],[H_2]]),MID(db[[#This Row],[H_QTY/ CTN]],db[[#This Row],[H_1]]+1,db[[#This Row],[H_2]]-db[[#This Row],[H_1]]-1),"")</f>
        <v/>
      </c>
      <c r="W2281" s="40" t="str">
        <f>IF(db[[#This Row],[QTY/ CTN B]]="","",LEFT(db[[#This Row],[QTY/ CTN B]],SEARCH(" ",db[[#This Row],[QTY/ CTN B]],1)-1))</f>
        <v>192</v>
      </c>
      <c r="X2281" s="40" t="str">
        <f>IF(db[[#This Row],[QTY/ CTN B]]="","",RIGHT(db[[#This Row],[QTY/ CTN B]],LEN(db[[#This Row],[QTY/ CTN B]])-SEARCH(" ",db[[#This Row],[QTY/ CTN B]],1)))</f>
        <v>PCS</v>
      </c>
      <c r="Y2281" s="40" t="str">
        <f>IF(db[[#This Row],[QTY/ CTN TG]]="",IF(db[[#This Row],[STN TG]]="","",12),LEFT(db[[#This Row],[QTY/ CTN TG]],SEARCH(" ",db[[#This Row],[QTY/ CTN TG]],1)-1))</f>
        <v/>
      </c>
      <c r="Z22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1" s="40" t="str">
        <f>IF(db[[#This Row],[STN K]]="","",IF(db[[#This Row],[STN TG]]="LSN",12,""))</f>
        <v/>
      </c>
      <c r="AB2281" s="40" t="str">
        <f>IF(db[[#This Row],[STN TG]]="LSN","PCS","")</f>
        <v/>
      </c>
      <c r="AC2281" s="40">
        <f>db[[#This Row],[QTY B]]*IF(db[[#This Row],[QTY TG]]="",1,db[[#This Row],[QTY TG]])*IF(db[[#This Row],[QTY K]]="",1,db[[#This Row],[QTY K]])</f>
        <v>192</v>
      </c>
      <c r="AD2281" s="40" t="str">
        <f>IF(db[[#This Row],[STN K]]="",IF(db[[#This Row],[STN TG]]="",db[[#This Row],[STN B]],db[[#This Row],[STN TG]]),db[[#This Row],[STN K]])</f>
        <v>PCS</v>
      </c>
      <c r="AE2281" s="40"/>
    </row>
    <row r="2282" spans="1:31" x14ac:dyDescent="0.25">
      <c r="A2282" s="40">
        <f t="shared" si="35"/>
        <v>2281</v>
      </c>
      <c r="B2282" s="110" t="str">
        <f>LOWER(SUBSTITUTE(SUBSTITUTE(SUBSTITUTE(SUBSTITUTE(SUBSTITUTE(SUBSTITUTE(SUBSTITUTE(SUBSTITUTE(db[[#This Row],[NB BM]]," ",),".",""),"-",""),"(",""),")",""),"/",""),"""",""),"+",""))</f>
        <v>pcklglpy99389x217setd</v>
      </c>
      <c r="C2282" s="110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D2282" s="110" t="str">
        <f>LOWER(SUBSTITUTE(SUBSTITUTE(SUBSTITUTE(SUBSTITUTE(SUBSTITUTE(SUBSTITUTE(SUBSTITUTE(SUBSTITUTE(SUBSTITUTE(db[[#This Row],[NB PAJAK]]," ",""),"-",""),"(",""),")",""),".",""),",",""),"/",""),"""",""),"+",""))</f>
        <v/>
      </c>
      <c r="E2282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pcklglpy99389x217setd144pcsuntana</v>
      </c>
      <c r="F2282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pcklpy99389x217setd144pcs</v>
      </c>
      <c r="G2282" s="110" t="str">
        <f>db[[#This Row],[NB NOTA_C]]&amp;LOWER(SUBSTITUTE(SUBSTITUTE(SUBSTITUTE(SUBSTITUTE(SUBSTITUTE(SUBSTITUTE(SUBSTITUTE(SUBSTITUTE(SUBSTITUTE(db[[#This Row],[FAKTUR]]," ",),".",""),"-",""),"(",""),")",""),",",""),"/",""),"""",""),"+",""))</f>
        <v>pcklpy99389x217setduntana</v>
      </c>
      <c r="H2282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pcklpy99389x217setd144pcsuntana</v>
      </c>
      <c r="I2282" s="30" t="s">
        <v>5819</v>
      </c>
      <c r="J2282" s="30" t="s">
        <v>4169</v>
      </c>
      <c r="K2282" s="23"/>
      <c r="L2282" s="2" t="s">
        <v>1336</v>
      </c>
      <c r="M2282" s="111" t="e">
        <f>IF(db[[#This Row],[NB NOTA_C]]="","",COUNTIF([2]!B_MSK[concat],db[[#This Row],[NB NOTA_C]]))</f>
        <v>#REF!</v>
      </c>
      <c r="N2282" s="112" t="s">
        <v>1352</v>
      </c>
      <c r="O2282" s="110" t="s">
        <v>1379</v>
      </c>
      <c r="P2282" s="30" t="s">
        <v>2442</v>
      </c>
      <c r="Q2282" s="110"/>
      <c r="R2282" s="110" t="str">
        <f>IF(db[[#This Row],[QTY/ CTN]]="","",SUBSTITUTE(SUBSTITUTE(SUBSTITUTE(db[[#This Row],[QTY/ CTN]]," ","_",2),"(",""),")","")&amp;"_")</f>
        <v>144 PCS_</v>
      </c>
      <c r="S2282" s="110">
        <f>IF(db[[#This Row],[H_QTY/ CTN]]="","",SEARCH("_",db[[#This Row],[H_QTY/ CTN]]))</f>
        <v>8</v>
      </c>
      <c r="T2282" s="110">
        <f>IF(db[[#This Row],[H_QTY/ CTN]]="","",LEN(db[[#This Row],[H_QTY/ CTN]]))</f>
        <v>8</v>
      </c>
      <c r="U2282" s="113" t="str">
        <f>IF(db[[#This Row],[H_QTY/ CTN]]="","",LEFT(db[[#This Row],[H_QTY/ CTN]],db[[#This Row],[H_1]]-1))</f>
        <v>144 PCS</v>
      </c>
      <c r="V2282" s="113" t="str">
        <f>IF(NOT(db[[#This Row],[H_1]]=db[[#This Row],[H_2]]),MID(db[[#This Row],[H_QTY/ CTN]],db[[#This Row],[H_1]]+1,db[[#This Row],[H_2]]-db[[#This Row],[H_1]]-1),"")</f>
        <v/>
      </c>
      <c r="W2282" s="40" t="str">
        <f>IF(db[[#This Row],[QTY/ CTN B]]="","",LEFT(db[[#This Row],[QTY/ CTN B]],SEARCH(" ",db[[#This Row],[QTY/ CTN B]],1)-1))</f>
        <v>144</v>
      </c>
      <c r="X2282" s="40" t="str">
        <f>IF(db[[#This Row],[QTY/ CTN B]]="","",RIGHT(db[[#This Row],[QTY/ CTN B]],LEN(db[[#This Row],[QTY/ CTN B]])-SEARCH(" ",db[[#This Row],[QTY/ CTN B]],1)))</f>
        <v>PCS</v>
      </c>
      <c r="Y2282" s="40" t="str">
        <f>IF(db[[#This Row],[QTY/ CTN TG]]="",IF(db[[#This Row],[STN TG]]="","",12),LEFT(db[[#This Row],[QTY/ CTN TG]],SEARCH(" ",db[[#This Row],[QTY/ CTN TG]],1)-1))</f>
        <v/>
      </c>
      <c r="Z22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2" s="40" t="str">
        <f>IF(db[[#This Row],[STN K]]="","",IF(db[[#This Row],[STN TG]]="LSN",12,""))</f>
        <v/>
      </c>
      <c r="AB2282" s="40" t="str">
        <f>IF(db[[#This Row],[STN TG]]="LSN","PCS","")</f>
        <v/>
      </c>
      <c r="AC2282" s="40">
        <f>db[[#This Row],[QTY B]]*IF(db[[#This Row],[QTY TG]]="",1,db[[#This Row],[QTY TG]])*IF(db[[#This Row],[QTY K]]="",1,db[[#This Row],[QTY K]])</f>
        <v>144</v>
      </c>
      <c r="AD2282" s="40" t="str">
        <f>IF(db[[#This Row],[STN K]]="",IF(db[[#This Row],[STN TG]]="",db[[#This Row],[STN B]],db[[#This Row],[STN TG]]),db[[#This Row],[STN K]])</f>
        <v>PCS</v>
      </c>
      <c r="AE2282" s="40"/>
    </row>
    <row r="2283" spans="1:31" x14ac:dyDescent="0.25">
      <c r="A2283" s="40">
        <f t="shared" si="35"/>
        <v>2282</v>
      </c>
      <c r="B2283" s="110" t="str">
        <f>LOWER(SUBSTITUTE(SUBSTITUTE(SUBSTITUTE(SUBSTITUTE(SUBSTITUTE(SUBSTITUTE(SUBSTITUTE(SUBSTITUTE(db[[#This Row],[NB BM]]," ",),".",""),"-",""),"(",""),")",""),"/",""),"""",""),"+",""))</f>
        <v>pcklglpy99665x2061susunsetd</v>
      </c>
      <c r="C2283" s="110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D2283" s="110" t="str">
        <f>LOWER(SUBSTITUTE(SUBSTITUTE(SUBSTITUTE(SUBSTITUTE(SUBSTITUTE(SUBSTITUTE(SUBSTITUTE(SUBSTITUTE(SUBSTITUTE(db[[#This Row],[NB PAJAK]]," ",""),"-",""),"(",""),")",""),".",""),",",""),"/",""),"""",""),"+",""))</f>
        <v/>
      </c>
      <c r="E2283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pcklglpy99665x2061susunsetd312pcsuntana</v>
      </c>
      <c r="F2283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pcklpy99665x2061ssnsetd312pcs</v>
      </c>
      <c r="G2283" s="110" t="str">
        <f>db[[#This Row],[NB NOTA_C]]&amp;LOWER(SUBSTITUTE(SUBSTITUTE(SUBSTITUTE(SUBSTITUTE(SUBSTITUTE(SUBSTITUTE(SUBSTITUTE(SUBSTITUTE(SUBSTITUTE(db[[#This Row],[FAKTUR]]," ",),".",""),"-",""),"(",""),")",""),",",""),"/",""),"""",""),"+",""))</f>
        <v>pcklpy99665x2061ssnsetduntana</v>
      </c>
      <c r="H2283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pcklpy99665x2061ssnsetd312pcsuntana</v>
      </c>
      <c r="I2283" s="2" t="s">
        <v>5820</v>
      </c>
      <c r="J2283" s="2" t="s">
        <v>4335</v>
      </c>
      <c r="K2283" s="23"/>
      <c r="L2283" s="2" t="s">
        <v>1336</v>
      </c>
      <c r="M2283" s="111" t="e">
        <f>IF(db[[#This Row],[NB NOTA_C]]="","",COUNTIF([2]!B_MSK[concat],db[[#This Row],[NB NOTA_C]]))</f>
        <v>#REF!</v>
      </c>
      <c r="N2283" s="112" t="s">
        <v>1352</v>
      </c>
      <c r="O2283" s="110" t="s">
        <v>4193</v>
      </c>
      <c r="P2283" s="30" t="s">
        <v>2442</v>
      </c>
      <c r="Q2283" s="110"/>
      <c r="R2283" s="110" t="str">
        <f>IF(db[[#This Row],[QTY/ CTN]]="","",SUBSTITUTE(SUBSTITUTE(SUBSTITUTE(db[[#This Row],[QTY/ CTN]]," ","_",2),"(",""),")","")&amp;"_")</f>
        <v>312 PCS_</v>
      </c>
      <c r="S2283" s="110">
        <f>IF(db[[#This Row],[H_QTY/ CTN]]="","",SEARCH("_",db[[#This Row],[H_QTY/ CTN]]))</f>
        <v>8</v>
      </c>
      <c r="T2283" s="110">
        <f>IF(db[[#This Row],[H_QTY/ CTN]]="","",LEN(db[[#This Row],[H_QTY/ CTN]]))</f>
        <v>8</v>
      </c>
      <c r="U2283" s="113" t="str">
        <f>IF(db[[#This Row],[H_QTY/ CTN]]="","",LEFT(db[[#This Row],[H_QTY/ CTN]],db[[#This Row],[H_1]]-1))</f>
        <v>312 PCS</v>
      </c>
      <c r="V2283" s="113" t="str">
        <f>IF(NOT(db[[#This Row],[H_1]]=db[[#This Row],[H_2]]),MID(db[[#This Row],[H_QTY/ CTN]],db[[#This Row],[H_1]]+1,db[[#This Row],[H_2]]-db[[#This Row],[H_1]]-1),"")</f>
        <v/>
      </c>
      <c r="W2283" s="40" t="str">
        <f>IF(db[[#This Row],[QTY/ CTN B]]="","",LEFT(db[[#This Row],[QTY/ CTN B]],SEARCH(" ",db[[#This Row],[QTY/ CTN B]],1)-1))</f>
        <v>312</v>
      </c>
      <c r="X2283" s="40" t="str">
        <f>IF(db[[#This Row],[QTY/ CTN B]]="","",RIGHT(db[[#This Row],[QTY/ CTN B]],LEN(db[[#This Row],[QTY/ CTN B]])-SEARCH(" ",db[[#This Row],[QTY/ CTN B]],1)))</f>
        <v>PCS</v>
      </c>
      <c r="Y2283" s="40" t="str">
        <f>IF(db[[#This Row],[QTY/ CTN TG]]="",IF(db[[#This Row],[STN TG]]="","",12),LEFT(db[[#This Row],[QTY/ CTN TG]],SEARCH(" ",db[[#This Row],[QTY/ CTN TG]],1)-1))</f>
        <v/>
      </c>
      <c r="Z22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3" s="40" t="str">
        <f>IF(db[[#This Row],[STN K]]="","",IF(db[[#This Row],[STN TG]]="LSN",12,""))</f>
        <v/>
      </c>
      <c r="AB2283" s="40" t="str">
        <f>IF(db[[#This Row],[STN TG]]="LSN","PCS","")</f>
        <v/>
      </c>
      <c r="AC2283" s="40">
        <f>db[[#This Row],[QTY B]]*IF(db[[#This Row],[QTY TG]]="",1,db[[#This Row],[QTY TG]])*IF(db[[#This Row],[QTY K]]="",1,db[[#This Row],[QTY K]])</f>
        <v>312</v>
      </c>
      <c r="AD2283" s="40" t="str">
        <f>IF(db[[#This Row],[STN K]]="",IF(db[[#This Row],[STN TG]]="",db[[#This Row],[STN B]],db[[#This Row],[STN TG]]),db[[#This Row],[STN K]])</f>
        <v>PCS</v>
      </c>
      <c r="AE2283" s="40"/>
    </row>
    <row r="2284" spans="1:31" x14ac:dyDescent="0.25">
      <c r="A2284" s="40">
        <f t="shared" si="35"/>
        <v>2283</v>
      </c>
      <c r="B2284" s="5" t="str">
        <f>LOWER(SUBSTITUTE(SUBSTITUTE(SUBSTITUTE(SUBSTITUTE(SUBSTITUTE(SUBSTITUTE(SUBSTITUTE(SUBSTITUTE(db[[#This Row],[NB BM]]," ",),".",""),"-",""),"(",""),")",""),"/",""),"""",""),"+",""))</f>
        <v>pcklgxda3339doraemon</v>
      </c>
      <c r="C2284" s="5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D2284" s="5" t="str">
        <f>LOWER(SUBSTITUTE(SUBSTITUTE(SUBSTITUTE(SUBSTITUTE(SUBSTITUTE(SUBSTITUTE(SUBSTITUTE(SUBSTITUTE(SUBSTITUTE(db[[#This Row],[NB PAJAK]]," ",""),"-",""),"(",""),")",""),".",""),",",""),"/",""),"""",""),"+",""))</f>
        <v/>
      </c>
      <c r="E228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pcklgxda3339doraemon144pcsuntana</v>
      </c>
      <c r="F228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pckxda3339doraemon144pcs</v>
      </c>
      <c r="G2284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pckxda3339doraemonuntana</v>
      </c>
      <c r="H228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pckxda3339doraemon144pcsuntana</v>
      </c>
      <c r="I2284" s="2" t="s">
        <v>5821</v>
      </c>
      <c r="J2284" s="2" t="s">
        <v>2967</v>
      </c>
      <c r="K2284" s="14"/>
      <c r="L2284" s="2" t="s">
        <v>1336</v>
      </c>
      <c r="M2284" s="34" t="e">
        <f>IF(db[[#This Row],[NB NOTA_C]]="","",COUNTIF([2]!B_MSK[concat],db[[#This Row],[NB NOTA_C]]))</f>
        <v>#REF!</v>
      </c>
      <c r="N2284" s="9" t="s">
        <v>1352</v>
      </c>
      <c r="O2284" s="5" t="s">
        <v>1379</v>
      </c>
      <c r="P2284" s="2" t="s">
        <v>2442</v>
      </c>
      <c r="R2284" s="2" t="str">
        <f>IF(db[[#This Row],[QTY/ CTN]]="","",SUBSTITUTE(SUBSTITUTE(SUBSTITUTE(db[[#This Row],[QTY/ CTN]]," ","_",2),"(",""),")","")&amp;"_")</f>
        <v>144 PCS_</v>
      </c>
      <c r="S2284" s="2">
        <f>IF(db[[#This Row],[H_QTY/ CTN]]="","",SEARCH("_",db[[#This Row],[H_QTY/ CTN]]))</f>
        <v>8</v>
      </c>
      <c r="T2284" s="2">
        <f>IF(db[[#This Row],[H_QTY/ CTN]]="","",LEN(db[[#This Row],[H_QTY/ CTN]]))</f>
        <v>8</v>
      </c>
      <c r="U2284" s="41" t="str">
        <f>IF(db[[#This Row],[H_QTY/ CTN]]="","",LEFT(db[[#This Row],[H_QTY/ CTN]],db[[#This Row],[H_1]]-1))</f>
        <v>144 PCS</v>
      </c>
      <c r="V2284" s="40" t="str">
        <f>IF(NOT(db[[#This Row],[H_1]]=db[[#This Row],[H_2]]),MID(db[[#This Row],[H_QTY/ CTN]],db[[#This Row],[H_1]]+1,db[[#This Row],[H_2]]-db[[#This Row],[H_1]]-1),"")</f>
        <v/>
      </c>
      <c r="W2284" s="40" t="str">
        <f>IF(db[[#This Row],[QTY/ CTN B]]="","",LEFT(db[[#This Row],[QTY/ CTN B]],SEARCH(" ",db[[#This Row],[QTY/ CTN B]],1)-1))</f>
        <v>144</v>
      </c>
      <c r="X2284" s="40" t="str">
        <f>IF(db[[#This Row],[QTY/ CTN B]]="","",RIGHT(db[[#This Row],[QTY/ CTN B]],LEN(db[[#This Row],[QTY/ CTN B]])-SEARCH(" ",db[[#This Row],[QTY/ CTN B]],1)))</f>
        <v>PCS</v>
      </c>
      <c r="Y2284" s="40" t="str">
        <f>IF(db[[#This Row],[QTY/ CTN TG]]="",IF(db[[#This Row],[STN TG]]="","",12),LEFT(db[[#This Row],[QTY/ CTN TG]],SEARCH(" ",db[[#This Row],[QTY/ CTN TG]],1)-1))</f>
        <v/>
      </c>
      <c r="Z22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4" s="40" t="str">
        <f>IF(db[[#This Row],[STN K]]="","",IF(db[[#This Row],[STN TG]]="LSN",12,""))</f>
        <v/>
      </c>
      <c r="AB2284" s="40" t="str">
        <f>IF(db[[#This Row],[STN TG]]="LSN","PCS","")</f>
        <v/>
      </c>
      <c r="AC2284" s="40">
        <f>db[[#This Row],[QTY B]]*IF(db[[#This Row],[QTY TG]]="",1,db[[#This Row],[QTY TG]])*IF(db[[#This Row],[QTY K]]="",1,db[[#This Row],[QTY K]])</f>
        <v>144</v>
      </c>
      <c r="AD2284" s="40" t="str">
        <f>IF(db[[#This Row],[STN K]]="",IF(db[[#This Row],[STN TG]]="",db[[#This Row],[STN B]],db[[#This Row],[STN TG]]),db[[#This Row],[STN K]])</f>
        <v>PCS</v>
      </c>
      <c r="AE2284" s="40"/>
    </row>
    <row r="2285" spans="1:31" x14ac:dyDescent="0.25">
      <c r="A2285" s="40">
        <f t="shared" si="35"/>
        <v>2284</v>
      </c>
      <c r="B2285" s="5" t="str">
        <f>LOWER(SUBSTITUTE(SUBSTITUTE(SUBSTITUTE(SUBSTITUTE(SUBSTITUTE(SUBSTITUTE(SUBSTITUTE(SUBSTITUTE(db[[#This Row],[NB BM]]," ",),".",""),"-",""),"(",""),")",""),"/",""),"""",""),"+",""))</f>
        <v>pcklgxda3339tsum</v>
      </c>
      <c r="C2285" s="5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D2285" s="5" t="str">
        <f>LOWER(SUBSTITUTE(SUBSTITUTE(SUBSTITUTE(SUBSTITUTE(SUBSTITUTE(SUBSTITUTE(SUBSTITUTE(SUBSTITUTE(SUBSTITUTE(db[[#This Row],[NB PAJAK]]," ",""),"-",""),"(",""),")",""),".",""),",",""),"/",""),"""",""),"+",""))</f>
        <v/>
      </c>
      <c r="E228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pcklgxda3339tsum144pcsuntana</v>
      </c>
      <c r="F228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pckxda3339tsum144pcs</v>
      </c>
      <c r="G2285" s="5" t="str">
        <f>db[[#This Row],[NB NOTA_C]]&amp;LOWER(SUBSTITUTE(SUBSTITUTE(SUBSTITUTE(SUBSTITUTE(SUBSTITUTE(SUBSTITUTE(SUBSTITUTE(SUBSTITUTE(SUBSTITUTE(db[[#This Row],[FAKTUR]]," ",),".",""),"-",""),"(",""),")",""),",",""),"/",""),"""",""),"+",""))</f>
        <v>pckxda3339tsumuntana</v>
      </c>
      <c r="H228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pckxda3339tsum144pcsuntana</v>
      </c>
      <c r="I2285" s="2" t="s">
        <v>5822</v>
      </c>
      <c r="J2285" s="2" t="s">
        <v>2625</v>
      </c>
      <c r="K2285" s="14"/>
      <c r="L2285" s="2" t="s">
        <v>1336</v>
      </c>
      <c r="M2285" s="34" t="e">
        <f>IF(db[[#This Row],[NB NOTA_C]]="","",COUNTIF([2]!B_MSK[concat],db[[#This Row],[NB NOTA_C]]))</f>
        <v>#REF!</v>
      </c>
      <c r="N2285" s="9" t="s">
        <v>1352</v>
      </c>
      <c r="O2285" s="5" t="s">
        <v>1379</v>
      </c>
      <c r="P2285" s="2" t="s">
        <v>2442</v>
      </c>
      <c r="R2285" s="2" t="str">
        <f>IF(db[[#This Row],[QTY/ CTN]]="","",SUBSTITUTE(SUBSTITUTE(SUBSTITUTE(db[[#This Row],[QTY/ CTN]]," ","_",2),"(",""),")","")&amp;"_")</f>
        <v>144 PCS_</v>
      </c>
      <c r="S2285" s="2">
        <f>IF(db[[#This Row],[H_QTY/ CTN]]="","",SEARCH("_",db[[#This Row],[H_QTY/ CTN]]))</f>
        <v>8</v>
      </c>
      <c r="T2285" s="2">
        <f>IF(db[[#This Row],[H_QTY/ CTN]]="","",LEN(db[[#This Row],[H_QTY/ CTN]]))</f>
        <v>8</v>
      </c>
      <c r="U2285" s="41" t="str">
        <f>IF(db[[#This Row],[H_QTY/ CTN]]="","",LEFT(db[[#This Row],[H_QTY/ CTN]],db[[#This Row],[H_1]]-1))</f>
        <v>144 PCS</v>
      </c>
      <c r="V2285" s="40" t="str">
        <f>IF(NOT(db[[#This Row],[H_1]]=db[[#This Row],[H_2]]),MID(db[[#This Row],[H_QTY/ CTN]],db[[#This Row],[H_1]]+1,db[[#This Row],[H_2]]-db[[#This Row],[H_1]]-1),"")</f>
        <v/>
      </c>
      <c r="W2285" s="40" t="str">
        <f>IF(db[[#This Row],[QTY/ CTN B]]="","",LEFT(db[[#This Row],[QTY/ CTN B]],SEARCH(" ",db[[#This Row],[QTY/ CTN B]],1)-1))</f>
        <v>144</v>
      </c>
      <c r="X2285" s="40" t="str">
        <f>IF(db[[#This Row],[QTY/ CTN B]]="","",RIGHT(db[[#This Row],[QTY/ CTN B]],LEN(db[[#This Row],[QTY/ CTN B]])-SEARCH(" ",db[[#This Row],[QTY/ CTN B]],1)))</f>
        <v>PCS</v>
      </c>
      <c r="Y2285" s="40" t="str">
        <f>IF(db[[#This Row],[QTY/ CTN TG]]="",IF(db[[#This Row],[STN TG]]="","",12),LEFT(db[[#This Row],[QTY/ CTN TG]],SEARCH(" ",db[[#This Row],[QTY/ CTN TG]],1)-1))</f>
        <v/>
      </c>
      <c r="Z22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5" s="40" t="str">
        <f>IF(db[[#This Row],[STN K]]="","",IF(db[[#This Row],[STN TG]]="LSN",12,""))</f>
        <v/>
      </c>
      <c r="AB2285" s="40" t="str">
        <f>IF(db[[#This Row],[STN TG]]="LSN","PCS","")</f>
        <v/>
      </c>
      <c r="AC2285" s="40">
        <f>db[[#This Row],[QTY B]]*IF(db[[#This Row],[QTY TG]]="",1,db[[#This Row],[QTY TG]])*IF(db[[#This Row],[QTY K]]="",1,db[[#This Row],[QTY K]])</f>
        <v>144</v>
      </c>
      <c r="AD2285" s="40" t="str">
        <f>IF(db[[#This Row],[STN K]]="",IF(db[[#This Row],[STN TG]]="",db[[#This Row],[STN B]],db[[#This Row],[STN TG]]),db[[#This Row],[STN K]])</f>
        <v>PCS</v>
      </c>
      <c r="AE2285" s="40"/>
    </row>
    <row r="2286" spans="1:31" x14ac:dyDescent="0.25">
      <c r="A2286" s="40">
        <f t="shared" si="35"/>
        <v>2285</v>
      </c>
      <c r="B2286" s="82" t="str">
        <f>LOWER(SUBSTITUTE(SUBSTITUTE(SUBSTITUTE(SUBSTITUTE(SUBSTITUTE(SUBSTITUTE(SUBSTITUTE(SUBSTITUTE(db[[#This Row],[NB BM]]," ",),".",""),"-",""),"(",""),")",""),"/",""),"""",""),"+",""))</f>
        <v>pcxda3348d8x20bentuksetlucupink</v>
      </c>
      <c r="C2286" s="82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D2286" s="82" t="str">
        <f>LOWER(SUBSTITUTE(SUBSTITUTE(SUBSTITUTE(SUBSTITUTE(SUBSTITUTE(SUBSTITUTE(SUBSTITUTE(SUBSTITUTE(SUBSTITUTE(db[[#This Row],[NB PAJAK]]," ",""),"-",""),"(",""),")",""),".",""),",",""),"/",""),"""",""),"+",""))</f>
        <v/>
      </c>
      <c r="E2286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pcxda3348d8x20bentuksetlucupink192pcsuntana</v>
      </c>
      <c r="F2286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pckxda3348d8x20bentuksetlucupink192pcs</v>
      </c>
      <c r="G2286" s="82" t="str">
        <f>db[[#This Row],[NB NOTA_C]]&amp;LOWER(SUBSTITUTE(SUBSTITUTE(SUBSTITUTE(SUBSTITUTE(SUBSTITUTE(SUBSTITUTE(SUBSTITUTE(SUBSTITUTE(SUBSTITUTE(db[[#This Row],[FAKTUR]]," ",),".",""),"-",""),"(",""),")",""),",",""),"/",""),"""",""),"+",""))</f>
        <v>pckxda3348d8x20bentuksetlucupinkuntana</v>
      </c>
      <c r="H2286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pckxda3348d8x20bentuksetlucupink192pcsuntana</v>
      </c>
      <c r="I2286" s="7" t="s">
        <v>5823</v>
      </c>
      <c r="J2286" s="7" t="s">
        <v>3479</v>
      </c>
      <c r="K2286" s="15"/>
      <c r="L2286" s="2" t="s">
        <v>1336</v>
      </c>
      <c r="M2286" s="83" t="e">
        <f>IF(db[[#This Row],[NB NOTA_C]]="","",COUNTIF([2]!B_MSK[concat],db[[#This Row],[NB NOTA_C]]))</f>
        <v>#REF!</v>
      </c>
      <c r="N2286" s="84" t="s">
        <v>1352</v>
      </c>
      <c r="O2286" s="82" t="s">
        <v>1477</v>
      </c>
      <c r="P2286" s="7" t="s">
        <v>2442</v>
      </c>
      <c r="Q2286" s="82"/>
      <c r="R2286" s="82" t="str">
        <f>IF(db[[#This Row],[QTY/ CTN]]="","",SUBSTITUTE(SUBSTITUTE(SUBSTITUTE(db[[#This Row],[QTY/ CTN]]," ","_",2),"(",""),")","")&amp;"_")</f>
        <v>192 PCS_</v>
      </c>
      <c r="S2286" s="82">
        <f>IF(db[[#This Row],[H_QTY/ CTN]]="","",SEARCH("_",db[[#This Row],[H_QTY/ CTN]]))</f>
        <v>8</v>
      </c>
      <c r="T2286" s="82">
        <f>IF(db[[#This Row],[H_QTY/ CTN]]="","",LEN(db[[#This Row],[H_QTY/ CTN]]))</f>
        <v>8</v>
      </c>
      <c r="U2286" s="85" t="str">
        <f>IF(db[[#This Row],[H_QTY/ CTN]]="","",LEFT(db[[#This Row],[H_QTY/ CTN]],db[[#This Row],[H_1]]-1))</f>
        <v>192 PCS</v>
      </c>
      <c r="V2286" s="85" t="str">
        <f>IF(NOT(db[[#This Row],[H_1]]=db[[#This Row],[H_2]]),MID(db[[#This Row],[H_QTY/ CTN]],db[[#This Row],[H_1]]+1,db[[#This Row],[H_2]]-db[[#This Row],[H_1]]-1),"")</f>
        <v/>
      </c>
      <c r="W2286" s="40" t="str">
        <f>IF(db[[#This Row],[QTY/ CTN B]]="","",LEFT(db[[#This Row],[QTY/ CTN B]],SEARCH(" ",db[[#This Row],[QTY/ CTN B]],1)-1))</f>
        <v>192</v>
      </c>
      <c r="X2286" s="40" t="str">
        <f>IF(db[[#This Row],[QTY/ CTN B]]="","",RIGHT(db[[#This Row],[QTY/ CTN B]],LEN(db[[#This Row],[QTY/ CTN B]])-SEARCH(" ",db[[#This Row],[QTY/ CTN B]],1)))</f>
        <v>PCS</v>
      </c>
      <c r="Y2286" s="40" t="str">
        <f>IF(db[[#This Row],[QTY/ CTN TG]]="",IF(db[[#This Row],[STN TG]]="","",12),LEFT(db[[#This Row],[QTY/ CTN TG]],SEARCH(" ",db[[#This Row],[QTY/ CTN TG]],1)-1))</f>
        <v/>
      </c>
      <c r="Z22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6" s="40" t="str">
        <f>IF(db[[#This Row],[STN K]]="","",IF(db[[#This Row],[STN TG]]="LSN",12,""))</f>
        <v/>
      </c>
      <c r="AB2286" s="40" t="str">
        <f>IF(db[[#This Row],[STN TG]]="LSN","PCS","")</f>
        <v/>
      </c>
      <c r="AC2286" s="40">
        <f>db[[#This Row],[QTY B]]*IF(db[[#This Row],[QTY TG]]="",1,db[[#This Row],[QTY TG]])*IF(db[[#This Row],[QTY K]]="",1,db[[#This Row],[QTY K]])</f>
        <v>192</v>
      </c>
      <c r="AD2286" s="40" t="str">
        <f>IF(db[[#This Row],[STN K]]="",IF(db[[#This Row],[STN TG]]="",db[[#This Row],[STN B]],db[[#This Row],[STN TG]]),db[[#This Row],[STN K]])</f>
        <v>PCS</v>
      </c>
      <c r="AE2286" s="40"/>
    </row>
    <row r="2287" spans="1:31" x14ac:dyDescent="0.25">
      <c r="A2287" s="40">
        <f t="shared" si="35"/>
        <v>2286</v>
      </c>
      <c r="B2287" s="82" t="str">
        <f>LOWER(SUBSTITUTE(SUBSTITUTE(SUBSTITUTE(SUBSTITUTE(SUBSTITUTE(SUBSTITUTE(SUBSTITUTE(SUBSTITUTE(db[[#This Row],[NB BM]]," ",),".",""),"-",""),"(",""),")",""),"/",""),"""",""),"+",""))</f>
        <v>pcxda3348d8x20bentuksetmm</v>
      </c>
      <c r="C2287" s="82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D2287" s="82" t="str">
        <f>LOWER(SUBSTITUTE(SUBSTITUTE(SUBSTITUTE(SUBSTITUTE(SUBSTITUTE(SUBSTITUTE(SUBSTITUTE(SUBSTITUTE(SUBSTITUTE(db[[#This Row],[NB PAJAK]]," ",""),"-",""),"(",""),")",""),".",""),",",""),"/",""),"""",""),"+",""))</f>
        <v/>
      </c>
      <c r="E2287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pcxda3348d8x20bentuksetmm192pcsuntana</v>
      </c>
      <c r="F2287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pckxda3348d8x20bentuksetmm192pcs</v>
      </c>
      <c r="G2287" s="82" t="str">
        <f>db[[#This Row],[NB NOTA_C]]&amp;LOWER(SUBSTITUTE(SUBSTITUTE(SUBSTITUTE(SUBSTITUTE(SUBSTITUTE(SUBSTITUTE(SUBSTITUTE(SUBSTITUTE(SUBSTITUTE(db[[#This Row],[FAKTUR]]," ",),".",""),"-",""),"(",""),")",""),",",""),"/",""),"""",""),"+",""))</f>
        <v>pckxda3348d8x20bentuksetmmuntana</v>
      </c>
      <c r="H2287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pckxda3348d8x20bentuksetmm192pcsuntana</v>
      </c>
      <c r="I2287" s="7" t="s">
        <v>5824</v>
      </c>
      <c r="J2287" s="7" t="s">
        <v>3481</v>
      </c>
      <c r="K2287" s="15"/>
      <c r="L2287" s="2" t="s">
        <v>1336</v>
      </c>
      <c r="M2287" s="83" t="e">
        <f>IF(db[[#This Row],[NB NOTA_C]]="","",COUNTIF([2]!B_MSK[concat],db[[#This Row],[NB NOTA_C]]))</f>
        <v>#REF!</v>
      </c>
      <c r="N2287" s="84" t="s">
        <v>1352</v>
      </c>
      <c r="O2287" s="82" t="s">
        <v>1477</v>
      </c>
      <c r="P2287" s="7" t="s">
        <v>2442</v>
      </c>
      <c r="Q2287" s="82"/>
      <c r="R2287" s="82" t="str">
        <f>IF(db[[#This Row],[QTY/ CTN]]="","",SUBSTITUTE(SUBSTITUTE(SUBSTITUTE(db[[#This Row],[QTY/ CTN]]," ","_",2),"(",""),")","")&amp;"_")</f>
        <v>192 PCS_</v>
      </c>
      <c r="S2287" s="82">
        <f>IF(db[[#This Row],[H_QTY/ CTN]]="","",SEARCH("_",db[[#This Row],[H_QTY/ CTN]]))</f>
        <v>8</v>
      </c>
      <c r="T2287" s="82">
        <f>IF(db[[#This Row],[H_QTY/ CTN]]="","",LEN(db[[#This Row],[H_QTY/ CTN]]))</f>
        <v>8</v>
      </c>
      <c r="U2287" s="85" t="str">
        <f>IF(db[[#This Row],[H_QTY/ CTN]]="","",LEFT(db[[#This Row],[H_QTY/ CTN]],db[[#This Row],[H_1]]-1))</f>
        <v>192 PCS</v>
      </c>
      <c r="V2287" s="85" t="str">
        <f>IF(NOT(db[[#This Row],[H_1]]=db[[#This Row],[H_2]]),MID(db[[#This Row],[H_QTY/ CTN]],db[[#This Row],[H_1]]+1,db[[#This Row],[H_2]]-db[[#This Row],[H_1]]-1),"")</f>
        <v/>
      </c>
      <c r="W2287" s="40" t="str">
        <f>IF(db[[#This Row],[QTY/ CTN B]]="","",LEFT(db[[#This Row],[QTY/ CTN B]],SEARCH(" ",db[[#This Row],[QTY/ CTN B]],1)-1))</f>
        <v>192</v>
      </c>
      <c r="X2287" s="40" t="str">
        <f>IF(db[[#This Row],[QTY/ CTN B]]="","",RIGHT(db[[#This Row],[QTY/ CTN B]],LEN(db[[#This Row],[QTY/ CTN B]])-SEARCH(" ",db[[#This Row],[QTY/ CTN B]],1)))</f>
        <v>PCS</v>
      </c>
      <c r="Y2287" s="40" t="str">
        <f>IF(db[[#This Row],[QTY/ CTN TG]]="",IF(db[[#This Row],[STN TG]]="","",12),LEFT(db[[#This Row],[QTY/ CTN TG]],SEARCH(" ",db[[#This Row],[QTY/ CTN TG]],1)-1))</f>
        <v/>
      </c>
      <c r="Z22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7" s="40" t="str">
        <f>IF(db[[#This Row],[STN K]]="","",IF(db[[#This Row],[STN TG]]="LSN",12,""))</f>
        <v/>
      </c>
      <c r="AB2287" s="40" t="str">
        <f>IF(db[[#This Row],[STN TG]]="LSN","PCS","")</f>
        <v/>
      </c>
      <c r="AC2287" s="40">
        <f>db[[#This Row],[QTY B]]*IF(db[[#This Row],[QTY TG]]="",1,db[[#This Row],[QTY TG]])*IF(db[[#This Row],[QTY K]]="",1,db[[#This Row],[QTY K]])</f>
        <v>192</v>
      </c>
      <c r="AD2287" s="40" t="str">
        <f>IF(db[[#This Row],[STN K]]="",IF(db[[#This Row],[STN TG]]="",db[[#This Row],[STN B]],db[[#This Row],[STN TG]]),db[[#This Row],[STN K]])</f>
        <v>PCS</v>
      </c>
      <c r="AE2287" s="40"/>
    </row>
    <row r="2288" spans="1:31" x14ac:dyDescent="0.25">
      <c r="A2288" s="40">
        <f t="shared" si="35"/>
        <v>2287</v>
      </c>
      <c r="B2288" s="82" t="str">
        <f>LOWER(SUBSTITUTE(SUBSTITUTE(SUBSTITUTE(SUBSTITUTE(SUBSTITUTE(SUBSTITUTE(SUBSTITUTE(SUBSTITUTE(db[[#This Row],[NB BM]]," ",),".",""),"-",""),"(",""),")",""),"/",""),"""",""),"+",""))</f>
        <v>pcxda3348d8x20bentuksethk</v>
      </c>
      <c r="C2288" s="82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D2288" s="82" t="str">
        <f>LOWER(SUBSTITUTE(SUBSTITUTE(SUBSTITUTE(SUBSTITUTE(SUBSTITUTE(SUBSTITUTE(SUBSTITUTE(SUBSTITUTE(SUBSTITUTE(db[[#This Row],[NB PAJAK]]," ",""),"-",""),"(",""),")",""),".",""),",",""),"/",""),"""",""),"+",""))</f>
        <v/>
      </c>
      <c r="E228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pcxda3348d8x20bentuksethk192pcsuntana</v>
      </c>
      <c r="F228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pckxda3348d8x20bentuksetkitty192pcs</v>
      </c>
      <c r="G2288" s="82" t="str">
        <f>db[[#This Row],[NB NOTA_C]]&amp;LOWER(SUBSTITUTE(SUBSTITUTE(SUBSTITUTE(SUBSTITUTE(SUBSTITUTE(SUBSTITUTE(SUBSTITUTE(SUBSTITUTE(SUBSTITUTE(db[[#This Row],[FAKTUR]]," ",),".",""),"-",""),"(",""),")",""),",",""),"/",""),"""",""),"+",""))</f>
        <v>pckxda3348d8x20bentuksetkittyuntana</v>
      </c>
      <c r="H228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pckxda3348d8x20bentuksetkitty192pcsuntana</v>
      </c>
      <c r="I2288" s="7" t="s">
        <v>5825</v>
      </c>
      <c r="J2288" s="7" t="s">
        <v>3476</v>
      </c>
      <c r="K2288" s="15"/>
      <c r="L2288" s="2" t="s">
        <v>1336</v>
      </c>
      <c r="M2288" s="83" t="e">
        <f>IF(db[[#This Row],[NB NOTA_C]]="","",COUNTIF([2]!B_MSK[concat],db[[#This Row],[NB NOTA_C]]))</f>
        <v>#REF!</v>
      </c>
      <c r="N2288" s="84" t="s">
        <v>1352</v>
      </c>
      <c r="O2288" s="82" t="s">
        <v>1477</v>
      </c>
      <c r="P2288" s="7" t="s">
        <v>2442</v>
      </c>
      <c r="Q2288" s="82"/>
      <c r="R2288" s="82" t="str">
        <f>IF(db[[#This Row],[QTY/ CTN]]="","",SUBSTITUTE(SUBSTITUTE(SUBSTITUTE(db[[#This Row],[QTY/ CTN]]," ","_",2),"(",""),")","")&amp;"_")</f>
        <v>192 PCS_</v>
      </c>
      <c r="S2288" s="82">
        <f>IF(db[[#This Row],[H_QTY/ CTN]]="","",SEARCH("_",db[[#This Row],[H_QTY/ CTN]]))</f>
        <v>8</v>
      </c>
      <c r="T2288" s="82">
        <f>IF(db[[#This Row],[H_QTY/ CTN]]="","",LEN(db[[#This Row],[H_QTY/ CTN]]))</f>
        <v>8</v>
      </c>
      <c r="U2288" s="85" t="str">
        <f>IF(db[[#This Row],[H_QTY/ CTN]]="","",LEFT(db[[#This Row],[H_QTY/ CTN]],db[[#This Row],[H_1]]-1))</f>
        <v>192 PCS</v>
      </c>
      <c r="V2288" s="85" t="str">
        <f>IF(NOT(db[[#This Row],[H_1]]=db[[#This Row],[H_2]]),MID(db[[#This Row],[H_QTY/ CTN]],db[[#This Row],[H_1]]+1,db[[#This Row],[H_2]]-db[[#This Row],[H_1]]-1),"")</f>
        <v/>
      </c>
      <c r="W2288" s="40" t="str">
        <f>IF(db[[#This Row],[QTY/ CTN B]]="","",LEFT(db[[#This Row],[QTY/ CTN B]],SEARCH(" ",db[[#This Row],[QTY/ CTN B]],1)-1))</f>
        <v>192</v>
      </c>
      <c r="X2288" s="40" t="str">
        <f>IF(db[[#This Row],[QTY/ CTN B]]="","",RIGHT(db[[#This Row],[QTY/ CTN B]],LEN(db[[#This Row],[QTY/ CTN B]])-SEARCH(" ",db[[#This Row],[QTY/ CTN B]],1)))</f>
        <v>PCS</v>
      </c>
      <c r="Y2288" s="40" t="str">
        <f>IF(db[[#This Row],[QTY/ CTN TG]]="",IF(db[[#This Row],[STN TG]]="","",12),LEFT(db[[#This Row],[QTY/ CTN TG]],SEARCH(" ",db[[#This Row],[QTY/ CTN TG]],1)-1))</f>
        <v/>
      </c>
      <c r="Z22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8" s="40" t="str">
        <f>IF(db[[#This Row],[STN K]]="","",IF(db[[#This Row],[STN TG]]="LSN",12,""))</f>
        <v/>
      </c>
      <c r="AB2288" s="40" t="str">
        <f>IF(db[[#This Row],[STN TG]]="LSN","PCS","")</f>
        <v/>
      </c>
      <c r="AC2288" s="40">
        <f>db[[#This Row],[QTY B]]*IF(db[[#This Row],[QTY TG]]="",1,db[[#This Row],[QTY TG]])*IF(db[[#This Row],[QTY K]]="",1,db[[#This Row],[QTY K]])</f>
        <v>192</v>
      </c>
      <c r="AD2288" s="40" t="str">
        <f>IF(db[[#This Row],[STN K]]="",IF(db[[#This Row],[STN TG]]="",db[[#This Row],[STN B]],db[[#This Row],[STN TG]]),db[[#This Row],[STN K]])</f>
        <v>PCS</v>
      </c>
      <c r="AE2288" s="40"/>
    </row>
    <row r="2289" spans="1:31" x14ac:dyDescent="0.25">
      <c r="A2289" s="40">
        <f t="shared" si="35"/>
        <v>2288</v>
      </c>
      <c r="B2289" s="82" t="str">
        <f>LOWER(SUBSTITUTE(SUBSTITUTE(SUBSTITUTE(SUBSTITUTE(SUBSTITUTE(SUBSTITUTE(SUBSTITUTE(SUBSTITUTE(db[[#This Row],[NB BM]]," ",),".",""),"-",""),"(",""),")",""),"/",""),"""",""),"+",""))</f>
        <v>pcxda3348d8x20bentuksetlucubiru</v>
      </c>
      <c r="C2289" s="82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D2289" s="82" t="str">
        <f>LOWER(SUBSTITUTE(SUBSTITUTE(SUBSTITUTE(SUBSTITUTE(SUBSTITUTE(SUBSTITUTE(SUBSTITUTE(SUBSTITUTE(SUBSTITUTE(db[[#This Row],[NB PAJAK]]," ",""),"-",""),"(",""),")",""),".",""),",",""),"/",""),"""",""),"+",""))</f>
        <v/>
      </c>
      <c r="E2289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pcxda3348d8x20bentuksetlucubiru192pcsuntana</v>
      </c>
      <c r="F2289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pckxda3348d8x20bentuksetlucubiru192pcs</v>
      </c>
      <c r="G2289" s="82" t="str">
        <f>db[[#This Row],[NB NOTA_C]]&amp;LOWER(SUBSTITUTE(SUBSTITUTE(SUBSTITUTE(SUBSTITUTE(SUBSTITUTE(SUBSTITUTE(SUBSTITUTE(SUBSTITUTE(SUBSTITUTE(db[[#This Row],[FAKTUR]]," ",),".",""),"-",""),"(",""),")",""),",",""),"/",""),"""",""),"+",""))</f>
        <v>pckxda3348d8x20bentuksetlucubiruuntana</v>
      </c>
      <c r="H2289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pckxda3348d8x20bentuksetlucubiru192pcsuntana</v>
      </c>
      <c r="I2289" s="7" t="s">
        <v>5826</v>
      </c>
      <c r="J2289" s="7" t="s">
        <v>3478</v>
      </c>
      <c r="K2289" s="15"/>
      <c r="L2289" s="2" t="s">
        <v>1336</v>
      </c>
      <c r="M2289" s="83" t="e">
        <f>IF(db[[#This Row],[NB NOTA_C]]="","",COUNTIF([2]!B_MSK[concat],db[[#This Row],[NB NOTA_C]]))</f>
        <v>#REF!</v>
      </c>
      <c r="N2289" s="84" t="s">
        <v>1352</v>
      </c>
      <c r="O2289" s="82" t="s">
        <v>1477</v>
      </c>
      <c r="P2289" s="7" t="s">
        <v>2442</v>
      </c>
      <c r="Q2289" s="82"/>
      <c r="R2289" s="82" t="str">
        <f>IF(db[[#This Row],[QTY/ CTN]]="","",SUBSTITUTE(SUBSTITUTE(SUBSTITUTE(db[[#This Row],[QTY/ CTN]]," ","_",2),"(",""),")","")&amp;"_")</f>
        <v>192 PCS_</v>
      </c>
      <c r="S2289" s="82">
        <f>IF(db[[#This Row],[H_QTY/ CTN]]="","",SEARCH("_",db[[#This Row],[H_QTY/ CTN]]))</f>
        <v>8</v>
      </c>
      <c r="T2289" s="82">
        <f>IF(db[[#This Row],[H_QTY/ CTN]]="","",LEN(db[[#This Row],[H_QTY/ CTN]]))</f>
        <v>8</v>
      </c>
      <c r="U2289" s="85" t="str">
        <f>IF(db[[#This Row],[H_QTY/ CTN]]="","",LEFT(db[[#This Row],[H_QTY/ CTN]],db[[#This Row],[H_1]]-1))</f>
        <v>192 PCS</v>
      </c>
      <c r="V2289" s="85" t="str">
        <f>IF(NOT(db[[#This Row],[H_1]]=db[[#This Row],[H_2]]),MID(db[[#This Row],[H_QTY/ CTN]],db[[#This Row],[H_1]]+1,db[[#This Row],[H_2]]-db[[#This Row],[H_1]]-1),"")</f>
        <v/>
      </c>
      <c r="W2289" s="40" t="str">
        <f>IF(db[[#This Row],[QTY/ CTN B]]="","",LEFT(db[[#This Row],[QTY/ CTN B]],SEARCH(" ",db[[#This Row],[QTY/ CTN B]],1)-1))</f>
        <v>192</v>
      </c>
      <c r="X2289" s="40" t="str">
        <f>IF(db[[#This Row],[QTY/ CTN B]]="","",RIGHT(db[[#This Row],[QTY/ CTN B]],LEN(db[[#This Row],[QTY/ CTN B]])-SEARCH(" ",db[[#This Row],[QTY/ CTN B]],1)))</f>
        <v>PCS</v>
      </c>
      <c r="Y2289" s="40" t="str">
        <f>IF(db[[#This Row],[QTY/ CTN TG]]="",IF(db[[#This Row],[STN TG]]="","",12),LEFT(db[[#This Row],[QTY/ CTN TG]],SEARCH(" ",db[[#This Row],[QTY/ CTN TG]],1)-1))</f>
        <v/>
      </c>
      <c r="Z22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89" s="40" t="str">
        <f>IF(db[[#This Row],[STN K]]="","",IF(db[[#This Row],[STN TG]]="LSN",12,""))</f>
        <v/>
      </c>
      <c r="AB2289" s="40" t="str">
        <f>IF(db[[#This Row],[STN TG]]="LSN","PCS","")</f>
        <v/>
      </c>
      <c r="AC2289" s="40">
        <f>db[[#This Row],[QTY B]]*IF(db[[#This Row],[QTY TG]]="",1,db[[#This Row],[QTY TG]])*IF(db[[#This Row],[QTY K]]="",1,db[[#This Row],[QTY K]])</f>
        <v>192</v>
      </c>
      <c r="AD2289" s="40" t="str">
        <f>IF(db[[#This Row],[STN K]]="",IF(db[[#This Row],[STN TG]]="",db[[#This Row],[STN B]],db[[#This Row],[STN TG]]),db[[#This Row],[STN K]])</f>
        <v>PCS</v>
      </c>
      <c r="AE2289" s="40"/>
    </row>
    <row r="2290" spans="1:31" x14ac:dyDescent="0.25">
      <c r="A2290" s="40">
        <f t="shared" si="35"/>
        <v>2289</v>
      </c>
      <c r="B2290" s="82" t="str">
        <f>LOWER(SUBSTITUTE(SUBSTITUTE(SUBSTITUTE(SUBSTITUTE(SUBSTITUTE(SUBSTITUTE(SUBSTITUTE(SUBSTITUTE(db[[#This Row],[NB BM]]," ",),".",""),"-",""),"(",""),")",""),"/",""),"""",""),"+",""))</f>
        <v>pcxda3348d8x20bentuksetlucuhijau</v>
      </c>
      <c r="C2290" s="82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D2290" s="82" t="str">
        <f>LOWER(SUBSTITUTE(SUBSTITUTE(SUBSTITUTE(SUBSTITUTE(SUBSTITUTE(SUBSTITUTE(SUBSTITUTE(SUBSTITUTE(SUBSTITUTE(db[[#This Row],[NB PAJAK]]," ",""),"-",""),"(",""),")",""),".",""),",",""),"/",""),"""",""),"+",""))</f>
        <v/>
      </c>
      <c r="E2290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pcxda3348d8x20bentuksetlucuhijau192pcsuntana</v>
      </c>
      <c r="F2290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pckxda3348d8x20bentuksetlucuhijau192pcs</v>
      </c>
      <c r="G2290" s="82" t="str">
        <f>db[[#This Row],[NB NOTA_C]]&amp;LOWER(SUBSTITUTE(SUBSTITUTE(SUBSTITUTE(SUBSTITUTE(SUBSTITUTE(SUBSTITUTE(SUBSTITUTE(SUBSTITUTE(SUBSTITUTE(db[[#This Row],[FAKTUR]]," ",),".",""),"-",""),"(",""),")",""),",",""),"/",""),"""",""),"+",""))</f>
        <v>pckxda3348d8x20bentuksetlucuhijauuntana</v>
      </c>
      <c r="H2290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pckxda3348d8x20bentuksetlucuhijau192pcsuntana</v>
      </c>
      <c r="I2290" s="7" t="s">
        <v>5827</v>
      </c>
      <c r="J2290" s="7" t="s">
        <v>3480</v>
      </c>
      <c r="K2290" s="15"/>
      <c r="L2290" s="2" t="s">
        <v>1336</v>
      </c>
      <c r="M2290" s="83" t="e">
        <f>IF(db[[#This Row],[NB NOTA_C]]="","",COUNTIF([2]!B_MSK[concat],db[[#This Row],[NB NOTA_C]]))</f>
        <v>#REF!</v>
      </c>
      <c r="N2290" s="84" t="s">
        <v>1352</v>
      </c>
      <c r="O2290" s="82" t="s">
        <v>1477</v>
      </c>
      <c r="P2290" s="7" t="s">
        <v>2442</v>
      </c>
      <c r="Q2290" s="82"/>
      <c r="R2290" s="82" t="str">
        <f>IF(db[[#This Row],[QTY/ CTN]]="","",SUBSTITUTE(SUBSTITUTE(SUBSTITUTE(db[[#This Row],[QTY/ CTN]]," ","_",2),"(",""),")","")&amp;"_")</f>
        <v>192 PCS_</v>
      </c>
      <c r="S2290" s="82">
        <f>IF(db[[#This Row],[H_QTY/ CTN]]="","",SEARCH("_",db[[#This Row],[H_QTY/ CTN]]))</f>
        <v>8</v>
      </c>
      <c r="T2290" s="82">
        <f>IF(db[[#This Row],[H_QTY/ CTN]]="","",LEN(db[[#This Row],[H_QTY/ CTN]]))</f>
        <v>8</v>
      </c>
      <c r="U2290" s="85" t="str">
        <f>IF(db[[#This Row],[H_QTY/ CTN]]="","",LEFT(db[[#This Row],[H_QTY/ CTN]],db[[#This Row],[H_1]]-1))</f>
        <v>192 PCS</v>
      </c>
      <c r="V2290" s="85" t="str">
        <f>IF(NOT(db[[#This Row],[H_1]]=db[[#This Row],[H_2]]),MID(db[[#This Row],[H_QTY/ CTN]],db[[#This Row],[H_1]]+1,db[[#This Row],[H_2]]-db[[#This Row],[H_1]]-1),"")</f>
        <v/>
      </c>
      <c r="W2290" s="40" t="str">
        <f>IF(db[[#This Row],[QTY/ CTN B]]="","",LEFT(db[[#This Row],[QTY/ CTN B]],SEARCH(" ",db[[#This Row],[QTY/ CTN B]],1)-1))</f>
        <v>192</v>
      </c>
      <c r="X2290" s="40" t="str">
        <f>IF(db[[#This Row],[QTY/ CTN B]]="","",RIGHT(db[[#This Row],[QTY/ CTN B]],LEN(db[[#This Row],[QTY/ CTN B]])-SEARCH(" ",db[[#This Row],[QTY/ CTN B]],1)))</f>
        <v>PCS</v>
      </c>
      <c r="Y2290" s="40" t="str">
        <f>IF(db[[#This Row],[QTY/ CTN TG]]="",IF(db[[#This Row],[STN TG]]="","",12),LEFT(db[[#This Row],[QTY/ CTN TG]],SEARCH(" ",db[[#This Row],[QTY/ CTN TG]],1)-1))</f>
        <v/>
      </c>
      <c r="Z22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90" s="40" t="str">
        <f>IF(db[[#This Row],[STN K]]="","",IF(db[[#This Row],[STN TG]]="LSN",12,""))</f>
        <v/>
      </c>
      <c r="AB2290" s="40" t="str">
        <f>IF(db[[#This Row],[STN TG]]="LSN","PCS","")</f>
        <v/>
      </c>
      <c r="AC2290" s="40">
        <f>db[[#This Row],[QTY B]]*IF(db[[#This Row],[QTY TG]]="",1,db[[#This Row],[QTY TG]])*IF(db[[#This Row],[QTY K]]="",1,db[[#This Row],[QTY K]])</f>
        <v>192</v>
      </c>
      <c r="AD2290" s="40" t="str">
        <f>IF(db[[#This Row],[STN K]]="",IF(db[[#This Row],[STN TG]]="",db[[#This Row],[STN B]],db[[#This Row],[STN TG]]),db[[#This Row],[STN K]])</f>
        <v>PCS</v>
      </c>
      <c r="AE2290" s="40"/>
    </row>
    <row r="2291" spans="1:31" x14ac:dyDescent="0.25">
      <c r="A2291" s="40">
        <f t="shared" si="35"/>
        <v>2290</v>
      </c>
      <c r="B2291" s="82" t="str">
        <f>LOWER(SUBSTITUTE(SUBSTITUTE(SUBSTITUTE(SUBSTITUTE(SUBSTITUTE(SUBSTITUTE(SUBSTITUTE(SUBSTITUTE(db[[#This Row],[NB BM]]," ",),".",""),"-",""),"(",""),")",""),"/",""),"""",""),"+",""))</f>
        <v>pcxda3348d8x20bentuksetminion</v>
      </c>
      <c r="C2291" s="82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D2291" s="82" t="str">
        <f>LOWER(SUBSTITUTE(SUBSTITUTE(SUBSTITUTE(SUBSTITUTE(SUBSTITUTE(SUBSTITUTE(SUBSTITUTE(SUBSTITUTE(SUBSTITUTE(db[[#This Row],[NB PAJAK]]," ",""),"-",""),"(",""),")",""),".",""),",",""),"/",""),"""",""),"+",""))</f>
        <v/>
      </c>
      <c r="E2291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pcxda3348d8x20bentuksetminion192pcsuntana</v>
      </c>
      <c r="F2291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pckxda3348d8x20bentuksetminion192pcs</v>
      </c>
      <c r="G2291" s="82" t="str">
        <f>db[[#This Row],[NB NOTA_C]]&amp;LOWER(SUBSTITUTE(SUBSTITUTE(SUBSTITUTE(SUBSTITUTE(SUBSTITUTE(SUBSTITUTE(SUBSTITUTE(SUBSTITUTE(SUBSTITUTE(db[[#This Row],[FAKTUR]]," ",),".",""),"-",""),"(",""),")",""),",",""),"/",""),"""",""),"+",""))</f>
        <v>pckxda3348d8x20bentuksetminionuntana</v>
      </c>
      <c r="H2291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pckxda3348d8x20bentuksetminion192pcsuntana</v>
      </c>
      <c r="I2291" s="7" t="s">
        <v>5828</v>
      </c>
      <c r="J2291" s="7" t="s">
        <v>3477</v>
      </c>
      <c r="K2291" s="15"/>
      <c r="L2291" s="2" t="s">
        <v>1336</v>
      </c>
      <c r="M2291" s="83" t="e">
        <f>IF(db[[#This Row],[NB NOTA_C]]="","",COUNTIF([2]!B_MSK[concat],db[[#This Row],[NB NOTA_C]]))</f>
        <v>#REF!</v>
      </c>
      <c r="N2291" s="84" t="s">
        <v>1352</v>
      </c>
      <c r="O2291" s="82" t="s">
        <v>1477</v>
      </c>
      <c r="P2291" s="7" t="s">
        <v>2442</v>
      </c>
      <c r="Q2291" s="82"/>
      <c r="R2291" s="82" t="str">
        <f>IF(db[[#This Row],[QTY/ CTN]]="","",SUBSTITUTE(SUBSTITUTE(SUBSTITUTE(db[[#This Row],[QTY/ CTN]]," ","_",2),"(",""),")","")&amp;"_")</f>
        <v>192 PCS_</v>
      </c>
      <c r="S2291" s="82">
        <f>IF(db[[#This Row],[H_QTY/ CTN]]="","",SEARCH("_",db[[#This Row],[H_QTY/ CTN]]))</f>
        <v>8</v>
      </c>
      <c r="T2291" s="82">
        <f>IF(db[[#This Row],[H_QTY/ CTN]]="","",LEN(db[[#This Row],[H_QTY/ CTN]]))</f>
        <v>8</v>
      </c>
      <c r="U2291" s="85" t="str">
        <f>IF(db[[#This Row],[H_QTY/ CTN]]="","",LEFT(db[[#This Row],[H_QTY/ CTN]],db[[#This Row],[H_1]]-1))</f>
        <v>192 PCS</v>
      </c>
      <c r="V2291" s="85" t="str">
        <f>IF(NOT(db[[#This Row],[H_1]]=db[[#This Row],[H_2]]),MID(db[[#This Row],[H_QTY/ CTN]],db[[#This Row],[H_1]]+1,db[[#This Row],[H_2]]-db[[#This Row],[H_1]]-1),"")</f>
        <v/>
      </c>
      <c r="W2291" s="40" t="str">
        <f>IF(db[[#This Row],[QTY/ CTN B]]="","",LEFT(db[[#This Row],[QTY/ CTN B]],SEARCH(" ",db[[#This Row],[QTY/ CTN B]],1)-1))</f>
        <v>192</v>
      </c>
      <c r="X2291" s="40" t="str">
        <f>IF(db[[#This Row],[QTY/ CTN B]]="","",RIGHT(db[[#This Row],[QTY/ CTN B]],LEN(db[[#This Row],[QTY/ CTN B]])-SEARCH(" ",db[[#This Row],[QTY/ CTN B]],1)))</f>
        <v>PCS</v>
      </c>
      <c r="Y2291" s="40" t="str">
        <f>IF(db[[#This Row],[QTY/ CTN TG]]="",IF(db[[#This Row],[STN TG]]="","",12),LEFT(db[[#This Row],[QTY/ CTN TG]],SEARCH(" ",db[[#This Row],[QTY/ CTN TG]],1)-1))</f>
        <v/>
      </c>
      <c r="Z22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91" s="40" t="str">
        <f>IF(db[[#This Row],[STN K]]="","",IF(db[[#This Row],[STN TG]]="LSN",12,""))</f>
        <v/>
      </c>
      <c r="AB2291" s="40" t="str">
        <f>IF(db[[#This Row],[STN TG]]="LSN","PCS","")</f>
        <v/>
      </c>
      <c r="AC2291" s="40">
        <f>db[[#This Row],[QTY B]]*IF(db[[#This Row],[QTY TG]]="",1,db[[#This Row],[QTY TG]])*IF(db[[#This Row],[QTY K]]="",1,db[[#This Row],[QTY K]])</f>
        <v>192</v>
      </c>
      <c r="AD2291" s="40" t="str">
        <f>IF(db[[#This Row],[STN K]]="",IF(db[[#This Row],[STN TG]]="",db[[#This Row],[STN B]],db[[#This Row],[STN TG]]),db[[#This Row],[STN K]])</f>
        <v>PCS</v>
      </c>
      <c r="AE2291" s="40"/>
    </row>
    <row r="2292" spans="1:31" x14ac:dyDescent="0.25">
      <c r="A2292" s="40">
        <f t="shared" si="35"/>
        <v>2291</v>
      </c>
      <c r="B2292" s="82" t="str">
        <f>LOWER(SUBSTITUTE(SUBSTITUTE(SUBSTITUTE(SUBSTITUTE(SUBSTITUTE(SUBSTITUTE(SUBSTITUTE(SUBSTITUTE(db[[#This Row],[NB BM]]," ",),".",""),"-",""),"(",""),")",""),"/",""),"""",""),"+",""))</f>
        <v>pcxda3348d8x20bentuksettsum</v>
      </c>
      <c r="C2292" s="82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D2292" s="82" t="str">
        <f>LOWER(SUBSTITUTE(SUBSTITUTE(SUBSTITUTE(SUBSTITUTE(SUBSTITUTE(SUBSTITUTE(SUBSTITUTE(SUBSTITUTE(SUBSTITUTE(db[[#This Row],[NB PAJAK]]," ",""),"-",""),"(",""),")",""),".",""),",",""),"/",""),"""",""),"+",""))</f>
        <v/>
      </c>
      <c r="E2292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pcxda3348d8x20bentuksettsum192pcsuntana</v>
      </c>
      <c r="F2292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pckxda3348d8x20bentuksettsum192pcs</v>
      </c>
      <c r="G2292" s="82" t="str">
        <f>db[[#This Row],[NB NOTA_C]]&amp;LOWER(SUBSTITUTE(SUBSTITUTE(SUBSTITUTE(SUBSTITUTE(SUBSTITUTE(SUBSTITUTE(SUBSTITUTE(SUBSTITUTE(SUBSTITUTE(db[[#This Row],[FAKTUR]]," ",),".",""),"-",""),"(",""),")",""),",",""),"/",""),"""",""),"+",""))</f>
        <v>pckxda3348d8x20bentuksettsumuntana</v>
      </c>
      <c r="H2292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pckxda3348d8x20bentuksettsum192pcsuntana</v>
      </c>
      <c r="I2292" s="7" t="s">
        <v>5829</v>
      </c>
      <c r="J2292" s="7" t="s">
        <v>3475</v>
      </c>
      <c r="K2292" s="15"/>
      <c r="L2292" s="2" t="s">
        <v>1336</v>
      </c>
      <c r="M2292" s="83" t="e">
        <f>IF(db[[#This Row],[NB NOTA_C]]="","",COUNTIF([2]!B_MSK[concat],db[[#This Row],[NB NOTA_C]]))</f>
        <v>#REF!</v>
      </c>
      <c r="N2292" s="84" t="s">
        <v>1352</v>
      </c>
      <c r="O2292" s="82" t="s">
        <v>1477</v>
      </c>
      <c r="P2292" s="7" t="s">
        <v>2442</v>
      </c>
      <c r="Q2292" s="82"/>
      <c r="R2292" s="82" t="str">
        <f>IF(db[[#This Row],[QTY/ CTN]]="","",SUBSTITUTE(SUBSTITUTE(SUBSTITUTE(db[[#This Row],[QTY/ CTN]]," ","_",2),"(",""),")","")&amp;"_")</f>
        <v>192 PCS_</v>
      </c>
      <c r="S2292" s="82">
        <f>IF(db[[#This Row],[H_QTY/ CTN]]="","",SEARCH("_",db[[#This Row],[H_QTY/ CTN]]))</f>
        <v>8</v>
      </c>
      <c r="T2292" s="82">
        <f>IF(db[[#This Row],[H_QTY/ CTN]]="","",LEN(db[[#This Row],[H_QTY/ CTN]]))</f>
        <v>8</v>
      </c>
      <c r="U2292" s="85" t="str">
        <f>IF(db[[#This Row],[H_QTY/ CTN]]="","",LEFT(db[[#This Row],[H_QTY/ CTN]],db[[#This Row],[H_1]]-1))</f>
        <v>192 PCS</v>
      </c>
      <c r="V2292" s="85" t="str">
        <f>IF(NOT(db[[#This Row],[H_1]]=db[[#This Row],[H_2]]),MID(db[[#This Row],[H_QTY/ CTN]],db[[#This Row],[H_1]]+1,db[[#This Row],[H_2]]-db[[#This Row],[H_1]]-1),"")</f>
        <v/>
      </c>
      <c r="W2292" s="40" t="str">
        <f>IF(db[[#This Row],[QTY/ CTN B]]="","",LEFT(db[[#This Row],[QTY/ CTN B]],SEARCH(" ",db[[#This Row],[QTY/ CTN B]],1)-1))</f>
        <v>192</v>
      </c>
      <c r="X2292" s="40" t="str">
        <f>IF(db[[#This Row],[QTY/ CTN B]]="","",RIGHT(db[[#This Row],[QTY/ CTN B]],LEN(db[[#This Row],[QTY/ CTN B]])-SEARCH(" ",db[[#This Row],[QTY/ CTN B]],1)))</f>
        <v>PCS</v>
      </c>
      <c r="Y2292" s="40" t="str">
        <f>IF(db[[#This Row],[QTY/ CTN TG]]="",IF(db[[#This Row],[STN TG]]="","",12),LEFT(db[[#This Row],[QTY/ CTN TG]],SEARCH(" ",db[[#This Row],[QTY/ CTN TG]],1)-1))</f>
        <v/>
      </c>
      <c r="Z22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92" s="40" t="str">
        <f>IF(db[[#This Row],[STN K]]="","",IF(db[[#This Row],[STN TG]]="LSN",12,""))</f>
        <v/>
      </c>
      <c r="AB2292" s="40" t="str">
        <f>IF(db[[#This Row],[STN TG]]="LSN","PCS","")</f>
        <v/>
      </c>
      <c r="AC2292" s="40">
        <f>db[[#This Row],[QTY B]]*IF(db[[#This Row],[QTY TG]]="",1,db[[#This Row],[QTY TG]])*IF(db[[#This Row],[QTY K]]="",1,db[[#This Row],[QTY K]])</f>
        <v>192</v>
      </c>
      <c r="AD2292" s="40" t="str">
        <f>IF(db[[#This Row],[STN K]]="",IF(db[[#This Row],[STN TG]]="",db[[#This Row],[STN B]],db[[#This Row],[STN TG]]),db[[#This Row],[STN K]])</f>
        <v>PCS</v>
      </c>
      <c r="AE2292" s="40"/>
    </row>
    <row r="2293" spans="1:31" x14ac:dyDescent="0.25">
      <c r="A2293" s="40">
        <f t="shared" si="35"/>
        <v>2292</v>
      </c>
      <c r="B2293" s="5" t="str">
        <f>LOWER(SUBSTITUTE(SUBSTITUTE(SUBSTITUTE(SUBSTITUTE(SUBSTITUTE(SUBSTITUTE(SUBSTITUTE(SUBSTITUTE(db[[#This Row],[NB BM]]," ",),".",""),"-",""),"(",""),")",""),"/",""),"""",""),"+",""))</f>
        <v>pcgastags3210buahfruit</v>
      </c>
      <c r="C2293" s="5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D2293" s="5" t="str">
        <f>LOWER(SUBSTITUTE(SUBSTITUTE(SUBSTITUTE(SUBSTITUTE(SUBSTITUTE(SUBSTITUTE(SUBSTITUTE(SUBSTITUTE(SUBSTITUTE(db[[#This Row],[NB PAJAK]]," ",""),"-",""),"(",""),")",""),".",""),",",""),"/",""),"""",""),"+",""))</f>
        <v/>
      </c>
      <c r="E229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pcgastags3210buahfruit935pcsuntana</v>
      </c>
      <c r="F229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pclgastags3210fruit935pcs</v>
      </c>
      <c r="G2293" s="5" t="str">
        <f>db[[#This Row],[NB NOTA_C]]&amp;LOWER(SUBSTITUTE(SUBSTITUTE(SUBSTITUTE(SUBSTITUTE(SUBSTITUTE(SUBSTITUTE(SUBSTITUTE(SUBSTITUTE(SUBSTITUTE(db[[#This Row],[FAKTUR]]," ",),".",""),"-",""),"(",""),")",""),",",""),"/",""),"""",""),"+",""))</f>
        <v>pclgastags3210fruituntana</v>
      </c>
      <c r="H229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pclgastags3210fruit935pcsuntana</v>
      </c>
      <c r="I2293" s="2" t="s">
        <v>5830</v>
      </c>
      <c r="J2293" s="2" t="s">
        <v>2598</v>
      </c>
      <c r="K2293" s="14"/>
      <c r="L2293" s="2" t="s">
        <v>1336</v>
      </c>
      <c r="M2293" s="34" t="e">
        <f>IF(db[[#This Row],[NB NOTA_C]]="","",COUNTIF([2]!B_MSK[concat],db[[#This Row],[NB NOTA_C]]))</f>
        <v>#REF!</v>
      </c>
      <c r="N2293" s="9" t="s">
        <v>1352</v>
      </c>
      <c r="O2293" s="5" t="s">
        <v>1869</v>
      </c>
      <c r="P2293" s="2" t="s">
        <v>2442</v>
      </c>
      <c r="R2293" s="2" t="str">
        <f>IF(db[[#This Row],[QTY/ CTN]]="","",SUBSTITUTE(SUBSTITUTE(SUBSTITUTE(db[[#This Row],[QTY/ CTN]]," ","_",2),"(",""),")","")&amp;"_")</f>
        <v>935 PCS_</v>
      </c>
      <c r="S2293" s="2">
        <f>IF(db[[#This Row],[H_QTY/ CTN]]="","",SEARCH("_",db[[#This Row],[H_QTY/ CTN]]))</f>
        <v>8</v>
      </c>
      <c r="T2293" s="2">
        <f>IF(db[[#This Row],[H_QTY/ CTN]]="","",LEN(db[[#This Row],[H_QTY/ CTN]]))</f>
        <v>8</v>
      </c>
      <c r="U2293" s="41" t="str">
        <f>IF(db[[#This Row],[H_QTY/ CTN]]="","",LEFT(db[[#This Row],[H_QTY/ CTN]],db[[#This Row],[H_1]]-1))</f>
        <v>935 PCS</v>
      </c>
      <c r="V2293" s="40" t="str">
        <f>IF(NOT(db[[#This Row],[H_1]]=db[[#This Row],[H_2]]),MID(db[[#This Row],[H_QTY/ CTN]],db[[#This Row],[H_1]]+1,db[[#This Row],[H_2]]-db[[#This Row],[H_1]]-1),"")</f>
        <v/>
      </c>
      <c r="W2293" s="40" t="str">
        <f>IF(db[[#This Row],[QTY/ CTN B]]="","",LEFT(db[[#This Row],[QTY/ CTN B]],SEARCH(" ",db[[#This Row],[QTY/ CTN B]],1)-1))</f>
        <v>935</v>
      </c>
      <c r="X2293" s="40" t="str">
        <f>IF(db[[#This Row],[QTY/ CTN B]]="","",RIGHT(db[[#This Row],[QTY/ CTN B]],LEN(db[[#This Row],[QTY/ CTN B]])-SEARCH(" ",db[[#This Row],[QTY/ CTN B]],1)))</f>
        <v>PCS</v>
      </c>
      <c r="Y2293" s="40" t="str">
        <f>IF(db[[#This Row],[QTY/ CTN TG]]="",IF(db[[#This Row],[STN TG]]="","",12),LEFT(db[[#This Row],[QTY/ CTN TG]],SEARCH(" ",db[[#This Row],[QTY/ CTN TG]],1)-1))</f>
        <v/>
      </c>
      <c r="Z22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93" s="40" t="str">
        <f>IF(db[[#This Row],[STN K]]="","",IF(db[[#This Row],[STN TG]]="LSN",12,""))</f>
        <v/>
      </c>
      <c r="AB2293" s="40" t="str">
        <f>IF(db[[#This Row],[STN TG]]="LSN","PCS","")</f>
        <v/>
      </c>
      <c r="AC2293" s="40">
        <f>db[[#This Row],[QTY B]]*IF(db[[#This Row],[QTY TG]]="",1,db[[#This Row],[QTY TG]])*IF(db[[#This Row],[QTY K]]="",1,db[[#This Row],[QTY K]])</f>
        <v>935</v>
      </c>
      <c r="AD2293" s="40" t="str">
        <f>IF(db[[#This Row],[STN K]]="",IF(db[[#This Row],[STN TG]]="",db[[#This Row],[STN B]],db[[#This Row],[STN TG]]),db[[#This Row],[STN K]])</f>
        <v>PCS</v>
      </c>
      <c r="AE2293" s="40"/>
    </row>
    <row r="2294" spans="1:31" x14ac:dyDescent="0.25">
      <c r="A2294" s="40">
        <f t="shared" si="35"/>
        <v>2293</v>
      </c>
      <c r="B2294" s="5" t="str">
        <f>LOWER(SUBSTITUTE(SUBSTITUTE(SUBSTITUTE(SUBSTITUTE(SUBSTITUTE(SUBSTITUTE(SUBSTITUTE(SUBSTITUTE(db[[#This Row],[NB BM]]," ",),".",""),"-",""),"(",""),")",""),"/",""),"""",""),"+",""))</f>
        <v>pcresthjd4167</v>
      </c>
      <c r="C2294" s="5" t="str">
        <f>LOWER(SUBSTITUTE(SUBSTITUTE(SUBSTITUTE(SUBSTITUTE(SUBSTITUTE(SUBSTITUTE(SUBSTITUTE(SUBSTITUTE(SUBSTITUTE(db[[#This Row],[NB NOTA]]," ",),".",""),"-",""),"(",""),")",""),",",""),"/",""),"""",""),"+",""))</f>
        <v>pclhjd4167</v>
      </c>
      <c r="D2294" s="5" t="str">
        <f>LOWER(SUBSTITUTE(SUBSTITUTE(SUBSTITUTE(SUBSTITUTE(SUBSTITUTE(SUBSTITUTE(SUBSTITUTE(SUBSTITUTE(SUBSTITUTE(db[[#This Row],[NB PAJAK]]," ",""),"-",""),"(",""),")",""),".",""),",",""),"/",""),"""",""),"+",""))</f>
        <v/>
      </c>
      <c r="E229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pcresthjd4167192pcsuntana</v>
      </c>
      <c r="F229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pclhjd4167192pcs</v>
      </c>
      <c r="G2294" s="5" t="str">
        <f>db[[#This Row],[NB NOTA_C]]&amp;LOWER(SUBSTITUTE(SUBSTITUTE(SUBSTITUTE(SUBSTITUTE(SUBSTITUTE(SUBSTITUTE(SUBSTITUTE(SUBSTITUTE(SUBSTITUTE(db[[#This Row],[FAKTUR]]," ",),".",""),"-",""),"(",""),")",""),",",""),"/",""),"""",""),"+",""))</f>
        <v>pclhjd4167untana</v>
      </c>
      <c r="H229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pclhjd4167192pcsuntana</v>
      </c>
      <c r="I2294" s="2" t="s">
        <v>5831</v>
      </c>
      <c r="J2294" s="2" t="s">
        <v>4305</v>
      </c>
      <c r="K2294" s="14"/>
      <c r="L2294" s="2" t="s">
        <v>1336</v>
      </c>
      <c r="M2294" s="33" t="e">
        <f>IF(db[[#This Row],[NB NOTA_C]]="","",COUNTIF([2]!B_MSK[concat],db[[#This Row],[NB NOTA_C]]))</f>
        <v>#REF!</v>
      </c>
      <c r="N2294" s="9" t="s">
        <v>1352</v>
      </c>
      <c r="O2294" s="5" t="s">
        <v>1477</v>
      </c>
      <c r="P2294" s="2" t="s">
        <v>2442</v>
      </c>
      <c r="Q2294" s="5"/>
      <c r="R2294" s="5" t="str">
        <f>IF(db[[#This Row],[QTY/ CTN]]="","",SUBSTITUTE(SUBSTITUTE(SUBSTITUTE(db[[#This Row],[QTY/ CTN]]," ","_",2),"(",""),")","")&amp;"_")</f>
        <v>192 PCS_</v>
      </c>
      <c r="S2294" s="5">
        <f>IF(db[[#This Row],[H_QTY/ CTN]]="","",SEARCH("_",db[[#This Row],[H_QTY/ CTN]]))</f>
        <v>8</v>
      </c>
      <c r="T2294" s="5">
        <f>IF(db[[#This Row],[H_QTY/ CTN]]="","",LEN(db[[#This Row],[H_QTY/ CTN]]))</f>
        <v>8</v>
      </c>
      <c r="U2294" s="40" t="str">
        <f>IF(db[[#This Row],[H_QTY/ CTN]]="","",LEFT(db[[#This Row],[H_QTY/ CTN]],db[[#This Row],[H_1]]-1))</f>
        <v>192 PCS</v>
      </c>
      <c r="V2294" s="40" t="str">
        <f>IF(NOT(db[[#This Row],[H_1]]=db[[#This Row],[H_2]]),MID(db[[#This Row],[H_QTY/ CTN]],db[[#This Row],[H_1]]+1,db[[#This Row],[H_2]]-db[[#This Row],[H_1]]-1),"")</f>
        <v/>
      </c>
      <c r="W2294" s="40" t="str">
        <f>IF(db[[#This Row],[QTY/ CTN B]]="","",LEFT(db[[#This Row],[QTY/ CTN B]],SEARCH(" ",db[[#This Row],[QTY/ CTN B]],1)-1))</f>
        <v>192</v>
      </c>
      <c r="X2294" s="40" t="str">
        <f>IF(db[[#This Row],[QTY/ CTN B]]="","",RIGHT(db[[#This Row],[QTY/ CTN B]],LEN(db[[#This Row],[QTY/ CTN B]])-SEARCH(" ",db[[#This Row],[QTY/ CTN B]],1)))</f>
        <v>PCS</v>
      </c>
      <c r="Y2294" s="40" t="str">
        <f>IF(db[[#This Row],[QTY/ CTN TG]]="",IF(db[[#This Row],[STN TG]]="","",12),LEFT(db[[#This Row],[QTY/ CTN TG]],SEARCH(" ",db[[#This Row],[QTY/ CTN TG]],1)-1))</f>
        <v/>
      </c>
      <c r="Z22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94" s="40" t="str">
        <f>IF(db[[#This Row],[STN K]]="","",IF(db[[#This Row],[STN TG]]="LSN",12,""))</f>
        <v/>
      </c>
      <c r="AB2294" s="40" t="str">
        <f>IF(db[[#This Row],[STN TG]]="LSN","PCS","")</f>
        <v/>
      </c>
      <c r="AC2294" s="40">
        <f>db[[#This Row],[QTY B]]*IF(db[[#This Row],[QTY TG]]="",1,db[[#This Row],[QTY TG]])*IF(db[[#This Row],[QTY K]]="",1,db[[#This Row],[QTY K]])</f>
        <v>192</v>
      </c>
      <c r="AD2294" s="40" t="str">
        <f>IF(db[[#This Row],[STN K]]="",IF(db[[#This Row],[STN TG]]="",db[[#This Row],[STN B]],db[[#This Row],[STN TG]]),db[[#This Row],[STN K]])</f>
        <v>PCS</v>
      </c>
      <c r="AE2294" s="40"/>
    </row>
    <row r="2295" spans="1:31" x14ac:dyDescent="0.25">
      <c r="A2295" s="40">
        <f t="shared" si="35"/>
        <v>2294</v>
      </c>
      <c r="B2295" s="5" t="str">
        <f>LOWER(SUBSTITUTE(SUBSTITUTE(SUBSTITUTE(SUBSTITUTE(SUBSTITUTE(SUBSTITUTE(SUBSTITUTE(SUBSTITUTE(db[[#This Row],[NB BM]]," ",),".",""),"-",""),"(",""),")",""),"/",""),"""",""),"+",""))</f>
        <v>pcresthjd4172</v>
      </c>
      <c r="C2295" s="5" t="str">
        <f>LOWER(SUBSTITUTE(SUBSTITUTE(SUBSTITUTE(SUBSTITUTE(SUBSTITUTE(SUBSTITUTE(SUBSTITUTE(SUBSTITUTE(SUBSTITUTE(db[[#This Row],[NB NOTA]]," ",),".",""),"-",""),"(",""),")",""),",",""),"/",""),"""",""),"+",""))</f>
        <v>pclhjd4172</v>
      </c>
      <c r="D2295" s="5" t="str">
        <f>LOWER(SUBSTITUTE(SUBSTITUTE(SUBSTITUTE(SUBSTITUTE(SUBSTITUTE(SUBSTITUTE(SUBSTITUTE(SUBSTITUTE(SUBSTITUTE(db[[#This Row],[NB PAJAK]]," ",""),"-",""),"(",""),")",""),".",""),",",""),"/",""),"""",""),"+",""))</f>
        <v/>
      </c>
      <c r="E229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pcresthjd4172120pcsuntana</v>
      </c>
      <c r="F229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pclhjd4172120pcs</v>
      </c>
      <c r="G2295" s="5" t="str">
        <f>db[[#This Row],[NB NOTA_C]]&amp;LOWER(SUBSTITUTE(SUBSTITUTE(SUBSTITUTE(SUBSTITUTE(SUBSTITUTE(SUBSTITUTE(SUBSTITUTE(SUBSTITUTE(SUBSTITUTE(db[[#This Row],[FAKTUR]]," ",),".",""),"-",""),"(",""),")",""),",",""),"/",""),"""",""),"+",""))</f>
        <v>pclhjd4172untana</v>
      </c>
      <c r="H229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pclhjd4172120pcsuntana</v>
      </c>
      <c r="I2295" s="2" t="s">
        <v>5832</v>
      </c>
      <c r="J2295" s="2" t="s">
        <v>4304</v>
      </c>
      <c r="K2295" s="14"/>
      <c r="L2295" s="2" t="s">
        <v>1336</v>
      </c>
      <c r="M2295" s="33" t="e">
        <f>IF(db[[#This Row],[NB NOTA_C]]="","",COUNTIF([2]!B_MSK[concat],db[[#This Row],[NB NOTA_C]]))</f>
        <v>#REF!</v>
      </c>
      <c r="N2295" s="9" t="s">
        <v>1352</v>
      </c>
      <c r="O2295" s="5" t="s">
        <v>1382</v>
      </c>
      <c r="P2295" s="2" t="s">
        <v>2442</v>
      </c>
      <c r="Q2295" s="5"/>
      <c r="R2295" s="5" t="str">
        <f>IF(db[[#This Row],[QTY/ CTN]]="","",SUBSTITUTE(SUBSTITUTE(SUBSTITUTE(db[[#This Row],[QTY/ CTN]]," ","_",2),"(",""),")","")&amp;"_")</f>
        <v>120 PCS_</v>
      </c>
      <c r="S2295" s="5">
        <f>IF(db[[#This Row],[H_QTY/ CTN]]="","",SEARCH("_",db[[#This Row],[H_QTY/ CTN]]))</f>
        <v>8</v>
      </c>
      <c r="T2295" s="5">
        <f>IF(db[[#This Row],[H_QTY/ CTN]]="","",LEN(db[[#This Row],[H_QTY/ CTN]]))</f>
        <v>8</v>
      </c>
      <c r="U2295" s="40" t="str">
        <f>IF(db[[#This Row],[H_QTY/ CTN]]="","",LEFT(db[[#This Row],[H_QTY/ CTN]],db[[#This Row],[H_1]]-1))</f>
        <v>120 PCS</v>
      </c>
      <c r="V2295" s="40" t="str">
        <f>IF(NOT(db[[#This Row],[H_1]]=db[[#This Row],[H_2]]),MID(db[[#This Row],[H_QTY/ CTN]],db[[#This Row],[H_1]]+1,db[[#This Row],[H_2]]-db[[#This Row],[H_1]]-1),"")</f>
        <v/>
      </c>
      <c r="W2295" s="40" t="str">
        <f>IF(db[[#This Row],[QTY/ CTN B]]="","",LEFT(db[[#This Row],[QTY/ CTN B]],SEARCH(" ",db[[#This Row],[QTY/ CTN B]],1)-1))</f>
        <v>120</v>
      </c>
      <c r="X2295" s="40" t="str">
        <f>IF(db[[#This Row],[QTY/ CTN B]]="","",RIGHT(db[[#This Row],[QTY/ CTN B]],LEN(db[[#This Row],[QTY/ CTN B]])-SEARCH(" ",db[[#This Row],[QTY/ CTN B]],1)))</f>
        <v>PCS</v>
      </c>
      <c r="Y2295" s="40" t="str">
        <f>IF(db[[#This Row],[QTY/ CTN TG]]="",IF(db[[#This Row],[STN TG]]="","",12),LEFT(db[[#This Row],[QTY/ CTN TG]],SEARCH(" ",db[[#This Row],[QTY/ CTN TG]],1)-1))</f>
        <v/>
      </c>
      <c r="Z22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95" s="40" t="str">
        <f>IF(db[[#This Row],[STN K]]="","",IF(db[[#This Row],[STN TG]]="LSN",12,""))</f>
        <v/>
      </c>
      <c r="AB2295" s="40" t="str">
        <f>IF(db[[#This Row],[STN TG]]="LSN","PCS","")</f>
        <v/>
      </c>
      <c r="AC2295" s="40">
        <f>db[[#This Row],[QTY B]]*IF(db[[#This Row],[QTY TG]]="",1,db[[#This Row],[QTY TG]])*IF(db[[#This Row],[QTY K]]="",1,db[[#This Row],[QTY K]])</f>
        <v>120</v>
      </c>
      <c r="AD2295" s="40" t="str">
        <f>IF(db[[#This Row],[STN K]]="",IF(db[[#This Row],[STN TG]]="",db[[#This Row],[STN B]],db[[#This Row],[STN TG]]),db[[#This Row],[STN K]])</f>
        <v>PCS</v>
      </c>
      <c r="AE2295" s="40"/>
    </row>
    <row r="2296" spans="1:31" x14ac:dyDescent="0.25">
      <c r="A2296" s="40">
        <f t="shared" si="35"/>
        <v>2295</v>
      </c>
      <c r="B2296" s="5" t="str">
        <f>LOWER(SUBSTITUTE(SUBSTITUTE(SUBSTITUTE(SUBSTITUTE(SUBSTITUTE(SUBSTITUTE(SUBSTITUTE(SUBSTITUTE(db[[#This Row],[NB BM]]," ",),".",""),"-",""),"(",""),")",""),"/",""),"""",""),"+",""))</f>
        <v>pcmagnit1628kalkulator</v>
      </c>
      <c r="C2296" s="5" t="str">
        <f>LOWER(SUBSTITUTE(SUBSTITUTE(SUBSTITUTE(SUBSTITUTE(SUBSTITUTE(SUBSTITUTE(SUBSTITUTE(SUBSTITUTE(SUBSTITUTE(db[[#This Row],[NB NOTA]]," ",),".",""),"-",""),"(",""),")",""),",",""),"/",""),"""",""),"+",""))</f>
        <v>pcm1628</v>
      </c>
      <c r="D2296" s="5" t="str">
        <f>LOWER(SUBSTITUTE(SUBSTITUTE(SUBSTITUTE(SUBSTITUTE(SUBSTITUTE(SUBSTITUTE(SUBSTITUTE(SUBSTITUTE(SUBSTITUTE(db[[#This Row],[NB PAJAK]]," ",""),"-",""),"(",""),")",""),".",""),",",""),"/",""),"""",""),"+",""))</f>
        <v/>
      </c>
      <c r="E229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pcmagnit1628kalkulator120pcsuntana</v>
      </c>
      <c r="F229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pcm1628120pcs</v>
      </c>
      <c r="G2296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pcm1628untana</v>
      </c>
      <c r="H229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pcm1628120pcsuntana</v>
      </c>
      <c r="I2296" s="2" t="s">
        <v>5833</v>
      </c>
      <c r="J2296" s="2" t="s">
        <v>2876</v>
      </c>
      <c r="K2296" s="14"/>
      <c r="L2296" s="2" t="s">
        <v>1336</v>
      </c>
      <c r="M2296" s="34" t="e">
        <f>IF(db[[#This Row],[NB NOTA_C]]="","",COUNTIF([2]!B_MSK[concat],db[[#This Row],[NB NOTA_C]]))</f>
        <v>#REF!</v>
      </c>
      <c r="N2296" s="9" t="s">
        <v>1352</v>
      </c>
      <c r="O2296" s="5" t="s">
        <v>1382</v>
      </c>
      <c r="P2296" s="2" t="s">
        <v>2442</v>
      </c>
      <c r="R2296" s="2" t="str">
        <f>IF(db[[#This Row],[QTY/ CTN]]="","",SUBSTITUTE(SUBSTITUTE(SUBSTITUTE(db[[#This Row],[QTY/ CTN]]," ","_",2),"(",""),")","")&amp;"_")</f>
        <v>120 PCS_</v>
      </c>
      <c r="S2296" s="2">
        <f>IF(db[[#This Row],[H_QTY/ CTN]]="","",SEARCH("_",db[[#This Row],[H_QTY/ CTN]]))</f>
        <v>8</v>
      </c>
      <c r="T2296" s="2">
        <f>IF(db[[#This Row],[H_QTY/ CTN]]="","",LEN(db[[#This Row],[H_QTY/ CTN]]))</f>
        <v>8</v>
      </c>
      <c r="U2296" s="41" t="str">
        <f>IF(db[[#This Row],[H_QTY/ CTN]]="","",LEFT(db[[#This Row],[H_QTY/ CTN]],db[[#This Row],[H_1]]-1))</f>
        <v>120 PCS</v>
      </c>
      <c r="V2296" s="40" t="str">
        <f>IF(NOT(db[[#This Row],[H_1]]=db[[#This Row],[H_2]]),MID(db[[#This Row],[H_QTY/ CTN]],db[[#This Row],[H_1]]+1,db[[#This Row],[H_2]]-db[[#This Row],[H_1]]-1),"")</f>
        <v/>
      </c>
      <c r="W2296" s="40" t="str">
        <f>IF(db[[#This Row],[QTY/ CTN B]]="","",LEFT(db[[#This Row],[QTY/ CTN B]],SEARCH(" ",db[[#This Row],[QTY/ CTN B]],1)-1))</f>
        <v>120</v>
      </c>
      <c r="X2296" s="40" t="str">
        <f>IF(db[[#This Row],[QTY/ CTN B]]="","",RIGHT(db[[#This Row],[QTY/ CTN B]],LEN(db[[#This Row],[QTY/ CTN B]])-SEARCH(" ",db[[#This Row],[QTY/ CTN B]],1)))</f>
        <v>PCS</v>
      </c>
      <c r="Y2296" s="40" t="str">
        <f>IF(db[[#This Row],[QTY/ CTN TG]]="",IF(db[[#This Row],[STN TG]]="","",12),LEFT(db[[#This Row],[QTY/ CTN TG]],SEARCH(" ",db[[#This Row],[QTY/ CTN TG]],1)-1))</f>
        <v/>
      </c>
      <c r="Z22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96" s="40" t="str">
        <f>IF(db[[#This Row],[STN K]]="","",IF(db[[#This Row],[STN TG]]="LSN",12,""))</f>
        <v/>
      </c>
      <c r="AB2296" s="40" t="str">
        <f>IF(db[[#This Row],[STN TG]]="LSN","PCS","")</f>
        <v/>
      </c>
      <c r="AC2296" s="40">
        <f>db[[#This Row],[QTY B]]*IF(db[[#This Row],[QTY TG]]="",1,db[[#This Row],[QTY TG]])*IF(db[[#This Row],[QTY K]]="",1,db[[#This Row],[QTY K]])</f>
        <v>120</v>
      </c>
      <c r="AD2296" s="40" t="str">
        <f>IF(db[[#This Row],[STN K]]="",IF(db[[#This Row],[STN TG]]="",db[[#This Row],[STN B]],db[[#This Row],[STN TG]]),db[[#This Row],[STN K]])</f>
        <v>PCS</v>
      </c>
      <c r="AE2296" s="40"/>
    </row>
    <row r="2297" spans="1:31" x14ac:dyDescent="0.25">
      <c r="A2297" s="40">
        <f t="shared" si="35"/>
        <v>2296</v>
      </c>
      <c r="B2297" s="114" t="str">
        <f>LOWER(SUBSTITUTE(SUBSTITUTE(SUBSTITUTE(SUBSTITUTE(SUBSTITUTE(SUBSTITUTE(SUBSTITUTE(SUBSTITUTE(db[[#This Row],[NB BM]]," ",),".",""),"-",""),"(",""),")",""),"/",""),"""",""),"+",""))</f>
        <v>pcmagnit59696</v>
      </c>
      <c r="C2297" s="114" t="str">
        <f>LOWER(SUBSTITUTE(SUBSTITUTE(SUBSTITUTE(SUBSTITUTE(SUBSTITUTE(SUBSTITUTE(SUBSTITUTE(SUBSTITUTE(SUBSTITUTE(db[[#This Row],[NB NOTA]]," ",),".",""),"-",""),"(",""),")",""),",",""),"/",""),"""",""),"+",""))</f>
        <v>pcm59696</v>
      </c>
      <c r="D2297" s="114" t="str">
        <f>LOWER(SUBSTITUTE(SUBSTITUTE(SUBSTITUTE(SUBSTITUTE(SUBSTITUTE(SUBSTITUTE(SUBSTITUTE(SUBSTITUTE(SUBSTITUTE(db[[#This Row],[NB PAJAK]]," ",""),"-",""),"(",""),")",""),".",""),",",""),"/",""),"""",""),"+",""))</f>
        <v/>
      </c>
      <c r="E2297" s="11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pcmagnit59696120pcsuntana</v>
      </c>
      <c r="F2297" s="114" t="str">
        <f>db[[#This Row],[NB NOTA_C]]&amp;LOWER(SUBSTITUTE(SUBSTITUTE(SUBSTITUTE(SUBSTITUTE(SUBSTITUTE(SUBSTITUTE(SUBSTITUTE(SUBSTITUTE(SUBSTITUTE(db[[#This Row],[QTY/ CTN]]," ",),".",""),"-",""),"(",""),")",""),",",""),"/",""),"""",""),"+",""))</f>
        <v>pcm59696120pcs</v>
      </c>
      <c r="G2297" s="114" t="str">
        <f>db[[#This Row],[NB NOTA_C]]&amp;LOWER(SUBSTITUTE(SUBSTITUTE(SUBSTITUTE(SUBSTITUTE(SUBSTITUTE(SUBSTITUTE(SUBSTITUTE(SUBSTITUTE(SUBSTITUTE(db[[#This Row],[FAKTUR]]," ",),".",""),"-",""),"(",""),")",""),",",""),"/",""),"""",""),"+",""))</f>
        <v>pcm59696untana</v>
      </c>
      <c r="H2297" s="11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pcm59696120pcsuntana</v>
      </c>
      <c r="I2297" s="10" t="s">
        <v>5834</v>
      </c>
      <c r="J2297" s="10" t="s">
        <v>3805</v>
      </c>
      <c r="K2297" s="24"/>
      <c r="L2297" s="2" t="s">
        <v>1336</v>
      </c>
      <c r="M2297" s="125" t="e">
        <f>IF(db[[#This Row],[NB NOTA_C]]="","",COUNTIF([2]!B_MSK[concat],db[[#This Row],[NB NOTA_C]]))</f>
        <v>#REF!</v>
      </c>
      <c r="N2297" s="138" t="s">
        <v>1352</v>
      </c>
      <c r="O2297" s="114" t="s">
        <v>1382</v>
      </c>
      <c r="P2297" s="10" t="s">
        <v>2442</v>
      </c>
      <c r="Q2297" s="114"/>
      <c r="R2297" s="114" t="str">
        <f>IF(db[[#This Row],[QTY/ CTN]]="","",SUBSTITUTE(SUBSTITUTE(SUBSTITUTE(db[[#This Row],[QTY/ CTN]]," ","_",2),"(",""),")","")&amp;"_")</f>
        <v>120 PCS_</v>
      </c>
      <c r="S2297" s="114">
        <f>IF(db[[#This Row],[H_QTY/ CTN]]="","",SEARCH("_",db[[#This Row],[H_QTY/ CTN]]))</f>
        <v>8</v>
      </c>
      <c r="T2297" s="114">
        <f>IF(db[[#This Row],[H_QTY/ CTN]]="","",LEN(db[[#This Row],[H_QTY/ CTN]]))</f>
        <v>8</v>
      </c>
      <c r="U2297" s="115" t="str">
        <f>IF(db[[#This Row],[H_QTY/ CTN]]="","",LEFT(db[[#This Row],[H_QTY/ CTN]],db[[#This Row],[H_1]]-1))</f>
        <v>120 PCS</v>
      </c>
      <c r="V2297" s="115" t="str">
        <f>IF(NOT(db[[#This Row],[H_1]]=db[[#This Row],[H_2]]),MID(db[[#This Row],[H_QTY/ CTN]],db[[#This Row],[H_1]]+1,db[[#This Row],[H_2]]-db[[#This Row],[H_1]]-1),"")</f>
        <v/>
      </c>
      <c r="W2297" s="40" t="str">
        <f>IF(db[[#This Row],[QTY/ CTN B]]="","",LEFT(db[[#This Row],[QTY/ CTN B]],SEARCH(" ",db[[#This Row],[QTY/ CTN B]],1)-1))</f>
        <v>120</v>
      </c>
      <c r="X2297" s="40" t="str">
        <f>IF(db[[#This Row],[QTY/ CTN B]]="","",RIGHT(db[[#This Row],[QTY/ CTN B]],LEN(db[[#This Row],[QTY/ CTN B]])-SEARCH(" ",db[[#This Row],[QTY/ CTN B]],1)))</f>
        <v>PCS</v>
      </c>
      <c r="Y2297" s="40" t="str">
        <f>IF(db[[#This Row],[QTY/ CTN TG]]="",IF(db[[#This Row],[STN TG]]="","",12),LEFT(db[[#This Row],[QTY/ CTN TG]],SEARCH(" ",db[[#This Row],[QTY/ CTN TG]],1)-1))</f>
        <v/>
      </c>
      <c r="Z22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97" s="40" t="str">
        <f>IF(db[[#This Row],[STN K]]="","",IF(db[[#This Row],[STN TG]]="LSN",12,""))</f>
        <v/>
      </c>
      <c r="AB2297" s="40" t="str">
        <f>IF(db[[#This Row],[STN TG]]="LSN","PCS","")</f>
        <v/>
      </c>
      <c r="AC2297" s="40">
        <f>db[[#This Row],[QTY B]]*IF(db[[#This Row],[QTY TG]]="",1,db[[#This Row],[QTY TG]])*IF(db[[#This Row],[QTY K]]="",1,db[[#This Row],[QTY K]])</f>
        <v>120</v>
      </c>
      <c r="AD2297" s="40" t="str">
        <f>IF(db[[#This Row],[STN K]]="",IF(db[[#This Row],[STN TG]]="",db[[#This Row],[STN B]],db[[#This Row],[STN TG]]),db[[#This Row],[STN K]])</f>
        <v>PCS</v>
      </c>
      <c r="AE2297" s="40"/>
    </row>
    <row r="2298" spans="1:31" x14ac:dyDescent="0.25">
      <c r="A2298" s="40">
        <f t="shared" si="35"/>
        <v>2297</v>
      </c>
      <c r="B2298" s="5" t="str">
        <f>LOWER(SUBSTITUTE(SUBSTITUTE(SUBSTITUTE(SUBSTITUTE(SUBSTITUTE(SUBSTITUTE(SUBSTITUTE(SUBSTITUTE(db[[#This Row],[NB BM]]," ",),".",""),"-",""),"(",""),")",""),"/",""),"""",""),"+",""))</f>
        <v>pcmagnitgp93548x22puatrbt21</v>
      </c>
      <c r="C2298" s="5" t="str">
        <f>LOWER(SUBSTITUTE(SUBSTITUTE(SUBSTITUTE(SUBSTITUTE(SUBSTITUTE(SUBSTITUTE(SUBSTITUTE(SUBSTITUTE(SUBSTITUTE(db[[#This Row],[NB NOTA]]," ",),".",""),"-",""),"(",""),")",""),",",""),"/",""),"""",""),"+",""))</f>
        <v>pcm9354</v>
      </c>
      <c r="D2298" s="5" t="str">
        <f>LOWER(SUBSTITUTE(SUBSTITUTE(SUBSTITUTE(SUBSTITUTE(SUBSTITUTE(SUBSTITUTE(SUBSTITUTE(SUBSTITUTE(SUBSTITUTE(db[[#This Row],[NB PAJAK]]," ",""),"-",""),"(",""),")",""),".",""),",",""),"/",""),"""",""),"+",""))</f>
        <v/>
      </c>
      <c r="E229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pcmagnitgp93548x22puatrbt21192pcsuntana</v>
      </c>
      <c r="F229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pcm9354192pcs</v>
      </c>
      <c r="G2298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pcm9354untana</v>
      </c>
      <c r="H229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pcm9354192pcsuntana</v>
      </c>
      <c r="I2298" s="2" t="s">
        <v>5835</v>
      </c>
      <c r="J2298" s="2" t="s">
        <v>2626</v>
      </c>
      <c r="K2298" s="14"/>
      <c r="L2298" s="2" t="s">
        <v>1336</v>
      </c>
      <c r="M2298" s="34" t="e">
        <f>IF(db[[#This Row],[NB NOTA_C]]="","",COUNTIF([2]!B_MSK[concat],db[[#This Row],[NB NOTA_C]]))</f>
        <v>#REF!</v>
      </c>
      <c r="N2298" s="9" t="s">
        <v>1352</v>
      </c>
      <c r="O2298" s="5" t="s">
        <v>1477</v>
      </c>
      <c r="P2298" s="2" t="s">
        <v>2442</v>
      </c>
      <c r="R2298" s="2" t="str">
        <f>IF(db[[#This Row],[QTY/ CTN]]="","",SUBSTITUTE(SUBSTITUTE(SUBSTITUTE(db[[#This Row],[QTY/ CTN]]," ","_",2),"(",""),")","")&amp;"_")</f>
        <v>192 PCS_</v>
      </c>
      <c r="S2298" s="2">
        <f>IF(db[[#This Row],[H_QTY/ CTN]]="","",SEARCH("_",db[[#This Row],[H_QTY/ CTN]]))</f>
        <v>8</v>
      </c>
      <c r="T2298" s="2">
        <f>IF(db[[#This Row],[H_QTY/ CTN]]="","",LEN(db[[#This Row],[H_QTY/ CTN]]))</f>
        <v>8</v>
      </c>
      <c r="U2298" s="41" t="str">
        <f>IF(db[[#This Row],[H_QTY/ CTN]]="","",LEFT(db[[#This Row],[H_QTY/ CTN]],db[[#This Row],[H_1]]-1))</f>
        <v>192 PCS</v>
      </c>
      <c r="V2298" s="40" t="str">
        <f>IF(NOT(db[[#This Row],[H_1]]=db[[#This Row],[H_2]]),MID(db[[#This Row],[H_QTY/ CTN]],db[[#This Row],[H_1]]+1,db[[#This Row],[H_2]]-db[[#This Row],[H_1]]-1),"")</f>
        <v/>
      </c>
      <c r="W2298" s="40" t="str">
        <f>IF(db[[#This Row],[QTY/ CTN B]]="","",LEFT(db[[#This Row],[QTY/ CTN B]],SEARCH(" ",db[[#This Row],[QTY/ CTN B]],1)-1))</f>
        <v>192</v>
      </c>
      <c r="X2298" s="40" t="str">
        <f>IF(db[[#This Row],[QTY/ CTN B]]="","",RIGHT(db[[#This Row],[QTY/ CTN B]],LEN(db[[#This Row],[QTY/ CTN B]])-SEARCH(" ",db[[#This Row],[QTY/ CTN B]],1)))</f>
        <v>PCS</v>
      </c>
      <c r="Y2298" s="40" t="str">
        <f>IF(db[[#This Row],[QTY/ CTN TG]]="",IF(db[[#This Row],[STN TG]]="","",12),LEFT(db[[#This Row],[QTY/ CTN TG]],SEARCH(" ",db[[#This Row],[QTY/ CTN TG]],1)-1))</f>
        <v/>
      </c>
      <c r="Z22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98" s="40" t="str">
        <f>IF(db[[#This Row],[STN K]]="","",IF(db[[#This Row],[STN TG]]="LSN",12,""))</f>
        <v/>
      </c>
      <c r="AB2298" s="40" t="str">
        <f>IF(db[[#This Row],[STN TG]]="LSN","PCS","")</f>
        <v/>
      </c>
      <c r="AC2298" s="40">
        <f>db[[#This Row],[QTY B]]*IF(db[[#This Row],[QTY TG]]="",1,db[[#This Row],[QTY TG]])*IF(db[[#This Row],[QTY K]]="",1,db[[#This Row],[QTY K]])</f>
        <v>192</v>
      </c>
      <c r="AD2298" s="40" t="str">
        <f>IF(db[[#This Row],[STN K]]="",IF(db[[#This Row],[STN TG]]="",db[[#This Row],[STN B]],db[[#This Row],[STN TG]]),db[[#This Row],[STN K]])</f>
        <v>PCS</v>
      </c>
      <c r="AE2298" s="40"/>
    </row>
    <row r="2299" spans="1:31" x14ac:dyDescent="0.25">
      <c r="A2299" s="40">
        <f t="shared" si="35"/>
        <v>2298</v>
      </c>
      <c r="B2299" s="5" t="str">
        <f>LOWER(SUBSTITUTE(SUBSTITUTE(SUBSTITUTE(SUBSTITUTE(SUBSTITUTE(SUBSTITUTE(SUBSTITUTE(SUBSTITUTE(db[[#This Row],[NB BM]]," ",),".",""),"-",""),"(",""),")",""),"/",""),"""",""),"+",""))</f>
        <v>pcmagnitgp935675x22puabt21</v>
      </c>
      <c r="C2299" s="5" t="str">
        <f>LOWER(SUBSTITUTE(SUBSTITUTE(SUBSTITUTE(SUBSTITUTE(SUBSTITUTE(SUBSTITUTE(SUBSTITUTE(SUBSTITUTE(SUBSTITUTE(db[[#This Row],[NB NOTA]]," ",),".",""),"-",""),"(",""),")",""),",",""),"/",""),"""",""),"+",""))</f>
        <v>pcm9356</v>
      </c>
      <c r="D2299" s="5" t="str">
        <f>LOWER(SUBSTITUTE(SUBSTITUTE(SUBSTITUTE(SUBSTITUTE(SUBSTITUTE(SUBSTITUTE(SUBSTITUTE(SUBSTITUTE(SUBSTITUTE(db[[#This Row],[NB PAJAK]]," ",""),"-",""),"(",""),")",""),".",""),",",""),"/",""),"""",""),"+",""))</f>
        <v/>
      </c>
      <c r="E229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pcmagnitgp935675x22puabt21160pcsuntana</v>
      </c>
      <c r="F229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pcm9356160pcs</v>
      </c>
      <c r="G2299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pcm9356untana</v>
      </c>
      <c r="H229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pcm9356160pcsuntana</v>
      </c>
      <c r="I2299" s="2" t="s">
        <v>5836</v>
      </c>
      <c r="J2299" s="2" t="s">
        <v>2627</v>
      </c>
      <c r="K2299" s="14"/>
      <c r="L2299" s="2" t="s">
        <v>1336</v>
      </c>
      <c r="M2299" s="34" t="e">
        <f>IF(db[[#This Row],[NB NOTA_C]]="","",COUNTIF([2]!B_MSK[concat],db[[#This Row],[NB NOTA_C]]))</f>
        <v>#REF!</v>
      </c>
      <c r="N2299" s="9" t="s">
        <v>1352</v>
      </c>
      <c r="O2299" s="5" t="s">
        <v>1415</v>
      </c>
      <c r="P2299" s="2" t="s">
        <v>2442</v>
      </c>
      <c r="R2299" s="2" t="str">
        <f>IF(db[[#This Row],[QTY/ CTN]]="","",SUBSTITUTE(SUBSTITUTE(SUBSTITUTE(db[[#This Row],[QTY/ CTN]]," ","_",2),"(",""),")","")&amp;"_")</f>
        <v>160 PCS_</v>
      </c>
      <c r="S2299" s="2">
        <f>IF(db[[#This Row],[H_QTY/ CTN]]="","",SEARCH("_",db[[#This Row],[H_QTY/ CTN]]))</f>
        <v>8</v>
      </c>
      <c r="T2299" s="2">
        <f>IF(db[[#This Row],[H_QTY/ CTN]]="","",LEN(db[[#This Row],[H_QTY/ CTN]]))</f>
        <v>8</v>
      </c>
      <c r="U2299" s="41" t="str">
        <f>IF(db[[#This Row],[H_QTY/ CTN]]="","",LEFT(db[[#This Row],[H_QTY/ CTN]],db[[#This Row],[H_1]]-1))</f>
        <v>160 PCS</v>
      </c>
      <c r="V2299" s="40" t="str">
        <f>IF(NOT(db[[#This Row],[H_1]]=db[[#This Row],[H_2]]),MID(db[[#This Row],[H_QTY/ CTN]],db[[#This Row],[H_1]]+1,db[[#This Row],[H_2]]-db[[#This Row],[H_1]]-1),"")</f>
        <v/>
      </c>
      <c r="W2299" s="40" t="str">
        <f>IF(db[[#This Row],[QTY/ CTN B]]="","",LEFT(db[[#This Row],[QTY/ CTN B]],SEARCH(" ",db[[#This Row],[QTY/ CTN B]],1)-1))</f>
        <v>160</v>
      </c>
      <c r="X2299" s="40" t="str">
        <f>IF(db[[#This Row],[QTY/ CTN B]]="","",RIGHT(db[[#This Row],[QTY/ CTN B]],LEN(db[[#This Row],[QTY/ CTN B]])-SEARCH(" ",db[[#This Row],[QTY/ CTN B]],1)))</f>
        <v>PCS</v>
      </c>
      <c r="Y2299" s="40" t="str">
        <f>IF(db[[#This Row],[QTY/ CTN TG]]="",IF(db[[#This Row],[STN TG]]="","",12),LEFT(db[[#This Row],[QTY/ CTN TG]],SEARCH(" ",db[[#This Row],[QTY/ CTN TG]],1)-1))</f>
        <v/>
      </c>
      <c r="Z22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299" s="40" t="str">
        <f>IF(db[[#This Row],[STN K]]="","",IF(db[[#This Row],[STN TG]]="LSN",12,""))</f>
        <v/>
      </c>
      <c r="AB2299" s="40" t="str">
        <f>IF(db[[#This Row],[STN TG]]="LSN","PCS","")</f>
        <v/>
      </c>
      <c r="AC2299" s="40">
        <f>db[[#This Row],[QTY B]]*IF(db[[#This Row],[QTY TG]]="",1,db[[#This Row],[QTY TG]])*IF(db[[#This Row],[QTY K]]="",1,db[[#This Row],[QTY K]])</f>
        <v>160</v>
      </c>
      <c r="AD2299" s="40" t="str">
        <f>IF(db[[#This Row],[STN K]]="",IF(db[[#This Row],[STN TG]]="",db[[#This Row],[STN B]],db[[#This Row],[STN TG]]),db[[#This Row],[STN K]])</f>
        <v>PCS</v>
      </c>
      <c r="AE2299" s="40"/>
    </row>
    <row r="2300" spans="1:31" x14ac:dyDescent="0.25">
      <c r="A2300" s="40">
        <f t="shared" si="35"/>
        <v>2299</v>
      </c>
      <c r="B2300" s="5" t="str">
        <f>LOWER(SUBSTITUTE(SUBSTITUTE(SUBSTITUTE(SUBSTITUTE(SUBSTITUTE(SUBSTITUTE(SUBSTITUTE(SUBSTITUTE(db[[#This Row],[NB BM]]," ",),".",""),"-",""),"(",""),")",""),"/",""),"""",""),"+",""))</f>
        <v>pcmagnita1151</v>
      </c>
      <c r="C2300" s="5" t="str">
        <f>LOWER(SUBSTITUTE(SUBSTITUTE(SUBSTITUTE(SUBSTITUTE(SUBSTITUTE(SUBSTITUTE(SUBSTITUTE(SUBSTITUTE(SUBSTITUTE(db[[#This Row],[NB NOTA]]," ",),".",""),"-",""),"(",""),")",""),",",""),"/",""),"""",""),"+",""))</f>
        <v>pcma1151</v>
      </c>
      <c r="D2300" s="5" t="str">
        <f>LOWER(SUBSTITUTE(SUBSTITUTE(SUBSTITUTE(SUBSTITUTE(SUBSTITUTE(SUBSTITUTE(SUBSTITUTE(SUBSTITUTE(SUBSTITUTE(db[[#This Row],[NB PAJAK]]," ",""),"-",""),"(",""),")",""),".",""),",",""),"/",""),"""",""),"+",""))</f>
        <v/>
      </c>
      <c r="E230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pcmagnita1151144pcsuntana</v>
      </c>
      <c r="F230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pcma1151144pcs</v>
      </c>
      <c r="G2300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pcma1151untana</v>
      </c>
      <c r="H230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pcma1151144pcsuntana</v>
      </c>
      <c r="I2300" s="2" t="s">
        <v>5837</v>
      </c>
      <c r="J2300" s="2" t="s">
        <v>4350</v>
      </c>
      <c r="K2300" s="14"/>
      <c r="L2300" s="2" t="s">
        <v>1336</v>
      </c>
      <c r="M2300" s="33" t="e">
        <f>IF(db[[#This Row],[NB NOTA_C]]="","",COUNTIF([2]!B_MSK[concat],db[[#This Row],[NB NOTA_C]]))</f>
        <v>#REF!</v>
      </c>
      <c r="N2300" s="9" t="s">
        <v>1352</v>
      </c>
      <c r="O2300" s="5" t="s">
        <v>1379</v>
      </c>
      <c r="P2300" s="2" t="s">
        <v>2442</v>
      </c>
      <c r="Q2300" s="5"/>
      <c r="R2300" s="5" t="str">
        <f>IF(db[[#This Row],[QTY/ CTN]]="","",SUBSTITUTE(SUBSTITUTE(SUBSTITUTE(db[[#This Row],[QTY/ CTN]]," ","_",2),"(",""),")","")&amp;"_")</f>
        <v>144 PCS_</v>
      </c>
      <c r="S2300" s="5">
        <f>IF(db[[#This Row],[H_QTY/ CTN]]="","",SEARCH("_",db[[#This Row],[H_QTY/ CTN]]))</f>
        <v>8</v>
      </c>
      <c r="T2300" s="5">
        <f>IF(db[[#This Row],[H_QTY/ CTN]]="","",LEN(db[[#This Row],[H_QTY/ CTN]]))</f>
        <v>8</v>
      </c>
      <c r="U2300" s="40" t="str">
        <f>IF(db[[#This Row],[H_QTY/ CTN]]="","",LEFT(db[[#This Row],[H_QTY/ CTN]],db[[#This Row],[H_1]]-1))</f>
        <v>144 PCS</v>
      </c>
      <c r="V2300" s="40" t="str">
        <f>IF(NOT(db[[#This Row],[H_1]]=db[[#This Row],[H_2]]),MID(db[[#This Row],[H_QTY/ CTN]],db[[#This Row],[H_1]]+1,db[[#This Row],[H_2]]-db[[#This Row],[H_1]]-1),"")</f>
        <v/>
      </c>
      <c r="W2300" s="40" t="str">
        <f>IF(db[[#This Row],[QTY/ CTN B]]="","",LEFT(db[[#This Row],[QTY/ CTN B]],SEARCH(" ",db[[#This Row],[QTY/ CTN B]],1)-1))</f>
        <v>144</v>
      </c>
      <c r="X2300" s="40" t="str">
        <f>IF(db[[#This Row],[QTY/ CTN B]]="","",RIGHT(db[[#This Row],[QTY/ CTN B]],LEN(db[[#This Row],[QTY/ CTN B]])-SEARCH(" ",db[[#This Row],[QTY/ CTN B]],1)))</f>
        <v>PCS</v>
      </c>
      <c r="Y2300" s="40" t="str">
        <f>IF(db[[#This Row],[QTY/ CTN TG]]="",IF(db[[#This Row],[STN TG]]="","",12),LEFT(db[[#This Row],[QTY/ CTN TG]],SEARCH(" ",db[[#This Row],[QTY/ CTN TG]],1)-1))</f>
        <v/>
      </c>
      <c r="Z23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0" s="40" t="str">
        <f>IF(db[[#This Row],[STN K]]="","",IF(db[[#This Row],[STN TG]]="LSN",12,""))</f>
        <v/>
      </c>
      <c r="AB2300" s="40" t="str">
        <f>IF(db[[#This Row],[STN TG]]="LSN","PCS","")</f>
        <v/>
      </c>
      <c r="AC2300" s="40">
        <f>db[[#This Row],[QTY B]]*IF(db[[#This Row],[QTY TG]]="",1,db[[#This Row],[QTY TG]])*IF(db[[#This Row],[QTY K]]="",1,db[[#This Row],[QTY K]])</f>
        <v>144</v>
      </c>
      <c r="AD2300" s="40" t="str">
        <f>IF(db[[#This Row],[STN K]]="",IF(db[[#This Row],[STN TG]]="",db[[#This Row],[STN B]],db[[#This Row],[STN TG]]),db[[#This Row],[STN K]])</f>
        <v>PCS</v>
      </c>
      <c r="AE2300" s="40"/>
    </row>
    <row r="2301" spans="1:31" x14ac:dyDescent="0.25">
      <c r="A2301" s="40">
        <f t="shared" si="35"/>
        <v>2300</v>
      </c>
      <c r="B2301" s="5" t="str">
        <f>LOWER(SUBSTITUTE(SUBSTITUTE(SUBSTITUTE(SUBSTITUTE(SUBSTITUTE(SUBSTITUTE(SUBSTITUTE(SUBSTITUTE(db[[#This Row],[NB BM]]," ",),".",""),"-",""),"(",""),")",""),"/",""),"""",""),"+",""))</f>
        <v>pcmagnita11908x23puasenterdny</v>
      </c>
      <c r="C2301" s="5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D2301" s="5" t="str">
        <f>LOWER(SUBSTITUTE(SUBSTITUTE(SUBSTITUTE(SUBSTITUTE(SUBSTITUTE(SUBSTITUTE(SUBSTITUTE(SUBSTITUTE(SUBSTITUTE(db[[#This Row],[NB PAJAK]]," ",""),"-",""),"(",""),")",""),".",""),",",""),"/",""),"""",""),"+",""))</f>
        <v/>
      </c>
      <c r="E230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pcmagnita11908x23puasenterdny144pcsuntana</v>
      </c>
      <c r="F230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pcma11908x23puasenterdny144pcs</v>
      </c>
      <c r="G2301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pcma11908x23puasenterdnyuntana</v>
      </c>
      <c r="H230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pcma11908x23puasenterdny144pcsuntana</v>
      </c>
      <c r="I2301" s="2" t="s">
        <v>5838</v>
      </c>
      <c r="J2301" s="2" t="s">
        <v>2981</v>
      </c>
      <c r="K2301" s="14"/>
      <c r="L2301" s="2" t="s">
        <v>1336</v>
      </c>
      <c r="M2301" s="34" t="e">
        <f>IF(db[[#This Row],[NB NOTA_C]]="","",COUNTIF([2]!B_MSK[concat],db[[#This Row],[NB NOTA_C]]))</f>
        <v>#REF!</v>
      </c>
      <c r="N2301" s="9" t="s">
        <v>1352</v>
      </c>
      <c r="O2301" s="5" t="s">
        <v>1379</v>
      </c>
      <c r="P2301" s="2" t="s">
        <v>2442</v>
      </c>
      <c r="R2301" s="2" t="str">
        <f>IF(db[[#This Row],[QTY/ CTN]]="","",SUBSTITUTE(SUBSTITUTE(SUBSTITUTE(db[[#This Row],[QTY/ CTN]]," ","_",2),"(",""),")","")&amp;"_")</f>
        <v>144 PCS_</v>
      </c>
      <c r="S2301" s="2">
        <f>IF(db[[#This Row],[H_QTY/ CTN]]="","",SEARCH("_",db[[#This Row],[H_QTY/ CTN]]))</f>
        <v>8</v>
      </c>
      <c r="T2301" s="2">
        <f>IF(db[[#This Row],[H_QTY/ CTN]]="","",LEN(db[[#This Row],[H_QTY/ CTN]]))</f>
        <v>8</v>
      </c>
      <c r="U2301" s="41" t="str">
        <f>IF(db[[#This Row],[H_QTY/ CTN]]="","",LEFT(db[[#This Row],[H_QTY/ CTN]],db[[#This Row],[H_1]]-1))</f>
        <v>144 PCS</v>
      </c>
      <c r="V2301" s="40" t="str">
        <f>IF(NOT(db[[#This Row],[H_1]]=db[[#This Row],[H_2]]),MID(db[[#This Row],[H_QTY/ CTN]],db[[#This Row],[H_1]]+1,db[[#This Row],[H_2]]-db[[#This Row],[H_1]]-1),"")</f>
        <v/>
      </c>
      <c r="W2301" s="40" t="str">
        <f>IF(db[[#This Row],[QTY/ CTN B]]="","",LEFT(db[[#This Row],[QTY/ CTN B]],SEARCH(" ",db[[#This Row],[QTY/ CTN B]],1)-1))</f>
        <v>144</v>
      </c>
      <c r="X2301" s="40" t="str">
        <f>IF(db[[#This Row],[QTY/ CTN B]]="","",RIGHT(db[[#This Row],[QTY/ CTN B]],LEN(db[[#This Row],[QTY/ CTN B]])-SEARCH(" ",db[[#This Row],[QTY/ CTN B]],1)))</f>
        <v>PCS</v>
      </c>
      <c r="Y2301" s="40" t="str">
        <f>IF(db[[#This Row],[QTY/ CTN TG]]="",IF(db[[#This Row],[STN TG]]="","",12),LEFT(db[[#This Row],[QTY/ CTN TG]],SEARCH(" ",db[[#This Row],[QTY/ CTN TG]],1)-1))</f>
        <v/>
      </c>
      <c r="Z23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1" s="40" t="str">
        <f>IF(db[[#This Row],[STN K]]="","",IF(db[[#This Row],[STN TG]]="LSN",12,""))</f>
        <v/>
      </c>
      <c r="AB2301" s="40" t="str">
        <f>IF(db[[#This Row],[STN TG]]="LSN","PCS","")</f>
        <v/>
      </c>
      <c r="AC2301" s="40">
        <f>db[[#This Row],[QTY B]]*IF(db[[#This Row],[QTY TG]]="",1,db[[#This Row],[QTY TG]])*IF(db[[#This Row],[QTY K]]="",1,db[[#This Row],[QTY K]])</f>
        <v>144</v>
      </c>
      <c r="AD2301" s="40" t="str">
        <f>IF(db[[#This Row],[STN K]]="",IF(db[[#This Row],[STN TG]]="",db[[#This Row],[STN B]],db[[#This Row],[STN TG]]),db[[#This Row],[STN K]])</f>
        <v>PCS</v>
      </c>
      <c r="AE2301" s="40"/>
    </row>
    <row r="2302" spans="1:31" x14ac:dyDescent="0.25">
      <c r="A2302" s="40">
        <f t="shared" si="35"/>
        <v>2301</v>
      </c>
      <c r="B2302" s="5" t="str">
        <f>LOWER(SUBSTITUTE(SUBSTITUTE(SUBSTITUTE(SUBSTITUTE(SUBSTITUTE(SUBSTITUTE(SUBSTITUTE(SUBSTITUTE(db[[#This Row],[NB BM]]," ",),".",""),"-",""),"(",""),")",""),"/",""),"""",""),"+",""))</f>
        <v>pcmagnitbc980175x22puad</v>
      </c>
      <c r="C2302" s="5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D2302" s="5" t="str">
        <f>LOWER(SUBSTITUTE(SUBSTITUTE(SUBSTITUTE(SUBSTITUTE(SUBSTITUTE(SUBSTITUTE(SUBSTITUTE(SUBSTITUTE(SUBSTITUTE(db[[#This Row],[NB PAJAK]]," ",""),"-",""),"(",""),")",""),".",""),",",""),"/",""),"""",""),"+",""))</f>
        <v/>
      </c>
      <c r="E230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pcmagnitbc980175x22puad160pcsuntana</v>
      </c>
      <c r="F230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pcmbc980175x22puad160pcs</v>
      </c>
      <c r="G2302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pcmbc980175x22puaduntana</v>
      </c>
      <c r="H230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pcmbc980175x22puad160pcsuntana</v>
      </c>
      <c r="I2302" s="2" t="s">
        <v>5839</v>
      </c>
      <c r="J2302" s="2" t="s">
        <v>2342</v>
      </c>
      <c r="K2302" s="14"/>
      <c r="L2302" s="2" t="s">
        <v>1336</v>
      </c>
      <c r="M2302" s="34" t="e">
        <f>IF(db[[#This Row],[NB NOTA_C]]="","",COUNTIF([2]!B_MSK[concat],db[[#This Row],[NB NOTA_C]]))</f>
        <v>#REF!</v>
      </c>
      <c r="N2302" s="9" t="s">
        <v>1352</v>
      </c>
      <c r="O2302" s="5" t="s">
        <v>1415</v>
      </c>
      <c r="P2302" s="2" t="s">
        <v>2442</v>
      </c>
      <c r="R2302" s="2" t="str">
        <f>IF(db[[#This Row],[QTY/ CTN]]="","",SUBSTITUTE(SUBSTITUTE(SUBSTITUTE(db[[#This Row],[QTY/ CTN]]," ","_",2),"(",""),")","")&amp;"_")</f>
        <v>160 PCS_</v>
      </c>
      <c r="S2302" s="2">
        <f>IF(db[[#This Row],[H_QTY/ CTN]]="","",SEARCH("_",db[[#This Row],[H_QTY/ CTN]]))</f>
        <v>8</v>
      </c>
      <c r="T2302" s="2">
        <f>IF(db[[#This Row],[H_QTY/ CTN]]="","",LEN(db[[#This Row],[H_QTY/ CTN]]))</f>
        <v>8</v>
      </c>
      <c r="U2302" s="41" t="str">
        <f>IF(db[[#This Row],[H_QTY/ CTN]]="","",LEFT(db[[#This Row],[H_QTY/ CTN]],db[[#This Row],[H_1]]-1))</f>
        <v>160 PCS</v>
      </c>
      <c r="V2302" s="40" t="str">
        <f>IF(NOT(db[[#This Row],[H_1]]=db[[#This Row],[H_2]]),MID(db[[#This Row],[H_QTY/ CTN]],db[[#This Row],[H_1]]+1,db[[#This Row],[H_2]]-db[[#This Row],[H_1]]-1),"")</f>
        <v/>
      </c>
      <c r="W2302" s="40" t="str">
        <f>IF(db[[#This Row],[QTY/ CTN B]]="","",LEFT(db[[#This Row],[QTY/ CTN B]],SEARCH(" ",db[[#This Row],[QTY/ CTN B]],1)-1))</f>
        <v>160</v>
      </c>
      <c r="X2302" s="40" t="str">
        <f>IF(db[[#This Row],[QTY/ CTN B]]="","",RIGHT(db[[#This Row],[QTY/ CTN B]],LEN(db[[#This Row],[QTY/ CTN B]])-SEARCH(" ",db[[#This Row],[QTY/ CTN B]],1)))</f>
        <v>PCS</v>
      </c>
      <c r="Y2302" s="40" t="str">
        <f>IF(db[[#This Row],[QTY/ CTN TG]]="",IF(db[[#This Row],[STN TG]]="","",12),LEFT(db[[#This Row],[QTY/ CTN TG]],SEARCH(" ",db[[#This Row],[QTY/ CTN TG]],1)-1))</f>
        <v/>
      </c>
      <c r="Z23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2" s="40" t="str">
        <f>IF(db[[#This Row],[STN K]]="","",IF(db[[#This Row],[STN TG]]="LSN",12,""))</f>
        <v/>
      </c>
      <c r="AB2302" s="40" t="str">
        <f>IF(db[[#This Row],[STN TG]]="LSN","PCS","")</f>
        <v/>
      </c>
      <c r="AC2302" s="40">
        <f>db[[#This Row],[QTY B]]*IF(db[[#This Row],[QTY TG]]="",1,db[[#This Row],[QTY TG]])*IF(db[[#This Row],[QTY K]]="",1,db[[#This Row],[QTY K]])</f>
        <v>160</v>
      </c>
      <c r="AD2302" s="40" t="str">
        <f>IF(db[[#This Row],[STN K]]="",IF(db[[#This Row],[STN TG]]="",db[[#This Row],[STN B]],db[[#This Row],[STN TG]]),db[[#This Row],[STN K]])</f>
        <v>PCS</v>
      </c>
      <c r="AE2302" s="40"/>
    </row>
    <row r="2303" spans="1:31" x14ac:dyDescent="0.25">
      <c r="A2303" s="40">
        <f t="shared" si="35"/>
        <v>2302</v>
      </c>
      <c r="B2303" s="5" t="str">
        <f>LOWER(SUBSTITUTE(SUBSTITUTE(SUBSTITUTE(SUBSTITUTE(SUBSTITUTE(SUBSTITUTE(SUBSTITUTE(SUBSTITUTE(db[[#This Row],[NB BM]]," ",),".",""),"-",""),"(",""),")",""),"/",""),"""",""),"+",""))</f>
        <v>pcmagnitgp9342</v>
      </c>
      <c r="C2303" s="5" t="str">
        <f>LOWER(SUBSTITUTE(SUBSTITUTE(SUBSTITUTE(SUBSTITUTE(SUBSTITUTE(SUBSTITUTE(SUBSTITUTE(SUBSTITUTE(SUBSTITUTE(db[[#This Row],[NB NOTA]]," ",),".",""),"-",""),"(",""),")",""),",",""),"/",""),"""",""),"+",""))</f>
        <v>pcmgp9342</v>
      </c>
      <c r="D2303" s="5" t="str">
        <f>LOWER(SUBSTITUTE(SUBSTITUTE(SUBSTITUTE(SUBSTITUTE(SUBSTITUTE(SUBSTITUTE(SUBSTITUTE(SUBSTITUTE(SUBSTITUTE(db[[#This Row],[NB PAJAK]]," ",""),"-",""),"(",""),")",""),".",""),",",""),"/",""),"""",""),"+",""))</f>
        <v/>
      </c>
      <c r="E230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pcmagnitgp9342168pcsuntana</v>
      </c>
      <c r="F230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pcmgp9342168pcs</v>
      </c>
      <c r="G2303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pcmgp9342untana</v>
      </c>
      <c r="H230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pcmgp9342168pcsuntana</v>
      </c>
      <c r="I2303" s="2" t="s">
        <v>5840</v>
      </c>
      <c r="J2303" s="2" t="s">
        <v>2120</v>
      </c>
      <c r="K2303" s="14"/>
      <c r="L2303" s="2" t="s">
        <v>1336</v>
      </c>
      <c r="M2303" s="34" t="e">
        <f>IF(db[[#This Row],[NB NOTA_C]]="","",COUNTIF([2]!B_MSK[concat],db[[#This Row],[NB NOTA_C]]))</f>
        <v>#REF!</v>
      </c>
      <c r="N2303" s="9" t="s">
        <v>1352</v>
      </c>
      <c r="O2303" s="5" t="s">
        <v>1871</v>
      </c>
      <c r="P2303" s="2" t="s">
        <v>2442</v>
      </c>
      <c r="R2303" s="2" t="str">
        <f>IF(db[[#This Row],[QTY/ CTN]]="","",SUBSTITUTE(SUBSTITUTE(SUBSTITUTE(db[[#This Row],[QTY/ CTN]]," ","_",2),"(",""),")","")&amp;"_")</f>
        <v>168 PCS_</v>
      </c>
      <c r="S2303" s="2">
        <f>IF(db[[#This Row],[H_QTY/ CTN]]="","",SEARCH("_",db[[#This Row],[H_QTY/ CTN]]))</f>
        <v>8</v>
      </c>
      <c r="T2303" s="2">
        <f>IF(db[[#This Row],[H_QTY/ CTN]]="","",LEN(db[[#This Row],[H_QTY/ CTN]]))</f>
        <v>8</v>
      </c>
      <c r="U2303" s="41" t="str">
        <f>IF(db[[#This Row],[H_QTY/ CTN]]="","",LEFT(db[[#This Row],[H_QTY/ CTN]],db[[#This Row],[H_1]]-1))</f>
        <v>168 PCS</v>
      </c>
      <c r="V2303" s="40" t="str">
        <f>IF(NOT(db[[#This Row],[H_1]]=db[[#This Row],[H_2]]),MID(db[[#This Row],[H_QTY/ CTN]],db[[#This Row],[H_1]]+1,db[[#This Row],[H_2]]-db[[#This Row],[H_1]]-1),"")</f>
        <v/>
      </c>
      <c r="W2303" s="40" t="str">
        <f>IF(db[[#This Row],[QTY/ CTN B]]="","",LEFT(db[[#This Row],[QTY/ CTN B]],SEARCH(" ",db[[#This Row],[QTY/ CTN B]],1)-1))</f>
        <v>168</v>
      </c>
      <c r="X2303" s="40" t="str">
        <f>IF(db[[#This Row],[QTY/ CTN B]]="","",RIGHT(db[[#This Row],[QTY/ CTN B]],LEN(db[[#This Row],[QTY/ CTN B]])-SEARCH(" ",db[[#This Row],[QTY/ CTN B]],1)))</f>
        <v>PCS</v>
      </c>
      <c r="Y2303" s="40" t="str">
        <f>IF(db[[#This Row],[QTY/ CTN TG]]="",IF(db[[#This Row],[STN TG]]="","",12),LEFT(db[[#This Row],[QTY/ CTN TG]],SEARCH(" ",db[[#This Row],[QTY/ CTN TG]],1)-1))</f>
        <v/>
      </c>
      <c r="Z23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3" s="40" t="str">
        <f>IF(db[[#This Row],[STN K]]="","",IF(db[[#This Row],[STN TG]]="LSN",12,""))</f>
        <v/>
      </c>
      <c r="AB2303" s="40" t="str">
        <f>IF(db[[#This Row],[STN TG]]="LSN","PCS","")</f>
        <v/>
      </c>
      <c r="AC2303" s="40">
        <f>db[[#This Row],[QTY B]]*IF(db[[#This Row],[QTY TG]]="",1,db[[#This Row],[QTY TG]])*IF(db[[#This Row],[QTY K]]="",1,db[[#This Row],[QTY K]])</f>
        <v>168</v>
      </c>
      <c r="AD2303" s="40" t="str">
        <f>IF(db[[#This Row],[STN K]]="",IF(db[[#This Row],[STN TG]]="",db[[#This Row],[STN B]],db[[#This Row],[STN TG]]),db[[#This Row],[STN K]])</f>
        <v>PCS</v>
      </c>
      <c r="AE2303" s="40"/>
    </row>
    <row r="2304" spans="1:31" x14ac:dyDescent="0.25">
      <c r="A2304" s="40">
        <f t="shared" si="35"/>
        <v>2303</v>
      </c>
      <c r="B2304" s="5" t="str">
        <f>LOWER(SUBSTITUTE(SUBSTITUTE(SUBSTITUTE(SUBSTITUTE(SUBSTITUTE(SUBSTITUTE(SUBSTITUTE(SUBSTITUTE(db[[#This Row],[NB BM]]," ",),".",""),"-",""),"(",""),")",""),"/",""),"""",""),"+",""))</f>
        <v>pcmagnitgp935775x218puakalkulator</v>
      </c>
      <c r="C2304" s="5" t="str">
        <f>LOWER(SUBSTITUTE(SUBSTITUTE(SUBSTITUTE(SUBSTITUTE(SUBSTITUTE(SUBSTITUTE(SUBSTITUTE(SUBSTITUTE(SUBSTITUTE(db[[#This Row],[NB NOTA]]," ",),".",""),"-",""),"(",""),")",""),",",""),"/",""),"""",""),"+",""))</f>
        <v>pcmgp9357</v>
      </c>
      <c r="D2304" s="5" t="str">
        <f>LOWER(SUBSTITUTE(SUBSTITUTE(SUBSTITUTE(SUBSTITUTE(SUBSTITUTE(SUBSTITUTE(SUBSTITUTE(SUBSTITUTE(SUBSTITUTE(db[[#This Row],[NB PAJAK]]," ",""),"-",""),"(",""),")",""),".",""),",",""),"/",""),"""",""),"+",""))</f>
        <v/>
      </c>
      <c r="E230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pcmagnitgp935775x218puakalkulator160pcsuntana</v>
      </c>
      <c r="F230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pcmgp9357160pcs</v>
      </c>
      <c r="G2304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pcmgp9357untana</v>
      </c>
      <c r="H230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pcmgp9357160pcsuntana</v>
      </c>
      <c r="I2304" s="2" t="s">
        <v>5841</v>
      </c>
      <c r="J2304" s="2" t="s">
        <v>2511</v>
      </c>
      <c r="K2304" s="14"/>
      <c r="L2304" s="2" t="s">
        <v>1336</v>
      </c>
      <c r="M2304" s="34" t="e">
        <f>IF(db[[#This Row],[NB NOTA_C]]="","",COUNTIF([2]!B_MSK[concat],db[[#This Row],[NB NOTA_C]]))</f>
        <v>#REF!</v>
      </c>
      <c r="N2304" s="9" t="s">
        <v>1352</v>
      </c>
      <c r="O2304" s="5" t="s">
        <v>1415</v>
      </c>
      <c r="P2304" s="2" t="s">
        <v>2442</v>
      </c>
      <c r="Q2304" s="5"/>
      <c r="R2304" s="5" t="str">
        <f>IF(db[[#This Row],[QTY/ CTN]]="","",SUBSTITUTE(SUBSTITUTE(SUBSTITUTE(db[[#This Row],[QTY/ CTN]]," ","_",2),"(",""),")","")&amp;"_")</f>
        <v>160 PCS_</v>
      </c>
      <c r="S2304" s="5">
        <f>IF(db[[#This Row],[H_QTY/ CTN]]="","",SEARCH("_",db[[#This Row],[H_QTY/ CTN]]))</f>
        <v>8</v>
      </c>
      <c r="T2304" s="5">
        <f>IF(db[[#This Row],[H_QTY/ CTN]]="","",LEN(db[[#This Row],[H_QTY/ CTN]]))</f>
        <v>8</v>
      </c>
      <c r="U2304" s="41" t="str">
        <f>IF(db[[#This Row],[H_QTY/ CTN]]="","",LEFT(db[[#This Row],[H_QTY/ CTN]],db[[#This Row],[H_1]]-1))</f>
        <v>160 PCS</v>
      </c>
      <c r="V2304" s="40" t="str">
        <f>IF(NOT(db[[#This Row],[H_1]]=db[[#This Row],[H_2]]),MID(db[[#This Row],[H_QTY/ CTN]],db[[#This Row],[H_1]]+1,db[[#This Row],[H_2]]-db[[#This Row],[H_1]]-1),"")</f>
        <v/>
      </c>
      <c r="W2304" s="40" t="str">
        <f>IF(db[[#This Row],[QTY/ CTN B]]="","",LEFT(db[[#This Row],[QTY/ CTN B]],SEARCH(" ",db[[#This Row],[QTY/ CTN B]],1)-1))</f>
        <v>160</v>
      </c>
      <c r="X2304" s="40" t="str">
        <f>IF(db[[#This Row],[QTY/ CTN B]]="","",RIGHT(db[[#This Row],[QTY/ CTN B]],LEN(db[[#This Row],[QTY/ CTN B]])-SEARCH(" ",db[[#This Row],[QTY/ CTN B]],1)))</f>
        <v>PCS</v>
      </c>
      <c r="Y2304" s="40" t="str">
        <f>IF(db[[#This Row],[QTY/ CTN TG]]="",IF(db[[#This Row],[STN TG]]="","",12),LEFT(db[[#This Row],[QTY/ CTN TG]],SEARCH(" ",db[[#This Row],[QTY/ CTN TG]],1)-1))</f>
        <v/>
      </c>
      <c r="Z23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4" s="40" t="str">
        <f>IF(db[[#This Row],[STN K]]="","",IF(db[[#This Row],[STN TG]]="LSN",12,""))</f>
        <v/>
      </c>
      <c r="AB2304" s="40" t="str">
        <f>IF(db[[#This Row],[STN TG]]="LSN","PCS","")</f>
        <v/>
      </c>
      <c r="AC2304" s="40">
        <f>db[[#This Row],[QTY B]]*IF(db[[#This Row],[QTY TG]]="",1,db[[#This Row],[QTY TG]])*IF(db[[#This Row],[QTY K]]="",1,db[[#This Row],[QTY K]])</f>
        <v>160</v>
      </c>
      <c r="AD2304" s="40" t="str">
        <f>IF(db[[#This Row],[STN K]]="",IF(db[[#This Row],[STN TG]]="",db[[#This Row],[STN B]],db[[#This Row],[STN TG]]),db[[#This Row],[STN K]])</f>
        <v>PCS</v>
      </c>
      <c r="AE2304" s="40"/>
    </row>
    <row r="2305" spans="1:31" x14ac:dyDescent="0.25">
      <c r="A2305" s="40">
        <f t="shared" si="35"/>
        <v>2304</v>
      </c>
      <c r="B2305" s="5" t="str">
        <f>LOWER(SUBSTITUTE(SUBSTITUTE(SUBSTITUTE(SUBSTITUTE(SUBSTITUTE(SUBSTITUTE(SUBSTITUTE(SUBSTITUTE(db[[#This Row],[NB BM]]," ",),".",""),"-",""),"(",""),")",""),"/",""),"""",""),"+",""))</f>
        <v>pcmagnitgp650718x225puaugltd</v>
      </c>
      <c r="C2305" s="5" t="str">
        <f>LOWER(SUBSTITUTE(SUBSTITUTE(SUBSTITUTE(SUBSTITUTE(SUBSTITUTE(SUBSTITUTE(SUBSTITUTE(SUBSTITUTE(SUBSTITUTE(db[[#This Row],[NB NOTA]]," ",),".",""),"-",""),"(",""),")",""),",",""),"/",""),"""",""),"+",""))</f>
        <v>pcmgp650718x225puaugltd</v>
      </c>
      <c r="D2305" s="5" t="str">
        <f>LOWER(SUBSTITUTE(SUBSTITUTE(SUBSTITUTE(SUBSTITUTE(SUBSTITUTE(SUBSTITUTE(SUBSTITUTE(SUBSTITUTE(SUBSTITUTE(db[[#This Row],[NB PAJAK]]," ",""),"-",""),"(",""),")",""),".",""),",",""),"/",""),"""",""),"+",""))</f>
        <v/>
      </c>
      <c r="E230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pcmagnitgp650718x225puaugltd144pcsuntana</v>
      </c>
      <c r="F230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pcmgp650718x225puaugltd144pcs</v>
      </c>
      <c r="G2305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pcmgp650718x225puaugltduntana</v>
      </c>
      <c r="H230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pcmgp650718x225puaugltd144pcsuntana</v>
      </c>
      <c r="I2305" s="2" t="s">
        <v>5842</v>
      </c>
      <c r="J2305" s="2" t="s">
        <v>4613</v>
      </c>
      <c r="K2305" s="14"/>
      <c r="L2305" s="2" t="s">
        <v>1336</v>
      </c>
      <c r="M2305" s="33" t="e">
        <f>IF(db[[#This Row],[NB NOTA_C]]="","",COUNTIF([2]!B_MSK[concat],db[[#This Row],[NB NOTA_C]]))</f>
        <v>#REF!</v>
      </c>
      <c r="N2305" s="9" t="s">
        <v>1352</v>
      </c>
      <c r="O2305" s="5" t="s">
        <v>1379</v>
      </c>
      <c r="P2305" s="2" t="s">
        <v>2442</v>
      </c>
      <c r="Q2305" s="5"/>
      <c r="R2305" s="5" t="str">
        <f>IF(db[[#This Row],[QTY/ CTN]]="","",SUBSTITUTE(SUBSTITUTE(SUBSTITUTE(db[[#This Row],[QTY/ CTN]]," ","_",2),"(",""),")","")&amp;"_")</f>
        <v>144 PCS_</v>
      </c>
      <c r="S2305" s="5">
        <f>IF(db[[#This Row],[H_QTY/ CTN]]="","",SEARCH("_",db[[#This Row],[H_QTY/ CTN]]))</f>
        <v>8</v>
      </c>
      <c r="T2305" s="5">
        <f>IF(db[[#This Row],[H_QTY/ CTN]]="","",LEN(db[[#This Row],[H_QTY/ CTN]]))</f>
        <v>8</v>
      </c>
      <c r="U2305" s="40" t="str">
        <f>IF(db[[#This Row],[H_QTY/ CTN]]="","",LEFT(db[[#This Row],[H_QTY/ CTN]],db[[#This Row],[H_1]]-1))</f>
        <v>144 PCS</v>
      </c>
      <c r="V2305" s="40" t="str">
        <f>IF(NOT(db[[#This Row],[H_1]]=db[[#This Row],[H_2]]),MID(db[[#This Row],[H_QTY/ CTN]],db[[#This Row],[H_1]]+1,db[[#This Row],[H_2]]-db[[#This Row],[H_1]]-1),"")</f>
        <v/>
      </c>
      <c r="W2305" s="40" t="str">
        <f>IF(db[[#This Row],[QTY/ CTN B]]="","",LEFT(db[[#This Row],[QTY/ CTN B]],SEARCH(" ",db[[#This Row],[QTY/ CTN B]],1)-1))</f>
        <v>144</v>
      </c>
      <c r="X2305" s="40" t="str">
        <f>IF(db[[#This Row],[QTY/ CTN B]]="","",RIGHT(db[[#This Row],[QTY/ CTN B]],LEN(db[[#This Row],[QTY/ CTN B]])-SEARCH(" ",db[[#This Row],[QTY/ CTN B]],1)))</f>
        <v>PCS</v>
      </c>
      <c r="Y2305" s="40" t="str">
        <f>IF(db[[#This Row],[QTY/ CTN TG]]="",IF(db[[#This Row],[STN TG]]="","",12),LEFT(db[[#This Row],[QTY/ CTN TG]],SEARCH(" ",db[[#This Row],[QTY/ CTN TG]],1)-1))</f>
        <v/>
      </c>
      <c r="Z23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5" s="40" t="str">
        <f>IF(db[[#This Row],[STN K]]="","",IF(db[[#This Row],[STN TG]]="LSN",12,""))</f>
        <v/>
      </c>
      <c r="AB2305" s="40" t="str">
        <f>IF(db[[#This Row],[STN TG]]="LSN","PCS","")</f>
        <v/>
      </c>
      <c r="AC2305" s="40">
        <f>db[[#This Row],[QTY B]]*IF(db[[#This Row],[QTY TG]]="",1,db[[#This Row],[QTY TG]])*IF(db[[#This Row],[QTY K]]="",1,db[[#This Row],[QTY K]])</f>
        <v>144</v>
      </c>
      <c r="AD2305" s="40" t="str">
        <f>IF(db[[#This Row],[STN K]]="",IF(db[[#This Row],[STN TG]]="",db[[#This Row],[STN B]],db[[#This Row],[STN TG]]),db[[#This Row],[STN K]])</f>
        <v>PCS</v>
      </c>
      <c r="AE2305" s="40"/>
    </row>
    <row r="2306" spans="1:31" x14ac:dyDescent="0.25">
      <c r="A2306" s="90">
        <f t="shared" si="35"/>
        <v>2305</v>
      </c>
      <c r="B2306" s="91" t="str">
        <f>LOWER(SUBSTITUTE(SUBSTITUTE(SUBSTITUTE(SUBSTITUTE(SUBSTITUTE(SUBSTITUTE(SUBSTITUTE(SUBSTITUTE(db[[#This Row],[NB BM]]," ",),".",""),"-",""),"(",""),")",""),"/",""),"""",""),"+",""))</f>
        <v>pcmagnitgp6508410x21setsr</v>
      </c>
      <c r="C2306" s="91" t="str">
        <f>LOWER(SUBSTITUTE(SUBSTITUTE(SUBSTITUTE(SUBSTITUTE(SUBSTITUTE(SUBSTITUTE(SUBSTITUTE(SUBSTITUTE(SUBSTITUTE(db[[#This Row],[NB NOTA]]," ",),".",""),"-",""),"(",""),")",""),",",""),"/",""),"""",""),"+",""))</f>
        <v>pcmgp6508410x21setsr</v>
      </c>
      <c r="D2306" s="91" t="str">
        <f>LOWER(SUBSTITUTE(SUBSTITUTE(SUBSTITUTE(SUBSTITUTE(SUBSTITUTE(SUBSTITUTE(SUBSTITUTE(SUBSTITUTE(SUBSTITUTE(db[[#This Row],[NB PAJAK]]," ",""),"-",""),"(",""),")",""),".",""),",",""),"/",""),"""",""),"+",""))</f>
        <v/>
      </c>
      <c r="E2306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pcmagnitgp6508410x21setsr120pcsuntana</v>
      </c>
      <c r="F2306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pcmgp6508410x21setsr120pcs</v>
      </c>
      <c r="G2306" s="91" t="str">
        <f>db[[#This Row],[NB NOTA_C]]&amp;LOWER(SUBSTITUTE(SUBSTITUTE(SUBSTITUTE(SUBSTITUTE(SUBSTITUTE(SUBSTITUTE(SUBSTITUTE(SUBSTITUTE(SUBSTITUTE(db[[#This Row],[FAKTUR]]," ",),".",""),"-",""),"(",""),")",""),",",""),"/",""),"""",""),"+",""))</f>
        <v>pcmgp6508410x21setsruntana</v>
      </c>
      <c r="H2306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pcmgp6508410x21setsr120pcsuntana</v>
      </c>
      <c r="I2306" s="60" t="s">
        <v>5843</v>
      </c>
      <c r="J2306" s="60" t="s">
        <v>5578</v>
      </c>
      <c r="K2306" s="61"/>
      <c r="L2306" s="60" t="s">
        <v>1336</v>
      </c>
      <c r="M2306" s="92" t="e">
        <f>IF(db[[#This Row],[NB NOTA_C]]="","",COUNTIF([2]!B_MSK[concat],db[[#This Row],[NB NOTA_C]]))</f>
        <v>#REF!</v>
      </c>
      <c r="N2306" s="93" t="s">
        <v>1352</v>
      </c>
      <c r="O2306" s="91" t="s">
        <v>1382</v>
      </c>
      <c r="P2306" s="60" t="s">
        <v>2442</v>
      </c>
      <c r="Q2306" s="91"/>
      <c r="R2306" s="91" t="str">
        <f>IF(db[[#This Row],[QTY/ CTN]]="","",SUBSTITUTE(SUBSTITUTE(SUBSTITUTE(db[[#This Row],[QTY/ CTN]]," ","_",2),"(",""),")","")&amp;"_")</f>
        <v>120 PCS_</v>
      </c>
      <c r="S2306" s="91">
        <f>IF(db[[#This Row],[H_QTY/ CTN]]="","",SEARCH("_",db[[#This Row],[H_QTY/ CTN]]))</f>
        <v>8</v>
      </c>
      <c r="T2306" s="91">
        <f>IF(db[[#This Row],[H_QTY/ CTN]]="","",LEN(db[[#This Row],[H_QTY/ CTN]]))</f>
        <v>8</v>
      </c>
      <c r="U2306" s="90" t="str">
        <f>IF(db[[#This Row],[H_QTY/ CTN]]="","",LEFT(db[[#This Row],[H_QTY/ CTN]],db[[#This Row],[H_1]]-1))</f>
        <v>120 PCS</v>
      </c>
      <c r="V2306" s="90" t="str">
        <f>IF(NOT(db[[#This Row],[H_1]]=db[[#This Row],[H_2]]),MID(db[[#This Row],[H_QTY/ CTN]],db[[#This Row],[H_1]]+1,db[[#This Row],[H_2]]-db[[#This Row],[H_1]]-1),"")</f>
        <v/>
      </c>
      <c r="W2306" s="90" t="str">
        <f>IF(db[[#This Row],[QTY/ CTN B]]="","",LEFT(db[[#This Row],[QTY/ CTN B]],SEARCH(" ",db[[#This Row],[QTY/ CTN B]],1)-1))</f>
        <v>120</v>
      </c>
      <c r="X2306" s="90" t="str">
        <f>IF(db[[#This Row],[QTY/ CTN B]]="","",RIGHT(db[[#This Row],[QTY/ CTN B]],LEN(db[[#This Row],[QTY/ CTN B]])-SEARCH(" ",db[[#This Row],[QTY/ CTN B]],1)))</f>
        <v>PCS</v>
      </c>
      <c r="Y2306" s="90" t="str">
        <f>IF(db[[#This Row],[QTY/ CTN TG]]="",IF(db[[#This Row],[STN TG]]="","",12),LEFT(db[[#This Row],[QTY/ CTN TG]],SEARCH(" ",db[[#This Row],[QTY/ CTN TG]],1)-1))</f>
        <v/>
      </c>
      <c r="Z2306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6" s="90" t="str">
        <f>IF(db[[#This Row],[STN K]]="","",IF(db[[#This Row],[STN TG]]="LSN",12,""))</f>
        <v/>
      </c>
      <c r="AB2306" s="90" t="str">
        <f>IF(db[[#This Row],[STN TG]]="LSN","PCS","")</f>
        <v/>
      </c>
      <c r="AC2306" s="90">
        <f>db[[#This Row],[QTY B]]*IF(db[[#This Row],[QTY TG]]="",1,db[[#This Row],[QTY TG]])*IF(db[[#This Row],[QTY K]]="",1,db[[#This Row],[QTY K]])</f>
        <v>120</v>
      </c>
      <c r="AD2306" s="90" t="str">
        <f>IF(db[[#This Row],[STN K]]="",IF(db[[#This Row],[STN TG]]="",db[[#This Row],[STN B]],db[[#This Row],[STN TG]]),db[[#This Row],[STN K]])</f>
        <v>PCS</v>
      </c>
      <c r="AE2306" s="90"/>
    </row>
    <row r="2307" spans="1:31" x14ac:dyDescent="0.25">
      <c r="A2307" s="90">
        <f t="shared" si="35"/>
        <v>2306</v>
      </c>
      <c r="B2307" s="91" t="str">
        <f>LOWER(SUBSTITUTE(SUBSTITUTE(SUBSTITUTE(SUBSTITUTE(SUBSTITUTE(SUBSTITUTE(SUBSTITUTE(SUBSTITUTE(db[[#This Row],[NB BM]]," ",),".",""),"-",""),"(",""),")",""),"/",""),"""",""),"+",""))</f>
        <v>pcmagnitgp6508975x22puasr</v>
      </c>
      <c r="C2307" s="91" t="str">
        <f>LOWER(SUBSTITUTE(SUBSTITUTE(SUBSTITUTE(SUBSTITUTE(SUBSTITUTE(SUBSTITUTE(SUBSTITUTE(SUBSTITUTE(SUBSTITUTE(db[[#This Row],[NB NOTA]]," ",),".",""),"-",""),"(",""),")",""),",",""),"/",""),"""",""),"+",""))</f>
        <v>pcmgp6508975x22puasr</v>
      </c>
      <c r="D2307" s="91" t="str">
        <f>LOWER(SUBSTITUTE(SUBSTITUTE(SUBSTITUTE(SUBSTITUTE(SUBSTITUTE(SUBSTITUTE(SUBSTITUTE(SUBSTITUTE(SUBSTITUTE(db[[#This Row],[NB PAJAK]]," ",""),"-",""),"(",""),")",""),".",""),",",""),"/",""),"""",""),"+",""))</f>
        <v/>
      </c>
      <c r="E2307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pcmagnitgp6508975x22puasr192pcsuntana</v>
      </c>
      <c r="F2307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pcmgp6508975x22puasr192pcs</v>
      </c>
      <c r="G2307" s="91" t="str">
        <f>db[[#This Row],[NB NOTA_C]]&amp;LOWER(SUBSTITUTE(SUBSTITUTE(SUBSTITUTE(SUBSTITUTE(SUBSTITUTE(SUBSTITUTE(SUBSTITUTE(SUBSTITUTE(SUBSTITUTE(db[[#This Row],[FAKTUR]]," ",),".",""),"-",""),"(",""),")",""),",",""),"/",""),"""",""),"+",""))</f>
        <v>pcmgp6508975x22puasruntana</v>
      </c>
      <c r="H2307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pcmgp6508975x22puasr192pcsuntana</v>
      </c>
      <c r="I2307" s="60" t="s">
        <v>5844</v>
      </c>
      <c r="J2307" s="60" t="s">
        <v>5579</v>
      </c>
      <c r="K2307" s="61"/>
      <c r="L2307" s="60" t="s">
        <v>1336</v>
      </c>
      <c r="M2307" s="92" t="e">
        <f>IF(db[[#This Row],[NB NOTA_C]]="","",COUNTIF([2]!B_MSK[concat],db[[#This Row],[NB NOTA_C]]))</f>
        <v>#REF!</v>
      </c>
      <c r="N2307" s="93" t="s">
        <v>1352</v>
      </c>
      <c r="O2307" s="91" t="s">
        <v>1477</v>
      </c>
      <c r="P2307" s="60" t="s">
        <v>2442</v>
      </c>
      <c r="Q2307" s="91"/>
      <c r="R2307" s="91" t="str">
        <f>IF(db[[#This Row],[QTY/ CTN]]="","",SUBSTITUTE(SUBSTITUTE(SUBSTITUTE(db[[#This Row],[QTY/ CTN]]," ","_",2),"(",""),")","")&amp;"_")</f>
        <v>192 PCS_</v>
      </c>
      <c r="S2307" s="91">
        <f>IF(db[[#This Row],[H_QTY/ CTN]]="","",SEARCH("_",db[[#This Row],[H_QTY/ CTN]]))</f>
        <v>8</v>
      </c>
      <c r="T2307" s="91">
        <f>IF(db[[#This Row],[H_QTY/ CTN]]="","",LEN(db[[#This Row],[H_QTY/ CTN]]))</f>
        <v>8</v>
      </c>
      <c r="U2307" s="90" t="str">
        <f>IF(db[[#This Row],[H_QTY/ CTN]]="","",LEFT(db[[#This Row],[H_QTY/ CTN]],db[[#This Row],[H_1]]-1))</f>
        <v>192 PCS</v>
      </c>
      <c r="V2307" s="90" t="str">
        <f>IF(NOT(db[[#This Row],[H_1]]=db[[#This Row],[H_2]]),MID(db[[#This Row],[H_QTY/ CTN]],db[[#This Row],[H_1]]+1,db[[#This Row],[H_2]]-db[[#This Row],[H_1]]-1),"")</f>
        <v/>
      </c>
      <c r="W2307" s="90" t="str">
        <f>IF(db[[#This Row],[QTY/ CTN B]]="","",LEFT(db[[#This Row],[QTY/ CTN B]],SEARCH(" ",db[[#This Row],[QTY/ CTN B]],1)-1))</f>
        <v>192</v>
      </c>
      <c r="X2307" s="90" t="str">
        <f>IF(db[[#This Row],[QTY/ CTN B]]="","",RIGHT(db[[#This Row],[QTY/ CTN B]],LEN(db[[#This Row],[QTY/ CTN B]])-SEARCH(" ",db[[#This Row],[QTY/ CTN B]],1)))</f>
        <v>PCS</v>
      </c>
      <c r="Y2307" s="90" t="str">
        <f>IF(db[[#This Row],[QTY/ CTN TG]]="",IF(db[[#This Row],[STN TG]]="","",12),LEFT(db[[#This Row],[QTY/ CTN TG]],SEARCH(" ",db[[#This Row],[QTY/ CTN TG]],1)-1))</f>
        <v/>
      </c>
      <c r="Z2307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7" s="90" t="str">
        <f>IF(db[[#This Row],[STN K]]="","",IF(db[[#This Row],[STN TG]]="LSN",12,""))</f>
        <v/>
      </c>
      <c r="AB2307" s="90" t="str">
        <f>IF(db[[#This Row],[STN TG]]="LSN","PCS","")</f>
        <v/>
      </c>
      <c r="AC2307" s="90">
        <f>db[[#This Row],[QTY B]]*IF(db[[#This Row],[QTY TG]]="",1,db[[#This Row],[QTY TG]])*IF(db[[#This Row],[QTY K]]="",1,db[[#This Row],[QTY K]])</f>
        <v>192</v>
      </c>
      <c r="AD2307" s="90" t="str">
        <f>IF(db[[#This Row],[STN K]]="",IF(db[[#This Row],[STN TG]]="",db[[#This Row],[STN B]],db[[#This Row],[STN TG]]),db[[#This Row],[STN K]])</f>
        <v>PCS</v>
      </c>
      <c r="AE2307" s="90"/>
    </row>
    <row r="2308" spans="1:31" x14ac:dyDescent="0.25">
      <c r="A2308" s="90">
        <f t="shared" si="35"/>
        <v>2307</v>
      </c>
      <c r="B2308" s="91" t="str">
        <f>LOWER(SUBSTITUTE(SUBSTITUTE(SUBSTITUTE(SUBSTITUTE(SUBSTITUTE(SUBSTITUTE(SUBSTITUTE(SUBSTITUTE(db[[#This Row],[NB BM]]," ",),".",""),"-",""),"(",""),")",""),"/",""),"""",""),"+",""))</f>
        <v>pcmagnitgp929478x225pugltunicorn</v>
      </c>
      <c r="C2308" s="91" t="str">
        <f>LOWER(SUBSTITUTE(SUBSTITUTE(SUBSTITUTE(SUBSTITUTE(SUBSTITUTE(SUBSTITUTE(SUBSTITUTE(SUBSTITUTE(SUBSTITUTE(db[[#This Row],[NB NOTA]]," ",),".",""),"-",""),"(",""),")",""),",",""),"/",""),"""",""),"+",""))</f>
        <v>pcmgp929478x225pugltunicorn</v>
      </c>
      <c r="D2308" s="91" t="str">
        <f>LOWER(SUBSTITUTE(SUBSTITUTE(SUBSTITUTE(SUBSTITUTE(SUBSTITUTE(SUBSTITUTE(SUBSTITUTE(SUBSTITUTE(SUBSTITUTE(db[[#This Row],[NB PAJAK]]," ",""),"-",""),"(",""),")",""),".",""),",",""),"/",""),"""",""),"+",""))</f>
        <v/>
      </c>
      <c r="E2308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pcmagnitgp929478x225pugltunicorn144pcsuntana</v>
      </c>
      <c r="F2308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pcmgp929478x225pugltunicorn144pcs</v>
      </c>
      <c r="G2308" s="91" t="str">
        <f>db[[#This Row],[NB NOTA_C]]&amp;LOWER(SUBSTITUTE(SUBSTITUTE(SUBSTITUTE(SUBSTITUTE(SUBSTITUTE(SUBSTITUTE(SUBSTITUTE(SUBSTITUTE(SUBSTITUTE(db[[#This Row],[FAKTUR]]," ",),".",""),"-",""),"(",""),")",""),",",""),"/",""),"""",""),"+",""))</f>
        <v>pcmgp929478x225pugltunicornuntana</v>
      </c>
      <c r="H2308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pcmgp929478x225pugltunicorn144pcsuntana</v>
      </c>
      <c r="I2308" s="60" t="s">
        <v>5845</v>
      </c>
      <c r="J2308" s="60" t="s">
        <v>5580</v>
      </c>
      <c r="K2308" s="61"/>
      <c r="L2308" s="60" t="s">
        <v>1336</v>
      </c>
      <c r="M2308" s="92" t="e">
        <f>IF(db[[#This Row],[NB NOTA_C]]="","",COUNTIF([2]!B_MSK[concat],db[[#This Row],[NB NOTA_C]]))</f>
        <v>#REF!</v>
      </c>
      <c r="N2308" s="93" t="s">
        <v>1352</v>
      </c>
      <c r="O2308" s="91" t="s">
        <v>1379</v>
      </c>
      <c r="P2308" s="60" t="s">
        <v>2442</v>
      </c>
      <c r="Q2308" s="91"/>
      <c r="R2308" s="91" t="str">
        <f>IF(db[[#This Row],[QTY/ CTN]]="","",SUBSTITUTE(SUBSTITUTE(SUBSTITUTE(db[[#This Row],[QTY/ CTN]]," ","_",2),"(",""),")","")&amp;"_")</f>
        <v>144 PCS_</v>
      </c>
      <c r="S2308" s="91">
        <f>IF(db[[#This Row],[H_QTY/ CTN]]="","",SEARCH("_",db[[#This Row],[H_QTY/ CTN]]))</f>
        <v>8</v>
      </c>
      <c r="T2308" s="91">
        <f>IF(db[[#This Row],[H_QTY/ CTN]]="","",LEN(db[[#This Row],[H_QTY/ CTN]]))</f>
        <v>8</v>
      </c>
      <c r="U2308" s="90" t="str">
        <f>IF(db[[#This Row],[H_QTY/ CTN]]="","",LEFT(db[[#This Row],[H_QTY/ CTN]],db[[#This Row],[H_1]]-1))</f>
        <v>144 PCS</v>
      </c>
      <c r="V2308" s="90" t="str">
        <f>IF(NOT(db[[#This Row],[H_1]]=db[[#This Row],[H_2]]),MID(db[[#This Row],[H_QTY/ CTN]],db[[#This Row],[H_1]]+1,db[[#This Row],[H_2]]-db[[#This Row],[H_1]]-1),"")</f>
        <v/>
      </c>
      <c r="W2308" s="90" t="str">
        <f>IF(db[[#This Row],[QTY/ CTN B]]="","",LEFT(db[[#This Row],[QTY/ CTN B]],SEARCH(" ",db[[#This Row],[QTY/ CTN B]],1)-1))</f>
        <v>144</v>
      </c>
      <c r="X2308" s="90" t="str">
        <f>IF(db[[#This Row],[QTY/ CTN B]]="","",RIGHT(db[[#This Row],[QTY/ CTN B]],LEN(db[[#This Row],[QTY/ CTN B]])-SEARCH(" ",db[[#This Row],[QTY/ CTN B]],1)))</f>
        <v>PCS</v>
      </c>
      <c r="Y2308" s="90" t="str">
        <f>IF(db[[#This Row],[QTY/ CTN TG]]="",IF(db[[#This Row],[STN TG]]="","",12),LEFT(db[[#This Row],[QTY/ CTN TG]],SEARCH(" ",db[[#This Row],[QTY/ CTN TG]],1)-1))</f>
        <v/>
      </c>
      <c r="Z2308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8" s="90" t="str">
        <f>IF(db[[#This Row],[STN K]]="","",IF(db[[#This Row],[STN TG]]="LSN",12,""))</f>
        <v/>
      </c>
      <c r="AB2308" s="90" t="str">
        <f>IF(db[[#This Row],[STN TG]]="LSN","PCS","")</f>
        <v/>
      </c>
      <c r="AC2308" s="90">
        <f>db[[#This Row],[QTY B]]*IF(db[[#This Row],[QTY TG]]="",1,db[[#This Row],[QTY TG]])*IF(db[[#This Row],[QTY K]]="",1,db[[#This Row],[QTY K]])</f>
        <v>144</v>
      </c>
      <c r="AD2308" s="90" t="str">
        <f>IF(db[[#This Row],[STN K]]="",IF(db[[#This Row],[STN TG]]="",db[[#This Row],[STN B]],db[[#This Row],[STN TG]]),db[[#This Row],[STN K]])</f>
        <v>PCS</v>
      </c>
      <c r="AE2308" s="90"/>
    </row>
    <row r="2309" spans="1:31" x14ac:dyDescent="0.25">
      <c r="A2309" s="90">
        <f t="shared" si="35"/>
        <v>2308</v>
      </c>
      <c r="B2309" s="91" t="str">
        <f>LOWER(SUBSTITUTE(SUBSTITUTE(SUBSTITUTE(SUBSTITUTE(SUBSTITUTE(SUBSTITUTE(SUBSTITUTE(SUBSTITUTE(db[[#This Row],[NB BM]]," ",),".",""),"-",""),"(",""),")",""),"/",""),"""",""),"+",""))</f>
        <v>pcmagnitgp934027x215setunicorn</v>
      </c>
      <c r="C2309" s="91" t="str">
        <f>LOWER(SUBSTITUTE(SUBSTITUTE(SUBSTITUTE(SUBSTITUTE(SUBSTITUTE(SUBSTITUTE(SUBSTITUTE(SUBSTITUTE(SUBSTITUTE(db[[#This Row],[NB NOTA]]," ",),".",""),"-",""),"(",""),")",""),",",""),"/",""),"""",""),"+",""))</f>
        <v>pcmgp934027x215setunicorn</v>
      </c>
      <c r="D2309" s="91" t="str">
        <f>LOWER(SUBSTITUTE(SUBSTITUTE(SUBSTITUTE(SUBSTITUTE(SUBSTITUTE(SUBSTITUTE(SUBSTITUTE(SUBSTITUTE(SUBSTITUTE(db[[#This Row],[NB PAJAK]]," ",""),"-",""),"(",""),")",""),".",""),",",""),"/",""),"""",""),"+",""))</f>
        <v/>
      </c>
      <c r="E2309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pcmagnitgp934027x215setunicorn168pcsuntana</v>
      </c>
      <c r="F2309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pcmgp934027x215setunicorn168pcs</v>
      </c>
      <c r="G2309" s="91" t="str">
        <f>db[[#This Row],[NB NOTA_C]]&amp;LOWER(SUBSTITUTE(SUBSTITUTE(SUBSTITUTE(SUBSTITUTE(SUBSTITUTE(SUBSTITUTE(SUBSTITUTE(SUBSTITUTE(SUBSTITUTE(db[[#This Row],[FAKTUR]]," ",),".",""),"-",""),"(",""),")",""),",",""),"/",""),"""",""),"+",""))</f>
        <v>pcmgp934027x215setunicornuntana</v>
      </c>
      <c r="H2309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pcmgp934027x215setunicorn168pcsuntana</v>
      </c>
      <c r="I2309" s="60" t="s">
        <v>5846</v>
      </c>
      <c r="J2309" s="60" t="s">
        <v>5624</v>
      </c>
      <c r="K2309" s="61"/>
      <c r="L2309" s="60" t="s">
        <v>1336</v>
      </c>
      <c r="M2309" s="92" t="e">
        <f>IF(db[[#This Row],[NB NOTA_C]]="","",COUNTIF([2]!B_MSK[concat],db[[#This Row],[NB NOTA_C]]))</f>
        <v>#REF!</v>
      </c>
      <c r="N2309" s="93" t="s">
        <v>1352</v>
      </c>
      <c r="O2309" s="91" t="s">
        <v>1871</v>
      </c>
      <c r="P2309" s="60" t="s">
        <v>2442</v>
      </c>
      <c r="Q2309" s="91"/>
      <c r="R2309" s="91" t="str">
        <f>IF(db[[#This Row],[QTY/ CTN]]="","",SUBSTITUTE(SUBSTITUTE(SUBSTITUTE(db[[#This Row],[QTY/ CTN]]," ","_",2),"(",""),")","")&amp;"_")</f>
        <v>168 PCS_</v>
      </c>
      <c r="S2309" s="91">
        <f>IF(db[[#This Row],[H_QTY/ CTN]]="","",SEARCH("_",db[[#This Row],[H_QTY/ CTN]]))</f>
        <v>8</v>
      </c>
      <c r="T2309" s="91">
        <f>IF(db[[#This Row],[H_QTY/ CTN]]="","",LEN(db[[#This Row],[H_QTY/ CTN]]))</f>
        <v>8</v>
      </c>
      <c r="U2309" s="90" t="str">
        <f>IF(db[[#This Row],[H_QTY/ CTN]]="","",LEFT(db[[#This Row],[H_QTY/ CTN]],db[[#This Row],[H_1]]-1))</f>
        <v>168 PCS</v>
      </c>
      <c r="V2309" s="90" t="str">
        <f>IF(NOT(db[[#This Row],[H_1]]=db[[#This Row],[H_2]]),MID(db[[#This Row],[H_QTY/ CTN]],db[[#This Row],[H_1]]+1,db[[#This Row],[H_2]]-db[[#This Row],[H_1]]-1),"")</f>
        <v/>
      </c>
      <c r="W2309" s="90" t="str">
        <f>IF(db[[#This Row],[QTY/ CTN B]]="","",LEFT(db[[#This Row],[QTY/ CTN B]],SEARCH(" ",db[[#This Row],[QTY/ CTN B]],1)-1))</f>
        <v>168</v>
      </c>
      <c r="X2309" s="90" t="str">
        <f>IF(db[[#This Row],[QTY/ CTN B]]="","",RIGHT(db[[#This Row],[QTY/ CTN B]],LEN(db[[#This Row],[QTY/ CTN B]])-SEARCH(" ",db[[#This Row],[QTY/ CTN B]],1)))</f>
        <v>PCS</v>
      </c>
      <c r="Y2309" s="90" t="str">
        <f>IF(db[[#This Row],[QTY/ CTN TG]]="",IF(db[[#This Row],[STN TG]]="","",12),LEFT(db[[#This Row],[QTY/ CTN TG]],SEARCH(" ",db[[#This Row],[QTY/ CTN TG]],1)-1))</f>
        <v/>
      </c>
      <c r="Z2309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09" s="90" t="str">
        <f>IF(db[[#This Row],[STN K]]="","",IF(db[[#This Row],[STN TG]]="LSN",12,""))</f>
        <v/>
      </c>
      <c r="AB2309" s="90" t="str">
        <f>IF(db[[#This Row],[STN TG]]="LSN","PCS","")</f>
        <v/>
      </c>
      <c r="AC2309" s="90">
        <f>db[[#This Row],[QTY B]]*IF(db[[#This Row],[QTY TG]]="",1,db[[#This Row],[QTY TG]])*IF(db[[#This Row],[QTY K]]="",1,db[[#This Row],[QTY K]])</f>
        <v>168</v>
      </c>
      <c r="AD2309" s="90" t="str">
        <f>IF(db[[#This Row],[STN K]]="",IF(db[[#This Row],[STN TG]]="",db[[#This Row],[STN B]],db[[#This Row],[STN TG]]),db[[#This Row],[STN K]])</f>
        <v>PCS</v>
      </c>
      <c r="AE2309" s="90"/>
    </row>
    <row r="2310" spans="1:31" x14ac:dyDescent="0.25">
      <c r="A2310" s="40">
        <f t="shared" si="35"/>
        <v>2309</v>
      </c>
      <c r="B2310" s="5" t="str">
        <f>LOWER(SUBSTITUTE(SUBSTITUTE(SUBSTITUTE(SUBSTITUTE(SUBSTITUTE(SUBSTITUTE(SUBSTITUTE(SUBSTITUTE(db[[#This Row],[NB BM]]," ",),".",""),"-",""),"(",""),")",""),"/",""),"""",""),"+",""))</f>
        <v>pcmagnitgp93427x215setbt21</v>
      </c>
      <c r="C2310" s="5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D2310" s="5" t="str">
        <f>LOWER(SUBSTITUTE(SUBSTITUTE(SUBSTITUTE(SUBSTITUTE(SUBSTITUTE(SUBSTITUTE(SUBSTITUTE(SUBSTITUTE(SUBSTITUTE(db[[#This Row],[NB PAJAK]]," ",""),"-",""),"(",""),")",""),".",""),",",""),"/",""),"""",""),"+",""))</f>
        <v/>
      </c>
      <c r="E231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pcmagnitgp93427x215setbt21168pcsuntana</v>
      </c>
      <c r="F231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pcmgp93427x215setbt21168pcs</v>
      </c>
      <c r="G2310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pcmgp93427x215setbt21untana</v>
      </c>
      <c r="H231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pcmgp93427x215setbt21168pcsuntana</v>
      </c>
      <c r="I2310" s="2" t="s">
        <v>5847</v>
      </c>
      <c r="J2310" s="2" t="s">
        <v>2496</v>
      </c>
      <c r="K2310" s="14"/>
      <c r="L2310" s="2" t="s">
        <v>1336</v>
      </c>
      <c r="M2310" s="34" t="e">
        <f>IF(db[[#This Row],[NB NOTA_C]]="","",COUNTIF([2]!B_MSK[concat],db[[#This Row],[NB NOTA_C]]))</f>
        <v>#REF!</v>
      </c>
      <c r="N2310" s="9" t="s">
        <v>1352</v>
      </c>
      <c r="O2310" s="5" t="s">
        <v>1871</v>
      </c>
      <c r="P2310" s="2" t="s">
        <v>2442</v>
      </c>
      <c r="R2310" s="2" t="str">
        <f>IF(db[[#This Row],[QTY/ CTN]]="","",SUBSTITUTE(SUBSTITUTE(SUBSTITUTE(db[[#This Row],[QTY/ CTN]]," ","_",2),"(",""),")","")&amp;"_")</f>
        <v>168 PCS_</v>
      </c>
      <c r="S2310" s="2">
        <f>IF(db[[#This Row],[H_QTY/ CTN]]="","",SEARCH("_",db[[#This Row],[H_QTY/ CTN]]))</f>
        <v>8</v>
      </c>
      <c r="T2310" s="2">
        <f>IF(db[[#This Row],[H_QTY/ CTN]]="","",LEN(db[[#This Row],[H_QTY/ CTN]]))</f>
        <v>8</v>
      </c>
      <c r="U2310" s="41" t="str">
        <f>IF(db[[#This Row],[H_QTY/ CTN]]="","",LEFT(db[[#This Row],[H_QTY/ CTN]],db[[#This Row],[H_1]]-1))</f>
        <v>168 PCS</v>
      </c>
      <c r="V2310" s="40" t="str">
        <f>IF(NOT(db[[#This Row],[H_1]]=db[[#This Row],[H_2]]),MID(db[[#This Row],[H_QTY/ CTN]],db[[#This Row],[H_1]]+1,db[[#This Row],[H_2]]-db[[#This Row],[H_1]]-1),"")</f>
        <v/>
      </c>
      <c r="W2310" s="40" t="str">
        <f>IF(db[[#This Row],[QTY/ CTN B]]="","",LEFT(db[[#This Row],[QTY/ CTN B]],SEARCH(" ",db[[#This Row],[QTY/ CTN B]],1)-1))</f>
        <v>168</v>
      </c>
      <c r="X2310" s="40" t="str">
        <f>IF(db[[#This Row],[QTY/ CTN B]]="","",RIGHT(db[[#This Row],[QTY/ CTN B]],LEN(db[[#This Row],[QTY/ CTN B]])-SEARCH(" ",db[[#This Row],[QTY/ CTN B]],1)))</f>
        <v>PCS</v>
      </c>
      <c r="Y2310" s="40" t="str">
        <f>IF(db[[#This Row],[QTY/ CTN TG]]="",IF(db[[#This Row],[STN TG]]="","",12),LEFT(db[[#This Row],[QTY/ CTN TG]],SEARCH(" ",db[[#This Row],[QTY/ CTN TG]],1)-1))</f>
        <v/>
      </c>
      <c r="Z23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0" s="40" t="str">
        <f>IF(db[[#This Row],[STN K]]="","",IF(db[[#This Row],[STN TG]]="LSN",12,""))</f>
        <v/>
      </c>
      <c r="AB2310" s="40" t="str">
        <f>IF(db[[#This Row],[STN TG]]="LSN","PCS","")</f>
        <v/>
      </c>
      <c r="AC2310" s="40">
        <f>db[[#This Row],[QTY B]]*IF(db[[#This Row],[QTY TG]]="",1,db[[#This Row],[QTY TG]])*IF(db[[#This Row],[QTY K]]="",1,db[[#This Row],[QTY K]])</f>
        <v>168</v>
      </c>
      <c r="AD2310" s="40" t="str">
        <f>IF(db[[#This Row],[STN K]]="",IF(db[[#This Row],[STN TG]]="",db[[#This Row],[STN B]],db[[#This Row],[STN TG]]),db[[#This Row],[STN K]])</f>
        <v>PCS</v>
      </c>
      <c r="AE2310" s="40"/>
    </row>
    <row r="2311" spans="1:31" x14ac:dyDescent="0.25">
      <c r="A2311" s="90">
        <f t="shared" si="35"/>
        <v>2310</v>
      </c>
      <c r="B2311" s="91" t="str">
        <f>LOWER(SUBSTITUTE(SUBSTITUTE(SUBSTITUTE(SUBSTITUTE(SUBSTITUTE(SUBSTITUTE(SUBSTITUTE(SUBSTITUTE(db[[#This Row],[NB BM]]," ",),".",""),"-",""),"(",""),")",""),"/",""),"""",""),"+",""))</f>
        <v>pcmagnitgp934227x215setbt21</v>
      </c>
      <c r="C2311" s="91" t="str">
        <f>LOWER(SUBSTITUTE(SUBSTITUTE(SUBSTITUTE(SUBSTITUTE(SUBSTITUTE(SUBSTITUTE(SUBSTITUTE(SUBSTITUTE(SUBSTITUTE(db[[#This Row],[NB NOTA]]," ",),".",""),"-",""),"(",""),")",""),",",""),"/",""),"""",""),"+",""))</f>
        <v>pcmgp934227x215setbt21</v>
      </c>
      <c r="D2311" s="91" t="str">
        <f>LOWER(SUBSTITUTE(SUBSTITUTE(SUBSTITUTE(SUBSTITUTE(SUBSTITUTE(SUBSTITUTE(SUBSTITUTE(SUBSTITUTE(SUBSTITUTE(db[[#This Row],[NB PAJAK]]," ",""),"-",""),"(",""),")",""),".",""),",",""),"/",""),"""",""),"+",""))</f>
        <v/>
      </c>
      <c r="E2311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pcmagnitgp934227x215setbt21168pcsuntana</v>
      </c>
      <c r="F2311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pcmgp934227x215setbt21168pcs</v>
      </c>
      <c r="G2311" s="91" t="str">
        <f>db[[#This Row],[NB NOTA_C]]&amp;LOWER(SUBSTITUTE(SUBSTITUTE(SUBSTITUTE(SUBSTITUTE(SUBSTITUTE(SUBSTITUTE(SUBSTITUTE(SUBSTITUTE(SUBSTITUTE(db[[#This Row],[FAKTUR]]," ",),".",""),"-",""),"(",""),")",""),",",""),"/",""),"""",""),"+",""))</f>
        <v>pcmgp934227x215setbt21untana</v>
      </c>
      <c r="H2311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pcmgp934227x215setbt21168pcsuntana</v>
      </c>
      <c r="I2311" s="60" t="s">
        <v>5848</v>
      </c>
      <c r="J2311" s="60" t="s">
        <v>5585</v>
      </c>
      <c r="K2311" s="61"/>
      <c r="L2311" s="60" t="s">
        <v>1336</v>
      </c>
      <c r="M2311" s="92" t="e">
        <f>IF(db[[#This Row],[NB NOTA_C]]="","",COUNTIF([2]!B_MSK[concat],db[[#This Row],[NB NOTA_C]]))</f>
        <v>#REF!</v>
      </c>
      <c r="N2311" s="93" t="s">
        <v>1352</v>
      </c>
      <c r="O2311" s="91" t="s">
        <v>1871</v>
      </c>
      <c r="P2311" s="60" t="s">
        <v>2442</v>
      </c>
      <c r="Q2311" s="91"/>
      <c r="R2311" s="91" t="str">
        <f>IF(db[[#This Row],[QTY/ CTN]]="","",SUBSTITUTE(SUBSTITUTE(SUBSTITUTE(db[[#This Row],[QTY/ CTN]]," ","_",2),"(",""),")","")&amp;"_")</f>
        <v>168 PCS_</v>
      </c>
      <c r="S2311" s="91">
        <f>IF(db[[#This Row],[H_QTY/ CTN]]="","",SEARCH("_",db[[#This Row],[H_QTY/ CTN]]))</f>
        <v>8</v>
      </c>
      <c r="T2311" s="91">
        <f>IF(db[[#This Row],[H_QTY/ CTN]]="","",LEN(db[[#This Row],[H_QTY/ CTN]]))</f>
        <v>8</v>
      </c>
      <c r="U2311" s="90" t="str">
        <f>IF(db[[#This Row],[H_QTY/ CTN]]="","",LEFT(db[[#This Row],[H_QTY/ CTN]],db[[#This Row],[H_1]]-1))</f>
        <v>168 PCS</v>
      </c>
      <c r="V2311" s="90" t="str">
        <f>IF(NOT(db[[#This Row],[H_1]]=db[[#This Row],[H_2]]),MID(db[[#This Row],[H_QTY/ CTN]],db[[#This Row],[H_1]]+1,db[[#This Row],[H_2]]-db[[#This Row],[H_1]]-1),"")</f>
        <v/>
      </c>
      <c r="W2311" s="90" t="str">
        <f>IF(db[[#This Row],[QTY/ CTN B]]="","",LEFT(db[[#This Row],[QTY/ CTN B]],SEARCH(" ",db[[#This Row],[QTY/ CTN B]],1)-1))</f>
        <v>168</v>
      </c>
      <c r="X2311" s="90" t="str">
        <f>IF(db[[#This Row],[QTY/ CTN B]]="","",RIGHT(db[[#This Row],[QTY/ CTN B]],LEN(db[[#This Row],[QTY/ CTN B]])-SEARCH(" ",db[[#This Row],[QTY/ CTN B]],1)))</f>
        <v>PCS</v>
      </c>
      <c r="Y2311" s="90" t="str">
        <f>IF(db[[#This Row],[QTY/ CTN TG]]="",IF(db[[#This Row],[STN TG]]="","",12),LEFT(db[[#This Row],[QTY/ CTN TG]],SEARCH(" ",db[[#This Row],[QTY/ CTN TG]],1)-1))</f>
        <v/>
      </c>
      <c r="Z2311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1" s="90" t="str">
        <f>IF(db[[#This Row],[STN K]]="","",IF(db[[#This Row],[STN TG]]="LSN",12,""))</f>
        <v/>
      </c>
      <c r="AB2311" s="90" t="str">
        <f>IF(db[[#This Row],[STN TG]]="LSN","PCS","")</f>
        <v/>
      </c>
      <c r="AC2311" s="90">
        <f>db[[#This Row],[QTY B]]*IF(db[[#This Row],[QTY TG]]="",1,db[[#This Row],[QTY TG]])*IF(db[[#This Row],[QTY K]]="",1,db[[#This Row],[QTY K]])</f>
        <v>168</v>
      </c>
      <c r="AD2311" s="90" t="str">
        <f>IF(db[[#This Row],[STN K]]="",IF(db[[#This Row],[STN TG]]="",db[[#This Row],[STN B]],db[[#This Row],[STN TG]]),db[[#This Row],[STN K]])</f>
        <v>PCS</v>
      </c>
      <c r="AE2311" s="90"/>
    </row>
    <row r="2312" spans="1:31" x14ac:dyDescent="0.25">
      <c r="A2312" s="40">
        <f t="shared" si="35"/>
        <v>2311</v>
      </c>
      <c r="B2312" s="5" t="str">
        <f>LOWER(SUBSTITUTE(SUBSTITUTE(SUBSTITUTE(SUBSTITUTE(SUBSTITUTE(SUBSTITUTE(SUBSTITUTE(SUBSTITUTE(db[[#This Row],[NB BM]]," ",),".",""),"-",""),"(",""),")",""),"/",""),"""",""),"+",""))</f>
        <v>pcmagnitgp93548x22puatrbt21</v>
      </c>
      <c r="C2312" s="5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D2312" s="5" t="str">
        <f>LOWER(SUBSTITUTE(SUBSTITUTE(SUBSTITUTE(SUBSTITUTE(SUBSTITUTE(SUBSTITUTE(SUBSTITUTE(SUBSTITUTE(SUBSTITUTE(db[[#This Row],[NB PAJAK]]," ",""),"-",""),"(",""),")",""),".",""),",",""),"/",""),"""",""),"+",""))</f>
        <v/>
      </c>
      <c r="E231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pcmagnitgp93548x22puatrbt21140pcsuntana</v>
      </c>
      <c r="F231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pcmgp93548x22puatrbt21140pcs</v>
      </c>
      <c r="G2312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pcmgp93548x22puatrbt21untana</v>
      </c>
      <c r="H231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pcmgp93548x22puatrbt21140pcsuntana</v>
      </c>
      <c r="I2312" s="2" t="s">
        <v>5835</v>
      </c>
      <c r="J2312" s="2" t="s">
        <v>1887</v>
      </c>
      <c r="K2312" s="14"/>
      <c r="L2312" s="2" t="s">
        <v>1336</v>
      </c>
      <c r="M2312" s="34" t="e">
        <f>IF(db[[#This Row],[NB NOTA_C]]="","",COUNTIF([2]!B_MSK[concat],db[[#This Row],[NB NOTA_C]]))</f>
        <v>#REF!</v>
      </c>
      <c r="N2312" s="9" t="s">
        <v>1352</v>
      </c>
      <c r="O2312" s="5" t="s">
        <v>1891</v>
      </c>
      <c r="P2312" s="2" t="s">
        <v>2442</v>
      </c>
      <c r="R2312" s="2" t="str">
        <f>IF(db[[#This Row],[QTY/ CTN]]="","",SUBSTITUTE(SUBSTITUTE(SUBSTITUTE(db[[#This Row],[QTY/ CTN]]," ","_",2),"(",""),")","")&amp;"_")</f>
        <v>140 PCS_</v>
      </c>
      <c r="S2312" s="2">
        <f>IF(db[[#This Row],[H_QTY/ CTN]]="","",SEARCH("_",db[[#This Row],[H_QTY/ CTN]]))</f>
        <v>8</v>
      </c>
      <c r="T2312" s="2">
        <f>IF(db[[#This Row],[H_QTY/ CTN]]="","",LEN(db[[#This Row],[H_QTY/ CTN]]))</f>
        <v>8</v>
      </c>
      <c r="U2312" s="41" t="str">
        <f>IF(db[[#This Row],[H_QTY/ CTN]]="","",LEFT(db[[#This Row],[H_QTY/ CTN]],db[[#This Row],[H_1]]-1))</f>
        <v>140 PCS</v>
      </c>
      <c r="V2312" s="40" t="str">
        <f>IF(NOT(db[[#This Row],[H_1]]=db[[#This Row],[H_2]]),MID(db[[#This Row],[H_QTY/ CTN]],db[[#This Row],[H_1]]+1,db[[#This Row],[H_2]]-db[[#This Row],[H_1]]-1),"")</f>
        <v/>
      </c>
      <c r="W2312" s="40" t="str">
        <f>IF(db[[#This Row],[QTY/ CTN B]]="","",LEFT(db[[#This Row],[QTY/ CTN B]],SEARCH(" ",db[[#This Row],[QTY/ CTN B]],1)-1))</f>
        <v>140</v>
      </c>
      <c r="X2312" s="40" t="str">
        <f>IF(db[[#This Row],[QTY/ CTN B]]="","",RIGHT(db[[#This Row],[QTY/ CTN B]],LEN(db[[#This Row],[QTY/ CTN B]])-SEARCH(" ",db[[#This Row],[QTY/ CTN B]],1)))</f>
        <v>PCS</v>
      </c>
      <c r="Y2312" s="40" t="str">
        <f>IF(db[[#This Row],[QTY/ CTN TG]]="",IF(db[[#This Row],[STN TG]]="","",12),LEFT(db[[#This Row],[QTY/ CTN TG]],SEARCH(" ",db[[#This Row],[QTY/ CTN TG]],1)-1))</f>
        <v/>
      </c>
      <c r="Z23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2" s="40" t="str">
        <f>IF(db[[#This Row],[STN K]]="","",IF(db[[#This Row],[STN TG]]="LSN",12,""))</f>
        <v/>
      </c>
      <c r="AB2312" s="40" t="str">
        <f>IF(db[[#This Row],[STN TG]]="LSN","PCS","")</f>
        <v/>
      </c>
      <c r="AC2312" s="40">
        <f>db[[#This Row],[QTY B]]*IF(db[[#This Row],[QTY TG]]="",1,db[[#This Row],[QTY TG]])*IF(db[[#This Row],[QTY K]]="",1,db[[#This Row],[QTY K]])</f>
        <v>140</v>
      </c>
      <c r="AD2312" s="40" t="str">
        <f>IF(db[[#This Row],[STN K]]="",IF(db[[#This Row],[STN TG]]="",db[[#This Row],[STN B]],db[[#This Row],[STN TG]]),db[[#This Row],[STN K]])</f>
        <v>PCS</v>
      </c>
      <c r="AE2312" s="40"/>
    </row>
    <row r="2313" spans="1:31" x14ac:dyDescent="0.25">
      <c r="A2313" s="40">
        <f t="shared" si="35"/>
        <v>2312</v>
      </c>
      <c r="B2313" s="5" t="str">
        <f>LOWER(SUBSTITUTE(SUBSTITUTE(SUBSTITUTE(SUBSTITUTE(SUBSTITUTE(SUBSTITUTE(SUBSTITUTE(SUBSTITUTE(db[[#This Row],[NB BM]]," ",),".",""),"-",""),"(",""),")",""),"/",""),"""",""),"+",""))</f>
        <v>pcmagnitgp935675x22puabt21</v>
      </c>
      <c r="C2313" s="5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D2313" s="5" t="str">
        <f>LOWER(SUBSTITUTE(SUBSTITUTE(SUBSTITUTE(SUBSTITUTE(SUBSTITUTE(SUBSTITUTE(SUBSTITUTE(SUBSTITUTE(SUBSTITUTE(db[[#This Row],[NB PAJAK]]," ",""),"-",""),"(",""),")",""),".",""),",",""),"/",""),"""",""),"+",""))</f>
        <v/>
      </c>
      <c r="E231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pcmagnitgp935675x22puabt21160pcsuntana</v>
      </c>
      <c r="F231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pcmgp935675x22puabt21160pcs</v>
      </c>
      <c r="G2313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pcmgp935675x22puabt21untana</v>
      </c>
      <c r="H231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pcmgp935675x22puabt21160pcsuntana</v>
      </c>
      <c r="I2313" s="2" t="s">
        <v>5836</v>
      </c>
      <c r="J2313" s="2" t="s">
        <v>2669</v>
      </c>
      <c r="K2313" s="14"/>
      <c r="L2313" s="2" t="s">
        <v>1336</v>
      </c>
      <c r="M2313" s="34" t="e">
        <f>IF(db[[#This Row],[NB NOTA_C]]="","",COUNTIF([2]!B_MSK[concat],db[[#This Row],[NB NOTA_C]]))</f>
        <v>#REF!</v>
      </c>
      <c r="N2313" s="9" t="s">
        <v>1352</v>
      </c>
      <c r="O2313" s="5" t="s">
        <v>1415</v>
      </c>
      <c r="P2313" s="2" t="s">
        <v>2442</v>
      </c>
      <c r="R2313" s="2" t="str">
        <f>IF(db[[#This Row],[QTY/ CTN]]="","",SUBSTITUTE(SUBSTITUTE(SUBSTITUTE(db[[#This Row],[QTY/ CTN]]," ","_",2),"(",""),")","")&amp;"_")</f>
        <v>160 PCS_</v>
      </c>
      <c r="S2313" s="2">
        <f>IF(db[[#This Row],[H_QTY/ CTN]]="","",SEARCH("_",db[[#This Row],[H_QTY/ CTN]]))</f>
        <v>8</v>
      </c>
      <c r="T2313" s="2">
        <f>IF(db[[#This Row],[H_QTY/ CTN]]="","",LEN(db[[#This Row],[H_QTY/ CTN]]))</f>
        <v>8</v>
      </c>
      <c r="U2313" s="41" t="str">
        <f>IF(db[[#This Row],[H_QTY/ CTN]]="","",LEFT(db[[#This Row],[H_QTY/ CTN]],db[[#This Row],[H_1]]-1))</f>
        <v>160 PCS</v>
      </c>
      <c r="V2313" s="40" t="str">
        <f>IF(NOT(db[[#This Row],[H_1]]=db[[#This Row],[H_2]]),MID(db[[#This Row],[H_QTY/ CTN]],db[[#This Row],[H_1]]+1,db[[#This Row],[H_2]]-db[[#This Row],[H_1]]-1),"")</f>
        <v/>
      </c>
      <c r="W2313" s="40" t="str">
        <f>IF(db[[#This Row],[QTY/ CTN B]]="","",LEFT(db[[#This Row],[QTY/ CTN B]],SEARCH(" ",db[[#This Row],[QTY/ CTN B]],1)-1))</f>
        <v>160</v>
      </c>
      <c r="X2313" s="40" t="str">
        <f>IF(db[[#This Row],[QTY/ CTN B]]="","",RIGHT(db[[#This Row],[QTY/ CTN B]],LEN(db[[#This Row],[QTY/ CTN B]])-SEARCH(" ",db[[#This Row],[QTY/ CTN B]],1)))</f>
        <v>PCS</v>
      </c>
      <c r="Y2313" s="40" t="str">
        <f>IF(db[[#This Row],[QTY/ CTN TG]]="",IF(db[[#This Row],[STN TG]]="","",12),LEFT(db[[#This Row],[QTY/ CTN TG]],SEARCH(" ",db[[#This Row],[QTY/ CTN TG]],1)-1))</f>
        <v/>
      </c>
      <c r="Z23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3" s="40" t="str">
        <f>IF(db[[#This Row],[STN K]]="","",IF(db[[#This Row],[STN TG]]="LSN",12,""))</f>
        <v/>
      </c>
      <c r="AB2313" s="40" t="str">
        <f>IF(db[[#This Row],[STN TG]]="LSN","PCS","")</f>
        <v/>
      </c>
      <c r="AC2313" s="40">
        <f>db[[#This Row],[QTY B]]*IF(db[[#This Row],[QTY TG]]="",1,db[[#This Row],[QTY TG]])*IF(db[[#This Row],[QTY K]]="",1,db[[#This Row],[QTY K]])</f>
        <v>160</v>
      </c>
      <c r="AD2313" s="40" t="str">
        <f>IF(db[[#This Row],[STN K]]="",IF(db[[#This Row],[STN TG]]="",db[[#This Row],[STN B]],db[[#This Row],[STN TG]]),db[[#This Row],[STN K]])</f>
        <v>PCS</v>
      </c>
      <c r="AE2313" s="40"/>
    </row>
    <row r="2314" spans="1:31" x14ac:dyDescent="0.25">
      <c r="A2314" s="40">
        <f t="shared" si="35"/>
        <v>2313</v>
      </c>
      <c r="B2314" s="5" t="str">
        <f>LOWER(SUBSTITUTE(SUBSTITUTE(SUBSTITUTE(SUBSTITUTE(SUBSTITUTE(SUBSTITUTE(SUBSTITUTE(SUBSTITUTE(db[[#This Row],[NB BM]]," ",),".",""),"-",""),"(",""),")",""),"/",""),"""",""),"+",""))</f>
        <v>pcmagnitgp935775x218puakalkulator</v>
      </c>
      <c r="C2314" s="5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D2314" s="5" t="str">
        <f>LOWER(SUBSTITUTE(SUBSTITUTE(SUBSTITUTE(SUBSTITUTE(SUBSTITUTE(SUBSTITUTE(SUBSTITUTE(SUBSTITUTE(SUBSTITUTE(db[[#This Row],[NB PAJAK]]," ",""),"-",""),"(",""),")",""),".",""),",",""),"/",""),"""",""),"+",""))</f>
        <v/>
      </c>
      <c r="E231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pcmagnitgp935775x218puakalkulator160pcsuntana</v>
      </c>
      <c r="F231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pcmgp935775x218puakalkulator160pcs</v>
      </c>
      <c r="G2314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pcmgp935775x218puakalkulatoruntana</v>
      </c>
      <c r="H231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pcmgp935775x218puakalkulator160pcsuntana</v>
      </c>
      <c r="I2314" s="2" t="s">
        <v>5841</v>
      </c>
      <c r="J2314" s="2" t="s">
        <v>2498</v>
      </c>
      <c r="K2314" s="14"/>
      <c r="L2314" s="2" t="s">
        <v>1336</v>
      </c>
      <c r="M2314" s="34" t="e">
        <f>IF(db[[#This Row],[NB NOTA_C]]="","",COUNTIF([2]!B_MSK[concat],db[[#This Row],[NB NOTA_C]]))</f>
        <v>#REF!</v>
      </c>
      <c r="N2314" s="9" t="s">
        <v>1352</v>
      </c>
      <c r="O2314" s="5" t="s">
        <v>1415</v>
      </c>
      <c r="P2314" s="2" t="s">
        <v>2442</v>
      </c>
      <c r="R2314" s="2" t="str">
        <f>IF(db[[#This Row],[QTY/ CTN]]="","",SUBSTITUTE(SUBSTITUTE(SUBSTITUTE(db[[#This Row],[QTY/ CTN]]," ","_",2),"(",""),")","")&amp;"_")</f>
        <v>160 PCS_</v>
      </c>
      <c r="S2314" s="2">
        <f>IF(db[[#This Row],[H_QTY/ CTN]]="","",SEARCH("_",db[[#This Row],[H_QTY/ CTN]]))</f>
        <v>8</v>
      </c>
      <c r="T2314" s="2">
        <f>IF(db[[#This Row],[H_QTY/ CTN]]="","",LEN(db[[#This Row],[H_QTY/ CTN]]))</f>
        <v>8</v>
      </c>
      <c r="U2314" s="41" t="str">
        <f>IF(db[[#This Row],[H_QTY/ CTN]]="","",LEFT(db[[#This Row],[H_QTY/ CTN]],db[[#This Row],[H_1]]-1))</f>
        <v>160 PCS</v>
      </c>
      <c r="V2314" s="40" t="str">
        <f>IF(NOT(db[[#This Row],[H_1]]=db[[#This Row],[H_2]]),MID(db[[#This Row],[H_QTY/ CTN]],db[[#This Row],[H_1]]+1,db[[#This Row],[H_2]]-db[[#This Row],[H_1]]-1),"")</f>
        <v/>
      </c>
      <c r="W2314" s="40" t="str">
        <f>IF(db[[#This Row],[QTY/ CTN B]]="","",LEFT(db[[#This Row],[QTY/ CTN B]],SEARCH(" ",db[[#This Row],[QTY/ CTN B]],1)-1))</f>
        <v>160</v>
      </c>
      <c r="X2314" s="40" t="str">
        <f>IF(db[[#This Row],[QTY/ CTN B]]="","",RIGHT(db[[#This Row],[QTY/ CTN B]],LEN(db[[#This Row],[QTY/ CTN B]])-SEARCH(" ",db[[#This Row],[QTY/ CTN B]],1)))</f>
        <v>PCS</v>
      </c>
      <c r="Y2314" s="40" t="str">
        <f>IF(db[[#This Row],[QTY/ CTN TG]]="",IF(db[[#This Row],[STN TG]]="","",12),LEFT(db[[#This Row],[QTY/ CTN TG]],SEARCH(" ",db[[#This Row],[QTY/ CTN TG]],1)-1))</f>
        <v/>
      </c>
      <c r="Z23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4" s="40" t="str">
        <f>IF(db[[#This Row],[STN K]]="","",IF(db[[#This Row],[STN TG]]="LSN",12,""))</f>
        <v/>
      </c>
      <c r="AB2314" s="40" t="str">
        <f>IF(db[[#This Row],[STN TG]]="LSN","PCS","")</f>
        <v/>
      </c>
      <c r="AC2314" s="40">
        <f>db[[#This Row],[QTY B]]*IF(db[[#This Row],[QTY TG]]="",1,db[[#This Row],[QTY TG]])*IF(db[[#This Row],[QTY K]]="",1,db[[#This Row],[QTY K]])</f>
        <v>160</v>
      </c>
      <c r="AD2314" s="40" t="str">
        <f>IF(db[[#This Row],[STN K]]="",IF(db[[#This Row],[STN TG]]="",db[[#This Row],[STN B]],db[[#This Row],[STN TG]]),db[[#This Row],[STN K]])</f>
        <v>PCS</v>
      </c>
      <c r="AE2314" s="40"/>
    </row>
    <row r="2315" spans="1:31" x14ac:dyDescent="0.25">
      <c r="A2315" s="40">
        <f t="shared" si="35"/>
        <v>2314</v>
      </c>
      <c r="B2315" s="5" t="str">
        <f>LOWER(SUBSTITUTE(SUBSTITUTE(SUBSTITUTE(SUBSTITUTE(SUBSTITUTE(SUBSTITUTE(SUBSTITUTE(SUBSTITUTE(db[[#This Row],[NB BM]]," ",),".",""),"-",""),"(",""),")",""),"/",""),"""",""),"+",""))</f>
        <v>pcmagnitgp93638x22puabentukd</v>
      </c>
      <c r="C2315" s="5" t="str">
        <f>LOWER(SUBSTITUTE(SUBSTITUTE(SUBSTITUTE(SUBSTITUTE(SUBSTITUTE(SUBSTITUTE(SUBSTITUTE(SUBSTITUTE(SUBSTITUTE(db[[#This Row],[NB NOTA]]," ",),".",""),"-",""),"(",""),")",""),",",""),"/",""),"""",""),"+",""))</f>
        <v>pcmgp93638x22puabentukd</v>
      </c>
      <c r="D2315" s="5" t="str">
        <f>LOWER(SUBSTITUTE(SUBSTITUTE(SUBSTITUTE(SUBSTITUTE(SUBSTITUTE(SUBSTITUTE(SUBSTITUTE(SUBSTITUTE(SUBSTITUTE(db[[#This Row],[NB PAJAK]]," ",""),"-",""),"(",""),")",""),".",""),",",""),"/",""),"""",""),"+",""))</f>
        <v/>
      </c>
      <c r="E231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pcmagnitgp93638x22puabentukd192pcsuntana</v>
      </c>
      <c r="F231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pcmgp93638x22puabentukd192pcs</v>
      </c>
      <c r="G2315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pcmgp93638x22puabentukduntana</v>
      </c>
      <c r="H231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pcmgp93638x22puabentukd192pcsuntana</v>
      </c>
      <c r="I2315" s="2" t="s">
        <v>5849</v>
      </c>
      <c r="J2315" s="2" t="s">
        <v>4614</v>
      </c>
      <c r="K2315" s="14"/>
      <c r="L2315" s="2" t="s">
        <v>1336</v>
      </c>
      <c r="M2315" s="33" t="e">
        <f>IF(db[[#This Row],[NB NOTA_C]]="","",COUNTIF([2]!B_MSK[concat],db[[#This Row],[NB NOTA_C]]))</f>
        <v>#REF!</v>
      </c>
      <c r="N2315" s="9" t="s">
        <v>1352</v>
      </c>
      <c r="O2315" s="5" t="s">
        <v>1477</v>
      </c>
      <c r="P2315" s="2" t="s">
        <v>2442</v>
      </c>
      <c r="Q2315" s="5"/>
      <c r="R2315" s="5" t="str">
        <f>IF(db[[#This Row],[QTY/ CTN]]="","",SUBSTITUTE(SUBSTITUTE(SUBSTITUTE(db[[#This Row],[QTY/ CTN]]," ","_",2),"(",""),")","")&amp;"_")</f>
        <v>192 PCS_</v>
      </c>
      <c r="S2315" s="5">
        <f>IF(db[[#This Row],[H_QTY/ CTN]]="","",SEARCH("_",db[[#This Row],[H_QTY/ CTN]]))</f>
        <v>8</v>
      </c>
      <c r="T2315" s="5">
        <f>IF(db[[#This Row],[H_QTY/ CTN]]="","",LEN(db[[#This Row],[H_QTY/ CTN]]))</f>
        <v>8</v>
      </c>
      <c r="U2315" s="40" t="str">
        <f>IF(db[[#This Row],[H_QTY/ CTN]]="","",LEFT(db[[#This Row],[H_QTY/ CTN]],db[[#This Row],[H_1]]-1))</f>
        <v>192 PCS</v>
      </c>
      <c r="V2315" s="40" t="str">
        <f>IF(NOT(db[[#This Row],[H_1]]=db[[#This Row],[H_2]]),MID(db[[#This Row],[H_QTY/ CTN]],db[[#This Row],[H_1]]+1,db[[#This Row],[H_2]]-db[[#This Row],[H_1]]-1),"")</f>
        <v/>
      </c>
      <c r="W2315" s="40" t="str">
        <f>IF(db[[#This Row],[QTY/ CTN B]]="","",LEFT(db[[#This Row],[QTY/ CTN B]],SEARCH(" ",db[[#This Row],[QTY/ CTN B]],1)-1))</f>
        <v>192</v>
      </c>
      <c r="X2315" s="40" t="str">
        <f>IF(db[[#This Row],[QTY/ CTN B]]="","",RIGHT(db[[#This Row],[QTY/ CTN B]],LEN(db[[#This Row],[QTY/ CTN B]])-SEARCH(" ",db[[#This Row],[QTY/ CTN B]],1)))</f>
        <v>PCS</v>
      </c>
      <c r="Y2315" s="40" t="str">
        <f>IF(db[[#This Row],[QTY/ CTN TG]]="",IF(db[[#This Row],[STN TG]]="","",12),LEFT(db[[#This Row],[QTY/ CTN TG]],SEARCH(" ",db[[#This Row],[QTY/ CTN TG]],1)-1))</f>
        <v/>
      </c>
      <c r="Z23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5" s="40" t="str">
        <f>IF(db[[#This Row],[STN K]]="","",IF(db[[#This Row],[STN TG]]="LSN",12,""))</f>
        <v/>
      </c>
      <c r="AB2315" s="40" t="str">
        <f>IF(db[[#This Row],[STN TG]]="LSN","PCS","")</f>
        <v/>
      </c>
      <c r="AC2315" s="40">
        <f>db[[#This Row],[QTY B]]*IF(db[[#This Row],[QTY TG]]="",1,db[[#This Row],[QTY TG]])*IF(db[[#This Row],[QTY K]]="",1,db[[#This Row],[QTY K]])</f>
        <v>192</v>
      </c>
      <c r="AD2315" s="40" t="str">
        <f>IF(db[[#This Row],[STN K]]="",IF(db[[#This Row],[STN TG]]="",db[[#This Row],[STN B]],db[[#This Row],[STN TG]]),db[[#This Row],[STN K]])</f>
        <v>PCS</v>
      </c>
      <c r="AE2315" s="40"/>
    </row>
    <row r="2316" spans="1:31" x14ac:dyDescent="0.25">
      <c r="A2316" s="90">
        <f t="shared" si="35"/>
        <v>2315</v>
      </c>
      <c r="B2316" s="91" t="str">
        <f>LOWER(SUBSTITUTE(SUBSTITUTE(SUBSTITUTE(SUBSTITUTE(SUBSTITUTE(SUBSTITUTE(SUBSTITUTE(SUBSTITUTE(db[[#This Row],[NB BM]]," ",),".",""),"-",""),"(",""),")",""),"/",""),"""",""),"+",""))</f>
        <v>pcmagnitgp93728x23puagltsr</v>
      </c>
      <c r="C2316" s="91" t="str">
        <f>LOWER(SUBSTITUTE(SUBSTITUTE(SUBSTITUTE(SUBSTITUTE(SUBSTITUTE(SUBSTITUTE(SUBSTITUTE(SUBSTITUTE(SUBSTITUTE(db[[#This Row],[NB NOTA]]," ",),".",""),"-",""),"(",""),")",""),",",""),"/",""),"""",""),"+",""))</f>
        <v>pcmgp93728x23puagltsr</v>
      </c>
      <c r="D2316" s="91" t="str">
        <f>LOWER(SUBSTITUTE(SUBSTITUTE(SUBSTITUTE(SUBSTITUTE(SUBSTITUTE(SUBSTITUTE(SUBSTITUTE(SUBSTITUTE(SUBSTITUTE(db[[#This Row],[NB PAJAK]]," ",""),"-",""),"(",""),")",""),".",""),",",""),"/",""),"""",""),"+",""))</f>
        <v/>
      </c>
      <c r="E2316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pcmagnitgp93728x23puagltsr144pcsuntana</v>
      </c>
      <c r="F2316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pcmgp93728x23puagltsr144pcs</v>
      </c>
      <c r="G2316" s="91" t="str">
        <f>db[[#This Row],[NB NOTA_C]]&amp;LOWER(SUBSTITUTE(SUBSTITUTE(SUBSTITUTE(SUBSTITUTE(SUBSTITUTE(SUBSTITUTE(SUBSTITUTE(SUBSTITUTE(SUBSTITUTE(db[[#This Row],[FAKTUR]]," ",),".",""),"-",""),"(",""),")",""),",",""),"/",""),"""",""),"+",""))</f>
        <v>pcmgp93728x23puagltsruntana</v>
      </c>
      <c r="H2316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pcmgp93728x23puagltsr144pcsuntana</v>
      </c>
      <c r="I2316" s="60" t="s">
        <v>5850</v>
      </c>
      <c r="J2316" s="60" t="s">
        <v>5584</v>
      </c>
      <c r="K2316" s="61"/>
      <c r="L2316" s="60" t="s">
        <v>1336</v>
      </c>
      <c r="M2316" s="92" t="e">
        <f>IF(db[[#This Row],[NB NOTA_C]]="","",COUNTIF([2]!B_MSK[concat],db[[#This Row],[NB NOTA_C]]))</f>
        <v>#REF!</v>
      </c>
      <c r="N2316" s="93" t="s">
        <v>1352</v>
      </c>
      <c r="O2316" s="91" t="s">
        <v>1379</v>
      </c>
      <c r="P2316" s="60" t="s">
        <v>2442</v>
      </c>
      <c r="Q2316" s="91"/>
      <c r="R2316" s="91" t="str">
        <f>IF(db[[#This Row],[QTY/ CTN]]="","",SUBSTITUTE(SUBSTITUTE(SUBSTITUTE(db[[#This Row],[QTY/ CTN]]," ","_",2),"(",""),")","")&amp;"_")</f>
        <v>144 PCS_</v>
      </c>
      <c r="S2316" s="91">
        <f>IF(db[[#This Row],[H_QTY/ CTN]]="","",SEARCH("_",db[[#This Row],[H_QTY/ CTN]]))</f>
        <v>8</v>
      </c>
      <c r="T2316" s="91">
        <f>IF(db[[#This Row],[H_QTY/ CTN]]="","",LEN(db[[#This Row],[H_QTY/ CTN]]))</f>
        <v>8</v>
      </c>
      <c r="U2316" s="90" t="str">
        <f>IF(db[[#This Row],[H_QTY/ CTN]]="","",LEFT(db[[#This Row],[H_QTY/ CTN]],db[[#This Row],[H_1]]-1))</f>
        <v>144 PCS</v>
      </c>
      <c r="V2316" s="90" t="str">
        <f>IF(NOT(db[[#This Row],[H_1]]=db[[#This Row],[H_2]]),MID(db[[#This Row],[H_QTY/ CTN]],db[[#This Row],[H_1]]+1,db[[#This Row],[H_2]]-db[[#This Row],[H_1]]-1),"")</f>
        <v/>
      </c>
      <c r="W2316" s="90" t="str">
        <f>IF(db[[#This Row],[QTY/ CTN B]]="","",LEFT(db[[#This Row],[QTY/ CTN B]],SEARCH(" ",db[[#This Row],[QTY/ CTN B]],1)-1))</f>
        <v>144</v>
      </c>
      <c r="X2316" s="90" t="str">
        <f>IF(db[[#This Row],[QTY/ CTN B]]="","",RIGHT(db[[#This Row],[QTY/ CTN B]],LEN(db[[#This Row],[QTY/ CTN B]])-SEARCH(" ",db[[#This Row],[QTY/ CTN B]],1)))</f>
        <v>PCS</v>
      </c>
      <c r="Y2316" s="90" t="str">
        <f>IF(db[[#This Row],[QTY/ CTN TG]]="",IF(db[[#This Row],[STN TG]]="","",12),LEFT(db[[#This Row],[QTY/ CTN TG]],SEARCH(" ",db[[#This Row],[QTY/ CTN TG]],1)-1))</f>
        <v/>
      </c>
      <c r="Z2316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6" s="90" t="str">
        <f>IF(db[[#This Row],[STN K]]="","",IF(db[[#This Row],[STN TG]]="LSN",12,""))</f>
        <v/>
      </c>
      <c r="AB2316" s="90" t="str">
        <f>IF(db[[#This Row],[STN TG]]="LSN","PCS","")</f>
        <v/>
      </c>
      <c r="AC2316" s="90">
        <f>db[[#This Row],[QTY B]]*IF(db[[#This Row],[QTY TG]]="",1,db[[#This Row],[QTY TG]])*IF(db[[#This Row],[QTY K]]="",1,db[[#This Row],[QTY K]])</f>
        <v>144</v>
      </c>
      <c r="AD2316" s="90" t="str">
        <f>IF(db[[#This Row],[STN K]]="",IF(db[[#This Row],[STN TG]]="",db[[#This Row],[STN B]],db[[#This Row],[STN TG]]),db[[#This Row],[STN K]])</f>
        <v>PCS</v>
      </c>
      <c r="AE2316" s="90"/>
    </row>
    <row r="2317" spans="1:31" x14ac:dyDescent="0.25">
      <c r="A2317" s="90">
        <f t="shared" si="35"/>
        <v>2316</v>
      </c>
      <c r="B2317" s="91" t="str">
        <f>LOWER(SUBSTITUTE(SUBSTITUTE(SUBSTITUTE(SUBSTITUTE(SUBSTITUTE(SUBSTITUTE(SUBSTITUTE(SUBSTITUTE(db[[#This Row],[NB BM]]," ",),".",""),"-",""),"(",""),")",""),"/",""),"""",""),"+",""))</f>
        <v>pcmagnitgp93738x23puagltastro</v>
      </c>
      <c r="C2317" s="91" t="str">
        <f>LOWER(SUBSTITUTE(SUBSTITUTE(SUBSTITUTE(SUBSTITUTE(SUBSTITUTE(SUBSTITUTE(SUBSTITUTE(SUBSTITUTE(SUBSTITUTE(db[[#This Row],[NB NOTA]]," ",),".",""),"-",""),"(",""),")",""),",",""),"/",""),"""",""),"+",""))</f>
        <v>pcmgp93738x23puagltastro</v>
      </c>
      <c r="D2317" s="91" t="str">
        <f>LOWER(SUBSTITUTE(SUBSTITUTE(SUBSTITUTE(SUBSTITUTE(SUBSTITUTE(SUBSTITUTE(SUBSTITUTE(SUBSTITUTE(SUBSTITUTE(db[[#This Row],[NB PAJAK]]," ",""),"-",""),"(",""),")",""),".",""),",",""),"/",""),"""",""),"+",""))</f>
        <v/>
      </c>
      <c r="E2317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pcmagnitgp93738x23puagltastro144pcsuntana</v>
      </c>
      <c r="F2317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pcmgp93738x23puagltastro144pcs</v>
      </c>
      <c r="G2317" s="91" t="str">
        <f>db[[#This Row],[NB NOTA_C]]&amp;LOWER(SUBSTITUTE(SUBSTITUTE(SUBSTITUTE(SUBSTITUTE(SUBSTITUTE(SUBSTITUTE(SUBSTITUTE(SUBSTITUTE(SUBSTITUTE(db[[#This Row],[FAKTUR]]," ",),".",""),"-",""),"(",""),")",""),",",""),"/",""),"""",""),"+",""))</f>
        <v>pcmgp93738x23puagltastrountana</v>
      </c>
      <c r="H2317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pcmgp93738x23puagltastro144pcsuntana</v>
      </c>
      <c r="I2317" s="60" t="s">
        <v>5851</v>
      </c>
      <c r="J2317" s="60" t="s">
        <v>5581</v>
      </c>
      <c r="K2317" s="61"/>
      <c r="L2317" s="60" t="s">
        <v>1336</v>
      </c>
      <c r="M2317" s="92" t="e">
        <f>IF(db[[#This Row],[NB NOTA_C]]="","",COUNTIF([2]!B_MSK[concat],db[[#This Row],[NB NOTA_C]]))</f>
        <v>#REF!</v>
      </c>
      <c r="N2317" s="93" t="s">
        <v>1352</v>
      </c>
      <c r="O2317" s="91" t="s">
        <v>1379</v>
      </c>
      <c r="P2317" s="60" t="s">
        <v>2442</v>
      </c>
      <c r="Q2317" s="91"/>
      <c r="R2317" s="91" t="str">
        <f>IF(db[[#This Row],[QTY/ CTN]]="","",SUBSTITUTE(SUBSTITUTE(SUBSTITUTE(db[[#This Row],[QTY/ CTN]]," ","_",2),"(",""),")","")&amp;"_")</f>
        <v>144 PCS_</v>
      </c>
      <c r="S2317" s="91">
        <f>IF(db[[#This Row],[H_QTY/ CTN]]="","",SEARCH("_",db[[#This Row],[H_QTY/ CTN]]))</f>
        <v>8</v>
      </c>
      <c r="T2317" s="91">
        <f>IF(db[[#This Row],[H_QTY/ CTN]]="","",LEN(db[[#This Row],[H_QTY/ CTN]]))</f>
        <v>8</v>
      </c>
      <c r="U2317" s="90" t="str">
        <f>IF(db[[#This Row],[H_QTY/ CTN]]="","",LEFT(db[[#This Row],[H_QTY/ CTN]],db[[#This Row],[H_1]]-1))</f>
        <v>144 PCS</v>
      </c>
      <c r="V2317" s="90" t="str">
        <f>IF(NOT(db[[#This Row],[H_1]]=db[[#This Row],[H_2]]),MID(db[[#This Row],[H_QTY/ CTN]],db[[#This Row],[H_1]]+1,db[[#This Row],[H_2]]-db[[#This Row],[H_1]]-1),"")</f>
        <v/>
      </c>
      <c r="W2317" s="90" t="str">
        <f>IF(db[[#This Row],[QTY/ CTN B]]="","",LEFT(db[[#This Row],[QTY/ CTN B]],SEARCH(" ",db[[#This Row],[QTY/ CTN B]],1)-1))</f>
        <v>144</v>
      </c>
      <c r="X2317" s="90" t="str">
        <f>IF(db[[#This Row],[QTY/ CTN B]]="","",RIGHT(db[[#This Row],[QTY/ CTN B]],LEN(db[[#This Row],[QTY/ CTN B]])-SEARCH(" ",db[[#This Row],[QTY/ CTN B]],1)))</f>
        <v>PCS</v>
      </c>
      <c r="Y2317" s="90" t="str">
        <f>IF(db[[#This Row],[QTY/ CTN TG]]="",IF(db[[#This Row],[STN TG]]="","",12),LEFT(db[[#This Row],[QTY/ CTN TG]],SEARCH(" ",db[[#This Row],[QTY/ CTN TG]],1)-1))</f>
        <v/>
      </c>
      <c r="Z2317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7" s="90" t="str">
        <f>IF(db[[#This Row],[STN K]]="","",IF(db[[#This Row],[STN TG]]="LSN",12,""))</f>
        <v/>
      </c>
      <c r="AB2317" s="90" t="str">
        <f>IF(db[[#This Row],[STN TG]]="LSN","PCS","")</f>
        <v/>
      </c>
      <c r="AC2317" s="90">
        <f>db[[#This Row],[QTY B]]*IF(db[[#This Row],[QTY TG]]="",1,db[[#This Row],[QTY TG]])*IF(db[[#This Row],[QTY K]]="",1,db[[#This Row],[QTY K]])</f>
        <v>144</v>
      </c>
      <c r="AD2317" s="90" t="str">
        <f>IF(db[[#This Row],[STN K]]="",IF(db[[#This Row],[STN TG]]="",db[[#This Row],[STN B]],db[[#This Row],[STN TG]]),db[[#This Row],[STN K]])</f>
        <v>PCS</v>
      </c>
      <c r="AE2317" s="90"/>
    </row>
    <row r="2318" spans="1:31" x14ac:dyDescent="0.25">
      <c r="A2318" s="90">
        <f t="shared" si="35"/>
        <v>2317</v>
      </c>
      <c r="B2318" s="91" t="str">
        <f>LOWER(SUBSTITUTE(SUBSTITUTE(SUBSTITUTE(SUBSTITUTE(SUBSTITUTE(SUBSTITUTE(SUBSTITUTE(SUBSTITUTE(db[[#This Row],[NB BM]]," ",),".",""),"-",""),"(",""),")",""),"/",""),"""",""),"+",""))</f>
        <v>pcmagnitgp93748x23puagltlucu</v>
      </c>
      <c r="C2318" s="91" t="str">
        <f>LOWER(SUBSTITUTE(SUBSTITUTE(SUBSTITUTE(SUBSTITUTE(SUBSTITUTE(SUBSTITUTE(SUBSTITUTE(SUBSTITUTE(SUBSTITUTE(db[[#This Row],[NB NOTA]]," ",),".",""),"-",""),"(",""),")",""),",",""),"/",""),"""",""),"+",""))</f>
        <v>pcmgp93748x23puagltlucu</v>
      </c>
      <c r="D2318" s="91" t="str">
        <f>LOWER(SUBSTITUTE(SUBSTITUTE(SUBSTITUTE(SUBSTITUTE(SUBSTITUTE(SUBSTITUTE(SUBSTITUTE(SUBSTITUTE(SUBSTITUTE(db[[#This Row],[NB PAJAK]]," ",""),"-",""),"(",""),")",""),".",""),",",""),"/",""),"""",""),"+",""))</f>
        <v/>
      </c>
      <c r="E2318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pcmagnitgp93748x23puagltlucu144pcsuntana</v>
      </c>
      <c r="F2318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pcmgp93748x23puagltlucu144pcs</v>
      </c>
      <c r="G2318" s="91" t="str">
        <f>db[[#This Row],[NB NOTA_C]]&amp;LOWER(SUBSTITUTE(SUBSTITUTE(SUBSTITUTE(SUBSTITUTE(SUBSTITUTE(SUBSTITUTE(SUBSTITUTE(SUBSTITUTE(SUBSTITUTE(db[[#This Row],[FAKTUR]]," ",),".",""),"-",""),"(",""),")",""),",",""),"/",""),"""",""),"+",""))</f>
        <v>pcmgp93748x23puagltlucuuntana</v>
      </c>
      <c r="H2318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pcmgp93748x23puagltlucu144pcsuntana</v>
      </c>
      <c r="I2318" s="60" t="s">
        <v>5852</v>
      </c>
      <c r="J2318" s="60" t="s">
        <v>5582</v>
      </c>
      <c r="K2318" s="61"/>
      <c r="L2318" s="60" t="s">
        <v>1336</v>
      </c>
      <c r="M2318" s="92" t="e">
        <f>IF(db[[#This Row],[NB NOTA_C]]="","",COUNTIF([2]!B_MSK[concat],db[[#This Row],[NB NOTA_C]]))</f>
        <v>#REF!</v>
      </c>
      <c r="N2318" s="93" t="s">
        <v>1352</v>
      </c>
      <c r="O2318" s="91" t="s">
        <v>1379</v>
      </c>
      <c r="P2318" s="60" t="s">
        <v>2442</v>
      </c>
      <c r="Q2318" s="91"/>
      <c r="R2318" s="91" t="str">
        <f>IF(db[[#This Row],[QTY/ CTN]]="","",SUBSTITUTE(SUBSTITUTE(SUBSTITUTE(db[[#This Row],[QTY/ CTN]]," ","_",2),"(",""),")","")&amp;"_")</f>
        <v>144 PCS_</v>
      </c>
      <c r="S2318" s="91">
        <f>IF(db[[#This Row],[H_QTY/ CTN]]="","",SEARCH("_",db[[#This Row],[H_QTY/ CTN]]))</f>
        <v>8</v>
      </c>
      <c r="T2318" s="91">
        <f>IF(db[[#This Row],[H_QTY/ CTN]]="","",LEN(db[[#This Row],[H_QTY/ CTN]]))</f>
        <v>8</v>
      </c>
      <c r="U2318" s="90" t="str">
        <f>IF(db[[#This Row],[H_QTY/ CTN]]="","",LEFT(db[[#This Row],[H_QTY/ CTN]],db[[#This Row],[H_1]]-1))</f>
        <v>144 PCS</v>
      </c>
      <c r="V2318" s="90" t="str">
        <f>IF(NOT(db[[#This Row],[H_1]]=db[[#This Row],[H_2]]),MID(db[[#This Row],[H_QTY/ CTN]],db[[#This Row],[H_1]]+1,db[[#This Row],[H_2]]-db[[#This Row],[H_1]]-1),"")</f>
        <v/>
      </c>
      <c r="W2318" s="90" t="str">
        <f>IF(db[[#This Row],[QTY/ CTN B]]="","",LEFT(db[[#This Row],[QTY/ CTN B]],SEARCH(" ",db[[#This Row],[QTY/ CTN B]],1)-1))</f>
        <v>144</v>
      </c>
      <c r="X2318" s="90" t="str">
        <f>IF(db[[#This Row],[QTY/ CTN B]]="","",RIGHT(db[[#This Row],[QTY/ CTN B]],LEN(db[[#This Row],[QTY/ CTN B]])-SEARCH(" ",db[[#This Row],[QTY/ CTN B]],1)))</f>
        <v>PCS</v>
      </c>
      <c r="Y2318" s="90" t="str">
        <f>IF(db[[#This Row],[QTY/ CTN TG]]="",IF(db[[#This Row],[STN TG]]="","",12),LEFT(db[[#This Row],[QTY/ CTN TG]],SEARCH(" ",db[[#This Row],[QTY/ CTN TG]],1)-1))</f>
        <v/>
      </c>
      <c r="Z2318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8" s="90" t="str">
        <f>IF(db[[#This Row],[STN K]]="","",IF(db[[#This Row],[STN TG]]="LSN",12,""))</f>
        <v/>
      </c>
      <c r="AB2318" s="90" t="str">
        <f>IF(db[[#This Row],[STN TG]]="LSN","PCS","")</f>
        <v/>
      </c>
      <c r="AC2318" s="90">
        <f>db[[#This Row],[QTY B]]*IF(db[[#This Row],[QTY TG]]="",1,db[[#This Row],[QTY TG]])*IF(db[[#This Row],[QTY K]]="",1,db[[#This Row],[QTY K]])</f>
        <v>144</v>
      </c>
      <c r="AD2318" s="90" t="str">
        <f>IF(db[[#This Row],[STN K]]="",IF(db[[#This Row],[STN TG]]="",db[[#This Row],[STN B]],db[[#This Row],[STN TG]]),db[[#This Row],[STN K]])</f>
        <v>PCS</v>
      </c>
      <c r="AE2318" s="90"/>
    </row>
    <row r="2319" spans="1:31" x14ac:dyDescent="0.25">
      <c r="A2319" s="40">
        <f t="shared" si="35"/>
        <v>2318</v>
      </c>
      <c r="B2319" s="5" t="str">
        <f>LOWER(SUBSTITUTE(SUBSTITUTE(SUBSTITUTE(SUBSTITUTE(SUBSTITUTE(SUBSTITUTE(SUBSTITUTE(SUBSTITUTE(db[[#This Row],[NB BM]]," ",),".",""),"-",""),"(",""),")",""),"/",""),"""",""),"+",""))</f>
        <v>pcmagnitkt208</v>
      </c>
      <c r="C2319" s="5" t="str">
        <f>LOWER(SUBSTITUTE(SUBSTITUTE(SUBSTITUTE(SUBSTITUTE(SUBSTITUTE(SUBSTITUTE(SUBSTITUTE(SUBSTITUTE(SUBSTITUTE(db[[#This Row],[NB NOTA]]," ",),".",""),"-",""),"(",""),")",""),",",""),"/",""),"""",""),"+",""))</f>
        <v>pcmkt208</v>
      </c>
      <c r="D2319" s="5" t="str">
        <f>LOWER(SUBSTITUTE(SUBSTITUTE(SUBSTITUTE(SUBSTITUTE(SUBSTITUTE(SUBSTITUTE(SUBSTITUTE(SUBSTITUTE(SUBSTITUTE(db[[#This Row],[NB PAJAK]]," ",""),"-",""),"(",""),")",""),".",""),",",""),"/",""),"""",""),"+",""))</f>
        <v/>
      </c>
      <c r="E231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pcmagnitkt208120pcsuntana</v>
      </c>
      <c r="F231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pcmkt208120pcs</v>
      </c>
      <c r="G2319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pcmkt208untana</v>
      </c>
      <c r="H231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pcmkt208120pcsuntana</v>
      </c>
      <c r="I2319" s="2" t="s">
        <v>5853</v>
      </c>
      <c r="J2319" s="2" t="s">
        <v>2121</v>
      </c>
      <c r="K2319" s="14"/>
      <c r="L2319" s="2" t="s">
        <v>1336</v>
      </c>
      <c r="M2319" s="34" t="e">
        <f>IF(db[[#This Row],[NB NOTA_C]]="","",COUNTIF([2]!B_MSK[concat],db[[#This Row],[NB NOTA_C]]))</f>
        <v>#REF!</v>
      </c>
      <c r="N2319" s="9" t="s">
        <v>1352</v>
      </c>
      <c r="O2319" s="5" t="s">
        <v>1382</v>
      </c>
      <c r="P2319" s="2" t="s">
        <v>2442</v>
      </c>
      <c r="R2319" s="2" t="str">
        <f>IF(db[[#This Row],[QTY/ CTN]]="","",SUBSTITUTE(SUBSTITUTE(SUBSTITUTE(db[[#This Row],[QTY/ CTN]]," ","_",2),"(",""),")","")&amp;"_")</f>
        <v>120 PCS_</v>
      </c>
      <c r="S2319" s="2">
        <f>IF(db[[#This Row],[H_QTY/ CTN]]="","",SEARCH("_",db[[#This Row],[H_QTY/ CTN]]))</f>
        <v>8</v>
      </c>
      <c r="T2319" s="2">
        <f>IF(db[[#This Row],[H_QTY/ CTN]]="","",LEN(db[[#This Row],[H_QTY/ CTN]]))</f>
        <v>8</v>
      </c>
      <c r="U2319" s="41" t="str">
        <f>IF(db[[#This Row],[H_QTY/ CTN]]="","",LEFT(db[[#This Row],[H_QTY/ CTN]],db[[#This Row],[H_1]]-1))</f>
        <v>120 PCS</v>
      </c>
      <c r="V2319" s="40" t="str">
        <f>IF(NOT(db[[#This Row],[H_1]]=db[[#This Row],[H_2]]),MID(db[[#This Row],[H_QTY/ CTN]],db[[#This Row],[H_1]]+1,db[[#This Row],[H_2]]-db[[#This Row],[H_1]]-1),"")</f>
        <v/>
      </c>
      <c r="W2319" s="40" t="str">
        <f>IF(db[[#This Row],[QTY/ CTN B]]="","",LEFT(db[[#This Row],[QTY/ CTN B]],SEARCH(" ",db[[#This Row],[QTY/ CTN B]],1)-1))</f>
        <v>120</v>
      </c>
      <c r="X2319" s="40" t="str">
        <f>IF(db[[#This Row],[QTY/ CTN B]]="","",RIGHT(db[[#This Row],[QTY/ CTN B]],LEN(db[[#This Row],[QTY/ CTN B]])-SEARCH(" ",db[[#This Row],[QTY/ CTN B]],1)))</f>
        <v>PCS</v>
      </c>
      <c r="Y2319" s="40" t="str">
        <f>IF(db[[#This Row],[QTY/ CTN TG]]="",IF(db[[#This Row],[STN TG]]="","",12),LEFT(db[[#This Row],[QTY/ CTN TG]],SEARCH(" ",db[[#This Row],[QTY/ CTN TG]],1)-1))</f>
        <v/>
      </c>
      <c r="Z23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19" s="40" t="str">
        <f>IF(db[[#This Row],[STN K]]="","",IF(db[[#This Row],[STN TG]]="LSN",12,""))</f>
        <v/>
      </c>
      <c r="AB2319" s="40" t="str">
        <f>IF(db[[#This Row],[STN TG]]="LSN","PCS","")</f>
        <v/>
      </c>
      <c r="AC2319" s="40">
        <f>db[[#This Row],[QTY B]]*IF(db[[#This Row],[QTY TG]]="",1,db[[#This Row],[QTY TG]])*IF(db[[#This Row],[QTY K]]="",1,db[[#This Row],[QTY K]])</f>
        <v>120</v>
      </c>
      <c r="AD2319" s="40" t="str">
        <f>IF(db[[#This Row],[STN K]]="",IF(db[[#This Row],[STN TG]]="",db[[#This Row],[STN B]],db[[#This Row],[STN TG]]),db[[#This Row],[STN K]])</f>
        <v>PCS</v>
      </c>
      <c r="AE2319" s="40"/>
    </row>
    <row r="2320" spans="1:31" x14ac:dyDescent="0.25">
      <c r="A2320" s="40">
        <f t="shared" si="35"/>
        <v>2319</v>
      </c>
      <c r="B2320" s="5" t="str">
        <f>LOWER(SUBSTITUTE(SUBSTITUTE(SUBSTITUTE(SUBSTITUTE(SUBSTITUTE(SUBSTITUTE(SUBSTITUTE(SUBSTITUTE(db[[#This Row],[NB BM]]," ",),".",""),"-",""),"(",""),")",""),"/",""),"""",""),"+",""))</f>
        <v>pcmagnitkt7775x22pubgltbt21</v>
      </c>
      <c r="C2320" s="5" t="str">
        <f>LOWER(SUBSTITUTE(SUBSTITUTE(SUBSTITUTE(SUBSTITUTE(SUBSTITUTE(SUBSTITUTE(SUBSTITUTE(SUBSTITUTE(SUBSTITUTE(db[[#This Row],[NB NOTA]]," ",),".",""),"-",""),"(",""),")",""),",",""),"/",""),"""",""),"+",""))</f>
        <v>pcmkt77</v>
      </c>
      <c r="D2320" s="5" t="str">
        <f>LOWER(SUBSTITUTE(SUBSTITUTE(SUBSTITUTE(SUBSTITUTE(SUBSTITUTE(SUBSTITUTE(SUBSTITUTE(SUBSTITUTE(SUBSTITUTE(db[[#This Row],[NB PAJAK]]," ",""),"-",""),"(",""),")",""),".",""),",",""),"/",""),"""",""),"+",""))</f>
        <v/>
      </c>
      <c r="E232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pcmagnitkt7775x22pubgltbt21144pcsuntana</v>
      </c>
      <c r="F232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pcmkt77144pcs</v>
      </c>
      <c r="G2320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pcmkt77untana</v>
      </c>
      <c r="H232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pcmkt77144pcsuntana</v>
      </c>
      <c r="I2320" s="2" t="s">
        <v>5854</v>
      </c>
      <c r="J2320" s="2" t="s">
        <v>2493</v>
      </c>
      <c r="K2320" s="14"/>
      <c r="L2320" s="2" t="s">
        <v>1336</v>
      </c>
      <c r="M2320" s="34" t="e">
        <f>IF(db[[#This Row],[NB NOTA_C]]="","",COUNTIF([2]!B_MSK[concat],db[[#This Row],[NB NOTA_C]]))</f>
        <v>#REF!</v>
      </c>
      <c r="N2320" s="9" t="s">
        <v>1352</v>
      </c>
      <c r="O2320" s="5" t="s">
        <v>1379</v>
      </c>
      <c r="P2320" s="2" t="s">
        <v>2442</v>
      </c>
      <c r="Q2320" s="5"/>
      <c r="R2320" s="5" t="str">
        <f>IF(db[[#This Row],[QTY/ CTN]]="","",SUBSTITUTE(SUBSTITUTE(SUBSTITUTE(db[[#This Row],[QTY/ CTN]]," ","_",2),"(",""),")","")&amp;"_")</f>
        <v>144 PCS_</v>
      </c>
      <c r="S2320" s="5">
        <f>IF(db[[#This Row],[H_QTY/ CTN]]="","",SEARCH("_",db[[#This Row],[H_QTY/ CTN]]))</f>
        <v>8</v>
      </c>
      <c r="T2320" s="5">
        <f>IF(db[[#This Row],[H_QTY/ CTN]]="","",LEN(db[[#This Row],[H_QTY/ CTN]]))</f>
        <v>8</v>
      </c>
      <c r="U2320" s="41" t="str">
        <f>IF(db[[#This Row],[H_QTY/ CTN]]="","",LEFT(db[[#This Row],[H_QTY/ CTN]],db[[#This Row],[H_1]]-1))</f>
        <v>144 PCS</v>
      </c>
      <c r="V2320" s="40" t="str">
        <f>IF(NOT(db[[#This Row],[H_1]]=db[[#This Row],[H_2]]),MID(db[[#This Row],[H_QTY/ CTN]],db[[#This Row],[H_1]]+1,db[[#This Row],[H_2]]-db[[#This Row],[H_1]]-1),"")</f>
        <v/>
      </c>
      <c r="W2320" s="40" t="str">
        <f>IF(db[[#This Row],[QTY/ CTN B]]="","",LEFT(db[[#This Row],[QTY/ CTN B]],SEARCH(" ",db[[#This Row],[QTY/ CTN B]],1)-1))</f>
        <v>144</v>
      </c>
      <c r="X2320" s="40" t="str">
        <f>IF(db[[#This Row],[QTY/ CTN B]]="","",RIGHT(db[[#This Row],[QTY/ CTN B]],LEN(db[[#This Row],[QTY/ CTN B]])-SEARCH(" ",db[[#This Row],[QTY/ CTN B]],1)))</f>
        <v>PCS</v>
      </c>
      <c r="Y2320" s="40" t="str">
        <f>IF(db[[#This Row],[QTY/ CTN TG]]="",IF(db[[#This Row],[STN TG]]="","",12),LEFT(db[[#This Row],[QTY/ CTN TG]],SEARCH(" ",db[[#This Row],[QTY/ CTN TG]],1)-1))</f>
        <v/>
      </c>
      <c r="Z23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20" s="40" t="str">
        <f>IF(db[[#This Row],[STN K]]="","",IF(db[[#This Row],[STN TG]]="LSN",12,""))</f>
        <v/>
      </c>
      <c r="AB2320" s="40" t="str">
        <f>IF(db[[#This Row],[STN TG]]="LSN","PCS","")</f>
        <v/>
      </c>
      <c r="AC2320" s="40">
        <f>db[[#This Row],[QTY B]]*IF(db[[#This Row],[QTY TG]]="",1,db[[#This Row],[QTY TG]])*IF(db[[#This Row],[QTY K]]="",1,db[[#This Row],[QTY K]])</f>
        <v>144</v>
      </c>
      <c r="AD2320" s="40" t="str">
        <f>IF(db[[#This Row],[STN K]]="",IF(db[[#This Row],[STN TG]]="",db[[#This Row],[STN B]],db[[#This Row],[STN TG]]),db[[#This Row],[STN K]])</f>
        <v>PCS</v>
      </c>
      <c r="AE2320" s="40"/>
    </row>
    <row r="2321" spans="1:31" x14ac:dyDescent="0.25">
      <c r="A2321" s="40">
        <f t="shared" ref="A2321:A2384" si="36">ROW()-1</f>
        <v>2320</v>
      </c>
      <c r="B2321" s="5" t="str">
        <f>LOWER(SUBSTITUTE(SUBSTITUTE(SUBSTITUTE(SUBSTITUTE(SUBSTITUTE(SUBSTITUTE(SUBSTITUTE(SUBSTITUTE(db[[#This Row],[NB BM]]," ",),".",""),"-",""),"(",""),")",""),"/",""),"""",""),"+",""))</f>
        <v>pcmagnitkt1118x235puagltbt21</v>
      </c>
      <c r="C2321" s="5" t="str">
        <f>LOWER(SUBSTITUTE(SUBSTITUTE(SUBSTITUTE(SUBSTITUTE(SUBSTITUTE(SUBSTITUTE(SUBSTITUTE(SUBSTITUTE(SUBSTITUTE(db[[#This Row],[NB NOTA]]," ",),".",""),"-",""),"(",""),")",""),",",""),"/",""),"""",""),"+",""))</f>
        <v>pcmkt1118x235puagltbt21</v>
      </c>
      <c r="D2321" s="5" t="str">
        <f>LOWER(SUBSTITUTE(SUBSTITUTE(SUBSTITUTE(SUBSTITUTE(SUBSTITUTE(SUBSTITUTE(SUBSTITUTE(SUBSTITUTE(SUBSTITUTE(db[[#This Row],[NB PAJAK]]," ",""),"-",""),"(",""),")",""),".",""),",",""),"/",""),"""",""),"+",""))</f>
        <v/>
      </c>
      <c r="E232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pcmagnitkt1118x235puagltbt21144pcsuntana</v>
      </c>
      <c r="F232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pcmkt1118x235puagltbt21144pcs</v>
      </c>
      <c r="G2321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pcmkt1118x235puagltbt21untana</v>
      </c>
      <c r="H232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pcmkt1118x235puagltbt21144pcsuntana</v>
      </c>
      <c r="I2321" s="2" t="s">
        <v>5855</v>
      </c>
      <c r="J2321" s="2" t="s">
        <v>4615</v>
      </c>
      <c r="K2321" s="14"/>
      <c r="L2321" s="2" t="s">
        <v>1336</v>
      </c>
      <c r="M2321" s="33" t="e">
        <f>IF(db[[#This Row],[NB NOTA_C]]="","",COUNTIF([2]!B_MSK[concat],db[[#This Row],[NB NOTA_C]]))</f>
        <v>#REF!</v>
      </c>
      <c r="N2321" s="9" t="s">
        <v>1352</v>
      </c>
      <c r="O2321" s="5" t="s">
        <v>1379</v>
      </c>
      <c r="P2321" s="2" t="s">
        <v>2442</v>
      </c>
      <c r="Q2321" s="5"/>
      <c r="R2321" s="5" t="str">
        <f>IF(db[[#This Row],[QTY/ CTN]]="","",SUBSTITUTE(SUBSTITUTE(SUBSTITUTE(db[[#This Row],[QTY/ CTN]]," ","_",2),"(",""),")","")&amp;"_")</f>
        <v>144 PCS_</v>
      </c>
      <c r="S2321" s="5">
        <f>IF(db[[#This Row],[H_QTY/ CTN]]="","",SEARCH("_",db[[#This Row],[H_QTY/ CTN]]))</f>
        <v>8</v>
      </c>
      <c r="T2321" s="5">
        <f>IF(db[[#This Row],[H_QTY/ CTN]]="","",LEN(db[[#This Row],[H_QTY/ CTN]]))</f>
        <v>8</v>
      </c>
      <c r="U2321" s="40" t="str">
        <f>IF(db[[#This Row],[H_QTY/ CTN]]="","",LEFT(db[[#This Row],[H_QTY/ CTN]],db[[#This Row],[H_1]]-1))</f>
        <v>144 PCS</v>
      </c>
      <c r="V2321" s="40" t="str">
        <f>IF(NOT(db[[#This Row],[H_1]]=db[[#This Row],[H_2]]),MID(db[[#This Row],[H_QTY/ CTN]],db[[#This Row],[H_1]]+1,db[[#This Row],[H_2]]-db[[#This Row],[H_1]]-1),"")</f>
        <v/>
      </c>
      <c r="W2321" s="40" t="str">
        <f>IF(db[[#This Row],[QTY/ CTN B]]="","",LEFT(db[[#This Row],[QTY/ CTN B]],SEARCH(" ",db[[#This Row],[QTY/ CTN B]],1)-1))</f>
        <v>144</v>
      </c>
      <c r="X2321" s="40" t="str">
        <f>IF(db[[#This Row],[QTY/ CTN B]]="","",RIGHT(db[[#This Row],[QTY/ CTN B]],LEN(db[[#This Row],[QTY/ CTN B]])-SEARCH(" ",db[[#This Row],[QTY/ CTN B]],1)))</f>
        <v>PCS</v>
      </c>
      <c r="Y2321" s="40" t="str">
        <f>IF(db[[#This Row],[QTY/ CTN TG]]="",IF(db[[#This Row],[STN TG]]="","",12),LEFT(db[[#This Row],[QTY/ CTN TG]],SEARCH(" ",db[[#This Row],[QTY/ CTN TG]],1)-1))</f>
        <v/>
      </c>
      <c r="Z23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21" s="40" t="str">
        <f>IF(db[[#This Row],[STN K]]="","",IF(db[[#This Row],[STN TG]]="LSN",12,""))</f>
        <v/>
      </c>
      <c r="AB2321" s="40" t="str">
        <f>IF(db[[#This Row],[STN TG]]="LSN","PCS","")</f>
        <v/>
      </c>
      <c r="AC2321" s="40">
        <f>db[[#This Row],[QTY B]]*IF(db[[#This Row],[QTY TG]]="",1,db[[#This Row],[QTY TG]])*IF(db[[#This Row],[QTY K]]="",1,db[[#This Row],[QTY K]])</f>
        <v>144</v>
      </c>
      <c r="AD2321" s="40" t="str">
        <f>IF(db[[#This Row],[STN K]]="",IF(db[[#This Row],[STN TG]]="",db[[#This Row],[STN B]],db[[#This Row],[STN TG]]),db[[#This Row],[STN K]])</f>
        <v>PCS</v>
      </c>
      <c r="AE2321" s="40"/>
    </row>
    <row r="2322" spans="1:31" x14ac:dyDescent="0.25">
      <c r="A2322" s="40">
        <f t="shared" si="36"/>
        <v>2321</v>
      </c>
      <c r="B2322" s="5" t="str">
        <f>LOWER(SUBSTITUTE(SUBSTITUTE(SUBSTITUTE(SUBSTITUTE(SUBSTITUTE(SUBSTITUTE(SUBSTITUTE(SUBSTITUTE(db[[#This Row],[NB BM]]," ",),".",""),"-",""),"(",""),")",""),"/",""),"""",""),"+",""))</f>
        <v>pcmagnitkt20810x22puabt21</v>
      </c>
      <c r="C2322" s="5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D2322" s="5" t="str">
        <f>LOWER(SUBSTITUTE(SUBSTITUTE(SUBSTITUTE(SUBSTITUTE(SUBSTITUTE(SUBSTITUTE(SUBSTITUTE(SUBSTITUTE(SUBSTITUTE(db[[#This Row],[NB PAJAK]]," ",""),"-",""),"(",""),")",""),".",""),",",""),"/",""),"""",""),"+",""))</f>
        <v/>
      </c>
      <c r="E232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pcmagnitkt20810x22puabt21120pcsuntana</v>
      </c>
      <c r="F232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pcmkt20810x22puabt21120pcs</v>
      </c>
      <c r="G2322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pcmkt20810x22puabt21untana</v>
      </c>
      <c r="H232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pcmkt20810x22puabt21120pcsuntana</v>
      </c>
      <c r="I2322" s="2" t="s">
        <v>5856</v>
      </c>
      <c r="J2322" s="2" t="s">
        <v>2497</v>
      </c>
      <c r="K2322" s="14"/>
      <c r="L2322" s="2" t="s">
        <v>1336</v>
      </c>
      <c r="M2322" s="34" t="e">
        <f>IF(db[[#This Row],[NB NOTA_C]]="","",COUNTIF([2]!B_MSK[concat],db[[#This Row],[NB NOTA_C]]))</f>
        <v>#REF!</v>
      </c>
      <c r="N2322" s="9" t="s">
        <v>1352</v>
      </c>
      <c r="O2322" s="5" t="s">
        <v>1382</v>
      </c>
      <c r="P2322" s="2" t="s">
        <v>2442</v>
      </c>
      <c r="R2322" s="2" t="str">
        <f>IF(db[[#This Row],[QTY/ CTN]]="","",SUBSTITUTE(SUBSTITUTE(SUBSTITUTE(db[[#This Row],[QTY/ CTN]]," ","_",2),"(",""),")","")&amp;"_")</f>
        <v>120 PCS_</v>
      </c>
      <c r="S2322" s="2">
        <f>IF(db[[#This Row],[H_QTY/ CTN]]="","",SEARCH("_",db[[#This Row],[H_QTY/ CTN]]))</f>
        <v>8</v>
      </c>
      <c r="T2322" s="2">
        <f>IF(db[[#This Row],[H_QTY/ CTN]]="","",LEN(db[[#This Row],[H_QTY/ CTN]]))</f>
        <v>8</v>
      </c>
      <c r="U2322" s="41" t="str">
        <f>IF(db[[#This Row],[H_QTY/ CTN]]="","",LEFT(db[[#This Row],[H_QTY/ CTN]],db[[#This Row],[H_1]]-1))</f>
        <v>120 PCS</v>
      </c>
      <c r="V2322" s="40" t="str">
        <f>IF(NOT(db[[#This Row],[H_1]]=db[[#This Row],[H_2]]),MID(db[[#This Row],[H_QTY/ CTN]],db[[#This Row],[H_1]]+1,db[[#This Row],[H_2]]-db[[#This Row],[H_1]]-1),"")</f>
        <v/>
      </c>
      <c r="W2322" s="40" t="str">
        <f>IF(db[[#This Row],[QTY/ CTN B]]="","",LEFT(db[[#This Row],[QTY/ CTN B]],SEARCH(" ",db[[#This Row],[QTY/ CTN B]],1)-1))</f>
        <v>120</v>
      </c>
      <c r="X2322" s="40" t="str">
        <f>IF(db[[#This Row],[QTY/ CTN B]]="","",RIGHT(db[[#This Row],[QTY/ CTN B]],LEN(db[[#This Row],[QTY/ CTN B]])-SEARCH(" ",db[[#This Row],[QTY/ CTN B]],1)))</f>
        <v>PCS</v>
      </c>
      <c r="Y2322" s="40" t="str">
        <f>IF(db[[#This Row],[QTY/ CTN TG]]="",IF(db[[#This Row],[STN TG]]="","",12),LEFT(db[[#This Row],[QTY/ CTN TG]],SEARCH(" ",db[[#This Row],[QTY/ CTN TG]],1)-1))</f>
        <v/>
      </c>
      <c r="Z23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22" s="40" t="str">
        <f>IF(db[[#This Row],[STN K]]="","",IF(db[[#This Row],[STN TG]]="LSN",12,""))</f>
        <v/>
      </c>
      <c r="AB2322" s="40" t="str">
        <f>IF(db[[#This Row],[STN TG]]="LSN","PCS","")</f>
        <v/>
      </c>
      <c r="AC2322" s="40">
        <f>db[[#This Row],[QTY B]]*IF(db[[#This Row],[QTY TG]]="",1,db[[#This Row],[QTY TG]])*IF(db[[#This Row],[QTY K]]="",1,db[[#This Row],[QTY K]])</f>
        <v>120</v>
      </c>
      <c r="AD2322" s="40" t="str">
        <f>IF(db[[#This Row],[STN K]]="",IF(db[[#This Row],[STN TG]]="",db[[#This Row],[STN B]],db[[#This Row],[STN TG]]),db[[#This Row],[STN K]])</f>
        <v>PCS</v>
      </c>
      <c r="AE2322" s="40"/>
    </row>
    <row r="2323" spans="1:31" x14ac:dyDescent="0.25">
      <c r="A2323" s="90">
        <f t="shared" si="36"/>
        <v>2322</v>
      </c>
      <c r="B2323" s="91" t="str">
        <f>LOWER(SUBSTITUTE(SUBSTITUTE(SUBSTITUTE(SUBSTITUTE(SUBSTITUTE(SUBSTITUTE(SUBSTITUTE(SUBSTITUTE(db[[#This Row],[NB BM]]," ",),".",""),"-",""),"(",""),")",""),"/",""),"""",""),"+",""))</f>
        <v>pcmagnitkt22208x23puagltd</v>
      </c>
      <c r="C2323" s="91" t="str">
        <f>LOWER(SUBSTITUTE(SUBSTITUTE(SUBSTITUTE(SUBSTITUTE(SUBSTITUTE(SUBSTITUTE(SUBSTITUTE(SUBSTITUTE(SUBSTITUTE(db[[#This Row],[NB NOTA]]," ",),".",""),"-",""),"(",""),")",""),",",""),"/",""),"""",""),"+",""))</f>
        <v>pcmkt22208x23puagltd</v>
      </c>
      <c r="D2323" s="91" t="str">
        <f>LOWER(SUBSTITUTE(SUBSTITUTE(SUBSTITUTE(SUBSTITUTE(SUBSTITUTE(SUBSTITUTE(SUBSTITUTE(SUBSTITUTE(SUBSTITUTE(db[[#This Row],[NB PAJAK]]," ",""),"-",""),"(",""),")",""),".",""),",",""),"/",""),"""",""),"+",""))</f>
        <v/>
      </c>
      <c r="E2323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pcmagnitkt22208x23puagltd144pcsuntana</v>
      </c>
      <c r="F2323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pcmkt22208x23puagltd144pcs</v>
      </c>
      <c r="G2323" s="91" t="str">
        <f>db[[#This Row],[NB NOTA_C]]&amp;LOWER(SUBSTITUTE(SUBSTITUTE(SUBSTITUTE(SUBSTITUTE(SUBSTITUTE(SUBSTITUTE(SUBSTITUTE(SUBSTITUTE(SUBSTITUTE(db[[#This Row],[FAKTUR]]," ",),".",""),"-",""),"(",""),")",""),",",""),"/",""),"""",""),"+",""))</f>
        <v>pcmkt22208x23puagltduntana</v>
      </c>
      <c r="H2323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pcmkt22208x23puagltd144pcsuntana</v>
      </c>
      <c r="I2323" s="60" t="s">
        <v>5857</v>
      </c>
      <c r="J2323" s="60" t="s">
        <v>5583</v>
      </c>
      <c r="K2323" s="61"/>
      <c r="L2323" s="60" t="s">
        <v>1336</v>
      </c>
      <c r="M2323" s="92" t="e">
        <f>IF(db[[#This Row],[NB NOTA_C]]="","",COUNTIF([2]!B_MSK[concat],db[[#This Row],[NB NOTA_C]]))</f>
        <v>#REF!</v>
      </c>
      <c r="N2323" s="93" t="s">
        <v>1352</v>
      </c>
      <c r="O2323" s="91" t="s">
        <v>1379</v>
      </c>
      <c r="P2323" s="60" t="s">
        <v>2442</v>
      </c>
      <c r="Q2323" s="91"/>
      <c r="R2323" s="91" t="str">
        <f>IF(db[[#This Row],[QTY/ CTN]]="","",SUBSTITUTE(SUBSTITUTE(SUBSTITUTE(db[[#This Row],[QTY/ CTN]]," ","_",2),"(",""),")","")&amp;"_")</f>
        <v>144 PCS_</v>
      </c>
      <c r="S2323" s="91">
        <f>IF(db[[#This Row],[H_QTY/ CTN]]="","",SEARCH("_",db[[#This Row],[H_QTY/ CTN]]))</f>
        <v>8</v>
      </c>
      <c r="T2323" s="91">
        <f>IF(db[[#This Row],[H_QTY/ CTN]]="","",LEN(db[[#This Row],[H_QTY/ CTN]]))</f>
        <v>8</v>
      </c>
      <c r="U2323" s="90" t="str">
        <f>IF(db[[#This Row],[H_QTY/ CTN]]="","",LEFT(db[[#This Row],[H_QTY/ CTN]],db[[#This Row],[H_1]]-1))</f>
        <v>144 PCS</v>
      </c>
      <c r="V2323" s="90" t="str">
        <f>IF(NOT(db[[#This Row],[H_1]]=db[[#This Row],[H_2]]),MID(db[[#This Row],[H_QTY/ CTN]],db[[#This Row],[H_1]]+1,db[[#This Row],[H_2]]-db[[#This Row],[H_1]]-1),"")</f>
        <v/>
      </c>
      <c r="W2323" s="90" t="str">
        <f>IF(db[[#This Row],[QTY/ CTN B]]="","",LEFT(db[[#This Row],[QTY/ CTN B]],SEARCH(" ",db[[#This Row],[QTY/ CTN B]],1)-1))</f>
        <v>144</v>
      </c>
      <c r="X2323" s="90" t="str">
        <f>IF(db[[#This Row],[QTY/ CTN B]]="","",RIGHT(db[[#This Row],[QTY/ CTN B]],LEN(db[[#This Row],[QTY/ CTN B]])-SEARCH(" ",db[[#This Row],[QTY/ CTN B]],1)))</f>
        <v>PCS</v>
      </c>
      <c r="Y2323" s="90" t="str">
        <f>IF(db[[#This Row],[QTY/ CTN TG]]="",IF(db[[#This Row],[STN TG]]="","",12),LEFT(db[[#This Row],[QTY/ CTN TG]],SEARCH(" ",db[[#This Row],[QTY/ CTN TG]],1)-1))</f>
        <v/>
      </c>
      <c r="Z2323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23" s="90" t="str">
        <f>IF(db[[#This Row],[STN K]]="","",IF(db[[#This Row],[STN TG]]="LSN",12,""))</f>
        <v/>
      </c>
      <c r="AB2323" s="90" t="str">
        <f>IF(db[[#This Row],[STN TG]]="LSN","PCS","")</f>
        <v/>
      </c>
      <c r="AC2323" s="90">
        <f>db[[#This Row],[QTY B]]*IF(db[[#This Row],[QTY TG]]="",1,db[[#This Row],[QTY TG]])*IF(db[[#This Row],[QTY K]]="",1,db[[#This Row],[QTY K]])</f>
        <v>144</v>
      </c>
      <c r="AD2323" s="90" t="str">
        <f>IF(db[[#This Row],[STN K]]="",IF(db[[#This Row],[STN TG]]="",db[[#This Row],[STN B]],db[[#This Row],[STN TG]]),db[[#This Row],[STN K]])</f>
        <v>PCS</v>
      </c>
      <c r="AE2323" s="90"/>
    </row>
    <row r="2324" spans="1:31" x14ac:dyDescent="0.25">
      <c r="A2324" s="40">
        <f t="shared" si="36"/>
        <v>2323</v>
      </c>
      <c r="B2324" s="5" t="str">
        <f>LOWER(SUBSTITUTE(SUBSTITUTE(SUBSTITUTE(SUBSTITUTE(SUBSTITUTE(SUBSTITUTE(SUBSTITUTE(SUBSTITUTE(db[[#This Row],[NB BM]]," ",),".",""),"-",""),"(",""),")",""),"/",""),"""",""),"+",""))</f>
        <v>pcmagnitkt3878x225puagltgirl</v>
      </c>
      <c r="C2324" s="5" t="str">
        <f>LOWER(SUBSTITUTE(SUBSTITUTE(SUBSTITUTE(SUBSTITUTE(SUBSTITUTE(SUBSTITUTE(SUBSTITUTE(SUBSTITUTE(SUBSTITUTE(db[[#This Row],[NB NOTA]]," ",),".",""),"-",""),"(",""),")",""),",",""),"/",""),"""",""),"+",""))</f>
        <v>pcmkt3878x225puagltgirl</v>
      </c>
      <c r="D2324" s="5" t="str">
        <f>LOWER(SUBSTITUTE(SUBSTITUTE(SUBSTITUTE(SUBSTITUTE(SUBSTITUTE(SUBSTITUTE(SUBSTITUTE(SUBSTITUTE(SUBSTITUTE(db[[#This Row],[NB PAJAK]]," ",""),"-",""),"(",""),")",""),".",""),",",""),"/",""),"""",""),"+",""))</f>
        <v/>
      </c>
      <c r="E232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pcmagnitkt3878x225puagltgirl144pcsuntana</v>
      </c>
      <c r="F232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pcmkt3878x225puagltgirl144pcs</v>
      </c>
      <c r="G2324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pcmkt3878x225puagltgirluntana</v>
      </c>
      <c r="H232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pcmkt3878x225puagltgirl144pcsuntana</v>
      </c>
      <c r="I2324" s="2" t="s">
        <v>5858</v>
      </c>
      <c r="J2324" s="2" t="s">
        <v>4627</v>
      </c>
      <c r="K2324" s="14"/>
      <c r="L2324" s="2" t="s">
        <v>1336</v>
      </c>
      <c r="M2324" s="33" t="e">
        <f>IF(db[[#This Row],[NB NOTA_C]]="","",COUNTIF([2]!B_MSK[concat],db[[#This Row],[NB NOTA_C]]))</f>
        <v>#REF!</v>
      </c>
      <c r="N2324" s="9" t="s">
        <v>1352</v>
      </c>
      <c r="O2324" s="5" t="s">
        <v>1379</v>
      </c>
      <c r="P2324" s="2" t="s">
        <v>2442</v>
      </c>
      <c r="Q2324" s="5"/>
      <c r="R2324" s="5" t="str">
        <f>IF(db[[#This Row],[QTY/ CTN]]="","",SUBSTITUTE(SUBSTITUTE(SUBSTITUTE(db[[#This Row],[QTY/ CTN]]," ","_",2),"(",""),")","")&amp;"_")</f>
        <v>144 PCS_</v>
      </c>
      <c r="S2324" s="5">
        <f>IF(db[[#This Row],[H_QTY/ CTN]]="","",SEARCH("_",db[[#This Row],[H_QTY/ CTN]]))</f>
        <v>8</v>
      </c>
      <c r="T2324" s="5">
        <f>IF(db[[#This Row],[H_QTY/ CTN]]="","",LEN(db[[#This Row],[H_QTY/ CTN]]))</f>
        <v>8</v>
      </c>
      <c r="U2324" s="40" t="str">
        <f>IF(db[[#This Row],[H_QTY/ CTN]]="","",LEFT(db[[#This Row],[H_QTY/ CTN]],db[[#This Row],[H_1]]-1))</f>
        <v>144 PCS</v>
      </c>
      <c r="V2324" s="40" t="str">
        <f>IF(NOT(db[[#This Row],[H_1]]=db[[#This Row],[H_2]]),MID(db[[#This Row],[H_QTY/ CTN]],db[[#This Row],[H_1]]+1,db[[#This Row],[H_2]]-db[[#This Row],[H_1]]-1),"")</f>
        <v/>
      </c>
      <c r="W2324" s="40" t="str">
        <f>IF(db[[#This Row],[QTY/ CTN B]]="","",LEFT(db[[#This Row],[QTY/ CTN B]],SEARCH(" ",db[[#This Row],[QTY/ CTN B]],1)-1))</f>
        <v>144</v>
      </c>
      <c r="X2324" s="40" t="str">
        <f>IF(db[[#This Row],[QTY/ CTN B]]="","",RIGHT(db[[#This Row],[QTY/ CTN B]],LEN(db[[#This Row],[QTY/ CTN B]])-SEARCH(" ",db[[#This Row],[QTY/ CTN B]],1)))</f>
        <v>PCS</v>
      </c>
      <c r="Y2324" s="40" t="str">
        <f>IF(db[[#This Row],[QTY/ CTN TG]]="",IF(db[[#This Row],[STN TG]]="","",12),LEFT(db[[#This Row],[QTY/ CTN TG]],SEARCH(" ",db[[#This Row],[QTY/ CTN TG]],1)-1))</f>
        <v/>
      </c>
      <c r="Z23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24" s="40" t="str">
        <f>IF(db[[#This Row],[STN K]]="","",IF(db[[#This Row],[STN TG]]="LSN",12,""))</f>
        <v/>
      </c>
      <c r="AB2324" s="40" t="str">
        <f>IF(db[[#This Row],[STN TG]]="LSN","PCS","")</f>
        <v/>
      </c>
      <c r="AC2324" s="40">
        <f>db[[#This Row],[QTY B]]*IF(db[[#This Row],[QTY TG]]="",1,db[[#This Row],[QTY TG]])*IF(db[[#This Row],[QTY K]]="",1,db[[#This Row],[QTY K]])</f>
        <v>144</v>
      </c>
      <c r="AD2324" s="40" t="str">
        <f>IF(db[[#This Row],[STN K]]="",IF(db[[#This Row],[STN TG]]="",db[[#This Row],[STN B]],db[[#This Row],[STN TG]]),db[[#This Row],[STN K]])</f>
        <v>PCS</v>
      </c>
      <c r="AE2324" s="40"/>
    </row>
    <row r="2325" spans="1:31" x14ac:dyDescent="0.25">
      <c r="A2325" s="40">
        <f t="shared" si="36"/>
        <v>2324</v>
      </c>
      <c r="B2325" s="5" t="str">
        <f>LOWER(SUBSTITUTE(SUBSTITUTE(SUBSTITUTE(SUBSTITUTE(SUBSTITUTE(SUBSTITUTE(SUBSTITUTE(SUBSTITUTE(db[[#This Row],[NB BM]]," ",),".",""),"-",""),"(",""),")",""),"/",""),"""",""),"+",""))</f>
        <v>pcmagnitkt757x22pudbt21</v>
      </c>
      <c r="C2325" s="5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D2325" s="5" t="str">
        <f>LOWER(SUBSTITUTE(SUBSTITUTE(SUBSTITUTE(SUBSTITUTE(SUBSTITUTE(SUBSTITUTE(SUBSTITUTE(SUBSTITUTE(SUBSTITUTE(db[[#This Row],[NB PAJAK]]," ",""),"-",""),"(",""),")",""),".",""),",",""),"/",""),"""",""),"+",""))</f>
        <v/>
      </c>
      <c r="E232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pcmagnitkt757x22pudbt21144pcsuntana</v>
      </c>
      <c r="F232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pcmkt757x22pudbt21144pcs</v>
      </c>
      <c r="G2325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pcmkt757x22pudbt21untana</v>
      </c>
      <c r="H232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pcmkt757x22pudbt21144pcsuntana</v>
      </c>
      <c r="I2325" s="2" t="s">
        <v>5859</v>
      </c>
      <c r="J2325" s="2" t="s">
        <v>2343</v>
      </c>
      <c r="K2325" s="14"/>
      <c r="L2325" s="2" t="s">
        <v>1336</v>
      </c>
      <c r="M2325" s="34" t="e">
        <f>IF(db[[#This Row],[NB NOTA_C]]="","",COUNTIF([2]!B_MSK[concat],db[[#This Row],[NB NOTA_C]]))</f>
        <v>#REF!</v>
      </c>
      <c r="N2325" s="9" t="s">
        <v>1352</v>
      </c>
      <c r="O2325" s="5" t="s">
        <v>1379</v>
      </c>
      <c r="P2325" s="2" t="s">
        <v>2442</v>
      </c>
      <c r="R2325" s="2" t="str">
        <f>IF(db[[#This Row],[QTY/ CTN]]="","",SUBSTITUTE(SUBSTITUTE(SUBSTITUTE(db[[#This Row],[QTY/ CTN]]," ","_",2),"(",""),")","")&amp;"_")</f>
        <v>144 PCS_</v>
      </c>
      <c r="S2325" s="2">
        <f>IF(db[[#This Row],[H_QTY/ CTN]]="","",SEARCH("_",db[[#This Row],[H_QTY/ CTN]]))</f>
        <v>8</v>
      </c>
      <c r="T2325" s="2">
        <f>IF(db[[#This Row],[H_QTY/ CTN]]="","",LEN(db[[#This Row],[H_QTY/ CTN]]))</f>
        <v>8</v>
      </c>
      <c r="U2325" s="41" t="str">
        <f>IF(db[[#This Row],[H_QTY/ CTN]]="","",LEFT(db[[#This Row],[H_QTY/ CTN]],db[[#This Row],[H_1]]-1))</f>
        <v>144 PCS</v>
      </c>
      <c r="V2325" s="40" t="str">
        <f>IF(NOT(db[[#This Row],[H_1]]=db[[#This Row],[H_2]]),MID(db[[#This Row],[H_QTY/ CTN]],db[[#This Row],[H_1]]+1,db[[#This Row],[H_2]]-db[[#This Row],[H_1]]-1),"")</f>
        <v/>
      </c>
      <c r="W2325" s="40" t="str">
        <f>IF(db[[#This Row],[QTY/ CTN B]]="","",LEFT(db[[#This Row],[QTY/ CTN B]],SEARCH(" ",db[[#This Row],[QTY/ CTN B]],1)-1))</f>
        <v>144</v>
      </c>
      <c r="X2325" s="40" t="str">
        <f>IF(db[[#This Row],[QTY/ CTN B]]="","",RIGHT(db[[#This Row],[QTY/ CTN B]],LEN(db[[#This Row],[QTY/ CTN B]])-SEARCH(" ",db[[#This Row],[QTY/ CTN B]],1)))</f>
        <v>PCS</v>
      </c>
      <c r="Y2325" s="40" t="str">
        <f>IF(db[[#This Row],[QTY/ CTN TG]]="",IF(db[[#This Row],[STN TG]]="","",12),LEFT(db[[#This Row],[QTY/ CTN TG]],SEARCH(" ",db[[#This Row],[QTY/ CTN TG]],1)-1))</f>
        <v/>
      </c>
      <c r="Z23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25" s="40" t="str">
        <f>IF(db[[#This Row],[STN K]]="","",IF(db[[#This Row],[STN TG]]="LSN",12,""))</f>
        <v/>
      </c>
      <c r="AB2325" s="40" t="str">
        <f>IF(db[[#This Row],[STN TG]]="LSN","PCS","")</f>
        <v/>
      </c>
      <c r="AC2325" s="40">
        <f>db[[#This Row],[QTY B]]*IF(db[[#This Row],[QTY TG]]="",1,db[[#This Row],[QTY TG]])*IF(db[[#This Row],[QTY K]]="",1,db[[#This Row],[QTY K]])</f>
        <v>144</v>
      </c>
      <c r="AD2325" s="40" t="str">
        <f>IF(db[[#This Row],[STN K]]="",IF(db[[#This Row],[STN TG]]="",db[[#This Row],[STN B]],db[[#This Row],[STN TG]]),db[[#This Row],[STN K]])</f>
        <v>PCS</v>
      </c>
      <c r="AE2325" s="40"/>
    </row>
    <row r="2326" spans="1:31" x14ac:dyDescent="0.25">
      <c r="A2326" s="40">
        <f t="shared" si="36"/>
        <v>2325</v>
      </c>
      <c r="B2326" s="5" t="str">
        <f>LOWER(SUBSTITUTE(SUBSTITUTE(SUBSTITUTE(SUBSTITUTE(SUBSTITUTE(SUBSTITUTE(SUBSTITUTE(SUBSTITUTE(db[[#This Row],[NB BM]]," ",),".",""),"-",""),"(",""),")",""),"/",""),"""",""),"+",""))</f>
        <v>pcmagnitkt7775x22pubgltbt21</v>
      </c>
      <c r="C2326" s="5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D2326" s="5" t="str">
        <f>LOWER(SUBSTITUTE(SUBSTITUTE(SUBSTITUTE(SUBSTITUTE(SUBSTITUTE(SUBSTITUTE(SUBSTITUTE(SUBSTITUTE(SUBSTITUTE(db[[#This Row],[NB PAJAK]]," ",""),"-",""),"(",""),")",""),".",""),",",""),"/",""),"""",""),"+",""))</f>
        <v/>
      </c>
      <c r="E23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pcmagnitkt7775x22pubgltbt21144pcsuntana</v>
      </c>
      <c r="F23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pcmkt7775x22pubgltbt21144pcs</v>
      </c>
      <c r="G2326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pcmkt7775x22pubgltbt21untana</v>
      </c>
      <c r="H23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pcmkt7775x22pubgltbt21144pcsuntana</v>
      </c>
      <c r="I2326" s="2" t="s">
        <v>5854</v>
      </c>
      <c r="J2326" s="2" t="s">
        <v>2520</v>
      </c>
      <c r="K2326" s="14"/>
      <c r="L2326" s="2" t="s">
        <v>1336</v>
      </c>
      <c r="M2326" s="34" t="e">
        <f>IF(db[[#This Row],[NB NOTA_C]]="","",COUNTIF([2]!B_MSK[concat],db[[#This Row],[NB NOTA_C]]))</f>
        <v>#REF!</v>
      </c>
      <c r="N2326" s="9" t="s">
        <v>1352</v>
      </c>
      <c r="O2326" s="5" t="s">
        <v>1379</v>
      </c>
      <c r="P2326" s="2" t="s">
        <v>2442</v>
      </c>
      <c r="Q2326" s="5"/>
      <c r="R2326" s="5" t="str">
        <f>IF(db[[#This Row],[QTY/ CTN]]="","",SUBSTITUTE(SUBSTITUTE(SUBSTITUTE(db[[#This Row],[QTY/ CTN]]," ","_",2),"(",""),")","")&amp;"_")</f>
        <v>144 PCS_</v>
      </c>
      <c r="S2326" s="5">
        <f>IF(db[[#This Row],[H_QTY/ CTN]]="","",SEARCH("_",db[[#This Row],[H_QTY/ CTN]]))</f>
        <v>8</v>
      </c>
      <c r="T2326" s="5">
        <f>IF(db[[#This Row],[H_QTY/ CTN]]="","",LEN(db[[#This Row],[H_QTY/ CTN]]))</f>
        <v>8</v>
      </c>
      <c r="U2326" s="41" t="str">
        <f>IF(db[[#This Row],[H_QTY/ CTN]]="","",LEFT(db[[#This Row],[H_QTY/ CTN]],db[[#This Row],[H_1]]-1))</f>
        <v>144 PCS</v>
      </c>
      <c r="V2326" s="40" t="str">
        <f>IF(NOT(db[[#This Row],[H_1]]=db[[#This Row],[H_2]]),MID(db[[#This Row],[H_QTY/ CTN]],db[[#This Row],[H_1]]+1,db[[#This Row],[H_2]]-db[[#This Row],[H_1]]-1),"")</f>
        <v/>
      </c>
      <c r="W2326" s="40" t="str">
        <f>IF(db[[#This Row],[QTY/ CTN B]]="","",LEFT(db[[#This Row],[QTY/ CTN B]],SEARCH(" ",db[[#This Row],[QTY/ CTN B]],1)-1))</f>
        <v>144</v>
      </c>
      <c r="X2326" s="40" t="str">
        <f>IF(db[[#This Row],[QTY/ CTN B]]="","",RIGHT(db[[#This Row],[QTY/ CTN B]],LEN(db[[#This Row],[QTY/ CTN B]])-SEARCH(" ",db[[#This Row],[QTY/ CTN B]],1)))</f>
        <v>PCS</v>
      </c>
      <c r="Y2326" s="40" t="str">
        <f>IF(db[[#This Row],[QTY/ CTN TG]]="",IF(db[[#This Row],[STN TG]]="","",12),LEFT(db[[#This Row],[QTY/ CTN TG]],SEARCH(" ",db[[#This Row],[QTY/ CTN TG]],1)-1))</f>
        <v/>
      </c>
      <c r="Z23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26" s="40" t="str">
        <f>IF(db[[#This Row],[STN K]]="","",IF(db[[#This Row],[STN TG]]="LSN",12,""))</f>
        <v/>
      </c>
      <c r="AB2326" s="40" t="str">
        <f>IF(db[[#This Row],[STN TG]]="LSN","PCS","")</f>
        <v/>
      </c>
      <c r="AC2326" s="40">
        <f>db[[#This Row],[QTY B]]*IF(db[[#This Row],[QTY TG]]="",1,db[[#This Row],[QTY TG]])*IF(db[[#This Row],[QTY K]]="",1,db[[#This Row],[QTY K]])</f>
        <v>144</v>
      </c>
      <c r="AD2326" s="40" t="str">
        <f>IF(db[[#This Row],[STN K]]="",IF(db[[#This Row],[STN TG]]="",db[[#This Row],[STN B]],db[[#This Row],[STN TG]]),db[[#This Row],[STN K]])</f>
        <v>PCS</v>
      </c>
      <c r="AE2326" s="40"/>
    </row>
    <row r="2327" spans="1:31" x14ac:dyDescent="0.25">
      <c r="A2327" s="40">
        <f t="shared" si="36"/>
        <v>2326</v>
      </c>
      <c r="B2327" s="5" t="str">
        <f>LOWER(SUBSTITUTE(SUBSTITUTE(SUBSTITUTE(SUBSTITUTE(SUBSTITUTE(SUBSTITUTE(SUBSTITUTE(SUBSTITUTE(db[[#This Row],[NB BM]]," ",),".",""),"-",""),"(",""),")",""),"/",""),"""",""),"+",""))</f>
        <v>pcmagnitkt7775x22pubgltbt21</v>
      </c>
      <c r="C2327" s="5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D2327" s="5" t="str">
        <f>LOWER(SUBSTITUTE(SUBSTITUTE(SUBSTITUTE(SUBSTITUTE(SUBSTITUTE(SUBSTITUTE(SUBSTITUTE(SUBSTITUTE(SUBSTITUTE(db[[#This Row],[NB PAJAK]]," ",""),"-",""),"(",""),")",""),".",""),",",""),"/",""),"""",""),"+",""))</f>
        <v/>
      </c>
      <c r="E23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pcmagnitkt7775x22pubgltbt21144pcsuntana</v>
      </c>
      <c r="F23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pcmkt7775s22pubgltbt21144pcs</v>
      </c>
      <c r="G2327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pcmkt7775s22pubgltbt21untana</v>
      </c>
      <c r="H23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pcmkt7775s22pubgltbt21144pcsuntana</v>
      </c>
      <c r="I2327" s="2" t="s">
        <v>5854</v>
      </c>
      <c r="J2327" s="2" t="s">
        <v>2515</v>
      </c>
      <c r="K2327" s="1"/>
      <c r="L2327" s="2" t="s">
        <v>1336</v>
      </c>
      <c r="M2327" s="34" t="e">
        <f>IF(db[[#This Row],[NB NOTA_C]]="","",COUNTIF([2]!B_MSK[concat],db[[#This Row],[NB NOTA_C]]))</f>
        <v>#REF!</v>
      </c>
      <c r="N2327" s="9" t="s">
        <v>1352</v>
      </c>
      <c r="O2327" s="5" t="s">
        <v>1379</v>
      </c>
      <c r="P2327" s="2" t="s">
        <v>2442</v>
      </c>
      <c r="Q2327" s="5"/>
      <c r="R2327" s="5" t="str">
        <f>IF(db[[#This Row],[QTY/ CTN]]="","",SUBSTITUTE(SUBSTITUTE(SUBSTITUTE(db[[#This Row],[QTY/ CTN]]," ","_",2),"(",""),")","")&amp;"_")</f>
        <v>144 PCS_</v>
      </c>
      <c r="S2327" s="5">
        <f>IF(db[[#This Row],[H_QTY/ CTN]]="","",SEARCH("_",db[[#This Row],[H_QTY/ CTN]]))</f>
        <v>8</v>
      </c>
      <c r="T2327" s="5">
        <f>IF(db[[#This Row],[H_QTY/ CTN]]="","",LEN(db[[#This Row],[H_QTY/ CTN]]))</f>
        <v>8</v>
      </c>
      <c r="U2327" s="41" t="str">
        <f>IF(db[[#This Row],[H_QTY/ CTN]]="","",LEFT(db[[#This Row],[H_QTY/ CTN]],db[[#This Row],[H_1]]-1))</f>
        <v>144 PCS</v>
      </c>
      <c r="V2327" s="40" t="str">
        <f>IF(NOT(db[[#This Row],[H_1]]=db[[#This Row],[H_2]]),MID(db[[#This Row],[H_QTY/ CTN]],db[[#This Row],[H_1]]+1,db[[#This Row],[H_2]]-db[[#This Row],[H_1]]-1),"")</f>
        <v/>
      </c>
      <c r="W2327" s="40" t="str">
        <f>IF(db[[#This Row],[QTY/ CTN B]]="","",LEFT(db[[#This Row],[QTY/ CTN B]],SEARCH(" ",db[[#This Row],[QTY/ CTN B]],1)-1))</f>
        <v>144</v>
      </c>
      <c r="X2327" s="40" t="str">
        <f>IF(db[[#This Row],[QTY/ CTN B]]="","",RIGHT(db[[#This Row],[QTY/ CTN B]],LEN(db[[#This Row],[QTY/ CTN B]])-SEARCH(" ",db[[#This Row],[QTY/ CTN B]],1)))</f>
        <v>PCS</v>
      </c>
      <c r="Y2327" s="40" t="str">
        <f>IF(db[[#This Row],[QTY/ CTN TG]]="",IF(db[[#This Row],[STN TG]]="","",12),LEFT(db[[#This Row],[QTY/ CTN TG]],SEARCH(" ",db[[#This Row],[QTY/ CTN TG]],1)-1))</f>
        <v/>
      </c>
      <c r="Z23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27" s="40" t="str">
        <f>IF(db[[#This Row],[STN K]]="","",IF(db[[#This Row],[STN TG]]="LSN",12,""))</f>
        <v/>
      </c>
      <c r="AB2327" s="40" t="str">
        <f>IF(db[[#This Row],[STN TG]]="LSN","PCS","")</f>
        <v/>
      </c>
      <c r="AC2327" s="40">
        <f>db[[#This Row],[QTY B]]*IF(db[[#This Row],[QTY TG]]="",1,db[[#This Row],[QTY TG]])*IF(db[[#This Row],[QTY K]]="",1,db[[#This Row],[QTY K]])</f>
        <v>144</v>
      </c>
      <c r="AD2327" s="40" t="str">
        <f>IF(db[[#This Row],[STN K]]="",IF(db[[#This Row],[STN TG]]="",db[[#This Row],[STN B]],db[[#This Row],[STN TG]]),db[[#This Row],[STN K]])</f>
        <v>PCS</v>
      </c>
      <c r="AE2327" s="40"/>
    </row>
    <row r="2328" spans="1:31" x14ac:dyDescent="0.25">
      <c r="A2328" s="89">
        <f t="shared" si="36"/>
        <v>2327</v>
      </c>
      <c r="B2328" s="86" t="str">
        <f>LOWER(SUBSTITUTE(SUBSTITUTE(SUBSTITUTE(SUBSTITUTE(SUBSTITUTE(SUBSTITUTE(SUBSTITUTE(SUBSTITUTE(db[[#This Row],[NB BM]]," ",),".",""),"-",""),"(",""),")",""),"/",""),"""",""),"+",""))</f>
        <v>pcmagnitlpy66118x23puad</v>
      </c>
      <c r="C2328" s="86" t="str">
        <f>LOWER(SUBSTITUTE(SUBSTITUTE(SUBSTITUTE(SUBSTITUTE(SUBSTITUTE(SUBSTITUTE(SUBSTITUTE(SUBSTITUTE(SUBSTITUTE(db[[#This Row],[NB NOTA]]," ",),".",""),"-",""),"(",""),")",""),",",""),"/",""),"""",""),"+",""))</f>
        <v>pcmlpy66118x23puad</v>
      </c>
      <c r="D2328" s="86" t="str">
        <f>LOWER(SUBSTITUTE(SUBSTITUTE(SUBSTITUTE(SUBSTITUTE(SUBSTITUTE(SUBSTITUTE(SUBSTITUTE(SUBSTITUTE(SUBSTITUTE(db[[#This Row],[NB PAJAK]]," ",""),"-",""),"(",""),")",""),".",""),",",""),"/",""),"""",""),"+",""))</f>
        <v/>
      </c>
      <c r="E2328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pcmagnitlpy66118x23puad144pcsuntana</v>
      </c>
      <c r="F2328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pcmlpy66118x23puad144pcs</v>
      </c>
      <c r="G2328" s="86" t="str">
        <f>db[[#This Row],[NB NOTA_C]]&amp;LOWER(SUBSTITUTE(SUBSTITUTE(SUBSTITUTE(SUBSTITUTE(SUBSTITUTE(SUBSTITUTE(SUBSTITUTE(SUBSTITUTE(SUBSTITUTE(db[[#This Row],[FAKTUR]]," ",),".",""),"-",""),"(",""),")",""),",",""),"/",""),"""",""),"+",""))</f>
        <v>pcmlpy66118x23puaduntana</v>
      </c>
      <c r="H2328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pcmlpy66118x23puad144pcsuntana</v>
      </c>
      <c r="I2328" s="51" t="s">
        <v>5860</v>
      </c>
      <c r="J2328" s="51" t="s">
        <v>5397</v>
      </c>
      <c r="K2328" s="52"/>
      <c r="L2328" s="51" t="s">
        <v>1336</v>
      </c>
      <c r="M2328" s="87" t="e">
        <f>IF(db[[#This Row],[NB NOTA_C]]="","",COUNTIF([2]!B_MSK[concat],db[[#This Row],[NB NOTA_C]]))</f>
        <v>#REF!</v>
      </c>
      <c r="N2328" s="88" t="s">
        <v>1352</v>
      </c>
      <c r="O2328" s="86" t="s">
        <v>1379</v>
      </c>
      <c r="P2328" s="51" t="s">
        <v>2442</v>
      </c>
      <c r="Q2328" s="86"/>
      <c r="R2328" s="86" t="str">
        <f>IF(db[[#This Row],[QTY/ CTN]]="","",SUBSTITUTE(SUBSTITUTE(SUBSTITUTE(db[[#This Row],[QTY/ CTN]]," ","_",2),"(",""),")","")&amp;"_")</f>
        <v>144 PCS_</v>
      </c>
      <c r="S2328" s="86">
        <f>IF(db[[#This Row],[H_QTY/ CTN]]="","",SEARCH("_",db[[#This Row],[H_QTY/ CTN]]))</f>
        <v>8</v>
      </c>
      <c r="T2328" s="86">
        <f>IF(db[[#This Row],[H_QTY/ CTN]]="","",LEN(db[[#This Row],[H_QTY/ CTN]]))</f>
        <v>8</v>
      </c>
      <c r="U2328" s="89" t="str">
        <f>IF(db[[#This Row],[H_QTY/ CTN]]="","",LEFT(db[[#This Row],[H_QTY/ CTN]],db[[#This Row],[H_1]]-1))</f>
        <v>144 PCS</v>
      </c>
      <c r="V2328" s="89" t="str">
        <f>IF(NOT(db[[#This Row],[H_1]]=db[[#This Row],[H_2]]),MID(db[[#This Row],[H_QTY/ CTN]],db[[#This Row],[H_1]]+1,db[[#This Row],[H_2]]-db[[#This Row],[H_1]]-1),"")</f>
        <v/>
      </c>
      <c r="W2328" s="89" t="str">
        <f>IF(db[[#This Row],[QTY/ CTN B]]="","",LEFT(db[[#This Row],[QTY/ CTN B]],SEARCH(" ",db[[#This Row],[QTY/ CTN B]],1)-1))</f>
        <v>144</v>
      </c>
      <c r="X2328" s="89" t="str">
        <f>IF(db[[#This Row],[QTY/ CTN B]]="","",RIGHT(db[[#This Row],[QTY/ CTN B]],LEN(db[[#This Row],[QTY/ CTN B]])-SEARCH(" ",db[[#This Row],[QTY/ CTN B]],1)))</f>
        <v>PCS</v>
      </c>
      <c r="Y2328" s="89" t="str">
        <f>IF(db[[#This Row],[QTY/ CTN TG]]="",IF(db[[#This Row],[STN TG]]="","",12),LEFT(db[[#This Row],[QTY/ CTN TG]],SEARCH(" ",db[[#This Row],[QTY/ CTN TG]],1)-1))</f>
        <v/>
      </c>
      <c r="Z232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28" s="89" t="str">
        <f>IF(db[[#This Row],[STN K]]="","",IF(db[[#This Row],[STN TG]]="LSN",12,""))</f>
        <v/>
      </c>
      <c r="AB2328" s="89" t="str">
        <f>IF(db[[#This Row],[STN TG]]="LSN","PCS","")</f>
        <v/>
      </c>
      <c r="AC2328" s="89">
        <f>db[[#This Row],[QTY B]]*IF(db[[#This Row],[QTY TG]]="",1,db[[#This Row],[QTY TG]])*IF(db[[#This Row],[QTY K]]="",1,db[[#This Row],[QTY K]])</f>
        <v>144</v>
      </c>
      <c r="AD2328" s="89" t="str">
        <f>IF(db[[#This Row],[STN K]]="",IF(db[[#This Row],[STN TG]]="",db[[#This Row],[STN B]],db[[#This Row],[STN TG]]),db[[#This Row],[STN K]])</f>
        <v>PCS</v>
      </c>
      <c r="AE2328" s="89"/>
    </row>
    <row r="2329" spans="1:31" x14ac:dyDescent="0.25">
      <c r="A2329" s="89">
        <f t="shared" si="36"/>
        <v>2328</v>
      </c>
      <c r="B2329" s="86" t="str">
        <f>LOWER(SUBSTITUTE(SUBSTITUTE(SUBSTITUTE(SUBSTITUTE(SUBSTITUTE(SUBSTITUTE(SUBSTITUTE(SUBSTITUTE(db[[#This Row],[NB BM]]," ",),".",""),"-",""),"(",""),")",""),"/",""),"""",""),"+",""))</f>
        <v>pcmagnitlpy66178x23puaglt</v>
      </c>
      <c r="C2329" s="86" t="str">
        <f>LOWER(SUBSTITUTE(SUBSTITUTE(SUBSTITUTE(SUBSTITUTE(SUBSTITUTE(SUBSTITUTE(SUBSTITUTE(SUBSTITUTE(SUBSTITUTE(db[[#This Row],[NB NOTA]]," ",),".",""),"-",""),"(",""),")",""),",",""),"/",""),"""",""),"+",""))</f>
        <v>pcmlpy66178x23puaglt</v>
      </c>
      <c r="D2329" s="86" t="str">
        <f>LOWER(SUBSTITUTE(SUBSTITUTE(SUBSTITUTE(SUBSTITUTE(SUBSTITUTE(SUBSTITUTE(SUBSTITUTE(SUBSTITUTE(SUBSTITUTE(db[[#This Row],[NB PAJAK]]," ",""),"-",""),"(",""),")",""),".",""),",",""),"/",""),"""",""),"+",""))</f>
        <v/>
      </c>
      <c r="E2329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pcmagnitlpy66178x23puaglt144pcsuntana</v>
      </c>
      <c r="F2329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pcmlpy66178x23puaglt144pcs</v>
      </c>
      <c r="G2329" s="86" t="str">
        <f>db[[#This Row],[NB NOTA_C]]&amp;LOWER(SUBSTITUTE(SUBSTITUTE(SUBSTITUTE(SUBSTITUTE(SUBSTITUTE(SUBSTITUTE(SUBSTITUTE(SUBSTITUTE(SUBSTITUTE(db[[#This Row],[FAKTUR]]," ",),".",""),"-",""),"(",""),")",""),",",""),"/",""),"""",""),"+",""))</f>
        <v>pcmlpy66178x23puagltuntana</v>
      </c>
      <c r="H2329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pcmlpy66178x23puaglt144pcsuntana</v>
      </c>
      <c r="I2329" s="51" t="s">
        <v>5861</v>
      </c>
      <c r="J2329" s="51" t="s">
        <v>5398</v>
      </c>
      <c r="K2329" s="52"/>
      <c r="L2329" s="51" t="s">
        <v>1336</v>
      </c>
      <c r="M2329" s="87" t="e">
        <f>IF(db[[#This Row],[NB NOTA_C]]="","",COUNTIF([2]!B_MSK[concat],db[[#This Row],[NB NOTA_C]]))</f>
        <v>#REF!</v>
      </c>
      <c r="N2329" s="88" t="s">
        <v>1352</v>
      </c>
      <c r="O2329" s="86" t="s">
        <v>1379</v>
      </c>
      <c r="P2329" s="51" t="s">
        <v>2442</v>
      </c>
      <c r="Q2329" s="86"/>
      <c r="R2329" s="86" t="str">
        <f>IF(db[[#This Row],[QTY/ CTN]]="","",SUBSTITUTE(SUBSTITUTE(SUBSTITUTE(db[[#This Row],[QTY/ CTN]]," ","_",2),"(",""),")","")&amp;"_")</f>
        <v>144 PCS_</v>
      </c>
      <c r="S2329" s="86">
        <f>IF(db[[#This Row],[H_QTY/ CTN]]="","",SEARCH("_",db[[#This Row],[H_QTY/ CTN]]))</f>
        <v>8</v>
      </c>
      <c r="T2329" s="86">
        <f>IF(db[[#This Row],[H_QTY/ CTN]]="","",LEN(db[[#This Row],[H_QTY/ CTN]]))</f>
        <v>8</v>
      </c>
      <c r="U2329" s="89" t="str">
        <f>IF(db[[#This Row],[H_QTY/ CTN]]="","",LEFT(db[[#This Row],[H_QTY/ CTN]],db[[#This Row],[H_1]]-1))</f>
        <v>144 PCS</v>
      </c>
      <c r="V2329" s="89" t="str">
        <f>IF(NOT(db[[#This Row],[H_1]]=db[[#This Row],[H_2]]),MID(db[[#This Row],[H_QTY/ CTN]],db[[#This Row],[H_1]]+1,db[[#This Row],[H_2]]-db[[#This Row],[H_1]]-1),"")</f>
        <v/>
      </c>
      <c r="W2329" s="89" t="str">
        <f>IF(db[[#This Row],[QTY/ CTN B]]="","",LEFT(db[[#This Row],[QTY/ CTN B]],SEARCH(" ",db[[#This Row],[QTY/ CTN B]],1)-1))</f>
        <v>144</v>
      </c>
      <c r="X2329" s="89" t="str">
        <f>IF(db[[#This Row],[QTY/ CTN B]]="","",RIGHT(db[[#This Row],[QTY/ CTN B]],LEN(db[[#This Row],[QTY/ CTN B]])-SEARCH(" ",db[[#This Row],[QTY/ CTN B]],1)))</f>
        <v>PCS</v>
      </c>
      <c r="Y2329" s="89" t="str">
        <f>IF(db[[#This Row],[QTY/ CTN TG]]="",IF(db[[#This Row],[STN TG]]="","",12),LEFT(db[[#This Row],[QTY/ CTN TG]],SEARCH(" ",db[[#This Row],[QTY/ CTN TG]],1)-1))</f>
        <v/>
      </c>
      <c r="Z2329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29" s="89" t="str">
        <f>IF(db[[#This Row],[STN K]]="","",IF(db[[#This Row],[STN TG]]="LSN",12,""))</f>
        <v/>
      </c>
      <c r="AB2329" s="89" t="str">
        <f>IF(db[[#This Row],[STN TG]]="LSN","PCS","")</f>
        <v/>
      </c>
      <c r="AC2329" s="89">
        <f>db[[#This Row],[QTY B]]*IF(db[[#This Row],[QTY TG]]="",1,db[[#This Row],[QTY TG]])*IF(db[[#This Row],[QTY K]]="",1,db[[#This Row],[QTY K]])</f>
        <v>144</v>
      </c>
      <c r="AD2329" s="89" t="str">
        <f>IF(db[[#This Row],[STN K]]="",IF(db[[#This Row],[STN TG]]="",db[[#This Row],[STN B]],db[[#This Row],[STN TG]]),db[[#This Row],[STN K]])</f>
        <v>PCS</v>
      </c>
      <c r="AE2329" s="89"/>
    </row>
    <row r="2330" spans="1:31" x14ac:dyDescent="0.25">
      <c r="A2330" s="89">
        <f t="shared" si="36"/>
        <v>2329</v>
      </c>
      <c r="B2330" s="86" t="str">
        <f>LOWER(SUBSTITUTE(SUBSTITUTE(SUBSTITUTE(SUBSTITUTE(SUBSTITUTE(SUBSTITUTE(SUBSTITUTE(SUBSTITUTE(db[[#This Row],[NB BM]]," ",),".",""),"-",""),"(",""),")",""),"/",""),"""",""),"+",""))</f>
        <v>pcmagnitlpy663175x21puabt21</v>
      </c>
      <c r="C2330" s="86" t="str">
        <f>LOWER(SUBSTITUTE(SUBSTITUTE(SUBSTITUTE(SUBSTITUTE(SUBSTITUTE(SUBSTITUTE(SUBSTITUTE(SUBSTITUTE(SUBSTITUTE(db[[#This Row],[NB NOTA]]," ",),".",""),"-",""),"(",""),")",""),",",""),"/",""),"""",""),"+",""))</f>
        <v>pcmlpy663175x215puabt21</v>
      </c>
      <c r="D2330" s="86" t="str">
        <f>LOWER(SUBSTITUTE(SUBSTITUTE(SUBSTITUTE(SUBSTITUTE(SUBSTITUTE(SUBSTITUTE(SUBSTITUTE(SUBSTITUTE(SUBSTITUTE(db[[#This Row],[NB PAJAK]]," ",""),"-",""),"(",""),")",""),".",""),",",""),"/",""),"""",""),"+",""))</f>
        <v/>
      </c>
      <c r="E2330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pcmagnitlpy663175x21puabt21192pcsuntana</v>
      </c>
      <c r="F2330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pcmlpy663175x215puabt21192pcs</v>
      </c>
      <c r="G2330" s="86" t="str">
        <f>db[[#This Row],[NB NOTA_C]]&amp;LOWER(SUBSTITUTE(SUBSTITUTE(SUBSTITUTE(SUBSTITUTE(SUBSTITUTE(SUBSTITUTE(SUBSTITUTE(SUBSTITUTE(SUBSTITUTE(db[[#This Row],[FAKTUR]]," ",),".",""),"-",""),"(",""),")",""),",",""),"/",""),"""",""),"+",""))</f>
        <v>pcmlpy663175x215puabt21untana</v>
      </c>
      <c r="H2330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pcmlpy663175x215puabt21192pcsuntana</v>
      </c>
      <c r="I2330" s="51" t="s">
        <v>5862</v>
      </c>
      <c r="J2330" s="51" t="s">
        <v>5399</v>
      </c>
      <c r="K2330" s="52"/>
      <c r="L2330" s="51" t="s">
        <v>1336</v>
      </c>
      <c r="M2330" s="87" t="e">
        <f>IF(db[[#This Row],[NB NOTA_C]]="","",COUNTIF([2]!B_MSK[concat],db[[#This Row],[NB NOTA_C]]))</f>
        <v>#REF!</v>
      </c>
      <c r="N2330" s="88" t="s">
        <v>1352</v>
      </c>
      <c r="O2330" s="86" t="s">
        <v>1477</v>
      </c>
      <c r="P2330" s="51" t="s">
        <v>2442</v>
      </c>
      <c r="Q2330" s="86"/>
      <c r="R2330" s="86" t="str">
        <f>IF(db[[#This Row],[QTY/ CTN]]="","",SUBSTITUTE(SUBSTITUTE(SUBSTITUTE(db[[#This Row],[QTY/ CTN]]," ","_",2),"(",""),")","")&amp;"_")</f>
        <v>192 PCS_</v>
      </c>
      <c r="S2330" s="86">
        <f>IF(db[[#This Row],[H_QTY/ CTN]]="","",SEARCH("_",db[[#This Row],[H_QTY/ CTN]]))</f>
        <v>8</v>
      </c>
      <c r="T2330" s="86">
        <f>IF(db[[#This Row],[H_QTY/ CTN]]="","",LEN(db[[#This Row],[H_QTY/ CTN]]))</f>
        <v>8</v>
      </c>
      <c r="U2330" s="89" t="str">
        <f>IF(db[[#This Row],[H_QTY/ CTN]]="","",LEFT(db[[#This Row],[H_QTY/ CTN]],db[[#This Row],[H_1]]-1))</f>
        <v>192 PCS</v>
      </c>
      <c r="V2330" s="89" t="str">
        <f>IF(NOT(db[[#This Row],[H_1]]=db[[#This Row],[H_2]]),MID(db[[#This Row],[H_QTY/ CTN]],db[[#This Row],[H_1]]+1,db[[#This Row],[H_2]]-db[[#This Row],[H_1]]-1),"")</f>
        <v/>
      </c>
      <c r="W2330" s="89" t="str">
        <f>IF(db[[#This Row],[QTY/ CTN B]]="","",LEFT(db[[#This Row],[QTY/ CTN B]],SEARCH(" ",db[[#This Row],[QTY/ CTN B]],1)-1))</f>
        <v>192</v>
      </c>
      <c r="X2330" s="89" t="str">
        <f>IF(db[[#This Row],[QTY/ CTN B]]="","",RIGHT(db[[#This Row],[QTY/ CTN B]],LEN(db[[#This Row],[QTY/ CTN B]])-SEARCH(" ",db[[#This Row],[QTY/ CTN B]],1)))</f>
        <v>PCS</v>
      </c>
      <c r="Y2330" s="89" t="str">
        <f>IF(db[[#This Row],[QTY/ CTN TG]]="",IF(db[[#This Row],[STN TG]]="","",12),LEFT(db[[#This Row],[QTY/ CTN TG]],SEARCH(" ",db[[#This Row],[QTY/ CTN TG]],1)-1))</f>
        <v/>
      </c>
      <c r="Z233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30" s="89" t="str">
        <f>IF(db[[#This Row],[STN K]]="","",IF(db[[#This Row],[STN TG]]="LSN",12,""))</f>
        <v/>
      </c>
      <c r="AB2330" s="89" t="str">
        <f>IF(db[[#This Row],[STN TG]]="LSN","PCS","")</f>
        <v/>
      </c>
      <c r="AC2330" s="89">
        <f>db[[#This Row],[QTY B]]*IF(db[[#This Row],[QTY TG]]="",1,db[[#This Row],[QTY TG]])*IF(db[[#This Row],[QTY K]]="",1,db[[#This Row],[QTY K]])</f>
        <v>192</v>
      </c>
      <c r="AD2330" s="89" t="str">
        <f>IF(db[[#This Row],[STN K]]="",IF(db[[#This Row],[STN TG]]="",db[[#This Row],[STN B]],db[[#This Row],[STN TG]]),db[[#This Row],[STN K]])</f>
        <v>PCS</v>
      </c>
      <c r="AE2330" s="89"/>
    </row>
    <row r="2331" spans="1:31" x14ac:dyDescent="0.25">
      <c r="A2331" s="89">
        <f t="shared" si="36"/>
        <v>2330</v>
      </c>
      <c r="B2331" s="86" t="str">
        <f>LOWER(SUBSTITUTE(SUBSTITUTE(SUBSTITUTE(SUBSTITUTE(SUBSTITUTE(SUBSTITUTE(SUBSTITUTE(SUBSTITUTE(db[[#This Row],[NB BM]]," ",),".",""),"-",""),"(",""),")",""),"/",""),"""",""),"+",""))</f>
        <v>pcmagnitlpy66775x22puatimbuld</v>
      </c>
      <c r="C2331" s="86" t="str">
        <f>LOWER(SUBSTITUTE(SUBSTITUTE(SUBSTITUTE(SUBSTITUTE(SUBSTITUTE(SUBSTITUTE(SUBSTITUTE(SUBSTITUTE(SUBSTITUTE(db[[#This Row],[NB NOTA]]," ",),".",""),"-",""),"(",""),")",""),",",""),"/",""),"""",""),"+",""))</f>
        <v>pcmlpy66775x22puatimbuld</v>
      </c>
      <c r="D2331" s="86" t="str">
        <f>LOWER(SUBSTITUTE(SUBSTITUTE(SUBSTITUTE(SUBSTITUTE(SUBSTITUTE(SUBSTITUTE(SUBSTITUTE(SUBSTITUTE(SUBSTITUTE(db[[#This Row],[NB PAJAK]]," ",""),"-",""),"(",""),")",""),".",""),",",""),"/",""),"""",""),"+",""))</f>
        <v/>
      </c>
      <c r="E2331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pcmagnitlpy66775x22puatimbuld192pcsuntana</v>
      </c>
      <c r="F2331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pcmlpy66775x22puatimbuld192pcs</v>
      </c>
      <c r="G2331" s="86" t="str">
        <f>db[[#This Row],[NB NOTA_C]]&amp;LOWER(SUBSTITUTE(SUBSTITUTE(SUBSTITUTE(SUBSTITUTE(SUBSTITUTE(SUBSTITUTE(SUBSTITUTE(SUBSTITUTE(SUBSTITUTE(db[[#This Row],[FAKTUR]]," ",),".",""),"-",""),"(",""),")",""),",",""),"/",""),"""",""),"+",""))</f>
        <v>pcmlpy66775x22puatimbulduntana</v>
      </c>
      <c r="H2331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pcmlpy66775x22puatimbuld192pcsuntana</v>
      </c>
      <c r="I2331" s="51" t="s">
        <v>5863</v>
      </c>
      <c r="J2331" s="51" t="s">
        <v>5400</v>
      </c>
      <c r="K2331" s="52"/>
      <c r="L2331" s="51" t="s">
        <v>1336</v>
      </c>
      <c r="M2331" s="87" t="e">
        <f>IF(db[[#This Row],[NB NOTA_C]]="","",COUNTIF([2]!B_MSK[concat],db[[#This Row],[NB NOTA_C]]))</f>
        <v>#REF!</v>
      </c>
      <c r="N2331" s="88" t="s">
        <v>1352</v>
      </c>
      <c r="O2331" s="86" t="s">
        <v>1477</v>
      </c>
      <c r="P2331" s="51" t="s">
        <v>2442</v>
      </c>
      <c r="Q2331" s="86"/>
      <c r="R2331" s="86" t="str">
        <f>IF(db[[#This Row],[QTY/ CTN]]="","",SUBSTITUTE(SUBSTITUTE(SUBSTITUTE(db[[#This Row],[QTY/ CTN]]," ","_",2),"(",""),")","")&amp;"_")</f>
        <v>192 PCS_</v>
      </c>
      <c r="S2331" s="86">
        <f>IF(db[[#This Row],[H_QTY/ CTN]]="","",SEARCH("_",db[[#This Row],[H_QTY/ CTN]]))</f>
        <v>8</v>
      </c>
      <c r="T2331" s="86">
        <f>IF(db[[#This Row],[H_QTY/ CTN]]="","",LEN(db[[#This Row],[H_QTY/ CTN]]))</f>
        <v>8</v>
      </c>
      <c r="U2331" s="89" t="str">
        <f>IF(db[[#This Row],[H_QTY/ CTN]]="","",LEFT(db[[#This Row],[H_QTY/ CTN]],db[[#This Row],[H_1]]-1))</f>
        <v>192 PCS</v>
      </c>
      <c r="V2331" s="89" t="str">
        <f>IF(NOT(db[[#This Row],[H_1]]=db[[#This Row],[H_2]]),MID(db[[#This Row],[H_QTY/ CTN]],db[[#This Row],[H_1]]+1,db[[#This Row],[H_2]]-db[[#This Row],[H_1]]-1),"")</f>
        <v/>
      </c>
      <c r="W2331" s="89" t="str">
        <f>IF(db[[#This Row],[QTY/ CTN B]]="","",LEFT(db[[#This Row],[QTY/ CTN B]],SEARCH(" ",db[[#This Row],[QTY/ CTN B]],1)-1))</f>
        <v>192</v>
      </c>
      <c r="X2331" s="89" t="str">
        <f>IF(db[[#This Row],[QTY/ CTN B]]="","",RIGHT(db[[#This Row],[QTY/ CTN B]],LEN(db[[#This Row],[QTY/ CTN B]])-SEARCH(" ",db[[#This Row],[QTY/ CTN B]],1)))</f>
        <v>PCS</v>
      </c>
      <c r="Y2331" s="89" t="str">
        <f>IF(db[[#This Row],[QTY/ CTN TG]]="",IF(db[[#This Row],[STN TG]]="","",12),LEFT(db[[#This Row],[QTY/ CTN TG]],SEARCH(" ",db[[#This Row],[QTY/ CTN TG]],1)-1))</f>
        <v/>
      </c>
      <c r="Z233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31" s="89" t="str">
        <f>IF(db[[#This Row],[STN K]]="","",IF(db[[#This Row],[STN TG]]="LSN",12,""))</f>
        <v/>
      </c>
      <c r="AB2331" s="89" t="str">
        <f>IF(db[[#This Row],[STN TG]]="LSN","PCS","")</f>
        <v/>
      </c>
      <c r="AC2331" s="89">
        <f>db[[#This Row],[QTY B]]*IF(db[[#This Row],[QTY TG]]="",1,db[[#This Row],[QTY TG]])*IF(db[[#This Row],[QTY K]]="",1,db[[#This Row],[QTY K]])</f>
        <v>192</v>
      </c>
      <c r="AD2331" s="89" t="str">
        <f>IF(db[[#This Row],[STN K]]="",IF(db[[#This Row],[STN TG]]="",db[[#This Row],[STN B]],db[[#This Row],[STN TG]]),db[[#This Row],[STN K]])</f>
        <v>PCS</v>
      </c>
      <c r="AE2331" s="89"/>
    </row>
    <row r="2332" spans="1:31" x14ac:dyDescent="0.25">
      <c r="A2332" s="40">
        <f t="shared" si="36"/>
        <v>2331</v>
      </c>
      <c r="B2332" s="5" t="str">
        <f>LOWER(SUBSTITUTE(SUBSTITUTE(SUBSTITUTE(SUBSTITUTE(SUBSTITUTE(SUBSTITUTE(SUBSTITUTE(SUBSTITUTE(db[[#This Row],[NB BM]]," ",),".",""),"-",""),"(",""),")",""),"/",""),"""",""),"+",""))</f>
        <v>pcklglpy99272x21setbt21</v>
      </c>
      <c r="C2332" s="5" t="str">
        <f>LOWER(SUBSTITUTE(SUBSTITUTE(SUBSTITUTE(SUBSTITUTE(SUBSTITUTE(SUBSTITUTE(SUBSTITUTE(SUBSTITUTE(SUBSTITUTE(db[[#This Row],[NB NOTA]]," ",),".",""),"-",""),"(",""),")",""),",",""),"/",""),"""",""),"+",""))</f>
        <v>pcmlpy992</v>
      </c>
      <c r="D2332" s="5" t="str">
        <f>LOWER(SUBSTITUTE(SUBSTITUTE(SUBSTITUTE(SUBSTITUTE(SUBSTITUTE(SUBSTITUTE(SUBSTITUTE(SUBSTITUTE(SUBSTITUTE(db[[#This Row],[NB PAJAK]]," ",""),"-",""),"(",""),")",""),".",""),",",""),"/",""),"""",""),"+",""))</f>
        <v/>
      </c>
      <c r="E23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pcklglpy99272x21setbt21192pcsuntana</v>
      </c>
      <c r="F23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pcmlpy992192pcs</v>
      </c>
      <c r="G2332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pcmlpy992untana</v>
      </c>
      <c r="H23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pcmlpy992192pcsuntana</v>
      </c>
      <c r="I2332" s="2" t="s">
        <v>5818</v>
      </c>
      <c r="J2332" s="2" t="s">
        <v>2494</v>
      </c>
      <c r="K2332" s="1"/>
      <c r="L2332" s="2" t="s">
        <v>1336</v>
      </c>
      <c r="M2332" s="34" t="e">
        <f>IF(db[[#This Row],[NB NOTA_C]]="","",COUNTIF([2]!B_MSK[concat],db[[#This Row],[NB NOTA_C]]))</f>
        <v>#REF!</v>
      </c>
      <c r="N2332" s="9" t="s">
        <v>1352</v>
      </c>
      <c r="O2332" s="5" t="s">
        <v>1477</v>
      </c>
      <c r="P2332" s="2" t="s">
        <v>2442</v>
      </c>
      <c r="R2332" s="2" t="str">
        <f>IF(db[[#This Row],[QTY/ CTN]]="","",SUBSTITUTE(SUBSTITUTE(SUBSTITUTE(db[[#This Row],[QTY/ CTN]]," ","_",2),"(",""),")","")&amp;"_")</f>
        <v>192 PCS_</v>
      </c>
      <c r="S2332" s="2">
        <f>IF(db[[#This Row],[H_QTY/ CTN]]="","",SEARCH("_",db[[#This Row],[H_QTY/ CTN]]))</f>
        <v>8</v>
      </c>
      <c r="T2332" s="2">
        <f>IF(db[[#This Row],[H_QTY/ CTN]]="","",LEN(db[[#This Row],[H_QTY/ CTN]]))</f>
        <v>8</v>
      </c>
      <c r="U2332" s="41" t="str">
        <f>IF(db[[#This Row],[H_QTY/ CTN]]="","",LEFT(db[[#This Row],[H_QTY/ CTN]],db[[#This Row],[H_1]]-1))</f>
        <v>192 PCS</v>
      </c>
      <c r="V2332" s="40" t="str">
        <f>IF(NOT(db[[#This Row],[H_1]]=db[[#This Row],[H_2]]),MID(db[[#This Row],[H_QTY/ CTN]],db[[#This Row],[H_1]]+1,db[[#This Row],[H_2]]-db[[#This Row],[H_1]]-1),"")</f>
        <v/>
      </c>
      <c r="W2332" s="40" t="str">
        <f>IF(db[[#This Row],[QTY/ CTN B]]="","",LEFT(db[[#This Row],[QTY/ CTN B]],SEARCH(" ",db[[#This Row],[QTY/ CTN B]],1)-1))</f>
        <v>192</v>
      </c>
      <c r="X2332" s="40" t="str">
        <f>IF(db[[#This Row],[QTY/ CTN B]]="","",RIGHT(db[[#This Row],[QTY/ CTN B]],LEN(db[[#This Row],[QTY/ CTN B]])-SEARCH(" ",db[[#This Row],[QTY/ CTN B]],1)))</f>
        <v>PCS</v>
      </c>
      <c r="Y2332" s="40" t="str">
        <f>IF(db[[#This Row],[QTY/ CTN TG]]="",IF(db[[#This Row],[STN TG]]="","",12),LEFT(db[[#This Row],[QTY/ CTN TG]],SEARCH(" ",db[[#This Row],[QTY/ CTN TG]],1)-1))</f>
        <v/>
      </c>
      <c r="Z23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32" s="40" t="str">
        <f>IF(db[[#This Row],[STN K]]="","",IF(db[[#This Row],[STN TG]]="LSN",12,""))</f>
        <v/>
      </c>
      <c r="AB2332" s="40" t="str">
        <f>IF(db[[#This Row],[STN TG]]="LSN","PCS","")</f>
        <v/>
      </c>
      <c r="AC2332" s="40">
        <f>db[[#This Row],[QTY B]]*IF(db[[#This Row],[QTY TG]]="",1,db[[#This Row],[QTY TG]])*IF(db[[#This Row],[QTY K]]="",1,db[[#This Row],[QTY K]])</f>
        <v>192</v>
      </c>
      <c r="AD2332" s="40" t="str">
        <f>IF(db[[#This Row],[STN K]]="",IF(db[[#This Row],[STN TG]]="",db[[#This Row],[STN B]],db[[#This Row],[STN TG]]),db[[#This Row],[STN K]])</f>
        <v>PCS</v>
      </c>
      <c r="AE2332" s="40"/>
    </row>
    <row r="2333" spans="1:31" x14ac:dyDescent="0.25">
      <c r="A2333" s="40">
        <f t="shared" si="36"/>
        <v>2332</v>
      </c>
      <c r="B2333" s="5" t="str">
        <f>LOWER(SUBSTITUTE(SUBSTITUTE(SUBSTITUTE(SUBSTITUTE(SUBSTITUTE(SUBSTITUTE(SUBSTITUTE(SUBSTITUTE(db[[#This Row],[NB BM]]," ",),".",""),"-",""),"(",""),")",""),"/",""),"""",""),"+",""))</f>
        <v>pcmagnitly992</v>
      </c>
      <c r="C2333" s="5" t="str">
        <f>LOWER(SUBSTITUTE(SUBSTITUTE(SUBSTITUTE(SUBSTITUTE(SUBSTITUTE(SUBSTITUTE(SUBSTITUTE(SUBSTITUTE(SUBSTITUTE(db[[#This Row],[NB NOTA]]," ",),".",""),"-",""),"(",""),")",""),",",""),"/",""),"""",""),"+",""))</f>
        <v>pcmly992</v>
      </c>
      <c r="D2333" s="5" t="str">
        <f>LOWER(SUBSTITUTE(SUBSTITUTE(SUBSTITUTE(SUBSTITUTE(SUBSTITUTE(SUBSTITUTE(SUBSTITUTE(SUBSTITUTE(SUBSTITUTE(db[[#This Row],[NB PAJAK]]," ",""),"-",""),"(",""),")",""),".",""),",",""),"/",""),"""",""),"+",""))</f>
        <v/>
      </c>
      <c r="E23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pcmagnitly992192pcsuntana</v>
      </c>
      <c r="F23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pcmly992192pcs</v>
      </c>
      <c r="G2333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pcmly992untana</v>
      </c>
      <c r="H23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pcmly992192pcsuntana</v>
      </c>
      <c r="I2333" s="2" t="s">
        <v>5864</v>
      </c>
      <c r="J2333" s="2" t="s">
        <v>2738</v>
      </c>
      <c r="K2333" s="14"/>
      <c r="L2333" s="2" t="s">
        <v>1336</v>
      </c>
      <c r="M2333" s="34" t="e">
        <f>IF(db[[#This Row],[NB NOTA_C]]="","",COUNTIF([2]!B_MSK[concat],db[[#This Row],[NB NOTA_C]]))</f>
        <v>#REF!</v>
      </c>
      <c r="N2333" s="9" t="s">
        <v>1352</v>
      </c>
      <c r="O2333" s="5" t="s">
        <v>1477</v>
      </c>
      <c r="P2333" s="2" t="s">
        <v>2442</v>
      </c>
      <c r="R2333" s="2" t="str">
        <f>IF(db[[#This Row],[QTY/ CTN]]="","",SUBSTITUTE(SUBSTITUTE(SUBSTITUTE(db[[#This Row],[QTY/ CTN]]," ","_",2),"(",""),")","")&amp;"_")</f>
        <v>192 PCS_</v>
      </c>
      <c r="S2333" s="2">
        <f>IF(db[[#This Row],[H_QTY/ CTN]]="","",SEARCH("_",db[[#This Row],[H_QTY/ CTN]]))</f>
        <v>8</v>
      </c>
      <c r="T2333" s="2">
        <f>IF(db[[#This Row],[H_QTY/ CTN]]="","",LEN(db[[#This Row],[H_QTY/ CTN]]))</f>
        <v>8</v>
      </c>
      <c r="U2333" s="41" t="str">
        <f>IF(db[[#This Row],[H_QTY/ CTN]]="","",LEFT(db[[#This Row],[H_QTY/ CTN]],db[[#This Row],[H_1]]-1))</f>
        <v>192 PCS</v>
      </c>
      <c r="V2333" s="40" t="str">
        <f>IF(NOT(db[[#This Row],[H_1]]=db[[#This Row],[H_2]]),MID(db[[#This Row],[H_QTY/ CTN]],db[[#This Row],[H_1]]+1,db[[#This Row],[H_2]]-db[[#This Row],[H_1]]-1),"")</f>
        <v/>
      </c>
      <c r="W2333" s="40" t="str">
        <f>IF(db[[#This Row],[QTY/ CTN B]]="","",LEFT(db[[#This Row],[QTY/ CTN B]],SEARCH(" ",db[[#This Row],[QTY/ CTN B]],1)-1))</f>
        <v>192</v>
      </c>
      <c r="X2333" s="40" t="str">
        <f>IF(db[[#This Row],[QTY/ CTN B]]="","",RIGHT(db[[#This Row],[QTY/ CTN B]],LEN(db[[#This Row],[QTY/ CTN B]])-SEARCH(" ",db[[#This Row],[QTY/ CTN B]],1)))</f>
        <v>PCS</v>
      </c>
      <c r="Y2333" s="40" t="str">
        <f>IF(db[[#This Row],[QTY/ CTN TG]]="",IF(db[[#This Row],[STN TG]]="","",12),LEFT(db[[#This Row],[QTY/ CTN TG]],SEARCH(" ",db[[#This Row],[QTY/ CTN TG]],1)-1))</f>
        <v/>
      </c>
      <c r="Z23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33" s="40" t="str">
        <f>IF(db[[#This Row],[STN K]]="","",IF(db[[#This Row],[STN TG]]="LSN",12,""))</f>
        <v/>
      </c>
      <c r="AB2333" s="40" t="str">
        <f>IF(db[[#This Row],[STN TG]]="LSN","PCS","")</f>
        <v/>
      </c>
      <c r="AC2333" s="40">
        <f>db[[#This Row],[QTY B]]*IF(db[[#This Row],[QTY TG]]="",1,db[[#This Row],[QTY TG]])*IF(db[[#This Row],[QTY K]]="",1,db[[#This Row],[QTY K]])</f>
        <v>192</v>
      </c>
      <c r="AD2333" s="40" t="str">
        <f>IF(db[[#This Row],[STN K]]="",IF(db[[#This Row],[STN TG]]="",db[[#This Row],[STN B]],db[[#This Row],[STN TG]]),db[[#This Row],[STN K]])</f>
        <v>PCS</v>
      </c>
      <c r="AE2333" s="40"/>
    </row>
    <row r="2334" spans="1:31" x14ac:dyDescent="0.25">
      <c r="A2334" s="40">
        <f t="shared" si="36"/>
        <v>2333</v>
      </c>
      <c r="B2334" s="5" t="str">
        <f>LOWER(SUBSTITUTE(SUBSTITUTE(SUBSTITUTE(SUBSTITUTE(SUBSTITUTE(SUBSTITUTE(SUBSTITUTE(SUBSTITUTE(db[[#This Row],[NB BM]]," ",),".",""),"-",""),"(",""),")",""),"/",""),"""",""),"+",""))</f>
        <v>pcmagnits9696</v>
      </c>
      <c r="C2334" s="5" t="str">
        <f>LOWER(SUBSTITUTE(SUBSTITUTE(SUBSTITUTE(SUBSTITUTE(SUBSTITUTE(SUBSTITUTE(SUBSTITUTE(SUBSTITUTE(SUBSTITUTE(db[[#This Row],[NB NOTA]]," ",),".",""),"-",""),"(",""),")",""),",",""),"/",""),"""",""),"+",""))</f>
        <v>pcms9696</v>
      </c>
      <c r="D2334" s="5" t="str">
        <f>LOWER(SUBSTITUTE(SUBSTITUTE(SUBSTITUTE(SUBSTITUTE(SUBSTITUTE(SUBSTITUTE(SUBSTITUTE(SUBSTITUTE(SUBSTITUTE(db[[#This Row],[NB PAJAK]]," ",""),"-",""),"(",""),")",""),".",""),",",""),"/",""),"""",""),"+",""))</f>
        <v/>
      </c>
      <c r="E233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pcmagnits9696120pcsuntana</v>
      </c>
      <c r="F233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pcms9696120pcs</v>
      </c>
      <c r="G2334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pcms9696untana</v>
      </c>
      <c r="H233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pcms9696120pcsuntana</v>
      </c>
      <c r="I2334" s="2" t="s">
        <v>5865</v>
      </c>
      <c r="J2334" s="2" t="s">
        <v>2117</v>
      </c>
      <c r="K2334" s="14"/>
      <c r="L2334" s="2" t="s">
        <v>1336</v>
      </c>
      <c r="M2334" s="34" t="e">
        <f>IF(db[[#This Row],[NB NOTA_C]]="","",COUNTIF([2]!B_MSK[concat],db[[#This Row],[NB NOTA_C]]))</f>
        <v>#REF!</v>
      </c>
      <c r="N2334" s="9" t="s">
        <v>1352</v>
      </c>
      <c r="O2334" s="5" t="s">
        <v>1382</v>
      </c>
      <c r="P2334" s="2" t="s">
        <v>2442</v>
      </c>
      <c r="R2334" s="2" t="str">
        <f>IF(db[[#This Row],[QTY/ CTN]]="","",SUBSTITUTE(SUBSTITUTE(SUBSTITUTE(db[[#This Row],[QTY/ CTN]]," ","_",2),"(",""),")","")&amp;"_")</f>
        <v>120 PCS_</v>
      </c>
      <c r="S2334" s="2">
        <f>IF(db[[#This Row],[H_QTY/ CTN]]="","",SEARCH("_",db[[#This Row],[H_QTY/ CTN]]))</f>
        <v>8</v>
      </c>
      <c r="T2334" s="2">
        <f>IF(db[[#This Row],[H_QTY/ CTN]]="","",LEN(db[[#This Row],[H_QTY/ CTN]]))</f>
        <v>8</v>
      </c>
      <c r="U2334" s="41" t="str">
        <f>IF(db[[#This Row],[H_QTY/ CTN]]="","",LEFT(db[[#This Row],[H_QTY/ CTN]],db[[#This Row],[H_1]]-1))</f>
        <v>120 PCS</v>
      </c>
      <c r="V2334" s="40" t="str">
        <f>IF(NOT(db[[#This Row],[H_1]]=db[[#This Row],[H_2]]),MID(db[[#This Row],[H_QTY/ CTN]],db[[#This Row],[H_1]]+1,db[[#This Row],[H_2]]-db[[#This Row],[H_1]]-1),"")</f>
        <v/>
      </c>
      <c r="W2334" s="40" t="str">
        <f>IF(db[[#This Row],[QTY/ CTN B]]="","",LEFT(db[[#This Row],[QTY/ CTN B]],SEARCH(" ",db[[#This Row],[QTY/ CTN B]],1)-1))</f>
        <v>120</v>
      </c>
      <c r="X2334" s="40" t="str">
        <f>IF(db[[#This Row],[QTY/ CTN B]]="","",RIGHT(db[[#This Row],[QTY/ CTN B]],LEN(db[[#This Row],[QTY/ CTN B]])-SEARCH(" ",db[[#This Row],[QTY/ CTN B]],1)))</f>
        <v>PCS</v>
      </c>
      <c r="Y2334" s="40" t="str">
        <f>IF(db[[#This Row],[QTY/ CTN TG]]="",IF(db[[#This Row],[STN TG]]="","",12),LEFT(db[[#This Row],[QTY/ CTN TG]],SEARCH(" ",db[[#This Row],[QTY/ CTN TG]],1)-1))</f>
        <v/>
      </c>
      <c r="Z23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34" s="40" t="str">
        <f>IF(db[[#This Row],[STN K]]="","",IF(db[[#This Row],[STN TG]]="LSN",12,""))</f>
        <v/>
      </c>
      <c r="AB2334" s="40" t="str">
        <f>IF(db[[#This Row],[STN TG]]="LSN","PCS","")</f>
        <v/>
      </c>
      <c r="AC2334" s="40">
        <f>db[[#This Row],[QTY B]]*IF(db[[#This Row],[QTY TG]]="",1,db[[#This Row],[QTY TG]])*IF(db[[#This Row],[QTY K]]="",1,db[[#This Row],[QTY K]])</f>
        <v>120</v>
      </c>
      <c r="AD2334" s="40" t="str">
        <f>IF(db[[#This Row],[STN K]]="",IF(db[[#This Row],[STN TG]]="",db[[#This Row],[STN B]],db[[#This Row],[STN TG]]),db[[#This Row],[STN K]])</f>
        <v>PCS</v>
      </c>
      <c r="AE2334" s="40"/>
    </row>
    <row r="2335" spans="1:31" x14ac:dyDescent="0.25">
      <c r="A2335" s="40">
        <f t="shared" si="36"/>
        <v>2334</v>
      </c>
      <c r="B2335" s="5" t="str">
        <f>LOWER(SUBSTITUTE(SUBSTITUTE(SUBSTITUTE(SUBSTITUTE(SUBSTITUTE(SUBSTITUTE(SUBSTITUTE(SUBSTITUTE(db[[#This Row],[NB BM]]," ",),".",""),"-",""),"(",""),")",""),"/",""),"""",""),"+",""))</f>
        <v>pcmagnitxu008012x22pudny</v>
      </c>
      <c r="C2335" s="5" t="str">
        <f>LOWER(SUBSTITUTE(SUBSTITUTE(SUBSTITUTE(SUBSTITUTE(SUBSTITUTE(SUBSTITUTE(SUBSTITUTE(SUBSTITUTE(SUBSTITUTE(db[[#This Row],[NB NOTA]]," ",),".",""),"-",""),"(",""),")",""),",",""),"/",""),"""",""),"+",""))</f>
        <v>pcmxu008012x22pudny</v>
      </c>
      <c r="D2335" s="5" t="str">
        <f>LOWER(SUBSTITUTE(SUBSTITUTE(SUBSTITUTE(SUBSTITUTE(SUBSTITUTE(SUBSTITUTE(SUBSTITUTE(SUBSTITUTE(SUBSTITUTE(db[[#This Row],[NB PAJAK]]," ",""),"-",""),"(",""),")",""),".",""),",",""),"/",""),"""",""),"+",""))</f>
        <v/>
      </c>
      <c r="E233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pcmagnitxu008012x22pudny120pcsuntana</v>
      </c>
      <c r="F233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pcmxu008012x22pudny120pcs</v>
      </c>
      <c r="G2335" s="5" t="str">
        <f>db[[#This Row],[NB NOTA_C]]&amp;LOWER(SUBSTITUTE(SUBSTITUTE(SUBSTITUTE(SUBSTITUTE(SUBSTITUTE(SUBSTITUTE(SUBSTITUTE(SUBSTITUTE(SUBSTITUTE(db[[#This Row],[FAKTUR]]," ",),".",""),"-",""),"(",""),")",""),",",""),"/",""),"""",""),"+",""))</f>
        <v>pcmxu008012x22pudnyuntana</v>
      </c>
      <c r="H233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pcmxu008012x22pudny120pcsuntana</v>
      </c>
      <c r="I2335" s="2" t="s">
        <v>5866</v>
      </c>
      <c r="J2335" s="2" t="s">
        <v>4616</v>
      </c>
      <c r="K2335" s="14"/>
      <c r="L2335" s="2" t="s">
        <v>1336</v>
      </c>
      <c r="M2335" s="33" t="e">
        <f>IF(db[[#This Row],[NB NOTA_C]]="","",COUNTIF([2]!B_MSK[concat],db[[#This Row],[NB NOTA_C]]))</f>
        <v>#REF!</v>
      </c>
      <c r="N2335" s="9" t="s">
        <v>1352</v>
      </c>
      <c r="O2335" s="5" t="s">
        <v>1382</v>
      </c>
      <c r="P2335" s="2" t="s">
        <v>2442</v>
      </c>
      <c r="Q2335" s="5"/>
      <c r="R2335" s="5" t="str">
        <f>IF(db[[#This Row],[QTY/ CTN]]="","",SUBSTITUTE(SUBSTITUTE(SUBSTITUTE(db[[#This Row],[QTY/ CTN]]," ","_",2),"(",""),")","")&amp;"_")</f>
        <v>120 PCS_</v>
      </c>
      <c r="S2335" s="5">
        <f>IF(db[[#This Row],[H_QTY/ CTN]]="","",SEARCH("_",db[[#This Row],[H_QTY/ CTN]]))</f>
        <v>8</v>
      </c>
      <c r="T2335" s="5">
        <f>IF(db[[#This Row],[H_QTY/ CTN]]="","",LEN(db[[#This Row],[H_QTY/ CTN]]))</f>
        <v>8</v>
      </c>
      <c r="U2335" s="40" t="str">
        <f>IF(db[[#This Row],[H_QTY/ CTN]]="","",LEFT(db[[#This Row],[H_QTY/ CTN]],db[[#This Row],[H_1]]-1))</f>
        <v>120 PCS</v>
      </c>
      <c r="V2335" s="40" t="str">
        <f>IF(NOT(db[[#This Row],[H_1]]=db[[#This Row],[H_2]]),MID(db[[#This Row],[H_QTY/ CTN]],db[[#This Row],[H_1]]+1,db[[#This Row],[H_2]]-db[[#This Row],[H_1]]-1),"")</f>
        <v/>
      </c>
      <c r="W2335" s="40" t="str">
        <f>IF(db[[#This Row],[QTY/ CTN B]]="","",LEFT(db[[#This Row],[QTY/ CTN B]],SEARCH(" ",db[[#This Row],[QTY/ CTN B]],1)-1))</f>
        <v>120</v>
      </c>
      <c r="X2335" s="40" t="str">
        <f>IF(db[[#This Row],[QTY/ CTN B]]="","",RIGHT(db[[#This Row],[QTY/ CTN B]],LEN(db[[#This Row],[QTY/ CTN B]])-SEARCH(" ",db[[#This Row],[QTY/ CTN B]],1)))</f>
        <v>PCS</v>
      </c>
      <c r="Y2335" s="40" t="str">
        <f>IF(db[[#This Row],[QTY/ CTN TG]]="",IF(db[[#This Row],[STN TG]]="","",12),LEFT(db[[#This Row],[QTY/ CTN TG]],SEARCH(" ",db[[#This Row],[QTY/ CTN TG]],1)-1))</f>
        <v/>
      </c>
      <c r="Z23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35" s="40" t="str">
        <f>IF(db[[#This Row],[STN K]]="","",IF(db[[#This Row],[STN TG]]="LSN",12,""))</f>
        <v/>
      </c>
      <c r="AB2335" s="40" t="str">
        <f>IF(db[[#This Row],[STN TG]]="LSN","PCS","")</f>
        <v/>
      </c>
      <c r="AC2335" s="40">
        <f>db[[#This Row],[QTY B]]*IF(db[[#This Row],[QTY TG]]="",1,db[[#This Row],[QTY TG]])*IF(db[[#This Row],[QTY K]]="",1,db[[#This Row],[QTY K]])</f>
        <v>120</v>
      </c>
      <c r="AD2335" s="40" t="str">
        <f>IF(db[[#This Row],[STN K]]="",IF(db[[#This Row],[STN TG]]="",db[[#This Row],[STN B]],db[[#This Row],[STN TG]]),db[[#This Row],[STN K]])</f>
        <v>PCS</v>
      </c>
      <c r="AE2335" s="40"/>
    </row>
    <row r="2336" spans="1:31" x14ac:dyDescent="0.25">
      <c r="A2336" s="90">
        <f t="shared" si="36"/>
        <v>2335</v>
      </c>
      <c r="B2336" s="91" t="str">
        <f>LOWER(SUBSTITUTE(SUBSTITUTE(SUBSTITUTE(SUBSTITUTE(SUBSTITUTE(SUBSTITUTE(SUBSTITUTE(SUBSTITUTE(db[[#This Row],[NB BM]]," ",),".",""),"-",""),"(",""),")",""),"/",""),"""",""),"+",""))</f>
        <v>pcplastikgastapc202ptbsorokpolos</v>
      </c>
      <c r="C2336" s="91" t="str">
        <f>LOWER(SUBSTITUTE(SUBSTITUTE(SUBSTITUTE(SUBSTITUTE(SUBSTITUTE(SUBSTITUTE(SUBSTITUTE(SUBSTITUTE(SUBSTITUTE(db[[#This Row],[NB NOTA]]," ",),".",""),"-",""),"(",""),")",""),",",""),"/",""),"""",""),"+",""))</f>
        <v>pcpgastapc202ptbsorokpolos</v>
      </c>
      <c r="D2336" s="91" t="str">
        <f>LOWER(SUBSTITUTE(SUBSTITUTE(SUBSTITUTE(SUBSTITUTE(SUBSTITUTE(SUBSTITUTE(SUBSTITUTE(SUBSTITUTE(SUBSTITUTE(db[[#This Row],[NB PAJAK]]," ",""),"-",""),"(",""),")",""),".",""),",",""),"/",""),"""",""),"+",""))</f>
        <v/>
      </c>
      <c r="E2336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pcplastikgastapc202ptbsorokpolos24lsnuntana</v>
      </c>
      <c r="F2336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pcpgastapc202ptbsorokpolos24lsn</v>
      </c>
      <c r="G2336" s="91" t="str">
        <f>db[[#This Row],[NB NOTA_C]]&amp;LOWER(SUBSTITUTE(SUBSTITUTE(SUBSTITUTE(SUBSTITUTE(SUBSTITUTE(SUBSTITUTE(SUBSTITUTE(SUBSTITUTE(SUBSTITUTE(db[[#This Row],[FAKTUR]]," ",),".",""),"-",""),"(",""),")",""),",",""),"/",""),"""",""),"+",""))</f>
        <v>pcpgastapc202ptbsorokpolosuntana</v>
      </c>
      <c r="H2336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pcpgastapc202ptbsorokpolos24lsnuntana</v>
      </c>
      <c r="I2336" s="60" t="s">
        <v>5867</v>
      </c>
      <c r="J2336" s="60" t="s">
        <v>5610</v>
      </c>
      <c r="K2336" s="61"/>
      <c r="L2336" s="60" t="s">
        <v>1336</v>
      </c>
      <c r="M2336" s="92" t="e">
        <f>IF(db[[#This Row],[NB NOTA_C]]="","",COUNTIF([2]!B_MSK[concat],db[[#This Row],[NB NOTA_C]]))</f>
        <v>#REF!</v>
      </c>
      <c r="N2336" s="93" t="s">
        <v>1352</v>
      </c>
      <c r="O2336" s="91" t="s">
        <v>1431</v>
      </c>
      <c r="P2336" s="60" t="s">
        <v>2442</v>
      </c>
      <c r="Q2336" s="91"/>
      <c r="R2336" s="91" t="str">
        <f>IF(db[[#This Row],[QTY/ CTN]]="","",SUBSTITUTE(SUBSTITUTE(SUBSTITUTE(db[[#This Row],[QTY/ CTN]]," ","_",2),"(",""),")","")&amp;"_")</f>
        <v>24 LSN_</v>
      </c>
      <c r="S2336" s="91">
        <f>IF(db[[#This Row],[H_QTY/ CTN]]="","",SEARCH("_",db[[#This Row],[H_QTY/ CTN]]))</f>
        <v>7</v>
      </c>
      <c r="T2336" s="91">
        <f>IF(db[[#This Row],[H_QTY/ CTN]]="","",LEN(db[[#This Row],[H_QTY/ CTN]]))</f>
        <v>7</v>
      </c>
      <c r="U2336" s="90" t="str">
        <f>IF(db[[#This Row],[H_QTY/ CTN]]="","",LEFT(db[[#This Row],[H_QTY/ CTN]],db[[#This Row],[H_1]]-1))</f>
        <v>24 LSN</v>
      </c>
      <c r="V2336" s="90" t="str">
        <f>IF(NOT(db[[#This Row],[H_1]]=db[[#This Row],[H_2]]),MID(db[[#This Row],[H_QTY/ CTN]],db[[#This Row],[H_1]]+1,db[[#This Row],[H_2]]-db[[#This Row],[H_1]]-1),"")</f>
        <v/>
      </c>
      <c r="W2336" s="90" t="str">
        <f>IF(db[[#This Row],[QTY/ CTN B]]="","",LEFT(db[[#This Row],[QTY/ CTN B]],SEARCH(" ",db[[#This Row],[QTY/ CTN B]],1)-1))</f>
        <v>24</v>
      </c>
      <c r="X2336" s="90" t="str">
        <f>IF(db[[#This Row],[QTY/ CTN B]]="","",RIGHT(db[[#This Row],[QTY/ CTN B]],LEN(db[[#This Row],[QTY/ CTN B]])-SEARCH(" ",db[[#This Row],[QTY/ CTN B]],1)))</f>
        <v>LSN</v>
      </c>
      <c r="Y2336" s="90">
        <f>IF(db[[#This Row],[QTY/ CTN TG]]="",IF(db[[#This Row],[STN TG]]="","",12),LEFT(db[[#This Row],[QTY/ CTN TG]],SEARCH(" ",db[[#This Row],[QTY/ CTN TG]],1)-1))</f>
        <v>12</v>
      </c>
      <c r="Z2336" s="9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36" s="90" t="str">
        <f>IF(db[[#This Row],[STN K]]="","",IF(db[[#This Row],[STN TG]]="LSN",12,""))</f>
        <v/>
      </c>
      <c r="AB2336" s="90" t="str">
        <f>IF(db[[#This Row],[STN TG]]="LSN","PCS","")</f>
        <v/>
      </c>
      <c r="AC2336" s="90">
        <f>db[[#This Row],[QTY B]]*IF(db[[#This Row],[QTY TG]]="",1,db[[#This Row],[QTY TG]])*IF(db[[#This Row],[QTY K]]="",1,db[[#This Row],[QTY K]])</f>
        <v>288</v>
      </c>
      <c r="AD2336" s="90" t="str">
        <f>IF(db[[#This Row],[STN K]]="",IF(db[[#This Row],[STN TG]]="",db[[#This Row],[STN B]],db[[#This Row],[STN TG]]),db[[#This Row],[STN K]])</f>
        <v>PCS</v>
      </c>
      <c r="AE2336" s="90"/>
    </row>
    <row r="2337" spans="1:31" x14ac:dyDescent="0.25">
      <c r="A2337" s="40">
        <f t="shared" si="36"/>
        <v>2336</v>
      </c>
      <c r="B2337" s="5" t="str">
        <f>LOWER(SUBSTITUTE(SUBSTITUTE(SUBSTITUTE(SUBSTITUTE(SUBSTITUTE(SUBSTITUTE(SUBSTITUTE(SUBSTITUTE(db[[#This Row],[NB BM]]," ",),".",""),"-",""),"(",""),")",""),"/",""),"""",""),"+",""))</f>
        <v>bppelna01ht</v>
      </c>
      <c r="C2337" s="5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D2337" s="5" t="str">
        <f>LOWER(SUBSTITUTE(SUBSTITUTE(SUBSTITUTE(SUBSTITUTE(SUBSTITUTE(SUBSTITUTE(SUBSTITUTE(SUBSTITUTE(SUBSTITUTE(db[[#This Row],[NB PAJAK]]," ",""),"-",""),"(",""),")",""),".",""),",",""),"/",""),"""",""),"+",""))</f>
        <v/>
      </c>
      <c r="E233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bppelna01ht20grsuntana</v>
      </c>
      <c r="F233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pelna01hitam20grs</v>
      </c>
      <c r="G2337" s="5" t="str">
        <f>db[[#This Row],[NB NOTA_C]]&amp;LOWER(SUBSTITUTE(SUBSTITUTE(SUBSTITUTE(SUBSTITUTE(SUBSTITUTE(SUBSTITUTE(SUBSTITUTE(SUBSTITUTE(SUBSTITUTE(db[[#This Row],[FAKTUR]]," ",),".",""),"-",""),"(",""),")",""),",",""),"/",""),"""",""),"+",""))</f>
        <v>pelna01hitamuntana</v>
      </c>
      <c r="H233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pelna01hitam20grsuntana</v>
      </c>
      <c r="I2337" s="2" t="s">
        <v>1908</v>
      </c>
      <c r="J2337" s="2" t="s">
        <v>1907</v>
      </c>
      <c r="K2337" s="14"/>
      <c r="L2337" s="2" t="s">
        <v>1336</v>
      </c>
      <c r="M2337" s="34" t="e">
        <f>IF(db[[#This Row],[NB NOTA_C]]="","",COUNTIF([2]!B_MSK[concat],db[[#This Row],[NB NOTA_C]]))</f>
        <v>#REF!</v>
      </c>
      <c r="N2337" s="9" t="s">
        <v>1909</v>
      </c>
      <c r="O2337" s="5" t="s">
        <v>1403</v>
      </c>
      <c r="P2337" s="2" t="s">
        <v>2443</v>
      </c>
      <c r="R2337" s="2" t="str">
        <f>IF(db[[#This Row],[QTY/ CTN]]="","",SUBSTITUTE(SUBSTITUTE(SUBSTITUTE(db[[#This Row],[QTY/ CTN]]," ","_",2),"(",""),")","")&amp;"_")</f>
        <v>20 GRS_</v>
      </c>
      <c r="S2337" s="2">
        <f>IF(db[[#This Row],[H_QTY/ CTN]]="","",SEARCH("_",db[[#This Row],[H_QTY/ CTN]]))</f>
        <v>7</v>
      </c>
      <c r="T2337" s="2">
        <f>IF(db[[#This Row],[H_QTY/ CTN]]="","",LEN(db[[#This Row],[H_QTY/ CTN]]))</f>
        <v>7</v>
      </c>
      <c r="U2337" s="41" t="str">
        <f>IF(db[[#This Row],[H_QTY/ CTN]]="","",LEFT(db[[#This Row],[H_QTY/ CTN]],db[[#This Row],[H_1]]-1))</f>
        <v>20 GRS</v>
      </c>
      <c r="V2337" s="40" t="str">
        <f>IF(NOT(db[[#This Row],[H_1]]=db[[#This Row],[H_2]]),MID(db[[#This Row],[H_QTY/ CTN]],db[[#This Row],[H_1]]+1,db[[#This Row],[H_2]]-db[[#This Row],[H_1]]-1),"")</f>
        <v/>
      </c>
      <c r="W2337" s="40" t="str">
        <f>IF(db[[#This Row],[QTY/ CTN B]]="","",LEFT(db[[#This Row],[QTY/ CTN B]],SEARCH(" ",db[[#This Row],[QTY/ CTN B]],1)-1))</f>
        <v>20</v>
      </c>
      <c r="X2337" s="40" t="str">
        <f>IF(db[[#This Row],[QTY/ CTN B]]="","",RIGHT(db[[#This Row],[QTY/ CTN B]],LEN(db[[#This Row],[QTY/ CTN B]])-SEARCH(" ",db[[#This Row],[QTY/ CTN B]],1)))</f>
        <v>GRS</v>
      </c>
      <c r="Y2337" s="40">
        <f>IF(db[[#This Row],[QTY/ CTN TG]]="",IF(db[[#This Row],[STN TG]]="","",12),LEFT(db[[#This Row],[QTY/ CTN TG]],SEARCH(" ",db[[#This Row],[QTY/ CTN TG]],1)-1))</f>
        <v>12</v>
      </c>
      <c r="Z23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337" s="40">
        <f>IF(db[[#This Row],[STN K]]="","",IF(db[[#This Row],[STN TG]]="LSN",12,""))</f>
        <v>12</v>
      </c>
      <c r="AB2337" s="40" t="str">
        <f>IF(db[[#This Row],[STN TG]]="LSN","PCS","")</f>
        <v>PCS</v>
      </c>
      <c r="AC2337" s="40">
        <f>db[[#This Row],[QTY B]]*IF(db[[#This Row],[QTY TG]]="",1,db[[#This Row],[QTY TG]])*IF(db[[#This Row],[QTY K]]="",1,db[[#This Row],[QTY K]])</f>
        <v>2880</v>
      </c>
      <c r="AD2337" s="40" t="str">
        <f>IF(db[[#This Row],[STN K]]="",IF(db[[#This Row],[STN TG]]="",db[[#This Row],[STN B]],db[[#This Row],[STN TG]]),db[[#This Row],[STN K]])</f>
        <v>PCS</v>
      </c>
      <c r="AE2337" s="40"/>
    </row>
    <row r="2338" spans="1:31" x14ac:dyDescent="0.25">
      <c r="A2338" s="40">
        <f t="shared" si="36"/>
        <v>2337</v>
      </c>
      <c r="B2338" s="86" t="str">
        <f>LOWER(SUBSTITUTE(SUBSTITUTE(SUBSTITUTE(SUBSTITUTE(SUBSTITUTE(SUBSTITUTE(SUBSTITUTE(SUBSTITUTE(db[[#This Row],[NB BM]]," ",),".",""),"-",""),"(",""),")",""),"/",""),"""",""),"+",""))</f>
        <v>bppelna05mmht</v>
      </c>
      <c r="C2338" s="86" t="str">
        <f>LOWER(SUBSTITUTE(SUBSTITUTE(SUBSTITUTE(SUBSTITUTE(SUBSTITUTE(SUBSTITUTE(SUBSTITUTE(SUBSTITUTE(SUBSTITUTE(db[[#This Row],[NB NOTA]]," ",),".",""),"-",""),"(",""),")",""),",",""),"/",""),"""",""),"+",""))</f>
        <v>pelna05hitam05mm</v>
      </c>
      <c r="D2338" s="86" t="str">
        <f>LOWER(SUBSTITUTE(SUBSTITUTE(SUBSTITUTE(SUBSTITUTE(SUBSTITUTE(SUBSTITUTE(SUBSTITUTE(SUBSTITUTE(SUBSTITUTE(db[[#This Row],[NB PAJAK]]," ",""),"-",""),"(",""),")",""),".",""),",",""),"/",""),"""",""),"+",""))</f>
        <v/>
      </c>
      <c r="E2338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bppelna05mmht12grsuntana</v>
      </c>
      <c r="F2338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pelna05hitam05mm12grs</v>
      </c>
      <c r="G2338" s="86" t="str">
        <f>db[[#This Row],[NB NOTA_C]]&amp;LOWER(SUBSTITUTE(SUBSTITUTE(SUBSTITUTE(SUBSTITUTE(SUBSTITUTE(SUBSTITUTE(SUBSTITUTE(SUBSTITUTE(SUBSTITUTE(db[[#This Row],[FAKTUR]]," ",),".",""),"-",""),"(",""),")",""),",",""),"/",""),"""",""),"+",""))</f>
        <v>pelna05hitam05mmuntana</v>
      </c>
      <c r="H2338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pelna05hitam05mm12grsuntana</v>
      </c>
      <c r="I2338" s="51" t="s">
        <v>5142</v>
      </c>
      <c r="J2338" s="51" t="s">
        <v>5138</v>
      </c>
      <c r="K2338" s="52"/>
      <c r="L2338" s="2" t="s">
        <v>1336</v>
      </c>
      <c r="M2338" s="87" t="e">
        <f>IF(db[[#This Row],[NB NOTA_C]]="","",COUNTIF([2]!B_MSK[concat],db[[#This Row],[NB NOTA_C]]))</f>
        <v>#REF!</v>
      </c>
      <c r="N2338" s="88" t="s">
        <v>1909</v>
      </c>
      <c r="O2338" s="86" t="s">
        <v>1411</v>
      </c>
      <c r="P2338" s="51" t="s">
        <v>2443</v>
      </c>
      <c r="Q2338" s="86"/>
      <c r="R2338" s="86" t="str">
        <f>IF(db[[#This Row],[QTY/ CTN]]="","",SUBSTITUTE(SUBSTITUTE(SUBSTITUTE(db[[#This Row],[QTY/ CTN]]," ","_",2),"(",""),")","")&amp;"_")</f>
        <v>12 GRS_</v>
      </c>
      <c r="S2338" s="86">
        <f>IF(db[[#This Row],[H_QTY/ CTN]]="","",SEARCH("_",db[[#This Row],[H_QTY/ CTN]]))</f>
        <v>7</v>
      </c>
      <c r="T2338" s="86">
        <f>IF(db[[#This Row],[H_QTY/ CTN]]="","",LEN(db[[#This Row],[H_QTY/ CTN]]))</f>
        <v>7</v>
      </c>
      <c r="U2338" s="89" t="str">
        <f>IF(db[[#This Row],[H_QTY/ CTN]]="","",LEFT(db[[#This Row],[H_QTY/ CTN]],db[[#This Row],[H_1]]-1))</f>
        <v>12 GRS</v>
      </c>
      <c r="V2338" s="89" t="str">
        <f>IF(NOT(db[[#This Row],[H_1]]=db[[#This Row],[H_2]]),MID(db[[#This Row],[H_QTY/ CTN]],db[[#This Row],[H_1]]+1,db[[#This Row],[H_2]]-db[[#This Row],[H_1]]-1),"")</f>
        <v/>
      </c>
      <c r="W2338" s="89" t="str">
        <f>IF(db[[#This Row],[QTY/ CTN B]]="","",LEFT(db[[#This Row],[QTY/ CTN B]],SEARCH(" ",db[[#This Row],[QTY/ CTN B]],1)-1))</f>
        <v>12</v>
      </c>
      <c r="X2338" s="89" t="str">
        <f>IF(db[[#This Row],[QTY/ CTN B]]="","",RIGHT(db[[#This Row],[QTY/ CTN B]],LEN(db[[#This Row],[QTY/ CTN B]])-SEARCH(" ",db[[#This Row],[QTY/ CTN B]],1)))</f>
        <v>GRS</v>
      </c>
      <c r="Y2338" s="89">
        <f>IF(db[[#This Row],[QTY/ CTN TG]]="",IF(db[[#This Row],[STN TG]]="","",12),LEFT(db[[#This Row],[QTY/ CTN TG]],SEARCH(" ",db[[#This Row],[QTY/ CTN TG]],1)-1))</f>
        <v>12</v>
      </c>
      <c r="Z233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338" s="89">
        <f>IF(db[[#This Row],[STN K]]="","",IF(db[[#This Row],[STN TG]]="LSN",12,""))</f>
        <v>12</v>
      </c>
      <c r="AB2338" s="89" t="str">
        <f>IF(db[[#This Row],[STN TG]]="LSN","PCS","")</f>
        <v>PCS</v>
      </c>
      <c r="AC2338" s="89">
        <f>db[[#This Row],[QTY B]]*IF(db[[#This Row],[QTY TG]]="",1,db[[#This Row],[QTY TG]])*IF(db[[#This Row],[QTY K]]="",1,db[[#This Row],[QTY K]])</f>
        <v>1728</v>
      </c>
      <c r="AD2338" s="89" t="str">
        <f>IF(db[[#This Row],[STN K]]="",IF(db[[#This Row],[STN TG]]="",db[[#This Row],[STN B]],db[[#This Row],[STN TG]]),db[[#This Row],[STN K]])</f>
        <v>PCS</v>
      </c>
      <c r="AE2338" s="40"/>
    </row>
    <row r="2339" spans="1:31" x14ac:dyDescent="0.25">
      <c r="A2339" s="40">
        <f t="shared" si="36"/>
        <v>2338</v>
      </c>
      <c r="B2339" s="5" t="str">
        <f>LOWER(SUBSTITUTE(SUBSTITUTE(SUBSTITUTE(SUBSTITUTE(SUBSTITUTE(SUBSTITUTE(SUBSTITUTE(SUBSTITUTE(db[[#This Row],[NB BM]]," ",),".",""),"-",""),"(",""),")",""),"/",""),"""",""),"+",""))</f>
        <v>mejabelajarpelna</v>
      </c>
      <c r="C2339" s="5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D2339" s="5" t="str">
        <f>LOWER(SUBSTITUTE(SUBSTITUTE(SUBSTITUTE(SUBSTITUTE(SUBSTITUTE(SUBSTITUTE(SUBSTITUTE(SUBSTITUTE(SUBSTITUTE(db[[#This Row],[NB PAJAK]]," ",""),"-",""),"(",""),")",""),".",""),",",""),"/",""),"""",""),"+",""))</f>
        <v/>
      </c>
      <c r="E233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mejabelajarpelna10pcsuntana</v>
      </c>
      <c r="F233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pelnalaptoptable10pcs</v>
      </c>
      <c r="G2339" s="5" t="str">
        <f>db[[#This Row],[NB NOTA_C]]&amp;LOWER(SUBSTITUTE(SUBSTITUTE(SUBSTITUTE(SUBSTITUTE(SUBSTITUTE(SUBSTITUTE(SUBSTITUTE(SUBSTITUTE(SUBSTITUTE(db[[#This Row],[FAKTUR]]," ",),".",""),"-",""),"(",""),")",""),",",""),"/",""),"""",""),"+",""))</f>
        <v>pelnalaptoptableuntana</v>
      </c>
      <c r="H233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pelnalaptoptable10pcsuntana</v>
      </c>
      <c r="I2339" s="2" t="s">
        <v>5974</v>
      </c>
      <c r="J2339" s="5" t="s">
        <v>2114</v>
      </c>
      <c r="K2339" s="14"/>
      <c r="L2339" s="2" t="s">
        <v>1336</v>
      </c>
      <c r="M2339" s="34" t="e">
        <f>IF(db[[#This Row],[NB NOTA_C]]="","",COUNTIF([2]!B_MSK[concat],db[[#This Row],[NB NOTA_C]]))</f>
        <v>#REF!</v>
      </c>
      <c r="N2339" s="9" t="s">
        <v>1909</v>
      </c>
      <c r="O2339" s="5" t="s">
        <v>1769</v>
      </c>
      <c r="P2339" s="2" t="s">
        <v>2422</v>
      </c>
      <c r="R2339" s="2" t="str">
        <f>IF(db[[#This Row],[QTY/ CTN]]="","",SUBSTITUTE(SUBSTITUTE(SUBSTITUTE(db[[#This Row],[QTY/ CTN]]," ","_",2),"(",""),")","")&amp;"_")</f>
        <v>10 PCS_</v>
      </c>
      <c r="S2339" s="2">
        <f>IF(db[[#This Row],[H_QTY/ CTN]]="","",SEARCH("_",db[[#This Row],[H_QTY/ CTN]]))</f>
        <v>7</v>
      </c>
      <c r="T2339" s="2">
        <f>IF(db[[#This Row],[H_QTY/ CTN]]="","",LEN(db[[#This Row],[H_QTY/ CTN]]))</f>
        <v>7</v>
      </c>
      <c r="U2339" s="41" t="str">
        <f>IF(db[[#This Row],[H_QTY/ CTN]]="","",LEFT(db[[#This Row],[H_QTY/ CTN]],db[[#This Row],[H_1]]-1))</f>
        <v>10 PCS</v>
      </c>
      <c r="V2339" s="40" t="str">
        <f>IF(NOT(db[[#This Row],[H_1]]=db[[#This Row],[H_2]]),MID(db[[#This Row],[H_QTY/ CTN]],db[[#This Row],[H_1]]+1,db[[#This Row],[H_2]]-db[[#This Row],[H_1]]-1),"")</f>
        <v/>
      </c>
      <c r="W2339" s="40" t="str">
        <f>IF(db[[#This Row],[QTY/ CTN B]]="","",LEFT(db[[#This Row],[QTY/ CTN B]],SEARCH(" ",db[[#This Row],[QTY/ CTN B]],1)-1))</f>
        <v>10</v>
      </c>
      <c r="X2339" s="40" t="str">
        <f>IF(db[[#This Row],[QTY/ CTN B]]="","",RIGHT(db[[#This Row],[QTY/ CTN B]],LEN(db[[#This Row],[QTY/ CTN B]])-SEARCH(" ",db[[#This Row],[QTY/ CTN B]],1)))</f>
        <v>PCS</v>
      </c>
      <c r="Y2339" s="40" t="str">
        <f>IF(db[[#This Row],[QTY/ CTN TG]]="",IF(db[[#This Row],[STN TG]]="","",12),LEFT(db[[#This Row],[QTY/ CTN TG]],SEARCH(" ",db[[#This Row],[QTY/ CTN TG]],1)-1))</f>
        <v/>
      </c>
      <c r="Z23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39" s="40" t="str">
        <f>IF(db[[#This Row],[STN K]]="","",IF(db[[#This Row],[STN TG]]="LSN",12,""))</f>
        <v/>
      </c>
      <c r="AB2339" s="40" t="str">
        <f>IF(db[[#This Row],[STN TG]]="LSN","PCS","")</f>
        <v/>
      </c>
      <c r="AC2339" s="40">
        <f>db[[#This Row],[QTY B]]*IF(db[[#This Row],[QTY TG]]="",1,db[[#This Row],[QTY TG]])*IF(db[[#This Row],[QTY K]]="",1,db[[#This Row],[QTY K]])</f>
        <v>10</v>
      </c>
      <c r="AD2339" s="40" t="str">
        <f>IF(db[[#This Row],[STN K]]="",IF(db[[#This Row],[STN TG]]="",db[[#This Row],[STN B]],db[[#This Row],[STN TG]]),db[[#This Row],[STN K]])</f>
        <v>PCS</v>
      </c>
      <c r="AE2339" s="40"/>
    </row>
    <row r="2340" spans="1:31" x14ac:dyDescent="0.25">
      <c r="A2340" s="40">
        <f t="shared" si="36"/>
        <v>2339</v>
      </c>
      <c r="B2340" s="86" t="str">
        <f>LOWER(SUBSTITUTE(SUBSTITUTE(SUBSTITUTE(SUBSTITUTE(SUBSTITUTE(SUBSTITUTE(SUBSTITUTE(SUBSTITUTE(db[[#This Row],[NB BM]]," ",),".",""),"-",""),"(",""),")",""),"/",""),"""",""),"+",""))</f>
        <v>bppelnax01ht</v>
      </c>
      <c r="C2340" s="86" t="str">
        <f>LOWER(SUBSTITUTE(SUBSTITUTE(SUBSTITUTE(SUBSTITUTE(SUBSTITUTE(SUBSTITUTE(SUBSTITUTE(SUBSTITUTE(SUBSTITUTE(db[[#This Row],[NB NOTA]]," ",),".",""),"-",""),"(",""),")",""),",",""),"/",""),"""",""),"+",""))</f>
        <v>pelnax01hitam</v>
      </c>
      <c r="D2340" s="86" t="str">
        <f>LOWER(SUBSTITUTE(SUBSTITUTE(SUBSTITUTE(SUBSTITUTE(SUBSTITUTE(SUBSTITUTE(SUBSTITUTE(SUBSTITUTE(SUBSTITUTE(db[[#This Row],[NB PAJAK]]," ",""),"-",""),"(",""),")",""),".",""),",",""),"/",""),"""",""),"+",""))</f>
        <v/>
      </c>
      <c r="E2340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bppelnax01ht10grsuntana</v>
      </c>
      <c r="F2340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pelnax01hitam10grs</v>
      </c>
      <c r="G2340" s="86" t="str">
        <f>db[[#This Row],[NB NOTA_C]]&amp;LOWER(SUBSTITUTE(SUBSTITUTE(SUBSTITUTE(SUBSTITUTE(SUBSTITUTE(SUBSTITUTE(SUBSTITUTE(SUBSTITUTE(SUBSTITUTE(db[[#This Row],[FAKTUR]]," ",),".",""),"-",""),"(",""),")",""),",",""),"/",""),"""",""),"+",""))</f>
        <v>pelnax01hitamuntana</v>
      </c>
      <c r="H2340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pelnax01hitam10grsuntana</v>
      </c>
      <c r="I2340" s="51" t="s">
        <v>5139</v>
      </c>
      <c r="J2340" s="51" t="s">
        <v>5135</v>
      </c>
      <c r="K2340" s="52"/>
      <c r="L2340" s="2" t="s">
        <v>1336</v>
      </c>
      <c r="M2340" s="87" t="e">
        <f>IF(db[[#This Row],[NB NOTA_C]]="","",COUNTIF([2]!B_MSK[concat],db[[#This Row],[NB NOTA_C]]))</f>
        <v>#REF!</v>
      </c>
      <c r="N2340" s="88" t="s">
        <v>1909</v>
      </c>
      <c r="O2340" s="86" t="s">
        <v>1404</v>
      </c>
      <c r="P2340" s="51" t="s">
        <v>2443</v>
      </c>
      <c r="Q2340" s="86"/>
      <c r="R2340" s="86" t="str">
        <f>IF(db[[#This Row],[QTY/ CTN]]="","",SUBSTITUTE(SUBSTITUTE(SUBSTITUTE(db[[#This Row],[QTY/ CTN]]," ","_",2),"(",""),")","")&amp;"_")</f>
        <v>10 GRS_</v>
      </c>
      <c r="S2340" s="86">
        <f>IF(db[[#This Row],[H_QTY/ CTN]]="","",SEARCH("_",db[[#This Row],[H_QTY/ CTN]]))</f>
        <v>7</v>
      </c>
      <c r="T2340" s="86">
        <f>IF(db[[#This Row],[H_QTY/ CTN]]="","",LEN(db[[#This Row],[H_QTY/ CTN]]))</f>
        <v>7</v>
      </c>
      <c r="U2340" s="89" t="str">
        <f>IF(db[[#This Row],[H_QTY/ CTN]]="","",LEFT(db[[#This Row],[H_QTY/ CTN]],db[[#This Row],[H_1]]-1))</f>
        <v>10 GRS</v>
      </c>
      <c r="V2340" s="89" t="str">
        <f>IF(NOT(db[[#This Row],[H_1]]=db[[#This Row],[H_2]]),MID(db[[#This Row],[H_QTY/ CTN]],db[[#This Row],[H_1]]+1,db[[#This Row],[H_2]]-db[[#This Row],[H_1]]-1),"")</f>
        <v/>
      </c>
      <c r="W2340" s="89" t="str">
        <f>IF(db[[#This Row],[QTY/ CTN B]]="","",LEFT(db[[#This Row],[QTY/ CTN B]],SEARCH(" ",db[[#This Row],[QTY/ CTN B]],1)-1))</f>
        <v>10</v>
      </c>
      <c r="X2340" s="89" t="str">
        <f>IF(db[[#This Row],[QTY/ CTN B]]="","",RIGHT(db[[#This Row],[QTY/ CTN B]],LEN(db[[#This Row],[QTY/ CTN B]])-SEARCH(" ",db[[#This Row],[QTY/ CTN B]],1)))</f>
        <v>GRS</v>
      </c>
      <c r="Y2340" s="89">
        <f>IF(db[[#This Row],[QTY/ CTN TG]]="",IF(db[[#This Row],[STN TG]]="","",12),LEFT(db[[#This Row],[QTY/ CTN TG]],SEARCH(" ",db[[#This Row],[QTY/ CTN TG]],1)-1))</f>
        <v>12</v>
      </c>
      <c r="Z234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340" s="89">
        <f>IF(db[[#This Row],[STN K]]="","",IF(db[[#This Row],[STN TG]]="LSN",12,""))</f>
        <v>12</v>
      </c>
      <c r="AB2340" s="89" t="str">
        <f>IF(db[[#This Row],[STN TG]]="LSN","PCS","")</f>
        <v>PCS</v>
      </c>
      <c r="AC2340" s="89">
        <f>db[[#This Row],[QTY B]]*IF(db[[#This Row],[QTY TG]]="",1,db[[#This Row],[QTY TG]])*IF(db[[#This Row],[QTY K]]="",1,db[[#This Row],[QTY K]])</f>
        <v>1440</v>
      </c>
      <c r="AD2340" s="89" t="str">
        <f>IF(db[[#This Row],[STN K]]="",IF(db[[#This Row],[STN TG]]="",db[[#This Row],[STN B]],db[[#This Row],[STN TG]]),db[[#This Row],[STN K]])</f>
        <v>PCS</v>
      </c>
      <c r="AE2340" s="40"/>
    </row>
    <row r="2341" spans="1:31" x14ac:dyDescent="0.25">
      <c r="A2341" s="40">
        <f t="shared" si="36"/>
        <v>2340</v>
      </c>
      <c r="B2341" s="86" t="str">
        <f>LOWER(SUBSTITUTE(SUBSTITUTE(SUBSTITUTE(SUBSTITUTE(SUBSTITUTE(SUBSTITUTE(SUBSTITUTE(SUBSTITUTE(db[[#This Row],[NB BM]]," ",),".",""),"-",""),"(",""),")",""),"/",""),"""",""),"+",""))</f>
        <v>bppelnax02ht</v>
      </c>
      <c r="C2341" s="86" t="str">
        <f>LOWER(SUBSTITUTE(SUBSTITUTE(SUBSTITUTE(SUBSTITUTE(SUBSTITUTE(SUBSTITUTE(SUBSTITUTE(SUBSTITUTE(SUBSTITUTE(db[[#This Row],[NB NOTA]]," ",),".",""),"-",""),"(",""),")",""),",",""),"/",""),"""",""),"+",""))</f>
        <v>pelnax02hitam</v>
      </c>
      <c r="D2341" s="86" t="str">
        <f>LOWER(SUBSTITUTE(SUBSTITUTE(SUBSTITUTE(SUBSTITUTE(SUBSTITUTE(SUBSTITUTE(SUBSTITUTE(SUBSTITUTE(SUBSTITUTE(db[[#This Row],[NB PAJAK]]," ",""),"-",""),"(",""),")",""),".",""),",",""),"/",""),"""",""),"+",""))</f>
        <v/>
      </c>
      <c r="E2341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bppelnax02ht10grsuntana</v>
      </c>
      <c r="F2341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pelnax02hitam10grs</v>
      </c>
      <c r="G2341" s="86" t="str">
        <f>db[[#This Row],[NB NOTA_C]]&amp;LOWER(SUBSTITUTE(SUBSTITUTE(SUBSTITUTE(SUBSTITUTE(SUBSTITUTE(SUBSTITUTE(SUBSTITUTE(SUBSTITUTE(SUBSTITUTE(db[[#This Row],[FAKTUR]]," ",),".",""),"-",""),"(",""),")",""),",",""),"/",""),"""",""),"+",""))</f>
        <v>pelnax02hitamuntana</v>
      </c>
      <c r="H2341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pelnax02hitam10grsuntana</v>
      </c>
      <c r="I2341" s="51" t="s">
        <v>5140</v>
      </c>
      <c r="J2341" s="51" t="s">
        <v>5136</v>
      </c>
      <c r="K2341" s="52"/>
      <c r="L2341" s="2" t="s">
        <v>1336</v>
      </c>
      <c r="M2341" s="87" t="e">
        <f>IF(db[[#This Row],[NB NOTA_C]]="","",COUNTIF([2]!B_MSK[concat],db[[#This Row],[NB NOTA_C]]))</f>
        <v>#REF!</v>
      </c>
      <c r="N2341" s="88" t="s">
        <v>1909</v>
      </c>
      <c r="O2341" s="86" t="s">
        <v>1404</v>
      </c>
      <c r="P2341" s="51" t="s">
        <v>2443</v>
      </c>
      <c r="Q2341" s="86"/>
      <c r="R2341" s="86" t="str">
        <f>IF(db[[#This Row],[QTY/ CTN]]="","",SUBSTITUTE(SUBSTITUTE(SUBSTITUTE(db[[#This Row],[QTY/ CTN]]," ","_",2),"(",""),")","")&amp;"_")</f>
        <v>10 GRS_</v>
      </c>
      <c r="S2341" s="86">
        <f>IF(db[[#This Row],[H_QTY/ CTN]]="","",SEARCH("_",db[[#This Row],[H_QTY/ CTN]]))</f>
        <v>7</v>
      </c>
      <c r="T2341" s="86">
        <f>IF(db[[#This Row],[H_QTY/ CTN]]="","",LEN(db[[#This Row],[H_QTY/ CTN]]))</f>
        <v>7</v>
      </c>
      <c r="U2341" s="89" t="str">
        <f>IF(db[[#This Row],[H_QTY/ CTN]]="","",LEFT(db[[#This Row],[H_QTY/ CTN]],db[[#This Row],[H_1]]-1))</f>
        <v>10 GRS</v>
      </c>
      <c r="V2341" s="89" t="str">
        <f>IF(NOT(db[[#This Row],[H_1]]=db[[#This Row],[H_2]]),MID(db[[#This Row],[H_QTY/ CTN]],db[[#This Row],[H_1]]+1,db[[#This Row],[H_2]]-db[[#This Row],[H_1]]-1),"")</f>
        <v/>
      </c>
      <c r="W2341" s="89" t="str">
        <f>IF(db[[#This Row],[QTY/ CTN B]]="","",LEFT(db[[#This Row],[QTY/ CTN B]],SEARCH(" ",db[[#This Row],[QTY/ CTN B]],1)-1))</f>
        <v>10</v>
      </c>
      <c r="X2341" s="89" t="str">
        <f>IF(db[[#This Row],[QTY/ CTN B]]="","",RIGHT(db[[#This Row],[QTY/ CTN B]],LEN(db[[#This Row],[QTY/ CTN B]])-SEARCH(" ",db[[#This Row],[QTY/ CTN B]],1)))</f>
        <v>GRS</v>
      </c>
      <c r="Y2341" s="89">
        <f>IF(db[[#This Row],[QTY/ CTN TG]]="",IF(db[[#This Row],[STN TG]]="","",12),LEFT(db[[#This Row],[QTY/ CTN TG]],SEARCH(" ",db[[#This Row],[QTY/ CTN TG]],1)-1))</f>
        <v>12</v>
      </c>
      <c r="Z234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341" s="89">
        <f>IF(db[[#This Row],[STN K]]="","",IF(db[[#This Row],[STN TG]]="LSN",12,""))</f>
        <v>12</v>
      </c>
      <c r="AB2341" s="89" t="str">
        <f>IF(db[[#This Row],[STN TG]]="LSN","PCS","")</f>
        <v>PCS</v>
      </c>
      <c r="AC2341" s="89">
        <f>db[[#This Row],[QTY B]]*IF(db[[#This Row],[QTY TG]]="",1,db[[#This Row],[QTY TG]])*IF(db[[#This Row],[QTY K]]="",1,db[[#This Row],[QTY K]])</f>
        <v>1440</v>
      </c>
      <c r="AD2341" s="89" t="str">
        <f>IF(db[[#This Row],[STN K]]="",IF(db[[#This Row],[STN TG]]="",db[[#This Row],[STN B]],db[[#This Row],[STN TG]]),db[[#This Row],[STN K]])</f>
        <v>PCS</v>
      </c>
      <c r="AE2341" s="40"/>
    </row>
    <row r="2342" spans="1:31" x14ac:dyDescent="0.25">
      <c r="A2342" s="40">
        <f t="shared" si="36"/>
        <v>2341</v>
      </c>
      <c r="B2342" s="86" t="str">
        <f>LOWER(SUBSTITUTE(SUBSTITUTE(SUBSTITUTE(SUBSTITUTE(SUBSTITUTE(SUBSTITUTE(SUBSTITUTE(SUBSTITUTE(db[[#This Row],[NB BM]]," ",),".",""),"-",""),"(",""),")",""),"/",""),"""",""),"+",""))</f>
        <v>bppelnax03ht</v>
      </c>
      <c r="C2342" s="86" t="str">
        <f>LOWER(SUBSTITUTE(SUBSTITUTE(SUBSTITUTE(SUBSTITUTE(SUBSTITUTE(SUBSTITUTE(SUBSTITUTE(SUBSTITUTE(SUBSTITUTE(db[[#This Row],[NB NOTA]]," ",),".",""),"-",""),"(",""),")",""),",",""),"/",""),"""",""),"+",""))</f>
        <v>pelnax03hitam</v>
      </c>
      <c r="D2342" s="86" t="str">
        <f>LOWER(SUBSTITUTE(SUBSTITUTE(SUBSTITUTE(SUBSTITUTE(SUBSTITUTE(SUBSTITUTE(SUBSTITUTE(SUBSTITUTE(SUBSTITUTE(db[[#This Row],[NB PAJAK]]," ",""),"-",""),"(",""),")",""),".",""),",",""),"/",""),"""",""),"+",""))</f>
        <v/>
      </c>
      <c r="E2342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bppelnax03ht10grsuntana</v>
      </c>
      <c r="F2342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pelnax03hitam10grs</v>
      </c>
      <c r="G2342" s="86" t="str">
        <f>db[[#This Row],[NB NOTA_C]]&amp;LOWER(SUBSTITUTE(SUBSTITUTE(SUBSTITUTE(SUBSTITUTE(SUBSTITUTE(SUBSTITUTE(SUBSTITUTE(SUBSTITUTE(SUBSTITUTE(db[[#This Row],[FAKTUR]]," ",),".",""),"-",""),"(",""),")",""),",",""),"/",""),"""",""),"+",""))</f>
        <v>pelnax03hitamuntana</v>
      </c>
      <c r="H2342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pelnax03hitam10grsuntana</v>
      </c>
      <c r="I2342" s="51" t="s">
        <v>5141</v>
      </c>
      <c r="J2342" s="51" t="s">
        <v>5137</v>
      </c>
      <c r="K2342" s="52"/>
      <c r="L2342" s="2" t="s">
        <v>1336</v>
      </c>
      <c r="M2342" s="87" t="e">
        <f>IF(db[[#This Row],[NB NOTA_C]]="","",COUNTIF([2]!B_MSK[concat],db[[#This Row],[NB NOTA_C]]))</f>
        <v>#REF!</v>
      </c>
      <c r="N2342" s="88" t="s">
        <v>1909</v>
      </c>
      <c r="O2342" s="86" t="s">
        <v>1404</v>
      </c>
      <c r="P2342" s="51" t="s">
        <v>2443</v>
      </c>
      <c r="Q2342" s="86"/>
      <c r="R2342" s="86" t="str">
        <f>IF(db[[#This Row],[QTY/ CTN]]="","",SUBSTITUTE(SUBSTITUTE(SUBSTITUTE(db[[#This Row],[QTY/ CTN]]," ","_",2),"(",""),")","")&amp;"_")</f>
        <v>10 GRS_</v>
      </c>
      <c r="S2342" s="86">
        <f>IF(db[[#This Row],[H_QTY/ CTN]]="","",SEARCH("_",db[[#This Row],[H_QTY/ CTN]]))</f>
        <v>7</v>
      </c>
      <c r="T2342" s="86">
        <f>IF(db[[#This Row],[H_QTY/ CTN]]="","",LEN(db[[#This Row],[H_QTY/ CTN]]))</f>
        <v>7</v>
      </c>
      <c r="U2342" s="89" t="str">
        <f>IF(db[[#This Row],[H_QTY/ CTN]]="","",LEFT(db[[#This Row],[H_QTY/ CTN]],db[[#This Row],[H_1]]-1))</f>
        <v>10 GRS</v>
      </c>
      <c r="V2342" s="89" t="str">
        <f>IF(NOT(db[[#This Row],[H_1]]=db[[#This Row],[H_2]]),MID(db[[#This Row],[H_QTY/ CTN]],db[[#This Row],[H_1]]+1,db[[#This Row],[H_2]]-db[[#This Row],[H_1]]-1),"")</f>
        <v/>
      </c>
      <c r="W2342" s="89" t="str">
        <f>IF(db[[#This Row],[QTY/ CTN B]]="","",LEFT(db[[#This Row],[QTY/ CTN B]],SEARCH(" ",db[[#This Row],[QTY/ CTN B]],1)-1))</f>
        <v>10</v>
      </c>
      <c r="X2342" s="89" t="str">
        <f>IF(db[[#This Row],[QTY/ CTN B]]="","",RIGHT(db[[#This Row],[QTY/ CTN B]],LEN(db[[#This Row],[QTY/ CTN B]])-SEARCH(" ",db[[#This Row],[QTY/ CTN B]],1)))</f>
        <v>GRS</v>
      </c>
      <c r="Y2342" s="89">
        <f>IF(db[[#This Row],[QTY/ CTN TG]]="",IF(db[[#This Row],[STN TG]]="","",12),LEFT(db[[#This Row],[QTY/ CTN TG]],SEARCH(" ",db[[#This Row],[QTY/ CTN TG]],1)-1))</f>
        <v>12</v>
      </c>
      <c r="Z23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342" s="89">
        <f>IF(db[[#This Row],[STN K]]="","",IF(db[[#This Row],[STN TG]]="LSN",12,""))</f>
        <v>12</v>
      </c>
      <c r="AB2342" s="89" t="str">
        <f>IF(db[[#This Row],[STN TG]]="LSN","PCS","")</f>
        <v>PCS</v>
      </c>
      <c r="AC2342" s="89">
        <f>db[[#This Row],[QTY B]]*IF(db[[#This Row],[QTY TG]]="",1,db[[#This Row],[QTY TG]])*IF(db[[#This Row],[QTY K]]="",1,db[[#This Row],[QTY K]])</f>
        <v>1440</v>
      </c>
      <c r="AD2342" s="89" t="str">
        <f>IF(db[[#This Row],[STN K]]="",IF(db[[#This Row],[STN TG]]="",db[[#This Row],[STN B]],db[[#This Row],[STN TG]]),db[[#This Row],[STN K]])</f>
        <v>PCS</v>
      </c>
      <c r="AE2342" s="40"/>
    </row>
    <row r="2343" spans="1:31" x14ac:dyDescent="0.25">
      <c r="A2343" s="40">
        <f t="shared" si="36"/>
        <v>2342</v>
      </c>
      <c r="B2343" s="5" t="str">
        <f>LOWER(SUBSTITUTE(SUBSTITUTE(SUBSTITUTE(SUBSTITUTE(SUBSTITUTE(SUBSTITUTE(SUBSTITUTE(SUBSTITUTE(db[[#This Row],[NB BM]]," ",),".",""),"-",""),"(",""),")",""),"/",""),"""",""),"+",""))</f>
        <v>pen4wtz8401</v>
      </c>
      <c r="C2343" s="5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D2343" s="5" t="str">
        <f>LOWER(SUBSTITUTE(SUBSTITUTE(SUBSTITUTE(SUBSTITUTE(SUBSTITUTE(SUBSTITUTE(SUBSTITUTE(SUBSTITUTE(SUBSTITUTE(db[[#This Row],[NB PAJAK]]," ",""),"-",""),"(",""),")",""),".",""),",",""),"/",""),"""",""),"+",""))</f>
        <v/>
      </c>
      <c r="E234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pen4wtz8401144lsnuntana</v>
      </c>
      <c r="F234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pen4warnatz8401144lsn</v>
      </c>
      <c r="G2343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pen4warnatz8401untana</v>
      </c>
      <c r="H234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pen4warnatz8401144lsnuntana</v>
      </c>
      <c r="I2343" s="2" t="s">
        <v>3764</v>
      </c>
      <c r="J2343" s="2" t="s">
        <v>3763</v>
      </c>
      <c r="K2343" s="14"/>
      <c r="L2343" s="2" t="s">
        <v>1336</v>
      </c>
      <c r="M2343" s="34" t="e">
        <f>IF(db[[#This Row],[NB NOTA_C]]="","",COUNTIF([2]!B_MSK[concat],db[[#This Row],[NB NOTA_C]]))</f>
        <v>#REF!</v>
      </c>
      <c r="N2343" s="9" t="s">
        <v>1842</v>
      </c>
      <c r="O2343" s="5" t="s">
        <v>1391</v>
      </c>
      <c r="P2343" s="2" t="s">
        <v>2443</v>
      </c>
      <c r="R2343" s="2" t="str">
        <f>IF(db[[#This Row],[QTY/ CTN]]="","",SUBSTITUTE(SUBSTITUTE(SUBSTITUTE(db[[#This Row],[QTY/ CTN]]," ","_",2),"(",""),")","")&amp;"_")</f>
        <v>144 LSN_</v>
      </c>
      <c r="S2343" s="2">
        <f>IF(db[[#This Row],[H_QTY/ CTN]]="","",SEARCH("_",db[[#This Row],[H_QTY/ CTN]]))</f>
        <v>8</v>
      </c>
      <c r="T2343" s="2">
        <f>IF(db[[#This Row],[H_QTY/ CTN]]="","",LEN(db[[#This Row],[H_QTY/ CTN]]))</f>
        <v>8</v>
      </c>
      <c r="U2343" s="41" t="str">
        <f>IF(db[[#This Row],[H_QTY/ CTN]]="","",LEFT(db[[#This Row],[H_QTY/ CTN]],db[[#This Row],[H_1]]-1))</f>
        <v>144 LSN</v>
      </c>
      <c r="V2343" s="40" t="str">
        <f>IF(NOT(db[[#This Row],[H_1]]=db[[#This Row],[H_2]]),MID(db[[#This Row],[H_QTY/ CTN]],db[[#This Row],[H_1]]+1,db[[#This Row],[H_2]]-db[[#This Row],[H_1]]-1),"")</f>
        <v/>
      </c>
      <c r="W2343" s="40" t="str">
        <f>IF(db[[#This Row],[QTY/ CTN B]]="","",LEFT(db[[#This Row],[QTY/ CTN B]],SEARCH(" ",db[[#This Row],[QTY/ CTN B]],1)-1))</f>
        <v>144</v>
      </c>
      <c r="X2343" s="40" t="str">
        <f>IF(db[[#This Row],[QTY/ CTN B]]="","",RIGHT(db[[#This Row],[QTY/ CTN B]],LEN(db[[#This Row],[QTY/ CTN B]])-SEARCH(" ",db[[#This Row],[QTY/ CTN B]],1)))</f>
        <v>LSN</v>
      </c>
      <c r="Y2343" s="40">
        <f>IF(db[[#This Row],[QTY/ CTN TG]]="",IF(db[[#This Row],[STN TG]]="","",12),LEFT(db[[#This Row],[QTY/ CTN TG]],SEARCH(" ",db[[#This Row],[QTY/ CTN TG]],1)-1))</f>
        <v>12</v>
      </c>
      <c r="Z23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43" s="40" t="str">
        <f>IF(db[[#This Row],[STN K]]="","",IF(db[[#This Row],[STN TG]]="LSN",12,""))</f>
        <v/>
      </c>
      <c r="AB2343" s="40" t="str">
        <f>IF(db[[#This Row],[STN TG]]="LSN","PCS","")</f>
        <v/>
      </c>
      <c r="AC2343" s="40">
        <f>db[[#This Row],[QTY B]]*IF(db[[#This Row],[QTY TG]]="",1,db[[#This Row],[QTY TG]])*IF(db[[#This Row],[QTY K]]="",1,db[[#This Row],[QTY K]])</f>
        <v>1728</v>
      </c>
      <c r="AD2343" s="40" t="str">
        <f>IF(db[[#This Row],[STN K]]="",IF(db[[#This Row],[STN TG]]="",db[[#This Row],[STN B]],db[[#This Row],[STN TG]]),db[[#This Row],[STN K]])</f>
        <v>PCS</v>
      </c>
      <c r="AE2343" s="40"/>
    </row>
    <row r="2344" spans="1:31" x14ac:dyDescent="0.25">
      <c r="A2344" s="40">
        <f t="shared" si="36"/>
        <v>2343</v>
      </c>
      <c r="B2344" s="5" t="str">
        <f>LOWER(SUBSTITUTE(SUBSTITUTE(SUBSTITUTE(SUBSTITUTE(SUBSTITUTE(SUBSTITUTE(SUBSTITUTE(SUBSTITUTE(db[[#This Row],[NB BM]]," ",),".",""),"-",""),"(",""),")",""),"/",""),"""",""),"+",""))</f>
        <v>bp4wvancovc6210</v>
      </c>
      <c r="C2344" s="5" t="str">
        <f>LOWER(SUBSTITUTE(SUBSTITUTE(SUBSTITUTE(SUBSTITUTE(SUBSTITUTE(SUBSTITUTE(SUBSTITUTE(SUBSTITUTE(SUBSTITUTE(db[[#This Row],[NB NOTA]]," ",),".",""),"-",""),"(",""),")",""),",",""),"/",""),"""",""),"+",""))</f>
        <v>pen4wvc6201vanco</v>
      </c>
      <c r="D2344" s="5" t="str">
        <f>LOWER(SUBSTITUTE(SUBSTITUTE(SUBSTITUTE(SUBSTITUTE(SUBSTITUTE(SUBSTITUTE(SUBSTITUTE(SUBSTITUTE(SUBSTITUTE(db[[#This Row],[NB PAJAK]]," ",""),"-",""),"(",""),")",""),".",""),",",""),"/",""),"""",""),"+",""))</f>
        <v>pen4wvc6201vanco</v>
      </c>
      <c r="E234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bp4wvancovc6210144lsnartomoro</v>
      </c>
      <c r="F234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pen4wvc6201vanco144lsn</v>
      </c>
      <c r="G2344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pen4wvc6201vancoartomoro</v>
      </c>
      <c r="H234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pen4wvc6201vanco144lsnartomoro</v>
      </c>
      <c r="I2344" s="2" t="s">
        <v>7020</v>
      </c>
      <c r="J2344" s="2" t="s">
        <v>7011</v>
      </c>
      <c r="K2344" s="14" t="s">
        <v>7011</v>
      </c>
      <c r="L2344" s="2" t="s">
        <v>1335</v>
      </c>
      <c r="M2344" s="33" t="e">
        <f>IF(db[[#This Row],[NB NOTA_C]]="","",COUNTIF([2]!B_MSK[concat],db[[#This Row],[NB NOTA_C]]))</f>
        <v>#REF!</v>
      </c>
      <c r="N2344" s="9" t="s">
        <v>1843</v>
      </c>
      <c r="O2344" s="5" t="s">
        <v>1391</v>
      </c>
      <c r="P2344" s="2" t="s">
        <v>2443</v>
      </c>
      <c r="Q2344" s="5" t="s">
        <v>7448</v>
      </c>
      <c r="R2344" s="5" t="str">
        <f>IF(db[[#This Row],[QTY/ CTN]]="","",SUBSTITUTE(SUBSTITUTE(SUBSTITUTE(db[[#This Row],[QTY/ CTN]]," ","_",2),"(",""),")","")&amp;"_")</f>
        <v>144 LSN_</v>
      </c>
      <c r="S2344" s="5">
        <f>IF(db[[#This Row],[H_QTY/ CTN]]="","",SEARCH("_",db[[#This Row],[H_QTY/ CTN]]))</f>
        <v>8</v>
      </c>
      <c r="T2344" s="5">
        <f>IF(db[[#This Row],[H_QTY/ CTN]]="","",LEN(db[[#This Row],[H_QTY/ CTN]]))</f>
        <v>8</v>
      </c>
      <c r="U2344" s="40" t="str">
        <f>IF(db[[#This Row],[H_QTY/ CTN]]="","",LEFT(db[[#This Row],[H_QTY/ CTN]],db[[#This Row],[H_1]]-1))</f>
        <v>144 LSN</v>
      </c>
      <c r="V2344" s="40" t="str">
        <f>IF(NOT(db[[#This Row],[H_1]]=db[[#This Row],[H_2]]),MID(db[[#This Row],[H_QTY/ CTN]],db[[#This Row],[H_1]]+1,db[[#This Row],[H_2]]-db[[#This Row],[H_1]]-1),"")</f>
        <v/>
      </c>
      <c r="W2344" s="40" t="str">
        <f>IF(db[[#This Row],[QTY/ CTN B]]="","",LEFT(db[[#This Row],[QTY/ CTN B]],SEARCH(" ",db[[#This Row],[QTY/ CTN B]],1)-1))</f>
        <v>144</v>
      </c>
      <c r="X2344" s="40" t="str">
        <f>IF(db[[#This Row],[QTY/ CTN B]]="","",RIGHT(db[[#This Row],[QTY/ CTN B]],LEN(db[[#This Row],[QTY/ CTN B]])-SEARCH(" ",db[[#This Row],[QTY/ CTN B]],1)))</f>
        <v>LSN</v>
      </c>
      <c r="Y2344" s="40">
        <f>IF(db[[#This Row],[QTY/ CTN TG]]="",IF(db[[#This Row],[STN TG]]="","",12),LEFT(db[[#This Row],[QTY/ CTN TG]],SEARCH(" ",db[[#This Row],[QTY/ CTN TG]],1)-1))</f>
        <v>12</v>
      </c>
      <c r="Z23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44" s="40" t="str">
        <f>IF(db[[#This Row],[STN K]]="","",IF(db[[#This Row],[STN TG]]="LSN",12,""))</f>
        <v/>
      </c>
      <c r="AB2344" s="40" t="str">
        <f>IF(db[[#This Row],[STN TG]]="LSN","PCS","")</f>
        <v/>
      </c>
      <c r="AC2344" s="40">
        <f>db[[#This Row],[QTY B]]*IF(db[[#This Row],[QTY TG]]="",1,db[[#This Row],[QTY TG]])*IF(db[[#This Row],[QTY K]]="",1,db[[#This Row],[QTY K]])</f>
        <v>1728</v>
      </c>
      <c r="AD2344" s="40" t="str">
        <f>IF(db[[#This Row],[STN K]]="",IF(db[[#This Row],[STN TG]]="",db[[#This Row],[STN B]],db[[#This Row],[STN TG]]),db[[#This Row],[STN K]])</f>
        <v>PCS</v>
      </c>
      <c r="AE2344" s="40"/>
    </row>
    <row r="2345" spans="1:31" x14ac:dyDescent="0.25">
      <c r="A2345" s="40">
        <f t="shared" si="36"/>
        <v>2344</v>
      </c>
      <c r="B2345" s="2" t="str">
        <f>LOWER(SUBSTITUTE(SUBSTITUTE(SUBSTITUTE(SUBSTITUTE(SUBSTITUTE(SUBSTITUTE(SUBSTITUTE(SUBSTITUTE(db[[#This Row],[NB BM]]," ",),".",""),"-",""),"(",""),")",""),"/",""),"""",""),"+",""))</f>
        <v>standpenjkpsgp300hitam</v>
      </c>
      <c r="C2345" s="2" t="str">
        <f>LOWER(SUBSTITUTE(SUBSTITUTE(SUBSTITUTE(SUBSTITUTE(SUBSTITUTE(SUBSTITUTE(SUBSTITUTE(SUBSTITUTE(SUBSTITUTE(db[[#This Row],[NB NOTA]]," ",),".",""),"-",""),"(",""),")",""),",",""),"/",""),"""",""),"+",""))</f>
        <v>penstandpsgp300blackjk</v>
      </c>
      <c r="D2345" s="2" t="str">
        <f>LOWER(SUBSTITUTE(SUBSTITUTE(SUBSTITUTE(SUBSTITUTE(SUBSTITUTE(SUBSTITUTE(SUBSTITUTE(SUBSTITUTE(SUBSTITUTE(db[[#This Row],[NB PAJAK]]," ",""),"-",""),"(",""),")",""),".",""),",",""),"/",""),"""",""),"+",""))</f>
        <v>standpenjoykopsgp300hitam</v>
      </c>
      <c r="E234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standpenjkpsgp300hitam480pcsartomoro</v>
      </c>
      <c r="F234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penstandpsgp300blackjk480pcs</v>
      </c>
      <c r="G2345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penstandpsgp300blackjkartomoro</v>
      </c>
      <c r="H234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penstandpsgp300blackjk480pcsartomoro</v>
      </c>
      <c r="I2345" s="2" t="s">
        <v>5450</v>
      </c>
      <c r="J2345" s="2" t="s">
        <v>5449</v>
      </c>
      <c r="K2345" s="14" t="s">
        <v>5451</v>
      </c>
      <c r="L2345" s="12" t="s">
        <v>1335</v>
      </c>
      <c r="M2345" s="34" t="e">
        <f>IF(db[[#This Row],[NB NOTA_C]]="","",COUNTIF([2]!B_MSK[concat],db[[#This Row],[NB NOTA_C]]))</f>
        <v>#REF!</v>
      </c>
      <c r="N2345" s="14" t="s">
        <v>1346</v>
      </c>
      <c r="O2345" s="2" t="s">
        <v>1493</v>
      </c>
      <c r="P2345" s="2" t="s">
        <v>2443</v>
      </c>
      <c r="R2345" s="2" t="str">
        <f>IF(db[[#This Row],[QTY/ CTN]]="","",SUBSTITUTE(SUBSTITUTE(SUBSTITUTE(db[[#This Row],[QTY/ CTN]]," ","_",2),"(",""),")","")&amp;"_")</f>
        <v>480 PCS_</v>
      </c>
      <c r="S2345" s="2">
        <f>IF(db[[#This Row],[H_QTY/ CTN]]="","",SEARCH("_",db[[#This Row],[H_QTY/ CTN]]))</f>
        <v>8</v>
      </c>
      <c r="T2345" s="2">
        <f>IF(db[[#This Row],[H_QTY/ CTN]]="","",LEN(db[[#This Row],[H_QTY/ CTN]]))</f>
        <v>8</v>
      </c>
      <c r="U2345" s="41" t="str">
        <f>IF(db[[#This Row],[H_QTY/ CTN]]="","",LEFT(db[[#This Row],[H_QTY/ CTN]],db[[#This Row],[H_1]]-1))</f>
        <v>480 PCS</v>
      </c>
      <c r="V2345" s="40" t="str">
        <f>IF(NOT(db[[#This Row],[H_1]]=db[[#This Row],[H_2]]),MID(db[[#This Row],[H_QTY/ CTN]],db[[#This Row],[H_1]]+1,db[[#This Row],[H_2]]-db[[#This Row],[H_1]]-1),"")</f>
        <v/>
      </c>
      <c r="W2345" s="40" t="str">
        <f>IF(db[[#This Row],[QTY/ CTN B]]="","",LEFT(db[[#This Row],[QTY/ CTN B]],SEARCH(" ",db[[#This Row],[QTY/ CTN B]],1)-1))</f>
        <v>480</v>
      </c>
      <c r="X2345" s="40" t="str">
        <f>IF(db[[#This Row],[QTY/ CTN B]]="","",RIGHT(db[[#This Row],[QTY/ CTN B]],LEN(db[[#This Row],[QTY/ CTN B]])-SEARCH(" ",db[[#This Row],[QTY/ CTN B]],1)))</f>
        <v>PCS</v>
      </c>
      <c r="Y2345" s="40" t="str">
        <f>IF(db[[#This Row],[QTY/ CTN TG]]="",IF(db[[#This Row],[STN TG]]="","",12),LEFT(db[[#This Row],[QTY/ CTN TG]],SEARCH(" ",db[[#This Row],[QTY/ CTN TG]],1)-1))</f>
        <v/>
      </c>
      <c r="Z23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45" s="40" t="str">
        <f>IF(db[[#This Row],[STN K]]="","",IF(db[[#This Row],[STN TG]]="LSN",12,""))</f>
        <v/>
      </c>
      <c r="AB2345" s="40" t="str">
        <f>IF(db[[#This Row],[STN TG]]="LSN","PCS","")</f>
        <v/>
      </c>
      <c r="AC2345" s="40">
        <f>db[[#This Row],[QTY B]]*IF(db[[#This Row],[QTY TG]]="",1,db[[#This Row],[QTY TG]])*IF(db[[#This Row],[QTY K]]="",1,db[[#This Row],[QTY K]])</f>
        <v>480</v>
      </c>
      <c r="AD2345" s="40" t="str">
        <f>IF(db[[#This Row],[STN K]]="",IF(db[[#This Row],[STN TG]]="",db[[#This Row],[STN B]],db[[#This Row],[STN TG]]),db[[#This Row],[STN K]])</f>
        <v>PCS</v>
      </c>
      <c r="AE2345" s="40"/>
    </row>
    <row r="2346" spans="1:31" x14ac:dyDescent="0.25">
      <c r="A2346" s="40">
        <f t="shared" si="36"/>
        <v>2345</v>
      </c>
      <c r="B2346" s="5" t="str">
        <f>LOWER(SUBSTITUTE(SUBSTITUTE(SUBSTITUTE(SUBSTITUTE(SUBSTITUTE(SUBSTITUTE(SUBSTITUTE(SUBSTITUTE(db[[#This Row],[NB BM]]," ",),".",""),"-",""),"(",""),")",""),"/",""),"""",""),"+",""))</f>
        <v>pensil2bjk6161</v>
      </c>
      <c r="C2346" s="5" t="str">
        <f>LOWER(SUBSTITUTE(SUBSTITUTE(SUBSTITUTE(SUBSTITUTE(SUBSTITUTE(SUBSTITUTE(SUBSTITUTE(SUBSTITUTE(SUBSTITUTE(db[[#This Row],[NB NOTA]]," ",),".",""),"-",""),"(",""),")",""),",",""),"/",""),"""",""),"+",""))</f>
        <v>pencil61612bjk</v>
      </c>
      <c r="D2346" s="5" t="str">
        <f>LOWER(SUBSTITUTE(SUBSTITUTE(SUBSTITUTE(SUBSTITUTE(SUBSTITUTE(SUBSTITUTE(SUBSTITUTE(SUBSTITUTE(SUBSTITUTE(db[[#This Row],[NB PAJAK]]," ",""),"-",""),"(",""),")",""),".",""),",",""),"/",""),"""",""),"+",""))</f>
        <v>pensiljoyko2b6161</v>
      </c>
      <c r="E234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pensil2bjk616130grsartomoro</v>
      </c>
      <c r="F234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pencil61612bjk30grs</v>
      </c>
      <c r="G2346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pencil61612bjkartomoro</v>
      </c>
      <c r="H234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pencil61612bjk30grsartomoro</v>
      </c>
      <c r="I2346" s="2" t="s">
        <v>5418</v>
      </c>
      <c r="J2346" s="2" t="s">
        <v>5270</v>
      </c>
      <c r="K2346" s="14" t="s">
        <v>5271</v>
      </c>
      <c r="L2346" s="2" t="s">
        <v>1335</v>
      </c>
      <c r="M2346" s="33" t="e">
        <f>IF(db[[#This Row],[NB NOTA_C]]="","",COUNTIF([2]!B_MSK[concat],db[[#This Row],[NB NOTA_C]]))</f>
        <v>#REF!</v>
      </c>
      <c r="N2346" s="9" t="s">
        <v>1346</v>
      </c>
      <c r="O2346" s="5" t="s">
        <v>1402</v>
      </c>
      <c r="P2346" s="2" t="s">
        <v>2444</v>
      </c>
      <c r="Q2346" s="5"/>
      <c r="R2346" s="5" t="str">
        <f>IF(db[[#This Row],[QTY/ CTN]]="","",SUBSTITUTE(SUBSTITUTE(SUBSTITUTE(db[[#This Row],[QTY/ CTN]]," ","_",2),"(",""),")","")&amp;"_")</f>
        <v>30 GRS_</v>
      </c>
      <c r="S2346" s="5">
        <f>IF(db[[#This Row],[H_QTY/ CTN]]="","",SEARCH("_",db[[#This Row],[H_QTY/ CTN]]))</f>
        <v>7</v>
      </c>
      <c r="T2346" s="5">
        <f>IF(db[[#This Row],[H_QTY/ CTN]]="","",LEN(db[[#This Row],[H_QTY/ CTN]]))</f>
        <v>7</v>
      </c>
      <c r="U2346" s="40" t="str">
        <f>IF(db[[#This Row],[H_QTY/ CTN]]="","",LEFT(db[[#This Row],[H_QTY/ CTN]],db[[#This Row],[H_1]]-1))</f>
        <v>30 GRS</v>
      </c>
      <c r="V2346" s="40" t="str">
        <f>IF(NOT(db[[#This Row],[H_1]]=db[[#This Row],[H_2]]),MID(db[[#This Row],[H_QTY/ CTN]],db[[#This Row],[H_1]]+1,db[[#This Row],[H_2]]-db[[#This Row],[H_1]]-1),"")</f>
        <v/>
      </c>
      <c r="W2346" s="40" t="str">
        <f>IF(db[[#This Row],[QTY/ CTN B]]="","",LEFT(db[[#This Row],[QTY/ CTN B]],SEARCH(" ",db[[#This Row],[QTY/ CTN B]],1)-1))</f>
        <v>30</v>
      </c>
      <c r="X2346" s="40" t="str">
        <f>IF(db[[#This Row],[QTY/ CTN B]]="","",RIGHT(db[[#This Row],[QTY/ CTN B]],LEN(db[[#This Row],[QTY/ CTN B]])-SEARCH(" ",db[[#This Row],[QTY/ CTN B]],1)))</f>
        <v>GRS</v>
      </c>
      <c r="Y2346" s="40">
        <f>IF(db[[#This Row],[QTY/ CTN TG]]="",IF(db[[#This Row],[STN TG]]="","",12),LEFT(db[[#This Row],[QTY/ CTN TG]],SEARCH(" ",db[[#This Row],[QTY/ CTN TG]],1)-1))</f>
        <v>12</v>
      </c>
      <c r="Z23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346" s="40">
        <f>IF(db[[#This Row],[STN K]]="","",IF(db[[#This Row],[STN TG]]="LSN",12,""))</f>
        <v>12</v>
      </c>
      <c r="AB2346" s="40" t="str">
        <f>IF(db[[#This Row],[STN TG]]="LSN","PCS","")</f>
        <v>PCS</v>
      </c>
      <c r="AC2346" s="40">
        <f>db[[#This Row],[QTY B]]*IF(db[[#This Row],[QTY TG]]="",1,db[[#This Row],[QTY TG]])*IF(db[[#This Row],[QTY K]]="",1,db[[#This Row],[QTY K]])</f>
        <v>4320</v>
      </c>
      <c r="AD2346" s="40" t="str">
        <f>IF(db[[#This Row],[STN K]]="",IF(db[[#This Row],[STN TG]]="",db[[#This Row],[STN B]],db[[#This Row],[STN TG]]),db[[#This Row],[STN K]])</f>
        <v>PCS</v>
      </c>
      <c r="AE2346" s="40"/>
    </row>
    <row r="2347" spans="1:31" x14ac:dyDescent="0.25">
      <c r="A2347" s="40">
        <f t="shared" si="36"/>
        <v>2346</v>
      </c>
      <c r="B2347" s="5" t="str">
        <f>LOWER(SUBSTITUTE(SUBSTITUTE(SUBSTITUTE(SUBSTITUTE(SUBSTITUTE(SUBSTITUTE(SUBSTITUTE(SUBSTITUTE(db[[#This Row],[NB BM]]," ",),".",""),"-",""),"(",""),")",""),"/",""),"""",""),"+",""))</f>
        <v>pctopla2878biru</v>
      </c>
      <c r="C2347" s="5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D2347" s="5" t="str">
        <f>LOWER(SUBSTITUTE(SUBSTITUTE(SUBSTITUTE(SUBSTITUTE(SUBSTITUTE(SUBSTITUTE(SUBSTITUTE(SUBSTITUTE(SUBSTITUTE(db[[#This Row],[NB PAJAK]]," ",""),"-",""),"(",""),")",""),".",""),",",""),"/",""),"""",""),"+",""))</f>
        <v/>
      </c>
      <c r="E234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pctopla2878biruuntana</v>
      </c>
      <c r="F234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pencilcase2878blue</v>
      </c>
      <c r="G2347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pencilcase2878blueuntana</v>
      </c>
      <c r="H234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pencilcase2878blueuntana</v>
      </c>
      <c r="I2347" s="2" t="s">
        <v>5868</v>
      </c>
      <c r="J2347" s="2" t="s">
        <v>2363</v>
      </c>
      <c r="K2347" s="14"/>
      <c r="L2347" s="2" t="s">
        <v>1336</v>
      </c>
      <c r="M2347" s="34" t="e">
        <f>IF(db[[#This Row],[NB NOTA_C]]="","",COUNTIF([2]!B_MSK[concat],db[[#This Row],[NB NOTA_C]]))</f>
        <v>#REF!</v>
      </c>
      <c r="N2347" s="9" t="s">
        <v>2366</v>
      </c>
      <c r="O2347" s="5"/>
      <c r="P2347" s="2" t="s">
        <v>2442</v>
      </c>
      <c r="R2347" s="2" t="str">
        <f>IF(db[[#This Row],[QTY/ CTN]]="","",SUBSTITUTE(SUBSTITUTE(SUBSTITUTE(db[[#This Row],[QTY/ CTN]]," ","_",2),"(",""),")","")&amp;"_")</f>
        <v/>
      </c>
      <c r="S2347" s="2" t="str">
        <f>IF(db[[#This Row],[H_QTY/ CTN]]="","",SEARCH("_",db[[#This Row],[H_QTY/ CTN]]))</f>
        <v/>
      </c>
      <c r="T2347" s="2" t="str">
        <f>IF(db[[#This Row],[H_QTY/ CTN]]="","",LEN(db[[#This Row],[H_QTY/ CTN]]))</f>
        <v/>
      </c>
      <c r="U2347" s="41" t="str">
        <f>IF(db[[#This Row],[H_QTY/ CTN]]="","",LEFT(db[[#This Row],[H_QTY/ CTN]],db[[#This Row],[H_1]]-1))</f>
        <v/>
      </c>
      <c r="V2347" s="40" t="str">
        <f>IF(NOT(db[[#This Row],[H_1]]=db[[#This Row],[H_2]]),MID(db[[#This Row],[H_QTY/ CTN]],db[[#This Row],[H_1]]+1,db[[#This Row],[H_2]]-db[[#This Row],[H_1]]-1),"")</f>
        <v/>
      </c>
      <c r="W2347" s="40" t="str">
        <f>IF(db[[#This Row],[QTY/ CTN B]]="","",LEFT(db[[#This Row],[QTY/ CTN B]],SEARCH(" ",db[[#This Row],[QTY/ CTN B]],1)-1))</f>
        <v/>
      </c>
      <c r="X2347" s="40" t="str">
        <f>IF(db[[#This Row],[QTY/ CTN B]]="","",RIGHT(db[[#This Row],[QTY/ CTN B]],LEN(db[[#This Row],[QTY/ CTN B]])-SEARCH(" ",db[[#This Row],[QTY/ CTN B]],1)))</f>
        <v/>
      </c>
      <c r="Y2347" s="40" t="str">
        <f>IF(db[[#This Row],[QTY/ CTN TG]]="",IF(db[[#This Row],[STN TG]]="","",12),LEFT(db[[#This Row],[QTY/ CTN TG]],SEARCH(" ",db[[#This Row],[QTY/ CTN TG]],1)-1))</f>
        <v/>
      </c>
      <c r="Z23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47" s="40" t="str">
        <f>IF(db[[#This Row],[STN K]]="","",IF(db[[#This Row],[STN TG]]="LSN",12,""))</f>
        <v/>
      </c>
      <c r="AB2347" s="40" t="str">
        <f>IF(db[[#This Row],[STN TG]]="LSN","PCS","")</f>
        <v/>
      </c>
      <c r="AC2347" s="40" t="e">
        <f>db[[#This Row],[QTY B]]*IF(db[[#This Row],[QTY TG]]="",1,db[[#This Row],[QTY TG]])*IF(db[[#This Row],[QTY K]]="",1,db[[#This Row],[QTY K]])</f>
        <v>#VALUE!</v>
      </c>
      <c r="AD2347" s="40" t="str">
        <f>IF(db[[#This Row],[STN K]]="",IF(db[[#This Row],[STN TG]]="",db[[#This Row],[STN B]],db[[#This Row],[STN TG]]),db[[#This Row],[STN K]])</f>
        <v/>
      </c>
      <c r="AE2347" s="40"/>
    </row>
    <row r="2348" spans="1:31" x14ac:dyDescent="0.25">
      <c r="A2348" s="40">
        <f t="shared" si="36"/>
        <v>2347</v>
      </c>
      <c r="B2348" s="5" t="str">
        <f>LOWER(SUBSTITUTE(SUBSTITUTE(SUBSTITUTE(SUBSTITUTE(SUBSTITUTE(SUBSTITUTE(SUBSTITUTE(SUBSTITUTE(db[[#This Row],[NB BM]]," ",),".",""),"-",""),"(",""),")",""),"/",""),"""",""),"+",""))</f>
        <v>pctopla2878hijau</v>
      </c>
      <c r="C2348" s="5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D2348" s="5" t="str">
        <f>LOWER(SUBSTITUTE(SUBSTITUTE(SUBSTITUTE(SUBSTITUTE(SUBSTITUTE(SUBSTITUTE(SUBSTITUTE(SUBSTITUTE(SUBSTITUTE(db[[#This Row],[NB PAJAK]]," ",""),"-",""),"(",""),")",""),".",""),",",""),"/",""),"""",""),"+",""))</f>
        <v/>
      </c>
      <c r="E234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pctopla2878hijauuntana</v>
      </c>
      <c r="F234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pencilcase2878green</v>
      </c>
      <c r="G2348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pencilcase2878greenuntana</v>
      </c>
      <c r="H234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pencilcase2878greenuntana</v>
      </c>
      <c r="I2348" s="2" t="s">
        <v>5869</v>
      </c>
      <c r="J2348" s="2" t="s">
        <v>2360</v>
      </c>
      <c r="K2348" s="14"/>
      <c r="L2348" s="2" t="s">
        <v>1336</v>
      </c>
      <c r="M2348" s="34" t="e">
        <f>IF(db[[#This Row],[NB NOTA_C]]="","",COUNTIF([2]!B_MSK[concat],db[[#This Row],[NB NOTA_C]]))</f>
        <v>#REF!</v>
      </c>
      <c r="N2348" s="9" t="s">
        <v>2366</v>
      </c>
      <c r="O2348" s="5"/>
      <c r="P2348" s="2" t="s">
        <v>2442</v>
      </c>
      <c r="R2348" s="2" t="str">
        <f>IF(db[[#This Row],[QTY/ CTN]]="","",SUBSTITUTE(SUBSTITUTE(SUBSTITUTE(db[[#This Row],[QTY/ CTN]]," ","_",2),"(",""),")","")&amp;"_")</f>
        <v/>
      </c>
      <c r="S2348" s="2" t="str">
        <f>IF(db[[#This Row],[H_QTY/ CTN]]="","",SEARCH("_",db[[#This Row],[H_QTY/ CTN]]))</f>
        <v/>
      </c>
      <c r="T2348" s="2" t="str">
        <f>IF(db[[#This Row],[H_QTY/ CTN]]="","",LEN(db[[#This Row],[H_QTY/ CTN]]))</f>
        <v/>
      </c>
      <c r="U2348" s="41" t="str">
        <f>IF(db[[#This Row],[H_QTY/ CTN]]="","",LEFT(db[[#This Row],[H_QTY/ CTN]],db[[#This Row],[H_1]]-1))</f>
        <v/>
      </c>
      <c r="V2348" s="40" t="str">
        <f>IF(NOT(db[[#This Row],[H_1]]=db[[#This Row],[H_2]]),MID(db[[#This Row],[H_QTY/ CTN]],db[[#This Row],[H_1]]+1,db[[#This Row],[H_2]]-db[[#This Row],[H_1]]-1),"")</f>
        <v/>
      </c>
      <c r="W2348" s="40" t="str">
        <f>IF(db[[#This Row],[QTY/ CTN B]]="","",LEFT(db[[#This Row],[QTY/ CTN B]],SEARCH(" ",db[[#This Row],[QTY/ CTN B]],1)-1))</f>
        <v/>
      </c>
      <c r="X2348" s="40" t="str">
        <f>IF(db[[#This Row],[QTY/ CTN B]]="","",RIGHT(db[[#This Row],[QTY/ CTN B]],LEN(db[[#This Row],[QTY/ CTN B]])-SEARCH(" ",db[[#This Row],[QTY/ CTN B]],1)))</f>
        <v/>
      </c>
      <c r="Y2348" s="40" t="str">
        <f>IF(db[[#This Row],[QTY/ CTN TG]]="",IF(db[[#This Row],[STN TG]]="","",12),LEFT(db[[#This Row],[QTY/ CTN TG]],SEARCH(" ",db[[#This Row],[QTY/ CTN TG]],1)-1))</f>
        <v/>
      </c>
      <c r="Z23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48" s="40" t="str">
        <f>IF(db[[#This Row],[STN K]]="","",IF(db[[#This Row],[STN TG]]="LSN",12,""))</f>
        <v/>
      </c>
      <c r="AB2348" s="40" t="str">
        <f>IF(db[[#This Row],[STN TG]]="LSN","PCS","")</f>
        <v/>
      </c>
      <c r="AC2348" s="40" t="e">
        <f>db[[#This Row],[QTY B]]*IF(db[[#This Row],[QTY TG]]="",1,db[[#This Row],[QTY TG]])*IF(db[[#This Row],[QTY K]]="",1,db[[#This Row],[QTY K]])</f>
        <v>#VALUE!</v>
      </c>
      <c r="AD2348" s="40" t="str">
        <f>IF(db[[#This Row],[STN K]]="",IF(db[[#This Row],[STN TG]]="",db[[#This Row],[STN B]],db[[#This Row],[STN TG]]),db[[#This Row],[STN K]])</f>
        <v/>
      </c>
      <c r="AE2348" s="40"/>
    </row>
    <row r="2349" spans="1:31" x14ac:dyDescent="0.25">
      <c r="A2349" s="40">
        <f t="shared" si="36"/>
        <v>2348</v>
      </c>
      <c r="B2349" s="5" t="str">
        <f>LOWER(SUBSTITUTE(SUBSTITUTE(SUBSTITUTE(SUBSTITUTE(SUBSTITUTE(SUBSTITUTE(SUBSTITUTE(SUBSTITUTE(db[[#This Row],[NB BM]]," ",),".",""),"-",""),"(",""),")",""),"/",""),"""",""),"+",""))</f>
        <v>pctopla2878orange</v>
      </c>
      <c r="C2349" s="5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D2349" s="5" t="str">
        <f>LOWER(SUBSTITUTE(SUBSTITUTE(SUBSTITUTE(SUBSTITUTE(SUBSTITUTE(SUBSTITUTE(SUBSTITUTE(SUBSTITUTE(SUBSTITUTE(db[[#This Row],[NB PAJAK]]," ",""),"-",""),"(",""),")",""),".",""),",",""),"/",""),"""",""),"+",""))</f>
        <v/>
      </c>
      <c r="E234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pctopla2878orangeuntana</v>
      </c>
      <c r="F234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pencilcase2878orange</v>
      </c>
      <c r="G2349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pencilcase2878orangeuntana</v>
      </c>
      <c r="H234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pencilcase2878orangeuntana</v>
      </c>
      <c r="I2349" s="2" t="s">
        <v>5870</v>
      </c>
      <c r="J2349" s="2" t="s">
        <v>2364</v>
      </c>
      <c r="K2349" s="1"/>
      <c r="L2349" s="2" t="s">
        <v>1336</v>
      </c>
      <c r="M2349" s="34" t="e">
        <f>IF(db[[#This Row],[NB NOTA_C]]="","",COUNTIF([2]!B_MSK[concat],db[[#This Row],[NB NOTA_C]]))</f>
        <v>#REF!</v>
      </c>
      <c r="N2349" s="9" t="s">
        <v>2366</v>
      </c>
      <c r="O2349" s="5"/>
      <c r="P2349" s="2" t="s">
        <v>2442</v>
      </c>
      <c r="R2349" s="2" t="str">
        <f>IF(db[[#This Row],[QTY/ CTN]]="","",SUBSTITUTE(SUBSTITUTE(SUBSTITUTE(db[[#This Row],[QTY/ CTN]]," ","_",2),"(",""),")","")&amp;"_")</f>
        <v/>
      </c>
      <c r="S2349" s="2" t="str">
        <f>IF(db[[#This Row],[H_QTY/ CTN]]="","",SEARCH("_",db[[#This Row],[H_QTY/ CTN]]))</f>
        <v/>
      </c>
      <c r="T2349" s="2" t="str">
        <f>IF(db[[#This Row],[H_QTY/ CTN]]="","",LEN(db[[#This Row],[H_QTY/ CTN]]))</f>
        <v/>
      </c>
      <c r="U2349" s="41" t="str">
        <f>IF(db[[#This Row],[H_QTY/ CTN]]="","",LEFT(db[[#This Row],[H_QTY/ CTN]],db[[#This Row],[H_1]]-1))</f>
        <v/>
      </c>
      <c r="V2349" s="40" t="str">
        <f>IF(NOT(db[[#This Row],[H_1]]=db[[#This Row],[H_2]]),MID(db[[#This Row],[H_QTY/ CTN]],db[[#This Row],[H_1]]+1,db[[#This Row],[H_2]]-db[[#This Row],[H_1]]-1),"")</f>
        <v/>
      </c>
      <c r="W2349" s="40" t="str">
        <f>IF(db[[#This Row],[QTY/ CTN B]]="","",LEFT(db[[#This Row],[QTY/ CTN B]],SEARCH(" ",db[[#This Row],[QTY/ CTN B]],1)-1))</f>
        <v/>
      </c>
      <c r="X2349" s="40" t="str">
        <f>IF(db[[#This Row],[QTY/ CTN B]]="","",RIGHT(db[[#This Row],[QTY/ CTN B]],LEN(db[[#This Row],[QTY/ CTN B]])-SEARCH(" ",db[[#This Row],[QTY/ CTN B]],1)))</f>
        <v/>
      </c>
      <c r="Y2349" s="40" t="str">
        <f>IF(db[[#This Row],[QTY/ CTN TG]]="",IF(db[[#This Row],[STN TG]]="","",12),LEFT(db[[#This Row],[QTY/ CTN TG]],SEARCH(" ",db[[#This Row],[QTY/ CTN TG]],1)-1))</f>
        <v/>
      </c>
      <c r="Z23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49" s="40" t="str">
        <f>IF(db[[#This Row],[STN K]]="","",IF(db[[#This Row],[STN TG]]="LSN",12,""))</f>
        <v/>
      </c>
      <c r="AB2349" s="40" t="str">
        <f>IF(db[[#This Row],[STN TG]]="LSN","PCS","")</f>
        <v/>
      </c>
      <c r="AC2349" s="40" t="e">
        <f>db[[#This Row],[QTY B]]*IF(db[[#This Row],[QTY TG]]="",1,db[[#This Row],[QTY TG]])*IF(db[[#This Row],[QTY K]]="",1,db[[#This Row],[QTY K]])</f>
        <v>#VALUE!</v>
      </c>
      <c r="AD2349" s="40" t="str">
        <f>IF(db[[#This Row],[STN K]]="",IF(db[[#This Row],[STN TG]]="",db[[#This Row],[STN B]],db[[#This Row],[STN TG]]),db[[#This Row],[STN K]])</f>
        <v/>
      </c>
      <c r="AE2349" s="40"/>
    </row>
    <row r="2350" spans="1:31" x14ac:dyDescent="0.25">
      <c r="A2350" s="40">
        <f t="shared" si="36"/>
        <v>2349</v>
      </c>
      <c r="B2350" s="5" t="str">
        <f>LOWER(SUBSTITUTE(SUBSTITUTE(SUBSTITUTE(SUBSTITUTE(SUBSTITUTE(SUBSTITUTE(SUBSTITUTE(SUBSTITUTE(db[[#This Row],[NB BM]]," ",),".",""),"-",""),"(",""),")",""),"/",""),"""",""),"+",""))</f>
        <v>pctopla2878ungu</v>
      </c>
      <c r="C2350" s="5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D2350" s="5" t="str">
        <f>LOWER(SUBSTITUTE(SUBSTITUTE(SUBSTITUTE(SUBSTITUTE(SUBSTITUTE(SUBSTITUTE(SUBSTITUTE(SUBSTITUTE(SUBSTITUTE(db[[#This Row],[NB PAJAK]]," ",""),"-",""),"(",""),")",""),".",""),",",""),"/",""),"""",""),"+",""))</f>
        <v/>
      </c>
      <c r="E235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pctopla2878unguuntana</v>
      </c>
      <c r="F235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pencilcase2878purple</v>
      </c>
      <c r="G2350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pencilcase2878purpleuntana</v>
      </c>
      <c r="H235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pencilcase2878purpleuntana</v>
      </c>
      <c r="I2350" s="2" t="s">
        <v>5871</v>
      </c>
      <c r="J2350" s="2" t="s">
        <v>2365</v>
      </c>
      <c r="K2350" s="14"/>
      <c r="L2350" s="2" t="s">
        <v>1336</v>
      </c>
      <c r="M2350" s="34" t="e">
        <f>IF(db[[#This Row],[NB NOTA_C]]="","",COUNTIF([2]!B_MSK[concat],db[[#This Row],[NB NOTA_C]]))</f>
        <v>#REF!</v>
      </c>
      <c r="N2350" s="9" t="s">
        <v>2366</v>
      </c>
      <c r="O2350" s="5"/>
      <c r="P2350" s="2" t="s">
        <v>2442</v>
      </c>
      <c r="R2350" s="2" t="str">
        <f>IF(db[[#This Row],[QTY/ CTN]]="","",SUBSTITUTE(SUBSTITUTE(SUBSTITUTE(db[[#This Row],[QTY/ CTN]]," ","_",2),"(",""),")","")&amp;"_")</f>
        <v/>
      </c>
      <c r="S2350" s="2" t="str">
        <f>IF(db[[#This Row],[H_QTY/ CTN]]="","",SEARCH("_",db[[#This Row],[H_QTY/ CTN]]))</f>
        <v/>
      </c>
      <c r="T2350" s="2" t="str">
        <f>IF(db[[#This Row],[H_QTY/ CTN]]="","",LEN(db[[#This Row],[H_QTY/ CTN]]))</f>
        <v/>
      </c>
      <c r="U2350" s="41" t="str">
        <f>IF(db[[#This Row],[H_QTY/ CTN]]="","",LEFT(db[[#This Row],[H_QTY/ CTN]],db[[#This Row],[H_1]]-1))</f>
        <v/>
      </c>
      <c r="V2350" s="40" t="str">
        <f>IF(NOT(db[[#This Row],[H_1]]=db[[#This Row],[H_2]]),MID(db[[#This Row],[H_QTY/ CTN]],db[[#This Row],[H_1]]+1,db[[#This Row],[H_2]]-db[[#This Row],[H_1]]-1),"")</f>
        <v/>
      </c>
      <c r="W2350" s="40" t="str">
        <f>IF(db[[#This Row],[QTY/ CTN B]]="","",LEFT(db[[#This Row],[QTY/ CTN B]],SEARCH(" ",db[[#This Row],[QTY/ CTN B]],1)-1))</f>
        <v/>
      </c>
      <c r="X2350" s="40" t="str">
        <f>IF(db[[#This Row],[QTY/ CTN B]]="","",RIGHT(db[[#This Row],[QTY/ CTN B]],LEN(db[[#This Row],[QTY/ CTN B]])-SEARCH(" ",db[[#This Row],[QTY/ CTN B]],1)))</f>
        <v/>
      </c>
      <c r="Y2350" s="40" t="str">
        <f>IF(db[[#This Row],[QTY/ CTN TG]]="",IF(db[[#This Row],[STN TG]]="","",12),LEFT(db[[#This Row],[QTY/ CTN TG]],SEARCH(" ",db[[#This Row],[QTY/ CTN TG]],1)-1))</f>
        <v/>
      </c>
      <c r="Z23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0" s="40" t="str">
        <f>IF(db[[#This Row],[STN K]]="","",IF(db[[#This Row],[STN TG]]="LSN",12,""))</f>
        <v/>
      </c>
      <c r="AB2350" s="40" t="str">
        <f>IF(db[[#This Row],[STN TG]]="LSN","PCS","")</f>
        <v/>
      </c>
      <c r="AC2350" s="40" t="e">
        <f>db[[#This Row],[QTY B]]*IF(db[[#This Row],[QTY TG]]="",1,db[[#This Row],[QTY TG]])*IF(db[[#This Row],[QTY K]]="",1,db[[#This Row],[QTY K]])</f>
        <v>#VALUE!</v>
      </c>
      <c r="AD2350" s="40" t="str">
        <f>IF(db[[#This Row],[STN K]]="",IF(db[[#This Row],[STN TG]]="",db[[#This Row],[STN B]],db[[#This Row],[STN TG]]),db[[#This Row],[STN K]])</f>
        <v/>
      </c>
      <c r="AE2350" s="40"/>
    </row>
    <row r="2351" spans="1:31" x14ac:dyDescent="0.25">
      <c r="A2351" s="40">
        <f t="shared" si="36"/>
        <v>2350</v>
      </c>
      <c r="B2351" s="5" t="str">
        <f>LOWER(SUBSTITUTE(SUBSTITUTE(SUBSTITUTE(SUBSTITUTE(SUBSTITUTE(SUBSTITUTE(SUBSTITUTE(SUBSTITUTE(db[[#This Row],[NB BM]]," ",),".",""),"-",""),"(",""),")",""),"/",""),"""",""),"+",""))</f>
        <v>pctopla2878merah</v>
      </c>
      <c r="C2351" s="5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D2351" s="5" t="str">
        <f>LOWER(SUBSTITUTE(SUBSTITUTE(SUBSTITUTE(SUBSTITUTE(SUBSTITUTE(SUBSTITUTE(SUBSTITUTE(SUBSTITUTE(SUBSTITUTE(db[[#This Row],[NB PAJAK]]," ",""),"-",""),"(",""),")",""),".",""),",",""),"/",""),"""",""),"+",""))</f>
        <v/>
      </c>
      <c r="E235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pctopla2878merahuntana</v>
      </c>
      <c r="F235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pencilcase2878red</v>
      </c>
      <c r="G2351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pencilcase2878reduntana</v>
      </c>
      <c r="H235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pencilcase2878reduntana</v>
      </c>
      <c r="I2351" s="2" t="s">
        <v>5872</v>
      </c>
      <c r="J2351" s="2" t="s">
        <v>2361</v>
      </c>
      <c r="K2351" s="1"/>
      <c r="L2351" s="2" t="s">
        <v>1336</v>
      </c>
      <c r="M2351" s="34" t="e">
        <f>IF(db[[#This Row],[NB NOTA_C]]="","",COUNTIF([2]!B_MSK[concat],db[[#This Row],[NB NOTA_C]]))</f>
        <v>#REF!</v>
      </c>
      <c r="N2351" s="9" t="s">
        <v>2366</v>
      </c>
      <c r="O2351" s="5"/>
      <c r="P2351" s="2" t="s">
        <v>2442</v>
      </c>
      <c r="R2351" s="2" t="str">
        <f>IF(db[[#This Row],[QTY/ CTN]]="","",SUBSTITUTE(SUBSTITUTE(SUBSTITUTE(db[[#This Row],[QTY/ CTN]]," ","_",2),"(",""),")","")&amp;"_")</f>
        <v/>
      </c>
      <c r="S2351" s="2" t="str">
        <f>IF(db[[#This Row],[H_QTY/ CTN]]="","",SEARCH("_",db[[#This Row],[H_QTY/ CTN]]))</f>
        <v/>
      </c>
      <c r="T2351" s="2" t="str">
        <f>IF(db[[#This Row],[H_QTY/ CTN]]="","",LEN(db[[#This Row],[H_QTY/ CTN]]))</f>
        <v/>
      </c>
      <c r="U2351" s="41" t="str">
        <f>IF(db[[#This Row],[H_QTY/ CTN]]="","",LEFT(db[[#This Row],[H_QTY/ CTN]],db[[#This Row],[H_1]]-1))</f>
        <v/>
      </c>
      <c r="V2351" s="40" t="str">
        <f>IF(NOT(db[[#This Row],[H_1]]=db[[#This Row],[H_2]]),MID(db[[#This Row],[H_QTY/ CTN]],db[[#This Row],[H_1]]+1,db[[#This Row],[H_2]]-db[[#This Row],[H_1]]-1),"")</f>
        <v/>
      </c>
      <c r="W2351" s="40" t="str">
        <f>IF(db[[#This Row],[QTY/ CTN B]]="","",LEFT(db[[#This Row],[QTY/ CTN B]],SEARCH(" ",db[[#This Row],[QTY/ CTN B]],1)-1))</f>
        <v/>
      </c>
      <c r="X2351" s="40" t="str">
        <f>IF(db[[#This Row],[QTY/ CTN B]]="","",RIGHT(db[[#This Row],[QTY/ CTN B]],LEN(db[[#This Row],[QTY/ CTN B]])-SEARCH(" ",db[[#This Row],[QTY/ CTN B]],1)))</f>
        <v/>
      </c>
      <c r="Y2351" s="40" t="str">
        <f>IF(db[[#This Row],[QTY/ CTN TG]]="",IF(db[[#This Row],[STN TG]]="","",12),LEFT(db[[#This Row],[QTY/ CTN TG]],SEARCH(" ",db[[#This Row],[QTY/ CTN TG]],1)-1))</f>
        <v/>
      </c>
      <c r="Z23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1" s="40" t="str">
        <f>IF(db[[#This Row],[STN K]]="","",IF(db[[#This Row],[STN TG]]="LSN",12,""))</f>
        <v/>
      </c>
      <c r="AB2351" s="40" t="str">
        <f>IF(db[[#This Row],[STN TG]]="LSN","PCS","")</f>
        <v/>
      </c>
      <c r="AC2351" s="40" t="e">
        <f>db[[#This Row],[QTY B]]*IF(db[[#This Row],[QTY TG]]="",1,db[[#This Row],[QTY TG]])*IF(db[[#This Row],[QTY K]]="",1,db[[#This Row],[QTY K]])</f>
        <v>#VALUE!</v>
      </c>
      <c r="AD2351" s="40" t="str">
        <f>IF(db[[#This Row],[STN K]]="",IF(db[[#This Row],[STN TG]]="",db[[#This Row],[STN B]],db[[#This Row],[STN TG]]),db[[#This Row],[STN K]])</f>
        <v/>
      </c>
      <c r="AE2351" s="40"/>
    </row>
    <row r="2352" spans="1:31" x14ac:dyDescent="0.25">
      <c r="A2352" s="40">
        <f t="shared" si="36"/>
        <v>2351</v>
      </c>
      <c r="B2352" s="5" t="str">
        <f>LOWER(SUBSTITUTE(SUBSTITUTE(SUBSTITUTE(SUBSTITUTE(SUBSTITUTE(SUBSTITUTE(SUBSTITUTE(SUBSTITUTE(db[[#This Row],[NB BM]]," ",),".",""),"-",""),"(",""),")",""),"/",""),"""",""),"+",""))</f>
        <v>pctopla2878kuning</v>
      </c>
      <c r="C2352" s="5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D2352" s="5" t="str">
        <f>LOWER(SUBSTITUTE(SUBSTITUTE(SUBSTITUTE(SUBSTITUTE(SUBSTITUTE(SUBSTITUTE(SUBSTITUTE(SUBSTITUTE(SUBSTITUTE(db[[#This Row],[NB PAJAK]]," ",""),"-",""),"(",""),")",""),".",""),",",""),"/",""),"""",""),"+",""))</f>
        <v/>
      </c>
      <c r="E235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pctopla2878kuninguntana</v>
      </c>
      <c r="F235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pencilcase2878yellow</v>
      </c>
      <c r="G2352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pencilcase2878yellowuntana</v>
      </c>
      <c r="H235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pencilcase2878yellowuntana</v>
      </c>
      <c r="I2352" s="2" t="s">
        <v>5873</v>
      </c>
      <c r="J2352" s="2" t="s">
        <v>2362</v>
      </c>
      <c r="K2352" s="1"/>
      <c r="L2352" s="2" t="s">
        <v>1336</v>
      </c>
      <c r="M2352" s="34" t="e">
        <f>IF(db[[#This Row],[NB NOTA_C]]="","",COUNTIF([2]!B_MSK[concat],db[[#This Row],[NB NOTA_C]]))</f>
        <v>#REF!</v>
      </c>
      <c r="N2352" s="9" t="s">
        <v>2366</v>
      </c>
      <c r="O2352" s="5"/>
      <c r="P2352" s="2" t="s">
        <v>2442</v>
      </c>
      <c r="R2352" s="2" t="str">
        <f>IF(db[[#This Row],[QTY/ CTN]]="","",SUBSTITUTE(SUBSTITUTE(SUBSTITUTE(db[[#This Row],[QTY/ CTN]]," ","_",2),"(",""),")","")&amp;"_")</f>
        <v/>
      </c>
      <c r="S2352" s="2" t="str">
        <f>IF(db[[#This Row],[H_QTY/ CTN]]="","",SEARCH("_",db[[#This Row],[H_QTY/ CTN]]))</f>
        <v/>
      </c>
      <c r="T2352" s="2" t="str">
        <f>IF(db[[#This Row],[H_QTY/ CTN]]="","",LEN(db[[#This Row],[H_QTY/ CTN]]))</f>
        <v/>
      </c>
      <c r="U2352" s="41" t="str">
        <f>IF(db[[#This Row],[H_QTY/ CTN]]="","",LEFT(db[[#This Row],[H_QTY/ CTN]],db[[#This Row],[H_1]]-1))</f>
        <v/>
      </c>
      <c r="V2352" s="40" t="str">
        <f>IF(NOT(db[[#This Row],[H_1]]=db[[#This Row],[H_2]]),MID(db[[#This Row],[H_QTY/ CTN]],db[[#This Row],[H_1]]+1,db[[#This Row],[H_2]]-db[[#This Row],[H_1]]-1),"")</f>
        <v/>
      </c>
      <c r="W2352" s="40" t="str">
        <f>IF(db[[#This Row],[QTY/ CTN B]]="","",LEFT(db[[#This Row],[QTY/ CTN B]],SEARCH(" ",db[[#This Row],[QTY/ CTN B]],1)-1))</f>
        <v/>
      </c>
      <c r="X2352" s="40" t="str">
        <f>IF(db[[#This Row],[QTY/ CTN B]]="","",RIGHT(db[[#This Row],[QTY/ CTN B]],LEN(db[[#This Row],[QTY/ CTN B]])-SEARCH(" ",db[[#This Row],[QTY/ CTN B]],1)))</f>
        <v/>
      </c>
      <c r="Y2352" s="40" t="str">
        <f>IF(db[[#This Row],[QTY/ CTN TG]]="",IF(db[[#This Row],[STN TG]]="","",12),LEFT(db[[#This Row],[QTY/ CTN TG]],SEARCH(" ",db[[#This Row],[QTY/ CTN TG]],1)-1))</f>
        <v/>
      </c>
      <c r="Z23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2" s="40" t="str">
        <f>IF(db[[#This Row],[STN K]]="","",IF(db[[#This Row],[STN TG]]="LSN",12,""))</f>
        <v/>
      </c>
      <c r="AB2352" s="40" t="str">
        <f>IF(db[[#This Row],[STN TG]]="LSN","PCS","")</f>
        <v/>
      </c>
      <c r="AC2352" s="40" t="e">
        <f>db[[#This Row],[QTY B]]*IF(db[[#This Row],[QTY TG]]="",1,db[[#This Row],[QTY TG]])*IF(db[[#This Row],[QTY K]]="",1,db[[#This Row],[QTY K]])</f>
        <v>#VALUE!</v>
      </c>
      <c r="AD2352" s="40" t="str">
        <f>IF(db[[#This Row],[STN K]]="",IF(db[[#This Row],[STN TG]]="",db[[#This Row],[STN B]],db[[#This Row],[STN TG]]),db[[#This Row],[STN K]])</f>
        <v/>
      </c>
      <c r="AE2352" s="40"/>
    </row>
    <row r="2353" spans="1:31" x14ac:dyDescent="0.25">
      <c r="A2353" s="40">
        <f t="shared" si="36"/>
        <v>2352</v>
      </c>
      <c r="B2353" s="5" t="str">
        <f>LOWER(SUBSTITUTE(SUBSTITUTE(SUBSTITUTE(SUBSTITUTE(SUBSTITUTE(SUBSTITUTE(SUBSTITUTE(SUBSTITUTE(db[[#This Row],[NB BM]]," ",),".",""),"-",""),"(",""),")",""),"/",""),"""",""),"+",""))</f>
        <v>pctopla2879b</v>
      </c>
      <c r="C2353" s="5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D2353" s="5" t="str">
        <f>LOWER(SUBSTITUTE(SUBSTITUTE(SUBSTITUTE(SUBSTITUTE(SUBSTITUTE(SUBSTITUTE(SUBSTITUTE(SUBSTITUTE(SUBSTITUTE(db[[#This Row],[NB PAJAK]]," ",""),"-",""),"(",""),")",""),".",""),",",""),"/",""),"""",""),"+",""))</f>
        <v/>
      </c>
      <c r="E23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pctopla2879buntana</v>
      </c>
      <c r="F23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pencilcase2879b</v>
      </c>
      <c r="G2353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pencilcase2879buntana</v>
      </c>
      <c r="H23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pencilcase2879buntana</v>
      </c>
      <c r="I2353" s="2" t="s">
        <v>5874</v>
      </c>
      <c r="J2353" s="2" t="s">
        <v>3976</v>
      </c>
      <c r="K2353" s="14"/>
      <c r="L2353" s="2" t="s">
        <v>1336</v>
      </c>
      <c r="M2353" s="34" t="e">
        <f>IF(db[[#This Row],[NB NOTA_C]]="","",COUNTIF([2]!B_MSK[concat],db[[#This Row],[NB NOTA_C]]))</f>
        <v>#REF!</v>
      </c>
      <c r="N2353" s="9" t="s">
        <v>2366</v>
      </c>
      <c r="O2353" s="5"/>
      <c r="P2353" s="2" t="s">
        <v>2442</v>
      </c>
      <c r="R2353" s="2" t="str">
        <f>IF(db[[#This Row],[QTY/ CTN]]="","",SUBSTITUTE(SUBSTITUTE(SUBSTITUTE(db[[#This Row],[QTY/ CTN]]," ","_",2),"(",""),")","")&amp;"_")</f>
        <v/>
      </c>
      <c r="S2353" s="2" t="str">
        <f>IF(db[[#This Row],[H_QTY/ CTN]]="","",SEARCH("_",db[[#This Row],[H_QTY/ CTN]]))</f>
        <v/>
      </c>
      <c r="T2353" s="2" t="str">
        <f>IF(db[[#This Row],[H_QTY/ CTN]]="","",LEN(db[[#This Row],[H_QTY/ CTN]]))</f>
        <v/>
      </c>
      <c r="U2353" s="41" t="str">
        <f>IF(db[[#This Row],[H_QTY/ CTN]]="","",LEFT(db[[#This Row],[H_QTY/ CTN]],db[[#This Row],[H_1]]-1))</f>
        <v/>
      </c>
      <c r="V2353" s="40" t="str">
        <f>IF(NOT(db[[#This Row],[H_1]]=db[[#This Row],[H_2]]),MID(db[[#This Row],[H_QTY/ CTN]],db[[#This Row],[H_1]]+1,db[[#This Row],[H_2]]-db[[#This Row],[H_1]]-1),"")</f>
        <v/>
      </c>
      <c r="W2353" s="40" t="str">
        <f>IF(db[[#This Row],[QTY/ CTN B]]="","",LEFT(db[[#This Row],[QTY/ CTN B]],SEARCH(" ",db[[#This Row],[QTY/ CTN B]],1)-1))</f>
        <v/>
      </c>
      <c r="X2353" s="40" t="str">
        <f>IF(db[[#This Row],[QTY/ CTN B]]="","",RIGHT(db[[#This Row],[QTY/ CTN B]],LEN(db[[#This Row],[QTY/ CTN B]])-SEARCH(" ",db[[#This Row],[QTY/ CTN B]],1)))</f>
        <v/>
      </c>
      <c r="Y2353" s="40" t="str">
        <f>IF(db[[#This Row],[QTY/ CTN TG]]="",IF(db[[#This Row],[STN TG]]="","",12),LEFT(db[[#This Row],[QTY/ CTN TG]],SEARCH(" ",db[[#This Row],[QTY/ CTN TG]],1)-1))</f>
        <v/>
      </c>
      <c r="Z23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3" s="40" t="str">
        <f>IF(db[[#This Row],[STN K]]="","",IF(db[[#This Row],[STN TG]]="LSN",12,""))</f>
        <v/>
      </c>
      <c r="AB2353" s="40" t="str">
        <f>IF(db[[#This Row],[STN TG]]="LSN","PCS","")</f>
        <v/>
      </c>
      <c r="AC2353" s="40" t="e">
        <f>db[[#This Row],[QTY B]]*IF(db[[#This Row],[QTY TG]]="",1,db[[#This Row],[QTY TG]])*IF(db[[#This Row],[QTY K]]="",1,db[[#This Row],[QTY K]])</f>
        <v>#VALUE!</v>
      </c>
      <c r="AD2353" s="40" t="str">
        <f>IF(db[[#This Row],[STN K]]="",IF(db[[#This Row],[STN TG]]="",db[[#This Row],[STN B]],db[[#This Row],[STN TG]]),db[[#This Row],[STN K]])</f>
        <v/>
      </c>
      <c r="AE2353" s="40"/>
    </row>
    <row r="2354" spans="1:31" x14ac:dyDescent="0.25">
      <c r="A2354" s="40">
        <f t="shared" si="36"/>
        <v>2353</v>
      </c>
      <c r="B2354" s="5" t="str">
        <f>LOWER(SUBSTITUTE(SUBSTITUTE(SUBSTITUTE(SUBSTITUTE(SUBSTITUTE(SUBSTITUTE(SUBSTITUTE(SUBSTITUTE(db[[#This Row],[NB BM]]," ",),".",""),"-",""),"(",""),")",""),"/",""),"""",""),"+",""))</f>
        <v>pctopla2879bbiru</v>
      </c>
      <c r="C2354" s="5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D2354" s="5" t="str">
        <f>LOWER(SUBSTITUTE(SUBSTITUTE(SUBSTITUTE(SUBSTITUTE(SUBSTITUTE(SUBSTITUTE(SUBSTITUTE(SUBSTITUTE(SUBSTITUTE(db[[#This Row],[NB PAJAK]]," ",""),"-",""),"(",""),")",""),".",""),",",""),"/",""),"""",""),"+",""))</f>
        <v/>
      </c>
      <c r="E235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pctopla2879bbiru192pcsuntana</v>
      </c>
      <c r="F235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pencilcase2879bblue192pcs</v>
      </c>
      <c r="G2354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pencilcase2879bblueuntana</v>
      </c>
      <c r="H235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pencilcase2879bblue192pcsuntana</v>
      </c>
      <c r="I2354" s="2" t="s">
        <v>5875</v>
      </c>
      <c r="J2354" s="2" t="s">
        <v>2357</v>
      </c>
      <c r="K2354" s="14"/>
      <c r="L2354" s="2" t="s">
        <v>1336</v>
      </c>
      <c r="M2354" s="34" t="e">
        <f>IF(db[[#This Row],[NB NOTA_C]]="","",COUNTIF([2]!B_MSK[concat],db[[#This Row],[NB NOTA_C]]))</f>
        <v>#REF!</v>
      </c>
      <c r="N2354" s="9" t="s">
        <v>2366</v>
      </c>
      <c r="O2354" s="5" t="s">
        <v>1477</v>
      </c>
      <c r="P2354" s="2" t="s">
        <v>2442</v>
      </c>
      <c r="R2354" s="2" t="str">
        <f>IF(db[[#This Row],[QTY/ CTN]]="","",SUBSTITUTE(SUBSTITUTE(SUBSTITUTE(db[[#This Row],[QTY/ CTN]]," ","_",2),"(",""),")","")&amp;"_")</f>
        <v>192 PCS_</v>
      </c>
      <c r="S2354" s="2">
        <f>IF(db[[#This Row],[H_QTY/ CTN]]="","",SEARCH("_",db[[#This Row],[H_QTY/ CTN]]))</f>
        <v>8</v>
      </c>
      <c r="T2354" s="2">
        <f>IF(db[[#This Row],[H_QTY/ CTN]]="","",LEN(db[[#This Row],[H_QTY/ CTN]]))</f>
        <v>8</v>
      </c>
      <c r="U2354" s="41" t="str">
        <f>IF(db[[#This Row],[H_QTY/ CTN]]="","",LEFT(db[[#This Row],[H_QTY/ CTN]],db[[#This Row],[H_1]]-1))</f>
        <v>192 PCS</v>
      </c>
      <c r="V2354" s="40" t="str">
        <f>IF(NOT(db[[#This Row],[H_1]]=db[[#This Row],[H_2]]),MID(db[[#This Row],[H_QTY/ CTN]],db[[#This Row],[H_1]]+1,db[[#This Row],[H_2]]-db[[#This Row],[H_1]]-1),"")</f>
        <v/>
      </c>
      <c r="W2354" s="40" t="str">
        <f>IF(db[[#This Row],[QTY/ CTN B]]="","",LEFT(db[[#This Row],[QTY/ CTN B]],SEARCH(" ",db[[#This Row],[QTY/ CTN B]],1)-1))</f>
        <v>192</v>
      </c>
      <c r="X2354" s="40" t="str">
        <f>IF(db[[#This Row],[QTY/ CTN B]]="","",RIGHT(db[[#This Row],[QTY/ CTN B]],LEN(db[[#This Row],[QTY/ CTN B]])-SEARCH(" ",db[[#This Row],[QTY/ CTN B]],1)))</f>
        <v>PCS</v>
      </c>
      <c r="Y2354" s="40" t="str">
        <f>IF(db[[#This Row],[QTY/ CTN TG]]="",IF(db[[#This Row],[STN TG]]="","",12),LEFT(db[[#This Row],[QTY/ CTN TG]],SEARCH(" ",db[[#This Row],[QTY/ CTN TG]],1)-1))</f>
        <v/>
      </c>
      <c r="Z23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4" s="40" t="str">
        <f>IF(db[[#This Row],[STN K]]="","",IF(db[[#This Row],[STN TG]]="LSN",12,""))</f>
        <v/>
      </c>
      <c r="AB2354" s="40" t="str">
        <f>IF(db[[#This Row],[STN TG]]="LSN","PCS","")</f>
        <v/>
      </c>
      <c r="AC2354" s="40">
        <f>db[[#This Row],[QTY B]]*IF(db[[#This Row],[QTY TG]]="",1,db[[#This Row],[QTY TG]])*IF(db[[#This Row],[QTY K]]="",1,db[[#This Row],[QTY K]])</f>
        <v>192</v>
      </c>
      <c r="AD2354" s="40" t="str">
        <f>IF(db[[#This Row],[STN K]]="",IF(db[[#This Row],[STN TG]]="",db[[#This Row],[STN B]],db[[#This Row],[STN TG]]),db[[#This Row],[STN K]])</f>
        <v>PCS</v>
      </c>
      <c r="AE2354" s="40"/>
    </row>
    <row r="2355" spans="1:31" x14ac:dyDescent="0.25">
      <c r="A2355" s="40">
        <f t="shared" si="36"/>
        <v>2354</v>
      </c>
      <c r="B2355" s="5" t="str">
        <f>LOWER(SUBSTITUTE(SUBSTITUTE(SUBSTITUTE(SUBSTITUTE(SUBSTITUTE(SUBSTITUTE(SUBSTITUTE(SUBSTITUTE(db[[#This Row],[NB BM]]," ",),".",""),"-",""),"(",""),")",""),"/",""),"""",""),"+",""))</f>
        <v>pctopla2879bhijau</v>
      </c>
      <c r="C2355" s="5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D2355" s="5" t="str">
        <f>LOWER(SUBSTITUTE(SUBSTITUTE(SUBSTITUTE(SUBSTITUTE(SUBSTITUTE(SUBSTITUTE(SUBSTITUTE(SUBSTITUTE(SUBSTITUTE(db[[#This Row],[NB PAJAK]]," ",""),"-",""),"(",""),")",""),".",""),",",""),"/",""),"""",""),"+",""))</f>
        <v/>
      </c>
      <c r="E235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pctopla2879bhijau192pcsuntana</v>
      </c>
      <c r="F235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pencilcase2879bgreen192pcs</v>
      </c>
      <c r="G2355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pencilcase2879bgreenuntana</v>
      </c>
      <c r="H235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pencilcase2879bgreen192pcsuntana</v>
      </c>
      <c r="I2355" s="2" t="s">
        <v>5876</v>
      </c>
      <c r="J2355" s="2" t="s">
        <v>2354</v>
      </c>
      <c r="K2355" s="14"/>
      <c r="L2355" s="2" t="s">
        <v>1336</v>
      </c>
      <c r="M2355" s="34" t="e">
        <f>IF(db[[#This Row],[NB NOTA_C]]="","",COUNTIF([2]!B_MSK[concat],db[[#This Row],[NB NOTA_C]]))</f>
        <v>#REF!</v>
      </c>
      <c r="N2355" s="9" t="s">
        <v>2366</v>
      </c>
      <c r="O2355" s="5" t="s">
        <v>1477</v>
      </c>
      <c r="P2355" s="2" t="s">
        <v>2442</v>
      </c>
      <c r="R2355" s="2" t="str">
        <f>IF(db[[#This Row],[QTY/ CTN]]="","",SUBSTITUTE(SUBSTITUTE(SUBSTITUTE(db[[#This Row],[QTY/ CTN]]," ","_",2),"(",""),")","")&amp;"_")</f>
        <v>192 PCS_</v>
      </c>
      <c r="S2355" s="2">
        <f>IF(db[[#This Row],[H_QTY/ CTN]]="","",SEARCH("_",db[[#This Row],[H_QTY/ CTN]]))</f>
        <v>8</v>
      </c>
      <c r="T2355" s="2">
        <f>IF(db[[#This Row],[H_QTY/ CTN]]="","",LEN(db[[#This Row],[H_QTY/ CTN]]))</f>
        <v>8</v>
      </c>
      <c r="U2355" s="41" t="str">
        <f>IF(db[[#This Row],[H_QTY/ CTN]]="","",LEFT(db[[#This Row],[H_QTY/ CTN]],db[[#This Row],[H_1]]-1))</f>
        <v>192 PCS</v>
      </c>
      <c r="V2355" s="40" t="str">
        <f>IF(NOT(db[[#This Row],[H_1]]=db[[#This Row],[H_2]]),MID(db[[#This Row],[H_QTY/ CTN]],db[[#This Row],[H_1]]+1,db[[#This Row],[H_2]]-db[[#This Row],[H_1]]-1),"")</f>
        <v/>
      </c>
      <c r="W2355" s="40" t="str">
        <f>IF(db[[#This Row],[QTY/ CTN B]]="","",LEFT(db[[#This Row],[QTY/ CTN B]],SEARCH(" ",db[[#This Row],[QTY/ CTN B]],1)-1))</f>
        <v>192</v>
      </c>
      <c r="X2355" s="40" t="str">
        <f>IF(db[[#This Row],[QTY/ CTN B]]="","",RIGHT(db[[#This Row],[QTY/ CTN B]],LEN(db[[#This Row],[QTY/ CTN B]])-SEARCH(" ",db[[#This Row],[QTY/ CTN B]],1)))</f>
        <v>PCS</v>
      </c>
      <c r="Y2355" s="40" t="str">
        <f>IF(db[[#This Row],[QTY/ CTN TG]]="",IF(db[[#This Row],[STN TG]]="","",12),LEFT(db[[#This Row],[QTY/ CTN TG]],SEARCH(" ",db[[#This Row],[QTY/ CTN TG]],1)-1))</f>
        <v/>
      </c>
      <c r="Z23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5" s="40" t="str">
        <f>IF(db[[#This Row],[STN K]]="","",IF(db[[#This Row],[STN TG]]="LSN",12,""))</f>
        <v/>
      </c>
      <c r="AB2355" s="40" t="str">
        <f>IF(db[[#This Row],[STN TG]]="LSN","PCS","")</f>
        <v/>
      </c>
      <c r="AC2355" s="40">
        <f>db[[#This Row],[QTY B]]*IF(db[[#This Row],[QTY TG]]="",1,db[[#This Row],[QTY TG]])*IF(db[[#This Row],[QTY K]]="",1,db[[#This Row],[QTY K]])</f>
        <v>192</v>
      </c>
      <c r="AD2355" s="40" t="str">
        <f>IF(db[[#This Row],[STN K]]="",IF(db[[#This Row],[STN TG]]="",db[[#This Row],[STN B]],db[[#This Row],[STN TG]]),db[[#This Row],[STN K]])</f>
        <v>PCS</v>
      </c>
      <c r="AE2355" s="40"/>
    </row>
    <row r="2356" spans="1:31" x14ac:dyDescent="0.25">
      <c r="A2356" s="40">
        <f t="shared" si="36"/>
        <v>2355</v>
      </c>
      <c r="B2356" s="5" t="str">
        <f>LOWER(SUBSTITUTE(SUBSTITUTE(SUBSTITUTE(SUBSTITUTE(SUBSTITUTE(SUBSTITUTE(SUBSTITUTE(SUBSTITUTE(db[[#This Row],[NB BM]]," ",),".",""),"-",""),"(",""),")",""),"/",""),"""",""),"+",""))</f>
        <v>pctopla2879borange</v>
      </c>
      <c r="C2356" s="5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D2356" s="5" t="str">
        <f>LOWER(SUBSTITUTE(SUBSTITUTE(SUBSTITUTE(SUBSTITUTE(SUBSTITUTE(SUBSTITUTE(SUBSTITUTE(SUBSTITUTE(SUBSTITUTE(db[[#This Row],[NB PAJAK]]," ",""),"-",""),"(",""),")",""),".",""),",",""),"/",""),"""",""),"+",""))</f>
        <v/>
      </c>
      <c r="E235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pctopla2879borange192pcsuntana</v>
      </c>
      <c r="F235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pencilcase2879borange192pcs</v>
      </c>
      <c r="G2356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pencilcase2879borangeuntana</v>
      </c>
      <c r="H235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pencilcase2879borange192pcsuntana</v>
      </c>
      <c r="I2356" s="2" t="s">
        <v>5877</v>
      </c>
      <c r="J2356" s="2" t="s">
        <v>2358</v>
      </c>
      <c r="K2356" s="14"/>
      <c r="L2356" s="2" t="s">
        <v>1336</v>
      </c>
      <c r="M2356" s="34" t="e">
        <f>IF(db[[#This Row],[NB NOTA_C]]="","",COUNTIF([2]!B_MSK[concat],db[[#This Row],[NB NOTA_C]]))</f>
        <v>#REF!</v>
      </c>
      <c r="N2356" s="9" t="s">
        <v>2366</v>
      </c>
      <c r="O2356" s="5" t="s">
        <v>1477</v>
      </c>
      <c r="P2356" s="2" t="s">
        <v>2442</v>
      </c>
      <c r="R2356" s="2" t="str">
        <f>IF(db[[#This Row],[QTY/ CTN]]="","",SUBSTITUTE(SUBSTITUTE(SUBSTITUTE(db[[#This Row],[QTY/ CTN]]," ","_",2),"(",""),")","")&amp;"_")</f>
        <v>192 PCS_</v>
      </c>
      <c r="S2356" s="2">
        <f>IF(db[[#This Row],[H_QTY/ CTN]]="","",SEARCH("_",db[[#This Row],[H_QTY/ CTN]]))</f>
        <v>8</v>
      </c>
      <c r="T2356" s="2">
        <f>IF(db[[#This Row],[H_QTY/ CTN]]="","",LEN(db[[#This Row],[H_QTY/ CTN]]))</f>
        <v>8</v>
      </c>
      <c r="U2356" s="41" t="str">
        <f>IF(db[[#This Row],[H_QTY/ CTN]]="","",LEFT(db[[#This Row],[H_QTY/ CTN]],db[[#This Row],[H_1]]-1))</f>
        <v>192 PCS</v>
      </c>
      <c r="V2356" s="40" t="str">
        <f>IF(NOT(db[[#This Row],[H_1]]=db[[#This Row],[H_2]]),MID(db[[#This Row],[H_QTY/ CTN]],db[[#This Row],[H_1]]+1,db[[#This Row],[H_2]]-db[[#This Row],[H_1]]-1),"")</f>
        <v/>
      </c>
      <c r="W2356" s="40" t="str">
        <f>IF(db[[#This Row],[QTY/ CTN B]]="","",LEFT(db[[#This Row],[QTY/ CTN B]],SEARCH(" ",db[[#This Row],[QTY/ CTN B]],1)-1))</f>
        <v>192</v>
      </c>
      <c r="X2356" s="40" t="str">
        <f>IF(db[[#This Row],[QTY/ CTN B]]="","",RIGHT(db[[#This Row],[QTY/ CTN B]],LEN(db[[#This Row],[QTY/ CTN B]])-SEARCH(" ",db[[#This Row],[QTY/ CTN B]],1)))</f>
        <v>PCS</v>
      </c>
      <c r="Y2356" s="40" t="str">
        <f>IF(db[[#This Row],[QTY/ CTN TG]]="",IF(db[[#This Row],[STN TG]]="","",12),LEFT(db[[#This Row],[QTY/ CTN TG]],SEARCH(" ",db[[#This Row],[QTY/ CTN TG]],1)-1))</f>
        <v/>
      </c>
      <c r="Z23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6" s="40" t="str">
        <f>IF(db[[#This Row],[STN K]]="","",IF(db[[#This Row],[STN TG]]="LSN",12,""))</f>
        <v/>
      </c>
      <c r="AB2356" s="40" t="str">
        <f>IF(db[[#This Row],[STN TG]]="LSN","PCS","")</f>
        <v/>
      </c>
      <c r="AC2356" s="40">
        <f>db[[#This Row],[QTY B]]*IF(db[[#This Row],[QTY TG]]="",1,db[[#This Row],[QTY TG]])*IF(db[[#This Row],[QTY K]]="",1,db[[#This Row],[QTY K]])</f>
        <v>192</v>
      </c>
      <c r="AD2356" s="40" t="str">
        <f>IF(db[[#This Row],[STN K]]="",IF(db[[#This Row],[STN TG]]="",db[[#This Row],[STN B]],db[[#This Row],[STN TG]]),db[[#This Row],[STN K]])</f>
        <v>PCS</v>
      </c>
      <c r="AE2356" s="40"/>
    </row>
    <row r="2357" spans="1:31" x14ac:dyDescent="0.25">
      <c r="A2357" s="40">
        <f t="shared" si="36"/>
        <v>2356</v>
      </c>
      <c r="B2357" s="5" t="str">
        <f>LOWER(SUBSTITUTE(SUBSTITUTE(SUBSTITUTE(SUBSTITUTE(SUBSTITUTE(SUBSTITUTE(SUBSTITUTE(SUBSTITUTE(db[[#This Row],[NB BM]]," ",),".",""),"-",""),"(",""),")",""),"/",""),"""",""),"+",""))</f>
        <v>pctopla2879bungu</v>
      </c>
      <c r="C2357" s="5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D2357" s="5" t="str">
        <f>LOWER(SUBSTITUTE(SUBSTITUTE(SUBSTITUTE(SUBSTITUTE(SUBSTITUTE(SUBSTITUTE(SUBSTITUTE(SUBSTITUTE(SUBSTITUTE(db[[#This Row],[NB PAJAK]]," ",""),"-",""),"(",""),")",""),".",""),",",""),"/",""),"""",""),"+",""))</f>
        <v/>
      </c>
      <c r="E235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pctopla2879bungu192pcsuntana</v>
      </c>
      <c r="F235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pencilcase2879bpurple192pcs</v>
      </c>
      <c r="G2357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pencilcase2879bpurpleuntana</v>
      </c>
      <c r="H235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pencilcase2879bpurple192pcsuntana</v>
      </c>
      <c r="I2357" s="2" t="s">
        <v>5878</v>
      </c>
      <c r="J2357" s="2" t="s">
        <v>2359</v>
      </c>
      <c r="K2357" s="14"/>
      <c r="L2357" s="2" t="s">
        <v>1336</v>
      </c>
      <c r="M2357" s="34" t="e">
        <f>IF(db[[#This Row],[NB NOTA_C]]="","",COUNTIF([2]!B_MSK[concat],db[[#This Row],[NB NOTA_C]]))</f>
        <v>#REF!</v>
      </c>
      <c r="N2357" s="9" t="s">
        <v>2366</v>
      </c>
      <c r="O2357" s="5" t="s">
        <v>1477</v>
      </c>
      <c r="P2357" s="2" t="s">
        <v>2442</v>
      </c>
      <c r="R2357" s="2" t="str">
        <f>IF(db[[#This Row],[QTY/ CTN]]="","",SUBSTITUTE(SUBSTITUTE(SUBSTITUTE(db[[#This Row],[QTY/ CTN]]," ","_",2),"(",""),")","")&amp;"_")</f>
        <v>192 PCS_</v>
      </c>
      <c r="S2357" s="2">
        <f>IF(db[[#This Row],[H_QTY/ CTN]]="","",SEARCH("_",db[[#This Row],[H_QTY/ CTN]]))</f>
        <v>8</v>
      </c>
      <c r="T2357" s="2">
        <f>IF(db[[#This Row],[H_QTY/ CTN]]="","",LEN(db[[#This Row],[H_QTY/ CTN]]))</f>
        <v>8</v>
      </c>
      <c r="U2357" s="41" t="str">
        <f>IF(db[[#This Row],[H_QTY/ CTN]]="","",LEFT(db[[#This Row],[H_QTY/ CTN]],db[[#This Row],[H_1]]-1))</f>
        <v>192 PCS</v>
      </c>
      <c r="V2357" s="40" t="str">
        <f>IF(NOT(db[[#This Row],[H_1]]=db[[#This Row],[H_2]]),MID(db[[#This Row],[H_QTY/ CTN]],db[[#This Row],[H_1]]+1,db[[#This Row],[H_2]]-db[[#This Row],[H_1]]-1),"")</f>
        <v/>
      </c>
      <c r="W2357" s="40" t="str">
        <f>IF(db[[#This Row],[QTY/ CTN B]]="","",LEFT(db[[#This Row],[QTY/ CTN B]],SEARCH(" ",db[[#This Row],[QTY/ CTN B]],1)-1))</f>
        <v>192</v>
      </c>
      <c r="X2357" s="40" t="str">
        <f>IF(db[[#This Row],[QTY/ CTN B]]="","",RIGHT(db[[#This Row],[QTY/ CTN B]],LEN(db[[#This Row],[QTY/ CTN B]])-SEARCH(" ",db[[#This Row],[QTY/ CTN B]],1)))</f>
        <v>PCS</v>
      </c>
      <c r="Y2357" s="40" t="str">
        <f>IF(db[[#This Row],[QTY/ CTN TG]]="",IF(db[[#This Row],[STN TG]]="","",12),LEFT(db[[#This Row],[QTY/ CTN TG]],SEARCH(" ",db[[#This Row],[QTY/ CTN TG]],1)-1))</f>
        <v/>
      </c>
      <c r="Z23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7" s="40" t="str">
        <f>IF(db[[#This Row],[STN K]]="","",IF(db[[#This Row],[STN TG]]="LSN",12,""))</f>
        <v/>
      </c>
      <c r="AB2357" s="40" t="str">
        <f>IF(db[[#This Row],[STN TG]]="LSN","PCS","")</f>
        <v/>
      </c>
      <c r="AC2357" s="40">
        <f>db[[#This Row],[QTY B]]*IF(db[[#This Row],[QTY TG]]="",1,db[[#This Row],[QTY TG]])*IF(db[[#This Row],[QTY K]]="",1,db[[#This Row],[QTY K]])</f>
        <v>192</v>
      </c>
      <c r="AD2357" s="40" t="str">
        <f>IF(db[[#This Row],[STN K]]="",IF(db[[#This Row],[STN TG]]="",db[[#This Row],[STN B]],db[[#This Row],[STN TG]]),db[[#This Row],[STN K]])</f>
        <v>PCS</v>
      </c>
      <c r="AE2357" s="40"/>
    </row>
    <row r="2358" spans="1:31" x14ac:dyDescent="0.25">
      <c r="A2358" s="40">
        <f t="shared" si="36"/>
        <v>2357</v>
      </c>
      <c r="B2358" s="5" t="str">
        <f>LOWER(SUBSTITUTE(SUBSTITUTE(SUBSTITUTE(SUBSTITUTE(SUBSTITUTE(SUBSTITUTE(SUBSTITUTE(SUBSTITUTE(db[[#This Row],[NB BM]]," ",),".",""),"-",""),"(",""),")",""),"/",""),"""",""),"+",""))</f>
        <v>pctopla2879bmerah</v>
      </c>
      <c r="C2358" s="5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D2358" s="5" t="str">
        <f>LOWER(SUBSTITUTE(SUBSTITUTE(SUBSTITUTE(SUBSTITUTE(SUBSTITUTE(SUBSTITUTE(SUBSTITUTE(SUBSTITUTE(SUBSTITUTE(db[[#This Row],[NB PAJAK]]," ",""),"-",""),"(",""),")",""),".",""),",",""),"/",""),"""",""),"+",""))</f>
        <v/>
      </c>
      <c r="E235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pctopla2879bmerah192pcsuntana</v>
      </c>
      <c r="F235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pencilcase2879bred192pcs</v>
      </c>
      <c r="G2358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pencilcase2879breduntana</v>
      </c>
      <c r="H235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pencilcase2879bred192pcsuntana</v>
      </c>
      <c r="I2358" s="2" t="s">
        <v>5879</v>
      </c>
      <c r="J2358" s="2" t="s">
        <v>2355</v>
      </c>
      <c r="K2358" s="14"/>
      <c r="L2358" s="2" t="s">
        <v>1336</v>
      </c>
      <c r="M2358" s="34" t="e">
        <f>IF(db[[#This Row],[NB NOTA_C]]="","",COUNTIF([2]!B_MSK[concat],db[[#This Row],[NB NOTA_C]]))</f>
        <v>#REF!</v>
      </c>
      <c r="N2358" s="9" t="s">
        <v>2366</v>
      </c>
      <c r="O2358" s="5" t="s">
        <v>1477</v>
      </c>
      <c r="P2358" s="2" t="s">
        <v>2442</v>
      </c>
      <c r="R2358" s="2" t="str">
        <f>IF(db[[#This Row],[QTY/ CTN]]="","",SUBSTITUTE(SUBSTITUTE(SUBSTITUTE(db[[#This Row],[QTY/ CTN]]," ","_",2),"(",""),")","")&amp;"_")</f>
        <v>192 PCS_</v>
      </c>
      <c r="S2358" s="2">
        <f>IF(db[[#This Row],[H_QTY/ CTN]]="","",SEARCH("_",db[[#This Row],[H_QTY/ CTN]]))</f>
        <v>8</v>
      </c>
      <c r="T2358" s="2">
        <f>IF(db[[#This Row],[H_QTY/ CTN]]="","",LEN(db[[#This Row],[H_QTY/ CTN]]))</f>
        <v>8</v>
      </c>
      <c r="U2358" s="41" t="str">
        <f>IF(db[[#This Row],[H_QTY/ CTN]]="","",LEFT(db[[#This Row],[H_QTY/ CTN]],db[[#This Row],[H_1]]-1))</f>
        <v>192 PCS</v>
      </c>
      <c r="V2358" s="40" t="str">
        <f>IF(NOT(db[[#This Row],[H_1]]=db[[#This Row],[H_2]]),MID(db[[#This Row],[H_QTY/ CTN]],db[[#This Row],[H_1]]+1,db[[#This Row],[H_2]]-db[[#This Row],[H_1]]-1),"")</f>
        <v/>
      </c>
      <c r="W2358" s="40" t="str">
        <f>IF(db[[#This Row],[QTY/ CTN B]]="","",LEFT(db[[#This Row],[QTY/ CTN B]],SEARCH(" ",db[[#This Row],[QTY/ CTN B]],1)-1))</f>
        <v>192</v>
      </c>
      <c r="X2358" s="40" t="str">
        <f>IF(db[[#This Row],[QTY/ CTN B]]="","",RIGHT(db[[#This Row],[QTY/ CTN B]],LEN(db[[#This Row],[QTY/ CTN B]])-SEARCH(" ",db[[#This Row],[QTY/ CTN B]],1)))</f>
        <v>PCS</v>
      </c>
      <c r="Y2358" s="40" t="str">
        <f>IF(db[[#This Row],[QTY/ CTN TG]]="",IF(db[[#This Row],[STN TG]]="","",12),LEFT(db[[#This Row],[QTY/ CTN TG]],SEARCH(" ",db[[#This Row],[QTY/ CTN TG]],1)-1))</f>
        <v/>
      </c>
      <c r="Z23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8" s="40" t="str">
        <f>IF(db[[#This Row],[STN K]]="","",IF(db[[#This Row],[STN TG]]="LSN",12,""))</f>
        <v/>
      </c>
      <c r="AB2358" s="40" t="str">
        <f>IF(db[[#This Row],[STN TG]]="LSN","PCS","")</f>
        <v/>
      </c>
      <c r="AC2358" s="40">
        <f>db[[#This Row],[QTY B]]*IF(db[[#This Row],[QTY TG]]="",1,db[[#This Row],[QTY TG]])*IF(db[[#This Row],[QTY K]]="",1,db[[#This Row],[QTY K]])</f>
        <v>192</v>
      </c>
      <c r="AD2358" s="40" t="str">
        <f>IF(db[[#This Row],[STN K]]="",IF(db[[#This Row],[STN TG]]="",db[[#This Row],[STN B]],db[[#This Row],[STN TG]]),db[[#This Row],[STN K]])</f>
        <v>PCS</v>
      </c>
      <c r="AE2358" s="40"/>
    </row>
    <row r="2359" spans="1:31" x14ac:dyDescent="0.25">
      <c r="A2359" s="40">
        <f t="shared" si="36"/>
        <v>2358</v>
      </c>
      <c r="B2359" s="5" t="str">
        <f>LOWER(SUBSTITUTE(SUBSTITUTE(SUBSTITUTE(SUBSTITUTE(SUBSTITUTE(SUBSTITUTE(SUBSTITUTE(SUBSTITUTE(db[[#This Row],[NB BM]]," ",),".",""),"-",""),"(",""),")",""),"/",""),"""",""),"+",""))</f>
        <v>pctopla2879bkuning</v>
      </c>
      <c r="C2359" s="5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D2359" s="5" t="str">
        <f>LOWER(SUBSTITUTE(SUBSTITUTE(SUBSTITUTE(SUBSTITUTE(SUBSTITUTE(SUBSTITUTE(SUBSTITUTE(SUBSTITUTE(SUBSTITUTE(db[[#This Row],[NB PAJAK]]," ",""),"-",""),"(",""),")",""),".",""),",",""),"/",""),"""",""),"+",""))</f>
        <v/>
      </c>
      <c r="E235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pctopla2879bkuning192pcsuntana</v>
      </c>
      <c r="F235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pencilcase2879byellow192pcs</v>
      </c>
      <c r="G2359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pencilcase2879byellowuntana</v>
      </c>
      <c r="H235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pencilcase2879byellow192pcsuntana</v>
      </c>
      <c r="I2359" s="2" t="s">
        <v>5880</v>
      </c>
      <c r="J2359" s="2" t="s">
        <v>2356</v>
      </c>
      <c r="K2359" s="14"/>
      <c r="L2359" s="2" t="s">
        <v>1336</v>
      </c>
      <c r="M2359" s="34" t="e">
        <f>IF(db[[#This Row],[NB NOTA_C]]="","",COUNTIF([2]!B_MSK[concat],db[[#This Row],[NB NOTA_C]]))</f>
        <v>#REF!</v>
      </c>
      <c r="N2359" s="9" t="s">
        <v>2366</v>
      </c>
      <c r="O2359" s="5" t="s">
        <v>1477</v>
      </c>
      <c r="P2359" s="2" t="s">
        <v>2442</v>
      </c>
      <c r="R2359" s="2" t="str">
        <f>IF(db[[#This Row],[QTY/ CTN]]="","",SUBSTITUTE(SUBSTITUTE(SUBSTITUTE(db[[#This Row],[QTY/ CTN]]," ","_",2),"(",""),")","")&amp;"_")</f>
        <v>192 PCS_</v>
      </c>
      <c r="S2359" s="2">
        <f>IF(db[[#This Row],[H_QTY/ CTN]]="","",SEARCH("_",db[[#This Row],[H_QTY/ CTN]]))</f>
        <v>8</v>
      </c>
      <c r="T2359" s="2">
        <f>IF(db[[#This Row],[H_QTY/ CTN]]="","",LEN(db[[#This Row],[H_QTY/ CTN]]))</f>
        <v>8</v>
      </c>
      <c r="U2359" s="41" t="str">
        <f>IF(db[[#This Row],[H_QTY/ CTN]]="","",LEFT(db[[#This Row],[H_QTY/ CTN]],db[[#This Row],[H_1]]-1))</f>
        <v>192 PCS</v>
      </c>
      <c r="V2359" s="40" t="str">
        <f>IF(NOT(db[[#This Row],[H_1]]=db[[#This Row],[H_2]]),MID(db[[#This Row],[H_QTY/ CTN]],db[[#This Row],[H_1]]+1,db[[#This Row],[H_2]]-db[[#This Row],[H_1]]-1),"")</f>
        <v/>
      </c>
      <c r="W2359" s="40" t="str">
        <f>IF(db[[#This Row],[QTY/ CTN B]]="","",LEFT(db[[#This Row],[QTY/ CTN B]],SEARCH(" ",db[[#This Row],[QTY/ CTN B]],1)-1))</f>
        <v>192</v>
      </c>
      <c r="X2359" s="40" t="str">
        <f>IF(db[[#This Row],[QTY/ CTN B]]="","",RIGHT(db[[#This Row],[QTY/ CTN B]],LEN(db[[#This Row],[QTY/ CTN B]])-SEARCH(" ",db[[#This Row],[QTY/ CTN B]],1)))</f>
        <v>PCS</v>
      </c>
      <c r="Y2359" s="40" t="str">
        <f>IF(db[[#This Row],[QTY/ CTN TG]]="",IF(db[[#This Row],[STN TG]]="","",12),LEFT(db[[#This Row],[QTY/ CTN TG]],SEARCH(" ",db[[#This Row],[QTY/ CTN TG]],1)-1))</f>
        <v/>
      </c>
      <c r="Z23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59" s="40" t="str">
        <f>IF(db[[#This Row],[STN K]]="","",IF(db[[#This Row],[STN TG]]="LSN",12,""))</f>
        <v/>
      </c>
      <c r="AB2359" s="40" t="str">
        <f>IF(db[[#This Row],[STN TG]]="LSN","PCS","")</f>
        <v/>
      </c>
      <c r="AC2359" s="40">
        <f>db[[#This Row],[QTY B]]*IF(db[[#This Row],[QTY TG]]="",1,db[[#This Row],[QTY TG]])*IF(db[[#This Row],[QTY K]]="",1,db[[#This Row],[QTY K]])</f>
        <v>192</v>
      </c>
      <c r="AD2359" s="40" t="str">
        <f>IF(db[[#This Row],[STN K]]="",IF(db[[#This Row],[STN TG]]="",db[[#This Row],[STN B]],db[[#This Row],[STN TG]]),db[[#This Row],[STN K]])</f>
        <v>PCS</v>
      </c>
      <c r="AE2359" s="40"/>
    </row>
    <row r="2360" spans="1:31" x14ac:dyDescent="0.25">
      <c r="A2360" s="90">
        <f t="shared" si="36"/>
        <v>2359</v>
      </c>
      <c r="B2360" s="91" t="str">
        <f>LOWER(SUBSTITUTE(SUBSTITUTE(SUBSTITUTE(SUBSTITUTE(SUBSTITUTE(SUBSTITUTE(SUBSTITUTE(SUBSTITUTE(db[[#This Row],[NB BM]]," ",),".",""),"-",""),"(",""),")",""),"/",""),"""",""),"+",""))</f>
        <v>pckrtkodea2020d</v>
      </c>
      <c r="C2360" s="91" t="str">
        <f>LOWER(SUBSTITUTE(SUBSTITUTE(SUBSTITUTE(SUBSTITUTE(SUBSTITUTE(SUBSTITUTE(SUBSTITUTE(SUBSTITUTE(SUBSTITUTE(db[[#This Row],[NB NOTA]]," ",),".",""),"-",""),"(",""),")",""),",",""),"/",""),"""",""),"+",""))</f>
        <v>pencilcaseduskodea2020d</v>
      </c>
      <c r="D2360" s="91" t="str">
        <f>LOWER(SUBSTITUTE(SUBSTITUTE(SUBSTITUTE(SUBSTITUTE(SUBSTITUTE(SUBSTITUTE(SUBSTITUTE(SUBSTITUTE(SUBSTITUTE(db[[#This Row],[NB PAJAK]]," ",""),"-",""),"(",""),")",""),".",""),",",""),"/",""),"""",""),"+",""))</f>
        <v/>
      </c>
      <c r="E2360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pckrtkodea2020d96pcsuntana</v>
      </c>
      <c r="F2360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pencilcaseduskodea2020d96pcs</v>
      </c>
      <c r="G2360" s="9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pencilcaseduskodea2020duntana</v>
      </c>
      <c r="H2360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pencilcaseduskodea2020d96pcsuntana</v>
      </c>
      <c r="I2360" s="60" t="s">
        <v>5881</v>
      </c>
      <c r="J2360" s="60" t="s">
        <v>5594</v>
      </c>
      <c r="K2360" s="61"/>
      <c r="L2360" s="60" t="s">
        <v>1336</v>
      </c>
      <c r="M2360" s="92" t="e">
        <f>IF(db[[#This Row],[NB NOTA_C]]="","",COUNTIF([2]!B_MSK[concat],db[[#This Row],[NB NOTA_C]]))</f>
        <v>#REF!</v>
      </c>
      <c r="N2360" s="93" t="s">
        <v>1354</v>
      </c>
      <c r="O2360" s="91" t="s">
        <v>1388</v>
      </c>
      <c r="P2360" s="60" t="s">
        <v>2442</v>
      </c>
      <c r="Q2360" s="91"/>
      <c r="R2360" s="91" t="str">
        <f>IF(db[[#This Row],[QTY/ CTN]]="","",SUBSTITUTE(SUBSTITUTE(SUBSTITUTE(db[[#This Row],[QTY/ CTN]]," ","_",2),"(",""),")","")&amp;"_")</f>
        <v>96 PCS_</v>
      </c>
      <c r="S2360" s="91">
        <f>IF(db[[#This Row],[H_QTY/ CTN]]="","",SEARCH("_",db[[#This Row],[H_QTY/ CTN]]))</f>
        <v>7</v>
      </c>
      <c r="T2360" s="91">
        <f>IF(db[[#This Row],[H_QTY/ CTN]]="","",LEN(db[[#This Row],[H_QTY/ CTN]]))</f>
        <v>7</v>
      </c>
      <c r="U2360" s="90" t="str">
        <f>IF(db[[#This Row],[H_QTY/ CTN]]="","",LEFT(db[[#This Row],[H_QTY/ CTN]],db[[#This Row],[H_1]]-1))</f>
        <v>96 PCS</v>
      </c>
      <c r="V2360" s="90" t="str">
        <f>IF(NOT(db[[#This Row],[H_1]]=db[[#This Row],[H_2]]),MID(db[[#This Row],[H_QTY/ CTN]],db[[#This Row],[H_1]]+1,db[[#This Row],[H_2]]-db[[#This Row],[H_1]]-1),"")</f>
        <v/>
      </c>
      <c r="W2360" s="90" t="str">
        <f>IF(db[[#This Row],[QTY/ CTN B]]="","",LEFT(db[[#This Row],[QTY/ CTN B]],SEARCH(" ",db[[#This Row],[QTY/ CTN B]],1)-1))</f>
        <v>96</v>
      </c>
      <c r="X2360" s="90" t="str">
        <f>IF(db[[#This Row],[QTY/ CTN B]]="","",RIGHT(db[[#This Row],[QTY/ CTN B]],LEN(db[[#This Row],[QTY/ CTN B]])-SEARCH(" ",db[[#This Row],[QTY/ CTN B]],1)))</f>
        <v>PCS</v>
      </c>
      <c r="Y2360" s="90" t="str">
        <f>IF(db[[#This Row],[QTY/ CTN TG]]="",IF(db[[#This Row],[STN TG]]="","",12),LEFT(db[[#This Row],[QTY/ CTN TG]],SEARCH(" ",db[[#This Row],[QTY/ CTN TG]],1)-1))</f>
        <v/>
      </c>
      <c r="Z2360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0" s="90" t="str">
        <f>IF(db[[#This Row],[STN K]]="","",IF(db[[#This Row],[STN TG]]="LSN",12,""))</f>
        <v/>
      </c>
      <c r="AB2360" s="90" t="str">
        <f>IF(db[[#This Row],[STN TG]]="LSN","PCS","")</f>
        <v/>
      </c>
      <c r="AC2360" s="90">
        <f>db[[#This Row],[QTY B]]*IF(db[[#This Row],[QTY TG]]="",1,db[[#This Row],[QTY TG]])*IF(db[[#This Row],[QTY K]]="",1,db[[#This Row],[QTY K]])</f>
        <v>96</v>
      </c>
      <c r="AD2360" s="90" t="str">
        <f>IF(db[[#This Row],[STN K]]="",IF(db[[#This Row],[STN TG]]="",db[[#This Row],[STN B]],db[[#This Row],[STN TG]]),db[[#This Row],[STN K]])</f>
        <v>PCS</v>
      </c>
      <c r="AE2360" s="90"/>
    </row>
    <row r="2361" spans="1:31" x14ac:dyDescent="0.25">
      <c r="A2361" s="90">
        <f t="shared" si="36"/>
        <v>2360</v>
      </c>
      <c r="B2361" s="91" t="str">
        <f>LOWER(SUBSTITUTE(SUBSTITUTE(SUBSTITUTE(SUBSTITUTE(SUBSTITUTE(SUBSTITUTE(SUBSTITUTE(SUBSTITUTE(db[[#This Row],[NB BM]]," ",),".",""),"-",""),"(",""),")",""),"/",""),"""",""),"+",""))</f>
        <v>pcklgcc1008isi</v>
      </c>
      <c r="C2361" s="91" t="str">
        <f>LOWER(SUBSTITUTE(SUBSTITUTE(SUBSTITUTE(SUBSTITUTE(SUBSTITUTE(SUBSTITUTE(SUBSTITUTE(SUBSTITUTE(SUBSTITUTE(db[[#This Row],[NB NOTA]]," ",),".",""),"-",""),"(",""),")",""),",",""),"/",""),"""",""),"+",""))</f>
        <v>pencilcasekalengwbiscc1008</v>
      </c>
      <c r="D2361" s="91" t="str">
        <f>LOWER(SUBSTITUTE(SUBSTITUTE(SUBSTITUTE(SUBSTITUTE(SUBSTITUTE(SUBSTITUTE(SUBSTITUTE(SUBSTITUTE(SUBSTITUTE(db[[#This Row],[NB PAJAK]]," ",""),"-",""),"(",""),")",""),".",""),",",""),"/",""),"""",""),"+",""))</f>
        <v/>
      </c>
      <c r="E2361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pcklgcc1008isi72pcsuntana</v>
      </c>
      <c r="F2361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pencilcasekalengwbiscc100872pcs</v>
      </c>
      <c r="G2361" s="9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pencilcasekalengwbiscc1008untana</v>
      </c>
      <c r="H2361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pencilcasekalengwbiscc100872pcsuntana</v>
      </c>
      <c r="I2361" s="60" t="s">
        <v>5975</v>
      </c>
      <c r="J2361" s="60" t="s">
        <v>5657</v>
      </c>
      <c r="K2361" s="61"/>
      <c r="L2361" s="60" t="s">
        <v>1336</v>
      </c>
      <c r="M2361" s="92" t="e">
        <f>IF(db[[#This Row],[NB NOTA_C]]="","",COUNTIF([2]!B_MSK[concat],db[[#This Row],[NB NOTA_C]]))</f>
        <v>#REF!</v>
      </c>
      <c r="N2361" s="93" t="s">
        <v>1354</v>
      </c>
      <c r="O2361" s="91" t="s">
        <v>1390</v>
      </c>
      <c r="P2361" s="60" t="s">
        <v>2442</v>
      </c>
      <c r="Q2361" s="91"/>
      <c r="R2361" s="91" t="str">
        <f>IF(db[[#This Row],[QTY/ CTN]]="","",SUBSTITUTE(SUBSTITUTE(SUBSTITUTE(db[[#This Row],[QTY/ CTN]]," ","_",2),"(",""),")","")&amp;"_")</f>
        <v>72 PCS_</v>
      </c>
      <c r="S2361" s="91">
        <f>IF(db[[#This Row],[H_QTY/ CTN]]="","",SEARCH("_",db[[#This Row],[H_QTY/ CTN]]))</f>
        <v>7</v>
      </c>
      <c r="T2361" s="91">
        <f>IF(db[[#This Row],[H_QTY/ CTN]]="","",LEN(db[[#This Row],[H_QTY/ CTN]]))</f>
        <v>7</v>
      </c>
      <c r="U2361" s="90" t="str">
        <f>IF(db[[#This Row],[H_QTY/ CTN]]="","",LEFT(db[[#This Row],[H_QTY/ CTN]],db[[#This Row],[H_1]]-1))</f>
        <v>72 PCS</v>
      </c>
      <c r="V2361" s="90" t="str">
        <f>IF(NOT(db[[#This Row],[H_1]]=db[[#This Row],[H_2]]),MID(db[[#This Row],[H_QTY/ CTN]],db[[#This Row],[H_1]]+1,db[[#This Row],[H_2]]-db[[#This Row],[H_1]]-1),"")</f>
        <v/>
      </c>
      <c r="W2361" s="90" t="str">
        <f>IF(db[[#This Row],[QTY/ CTN B]]="","",LEFT(db[[#This Row],[QTY/ CTN B]],SEARCH(" ",db[[#This Row],[QTY/ CTN B]],1)-1))</f>
        <v>72</v>
      </c>
      <c r="X2361" s="90" t="str">
        <f>IF(db[[#This Row],[QTY/ CTN B]]="","",RIGHT(db[[#This Row],[QTY/ CTN B]],LEN(db[[#This Row],[QTY/ CTN B]])-SEARCH(" ",db[[#This Row],[QTY/ CTN B]],1)))</f>
        <v>PCS</v>
      </c>
      <c r="Y2361" s="90" t="str">
        <f>IF(db[[#This Row],[QTY/ CTN TG]]="",IF(db[[#This Row],[STN TG]]="","",12),LEFT(db[[#This Row],[QTY/ CTN TG]],SEARCH(" ",db[[#This Row],[QTY/ CTN TG]],1)-1))</f>
        <v/>
      </c>
      <c r="Z2361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1" s="90" t="str">
        <f>IF(db[[#This Row],[STN K]]="","",IF(db[[#This Row],[STN TG]]="LSN",12,""))</f>
        <v/>
      </c>
      <c r="AB2361" s="90" t="str">
        <f>IF(db[[#This Row],[STN TG]]="LSN","PCS","")</f>
        <v/>
      </c>
      <c r="AC2361" s="90">
        <f>db[[#This Row],[QTY B]]*IF(db[[#This Row],[QTY TG]]="",1,db[[#This Row],[QTY TG]])*IF(db[[#This Row],[QTY K]]="",1,db[[#This Row],[QTY K]])</f>
        <v>72</v>
      </c>
      <c r="AD2361" s="90" t="str">
        <f>IF(db[[#This Row],[STN K]]="",IF(db[[#This Row],[STN TG]]="",db[[#This Row],[STN B]],db[[#This Row],[STN TG]]),db[[#This Row],[STN K]])</f>
        <v>PCS</v>
      </c>
      <c r="AE2361" s="90"/>
    </row>
    <row r="2362" spans="1:31" x14ac:dyDescent="0.25">
      <c r="A2362" s="90">
        <f t="shared" si="36"/>
        <v>2361</v>
      </c>
      <c r="B2362" s="91" t="str">
        <f>LOWER(SUBSTITUTE(SUBSTITUTE(SUBSTITUTE(SUBSTITUTE(SUBSTITUTE(SUBSTITUTE(SUBSTITUTE(SUBSTITUTE(db[[#This Row],[NB BM]]," ",),".",""),"-",""),"(",""),")",""),"/",""),"""",""),"+",""))</f>
        <v>pcklgwbcc1008isi</v>
      </c>
      <c r="C2362" s="91" t="str">
        <f>LOWER(SUBSTITUTE(SUBSTITUTE(SUBSTITUTE(SUBSTITUTE(SUBSTITUTE(SUBSTITUTE(SUBSTITUTE(SUBSTITUTE(SUBSTITUTE(db[[#This Row],[NB NOTA]]," ",),".",""),"-",""),"(",""),")",""),",",""),"/",""),"""",""),"+",""))</f>
        <v>pencilcasekalengwbisicc1008</v>
      </c>
      <c r="D2362" s="91" t="str">
        <f>LOWER(SUBSTITUTE(SUBSTITUTE(SUBSTITUTE(SUBSTITUTE(SUBSTITUTE(SUBSTITUTE(SUBSTITUTE(SUBSTITUTE(SUBSTITUTE(db[[#This Row],[NB PAJAK]]," ",""),"-",""),"(",""),")",""),".",""),",",""),"/",""),"""",""),"+",""))</f>
        <v/>
      </c>
      <c r="E2362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pcklgwbcc1008isi72pcsuntana</v>
      </c>
      <c r="F2362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pencilcasekalengwbisicc100872pcs</v>
      </c>
      <c r="G2362" s="9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pencilcasekalengwbisicc1008untana</v>
      </c>
      <c r="H2362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pencilcasekalengwbisicc100872pcsuntana</v>
      </c>
      <c r="I2362" s="60" t="s">
        <v>5882</v>
      </c>
      <c r="J2362" s="60" t="s">
        <v>5608</v>
      </c>
      <c r="K2362" s="61"/>
      <c r="L2362" s="60" t="s">
        <v>1336</v>
      </c>
      <c r="M2362" s="92" t="e">
        <f>IF(db[[#This Row],[NB NOTA_C]]="","",COUNTIF([2]!B_MSK[concat],db[[#This Row],[NB NOTA_C]]))</f>
        <v>#REF!</v>
      </c>
      <c r="N2362" s="93" t="s">
        <v>1354</v>
      </c>
      <c r="O2362" s="91" t="s">
        <v>1390</v>
      </c>
      <c r="P2362" s="60" t="s">
        <v>2442</v>
      </c>
      <c r="Q2362" s="91"/>
      <c r="R2362" s="91" t="str">
        <f>IF(db[[#This Row],[QTY/ CTN]]="","",SUBSTITUTE(SUBSTITUTE(SUBSTITUTE(db[[#This Row],[QTY/ CTN]]," ","_",2),"(",""),")","")&amp;"_")</f>
        <v>72 PCS_</v>
      </c>
      <c r="S2362" s="91">
        <f>IF(db[[#This Row],[H_QTY/ CTN]]="","",SEARCH("_",db[[#This Row],[H_QTY/ CTN]]))</f>
        <v>7</v>
      </c>
      <c r="T2362" s="91">
        <f>IF(db[[#This Row],[H_QTY/ CTN]]="","",LEN(db[[#This Row],[H_QTY/ CTN]]))</f>
        <v>7</v>
      </c>
      <c r="U2362" s="90" t="str">
        <f>IF(db[[#This Row],[H_QTY/ CTN]]="","",LEFT(db[[#This Row],[H_QTY/ CTN]],db[[#This Row],[H_1]]-1))</f>
        <v>72 PCS</v>
      </c>
      <c r="V2362" s="90" t="str">
        <f>IF(NOT(db[[#This Row],[H_1]]=db[[#This Row],[H_2]]),MID(db[[#This Row],[H_QTY/ CTN]],db[[#This Row],[H_1]]+1,db[[#This Row],[H_2]]-db[[#This Row],[H_1]]-1),"")</f>
        <v/>
      </c>
      <c r="W2362" s="90" t="str">
        <f>IF(db[[#This Row],[QTY/ CTN B]]="","",LEFT(db[[#This Row],[QTY/ CTN B]],SEARCH(" ",db[[#This Row],[QTY/ CTN B]],1)-1))</f>
        <v>72</v>
      </c>
      <c r="X2362" s="90" t="str">
        <f>IF(db[[#This Row],[QTY/ CTN B]]="","",RIGHT(db[[#This Row],[QTY/ CTN B]],LEN(db[[#This Row],[QTY/ CTN B]])-SEARCH(" ",db[[#This Row],[QTY/ CTN B]],1)))</f>
        <v>PCS</v>
      </c>
      <c r="Y2362" s="90" t="str">
        <f>IF(db[[#This Row],[QTY/ CTN TG]]="",IF(db[[#This Row],[STN TG]]="","",12),LEFT(db[[#This Row],[QTY/ CTN TG]],SEARCH(" ",db[[#This Row],[QTY/ CTN TG]],1)-1))</f>
        <v/>
      </c>
      <c r="Z2362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2" s="90" t="str">
        <f>IF(db[[#This Row],[STN K]]="","",IF(db[[#This Row],[STN TG]]="LSN",12,""))</f>
        <v/>
      </c>
      <c r="AB2362" s="90" t="str">
        <f>IF(db[[#This Row],[STN TG]]="LSN","PCS","")</f>
        <v/>
      </c>
      <c r="AC2362" s="90">
        <f>db[[#This Row],[QTY B]]*IF(db[[#This Row],[QTY TG]]="",1,db[[#This Row],[QTY TG]])*IF(db[[#This Row],[QTY K]]="",1,db[[#This Row],[QTY K]])</f>
        <v>72</v>
      </c>
      <c r="AD2362" s="90" t="str">
        <f>IF(db[[#This Row],[STN K]]="",IF(db[[#This Row],[STN TG]]="",db[[#This Row],[STN B]],db[[#This Row],[STN TG]]),db[[#This Row],[STN K]])</f>
        <v>PCS</v>
      </c>
      <c r="AE2362" s="90"/>
    </row>
    <row r="2363" spans="1:31" x14ac:dyDescent="0.25">
      <c r="A2363" s="40">
        <f t="shared" si="36"/>
        <v>2362</v>
      </c>
      <c r="B2363" s="5" t="str">
        <f>LOWER(SUBSTITUTE(SUBSTITUTE(SUBSTITUTE(SUBSTITUTE(SUBSTITUTE(SUBSTITUTE(SUBSTITUTE(SUBSTITUTE(db[[#This Row],[NB BM]]," ",),".",""),"-",""),"(",""),")",""),"/",""),"""",""),"+",""))</f>
        <v>pclampu66351unicorn</v>
      </c>
      <c r="C2363" s="5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D2363" s="5" t="str">
        <f>LOWER(SUBSTITUTE(SUBSTITUTE(SUBSTITUTE(SUBSTITUTE(SUBSTITUTE(SUBSTITUTE(SUBSTITUTE(SUBSTITUTE(SUBSTITUTE(db[[#This Row],[NB PAJAK]]," ",""),"-",""),"(",""),")",""),".",""),",",""),"/",""),"""",""),"+",""))</f>
        <v/>
      </c>
      <c r="E236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pclampu66351unicorn288pcsuntana</v>
      </c>
      <c r="F236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pencilcaselampu66351unicornu288pcs</v>
      </c>
      <c r="G2363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pencilcaselampu66351unicornuuntana</v>
      </c>
      <c r="H236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pencilcaselampu66351unicornu288pcsuntana</v>
      </c>
      <c r="I2363" s="2" t="s">
        <v>5883</v>
      </c>
      <c r="J2363" s="2" t="s">
        <v>1224</v>
      </c>
      <c r="K2363" s="14"/>
      <c r="L2363" s="2" t="s">
        <v>1336</v>
      </c>
      <c r="M2363" s="34" t="e">
        <f>IF(db[[#This Row],[NB NOTA_C]]="","",COUNTIF([2]!B_MSK[concat],db[[#This Row],[NB NOTA_C]]))</f>
        <v>#REF!</v>
      </c>
      <c r="N2363" s="14" t="s">
        <v>1371</v>
      </c>
      <c r="O2363" s="2" t="s">
        <v>1387</v>
      </c>
      <c r="P2363" s="2" t="s">
        <v>2442</v>
      </c>
      <c r="R2363" s="2" t="str">
        <f>IF(db[[#This Row],[QTY/ CTN]]="","",SUBSTITUTE(SUBSTITUTE(SUBSTITUTE(db[[#This Row],[QTY/ CTN]]," ","_",2),"(",""),")","")&amp;"_")</f>
        <v>288 PCS_</v>
      </c>
      <c r="S2363" s="2">
        <f>IF(db[[#This Row],[H_QTY/ CTN]]="","",SEARCH("_",db[[#This Row],[H_QTY/ CTN]]))</f>
        <v>8</v>
      </c>
      <c r="T2363" s="2">
        <f>IF(db[[#This Row],[H_QTY/ CTN]]="","",LEN(db[[#This Row],[H_QTY/ CTN]]))</f>
        <v>8</v>
      </c>
      <c r="U2363" s="41" t="str">
        <f>IF(db[[#This Row],[H_QTY/ CTN]]="","",LEFT(db[[#This Row],[H_QTY/ CTN]],db[[#This Row],[H_1]]-1))</f>
        <v>288 PCS</v>
      </c>
      <c r="V2363" s="40" t="str">
        <f>IF(NOT(db[[#This Row],[H_1]]=db[[#This Row],[H_2]]),MID(db[[#This Row],[H_QTY/ CTN]],db[[#This Row],[H_1]]+1,db[[#This Row],[H_2]]-db[[#This Row],[H_1]]-1),"")</f>
        <v/>
      </c>
      <c r="W2363" s="40" t="str">
        <f>IF(db[[#This Row],[QTY/ CTN B]]="","",LEFT(db[[#This Row],[QTY/ CTN B]],SEARCH(" ",db[[#This Row],[QTY/ CTN B]],1)-1))</f>
        <v>288</v>
      </c>
      <c r="X2363" s="40" t="str">
        <f>IF(db[[#This Row],[QTY/ CTN B]]="","",RIGHT(db[[#This Row],[QTY/ CTN B]],LEN(db[[#This Row],[QTY/ CTN B]])-SEARCH(" ",db[[#This Row],[QTY/ CTN B]],1)))</f>
        <v>PCS</v>
      </c>
      <c r="Y2363" s="40" t="str">
        <f>IF(db[[#This Row],[QTY/ CTN TG]]="",IF(db[[#This Row],[STN TG]]="","",12),LEFT(db[[#This Row],[QTY/ CTN TG]],SEARCH(" ",db[[#This Row],[QTY/ CTN TG]],1)-1))</f>
        <v/>
      </c>
      <c r="Z23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3" s="40" t="str">
        <f>IF(db[[#This Row],[STN K]]="","",IF(db[[#This Row],[STN TG]]="LSN",12,""))</f>
        <v/>
      </c>
      <c r="AB2363" s="40" t="str">
        <f>IF(db[[#This Row],[STN TG]]="LSN","PCS","")</f>
        <v/>
      </c>
      <c r="AC2363" s="40">
        <f>db[[#This Row],[QTY B]]*IF(db[[#This Row],[QTY TG]]="",1,db[[#This Row],[QTY TG]])*IF(db[[#This Row],[QTY K]]="",1,db[[#This Row],[QTY K]])</f>
        <v>288</v>
      </c>
      <c r="AD2363" s="40" t="str">
        <f>IF(db[[#This Row],[STN K]]="",IF(db[[#This Row],[STN TG]]="",db[[#This Row],[STN B]],db[[#This Row],[STN TG]]),db[[#This Row],[STN K]])</f>
        <v>PCS</v>
      </c>
      <c r="AE2363" s="40"/>
    </row>
    <row r="2364" spans="1:31" x14ac:dyDescent="0.25">
      <c r="A2364" s="40">
        <f t="shared" si="36"/>
        <v>2363</v>
      </c>
      <c r="B2364" s="5" t="str">
        <f>LOWER(SUBSTITUTE(SUBSTITUTE(SUBSTITUTE(SUBSTITUTE(SUBSTITUTE(SUBSTITUTE(SUBSTITUTE(SUBSTITUTE(db[[#This Row],[NB BM]]," ",),".",""),"-",""),"(",""),")",""),"/",""),"""",""),"+",""))</f>
        <v>pclampu66352lol</v>
      </c>
      <c r="C2364" s="5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D2364" s="5" t="str">
        <f>LOWER(SUBSTITUTE(SUBSTITUTE(SUBSTITUTE(SUBSTITUTE(SUBSTITUTE(SUBSTITUTE(SUBSTITUTE(SUBSTITUTE(SUBSTITUTE(db[[#This Row],[NB PAJAK]]," ",""),"-",""),"(",""),")",""),".",""),",",""),"/",""),"""",""),"+",""))</f>
        <v/>
      </c>
      <c r="E236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pclampu66352lol288pcsuntana</v>
      </c>
      <c r="F236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pencilcaselampu66352lolu288pcs</v>
      </c>
      <c r="G2364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pencilcaselampu66352loluuntana</v>
      </c>
      <c r="H236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pencilcaselampu66352lolu288pcsuntana</v>
      </c>
      <c r="I2364" s="2" t="s">
        <v>5884</v>
      </c>
      <c r="J2364" s="2" t="s">
        <v>1225</v>
      </c>
      <c r="K2364" s="14"/>
      <c r="L2364" s="2" t="s">
        <v>1336</v>
      </c>
      <c r="M2364" s="34" t="e">
        <f>IF(db[[#This Row],[NB NOTA_C]]="","",COUNTIF([2]!B_MSK[concat],db[[#This Row],[NB NOTA_C]]))</f>
        <v>#REF!</v>
      </c>
      <c r="N2364" s="14" t="s">
        <v>1371</v>
      </c>
      <c r="O2364" s="2" t="s">
        <v>1387</v>
      </c>
      <c r="P2364" s="2" t="s">
        <v>2442</v>
      </c>
      <c r="R2364" s="2" t="str">
        <f>IF(db[[#This Row],[QTY/ CTN]]="","",SUBSTITUTE(SUBSTITUTE(SUBSTITUTE(db[[#This Row],[QTY/ CTN]]," ","_",2),"(",""),")","")&amp;"_")</f>
        <v>288 PCS_</v>
      </c>
      <c r="S2364" s="2">
        <f>IF(db[[#This Row],[H_QTY/ CTN]]="","",SEARCH("_",db[[#This Row],[H_QTY/ CTN]]))</f>
        <v>8</v>
      </c>
      <c r="T2364" s="2">
        <f>IF(db[[#This Row],[H_QTY/ CTN]]="","",LEN(db[[#This Row],[H_QTY/ CTN]]))</f>
        <v>8</v>
      </c>
      <c r="U2364" s="41" t="str">
        <f>IF(db[[#This Row],[H_QTY/ CTN]]="","",LEFT(db[[#This Row],[H_QTY/ CTN]],db[[#This Row],[H_1]]-1))</f>
        <v>288 PCS</v>
      </c>
      <c r="V2364" s="40" t="str">
        <f>IF(NOT(db[[#This Row],[H_1]]=db[[#This Row],[H_2]]),MID(db[[#This Row],[H_QTY/ CTN]],db[[#This Row],[H_1]]+1,db[[#This Row],[H_2]]-db[[#This Row],[H_1]]-1),"")</f>
        <v/>
      </c>
      <c r="W2364" s="40" t="str">
        <f>IF(db[[#This Row],[QTY/ CTN B]]="","",LEFT(db[[#This Row],[QTY/ CTN B]],SEARCH(" ",db[[#This Row],[QTY/ CTN B]],1)-1))</f>
        <v>288</v>
      </c>
      <c r="X2364" s="40" t="str">
        <f>IF(db[[#This Row],[QTY/ CTN B]]="","",RIGHT(db[[#This Row],[QTY/ CTN B]],LEN(db[[#This Row],[QTY/ CTN B]])-SEARCH(" ",db[[#This Row],[QTY/ CTN B]],1)))</f>
        <v>PCS</v>
      </c>
      <c r="Y2364" s="40" t="str">
        <f>IF(db[[#This Row],[QTY/ CTN TG]]="",IF(db[[#This Row],[STN TG]]="","",12),LEFT(db[[#This Row],[QTY/ CTN TG]],SEARCH(" ",db[[#This Row],[QTY/ CTN TG]],1)-1))</f>
        <v/>
      </c>
      <c r="Z23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4" s="40" t="str">
        <f>IF(db[[#This Row],[STN K]]="","",IF(db[[#This Row],[STN TG]]="LSN",12,""))</f>
        <v/>
      </c>
      <c r="AB2364" s="40" t="str">
        <f>IF(db[[#This Row],[STN TG]]="LSN","PCS","")</f>
        <v/>
      </c>
      <c r="AC2364" s="40">
        <f>db[[#This Row],[QTY B]]*IF(db[[#This Row],[QTY TG]]="",1,db[[#This Row],[QTY TG]])*IF(db[[#This Row],[QTY K]]="",1,db[[#This Row],[QTY K]])</f>
        <v>288</v>
      </c>
      <c r="AD2364" s="40" t="str">
        <f>IF(db[[#This Row],[STN K]]="",IF(db[[#This Row],[STN TG]]="",db[[#This Row],[STN B]],db[[#This Row],[STN TG]]),db[[#This Row],[STN K]])</f>
        <v>PCS</v>
      </c>
      <c r="AE2364" s="40"/>
    </row>
    <row r="2365" spans="1:31" x14ac:dyDescent="0.25">
      <c r="A2365" s="40">
        <f t="shared" si="36"/>
        <v>2364</v>
      </c>
      <c r="B2365" s="5" t="str">
        <f>LOWER(SUBSTITUTE(SUBSTITUTE(SUBSTITUTE(SUBSTITUTE(SUBSTITUTE(SUBSTITUTE(SUBSTITUTE(SUBSTITUTE(db[[#This Row],[NB BM]]," ",),".",""),"-",""),"(",""),")",""),"/",""),"""",""),"+",""))</f>
        <v>pclampu66353avenger</v>
      </c>
      <c r="C2365" s="5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D2365" s="5" t="str">
        <f>LOWER(SUBSTITUTE(SUBSTITUTE(SUBSTITUTE(SUBSTITUTE(SUBSTITUTE(SUBSTITUTE(SUBSTITUTE(SUBSTITUTE(SUBSTITUTE(db[[#This Row],[NB PAJAK]]," ",""),"-",""),"(",""),")",""),".",""),",",""),"/",""),"""",""),"+",""))</f>
        <v/>
      </c>
      <c r="E236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pclampu66353avenger288pcsuntana</v>
      </c>
      <c r="F236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pencilcaselampu66353avengeru288pcs</v>
      </c>
      <c r="G2365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pencilcaselampu66353avengeruuntana</v>
      </c>
      <c r="H236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pencilcaselampu66353avengeru288pcsuntana</v>
      </c>
      <c r="I2365" s="2" t="s">
        <v>5885</v>
      </c>
      <c r="J2365" s="2" t="s">
        <v>1226</v>
      </c>
      <c r="K2365" s="14"/>
      <c r="L2365" s="2" t="s">
        <v>1336</v>
      </c>
      <c r="M2365" s="34" t="e">
        <f>IF(db[[#This Row],[NB NOTA_C]]="","",COUNTIF([2]!B_MSK[concat],db[[#This Row],[NB NOTA_C]]))</f>
        <v>#REF!</v>
      </c>
      <c r="N2365" s="14" t="s">
        <v>1371</v>
      </c>
      <c r="O2365" s="2" t="s">
        <v>1387</v>
      </c>
      <c r="P2365" s="2" t="s">
        <v>2442</v>
      </c>
      <c r="R2365" s="2" t="str">
        <f>IF(db[[#This Row],[QTY/ CTN]]="","",SUBSTITUTE(SUBSTITUTE(SUBSTITUTE(db[[#This Row],[QTY/ CTN]]," ","_",2),"(",""),")","")&amp;"_")</f>
        <v>288 PCS_</v>
      </c>
      <c r="S2365" s="2">
        <f>IF(db[[#This Row],[H_QTY/ CTN]]="","",SEARCH("_",db[[#This Row],[H_QTY/ CTN]]))</f>
        <v>8</v>
      </c>
      <c r="T2365" s="2">
        <f>IF(db[[#This Row],[H_QTY/ CTN]]="","",LEN(db[[#This Row],[H_QTY/ CTN]]))</f>
        <v>8</v>
      </c>
      <c r="U2365" s="41" t="str">
        <f>IF(db[[#This Row],[H_QTY/ CTN]]="","",LEFT(db[[#This Row],[H_QTY/ CTN]],db[[#This Row],[H_1]]-1))</f>
        <v>288 PCS</v>
      </c>
      <c r="V2365" s="40" t="str">
        <f>IF(NOT(db[[#This Row],[H_1]]=db[[#This Row],[H_2]]),MID(db[[#This Row],[H_QTY/ CTN]],db[[#This Row],[H_1]]+1,db[[#This Row],[H_2]]-db[[#This Row],[H_1]]-1),"")</f>
        <v/>
      </c>
      <c r="W2365" s="40" t="str">
        <f>IF(db[[#This Row],[QTY/ CTN B]]="","",LEFT(db[[#This Row],[QTY/ CTN B]],SEARCH(" ",db[[#This Row],[QTY/ CTN B]],1)-1))</f>
        <v>288</v>
      </c>
      <c r="X2365" s="40" t="str">
        <f>IF(db[[#This Row],[QTY/ CTN B]]="","",RIGHT(db[[#This Row],[QTY/ CTN B]],LEN(db[[#This Row],[QTY/ CTN B]])-SEARCH(" ",db[[#This Row],[QTY/ CTN B]],1)))</f>
        <v>PCS</v>
      </c>
      <c r="Y2365" s="40" t="str">
        <f>IF(db[[#This Row],[QTY/ CTN TG]]="",IF(db[[#This Row],[STN TG]]="","",12),LEFT(db[[#This Row],[QTY/ CTN TG]],SEARCH(" ",db[[#This Row],[QTY/ CTN TG]],1)-1))</f>
        <v/>
      </c>
      <c r="Z23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5" s="40" t="str">
        <f>IF(db[[#This Row],[STN K]]="","",IF(db[[#This Row],[STN TG]]="LSN",12,""))</f>
        <v/>
      </c>
      <c r="AB2365" s="40" t="str">
        <f>IF(db[[#This Row],[STN TG]]="LSN","PCS","")</f>
        <v/>
      </c>
      <c r="AC2365" s="40">
        <f>db[[#This Row],[QTY B]]*IF(db[[#This Row],[QTY TG]]="",1,db[[#This Row],[QTY TG]])*IF(db[[#This Row],[QTY K]]="",1,db[[#This Row],[QTY K]])</f>
        <v>288</v>
      </c>
      <c r="AD2365" s="40" t="str">
        <f>IF(db[[#This Row],[STN K]]="",IF(db[[#This Row],[STN TG]]="",db[[#This Row],[STN B]],db[[#This Row],[STN TG]]),db[[#This Row],[STN K]])</f>
        <v>PCS</v>
      </c>
      <c r="AE2365" s="40"/>
    </row>
    <row r="2366" spans="1:31" x14ac:dyDescent="0.25">
      <c r="A2366" s="40">
        <f t="shared" si="36"/>
        <v>2365</v>
      </c>
      <c r="B2366" s="5" t="str">
        <f>LOWER(SUBSTITUTE(SUBSTITUTE(SUBSTITUTE(SUBSTITUTE(SUBSTITUTE(SUBSTITUTE(SUBSTITUTE(SUBSTITUTE(db[[#This Row],[NB BM]]," ",),".",""),"-",""),"(",""),")",""),"/",""),"""",""),"+",""))</f>
        <v>pclampu66355btsworld</v>
      </c>
      <c r="C2366" s="5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D2366" s="5" t="str">
        <f>LOWER(SUBSTITUTE(SUBSTITUTE(SUBSTITUTE(SUBSTITUTE(SUBSTITUTE(SUBSTITUTE(SUBSTITUTE(SUBSTITUTE(SUBSTITUTE(db[[#This Row],[NB PAJAK]]," ",""),"-",""),"(",""),")",""),".",""),",",""),"/",""),"""",""),"+",""))</f>
        <v/>
      </c>
      <c r="E236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pclampu66355btsworld432pcsuntana</v>
      </c>
      <c r="F236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pencilcaselampu66355btsworldnew432pcs</v>
      </c>
      <c r="G2366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pencilcaselampu66355btsworldnewuntana</v>
      </c>
      <c r="H236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pencilcaselampu66355btsworldnew432pcsuntana</v>
      </c>
      <c r="I2366" s="2" t="s">
        <v>5886</v>
      </c>
      <c r="J2366" s="2" t="s">
        <v>2558</v>
      </c>
      <c r="K2366" s="14"/>
      <c r="L2366" s="2" t="s">
        <v>1336</v>
      </c>
      <c r="M2366" s="34" t="e">
        <f>IF(db[[#This Row],[NB NOTA_C]]="","",COUNTIF([2]!B_MSK[concat],db[[#This Row],[NB NOTA_C]]))</f>
        <v>#REF!</v>
      </c>
      <c r="N2366" s="9" t="s">
        <v>1371</v>
      </c>
      <c r="O2366" s="5" t="s">
        <v>1509</v>
      </c>
      <c r="P2366" s="2" t="s">
        <v>2442</v>
      </c>
      <c r="Q2366" s="5"/>
      <c r="R2366" s="5" t="str">
        <f>IF(db[[#This Row],[QTY/ CTN]]="","",SUBSTITUTE(SUBSTITUTE(SUBSTITUTE(db[[#This Row],[QTY/ CTN]]," ","_",2),"(",""),")","")&amp;"_")</f>
        <v>432 PCS_</v>
      </c>
      <c r="S2366" s="5">
        <f>IF(db[[#This Row],[H_QTY/ CTN]]="","",SEARCH("_",db[[#This Row],[H_QTY/ CTN]]))</f>
        <v>8</v>
      </c>
      <c r="T2366" s="5">
        <f>IF(db[[#This Row],[H_QTY/ CTN]]="","",LEN(db[[#This Row],[H_QTY/ CTN]]))</f>
        <v>8</v>
      </c>
      <c r="U2366" s="41" t="str">
        <f>IF(db[[#This Row],[H_QTY/ CTN]]="","",LEFT(db[[#This Row],[H_QTY/ CTN]],db[[#This Row],[H_1]]-1))</f>
        <v>432 PCS</v>
      </c>
      <c r="V2366" s="40" t="str">
        <f>IF(NOT(db[[#This Row],[H_1]]=db[[#This Row],[H_2]]),MID(db[[#This Row],[H_QTY/ CTN]],db[[#This Row],[H_1]]+1,db[[#This Row],[H_2]]-db[[#This Row],[H_1]]-1),"")</f>
        <v/>
      </c>
      <c r="W2366" s="40" t="str">
        <f>IF(db[[#This Row],[QTY/ CTN B]]="","",LEFT(db[[#This Row],[QTY/ CTN B]],SEARCH(" ",db[[#This Row],[QTY/ CTN B]],1)-1))</f>
        <v>432</v>
      </c>
      <c r="X2366" s="40" t="str">
        <f>IF(db[[#This Row],[QTY/ CTN B]]="","",RIGHT(db[[#This Row],[QTY/ CTN B]],LEN(db[[#This Row],[QTY/ CTN B]])-SEARCH(" ",db[[#This Row],[QTY/ CTN B]],1)))</f>
        <v>PCS</v>
      </c>
      <c r="Y2366" s="40" t="str">
        <f>IF(db[[#This Row],[QTY/ CTN TG]]="",IF(db[[#This Row],[STN TG]]="","",12),LEFT(db[[#This Row],[QTY/ CTN TG]],SEARCH(" ",db[[#This Row],[QTY/ CTN TG]],1)-1))</f>
        <v/>
      </c>
      <c r="Z23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6" s="40" t="str">
        <f>IF(db[[#This Row],[STN K]]="","",IF(db[[#This Row],[STN TG]]="LSN",12,""))</f>
        <v/>
      </c>
      <c r="AB2366" s="40" t="str">
        <f>IF(db[[#This Row],[STN TG]]="LSN","PCS","")</f>
        <v/>
      </c>
      <c r="AC2366" s="40">
        <f>db[[#This Row],[QTY B]]*IF(db[[#This Row],[QTY TG]]="",1,db[[#This Row],[QTY TG]])*IF(db[[#This Row],[QTY K]]="",1,db[[#This Row],[QTY K]])</f>
        <v>432</v>
      </c>
      <c r="AD2366" s="40" t="str">
        <f>IF(db[[#This Row],[STN K]]="",IF(db[[#This Row],[STN TG]]="",db[[#This Row],[STN B]],db[[#This Row],[STN TG]]),db[[#This Row],[STN K]])</f>
        <v>PCS</v>
      </c>
      <c r="AE2366" s="40"/>
    </row>
    <row r="2367" spans="1:31" x14ac:dyDescent="0.25">
      <c r="A2367" s="40">
        <f t="shared" si="36"/>
        <v>2366</v>
      </c>
      <c r="B2367" s="5" t="str">
        <f>LOWER(SUBSTITUTE(SUBSTITUTE(SUBSTITUTE(SUBSTITUTE(SUBSTITUTE(SUBSTITUTE(SUBSTITUTE(SUBSTITUTE(db[[#This Row],[NB BM]]," ",),".",""),"-",""),"(",""),")",""),"/",""),"""",""),"+",""))</f>
        <v>pclampu66355btsworld</v>
      </c>
      <c r="C2367" s="5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D2367" s="5" t="str">
        <f>LOWER(SUBSTITUTE(SUBSTITUTE(SUBSTITUTE(SUBSTITUTE(SUBSTITUTE(SUBSTITUTE(SUBSTITUTE(SUBSTITUTE(SUBSTITUTE(db[[#This Row],[NB PAJAK]]," ",""),"-",""),"(",""),")",""),".",""),",",""),"/",""),"""",""),"+",""))</f>
        <v/>
      </c>
      <c r="E236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pclampu66355btsworld432pcsuntana</v>
      </c>
      <c r="F236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pencilcaselampu66355btsworldu432pcs</v>
      </c>
      <c r="G2367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pencilcaselampu66355btsworlduuntana</v>
      </c>
      <c r="H236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pencilcaselampu66355btsworldu432pcsuntana</v>
      </c>
      <c r="I2367" s="2" t="s">
        <v>5886</v>
      </c>
      <c r="J2367" s="2" t="s">
        <v>1227</v>
      </c>
      <c r="K2367" s="14"/>
      <c r="L2367" s="2" t="s">
        <v>1336</v>
      </c>
      <c r="M2367" s="34" t="e">
        <f>IF(db[[#This Row],[NB NOTA_C]]="","",COUNTIF([2]!B_MSK[concat],db[[#This Row],[NB NOTA_C]]))</f>
        <v>#REF!</v>
      </c>
      <c r="N2367" s="14" t="s">
        <v>1371</v>
      </c>
      <c r="O2367" s="2" t="s">
        <v>1509</v>
      </c>
      <c r="P2367" s="2" t="s">
        <v>2442</v>
      </c>
      <c r="R2367" s="2" t="str">
        <f>IF(db[[#This Row],[QTY/ CTN]]="","",SUBSTITUTE(SUBSTITUTE(SUBSTITUTE(db[[#This Row],[QTY/ CTN]]," ","_",2),"(",""),")","")&amp;"_")</f>
        <v>432 PCS_</v>
      </c>
      <c r="S2367" s="2">
        <f>IF(db[[#This Row],[H_QTY/ CTN]]="","",SEARCH("_",db[[#This Row],[H_QTY/ CTN]]))</f>
        <v>8</v>
      </c>
      <c r="T2367" s="2">
        <f>IF(db[[#This Row],[H_QTY/ CTN]]="","",LEN(db[[#This Row],[H_QTY/ CTN]]))</f>
        <v>8</v>
      </c>
      <c r="U2367" s="41" t="str">
        <f>IF(db[[#This Row],[H_QTY/ CTN]]="","",LEFT(db[[#This Row],[H_QTY/ CTN]],db[[#This Row],[H_1]]-1))</f>
        <v>432 PCS</v>
      </c>
      <c r="V2367" s="40" t="str">
        <f>IF(NOT(db[[#This Row],[H_1]]=db[[#This Row],[H_2]]),MID(db[[#This Row],[H_QTY/ CTN]],db[[#This Row],[H_1]]+1,db[[#This Row],[H_2]]-db[[#This Row],[H_1]]-1),"")</f>
        <v/>
      </c>
      <c r="W2367" s="40" t="str">
        <f>IF(db[[#This Row],[QTY/ CTN B]]="","",LEFT(db[[#This Row],[QTY/ CTN B]],SEARCH(" ",db[[#This Row],[QTY/ CTN B]],1)-1))</f>
        <v>432</v>
      </c>
      <c r="X2367" s="40" t="str">
        <f>IF(db[[#This Row],[QTY/ CTN B]]="","",RIGHT(db[[#This Row],[QTY/ CTN B]],LEN(db[[#This Row],[QTY/ CTN B]])-SEARCH(" ",db[[#This Row],[QTY/ CTN B]],1)))</f>
        <v>PCS</v>
      </c>
      <c r="Y2367" s="40" t="str">
        <f>IF(db[[#This Row],[QTY/ CTN TG]]="",IF(db[[#This Row],[STN TG]]="","",12),LEFT(db[[#This Row],[QTY/ CTN TG]],SEARCH(" ",db[[#This Row],[QTY/ CTN TG]],1)-1))</f>
        <v/>
      </c>
      <c r="Z23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7" s="40" t="str">
        <f>IF(db[[#This Row],[STN K]]="","",IF(db[[#This Row],[STN TG]]="LSN",12,""))</f>
        <v/>
      </c>
      <c r="AB2367" s="40" t="str">
        <f>IF(db[[#This Row],[STN TG]]="LSN","PCS","")</f>
        <v/>
      </c>
      <c r="AC2367" s="40">
        <f>db[[#This Row],[QTY B]]*IF(db[[#This Row],[QTY TG]]="",1,db[[#This Row],[QTY TG]])*IF(db[[#This Row],[QTY K]]="",1,db[[#This Row],[QTY K]])</f>
        <v>432</v>
      </c>
      <c r="AD2367" s="40" t="str">
        <f>IF(db[[#This Row],[STN K]]="",IF(db[[#This Row],[STN TG]]="",db[[#This Row],[STN B]],db[[#This Row],[STN TG]]),db[[#This Row],[STN K]])</f>
        <v>PCS</v>
      </c>
      <c r="AE2367" s="40"/>
    </row>
    <row r="2368" spans="1:31" x14ac:dyDescent="0.25">
      <c r="A2368" s="40">
        <f t="shared" si="36"/>
        <v>2367</v>
      </c>
      <c r="B2368" s="5" t="str">
        <f>LOWER(SUBSTITUTE(SUBSTITUTE(SUBSTITUTE(SUBSTITUTE(SUBSTITUTE(SUBSTITUTE(SUBSTITUTE(SUBSTITUTE(db[[#This Row],[NB BM]]," ",),".",""),"-",""),"(",""),")",""),"/",""),"""",""),"+",""))</f>
        <v>pclampu66356bt21</v>
      </c>
      <c r="C2368" s="5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D2368" s="5" t="str">
        <f>LOWER(SUBSTITUTE(SUBSTITUTE(SUBSTITUTE(SUBSTITUTE(SUBSTITUTE(SUBSTITUTE(SUBSTITUTE(SUBSTITUTE(SUBSTITUTE(db[[#This Row],[NB PAJAK]]," ",""),"-",""),"(",""),")",""),".",""),",",""),"/",""),"""",""),"+",""))</f>
        <v/>
      </c>
      <c r="E236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pclampu66356bt21432pcsuntana</v>
      </c>
      <c r="F236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pencilcaselampu66356bt21u432pcs</v>
      </c>
      <c r="G2368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pencilcaselampu66356bt21uuntana</v>
      </c>
      <c r="H236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pencilcaselampu66356bt21u432pcsuntana</v>
      </c>
      <c r="I2368" s="2" t="s">
        <v>5887</v>
      </c>
      <c r="J2368" s="2" t="s">
        <v>1228</v>
      </c>
      <c r="K2368" s="14"/>
      <c r="L2368" s="2" t="s">
        <v>1336</v>
      </c>
      <c r="M2368" s="34" t="e">
        <f>IF(db[[#This Row],[NB NOTA_C]]="","",COUNTIF([2]!B_MSK[concat],db[[#This Row],[NB NOTA_C]]))</f>
        <v>#REF!</v>
      </c>
      <c r="N2368" s="14" t="s">
        <v>1371</v>
      </c>
      <c r="O2368" s="2" t="s">
        <v>1509</v>
      </c>
      <c r="P2368" s="2" t="s">
        <v>2442</v>
      </c>
      <c r="R2368" s="2" t="str">
        <f>IF(db[[#This Row],[QTY/ CTN]]="","",SUBSTITUTE(SUBSTITUTE(SUBSTITUTE(db[[#This Row],[QTY/ CTN]]," ","_",2),"(",""),")","")&amp;"_")</f>
        <v>432 PCS_</v>
      </c>
      <c r="S2368" s="2">
        <f>IF(db[[#This Row],[H_QTY/ CTN]]="","",SEARCH("_",db[[#This Row],[H_QTY/ CTN]]))</f>
        <v>8</v>
      </c>
      <c r="T2368" s="2">
        <f>IF(db[[#This Row],[H_QTY/ CTN]]="","",LEN(db[[#This Row],[H_QTY/ CTN]]))</f>
        <v>8</v>
      </c>
      <c r="U2368" s="41" t="str">
        <f>IF(db[[#This Row],[H_QTY/ CTN]]="","",LEFT(db[[#This Row],[H_QTY/ CTN]],db[[#This Row],[H_1]]-1))</f>
        <v>432 PCS</v>
      </c>
      <c r="V2368" s="40" t="str">
        <f>IF(NOT(db[[#This Row],[H_1]]=db[[#This Row],[H_2]]),MID(db[[#This Row],[H_QTY/ CTN]],db[[#This Row],[H_1]]+1,db[[#This Row],[H_2]]-db[[#This Row],[H_1]]-1),"")</f>
        <v/>
      </c>
      <c r="W2368" s="40" t="str">
        <f>IF(db[[#This Row],[QTY/ CTN B]]="","",LEFT(db[[#This Row],[QTY/ CTN B]],SEARCH(" ",db[[#This Row],[QTY/ CTN B]],1)-1))</f>
        <v>432</v>
      </c>
      <c r="X2368" s="40" t="str">
        <f>IF(db[[#This Row],[QTY/ CTN B]]="","",RIGHT(db[[#This Row],[QTY/ CTN B]],LEN(db[[#This Row],[QTY/ CTN B]])-SEARCH(" ",db[[#This Row],[QTY/ CTN B]],1)))</f>
        <v>PCS</v>
      </c>
      <c r="Y2368" s="40" t="str">
        <f>IF(db[[#This Row],[QTY/ CTN TG]]="",IF(db[[#This Row],[STN TG]]="","",12),LEFT(db[[#This Row],[QTY/ CTN TG]],SEARCH(" ",db[[#This Row],[QTY/ CTN TG]],1)-1))</f>
        <v/>
      </c>
      <c r="Z23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8" s="40" t="str">
        <f>IF(db[[#This Row],[STN K]]="","",IF(db[[#This Row],[STN TG]]="LSN",12,""))</f>
        <v/>
      </c>
      <c r="AB2368" s="40" t="str">
        <f>IF(db[[#This Row],[STN TG]]="LSN","PCS","")</f>
        <v/>
      </c>
      <c r="AC2368" s="40">
        <f>db[[#This Row],[QTY B]]*IF(db[[#This Row],[QTY TG]]="",1,db[[#This Row],[QTY TG]])*IF(db[[#This Row],[QTY K]]="",1,db[[#This Row],[QTY K]])</f>
        <v>432</v>
      </c>
      <c r="AD2368" s="40" t="str">
        <f>IF(db[[#This Row],[STN K]]="",IF(db[[#This Row],[STN TG]]="",db[[#This Row],[STN B]],db[[#This Row],[STN TG]]),db[[#This Row],[STN K]])</f>
        <v>PCS</v>
      </c>
      <c r="AE2368" s="40"/>
    </row>
    <row r="2369" spans="1:31" x14ac:dyDescent="0.25">
      <c r="A2369" s="40">
        <f t="shared" si="36"/>
        <v>2368</v>
      </c>
      <c r="B2369" s="5" t="str">
        <f>LOWER(SUBSTITUTE(SUBSTITUTE(SUBSTITUTE(SUBSTITUTE(SUBSTITUTE(SUBSTITUTE(SUBSTITUTE(SUBSTITUTE(db[[#This Row],[NB BM]]," ",),".",""),"-",""),"(",""),")",""),"/",""),"""",""),"+",""))</f>
        <v>pcmagnitcallcc7806</v>
      </c>
      <c r="C2369" s="5" t="str">
        <f>LOWER(SUBSTITUTE(SUBSTITUTE(SUBSTITUTE(SUBSTITUTE(SUBSTITUTE(SUBSTITUTE(SUBSTITUTE(SUBSTITUTE(SUBSTITUTE(db[[#This Row],[NB NOTA]]," ",),".",""),"-",""),"(",""),")",""),",",""),"/",""),"""",""),"+",""))</f>
        <v>pencilcasemagnetcalculatorcc7806</v>
      </c>
      <c r="D2369" s="5" t="str">
        <f>LOWER(SUBSTITUTE(SUBSTITUTE(SUBSTITUTE(SUBSTITUTE(SUBSTITUTE(SUBSTITUTE(SUBSTITUTE(SUBSTITUTE(SUBSTITUTE(db[[#This Row],[NB PAJAK]]," ",""),"-",""),"(",""),")",""),".",""),",",""),"/",""),"""",""),"+",""))</f>
        <v/>
      </c>
      <c r="E236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pcmagnitcallcc7806144pcsuntana</v>
      </c>
      <c r="F236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pencilcasemagnetcalculatorcc7806144pcs</v>
      </c>
      <c r="G2369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pencilcasemagnetcalculatorcc7806untana</v>
      </c>
      <c r="H236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pencilcasemagnetcalculatorcc7806144pcsuntana</v>
      </c>
      <c r="I2369" s="2" t="s">
        <v>5742</v>
      </c>
      <c r="J2369" s="2" t="s">
        <v>5381</v>
      </c>
      <c r="K2369" s="14"/>
      <c r="L2369" s="2" t="s">
        <v>1336</v>
      </c>
      <c r="M2369" s="34" t="e">
        <f>IF(db[[#This Row],[NB NOTA_C]]="","",COUNTIF([2]!B_MSK[concat],db[[#This Row],[NB NOTA_C]]))</f>
        <v>#REF!</v>
      </c>
      <c r="N2369" s="9" t="s">
        <v>1354</v>
      </c>
      <c r="O2369" s="5" t="s">
        <v>1379</v>
      </c>
      <c r="P2369" s="2" t="s">
        <v>2442</v>
      </c>
      <c r="Q2369" s="5"/>
      <c r="R2369" s="5" t="str">
        <f>IF(db[[#This Row],[QTY/ CTN]]="","",SUBSTITUTE(SUBSTITUTE(SUBSTITUTE(db[[#This Row],[QTY/ CTN]]," ","_",2),"(",""),")","")&amp;"_")</f>
        <v>144 PCS_</v>
      </c>
      <c r="S2369" s="5">
        <f>IF(db[[#This Row],[H_QTY/ CTN]]="","",SEARCH("_",db[[#This Row],[H_QTY/ CTN]]))</f>
        <v>8</v>
      </c>
      <c r="T2369" s="5">
        <f>IF(db[[#This Row],[H_QTY/ CTN]]="","",LEN(db[[#This Row],[H_QTY/ CTN]]))</f>
        <v>8</v>
      </c>
      <c r="U2369" s="40" t="str">
        <f>IF(db[[#This Row],[H_QTY/ CTN]]="","",LEFT(db[[#This Row],[H_QTY/ CTN]],db[[#This Row],[H_1]]-1))</f>
        <v>144 PCS</v>
      </c>
      <c r="V2369" s="40" t="str">
        <f>IF(NOT(db[[#This Row],[H_1]]=db[[#This Row],[H_2]]),MID(db[[#This Row],[H_QTY/ CTN]],db[[#This Row],[H_1]]+1,db[[#This Row],[H_2]]-db[[#This Row],[H_1]]-1),"")</f>
        <v/>
      </c>
      <c r="W2369" s="40" t="str">
        <f>IF(db[[#This Row],[QTY/ CTN B]]="","",LEFT(db[[#This Row],[QTY/ CTN B]],SEARCH(" ",db[[#This Row],[QTY/ CTN B]],1)-1))</f>
        <v>144</v>
      </c>
      <c r="X2369" s="40" t="str">
        <f>IF(db[[#This Row],[QTY/ CTN B]]="","",RIGHT(db[[#This Row],[QTY/ CTN B]],LEN(db[[#This Row],[QTY/ CTN B]])-SEARCH(" ",db[[#This Row],[QTY/ CTN B]],1)))</f>
        <v>PCS</v>
      </c>
      <c r="Y2369" s="40" t="str">
        <f>IF(db[[#This Row],[QTY/ CTN TG]]="",IF(db[[#This Row],[STN TG]]="","",12),LEFT(db[[#This Row],[QTY/ CTN TG]],SEARCH(" ",db[[#This Row],[QTY/ CTN TG]],1)-1))</f>
        <v/>
      </c>
      <c r="Z23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69" s="40" t="str">
        <f>IF(db[[#This Row],[STN K]]="","",IF(db[[#This Row],[STN TG]]="LSN",12,""))</f>
        <v/>
      </c>
      <c r="AB2369" s="40" t="str">
        <f>IF(db[[#This Row],[STN TG]]="LSN","PCS","")</f>
        <v/>
      </c>
      <c r="AC2369" s="40">
        <f>db[[#This Row],[QTY B]]*IF(db[[#This Row],[QTY TG]]="",1,db[[#This Row],[QTY TG]])*IF(db[[#This Row],[QTY K]]="",1,db[[#This Row],[QTY K]])</f>
        <v>144</v>
      </c>
      <c r="AD2369" s="40" t="str">
        <f>IF(db[[#This Row],[STN K]]="",IF(db[[#This Row],[STN TG]]="",db[[#This Row],[STN B]],db[[#This Row],[STN TG]]),db[[#This Row],[STN K]])</f>
        <v>PCS</v>
      </c>
      <c r="AE2369" s="40"/>
    </row>
    <row r="2370" spans="1:31" x14ac:dyDescent="0.25">
      <c r="A2370" s="90">
        <f t="shared" si="36"/>
        <v>2369</v>
      </c>
      <c r="B2370" s="91" t="str">
        <f>LOWER(SUBSTITUTE(SUBSTITUTE(SUBSTITUTE(SUBSTITUTE(SUBSTITUTE(SUBSTITUTE(SUBSTITUTE(SUBSTITUTE(db[[#This Row],[NB BM]]," ",),".",""),"-",""),"(",""),")",""),"/",""),"""",""),"+",""))</f>
        <v>pcmagnitcc1021isi</v>
      </c>
      <c r="C2370" s="91" t="str">
        <f>LOWER(SUBSTITUTE(SUBSTITUTE(SUBSTITUTE(SUBSTITUTE(SUBSTITUTE(SUBSTITUTE(SUBSTITUTE(SUBSTITUTE(SUBSTITUTE(db[[#This Row],[NB NOTA]]," ",),".",""),"-",""),"(",""),")",""),",",""),"/",""),"""",""),"+",""))</f>
        <v>pencilcasemagnetisicc1021</v>
      </c>
      <c r="D2370" s="91" t="str">
        <f>LOWER(SUBSTITUTE(SUBSTITUTE(SUBSTITUTE(SUBSTITUTE(SUBSTITUTE(SUBSTITUTE(SUBSTITUTE(SUBSTITUTE(SUBSTITUTE(db[[#This Row],[NB PAJAK]]," ",""),"-",""),"(",""),")",""),".",""),",",""),"/",""),"""",""),"+",""))</f>
        <v/>
      </c>
      <c r="E2370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pcmagnitcc1021isi144pcsuntana</v>
      </c>
      <c r="F2370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pencilcasemagnetisicc1021144pcs</v>
      </c>
      <c r="G2370" s="9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pencilcasemagnetisicc1021untana</v>
      </c>
      <c r="H2370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pencilcasemagnetisicc1021144pcsuntana</v>
      </c>
      <c r="I2370" s="60" t="s">
        <v>5888</v>
      </c>
      <c r="J2370" s="60" t="s">
        <v>5593</v>
      </c>
      <c r="K2370" s="61"/>
      <c r="L2370" s="60" t="s">
        <v>1336</v>
      </c>
      <c r="M2370" s="92" t="e">
        <f>IF(db[[#This Row],[NB NOTA_C]]="","",COUNTIF([2]!B_MSK[concat],db[[#This Row],[NB NOTA_C]]))</f>
        <v>#REF!</v>
      </c>
      <c r="N2370" s="93" t="s">
        <v>1354</v>
      </c>
      <c r="O2370" s="91" t="s">
        <v>1379</v>
      </c>
      <c r="P2370" s="60" t="s">
        <v>2442</v>
      </c>
      <c r="Q2370" s="91"/>
      <c r="R2370" s="91" t="str">
        <f>IF(db[[#This Row],[QTY/ CTN]]="","",SUBSTITUTE(SUBSTITUTE(SUBSTITUTE(db[[#This Row],[QTY/ CTN]]," ","_",2),"(",""),")","")&amp;"_")</f>
        <v>144 PCS_</v>
      </c>
      <c r="S2370" s="91">
        <f>IF(db[[#This Row],[H_QTY/ CTN]]="","",SEARCH("_",db[[#This Row],[H_QTY/ CTN]]))</f>
        <v>8</v>
      </c>
      <c r="T2370" s="91">
        <f>IF(db[[#This Row],[H_QTY/ CTN]]="","",LEN(db[[#This Row],[H_QTY/ CTN]]))</f>
        <v>8</v>
      </c>
      <c r="U2370" s="90" t="str">
        <f>IF(db[[#This Row],[H_QTY/ CTN]]="","",LEFT(db[[#This Row],[H_QTY/ CTN]],db[[#This Row],[H_1]]-1))</f>
        <v>144 PCS</v>
      </c>
      <c r="V2370" s="90" t="str">
        <f>IF(NOT(db[[#This Row],[H_1]]=db[[#This Row],[H_2]]),MID(db[[#This Row],[H_QTY/ CTN]],db[[#This Row],[H_1]]+1,db[[#This Row],[H_2]]-db[[#This Row],[H_1]]-1),"")</f>
        <v/>
      </c>
      <c r="W2370" s="90" t="str">
        <f>IF(db[[#This Row],[QTY/ CTN B]]="","",LEFT(db[[#This Row],[QTY/ CTN B]],SEARCH(" ",db[[#This Row],[QTY/ CTN B]],1)-1))</f>
        <v>144</v>
      </c>
      <c r="X2370" s="90" t="str">
        <f>IF(db[[#This Row],[QTY/ CTN B]]="","",RIGHT(db[[#This Row],[QTY/ CTN B]],LEN(db[[#This Row],[QTY/ CTN B]])-SEARCH(" ",db[[#This Row],[QTY/ CTN B]],1)))</f>
        <v>PCS</v>
      </c>
      <c r="Y2370" s="90" t="str">
        <f>IF(db[[#This Row],[QTY/ CTN TG]]="",IF(db[[#This Row],[STN TG]]="","",12),LEFT(db[[#This Row],[QTY/ CTN TG]],SEARCH(" ",db[[#This Row],[QTY/ CTN TG]],1)-1))</f>
        <v/>
      </c>
      <c r="Z2370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0" s="90" t="str">
        <f>IF(db[[#This Row],[STN K]]="","",IF(db[[#This Row],[STN TG]]="LSN",12,""))</f>
        <v/>
      </c>
      <c r="AB2370" s="90" t="str">
        <f>IF(db[[#This Row],[STN TG]]="LSN","PCS","")</f>
        <v/>
      </c>
      <c r="AC2370" s="90">
        <f>db[[#This Row],[QTY B]]*IF(db[[#This Row],[QTY TG]]="",1,db[[#This Row],[QTY TG]])*IF(db[[#This Row],[QTY K]]="",1,db[[#This Row],[QTY K]])</f>
        <v>144</v>
      </c>
      <c r="AD2370" s="90" t="str">
        <f>IF(db[[#This Row],[STN K]]="",IF(db[[#This Row],[STN TG]]="",db[[#This Row],[STN B]],db[[#This Row],[STN TG]]),db[[#This Row],[STN K]])</f>
        <v>PCS</v>
      </c>
      <c r="AE2370" s="90"/>
    </row>
    <row r="2371" spans="1:31" x14ac:dyDescent="0.25">
      <c r="A2371" s="90">
        <f t="shared" si="36"/>
        <v>2370</v>
      </c>
      <c r="B2371" s="91" t="str">
        <f>LOWER(SUBSTITUTE(SUBSTITUTE(SUBSTITUTE(SUBSTITUTE(SUBSTITUTE(SUBSTITUTE(SUBSTITUTE(SUBSTITUTE(db[[#This Row],[NB BM]]," ",),".",""),"-",""),"(",""),")",""),"/",""),"""",""),"+",""))</f>
        <v>pcmagnitcc1025isi</v>
      </c>
      <c r="C2371" s="91" t="str">
        <f>LOWER(SUBSTITUTE(SUBSTITUTE(SUBSTITUTE(SUBSTITUTE(SUBSTITUTE(SUBSTITUTE(SUBSTITUTE(SUBSTITUTE(SUBSTITUTE(db[[#This Row],[NB NOTA]]," ",),".",""),"-",""),"(",""),")",""),",",""),"/",""),"""",""),"+",""))</f>
        <v>pencilcasemagnetisicc1025</v>
      </c>
      <c r="D2371" s="91" t="str">
        <f>LOWER(SUBSTITUTE(SUBSTITUTE(SUBSTITUTE(SUBSTITUTE(SUBSTITUTE(SUBSTITUTE(SUBSTITUTE(SUBSTITUTE(SUBSTITUTE(db[[#This Row],[NB PAJAK]]," ",""),"-",""),"(",""),")",""),".",""),",",""),"/",""),"""",""),"+",""))</f>
        <v/>
      </c>
      <c r="E2371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pcmagnitcc1025isi96pcsuntana</v>
      </c>
      <c r="F2371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pencilcasemagnetisicc102596pcs</v>
      </c>
      <c r="G2371" s="9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pencilcasemagnetisicc1025untana</v>
      </c>
      <c r="H2371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pencilcasemagnetisicc102596pcsuntana</v>
      </c>
      <c r="I2371" s="60" t="s">
        <v>5889</v>
      </c>
      <c r="J2371" s="60" t="s">
        <v>5609</v>
      </c>
      <c r="K2371" s="61"/>
      <c r="L2371" s="60" t="s">
        <v>1336</v>
      </c>
      <c r="M2371" s="92" t="e">
        <f>IF(db[[#This Row],[NB NOTA_C]]="","",COUNTIF([2]!B_MSK[concat],db[[#This Row],[NB NOTA_C]]))</f>
        <v>#REF!</v>
      </c>
      <c r="N2371" s="93" t="s">
        <v>1354</v>
      </c>
      <c r="O2371" s="91" t="s">
        <v>1388</v>
      </c>
      <c r="P2371" s="60" t="s">
        <v>2442</v>
      </c>
      <c r="Q2371" s="91"/>
      <c r="R2371" s="91" t="str">
        <f>IF(db[[#This Row],[QTY/ CTN]]="","",SUBSTITUTE(SUBSTITUTE(SUBSTITUTE(db[[#This Row],[QTY/ CTN]]," ","_",2),"(",""),")","")&amp;"_")</f>
        <v>96 PCS_</v>
      </c>
      <c r="S2371" s="91">
        <f>IF(db[[#This Row],[H_QTY/ CTN]]="","",SEARCH("_",db[[#This Row],[H_QTY/ CTN]]))</f>
        <v>7</v>
      </c>
      <c r="T2371" s="91">
        <f>IF(db[[#This Row],[H_QTY/ CTN]]="","",LEN(db[[#This Row],[H_QTY/ CTN]]))</f>
        <v>7</v>
      </c>
      <c r="U2371" s="90" t="str">
        <f>IF(db[[#This Row],[H_QTY/ CTN]]="","",LEFT(db[[#This Row],[H_QTY/ CTN]],db[[#This Row],[H_1]]-1))</f>
        <v>96 PCS</v>
      </c>
      <c r="V2371" s="90" t="str">
        <f>IF(NOT(db[[#This Row],[H_1]]=db[[#This Row],[H_2]]),MID(db[[#This Row],[H_QTY/ CTN]],db[[#This Row],[H_1]]+1,db[[#This Row],[H_2]]-db[[#This Row],[H_1]]-1),"")</f>
        <v/>
      </c>
      <c r="W2371" s="90" t="str">
        <f>IF(db[[#This Row],[QTY/ CTN B]]="","",LEFT(db[[#This Row],[QTY/ CTN B]],SEARCH(" ",db[[#This Row],[QTY/ CTN B]],1)-1))</f>
        <v>96</v>
      </c>
      <c r="X2371" s="90" t="str">
        <f>IF(db[[#This Row],[QTY/ CTN B]]="","",RIGHT(db[[#This Row],[QTY/ CTN B]],LEN(db[[#This Row],[QTY/ CTN B]])-SEARCH(" ",db[[#This Row],[QTY/ CTN B]],1)))</f>
        <v>PCS</v>
      </c>
      <c r="Y2371" s="90" t="str">
        <f>IF(db[[#This Row],[QTY/ CTN TG]]="",IF(db[[#This Row],[STN TG]]="","",12),LEFT(db[[#This Row],[QTY/ CTN TG]],SEARCH(" ",db[[#This Row],[QTY/ CTN TG]],1)-1))</f>
        <v/>
      </c>
      <c r="Z2371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1" s="90" t="str">
        <f>IF(db[[#This Row],[STN K]]="","",IF(db[[#This Row],[STN TG]]="LSN",12,""))</f>
        <v/>
      </c>
      <c r="AB2371" s="90" t="str">
        <f>IF(db[[#This Row],[STN TG]]="LSN","PCS","")</f>
        <v/>
      </c>
      <c r="AC2371" s="90">
        <f>db[[#This Row],[QTY B]]*IF(db[[#This Row],[QTY TG]]="",1,db[[#This Row],[QTY TG]])*IF(db[[#This Row],[QTY K]]="",1,db[[#This Row],[QTY K]])</f>
        <v>96</v>
      </c>
      <c r="AD2371" s="90" t="str">
        <f>IF(db[[#This Row],[STN K]]="",IF(db[[#This Row],[STN TG]]="",db[[#This Row],[STN B]],db[[#This Row],[STN TG]]),db[[#This Row],[STN K]])</f>
        <v>PCS</v>
      </c>
      <c r="AE2371" s="90"/>
    </row>
    <row r="2372" spans="1:31" x14ac:dyDescent="0.25">
      <c r="A2372" s="90">
        <f t="shared" si="36"/>
        <v>2371</v>
      </c>
      <c r="B2372" s="91" t="str">
        <f>LOWER(SUBSTITUTE(SUBSTITUTE(SUBSTITUTE(SUBSTITUTE(SUBSTITUTE(SUBSTITUTE(SUBSTITUTE(SUBSTITUTE(db[[#This Row],[NB BM]]," ",),".",""),"-",""),"(",""),")",""),"/",""),"""",""),"+",""))</f>
        <v>pcmagnitcc7806call</v>
      </c>
      <c r="C2372" s="91" t="str">
        <f>LOWER(SUBSTITUTE(SUBSTITUTE(SUBSTITUTE(SUBSTITUTE(SUBSTITUTE(SUBSTITUTE(SUBSTITUTE(SUBSTITUTE(SUBSTITUTE(db[[#This Row],[NB NOTA]]," ",),".",""),"-",""),"(",""),")",""),",",""),"/",""),"""",""),"+",""))</f>
        <v>pencilcasemagnetkalkulatorcc7806</v>
      </c>
      <c r="D2372" s="91" t="str">
        <f>LOWER(SUBSTITUTE(SUBSTITUTE(SUBSTITUTE(SUBSTITUTE(SUBSTITUTE(SUBSTITUTE(SUBSTITUTE(SUBSTITUTE(SUBSTITUTE(db[[#This Row],[NB PAJAK]]," ",""),"-",""),"(",""),")",""),".",""),",",""),"/",""),"""",""),"+",""))</f>
        <v/>
      </c>
      <c r="E2372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pcmagnitcc7806call144pcsuntana</v>
      </c>
      <c r="F2372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pencilcasemagnetkalkulatorcc7806144pcs</v>
      </c>
      <c r="G2372" s="91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pencilcasemagnetkalkulatorcc7806untana</v>
      </c>
      <c r="H2372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pencilcasemagnetkalkulatorcc7806144pcsuntana</v>
      </c>
      <c r="I2372" s="60" t="s">
        <v>5890</v>
      </c>
      <c r="J2372" s="60" t="s">
        <v>5595</v>
      </c>
      <c r="K2372" s="61"/>
      <c r="L2372" s="60" t="s">
        <v>1336</v>
      </c>
      <c r="M2372" s="92" t="e">
        <f>IF(db[[#This Row],[NB NOTA_C]]="","",COUNTIF([2]!B_MSK[concat],db[[#This Row],[NB NOTA_C]]))</f>
        <v>#REF!</v>
      </c>
      <c r="N2372" s="93" t="s">
        <v>1354</v>
      </c>
      <c r="O2372" s="91" t="s">
        <v>1379</v>
      </c>
      <c r="P2372" s="60" t="s">
        <v>2442</v>
      </c>
      <c r="Q2372" s="91"/>
      <c r="R2372" s="91" t="str">
        <f>IF(db[[#This Row],[QTY/ CTN]]="","",SUBSTITUTE(SUBSTITUTE(SUBSTITUTE(db[[#This Row],[QTY/ CTN]]," ","_",2),"(",""),")","")&amp;"_")</f>
        <v>144 PCS_</v>
      </c>
      <c r="S2372" s="91">
        <f>IF(db[[#This Row],[H_QTY/ CTN]]="","",SEARCH("_",db[[#This Row],[H_QTY/ CTN]]))</f>
        <v>8</v>
      </c>
      <c r="T2372" s="91">
        <f>IF(db[[#This Row],[H_QTY/ CTN]]="","",LEN(db[[#This Row],[H_QTY/ CTN]]))</f>
        <v>8</v>
      </c>
      <c r="U2372" s="90" t="str">
        <f>IF(db[[#This Row],[H_QTY/ CTN]]="","",LEFT(db[[#This Row],[H_QTY/ CTN]],db[[#This Row],[H_1]]-1))</f>
        <v>144 PCS</v>
      </c>
      <c r="V2372" s="90" t="str">
        <f>IF(NOT(db[[#This Row],[H_1]]=db[[#This Row],[H_2]]),MID(db[[#This Row],[H_QTY/ CTN]],db[[#This Row],[H_1]]+1,db[[#This Row],[H_2]]-db[[#This Row],[H_1]]-1),"")</f>
        <v/>
      </c>
      <c r="W2372" s="90" t="str">
        <f>IF(db[[#This Row],[QTY/ CTN B]]="","",LEFT(db[[#This Row],[QTY/ CTN B]],SEARCH(" ",db[[#This Row],[QTY/ CTN B]],1)-1))</f>
        <v>144</v>
      </c>
      <c r="X2372" s="90" t="str">
        <f>IF(db[[#This Row],[QTY/ CTN B]]="","",RIGHT(db[[#This Row],[QTY/ CTN B]],LEN(db[[#This Row],[QTY/ CTN B]])-SEARCH(" ",db[[#This Row],[QTY/ CTN B]],1)))</f>
        <v>PCS</v>
      </c>
      <c r="Y2372" s="90" t="str">
        <f>IF(db[[#This Row],[QTY/ CTN TG]]="",IF(db[[#This Row],[STN TG]]="","",12),LEFT(db[[#This Row],[QTY/ CTN TG]],SEARCH(" ",db[[#This Row],[QTY/ CTN TG]],1)-1))</f>
        <v/>
      </c>
      <c r="Z2372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2" s="90" t="str">
        <f>IF(db[[#This Row],[STN K]]="","",IF(db[[#This Row],[STN TG]]="LSN",12,""))</f>
        <v/>
      </c>
      <c r="AB2372" s="90" t="str">
        <f>IF(db[[#This Row],[STN TG]]="LSN","PCS","")</f>
        <v/>
      </c>
      <c r="AC2372" s="90">
        <f>db[[#This Row],[QTY B]]*IF(db[[#This Row],[QTY TG]]="",1,db[[#This Row],[QTY TG]])*IF(db[[#This Row],[QTY K]]="",1,db[[#This Row],[QTY K]])</f>
        <v>144</v>
      </c>
      <c r="AD2372" s="90" t="str">
        <f>IF(db[[#This Row],[STN K]]="",IF(db[[#This Row],[STN TG]]="",db[[#This Row],[STN B]],db[[#This Row],[STN TG]]),db[[#This Row],[STN K]])</f>
        <v>PCS</v>
      </c>
      <c r="AE2372" s="90"/>
    </row>
    <row r="2373" spans="1:31" x14ac:dyDescent="0.25">
      <c r="A2373" s="40">
        <f t="shared" si="36"/>
        <v>2372</v>
      </c>
      <c r="B2373" s="75" t="str">
        <f>LOWER(SUBSTITUTE(SUBSTITUTE(SUBSTITUTE(SUBSTITUTE(SUBSTITUTE(SUBSTITUTE(SUBSTITUTE(SUBSTITUTE(db[[#This Row],[NB BM]]," ",),".",""),"-",""),"(",""),")",""),"/",""),"""",""),"+",""))</f>
        <v>pcasemikarakitansq803</v>
      </c>
      <c r="C2373" s="75" t="str">
        <f>LOWER(SUBSTITUTE(SUBSTITUTE(SUBSTITUTE(SUBSTITUTE(SUBSTITUTE(SUBSTITUTE(SUBSTITUTE(SUBSTITUTE(SUBSTITUTE(db[[#This Row],[NB NOTA]]," ",),".",""),"-",""),"(",""),")",""),",",""),"/",""),"""",""),"+",""))</f>
        <v>pencilcasemikarakitsq803</v>
      </c>
      <c r="D2373" s="75" t="str">
        <f>LOWER(SUBSTITUTE(SUBSTITUTE(SUBSTITUTE(SUBSTITUTE(SUBSTITUTE(SUBSTITUTE(SUBSTITUTE(SUBSTITUTE(SUBSTITUTE(db[[#This Row],[NB PAJAK]]," ",""),"-",""),"(",""),")",""),".",""),",",""),"/",""),"""",""),"+",""))</f>
        <v/>
      </c>
      <c r="E2373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pcasemikarakitansq8031200pcsuntana</v>
      </c>
      <c r="F2373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pencilcasemikarakitsq8031200pcs</v>
      </c>
      <c r="G2373" s="7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pencilcasemikarakitsq803untana</v>
      </c>
      <c r="H2373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pencilcasemikarakitsq8031200pcsuntana</v>
      </c>
      <c r="I2373" s="2" t="s">
        <v>6321</v>
      </c>
      <c r="J2373" s="47" t="s">
        <v>5094</v>
      </c>
      <c r="K2373" s="48"/>
      <c r="L2373" s="2" t="s">
        <v>1336</v>
      </c>
      <c r="M2373" s="76" t="e">
        <f>IF(db[[#This Row],[NB NOTA_C]]="","",COUNTIF([2]!B_MSK[concat],db[[#This Row],[NB NOTA_C]]))</f>
        <v>#REF!</v>
      </c>
      <c r="N2373" s="120" t="s">
        <v>1354</v>
      </c>
      <c r="O2373" s="75" t="s">
        <v>1877</v>
      </c>
      <c r="P2373" s="47" t="s">
        <v>2442</v>
      </c>
      <c r="Q2373" s="75"/>
      <c r="R2373" s="75" t="str">
        <f>IF(db[[#This Row],[QTY/ CTN]]="","",SUBSTITUTE(SUBSTITUTE(SUBSTITUTE(db[[#This Row],[QTY/ CTN]]," ","_",2),"(",""),")","")&amp;"_")</f>
        <v>1200 PCS_</v>
      </c>
      <c r="S2373" s="75">
        <f>IF(db[[#This Row],[H_QTY/ CTN]]="","",SEARCH("_",db[[#This Row],[H_QTY/ CTN]]))</f>
        <v>9</v>
      </c>
      <c r="T2373" s="75">
        <f>IF(db[[#This Row],[H_QTY/ CTN]]="","",LEN(db[[#This Row],[H_QTY/ CTN]]))</f>
        <v>9</v>
      </c>
      <c r="U2373" s="77" t="str">
        <f>IF(db[[#This Row],[H_QTY/ CTN]]="","",LEFT(db[[#This Row],[H_QTY/ CTN]],db[[#This Row],[H_1]]-1))</f>
        <v>1200 PCS</v>
      </c>
      <c r="V2373" s="77" t="str">
        <f>IF(NOT(db[[#This Row],[H_1]]=db[[#This Row],[H_2]]),MID(db[[#This Row],[H_QTY/ CTN]],db[[#This Row],[H_1]]+1,db[[#This Row],[H_2]]-db[[#This Row],[H_1]]-1),"")</f>
        <v/>
      </c>
      <c r="W2373" s="77" t="str">
        <f>IF(db[[#This Row],[QTY/ CTN B]]="","",LEFT(db[[#This Row],[QTY/ CTN B]],SEARCH(" ",db[[#This Row],[QTY/ CTN B]],1)-1))</f>
        <v>1200</v>
      </c>
      <c r="X2373" s="77" t="str">
        <f>IF(db[[#This Row],[QTY/ CTN B]]="","",RIGHT(db[[#This Row],[QTY/ CTN B]],LEN(db[[#This Row],[QTY/ CTN B]])-SEARCH(" ",db[[#This Row],[QTY/ CTN B]],1)))</f>
        <v>PCS</v>
      </c>
      <c r="Y2373" s="77" t="str">
        <f>IF(db[[#This Row],[QTY/ CTN TG]]="",IF(db[[#This Row],[STN TG]]="","",12),LEFT(db[[#This Row],[QTY/ CTN TG]],SEARCH(" ",db[[#This Row],[QTY/ CTN TG]],1)-1))</f>
        <v/>
      </c>
      <c r="Z2373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3" s="77" t="str">
        <f>IF(db[[#This Row],[STN K]]="","",IF(db[[#This Row],[STN TG]]="LSN",12,""))</f>
        <v/>
      </c>
      <c r="AB2373" s="77" t="str">
        <f>IF(db[[#This Row],[STN TG]]="LSN","PCS","")</f>
        <v/>
      </c>
      <c r="AC2373" s="77">
        <f>db[[#This Row],[QTY B]]*IF(db[[#This Row],[QTY TG]]="",1,db[[#This Row],[QTY TG]])*IF(db[[#This Row],[QTY K]]="",1,db[[#This Row],[QTY K]])</f>
        <v>1200</v>
      </c>
      <c r="AD2373" s="77" t="str">
        <f>IF(db[[#This Row],[STN K]]="",IF(db[[#This Row],[STN TG]]="",db[[#This Row],[STN B]],db[[#This Row],[STN TG]]),db[[#This Row],[STN K]])</f>
        <v>PCS</v>
      </c>
      <c r="AE2373" s="40"/>
    </row>
    <row r="2374" spans="1:31" x14ac:dyDescent="0.25">
      <c r="A2374" s="40">
        <f t="shared" si="36"/>
        <v>2373</v>
      </c>
      <c r="B2374" s="2" t="str">
        <f>LOWER(SUBSTITUTE(SUBSTITUTE(SUBSTITUTE(SUBSTITUTE(SUBSTITUTE(SUBSTITUTE(SUBSTITUTE(SUBSTITUTE(db[[#This Row],[NB BM]]," ",),".",""),"-",""),"(",""),")",""),"/",""),"""",""),"+",""))</f>
        <v>pcjkpc0618fz1adfruitzy</v>
      </c>
      <c r="C2374" s="2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D2374" s="2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E237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pcjkpc0618fz1adfruitzy288pcsartomoro</v>
      </c>
      <c r="F237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pencilcasepc0618fz1adfruitzy288pcs</v>
      </c>
      <c r="G2374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pencilcasepc0618fz1adfruitzyartomoro</v>
      </c>
      <c r="H237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pencilcasepc0618fz1adfruitzy288pcsartomoro</v>
      </c>
      <c r="I2374" s="2" t="s">
        <v>5891</v>
      </c>
      <c r="J2374" s="2" t="s">
        <v>594</v>
      </c>
      <c r="K2374" s="14" t="s">
        <v>4516</v>
      </c>
      <c r="L2374" s="2" t="s">
        <v>1335</v>
      </c>
      <c r="M2374" s="34" t="e">
        <f>IF(db[[#This Row],[NB NOTA_C]]="","",COUNTIF([2]!B_MSK[concat],db[[#This Row],[NB NOTA_C]]))</f>
        <v>#REF!</v>
      </c>
      <c r="N2374" s="14" t="s">
        <v>1346</v>
      </c>
      <c r="O2374" s="2" t="s">
        <v>1387</v>
      </c>
      <c r="P2374" s="2" t="s">
        <v>2442</v>
      </c>
      <c r="R2374" s="2" t="str">
        <f>IF(db[[#This Row],[QTY/ CTN]]="","",SUBSTITUTE(SUBSTITUTE(SUBSTITUTE(db[[#This Row],[QTY/ CTN]]," ","_",2),"(",""),")","")&amp;"_")</f>
        <v>288 PCS_</v>
      </c>
      <c r="S2374" s="2">
        <f>IF(db[[#This Row],[H_QTY/ CTN]]="","",SEARCH("_",db[[#This Row],[H_QTY/ CTN]]))</f>
        <v>8</v>
      </c>
      <c r="T2374" s="2">
        <f>IF(db[[#This Row],[H_QTY/ CTN]]="","",LEN(db[[#This Row],[H_QTY/ CTN]]))</f>
        <v>8</v>
      </c>
      <c r="U2374" s="41" t="str">
        <f>IF(db[[#This Row],[H_QTY/ CTN]]="","",LEFT(db[[#This Row],[H_QTY/ CTN]],db[[#This Row],[H_1]]-1))</f>
        <v>288 PCS</v>
      </c>
      <c r="V2374" s="40" t="str">
        <f>IF(NOT(db[[#This Row],[H_1]]=db[[#This Row],[H_2]]),MID(db[[#This Row],[H_QTY/ CTN]],db[[#This Row],[H_1]]+1,db[[#This Row],[H_2]]-db[[#This Row],[H_1]]-1),"")</f>
        <v/>
      </c>
      <c r="W2374" s="40" t="str">
        <f>IF(db[[#This Row],[QTY/ CTN B]]="","",LEFT(db[[#This Row],[QTY/ CTN B]],SEARCH(" ",db[[#This Row],[QTY/ CTN B]],1)-1))</f>
        <v>288</v>
      </c>
      <c r="X2374" s="40" t="str">
        <f>IF(db[[#This Row],[QTY/ CTN B]]="","",RIGHT(db[[#This Row],[QTY/ CTN B]],LEN(db[[#This Row],[QTY/ CTN B]])-SEARCH(" ",db[[#This Row],[QTY/ CTN B]],1)))</f>
        <v>PCS</v>
      </c>
      <c r="Y2374" s="40" t="str">
        <f>IF(db[[#This Row],[QTY/ CTN TG]]="",IF(db[[#This Row],[STN TG]]="","",12),LEFT(db[[#This Row],[QTY/ CTN TG]],SEARCH(" ",db[[#This Row],[QTY/ CTN TG]],1)-1))</f>
        <v/>
      </c>
      <c r="Z23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4" s="40" t="str">
        <f>IF(db[[#This Row],[STN K]]="","",IF(db[[#This Row],[STN TG]]="LSN",12,""))</f>
        <v/>
      </c>
      <c r="AB2374" s="40" t="str">
        <f>IF(db[[#This Row],[STN TG]]="LSN","PCS","")</f>
        <v/>
      </c>
      <c r="AC2374" s="40">
        <f>db[[#This Row],[QTY B]]*IF(db[[#This Row],[QTY TG]]="",1,db[[#This Row],[QTY TG]])*IF(db[[#This Row],[QTY K]]="",1,db[[#This Row],[QTY K]])</f>
        <v>288</v>
      </c>
      <c r="AD2374" s="40" t="str">
        <f>IF(db[[#This Row],[STN K]]="",IF(db[[#This Row],[STN TG]]="",db[[#This Row],[STN B]],db[[#This Row],[STN TG]]),db[[#This Row],[STN K]])</f>
        <v>PCS</v>
      </c>
      <c r="AE2374" s="40"/>
    </row>
    <row r="2375" spans="1:31" x14ac:dyDescent="0.25">
      <c r="A2375" s="40">
        <f t="shared" si="36"/>
        <v>2374</v>
      </c>
      <c r="B2375" s="2" t="str">
        <f>LOWER(SUBSTITUTE(SUBSTITUTE(SUBSTITUTE(SUBSTITUTE(SUBSTITUTE(SUBSTITUTE(SUBSTITUTE(SUBSTITUTE(db[[#This Row],[NB BM]]," ",),".",""),"-",""),"(",""),")",""),"/",""),"""",""),"+",""))</f>
        <v>pcjkpc0618pl114warna</v>
      </c>
      <c r="C2375" s="2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D2375" s="2" t="str">
        <f>LOWER(SUBSTITUTE(SUBSTITUTE(SUBSTITUTE(SUBSTITUTE(SUBSTITUTE(SUBSTITUTE(SUBSTITUTE(SUBSTITUTE(SUBSTITUTE(db[[#This Row],[NB PAJAK]]," ",""),"-",""),"(",""),")",""),".",""),",",""),"/",""),"""",""),"+",""))</f>
        <v>pencilcasejoykopc0618warna</v>
      </c>
      <c r="E237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pcjkpc0618pl114warna288pcsartomoro</v>
      </c>
      <c r="F237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pencilcasepc0618pl114colorjk288pcs</v>
      </c>
      <c r="G2375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pencilcasepc0618pl114colorjkartomoro</v>
      </c>
      <c r="H237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pencilcasepc0618pl114colorjk288pcsartomoro</v>
      </c>
      <c r="I2375" s="2" t="s">
        <v>5892</v>
      </c>
      <c r="J2375" s="2" t="s">
        <v>595</v>
      </c>
      <c r="K2375" s="14" t="s">
        <v>6052</v>
      </c>
      <c r="L2375" s="2" t="s">
        <v>1335</v>
      </c>
      <c r="M2375" s="34" t="e">
        <f>IF(db[[#This Row],[NB NOTA_C]]="","",COUNTIF([2]!B_MSK[concat],db[[#This Row],[NB NOTA_C]]))</f>
        <v>#REF!</v>
      </c>
      <c r="N2375" s="14" t="s">
        <v>1346</v>
      </c>
      <c r="O2375" s="2" t="s">
        <v>1387</v>
      </c>
      <c r="P2375" s="2" t="s">
        <v>2442</v>
      </c>
      <c r="R2375" s="2" t="str">
        <f>IF(db[[#This Row],[QTY/ CTN]]="","",SUBSTITUTE(SUBSTITUTE(SUBSTITUTE(db[[#This Row],[QTY/ CTN]]," ","_",2),"(",""),")","")&amp;"_")</f>
        <v>288 PCS_</v>
      </c>
      <c r="S2375" s="2">
        <f>IF(db[[#This Row],[H_QTY/ CTN]]="","",SEARCH("_",db[[#This Row],[H_QTY/ CTN]]))</f>
        <v>8</v>
      </c>
      <c r="T2375" s="2">
        <f>IF(db[[#This Row],[H_QTY/ CTN]]="","",LEN(db[[#This Row],[H_QTY/ CTN]]))</f>
        <v>8</v>
      </c>
      <c r="U2375" s="41" t="str">
        <f>IF(db[[#This Row],[H_QTY/ CTN]]="","",LEFT(db[[#This Row],[H_QTY/ CTN]],db[[#This Row],[H_1]]-1))</f>
        <v>288 PCS</v>
      </c>
      <c r="V2375" s="40" t="str">
        <f>IF(NOT(db[[#This Row],[H_1]]=db[[#This Row],[H_2]]),MID(db[[#This Row],[H_QTY/ CTN]],db[[#This Row],[H_1]]+1,db[[#This Row],[H_2]]-db[[#This Row],[H_1]]-1),"")</f>
        <v/>
      </c>
      <c r="W2375" s="40" t="str">
        <f>IF(db[[#This Row],[QTY/ CTN B]]="","",LEFT(db[[#This Row],[QTY/ CTN B]],SEARCH(" ",db[[#This Row],[QTY/ CTN B]],1)-1))</f>
        <v>288</v>
      </c>
      <c r="X2375" s="40" t="str">
        <f>IF(db[[#This Row],[QTY/ CTN B]]="","",RIGHT(db[[#This Row],[QTY/ CTN B]],LEN(db[[#This Row],[QTY/ CTN B]])-SEARCH(" ",db[[#This Row],[QTY/ CTN B]],1)))</f>
        <v>PCS</v>
      </c>
      <c r="Y2375" s="40" t="str">
        <f>IF(db[[#This Row],[QTY/ CTN TG]]="",IF(db[[#This Row],[STN TG]]="","",12),LEFT(db[[#This Row],[QTY/ CTN TG]],SEARCH(" ",db[[#This Row],[QTY/ CTN TG]],1)-1))</f>
        <v/>
      </c>
      <c r="Z23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5" s="40" t="str">
        <f>IF(db[[#This Row],[STN K]]="","",IF(db[[#This Row],[STN TG]]="LSN",12,""))</f>
        <v/>
      </c>
      <c r="AB2375" s="40" t="str">
        <f>IF(db[[#This Row],[STN TG]]="LSN","PCS","")</f>
        <v/>
      </c>
      <c r="AC2375" s="40">
        <f>db[[#This Row],[QTY B]]*IF(db[[#This Row],[QTY TG]]="",1,db[[#This Row],[QTY TG]])*IF(db[[#This Row],[QTY K]]="",1,db[[#This Row],[QTY K]])</f>
        <v>288</v>
      </c>
      <c r="AD2375" s="40" t="str">
        <f>IF(db[[#This Row],[STN K]]="",IF(db[[#This Row],[STN TG]]="",db[[#This Row],[STN B]],db[[#This Row],[STN TG]]),db[[#This Row],[STN K]])</f>
        <v>PCS</v>
      </c>
      <c r="AE2375" s="40"/>
    </row>
    <row r="2376" spans="1:31" x14ac:dyDescent="0.25">
      <c r="A2376" s="40">
        <f t="shared" si="36"/>
        <v>2375</v>
      </c>
      <c r="B2376" s="5" t="str">
        <f>LOWER(SUBSTITUTE(SUBSTITUTE(SUBSTITUTE(SUBSTITUTE(SUBSTITUTE(SUBSTITUTE(SUBSTITUTE(SUBSTITUTE(db[[#This Row],[NB BM]]," ",),".",""),"-",""),"(",""),")",""),"/",""),"""",""),"+",""))</f>
        <v>pcjkpc0618pl11biru</v>
      </c>
      <c r="C2376" s="5" t="str">
        <f>LOWER(SUBSTITUTE(SUBSTITUTE(SUBSTITUTE(SUBSTITUTE(SUBSTITUTE(SUBSTITUTE(SUBSTITUTE(SUBSTITUTE(SUBSTITUTE(db[[#This Row],[NB NOTA]]," ",),".",""),"-",""),"(",""),")",""),",",""),"/",""),"""",""),"+",""))</f>
        <v>pencilcasepc0618pl11bluejk</v>
      </c>
      <c r="D2376" s="5" t="str">
        <f>LOWER(SUBSTITUTE(SUBSTITUTE(SUBSTITUTE(SUBSTITUTE(SUBSTITUTE(SUBSTITUTE(SUBSTITUTE(SUBSTITUTE(SUBSTITUTE(db[[#This Row],[NB PAJAK]]," ",""),"-",""),"(",""),")",""),".",""),",",""),"/",""),"""",""),"+",""))</f>
        <v>pencilcasejoykopc0618biru</v>
      </c>
      <c r="E237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pcjkpc0618pl11biru288pcsartomoro</v>
      </c>
      <c r="F237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pencilcasepc0618pl11bluejk288pcs</v>
      </c>
      <c r="G2376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pencilcasepc0618pl11bluejkartomoro</v>
      </c>
      <c r="H237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pencilcasepc0618pl11bluejk288pcsartomoro</v>
      </c>
      <c r="I2376" s="2" t="s">
        <v>6057</v>
      </c>
      <c r="J2376" s="2" t="s">
        <v>6048</v>
      </c>
      <c r="K2376" s="14" t="s">
        <v>6053</v>
      </c>
      <c r="L2376" s="2" t="s">
        <v>1335</v>
      </c>
      <c r="M2376" s="33" t="e">
        <f>IF(db[[#This Row],[NB NOTA_C]]="","",COUNTIF([2]!B_MSK[concat],db[[#This Row],[NB NOTA_C]]))</f>
        <v>#REF!</v>
      </c>
      <c r="N2376" s="9" t="s">
        <v>1346</v>
      </c>
      <c r="O2376" s="2" t="s">
        <v>1387</v>
      </c>
      <c r="P2376" s="2" t="s">
        <v>2442</v>
      </c>
      <c r="Q2376" s="5"/>
      <c r="R2376" s="5" t="str">
        <f>IF(db[[#This Row],[QTY/ CTN]]="","",SUBSTITUTE(SUBSTITUTE(SUBSTITUTE(db[[#This Row],[QTY/ CTN]]," ","_",2),"(",""),")","")&amp;"_")</f>
        <v>288 PCS_</v>
      </c>
      <c r="S2376" s="5">
        <f>IF(db[[#This Row],[H_QTY/ CTN]]="","",SEARCH("_",db[[#This Row],[H_QTY/ CTN]]))</f>
        <v>8</v>
      </c>
      <c r="T2376" s="5">
        <f>IF(db[[#This Row],[H_QTY/ CTN]]="","",LEN(db[[#This Row],[H_QTY/ CTN]]))</f>
        <v>8</v>
      </c>
      <c r="U2376" s="40" t="str">
        <f>IF(db[[#This Row],[H_QTY/ CTN]]="","",LEFT(db[[#This Row],[H_QTY/ CTN]],db[[#This Row],[H_1]]-1))</f>
        <v>288 PCS</v>
      </c>
      <c r="V2376" s="40" t="str">
        <f>IF(NOT(db[[#This Row],[H_1]]=db[[#This Row],[H_2]]),MID(db[[#This Row],[H_QTY/ CTN]],db[[#This Row],[H_1]]+1,db[[#This Row],[H_2]]-db[[#This Row],[H_1]]-1),"")</f>
        <v/>
      </c>
      <c r="W2376" s="40" t="str">
        <f>IF(db[[#This Row],[QTY/ CTN B]]="","",LEFT(db[[#This Row],[QTY/ CTN B]],SEARCH(" ",db[[#This Row],[QTY/ CTN B]],1)-1))</f>
        <v>288</v>
      </c>
      <c r="X2376" s="40" t="str">
        <f>IF(db[[#This Row],[QTY/ CTN B]]="","",RIGHT(db[[#This Row],[QTY/ CTN B]],LEN(db[[#This Row],[QTY/ CTN B]])-SEARCH(" ",db[[#This Row],[QTY/ CTN B]],1)))</f>
        <v>PCS</v>
      </c>
      <c r="Y2376" s="40" t="str">
        <f>IF(db[[#This Row],[QTY/ CTN TG]]="",IF(db[[#This Row],[STN TG]]="","",12),LEFT(db[[#This Row],[QTY/ CTN TG]],SEARCH(" ",db[[#This Row],[QTY/ CTN TG]],1)-1))</f>
        <v/>
      </c>
      <c r="Z23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6" s="40" t="str">
        <f>IF(db[[#This Row],[STN K]]="","",IF(db[[#This Row],[STN TG]]="LSN",12,""))</f>
        <v/>
      </c>
      <c r="AB2376" s="40" t="str">
        <f>IF(db[[#This Row],[STN TG]]="LSN","PCS","")</f>
        <v/>
      </c>
      <c r="AC2376" s="40">
        <f>db[[#This Row],[QTY B]]*IF(db[[#This Row],[QTY TG]]="",1,db[[#This Row],[QTY TG]])*IF(db[[#This Row],[QTY K]]="",1,db[[#This Row],[QTY K]])</f>
        <v>288</v>
      </c>
      <c r="AD2376" s="40" t="str">
        <f>IF(db[[#This Row],[STN K]]="",IF(db[[#This Row],[STN TG]]="",db[[#This Row],[STN B]],db[[#This Row],[STN TG]]),db[[#This Row],[STN K]])</f>
        <v>PCS</v>
      </c>
      <c r="AE2376" s="40"/>
    </row>
    <row r="2377" spans="1:31" x14ac:dyDescent="0.25">
      <c r="A2377" s="40">
        <f t="shared" si="36"/>
        <v>2376</v>
      </c>
      <c r="B2377" s="5" t="str">
        <f>LOWER(SUBSTITUTE(SUBSTITUTE(SUBSTITUTE(SUBSTITUTE(SUBSTITUTE(SUBSTITUTE(SUBSTITUTE(SUBSTITUTE(db[[#This Row],[NB BM]]," ",),".",""),"-",""),"(",""),")",""),"/",""),"""",""),"+",""))</f>
        <v>pcjkpc0618pl11hijau</v>
      </c>
      <c r="C2377" s="5" t="str">
        <f>LOWER(SUBSTITUTE(SUBSTITUTE(SUBSTITUTE(SUBSTITUTE(SUBSTITUTE(SUBSTITUTE(SUBSTITUTE(SUBSTITUTE(SUBSTITUTE(db[[#This Row],[NB NOTA]]," ",),".",""),"-",""),"(",""),")",""),",",""),"/",""),"""",""),"+",""))</f>
        <v>pencilcasepc0618pl11greenjk</v>
      </c>
      <c r="D2377" s="5" t="str">
        <f>LOWER(SUBSTITUTE(SUBSTITUTE(SUBSTITUTE(SUBSTITUTE(SUBSTITUTE(SUBSTITUTE(SUBSTITUTE(SUBSTITUTE(SUBSTITUTE(db[[#This Row],[NB PAJAK]]," ",""),"-",""),"(",""),")",""),".",""),",",""),"/",""),"""",""),"+",""))</f>
        <v>pencilcasejoykopc0618hijau</v>
      </c>
      <c r="E237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pcjkpc0618pl11hijau288pcsartomoro</v>
      </c>
      <c r="F237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pencilcasepc0618pl11greenjk288pcs</v>
      </c>
      <c r="G2377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pencilcasepc0618pl11greenjkartomoro</v>
      </c>
      <c r="H237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pencilcasepc0618pl11greenjk288pcsartomoro</v>
      </c>
      <c r="I2377" s="2" t="s">
        <v>6058</v>
      </c>
      <c r="J2377" s="2" t="s">
        <v>6049</v>
      </c>
      <c r="K2377" s="14" t="s">
        <v>6054</v>
      </c>
      <c r="L2377" s="2" t="s">
        <v>1335</v>
      </c>
      <c r="M2377" s="33" t="e">
        <f>IF(db[[#This Row],[NB NOTA_C]]="","",COUNTIF([2]!B_MSK[concat],db[[#This Row],[NB NOTA_C]]))</f>
        <v>#REF!</v>
      </c>
      <c r="N2377" s="9" t="s">
        <v>1346</v>
      </c>
      <c r="O2377" s="2" t="s">
        <v>1387</v>
      </c>
      <c r="P2377" s="2" t="s">
        <v>2442</v>
      </c>
      <c r="Q2377" s="5"/>
      <c r="R2377" s="5" t="str">
        <f>IF(db[[#This Row],[QTY/ CTN]]="","",SUBSTITUTE(SUBSTITUTE(SUBSTITUTE(db[[#This Row],[QTY/ CTN]]," ","_",2),"(",""),")","")&amp;"_")</f>
        <v>288 PCS_</v>
      </c>
      <c r="S2377" s="5">
        <f>IF(db[[#This Row],[H_QTY/ CTN]]="","",SEARCH("_",db[[#This Row],[H_QTY/ CTN]]))</f>
        <v>8</v>
      </c>
      <c r="T2377" s="5">
        <f>IF(db[[#This Row],[H_QTY/ CTN]]="","",LEN(db[[#This Row],[H_QTY/ CTN]]))</f>
        <v>8</v>
      </c>
      <c r="U2377" s="40" t="str">
        <f>IF(db[[#This Row],[H_QTY/ CTN]]="","",LEFT(db[[#This Row],[H_QTY/ CTN]],db[[#This Row],[H_1]]-1))</f>
        <v>288 PCS</v>
      </c>
      <c r="V2377" s="40" t="str">
        <f>IF(NOT(db[[#This Row],[H_1]]=db[[#This Row],[H_2]]),MID(db[[#This Row],[H_QTY/ CTN]],db[[#This Row],[H_1]]+1,db[[#This Row],[H_2]]-db[[#This Row],[H_1]]-1),"")</f>
        <v/>
      </c>
      <c r="W2377" s="40" t="str">
        <f>IF(db[[#This Row],[QTY/ CTN B]]="","",LEFT(db[[#This Row],[QTY/ CTN B]],SEARCH(" ",db[[#This Row],[QTY/ CTN B]],1)-1))</f>
        <v>288</v>
      </c>
      <c r="X2377" s="40" t="str">
        <f>IF(db[[#This Row],[QTY/ CTN B]]="","",RIGHT(db[[#This Row],[QTY/ CTN B]],LEN(db[[#This Row],[QTY/ CTN B]])-SEARCH(" ",db[[#This Row],[QTY/ CTN B]],1)))</f>
        <v>PCS</v>
      </c>
      <c r="Y2377" s="40" t="str">
        <f>IF(db[[#This Row],[QTY/ CTN TG]]="",IF(db[[#This Row],[STN TG]]="","",12),LEFT(db[[#This Row],[QTY/ CTN TG]],SEARCH(" ",db[[#This Row],[QTY/ CTN TG]],1)-1))</f>
        <v/>
      </c>
      <c r="Z23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7" s="40" t="str">
        <f>IF(db[[#This Row],[STN K]]="","",IF(db[[#This Row],[STN TG]]="LSN",12,""))</f>
        <v/>
      </c>
      <c r="AB2377" s="40" t="str">
        <f>IF(db[[#This Row],[STN TG]]="LSN","PCS","")</f>
        <v/>
      </c>
      <c r="AC2377" s="40">
        <f>db[[#This Row],[QTY B]]*IF(db[[#This Row],[QTY TG]]="",1,db[[#This Row],[QTY TG]])*IF(db[[#This Row],[QTY K]]="",1,db[[#This Row],[QTY K]])</f>
        <v>288</v>
      </c>
      <c r="AD2377" s="40" t="str">
        <f>IF(db[[#This Row],[STN K]]="",IF(db[[#This Row],[STN TG]]="",db[[#This Row],[STN B]],db[[#This Row],[STN TG]]),db[[#This Row],[STN K]])</f>
        <v>PCS</v>
      </c>
      <c r="AE2377" s="40"/>
    </row>
    <row r="2378" spans="1:31" x14ac:dyDescent="0.25">
      <c r="A2378" s="40">
        <f t="shared" si="36"/>
        <v>2377</v>
      </c>
      <c r="B2378" s="5" t="str">
        <f>LOWER(SUBSTITUTE(SUBSTITUTE(SUBSTITUTE(SUBSTITUTE(SUBSTITUTE(SUBSTITUTE(SUBSTITUTE(SUBSTITUTE(db[[#This Row],[NB BM]]," ",),".",""),"-",""),"(",""),")",""),"/",""),"""",""),"+",""))</f>
        <v>pcjkpc0618pl11merah</v>
      </c>
      <c r="C2378" s="5" t="str">
        <f>LOWER(SUBSTITUTE(SUBSTITUTE(SUBSTITUTE(SUBSTITUTE(SUBSTITUTE(SUBSTITUTE(SUBSTITUTE(SUBSTITUTE(SUBSTITUTE(db[[#This Row],[NB NOTA]]," ",),".",""),"-",""),"(",""),")",""),",",""),"/",""),"""",""),"+",""))</f>
        <v>pencilcasepc0618pl11redjk</v>
      </c>
      <c r="D2378" s="5" t="str">
        <f>LOWER(SUBSTITUTE(SUBSTITUTE(SUBSTITUTE(SUBSTITUTE(SUBSTITUTE(SUBSTITUTE(SUBSTITUTE(SUBSTITUTE(SUBSTITUTE(db[[#This Row],[NB PAJAK]]," ",""),"-",""),"(",""),")",""),".",""),",",""),"/",""),"""",""),"+",""))</f>
        <v>pencilcasejoykopc0618merah</v>
      </c>
      <c r="E237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pcjkpc0618pl11merah288pcsartomoro</v>
      </c>
      <c r="F237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pencilcasepc0618pl11redjk288pcs</v>
      </c>
      <c r="G2378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pencilcasepc0618pl11redjkartomoro</v>
      </c>
      <c r="H237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pencilcasepc0618pl11redjk288pcsartomoro</v>
      </c>
      <c r="I2378" s="2" t="s">
        <v>6059</v>
      </c>
      <c r="J2378" s="2" t="s">
        <v>6050</v>
      </c>
      <c r="K2378" s="14" t="s">
        <v>6055</v>
      </c>
      <c r="L2378" s="2" t="s">
        <v>1335</v>
      </c>
      <c r="M2378" s="33" t="e">
        <f>IF(db[[#This Row],[NB NOTA_C]]="","",COUNTIF([2]!B_MSK[concat],db[[#This Row],[NB NOTA_C]]))</f>
        <v>#REF!</v>
      </c>
      <c r="N2378" s="9" t="s">
        <v>1346</v>
      </c>
      <c r="O2378" s="2" t="s">
        <v>1387</v>
      </c>
      <c r="P2378" s="2" t="s">
        <v>2442</v>
      </c>
      <c r="Q2378" s="5"/>
      <c r="R2378" s="5" t="str">
        <f>IF(db[[#This Row],[QTY/ CTN]]="","",SUBSTITUTE(SUBSTITUTE(SUBSTITUTE(db[[#This Row],[QTY/ CTN]]," ","_",2),"(",""),")","")&amp;"_")</f>
        <v>288 PCS_</v>
      </c>
      <c r="S2378" s="5">
        <f>IF(db[[#This Row],[H_QTY/ CTN]]="","",SEARCH("_",db[[#This Row],[H_QTY/ CTN]]))</f>
        <v>8</v>
      </c>
      <c r="T2378" s="5">
        <f>IF(db[[#This Row],[H_QTY/ CTN]]="","",LEN(db[[#This Row],[H_QTY/ CTN]]))</f>
        <v>8</v>
      </c>
      <c r="U2378" s="40" t="str">
        <f>IF(db[[#This Row],[H_QTY/ CTN]]="","",LEFT(db[[#This Row],[H_QTY/ CTN]],db[[#This Row],[H_1]]-1))</f>
        <v>288 PCS</v>
      </c>
      <c r="V2378" s="40" t="str">
        <f>IF(NOT(db[[#This Row],[H_1]]=db[[#This Row],[H_2]]),MID(db[[#This Row],[H_QTY/ CTN]],db[[#This Row],[H_1]]+1,db[[#This Row],[H_2]]-db[[#This Row],[H_1]]-1),"")</f>
        <v/>
      </c>
      <c r="W2378" s="40" t="str">
        <f>IF(db[[#This Row],[QTY/ CTN B]]="","",LEFT(db[[#This Row],[QTY/ CTN B]],SEARCH(" ",db[[#This Row],[QTY/ CTN B]],1)-1))</f>
        <v>288</v>
      </c>
      <c r="X2378" s="40" t="str">
        <f>IF(db[[#This Row],[QTY/ CTN B]]="","",RIGHT(db[[#This Row],[QTY/ CTN B]],LEN(db[[#This Row],[QTY/ CTN B]])-SEARCH(" ",db[[#This Row],[QTY/ CTN B]],1)))</f>
        <v>PCS</v>
      </c>
      <c r="Y2378" s="40" t="str">
        <f>IF(db[[#This Row],[QTY/ CTN TG]]="",IF(db[[#This Row],[STN TG]]="","",12),LEFT(db[[#This Row],[QTY/ CTN TG]],SEARCH(" ",db[[#This Row],[QTY/ CTN TG]],1)-1))</f>
        <v/>
      </c>
      <c r="Z23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8" s="40" t="str">
        <f>IF(db[[#This Row],[STN K]]="","",IF(db[[#This Row],[STN TG]]="LSN",12,""))</f>
        <v/>
      </c>
      <c r="AB2378" s="40" t="str">
        <f>IF(db[[#This Row],[STN TG]]="LSN","PCS","")</f>
        <v/>
      </c>
      <c r="AC2378" s="40">
        <f>db[[#This Row],[QTY B]]*IF(db[[#This Row],[QTY TG]]="",1,db[[#This Row],[QTY TG]])*IF(db[[#This Row],[QTY K]]="",1,db[[#This Row],[QTY K]])</f>
        <v>288</v>
      </c>
      <c r="AD2378" s="40" t="str">
        <f>IF(db[[#This Row],[STN K]]="",IF(db[[#This Row],[STN TG]]="",db[[#This Row],[STN B]],db[[#This Row],[STN TG]]),db[[#This Row],[STN K]])</f>
        <v>PCS</v>
      </c>
      <c r="AE2378" s="40"/>
    </row>
    <row r="2379" spans="1:31" x14ac:dyDescent="0.25">
      <c r="A2379" s="40">
        <f t="shared" si="36"/>
        <v>2378</v>
      </c>
      <c r="B2379" s="5" t="str">
        <f>LOWER(SUBSTITUTE(SUBSTITUTE(SUBSTITUTE(SUBSTITUTE(SUBSTITUTE(SUBSTITUTE(SUBSTITUTE(SUBSTITUTE(db[[#This Row],[NB BM]]," ",),".",""),"-",""),"(",""),")",""),"/",""),"""",""),"+",""))</f>
        <v>pcjkpc0618pl11kuning</v>
      </c>
      <c r="C2379" s="5" t="str">
        <f>LOWER(SUBSTITUTE(SUBSTITUTE(SUBSTITUTE(SUBSTITUTE(SUBSTITUTE(SUBSTITUTE(SUBSTITUTE(SUBSTITUTE(SUBSTITUTE(db[[#This Row],[NB NOTA]]," ",),".",""),"-",""),"(",""),")",""),",",""),"/",""),"""",""),"+",""))</f>
        <v>pencilcasepc0618pl11yellowjk</v>
      </c>
      <c r="D2379" s="5" t="str">
        <f>LOWER(SUBSTITUTE(SUBSTITUTE(SUBSTITUTE(SUBSTITUTE(SUBSTITUTE(SUBSTITUTE(SUBSTITUTE(SUBSTITUTE(SUBSTITUTE(db[[#This Row],[NB PAJAK]]," ",""),"-",""),"(",""),")",""),".",""),",",""),"/",""),"""",""),"+",""))</f>
        <v>pencilcasejoykopc0618kuning</v>
      </c>
      <c r="E23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pcjkpc0618pl11kuning288pcsartomoro</v>
      </c>
      <c r="F23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pencilcasepc0618pl11yellowjk288pcs</v>
      </c>
      <c r="G2379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pencilcasepc0618pl11yellowjkartomoro</v>
      </c>
      <c r="H23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pencilcasepc0618pl11yellowjk288pcsartomoro</v>
      </c>
      <c r="I2379" s="2" t="s">
        <v>6060</v>
      </c>
      <c r="J2379" s="2" t="s">
        <v>6051</v>
      </c>
      <c r="K2379" s="14" t="s">
        <v>6056</v>
      </c>
      <c r="L2379" s="2" t="s">
        <v>1335</v>
      </c>
      <c r="M2379" s="33" t="e">
        <f>IF(db[[#This Row],[NB NOTA_C]]="","",COUNTIF([2]!B_MSK[concat],db[[#This Row],[NB NOTA_C]]))</f>
        <v>#REF!</v>
      </c>
      <c r="N2379" s="9" t="s">
        <v>1346</v>
      </c>
      <c r="O2379" s="2" t="s">
        <v>1387</v>
      </c>
      <c r="P2379" s="2" t="s">
        <v>2442</v>
      </c>
      <c r="Q2379" s="5"/>
      <c r="R2379" s="5" t="str">
        <f>IF(db[[#This Row],[QTY/ CTN]]="","",SUBSTITUTE(SUBSTITUTE(SUBSTITUTE(db[[#This Row],[QTY/ CTN]]," ","_",2),"(",""),")","")&amp;"_")</f>
        <v>288 PCS_</v>
      </c>
      <c r="S2379" s="5">
        <f>IF(db[[#This Row],[H_QTY/ CTN]]="","",SEARCH("_",db[[#This Row],[H_QTY/ CTN]]))</f>
        <v>8</v>
      </c>
      <c r="T2379" s="5">
        <f>IF(db[[#This Row],[H_QTY/ CTN]]="","",LEN(db[[#This Row],[H_QTY/ CTN]]))</f>
        <v>8</v>
      </c>
      <c r="U2379" s="40" t="str">
        <f>IF(db[[#This Row],[H_QTY/ CTN]]="","",LEFT(db[[#This Row],[H_QTY/ CTN]],db[[#This Row],[H_1]]-1))</f>
        <v>288 PCS</v>
      </c>
      <c r="V2379" s="40" t="str">
        <f>IF(NOT(db[[#This Row],[H_1]]=db[[#This Row],[H_2]]),MID(db[[#This Row],[H_QTY/ CTN]],db[[#This Row],[H_1]]+1,db[[#This Row],[H_2]]-db[[#This Row],[H_1]]-1),"")</f>
        <v/>
      </c>
      <c r="W2379" s="40" t="str">
        <f>IF(db[[#This Row],[QTY/ CTN B]]="","",LEFT(db[[#This Row],[QTY/ CTN B]],SEARCH(" ",db[[#This Row],[QTY/ CTN B]],1)-1))</f>
        <v>288</v>
      </c>
      <c r="X2379" s="40" t="str">
        <f>IF(db[[#This Row],[QTY/ CTN B]]="","",RIGHT(db[[#This Row],[QTY/ CTN B]],LEN(db[[#This Row],[QTY/ CTN B]])-SEARCH(" ",db[[#This Row],[QTY/ CTN B]],1)))</f>
        <v>PCS</v>
      </c>
      <c r="Y2379" s="40" t="str">
        <f>IF(db[[#This Row],[QTY/ CTN TG]]="",IF(db[[#This Row],[STN TG]]="","",12),LEFT(db[[#This Row],[QTY/ CTN TG]],SEARCH(" ",db[[#This Row],[QTY/ CTN TG]],1)-1))</f>
        <v/>
      </c>
      <c r="Z23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79" s="40" t="str">
        <f>IF(db[[#This Row],[STN K]]="","",IF(db[[#This Row],[STN TG]]="LSN",12,""))</f>
        <v/>
      </c>
      <c r="AB2379" s="40" t="str">
        <f>IF(db[[#This Row],[STN TG]]="LSN","PCS","")</f>
        <v/>
      </c>
      <c r="AC2379" s="40">
        <f>db[[#This Row],[QTY B]]*IF(db[[#This Row],[QTY TG]]="",1,db[[#This Row],[QTY TG]])*IF(db[[#This Row],[QTY K]]="",1,db[[#This Row],[QTY K]])</f>
        <v>288</v>
      </c>
      <c r="AD2379" s="40" t="str">
        <f>IF(db[[#This Row],[STN K]]="",IF(db[[#This Row],[STN TG]]="",db[[#This Row],[STN B]],db[[#This Row],[STN TG]]),db[[#This Row],[STN K]])</f>
        <v>PCS</v>
      </c>
      <c r="AE2379" s="40"/>
    </row>
    <row r="2380" spans="1:31" x14ac:dyDescent="0.25">
      <c r="A2380" s="40">
        <f t="shared" si="36"/>
        <v>2379</v>
      </c>
      <c r="B2380" s="2" t="str">
        <f>LOWER(SUBSTITUTE(SUBSTITUTE(SUBSTITUTE(SUBSTITUTE(SUBSTITUTE(SUBSTITUTE(SUBSTITUTE(SUBSTITUTE(db[[#This Row],[NB BM]]," ",),".",""),"-",""),"(",""),")",""),"/",""),"""",""),"+",""))</f>
        <v>pcjkpc0717sc30adspace</v>
      </c>
      <c r="C2380" s="2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D2380" s="2" t="str">
        <f>LOWER(SUBSTITUTE(SUBSTITUTE(SUBSTITUTE(SUBSTITUTE(SUBSTITUTE(SUBSTITUTE(SUBSTITUTE(SUBSTITUTE(SUBSTITUTE(db[[#This Row],[NB PAJAK]]," ",""),"-",""),"(",""),")",""),".",""),",",""),"/",""),"""",""),"+",""))</f>
        <v/>
      </c>
      <c r="E238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pcjkpc0717sc30adspace288pcsartomoro</v>
      </c>
      <c r="F238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pencilcasepc0717sc30adspacejk288pcs</v>
      </c>
      <c r="G2380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pencilcasepc0717sc30adspacejkartomoro</v>
      </c>
      <c r="H238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pencilcasepc0717sc30adspacejk288pcsartomoro</v>
      </c>
      <c r="I2380" s="2" t="s">
        <v>5893</v>
      </c>
      <c r="J2380" s="2" t="s">
        <v>2500</v>
      </c>
      <c r="K2380" s="14"/>
      <c r="L2380" s="2" t="s">
        <v>1335</v>
      </c>
      <c r="M2380" s="34" t="e">
        <f>IF(db[[#This Row],[NB NOTA_C]]="","",COUNTIF([2]!B_MSK[concat],db[[#This Row],[NB NOTA_C]]))</f>
        <v>#REF!</v>
      </c>
      <c r="N2380" s="14" t="s">
        <v>1346</v>
      </c>
      <c r="O2380" s="2" t="s">
        <v>1387</v>
      </c>
      <c r="P2380" s="2" t="s">
        <v>2442</v>
      </c>
      <c r="R2380" s="2" t="str">
        <f>IF(db[[#This Row],[QTY/ CTN]]="","",SUBSTITUTE(SUBSTITUTE(SUBSTITUTE(db[[#This Row],[QTY/ CTN]]," ","_",2),"(",""),")","")&amp;"_")</f>
        <v>288 PCS_</v>
      </c>
      <c r="S2380" s="2">
        <f>IF(db[[#This Row],[H_QTY/ CTN]]="","",SEARCH("_",db[[#This Row],[H_QTY/ CTN]]))</f>
        <v>8</v>
      </c>
      <c r="T2380" s="2">
        <f>IF(db[[#This Row],[H_QTY/ CTN]]="","",LEN(db[[#This Row],[H_QTY/ CTN]]))</f>
        <v>8</v>
      </c>
      <c r="U2380" s="41" t="str">
        <f>IF(db[[#This Row],[H_QTY/ CTN]]="","",LEFT(db[[#This Row],[H_QTY/ CTN]],db[[#This Row],[H_1]]-1))</f>
        <v>288 PCS</v>
      </c>
      <c r="V2380" s="40" t="str">
        <f>IF(NOT(db[[#This Row],[H_1]]=db[[#This Row],[H_2]]),MID(db[[#This Row],[H_QTY/ CTN]],db[[#This Row],[H_1]]+1,db[[#This Row],[H_2]]-db[[#This Row],[H_1]]-1),"")</f>
        <v/>
      </c>
      <c r="W2380" s="40" t="str">
        <f>IF(db[[#This Row],[QTY/ CTN B]]="","",LEFT(db[[#This Row],[QTY/ CTN B]],SEARCH(" ",db[[#This Row],[QTY/ CTN B]],1)-1))</f>
        <v>288</v>
      </c>
      <c r="X2380" s="40" t="str">
        <f>IF(db[[#This Row],[QTY/ CTN B]]="","",RIGHT(db[[#This Row],[QTY/ CTN B]],LEN(db[[#This Row],[QTY/ CTN B]])-SEARCH(" ",db[[#This Row],[QTY/ CTN B]],1)))</f>
        <v>PCS</v>
      </c>
      <c r="Y2380" s="40" t="str">
        <f>IF(db[[#This Row],[QTY/ CTN TG]]="",IF(db[[#This Row],[STN TG]]="","",12),LEFT(db[[#This Row],[QTY/ CTN TG]],SEARCH(" ",db[[#This Row],[QTY/ CTN TG]],1)-1))</f>
        <v/>
      </c>
      <c r="Z23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80" s="40" t="str">
        <f>IF(db[[#This Row],[STN K]]="","",IF(db[[#This Row],[STN TG]]="LSN",12,""))</f>
        <v/>
      </c>
      <c r="AB2380" s="40" t="str">
        <f>IF(db[[#This Row],[STN TG]]="LSN","PCS","")</f>
        <v/>
      </c>
      <c r="AC2380" s="40">
        <f>db[[#This Row],[QTY B]]*IF(db[[#This Row],[QTY TG]]="",1,db[[#This Row],[QTY TG]])*IF(db[[#This Row],[QTY K]]="",1,db[[#This Row],[QTY K]])</f>
        <v>288</v>
      </c>
      <c r="AD2380" s="40" t="str">
        <f>IF(db[[#This Row],[STN K]]="",IF(db[[#This Row],[STN TG]]="",db[[#This Row],[STN B]],db[[#This Row],[STN TG]]),db[[#This Row],[STN K]])</f>
        <v>PCS</v>
      </c>
      <c r="AE2380" s="40"/>
    </row>
    <row r="2381" spans="1:31" x14ac:dyDescent="0.25">
      <c r="A2381" s="40">
        <f t="shared" si="36"/>
        <v>2380</v>
      </c>
      <c r="B2381" s="2" t="str">
        <f>LOWER(SUBSTITUTE(SUBSTITUTE(SUBSTITUTE(SUBSTITUTE(SUBSTITUTE(SUBSTITUTE(SUBSTITUTE(SUBSTITUTE(db[[#This Row],[NB BM]]," ",),".",""),"-",""),"(",""),")",""),"/",""),"""",""),"+",""))</f>
        <v>pcjkpc0719ac36afanimalcalender</v>
      </c>
      <c r="C2381" s="2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D2381" s="2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E238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pcjkpc0719ac36afanimalcalender288pcsartomoro</v>
      </c>
      <c r="F238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pencilcasepc0719ac36afanimalcalenderjk288pcs</v>
      </c>
      <c r="G2381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pencilcasepc0719ac36afanimalcalenderjkartomoro</v>
      </c>
      <c r="H238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pencilcasepc0719ac36afanimalcalenderjk288pcsartomoro</v>
      </c>
      <c r="I2381" s="2" t="s">
        <v>5894</v>
      </c>
      <c r="J2381" s="2" t="s">
        <v>596</v>
      </c>
      <c r="K2381" s="14" t="s">
        <v>597</v>
      </c>
      <c r="L2381" s="2" t="s">
        <v>1335</v>
      </c>
      <c r="M2381" s="34" t="e">
        <f>IF(db[[#This Row],[NB NOTA_C]]="","",COUNTIF([2]!B_MSK[concat],db[[#This Row],[NB NOTA_C]]))</f>
        <v>#REF!</v>
      </c>
      <c r="N2381" s="14" t="s">
        <v>1346</v>
      </c>
      <c r="O2381" s="2" t="s">
        <v>1387</v>
      </c>
      <c r="P2381" s="2" t="s">
        <v>2442</v>
      </c>
      <c r="R2381" s="2" t="str">
        <f>IF(db[[#This Row],[QTY/ CTN]]="","",SUBSTITUTE(SUBSTITUTE(SUBSTITUTE(db[[#This Row],[QTY/ CTN]]," ","_",2),"(",""),")","")&amp;"_")</f>
        <v>288 PCS_</v>
      </c>
      <c r="S2381" s="2">
        <f>IF(db[[#This Row],[H_QTY/ CTN]]="","",SEARCH("_",db[[#This Row],[H_QTY/ CTN]]))</f>
        <v>8</v>
      </c>
      <c r="T2381" s="2">
        <f>IF(db[[#This Row],[H_QTY/ CTN]]="","",LEN(db[[#This Row],[H_QTY/ CTN]]))</f>
        <v>8</v>
      </c>
      <c r="U2381" s="41" t="str">
        <f>IF(db[[#This Row],[H_QTY/ CTN]]="","",LEFT(db[[#This Row],[H_QTY/ CTN]],db[[#This Row],[H_1]]-1))</f>
        <v>288 PCS</v>
      </c>
      <c r="V2381" s="40" t="str">
        <f>IF(NOT(db[[#This Row],[H_1]]=db[[#This Row],[H_2]]),MID(db[[#This Row],[H_QTY/ CTN]],db[[#This Row],[H_1]]+1,db[[#This Row],[H_2]]-db[[#This Row],[H_1]]-1),"")</f>
        <v/>
      </c>
      <c r="W2381" s="40" t="str">
        <f>IF(db[[#This Row],[QTY/ CTN B]]="","",LEFT(db[[#This Row],[QTY/ CTN B]],SEARCH(" ",db[[#This Row],[QTY/ CTN B]],1)-1))</f>
        <v>288</v>
      </c>
      <c r="X2381" s="40" t="str">
        <f>IF(db[[#This Row],[QTY/ CTN B]]="","",RIGHT(db[[#This Row],[QTY/ CTN B]],LEN(db[[#This Row],[QTY/ CTN B]])-SEARCH(" ",db[[#This Row],[QTY/ CTN B]],1)))</f>
        <v>PCS</v>
      </c>
      <c r="Y2381" s="40" t="str">
        <f>IF(db[[#This Row],[QTY/ CTN TG]]="",IF(db[[#This Row],[STN TG]]="","",12),LEFT(db[[#This Row],[QTY/ CTN TG]],SEARCH(" ",db[[#This Row],[QTY/ CTN TG]],1)-1))</f>
        <v/>
      </c>
      <c r="Z23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81" s="40" t="str">
        <f>IF(db[[#This Row],[STN K]]="","",IF(db[[#This Row],[STN TG]]="LSN",12,""))</f>
        <v/>
      </c>
      <c r="AB2381" s="40" t="str">
        <f>IF(db[[#This Row],[STN TG]]="LSN","PCS","")</f>
        <v/>
      </c>
      <c r="AC2381" s="40">
        <f>db[[#This Row],[QTY B]]*IF(db[[#This Row],[QTY TG]]="",1,db[[#This Row],[QTY TG]])*IF(db[[#This Row],[QTY K]]="",1,db[[#This Row],[QTY K]])</f>
        <v>288</v>
      </c>
      <c r="AD2381" s="40" t="str">
        <f>IF(db[[#This Row],[STN K]]="",IF(db[[#This Row],[STN TG]]="",db[[#This Row],[STN B]],db[[#This Row],[STN TG]]),db[[#This Row],[STN K]])</f>
        <v>PCS</v>
      </c>
      <c r="AE2381" s="40"/>
    </row>
    <row r="2382" spans="1:31" x14ac:dyDescent="0.25">
      <c r="A2382" s="40">
        <f t="shared" si="36"/>
        <v>2381</v>
      </c>
      <c r="B2382" s="2" t="str">
        <f>LOWER(SUBSTITUTE(SUBSTITUTE(SUBSTITUTE(SUBSTITUTE(SUBSTITUTE(SUBSTITUTE(SUBSTITUTE(SUBSTITUTE(db[[#This Row],[NB BM]]," ",),".",""),"-",""),"(",""),")",""),"/",""),"""",""),"+",""))</f>
        <v>pcjkpc0719ac37afanimalcalender</v>
      </c>
      <c r="C2382" s="2" t="str">
        <f>LOWER(SUBSTITUTE(SUBSTITUTE(SUBSTITUTE(SUBSTITUTE(SUBSTITUTE(SUBSTITUTE(SUBSTITUTE(SUBSTITUTE(SUBSTITUTE(db[[#This Row],[NB NOTA]]," ",),".",""),"-",""),"(",""),")",""),",",""),"/",""),"""",""),"+",""))</f>
        <v>pencilcasepc0719ac37afanimalcalenderjk</v>
      </c>
      <c r="D2382" s="2" t="str">
        <f>LOWER(SUBSTITUTE(SUBSTITUTE(SUBSTITUTE(SUBSTITUTE(SUBSTITUTE(SUBSTITUTE(SUBSTITUTE(SUBSTITUTE(SUBSTITUTE(db[[#This Row],[NB PAJAK]]," ",""),"-",""),"(",""),")",""),".",""),",",""),"/",""),"""",""),"+",""))</f>
        <v>pencilcasejoykopc0719ac37afanimalcalender</v>
      </c>
      <c r="E238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pcjkpc0719ac37afanimalcalender288pcsartomoro</v>
      </c>
      <c r="F238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pencilcasepc0719ac37afanimalcalenderjk288pcs</v>
      </c>
      <c r="G2382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pencilcasepc0719ac37afanimalcalenderjkartomoro</v>
      </c>
      <c r="H238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pencilcasepc0719ac37afanimalcalenderjk288pcsartomoro</v>
      </c>
      <c r="I2382" s="2" t="s">
        <v>7182</v>
      </c>
      <c r="J2382" s="2" t="s">
        <v>7181</v>
      </c>
      <c r="K2382" s="14" t="s">
        <v>7180</v>
      </c>
      <c r="L2382" s="2" t="s">
        <v>1335</v>
      </c>
      <c r="M2382" s="34" t="e">
        <f>IF(db[[#This Row],[NB NOTA_C]]="","",COUNTIF([2]!B_MSK[concat],db[[#This Row],[NB NOTA_C]]))</f>
        <v>#REF!</v>
      </c>
      <c r="N2382" s="14" t="s">
        <v>1346</v>
      </c>
      <c r="O2382" s="2" t="s">
        <v>1387</v>
      </c>
      <c r="P2382" s="2" t="s">
        <v>2442</v>
      </c>
      <c r="R2382" s="2" t="str">
        <f>IF(db[[#This Row],[QTY/ CTN]]="","",SUBSTITUTE(SUBSTITUTE(SUBSTITUTE(db[[#This Row],[QTY/ CTN]]," ","_",2),"(",""),")","")&amp;"_")</f>
        <v>288 PCS_</v>
      </c>
      <c r="S2382" s="2">
        <f>IF(db[[#This Row],[H_QTY/ CTN]]="","",SEARCH("_",db[[#This Row],[H_QTY/ CTN]]))</f>
        <v>8</v>
      </c>
      <c r="T2382" s="2">
        <f>IF(db[[#This Row],[H_QTY/ CTN]]="","",LEN(db[[#This Row],[H_QTY/ CTN]]))</f>
        <v>8</v>
      </c>
      <c r="U2382" s="41" t="str">
        <f>IF(db[[#This Row],[H_QTY/ CTN]]="","",LEFT(db[[#This Row],[H_QTY/ CTN]],db[[#This Row],[H_1]]-1))</f>
        <v>288 PCS</v>
      </c>
      <c r="V2382" s="40" t="str">
        <f>IF(NOT(db[[#This Row],[H_1]]=db[[#This Row],[H_2]]),MID(db[[#This Row],[H_QTY/ CTN]],db[[#This Row],[H_1]]+1,db[[#This Row],[H_2]]-db[[#This Row],[H_1]]-1),"")</f>
        <v/>
      </c>
      <c r="W2382" s="40" t="str">
        <f>IF(db[[#This Row],[QTY/ CTN B]]="","",LEFT(db[[#This Row],[QTY/ CTN B]],SEARCH(" ",db[[#This Row],[QTY/ CTN B]],1)-1))</f>
        <v>288</v>
      </c>
      <c r="X2382" s="40" t="str">
        <f>IF(db[[#This Row],[QTY/ CTN B]]="","",RIGHT(db[[#This Row],[QTY/ CTN B]],LEN(db[[#This Row],[QTY/ CTN B]])-SEARCH(" ",db[[#This Row],[QTY/ CTN B]],1)))</f>
        <v>PCS</v>
      </c>
      <c r="Y2382" s="40" t="str">
        <f>IF(db[[#This Row],[QTY/ CTN TG]]="",IF(db[[#This Row],[STN TG]]="","",12),LEFT(db[[#This Row],[QTY/ CTN TG]],SEARCH(" ",db[[#This Row],[QTY/ CTN TG]],1)-1))</f>
        <v/>
      </c>
      <c r="Z23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82" s="40" t="str">
        <f>IF(db[[#This Row],[STN K]]="","",IF(db[[#This Row],[STN TG]]="LSN",12,""))</f>
        <v/>
      </c>
      <c r="AB2382" s="40" t="str">
        <f>IF(db[[#This Row],[STN TG]]="LSN","PCS","")</f>
        <v/>
      </c>
      <c r="AC2382" s="40">
        <f>db[[#This Row],[QTY B]]*IF(db[[#This Row],[QTY TG]]="",1,db[[#This Row],[QTY TG]])*IF(db[[#This Row],[QTY K]]="",1,db[[#This Row],[QTY K]])</f>
        <v>288</v>
      </c>
      <c r="AD2382" s="40" t="str">
        <f>IF(db[[#This Row],[STN K]]="",IF(db[[#This Row],[STN TG]]="",db[[#This Row],[STN B]],db[[#This Row],[STN TG]]),db[[#This Row],[STN K]])</f>
        <v>PCS</v>
      </c>
      <c r="AE2382" s="40"/>
    </row>
    <row r="2383" spans="1:31" x14ac:dyDescent="0.25">
      <c r="A2383" s="40">
        <f t="shared" si="36"/>
        <v>2382</v>
      </c>
      <c r="B2383" s="2" t="str">
        <f>LOWER(SUBSTITUTE(SUBSTITUTE(SUBSTITUTE(SUBSTITUTE(SUBSTITUTE(SUBSTITUTE(SUBSTITUTE(SUBSTITUTE(db[[#This Row],[NB BM]]," ",),".",""),"-",""),"(",""),")",""),"/",""),"""",""),"+",""))</f>
        <v>pcjkpc0719gz34afgozzy</v>
      </c>
      <c r="C2383" s="2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D2383" s="2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E238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pcjkpc0719gz34afgozzy288pcsartomoro</v>
      </c>
      <c r="F238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pencilcasepc0719gz34afgozzyjk288pcs</v>
      </c>
      <c r="G2383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pencilcasepc0719gz34afgozzyjkartomoro</v>
      </c>
      <c r="H238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pencilcasepc0719gz34afgozzyjk288pcsartomoro</v>
      </c>
      <c r="I2383" s="2" t="s">
        <v>5895</v>
      </c>
      <c r="J2383" s="2" t="s">
        <v>598</v>
      </c>
      <c r="K2383" s="14" t="s">
        <v>599</v>
      </c>
      <c r="L2383" s="2" t="s">
        <v>1335</v>
      </c>
      <c r="M2383" s="34" t="e">
        <f>IF(db[[#This Row],[NB NOTA_C]]="","",COUNTIF([2]!B_MSK[concat],db[[#This Row],[NB NOTA_C]]))</f>
        <v>#REF!</v>
      </c>
      <c r="N2383" s="14" t="s">
        <v>1346</v>
      </c>
      <c r="O2383" s="2" t="s">
        <v>1387</v>
      </c>
      <c r="P2383" s="2" t="s">
        <v>2442</v>
      </c>
      <c r="R2383" s="2" t="str">
        <f>IF(db[[#This Row],[QTY/ CTN]]="","",SUBSTITUTE(SUBSTITUTE(SUBSTITUTE(db[[#This Row],[QTY/ CTN]]," ","_",2),"(",""),")","")&amp;"_")</f>
        <v>288 PCS_</v>
      </c>
      <c r="S2383" s="2">
        <f>IF(db[[#This Row],[H_QTY/ CTN]]="","",SEARCH("_",db[[#This Row],[H_QTY/ CTN]]))</f>
        <v>8</v>
      </c>
      <c r="T2383" s="2">
        <f>IF(db[[#This Row],[H_QTY/ CTN]]="","",LEN(db[[#This Row],[H_QTY/ CTN]]))</f>
        <v>8</v>
      </c>
      <c r="U2383" s="41" t="str">
        <f>IF(db[[#This Row],[H_QTY/ CTN]]="","",LEFT(db[[#This Row],[H_QTY/ CTN]],db[[#This Row],[H_1]]-1))</f>
        <v>288 PCS</v>
      </c>
      <c r="V2383" s="40" t="str">
        <f>IF(NOT(db[[#This Row],[H_1]]=db[[#This Row],[H_2]]),MID(db[[#This Row],[H_QTY/ CTN]],db[[#This Row],[H_1]]+1,db[[#This Row],[H_2]]-db[[#This Row],[H_1]]-1),"")</f>
        <v/>
      </c>
      <c r="W2383" s="40" t="str">
        <f>IF(db[[#This Row],[QTY/ CTN B]]="","",LEFT(db[[#This Row],[QTY/ CTN B]],SEARCH(" ",db[[#This Row],[QTY/ CTN B]],1)-1))</f>
        <v>288</v>
      </c>
      <c r="X2383" s="40" t="str">
        <f>IF(db[[#This Row],[QTY/ CTN B]]="","",RIGHT(db[[#This Row],[QTY/ CTN B]],LEN(db[[#This Row],[QTY/ CTN B]])-SEARCH(" ",db[[#This Row],[QTY/ CTN B]],1)))</f>
        <v>PCS</v>
      </c>
      <c r="Y2383" s="40" t="str">
        <f>IF(db[[#This Row],[QTY/ CTN TG]]="",IF(db[[#This Row],[STN TG]]="","",12),LEFT(db[[#This Row],[QTY/ CTN TG]],SEARCH(" ",db[[#This Row],[QTY/ CTN TG]],1)-1))</f>
        <v/>
      </c>
      <c r="Z23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83" s="40" t="str">
        <f>IF(db[[#This Row],[STN K]]="","",IF(db[[#This Row],[STN TG]]="LSN",12,""))</f>
        <v/>
      </c>
      <c r="AB2383" s="40" t="str">
        <f>IF(db[[#This Row],[STN TG]]="LSN","PCS","")</f>
        <v/>
      </c>
      <c r="AC2383" s="40">
        <f>db[[#This Row],[QTY B]]*IF(db[[#This Row],[QTY TG]]="",1,db[[#This Row],[QTY TG]])*IF(db[[#This Row],[QTY K]]="",1,db[[#This Row],[QTY K]])</f>
        <v>288</v>
      </c>
      <c r="AD2383" s="40" t="str">
        <f>IF(db[[#This Row],[STN K]]="",IF(db[[#This Row],[STN TG]]="",db[[#This Row],[STN B]],db[[#This Row],[STN TG]]),db[[#This Row],[STN K]])</f>
        <v>PCS</v>
      </c>
      <c r="AE2383" s="40"/>
    </row>
    <row r="2384" spans="1:31" x14ac:dyDescent="0.25">
      <c r="A2384" s="40">
        <f t="shared" si="36"/>
        <v>2383</v>
      </c>
      <c r="B2384" s="2" t="str">
        <f>LOWER(SUBSTITUTE(SUBSTITUTE(SUBSTITUTE(SUBSTITUTE(SUBSTITUTE(SUBSTITUTE(SUBSTITUTE(SUBSTITUTE(db[[#This Row],[NB BM]]," ",),".",""),"-",""),"(",""),")",""),"/",""),"""",""),"+",""))</f>
        <v>pcjkpc0719pl324w</v>
      </c>
      <c r="C2384" s="2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D2384" s="2" t="str">
        <f>LOWER(SUBSTITUTE(SUBSTITUTE(SUBSTITUTE(SUBSTITUTE(SUBSTITUTE(SUBSTITUTE(SUBSTITUTE(SUBSTITUTE(SUBSTITUTE(db[[#This Row],[NB PAJAK]]," ",""),"-",""),"(",""),")",""),".",""),",",""),"/",""),"""",""),"+",""))</f>
        <v/>
      </c>
      <c r="E238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pcjkpc0719pl324w288pcsartomoro</v>
      </c>
      <c r="F238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pencilcasepc0719pl324colorjk288pcs</v>
      </c>
      <c r="G2384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pencilcasepc0719pl324colorjkartomoro</v>
      </c>
      <c r="H238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pencilcasepc0719pl324colorjk288pcsartomoro</v>
      </c>
      <c r="I2384" s="2" t="s">
        <v>5896</v>
      </c>
      <c r="J2384" s="2" t="s">
        <v>600</v>
      </c>
      <c r="K2384" s="14"/>
      <c r="L2384" s="2" t="s">
        <v>1335</v>
      </c>
      <c r="M2384" s="34" t="e">
        <f>IF(db[[#This Row],[NB NOTA_C]]="","",COUNTIF([2]!B_MSK[concat],db[[#This Row],[NB NOTA_C]]))</f>
        <v>#REF!</v>
      </c>
      <c r="N2384" s="14" t="s">
        <v>1346</v>
      </c>
      <c r="O2384" s="2" t="s">
        <v>1387</v>
      </c>
      <c r="P2384" s="2" t="s">
        <v>2442</v>
      </c>
      <c r="R2384" s="2" t="str">
        <f>IF(db[[#This Row],[QTY/ CTN]]="","",SUBSTITUTE(SUBSTITUTE(SUBSTITUTE(db[[#This Row],[QTY/ CTN]]," ","_",2),"(",""),")","")&amp;"_")</f>
        <v>288 PCS_</v>
      </c>
      <c r="S2384" s="2">
        <f>IF(db[[#This Row],[H_QTY/ CTN]]="","",SEARCH("_",db[[#This Row],[H_QTY/ CTN]]))</f>
        <v>8</v>
      </c>
      <c r="T2384" s="2">
        <f>IF(db[[#This Row],[H_QTY/ CTN]]="","",LEN(db[[#This Row],[H_QTY/ CTN]]))</f>
        <v>8</v>
      </c>
      <c r="U2384" s="41" t="str">
        <f>IF(db[[#This Row],[H_QTY/ CTN]]="","",LEFT(db[[#This Row],[H_QTY/ CTN]],db[[#This Row],[H_1]]-1))</f>
        <v>288 PCS</v>
      </c>
      <c r="V2384" s="40" t="str">
        <f>IF(NOT(db[[#This Row],[H_1]]=db[[#This Row],[H_2]]),MID(db[[#This Row],[H_QTY/ CTN]],db[[#This Row],[H_1]]+1,db[[#This Row],[H_2]]-db[[#This Row],[H_1]]-1),"")</f>
        <v/>
      </c>
      <c r="W2384" s="40" t="str">
        <f>IF(db[[#This Row],[QTY/ CTN B]]="","",LEFT(db[[#This Row],[QTY/ CTN B]],SEARCH(" ",db[[#This Row],[QTY/ CTN B]],1)-1))</f>
        <v>288</v>
      </c>
      <c r="X2384" s="40" t="str">
        <f>IF(db[[#This Row],[QTY/ CTN B]]="","",RIGHT(db[[#This Row],[QTY/ CTN B]],LEN(db[[#This Row],[QTY/ CTN B]])-SEARCH(" ",db[[#This Row],[QTY/ CTN B]],1)))</f>
        <v>PCS</v>
      </c>
      <c r="Y2384" s="40" t="str">
        <f>IF(db[[#This Row],[QTY/ CTN TG]]="",IF(db[[#This Row],[STN TG]]="","",12),LEFT(db[[#This Row],[QTY/ CTN TG]],SEARCH(" ",db[[#This Row],[QTY/ CTN TG]],1)-1))</f>
        <v/>
      </c>
      <c r="Z23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84" s="40" t="str">
        <f>IF(db[[#This Row],[STN K]]="","",IF(db[[#This Row],[STN TG]]="LSN",12,""))</f>
        <v/>
      </c>
      <c r="AB2384" s="40" t="str">
        <f>IF(db[[#This Row],[STN TG]]="LSN","PCS","")</f>
        <v/>
      </c>
      <c r="AC2384" s="40">
        <f>db[[#This Row],[QTY B]]*IF(db[[#This Row],[QTY TG]]="",1,db[[#This Row],[QTY TG]])*IF(db[[#This Row],[QTY K]]="",1,db[[#This Row],[QTY K]])</f>
        <v>288</v>
      </c>
      <c r="AD2384" s="40" t="str">
        <f>IF(db[[#This Row],[STN K]]="",IF(db[[#This Row],[STN TG]]="",db[[#This Row],[STN B]],db[[#This Row],[STN TG]]),db[[#This Row],[STN K]])</f>
        <v>PCS</v>
      </c>
      <c r="AE2384" s="40"/>
    </row>
    <row r="2385" spans="1:31" x14ac:dyDescent="0.25">
      <c r="A2385" s="40">
        <f t="shared" ref="A2385:A2448" si="37">ROW()-1</f>
        <v>2384</v>
      </c>
      <c r="B2385" s="2" t="str">
        <f>LOWER(SUBSTITUTE(SUBSTITUTE(SUBSTITUTE(SUBSTITUTE(SUBSTITUTE(SUBSTITUTE(SUBSTITUTE(SUBSTITUTE(db[[#This Row],[NB BM]]," ",),".",""),"-",""),"(",""),")",""),"/",""),"""",""),"+",""))</f>
        <v>pcjkpc0719pl32biru</v>
      </c>
      <c r="C2385" s="2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D2385" s="2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E238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pcjkpc0719pl32biru288pcsartomoro</v>
      </c>
      <c r="F238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pencilcasepc0719pl32bluejk288pcs</v>
      </c>
      <c r="G2385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pencilcasepc0719pl32bluejkartomoro</v>
      </c>
      <c r="H238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pencilcasepc0719pl32bluejk288pcsartomoro</v>
      </c>
      <c r="I2385" s="2" t="s">
        <v>5897</v>
      </c>
      <c r="J2385" s="2" t="s">
        <v>2799</v>
      </c>
      <c r="K2385" s="14" t="s">
        <v>3036</v>
      </c>
      <c r="L2385" s="2" t="s">
        <v>1335</v>
      </c>
      <c r="M2385" s="34" t="e">
        <f>IF(db[[#This Row],[NB NOTA_C]]="","",COUNTIF([2]!B_MSK[concat],db[[#This Row],[NB NOTA_C]]))</f>
        <v>#REF!</v>
      </c>
      <c r="N2385" s="14" t="s">
        <v>1346</v>
      </c>
      <c r="O2385" s="2" t="s">
        <v>1387</v>
      </c>
      <c r="P2385" s="2" t="s">
        <v>2442</v>
      </c>
      <c r="R2385" s="2" t="str">
        <f>IF(db[[#This Row],[QTY/ CTN]]="","",SUBSTITUTE(SUBSTITUTE(SUBSTITUTE(db[[#This Row],[QTY/ CTN]]," ","_",2),"(",""),")","")&amp;"_")</f>
        <v>288 PCS_</v>
      </c>
      <c r="S2385" s="2">
        <f>IF(db[[#This Row],[H_QTY/ CTN]]="","",SEARCH("_",db[[#This Row],[H_QTY/ CTN]]))</f>
        <v>8</v>
      </c>
      <c r="T2385" s="2">
        <f>IF(db[[#This Row],[H_QTY/ CTN]]="","",LEN(db[[#This Row],[H_QTY/ CTN]]))</f>
        <v>8</v>
      </c>
      <c r="U2385" s="41" t="str">
        <f>IF(db[[#This Row],[H_QTY/ CTN]]="","",LEFT(db[[#This Row],[H_QTY/ CTN]],db[[#This Row],[H_1]]-1))</f>
        <v>288 PCS</v>
      </c>
      <c r="V2385" s="40" t="str">
        <f>IF(NOT(db[[#This Row],[H_1]]=db[[#This Row],[H_2]]),MID(db[[#This Row],[H_QTY/ CTN]],db[[#This Row],[H_1]]+1,db[[#This Row],[H_2]]-db[[#This Row],[H_1]]-1),"")</f>
        <v/>
      </c>
      <c r="W2385" s="40" t="str">
        <f>IF(db[[#This Row],[QTY/ CTN B]]="","",LEFT(db[[#This Row],[QTY/ CTN B]],SEARCH(" ",db[[#This Row],[QTY/ CTN B]],1)-1))</f>
        <v>288</v>
      </c>
      <c r="X2385" s="40" t="str">
        <f>IF(db[[#This Row],[QTY/ CTN B]]="","",RIGHT(db[[#This Row],[QTY/ CTN B]],LEN(db[[#This Row],[QTY/ CTN B]])-SEARCH(" ",db[[#This Row],[QTY/ CTN B]],1)))</f>
        <v>PCS</v>
      </c>
      <c r="Y2385" s="40" t="str">
        <f>IF(db[[#This Row],[QTY/ CTN TG]]="",IF(db[[#This Row],[STN TG]]="","",12),LEFT(db[[#This Row],[QTY/ CTN TG]],SEARCH(" ",db[[#This Row],[QTY/ CTN TG]],1)-1))</f>
        <v/>
      </c>
      <c r="Z23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85" s="40" t="str">
        <f>IF(db[[#This Row],[STN K]]="","",IF(db[[#This Row],[STN TG]]="LSN",12,""))</f>
        <v/>
      </c>
      <c r="AB2385" s="40" t="str">
        <f>IF(db[[#This Row],[STN TG]]="LSN","PCS","")</f>
        <v/>
      </c>
      <c r="AC2385" s="40">
        <f>db[[#This Row],[QTY B]]*IF(db[[#This Row],[QTY TG]]="",1,db[[#This Row],[QTY TG]])*IF(db[[#This Row],[QTY K]]="",1,db[[#This Row],[QTY K]])</f>
        <v>288</v>
      </c>
      <c r="AD2385" s="40" t="str">
        <f>IF(db[[#This Row],[STN K]]="",IF(db[[#This Row],[STN TG]]="",db[[#This Row],[STN B]],db[[#This Row],[STN TG]]),db[[#This Row],[STN K]])</f>
        <v>PCS</v>
      </c>
      <c r="AE2385" s="40"/>
    </row>
    <row r="2386" spans="1:31" x14ac:dyDescent="0.25">
      <c r="A2386" s="40">
        <f t="shared" si="37"/>
        <v>2385</v>
      </c>
      <c r="B2386" s="2" t="str">
        <f>LOWER(SUBSTITUTE(SUBSTITUTE(SUBSTITUTE(SUBSTITUTE(SUBSTITUTE(SUBSTITUTE(SUBSTITUTE(SUBSTITUTE(db[[#This Row],[NB BM]]," ",),".",""),"-",""),"(",""),")",""),"/",""),"""",""),"+",""))</f>
        <v>pcjkpc0719pl32hijau</v>
      </c>
      <c r="C2386" s="2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D2386" s="2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E238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pcjkpc0719pl32hijau288pcsartomoro</v>
      </c>
      <c r="F238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pencilcasepc0719pl32greenjk288pcs</v>
      </c>
      <c r="G2386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pencilcasepc0719pl32greenjkartomoro</v>
      </c>
      <c r="H238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pencilcasepc0719pl32greenjk288pcsartomoro</v>
      </c>
      <c r="I2386" s="2" t="s">
        <v>5898</v>
      </c>
      <c r="J2386" s="2" t="s">
        <v>2800</v>
      </c>
      <c r="K2386" s="1" t="s">
        <v>3035</v>
      </c>
      <c r="L2386" s="2" t="s">
        <v>1335</v>
      </c>
      <c r="M2386" s="34" t="e">
        <f>IF(db[[#This Row],[NB NOTA_C]]="","",COUNTIF([2]!B_MSK[concat],db[[#This Row],[NB NOTA_C]]))</f>
        <v>#REF!</v>
      </c>
      <c r="N2386" s="14" t="s">
        <v>1346</v>
      </c>
      <c r="O2386" s="2" t="s">
        <v>1387</v>
      </c>
      <c r="P2386" s="2" t="s">
        <v>2442</v>
      </c>
      <c r="R2386" s="2" t="str">
        <f>IF(db[[#This Row],[QTY/ CTN]]="","",SUBSTITUTE(SUBSTITUTE(SUBSTITUTE(db[[#This Row],[QTY/ CTN]]," ","_",2),"(",""),")","")&amp;"_")</f>
        <v>288 PCS_</v>
      </c>
      <c r="S2386" s="2">
        <f>IF(db[[#This Row],[H_QTY/ CTN]]="","",SEARCH("_",db[[#This Row],[H_QTY/ CTN]]))</f>
        <v>8</v>
      </c>
      <c r="T2386" s="2">
        <f>IF(db[[#This Row],[H_QTY/ CTN]]="","",LEN(db[[#This Row],[H_QTY/ CTN]]))</f>
        <v>8</v>
      </c>
      <c r="U2386" s="41" t="str">
        <f>IF(db[[#This Row],[H_QTY/ CTN]]="","",LEFT(db[[#This Row],[H_QTY/ CTN]],db[[#This Row],[H_1]]-1))</f>
        <v>288 PCS</v>
      </c>
      <c r="V2386" s="40" t="str">
        <f>IF(NOT(db[[#This Row],[H_1]]=db[[#This Row],[H_2]]),MID(db[[#This Row],[H_QTY/ CTN]],db[[#This Row],[H_1]]+1,db[[#This Row],[H_2]]-db[[#This Row],[H_1]]-1),"")</f>
        <v/>
      </c>
      <c r="W2386" s="40" t="str">
        <f>IF(db[[#This Row],[QTY/ CTN B]]="","",LEFT(db[[#This Row],[QTY/ CTN B]],SEARCH(" ",db[[#This Row],[QTY/ CTN B]],1)-1))</f>
        <v>288</v>
      </c>
      <c r="X2386" s="40" t="str">
        <f>IF(db[[#This Row],[QTY/ CTN B]]="","",RIGHT(db[[#This Row],[QTY/ CTN B]],LEN(db[[#This Row],[QTY/ CTN B]])-SEARCH(" ",db[[#This Row],[QTY/ CTN B]],1)))</f>
        <v>PCS</v>
      </c>
      <c r="Y2386" s="40" t="str">
        <f>IF(db[[#This Row],[QTY/ CTN TG]]="",IF(db[[#This Row],[STN TG]]="","",12),LEFT(db[[#This Row],[QTY/ CTN TG]],SEARCH(" ",db[[#This Row],[QTY/ CTN TG]],1)-1))</f>
        <v/>
      </c>
      <c r="Z23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86" s="40" t="str">
        <f>IF(db[[#This Row],[STN K]]="","",IF(db[[#This Row],[STN TG]]="LSN",12,""))</f>
        <v/>
      </c>
      <c r="AB2386" s="40" t="str">
        <f>IF(db[[#This Row],[STN TG]]="LSN","PCS","")</f>
        <v/>
      </c>
      <c r="AC2386" s="40">
        <f>db[[#This Row],[QTY B]]*IF(db[[#This Row],[QTY TG]]="",1,db[[#This Row],[QTY TG]])*IF(db[[#This Row],[QTY K]]="",1,db[[#This Row],[QTY K]])</f>
        <v>288</v>
      </c>
      <c r="AD2386" s="40" t="str">
        <f>IF(db[[#This Row],[STN K]]="",IF(db[[#This Row],[STN TG]]="",db[[#This Row],[STN B]],db[[#This Row],[STN TG]]),db[[#This Row],[STN K]])</f>
        <v>PCS</v>
      </c>
      <c r="AE2386" s="40"/>
    </row>
    <row r="2387" spans="1:31" x14ac:dyDescent="0.25">
      <c r="A2387" s="40">
        <f t="shared" si="37"/>
        <v>2386</v>
      </c>
      <c r="B2387" s="2" t="str">
        <f>LOWER(SUBSTITUTE(SUBSTITUTE(SUBSTITUTE(SUBSTITUTE(SUBSTITUTE(SUBSTITUTE(SUBSTITUTE(SUBSTITUTE(db[[#This Row],[NB BM]]," ",),".",""),"-",""),"(",""),")",""),"/",""),"""",""),"+",""))</f>
        <v>pcjkpc0719pl32merah</v>
      </c>
      <c r="C2387" s="2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D2387" s="2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E238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pcjkpc0719pl32merah288pcsartomoro</v>
      </c>
      <c r="F238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pencilcasepc0719pl32redjk288pcs</v>
      </c>
      <c r="G2387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pencilcasepc0719pl32redjkartomoro</v>
      </c>
      <c r="H238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pencilcasepc0719pl32redjk288pcsartomoro</v>
      </c>
      <c r="I2387" s="2" t="s">
        <v>5899</v>
      </c>
      <c r="J2387" s="2" t="s">
        <v>2801</v>
      </c>
      <c r="K2387" s="1" t="s">
        <v>3034</v>
      </c>
      <c r="L2387" s="2" t="s">
        <v>1335</v>
      </c>
      <c r="M2387" s="34" t="e">
        <f>IF(db[[#This Row],[NB NOTA_C]]="","",COUNTIF([2]!B_MSK[concat],db[[#This Row],[NB NOTA_C]]))</f>
        <v>#REF!</v>
      </c>
      <c r="N2387" s="14" t="s">
        <v>1346</v>
      </c>
      <c r="O2387" s="2" t="s">
        <v>1387</v>
      </c>
      <c r="P2387" s="2" t="s">
        <v>2442</v>
      </c>
      <c r="R2387" s="2" t="str">
        <f>IF(db[[#This Row],[QTY/ CTN]]="","",SUBSTITUTE(SUBSTITUTE(SUBSTITUTE(db[[#This Row],[QTY/ CTN]]," ","_",2),"(",""),")","")&amp;"_")</f>
        <v>288 PCS_</v>
      </c>
      <c r="S2387" s="2">
        <f>IF(db[[#This Row],[H_QTY/ CTN]]="","",SEARCH("_",db[[#This Row],[H_QTY/ CTN]]))</f>
        <v>8</v>
      </c>
      <c r="T2387" s="2">
        <f>IF(db[[#This Row],[H_QTY/ CTN]]="","",LEN(db[[#This Row],[H_QTY/ CTN]]))</f>
        <v>8</v>
      </c>
      <c r="U2387" s="41" t="str">
        <f>IF(db[[#This Row],[H_QTY/ CTN]]="","",LEFT(db[[#This Row],[H_QTY/ CTN]],db[[#This Row],[H_1]]-1))</f>
        <v>288 PCS</v>
      </c>
      <c r="V2387" s="40" t="str">
        <f>IF(NOT(db[[#This Row],[H_1]]=db[[#This Row],[H_2]]),MID(db[[#This Row],[H_QTY/ CTN]],db[[#This Row],[H_1]]+1,db[[#This Row],[H_2]]-db[[#This Row],[H_1]]-1),"")</f>
        <v/>
      </c>
      <c r="W2387" s="40" t="str">
        <f>IF(db[[#This Row],[QTY/ CTN B]]="","",LEFT(db[[#This Row],[QTY/ CTN B]],SEARCH(" ",db[[#This Row],[QTY/ CTN B]],1)-1))</f>
        <v>288</v>
      </c>
      <c r="X2387" s="40" t="str">
        <f>IF(db[[#This Row],[QTY/ CTN B]]="","",RIGHT(db[[#This Row],[QTY/ CTN B]],LEN(db[[#This Row],[QTY/ CTN B]])-SEARCH(" ",db[[#This Row],[QTY/ CTN B]],1)))</f>
        <v>PCS</v>
      </c>
      <c r="Y2387" s="40" t="str">
        <f>IF(db[[#This Row],[QTY/ CTN TG]]="",IF(db[[#This Row],[STN TG]]="","",12),LEFT(db[[#This Row],[QTY/ CTN TG]],SEARCH(" ",db[[#This Row],[QTY/ CTN TG]],1)-1))</f>
        <v/>
      </c>
      <c r="Z23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87" s="40" t="str">
        <f>IF(db[[#This Row],[STN K]]="","",IF(db[[#This Row],[STN TG]]="LSN",12,""))</f>
        <v/>
      </c>
      <c r="AB2387" s="40" t="str">
        <f>IF(db[[#This Row],[STN TG]]="LSN","PCS","")</f>
        <v/>
      </c>
      <c r="AC2387" s="40">
        <f>db[[#This Row],[QTY B]]*IF(db[[#This Row],[QTY TG]]="",1,db[[#This Row],[QTY TG]])*IF(db[[#This Row],[QTY K]]="",1,db[[#This Row],[QTY K]])</f>
        <v>288</v>
      </c>
      <c r="AD2387" s="40" t="str">
        <f>IF(db[[#This Row],[STN K]]="",IF(db[[#This Row],[STN TG]]="",db[[#This Row],[STN B]],db[[#This Row],[STN TG]]),db[[#This Row],[STN K]])</f>
        <v>PCS</v>
      </c>
      <c r="AE2387" s="40"/>
    </row>
    <row r="2388" spans="1:31" x14ac:dyDescent="0.25">
      <c r="A2388" s="40">
        <f t="shared" si="37"/>
        <v>2387</v>
      </c>
      <c r="B2388" s="2" t="str">
        <f>LOWER(SUBSTITUTE(SUBSTITUTE(SUBSTITUTE(SUBSTITUTE(SUBSTITUTE(SUBSTITUTE(SUBSTITUTE(SUBSTITUTE(db[[#This Row],[NB BM]]," ",),".",""),"-",""),"(",""),")",""),"/",""),"""",""),"+",""))</f>
        <v>pcjkpc0719pl32kuning</v>
      </c>
      <c r="C2388" s="2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D2388" s="2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E238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pcjkpc0719pl32kuning288pcsartomoro</v>
      </c>
      <c r="F238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pencilcasepc0719pl32yellowjk288pcs</v>
      </c>
      <c r="G2388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pencilcasepc0719pl32yellowjkartomoro</v>
      </c>
      <c r="H238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pencilcasepc0719pl32yellowjk288pcsartomoro</v>
      </c>
      <c r="I2388" s="2" t="s">
        <v>5900</v>
      </c>
      <c r="J2388" s="2" t="s">
        <v>3032</v>
      </c>
      <c r="K2388" s="1" t="s">
        <v>3033</v>
      </c>
      <c r="L2388" s="2" t="s">
        <v>1335</v>
      </c>
      <c r="M2388" s="34" t="e">
        <f>IF(db[[#This Row],[NB NOTA_C]]="","",COUNTIF([2]!B_MSK[concat],db[[#This Row],[NB NOTA_C]]))</f>
        <v>#REF!</v>
      </c>
      <c r="N2388" s="14" t="s">
        <v>1346</v>
      </c>
      <c r="O2388" s="2" t="s">
        <v>1387</v>
      </c>
      <c r="P2388" s="2" t="s">
        <v>2442</v>
      </c>
      <c r="R2388" s="2" t="str">
        <f>IF(db[[#This Row],[QTY/ CTN]]="","",SUBSTITUTE(SUBSTITUTE(SUBSTITUTE(db[[#This Row],[QTY/ CTN]]," ","_",2),"(",""),")","")&amp;"_")</f>
        <v>288 PCS_</v>
      </c>
      <c r="S2388" s="2">
        <f>IF(db[[#This Row],[H_QTY/ CTN]]="","",SEARCH("_",db[[#This Row],[H_QTY/ CTN]]))</f>
        <v>8</v>
      </c>
      <c r="T2388" s="2">
        <f>IF(db[[#This Row],[H_QTY/ CTN]]="","",LEN(db[[#This Row],[H_QTY/ CTN]]))</f>
        <v>8</v>
      </c>
      <c r="U2388" s="41" t="str">
        <f>IF(db[[#This Row],[H_QTY/ CTN]]="","",LEFT(db[[#This Row],[H_QTY/ CTN]],db[[#This Row],[H_1]]-1))</f>
        <v>288 PCS</v>
      </c>
      <c r="V2388" s="40" t="str">
        <f>IF(NOT(db[[#This Row],[H_1]]=db[[#This Row],[H_2]]),MID(db[[#This Row],[H_QTY/ CTN]],db[[#This Row],[H_1]]+1,db[[#This Row],[H_2]]-db[[#This Row],[H_1]]-1),"")</f>
        <v/>
      </c>
      <c r="W2388" s="40" t="str">
        <f>IF(db[[#This Row],[QTY/ CTN B]]="","",LEFT(db[[#This Row],[QTY/ CTN B]],SEARCH(" ",db[[#This Row],[QTY/ CTN B]],1)-1))</f>
        <v>288</v>
      </c>
      <c r="X2388" s="40" t="str">
        <f>IF(db[[#This Row],[QTY/ CTN B]]="","",RIGHT(db[[#This Row],[QTY/ CTN B]],LEN(db[[#This Row],[QTY/ CTN B]])-SEARCH(" ",db[[#This Row],[QTY/ CTN B]],1)))</f>
        <v>PCS</v>
      </c>
      <c r="Y2388" s="40" t="str">
        <f>IF(db[[#This Row],[QTY/ CTN TG]]="",IF(db[[#This Row],[STN TG]]="","",12),LEFT(db[[#This Row],[QTY/ CTN TG]],SEARCH(" ",db[[#This Row],[QTY/ CTN TG]],1)-1))</f>
        <v/>
      </c>
      <c r="Z23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88" s="40" t="str">
        <f>IF(db[[#This Row],[STN K]]="","",IF(db[[#This Row],[STN TG]]="LSN",12,""))</f>
        <v/>
      </c>
      <c r="AB2388" s="40" t="str">
        <f>IF(db[[#This Row],[STN TG]]="LSN","PCS","")</f>
        <v/>
      </c>
      <c r="AC2388" s="40">
        <f>db[[#This Row],[QTY B]]*IF(db[[#This Row],[QTY TG]]="",1,db[[#This Row],[QTY TG]])*IF(db[[#This Row],[QTY K]]="",1,db[[#This Row],[QTY K]])</f>
        <v>288</v>
      </c>
      <c r="AD2388" s="40" t="str">
        <f>IF(db[[#This Row],[STN K]]="",IF(db[[#This Row],[STN TG]]="",db[[#This Row],[STN B]],db[[#This Row],[STN TG]]),db[[#This Row],[STN K]])</f>
        <v>PCS</v>
      </c>
      <c r="AE2388" s="40"/>
    </row>
    <row r="2389" spans="1:31" x14ac:dyDescent="0.25">
      <c r="A2389" s="40">
        <f t="shared" si="37"/>
        <v>2388</v>
      </c>
      <c r="B2389" s="2" t="str">
        <f>LOWER(SUBSTITUTE(SUBSTITUTE(SUBSTITUTE(SUBSTITUTE(SUBSTITUTE(SUBSTITUTE(SUBSTITUTE(SUBSTITUTE(db[[#This Row],[NB BM]]," ",),".",""),"-",""),"(",""),")",""),"/",""),"""",""),"+",""))</f>
        <v>pcjkpc0719pstl35biru</v>
      </c>
      <c r="C2389" s="2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D2389" s="2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E238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pcjkpc0719pstl35biru288pcsartomoro</v>
      </c>
      <c r="F238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pencilcasepc0719pstl35bluejk288pcs</v>
      </c>
      <c r="G2389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pencilcasepc0719pstl35bluejkartomoro</v>
      </c>
      <c r="H238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pencilcasepc0719pstl35bluejk288pcsartomoro</v>
      </c>
      <c r="I2389" s="2" t="s">
        <v>5901</v>
      </c>
      <c r="J2389" s="2" t="s">
        <v>3401</v>
      </c>
      <c r="K2389" s="14" t="s">
        <v>3402</v>
      </c>
      <c r="L2389" s="2" t="s">
        <v>1335</v>
      </c>
      <c r="M2389" s="34" t="e">
        <f>IF(db[[#This Row],[NB NOTA_C]]="","",COUNTIF([2]!B_MSK[concat],db[[#This Row],[NB NOTA_C]]))</f>
        <v>#REF!</v>
      </c>
      <c r="N2389" s="14" t="s">
        <v>1346</v>
      </c>
      <c r="O2389" s="2" t="s">
        <v>1387</v>
      </c>
      <c r="P2389" s="2" t="s">
        <v>2442</v>
      </c>
      <c r="R2389" s="2" t="str">
        <f>IF(db[[#This Row],[QTY/ CTN]]="","",SUBSTITUTE(SUBSTITUTE(SUBSTITUTE(db[[#This Row],[QTY/ CTN]]," ","_",2),"(",""),")","")&amp;"_")</f>
        <v>288 PCS_</v>
      </c>
      <c r="S2389" s="2">
        <f>IF(db[[#This Row],[H_QTY/ CTN]]="","",SEARCH("_",db[[#This Row],[H_QTY/ CTN]]))</f>
        <v>8</v>
      </c>
      <c r="T2389" s="2">
        <f>IF(db[[#This Row],[H_QTY/ CTN]]="","",LEN(db[[#This Row],[H_QTY/ CTN]]))</f>
        <v>8</v>
      </c>
      <c r="U2389" s="41" t="str">
        <f>IF(db[[#This Row],[H_QTY/ CTN]]="","",LEFT(db[[#This Row],[H_QTY/ CTN]],db[[#This Row],[H_1]]-1))</f>
        <v>288 PCS</v>
      </c>
      <c r="V2389" s="40" t="str">
        <f>IF(NOT(db[[#This Row],[H_1]]=db[[#This Row],[H_2]]),MID(db[[#This Row],[H_QTY/ CTN]],db[[#This Row],[H_1]]+1,db[[#This Row],[H_2]]-db[[#This Row],[H_1]]-1),"")</f>
        <v/>
      </c>
      <c r="W2389" s="40" t="str">
        <f>IF(db[[#This Row],[QTY/ CTN B]]="","",LEFT(db[[#This Row],[QTY/ CTN B]],SEARCH(" ",db[[#This Row],[QTY/ CTN B]],1)-1))</f>
        <v>288</v>
      </c>
      <c r="X2389" s="40" t="str">
        <f>IF(db[[#This Row],[QTY/ CTN B]]="","",RIGHT(db[[#This Row],[QTY/ CTN B]],LEN(db[[#This Row],[QTY/ CTN B]])-SEARCH(" ",db[[#This Row],[QTY/ CTN B]],1)))</f>
        <v>PCS</v>
      </c>
      <c r="Y2389" s="40" t="str">
        <f>IF(db[[#This Row],[QTY/ CTN TG]]="",IF(db[[#This Row],[STN TG]]="","",12),LEFT(db[[#This Row],[QTY/ CTN TG]],SEARCH(" ",db[[#This Row],[QTY/ CTN TG]],1)-1))</f>
        <v/>
      </c>
      <c r="Z23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89" s="40" t="str">
        <f>IF(db[[#This Row],[STN K]]="","",IF(db[[#This Row],[STN TG]]="LSN",12,""))</f>
        <v/>
      </c>
      <c r="AB2389" s="40" t="str">
        <f>IF(db[[#This Row],[STN TG]]="LSN","PCS","")</f>
        <v/>
      </c>
      <c r="AC2389" s="40">
        <f>db[[#This Row],[QTY B]]*IF(db[[#This Row],[QTY TG]]="",1,db[[#This Row],[QTY TG]])*IF(db[[#This Row],[QTY K]]="",1,db[[#This Row],[QTY K]])</f>
        <v>288</v>
      </c>
      <c r="AD2389" s="40" t="str">
        <f>IF(db[[#This Row],[STN K]]="",IF(db[[#This Row],[STN TG]]="",db[[#This Row],[STN B]],db[[#This Row],[STN TG]]),db[[#This Row],[STN K]])</f>
        <v>PCS</v>
      </c>
      <c r="AE2389" s="40"/>
    </row>
    <row r="2390" spans="1:31" x14ac:dyDescent="0.25">
      <c r="A2390" s="40">
        <f t="shared" si="37"/>
        <v>2389</v>
      </c>
      <c r="B2390" s="2" t="str">
        <f>LOWER(SUBSTITUTE(SUBSTITUTE(SUBSTITUTE(SUBSTITUTE(SUBSTITUTE(SUBSTITUTE(SUBSTITUTE(SUBSTITUTE(db[[#This Row],[NB BM]]," ",),".",""),"-",""),"(",""),")",""),"/",""),"""",""),"+",""))</f>
        <v>pcjkpc0719pstl35hijau</v>
      </c>
      <c r="C2390" s="2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D2390" s="2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E239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pcjkpc0719pstl35hijau288pcsartomoro</v>
      </c>
      <c r="F239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pencilcasepc0719pstl35greenjk288pcs</v>
      </c>
      <c r="G2390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pencilcasepc0719pstl35greenjkartomoro</v>
      </c>
      <c r="H239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pencilcasepc0719pstl35greenjk288pcsartomoro</v>
      </c>
      <c r="I2390" s="2" t="s">
        <v>5902</v>
      </c>
      <c r="J2390" s="2" t="s">
        <v>3330</v>
      </c>
      <c r="K2390" s="14" t="s">
        <v>3333</v>
      </c>
      <c r="L2390" s="2" t="s">
        <v>1335</v>
      </c>
      <c r="M2390" s="34" t="e">
        <f>IF(db[[#This Row],[NB NOTA_C]]="","",COUNTIF([2]!B_MSK[concat],db[[#This Row],[NB NOTA_C]]))</f>
        <v>#REF!</v>
      </c>
      <c r="N2390" s="14" t="s">
        <v>1346</v>
      </c>
      <c r="O2390" s="2" t="s">
        <v>1387</v>
      </c>
      <c r="P2390" s="2" t="s">
        <v>2442</v>
      </c>
      <c r="R2390" s="2" t="str">
        <f>IF(db[[#This Row],[QTY/ CTN]]="","",SUBSTITUTE(SUBSTITUTE(SUBSTITUTE(db[[#This Row],[QTY/ CTN]]," ","_",2),"(",""),")","")&amp;"_")</f>
        <v>288 PCS_</v>
      </c>
      <c r="S2390" s="2">
        <f>IF(db[[#This Row],[H_QTY/ CTN]]="","",SEARCH("_",db[[#This Row],[H_QTY/ CTN]]))</f>
        <v>8</v>
      </c>
      <c r="T2390" s="2">
        <f>IF(db[[#This Row],[H_QTY/ CTN]]="","",LEN(db[[#This Row],[H_QTY/ CTN]]))</f>
        <v>8</v>
      </c>
      <c r="U2390" s="41" t="str">
        <f>IF(db[[#This Row],[H_QTY/ CTN]]="","",LEFT(db[[#This Row],[H_QTY/ CTN]],db[[#This Row],[H_1]]-1))</f>
        <v>288 PCS</v>
      </c>
      <c r="V2390" s="40" t="str">
        <f>IF(NOT(db[[#This Row],[H_1]]=db[[#This Row],[H_2]]),MID(db[[#This Row],[H_QTY/ CTN]],db[[#This Row],[H_1]]+1,db[[#This Row],[H_2]]-db[[#This Row],[H_1]]-1),"")</f>
        <v/>
      </c>
      <c r="W2390" s="40" t="str">
        <f>IF(db[[#This Row],[QTY/ CTN B]]="","",LEFT(db[[#This Row],[QTY/ CTN B]],SEARCH(" ",db[[#This Row],[QTY/ CTN B]],1)-1))</f>
        <v>288</v>
      </c>
      <c r="X2390" s="40" t="str">
        <f>IF(db[[#This Row],[QTY/ CTN B]]="","",RIGHT(db[[#This Row],[QTY/ CTN B]],LEN(db[[#This Row],[QTY/ CTN B]])-SEARCH(" ",db[[#This Row],[QTY/ CTN B]],1)))</f>
        <v>PCS</v>
      </c>
      <c r="Y2390" s="40" t="str">
        <f>IF(db[[#This Row],[QTY/ CTN TG]]="",IF(db[[#This Row],[STN TG]]="","",12),LEFT(db[[#This Row],[QTY/ CTN TG]],SEARCH(" ",db[[#This Row],[QTY/ CTN TG]],1)-1))</f>
        <v/>
      </c>
      <c r="Z23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90" s="40" t="str">
        <f>IF(db[[#This Row],[STN K]]="","",IF(db[[#This Row],[STN TG]]="LSN",12,""))</f>
        <v/>
      </c>
      <c r="AB2390" s="40" t="str">
        <f>IF(db[[#This Row],[STN TG]]="LSN","PCS","")</f>
        <v/>
      </c>
      <c r="AC2390" s="40">
        <f>db[[#This Row],[QTY B]]*IF(db[[#This Row],[QTY TG]]="",1,db[[#This Row],[QTY TG]])*IF(db[[#This Row],[QTY K]]="",1,db[[#This Row],[QTY K]])</f>
        <v>288</v>
      </c>
      <c r="AD2390" s="40" t="str">
        <f>IF(db[[#This Row],[STN K]]="",IF(db[[#This Row],[STN TG]]="",db[[#This Row],[STN B]],db[[#This Row],[STN TG]]),db[[#This Row],[STN K]])</f>
        <v>PCS</v>
      </c>
      <c r="AE2390" s="40"/>
    </row>
    <row r="2391" spans="1:31" x14ac:dyDescent="0.25">
      <c r="A2391" s="40">
        <f t="shared" si="37"/>
        <v>2390</v>
      </c>
      <c r="B2391" s="2" t="str">
        <f>LOWER(SUBSTITUTE(SUBSTITUTE(SUBSTITUTE(SUBSTITUTE(SUBSTITUTE(SUBSTITUTE(SUBSTITUTE(SUBSTITUTE(db[[#This Row],[NB BM]]," ",),".",""),"-",""),"(",""),")",""),"/",""),"""",""),"+",""))</f>
        <v>pcjkpc0719pstl35pink</v>
      </c>
      <c r="C2391" s="2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D2391" s="2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E239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pcjkpc0719pstl35pink288pcsartomoro</v>
      </c>
      <c r="F239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pencilcasepc0719pstl35pinkjk288pcs</v>
      </c>
      <c r="G2391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pencilcasepc0719pstl35pinkjkartomoro</v>
      </c>
      <c r="H239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pencilcasepc0719pstl35pinkjk288pcsartomoro</v>
      </c>
      <c r="I2391" s="2" t="s">
        <v>5903</v>
      </c>
      <c r="J2391" s="2" t="s">
        <v>3331</v>
      </c>
      <c r="K2391" s="14" t="s">
        <v>3334</v>
      </c>
      <c r="L2391" s="2" t="s">
        <v>1335</v>
      </c>
      <c r="M2391" s="34" t="e">
        <f>IF(db[[#This Row],[NB NOTA_C]]="","",COUNTIF([2]!B_MSK[concat],db[[#This Row],[NB NOTA_C]]))</f>
        <v>#REF!</v>
      </c>
      <c r="N2391" s="14" t="s">
        <v>1346</v>
      </c>
      <c r="O2391" s="2" t="s">
        <v>1387</v>
      </c>
      <c r="P2391" s="2" t="s">
        <v>2442</v>
      </c>
      <c r="R2391" s="2" t="str">
        <f>IF(db[[#This Row],[QTY/ CTN]]="","",SUBSTITUTE(SUBSTITUTE(SUBSTITUTE(db[[#This Row],[QTY/ CTN]]," ","_",2),"(",""),")","")&amp;"_")</f>
        <v>288 PCS_</v>
      </c>
      <c r="S2391" s="2">
        <f>IF(db[[#This Row],[H_QTY/ CTN]]="","",SEARCH("_",db[[#This Row],[H_QTY/ CTN]]))</f>
        <v>8</v>
      </c>
      <c r="T2391" s="2">
        <f>IF(db[[#This Row],[H_QTY/ CTN]]="","",LEN(db[[#This Row],[H_QTY/ CTN]]))</f>
        <v>8</v>
      </c>
      <c r="U2391" s="41" t="str">
        <f>IF(db[[#This Row],[H_QTY/ CTN]]="","",LEFT(db[[#This Row],[H_QTY/ CTN]],db[[#This Row],[H_1]]-1))</f>
        <v>288 PCS</v>
      </c>
      <c r="V2391" s="40" t="str">
        <f>IF(NOT(db[[#This Row],[H_1]]=db[[#This Row],[H_2]]),MID(db[[#This Row],[H_QTY/ CTN]],db[[#This Row],[H_1]]+1,db[[#This Row],[H_2]]-db[[#This Row],[H_1]]-1),"")</f>
        <v/>
      </c>
      <c r="W2391" s="40" t="str">
        <f>IF(db[[#This Row],[QTY/ CTN B]]="","",LEFT(db[[#This Row],[QTY/ CTN B]],SEARCH(" ",db[[#This Row],[QTY/ CTN B]],1)-1))</f>
        <v>288</v>
      </c>
      <c r="X2391" s="40" t="str">
        <f>IF(db[[#This Row],[QTY/ CTN B]]="","",RIGHT(db[[#This Row],[QTY/ CTN B]],LEN(db[[#This Row],[QTY/ CTN B]])-SEARCH(" ",db[[#This Row],[QTY/ CTN B]],1)))</f>
        <v>PCS</v>
      </c>
      <c r="Y2391" s="40" t="str">
        <f>IF(db[[#This Row],[QTY/ CTN TG]]="",IF(db[[#This Row],[STN TG]]="","",12),LEFT(db[[#This Row],[QTY/ CTN TG]],SEARCH(" ",db[[#This Row],[QTY/ CTN TG]],1)-1))</f>
        <v/>
      </c>
      <c r="Z23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91" s="40" t="str">
        <f>IF(db[[#This Row],[STN K]]="","",IF(db[[#This Row],[STN TG]]="LSN",12,""))</f>
        <v/>
      </c>
      <c r="AB2391" s="40" t="str">
        <f>IF(db[[#This Row],[STN TG]]="LSN","PCS","")</f>
        <v/>
      </c>
      <c r="AC2391" s="40">
        <f>db[[#This Row],[QTY B]]*IF(db[[#This Row],[QTY TG]]="",1,db[[#This Row],[QTY TG]])*IF(db[[#This Row],[QTY K]]="",1,db[[#This Row],[QTY K]])</f>
        <v>288</v>
      </c>
      <c r="AD2391" s="40" t="str">
        <f>IF(db[[#This Row],[STN K]]="",IF(db[[#This Row],[STN TG]]="",db[[#This Row],[STN B]],db[[#This Row],[STN TG]]),db[[#This Row],[STN K]])</f>
        <v>PCS</v>
      </c>
      <c r="AE2391" s="40"/>
    </row>
    <row r="2392" spans="1:31" x14ac:dyDescent="0.25">
      <c r="A2392" s="40">
        <f t="shared" si="37"/>
        <v>2391</v>
      </c>
      <c r="B2392" s="2" t="str">
        <f>LOWER(SUBSTITUTE(SUBSTITUTE(SUBSTITUTE(SUBSTITUTE(SUBSTITUTE(SUBSTITUTE(SUBSTITUTE(SUBSTITUTE(db[[#This Row],[NB BM]]," ",),".",""),"-",""),"(",""),")",""),"/",""),"""",""),"+",""))</f>
        <v>pcjkpc0719pstl35ungu</v>
      </c>
      <c r="C2392" s="2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D2392" s="2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E239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pcjkpc0719pstl35ungu288pcsartomoro</v>
      </c>
      <c r="F239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pencilcasepc0719pstl35purplejk288pcs</v>
      </c>
      <c r="G2392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pencilcasepc0719pstl35purplejkartomoro</v>
      </c>
      <c r="H239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pencilcasepc0719pstl35purplejk288pcsartomoro</v>
      </c>
      <c r="I2392" s="2" t="s">
        <v>5904</v>
      </c>
      <c r="J2392" s="2" t="s">
        <v>3332</v>
      </c>
      <c r="K2392" s="1" t="s">
        <v>3335</v>
      </c>
      <c r="L2392" s="2" t="s">
        <v>1335</v>
      </c>
      <c r="M2392" s="34" t="e">
        <f>IF(db[[#This Row],[NB NOTA_C]]="","",COUNTIF([2]!B_MSK[concat],db[[#This Row],[NB NOTA_C]]))</f>
        <v>#REF!</v>
      </c>
      <c r="N2392" s="14" t="s">
        <v>1346</v>
      </c>
      <c r="O2392" s="2" t="s">
        <v>1387</v>
      </c>
      <c r="P2392" s="2" t="s">
        <v>2442</v>
      </c>
      <c r="R2392" s="2" t="str">
        <f>IF(db[[#This Row],[QTY/ CTN]]="","",SUBSTITUTE(SUBSTITUTE(SUBSTITUTE(db[[#This Row],[QTY/ CTN]]," ","_",2),"(",""),")","")&amp;"_")</f>
        <v>288 PCS_</v>
      </c>
      <c r="S2392" s="2">
        <f>IF(db[[#This Row],[H_QTY/ CTN]]="","",SEARCH("_",db[[#This Row],[H_QTY/ CTN]]))</f>
        <v>8</v>
      </c>
      <c r="T2392" s="2">
        <f>IF(db[[#This Row],[H_QTY/ CTN]]="","",LEN(db[[#This Row],[H_QTY/ CTN]]))</f>
        <v>8</v>
      </c>
      <c r="U2392" s="41" t="str">
        <f>IF(db[[#This Row],[H_QTY/ CTN]]="","",LEFT(db[[#This Row],[H_QTY/ CTN]],db[[#This Row],[H_1]]-1))</f>
        <v>288 PCS</v>
      </c>
      <c r="V2392" s="40" t="str">
        <f>IF(NOT(db[[#This Row],[H_1]]=db[[#This Row],[H_2]]),MID(db[[#This Row],[H_QTY/ CTN]],db[[#This Row],[H_1]]+1,db[[#This Row],[H_2]]-db[[#This Row],[H_1]]-1),"")</f>
        <v/>
      </c>
      <c r="W2392" s="40" t="str">
        <f>IF(db[[#This Row],[QTY/ CTN B]]="","",LEFT(db[[#This Row],[QTY/ CTN B]],SEARCH(" ",db[[#This Row],[QTY/ CTN B]],1)-1))</f>
        <v>288</v>
      </c>
      <c r="X2392" s="40" t="str">
        <f>IF(db[[#This Row],[QTY/ CTN B]]="","",RIGHT(db[[#This Row],[QTY/ CTN B]],LEN(db[[#This Row],[QTY/ CTN B]])-SEARCH(" ",db[[#This Row],[QTY/ CTN B]],1)))</f>
        <v>PCS</v>
      </c>
      <c r="Y2392" s="40" t="str">
        <f>IF(db[[#This Row],[QTY/ CTN TG]]="",IF(db[[#This Row],[STN TG]]="","",12),LEFT(db[[#This Row],[QTY/ CTN TG]],SEARCH(" ",db[[#This Row],[QTY/ CTN TG]],1)-1))</f>
        <v/>
      </c>
      <c r="Z23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92" s="40" t="str">
        <f>IF(db[[#This Row],[STN K]]="","",IF(db[[#This Row],[STN TG]]="LSN",12,""))</f>
        <v/>
      </c>
      <c r="AB2392" s="40" t="str">
        <f>IF(db[[#This Row],[STN TG]]="LSN","PCS","")</f>
        <v/>
      </c>
      <c r="AC2392" s="40">
        <f>db[[#This Row],[QTY B]]*IF(db[[#This Row],[QTY TG]]="",1,db[[#This Row],[QTY TG]])*IF(db[[#This Row],[QTY K]]="",1,db[[#This Row],[QTY K]])</f>
        <v>288</v>
      </c>
      <c r="AD2392" s="40" t="str">
        <f>IF(db[[#This Row],[STN K]]="",IF(db[[#This Row],[STN TG]]="",db[[#This Row],[STN B]],db[[#This Row],[STN TG]]),db[[#This Row],[STN K]])</f>
        <v>PCS</v>
      </c>
      <c r="AE2392" s="40"/>
    </row>
    <row r="2393" spans="1:31" x14ac:dyDescent="0.25">
      <c r="A2393" s="40">
        <f t="shared" si="37"/>
        <v>2392</v>
      </c>
      <c r="B2393" s="2" t="str">
        <f>LOWER(SUBSTITUTE(SUBSTITUTE(SUBSTITUTE(SUBSTITUTE(SUBSTITUTE(SUBSTITUTE(SUBSTITUTE(SUBSTITUTE(db[[#This Row],[NB BM]]," ",),".",""),"-",""),"(",""),")",""),"/",""),"""",""),"+",""))</f>
        <v>pcjkpc0719pstl35</v>
      </c>
      <c r="C2393" s="2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D2393" s="2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E239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pcjkpc0719pstl35288pcsartomoro</v>
      </c>
      <c r="F239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pencilcasepc0719pstl35jk288pcs</v>
      </c>
      <c r="G2393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pencilcasepc0719pstl35jkartomoro</v>
      </c>
      <c r="H239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pencilcasepc0719pstl35jk288pcsartomoro</v>
      </c>
      <c r="I2393" s="2" t="s">
        <v>5905</v>
      </c>
      <c r="J2393" s="2" t="s">
        <v>601</v>
      </c>
      <c r="K2393" s="14" t="s">
        <v>602</v>
      </c>
      <c r="L2393" s="2" t="s">
        <v>1335</v>
      </c>
      <c r="M2393" s="34" t="e">
        <f>IF(db[[#This Row],[NB NOTA_C]]="","",COUNTIF([2]!B_MSK[concat],db[[#This Row],[NB NOTA_C]]))</f>
        <v>#REF!</v>
      </c>
      <c r="N2393" s="14" t="s">
        <v>1346</v>
      </c>
      <c r="O2393" s="2" t="s">
        <v>1387</v>
      </c>
      <c r="P2393" s="2" t="s">
        <v>2442</v>
      </c>
      <c r="R2393" s="2" t="str">
        <f>IF(db[[#This Row],[QTY/ CTN]]="","",SUBSTITUTE(SUBSTITUTE(SUBSTITUTE(db[[#This Row],[QTY/ CTN]]," ","_",2),"(",""),")","")&amp;"_")</f>
        <v>288 PCS_</v>
      </c>
      <c r="S2393" s="2">
        <f>IF(db[[#This Row],[H_QTY/ CTN]]="","",SEARCH("_",db[[#This Row],[H_QTY/ CTN]]))</f>
        <v>8</v>
      </c>
      <c r="T2393" s="2">
        <f>IF(db[[#This Row],[H_QTY/ CTN]]="","",LEN(db[[#This Row],[H_QTY/ CTN]]))</f>
        <v>8</v>
      </c>
      <c r="U2393" s="41" t="str">
        <f>IF(db[[#This Row],[H_QTY/ CTN]]="","",LEFT(db[[#This Row],[H_QTY/ CTN]],db[[#This Row],[H_1]]-1))</f>
        <v>288 PCS</v>
      </c>
      <c r="V2393" s="40" t="str">
        <f>IF(NOT(db[[#This Row],[H_1]]=db[[#This Row],[H_2]]),MID(db[[#This Row],[H_QTY/ CTN]],db[[#This Row],[H_1]]+1,db[[#This Row],[H_2]]-db[[#This Row],[H_1]]-1),"")</f>
        <v/>
      </c>
      <c r="W2393" s="40" t="str">
        <f>IF(db[[#This Row],[QTY/ CTN B]]="","",LEFT(db[[#This Row],[QTY/ CTN B]],SEARCH(" ",db[[#This Row],[QTY/ CTN B]],1)-1))</f>
        <v>288</v>
      </c>
      <c r="X2393" s="40" t="str">
        <f>IF(db[[#This Row],[QTY/ CTN B]]="","",RIGHT(db[[#This Row],[QTY/ CTN B]],LEN(db[[#This Row],[QTY/ CTN B]])-SEARCH(" ",db[[#This Row],[QTY/ CTN B]],1)))</f>
        <v>PCS</v>
      </c>
      <c r="Y2393" s="40" t="str">
        <f>IF(db[[#This Row],[QTY/ CTN TG]]="",IF(db[[#This Row],[STN TG]]="","",12),LEFT(db[[#This Row],[QTY/ CTN TG]],SEARCH(" ",db[[#This Row],[QTY/ CTN TG]],1)-1))</f>
        <v/>
      </c>
      <c r="Z23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93" s="40" t="str">
        <f>IF(db[[#This Row],[STN K]]="","",IF(db[[#This Row],[STN TG]]="LSN",12,""))</f>
        <v/>
      </c>
      <c r="AB2393" s="40" t="str">
        <f>IF(db[[#This Row],[STN TG]]="LSN","PCS","")</f>
        <v/>
      </c>
      <c r="AC2393" s="40">
        <f>db[[#This Row],[QTY B]]*IF(db[[#This Row],[QTY TG]]="",1,db[[#This Row],[QTY TG]])*IF(db[[#This Row],[QTY K]]="",1,db[[#This Row],[QTY K]])</f>
        <v>288</v>
      </c>
      <c r="AD2393" s="40" t="str">
        <f>IF(db[[#This Row],[STN K]]="",IF(db[[#This Row],[STN TG]]="",db[[#This Row],[STN B]],db[[#This Row],[STN TG]]),db[[#This Row],[STN K]])</f>
        <v>PCS</v>
      </c>
      <c r="AE2393" s="40"/>
    </row>
    <row r="2394" spans="1:31" x14ac:dyDescent="0.25">
      <c r="A2394" s="40">
        <f t="shared" si="37"/>
        <v>2393</v>
      </c>
      <c r="B2394" s="2" t="str">
        <f>LOWER(SUBSTITUTE(SUBSTITUTE(SUBSTITUTE(SUBSTITUTE(SUBSTITUTE(SUBSTITUTE(SUBSTITUTE(SUBSTITUTE(db[[#This Row],[NB BM]]," ",),".",""),"-",""),"(",""),")",""),"/",""),"""",""),"+",""))</f>
        <v>pcjkpc0719tv33aftravel</v>
      </c>
      <c r="C2394" s="2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D2394" s="2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E239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pcjkpc0719tv33aftravel288pcsartomoro</v>
      </c>
      <c r="F239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pencilcasepc0719tv33aftraveljk288pcs</v>
      </c>
      <c r="G2394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pencilcasepc0719tv33aftraveljkartomoro</v>
      </c>
      <c r="H239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pencilcasepc0719tv33aftraveljk288pcsartomoro</v>
      </c>
      <c r="I2394" s="2" t="s">
        <v>5906</v>
      </c>
      <c r="J2394" s="2" t="s">
        <v>603</v>
      </c>
      <c r="K2394" s="1" t="s">
        <v>604</v>
      </c>
      <c r="L2394" s="2" t="s">
        <v>1335</v>
      </c>
      <c r="M2394" s="34" t="e">
        <f>IF(db[[#This Row],[NB NOTA_C]]="","",COUNTIF([2]!B_MSK[concat],db[[#This Row],[NB NOTA_C]]))</f>
        <v>#REF!</v>
      </c>
      <c r="N2394" s="14" t="s">
        <v>1346</v>
      </c>
      <c r="O2394" s="2" t="s">
        <v>1387</v>
      </c>
      <c r="P2394" s="2" t="s">
        <v>2442</v>
      </c>
      <c r="R2394" s="2" t="str">
        <f>IF(db[[#This Row],[QTY/ CTN]]="","",SUBSTITUTE(SUBSTITUTE(SUBSTITUTE(db[[#This Row],[QTY/ CTN]]," ","_",2),"(",""),")","")&amp;"_")</f>
        <v>288 PCS_</v>
      </c>
      <c r="S2394" s="2">
        <f>IF(db[[#This Row],[H_QTY/ CTN]]="","",SEARCH("_",db[[#This Row],[H_QTY/ CTN]]))</f>
        <v>8</v>
      </c>
      <c r="T2394" s="2">
        <f>IF(db[[#This Row],[H_QTY/ CTN]]="","",LEN(db[[#This Row],[H_QTY/ CTN]]))</f>
        <v>8</v>
      </c>
      <c r="U2394" s="41" t="str">
        <f>IF(db[[#This Row],[H_QTY/ CTN]]="","",LEFT(db[[#This Row],[H_QTY/ CTN]],db[[#This Row],[H_1]]-1))</f>
        <v>288 PCS</v>
      </c>
      <c r="V2394" s="40" t="str">
        <f>IF(NOT(db[[#This Row],[H_1]]=db[[#This Row],[H_2]]),MID(db[[#This Row],[H_QTY/ CTN]],db[[#This Row],[H_1]]+1,db[[#This Row],[H_2]]-db[[#This Row],[H_1]]-1),"")</f>
        <v/>
      </c>
      <c r="W2394" s="40" t="str">
        <f>IF(db[[#This Row],[QTY/ CTN B]]="","",LEFT(db[[#This Row],[QTY/ CTN B]],SEARCH(" ",db[[#This Row],[QTY/ CTN B]],1)-1))</f>
        <v>288</v>
      </c>
      <c r="X2394" s="40" t="str">
        <f>IF(db[[#This Row],[QTY/ CTN B]]="","",RIGHT(db[[#This Row],[QTY/ CTN B]],LEN(db[[#This Row],[QTY/ CTN B]])-SEARCH(" ",db[[#This Row],[QTY/ CTN B]],1)))</f>
        <v>PCS</v>
      </c>
      <c r="Y2394" s="40" t="str">
        <f>IF(db[[#This Row],[QTY/ CTN TG]]="",IF(db[[#This Row],[STN TG]]="","",12),LEFT(db[[#This Row],[QTY/ CTN TG]],SEARCH(" ",db[[#This Row],[QTY/ CTN TG]],1)-1))</f>
        <v/>
      </c>
      <c r="Z23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94" s="40" t="str">
        <f>IF(db[[#This Row],[STN K]]="","",IF(db[[#This Row],[STN TG]]="LSN",12,""))</f>
        <v/>
      </c>
      <c r="AB2394" s="40" t="str">
        <f>IF(db[[#This Row],[STN TG]]="LSN","PCS","")</f>
        <v/>
      </c>
      <c r="AC2394" s="40">
        <f>db[[#This Row],[QTY B]]*IF(db[[#This Row],[QTY TG]]="",1,db[[#This Row],[QTY TG]])*IF(db[[#This Row],[QTY K]]="",1,db[[#This Row],[QTY K]])</f>
        <v>288</v>
      </c>
      <c r="AD2394" s="40" t="str">
        <f>IF(db[[#This Row],[STN K]]="",IF(db[[#This Row],[STN TG]]="",db[[#This Row],[STN B]],db[[#This Row],[STN TG]]),db[[#This Row],[STN K]])</f>
        <v>PCS</v>
      </c>
      <c r="AE2394" s="40"/>
    </row>
    <row r="2395" spans="1:31" x14ac:dyDescent="0.25">
      <c r="A2395" s="40">
        <f t="shared" si="37"/>
        <v>2394</v>
      </c>
      <c r="B2395" s="5" t="str">
        <f>LOWER(SUBSTITUTE(SUBSTITUTE(SUBSTITUTE(SUBSTITUTE(SUBSTITUTE(SUBSTITUTE(SUBSTITUTE(SUBSTITUTE(db[[#This Row],[NB BM]]," ",),".",""),"-",""),"(",""),")",""),"/",""),"""",""),"+",""))</f>
        <v>pensilfancylucu</v>
      </c>
      <c r="C2395" s="5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D2395" s="5" t="str">
        <f>LOWER(SUBSTITUTE(SUBSTITUTE(SUBSTITUTE(SUBSTITUTE(SUBSTITUTE(SUBSTITUTE(SUBSTITUTE(SUBSTITUTE(SUBSTITUTE(db[[#This Row],[NB PAJAK]]," ",""),"-",""),"(",""),")",""),".",""),",",""),"/",""),"""",""),"+",""))</f>
        <v/>
      </c>
      <c r="E239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pensilfancylucu2400pcsuntana</v>
      </c>
      <c r="F239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pencilfancylucu2400pcs</v>
      </c>
      <c r="G2395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pencilfancylucuuntana</v>
      </c>
      <c r="H239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pencilfancylucu2400pcsuntana</v>
      </c>
      <c r="I2395" s="2" t="s">
        <v>1672</v>
      </c>
      <c r="J2395" s="2" t="s">
        <v>1738</v>
      </c>
      <c r="K2395" s="14"/>
      <c r="L2395" s="2" t="s">
        <v>1336</v>
      </c>
      <c r="M2395" s="34" t="e">
        <f>IF(db[[#This Row],[NB NOTA_C]]="","",COUNTIF([2]!B_MSK[concat],db[[#This Row],[NB NOTA_C]]))</f>
        <v>#REF!</v>
      </c>
      <c r="N2395" s="9" t="s">
        <v>1343</v>
      </c>
      <c r="O2395" s="5" t="s">
        <v>1851</v>
      </c>
      <c r="P2395" s="2" t="s">
        <v>2444</v>
      </c>
      <c r="R2395" s="2" t="str">
        <f>IF(db[[#This Row],[QTY/ CTN]]="","",SUBSTITUTE(SUBSTITUTE(SUBSTITUTE(db[[#This Row],[QTY/ CTN]]," ","_",2),"(",""),")","")&amp;"_")</f>
        <v>2400 PCS_</v>
      </c>
      <c r="S2395" s="2">
        <f>IF(db[[#This Row],[H_QTY/ CTN]]="","",SEARCH("_",db[[#This Row],[H_QTY/ CTN]]))</f>
        <v>9</v>
      </c>
      <c r="T2395" s="2">
        <f>IF(db[[#This Row],[H_QTY/ CTN]]="","",LEN(db[[#This Row],[H_QTY/ CTN]]))</f>
        <v>9</v>
      </c>
      <c r="U2395" s="41" t="str">
        <f>IF(db[[#This Row],[H_QTY/ CTN]]="","",LEFT(db[[#This Row],[H_QTY/ CTN]],db[[#This Row],[H_1]]-1))</f>
        <v>2400 PCS</v>
      </c>
      <c r="V2395" s="40" t="str">
        <f>IF(NOT(db[[#This Row],[H_1]]=db[[#This Row],[H_2]]),MID(db[[#This Row],[H_QTY/ CTN]],db[[#This Row],[H_1]]+1,db[[#This Row],[H_2]]-db[[#This Row],[H_1]]-1),"")</f>
        <v/>
      </c>
      <c r="W2395" s="40" t="str">
        <f>IF(db[[#This Row],[QTY/ CTN B]]="","",LEFT(db[[#This Row],[QTY/ CTN B]],SEARCH(" ",db[[#This Row],[QTY/ CTN B]],1)-1))</f>
        <v>2400</v>
      </c>
      <c r="X2395" s="40" t="str">
        <f>IF(db[[#This Row],[QTY/ CTN B]]="","",RIGHT(db[[#This Row],[QTY/ CTN B]],LEN(db[[#This Row],[QTY/ CTN B]])-SEARCH(" ",db[[#This Row],[QTY/ CTN B]],1)))</f>
        <v>PCS</v>
      </c>
      <c r="Y2395" s="40" t="str">
        <f>IF(db[[#This Row],[QTY/ CTN TG]]="",IF(db[[#This Row],[STN TG]]="","",12),LEFT(db[[#This Row],[QTY/ CTN TG]],SEARCH(" ",db[[#This Row],[QTY/ CTN TG]],1)-1))</f>
        <v/>
      </c>
      <c r="Z23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395" s="40" t="str">
        <f>IF(db[[#This Row],[STN K]]="","",IF(db[[#This Row],[STN TG]]="LSN",12,""))</f>
        <v/>
      </c>
      <c r="AB2395" s="40" t="str">
        <f>IF(db[[#This Row],[STN TG]]="LSN","PCS","")</f>
        <v/>
      </c>
      <c r="AC2395" s="40">
        <f>db[[#This Row],[QTY B]]*IF(db[[#This Row],[QTY TG]]="",1,db[[#This Row],[QTY TG]])*IF(db[[#This Row],[QTY K]]="",1,db[[#This Row],[QTY K]])</f>
        <v>2400</v>
      </c>
      <c r="AD2395" s="40" t="str">
        <f>IF(db[[#This Row],[STN K]]="",IF(db[[#This Row],[STN TG]]="",db[[#This Row],[STN B]],db[[#This Row],[STN TG]]),db[[#This Row],[STN K]])</f>
        <v>PCS</v>
      </c>
      <c r="AE2395" s="40"/>
    </row>
    <row r="2396" spans="1:31" x14ac:dyDescent="0.25">
      <c r="A2396" s="40">
        <f t="shared" si="37"/>
        <v>2395</v>
      </c>
      <c r="B2396" s="5" t="str">
        <f>LOWER(SUBSTITUTE(SUBSTITUTE(SUBSTITUTE(SUBSTITUTE(SUBSTITUTE(SUBSTITUTE(SUBSTITUTE(SUBSTITUTE(db[[#This Row],[NB BM]]," ",),".",""),"-",""),"(",""),")",""),"/",""),"""",""),"+",""))</f>
        <v>pensilglassjkpg100hitam</v>
      </c>
      <c r="C2396" s="5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D2396" s="5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E239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pensilglassjkpg100hitam12grsartomoro</v>
      </c>
      <c r="F239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pencilglasspg100blackjk12grs</v>
      </c>
      <c r="G2396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pencilglasspg100blackjkartomoro</v>
      </c>
      <c r="H239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pencilglasspg100blackjk12grsartomoro</v>
      </c>
      <c r="I2396" s="2" t="s">
        <v>4221</v>
      </c>
      <c r="J2396" s="2" t="s">
        <v>4222</v>
      </c>
      <c r="K2396" s="14" t="s">
        <v>4223</v>
      </c>
      <c r="L2396" s="2" t="s">
        <v>1335</v>
      </c>
      <c r="M2396" s="33" t="e">
        <f>IF(db[[#This Row],[NB NOTA_C]]="","",COUNTIF([2]!B_MSK[concat],db[[#This Row],[NB NOTA_C]]))</f>
        <v>#REF!</v>
      </c>
      <c r="N2396" s="9" t="s">
        <v>1346</v>
      </c>
      <c r="O2396" s="5" t="s">
        <v>1411</v>
      </c>
      <c r="P2396" s="2" t="s">
        <v>2444</v>
      </c>
      <c r="R2396" s="2" t="str">
        <f>IF(db[[#This Row],[QTY/ CTN]]="","",SUBSTITUTE(SUBSTITUTE(SUBSTITUTE(db[[#This Row],[QTY/ CTN]]," ","_",2),"(",""),")","")&amp;"_")</f>
        <v>12 GRS_</v>
      </c>
      <c r="S2396" s="2">
        <f>IF(db[[#This Row],[H_QTY/ CTN]]="","",SEARCH("_",db[[#This Row],[H_QTY/ CTN]]))</f>
        <v>7</v>
      </c>
      <c r="T2396" s="2">
        <f>IF(db[[#This Row],[H_QTY/ CTN]]="","",LEN(db[[#This Row],[H_QTY/ CTN]]))</f>
        <v>7</v>
      </c>
      <c r="U2396" s="41" t="str">
        <f>IF(db[[#This Row],[H_QTY/ CTN]]="","",LEFT(db[[#This Row],[H_QTY/ CTN]],db[[#This Row],[H_1]]-1))</f>
        <v>12 GRS</v>
      </c>
      <c r="V2396" s="40" t="str">
        <f>IF(NOT(db[[#This Row],[H_1]]=db[[#This Row],[H_2]]),MID(db[[#This Row],[H_QTY/ CTN]],db[[#This Row],[H_1]]+1,db[[#This Row],[H_2]]-db[[#This Row],[H_1]]-1),"")</f>
        <v/>
      </c>
      <c r="W2396" s="40" t="str">
        <f>IF(db[[#This Row],[QTY/ CTN B]]="","",LEFT(db[[#This Row],[QTY/ CTN B]],SEARCH(" ",db[[#This Row],[QTY/ CTN B]],1)-1))</f>
        <v>12</v>
      </c>
      <c r="X2396" s="40" t="str">
        <f>IF(db[[#This Row],[QTY/ CTN B]]="","",RIGHT(db[[#This Row],[QTY/ CTN B]],LEN(db[[#This Row],[QTY/ CTN B]])-SEARCH(" ",db[[#This Row],[QTY/ CTN B]],1)))</f>
        <v>GRS</v>
      </c>
      <c r="Y2396" s="40">
        <f>IF(db[[#This Row],[QTY/ CTN TG]]="",IF(db[[#This Row],[STN TG]]="","",12),LEFT(db[[#This Row],[QTY/ CTN TG]],SEARCH(" ",db[[#This Row],[QTY/ CTN TG]],1)-1))</f>
        <v>12</v>
      </c>
      <c r="Z23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396" s="40">
        <f>IF(db[[#This Row],[STN K]]="","",IF(db[[#This Row],[STN TG]]="LSN",12,""))</f>
        <v>12</v>
      </c>
      <c r="AB2396" s="40" t="str">
        <f>IF(db[[#This Row],[STN TG]]="LSN","PCS","")</f>
        <v>PCS</v>
      </c>
      <c r="AC2396" s="40">
        <f>db[[#This Row],[QTY B]]*IF(db[[#This Row],[QTY TG]]="",1,db[[#This Row],[QTY TG]])*IF(db[[#This Row],[QTY K]]="",1,db[[#This Row],[QTY K]])</f>
        <v>1728</v>
      </c>
      <c r="AD2396" s="40" t="str">
        <f>IF(db[[#This Row],[STN K]]="",IF(db[[#This Row],[STN TG]]="",db[[#This Row],[STN B]],db[[#This Row],[STN TG]]),db[[#This Row],[STN K]])</f>
        <v>PCS</v>
      </c>
      <c r="AE2396" s="40"/>
    </row>
    <row r="2397" spans="1:31" x14ac:dyDescent="0.25">
      <c r="A2397" s="40">
        <f t="shared" si="37"/>
        <v>2396</v>
      </c>
      <c r="B2397" s="5" t="str">
        <f>LOWER(SUBSTITUTE(SUBSTITUTE(SUBSTITUTE(SUBSTITUTE(SUBSTITUTE(SUBSTITUTE(SUBSTITUTE(SUBSTITUTE(db[[#This Row],[NB BM]]," ",),".",""),"-",""),"(",""),")",""),"/",""),"""",""),"+",""))</f>
        <v>pensilglassjkpg100putih</v>
      </c>
      <c r="C2397" s="5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D2397" s="5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E239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pensilglassjkpg100putih12grsartomoro</v>
      </c>
      <c r="F239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pencilglasspg100whitejk12grs</v>
      </c>
      <c r="G2397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pencilglasspg100whitejkartomoro</v>
      </c>
      <c r="H239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pencilglasspg100whitejk12grsartomoro</v>
      </c>
      <c r="I2397" s="2" t="s">
        <v>4075</v>
      </c>
      <c r="J2397" s="2" t="s">
        <v>3909</v>
      </c>
      <c r="K2397" s="14" t="s">
        <v>4220</v>
      </c>
      <c r="L2397" s="2" t="s">
        <v>1335</v>
      </c>
      <c r="M2397" s="33" t="e">
        <f>IF(db[[#This Row],[NB NOTA_C]]="","",COUNTIF([2]!B_MSK[concat],db[[#This Row],[NB NOTA_C]]))</f>
        <v>#REF!</v>
      </c>
      <c r="N2397" s="9" t="s">
        <v>1346</v>
      </c>
      <c r="O2397" s="5" t="s">
        <v>1411</v>
      </c>
      <c r="P2397" s="2" t="s">
        <v>2444</v>
      </c>
      <c r="Q2397" s="5"/>
      <c r="R2397" s="5" t="str">
        <f>IF(db[[#This Row],[QTY/ CTN]]="","",SUBSTITUTE(SUBSTITUTE(SUBSTITUTE(db[[#This Row],[QTY/ CTN]]," ","_",2),"(",""),")","")&amp;"_")</f>
        <v>12 GRS_</v>
      </c>
      <c r="S2397" s="5">
        <f>IF(db[[#This Row],[H_QTY/ CTN]]="","",SEARCH("_",db[[#This Row],[H_QTY/ CTN]]))</f>
        <v>7</v>
      </c>
      <c r="T2397" s="5">
        <f>IF(db[[#This Row],[H_QTY/ CTN]]="","",LEN(db[[#This Row],[H_QTY/ CTN]]))</f>
        <v>7</v>
      </c>
      <c r="U2397" s="40" t="str">
        <f>IF(db[[#This Row],[H_QTY/ CTN]]="","",LEFT(db[[#This Row],[H_QTY/ CTN]],db[[#This Row],[H_1]]-1))</f>
        <v>12 GRS</v>
      </c>
      <c r="V2397" s="40" t="str">
        <f>IF(NOT(db[[#This Row],[H_1]]=db[[#This Row],[H_2]]),MID(db[[#This Row],[H_QTY/ CTN]],db[[#This Row],[H_1]]+1,db[[#This Row],[H_2]]-db[[#This Row],[H_1]]-1),"")</f>
        <v/>
      </c>
      <c r="W2397" s="40" t="str">
        <f>IF(db[[#This Row],[QTY/ CTN B]]="","",LEFT(db[[#This Row],[QTY/ CTN B]],SEARCH(" ",db[[#This Row],[QTY/ CTN B]],1)-1))</f>
        <v>12</v>
      </c>
      <c r="X2397" s="40" t="str">
        <f>IF(db[[#This Row],[QTY/ CTN B]]="","",RIGHT(db[[#This Row],[QTY/ CTN B]],LEN(db[[#This Row],[QTY/ CTN B]])-SEARCH(" ",db[[#This Row],[QTY/ CTN B]],1)))</f>
        <v>GRS</v>
      </c>
      <c r="Y2397" s="40">
        <f>IF(db[[#This Row],[QTY/ CTN TG]]="",IF(db[[#This Row],[STN TG]]="","",12),LEFT(db[[#This Row],[QTY/ CTN TG]],SEARCH(" ",db[[#This Row],[QTY/ CTN TG]],1)-1))</f>
        <v>12</v>
      </c>
      <c r="Z23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397" s="40">
        <f>IF(db[[#This Row],[STN K]]="","",IF(db[[#This Row],[STN TG]]="LSN",12,""))</f>
        <v>12</v>
      </c>
      <c r="AB2397" s="40" t="str">
        <f>IF(db[[#This Row],[STN TG]]="LSN","PCS","")</f>
        <v>PCS</v>
      </c>
      <c r="AC2397" s="40">
        <f>db[[#This Row],[QTY B]]*IF(db[[#This Row],[QTY TG]]="",1,db[[#This Row],[QTY TG]])*IF(db[[#This Row],[QTY K]]="",1,db[[#This Row],[QTY K]])</f>
        <v>1728</v>
      </c>
      <c r="AD2397" s="40" t="str">
        <f>IF(db[[#This Row],[STN K]]="",IF(db[[#This Row],[STN TG]]="",db[[#This Row],[STN B]],db[[#This Row],[STN TG]]),db[[#This Row],[STN K]])</f>
        <v>PCS</v>
      </c>
      <c r="AE2397" s="40"/>
    </row>
    <row r="2398" spans="1:31" x14ac:dyDescent="0.25">
      <c r="A2398" s="40">
        <f t="shared" si="37"/>
        <v>2397</v>
      </c>
      <c r="B2398" s="5" t="str">
        <f>LOWER(SUBSTITUTE(SUBSTITUTE(SUBSTITUTE(SUBSTITUTE(SUBSTITUTE(SUBSTITUTE(SUBSTITUTE(SUBSTITUTE(db[[#This Row],[NB BM]]," ",),".",""),"-",""),"(",""),")",""),"/",""),"""",""),"+",""))</f>
        <v>pensilglassjkpg100</v>
      </c>
      <c r="C2398" s="5" t="str">
        <f>LOWER(SUBSTITUTE(SUBSTITUTE(SUBSTITUTE(SUBSTITUTE(SUBSTITUTE(SUBSTITUTE(SUBSTITUTE(SUBSTITUTE(SUBSTITUTE(db[[#This Row],[NB NOTA]]," ",),".",""),"-",""),"(",""),")",""),",",""),"/",""),"""",""),"+",""))</f>
        <v>pencilglasspg100jk</v>
      </c>
      <c r="D2398" s="5" t="str">
        <f>LOWER(SUBSTITUTE(SUBSTITUTE(SUBSTITUTE(SUBSTITUTE(SUBSTITUTE(SUBSTITUTE(SUBSTITUTE(SUBSTITUTE(SUBSTITUTE(db[[#This Row],[NB PAJAK]]," ",""),"-",""),"(",""),")",""),".",""),",",""),"/",""),"""",""),"+",""))</f>
        <v>pencilglassjoykopg100</v>
      </c>
      <c r="E239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pensilglassjkpg10012grsartomoro</v>
      </c>
      <c r="F239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pencilglasspg100jk12grs</v>
      </c>
      <c r="G2398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pencilglasspg100jkartomoro</v>
      </c>
      <c r="H239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pencilglasspg100jk12grsartomoro</v>
      </c>
      <c r="I2398" s="2" t="s">
        <v>6464</v>
      </c>
      <c r="J2398" s="2" t="s">
        <v>6463</v>
      </c>
      <c r="K2398" s="14" t="s">
        <v>6465</v>
      </c>
      <c r="L2398" s="2" t="s">
        <v>1335</v>
      </c>
      <c r="M2398" s="33" t="e">
        <f>IF(db[[#This Row],[NB NOTA_C]]="","",COUNTIF([2]!B_MSK[concat],db[[#This Row],[NB NOTA_C]]))</f>
        <v>#REF!</v>
      </c>
      <c r="N2398" s="9" t="s">
        <v>1346</v>
      </c>
      <c r="O2398" s="5" t="s">
        <v>1411</v>
      </c>
      <c r="P2398" s="2" t="s">
        <v>2444</v>
      </c>
      <c r="R2398" s="2" t="str">
        <f>IF(db[[#This Row],[QTY/ CTN]]="","",SUBSTITUTE(SUBSTITUTE(SUBSTITUTE(db[[#This Row],[QTY/ CTN]]," ","_",2),"(",""),")","")&amp;"_")</f>
        <v>12 GRS_</v>
      </c>
      <c r="S2398" s="2">
        <f>IF(db[[#This Row],[H_QTY/ CTN]]="","",SEARCH("_",db[[#This Row],[H_QTY/ CTN]]))</f>
        <v>7</v>
      </c>
      <c r="T2398" s="2">
        <f>IF(db[[#This Row],[H_QTY/ CTN]]="","",LEN(db[[#This Row],[H_QTY/ CTN]]))</f>
        <v>7</v>
      </c>
      <c r="U2398" s="41" t="str">
        <f>IF(db[[#This Row],[H_QTY/ CTN]]="","",LEFT(db[[#This Row],[H_QTY/ CTN]],db[[#This Row],[H_1]]-1))</f>
        <v>12 GRS</v>
      </c>
      <c r="V2398" s="40" t="str">
        <f>IF(NOT(db[[#This Row],[H_1]]=db[[#This Row],[H_2]]),MID(db[[#This Row],[H_QTY/ CTN]],db[[#This Row],[H_1]]+1,db[[#This Row],[H_2]]-db[[#This Row],[H_1]]-1),"")</f>
        <v/>
      </c>
      <c r="W2398" s="40" t="str">
        <f>IF(db[[#This Row],[QTY/ CTN B]]="","",LEFT(db[[#This Row],[QTY/ CTN B]],SEARCH(" ",db[[#This Row],[QTY/ CTN B]],1)-1))</f>
        <v>12</v>
      </c>
      <c r="X2398" s="40" t="str">
        <f>IF(db[[#This Row],[QTY/ CTN B]]="","",RIGHT(db[[#This Row],[QTY/ CTN B]],LEN(db[[#This Row],[QTY/ CTN B]])-SEARCH(" ",db[[#This Row],[QTY/ CTN B]],1)))</f>
        <v>GRS</v>
      </c>
      <c r="Y2398" s="40">
        <f>IF(db[[#This Row],[QTY/ CTN TG]]="",IF(db[[#This Row],[STN TG]]="","",12),LEFT(db[[#This Row],[QTY/ CTN TG]],SEARCH(" ",db[[#This Row],[QTY/ CTN TG]],1)-1))</f>
        <v>12</v>
      </c>
      <c r="Z23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398" s="40">
        <f>IF(db[[#This Row],[STN K]]="","",IF(db[[#This Row],[STN TG]]="LSN",12,""))</f>
        <v>12</v>
      </c>
      <c r="AB2398" s="40" t="str">
        <f>IF(db[[#This Row],[STN TG]]="LSN","PCS","")</f>
        <v>PCS</v>
      </c>
      <c r="AC2398" s="40">
        <f>db[[#This Row],[QTY B]]*IF(db[[#This Row],[QTY TG]]="",1,db[[#This Row],[QTY TG]])*IF(db[[#This Row],[QTY K]]="",1,db[[#This Row],[QTY K]])</f>
        <v>1728</v>
      </c>
      <c r="AD2398" s="40" t="str">
        <f>IF(db[[#This Row],[STN K]]="",IF(db[[#This Row],[STN TG]]="",db[[#This Row],[STN B]],db[[#This Row],[STN TG]]),db[[#This Row],[STN K]])</f>
        <v>PCS</v>
      </c>
      <c r="AE2398" s="40"/>
    </row>
    <row r="2399" spans="1:31" x14ac:dyDescent="0.25">
      <c r="A2399" s="40">
        <f t="shared" si="37"/>
        <v>2398</v>
      </c>
      <c r="B2399" s="5" t="str">
        <f>LOWER(SUBSTITUTE(SUBSTITUTE(SUBSTITUTE(SUBSTITUTE(SUBSTITUTE(SUBSTITUTE(SUBSTITUTE(SUBSTITUTE(db[[#This Row],[NB BM]]," ",),".",""),"-",""),"(",""),")",""),"/",""),"""",""),"+",""))</f>
        <v>isimechpen20jk2bpl17</v>
      </c>
      <c r="C2399" s="5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D2399" s="5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E239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isimechpen20jk2bpl1772lsnartomoro</v>
      </c>
      <c r="F239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pencilleadpl17202bjk72lsn</v>
      </c>
      <c r="G2399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pencilleadpl17202bjkartomoro</v>
      </c>
      <c r="H239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pencilleadpl17202bjk72lsnartomoro</v>
      </c>
      <c r="I2399" s="2" t="s">
        <v>3326</v>
      </c>
      <c r="J2399" s="2" t="s">
        <v>3211</v>
      </c>
      <c r="K2399" s="1" t="s">
        <v>3214</v>
      </c>
      <c r="L2399" s="2" t="s">
        <v>1335</v>
      </c>
      <c r="M2399" s="33" t="e">
        <f>IF(db[[#This Row],[NB NOTA_C]]="","",COUNTIF([2]!B_MSK[concat],db[[#This Row],[NB NOTA_C]]))</f>
        <v>#REF!</v>
      </c>
      <c r="N2399" s="9" t="s">
        <v>1346</v>
      </c>
      <c r="O2399" s="5" t="s">
        <v>1453</v>
      </c>
      <c r="P2399" s="2" t="s">
        <v>2426</v>
      </c>
      <c r="Q2399" s="5" t="s">
        <v>5426</v>
      </c>
      <c r="R2399" s="5" t="str">
        <f>IF(db[[#This Row],[QTY/ CTN]]="","",SUBSTITUTE(SUBSTITUTE(SUBSTITUTE(db[[#This Row],[QTY/ CTN]]," ","_",2),"(",""),")","")&amp;"_")</f>
        <v>72 LSN_</v>
      </c>
      <c r="S2399" s="5">
        <f>IF(db[[#This Row],[H_QTY/ CTN]]="","",SEARCH("_",db[[#This Row],[H_QTY/ CTN]]))</f>
        <v>7</v>
      </c>
      <c r="T2399" s="5">
        <f>IF(db[[#This Row],[H_QTY/ CTN]]="","",LEN(db[[#This Row],[H_QTY/ CTN]]))</f>
        <v>7</v>
      </c>
      <c r="U2399" s="40" t="str">
        <f>IF(db[[#This Row],[H_QTY/ CTN]]="","",LEFT(db[[#This Row],[H_QTY/ CTN]],db[[#This Row],[H_1]]-1))</f>
        <v>72 LSN</v>
      </c>
      <c r="V2399" s="40" t="str">
        <f>IF(NOT(db[[#This Row],[H_1]]=db[[#This Row],[H_2]]),MID(db[[#This Row],[H_QTY/ CTN]],db[[#This Row],[H_1]]+1,db[[#This Row],[H_2]]-db[[#This Row],[H_1]]-1),"")</f>
        <v/>
      </c>
      <c r="W2399" s="40" t="str">
        <f>IF(db[[#This Row],[QTY/ CTN B]]="","",LEFT(db[[#This Row],[QTY/ CTN B]],SEARCH(" ",db[[#This Row],[QTY/ CTN B]],1)-1))</f>
        <v>72</v>
      </c>
      <c r="X2399" s="40" t="str">
        <f>IF(db[[#This Row],[QTY/ CTN B]]="","",RIGHT(db[[#This Row],[QTY/ CTN B]],LEN(db[[#This Row],[QTY/ CTN B]])-SEARCH(" ",db[[#This Row],[QTY/ CTN B]],1)))</f>
        <v>LSN</v>
      </c>
      <c r="Y2399" s="40">
        <f>IF(db[[#This Row],[QTY/ CTN TG]]="",IF(db[[#This Row],[STN TG]]="","",12),LEFT(db[[#This Row],[QTY/ CTN TG]],SEARCH(" ",db[[#This Row],[QTY/ CTN TG]],1)-1))</f>
        <v>12</v>
      </c>
      <c r="Z23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399" s="40" t="str">
        <f>IF(db[[#This Row],[STN K]]="","",IF(db[[#This Row],[STN TG]]="LSN",12,""))</f>
        <v/>
      </c>
      <c r="AB2399" s="40" t="str">
        <f>IF(db[[#This Row],[STN TG]]="LSN","PCS","")</f>
        <v/>
      </c>
      <c r="AC2399" s="40">
        <f>db[[#This Row],[QTY B]]*IF(db[[#This Row],[QTY TG]]="",1,db[[#This Row],[QTY TG]])*IF(db[[#This Row],[QTY K]]="",1,db[[#This Row],[QTY K]])</f>
        <v>864</v>
      </c>
      <c r="AD2399" s="40" t="str">
        <f>IF(db[[#This Row],[STN K]]="",IF(db[[#This Row],[STN TG]]="",db[[#This Row],[STN B]],db[[#This Row],[STN TG]]),db[[#This Row],[STN K]])</f>
        <v>PCS</v>
      </c>
      <c r="AE2399" s="40"/>
    </row>
    <row r="2400" spans="1:31" x14ac:dyDescent="0.25">
      <c r="A2400" s="40">
        <f t="shared" si="37"/>
        <v>2399</v>
      </c>
      <c r="B2400" s="2" t="str">
        <f>LOWER(SUBSTITUTE(SUBSTITUTE(SUBSTITUTE(SUBSTITUTE(SUBSTITUTE(SUBSTITUTE(SUBSTITUTE(SUBSTITUTE(db[[#This Row],[NB BM]]," ",),".",""),"-",""),"(",""),")",""),"/",""),"""",""),"+",""))</f>
        <v>isipensiljkpl05</v>
      </c>
      <c r="C2400" s="2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D2400" s="2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E240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isipensiljkpl0512grsartomoro</v>
      </c>
      <c r="F240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pencilleadpl052bjk12grs</v>
      </c>
      <c r="G2400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pencilleadpl052bjkartomoro</v>
      </c>
      <c r="H240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pencilleadpl052bjk12grsartomoro</v>
      </c>
      <c r="I2400" s="2" t="s">
        <v>6602</v>
      </c>
      <c r="J2400" s="2" t="s">
        <v>605</v>
      </c>
      <c r="K2400" s="19" t="s">
        <v>4462</v>
      </c>
      <c r="L2400" s="2" t="s">
        <v>1335</v>
      </c>
      <c r="M2400" s="34" t="e">
        <f>IF(db[[#This Row],[NB NOTA_C]]="","",COUNTIF([2]!B_MSK[concat],db[[#This Row],[NB NOTA_C]]))</f>
        <v>#REF!</v>
      </c>
      <c r="N2400" s="14" t="s">
        <v>1346</v>
      </c>
      <c r="O2400" s="2" t="s">
        <v>1411</v>
      </c>
      <c r="P2400" s="2" t="s">
        <v>2426</v>
      </c>
      <c r="Q2400" s="2" t="s">
        <v>4463</v>
      </c>
      <c r="R2400" s="2" t="str">
        <f>IF(db[[#This Row],[QTY/ CTN]]="","",SUBSTITUTE(SUBSTITUTE(SUBSTITUTE(db[[#This Row],[QTY/ CTN]]," ","_",2),"(",""),")","")&amp;"_")</f>
        <v>12 GRS_</v>
      </c>
      <c r="S2400" s="2">
        <f>IF(db[[#This Row],[H_QTY/ CTN]]="","",SEARCH("_",db[[#This Row],[H_QTY/ CTN]]))</f>
        <v>7</v>
      </c>
      <c r="T2400" s="2">
        <f>IF(db[[#This Row],[H_QTY/ CTN]]="","",LEN(db[[#This Row],[H_QTY/ CTN]]))</f>
        <v>7</v>
      </c>
      <c r="U2400" s="41" t="str">
        <f>IF(db[[#This Row],[H_QTY/ CTN]]="","",LEFT(db[[#This Row],[H_QTY/ CTN]],db[[#This Row],[H_1]]-1))</f>
        <v>12 GRS</v>
      </c>
      <c r="V2400" s="40" t="str">
        <f>IF(NOT(db[[#This Row],[H_1]]=db[[#This Row],[H_2]]),MID(db[[#This Row],[H_QTY/ CTN]],db[[#This Row],[H_1]]+1,db[[#This Row],[H_2]]-db[[#This Row],[H_1]]-1),"")</f>
        <v/>
      </c>
      <c r="W2400" s="40" t="str">
        <f>IF(db[[#This Row],[QTY/ CTN B]]="","",LEFT(db[[#This Row],[QTY/ CTN B]],SEARCH(" ",db[[#This Row],[QTY/ CTN B]],1)-1))</f>
        <v>12</v>
      </c>
      <c r="X2400" s="40" t="str">
        <f>IF(db[[#This Row],[QTY/ CTN B]]="","",RIGHT(db[[#This Row],[QTY/ CTN B]],LEN(db[[#This Row],[QTY/ CTN B]])-SEARCH(" ",db[[#This Row],[QTY/ CTN B]],1)))</f>
        <v>GRS</v>
      </c>
      <c r="Y2400" s="40">
        <f>IF(db[[#This Row],[QTY/ CTN TG]]="",IF(db[[#This Row],[STN TG]]="","",12),LEFT(db[[#This Row],[QTY/ CTN TG]],SEARCH(" ",db[[#This Row],[QTY/ CTN TG]],1)-1))</f>
        <v>12</v>
      </c>
      <c r="Z24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00" s="40">
        <f>IF(db[[#This Row],[STN K]]="","",IF(db[[#This Row],[STN TG]]="LSN",12,""))</f>
        <v>12</v>
      </c>
      <c r="AB2400" s="40" t="str">
        <f>IF(db[[#This Row],[STN TG]]="LSN","PCS","")</f>
        <v>PCS</v>
      </c>
      <c r="AC2400" s="40">
        <f>db[[#This Row],[QTY B]]*IF(db[[#This Row],[QTY TG]]="",1,db[[#This Row],[QTY TG]])*IF(db[[#This Row],[QTY K]]="",1,db[[#This Row],[QTY K]])</f>
        <v>1728</v>
      </c>
      <c r="AD2400" s="40" t="str">
        <f>IF(db[[#This Row],[STN K]]="",IF(db[[#This Row],[STN TG]]="",db[[#This Row],[STN B]],db[[#This Row],[STN TG]]),db[[#This Row],[STN K]])</f>
        <v>PCS</v>
      </c>
      <c r="AE2400" s="40"/>
    </row>
    <row r="2401" spans="1:31" x14ac:dyDescent="0.25">
      <c r="A2401" s="40">
        <f t="shared" si="37"/>
        <v>2400</v>
      </c>
      <c r="B2401" s="5" t="str">
        <f>LOWER(SUBSTITUTE(SUBSTITUTE(SUBSTITUTE(SUBSTITUTE(SUBSTITUTE(SUBSTITUTE(SUBSTITUTE(SUBSTITUTE(db[[#This Row],[NB BM]]," ",),".",""),"-",""),"(",""),")",""),"/",""),"""",""),"+",""))</f>
        <v>isipensiljkpl07</v>
      </c>
      <c r="C2401" s="5" t="str">
        <f>LOWER(SUBSTITUTE(SUBSTITUTE(SUBSTITUTE(SUBSTITUTE(SUBSTITUTE(SUBSTITUTE(SUBSTITUTE(SUBSTITUTE(SUBSTITUTE(db[[#This Row],[NB NOTA]]," ",),".",""),"-",""),"(",""),")",""),",",""),"/",""),"""",""),"+",""))</f>
        <v>pencilleadpl072bjk</v>
      </c>
      <c r="D2401" s="5" t="str">
        <f>LOWER(SUBSTITUTE(SUBSTITUTE(SUBSTITUTE(SUBSTITUTE(SUBSTITUTE(SUBSTITUTE(SUBSTITUTE(SUBSTITUTE(SUBSTITUTE(db[[#This Row],[NB PAJAK]]," ",""),"-",""),"(",""),")",""),".",""),",",""),"/",""),"""",""),"+",""))</f>
        <v>isipensil2b07mmjoykopl07</v>
      </c>
      <c r="E240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isipensiljkpl0712grsartomoro</v>
      </c>
      <c r="F240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pencilleadpl072bjk12grs</v>
      </c>
      <c r="G2401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pencilleadpl072bjkartomoro</v>
      </c>
      <c r="H240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pencilleadpl072bjk12grsartomoro</v>
      </c>
      <c r="I2401" s="2" t="s">
        <v>7088</v>
      </c>
      <c r="J2401" s="2" t="s">
        <v>7085</v>
      </c>
      <c r="K2401" s="14" t="s">
        <v>7089</v>
      </c>
      <c r="L2401" s="2" t="s">
        <v>1335</v>
      </c>
      <c r="M2401" s="33" t="e">
        <f>IF(db[[#This Row],[NB NOTA_C]]="","",COUNTIF([2]!B_MSK[concat],db[[#This Row],[NB NOTA_C]]))</f>
        <v>#REF!</v>
      </c>
      <c r="N2401" s="9" t="s">
        <v>1346</v>
      </c>
      <c r="O2401" s="5" t="s">
        <v>1411</v>
      </c>
      <c r="P2401" s="2" t="s">
        <v>7086</v>
      </c>
      <c r="Q2401" s="2" t="s">
        <v>7087</v>
      </c>
      <c r="R2401" s="2" t="str">
        <f>IF(db[[#This Row],[QTY/ CTN]]="","",SUBSTITUTE(SUBSTITUTE(SUBSTITUTE(db[[#This Row],[QTY/ CTN]]," ","_",2),"(",""),")","")&amp;"_")</f>
        <v>12 GRS_</v>
      </c>
      <c r="S2401" s="2">
        <f>IF(db[[#This Row],[H_QTY/ CTN]]="","",SEARCH("_",db[[#This Row],[H_QTY/ CTN]]))</f>
        <v>7</v>
      </c>
      <c r="T2401" s="2">
        <f>IF(db[[#This Row],[H_QTY/ CTN]]="","",LEN(db[[#This Row],[H_QTY/ CTN]]))</f>
        <v>7</v>
      </c>
      <c r="U2401" s="41" t="str">
        <f>IF(db[[#This Row],[H_QTY/ CTN]]="","",LEFT(db[[#This Row],[H_QTY/ CTN]],db[[#This Row],[H_1]]-1))</f>
        <v>12 GRS</v>
      </c>
      <c r="V2401" s="40" t="str">
        <f>IF(NOT(db[[#This Row],[H_1]]=db[[#This Row],[H_2]]),MID(db[[#This Row],[H_QTY/ CTN]],db[[#This Row],[H_1]]+1,db[[#This Row],[H_2]]-db[[#This Row],[H_1]]-1),"")</f>
        <v/>
      </c>
      <c r="W2401" s="40" t="str">
        <f>IF(db[[#This Row],[QTY/ CTN B]]="","",LEFT(db[[#This Row],[QTY/ CTN B]],SEARCH(" ",db[[#This Row],[QTY/ CTN B]],1)-1))</f>
        <v>12</v>
      </c>
      <c r="X2401" s="40" t="str">
        <f>IF(db[[#This Row],[QTY/ CTN B]]="","",RIGHT(db[[#This Row],[QTY/ CTN B]],LEN(db[[#This Row],[QTY/ CTN B]])-SEARCH(" ",db[[#This Row],[QTY/ CTN B]],1)))</f>
        <v>GRS</v>
      </c>
      <c r="Y2401" s="40">
        <f>IF(db[[#This Row],[QTY/ CTN TG]]="",IF(db[[#This Row],[STN TG]]="","",12),LEFT(db[[#This Row],[QTY/ CTN TG]],SEARCH(" ",db[[#This Row],[QTY/ CTN TG]],1)-1))</f>
        <v>12</v>
      </c>
      <c r="Z24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01" s="40">
        <f>IF(db[[#This Row],[STN K]]="","",IF(db[[#This Row],[STN TG]]="LSN",12,""))</f>
        <v>12</v>
      </c>
      <c r="AB2401" s="40" t="str">
        <f>IF(db[[#This Row],[STN TG]]="LSN","PCS","")</f>
        <v>PCS</v>
      </c>
      <c r="AC2401" s="40">
        <f>db[[#This Row],[QTY B]]*IF(db[[#This Row],[QTY TG]]="",1,db[[#This Row],[QTY TG]])*IF(db[[#This Row],[QTY K]]="",1,db[[#This Row],[QTY K]])</f>
        <v>1728</v>
      </c>
      <c r="AD2401" s="40" t="str">
        <f>IF(db[[#This Row],[STN K]]="",IF(db[[#This Row],[STN TG]]="",db[[#This Row],[STN B]],db[[#This Row],[STN TG]]),db[[#This Row],[STN K]])</f>
        <v>PCS</v>
      </c>
      <c r="AE2401" s="40"/>
    </row>
    <row r="2402" spans="1:31" x14ac:dyDescent="0.25">
      <c r="A2402" s="40">
        <f t="shared" si="37"/>
        <v>2401</v>
      </c>
      <c r="B2402" s="2" t="str">
        <f>LOWER(SUBSTITUTE(SUBSTITUTE(SUBSTITUTE(SUBSTITUTE(SUBSTITUTE(SUBSTITUTE(SUBSTITUTE(SUBSTITUTE(db[[#This Row],[NB BM]]," ",),".",""),"-",""),"(",""),")",""),"/",""),"""",""),"+",""))</f>
        <v>isipensiljkpl10</v>
      </c>
      <c r="C2402" s="2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D2402" s="2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E240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isipensiljkpl1012grsartomoro</v>
      </c>
      <c r="F240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pencilleadpl10202bjk12grs</v>
      </c>
      <c r="G2402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pencilleadpl10202bjkartomoro</v>
      </c>
      <c r="H240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pencilleadpl10202bjk12grsartomoro</v>
      </c>
      <c r="I2402" s="2" t="s">
        <v>6603</v>
      </c>
      <c r="J2402" s="2" t="s">
        <v>606</v>
      </c>
      <c r="K2402" s="14" t="s">
        <v>3317</v>
      </c>
      <c r="L2402" s="2" t="s">
        <v>1335</v>
      </c>
      <c r="M2402" s="34" t="e">
        <f>IF(db[[#This Row],[NB NOTA_C]]="","",COUNTIF([2]!B_MSK[concat],db[[#This Row],[NB NOTA_C]]))</f>
        <v>#REF!</v>
      </c>
      <c r="N2402" s="14" t="s">
        <v>1346</v>
      </c>
      <c r="O2402" s="2" t="s">
        <v>1411</v>
      </c>
      <c r="P2402" s="2" t="s">
        <v>2426</v>
      </c>
      <c r="Q2402" s="2" t="s">
        <v>4464</v>
      </c>
      <c r="R2402" s="2" t="str">
        <f>IF(db[[#This Row],[QTY/ CTN]]="","",SUBSTITUTE(SUBSTITUTE(SUBSTITUTE(db[[#This Row],[QTY/ CTN]]," ","_",2),"(",""),")","")&amp;"_")</f>
        <v>12 GRS_</v>
      </c>
      <c r="S2402" s="2">
        <f>IF(db[[#This Row],[H_QTY/ CTN]]="","",SEARCH("_",db[[#This Row],[H_QTY/ CTN]]))</f>
        <v>7</v>
      </c>
      <c r="T2402" s="2">
        <f>IF(db[[#This Row],[H_QTY/ CTN]]="","",LEN(db[[#This Row],[H_QTY/ CTN]]))</f>
        <v>7</v>
      </c>
      <c r="U2402" s="41" t="str">
        <f>IF(db[[#This Row],[H_QTY/ CTN]]="","",LEFT(db[[#This Row],[H_QTY/ CTN]],db[[#This Row],[H_1]]-1))</f>
        <v>12 GRS</v>
      </c>
      <c r="V2402" s="40" t="str">
        <f>IF(NOT(db[[#This Row],[H_1]]=db[[#This Row],[H_2]]),MID(db[[#This Row],[H_QTY/ CTN]],db[[#This Row],[H_1]]+1,db[[#This Row],[H_2]]-db[[#This Row],[H_1]]-1),"")</f>
        <v/>
      </c>
      <c r="W2402" s="40" t="str">
        <f>IF(db[[#This Row],[QTY/ CTN B]]="","",LEFT(db[[#This Row],[QTY/ CTN B]],SEARCH(" ",db[[#This Row],[QTY/ CTN B]],1)-1))</f>
        <v>12</v>
      </c>
      <c r="X2402" s="40" t="str">
        <f>IF(db[[#This Row],[QTY/ CTN B]]="","",RIGHT(db[[#This Row],[QTY/ CTN B]],LEN(db[[#This Row],[QTY/ CTN B]])-SEARCH(" ",db[[#This Row],[QTY/ CTN B]],1)))</f>
        <v>GRS</v>
      </c>
      <c r="Y2402" s="40">
        <f>IF(db[[#This Row],[QTY/ CTN TG]]="",IF(db[[#This Row],[STN TG]]="","",12),LEFT(db[[#This Row],[QTY/ CTN TG]],SEARCH(" ",db[[#This Row],[QTY/ CTN TG]],1)-1))</f>
        <v>12</v>
      </c>
      <c r="Z24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02" s="40">
        <f>IF(db[[#This Row],[STN K]]="","",IF(db[[#This Row],[STN TG]]="LSN",12,""))</f>
        <v>12</v>
      </c>
      <c r="AB2402" s="40" t="str">
        <f>IF(db[[#This Row],[STN TG]]="LSN","PCS","")</f>
        <v>PCS</v>
      </c>
      <c r="AC2402" s="40">
        <f>db[[#This Row],[QTY B]]*IF(db[[#This Row],[QTY TG]]="",1,db[[#This Row],[QTY TG]])*IF(db[[#This Row],[QTY K]]="",1,db[[#This Row],[QTY K]])</f>
        <v>1728</v>
      </c>
      <c r="AD2402" s="40" t="str">
        <f>IF(db[[#This Row],[STN K]]="",IF(db[[#This Row],[STN TG]]="",db[[#This Row],[STN B]],db[[#This Row],[STN TG]]),db[[#This Row],[STN K]])</f>
        <v>PCS</v>
      </c>
      <c r="AE2402" s="40"/>
    </row>
    <row r="2403" spans="1:31" x14ac:dyDescent="0.25">
      <c r="A2403" s="40">
        <f t="shared" si="37"/>
        <v>2402</v>
      </c>
      <c r="B2403" s="2" t="str">
        <f>LOWER(SUBSTITUTE(SUBSTITUTE(SUBSTITUTE(SUBSTITUTE(SUBSTITUTE(SUBSTITUTE(SUBSTITUTE(SUBSTITUTE(db[[#This Row],[NB BM]]," ",),".",""),"-",""),"(",""),")",""),"/",""),"""",""),"+",""))</f>
        <v>isipensiljkpl11</v>
      </c>
      <c r="C2403" s="2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D2403" s="2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E240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isipensiljkpl1112box72pcsartomoro</v>
      </c>
      <c r="F240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pencilleadpl1120jk12box72pcs</v>
      </c>
      <c r="G2403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pencilleadpl1120jkartomoro</v>
      </c>
      <c r="H240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pencilleadpl1120jk12box72pcsartomoro</v>
      </c>
      <c r="I2403" s="2" t="s">
        <v>6604</v>
      </c>
      <c r="J2403" s="2" t="s">
        <v>607</v>
      </c>
      <c r="K2403" s="1" t="s">
        <v>2180</v>
      </c>
      <c r="L2403" s="2" t="s">
        <v>1335</v>
      </c>
      <c r="M2403" s="34" t="e">
        <f>IF(db[[#This Row],[NB NOTA_C]]="","",COUNTIF([2]!B_MSK[concat],db[[#This Row],[NB NOTA_C]]))</f>
        <v>#REF!</v>
      </c>
      <c r="N2403" s="14" t="s">
        <v>1346</v>
      </c>
      <c r="O2403" s="2" t="s">
        <v>1515</v>
      </c>
      <c r="P2403" s="2" t="s">
        <v>2426</v>
      </c>
      <c r="Q2403" s="2" t="s">
        <v>4465</v>
      </c>
      <c r="R2403" s="2" t="str">
        <f>IF(db[[#This Row],[QTY/ CTN]]="","",SUBSTITUTE(SUBSTITUTE(SUBSTITUTE(db[[#This Row],[QTY/ CTN]]," ","_",2),"(",""),")","")&amp;"_")</f>
        <v>12 BOX_72 PCS_</v>
      </c>
      <c r="S2403" s="2">
        <f>IF(db[[#This Row],[H_QTY/ CTN]]="","",SEARCH("_",db[[#This Row],[H_QTY/ CTN]]))</f>
        <v>7</v>
      </c>
      <c r="T2403" s="2">
        <f>IF(db[[#This Row],[H_QTY/ CTN]]="","",LEN(db[[#This Row],[H_QTY/ CTN]]))</f>
        <v>14</v>
      </c>
      <c r="U2403" s="41" t="str">
        <f>IF(db[[#This Row],[H_QTY/ CTN]]="","",LEFT(db[[#This Row],[H_QTY/ CTN]],db[[#This Row],[H_1]]-1))</f>
        <v>12 BOX</v>
      </c>
      <c r="V2403" s="40" t="str">
        <f>IF(NOT(db[[#This Row],[H_1]]=db[[#This Row],[H_2]]),MID(db[[#This Row],[H_QTY/ CTN]],db[[#This Row],[H_1]]+1,db[[#This Row],[H_2]]-db[[#This Row],[H_1]]-1),"")</f>
        <v>72 PCS</v>
      </c>
      <c r="W2403" s="40" t="str">
        <f>IF(db[[#This Row],[QTY/ CTN B]]="","",LEFT(db[[#This Row],[QTY/ CTN B]],SEARCH(" ",db[[#This Row],[QTY/ CTN B]],1)-1))</f>
        <v>12</v>
      </c>
      <c r="X2403" s="40" t="str">
        <f>IF(db[[#This Row],[QTY/ CTN B]]="","",RIGHT(db[[#This Row],[QTY/ CTN B]],LEN(db[[#This Row],[QTY/ CTN B]])-SEARCH(" ",db[[#This Row],[QTY/ CTN B]],1)))</f>
        <v>BOX</v>
      </c>
      <c r="Y2403" s="40" t="str">
        <f>IF(db[[#This Row],[QTY/ CTN TG]]="",IF(db[[#This Row],[STN TG]]="","",12),LEFT(db[[#This Row],[QTY/ CTN TG]],SEARCH(" ",db[[#This Row],[QTY/ CTN TG]],1)-1))</f>
        <v>72</v>
      </c>
      <c r="Z24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03" s="40" t="str">
        <f>IF(db[[#This Row],[STN K]]="","",IF(db[[#This Row],[STN TG]]="LSN",12,""))</f>
        <v/>
      </c>
      <c r="AB2403" s="40" t="str">
        <f>IF(db[[#This Row],[STN TG]]="LSN","PCS","")</f>
        <v/>
      </c>
      <c r="AC2403" s="40">
        <f>db[[#This Row],[QTY B]]*IF(db[[#This Row],[QTY TG]]="",1,db[[#This Row],[QTY TG]])*IF(db[[#This Row],[QTY K]]="",1,db[[#This Row],[QTY K]])</f>
        <v>864</v>
      </c>
      <c r="AD2403" s="40" t="str">
        <f>IF(db[[#This Row],[STN K]]="",IF(db[[#This Row],[STN TG]]="",db[[#This Row],[STN B]],db[[#This Row],[STN TG]]),db[[#This Row],[STN K]])</f>
        <v>PCS</v>
      </c>
      <c r="AE2403" s="40"/>
    </row>
    <row r="2404" spans="1:31" x14ac:dyDescent="0.25">
      <c r="A2404" s="40">
        <f t="shared" si="37"/>
        <v>2403</v>
      </c>
      <c r="B2404" s="2" t="str">
        <f>LOWER(SUBSTITUTE(SUBSTITUTE(SUBSTITUTE(SUBSTITUTE(SUBSTITUTE(SUBSTITUTE(SUBSTITUTE(SUBSTITUTE(db[[#This Row],[NB BM]]," ",),".",""),"-",""),"(",""),")",""),"/",""),"""",""),"+",""))</f>
        <v>isipensiljkpl16</v>
      </c>
      <c r="C2404" s="2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D2404" s="2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E240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isipensiljkpl1612grsartomoro</v>
      </c>
      <c r="F240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pencilleadpl1620jk12grs</v>
      </c>
      <c r="G2404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pencilleadpl1620jkartomoro</v>
      </c>
      <c r="H240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pencilleadpl1620jk12grsartomoro</v>
      </c>
      <c r="I2404" s="2" t="s">
        <v>6605</v>
      </c>
      <c r="J2404" s="2" t="s">
        <v>608</v>
      </c>
      <c r="K2404" s="14" t="s">
        <v>3316</v>
      </c>
      <c r="L2404" s="2" t="s">
        <v>1335</v>
      </c>
      <c r="M2404" s="34" t="e">
        <f>IF(db[[#This Row],[NB NOTA_C]]="","",COUNTIF([2]!B_MSK[concat],db[[#This Row],[NB NOTA_C]]))</f>
        <v>#REF!</v>
      </c>
      <c r="N2404" s="14" t="s">
        <v>1346</v>
      </c>
      <c r="O2404" s="2" t="s">
        <v>1411</v>
      </c>
      <c r="P2404" s="2" t="s">
        <v>2426</v>
      </c>
      <c r="R2404" s="2" t="str">
        <f>IF(db[[#This Row],[QTY/ CTN]]="","",SUBSTITUTE(SUBSTITUTE(SUBSTITUTE(db[[#This Row],[QTY/ CTN]]," ","_",2),"(",""),")","")&amp;"_")</f>
        <v>12 GRS_</v>
      </c>
      <c r="S2404" s="2">
        <f>IF(db[[#This Row],[H_QTY/ CTN]]="","",SEARCH("_",db[[#This Row],[H_QTY/ CTN]]))</f>
        <v>7</v>
      </c>
      <c r="T2404" s="2">
        <f>IF(db[[#This Row],[H_QTY/ CTN]]="","",LEN(db[[#This Row],[H_QTY/ CTN]]))</f>
        <v>7</v>
      </c>
      <c r="U2404" s="41" t="str">
        <f>IF(db[[#This Row],[H_QTY/ CTN]]="","",LEFT(db[[#This Row],[H_QTY/ CTN]],db[[#This Row],[H_1]]-1))</f>
        <v>12 GRS</v>
      </c>
      <c r="V2404" s="40" t="str">
        <f>IF(NOT(db[[#This Row],[H_1]]=db[[#This Row],[H_2]]),MID(db[[#This Row],[H_QTY/ CTN]],db[[#This Row],[H_1]]+1,db[[#This Row],[H_2]]-db[[#This Row],[H_1]]-1),"")</f>
        <v/>
      </c>
      <c r="W2404" s="40" t="str">
        <f>IF(db[[#This Row],[QTY/ CTN B]]="","",LEFT(db[[#This Row],[QTY/ CTN B]],SEARCH(" ",db[[#This Row],[QTY/ CTN B]],1)-1))</f>
        <v>12</v>
      </c>
      <c r="X2404" s="40" t="str">
        <f>IF(db[[#This Row],[QTY/ CTN B]]="","",RIGHT(db[[#This Row],[QTY/ CTN B]],LEN(db[[#This Row],[QTY/ CTN B]])-SEARCH(" ",db[[#This Row],[QTY/ CTN B]],1)))</f>
        <v>GRS</v>
      </c>
      <c r="Y2404" s="40">
        <f>IF(db[[#This Row],[QTY/ CTN TG]]="",IF(db[[#This Row],[STN TG]]="","",12),LEFT(db[[#This Row],[QTY/ CTN TG]],SEARCH(" ",db[[#This Row],[QTY/ CTN TG]],1)-1))</f>
        <v>12</v>
      </c>
      <c r="Z24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04" s="40">
        <f>IF(db[[#This Row],[STN K]]="","",IF(db[[#This Row],[STN TG]]="LSN",12,""))</f>
        <v>12</v>
      </c>
      <c r="AB2404" s="40" t="str">
        <f>IF(db[[#This Row],[STN TG]]="LSN","PCS","")</f>
        <v>PCS</v>
      </c>
      <c r="AC2404" s="40">
        <f>db[[#This Row],[QTY B]]*IF(db[[#This Row],[QTY TG]]="",1,db[[#This Row],[QTY TG]])*IF(db[[#This Row],[QTY K]]="",1,db[[#This Row],[QTY K]])</f>
        <v>1728</v>
      </c>
      <c r="AD2404" s="40" t="str">
        <f>IF(db[[#This Row],[STN K]]="",IF(db[[#This Row],[STN TG]]="",db[[#This Row],[STN B]],db[[#This Row],[STN TG]]),db[[#This Row],[STN K]])</f>
        <v>PCS</v>
      </c>
      <c r="AE2404" s="40"/>
    </row>
    <row r="2405" spans="1:31" x14ac:dyDescent="0.25">
      <c r="A2405" s="40">
        <f t="shared" si="37"/>
        <v>2404</v>
      </c>
      <c r="B2405" s="5" t="str">
        <f>LOWER(SUBSTITUTE(SUBSTITUTE(SUBSTITUTE(SUBSTITUTE(SUBSTITUTE(SUBSTITUTE(SUBSTITUTE(SUBSTITUTE(db[[#This Row],[NB BM]]," ",),".",""),"-",""),"(",""),")",""),"/",""),"""",""),"+",""))</f>
        <v>pensiljkp1012banimalkingdom2</v>
      </c>
      <c r="C2405" s="5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D2405" s="5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E240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pensiljkp1012banimalkingdom230grsartomoro</v>
      </c>
      <c r="F240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pencilp1012banimalkingdom2jk30grs</v>
      </c>
      <c r="G2405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pencilp1012banimalkingdom2jkartomoro</v>
      </c>
      <c r="H240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pencilp1012banimalkingdom2jk30grsartomoro</v>
      </c>
      <c r="I2405" s="2" t="s">
        <v>3321</v>
      </c>
      <c r="J2405" s="2" t="s">
        <v>3201</v>
      </c>
      <c r="K2405" s="14" t="s">
        <v>3329</v>
      </c>
      <c r="L2405" s="2" t="s">
        <v>1335</v>
      </c>
      <c r="M2405" s="33" t="e">
        <f>IF(db[[#This Row],[NB NOTA_C]]="","",COUNTIF([2]!B_MSK[concat],db[[#This Row],[NB NOTA_C]]))</f>
        <v>#REF!</v>
      </c>
      <c r="N2405" s="9" t="s">
        <v>1346</v>
      </c>
      <c r="O2405" s="5" t="s">
        <v>1402</v>
      </c>
      <c r="P2405" s="2" t="s">
        <v>2444</v>
      </c>
      <c r="Q2405" s="5"/>
      <c r="R2405" s="5" t="str">
        <f>IF(db[[#This Row],[QTY/ CTN]]="","",SUBSTITUTE(SUBSTITUTE(SUBSTITUTE(db[[#This Row],[QTY/ CTN]]," ","_",2),"(",""),")","")&amp;"_")</f>
        <v>30 GRS_</v>
      </c>
      <c r="S2405" s="5">
        <f>IF(db[[#This Row],[H_QTY/ CTN]]="","",SEARCH("_",db[[#This Row],[H_QTY/ CTN]]))</f>
        <v>7</v>
      </c>
      <c r="T2405" s="5">
        <f>IF(db[[#This Row],[H_QTY/ CTN]]="","",LEN(db[[#This Row],[H_QTY/ CTN]]))</f>
        <v>7</v>
      </c>
      <c r="U2405" s="40" t="str">
        <f>IF(db[[#This Row],[H_QTY/ CTN]]="","",LEFT(db[[#This Row],[H_QTY/ CTN]],db[[#This Row],[H_1]]-1))</f>
        <v>30 GRS</v>
      </c>
      <c r="V2405" s="40" t="str">
        <f>IF(NOT(db[[#This Row],[H_1]]=db[[#This Row],[H_2]]),MID(db[[#This Row],[H_QTY/ CTN]],db[[#This Row],[H_1]]+1,db[[#This Row],[H_2]]-db[[#This Row],[H_1]]-1),"")</f>
        <v/>
      </c>
      <c r="W2405" s="40" t="str">
        <f>IF(db[[#This Row],[QTY/ CTN B]]="","",LEFT(db[[#This Row],[QTY/ CTN B]],SEARCH(" ",db[[#This Row],[QTY/ CTN B]],1)-1))</f>
        <v>30</v>
      </c>
      <c r="X2405" s="40" t="str">
        <f>IF(db[[#This Row],[QTY/ CTN B]]="","",RIGHT(db[[#This Row],[QTY/ CTN B]],LEN(db[[#This Row],[QTY/ CTN B]])-SEARCH(" ",db[[#This Row],[QTY/ CTN B]],1)))</f>
        <v>GRS</v>
      </c>
      <c r="Y2405" s="40">
        <f>IF(db[[#This Row],[QTY/ CTN TG]]="",IF(db[[#This Row],[STN TG]]="","",12),LEFT(db[[#This Row],[QTY/ CTN TG]],SEARCH(" ",db[[#This Row],[QTY/ CTN TG]],1)-1))</f>
        <v>12</v>
      </c>
      <c r="Z24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05" s="40">
        <f>IF(db[[#This Row],[STN K]]="","",IF(db[[#This Row],[STN TG]]="LSN",12,""))</f>
        <v>12</v>
      </c>
      <c r="AB2405" s="40" t="str">
        <f>IF(db[[#This Row],[STN TG]]="LSN","PCS","")</f>
        <v>PCS</v>
      </c>
      <c r="AC2405" s="40">
        <f>db[[#This Row],[QTY B]]*IF(db[[#This Row],[QTY TG]]="",1,db[[#This Row],[QTY TG]])*IF(db[[#This Row],[QTY K]]="",1,db[[#This Row],[QTY K]])</f>
        <v>4320</v>
      </c>
      <c r="AD2405" s="40" t="str">
        <f>IF(db[[#This Row],[STN K]]="",IF(db[[#This Row],[STN TG]]="",db[[#This Row],[STN B]],db[[#This Row],[STN TG]]),db[[#This Row],[STN K]])</f>
        <v>PCS</v>
      </c>
      <c r="AE2405" s="40"/>
    </row>
    <row r="2406" spans="1:31" x14ac:dyDescent="0.25">
      <c r="A2406" s="40">
        <f t="shared" si="37"/>
        <v>2405</v>
      </c>
      <c r="B2406" s="2" t="str">
        <f>LOWER(SUBSTITUTE(SUBSTITUTE(SUBSTITUTE(SUBSTITUTE(SUBSTITUTE(SUBSTITUTE(SUBSTITUTE(SUBSTITUTE(db[[#This Row],[NB BM]]," ",),".",""),"-",""),"(",""),")",""),"/",""),"""",""),"+",""))</f>
        <v>pensiljkp882b</v>
      </c>
      <c r="C2406" s="2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D2406" s="2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E240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pensiljkp882b30grsartomoro</v>
      </c>
      <c r="F240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pencilp882bjk30grs</v>
      </c>
      <c r="G2406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pencilp882bjkartomoro</v>
      </c>
      <c r="H240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pencilp882bjk30grsartomoro</v>
      </c>
      <c r="I2406" s="2" t="s">
        <v>609</v>
      </c>
      <c r="J2406" s="2" t="s">
        <v>610</v>
      </c>
      <c r="K2406" s="14" t="s">
        <v>611</v>
      </c>
      <c r="L2406" s="2" t="s">
        <v>1335</v>
      </c>
      <c r="M2406" s="34" t="e">
        <f>IF(db[[#This Row],[NB NOTA_C]]="","",COUNTIF([2]!B_MSK[concat],db[[#This Row],[NB NOTA_C]]))</f>
        <v>#REF!</v>
      </c>
      <c r="N2406" s="14" t="s">
        <v>1346</v>
      </c>
      <c r="O2406" s="2" t="s">
        <v>1402</v>
      </c>
      <c r="P2406" s="2" t="s">
        <v>2444</v>
      </c>
      <c r="Q2406" s="2" t="s">
        <v>4288</v>
      </c>
      <c r="R2406" s="2" t="str">
        <f>IF(db[[#This Row],[QTY/ CTN]]="","",SUBSTITUTE(SUBSTITUTE(SUBSTITUTE(db[[#This Row],[QTY/ CTN]]," ","_",2),"(",""),")","")&amp;"_")</f>
        <v>30 GRS_</v>
      </c>
      <c r="S2406" s="2">
        <f>IF(db[[#This Row],[H_QTY/ CTN]]="","",SEARCH("_",db[[#This Row],[H_QTY/ CTN]]))</f>
        <v>7</v>
      </c>
      <c r="T2406" s="2">
        <f>IF(db[[#This Row],[H_QTY/ CTN]]="","",LEN(db[[#This Row],[H_QTY/ CTN]]))</f>
        <v>7</v>
      </c>
      <c r="U2406" s="41" t="str">
        <f>IF(db[[#This Row],[H_QTY/ CTN]]="","",LEFT(db[[#This Row],[H_QTY/ CTN]],db[[#This Row],[H_1]]-1))</f>
        <v>30 GRS</v>
      </c>
      <c r="V2406" s="40" t="str">
        <f>IF(NOT(db[[#This Row],[H_1]]=db[[#This Row],[H_2]]),MID(db[[#This Row],[H_QTY/ CTN]],db[[#This Row],[H_1]]+1,db[[#This Row],[H_2]]-db[[#This Row],[H_1]]-1),"")</f>
        <v/>
      </c>
      <c r="W2406" s="40" t="str">
        <f>IF(db[[#This Row],[QTY/ CTN B]]="","",LEFT(db[[#This Row],[QTY/ CTN B]],SEARCH(" ",db[[#This Row],[QTY/ CTN B]],1)-1))</f>
        <v>30</v>
      </c>
      <c r="X2406" s="40" t="str">
        <f>IF(db[[#This Row],[QTY/ CTN B]]="","",RIGHT(db[[#This Row],[QTY/ CTN B]],LEN(db[[#This Row],[QTY/ CTN B]])-SEARCH(" ",db[[#This Row],[QTY/ CTN B]],1)))</f>
        <v>GRS</v>
      </c>
      <c r="Y2406" s="40">
        <f>IF(db[[#This Row],[QTY/ CTN TG]]="",IF(db[[#This Row],[STN TG]]="","",12),LEFT(db[[#This Row],[QTY/ CTN TG]],SEARCH(" ",db[[#This Row],[QTY/ CTN TG]],1)-1))</f>
        <v>12</v>
      </c>
      <c r="Z24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06" s="40">
        <f>IF(db[[#This Row],[STN K]]="","",IF(db[[#This Row],[STN TG]]="LSN",12,""))</f>
        <v>12</v>
      </c>
      <c r="AB2406" s="40" t="str">
        <f>IF(db[[#This Row],[STN TG]]="LSN","PCS","")</f>
        <v>PCS</v>
      </c>
      <c r="AC2406" s="40">
        <f>db[[#This Row],[QTY B]]*IF(db[[#This Row],[QTY TG]]="",1,db[[#This Row],[QTY TG]])*IF(db[[#This Row],[QTY K]]="",1,db[[#This Row],[QTY K]])</f>
        <v>4320</v>
      </c>
      <c r="AD2406" s="40" t="str">
        <f>IF(db[[#This Row],[STN K]]="",IF(db[[#This Row],[STN TG]]="",db[[#This Row],[STN B]],db[[#This Row],[STN TG]]),db[[#This Row],[STN K]])</f>
        <v>PCS</v>
      </c>
      <c r="AE2406" s="40"/>
    </row>
    <row r="2407" spans="1:31" x14ac:dyDescent="0.25">
      <c r="A2407" s="40">
        <f t="shared" si="37"/>
        <v>2406</v>
      </c>
      <c r="B2407" s="5" t="str">
        <f>LOWER(SUBSTITUTE(SUBSTITUTE(SUBSTITUTE(SUBSTITUTE(SUBSTITUTE(SUBSTITUTE(SUBSTITUTE(SUBSTITUTE(db[[#This Row],[NB BM]]," ",),".",""),"-",""),"(",""),")",""),"/",""),"""",""),"+",""))</f>
        <v>pensiljkp90</v>
      </c>
      <c r="C2407" s="5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D2407" s="5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E240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pensiljkp9030grsartomoro</v>
      </c>
      <c r="F240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pencilp902bjk30grs</v>
      </c>
      <c r="G2407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pencilp902bjkartomoro</v>
      </c>
      <c r="H240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pencilp902bjk30grsartomoro</v>
      </c>
      <c r="I2407" s="2" t="s">
        <v>612</v>
      </c>
      <c r="J2407" s="2" t="s">
        <v>1774</v>
      </c>
      <c r="K2407" s="14" t="s">
        <v>1775</v>
      </c>
      <c r="L2407" s="2" t="s">
        <v>1335</v>
      </c>
      <c r="M2407" s="34" t="e">
        <f>IF(db[[#This Row],[NB NOTA_C]]="","",COUNTIF([2]!B_MSK[concat],db[[#This Row],[NB NOTA_C]]))</f>
        <v>#REF!</v>
      </c>
      <c r="N2407" s="9" t="s">
        <v>1346</v>
      </c>
      <c r="O2407" s="5" t="s">
        <v>1402</v>
      </c>
      <c r="P2407" s="2" t="s">
        <v>2444</v>
      </c>
      <c r="R2407" s="2" t="str">
        <f>IF(db[[#This Row],[QTY/ CTN]]="","",SUBSTITUTE(SUBSTITUTE(SUBSTITUTE(db[[#This Row],[QTY/ CTN]]," ","_",2),"(",""),")","")&amp;"_")</f>
        <v>30 GRS_</v>
      </c>
      <c r="S2407" s="2">
        <f>IF(db[[#This Row],[H_QTY/ CTN]]="","",SEARCH("_",db[[#This Row],[H_QTY/ CTN]]))</f>
        <v>7</v>
      </c>
      <c r="T2407" s="2">
        <f>IF(db[[#This Row],[H_QTY/ CTN]]="","",LEN(db[[#This Row],[H_QTY/ CTN]]))</f>
        <v>7</v>
      </c>
      <c r="U2407" s="41" t="str">
        <f>IF(db[[#This Row],[H_QTY/ CTN]]="","",LEFT(db[[#This Row],[H_QTY/ CTN]],db[[#This Row],[H_1]]-1))</f>
        <v>30 GRS</v>
      </c>
      <c r="V2407" s="40" t="str">
        <f>IF(NOT(db[[#This Row],[H_1]]=db[[#This Row],[H_2]]),MID(db[[#This Row],[H_QTY/ CTN]],db[[#This Row],[H_1]]+1,db[[#This Row],[H_2]]-db[[#This Row],[H_1]]-1),"")</f>
        <v/>
      </c>
      <c r="W2407" s="40" t="str">
        <f>IF(db[[#This Row],[QTY/ CTN B]]="","",LEFT(db[[#This Row],[QTY/ CTN B]],SEARCH(" ",db[[#This Row],[QTY/ CTN B]],1)-1))</f>
        <v>30</v>
      </c>
      <c r="X2407" s="40" t="str">
        <f>IF(db[[#This Row],[QTY/ CTN B]]="","",RIGHT(db[[#This Row],[QTY/ CTN B]],LEN(db[[#This Row],[QTY/ CTN B]])-SEARCH(" ",db[[#This Row],[QTY/ CTN B]],1)))</f>
        <v>GRS</v>
      </c>
      <c r="Y2407" s="40">
        <f>IF(db[[#This Row],[QTY/ CTN TG]]="",IF(db[[#This Row],[STN TG]]="","",12),LEFT(db[[#This Row],[QTY/ CTN TG]],SEARCH(" ",db[[#This Row],[QTY/ CTN TG]],1)-1))</f>
        <v>12</v>
      </c>
      <c r="Z24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07" s="40">
        <f>IF(db[[#This Row],[STN K]]="","",IF(db[[#This Row],[STN TG]]="LSN",12,""))</f>
        <v>12</v>
      </c>
      <c r="AB2407" s="40" t="str">
        <f>IF(db[[#This Row],[STN TG]]="LSN","PCS","")</f>
        <v>PCS</v>
      </c>
      <c r="AC2407" s="40">
        <f>db[[#This Row],[QTY B]]*IF(db[[#This Row],[QTY TG]]="",1,db[[#This Row],[QTY TG]])*IF(db[[#This Row],[QTY K]]="",1,db[[#This Row],[QTY K]])</f>
        <v>4320</v>
      </c>
      <c r="AD2407" s="40" t="str">
        <f>IF(db[[#This Row],[STN K]]="",IF(db[[#This Row],[STN TG]]="",db[[#This Row],[STN B]],db[[#This Row],[STN TG]]),db[[#This Row],[STN K]])</f>
        <v>PCS</v>
      </c>
      <c r="AE2407" s="40"/>
    </row>
    <row r="2408" spans="1:31" x14ac:dyDescent="0.25">
      <c r="A2408" s="40">
        <f t="shared" si="37"/>
        <v>2407</v>
      </c>
      <c r="B2408" s="2" t="str">
        <f>LOWER(SUBSTITUTE(SUBSTITUTE(SUBSTITUTE(SUBSTITUTE(SUBSTITUTE(SUBSTITUTE(SUBSTITUTE(SUBSTITUTE(db[[#This Row],[NB BM]]," ",),".",""),"-",""),"(",""),")",""),"/",""),"""",""),"+",""))</f>
        <v>pensiljkp91</v>
      </c>
      <c r="C2408" s="2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D2408" s="2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E240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pensiljkp9130grsartomoro</v>
      </c>
      <c r="F240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pencilp912bjk30grs</v>
      </c>
      <c r="G2408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pencilp912bjkartomoro</v>
      </c>
      <c r="H240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pencilp912bjk30grsartomoro</v>
      </c>
      <c r="I2408" s="2" t="s">
        <v>613</v>
      </c>
      <c r="J2408" s="2" t="s">
        <v>614</v>
      </c>
      <c r="K2408" s="14" t="s">
        <v>2263</v>
      </c>
      <c r="L2408" s="2" t="s">
        <v>1335</v>
      </c>
      <c r="M2408" s="34" t="e">
        <f>IF(db[[#This Row],[NB NOTA_C]]="","",COUNTIF([2]!B_MSK[concat],db[[#This Row],[NB NOTA_C]]))</f>
        <v>#REF!</v>
      </c>
      <c r="N2408" s="14" t="s">
        <v>1346</v>
      </c>
      <c r="O2408" s="2" t="s">
        <v>1402</v>
      </c>
      <c r="P2408" s="2" t="s">
        <v>2444</v>
      </c>
      <c r="R2408" s="2" t="str">
        <f>IF(db[[#This Row],[QTY/ CTN]]="","",SUBSTITUTE(SUBSTITUTE(SUBSTITUTE(db[[#This Row],[QTY/ CTN]]," ","_",2),"(",""),")","")&amp;"_")</f>
        <v>30 GRS_</v>
      </c>
      <c r="S2408" s="2">
        <f>IF(db[[#This Row],[H_QTY/ CTN]]="","",SEARCH("_",db[[#This Row],[H_QTY/ CTN]]))</f>
        <v>7</v>
      </c>
      <c r="T2408" s="2">
        <f>IF(db[[#This Row],[H_QTY/ CTN]]="","",LEN(db[[#This Row],[H_QTY/ CTN]]))</f>
        <v>7</v>
      </c>
      <c r="U2408" s="41" t="str">
        <f>IF(db[[#This Row],[H_QTY/ CTN]]="","",LEFT(db[[#This Row],[H_QTY/ CTN]],db[[#This Row],[H_1]]-1))</f>
        <v>30 GRS</v>
      </c>
      <c r="V2408" s="40" t="str">
        <f>IF(NOT(db[[#This Row],[H_1]]=db[[#This Row],[H_2]]),MID(db[[#This Row],[H_QTY/ CTN]],db[[#This Row],[H_1]]+1,db[[#This Row],[H_2]]-db[[#This Row],[H_1]]-1),"")</f>
        <v/>
      </c>
      <c r="W2408" s="40" t="str">
        <f>IF(db[[#This Row],[QTY/ CTN B]]="","",LEFT(db[[#This Row],[QTY/ CTN B]],SEARCH(" ",db[[#This Row],[QTY/ CTN B]],1)-1))</f>
        <v>30</v>
      </c>
      <c r="X2408" s="40" t="str">
        <f>IF(db[[#This Row],[QTY/ CTN B]]="","",RIGHT(db[[#This Row],[QTY/ CTN B]],LEN(db[[#This Row],[QTY/ CTN B]])-SEARCH(" ",db[[#This Row],[QTY/ CTN B]],1)))</f>
        <v>GRS</v>
      </c>
      <c r="Y2408" s="40">
        <f>IF(db[[#This Row],[QTY/ CTN TG]]="",IF(db[[#This Row],[STN TG]]="","",12),LEFT(db[[#This Row],[QTY/ CTN TG]],SEARCH(" ",db[[#This Row],[QTY/ CTN TG]],1)-1))</f>
        <v>12</v>
      </c>
      <c r="Z24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08" s="40">
        <f>IF(db[[#This Row],[STN K]]="","",IF(db[[#This Row],[STN TG]]="LSN",12,""))</f>
        <v>12</v>
      </c>
      <c r="AB2408" s="40" t="str">
        <f>IF(db[[#This Row],[STN TG]]="LSN","PCS","")</f>
        <v>PCS</v>
      </c>
      <c r="AC2408" s="40">
        <f>db[[#This Row],[QTY B]]*IF(db[[#This Row],[QTY TG]]="",1,db[[#This Row],[QTY TG]])*IF(db[[#This Row],[QTY K]]="",1,db[[#This Row],[QTY K]])</f>
        <v>4320</v>
      </c>
      <c r="AD2408" s="40" t="str">
        <f>IF(db[[#This Row],[STN K]]="",IF(db[[#This Row],[STN TG]]="",db[[#This Row],[STN B]],db[[#This Row],[STN TG]]),db[[#This Row],[STN K]])</f>
        <v>PCS</v>
      </c>
      <c r="AE2408" s="40"/>
    </row>
    <row r="2409" spans="1:31" x14ac:dyDescent="0.25">
      <c r="A2409" s="40">
        <f t="shared" si="37"/>
        <v>2408</v>
      </c>
      <c r="B2409" s="2" t="str">
        <f>LOWER(SUBSTITUTE(SUBSTITUTE(SUBSTITUTE(SUBSTITUTE(SUBSTITUTE(SUBSTITUTE(SUBSTITUTE(SUBSTITUTE(db[[#This Row],[NB BM]]," ",),".",""),"-",""),"(",""),")",""),"/",""),"""",""),"+",""))</f>
        <v>pensiljkp92</v>
      </c>
      <c r="C2409" s="2" t="str">
        <f>LOWER(SUBSTITUTE(SUBSTITUTE(SUBSTITUTE(SUBSTITUTE(SUBSTITUTE(SUBSTITUTE(SUBSTITUTE(SUBSTITUTE(SUBSTITUTE(db[[#This Row],[NB NOTA]]," ",),".",""),"-",""),"(",""),")",""),",",""),"/",""),"""",""),"+",""))</f>
        <v>pencilp922bblackwoodjk</v>
      </c>
      <c r="D2409" s="2" t="str">
        <f>LOWER(SUBSTITUTE(SUBSTITUTE(SUBSTITUTE(SUBSTITUTE(SUBSTITUTE(SUBSTITUTE(SUBSTITUTE(SUBSTITUTE(SUBSTITUTE(db[[#This Row],[NB PAJAK]]," ",""),"-",""),"(",""),")",""),".",""),",",""),"/",""),"""",""),"+",""))</f>
        <v>pensiljoyko2bp92blackwood</v>
      </c>
      <c r="E240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pensiljkp9230grsartomoro</v>
      </c>
      <c r="F240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pencilp922bblackwoodjk30grs</v>
      </c>
      <c r="G2409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pencilp922bblackwoodjkartomoro</v>
      </c>
      <c r="H240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pencilp922bblackwoodjk30grsartomoro</v>
      </c>
      <c r="I2409" s="2" t="s">
        <v>5471</v>
      </c>
      <c r="J2409" s="2" t="s">
        <v>5473</v>
      </c>
      <c r="K2409" s="14" t="s">
        <v>5474</v>
      </c>
      <c r="L2409" s="2" t="s">
        <v>1335</v>
      </c>
      <c r="M2409" s="34" t="e">
        <f>IF(db[[#This Row],[NB NOTA_C]]="","",COUNTIF([2]!B_MSK[concat],db[[#This Row],[NB NOTA_C]]))</f>
        <v>#REF!</v>
      </c>
      <c r="N2409" s="14" t="s">
        <v>1346</v>
      </c>
      <c r="O2409" s="2" t="s">
        <v>1402</v>
      </c>
      <c r="P2409" s="2" t="s">
        <v>2444</v>
      </c>
      <c r="Q2409" s="2" t="s">
        <v>5472</v>
      </c>
      <c r="R2409" s="2" t="str">
        <f>IF(db[[#This Row],[QTY/ CTN]]="","",SUBSTITUTE(SUBSTITUTE(SUBSTITUTE(db[[#This Row],[QTY/ CTN]]," ","_",2),"(",""),")","")&amp;"_")</f>
        <v>30 GRS_</v>
      </c>
      <c r="S2409" s="2">
        <f>IF(db[[#This Row],[H_QTY/ CTN]]="","",SEARCH("_",db[[#This Row],[H_QTY/ CTN]]))</f>
        <v>7</v>
      </c>
      <c r="T2409" s="2">
        <f>IF(db[[#This Row],[H_QTY/ CTN]]="","",LEN(db[[#This Row],[H_QTY/ CTN]]))</f>
        <v>7</v>
      </c>
      <c r="U2409" s="41" t="str">
        <f>IF(db[[#This Row],[H_QTY/ CTN]]="","",LEFT(db[[#This Row],[H_QTY/ CTN]],db[[#This Row],[H_1]]-1))</f>
        <v>30 GRS</v>
      </c>
      <c r="V2409" s="40" t="str">
        <f>IF(NOT(db[[#This Row],[H_1]]=db[[#This Row],[H_2]]),MID(db[[#This Row],[H_QTY/ CTN]],db[[#This Row],[H_1]]+1,db[[#This Row],[H_2]]-db[[#This Row],[H_1]]-1),"")</f>
        <v/>
      </c>
      <c r="W2409" s="40" t="str">
        <f>IF(db[[#This Row],[QTY/ CTN B]]="","",LEFT(db[[#This Row],[QTY/ CTN B]],SEARCH(" ",db[[#This Row],[QTY/ CTN B]],1)-1))</f>
        <v>30</v>
      </c>
      <c r="X2409" s="40" t="str">
        <f>IF(db[[#This Row],[QTY/ CTN B]]="","",RIGHT(db[[#This Row],[QTY/ CTN B]],LEN(db[[#This Row],[QTY/ CTN B]])-SEARCH(" ",db[[#This Row],[QTY/ CTN B]],1)))</f>
        <v>GRS</v>
      </c>
      <c r="Y2409" s="40">
        <f>IF(db[[#This Row],[QTY/ CTN TG]]="",IF(db[[#This Row],[STN TG]]="","",12),LEFT(db[[#This Row],[QTY/ CTN TG]],SEARCH(" ",db[[#This Row],[QTY/ CTN TG]],1)-1))</f>
        <v>12</v>
      </c>
      <c r="Z24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09" s="40">
        <f>IF(db[[#This Row],[STN K]]="","",IF(db[[#This Row],[STN TG]]="LSN",12,""))</f>
        <v>12</v>
      </c>
      <c r="AB2409" s="40" t="str">
        <f>IF(db[[#This Row],[STN TG]]="LSN","PCS","")</f>
        <v>PCS</v>
      </c>
      <c r="AC2409" s="40">
        <f>db[[#This Row],[QTY B]]*IF(db[[#This Row],[QTY TG]]="",1,db[[#This Row],[QTY TG]])*IF(db[[#This Row],[QTY K]]="",1,db[[#This Row],[QTY K]])</f>
        <v>4320</v>
      </c>
      <c r="AD2409" s="40" t="str">
        <f>IF(db[[#This Row],[STN K]]="",IF(db[[#This Row],[STN TG]]="",db[[#This Row],[STN B]],db[[#This Row],[STN TG]]),db[[#This Row],[STN K]])</f>
        <v>PCS</v>
      </c>
      <c r="AE2409" s="40"/>
    </row>
    <row r="2410" spans="1:31" x14ac:dyDescent="0.25">
      <c r="A2410" s="40">
        <f t="shared" si="37"/>
        <v>2409</v>
      </c>
      <c r="B2410" s="2" t="str">
        <f>LOWER(SUBSTITUTE(SUBSTITUTE(SUBSTITUTE(SUBSTITUTE(SUBSTITUTE(SUBSTITUTE(SUBSTITUTE(SUBSTITUTE(db[[#This Row],[NB BM]]," ",),".",""),"-",""),"(",""),")",""),"/",""),"""",""),"+",""))</f>
        <v>pensiljkp932b</v>
      </c>
      <c r="C2410" s="2" t="str">
        <f>LOWER(SUBSTITUTE(SUBSTITUTE(SUBSTITUTE(SUBSTITUTE(SUBSTITUTE(SUBSTITUTE(SUBSTITUTE(SUBSTITUTE(SUBSTITUTE(db[[#This Row],[NB NOTA]]," ",),".",""),"-",""),"(",""),")",""),",",""),"/",""),"""",""),"+",""))</f>
        <v>pencilp932bjk</v>
      </c>
      <c r="D2410" s="2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E241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pensiljkp932b30grsartomoro</v>
      </c>
      <c r="F241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pencilp932bjk30grs</v>
      </c>
      <c r="G2410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pencilp932bjkartomoro</v>
      </c>
      <c r="H241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pencilp932bjk30grsartomoro</v>
      </c>
      <c r="I2410" s="2" t="s">
        <v>615</v>
      </c>
      <c r="J2410" s="2" t="s">
        <v>4728</v>
      </c>
      <c r="K2410" s="14" t="s">
        <v>616</v>
      </c>
      <c r="L2410" s="2" t="s">
        <v>1335</v>
      </c>
      <c r="M2410" s="34" t="e">
        <f>IF(db[[#This Row],[NB NOTA_C]]="","",COUNTIF([2]!B_MSK[concat],db[[#This Row],[NB NOTA_C]]))</f>
        <v>#REF!</v>
      </c>
      <c r="N2410" s="14" t="s">
        <v>1346</v>
      </c>
      <c r="O2410" s="2" t="s">
        <v>1402</v>
      </c>
      <c r="P2410" s="2" t="s">
        <v>2444</v>
      </c>
      <c r="R2410" s="2" t="str">
        <f>IF(db[[#This Row],[QTY/ CTN]]="","",SUBSTITUTE(SUBSTITUTE(SUBSTITUTE(db[[#This Row],[QTY/ CTN]]," ","_",2),"(",""),")","")&amp;"_")</f>
        <v>30 GRS_</v>
      </c>
      <c r="S2410" s="2">
        <f>IF(db[[#This Row],[H_QTY/ CTN]]="","",SEARCH("_",db[[#This Row],[H_QTY/ CTN]]))</f>
        <v>7</v>
      </c>
      <c r="T2410" s="2">
        <f>IF(db[[#This Row],[H_QTY/ CTN]]="","",LEN(db[[#This Row],[H_QTY/ CTN]]))</f>
        <v>7</v>
      </c>
      <c r="U2410" s="41" t="str">
        <f>IF(db[[#This Row],[H_QTY/ CTN]]="","",LEFT(db[[#This Row],[H_QTY/ CTN]],db[[#This Row],[H_1]]-1))</f>
        <v>30 GRS</v>
      </c>
      <c r="V2410" s="40" t="str">
        <f>IF(NOT(db[[#This Row],[H_1]]=db[[#This Row],[H_2]]),MID(db[[#This Row],[H_QTY/ CTN]],db[[#This Row],[H_1]]+1,db[[#This Row],[H_2]]-db[[#This Row],[H_1]]-1),"")</f>
        <v/>
      </c>
      <c r="W2410" s="40" t="str">
        <f>IF(db[[#This Row],[QTY/ CTN B]]="","",LEFT(db[[#This Row],[QTY/ CTN B]],SEARCH(" ",db[[#This Row],[QTY/ CTN B]],1)-1))</f>
        <v>30</v>
      </c>
      <c r="X2410" s="40" t="str">
        <f>IF(db[[#This Row],[QTY/ CTN B]]="","",RIGHT(db[[#This Row],[QTY/ CTN B]],LEN(db[[#This Row],[QTY/ CTN B]])-SEARCH(" ",db[[#This Row],[QTY/ CTN B]],1)))</f>
        <v>GRS</v>
      </c>
      <c r="Y2410" s="40">
        <f>IF(db[[#This Row],[QTY/ CTN TG]]="",IF(db[[#This Row],[STN TG]]="","",12),LEFT(db[[#This Row],[QTY/ CTN TG]],SEARCH(" ",db[[#This Row],[QTY/ CTN TG]],1)-1))</f>
        <v>12</v>
      </c>
      <c r="Z24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10" s="40">
        <f>IF(db[[#This Row],[STN K]]="","",IF(db[[#This Row],[STN TG]]="LSN",12,""))</f>
        <v>12</v>
      </c>
      <c r="AB2410" s="40" t="str">
        <f>IF(db[[#This Row],[STN TG]]="LSN","PCS","")</f>
        <v>PCS</v>
      </c>
      <c r="AC2410" s="40">
        <f>db[[#This Row],[QTY B]]*IF(db[[#This Row],[QTY TG]]="",1,db[[#This Row],[QTY TG]])*IF(db[[#This Row],[QTY K]]="",1,db[[#This Row],[QTY K]])</f>
        <v>4320</v>
      </c>
      <c r="AD2410" s="40" t="str">
        <f>IF(db[[#This Row],[STN K]]="",IF(db[[#This Row],[STN TG]]="",db[[#This Row],[STN B]],db[[#This Row],[STN TG]]),db[[#This Row],[STN K]])</f>
        <v>PCS</v>
      </c>
      <c r="AE2410" s="40"/>
    </row>
    <row r="2411" spans="1:31" x14ac:dyDescent="0.25">
      <c r="A2411" s="40">
        <f t="shared" si="37"/>
        <v>2410</v>
      </c>
      <c r="B2411" s="2" t="str">
        <f>LOWER(SUBSTITUTE(SUBSTITUTE(SUBSTITUTE(SUBSTITUTE(SUBSTITUTE(SUBSTITUTE(SUBSTITUTE(SUBSTITUTE(db[[#This Row],[NB BM]]," ",),".",""),"-",""),"(",""),")",""),"/",""),"""",""),"+",""))</f>
        <v>pensiljkp94</v>
      </c>
      <c r="C2411" s="2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D2411" s="2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E241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pensiljkp9430grsartomoro</v>
      </c>
      <c r="F241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pencilp942bjk30grs</v>
      </c>
      <c r="G2411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pencilp942bjkartomoro</v>
      </c>
      <c r="H241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pencilp942bjk30grsartomoro</v>
      </c>
      <c r="I2411" s="2" t="s">
        <v>617</v>
      </c>
      <c r="J2411" s="2" t="s">
        <v>618</v>
      </c>
      <c r="K2411" s="1" t="s">
        <v>4198</v>
      </c>
      <c r="L2411" s="2" t="s">
        <v>1335</v>
      </c>
      <c r="M2411" s="34" t="e">
        <f>IF(db[[#This Row],[NB NOTA_C]]="","",COUNTIF([2]!B_MSK[concat],db[[#This Row],[NB NOTA_C]]))</f>
        <v>#REF!</v>
      </c>
      <c r="N2411" s="14" t="s">
        <v>1346</v>
      </c>
      <c r="O2411" s="2" t="s">
        <v>1402</v>
      </c>
      <c r="P2411" s="2" t="s">
        <v>2444</v>
      </c>
      <c r="R2411" s="2" t="str">
        <f>IF(db[[#This Row],[QTY/ CTN]]="","",SUBSTITUTE(SUBSTITUTE(SUBSTITUTE(db[[#This Row],[QTY/ CTN]]," ","_",2),"(",""),")","")&amp;"_")</f>
        <v>30 GRS_</v>
      </c>
      <c r="S2411" s="2">
        <f>IF(db[[#This Row],[H_QTY/ CTN]]="","",SEARCH("_",db[[#This Row],[H_QTY/ CTN]]))</f>
        <v>7</v>
      </c>
      <c r="T2411" s="2">
        <f>IF(db[[#This Row],[H_QTY/ CTN]]="","",LEN(db[[#This Row],[H_QTY/ CTN]]))</f>
        <v>7</v>
      </c>
      <c r="U2411" s="41" t="str">
        <f>IF(db[[#This Row],[H_QTY/ CTN]]="","",LEFT(db[[#This Row],[H_QTY/ CTN]],db[[#This Row],[H_1]]-1))</f>
        <v>30 GRS</v>
      </c>
      <c r="V2411" s="40" t="str">
        <f>IF(NOT(db[[#This Row],[H_1]]=db[[#This Row],[H_2]]),MID(db[[#This Row],[H_QTY/ CTN]],db[[#This Row],[H_1]]+1,db[[#This Row],[H_2]]-db[[#This Row],[H_1]]-1),"")</f>
        <v/>
      </c>
      <c r="W2411" s="40" t="str">
        <f>IF(db[[#This Row],[QTY/ CTN B]]="","",LEFT(db[[#This Row],[QTY/ CTN B]],SEARCH(" ",db[[#This Row],[QTY/ CTN B]],1)-1))</f>
        <v>30</v>
      </c>
      <c r="X2411" s="40" t="str">
        <f>IF(db[[#This Row],[QTY/ CTN B]]="","",RIGHT(db[[#This Row],[QTY/ CTN B]],LEN(db[[#This Row],[QTY/ CTN B]])-SEARCH(" ",db[[#This Row],[QTY/ CTN B]],1)))</f>
        <v>GRS</v>
      </c>
      <c r="Y2411" s="40">
        <f>IF(db[[#This Row],[QTY/ CTN TG]]="",IF(db[[#This Row],[STN TG]]="","",12),LEFT(db[[#This Row],[QTY/ CTN TG]],SEARCH(" ",db[[#This Row],[QTY/ CTN TG]],1)-1))</f>
        <v>12</v>
      </c>
      <c r="Z24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11" s="40">
        <f>IF(db[[#This Row],[STN K]]="","",IF(db[[#This Row],[STN TG]]="LSN",12,""))</f>
        <v>12</v>
      </c>
      <c r="AB2411" s="40" t="str">
        <f>IF(db[[#This Row],[STN TG]]="LSN","PCS","")</f>
        <v>PCS</v>
      </c>
      <c r="AC2411" s="40">
        <f>db[[#This Row],[QTY B]]*IF(db[[#This Row],[QTY TG]]="",1,db[[#This Row],[QTY TG]])*IF(db[[#This Row],[QTY K]]="",1,db[[#This Row],[QTY K]])</f>
        <v>4320</v>
      </c>
      <c r="AD2411" s="40" t="str">
        <f>IF(db[[#This Row],[STN K]]="",IF(db[[#This Row],[STN TG]]="",db[[#This Row],[STN B]],db[[#This Row],[STN TG]]),db[[#This Row],[STN K]])</f>
        <v>PCS</v>
      </c>
      <c r="AE2411" s="40"/>
    </row>
    <row r="2412" spans="1:31" x14ac:dyDescent="0.25">
      <c r="A2412" s="40">
        <f t="shared" si="37"/>
        <v>2411</v>
      </c>
      <c r="B2412" s="95" t="str">
        <f>LOWER(SUBSTITUTE(SUBSTITUTE(SUBSTITUTE(SUBSTITUTE(SUBSTITUTE(SUBSTITUTE(SUBSTITUTE(SUBSTITUTE(db[[#This Row],[NB BM]]," ",),".",""),"-",""),"(",""),")",""),"/",""),"""",""),"+",""))</f>
        <v>pensiljkp992b</v>
      </c>
      <c r="C2412" s="95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D2412" s="95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E2412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pensiljkp992b30grsartomoro</v>
      </c>
      <c r="F2412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pencilp992banimalkingdomjk30grs</v>
      </c>
      <c r="G2412" s="95" t="str">
        <f>db[[#This Row],[NB NOTA_C]]&amp;LOWER(SUBSTITUTE(SUBSTITUTE(SUBSTITUTE(SUBSTITUTE(SUBSTITUTE(SUBSTITUTE(SUBSTITUTE(SUBSTITUTE(SUBSTITUTE(db[[#This Row],[FAKTUR]]," ",),".",""),"-",""),"(",""),")",""),",",""),"/",""),"""",""),"+",""))</f>
        <v>pencilp992banimalkingdomjkartomoro</v>
      </c>
      <c r="H2412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pencilp992banimalkingdomjk30grsartomoro</v>
      </c>
      <c r="I2412" s="2" t="s">
        <v>4071</v>
      </c>
      <c r="J2412" s="12" t="s">
        <v>3924</v>
      </c>
      <c r="K2412" s="20" t="s">
        <v>3948</v>
      </c>
      <c r="L2412" s="12" t="s">
        <v>1335</v>
      </c>
      <c r="M2412" s="96" t="e">
        <f>IF(db[[#This Row],[NB NOTA_C]]="","",COUNTIF([2]!B_MSK[concat],db[[#This Row],[NB NOTA_C]]))</f>
        <v>#REF!</v>
      </c>
      <c r="N2412" s="99" t="s">
        <v>1346</v>
      </c>
      <c r="O2412" s="95" t="s">
        <v>1402</v>
      </c>
      <c r="P2412" s="12" t="s">
        <v>2444</v>
      </c>
      <c r="Q2412" s="95"/>
      <c r="R2412" s="95" t="str">
        <f>IF(db[[#This Row],[QTY/ CTN]]="","",SUBSTITUTE(SUBSTITUTE(SUBSTITUTE(db[[#This Row],[QTY/ CTN]]," ","_",2),"(",""),")","")&amp;"_")</f>
        <v>30 GRS_</v>
      </c>
      <c r="S2412" s="95">
        <f>IF(db[[#This Row],[H_QTY/ CTN]]="","",SEARCH("_",db[[#This Row],[H_QTY/ CTN]]))</f>
        <v>7</v>
      </c>
      <c r="T2412" s="95">
        <f>IF(db[[#This Row],[H_QTY/ CTN]]="","",LEN(db[[#This Row],[H_QTY/ CTN]]))</f>
        <v>7</v>
      </c>
      <c r="U2412" s="97" t="str">
        <f>IF(db[[#This Row],[H_QTY/ CTN]]="","",LEFT(db[[#This Row],[H_QTY/ CTN]],db[[#This Row],[H_1]]-1))</f>
        <v>30 GRS</v>
      </c>
      <c r="V2412" s="97" t="str">
        <f>IF(NOT(db[[#This Row],[H_1]]=db[[#This Row],[H_2]]),MID(db[[#This Row],[H_QTY/ CTN]],db[[#This Row],[H_1]]+1,db[[#This Row],[H_2]]-db[[#This Row],[H_1]]-1),"")</f>
        <v/>
      </c>
      <c r="W2412" s="40" t="str">
        <f>IF(db[[#This Row],[QTY/ CTN B]]="","",LEFT(db[[#This Row],[QTY/ CTN B]],SEARCH(" ",db[[#This Row],[QTY/ CTN B]],1)-1))</f>
        <v>30</v>
      </c>
      <c r="X2412" s="40" t="str">
        <f>IF(db[[#This Row],[QTY/ CTN B]]="","",RIGHT(db[[#This Row],[QTY/ CTN B]],LEN(db[[#This Row],[QTY/ CTN B]])-SEARCH(" ",db[[#This Row],[QTY/ CTN B]],1)))</f>
        <v>GRS</v>
      </c>
      <c r="Y2412" s="40">
        <f>IF(db[[#This Row],[QTY/ CTN TG]]="",IF(db[[#This Row],[STN TG]]="","",12),LEFT(db[[#This Row],[QTY/ CTN TG]],SEARCH(" ",db[[#This Row],[QTY/ CTN TG]],1)-1))</f>
        <v>12</v>
      </c>
      <c r="Z24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12" s="40">
        <f>IF(db[[#This Row],[STN K]]="","",IF(db[[#This Row],[STN TG]]="LSN",12,""))</f>
        <v>12</v>
      </c>
      <c r="AB2412" s="40" t="str">
        <f>IF(db[[#This Row],[STN TG]]="LSN","PCS","")</f>
        <v>PCS</v>
      </c>
      <c r="AC2412" s="40">
        <f>db[[#This Row],[QTY B]]*IF(db[[#This Row],[QTY TG]]="",1,db[[#This Row],[QTY TG]])*IF(db[[#This Row],[QTY K]]="",1,db[[#This Row],[QTY K]])</f>
        <v>4320</v>
      </c>
      <c r="AD2412" s="40" t="str">
        <f>IF(db[[#This Row],[STN K]]="",IF(db[[#This Row],[STN TG]]="",db[[#This Row],[STN B]],db[[#This Row],[STN TG]]),db[[#This Row],[STN K]])</f>
        <v>PCS</v>
      </c>
      <c r="AE2412" s="40"/>
    </row>
    <row r="2413" spans="1:31" x14ac:dyDescent="0.25">
      <c r="A2413" s="78">
        <f t="shared" si="37"/>
        <v>2412</v>
      </c>
      <c r="B2413" s="79" t="str">
        <f>LOWER(SUBSTITUTE(SUBSTITUTE(SUBSTITUTE(SUBSTITUTE(SUBSTITUTE(SUBSTITUTE(SUBSTITUTE(SUBSTITUTE(db[[#This Row],[NB BM]]," ",),".",""),"-",""),"(",""),")",""),"/",""),"""",""),"+",""))</f>
        <v>pensiltf188asahan2bbiru</v>
      </c>
      <c r="C2413" s="79" t="str">
        <f>LOWER(SUBSTITUTE(SUBSTITUTE(SUBSTITUTE(SUBSTITUTE(SUBSTITUTE(SUBSTITUTE(SUBSTITUTE(SUBSTITUTE(SUBSTITUTE(db[[#This Row],[NB NOTA]]," ",),".",""),"-",""),"(",""),")",""),",",""),"/",""),"""",""),"+",""))</f>
        <v>penciltf188serutan2bbiru</v>
      </c>
      <c r="D2413" s="79" t="str">
        <f>LOWER(SUBSTITUTE(SUBSTITUTE(SUBSTITUTE(SUBSTITUTE(SUBSTITUTE(SUBSTITUTE(SUBSTITUTE(SUBSTITUTE(SUBSTITUTE(db[[#This Row],[NB PAJAK]]," ",""),"-",""),"(",""),")",""),".",""),",",""),"/",""),"""",""),"+",""))</f>
        <v/>
      </c>
      <c r="E2413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pensiltf188asahan2bbiru20grsuntana</v>
      </c>
      <c r="F2413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penciltf188serutan2bbiru20grs</v>
      </c>
      <c r="G2413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penciltf188serutan2bbiruuntana</v>
      </c>
      <c r="H2413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penciltf188serutan2bbiru20grsuntana</v>
      </c>
      <c r="I2413" s="2" t="s">
        <v>7658</v>
      </c>
      <c r="J2413" s="70" t="s">
        <v>7471</v>
      </c>
      <c r="K2413" s="71"/>
      <c r="L2413" s="70" t="s">
        <v>1336</v>
      </c>
      <c r="M2413" s="80" t="e">
        <f>IF(db[[#This Row],[NB NOTA_C]]="","",COUNTIF([2]!B_MSK[concat],db[[#This Row],[NB NOTA_C]]))</f>
        <v>#REF!</v>
      </c>
      <c r="N2413" s="81" t="s">
        <v>1342</v>
      </c>
      <c r="O2413" s="79" t="s">
        <v>1403</v>
      </c>
      <c r="P2413" s="70"/>
      <c r="Q2413" s="79"/>
      <c r="R2413" s="79" t="str">
        <f>IF(db[[#This Row],[QTY/ CTN]]="","",SUBSTITUTE(SUBSTITUTE(SUBSTITUTE(db[[#This Row],[QTY/ CTN]]," ","_",2),"(",""),")","")&amp;"_")</f>
        <v>20 GRS_</v>
      </c>
      <c r="S2413" s="79">
        <f>IF(db[[#This Row],[H_QTY/ CTN]]="","",SEARCH("_",db[[#This Row],[H_QTY/ CTN]]))</f>
        <v>7</v>
      </c>
      <c r="T2413" s="79">
        <f>IF(db[[#This Row],[H_QTY/ CTN]]="","",LEN(db[[#This Row],[H_QTY/ CTN]]))</f>
        <v>7</v>
      </c>
      <c r="U2413" s="78" t="str">
        <f>IF(db[[#This Row],[H_QTY/ CTN]]="","",LEFT(db[[#This Row],[H_QTY/ CTN]],db[[#This Row],[H_1]]-1))</f>
        <v>20 GRS</v>
      </c>
      <c r="V2413" s="78" t="str">
        <f>IF(NOT(db[[#This Row],[H_1]]=db[[#This Row],[H_2]]),MID(db[[#This Row],[H_QTY/ CTN]],db[[#This Row],[H_1]]+1,db[[#This Row],[H_2]]-db[[#This Row],[H_1]]-1),"")</f>
        <v/>
      </c>
      <c r="W2413" s="78" t="str">
        <f>IF(db[[#This Row],[QTY/ CTN B]]="","",LEFT(db[[#This Row],[QTY/ CTN B]],SEARCH(" ",db[[#This Row],[QTY/ CTN B]],1)-1))</f>
        <v>20</v>
      </c>
      <c r="X2413" s="78" t="str">
        <f>IF(db[[#This Row],[QTY/ CTN B]]="","",RIGHT(db[[#This Row],[QTY/ CTN B]],LEN(db[[#This Row],[QTY/ CTN B]])-SEARCH(" ",db[[#This Row],[QTY/ CTN B]],1)))</f>
        <v>GRS</v>
      </c>
      <c r="Y2413" s="78">
        <f>IF(db[[#This Row],[QTY/ CTN TG]]="",IF(db[[#This Row],[STN TG]]="","",12),LEFT(db[[#This Row],[QTY/ CTN TG]],SEARCH(" ",db[[#This Row],[QTY/ CTN TG]],1)-1))</f>
        <v>12</v>
      </c>
      <c r="Z2413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13" s="78">
        <f>IF(db[[#This Row],[STN K]]="","",IF(db[[#This Row],[STN TG]]="LSN",12,""))</f>
        <v>12</v>
      </c>
      <c r="AB2413" s="78" t="str">
        <f>IF(db[[#This Row],[STN TG]]="LSN","PCS","")</f>
        <v>PCS</v>
      </c>
      <c r="AC2413" s="78">
        <f>db[[#This Row],[QTY B]]*IF(db[[#This Row],[QTY TG]]="",1,db[[#This Row],[QTY TG]])*IF(db[[#This Row],[QTY K]]="",1,db[[#This Row],[QTY K]])</f>
        <v>2880</v>
      </c>
      <c r="AD2413" s="78" t="str">
        <f>IF(db[[#This Row],[STN K]]="",IF(db[[#This Row],[STN TG]]="",db[[#This Row],[STN B]],db[[#This Row],[STN TG]]),db[[#This Row],[STN K]])</f>
        <v>PCS</v>
      </c>
      <c r="AE2413" s="78"/>
    </row>
    <row r="2414" spans="1:31" x14ac:dyDescent="0.25">
      <c r="A2414" s="40">
        <f t="shared" si="37"/>
        <v>2413</v>
      </c>
      <c r="B2414" s="110" t="str">
        <f>LOWER(SUBSTITUTE(SUBSTITUTE(SUBSTITUTE(SUBSTITUTE(SUBSTITUTE(SUBSTITUTE(SUBSTITUTE(SUBSTITUTE(db[[#This Row],[NB BM]]," ",),".",""),"-",""),"(",""),")",""),"/",""),"""",""),"+",""))</f>
        <v>pw24wtf19424pastel</v>
      </c>
      <c r="C2414" s="110" t="str">
        <f>LOWER(SUBSTITUTE(SUBSTITUTE(SUBSTITUTE(SUBSTITUTE(SUBSTITUTE(SUBSTITUTE(SUBSTITUTE(SUBSTITUTE(SUBSTITUTE(db[[#This Row],[NB NOTA]]," ",),".",""),"-",""),"(",""),")",""),",",""),"/",""),"""",""),"+",""))</f>
        <v>penciltf19424pastel24wrpj</v>
      </c>
      <c r="D2414" s="110" t="str">
        <f>LOWER(SUBSTITUTE(SUBSTITUTE(SUBSTITUTE(SUBSTITUTE(SUBSTITUTE(SUBSTITUTE(SUBSTITUTE(SUBSTITUTE(SUBSTITUTE(db[[#This Row],[NB PAJAK]]," ",""),"-",""),"(",""),")",""),".",""),",",""),"/",""),"""",""),"+",""))</f>
        <v/>
      </c>
      <c r="E2414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pw24wtf19424pastel120setuntana</v>
      </c>
      <c r="F2414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penciltf19424pastel24wrpj120set</v>
      </c>
      <c r="G2414" s="110" t="str">
        <f>db[[#This Row],[NB NOTA_C]]&amp;LOWER(SUBSTITUTE(SUBSTITUTE(SUBSTITUTE(SUBSTITUTE(SUBSTITUTE(SUBSTITUTE(SUBSTITUTE(SUBSTITUTE(SUBSTITUTE(db[[#This Row],[FAKTUR]]," ",),".",""),"-",""),"(",""),")",""),",",""),"/",""),"""",""),"+",""))</f>
        <v>penciltf19424pastel24wrpjuntana</v>
      </c>
      <c r="H2414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penciltf19424pastel24wrpj120setuntana</v>
      </c>
      <c r="I2414" s="2" t="s">
        <v>6766</v>
      </c>
      <c r="J2414" s="30" t="s">
        <v>6764</v>
      </c>
      <c r="K2414" s="23"/>
      <c r="L2414" s="2" t="s">
        <v>1336</v>
      </c>
      <c r="M2414" s="111" t="e">
        <f>IF(db[[#This Row],[NB NOTA_C]]="","",COUNTIF([2]!B_MSK[concat],db[[#This Row],[NB NOTA_C]]))</f>
        <v>#REF!</v>
      </c>
      <c r="N2414" s="9" t="s">
        <v>1342</v>
      </c>
      <c r="O2414" s="5" t="s">
        <v>1767</v>
      </c>
      <c r="P2414" s="2" t="s">
        <v>2447</v>
      </c>
      <c r="Q2414" s="110"/>
      <c r="R2414" s="110" t="str">
        <f>IF(db[[#This Row],[QTY/ CTN]]="","",SUBSTITUTE(SUBSTITUTE(SUBSTITUTE(db[[#This Row],[QTY/ CTN]]," ","_",2),"(",""),")","")&amp;"_")</f>
        <v>120 SET_</v>
      </c>
      <c r="S2414" s="110">
        <f>IF(db[[#This Row],[H_QTY/ CTN]]="","",SEARCH("_",db[[#This Row],[H_QTY/ CTN]]))</f>
        <v>8</v>
      </c>
      <c r="T2414" s="110">
        <f>IF(db[[#This Row],[H_QTY/ CTN]]="","",LEN(db[[#This Row],[H_QTY/ CTN]]))</f>
        <v>8</v>
      </c>
      <c r="U2414" s="113" t="str">
        <f>IF(db[[#This Row],[H_QTY/ CTN]]="","",LEFT(db[[#This Row],[H_QTY/ CTN]],db[[#This Row],[H_1]]-1))</f>
        <v>120 SET</v>
      </c>
      <c r="V2414" s="113" t="str">
        <f>IF(NOT(db[[#This Row],[H_1]]=db[[#This Row],[H_2]]),MID(db[[#This Row],[H_QTY/ CTN]],db[[#This Row],[H_1]]+1,db[[#This Row],[H_2]]-db[[#This Row],[H_1]]-1),"")</f>
        <v/>
      </c>
      <c r="W2414" s="40" t="str">
        <f>IF(db[[#This Row],[QTY/ CTN B]]="","",LEFT(db[[#This Row],[QTY/ CTN B]],SEARCH(" ",db[[#This Row],[QTY/ CTN B]],1)-1))</f>
        <v>120</v>
      </c>
      <c r="X2414" s="40" t="str">
        <f>IF(db[[#This Row],[QTY/ CTN B]]="","",RIGHT(db[[#This Row],[QTY/ CTN B]],LEN(db[[#This Row],[QTY/ CTN B]])-SEARCH(" ",db[[#This Row],[QTY/ CTN B]],1)))</f>
        <v>SET</v>
      </c>
      <c r="Y2414" s="40" t="str">
        <f>IF(db[[#This Row],[QTY/ CTN TG]]="",IF(db[[#This Row],[STN TG]]="","",12),LEFT(db[[#This Row],[QTY/ CTN TG]],SEARCH(" ",db[[#This Row],[QTY/ CTN TG]],1)-1))</f>
        <v/>
      </c>
      <c r="Z24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14" s="40" t="str">
        <f>IF(db[[#This Row],[STN K]]="","",IF(db[[#This Row],[STN TG]]="LSN",12,""))</f>
        <v/>
      </c>
      <c r="AB2414" s="40" t="str">
        <f>IF(db[[#This Row],[STN TG]]="LSN","PCS","")</f>
        <v/>
      </c>
      <c r="AC2414" s="40">
        <f>db[[#This Row],[QTY B]]*IF(db[[#This Row],[QTY TG]]="",1,db[[#This Row],[QTY TG]])*IF(db[[#This Row],[QTY K]]="",1,db[[#This Row],[QTY K]])</f>
        <v>120</v>
      </c>
      <c r="AD2414" s="40" t="str">
        <f>IF(db[[#This Row],[STN K]]="",IF(db[[#This Row],[STN TG]]="",db[[#This Row],[STN B]],db[[#This Row],[STN TG]]),db[[#This Row],[STN K]])</f>
        <v>SET</v>
      </c>
      <c r="AE2414" s="40"/>
    </row>
    <row r="2415" spans="1:31" x14ac:dyDescent="0.25">
      <c r="A2415" s="40">
        <f t="shared" si="37"/>
        <v>2414</v>
      </c>
      <c r="B2415" s="110" t="str">
        <f>LOWER(SUBSTITUTE(SUBSTITUTE(SUBSTITUTE(SUBSTITUTE(SUBSTITUTE(SUBSTITUTE(SUBSTITUTE(SUBSTITUTE(db[[#This Row],[NB BM]]," ",),".",""),"-",""),"(",""),")",""),"/",""),"""",""),"+",""))</f>
        <v>pw12wtf19512pastel</v>
      </c>
      <c r="C2415" s="110" t="str">
        <f>LOWER(SUBSTITUTE(SUBSTITUTE(SUBSTITUTE(SUBSTITUTE(SUBSTITUTE(SUBSTITUTE(SUBSTITUTE(SUBSTITUTE(SUBSTITUTE(db[[#This Row],[NB NOTA]]," ",),".",""),"-",""),"(",""),")",""),",",""),"/",""),"""",""),"+",""))</f>
        <v>penciltf19512pastel12wrpj</v>
      </c>
      <c r="D2415" s="110" t="str">
        <f>LOWER(SUBSTITUTE(SUBSTITUTE(SUBSTITUTE(SUBSTITUTE(SUBSTITUTE(SUBSTITUTE(SUBSTITUTE(SUBSTITUTE(SUBSTITUTE(db[[#This Row],[NB PAJAK]]," ",""),"-",""),"(",""),")",""),".",""),",",""),"/",""),"""",""),"+",""))</f>
        <v/>
      </c>
      <c r="E2415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pw12wtf19512pastel240setuntana</v>
      </c>
      <c r="F2415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penciltf19512pastel12wrpj240set</v>
      </c>
      <c r="G2415" s="110" t="str">
        <f>db[[#This Row],[NB NOTA_C]]&amp;LOWER(SUBSTITUTE(SUBSTITUTE(SUBSTITUTE(SUBSTITUTE(SUBSTITUTE(SUBSTITUTE(SUBSTITUTE(SUBSTITUTE(SUBSTITUTE(db[[#This Row],[FAKTUR]]," ",),".",""),"-",""),"(",""),")",""),",",""),"/",""),"""",""),"+",""))</f>
        <v>penciltf19512pastel12wrpjuntana</v>
      </c>
      <c r="H2415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penciltf19512pastel12wrpj240setuntana</v>
      </c>
      <c r="I2415" s="2" t="s">
        <v>6765</v>
      </c>
      <c r="J2415" s="30" t="s">
        <v>6763</v>
      </c>
      <c r="K2415" s="23"/>
      <c r="L2415" s="2" t="s">
        <v>1336</v>
      </c>
      <c r="M2415" s="111" t="e">
        <f>IF(db[[#This Row],[NB NOTA_C]]="","",COUNTIF([2]!B_MSK[concat],db[[#This Row],[NB NOTA_C]]))</f>
        <v>#REF!</v>
      </c>
      <c r="N2415" s="9" t="s">
        <v>1342</v>
      </c>
      <c r="O2415" s="5" t="s">
        <v>2861</v>
      </c>
      <c r="P2415" s="2" t="s">
        <v>2447</v>
      </c>
      <c r="Q2415" s="110"/>
      <c r="R2415" s="110" t="str">
        <f>IF(db[[#This Row],[QTY/ CTN]]="","",SUBSTITUTE(SUBSTITUTE(SUBSTITUTE(db[[#This Row],[QTY/ CTN]]," ","_",2),"(",""),")","")&amp;"_")</f>
        <v>240 SET_</v>
      </c>
      <c r="S2415" s="110">
        <f>IF(db[[#This Row],[H_QTY/ CTN]]="","",SEARCH("_",db[[#This Row],[H_QTY/ CTN]]))</f>
        <v>8</v>
      </c>
      <c r="T2415" s="110">
        <f>IF(db[[#This Row],[H_QTY/ CTN]]="","",LEN(db[[#This Row],[H_QTY/ CTN]]))</f>
        <v>8</v>
      </c>
      <c r="U2415" s="113" t="str">
        <f>IF(db[[#This Row],[H_QTY/ CTN]]="","",LEFT(db[[#This Row],[H_QTY/ CTN]],db[[#This Row],[H_1]]-1))</f>
        <v>240 SET</v>
      </c>
      <c r="V2415" s="113" t="str">
        <f>IF(NOT(db[[#This Row],[H_1]]=db[[#This Row],[H_2]]),MID(db[[#This Row],[H_QTY/ CTN]],db[[#This Row],[H_1]]+1,db[[#This Row],[H_2]]-db[[#This Row],[H_1]]-1),"")</f>
        <v/>
      </c>
      <c r="W2415" s="40" t="str">
        <f>IF(db[[#This Row],[QTY/ CTN B]]="","",LEFT(db[[#This Row],[QTY/ CTN B]],SEARCH(" ",db[[#This Row],[QTY/ CTN B]],1)-1))</f>
        <v>240</v>
      </c>
      <c r="X2415" s="40" t="str">
        <f>IF(db[[#This Row],[QTY/ CTN B]]="","",RIGHT(db[[#This Row],[QTY/ CTN B]],LEN(db[[#This Row],[QTY/ CTN B]])-SEARCH(" ",db[[#This Row],[QTY/ CTN B]],1)))</f>
        <v>SET</v>
      </c>
      <c r="Y2415" s="40" t="str">
        <f>IF(db[[#This Row],[QTY/ CTN TG]]="",IF(db[[#This Row],[STN TG]]="","",12),LEFT(db[[#This Row],[QTY/ CTN TG]],SEARCH(" ",db[[#This Row],[QTY/ CTN TG]],1)-1))</f>
        <v/>
      </c>
      <c r="Z24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15" s="40" t="str">
        <f>IF(db[[#This Row],[STN K]]="","",IF(db[[#This Row],[STN TG]]="LSN",12,""))</f>
        <v/>
      </c>
      <c r="AB2415" s="40" t="str">
        <f>IF(db[[#This Row],[STN TG]]="LSN","PCS","")</f>
        <v/>
      </c>
      <c r="AC2415" s="40">
        <f>db[[#This Row],[QTY B]]*IF(db[[#This Row],[QTY TG]]="",1,db[[#This Row],[QTY TG]])*IF(db[[#This Row],[QTY K]]="",1,db[[#This Row],[QTY K]])</f>
        <v>240</v>
      </c>
      <c r="AD2415" s="40" t="str">
        <f>IF(db[[#This Row],[STN K]]="",IF(db[[#This Row],[STN TG]]="",db[[#This Row],[STN B]],db[[#This Row],[STN TG]]),db[[#This Row],[STN K]])</f>
        <v>SET</v>
      </c>
      <c r="AE2415" s="40"/>
    </row>
    <row r="2416" spans="1:31" x14ac:dyDescent="0.25">
      <c r="A2416" s="78">
        <f t="shared" si="37"/>
        <v>2415</v>
      </c>
      <c r="B2416" s="79" t="str">
        <f>LOWER(SUBSTITUTE(SUBSTITUTE(SUBSTITUTE(SUBSTITUTE(SUBSTITUTE(SUBSTITUTE(SUBSTITUTE(SUBSTITUTE(db[[#This Row],[NB BM]]," ",),".",""),"-",""),"(",""),")",""),"/",""),"""",""),"+",""))</f>
        <v>pensiltf288asahan</v>
      </c>
      <c r="C2416" s="79" t="str">
        <f>LOWER(SUBSTITUTE(SUBSTITUTE(SUBSTITUTE(SUBSTITUTE(SUBSTITUTE(SUBSTITUTE(SUBSTITUTE(SUBSTITUTE(SUBSTITUTE(db[[#This Row],[NB NOTA]]," ",),".",""),"-",""),"(",""),")",""),",",""),"/",""),"""",""),"+",""))</f>
        <v>penciltf288serutan</v>
      </c>
      <c r="D2416" s="79" t="str">
        <f>LOWER(SUBSTITUTE(SUBSTITUTE(SUBSTITUTE(SUBSTITUTE(SUBSTITUTE(SUBSTITUTE(SUBSTITUTE(SUBSTITUTE(SUBSTITUTE(db[[#This Row],[NB PAJAK]]," ",""),"-",""),"(",""),")",""),".",""),",",""),"/",""),"""",""),"+",""))</f>
        <v/>
      </c>
      <c r="E2416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pensiltf288asahan20grsuntana</v>
      </c>
      <c r="F2416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penciltf288serutan20grs</v>
      </c>
      <c r="G2416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penciltf288serutanuntana</v>
      </c>
      <c r="H2416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penciltf288serutan20grsuntana</v>
      </c>
      <c r="I2416" s="2" t="s">
        <v>7657</v>
      </c>
      <c r="J2416" s="70" t="s">
        <v>7472</v>
      </c>
      <c r="K2416" s="71"/>
      <c r="L2416" s="70" t="s">
        <v>1336</v>
      </c>
      <c r="M2416" s="80" t="e">
        <f>IF(db[[#This Row],[NB NOTA_C]]="","",COUNTIF([2]!B_MSK[concat],db[[#This Row],[NB NOTA_C]]))</f>
        <v>#REF!</v>
      </c>
      <c r="N2416" s="81" t="s">
        <v>1342</v>
      </c>
      <c r="O2416" s="79" t="s">
        <v>1403</v>
      </c>
      <c r="P2416" s="70"/>
      <c r="Q2416" s="79"/>
      <c r="R2416" s="79" t="str">
        <f>IF(db[[#This Row],[QTY/ CTN]]="","",SUBSTITUTE(SUBSTITUTE(SUBSTITUTE(db[[#This Row],[QTY/ CTN]]," ","_",2),"(",""),")","")&amp;"_")</f>
        <v>20 GRS_</v>
      </c>
      <c r="S2416" s="79">
        <f>IF(db[[#This Row],[H_QTY/ CTN]]="","",SEARCH("_",db[[#This Row],[H_QTY/ CTN]]))</f>
        <v>7</v>
      </c>
      <c r="T2416" s="79">
        <f>IF(db[[#This Row],[H_QTY/ CTN]]="","",LEN(db[[#This Row],[H_QTY/ CTN]]))</f>
        <v>7</v>
      </c>
      <c r="U2416" s="78" t="str">
        <f>IF(db[[#This Row],[H_QTY/ CTN]]="","",LEFT(db[[#This Row],[H_QTY/ CTN]],db[[#This Row],[H_1]]-1))</f>
        <v>20 GRS</v>
      </c>
      <c r="V2416" s="78" t="str">
        <f>IF(NOT(db[[#This Row],[H_1]]=db[[#This Row],[H_2]]),MID(db[[#This Row],[H_QTY/ CTN]],db[[#This Row],[H_1]]+1,db[[#This Row],[H_2]]-db[[#This Row],[H_1]]-1),"")</f>
        <v/>
      </c>
      <c r="W2416" s="78" t="str">
        <f>IF(db[[#This Row],[QTY/ CTN B]]="","",LEFT(db[[#This Row],[QTY/ CTN B]],SEARCH(" ",db[[#This Row],[QTY/ CTN B]],1)-1))</f>
        <v>20</v>
      </c>
      <c r="X2416" s="78" t="str">
        <f>IF(db[[#This Row],[QTY/ CTN B]]="","",RIGHT(db[[#This Row],[QTY/ CTN B]],LEN(db[[#This Row],[QTY/ CTN B]])-SEARCH(" ",db[[#This Row],[QTY/ CTN B]],1)))</f>
        <v>GRS</v>
      </c>
      <c r="Y2416" s="78">
        <f>IF(db[[#This Row],[QTY/ CTN TG]]="",IF(db[[#This Row],[STN TG]]="","",12),LEFT(db[[#This Row],[QTY/ CTN TG]],SEARCH(" ",db[[#This Row],[QTY/ CTN TG]],1)-1))</f>
        <v>12</v>
      </c>
      <c r="Z2416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16" s="78">
        <f>IF(db[[#This Row],[STN K]]="","",IF(db[[#This Row],[STN TG]]="LSN",12,""))</f>
        <v>12</v>
      </c>
      <c r="AB2416" s="78" t="str">
        <f>IF(db[[#This Row],[STN TG]]="LSN","PCS","")</f>
        <v>PCS</v>
      </c>
      <c r="AC2416" s="78">
        <f>db[[#This Row],[QTY B]]*IF(db[[#This Row],[QTY TG]]="",1,db[[#This Row],[QTY TG]])*IF(db[[#This Row],[QTY K]]="",1,db[[#This Row],[QTY K]])</f>
        <v>2880</v>
      </c>
      <c r="AD2416" s="78" t="str">
        <f>IF(db[[#This Row],[STN K]]="",IF(db[[#This Row],[STN TG]]="",db[[#This Row],[STN B]],db[[#This Row],[STN TG]]),db[[#This Row],[STN K]])</f>
        <v>PCS</v>
      </c>
      <c r="AE2416" s="78"/>
    </row>
    <row r="2417" spans="1:31" x14ac:dyDescent="0.25">
      <c r="A2417" s="40">
        <f t="shared" si="37"/>
        <v>2416</v>
      </c>
      <c r="B2417" s="5" t="str">
        <f>LOWER(SUBSTITUTE(SUBSTITUTE(SUBSTITUTE(SUBSTITUTE(SUBSTITUTE(SUBSTITUTE(SUBSTITUTE(SUBSTITUTE(db[[#This Row],[NB BM]]," ",),".",""),"-",""),"(",""),")",""),"/",""),"""",""),"+",""))</f>
        <v>pensiltf488asahan</v>
      </c>
      <c r="C2417" s="5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D2417" s="5" t="str">
        <f>LOWER(SUBSTITUTE(SUBSTITUTE(SUBSTITUTE(SUBSTITUTE(SUBSTITUTE(SUBSTITUTE(SUBSTITUTE(SUBSTITUTE(SUBSTITUTE(db[[#This Row],[NB PAJAK]]," ",""),"-",""),"(",""),")",""),".",""),",",""),"/",""),"""",""),"+",""))</f>
        <v/>
      </c>
      <c r="E241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pensiltf488asahan20grsuntana</v>
      </c>
      <c r="F241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penciltf488serutan20grs</v>
      </c>
      <c r="G2417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penciltf488serutanuntana</v>
      </c>
      <c r="H241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penciltf488serutan20grsuntana</v>
      </c>
      <c r="I2417" s="2" t="s">
        <v>3735</v>
      </c>
      <c r="J2417" s="2" t="s">
        <v>3730</v>
      </c>
      <c r="K2417" s="14"/>
      <c r="L2417" s="2" t="s">
        <v>1336</v>
      </c>
      <c r="M2417" s="33" t="e">
        <f>IF(db[[#This Row],[NB NOTA_C]]="","",COUNTIF([2]!B_MSK[concat],db[[#This Row],[NB NOTA_C]]))</f>
        <v>#REF!</v>
      </c>
      <c r="N2417" s="9" t="s">
        <v>1342</v>
      </c>
      <c r="O2417" s="5" t="s">
        <v>1403</v>
      </c>
      <c r="P2417" s="2" t="s">
        <v>2444</v>
      </c>
      <c r="Q2417" s="5"/>
      <c r="R2417" s="5" t="str">
        <f>IF(db[[#This Row],[QTY/ CTN]]="","",SUBSTITUTE(SUBSTITUTE(SUBSTITUTE(db[[#This Row],[QTY/ CTN]]," ","_",2),"(",""),")","")&amp;"_")</f>
        <v>20 GRS_</v>
      </c>
      <c r="S2417" s="5">
        <f>IF(db[[#This Row],[H_QTY/ CTN]]="","",SEARCH("_",db[[#This Row],[H_QTY/ CTN]]))</f>
        <v>7</v>
      </c>
      <c r="T2417" s="5">
        <f>IF(db[[#This Row],[H_QTY/ CTN]]="","",LEN(db[[#This Row],[H_QTY/ CTN]]))</f>
        <v>7</v>
      </c>
      <c r="U2417" s="40" t="str">
        <f>IF(db[[#This Row],[H_QTY/ CTN]]="","",LEFT(db[[#This Row],[H_QTY/ CTN]],db[[#This Row],[H_1]]-1))</f>
        <v>20 GRS</v>
      </c>
      <c r="V2417" s="40" t="str">
        <f>IF(NOT(db[[#This Row],[H_1]]=db[[#This Row],[H_2]]),MID(db[[#This Row],[H_QTY/ CTN]],db[[#This Row],[H_1]]+1,db[[#This Row],[H_2]]-db[[#This Row],[H_1]]-1),"")</f>
        <v/>
      </c>
      <c r="W2417" s="40" t="str">
        <f>IF(db[[#This Row],[QTY/ CTN B]]="","",LEFT(db[[#This Row],[QTY/ CTN B]],SEARCH(" ",db[[#This Row],[QTY/ CTN B]],1)-1))</f>
        <v>20</v>
      </c>
      <c r="X2417" s="40" t="str">
        <f>IF(db[[#This Row],[QTY/ CTN B]]="","",RIGHT(db[[#This Row],[QTY/ CTN B]],LEN(db[[#This Row],[QTY/ CTN B]])-SEARCH(" ",db[[#This Row],[QTY/ CTN B]],1)))</f>
        <v>GRS</v>
      </c>
      <c r="Y2417" s="40">
        <f>IF(db[[#This Row],[QTY/ CTN TG]]="",IF(db[[#This Row],[STN TG]]="","",12),LEFT(db[[#This Row],[QTY/ CTN TG]],SEARCH(" ",db[[#This Row],[QTY/ CTN TG]],1)-1))</f>
        <v>12</v>
      </c>
      <c r="Z24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17" s="40">
        <f>IF(db[[#This Row],[STN K]]="","",IF(db[[#This Row],[STN TG]]="LSN",12,""))</f>
        <v>12</v>
      </c>
      <c r="AB2417" s="40" t="str">
        <f>IF(db[[#This Row],[STN TG]]="LSN","PCS","")</f>
        <v>PCS</v>
      </c>
      <c r="AC2417" s="40">
        <f>db[[#This Row],[QTY B]]*IF(db[[#This Row],[QTY TG]]="",1,db[[#This Row],[QTY TG]])*IF(db[[#This Row],[QTY K]]="",1,db[[#This Row],[QTY K]])</f>
        <v>2880</v>
      </c>
      <c r="AD2417" s="40" t="str">
        <f>IF(db[[#This Row],[STN K]]="",IF(db[[#This Row],[STN TG]]="",db[[#This Row],[STN B]],db[[#This Row],[STN TG]]),db[[#This Row],[STN K]])</f>
        <v>PCS</v>
      </c>
      <c r="AE2417" s="40"/>
    </row>
    <row r="2418" spans="1:31" x14ac:dyDescent="0.25">
      <c r="A2418" s="40">
        <f t="shared" si="37"/>
        <v>2417</v>
      </c>
      <c r="B2418" s="5" t="str">
        <f>LOWER(SUBSTITUTE(SUBSTITUTE(SUBSTITUTE(SUBSTITUTE(SUBSTITUTE(SUBSTITUTE(SUBSTITUTE(SUBSTITUTE(db[[#This Row],[NB BM]]," ",),".",""),"-",""),"(",""),")",""),"/",""),"""",""),"+",""))</f>
        <v>pensiltf588asahan</v>
      </c>
      <c r="C2418" s="5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D2418" s="5" t="str">
        <f>LOWER(SUBSTITUTE(SUBSTITUTE(SUBSTITUTE(SUBSTITUTE(SUBSTITUTE(SUBSTITUTE(SUBSTITUTE(SUBSTITUTE(SUBSTITUTE(db[[#This Row],[NB PAJAK]]," ",""),"-",""),"(",""),")",""),".",""),",",""),"/",""),"""",""),"+",""))</f>
        <v/>
      </c>
      <c r="E241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pensiltf588asahan20grsuntana</v>
      </c>
      <c r="F241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penciltf588serutan20grs</v>
      </c>
      <c r="G2418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penciltf588serutanuntana</v>
      </c>
      <c r="H241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penciltf588serutan20grsuntana</v>
      </c>
      <c r="I2418" s="2" t="s">
        <v>3736</v>
      </c>
      <c r="J2418" s="2" t="s">
        <v>3731</v>
      </c>
      <c r="K2418" s="14"/>
      <c r="L2418" s="2" t="s">
        <v>1336</v>
      </c>
      <c r="M2418" s="33" t="e">
        <f>IF(db[[#This Row],[NB NOTA_C]]="","",COUNTIF([2]!B_MSK[concat],db[[#This Row],[NB NOTA_C]]))</f>
        <v>#REF!</v>
      </c>
      <c r="N2418" s="9" t="s">
        <v>1342</v>
      </c>
      <c r="O2418" s="5" t="s">
        <v>1403</v>
      </c>
      <c r="P2418" s="2" t="s">
        <v>2444</v>
      </c>
      <c r="Q2418" s="5"/>
      <c r="R2418" s="5" t="str">
        <f>IF(db[[#This Row],[QTY/ CTN]]="","",SUBSTITUTE(SUBSTITUTE(SUBSTITUTE(db[[#This Row],[QTY/ CTN]]," ","_",2),"(",""),")","")&amp;"_")</f>
        <v>20 GRS_</v>
      </c>
      <c r="S2418" s="5">
        <f>IF(db[[#This Row],[H_QTY/ CTN]]="","",SEARCH("_",db[[#This Row],[H_QTY/ CTN]]))</f>
        <v>7</v>
      </c>
      <c r="T2418" s="5">
        <f>IF(db[[#This Row],[H_QTY/ CTN]]="","",LEN(db[[#This Row],[H_QTY/ CTN]]))</f>
        <v>7</v>
      </c>
      <c r="U2418" s="40" t="str">
        <f>IF(db[[#This Row],[H_QTY/ CTN]]="","",LEFT(db[[#This Row],[H_QTY/ CTN]],db[[#This Row],[H_1]]-1))</f>
        <v>20 GRS</v>
      </c>
      <c r="V2418" s="40" t="str">
        <f>IF(NOT(db[[#This Row],[H_1]]=db[[#This Row],[H_2]]),MID(db[[#This Row],[H_QTY/ CTN]],db[[#This Row],[H_1]]+1,db[[#This Row],[H_2]]-db[[#This Row],[H_1]]-1),"")</f>
        <v/>
      </c>
      <c r="W2418" s="40" t="str">
        <f>IF(db[[#This Row],[QTY/ CTN B]]="","",LEFT(db[[#This Row],[QTY/ CTN B]],SEARCH(" ",db[[#This Row],[QTY/ CTN B]],1)-1))</f>
        <v>20</v>
      </c>
      <c r="X2418" s="40" t="str">
        <f>IF(db[[#This Row],[QTY/ CTN B]]="","",RIGHT(db[[#This Row],[QTY/ CTN B]],LEN(db[[#This Row],[QTY/ CTN B]])-SEARCH(" ",db[[#This Row],[QTY/ CTN B]],1)))</f>
        <v>GRS</v>
      </c>
      <c r="Y2418" s="40">
        <f>IF(db[[#This Row],[QTY/ CTN TG]]="",IF(db[[#This Row],[STN TG]]="","",12),LEFT(db[[#This Row],[QTY/ CTN TG]],SEARCH(" ",db[[#This Row],[QTY/ CTN TG]],1)-1))</f>
        <v>12</v>
      </c>
      <c r="Z24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18" s="40">
        <f>IF(db[[#This Row],[STN K]]="","",IF(db[[#This Row],[STN TG]]="LSN",12,""))</f>
        <v>12</v>
      </c>
      <c r="AB2418" s="40" t="str">
        <f>IF(db[[#This Row],[STN TG]]="LSN","PCS","")</f>
        <v>PCS</v>
      </c>
      <c r="AC2418" s="40">
        <f>db[[#This Row],[QTY B]]*IF(db[[#This Row],[QTY TG]]="",1,db[[#This Row],[QTY TG]])*IF(db[[#This Row],[QTY K]]="",1,db[[#This Row],[QTY K]])</f>
        <v>2880</v>
      </c>
      <c r="AD2418" s="40" t="str">
        <f>IF(db[[#This Row],[STN K]]="",IF(db[[#This Row],[STN TG]]="",db[[#This Row],[STN B]],db[[#This Row],[STN TG]]),db[[#This Row],[STN K]])</f>
        <v>PCS</v>
      </c>
      <c r="AE2418" s="40"/>
    </row>
    <row r="2419" spans="1:31" x14ac:dyDescent="0.25">
      <c r="A2419" s="40">
        <f t="shared" si="37"/>
        <v>2418</v>
      </c>
      <c r="B2419" s="5" t="str">
        <f>LOWER(SUBSTITUTE(SUBSTITUTE(SUBSTITUTE(SUBSTITUTE(SUBSTITUTE(SUBSTITUTE(SUBSTITUTE(SUBSTITUTE(db[[#This Row],[NB BM]]," ",),".",""),"-",""),"(",""),")",""),"/",""),"""",""),"+",""))</f>
        <v>pensiltf688asahan</v>
      </c>
      <c r="C2419" s="5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D2419" s="5" t="str">
        <f>LOWER(SUBSTITUTE(SUBSTITUTE(SUBSTITUTE(SUBSTITUTE(SUBSTITUTE(SUBSTITUTE(SUBSTITUTE(SUBSTITUTE(SUBSTITUTE(db[[#This Row],[NB PAJAK]]," ",""),"-",""),"(",""),")",""),".",""),",",""),"/",""),"""",""),"+",""))</f>
        <v/>
      </c>
      <c r="E241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pensiltf688asahan20grsuntana</v>
      </c>
      <c r="F241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penciltf688serutan20grs</v>
      </c>
      <c r="G2419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penciltf688serutanuntana</v>
      </c>
      <c r="H241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penciltf688serutan20grsuntana</v>
      </c>
      <c r="I2419" s="2" t="s">
        <v>3737</v>
      </c>
      <c r="J2419" s="2" t="s">
        <v>3732</v>
      </c>
      <c r="K2419" s="14"/>
      <c r="L2419" s="2" t="s">
        <v>1336</v>
      </c>
      <c r="M2419" s="33" t="e">
        <f>IF(db[[#This Row],[NB NOTA_C]]="","",COUNTIF([2]!B_MSK[concat],db[[#This Row],[NB NOTA_C]]))</f>
        <v>#REF!</v>
      </c>
      <c r="N2419" s="9" t="s">
        <v>1342</v>
      </c>
      <c r="O2419" s="5" t="s">
        <v>1403</v>
      </c>
      <c r="P2419" s="2" t="s">
        <v>2444</v>
      </c>
      <c r="Q2419" s="5"/>
      <c r="R2419" s="5" t="str">
        <f>IF(db[[#This Row],[QTY/ CTN]]="","",SUBSTITUTE(SUBSTITUTE(SUBSTITUTE(db[[#This Row],[QTY/ CTN]]," ","_",2),"(",""),")","")&amp;"_")</f>
        <v>20 GRS_</v>
      </c>
      <c r="S2419" s="5">
        <f>IF(db[[#This Row],[H_QTY/ CTN]]="","",SEARCH("_",db[[#This Row],[H_QTY/ CTN]]))</f>
        <v>7</v>
      </c>
      <c r="T2419" s="5">
        <f>IF(db[[#This Row],[H_QTY/ CTN]]="","",LEN(db[[#This Row],[H_QTY/ CTN]]))</f>
        <v>7</v>
      </c>
      <c r="U2419" s="40" t="str">
        <f>IF(db[[#This Row],[H_QTY/ CTN]]="","",LEFT(db[[#This Row],[H_QTY/ CTN]],db[[#This Row],[H_1]]-1))</f>
        <v>20 GRS</v>
      </c>
      <c r="V2419" s="40" t="str">
        <f>IF(NOT(db[[#This Row],[H_1]]=db[[#This Row],[H_2]]),MID(db[[#This Row],[H_QTY/ CTN]],db[[#This Row],[H_1]]+1,db[[#This Row],[H_2]]-db[[#This Row],[H_1]]-1),"")</f>
        <v/>
      </c>
      <c r="W2419" s="40" t="str">
        <f>IF(db[[#This Row],[QTY/ CTN B]]="","",LEFT(db[[#This Row],[QTY/ CTN B]],SEARCH(" ",db[[#This Row],[QTY/ CTN B]],1)-1))</f>
        <v>20</v>
      </c>
      <c r="X2419" s="40" t="str">
        <f>IF(db[[#This Row],[QTY/ CTN B]]="","",RIGHT(db[[#This Row],[QTY/ CTN B]],LEN(db[[#This Row],[QTY/ CTN B]])-SEARCH(" ",db[[#This Row],[QTY/ CTN B]],1)))</f>
        <v>GRS</v>
      </c>
      <c r="Y2419" s="40">
        <f>IF(db[[#This Row],[QTY/ CTN TG]]="",IF(db[[#This Row],[STN TG]]="","",12),LEFT(db[[#This Row],[QTY/ CTN TG]],SEARCH(" ",db[[#This Row],[QTY/ CTN TG]],1)-1))</f>
        <v>12</v>
      </c>
      <c r="Z24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19" s="40">
        <f>IF(db[[#This Row],[STN K]]="","",IF(db[[#This Row],[STN TG]]="LSN",12,""))</f>
        <v>12</v>
      </c>
      <c r="AB2419" s="40" t="str">
        <f>IF(db[[#This Row],[STN TG]]="LSN","PCS","")</f>
        <v>PCS</v>
      </c>
      <c r="AC2419" s="40">
        <f>db[[#This Row],[QTY B]]*IF(db[[#This Row],[QTY TG]]="",1,db[[#This Row],[QTY TG]])*IF(db[[#This Row],[QTY K]]="",1,db[[#This Row],[QTY K]])</f>
        <v>2880</v>
      </c>
      <c r="AD2419" s="40" t="str">
        <f>IF(db[[#This Row],[STN K]]="",IF(db[[#This Row],[STN TG]]="",db[[#This Row],[STN B]],db[[#This Row],[STN TG]]),db[[#This Row],[STN K]])</f>
        <v>PCS</v>
      </c>
      <c r="AE2419" s="40"/>
    </row>
    <row r="2420" spans="1:31" x14ac:dyDescent="0.25">
      <c r="A2420" s="40">
        <f t="shared" si="37"/>
        <v>2419</v>
      </c>
      <c r="B2420" s="5" t="str">
        <f>LOWER(SUBSTITUTE(SUBSTITUTE(SUBSTITUTE(SUBSTITUTE(SUBSTITUTE(SUBSTITUTE(SUBSTITUTE(SUBSTITUTE(db[[#This Row],[NB BM]]," ",),".",""),"-",""),"(",""),")",""),"/",""),"""",""),"+",""))</f>
        <v>pensiltf788asahan</v>
      </c>
      <c r="C2420" s="5" t="str">
        <f>LOWER(SUBSTITUTE(SUBSTITUTE(SUBSTITUTE(SUBSTITUTE(SUBSTITUTE(SUBSTITUTE(SUBSTITUTE(SUBSTITUTE(SUBSTITUTE(db[[#This Row],[NB NOTA]]," ",),".",""),"-",""),"(",""),")",""),",",""),"/",""),"""",""),"+",""))</f>
        <v>penciltf788serutan</v>
      </c>
      <c r="D2420" s="5" t="str">
        <f>LOWER(SUBSTITUTE(SUBSTITUTE(SUBSTITUTE(SUBSTITUTE(SUBSTITUTE(SUBSTITUTE(SUBSTITUTE(SUBSTITUTE(SUBSTITUTE(db[[#This Row],[NB PAJAK]]," ",""),"-",""),"(",""),")",""),".",""),",",""),"/",""),"""",""),"+",""))</f>
        <v/>
      </c>
      <c r="E242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pensiltf788asahan20grsuntana</v>
      </c>
      <c r="F242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penciltf788serutan20grs</v>
      </c>
      <c r="G2420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penciltf788serutanuntana</v>
      </c>
      <c r="H242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penciltf788serutan20grsuntana</v>
      </c>
      <c r="I2420" s="2" t="s">
        <v>6762</v>
      </c>
      <c r="J2420" s="2" t="s">
        <v>6761</v>
      </c>
      <c r="K2420" s="14"/>
      <c r="L2420" s="2" t="s">
        <v>1336</v>
      </c>
      <c r="M2420" s="33" t="e">
        <f>IF(db[[#This Row],[NB NOTA_C]]="","",COUNTIF([2]!B_MSK[concat],db[[#This Row],[NB NOTA_C]]))</f>
        <v>#REF!</v>
      </c>
      <c r="N2420" s="9" t="s">
        <v>1342</v>
      </c>
      <c r="O2420" s="5" t="s">
        <v>1403</v>
      </c>
      <c r="P2420" s="2" t="s">
        <v>2444</v>
      </c>
      <c r="Q2420" s="5"/>
      <c r="R2420" s="5" t="str">
        <f>IF(db[[#This Row],[QTY/ CTN]]="","",SUBSTITUTE(SUBSTITUTE(SUBSTITUTE(db[[#This Row],[QTY/ CTN]]," ","_",2),"(",""),")","")&amp;"_")</f>
        <v>20 GRS_</v>
      </c>
      <c r="S2420" s="5">
        <f>IF(db[[#This Row],[H_QTY/ CTN]]="","",SEARCH("_",db[[#This Row],[H_QTY/ CTN]]))</f>
        <v>7</v>
      </c>
      <c r="T2420" s="5">
        <f>IF(db[[#This Row],[H_QTY/ CTN]]="","",LEN(db[[#This Row],[H_QTY/ CTN]]))</f>
        <v>7</v>
      </c>
      <c r="U2420" s="40" t="str">
        <f>IF(db[[#This Row],[H_QTY/ CTN]]="","",LEFT(db[[#This Row],[H_QTY/ CTN]],db[[#This Row],[H_1]]-1))</f>
        <v>20 GRS</v>
      </c>
      <c r="V2420" s="40" t="str">
        <f>IF(NOT(db[[#This Row],[H_1]]=db[[#This Row],[H_2]]),MID(db[[#This Row],[H_QTY/ CTN]],db[[#This Row],[H_1]]+1,db[[#This Row],[H_2]]-db[[#This Row],[H_1]]-1),"")</f>
        <v/>
      </c>
      <c r="W2420" s="40" t="str">
        <f>IF(db[[#This Row],[QTY/ CTN B]]="","",LEFT(db[[#This Row],[QTY/ CTN B]],SEARCH(" ",db[[#This Row],[QTY/ CTN B]],1)-1))</f>
        <v>20</v>
      </c>
      <c r="X2420" s="40" t="str">
        <f>IF(db[[#This Row],[QTY/ CTN B]]="","",RIGHT(db[[#This Row],[QTY/ CTN B]],LEN(db[[#This Row],[QTY/ CTN B]])-SEARCH(" ",db[[#This Row],[QTY/ CTN B]],1)))</f>
        <v>GRS</v>
      </c>
      <c r="Y2420" s="40">
        <f>IF(db[[#This Row],[QTY/ CTN TG]]="",IF(db[[#This Row],[STN TG]]="","",12),LEFT(db[[#This Row],[QTY/ CTN TG]],SEARCH(" ",db[[#This Row],[QTY/ CTN TG]],1)-1))</f>
        <v>12</v>
      </c>
      <c r="Z24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20" s="40">
        <f>IF(db[[#This Row],[STN K]]="","",IF(db[[#This Row],[STN TG]]="LSN",12,""))</f>
        <v>12</v>
      </c>
      <c r="AB2420" s="40" t="str">
        <f>IF(db[[#This Row],[STN TG]]="LSN","PCS","")</f>
        <v>PCS</v>
      </c>
      <c r="AC2420" s="40">
        <f>db[[#This Row],[QTY B]]*IF(db[[#This Row],[QTY TG]]="",1,db[[#This Row],[QTY TG]])*IF(db[[#This Row],[QTY K]]="",1,db[[#This Row],[QTY K]])</f>
        <v>2880</v>
      </c>
      <c r="AD2420" s="40" t="str">
        <f>IF(db[[#This Row],[STN K]]="",IF(db[[#This Row],[STN TG]]="",db[[#This Row],[STN B]],db[[#This Row],[STN TG]]),db[[#This Row],[STN K]])</f>
        <v>PCS</v>
      </c>
      <c r="AE2420" s="40"/>
    </row>
    <row r="2421" spans="1:31" x14ac:dyDescent="0.25">
      <c r="A2421" s="40">
        <f t="shared" si="37"/>
        <v>2420</v>
      </c>
      <c r="B2421" s="5" t="str">
        <f>LOWER(SUBSTITUTE(SUBSTITUTE(SUBSTITUTE(SUBSTITUTE(SUBSTITUTE(SUBSTITUTE(SUBSTITUTE(SUBSTITUTE(db[[#This Row],[NB BM]]," ",),".",""),"-",""),"(",""),")",""),"/",""),"""",""),"+",""))</f>
        <v>pensiltf8882basahan</v>
      </c>
      <c r="C2421" s="5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D2421" s="5" t="str">
        <f>LOWER(SUBSTITUTE(SUBSTITUTE(SUBSTITUTE(SUBSTITUTE(SUBSTITUTE(SUBSTITUTE(SUBSTITUTE(SUBSTITUTE(SUBSTITUTE(db[[#This Row],[NB PAJAK]]," ",""),"-",""),"(",""),")",""),".",""),",",""),"/",""),"""",""),"+",""))</f>
        <v/>
      </c>
      <c r="E242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pensiltf8882basahan20grsuntana</v>
      </c>
      <c r="F242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penciltf8882bserutan20grs</v>
      </c>
      <c r="G2421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penciltf8882bserutanuntana</v>
      </c>
      <c r="H242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penciltf8882bserutan20grsuntana</v>
      </c>
      <c r="I2421" s="2" t="s">
        <v>3738</v>
      </c>
      <c r="J2421" s="2" t="s">
        <v>3733</v>
      </c>
      <c r="K2421" s="14"/>
      <c r="L2421" s="2" t="s">
        <v>1336</v>
      </c>
      <c r="M2421" s="33" t="e">
        <f>IF(db[[#This Row],[NB NOTA_C]]="","",COUNTIF([2]!B_MSK[concat],db[[#This Row],[NB NOTA_C]]))</f>
        <v>#REF!</v>
      </c>
      <c r="N2421" s="9" t="s">
        <v>1342</v>
      </c>
      <c r="O2421" s="5" t="s">
        <v>1403</v>
      </c>
      <c r="P2421" s="2" t="s">
        <v>2444</v>
      </c>
      <c r="Q2421" s="5"/>
      <c r="R2421" s="5" t="str">
        <f>IF(db[[#This Row],[QTY/ CTN]]="","",SUBSTITUTE(SUBSTITUTE(SUBSTITUTE(db[[#This Row],[QTY/ CTN]]," ","_",2),"(",""),")","")&amp;"_")</f>
        <v>20 GRS_</v>
      </c>
      <c r="S2421" s="5">
        <f>IF(db[[#This Row],[H_QTY/ CTN]]="","",SEARCH("_",db[[#This Row],[H_QTY/ CTN]]))</f>
        <v>7</v>
      </c>
      <c r="T2421" s="5">
        <f>IF(db[[#This Row],[H_QTY/ CTN]]="","",LEN(db[[#This Row],[H_QTY/ CTN]]))</f>
        <v>7</v>
      </c>
      <c r="U2421" s="40" t="str">
        <f>IF(db[[#This Row],[H_QTY/ CTN]]="","",LEFT(db[[#This Row],[H_QTY/ CTN]],db[[#This Row],[H_1]]-1))</f>
        <v>20 GRS</v>
      </c>
      <c r="V2421" s="40" t="str">
        <f>IF(NOT(db[[#This Row],[H_1]]=db[[#This Row],[H_2]]),MID(db[[#This Row],[H_QTY/ CTN]],db[[#This Row],[H_1]]+1,db[[#This Row],[H_2]]-db[[#This Row],[H_1]]-1),"")</f>
        <v/>
      </c>
      <c r="W2421" s="40" t="str">
        <f>IF(db[[#This Row],[QTY/ CTN B]]="","",LEFT(db[[#This Row],[QTY/ CTN B]],SEARCH(" ",db[[#This Row],[QTY/ CTN B]],1)-1))</f>
        <v>20</v>
      </c>
      <c r="X2421" s="40" t="str">
        <f>IF(db[[#This Row],[QTY/ CTN B]]="","",RIGHT(db[[#This Row],[QTY/ CTN B]],LEN(db[[#This Row],[QTY/ CTN B]])-SEARCH(" ",db[[#This Row],[QTY/ CTN B]],1)))</f>
        <v>GRS</v>
      </c>
      <c r="Y2421" s="40">
        <f>IF(db[[#This Row],[QTY/ CTN TG]]="",IF(db[[#This Row],[STN TG]]="","",12),LEFT(db[[#This Row],[QTY/ CTN TG]],SEARCH(" ",db[[#This Row],[QTY/ CTN TG]],1)-1))</f>
        <v>12</v>
      </c>
      <c r="Z24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21" s="40">
        <f>IF(db[[#This Row],[STN K]]="","",IF(db[[#This Row],[STN TG]]="LSN",12,""))</f>
        <v>12</v>
      </c>
      <c r="AB2421" s="40" t="str">
        <f>IF(db[[#This Row],[STN TG]]="LSN","PCS","")</f>
        <v>PCS</v>
      </c>
      <c r="AC2421" s="40">
        <f>db[[#This Row],[QTY B]]*IF(db[[#This Row],[QTY TG]]="",1,db[[#This Row],[QTY TG]])*IF(db[[#This Row],[QTY K]]="",1,db[[#This Row],[QTY K]])</f>
        <v>2880</v>
      </c>
      <c r="AD2421" s="40" t="str">
        <f>IF(db[[#This Row],[STN K]]="",IF(db[[#This Row],[STN TG]]="",db[[#This Row],[STN B]],db[[#This Row],[STN TG]]),db[[#This Row],[STN K]])</f>
        <v>PCS</v>
      </c>
      <c r="AE2421" s="40"/>
    </row>
    <row r="2422" spans="1:31" x14ac:dyDescent="0.25">
      <c r="A2422" s="40">
        <f t="shared" si="37"/>
        <v>2421</v>
      </c>
      <c r="B2422" s="5" t="str">
        <f>LOWER(SUBSTITUTE(SUBSTITUTE(SUBSTITUTE(SUBSTITUTE(SUBSTITUTE(SUBSTITUTE(SUBSTITUTE(SUBSTITUTE(db[[#This Row],[NB BM]]," ",),".",""),"-",""),"(",""),")",""),"/",""),"""",""),"+",""))</f>
        <v>pensiltf9882basahan</v>
      </c>
      <c r="C2422" s="5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D2422" s="5" t="str">
        <f>LOWER(SUBSTITUTE(SUBSTITUTE(SUBSTITUTE(SUBSTITUTE(SUBSTITUTE(SUBSTITUTE(SUBSTITUTE(SUBSTITUTE(SUBSTITUTE(db[[#This Row],[NB PAJAK]]," ",""),"-",""),"(",""),")",""),".",""),",",""),"/",""),"""",""),"+",""))</f>
        <v/>
      </c>
      <c r="E242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pensiltf9882basahan20grsuntana</v>
      </c>
      <c r="F242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penciltf988serutan2b20grs</v>
      </c>
      <c r="G2422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penciltf988serutan2buntana</v>
      </c>
      <c r="H242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penciltf988serutan2b20grsuntana</v>
      </c>
      <c r="I2422" s="2" t="s">
        <v>3739</v>
      </c>
      <c r="J2422" s="2" t="s">
        <v>3734</v>
      </c>
      <c r="K2422" s="14"/>
      <c r="L2422" s="2" t="s">
        <v>1336</v>
      </c>
      <c r="M2422" s="33" t="e">
        <f>IF(db[[#This Row],[NB NOTA_C]]="","",COUNTIF([2]!B_MSK[concat],db[[#This Row],[NB NOTA_C]]))</f>
        <v>#REF!</v>
      </c>
      <c r="N2422" s="9" t="s">
        <v>1342</v>
      </c>
      <c r="O2422" s="5" t="s">
        <v>1403</v>
      </c>
      <c r="P2422" s="2" t="s">
        <v>2444</v>
      </c>
      <c r="Q2422" s="5"/>
      <c r="R2422" s="5" t="str">
        <f>IF(db[[#This Row],[QTY/ CTN]]="","",SUBSTITUTE(SUBSTITUTE(SUBSTITUTE(db[[#This Row],[QTY/ CTN]]," ","_",2),"(",""),")","")&amp;"_")</f>
        <v>20 GRS_</v>
      </c>
      <c r="S2422" s="5">
        <f>IF(db[[#This Row],[H_QTY/ CTN]]="","",SEARCH("_",db[[#This Row],[H_QTY/ CTN]]))</f>
        <v>7</v>
      </c>
      <c r="T2422" s="5">
        <f>IF(db[[#This Row],[H_QTY/ CTN]]="","",LEN(db[[#This Row],[H_QTY/ CTN]]))</f>
        <v>7</v>
      </c>
      <c r="U2422" s="40" t="str">
        <f>IF(db[[#This Row],[H_QTY/ CTN]]="","",LEFT(db[[#This Row],[H_QTY/ CTN]],db[[#This Row],[H_1]]-1))</f>
        <v>20 GRS</v>
      </c>
      <c r="V2422" s="40" t="str">
        <f>IF(NOT(db[[#This Row],[H_1]]=db[[#This Row],[H_2]]),MID(db[[#This Row],[H_QTY/ CTN]],db[[#This Row],[H_1]]+1,db[[#This Row],[H_2]]-db[[#This Row],[H_1]]-1),"")</f>
        <v/>
      </c>
      <c r="W2422" s="40" t="str">
        <f>IF(db[[#This Row],[QTY/ CTN B]]="","",LEFT(db[[#This Row],[QTY/ CTN B]],SEARCH(" ",db[[#This Row],[QTY/ CTN B]],1)-1))</f>
        <v>20</v>
      </c>
      <c r="X2422" s="40" t="str">
        <f>IF(db[[#This Row],[QTY/ CTN B]]="","",RIGHT(db[[#This Row],[QTY/ CTN B]],LEN(db[[#This Row],[QTY/ CTN B]])-SEARCH(" ",db[[#This Row],[QTY/ CTN B]],1)))</f>
        <v>GRS</v>
      </c>
      <c r="Y2422" s="40">
        <f>IF(db[[#This Row],[QTY/ CTN TG]]="",IF(db[[#This Row],[STN TG]]="","",12),LEFT(db[[#This Row],[QTY/ CTN TG]],SEARCH(" ",db[[#This Row],[QTY/ CTN TG]],1)-1))</f>
        <v>12</v>
      </c>
      <c r="Z24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422" s="40">
        <f>IF(db[[#This Row],[STN K]]="","",IF(db[[#This Row],[STN TG]]="LSN",12,""))</f>
        <v>12</v>
      </c>
      <c r="AB2422" s="40" t="str">
        <f>IF(db[[#This Row],[STN TG]]="LSN","PCS","")</f>
        <v>PCS</v>
      </c>
      <c r="AC2422" s="40">
        <f>db[[#This Row],[QTY B]]*IF(db[[#This Row],[QTY TG]]="",1,db[[#This Row],[QTY TG]])*IF(db[[#This Row],[QTY K]]="",1,db[[#This Row],[QTY K]])</f>
        <v>2880</v>
      </c>
      <c r="AD2422" s="40" t="str">
        <f>IF(db[[#This Row],[STN K]]="",IF(db[[#This Row],[STN TG]]="",db[[#This Row],[STN B]],db[[#This Row],[STN TG]]),db[[#This Row],[STN K]])</f>
        <v>PCS</v>
      </c>
      <c r="AE2422" s="40"/>
    </row>
    <row r="2423" spans="1:31" x14ac:dyDescent="0.25">
      <c r="A2423" s="40">
        <f t="shared" si="37"/>
        <v>2422</v>
      </c>
      <c r="B2423" s="75" t="str">
        <f>LOWER(SUBSTITUTE(SUBSTITUTE(SUBSTITUTE(SUBSTITUTE(SUBSTITUTE(SUBSTITUTE(SUBSTITUTE(SUBSTITUTE(db[[#This Row],[NB BM]]," ",),".",""),"-",""),"(",""),")",""),"/",""),"""",""),"+",""))</f>
        <v>pw12wkoala</v>
      </c>
      <c r="C2423" s="75" t="str">
        <f>LOWER(SUBSTITUTE(SUBSTITUTE(SUBSTITUTE(SUBSTITUTE(SUBSTITUTE(SUBSTITUTE(SUBSTITUTE(SUBSTITUTE(SUBSTITUTE(db[[#This Row],[NB NOTA]]," ",),".",""),"-",""),"(",""),")",""),",",""),"/",""),"""",""),"+",""))</f>
        <v>pencilwarna12wkoala</v>
      </c>
      <c r="D2423" s="75" t="str">
        <f>LOWER(SUBSTITUTE(SUBSTITUTE(SUBSTITUTE(SUBSTITUTE(SUBSTITUTE(SUBSTITUTE(SUBSTITUTE(SUBSTITUTE(SUBSTITUTE(db[[#This Row],[NB PAJAK]]," ",""),"-",""),"(",""),")",""),".",""),",",""),"/",""),"""",""),"+",""))</f>
        <v/>
      </c>
      <c r="E2423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pw12wkoala20lsnuntana</v>
      </c>
      <c r="F2423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pencilwarna12wkoala20lsn</v>
      </c>
      <c r="G2423" s="75" t="str">
        <f>db[[#This Row],[NB NOTA_C]]&amp;LOWER(SUBSTITUTE(SUBSTITUTE(SUBSTITUTE(SUBSTITUTE(SUBSTITUTE(SUBSTITUTE(SUBSTITUTE(SUBSTITUTE(SUBSTITUTE(db[[#This Row],[FAKTUR]]," ",),".",""),"-",""),"(",""),")",""),",",""),"/",""),"""",""),"+",""))</f>
        <v>pencilwarna12wkoalauntana</v>
      </c>
      <c r="H2423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pencilwarna12wkoala20lsnuntana</v>
      </c>
      <c r="I2423" s="2" t="s">
        <v>5046</v>
      </c>
      <c r="J2423" s="4" t="s">
        <v>5037</v>
      </c>
      <c r="K2423" s="48"/>
      <c r="L2423" s="2" t="s">
        <v>1336</v>
      </c>
      <c r="M2423" s="76" t="e">
        <f>IF(db[[#This Row],[NB NOTA_C]]="","",COUNTIF([2]!B_MSK[concat],db[[#This Row],[NB NOTA_C]]))</f>
        <v>#REF!</v>
      </c>
      <c r="N2423" s="9" t="s">
        <v>1354</v>
      </c>
      <c r="O2423" s="5" t="s">
        <v>1428</v>
      </c>
      <c r="P2423" s="2" t="s">
        <v>2447</v>
      </c>
      <c r="Q2423" s="75"/>
      <c r="R2423" s="75" t="str">
        <f>IF(db[[#This Row],[QTY/ CTN]]="","",SUBSTITUTE(SUBSTITUTE(SUBSTITUTE(db[[#This Row],[QTY/ CTN]]," ","_",2),"(",""),")","")&amp;"_")</f>
        <v>20 LSN_</v>
      </c>
      <c r="S2423" s="75">
        <f>IF(db[[#This Row],[H_QTY/ CTN]]="","",SEARCH("_",db[[#This Row],[H_QTY/ CTN]]))</f>
        <v>7</v>
      </c>
      <c r="T2423" s="75">
        <f>IF(db[[#This Row],[H_QTY/ CTN]]="","",LEN(db[[#This Row],[H_QTY/ CTN]]))</f>
        <v>7</v>
      </c>
      <c r="U2423" s="77" t="str">
        <f>IF(db[[#This Row],[H_QTY/ CTN]]="","",LEFT(db[[#This Row],[H_QTY/ CTN]],db[[#This Row],[H_1]]-1))</f>
        <v>20 LSN</v>
      </c>
      <c r="V2423" s="77" t="str">
        <f>IF(NOT(db[[#This Row],[H_1]]=db[[#This Row],[H_2]]),MID(db[[#This Row],[H_QTY/ CTN]],db[[#This Row],[H_1]]+1,db[[#This Row],[H_2]]-db[[#This Row],[H_1]]-1),"")</f>
        <v/>
      </c>
      <c r="W2423" s="77" t="str">
        <f>IF(db[[#This Row],[QTY/ CTN B]]="","",LEFT(db[[#This Row],[QTY/ CTN B]],SEARCH(" ",db[[#This Row],[QTY/ CTN B]],1)-1))</f>
        <v>20</v>
      </c>
      <c r="X2423" s="77" t="str">
        <f>IF(db[[#This Row],[QTY/ CTN B]]="","",RIGHT(db[[#This Row],[QTY/ CTN B]],LEN(db[[#This Row],[QTY/ CTN B]])-SEARCH(" ",db[[#This Row],[QTY/ CTN B]],1)))</f>
        <v>LSN</v>
      </c>
      <c r="Y2423" s="77">
        <f>IF(db[[#This Row],[QTY/ CTN TG]]="",IF(db[[#This Row],[STN TG]]="","",12),LEFT(db[[#This Row],[QTY/ CTN TG]],SEARCH(" ",db[[#This Row],[QTY/ CTN TG]],1)-1))</f>
        <v>12</v>
      </c>
      <c r="Z2423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23" s="77" t="str">
        <f>IF(db[[#This Row],[STN K]]="","",IF(db[[#This Row],[STN TG]]="LSN",12,""))</f>
        <v/>
      </c>
      <c r="AB2423" s="77" t="str">
        <f>IF(db[[#This Row],[STN TG]]="LSN","PCS","")</f>
        <v/>
      </c>
      <c r="AC2423" s="77">
        <f>db[[#This Row],[QTY B]]*IF(db[[#This Row],[QTY TG]]="",1,db[[#This Row],[QTY TG]])*IF(db[[#This Row],[QTY K]]="",1,db[[#This Row],[QTY K]])</f>
        <v>240</v>
      </c>
      <c r="AD2423" s="77" t="str">
        <f>IF(db[[#This Row],[STN K]]="",IF(db[[#This Row],[STN TG]]="",db[[#This Row],[STN B]],db[[#This Row],[STN TG]]),db[[#This Row],[STN K]])</f>
        <v>PCS</v>
      </c>
      <c r="AE2423" s="40"/>
    </row>
    <row r="2424" spans="1:31" x14ac:dyDescent="0.25">
      <c r="A2424" s="40">
        <f t="shared" si="37"/>
        <v>2423</v>
      </c>
      <c r="B2424" s="110" t="str">
        <f>LOWER(SUBSTITUTE(SUBSTITUTE(SUBSTITUTE(SUBSTITUTE(SUBSTITUTE(SUBSTITUTE(SUBSTITUTE(SUBSTITUTE(db[[#This Row],[NB BM]]," ",),".",""),"-",""),"(",""),")",""),"/",""),"""",""),"+",""))</f>
        <v>pw12wpw812</v>
      </c>
      <c r="C2424" s="110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D2424" s="110" t="str">
        <f>LOWER(SUBSTITUTE(SUBSTITUTE(SUBSTITUTE(SUBSTITUTE(SUBSTITUTE(SUBSTITUTE(SUBSTITUTE(SUBSTITUTE(SUBSTITUTE(db[[#This Row],[NB PAJAK]]," ",""),"-",""),"(",""),")",""),".",""),",",""),"/",""),"""",""),"+",""))</f>
        <v/>
      </c>
      <c r="E2424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pw12wpw812240setuntana</v>
      </c>
      <c r="F2424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pencilwarna12wpw812240set</v>
      </c>
      <c r="G2424" s="110" t="str">
        <f>db[[#This Row],[NB NOTA_C]]&amp;LOWER(SUBSTITUTE(SUBSTITUTE(SUBSTITUTE(SUBSTITUTE(SUBSTITUTE(SUBSTITUTE(SUBSTITUTE(SUBSTITUTE(SUBSTITUTE(db[[#This Row],[FAKTUR]]," ",),".",""),"-",""),"(",""),")",""),",",""),"/",""),"""",""),"+",""))</f>
        <v>pencilwarna12wpw812untana</v>
      </c>
      <c r="H2424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pencilwarna12wpw812240setuntana</v>
      </c>
      <c r="I2424" s="30" t="s">
        <v>4194</v>
      </c>
      <c r="J2424" s="30" t="s">
        <v>4175</v>
      </c>
      <c r="K2424" s="23"/>
      <c r="L2424" s="2" t="s">
        <v>1336</v>
      </c>
      <c r="M2424" s="111" t="e">
        <f>IF(db[[#This Row],[NB NOTA_C]]="","",COUNTIF([2]!B_MSK[concat],db[[#This Row],[NB NOTA_C]]))</f>
        <v>#REF!</v>
      </c>
      <c r="N2424" s="112" t="s">
        <v>1343</v>
      </c>
      <c r="O2424" s="110" t="s">
        <v>2861</v>
      </c>
      <c r="P2424" s="30" t="s">
        <v>2447</v>
      </c>
      <c r="Q2424" s="110"/>
      <c r="R2424" s="110" t="str">
        <f>IF(db[[#This Row],[QTY/ CTN]]="","",SUBSTITUTE(SUBSTITUTE(SUBSTITUTE(db[[#This Row],[QTY/ CTN]]," ","_",2),"(",""),")","")&amp;"_")</f>
        <v>240 SET_</v>
      </c>
      <c r="S2424" s="110">
        <f>IF(db[[#This Row],[H_QTY/ CTN]]="","",SEARCH("_",db[[#This Row],[H_QTY/ CTN]]))</f>
        <v>8</v>
      </c>
      <c r="T2424" s="110">
        <f>IF(db[[#This Row],[H_QTY/ CTN]]="","",LEN(db[[#This Row],[H_QTY/ CTN]]))</f>
        <v>8</v>
      </c>
      <c r="U2424" s="113" t="str">
        <f>IF(db[[#This Row],[H_QTY/ CTN]]="","",LEFT(db[[#This Row],[H_QTY/ CTN]],db[[#This Row],[H_1]]-1))</f>
        <v>240 SET</v>
      </c>
      <c r="V2424" s="113" t="str">
        <f>IF(NOT(db[[#This Row],[H_1]]=db[[#This Row],[H_2]]),MID(db[[#This Row],[H_QTY/ CTN]],db[[#This Row],[H_1]]+1,db[[#This Row],[H_2]]-db[[#This Row],[H_1]]-1),"")</f>
        <v/>
      </c>
      <c r="W2424" s="40" t="str">
        <f>IF(db[[#This Row],[QTY/ CTN B]]="","",LEFT(db[[#This Row],[QTY/ CTN B]],SEARCH(" ",db[[#This Row],[QTY/ CTN B]],1)-1))</f>
        <v>240</v>
      </c>
      <c r="X2424" s="40" t="str">
        <f>IF(db[[#This Row],[QTY/ CTN B]]="","",RIGHT(db[[#This Row],[QTY/ CTN B]],LEN(db[[#This Row],[QTY/ CTN B]])-SEARCH(" ",db[[#This Row],[QTY/ CTN B]],1)))</f>
        <v>SET</v>
      </c>
      <c r="Y2424" s="40" t="str">
        <f>IF(db[[#This Row],[QTY/ CTN TG]]="",IF(db[[#This Row],[STN TG]]="","",12),LEFT(db[[#This Row],[QTY/ CTN TG]],SEARCH(" ",db[[#This Row],[QTY/ CTN TG]],1)-1))</f>
        <v/>
      </c>
      <c r="Z24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24" s="40" t="str">
        <f>IF(db[[#This Row],[STN K]]="","",IF(db[[#This Row],[STN TG]]="LSN",12,""))</f>
        <v/>
      </c>
      <c r="AB2424" s="40" t="str">
        <f>IF(db[[#This Row],[STN TG]]="LSN","PCS","")</f>
        <v/>
      </c>
      <c r="AC2424" s="40">
        <f>db[[#This Row],[QTY B]]*IF(db[[#This Row],[QTY TG]]="",1,db[[#This Row],[QTY TG]])*IF(db[[#This Row],[QTY K]]="",1,db[[#This Row],[QTY K]])</f>
        <v>240</v>
      </c>
      <c r="AD2424" s="40" t="str">
        <f>IF(db[[#This Row],[STN K]]="",IF(db[[#This Row],[STN TG]]="",db[[#This Row],[STN B]],db[[#This Row],[STN TG]]),db[[#This Row],[STN K]])</f>
        <v>SET</v>
      </c>
      <c r="AE2424" s="40"/>
    </row>
    <row r="2425" spans="1:31" x14ac:dyDescent="0.25">
      <c r="A2425" s="40">
        <f t="shared" si="37"/>
        <v>2424</v>
      </c>
      <c r="B2425" s="5" t="str">
        <f>LOWER(SUBSTITUTE(SUBSTITUTE(SUBSTITUTE(SUBSTITUTE(SUBSTITUTE(SUBSTITUTE(SUBSTITUTE(SUBSTITUTE(db[[#This Row],[NB BM]]," ",),".",""),"-",""),"(",""),")",""),"/",""),"""",""),"+",""))</f>
        <v>pensilzc105</v>
      </c>
      <c r="C2425" s="5" t="str">
        <f>LOWER(SUBSTITUTE(SUBSTITUTE(SUBSTITUTE(SUBSTITUTE(SUBSTITUTE(SUBSTITUTE(SUBSTITUTE(SUBSTITUTE(SUBSTITUTE(db[[#This Row],[NB NOTA]]," ",),".",""),"-",""),"(",""),")",""),",",""),"/",""),"""",""),"+",""))</f>
        <v>pencilzc105</v>
      </c>
      <c r="D2425" s="5" t="str">
        <f>LOWER(SUBSTITUTE(SUBSTITUTE(SUBSTITUTE(SUBSTITUTE(SUBSTITUTE(SUBSTITUTE(SUBSTITUTE(SUBSTITUTE(SUBSTITUTE(db[[#This Row],[NB PAJAK]]," ",""),"-",""),"(",""),")",""),".",""),",",""),"/",""),"""",""),"+",""))</f>
        <v/>
      </c>
      <c r="E242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pensilzc105864pcsuntana</v>
      </c>
      <c r="F242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pencilzc105864pcs</v>
      </c>
      <c r="G2425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pencilzc105untana</v>
      </c>
      <c r="H242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pencilzc105864pcsuntana</v>
      </c>
      <c r="I2425" s="2" t="s">
        <v>7659</v>
      </c>
      <c r="J2425" s="2" t="s">
        <v>7534</v>
      </c>
      <c r="K2425" s="14"/>
      <c r="L2425" s="70" t="s">
        <v>1336</v>
      </c>
      <c r="M2425" s="33" t="e">
        <f>IF(db[[#This Row],[NB NOTA_C]]="","",COUNTIF([2]!B_MSK[concat],db[[#This Row],[NB NOTA_C]]))</f>
        <v>#REF!</v>
      </c>
      <c r="N2425" s="9" t="s">
        <v>1352</v>
      </c>
      <c r="O2425" s="5" t="s">
        <v>7293</v>
      </c>
      <c r="Q2425" s="5"/>
      <c r="R2425" s="5" t="str">
        <f>IF(db[[#This Row],[QTY/ CTN]]="","",SUBSTITUTE(SUBSTITUTE(SUBSTITUTE(db[[#This Row],[QTY/ CTN]]," ","_",2),"(",""),")","")&amp;"_")</f>
        <v>864 PCS_</v>
      </c>
      <c r="S2425" s="5">
        <f>IF(db[[#This Row],[H_QTY/ CTN]]="","",SEARCH("_",db[[#This Row],[H_QTY/ CTN]]))</f>
        <v>8</v>
      </c>
      <c r="T2425" s="5">
        <f>IF(db[[#This Row],[H_QTY/ CTN]]="","",LEN(db[[#This Row],[H_QTY/ CTN]]))</f>
        <v>8</v>
      </c>
      <c r="U2425" s="40" t="str">
        <f>IF(db[[#This Row],[H_QTY/ CTN]]="","",LEFT(db[[#This Row],[H_QTY/ CTN]],db[[#This Row],[H_1]]-1))</f>
        <v>864 PCS</v>
      </c>
      <c r="V2425" s="40" t="str">
        <f>IF(NOT(db[[#This Row],[H_1]]=db[[#This Row],[H_2]]),MID(db[[#This Row],[H_QTY/ CTN]],db[[#This Row],[H_1]]+1,db[[#This Row],[H_2]]-db[[#This Row],[H_1]]-1),"")</f>
        <v/>
      </c>
      <c r="W2425" s="40" t="str">
        <f>IF(db[[#This Row],[QTY/ CTN B]]="","",LEFT(db[[#This Row],[QTY/ CTN B]],SEARCH(" ",db[[#This Row],[QTY/ CTN B]],1)-1))</f>
        <v>864</v>
      </c>
      <c r="X2425" s="40" t="str">
        <f>IF(db[[#This Row],[QTY/ CTN B]]="","",RIGHT(db[[#This Row],[QTY/ CTN B]],LEN(db[[#This Row],[QTY/ CTN B]])-SEARCH(" ",db[[#This Row],[QTY/ CTN B]],1)))</f>
        <v>PCS</v>
      </c>
      <c r="Y2425" s="40" t="str">
        <f>IF(db[[#This Row],[QTY/ CTN TG]]="",IF(db[[#This Row],[STN TG]]="","",12),LEFT(db[[#This Row],[QTY/ CTN TG]],SEARCH(" ",db[[#This Row],[QTY/ CTN TG]],1)-1))</f>
        <v/>
      </c>
      <c r="Z24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25" s="40" t="str">
        <f>IF(db[[#This Row],[STN K]]="","",IF(db[[#This Row],[STN TG]]="LSN",12,""))</f>
        <v/>
      </c>
      <c r="AB2425" s="40" t="str">
        <f>IF(db[[#This Row],[STN TG]]="LSN","PCS","")</f>
        <v/>
      </c>
      <c r="AC2425" s="40">
        <f>db[[#This Row],[QTY B]]*IF(db[[#This Row],[QTY TG]]="",1,db[[#This Row],[QTY TG]])*IF(db[[#This Row],[QTY K]]="",1,db[[#This Row],[QTY K]])</f>
        <v>864</v>
      </c>
      <c r="AD2425" s="40" t="str">
        <f>IF(db[[#This Row],[STN K]]="",IF(db[[#This Row],[STN TG]]="",db[[#This Row],[STN B]],db[[#This Row],[STN TG]]),db[[#This Row],[STN K]])</f>
        <v>PCS</v>
      </c>
      <c r="AE2425" s="40"/>
    </row>
    <row r="2426" spans="1:31" x14ac:dyDescent="0.25">
      <c r="A2426" s="40">
        <f t="shared" si="37"/>
        <v>2425</v>
      </c>
      <c r="B2426" s="5" t="str">
        <f>LOWER(SUBSTITUTE(SUBSTITUTE(SUBSTITUTE(SUBSTITUTE(SUBSTITUTE(SUBSTITUTE(SUBSTITUTE(SUBSTITUTE(db[[#This Row],[NB BM]]," ",),".",""),"-",""),"(",""),")",""),"/",""),"""",""),"+",""))</f>
        <v>garisanvc08430cmoffice</v>
      </c>
      <c r="C2426" s="5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D2426" s="5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E24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garisanvc08430cmoffice960pcsartomoro</v>
      </c>
      <c r="F24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pengvc08430cmoffice48pcs960pcs</v>
      </c>
      <c r="G2426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pengvc08430cmoffice48pcsartomoro</v>
      </c>
      <c r="H24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pengvc08430cmoffice48pcs960pcsartomoro</v>
      </c>
      <c r="I2426" s="2" t="s">
        <v>1603</v>
      </c>
      <c r="J2426" s="2" t="s">
        <v>2000</v>
      </c>
      <c r="K2426" s="14" t="s">
        <v>2001</v>
      </c>
      <c r="L2426" s="12" t="s">
        <v>1335</v>
      </c>
      <c r="M2426" s="34" t="e">
        <f>IF(db[[#This Row],[NB NOTA_C]]="","",COUNTIF([2]!B_MSK[concat],db[[#This Row],[NB NOTA_C]]))</f>
        <v>#REF!</v>
      </c>
      <c r="N2426" s="9" t="s">
        <v>1843</v>
      </c>
      <c r="O2426" s="5" t="s">
        <v>1855</v>
      </c>
      <c r="P2426" s="2" t="s">
        <v>2424</v>
      </c>
      <c r="R2426" s="2" t="str">
        <f>IF(db[[#This Row],[QTY/ CTN]]="","",SUBSTITUTE(SUBSTITUTE(SUBSTITUTE(db[[#This Row],[QTY/ CTN]]," ","_",2),"(",""),")","")&amp;"_")</f>
        <v>960 PCS_</v>
      </c>
      <c r="S2426" s="2">
        <f>IF(db[[#This Row],[H_QTY/ CTN]]="","",SEARCH("_",db[[#This Row],[H_QTY/ CTN]]))</f>
        <v>8</v>
      </c>
      <c r="T2426" s="2">
        <f>IF(db[[#This Row],[H_QTY/ CTN]]="","",LEN(db[[#This Row],[H_QTY/ CTN]]))</f>
        <v>8</v>
      </c>
      <c r="U2426" s="41" t="str">
        <f>IF(db[[#This Row],[H_QTY/ CTN]]="","",LEFT(db[[#This Row],[H_QTY/ CTN]],db[[#This Row],[H_1]]-1))</f>
        <v>960 PCS</v>
      </c>
      <c r="V2426" s="40" t="str">
        <f>IF(NOT(db[[#This Row],[H_1]]=db[[#This Row],[H_2]]),MID(db[[#This Row],[H_QTY/ CTN]],db[[#This Row],[H_1]]+1,db[[#This Row],[H_2]]-db[[#This Row],[H_1]]-1),"")</f>
        <v/>
      </c>
      <c r="W2426" s="40" t="str">
        <f>IF(db[[#This Row],[QTY/ CTN B]]="","",LEFT(db[[#This Row],[QTY/ CTN B]],SEARCH(" ",db[[#This Row],[QTY/ CTN B]],1)-1))</f>
        <v>960</v>
      </c>
      <c r="X2426" s="40" t="str">
        <f>IF(db[[#This Row],[QTY/ CTN B]]="","",RIGHT(db[[#This Row],[QTY/ CTN B]],LEN(db[[#This Row],[QTY/ CTN B]])-SEARCH(" ",db[[#This Row],[QTY/ CTN B]],1)))</f>
        <v>PCS</v>
      </c>
      <c r="Y2426" s="40" t="str">
        <f>IF(db[[#This Row],[QTY/ CTN TG]]="",IF(db[[#This Row],[STN TG]]="","",12),LEFT(db[[#This Row],[QTY/ CTN TG]],SEARCH(" ",db[[#This Row],[QTY/ CTN TG]],1)-1))</f>
        <v/>
      </c>
      <c r="Z24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26" s="40" t="str">
        <f>IF(db[[#This Row],[STN K]]="","",IF(db[[#This Row],[STN TG]]="LSN",12,""))</f>
        <v/>
      </c>
      <c r="AB2426" s="40" t="str">
        <f>IF(db[[#This Row],[STN TG]]="LSN","PCS","")</f>
        <v/>
      </c>
      <c r="AC2426" s="40">
        <f>db[[#This Row],[QTY B]]*IF(db[[#This Row],[QTY TG]]="",1,db[[#This Row],[QTY TG]])*IF(db[[#This Row],[QTY K]]="",1,db[[#This Row],[QTY K]])</f>
        <v>960</v>
      </c>
      <c r="AD2426" s="40" t="str">
        <f>IF(db[[#This Row],[STN K]]="",IF(db[[#This Row],[STN TG]]="",db[[#This Row],[STN B]],db[[#This Row],[STN TG]]),db[[#This Row],[STN K]])</f>
        <v>PCS</v>
      </c>
      <c r="AE2426" s="40"/>
    </row>
    <row r="2427" spans="1:31" x14ac:dyDescent="0.25">
      <c r="A2427" s="40">
        <f t="shared" si="37"/>
        <v>2426</v>
      </c>
      <c r="B2427" s="5" t="str">
        <f>LOWER(SUBSTITUTE(SUBSTITUTE(SUBSTITUTE(SUBSTITUTE(SUBSTITUTE(SUBSTITUTE(SUBSTITUTE(SUBSTITUTE(db[[#This Row],[NB BM]]," ",),".",""),"-",""),"(",""),")",""),"/",""),"""",""),"+",""))</f>
        <v>penggaris30cmkayagikyp3138</v>
      </c>
      <c r="C2427" s="5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D2427" s="5" t="str">
        <f>LOWER(SUBSTITUTE(SUBSTITUTE(SUBSTITUTE(SUBSTITUTE(SUBSTITUTE(SUBSTITUTE(SUBSTITUTE(SUBSTITUTE(SUBSTITUTE(db[[#This Row],[NB PAJAK]]," ",""),"-",""),"(",""),")",""),".",""),",",""),"/",""),"""",""),"+",""))</f>
        <v/>
      </c>
      <c r="E24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penggaris30cmkayagikyp313880lsnuntana</v>
      </c>
      <c r="F24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penggaris30cmkayagikyp313880lsn</v>
      </c>
      <c r="G2427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penggaris30cmkayagikyp3138untana</v>
      </c>
      <c r="H24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penggaris30cmkayagikyp313880lsnuntana</v>
      </c>
      <c r="I2427" s="2" t="s">
        <v>1656</v>
      </c>
      <c r="J2427" s="2" t="s">
        <v>2764</v>
      </c>
      <c r="K2427" s="14"/>
      <c r="L2427" s="2" t="s">
        <v>1336</v>
      </c>
      <c r="M2427" s="34" t="e">
        <f>IF(db[[#This Row],[NB NOTA_C]]="","",COUNTIF([2]!B_MSK[concat],db[[#This Row],[NB NOTA_C]]))</f>
        <v>#REF!</v>
      </c>
      <c r="N2427" s="9" t="s">
        <v>1349</v>
      </c>
      <c r="O2427" s="5" t="s">
        <v>1419</v>
      </c>
      <c r="P2427" s="2" t="s">
        <v>2424</v>
      </c>
      <c r="R2427" s="2" t="str">
        <f>IF(db[[#This Row],[QTY/ CTN]]="","",SUBSTITUTE(SUBSTITUTE(SUBSTITUTE(db[[#This Row],[QTY/ CTN]]," ","_",2),"(",""),")","")&amp;"_")</f>
        <v>80 LSN_</v>
      </c>
      <c r="S2427" s="2">
        <f>IF(db[[#This Row],[H_QTY/ CTN]]="","",SEARCH("_",db[[#This Row],[H_QTY/ CTN]]))</f>
        <v>7</v>
      </c>
      <c r="T2427" s="2">
        <f>IF(db[[#This Row],[H_QTY/ CTN]]="","",LEN(db[[#This Row],[H_QTY/ CTN]]))</f>
        <v>7</v>
      </c>
      <c r="U2427" s="41" t="str">
        <f>IF(db[[#This Row],[H_QTY/ CTN]]="","",LEFT(db[[#This Row],[H_QTY/ CTN]],db[[#This Row],[H_1]]-1))</f>
        <v>80 LSN</v>
      </c>
      <c r="V2427" s="40" t="str">
        <f>IF(NOT(db[[#This Row],[H_1]]=db[[#This Row],[H_2]]),MID(db[[#This Row],[H_QTY/ CTN]],db[[#This Row],[H_1]]+1,db[[#This Row],[H_2]]-db[[#This Row],[H_1]]-1),"")</f>
        <v/>
      </c>
      <c r="W2427" s="40" t="str">
        <f>IF(db[[#This Row],[QTY/ CTN B]]="","",LEFT(db[[#This Row],[QTY/ CTN B]],SEARCH(" ",db[[#This Row],[QTY/ CTN B]],1)-1))</f>
        <v>80</v>
      </c>
      <c r="X2427" s="40" t="str">
        <f>IF(db[[#This Row],[QTY/ CTN B]]="","",RIGHT(db[[#This Row],[QTY/ CTN B]],LEN(db[[#This Row],[QTY/ CTN B]])-SEARCH(" ",db[[#This Row],[QTY/ CTN B]],1)))</f>
        <v>LSN</v>
      </c>
      <c r="Y2427" s="40">
        <f>IF(db[[#This Row],[QTY/ CTN TG]]="",IF(db[[#This Row],[STN TG]]="","",12),LEFT(db[[#This Row],[QTY/ CTN TG]],SEARCH(" ",db[[#This Row],[QTY/ CTN TG]],1)-1))</f>
        <v>12</v>
      </c>
      <c r="Z24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27" s="40" t="str">
        <f>IF(db[[#This Row],[STN K]]="","",IF(db[[#This Row],[STN TG]]="LSN",12,""))</f>
        <v/>
      </c>
      <c r="AB2427" s="40" t="str">
        <f>IF(db[[#This Row],[STN TG]]="LSN","PCS","")</f>
        <v/>
      </c>
      <c r="AC2427" s="40">
        <f>db[[#This Row],[QTY B]]*IF(db[[#This Row],[QTY TG]]="",1,db[[#This Row],[QTY TG]])*IF(db[[#This Row],[QTY K]]="",1,db[[#This Row],[QTY K]])</f>
        <v>960</v>
      </c>
      <c r="AD2427" s="40" t="str">
        <f>IF(db[[#This Row],[STN K]]="",IF(db[[#This Row],[STN TG]]="",db[[#This Row],[STN B]],db[[#This Row],[STN TG]]),db[[#This Row],[STN K]])</f>
        <v>PCS</v>
      </c>
      <c r="AE2427" s="40"/>
    </row>
    <row r="2428" spans="1:31" x14ac:dyDescent="0.25">
      <c r="A2428" s="40">
        <f t="shared" si="37"/>
        <v>2427</v>
      </c>
      <c r="B2428" s="5" t="str">
        <f>LOWER(SUBSTITUTE(SUBSTITUTE(SUBSTITUTE(SUBSTITUTE(SUBSTITUTE(SUBSTITUTE(SUBSTITUTE(SUBSTITUTE(db[[#This Row],[NB BM]]," ",),".",""),"-",""),"(",""),")",""),"/",""),"""",""),"+",""))</f>
        <v>penggaris30cmkayagikyp3136</v>
      </c>
      <c r="C2428" s="5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D2428" s="5" t="str">
        <f>LOWER(SUBSTITUTE(SUBSTITUTE(SUBSTITUTE(SUBSTITUTE(SUBSTITUTE(SUBSTITUTE(SUBSTITUTE(SUBSTITUTE(SUBSTITUTE(db[[#This Row],[NB PAJAK]]," ",""),"-",""),"(",""),")",""),".",""),",",""),"/",""),"""",""),"+",""))</f>
        <v/>
      </c>
      <c r="E242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penggaris30cmkayagikyp313680lsnuntana</v>
      </c>
      <c r="F242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penggaris30cmkayagikyp313680lsn</v>
      </c>
      <c r="G2428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penggaris30cmkayagikyp3136untana</v>
      </c>
      <c r="H242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penggaris30cmkayagikyp313680lsnuntana</v>
      </c>
      <c r="I2428" s="2" t="s">
        <v>1655</v>
      </c>
      <c r="J2428" s="2" t="s">
        <v>2763</v>
      </c>
      <c r="K2428" s="1"/>
      <c r="L2428" s="2" t="s">
        <v>1336</v>
      </c>
      <c r="M2428" s="34" t="e">
        <f>IF(db[[#This Row],[NB NOTA_C]]="","",COUNTIF([2]!B_MSK[concat],db[[#This Row],[NB NOTA_C]]))</f>
        <v>#REF!</v>
      </c>
      <c r="N2428" s="9" t="s">
        <v>1349</v>
      </c>
      <c r="O2428" s="5" t="s">
        <v>1419</v>
      </c>
      <c r="P2428" s="2" t="s">
        <v>2424</v>
      </c>
      <c r="R2428" s="2" t="str">
        <f>IF(db[[#This Row],[QTY/ CTN]]="","",SUBSTITUTE(SUBSTITUTE(SUBSTITUTE(db[[#This Row],[QTY/ CTN]]," ","_",2),"(",""),")","")&amp;"_")</f>
        <v>80 LSN_</v>
      </c>
      <c r="S2428" s="2">
        <f>IF(db[[#This Row],[H_QTY/ CTN]]="","",SEARCH("_",db[[#This Row],[H_QTY/ CTN]]))</f>
        <v>7</v>
      </c>
      <c r="T2428" s="2">
        <f>IF(db[[#This Row],[H_QTY/ CTN]]="","",LEN(db[[#This Row],[H_QTY/ CTN]]))</f>
        <v>7</v>
      </c>
      <c r="U2428" s="41" t="str">
        <f>IF(db[[#This Row],[H_QTY/ CTN]]="","",LEFT(db[[#This Row],[H_QTY/ CTN]],db[[#This Row],[H_1]]-1))</f>
        <v>80 LSN</v>
      </c>
      <c r="V2428" s="40" t="str">
        <f>IF(NOT(db[[#This Row],[H_1]]=db[[#This Row],[H_2]]),MID(db[[#This Row],[H_QTY/ CTN]],db[[#This Row],[H_1]]+1,db[[#This Row],[H_2]]-db[[#This Row],[H_1]]-1),"")</f>
        <v/>
      </c>
      <c r="W2428" s="40" t="str">
        <f>IF(db[[#This Row],[QTY/ CTN B]]="","",LEFT(db[[#This Row],[QTY/ CTN B]],SEARCH(" ",db[[#This Row],[QTY/ CTN B]],1)-1))</f>
        <v>80</v>
      </c>
      <c r="X2428" s="40" t="str">
        <f>IF(db[[#This Row],[QTY/ CTN B]]="","",RIGHT(db[[#This Row],[QTY/ CTN B]],LEN(db[[#This Row],[QTY/ CTN B]])-SEARCH(" ",db[[#This Row],[QTY/ CTN B]],1)))</f>
        <v>LSN</v>
      </c>
      <c r="Y2428" s="40">
        <f>IF(db[[#This Row],[QTY/ CTN TG]]="",IF(db[[#This Row],[STN TG]]="","",12),LEFT(db[[#This Row],[QTY/ CTN TG]],SEARCH(" ",db[[#This Row],[QTY/ CTN TG]],1)-1))</f>
        <v>12</v>
      </c>
      <c r="Z24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28" s="40" t="str">
        <f>IF(db[[#This Row],[STN K]]="","",IF(db[[#This Row],[STN TG]]="LSN",12,""))</f>
        <v/>
      </c>
      <c r="AB2428" s="40" t="str">
        <f>IF(db[[#This Row],[STN TG]]="LSN","PCS","")</f>
        <v/>
      </c>
      <c r="AC2428" s="40">
        <f>db[[#This Row],[QTY B]]*IF(db[[#This Row],[QTY TG]]="",1,db[[#This Row],[QTY TG]])*IF(db[[#This Row],[QTY K]]="",1,db[[#This Row],[QTY K]])</f>
        <v>960</v>
      </c>
      <c r="AD2428" s="40" t="str">
        <f>IF(db[[#This Row],[STN K]]="",IF(db[[#This Row],[STN TG]]="",db[[#This Row],[STN B]],db[[#This Row],[STN TG]]),db[[#This Row],[STN K]])</f>
        <v>PCS</v>
      </c>
      <c r="AE2428" s="40"/>
    </row>
    <row r="2429" spans="1:31" x14ac:dyDescent="0.25">
      <c r="A2429" s="40">
        <f t="shared" si="37"/>
        <v>2428</v>
      </c>
      <c r="B2429" s="5" t="str">
        <f>LOWER(SUBSTITUTE(SUBSTITUTE(SUBSTITUTE(SUBSTITUTE(SUBSTITUTE(SUBSTITUTE(SUBSTITUTE(SUBSTITUTE(db[[#This Row],[NB BM]]," ",),".",""),"-",""),"(",""),")",""),"/",""),"""",""),"+",""))</f>
        <v>penggaris30cmkyp3127c</v>
      </c>
      <c r="C2429" s="5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D2429" s="5" t="str">
        <f>LOWER(SUBSTITUTE(SUBSTITUTE(SUBSTITUTE(SUBSTITUTE(SUBSTITUTE(SUBSTITUTE(SUBSTITUTE(SUBSTITUTE(SUBSTITUTE(db[[#This Row],[NB PAJAK]]," ",""),"-",""),"(",""),")",""),".",""),",",""),"/",""),"""",""),"+",""))</f>
        <v/>
      </c>
      <c r="E242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penggaris30cmkyp3127c80lsnuntana</v>
      </c>
      <c r="F242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penggaris30cmkyp3127c80lsn</v>
      </c>
      <c r="G2429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penggaris30cmkyp3127cuntana</v>
      </c>
      <c r="H242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penggaris30cmkyp3127c80lsnuntana</v>
      </c>
      <c r="I2429" s="2" t="s">
        <v>1659</v>
      </c>
      <c r="J2429" s="2" t="s">
        <v>2765</v>
      </c>
      <c r="K2429" s="14"/>
      <c r="L2429" s="2" t="s">
        <v>1336</v>
      </c>
      <c r="M2429" s="34" t="e">
        <f>IF(db[[#This Row],[NB NOTA_C]]="","",COUNTIF([2]!B_MSK[concat],db[[#This Row],[NB NOTA_C]]))</f>
        <v>#REF!</v>
      </c>
      <c r="N2429" s="9" t="s">
        <v>1349</v>
      </c>
      <c r="O2429" s="5" t="s">
        <v>1419</v>
      </c>
      <c r="P2429" s="2" t="s">
        <v>2424</v>
      </c>
      <c r="R2429" s="2" t="str">
        <f>IF(db[[#This Row],[QTY/ CTN]]="","",SUBSTITUTE(SUBSTITUTE(SUBSTITUTE(db[[#This Row],[QTY/ CTN]]," ","_",2),"(",""),")","")&amp;"_")</f>
        <v>80 LSN_</v>
      </c>
      <c r="S2429" s="2">
        <f>IF(db[[#This Row],[H_QTY/ CTN]]="","",SEARCH("_",db[[#This Row],[H_QTY/ CTN]]))</f>
        <v>7</v>
      </c>
      <c r="T2429" s="2">
        <f>IF(db[[#This Row],[H_QTY/ CTN]]="","",LEN(db[[#This Row],[H_QTY/ CTN]]))</f>
        <v>7</v>
      </c>
      <c r="U2429" s="41" t="str">
        <f>IF(db[[#This Row],[H_QTY/ CTN]]="","",LEFT(db[[#This Row],[H_QTY/ CTN]],db[[#This Row],[H_1]]-1))</f>
        <v>80 LSN</v>
      </c>
      <c r="V2429" s="40" t="str">
        <f>IF(NOT(db[[#This Row],[H_1]]=db[[#This Row],[H_2]]),MID(db[[#This Row],[H_QTY/ CTN]],db[[#This Row],[H_1]]+1,db[[#This Row],[H_2]]-db[[#This Row],[H_1]]-1),"")</f>
        <v/>
      </c>
      <c r="W2429" s="40" t="str">
        <f>IF(db[[#This Row],[QTY/ CTN B]]="","",LEFT(db[[#This Row],[QTY/ CTN B]],SEARCH(" ",db[[#This Row],[QTY/ CTN B]],1)-1))</f>
        <v>80</v>
      </c>
      <c r="X2429" s="40" t="str">
        <f>IF(db[[#This Row],[QTY/ CTN B]]="","",RIGHT(db[[#This Row],[QTY/ CTN B]],LEN(db[[#This Row],[QTY/ CTN B]])-SEARCH(" ",db[[#This Row],[QTY/ CTN B]],1)))</f>
        <v>LSN</v>
      </c>
      <c r="Y2429" s="40">
        <f>IF(db[[#This Row],[QTY/ CTN TG]]="",IF(db[[#This Row],[STN TG]]="","",12),LEFT(db[[#This Row],[QTY/ CTN TG]],SEARCH(" ",db[[#This Row],[QTY/ CTN TG]],1)-1))</f>
        <v>12</v>
      </c>
      <c r="Z24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29" s="40" t="str">
        <f>IF(db[[#This Row],[STN K]]="","",IF(db[[#This Row],[STN TG]]="LSN",12,""))</f>
        <v/>
      </c>
      <c r="AB2429" s="40" t="str">
        <f>IF(db[[#This Row],[STN TG]]="LSN","PCS","")</f>
        <v/>
      </c>
      <c r="AC2429" s="40">
        <f>db[[#This Row],[QTY B]]*IF(db[[#This Row],[QTY TG]]="",1,db[[#This Row],[QTY TG]])*IF(db[[#This Row],[QTY K]]="",1,db[[#This Row],[QTY K]])</f>
        <v>960</v>
      </c>
      <c r="AD2429" s="40" t="str">
        <f>IF(db[[#This Row],[STN K]]="",IF(db[[#This Row],[STN TG]]="",db[[#This Row],[STN B]],db[[#This Row],[STN TG]]),db[[#This Row],[STN K]])</f>
        <v>PCS</v>
      </c>
      <c r="AE2429" s="40"/>
    </row>
    <row r="2430" spans="1:31" x14ac:dyDescent="0.25">
      <c r="A2430" s="40">
        <f t="shared" si="37"/>
        <v>2429</v>
      </c>
      <c r="B2430" s="5" t="str">
        <f>LOWER(SUBSTITUTE(SUBSTITUTE(SUBSTITUTE(SUBSTITUTE(SUBSTITUTE(SUBSTITUTE(SUBSTITUTE(SUBSTITUTE(db[[#This Row],[NB BM]]," ",),".",""),"-",""),"(",""),")",""),"/",""),"""",""),"+",""))</f>
        <v>garisan30cmdbf27</v>
      </c>
      <c r="C2430" s="5" t="str">
        <f>LOWER(SUBSTITUTE(SUBSTITUTE(SUBSTITUTE(SUBSTITUTE(SUBSTITUTE(SUBSTITUTE(SUBSTITUTE(SUBSTITUTE(SUBSTITUTE(db[[#This Row],[NB NOTA]]," ",),".",""),"-",""),"(",""),")",""),",",""),"/",""),"""",""),"+",""))</f>
        <v>penggaris30cmdbf27</v>
      </c>
      <c r="D2430" s="5" t="str">
        <f>LOWER(SUBSTITUTE(SUBSTITUTE(SUBSTITUTE(SUBSTITUTE(SUBSTITUTE(SUBSTITUTE(SUBSTITUTE(SUBSTITUTE(SUBSTITUTE(db[[#This Row],[NB PAJAK]]," ",""),"-",""),"(",""),")",""),".",""),",",""),"/",""),"""",""),"+",""))</f>
        <v/>
      </c>
      <c r="E243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garisan30cmdbf2780lsnuntana</v>
      </c>
      <c r="F243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penggaris30cmdbf2780lsn</v>
      </c>
      <c r="G2430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penggaris30cmdbf27untana</v>
      </c>
      <c r="H243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penggaris30cmdbf2780lsnuntana</v>
      </c>
      <c r="I2430" s="2" t="s">
        <v>4831</v>
      </c>
      <c r="J2430" s="2" t="s">
        <v>4793</v>
      </c>
      <c r="K2430" s="14"/>
      <c r="L2430" s="2" t="s">
        <v>1336</v>
      </c>
      <c r="M2430" s="33" t="e">
        <f>IF(db[[#This Row],[NB NOTA_C]]="","",COUNTIF([2]!B_MSK[concat],db[[#This Row],[NB NOTA_C]]))</f>
        <v>#REF!</v>
      </c>
      <c r="N2430" s="9" t="s">
        <v>2305</v>
      </c>
      <c r="O2430" s="5" t="s">
        <v>1419</v>
      </c>
      <c r="P2430" s="2" t="s">
        <v>2424</v>
      </c>
      <c r="Q2430" s="5"/>
      <c r="R2430" s="5" t="str">
        <f>IF(db[[#This Row],[QTY/ CTN]]="","",SUBSTITUTE(SUBSTITUTE(SUBSTITUTE(db[[#This Row],[QTY/ CTN]]," ","_",2),"(",""),")","")&amp;"_")</f>
        <v>80 LSN_</v>
      </c>
      <c r="S2430" s="5">
        <f>IF(db[[#This Row],[H_QTY/ CTN]]="","",SEARCH("_",db[[#This Row],[H_QTY/ CTN]]))</f>
        <v>7</v>
      </c>
      <c r="T2430" s="5">
        <f>IF(db[[#This Row],[H_QTY/ CTN]]="","",LEN(db[[#This Row],[H_QTY/ CTN]]))</f>
        <v>7</v>
      </c>
      <c r="U2430" s="40" t="str">
        <f>IF(db[[#This Row],[H_QTY/ CTN]]="","",LEFT(db[[#This Row],[H_QTY/ CTN]],db[[#This Row],[H_1]]-1))</f>
        <v>80 LSN</v>
      </c>
      <c r="V2430" s="40" t="str">
        <f>IF(NOT(db[[#This Row],[H_1]]=db[[#This Row],[H_2]]),MID(db[[#This Row],[H_QTY/ CTN]],db[[#This Row],[H_1]]+1,db[[#This Row],[H_2]]-db[[#This Row],[H_1]]-1),"")</f>
        <v/>
      </c>
      <c r="W2430" s="40" t="str">
        <f>IF(db[[#This Row],[QTY/ CTN B]]="","",LEFT(db[[#This Row],[QTY/ CTN B]],SEARCH(" ",db[[#This Row],[QTY/ CTN B]],1)-1))</f>
        <v>80</v>
      </c>
      <c r="X2430" s="40" t="str">
        <f>IF(db[[#This Row],[QTY/ CTN B]]="","",RIGHT(db[[#This Row],[QTY/ CTN B]],LEN(db[[#This Row],[QTY/ CTN B]])-SEARCH(" ",db[[#This Row],[QTY/ CTN B]],1)))</f>
        <v>LSN</v>
      </c>
      <c r="Y2430" s="40">
        <f>IF(db[[#This Row],[QTY/ CTN TG]]="",IF(db[[#This Row],[STN TG]]="","",12),LEFT(db[[#This Row],[QTY/ CTN TG]],SEARCH(" ",db[[#This Row],[QTY/ CTN TG]],1)-1))</f>
        <v>12</v>
      </c>
      <c r="Z24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0" s="40" t="str">
        <f>IF(db[[#This Row],[STN K]]="","",IF(db[[#This Row],[STN TG]]="LSN",12,""))</f>
        <v/>
      </c>
      <c r="AB2430" s="40" t="str">
        <f>IF(db[[#This Row],[STN TG]]="LSN","PCS","")</f>
        <v/>
      </c>
      <c r="AC2430" s="40">
        <f>db[[#This Row],[QTY B]]*IF(db[[#This Row],[QTY TG]]="",1,db[[#This Row],[QTY TG]])*IF(db[[#This Row],[QTY K]]="",1,db[[#This Row],[QTY K]])</f>
        <v>960</v>
      </c>
      <c r="AD2430" s="40" t="str">
        <f>IF(db[[#This Row],[STN K]]="",IF(db[[#This Row],[STN TG]]="",db[[#This Row],[STN B]],db[[#This Row],[STN TG]]),db[[#This Row],[STN K]])</f>
        <v>PCS</v>
      </c>
      <c r="AE2430" s="40"/>
    </row>
    <row r="2431" spans="1:31" x14ac:dyDescent="0.25">
      <c r="A2431" s="78">
        <f t="shared" si="37"/>
        <v>2430</v>
      </c>
      <c r="B2431" s="79" t="str">
        <f>LOWER(SUBSTITUTE(SUBSTITUTE(SUBSTITUTE(SUBSTITUTE(SUBSTITUTE(SUBSTITUTE(SUBSTITUTE(SUBSTITUTE(db[[#This Row],[NB BM]]," ",),".",""),"-",""),"(",""),")",""),"/",""),"""",""),"+",""))</f>
        <v>garisan30cmdbp072</v>
      </c>
      <c r="C2431" s="79" t="str">
        <f>LOWER(SUBSTITUTE(SUBSTITUTE(SUBSTITUTE(SUBSTITUTE(SUBSTITUTE(SUBSTITUTE(SUBSTITUTE(SUBSTITUTE(SUBSTITUTE(db[[#This Row],[NB NOTA]]," ",),".",""),"-",""),"(",""),")",""),",",""),"/",""),"""",""),"+",""))</f>
        <v>penggaris30cmdbp072</v>
      </c>
      <c r="D2431" s="79" t="str">
        <f>LOWER(SUBSTITUTE(SUBSTITUTE(SUBSTITUTE(SUBSTITUTE(SUBSTITUTE(SUBSTITUTE(SUBSTITUTE(SUBSTITUTE(SUBSTITUTE(db[[#This Row],[NB PAJAK]]," ",""),"-",""),"(",""),")",""),".",""),",",""),"/",""),"""",""),"+",""))</f>
        <v/>
      </c>
      <c r="E2431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garisan30cmdbp07280lsnuntana</v>
      </c>
      <c r="F2431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penggaris30cmdbp07280lsn</v>
      </c>
      <c r="G2431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penggaris30cmdbp072untana</v>
      </c>
      <c r="H2431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penggaris30cmdbp07280lsnuntana</v>
      </c>
      <c r="I2431" s="70" t="s">
        <v>7138</v>
      </c>
      <c r="J2431" s="70" t="s">
        <v>7137</v>
      </c>
      <c r="K2431" s="71"/>
      <c r="L2431" s="70" t="s">
        <v>1336</v>
      </c>
      <c r="M2431" s="80" t="e">
        <f>IF(db[[#This Row],[NB NOTA_C]]="","",COUNTIF([2]!B_MSK[concat],db[[#This Row],[NB NOTA_C]]))</f>
        <v>#REF!</v>
      </c>
      <c r="N2431" s="81" t="s">
        <v>2305</v>
      </c>
      <c r="O2431" s="79" t="s">
        <v>1419</v>
      </c>
      <c r="P2431" s="70" t="s">
        <v>2424</v>
      </c>
      <c r="Q2431" s="79"/>
      <c r="R2431" s="79" t="str">
        <f>IF(db[[#This Row],[QTY/ CTN]]="","",SUBSTITUTE(SUBSTITUTE(SUBSTITUTE(db[[#This Row],[QTY/ CTN]]," ","_",2),"(",""),")","")&amp;"_")</f>
        <v>80 LSN_</v>
      </c>
      <c r="S2431" s="79">
        <f>IF(db[[#This Row],[H_QTY/ CTN]]="","",SEARCH("_",db[[#This Row],[H_QTY/ CTN]]))</f>
        <v>7</v>
      </c>
      <c r="T2431" s="79">
        <f>IF(db[[#This Row],[H_QTY/ CTN]]="","",LEN(db[[#This Row],[H_QTY/ CTN]]))</f>
        <v>7</v>
      </c>
      <c r="U2431" s="78" t="str">
        <f>IF(db[[#This Row],[H_QTY/ CTN]]="","",LEFT(db[[#This Row],[H_QTY/ CTN]],db[[#This Row],[H_1]]-1))</f>
        <v>80 LSN</v>
      </c>
      <c r="V2431" s="78" t="str">
        <f>IF(NOT(db[[#This Row],[H_1]]=db[[#This Row],[H_2]]),MID(db[[#This Row],[H_QTY/ CTN]],db[[#This Row],[H_1]]+1,db[[#This Row],[H_2]]-db[[#This Row],[H_1]]-1),"")</f>
        <v/>
      </c>
      <c r="W2431" s="78" t="str">
        <f>IF(db[[#This Row],[QTY/ CTN B]]="","",LEFT(db[[#This Row],[QTY/ CTN B]],SEARCH(" ",db[[#This Row],[QTY/ CTN B]],1)-1))</f>
        <v>80</v>
      </c>
      <c r="X2431" s="78" t="str">
        <f>IF(db[[#This Row],[QTY/ CTN B]]="","",RIGHT(db[[#This Row],[QTY/ CTN B]],LEN(db[[#This Row],[QTY/ CTN B]])-SEARCH(" ",db[[#This Row],[QTY/ CTN B]],1)))</f>
        <v>LSN</v>
      </c>
      <c r="Y2431" s="78">
        <f>IF(db[[#This Row],[QTY/ CTN TG]]="",IF(db[[#This Row],[STN TG]]="","",12),LEFT(db[[#This Row],[QTY/ CTN TG]],SEARCH(" ",db[[#This Row],[QTY/ CTN TG]],1)-1))</f>
        <v>12</v>
      </c>
      <c r="Z2431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1" s="78" t="str">
        <f>IF(db[[#This Row],[STN K]]="","",IF(db[[#This Row],[STN TG]]="LSN",12,""))</f>
        <v/>
      </c>
      <c r="AB2431" s="78" t="str">
        <f>IF(db[[#This Row],[STN TG]]="LSN","PCS","")</f>
        <v/>
      </c>
      <c r="AC2431" s="78">
        <f>db[[#This Row],[QTY B]]*IF(db[[#This Row],[QTY TG]]="",1,db[[#This Row],[QTY TG]])*IF(db[[#This Row],[QTY K]]="",1,db[[#This Row],[QTY K]])</f>
        <v>960</v>
      </c>
      <c r="AD2431" s="78" t="str">
        <f>IF(db[[#This Row],[STN K]]="",IF(db[[#This Row],[STN TG]]="",db[[#This Row],[STN B]],db[[#This Row],[STN TG]]),db[[#This Row],[STN K]])</f>
        <v>PCS</v>
      </c>
      <c r="AE2431" s="78"/>
    </row>
    <row r="2432" spans="1:31" x14ac:dyDescent="0.25">
      <c r="A2432" s="40">
        <f t="shared" si="37"/>
        <v>2431</v>
      </c>
      <c r="B2432" s="5" t="str">
        <f>LOWER(SUBSTITUTE(SUBSTITUTE(SUBSTITUTE(SUBSTITUTE(SUBSTITUTE(SUBSTITUTE(SUBSTITUTE(SUBSTITUTE(db[[#This Row],[NB BM]]," ",),".",""),"-",""),"(",""),")",""),"/",""),"""",""),"+",""))</f>
        <v>garisan30cmkayagiky3131</v>
      </c>
      <c r="C2432" s="5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D2432" s="5" t="str">
        <f>LOWER(SUBSTITUTE(SUBSTITUTE(SUBSTITUTE(SUBSTITUTE(SUBSTITUTE(SUBSTITUTE(SUBSTITUTE(SUBSTITUTE(SUBSTITUTE(db[[#This Row],[NB PAJAK]]," ",""),"-",""),"(",""),")",""),".",""),",",""),"/",""),"""",""),"+",""))</f>
        <v/>
      </c>
      <c r="E24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garisan30cmkayagiky313180lsnuntana</v>
      </c>
      <c r="F24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penggaris30cmkayagiky313180lsn</v>
      </c>
      <c r="G2432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penggaris30cmkayagiky3131untana</v>
      </c>
      <c r="H24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penggaris30cmkayagiky313180lsnuntana</v>
      </c>
      <c r="I2432" s="2" t="s">
        <v>2213</v>
      </c>
      <c r="J2432" s="2" t="s">
        <v>2212</v>
      </c>
      <c r="K2432" s="14"/>
      <c r="L2432" s="2" t="s">
        <v>1336</v>
      </c>
      <c r="M2432" s="34" t="e">
        <f>IF(db[[#This Row],[NB NOTA_C]]="","",COUNTIF([2]!B_MSK[concat],db[[#This Row],[NB NOTA_C]]))</f>
        <v>#REF!</v>
      </c>
      <c r="N2432" s="9" t="s">
        <v>1349</v>
      </c>
      <c r="O2432" s="5" t="s">
        <v>1419</v>
      </c>
      <c r="P2432" s="2" t="s">
        <v>2424</v>
      </c>
      <c r="R2432" s="2" t="str">
        <f>IF(db[[#This Row],[QTY/ CTN]]="","",SUBSTITUTE(SUBSTITUTE(SUBSTITUTE(db[[#This Row],[QTY/ CTN]]," ","_",2),"(",""),")","")&amp;"_")</f>
        <v>80 LSN_</v>
      </c>
      <c r="S2432" s="2">
        <f>IF(db[[#This Row],[H_QTY/ CTN]]="","",SEARCH("_",db[[#This Row],[H_QTY/ CTN]]))</f>
        <v>7</v>
      </c>
      <c r="T2432" s="2">
        <f>IF(db[[#This Row],[H_QTY/ CTN]]="","",LEN(db[[#This Row],[H_QTY/ CTN]]))</f>
        <v>7</v>
      </c>
      <c r="U2432" s="41" t="str">
        <f>IF(db[[#This Row],[H_QTY/ CTN]]="","",LEFT(db[[#This Row],[H_QTY/ CTN]],db[[#This Row],[H_1]]-1))</f>
        <v>80 LSN</v>
      </c>
      <c r="V2432" s="40" t="str">
        <f>IF(NOT(db[[#This Row],[H_1]]=db[[#This Row],[H_2]]),MID(db[[#This Row],[H_QTY/ CTN]],db[[#This Row],[H_1]]+1,db[[#This Row],[H_2]]-db[[#This Row],[H_1]]-1),"")</f>
        <v/>
      </c>
      <c r="W2432" s="40" t="str">
        <f>IF(db[[#This Row],[QTY/ CTN B]]="","",LEFT(db[[#This Row],[QTY/ CTN B]],SEARCH(" ",db[[#This Row],[QTY/ CTN B]],1)-1))</f>
        <v>80</v>
      </c>
      <c r="X2432" s="40" t="str">
        <f>IF(db[[#This Row],[QTY/ CTN B]]="","",RIGHT(db[[#This Row],[QTY/ CTN B]],LEN(db[[#This Row],[QTY/ CTN B]])-SEARCH(" ",db[[#This Row],[QTY/ CTN B]],1)))</f>
        <v>LSN</v>
      </c>
      <c r="Y2432" s="40">
        <f>IF(db[[#This Row],[QTY/ CTN TG]]="",IF(db[[#This Row],[STN TG]]="","",12),LEFT(db[[#This Row],[QTY/ CTN TG]],SEARCH(" ",db[[#This Row],[QTY/ CTN TG]],1)-1))</f>
        <v>12</v>
      </c>
      <c r="Z24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2" s="40" t="str">
        <f>IF(db[[#This Row],[STN K]]="","",IF(db[[#This Row],[STN TG]]="LSN",12,""))</f>
        <v/>
      </c>
      <c r="AB2432" s="40" t="str">
        <f>IF(db[[#This Row],[STN TG]]="LSN","PCS","")</f>
        <v/>
      </c>
      <c r="AC2432" s="40">
        <f>db[[#This Row],[QTY B]]*IF(db[[#This Row],[QTY TG]]="",1,db[[#This Row],[QTY TG]])*IF(db[[#This Row],[QTY K]]="",1,db[[#This Row],[QTY K]])</f>
        <v>960</v>
      </c>
      <c r="AD2432" s="40" t="str">
        <f>IF(db[[#This Row],[STN K]]="",IF(db[[#This Row],[STN TG]]="",db[[#This Row],[STN B]],db[[#This Row],[STN TG]]),db[[#This Row],[STN K]])</f>
        <v>PCS</v>
      </c>
      <c r="AE2432" s="40"/>
    </row>
    <row r="2433" spans="1:31" x14ac:dyDescent="0.25">
      <c r="A2433" s="40">
        <f t="shared" si="37"/>
        <v>2432</v>
      </c>
      <c r="B2433" s="5" t="str">
        <f>LOWER(SUBSTITUTE(SUBSTITUTE(SUBSTITUTE(SUBSTITUTE(SUBSTITUTE(SUBSTITUTE(SUBSTITUTE(SUBSTITUTE(db[[#This Row],[NB BM]]," ",),".",""),"-",""),"(",""),")",""),"/",""),"""",""),"+",""))</f>
        <v>garisan30cmkayagikyp3139</v>
      </c>
      <c r="C2433" s="5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D2433" s="5" t="str">
        <f>LOWER(SUBSTITUTE(SUBSTITUTE(SUBSTITUTE(SUBSTITUTE(SUBSTITUTE(SUBSTITUTE(SUBSTITUTE(SUBSTITUTE(SUBSTITUTE(db[[#This Row],[NB PAJAK]]," ",""),"-",""),"(",""),")",""),".",""),",",""),"/",""),"""",""),"+",""))</f>
        <v/>
      </c>
      <c r="E24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garisan30cmkayagikyp313980lsnuntana</v>
      </c>
      <c r="F24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penggaris30cmkayagikyp313980lsn</v>
      </c>
      <c r="G2433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penggaris30cmkayagikyp3139untana</v>
      </c>
      <c r="H24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penggaris30cmkayagikyp313980lsnuntana</v>
      </c>
      <c r="I2433" s="2" t="s">
        <v>2240</v>
      </c>
      <c r="J2433" s="2" t="s">
        <v>2234</v>
      </c>
      <c r="K2433" s="14"/>
      <c r="L2433" s="2" t="s">
        <v>1336</v>
      </c>
      <c r="M2433" s="34" t="e">
        <f>IF(db[[#This Row],[NB NOTA_C]]="","",COUNTIF([2]!B_MSK[concat],db[[#This Row],[NB NOTA_C]]))</f>
        <v>#REF!</v>
      </c>
      <c r="N2433" s="9" t="s">
        <v>1349</v>
      </c>
      <c r="O2433" s="5" t="s">
        <v>1419</v>
      </c>
      <c r="P2433" s="2" t="s">
        <v>2424</v>
      </c>
      <c r="R2433" s="2" t="str">
        <f>IF(db[[#This Row],[QTY/ CTN]]="","",SUBSTITUTE(SUBSTITUTE(SUBSTITUTE(db[[#This Row],[QTY/ CTN]]," ","_",2),"(",""),")","")&amp;"_")</f>
        <v>80 LSN_</v>
      </c>
      <c r="S2433" s="2">
        <f>IF(db[[#This Row],[H_QTY/ CTN]]="","",SEARCH("_",db[[#This Row],[H_QTY/ CTN]]))</f>
        <v>7</v>
      </c>
      <c r="T2433" s="2">
        <f>IF(db[[#This Row],[H_QTY/ CTN]]="","",LEN(db[[#This Row],[H_QTY/ CTN]]))</f>
        <v>7</v>
      </c>
      <c r="U2433" s="41" t="str">
        <f>IF(db[[#This Row],[H_QTY/ CTN]]="","",LEFT(db[[#This Row],[H_QTY/ CTN]],db[[#This Row],[H_1]]-1))</f>
        <v>80 LSN</v>
      </c>
      <c r="V2433" s="40" t="str">
        <f>IF(NOT(db[[#This Row],[H_1]]=db[[#This Row],[H_2]]),MID(db[[#This Row],[H_QTY/ CTN]],db[[#This Row],[H_1]]+1,db[[#This Row],[H_2]]-db[[#This Row],[H_1]]-1),"")</f>
        <v/>
      </c>
      <c r="W2433" s="40" t="str">
        <f>IF(db[[#This Row],[QTY/ CTN B]]="","",LEFT(db[[#This Row],[QTY/ CTN B]],SEARCH(" ",db[[#This Row],[QTY/ CTN B]],1)-1))</f>
        <v>80</v>
      </c>
      <c r="X2433" s="40" t="str">
        <f>IF(db[[#This Row],[QTY/ CTN B]]="","",RIGHT(db[[#This Row],[QTY/ CTN B]],LEN(db[[#This Row],[QTY/ CTN B]])-SEARCH(" ",db[[#This Row],[QTY/ CTN B]],1)))</f>
        <v>LSN</v>
      </c>
      <c r="Y2433" s="40">
        <f>IF(db[[#This Row],[QTY/ CTN TG]]="",IF(db[[#This Row],[STN TG]]="","",12),LEFT(db[[#This Row],[QTY/ CTN TG]],SEARCH(" ",db[[#This Row],[QTY/ CTN TG]],1)-1))</f>
        <v>12</v>
      </c>
      <c r="Z24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3" s="40" t="str">
        <f>IF(db[[#This Row],[STN K]]="","",IF(db[[#This Row],[STN TG]]="LSN",12,""))</f>
        <v/>
      </c>
      <c r="AB2433" s="40" t="str">
        <f>IF(db[[#This Row],[STN TG]]="LSN","PCS","")</f>
        <v/>
      </c>
      <c r="AC2433" s="40">
        <f>db[[#This Row],[QTY B]]*IF(db[[#This Row],[QTY TG]]="",1,db[[#This Row],[QTY TG]])*IF(db[[#This Row],[QTY K]]="",1,db[[#This Row],[QTY K]])</f>
        <v>960</v>
      </c>
      <c r="AD2433" s="40" t="str">
        <f>IF(db[[#This Row],[STN K]]="",IF(db[[#This Row],[STN TG]]="",db[[#This Row],[STN B]],db[[#This Row],[STN TG]]),db[[#This Row],[STN K]])</f>
        <v>PCS</v>
      </c>
      <c r="AE2433" s="40"/>
    </row>
    <row r="2434" spans="1:31" x14ac:dyDescent="0.25">
      <c r="A2434" s="40">
        <f t="shared" si="37"/>
        <v>2433</v>
      </c>
      <c r="B2434" s="5" t="str">
        <f>LOWER(SUBSTITUTE(SUBSTITUTE(SUBSTITUTE(SUBSTITUTE(SUBSTITUTE(SUBSTITUTE(SUBSTITUTE(SUBSTITUTE(db[[#This Row],[NB BM]]," ",),".",""),"-",""),"(",""),")",""),"/",""),"""",""),"+",""))</f>
        <v>garisan30cmkayagikyp3140</v>
      </c>
      <c r="C2434" s="5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D2434" s="5" t="str">
        <f>LOWER(SUBSTITUTE(SUBSTITUTE(SUBSTITUTE(SUBSTITUTE(SUBSTITUTE(SUBSTITUTE(SUBSTITUTE(SUBSTITUTE(SUBSTITUTE(db[[#This Row],[NB PAJAK]]," ",""),"-",""),"(",""),")",""),".",""),",",""),"/",""),"""",""),"+",""))</f>
        <v/>
      </c>
      <c r="E243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garisan30cmkayagikyp314080lsnuntana</v>
      </c>
      <c r="F243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penggaris30cmkayagikyp314080lsn</v>
      </c>
      <c r="G2434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penggaris30cmkayagikyp3140untana</v>
      </c>
      <c r="H243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penggaris30cmkayagikyp314080lsnuntana</v>
      </c>
      <c r="I2434" s="2" t="s">
        <v>2239</v>
      </c>
      <c r="J2434" s="2" t="s">
        <v>2235</v>
      </c>
      <c r="K2434" s="14"/>
      <c r="L2434" s="2" t="s">
        <v>1336</v>
      </c>
      <c r="M2434" s="34" t="e">
        <f>IF(db[[#This Row],[NB NOTA_C]]="","",COUNTIF([2]!B_MSK[concat],db[[#This Row],[NB NOTA_C]]))</f>
        <v>#REF!</v>
      </c>
      <c r="N2434" s="9" t="s">
        <v>1349</v>
      </c>
      <c r="O2434" s="5" t="s">
        <v>1419</v>
      </c>
      <c r="P2434" s="2" t="s">
        <v>2424</v>
      </c>
      <c r="R2434" s="2" t="str">
        <f>IF(db[[#This Row],[QTY/ CTN]]="","",SUBSTITUTE(SUBSTITUTE(SUBSTITUTE(db[[#This Row],[QTY/ CTN]]," ","_",2),"(",""),")","")&amp;"_")</f>
        <v>80 LSN_</v>
      </c>
      <c r="S2434" s="2">
        <f>IF(db[[#This Row],[H_QTY/ CTN]]="","",SEARCH("_",db[[#This Row],[H_QTY/ CTN]]))</f>
        <v>7</v>
      </c>
      <c r="T2434" s="2">
        <f>IF(db[[#This Row],[H_QTY/ CTN]]="","",LEN(db[[#This Row],[H_QTY/ CTN]]))</f>
        <v>7</v>
      </c>
      <c r="U2434" s="41" t="str">
        <f>IF(db[[#This Row],[H_QTY/ CTN]]="","",LEFT(db[[#This Row],[H_QTY/ CTN]],db[[#This Row],[H_1]]-1))</f>
        <v>80 LSN</v>
      </c>
      <c r="V2434" s="40" t="str">
        <f>IF(NOT(db[[#This Row],[H_1]]=db[[#This Row],[H_2]]),MID(db[[#This Row],[H_QTY/ CTN]],db[[#This Row],[H_1]]+1,db[[#This Row],[H_2]]-db[[#This Row],[H_1]]-1),"")</f>
        <v/>
      </c>
      <c r="W2434" s="40" t="str">
        <f>IF(db[[#This Row],[QTY/ CTN B]]="","",LEFT(db[[#This Row],[QTY/ CTN B]],SEARCH(" ",db[[#This Row],[QTY/ CTN B]],1)-1))</f>
        <v>80</v>
      </c>
      <c r="X2434" s="40" t="str">
        <f>IF(db[[#This Row],[QTY/ CTN B]]="","",RIGHT(db[[#This Row],[QTY/ CTN B]],LEN(db[[#This Row],[QTY/ CTN B]])-SEARCH(" ",db[[#This Row],[QTY/ CTN B]],1)))</f>
        <v>LSN</v>
      </c>
      <c r="Y2434" s="40">
        <f>IF(db[[#This Row],[QTY/ CTN TG]]="",IF(db[[#This Row],[STN TG]]="","",12),LEFT(db[[#This Row],[QTY/ CTN TG]],SEARCH(" ",db[[#This Row],[QTY/ CTN TG]],1)-1))</f>
        <v>12</v>
      </c>
      <c r="Z24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4" s="40" t="str">
        <f>IF(db[[#This Row],[STN K]]="","",IF(db[[#This Row],[STN TG]]="LSN",12,""))</f>
        <v/>
      </c>
      <c r="AB2434" s="40" t="str">
        <f>IF(db[[#This Row],[STN TG]]="LSN","PCS","")</f>
        <v/>
      </c>
      <c r="AC2434" s="40">
        <f>db[[#This Row],[QTY B]]*IF(db[[#This Row],[QTY TG]]="",1,db[[#This Row],[QTY TG]])*IF(db[[#This Row],[QTY K]]="",1,db[[#This Row],[QTY K]])</f>
        <v>960</v>
      </c>
      <c r="AD2434" s="40" t="str">
        <f>IF(db[[#This Row],[STN K]]="",IF(db[[#This Row],[STN TG]]="",db[[#This Row],[STN B]],db[[#This Row],[STN TG]]),db[[#This Row],[STN K]])</f>
        <v>PCS</v>
      </c>
      <c r="AE2434" s="40"/>
    </row>
    <row r="2435" spans="1:31" x14ac:dyDescent="0.25">
      <c r="A2435" s="40">
        <f t="shared" si="37"/>
        <v>2434</v>
      </c>
      <c r="B2435" s="5" t="str">
        <f>LOWER(SUBSTITUTE(SUBSTITUTE(SUBSTITUTE(SUBSTITUTE(SUBSTITUTE(SUBSTITUTE(SUBSTITUTE(SUBSTITUTE(db[[#This Row],[NB BM]]," ",),".",""),"-",""),"(",""),")",""),"/",""),"""",""),"+",""))</f>
        <v>garisan30cmkayagikyp3141</v>
      </c>
      <c r="C2435" s="5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D2435" s="5" t="str">
        <f>LOWER(SUBSTITUTE(SUBSTITUTE(SUBSTITUTE(SUBSTITUTE(SUBSTITUTE(SUBSTITUTE(SUBSTITUTE(SUBSTITUTE(SUBSTITUTE(db[[#This Row],[NB PAJAK]]," ",""),"-",""),"(",""),")",""),".",""),",",""),"/",""),"""",""),"+",""))</f>
        <v/>
      </c>
      <c r="E243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garisan30cmkayagikyp314180lsnuntana</v>
      </c>
      <c r="F243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penggaris30cmkayagikyp314180lsn</v>
      </c>
      <c r="G2435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penggaris30cmkayagikyp3141untana</v>
      </c>
      <c r="H243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penggaris30cmkayagikyp314180lsnuntana</v>
      </c>
      <c r="I2435" s="2" t="s">
        <v>2237</v>
      </c>
      <c r="J2435" s="2" t="s">
        <v>2232</v>
      </c>
      <c r="K2435" s="14"/>
      <c r="L2435" s="2" t="s">
        <v>1336</v>
      </c>
      <c r="M2435" s="34" t="e">
        <f>IF(db[[#This Row],[NB NOTA_C]]="","",COUNTIF([2]!B_MSK[concat],db[[#This Row],[NB NOTA_C]]))</f>
        <v>#REF!</v>
      </c>
      <c r="N2435" s="9" t="s">
        <v>1349</v>
      </c>
      <c r="O2435" s="5" t="s">
        <v>1419</v>
      </c>
      <c r="P2435" s="2" t="s">
        <v>2424</v>
      </c>
      <c r="R2435" s="2" t="str">
        <f>IF(db[[#This Row],[QTY/ CTN]]="","",SUBSTITUTE(SUBSTITUTE(SUBSTITUTE(db[[#This Row],[QTY/ CTN]]," ","_",2),"(",""),")","")&amp;"_")</f>
        <v>80 LSN_</v>
      </c>
      <c r="S2435" s="2">
        <f>IF(db[[#This Row],[H_QTY/ CTN]]="","",SEARCH("_",db[[#This Row],[H_QTY/ CTN]]))</f>
        <v>7</v>
      </c>
      <c r="T2435" s="2">
        <f>IF(db[[#This Row],[H_QTY/ CTN]]="","",LEN(db[[#This Row],[H_QTY/ CTN]]))</f>
        <v>7</v>
      </c>
      <c r="U2435" s="41" t="str">
        <f>IF(db[[#This Row],[H_QTY/ CTN]]="","",LEFT(db[[#This Row],[H_QTY/ CTN]],db[[#This Row],[H_1]]-1))</f>
        <v>80 LSN</v>
      </c>
      <c r="V2435" s="40" t="str">
        <f>IF(NOT(db[[#This Row],[H_1]]=db[[#This Row],[H_2]]),MID(db[[#This Row],[H_QTY/ CTN]],db[[#This Row],[H_1]]+1,db[[#This Row],[H_2]]-db[[#This Row],[H_1]]-1),"")</f>
        <v/>
      </c>
      <c r="W2435" s="40" t="str">
        <f>IF(db[[#This Row],[QTY/ CTN B]]="","",LEFT(db[[#This Row],[QTY/ CTN B]],SEARCH(" ",db[[#This Row],[QTY/ CTN B]],1)-1))</f>
        <v>80</v>
      </c>
      <c r="X2435" s="40" t="str">
        <f>IF(db[[#This Row],[QTY/ CTN B]]="","",RIGHT(db[[#This Row],[QTY/ CTN B]],LEN(db[[#This Row],[QTY/ CTN B]])-SEARCH(" ",db[[#This Row],[QTY/ CTN B]],1)))</f>
        <v>LSN</v>
      </c>
      <c r="Y2435" s="40">
        <f>IF(db[[#This Row],[QTY/ CTN TG]]="",IF(db[[#This Row],[STN TG]]="","",12),LEFT(db[[#This Row],[QTY/ CTN TG]],SEARCH(" ",db[[#This Row],[QTY/ CTN TG]],1)-1))</f>
        <v>12</v>
      </c>
      <c r="Z24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5" s="40" t="str">
        <f>IF(db[[#This Row],[STN K]]="","",IF(db[[#This Row],[STN TG]]="LSN",12,""))</f>
        <v/>
      </c>
      <c r="AB2435" s="40" t="str">
        <f>IF(db[[#This Row],[STN TG]]="LSN","PCS","")</f>
        <v/>
      </c>
      <c r="AC2435" s="40">
        <f>db[[#This Row],[QTY B]]*IF(db[[#This Row],[QTY TG]]="",1,db[[#This Row],[QTY TG]])*IF(db[[#This Row],[QTY K]]="",1,db[[#This Row],[QTY K]])</f>
        <v>960</v>
      </c>
      <c r="AD2435" s="40" t="str">
        <f>IF(db[[#This Row],[STN K]]="",IF(db[[#This Row],[STN TG]]="",db[[#This Row],[STN B]],db[[#This Row],[STN TG]]),db[[#This Row],[STN K]])</f>
        <v>PCS</v>
      </c>
      <c r="AE2435" s="40"/>
    </row>
    <row r="2436" spans="1:31" x14ac:dyDescent="0.25">
      <c r="A2436" s="40">
        <f t="shared" si="37"/>
        <v>2435</v>
      </c>
      <c r="B2436" s="5" t="str">
        <f>LOWER(SUBSTITUTE(SUBSTITUTE(SUBSTITUTE(SUBSTITUTE(SUBSTITUTE(SUBSTITUTE(SUBSTITUTE(SUBSTITUTE(db[[#This Row],[NB BM]]," ",),".",""),"-",""),"(",""),")",""),"/",""),"""",""),"+",""))</f>
        <v>garisan30cmkyp3127b</v>
      </c>
      <c r="C2436" s="5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D2436" s="5" t="str">
        <f>LOWER(SUBSTITUTE(SUBSTITUTE(SUBSTITUTE(SUBSTITUTE(SUBSTITUTE(SUBSTITUTE(SUBSTITUTE(SUBSTITUTE(SUBSTITUTE(db[[#This Row],[NB PAJAK]]," ",""),"-",""),"(",""),")",""),".",""),",",""),"/",""),"""",""),"+",""))</f>
        <v/>
      </c>
      <c r="E243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garisan30cmkyp3127b80lsnuntana</v>
      </c>
      <c r="F243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penggaris30cmkyp3127b80lsn</v>
      </c>
      <c r="G2436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penggaris30cmkyp3127buntana</v>
      </c>
      <c r="H243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penggaris30cmkyp3127b80lsnuntana</v>
      </c>
      <c r="I2436" s="2" t="s">
        <v>2238</v>
      </c>
      <c r="J2436" s="2" t="s">
        <v>2233</v>
      </c>
      <c r="K2436" s="1"/>
      <c r="L2436" s="2" t="s">
        <v>1336</v>
      </c>
      <c r="M2436" s="34" t="e">
        <f>IF(db[[#This Row],[NB NOTA_C]]="","",COUNTIF([2]!B_MSK[concat],db[[#This Row],[NB NOTA_C]]))</f>
        <v>#REF!</v>
      </c>
      <c r="N2436" s="9" t="s">
        <v>1349</v>
      </c>
      <c r="O2436" s="5" t="s">
        <v>1419</v>
      </c>
      <c r="P2436" s="2" t="s">
        <v>2424</v>
      </c>
      <c r="R2436" s="2" t="str">
        <f>IF(db[[#This Row],[QTY/ CTN]]="","",SUBSTITUTE(SUBSTITUTE(SUBSTITUTE(db[[#This Row],[QTY/ CTN]]," ","_",2),"(",""),")","")&amp;"_")</f>
        <v>80 LSN_</v>
      </c>
      <c r="S2436" s="2">
        <f>IF(db[[#This Row],[H_QTY/ CTN]]="","",SEARCH("_",db[[#This Row],[H_QTY/ CTN]]))</f>
        <v>7</v>
      </c>
      <c r="T2436" s="2">
        <f>IF(db[[#This Row],[H_QTY/ CTN]]="","",LEN(db[[#This Row],[H_QTY/ CTN]]))</f>
        <v>7</v>
      </c>
      <c r="U2436" s="41" t="str">
        <f>IF(db[[#This Row],[H_QTY/ CTN]]="","",LEFT(db[[#This Row],[H_QTY/ CTN]],db[[#This Row],[H_1]]-1))</f>
        <v>80 LSN</v>
      </c>
      <c r="V2436" s="40" t="str">
        <f>IF(NOT(db[[#This Row],[H_1]]=db[[#This Row],[H_2]]),MID(db[[#This Row],[H_QTY/ CTN]],db[[#This Row],[H_1]]+1,db[[#This Row],[H_2]]-db[[#This Row],[H_1]]-1),"")</f>
        <v/>
      </c>
      <c r="W2436" s="40" t="str">
        <f>IF(db[[#This Row],[QTY/ CTN B]]="","",LEFT(db[[#This Row],[QTY/ CTN B]],SEARCH(" ",db[[#This Row],[QTY/ CTN B]],1)-1))</f>
        <v>80</v>
      </c>
      <c r="X2436" s="40" t="str">
        <f>IF(db[[#This Row],[QTY/ CTN B]]="","",RIGHT(db[[#This Row],[QTY/ CTN B]],LEN(db[[#This Row],[QTY/ CTN B]])-SEARCH(" ",db[[#This Row],[QTY/ CTN B]],1)))</f>
        <v>LSN</v>
      </c>
      <c r="Y2436" s="40">
        <f>IF(db[[#This Row],[QTY/ CTN TG]]="",IF(db[[#This Row],[STN TG]]="","",12),LEFT(db[[#This Row],[QTY/ CTN TG]],SEARCH(" ",db[[#This Row],[QTY/ CTN TG]],1)-1))</f>
        <v>12</v>
      </c>
      <c r="Z24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6" s="40" t="str">
        <f>IF(db[[#This Row],[STN K]]="","",IF(db[[#This Row],[STN TG]]="LSN",12,""))</f>
        <v/>
      </c>
      <c r="AB2436" s="40" t="str">
        <f>IF(db[[#This Row],[STN TG]]="LSN","PCS","")</f>
        <v/>
      </c>
      <c r="AC2436" s="40">
        <f>db[[#This Row],[QTY B]]*IF(db[[#This Row],[QTY TG]]="",1,db[[#This Row],[QTY TG]])*IF(db[[#This Row],[QTY K]]="",1,db[[#This Row],[QTY K]])</f>
        <v>960</v>
      </c>
      <c r="AD2436" s="40" t="str">
        <f>IF(db[[#This Row],[STN K]]="",IF(db[[#This Row],[STN TG]]="",db[[#This Row],[STN B]],db[[#This Row],[STN TG]]),db[[#This Row],[STN K]])</f>
        <v>PCS</v>
      </c>
      <c r="AE2436" s="40"/>
    </row>
    <row r="2437" spans="1:31" x14ac:dyDescent="0.25">
      <c r="A2437" s="40">
        <f t="shared" si="37"/>
        <v>2436</v>
      </c>
      <c r="B2437" s="5" t="str">
        <f>LOWER(SUBSTITUTE(SUBSTITUTE(SUBSTITUTE(SUBSTITUTE(SUBSTITUTE(SUBSTITUTE(SUBSTITUTE(SUBSTITUTE(db[[#This Row],[NB BM]]," ",),".",""),"-",""),"(",""),")",""),"/",""),"""",""),"+",""))</f>
        <v>garisanfancy30cm</v>
      </c>
      <c r="C2437" s="5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D2437" s="5" t="str">
        <f>LOWER(SUBSTITUTE(SUBSTITUTE(SUBSTITUTE(SUBSTITUTE(SUBSTITUTE(SUBSTITUTE(SUBSTITUTE(SUBSTITUTE(SUBSTITUTE(db[[#This Row],[NB PAJAK]]," ",""),"-",""),"(",""),")",""),".",""),",",""),"/",""),"""",""),"+",""))</f>
        <v/>
      </c>
      <c r="E243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garisanfancy30cm60box24pcsuntana</v>
      </c>
      <c r="F243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penggarisfancy30cm110560box24pcs</v>
      </c>
      <c r="G2437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penggarisfancy30cm1105untana</v>
      </c>
      <c r="H243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penggarisfancy30cm110560box24pcsuntana</v>
      </c>
      <c r="I2437" s="2" t="s">
        <v>883</v>
      </c>
      <c r="J2437" s="2" t="s">
        <v>1099</v>
      </c>
      <c r="K2437" s="14"/>
      <c r="L2437" s="2" t="s">
        <v>1336</v>
      </c>
      <c r="M2437" s="34" t="e">
        <f>IF(db[[#This Row],[NB NOTA_C]]="","",COUNTIF([2]!B_MSK[concat],db[[#This Row],[NB NOTA_C]]))</f>
        <v>#REF!</v>
      </c>
      <c r="N2437" s="14" t="s">
        <v>1355</v>
      </c>
      <c r="O2437" s="2" t="s">
        <v>1386</v>
      </c>
      <c r="P2437" s="2" t="s">
        <v>2424</v>
      </c>
      <c r="R2437" s="2" t="str">
        <f>IF(db[[#This Row],[QTY/ CTN]]="","",SUBSTITUTE(SUBSTITUTE(SUBSTITUTE(db[[#This Row],[QTY/ CTN]]," ","_",2),"(",""),")","")&amp;"_")</f>
        <v>60 BOX_24 PCS_</v>
      </c>
      <c r="S2437" s="2">
        <f>IF(db[[#This Row],[H_QTY/ CTN]]="","",SEARCH("_",db[[#This Row],[H_QTY/ CTN]]))</f>
        <v>7</v>
      </c>
      <c r="T2437" s="2">
        <f>IF(db[[#This Row],[H_QTY/ CTN]]="","",LEN(db[[#This Row],[H_QTY/ CTN]]))</f>
        <v>14</v>
      </c>
      <c r="U2437" s="41" t="str">
        <f>IF(db[[#This Row],[H_QTY/ CTN]]="","",LEFT(db[[#This Row],[H_QTY/ CTN]],db[[#This Row],[H_1]]-1))</f>
        <v>60 BOX</v>
      </c>
      <c r="V2437" s="40" t="str">
        <f>IF(NOT(db[[#This Row],[H_1]]=db[[#This Row],[H_2]]),MID(db[[#This Row],[H_QTY/ CTN]],db[[#This Row],[H_1]]+1,db[[#This Row],[H_2]]-db[[#This Row],[H_1]]-1),"")</f>
        <v>24 PCS</v>
      </c>
      <c r="W2437" s="40" t="str">
        <f>IF(db[[#This Row],[QTY/ CTN B]]="","",LEFT(db[[#This Row],[QTY/ CTN B]],SEARCH(" ",db[[#This Row],[QTY/ CTN B]],1)-1))</f>
        <v>60</v>
      </c>
      <c r="X2437" s="40" t="str">
        <f>IF(db[[#This Row],[QTY/ CTN B]]="","",RIGHT(db[[#This Row],[QTY/ CTN B]],LEN(db[[#This Row],[QTY/ CTN B]])-SEARCH(" ",db[[#This Row],[QTY/ CTN B]],1)))</f>
        <v>BOX</v>
      </c>
      <c r="Y2437" s="40" t="str">
        <f>IF(db[[#This Row],[QTY/ CTN TG]]="",IF(db[[#This Row],[STN TG]]="","",12),LEFT(db[[#This Row],[QTY/ CTN TG]],SEARCH(" ",db[[#This Row],[QTY/ CTN TG]],1)-1))</f>
        <v>24</v>
      </c>
      <c r="Z24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7" s="40" t="str">
        <f>IF(db[[#This Row],[STN K]]="","",IF(db[[#This Row],[STN TG]]="LSN",12,""))</f>
        <v/>
      </c>
      <c r="AB2437" s="40" t="str">
        <f>IF(db[[#This Row],[STN TG]]="LSN","PCS","")</f>
        <v/>
      </c>
      <c r="AC2437" s="40">
        <f>db[[#This Row],[QTY B]]*IF(db[[#This Row],[QTY TG]]="",1,db[[#This Row],[QTY TG]])*IF(db[[#This Row],[QTY K]]="",1,db[[#This Row],[QTY K]])</f>
        <v>1440</v>
      </c>
      <c r="AD2437" s="40" t="str">
        <f>IF(db[[#This Row],[STN K]]="",IF(db[[#This Row],[STN TG]]="",db[[#This Row],[STN B]],db[[#This Row],[STN TG]]),db[[#This Row],[STN K]])</f>
        <v>PCS</v>
      </c>
      <c r="AE2437" s="40"/>
    </row>
    <row r="2438" spans="1:31" x14ac:dyDescent="0.25">
      <c r="A2438" s="40">
        <f t="shared" si="37"/>
        <v>2437</v>
      </c>
      <c r="B2438" s="82" t="str">
        <f>LOWER(SUBSTITUTE(SUBSTITUTE(SUBSTITUTE(SUBSTITUTE(SUBSTITUTE(SUBSTITUTE(SUBSTITUTE(SUBSTITUTE(db[[#This Row],[NB BM]]," ",),".",""),"-",""),"(",""),")",""),"/",""),"""",""),"+",""))</f>
        <v>penggarisgasta0732</v>
      </c>
      <c r="C2438" s="82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D2438" s="82" t="str">
        <f>LOWER(SUBSTITUTE(SUBSTITUTE(SUBSTITUTE(SUBSTITUTE(SUBSTITUTE(SUBSTITUTE(SUBSTITUTE(SUBSTITUTE(SUBSTITUTE(db[[#This Row],[NB PAJAK]]," ",""),"-",""),"(",""),")",""),".",""),",",""),"/",""),"""",""),"+",""))</f>
        <v/>
      </c>
      <c r="E243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penggarisgasta0732100lsnuntana</v>
      </c>
      <c r="F243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penggarisgasta0732100lsn</v>
      </c>
      <c r="G2438" s="82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penggarisgasta0732untana</v>
      </c>
      <c r="H243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penggarisgasta0732100lsnuntana</v>
      </c>
      <c r="I2438" s="7" t="s">
        <v>3391</v>
      </c>
      <c r="J2438" s="7" t="s">
        <v>3385</v>
      </c>
      <c r="K2438" s="15"/>
      <c r="L2438" s="2" t="s">
        <v>1336</v>
      </c>
      <c r="M2438" s="83" t="e">
        <f>IF(db[[#This Row],[NB NOTA_C]]="","",COUNTIF([2]!B_MSK[concat],db[[#This Row],[NB NOTA_C]]))</f>
        <v>#REF!</v>
      </c>
      <c r="N2438" s="84" t="s">
        <v>1352</v>
      </c>
      <c r="O2438" s="82" t="s">
        <v>1490</v>
      </c>
      <c r="P2438" s="7" t="s">
        <v>2424</v>
      </c>
      <c r="Q2438" s="82"/>
      <c r="R2438" s="82" t="str">
        <f>IF(db[[#This Row],[QTY/ CTN]]="","",SUBSTITUTE(SUBSTITUTE(SUBSTITUTE(db[[#This Row],[QTY/ CTN]]," ","_",2),"(",""),")","")&amp;"_")</f>
        <v>100 LSN_</v>
      </c>
      <c r="S2438" s="82">
        <f>IF(db[[#This Row],[H_QTY/ CTN]]="","",SEARCH("_",db[[#This Row],[H_QTY/ CTN]]))</f>
        <v>8</v>
      </c>
      <c r="T2438" s="82">
        <f>IF(db[[#This Row],[H_QTY/ CTN]]="","",LEN(db[[#This Row],[H_QTY/ CTN]]))</f>
        <v>8</v>
      </c>
      <c r="U2438" s="85" t="str">
        <f>IF(db[[#This Row],[H_QTY/ CTN]]="","",LEFT(db[[#This Row],[H_QTY/ CTN]],db[[#This Row],[H_1]]-1))</f>
        <v>100 LSN</v>
      </c>
      <c r="V2438" s="85" t="str">
        <f>IF(NOT(db[[#This Row],[H_1]]=db[[#This Row],[H_2]]),MID(db[[#This Row],[H_QTY/ CTN]],db[[#This Row],[H_1]]+1,db[[#This Row],[H_2]]-db[[#This Row],[H_1]]-1),"")</f>
        <v/>
      </c>
      <c r="W2438" s="40" t="str">
        <f>IF(db[[#This Row],[QTY/ CTN B]]="","",LEFT(db[[#This Row],[QTY/ CTN B]],SEARCH(" ",db[[#This Row],[QTY/ CTN B]],1)-1))</f>
        <v>100</v>
      </c>
      <c r="X2438" s="40" t="str">
        <f>IF(db[[#This Row],[QTY/ CTN B]]="","",RIGHT(db[[#This Row],[QTY/ CTN B]],LEN(db[[#This Row],[QTY/ CTN B]])-SEARCH(" ",db[[#This Row],[QTY/ CTN B]],1)))</f>
        <v>LSN</v>
      </c>
      <c r="Y2438" s="40">
        <f>IF(db[[#This Row],[QTY/ CTN TG]]="",IF(db[[#This Row],[STN TG]]="","",12),LEFT(db[[#This Row],[QTY/ CTN TG]],SEARCH(" ",db[[#This Row],[QTY/ CTN TG]],1)-1))</f>
        <v>12</v>
      </c>
      <c r="Z24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38" s="40" t="str">
        <f>IF(db[[#This Row],[STN K]]="","",IF(db[[#This Row],[STN TG]]="LSN",12,""))</f>
        <v/>
      </c>
      <c r="AB2438" s="40" t="str">
        <f>IF(db[[#This Row],[STN TG]]="LSN","PCS","")</f>
        <v/>
      </c>
      <c r="AC2438" s="40">
        <f>db[[#This Row],[QTY B]]*IF(db[[#This Row],[QTY TG]]="",1,db[[#This Row],[QTY TG]])*IF(db[[#This Row],[QTY K]]="",1,db[[#This Row],[QTY K]])</f>
        <v>1200</v>
      </c>
      <c r="AD2438" s="40" t="str">
        <f>IF(db[[#This Row],[STN K]]="",IF(db[[#This Row],[STN TG]]="",db[[#This Row],[STN B]],db[[#This Row],[STN TG]]),db[[#This Row],[STN K]])</f>
        <v>PCS</v>
      </c>
      <c r="AE2438" s="40"/>
    </row>
    <row r="2439" spans="1:31" x14ac:dyDescent="0.25">
      <c r="A2439" s="40">
        <f t="shared" si="37"/>
        <v>2438</v>
      </c>
      <c r="B2439" s="5" t="str">
        <f>LOWER(SUBSTITUTE(SUBSTITUTE(SUBSTITUTE(SUBSTITUTE(SUBSTITUTE(SUBSTITUTE(SUBSTITUTE(SUBSTITUTE(db[[#This Row],[NB BM]]," ",),".",""),"-",""),"(",""),")",""),"/",""),"""",""),"+",""))</f>
        <v>penggarisgasta0733</v>
      </c>
      <c r="C2439" s="5" t="str">
        <f>LOWER(SUBSTITUTE(SUBSTITUTE(SUBSTITUTE(SUBSTITUTE(SUBSTITUTE(SUBSTITUTE(SUBSTITUTE(SUBSTITUTE(SUBSTITUTE(db[[#This Row],[NB NOTA]]," ",),".",""),"-",""),"(",""),")",""),",",""),"/",""),"""",""),"+",""))</f>
        <v>penggarisgasta0733</v>
      </c>
      <c r="D2439" s="5" t="str">
        <f>LOWER(SUBSTITUTE(SUBSTITUTE(SUBSTITUTE(SUBSTITUTE(SUBSTITUTE(SUBSTITUTE(SUBSTITUTE(SUBSTITUTE(SUBSTITUTE(db[[#This Row],[NB PAJAK]]," ",""),"-",""),"(",""),")",""),".",""),",",""),"/",""),"""",""),"+",""))</f>
        <v/>
      </c>
      <c r="E243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penggarisgasta07331ctnuntana</v>
      </c>
      <c r="F243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penggarisgasta07331ctn</v>
      </c>
      <c r="G2439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penggarisgasta0733untana</v>
      </c>
      <c r="H243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penggarisgasta07331ctnuntana</v>
      </c>
      <c r="I2439" s="2" t="s">
        <v>4625</v>
      </c>
      <c r="J2439" s="2" t="s">
        <v>4619</v>
      </c>
      <c r="K2439" s="14"/>
      <c r="L2439" s="2" t="s">
        <v>1336</v>
      </c>
      <c r="M2439" s="33" t="e">
        <f>IF(db[[#This Row],[NB NOTA_C]]="","",COUNTIF([2]!B_MSK[concat],db[[#This Row],[NB NOTA_C]]))</f>
        <v>#REF!</v>
      </c>
      <c r="N2439" s="9" t="s">
        <v>1352</v>
      </c>
      <c r="O2439" s="5" t="s">
        <v>3975</v>
      </c>
      <c r="P2439" s="2" t="s">
        <v>2424</v>
      </c>
      <c r="Q2439" s="5"/>
      <c r="R2439" s="5" t="str">
        <f>IF(db[[#This Row],[QTY/ CTN]]="","",SUBSTITUTE(SUBSTITUTE(SUBSTITUTE(db[[#This Row],[QTY/ CTN]]," ","_",2),"(",""),")","")&amp;"_")</f>
        <v>1 CTN_</v>
      </c>
      <c r="S2439" s="5">
        <f>IF(db[[#This Row],[H_QTY/ CTN]]="","",SEARCH("_",db[[#This Row],[H_QTY/ CTN]]))</f>
        <v>6</v>
      </c>
      <c r="T2439" s="5">
        <f>IF(db[[#This Row],[H_QTY/ CTN]]="","",LEN(db[[#This Row],[H_QTY/ CTN]]))</f>
        <v>6</v>
      </c>
      <c r="U2439" s="40" t="str">
        <f>IF(db[[#This Row],[H_QTY/ CTN]]="","",LEFT(db[[#This Row],[H_QTY/ CTN]],db[[#This Row],[H_1]]-1))</f>
        <v>1 CTN</v>
      </c>
      <c r="V2439" s="40" t="str">
        <f>IF(NOT(db[[#This Row],[H_1]]=db[[#This Row],[H_2]]),MID(db[[#This Row],[H_QTY/ CTN]],db[[#This Row],[H_1]]+1,db[[#This Row],[H_2]]-db[[#This Row],[H_1]]-1),"")</f>
        <v/>
      </c>
      <c r="W2439" s="40" t="str">
        <f>IF(db[[#This Row],[QTY/ CTN B]]="","",LEFT(db[[#This Row],[QTY/ CTN B]],SEARCH(" ",db[[#This Row],[QTY/ CTN B]],1)-1))</f>
        <v>1</v>
      </c>
      <c r="X2439" s="40" t="str">
        <f>IF(db[[#This Row],[QTY/ CTN B]]="","",RIGHT(db[[#This Row],[QTY/ CTN B]],LEN(db[[#This Row],[QTY/ CTN B]])-SEARCH(" ",db[[#This Row],[QTY/ CTN B]],1)))</f>
        <v>CTN</v>
      </c>
      <c r="Y2439" s="40" t="str">
        <f>IF(db[[#This Row],[QTY/ CTN TG]]="",IF(db[[#This Row],[STN TG]]="","",12),LEFT(db[[#This Row],[QTY/ CTN TG]],SEARCH(" ",db[[#This Row],[QTY/ CTN TG]],1)-1))</f>
        <v/>
      </c>
      <c r="Z24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39" s="40" t="str">
        <f>IF(db[[#This Row],[STN K]]="","",IF(db[[#This Row],[STN TG]]="LSN",12,""))</f>
        <v/>
      </c>
      <c r="AB2439" s="40" t="str">
        <f>IF(db[[#This Row],[STN TG]]="LSN","PCS","")</f>
        <v/>
      </c>
      <c r="AC2439" s="40">
        <f>db[[#This Row],[QTY B]]*IF(db[[#This Row],[QTY TG]]="",1,db[[#This Row],[QTY TG]])*IF(db[[#This Row],[QTY K]]="",1,db[[#This Row],[QTY K]])</f>
        <v>1</v>
      </c>
      <c r="AD2439" s="40" t="str">
        <f>IF(db[[#This Row],[STN K]]="",IF(db[[#This Row],[STN TG]]="",db[[#This Row],[STN B]],db[[#This Row],[STN TG]]),db[[#This Row],[STN K]])</f>
        <v>CTN</v>
      </c>
      <c r="AE2439" s="40"/>
    </row>
    <row r="2440" spans="1:31" x14ac:dyDescent="0.25">
      <c r="A2440" s="40">
        <f t="shared" si="37"/>
        <v>2439</v>
      </c>
      <c r="B2440" s="82" t="str">
        <f>LOWER(SUBSTITUTE(SUBSTITUTE(SUBSTITUTE(SUBSTITUTE(SUBSTITUTE(SUBSTITUTE(SUBSTITUTE(SUBSTITUTE(db[[#This Row],[NB BM]]," ",),".",""),"-",""),"(",""),")",""),"/",""),"""",""),"+",""))</f>
        <v>penggarisgasta0753</v>
      </c>
      <c r="C2440" s="82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D2440" s="82" t="str">
        <f>LOWER(SUBSTITUTE(SUBSTITUTE(SUBSTITUTE(SUBSTITUTE(SUBSTITUTE(SUBSTITUTE(SUBSTITUTE(SUBSTITUTE(SUBSTITUTE(db[[#This Row],[NB PAJAK]]," ",""),"-",""),"(",""),")",""),".",""),",",""),"/",""),"""",""),"+",""))</f>
        <v/>
      </c>
      <c r="E2440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penggarisgasta0753100lsnuntana</v>
      </c>
      <c r="F2440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penggarisgasta0753100lsn</v>
      </c>
      <c r="G2440" s="82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penggarisgasta0753untana</v>
      </c>
      <c r="H2440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penggarisgasta0753100lsnuntana</v>
      </c>
      <c r="I2440" s="7" t="s">
        <v>3392</v>
      </c>
      <c r="J2440" s="7" t="s">
        <v>3386</v>
      </c>
      <c r="K2440" s="15"/>
      <c r="L2440" s="2" t="s">
        <v>1336</v>
      </c>
      <c r="M2440" s="83" t="e">
        <f>IF(db[[#This Row],[NB NOTA_C]]="","",COUNTIF([2]!B_MSK[concat],db[[#This Row],[NB NOTA_C]]))</f>
        <v>#REF!</v>
      </c>
      <c r="N2440" s="84" t="s">
        <v>1352</v>
      </c>
      <c r="O2440" s="82" t="s">
        <v>1490</v>
      </c>
      <c r="P2440" s="7" t="s">
        <v>2424</v>
      </c>
      <c r="Q2440" s="82"/>
      <c r="R2440" s="82" t="str">
        <f>IF(db[[#This Row],[QTY/ CTN]]="","",SUBSTITUTE(SUBSTITUTE(SUBSTITUTE(db[[#This Row],[QTY/ CTN]]," ","_",2),"(",""),")","")&amp;"_")</f>
        <v>100 LSN_</v>
      </c>
      <c r="S2440" s="82">
        <f>IF(db[[#This Row],[H_QTY/ CTN]]="","",SEARCH("_",db[[#This Row],[H_QTY/ CTN]]))</f>
        <v>8</v>
      </c>
      <c r="T2440" s="82">
        <f>IF(db[[#This Row],[H_QTY/ CTN]]="","",LEN(db[[#This Row],[H_QTY/ CTN]]))</f>
        <v>8</v>
      </c>
      <c r="U2440" s="85" t="str">
        <f>IF(db[[#This Row],[H_QTY/ CTN]]="","",LEFT(db[[#This Row],[H_QTY/ CTN]],db[[#This Row],[H_1]]-1))</f>
        <v>100 LSN</v>
      </c>
      <c r="V2440" s="85" t="str">
        <f>IF(NOT(db[[#This Row],[H_1]]=db[[#This Row],[H_2]]),MID(db[[#This Row],[H_QTY/ CTN]],db[[#This Row],[H_1]]+1,db[[#This Row],[H_2]]-db[[#This Row],[H_1]]-1),"")</f>
        <v/>
      </c>
      <c r="W2440" s="40" t="str">
        <f>IF(db[[#This Row],[QTY/ CTN B]]="","",LEFT(db[[#This Row],[QTY/ CTN B]],SEARCH(" ",db[[#This Row],[QTY/ CTN B]],1)-1))</f>
        <v>100</v>
      </c>
      <c r="X2440" s="40" t="str">
        <f>IF(db[[#This Row],[QTY/ CTN B]]="","",RIGHT(db[[#This Row],[QTY/ CTN B]],LEN(db[[#This Row],[QTY/ CTN B]])-SEARCH(" ",db[[#This Row],[QTY/ CTN B]],1)))</f>
        <v>LSN</v>
      </c>
      <c r="Y2440" s="40">
        <f>IF(db[[#This Row],[QTY/ CTN TG]]="",IF(db[[#This Row],[STN TG]]="","",12),LEFT(db[[#This Row],[QTY/ CTN TG]],SEARCH(" ",db[[#This Row],[QTY/ CTN TG]],1)-1))</f>
        <v>12</v>
      </c>
      <c r="Z24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40" s="40" t="str">
        <f>IF(db[[#This Row],[STN K]]="","",IF(db[[#This Row],[STN TG]]="LSN",12,""))</f>
        <v/>
      </c>
      <c r="AB2440" s="40" t="str">
        <f>IF(db[[#This Row],[STN TG]]="LSN","PCS","")</f>
        <v/>
      </c>
      <c r="AC2440" s="40">
        <f>db[[#This Row],[QTY B]]*IF(db[[#This Row],[QTY TG]]="",1,db[[#This Row],[QTY TG]])*IF(db[[#This Row],[QTY K]]="",1,db[[#This Row],[QTY K]])</f>
        <v>1200</v>
      </c>
      <c r="AD2440" s="40" t="str">
        <f>IF(db[[#This Row],[STN K]]="",IF(db[[#This Row],[STN TG]]="",db[[#This Row],[STN B]],db[[#This Row],[STN TG]]),db[[#This Row],[STN K]])</f>
        <v>PCS</v>
      </c>
      <c r="AE2440" s="40"/>
    </row>
    <row r="2441" spans="1:31" x14ac:dyDescent="0.25">
      <c r="A2441" s="40">
        <f t="shared" si="37"/>
        <v>2440</v>
      </c>
      <c r="B2441" s="5" t="str">
        <f>LOWER(SUBSTITUTE(SUBSTITUTE(SUBSTITUTE(SUBSTITUTE(SUBSTITUTE(SUBSTITUTE(SUBSTITUTE(SUBSTITUTE(db[[#This Row],[NB BM]]," ",),".",""),"-",""),"(",""),")",""),"/",""),"""",""),"+",""))</f>
        <v>garisangasta6733</v>
      </c>
      <c r="C2441" s="5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D2441" s="5" t="str">
        <f>LOWER(SUBSTITUTE(SUBSTITUTE(SUBSTITUTE(SUBSTITUTE(SUBSTITUTE(SUBSTITUTE(SUBSTITUTE(SUBSTITUTE(SUBSTITUTE(db[[#This Row],[NB PAJAK]]," ",""),"-",""),"(",""),")",""),".",""),",",""),"/",""),"""",""),"+",""))</f>
        <v/>
      </c>
      <c r="E244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garisangasta6733100lsnuntana</v>
      </c>
      <c r="F244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penggarisgasta6733100lsn</v>
      </c>
      <c r="G2441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penggarisgasta6733untana</v>
      </c>
      <c r="H244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penggarisgasta6733100lsnuntana</v>
      </c>
      <c r="I2441" s="2" t="s">
        <v>2124</v>
      </c>
      <c r="J2441" s="2" t="s">
        <v>2118</v>
      </c>
      <c r="K2441" s="14"/>
      <c r="L2441" s="2" t="s">
        <v>1336</v>
      </c>
      <c r="M2441" s="34" t="e">
        <f>IF(db[[#This Row],[NB NOTA_C]]="","",COUNTIF([2]!B_MSK[concat],db[[#This Row],[NB NOTA_C]]))</f>
        <v>#REF!</v>
      </c>
      <c r="N2441" s="9" t="s">
        <v>1352</v>
      </c>
      <c r="O2441" s="5" t="s">
        <v>1490</v>
      </c>
      <c r="P2441" s="2" t="s">
        <v>2424</v>
      </c>
      <c r="R2441" s="2" t="str">
        <f>IF(db[[#This Row],[QTY/ CTN]]="","",SUBSTITUTE(SUBSTITUTE(SUBSTITUTE(db[[#This Row],[QTY/ CTN]]," ","_",2),"(",""),")","")&amp;"_")</f>
        <v>100 LSN_</v>
      </c>
      <c r="S2441" s="2">
        <f>IF(db[[#This Row],[H_QTY/ CTN]]="","",SEARCH("_",db[[#This Row],[H_QTY/ CTN]]))</f>
        <v>8</v>
      </c>
      <c r="T2441" s="2">
        <f>IF(db[[#This Row],[H_QTY/ CTN]]="","",LEN(db[[#This Row],[H_QTY/ CTN]]))</f>
        <v>8</v>
      </c>
      <c r="U2441" s="41" t="str">
        <f>IF(db[[#This Row],[H_QTY/ CTN]]="","",LEFT(db[[#This Row],[H_QTY/ CTN]],db[[#This Row],[H_1]]-1))</f>
        <v>100 LSN</v>
      </c>
      <c r="V2441" s="40" t="str">
        <f>IF(NOT(db[[#This Row],[H_1]]=db[[#This Row],[H_2]]),MID(db[[#This Row],[H_QTY/ CTN]],db[[#This Row],[H_1]]+1,db[[#This Row],[H_2]]-db[[#This Row],[H_1]]-1),"")</f>
        <v/>
      </c>
      <c r="W2441" s="40" t="str">
        <f>IF(db[[#This Row],[QTY/ CTN B]]="","",LEFT(db[[#This Row],[QTY/ CTN B]],SEARCH(" ",db[[#This Row],[QTY/ CTN B]],1)-1))</f>
        <v>100</v>
      </c>
      <c r="X2441" s="40" t="str">
        <f>IF(db[[#This Row],[QTY/ CTN B]]="","",RIGHT(db[[#This Row],[QTY/ CTN B]],LEN(db[[#This Row],[QTY/ CTN B]])-SEARCH(" ",db[[#This Row],[QTY/ CTN B]],1)))</f>
        <v>LSN</v>
      </c>
      <c r="Y2441" s="40">
        <f>IF(db[[#This Row],[QTY/ CTN TG]]="",IF(db[[#This Row],[STN TG]]="","",12),LEFT(db[[#This Row],[QTY/ CTN TG]],SEARCH(" ",db[[#This Row],[QTY/ CTN TG]],1)-1))</f>
        <v>12</v>
      </c>
      <c r="Z24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41" s="40" t="str">
        <f>IF(db[[#This Row],[STN K]]="","",IF(db[[#This Row],[STN TG]]="LSN",12,""))</f>
        <v/>
      </c>
      <c r="AB2441" s="40" t="str">
        <f>IF(db[[#This Row],[STN TG]]="LSN","PCS","")</f>
        <v/>
      </c>
      <c r="AC2441" s="40">
        <f>db[[#This Row],[QTY B]]*IF(db[[#This Row],[QTY TG]]="",1,db[[#This Row],[QTY TG]])*IF(db[[#This Row],[QTY K]]="",1,db[[#This Row],[QTY K]])</f>
        <v>1200</v>
      </c>
      <c r="AD2441" s="40" t="str">
        <f>IF(db[[#This Row],[STN K]]="",IF(db[[#This Row],[STN TG]]="",db[[#This Row],[STN B]],db[[#This Row],[STN TG]]),db[[#This Row],[STN K]])</f>
        <v>PCS</v>
      </c>
      <c r="AE2441" s="40"/>
    </row>
    <row r="2442" spans="1:31" x14ac:dyDescent="0.25">
      <c r="A2442" s="78">
        <f t="shared" si="37"/>
        <v>2441</v>
      </c>
      <c r="B2442" s="79" t="str">
        <f>LOWER(SUBSTITUTE(SUBSTITUTE(SUBSTITUTE(SUBSTITUTE(SUBSTITUTE(SUBSTITUTE(SUBSTITUTE(SUBSTITUTE(db[[#This Row],[NB BM]]," ",),".",""),"-",""),"(",""),")",""),"/",""),"""",""),"+",""))</f>
        <v>garisanset20cmbzj20140ppkanimal</v>
      </c>
      <c r="C2442" s="79" t="str">
        <f>LOWER(SUBSTITUTE(SUBSTITUTE(SUBSTITUTE(SUBSTITUTE(SUBSTITUTE(SUBSTITUTE(SUBSTITUTE(SUBSTITUTE(SUBSTITUTE(db[[#This Row],[NB NOTA]]," ",),".",""),"-",""),"(",""),")",""),",",""),"/",""),"""",""),"+",""))</f>
        <v>penggarissetbzj2014020cmppkanimal</v>
      </c>
      <c r="D2442" s="79" t="str">
        <f>LOWER(SUBSTITUTE(SUBSTITUTE(SUBSTITUTE(SUBSTITUTE(SUBSTITUTE(SUBSTITUTE(SUBSTITUTE(SUBSTITUTE(SUBSTITUTE(db[[#This Row],[NB PAJAK]]," ",""),"-",""),"(",""),")",""),".",""),",",""),"/",""),"""",""),"+",""))</f>
        <v/>
      </c>
      <c r="E2442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garisanset20cmbzj20140ppkanimal16box40pcsuntana</v>
      </c>
      <c r="F2442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penggarissetbzj2014020cmppkanimal16box40pcs</v>
      </c>
      <c r="G2442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penggarissetbzj2014020cmppkanimaluntana</v>
      </c>
      <c r="H2442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penggarissetbzj2014020cmppkanimal16box40pcsuntana</v>
      </c>
      <c r="I2442" s="2" t="s">
        <v>7660</v>
      </c>
      <c r="J2442" s="70" t="s">
        <v>7474</v>
      </c>
      <c r="K2442" s="71"/>
      <c r="L2442" s="70" t="s">
        <v>1336</v>
      </c>
      <c r="M2442" s="80" t="e">
        <f>IF(db[[#This Row],[NB NOTA_C]]="","",COUNTIF([2]!B_MSK[concat],db[[#This Row],[NB NOTA_C]]))</f>
        <v>#REF!</v>
      </c>
      <c r="N2442" s="81" t="s">
        <v>1352</v>
      </c>
      <c r="O2442" s="79" t="s">
        <v>4701</v>
      </c>
      <c r="P2442" s="70"/>
      <c r="Q2442" s="79"/>
      <c r="R2442" s="79" t="str">
        <f>IF(db[[#This Row],[QTY/ CTN]]="","",SUBSTITUTE(SUBSTITUTE(SUBSTITUTE(db[[#This Row],[QTY/ CTN]]," ","_",2),"(",""),")","")&amp;"_")</f>
        <v>16 BOX_40 PCS_</v>
      </c>
      <c r="S2442" s="79">
        <f>IF(db[[#This Row],[H_QTY/ CTN]]="","",SEARCH("_",db[[#This Row],[H_QTY/ CTN]]))</f>
        <v>7</v>
      </c>
      <c r="T2442" s="79">
        <f>IF(db[[#This Row],[H_QTY/ CTN]]="","",LEN(db[[#This Row],[H_QTY/ CTN]]))</f>
        <v>14</v>
      </c>
      <c r="U2442" s="78" t="str">
        <f>IF(db[[#This Row],[H_QTY/ CTN]]="","",LEFT(db[[#This Row],[H_QTY/ CTN]],db[[#This Row],[H_1]]-1))</f>
        <v>16 BOX</v>
      </c>
      <c r="V2442" s="78" t="str">
        <f>IF(NOT(db[[#This Row],[H_1]]=db[[#This Row],[H_2]]),MID(db[[#This Row],[H_QTY/ CTN]],db[[#This Row],[H_1]]+1,db[[#This Row],[H_2]]-db[[#This Row],[H_1]]-1),"")</f>
        <v>40 PCS</v>
      </c>
      <c r="W2442" s="78" t="str">
        <f>IF(db[[#This Row],[QTY/ CTN B]]="","",LEFT(db[[#This Row],[QTY/ CTN B]],SEARCH(" ",db[[#This Row],[QTY/ CTN B]],1)-1))</f>
        <v>16</v>
      </c>
      <c r="X2442" s="78" t="str">
        <f>IF(db[[#This Row],[QTY/ CTN B]]="","",RIGHT(db[[#This Row],[QTY/ CTN B]],LEN(db[[#This Row],[QTY/ CTN B]])-SEARCH(" ",db[[#This Row],[QTY/ CTN B]],1)))</f>
        <v>BOX</v>
      </c>
      <c r="Y2442" s="78" t="str">
        <f>IF(db[[#This Row],[QTY/ CTN TG]]="",IF(db[[#This Row],[STN TG]]="","",12),LEFT(db[[#This Row],[QTY/ CTN TG]],SEARCH(" ",db[[#This Row],[QTY/ CTN TG]],1)-1))</f>
        <v>40</v>
      </c>
      <c r="Z2442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42" s="78" t="str">
        <f>IF(db[[#This Row],[STN K]]="","",IF(db[[#This Row],[STN TG]]="LSN",12,""))</f>
        <v/>
      </c>
      <c r="AB2442" s="78" t="str">
        <f>IF(db[[#This Row],[STN TG]]="LSN","PCS","")</f>
        <v/>
      </c>
      <c r="AC2442" s="78">
        <f>db[[#This Row],[QTY B]]*IF(db[[#This Row],[QTY TG]]="",1,db[[#This Row],[QTY TG]])*IF(db[[#This Row],[QTY K]]="",1,db[[#This Row],[QTY K]])</f>
        <v>640</v>
      </c>
      <c r="AD2442" s="78" t="str">
        <f>IF(db[[#This Row],[STN K]]="",IF(db[[#This Row],[STN TG]]="",db[[#This Row],[STN B]],db[[#This Row],[STN TG]]),db[[#This Row],[STN K]])</f>
        <v>PCS</v>
      </c>
      <c r="AE2442" s="78"/>
    </row>
    <row r="2443" spans="1:31" x14ac:dyDescent="0.25">
      <c r="A2443" s="78">
        <f t="shared" si="37"/>
        <v>2442</v>
      </c>
      <c r="B2443" s="79" t="str">
        <f>LOWER(SUBSTITUTE(SUBSTITUTE(SUBSTITUTE(SUBSTITUTE(SUBSTITUTE(SUBSTITUTE(SUBSTITUTE(SUBSTITUTE(db[[#This Row],[NB BM]]," ",),".",""),"-",""),"(",""),")",""),"/",""),"""",""),"+",""))</f>
        <v>garisanset20cmbzj20143ppkcewek</v>
      </c>
      <c r="C2443" s="79" t="str">
        <f>LOWER(SUBSTITUTE(SUBSTITUTE(SUBSTITUTE(SUBSTITUTE(SUBSTITUTE(SUBSTITUTE(SUBSTITUTE(SUBSTITUTE(SUBSTITUTE(db[[#This Row],[NB NOTA]]," ",),".",""),"-",""),"(",""),")",""),",",""),"/",""),"""",""),"+",""))</f>
        <v>penggarissetbzj2014320cmppkgirl</v>
      </c>
      <c r="D2443" s="79" t="str">
        <f>LOWER(SUBSTITUTE(SUBSTITUTE(SUBSTITUTE(SUBSTITUTE(SUBSTITUTE(SUBSTITUTE(SUBSTITUTE(SUBSTITUTE(SUBSTITUTE(db[[#This Row],[NB PAJAK]]," ",""),"-",""),"(",""),")",""),".",""),",",""),"/",""),"""",""),"+",""))</f>
        <v/>
      </c>
      <c r="E2443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garisanset20cmbzj20143ppkcewek16box40pcsuntana</v>
      </c>
      <c r="F2443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penggarissetbzj2014320cmppkgirl16box40pcs</v>
      </c>
      <c r="G2443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penggarissetbzj2014320cmppkgirluntana</v>
      </c>
      <c r="H2443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penggarissetbzj2014320cmppkgirl16box40pcsuntana</v>
      </c>
      <c r="I2443" s="2" t="s">
        <v>7661</v>
      </c>
      <c r="J2443" s="70" t="s">
        <v>7475</v>
      </c>
      <c r="K2443" s="71"/>
      <c r="L2443" s="70" t="s">
        <v>1336</v>
      </c>
      <c r="M2443" s="80" t="e">
        <f>IF(db[[#This Row],[NB NOTA_C]]="","",COUNTIF([2]!B_MSK[concat],db[[#This Row],[NB NOTA_C]]))</f>
        <v>#REF!</v>
      </c>
      <c r="N2443" s="81" t="s">
        <v>1352</v>
      </c>
      <c r="O2443" s="79" t="s">
        <v>4701</v>
      </c>
      <c r="P2443" s="70"/>
      <c r="Q2443" s="79"/>
      <c r="R2443" s="79" t="str">
        <f>IF(db[[#This Row],[QTY/ CTN]]="","",SUBSTITUTE(SUBSTITUTE(SUBSTITUTE(db[[#This Row],[QTY/ CTN]]," ","_",2),"(",""),")","")&amp;"_")</f>
        <v>16 BOX_40 PCS_</v>
      </c>
      <c r="S2443" s="79">
        <f>IF(db[[#This Row],[H_QTY/ CTN]]="","",SEARCH("_",db[[#This Row],[H_QTY/ CTN]]))</f>
        <v>7</v>
      </c>
      <c r="T2443" s="79">
        <f>IF(db[[#This Row],[H_QTY/ CTN]]="","",LEN(db[[#This Row],[H_QTY/ CTN]]))</f>
        <v>14</v>
      </c>
      <c r="U2443" s="78" t="str">
        <f>IF(db[[#This Row],[H_QTY/ CTN]]="","",LEFT(db[[#This Row],[H_QTY/ CTN]],db[[#This Row],[H_1]]-1))</f>
        <v>16 BOX</v>
      </c>
      <c r="V2443" s="78" t="str">
        <f>IF(NOT(db[[#This Row],[H_1]]=db[[#This Row],[H_2]]),MID(db[[#This Row],[H_QTY/ CTN]],db[[#This Row],[H_1]]+1,db[[#This Row],[H_2]]-db[[#This Row],[H_1]]-1),"")</f>
        <v>40 PCS</v>
      </c>
      <c r="W2443" s="78" t="str">
        <f>IF(db[[#This Row],[QTY/ CTN B]]="","",LEFT(db[[#This Row],[QTY/ CTN B]],SEARCH(" ",db[[#This Row],[QTY/ CTN B]],1)-1))</f>
        <v>16</v>
      </c>
      <c r="X2443" s="78" t="str">
        <f>IF(db[[#This Row],[QTY/ CTN B]]="","",RIGHT(db[[#This Row],[QTY/ CTN B]],LEN(db[[#This Row],[QTY/ CTN B]])-SEARCH(" ",db[[#This Row],[QTY/ CTN B]],1)))</f>
        <v>BOX</v>
      </c>
      <c r="Y2443" s="78" t="str">
        <f>IF(db[[#This Row],[QTY/ CTN TG]]="",IF(db[[#This Row],[STN TG]]="","",12),LEFT(db[[#This Row],[QTY/ CTN TG]],SEARCH(" ",db[[#This Row],[QTY/ CTN TG]],1)-1))</f>
        <v>40</v>
      </c>
      <c r="Z2443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43" s="78" t="str">
        <f>IF(db[[#This Row],[STN K]]="","",IF(db[[#This Row],[STN TG]]="LSN",12,""))</f>
        <v/>
      </c>
      <c r="AB2443" s="78" t="str">
        <f>IF(db[[#This Row],[STN TG]]="LSN","PCS","")</f>
        <v/>
      </c>
      <c r="AC2443" s="78">
        <f>db[[#This Row],[QTY B]]*IF(db[[#This Row],[QTY TG]]="",1,db[[#This Row],[QTY TG]])*IF(db[[#This Row],[QTY K]]="",1,db[[#This Row],[QTY K]])</f>
        <v>640</v>
      </c>
      <c r="AD2443" s="78" t="str">
        <f>IF(db[[#This Row],[STN K]]="",IF(db[[#This Row],[STN TG]]="",db[[#This Row],[STN B]],db[[#This Row],[STN TG]]),db[[#This Row],[STN K]])</f>
        <v>PCS</v>
      </c>
      <c r="AE2443" s="78"/>
    </row>
    <row r="2444" spans="1:31" x14ac:dyDescent="0.25">
      <c r="A2444" s="78">
        <f t="shared" si="37"/>
        <v>2443</v>
      </c>
      <c r="B2444" s="79" t="str">
        <f>LOWER(SUBSTITUTE(SUBSTITUTE(SUBSTITUTE(SUBSTITUTE(SUBSTITUTE(SUBSTITUTE(SUBSTITUTE(SUBSTITUTE(db[[#This Row],[NB BM]]," ",),".",""),"-",""),"(",""),")",""),"/",""),"""",""),"+",""))</f>
        <v>garisanset20cmbzj2053ppklucu</v>
      </c>
      <c r="C2444" s="79" t="str">
        <f>LOWER(SUBSTITUTE(SUBSTITUTE(SUBSTITUTE(SUBSTITUTE(SUBSTITUTE(SUBSTITUTE(SUBSTITUTE(SUBSTITUTE(SUBSTITUTE(db[[#This Row],[NB NOTA]]," ",),".",""),"-",""),"(",""),")",""),",",""),"/",""),"""",""),"+",""))</f>
        <v>penggarissetbzj205320cmppklucu</v>
      </c>
      <c r="D2444" s="79" t="str">
        <f>LOWER(SUBSTITUTE(SUBSTITUTE(SUBSTITUTE(SUBSTITUTE(SUBSTITUTE(SUBSTITUTE(SUBSTITUTE(SUBSTITUTE(SUBSTITUTE(db[[#This Row],[NB PAJAK]]," ",""),"-",""),"(",""),")",""),".",""),",",""),"/",""),"""",""),"+",""))</f>
        <v/>
      </c>
      <c r="E2444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garisanset20cmbzj2053ppklucu16box40pcsuntana</v>
      </c>
      <c r="F2444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penggarissetbzj205320cmppklucu16box40pcs</v>
      </c>
      <c r="G2444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penggarissetbzj205320cmppklucuuntana</v>
      </c>
      <c r="H2444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penggarissetbzj205320cmppklucu16box40pcsuntana</v>
      </c>
      <c r="I2444" s="2" t="s">
        <v>7662</v>
      </c>
      <c r="J2444" s="70" t="s">
        <v>7476</v>
      </c>
      <c r="K2444" s="71"/>
      <c r="L2444" s="70" t="s">
        <v>1336</v>
      </c>
      <c r="M2444" s="80" t="e">
        <f>IF(db[[#This Row],[NB NOTA_C]]="","",COUNTIF([2]!B_MSK[concat],db[[#This Row],[NB NOTA_C]]))</f>
        <v>#REF!</v>
      </c>
      <c r="N2444" s="81" t="s">
        <v>1352</v>
      </c>
      <c r="O2444" s="79" t="s">
        <v>4701</v>
      </c>
      <c r="P2444" s="70"/>
      <c r="Q2444" s="79"/>
      <c r="R2444" s="79" t="str">
        <f>IF(db[[#This Row],[QTY/ CTN]]="","",SUBSTITUTE(SUBSTITUTE(SUBSTITUTE(db[[#This Row],[QTY/ CTN]]," ","_",2),"(",""),")","")&amp;"_")</f>
        <v>16 BOX_40 PCS_</v>
      </c>
      <c r="S2444" s="79">
        <f>IF(db[[#This Row],[H_QTY/ CTN]]="","",SEARCH("_",db[[#This Row],[H_QTY/ CTN]]))</f>
        <v>7</v>
      </c>
      <c r="T2444" s="79">
        <f>IF(db[[#This Row],[H_QTY/ CTN]]="","",LEN(db[[#This Row],[H_QTY/ CTN]]))</f>
        <v>14</v>
      </c>
      <c r="U2444" s="78" t="str">
        <f>IF(db[[#This Row],[H_QTY/ CTN]]="","",LEFT(db[[#This Row],[H_QTY/ CTN]],db[[#This Row],[H_1]]-1))</f>
        <v>16 BOX</v>
      </c>
      <c r="V2444" s="78" t="str">
        <f>IF(NOT(db[[#This Row],[H_1]]=db[[#This Row],[H_2]]),MID(db[[#This Row],[H_QTY/ CTN]],db[[#This Row],[H_1]]+1,db[[#This Row],[H_2]]-db[[#This Row],[H_1]]-1),"")</f>
        <v>40 PCS</v>
      </c>
      <c r="W2444" s="78" t="str">
        <f>IF(db[[#This Row],[QTY/ CTN B]]="","",LEFT(db[[#This Row],[QTY/ CTN B]],SEARCH(" ",db[[#This Row],[QTY/ CTN B]],1)-1))</f>
        <v>16</v>
      </c>
      <c r="X2444" s="78" t="str">
        <f>IF(db[[#This Row],[QTY/ CTN B]]="","",RIGHT(db[[#This Row],[QTY/ CTN B]],LEN(db[[#This Row],[QTY/ CTN B]])-SEARCH(" ",db[[#This Row],[QTY/ CTN B]],1)))</f>
        <v>BOX</v>
      </c>
      <c r="Y2444" s="78" t="str">
        <f>IF(db[[#This Row],[QTY/ CTN TG]]="",IF(db[[#This Row],[STN TG]]="","",12),LEFT(db[[#This Row],[QTY/ CTN TG]],SEARCH(" ",db[[#This Row],[QTY/ CTN TG]],1)-1))</f>
        <v>40</v>
      </c>
      <c r="Z2444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44" s="78" t="str">
        <f>IF(db[[#This Row],[STN K]]="","",IF(db[[#This Row],[STN TG]]="LSN",12,""))</f>
        <v/>
      </c>
      <c r="AB2444" s="78" t="str">
        <f>IF(db[[#This Row],[STN TG]]="LSN","PCS","")</f>
        <v/>
      </c>
      <c r="AC2444" s="78">
        <f>db[[#This Row],[QTY B]]*IF(db[[#This Row],[QTY TG]]="",1,db[[#This Row],[QTY TG]])*IF(db[[#This Row],[QTY K]]="",1,db[[#This Row],[QTY K]])</f>
        <v>640</v>
      </c>
      <c r="AD2444" s="78" t="str">
        <f>IF(db[[#This Row],[STN K]]="",IF(db[[#This Row],[STN TG]]="",db[[#This Row],[STN B]],db[[#This Row],[STN TG]]),db[[#This Row],[STN K]])</f>
        <v>PCS</v>
      </c>
      <c r="AE2444" s="78"/>
    </row>
    <row r="2445" spans="1:31" x14ac:dyDescent="0.25">
      <c r="A2445" s="78">
        <f t="shared" si="37"/>
        <v>2444</v>
      </c>
      <c r="B2445" s="79" t="str">
        <f>LOWER(SUBSTITUTE(SUBSTITUTE(SUBSTITUTE(SUBSTITUTE(SUBSTITUTE(SUBSTITUTE(SUBSTITUTE(SUBSTITUTE(db[[#This Row],[NB BM]]," ",),".",""),"-",""),"(",""),")",""),"/",""),"""",""),"+",""))</f>
        <v>garisanset20cmbzj2107eifel</v>
      </c>
      <c r="C2445" s="79" t="str">
        <f>LOWER(SUBSTITUTE(SUBSTITUTE(SUBSTITUTE(SUBSTITUTE(SUBSTITUTE(SUBSTITUTE(SUBSTITUTE(SUBSTITUTE(SUBSTITUTE(db[[#This Row],[NB NOTA]]," ",),".",""),"-",""),"(",""),")",""),",",""),"/",""),"""",""),"+",""))</f>
        <v>penggarissetbzj2107eifel</v>
      </c>
      <c r="D2445" s="79" t="str">
        <f>LOWER(SUBSTITUTE(SUBSTITUTE(SUBSTITUTE(SUBSTITUTE(SUBSTITUTE(SUBSTITUTE(SUBSTITUTE(SUBSTITUTE(SUBSTITUTE(db[[#This Row],[NB PAJAK]]," ",""),"-",""),"(",""),")",""),".",""),",",""),"/",""),"""",""),"+",""))</f>
        <v/>
      </c>
      <c r="E2445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garisanset20cmbzj2107eifel16box40pcsuntana</v>
      </c>
      <c r="F2445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penggarissetbzj2107eifel16box40pcs</v>
      </c>
      <c r="G2445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penggarissetbzj2107eifeluntana</v>
      </c>
      <c r="H2445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penggarissetbzj2107eifel16box40pcsuntana</v>
      </c>
      <c r="I2445" s="2" t="s">
        <v>7663</v>
      </c>
      <c r="J2445" s="70" t="s">
        <v>7477</v>
      </c>
      <c r="K2445" s="71"/>
      <c r="L2445" s="70" t="s">
        <v>1336</v>
      </c>
      <c r="M2445" s="80" t="e">
        <f>IF(db[[#This Row],[NB NOTA_C]]="","",COUNTIF([2]!B_MSK[concat],db[[#This Row],[NB NOTA_C]]))</f>
        <v>#REF!</v>
      </c>
      <c r="N2445" s="81" t="s">
        <v>1352</v>
      </c>
      <c r="O2445" s="79" t="s">
        <v>4701</v>
      </c>
      <c r="P2445" s="70"/>
      <c r="Q2445" s="79"/>
      <c r="R2445" s="79" t="str">
        <f>IF(db[[#This Row],[QTY/ CTN]]="","",SUBSTITUTE(SUBSTITUTE(SUBSTITUTE(db[[#This Row],[QTY/ CTN]]," ","_",2),"(",""),")","")&amp;"_")</f>
        <v>16 BOX_40 PCS_</v>
      </c>
      <c r="S2445" s="79">
        <f>IF(db[[#This Row],[H_QTY/ CTN]]="","",SEARCH("_",db[[#This Row],[H_QTY/ CTN]]))</f>
        <v>7</v>
      </c>
      <c r="T2445" s="79">
        <f>IF(db[[#This Row],[H_QTY/ CTN]]="","",LEN(db[[#This Row],[H_QTY/ CTN]]))</f>
        <v>14</v>
      </c>
      <c r="U2445" s="78" t="str">
        <f>IF(db[[#This Row],[H_QTY/ CTN]]="","",LEFT(db[[#This Row],[H_QTY/ CTN]],db[[#This Row],[H_1]]-1))</f>
        <v>16 BOX</v>
      </c>
      <c r="V2445" s="78" t="str">
        <f>IF(NOT(db[[#This Row],[H_1]]=db[[#This Row],[H_2]]),MID(db[[#This Row],[H_QTY/ CTN]],db[[#This Row],[H_1]]+1,db[[#This Row],[H_2]]-db[[#This Row],[H_1]]-1),"")</f>
        <v>40 PCS</v>
      </c>
      <c r="W2445" s="78" t="str">
        <f>IF(db[[#This Row],[QTY/ CTN B]]="","",LEFT(db[[#This Row],[QTY/ CTN B]],SEARCH(" ",db[[#This Row],[QTY/ CTN B]],1)-1))</f>
        <v>16</v>
      </c>
      <c r="X2445" s="78" t="str">
        <f>IF(db[[#This Row],[QTY/ CTN B]]="","",RIGHT(db[[#This Row],[QTY/ CTN B]],LEN(db[[#This Row],[QTY/ CTN B]])-SEARCH(" ",db[[#This Row],[QTY/ CTN B]],1)))</f>
        <v>BOX</v>
      </c>
      <c r="Y2445" s="78" t="str">
        <f>IF(db[[#This Row],[QTY/ CTN TG]]="",IF(db[[#This Row],[STN TG]]="","",12),LEFT(db[[#This Row],[QTY/ CTN TG]],SEARCH(" ",db[[#This Row],[QTY/ CTN TG]],1)-1))</f>
        <v>40</v>
      </c>
      <c r="Z2445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45" s="78" t="str">
        <f>IF(db[[#This Row],[STN K]]="","",IF(db[[#This Row],[STN TG]]="LSN",12,""))</f>
        <v/>
      </c>
      <c r="AB2445" s="78" t="str">
        <f>IF(db[[#This Row],[STN TG]]="LSN","PCS","")</f>
        <v/>
      </c>
      <c r="AC2445" s="78">
        <f>db[[#This Row],[QTY B]]*IF(db[[#This Row],[QTY TG]]="",1,db[[#This Row],[QTY TG]])*IF(db[[#This Row],[QTY K]]="",1,db[[#This Row],[QTY K]])</f>
        <v>640</v>
      </c>
      <c r="AD2445" s="78" t="str">
        <f>IF(db[[#This Row],[STN K]]="",IF(db[[#This Row],[STN TG]]="",db[[#This Row],[STN B]],db[[#This Row],[STN TG]]),db[[#This Row],[STN K]])</f>
        <v>PCS</v>
      </c>
      <c r="AE2445" s="78"/>
    </row>
    <row r="2446" spans="1:31" x14ac:dyDescent="0.25">
      <c r="A2446" s="78">
        <f t="shared" si="37"/>
        <v>2445</v>
      </c>
      <c r="B2446" s="79" t="str">
        <f>LOWER(SUBSTITUTE(SUBSTITUTE(SUBSTITUTE(SUBSTITUTE(SUBSTITUTE(SUBSTITUTE(SUBSTITUTE(SUBSTITUTE(db[[#This Row],[NB BM]]," ",),".",""),"-",""),"(",""),")",""),"/",""),"""",""),"+",""))</f>
        <v>garisanset20cmbzj2108ppkanimal</v>
      </c>
      <c r="C2446" s="79" t="str">
        <f>LOWER(SUBSTITUTE(SUBSTITUTE(SUBSTITUTE(SUBSTITUTE(SUBSTITUTE(SUBSTITUTE(SUBSTITUTE(SUBSTITUTE(SUBSTITUTE(db[[#This Row],[NB NOTA]]," ",),".",""),"-",""),"(",""),")",""),",",""),"/",""),"""",""),"+",""))</f>
        <v>penggarissetbzj210820cmppkanimal</v>
      </c>
      <c r="D2446" s="79" t="str">
        <f>LOWER(SUBSTITUTE(SUBSTITUTE(SUBSTITUTE(SUBSTITUTE(SUBSTITUTE(SUBSTITUTE(SUBSTITUTE(SUBSTITUTE(SUBSTITUTE(db[[#This Row],[NB PAJAK]]," ",""),"-",""),"(",""),")",""),".",""),",",""),"/",""),"""",""),"+",""))</f>
        <v/>
      </c>
      <c r="E2446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garisanset20cmbzj2108ppkanimal16box40pcsuntana</v>
      </c>
      <c r="F2446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penggarissetbzj210820cmppkanimal16box40pcs</v>
      </c>
      <c r="G2446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penggarissetbzj210820cmppkanimaluntana</v>
      </c>
      <c r="H2446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penggarissetbzj210820cmppkanimal16box40pcsuntana</v>
      </c>
      <c r="I2446" s="2" t="s">
        <v>7664</v>
      </c>
      <c r="J2446" s="70" t="s">
        <v>7478</v>
      </c>
      <c r="K2446" s="71"/>
      <c r="L2446" s="70" t="s">
        <v>1336</v>
      </c>
      <c r="M2446" s="80" t="e">
        <f>IF(db[[#This Row],[NB NOTA_C]]="","",COUNTIF([2]!B_MSK[concat],db[[#This Row],[NB NOTA_C]]))</f>
        <v>#REF!</v>
      </c>
      <c r="N2446" s="81" t="s">
        <v>1352</v>
      </c>
      <c r="O2446" s="79" t="s">
        <v>4701</v>
      </c>
      <c r="P2446" s="70"/>
      <c r="Q2446" s="79"/>
      <c r="R2446" s="79" t="str">
        <f>IF(db[[#This Row],[QTY/ CTN]]="","",SUBSTITUTE(SUBSTITUTE(SUBSTITUTE(db[[#This Row],[QTY/ CTN]]," ","_",2),"(",""),")","")&amp;"_")</f>
        <v>16 BOX_40 PCS_</v>
      </c>
      <c r="S2446" s="79">
        <f>IF(db[[#This Row],[H_QTY/ CTN]]="","",SEARCH("_",db[[#This Row],[H_QTY/ CTN]]))</f>
        <v>7</v>
      </c>
      <c r="T2446" s="79">
        <f>IF(db[[#This Row],[H_QTY/ CTN]]="","",LEN(db[[#This Row],[H_QTY/ CTN]]))</f>
        <v>14</v>
      </c>
      <c r="U2446" s="78" t="str">
        <f>IF(db[[#This Row],[H_QTY/ CTN]]="","",LEFT(db[[#This Row],[H_QTY/ CTN]],db[[#This Row],[H_1]]-1))</f>
        <v>16 BOX</v>
      </c>
      <c r="V2446" s="78" t="str">
        <f>IF(NOT(db[[#This Row],[H_1]]=db[[#This Row],[H_2]]),MID(db[[#This Row],[H_QTY/ CTN]],db[[#This Row],[H_1]]+1,db[[#This Row],[H_2]]-db[[#This Row],[H_1]]-1),"")</f>
        <v>40 PCS</v>
      </c>
      <c r="W2446" s="78" t="str">
        <f>IF(db[[#This Row],[QTY/ CTN B]]="","",LEFT(db[[#This Row],[QTY/ CTN B]],SEARCH(" ",db[[#This Row],[QTY/ CTN B]],1)-1))</f>
        <v>16</v>
      </c>
      <c r="X2446" s="78" t="str">
        <f>IF(db[[#This Row],[QTY/ CTN B]]="","",RIGHT(db[[#This Row],[QTY/ CTN B]],LEN(db[[#This Row],[QTY/ CTN B]])-SEARCH(" ",db[[#This Row],[QTY/ CTN B]],1)))</f>
        <v>BOX</v>
      </c>
      <c r="Y2446" s="78" t="str">
        <f>IF(db[[#This Row],[QTY/ CTN TG]]="",IF(db[[#This Row],[STN TG]]="","",12),LEFT(db[[#This Row],[QTY/ CTN TG]],SEARCH(" ",db[[#This Row],[QTY/ CTN TG]],1)-1))</f>
        <v>40</v>
      </c>
      <c r="Z2446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46" s="78" t="str">
        <f>IF(db[[#This Row],[STN K]]="","",IF(db[[#This Row],[STN TG]]="LSN",12,""))</f>
        <v/>
      </c>
      <c r="AB2446" s="78" t="str">
        <f>IF(db[[#This Row],[STN TG]]="LSN","PCS","")</f>
        <v/>
      </c>
      <c r="AC2446" s="78">
        <f>db[[#This Row],[QTY B]]*IF(db[[#This Row],[QTY TG]]="",1,db[[#This Row],[QTY TG]])*IF(db[[#This Row],[QTY K]]="",1,db[[#This Row],[QTY K]])</f>
        <v>640</v>
      </c>
      <c r="AD2446" s="78" t="str">
        <f>IF(db[[#This Row],[STN K]]="",IF(db[[#This Row],[STN TG]]="",db[[#This Row],[STN B]],db[[#This Row],[STN TG]]),db[[#This Row],[STN K]])</f>
        <v>PCS</v>
      </c>
      <c r="AE2446" s="78"/>
    </row>
    <row r="2447" spans="1:31" x14ac:dyDescent="0.25">
      <c r="A2447" s="89">
        <f t="shared" si="37"/>
        <v>2446</v>
      </c>
      <c r="B2447" s="86" t="str">
        <f>LOWER(SUBSTITUTE(SUBSTITUTE(SUBSTITUTE(SUBSTITUTE(SUBSTITUTE(SUBSTITUTE(SUBSTITUTE(SUBSTITUTE(db[[#This Row],[NB BM]]," ",),".",""),"-",""),"(",""),")",""),"/",""),"""",""),"+",""))</f>
        <v>garisansethz5012</v>
      </c>
      <c r="C2447" s="86" t="str">
        <f>LOWER(SUBSTITUTE(SUBSTITUTE(SUBSTITUTE(SUBSTITUTE(SUBSTITUTE(SUBSTITUTE(SUBSTITUTE(SUBSTITUTE(SUBSTITUTE(db[[#This Row],[NB NOTA]]," ",),".",""),"-",""),"(",""),")",""),",",""),"/",""),"""",""),"+",""))</f>
        <v>penggarissethz5012pvc</v>
      </c>
      <c r="D2447" s="86" t="str">
        <f>LOWER(SUBSTITUTE(SUBSTITUTE(SUBSTITUTE(SUBSTITUTE(SUBSTITUTE(SUBSTITUTE(SUBSTITUTE(SUBSTITUTE(SUBSTITUTE(db[[#This Row],[NB PAJAK]]," ",""),"-",""),"(",""),")",""),".",""),",",""),"/",""),"""",""),"+",""))</f>
        <v>garisansetpvchz5012</v>
      </c>
      <c r="E2447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garisansethz5012640setartomoro</v>
      </c>
      <c r="F2447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penggarissethz5012pvc640set</v>
      </c>
      <c r="G2447" s="86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penggarissethz5012pvcartomoro</v>
      </c>
      <c r="H2447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penggarissethz5012pvc640setartomoro</v>
      </c>
      <c r="I2447" s="2" t="s">
        <v>7755</v>
      </c>
      <c r="J2447" s="51" t="s">
        <v>6993</v>
      </c>
      <c r="K2447" s="14" t="s">
        <v>6999</v>
      </c>
      <c r="L2447" s="51" t="s">
        <v>1335</v>
      </c>
      <c r="M2447" s="87" t="e">
        <f>IF(db[[#This Row],[NB NOTA_C]]="","",COUNTIF([2]!B_MSK[concat],db[[#This Row],[NB NOTA_C]]))</f>
        <v>#REF!</v>
      </c>
      <c r="N2447" s="88" t="s">
        <v>1843</v>
      </c>
      <c r="O2447" s="5" t="s">
        <v>5519</v>
      </c>
      <c r="P2447" s="51" t="s">
        <v>2424</v>
      </c>
      <c r="Q2447" s="5" t="s">
        <v>7004</v>
      </c>
      <c r="R2447" s="86" t="str">
        <f>IF(db[[#This Row],[QTY/ CTN]]="","",SUBSTITUTE(SUBSTITUTE(SUBSTITUTE(db[[#This Row],[QTY/ CTN]]," ","_",2),"(",""),")","")&amp;"_")</f>
        <v>640 SET_</v>
      </c>
      <c r="S2447" s="86">
        <f>IF(db[[#This Row],[H_QTY/ CTN]]="","",SEARCH("_",db[[#This Row],[H_QTY/ CTN]]))</f>
        <v>8</v>
      </c>
      <c r="T2447" s="86">
        <f>IF(db[[#This Row],[H_QTY/ CTN]]="","",LEN(db[[#This Row],[H_QTY/ CTN]]))</f>
        <v>8</v>
      </c>
      <c r="U2447" s="89" t="str">
        <f>IF(db[[#This Row],[H_QTY/ CTN]]="","",LEFT(db[[#This Row],[H_QTY/ CTN]],db[[#This Row],[H_1]]-1))</f>
        <v>640 SET</v>
      </c>
      <c r="V2447" s="89" t="str">
        <f>IF(NOT(db[[#This Row],[H_1]]=db[[#This Row],[H_2]]),MID(db[[#This Row],[H_QTY/ CTN]],db[[#This Row],[H_1]]+1,db[[#This Row],[H_2]]-db[[#This Row],[H_1]]-1),"")</f>
        <v/>
      </c>
      <c r="W2447" s="89" t="str">
        <f>IF(db[[#This Row],[QTY/ CTN B]]="","",LEFT(db[[#This Row],[QTY/ CTN B]],SEARCH(" ",db[[#This Row],[QTY/ CTN B]],1)-1))</f>
        <v>640</v>
      </c>
      <c r="X2447" s="89" t="str">
        <f>IF(db[[#This Row],[QTY/ CTN B]]="","",RIGHT(db[[#This Row],[QTY/ CTN B]],LEN(db[[#This Row],[QTY/ CTN B]])-SEARCH(" ",db[[#This Row],[QTY/ CTN B]],1)))</f>
        <v>SET</v>
      </c>
      <c r="Y2447" s="89" t="str">
        <f>IF(db[[#This Row],[QTY/ CTN TG]]="",IF(db[[#This Row],[STN TG]]="","",12),LEFT(db[[#This Row],[QTY/ CTN TG]],SEARCH(" ",db[[#This Row],[QTY/ CTN TG]],1)-1))</f>
        <v/>
      </c>
      <c r="Z244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47" s="89" t="str">
        <f>IF(db[[#This Row],[STN K]]="","",IF(db[[#This Row],[STN TG]]="LSN",12,""))</f>
        <v/>
      </c>
      <c r="AB2447" s="89" t="str">
        <f>IF(db[[#This Row],[STN TG]]="LSN","PCS","")</f>
        <v/>
      </c>
      <c r="AC2447" s="89">
        <f>db[[#This Row],[QTY B]]*IF(db[[#This Row],[QTY TG]]="",1,db[[#This Row],[QTY TG]])*IF(db[[#This Row],[QTY K]]="",1,db[[#This Row],[QTY K]])</f>
        <v>640</v>
      </c>
      <c r="AD2447" s="89" t="str">
        <f>IF(db[[#This Row],[STN K]]="",IF(db[[#This Row],[STN TG]]="",db[[#This Row],[STN B]],db[[#This Row],[STN TG]]),db[[#This Row],[STN K]])</f>
        <v>SET</v>
      </c>
      <c r="AE2447" s="89"/>
    </row>
    <row r="2448" spans="1:31" x14ac:dyDescent="0.25">
      <c r="A2448" s="89">
        <f t="shared" si="37"/>
        <v>2447</v>
      </c>
      <c r="B2448" s="86" t="str">
        <f>LOWER(SUBSTITUTE(SUBSTITUTE(SUBSTITUTE(SUBSTITUTE(SUBSTITUTE(SUBSTITUTE(SUBSTITUTE(SUBSTITUTE(db[[#This Row],[NB BM]]," ",),".",""),"-",""),"(",""),")",""),"/",""),"""",""),"+",""))</f>
        <v>garisansethz5013</v>
      </c>
      <c r="C2448" s="86" t="str">
        <f>LOWER(SUBSTITUTE(SUBSTITUTE(SUBSTITUTE(SUBSTITUTE(SUBSTITUTE(SUBSTITUTE(SUBSTITUTE(SUBSTITUTE(SUBSTITUTE(db[[#This Row],[NB NOTA]]," ",),".",""),"-",""),"(",""),")",""),",",""),"/",""),"""",""),"+",""))</f>
        <v>penggarissethz5013pvc</v>
      </c>
      <c r="D2448" s="86" t="str">
        <f>LOWER(SUBSTITUTE(SUBSTITUTE(SUBSTITUTE(SUBSTITUTE(SUBSTITUTE(SUBSTITUTE(SUBSTITUTE(SUBSTITUTE(SUBSTITUTE(db[[#This Row],[NB PAJAK]]," ",""),"-",""),"(",""),")",""),".",""),",",""),"/",""),"""",""),"+",""))</f>
        <v>garisansetpvchz5013</v>
      </c>
      <c r="E2448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garisansethz5013640setartomoro</v>
      </c>
      <c r="F2448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penggarissethz5013pvc640set</v>
      </c>
      <c r="G2448" s="86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penggarissethz5013pvcartomoro</v>
      </c>
      <c r="H2448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penggarissethz5013pvc640setartomoro</v>
      </c>
      <c r="I2448" s="2" t="s">
        <v>7756</v>
      </c>
      <c r="J2448" s="51" t="s">
        <v>6992</v>
      </c>
      <c r="K2448" s="14" t="s">
        <v>6998</v>
      </c>
      <c r="L2448" s="51" t="s">
        <v>1335</v>
      </c>
      <c r="M2448" s="87" t="e">
        <f>IF(db[[#This Row],[NB NOTA_C]]="","",COUNTIF([2]!B_MSK[concat],db[[#This Row],[NB NOTA_C]]))</f>
        <v>#REF!</v>
      </c>
      <c r="N2448" s="88" t="s">
        <v>1843</v>
      </c>
      <c r="O2448" s="5" t="s">
        <v>5519</v>
      </c>
      <c r="P2448" s="51" t="s">
        <v>2424</v>
      </c>
      <c r="Q2448" s="5" t="s">
        <v>7003</v>
      </c>
      <c r="R2448" s="86" t="str">
        <f>IF(db[[#This Row],[QTY/ CTN]]="","",SUBSTITUTE(SUBSTITUTE(SUBSTITUTE(db[[#This Row],[QTY/ CTN]]," ","_",2),"(",""),")","")&amp;"_")</f>
        <v>640 SET_</v>
      </c>
      <c r="S2448" s="86">
        <f>IF(db[[#This Row],[H_QTY/ CTN]]="","",SEARCH("_",db[[#This Row],[H_QTY/ CTN]]))</f>
        <v>8</v>
      </c>
      <c r="T2448" s="86">
        <f>IF(db[[#This Row],[H_QTY/ CTN]]="","",LEN(db[[#This Row],[H_QTY/ CTN]]))</f>
        <v>8</v>
      </c>
      <c r="U2448" s="89" t="str">
        <f>IF(db[[#This Row],[H_QTY/ CTN]]="","",LEFT(db[[#This Row],[H_QTY/ CTN]],db[[#This Row],[H_1]]-1))</f>
        <v>640 SET</v>
      </c>
      <c r="V2448" s="89" t="str">
        <f>IF(NOT(db[[#This Row],[H_1]]=db[[#This Row],[H_2]]),MID(db[[#This Row],[H_QTY/ CTN]],db[[#This Row],[H_1]]+1,db[[#This Row],[H_2]]-db[[#This Row],[H_1]]-1),"")</f>
        <v/>
      </c>
      <c r="W2448" s="89" t="str">
        <f>IF(db[[#This Row],[QTY/ CTN B]]="","",LEFT(db[[#This Row],[QTY/ CTN B]],SEARCH(" ",db[[#This Row],[QTY/ CTN B]],1)-1))</f>
        <v>640</v>
      </c>
      <c r="X2448" s="89" t="str">
        <f>IF(db[[#This Row],[QTY/ CTN B]]="","",RIGHT(db[[#This Row],[QTY/ CTN B]],LEN(db[[#This Row],[QTY/ CTN B]])-SEARCH(" ",db[[#This Row],[QTY/ CTN B]],1)))</f>
        <v>SET</v>
      </c>
      <c r="Y2448" s="89" t="str">
        <f>IF(db[[#This Row],[QTY/ CTN TG]]="",IF(db[[#This Row],[STN TG]]="","",12),LEFT(db[[#This Row],[QTY/ CTN TG]],SEARCH(" ",db[[#This Row],[QTY/ CTN TG]],1)-1))</f>
        <v/>
      </c>
      <c r="Z244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48" s="89" t="str">
        <f>IF(db[[#This Row],[STN K]]="","",IF(db[[#This Row],[STN TG]]="LSN",12,""))</f>
        <v/>
      </c>
      <c r="AB2448" s="89" t="str">
        <f>IF(db[[#This Row],[STN TG]]="LSN","PCS","")</f>
        <v/>
      </c>
      <c r="AC2448" s="89">
        <f>db[[#This Row],[QTY B]]*IF(db[[#This Row],[QTY TG]]="",1,db[[#This Row],[QTY TG]])*IF(db[[#This Row],[QTY K]]="",1,db[[#This Row],[QTY K]])</f>
        <v>640</v>
      </c>
      <c r="AD2448" s="89" t="str">
        <f>IF(db[[#This Row],[STN K]]="",IF(db[[#This Row],[STN TG]]="",db[[#This Row],[STN B]],db[[#This Row],[STN TG]]),db[[#This Row],[STN K]])</f>
        <v>SET</v>
      </c>
      <c r="AE2448" s="89"/>
    </row>
    <row r="2449" spans="1:31" x14ac:dyDescent="0.25">
      <c r="A2449" s="78">
        <f t="shared" ref="A2449:A2512" si="38">ROW()-1</f>
        <v>2448</v>
      </c>
      <c r="B2449" s="79" t="str">
        <f>LOWER(SUBSTITUTE(SUBSTITUTE(SUBSTITUTE(SUBSTITUTE(SUBSTITUTE(SUBSTITUTE(SUBSTITUTE(SUBSTITUTE(db[[#This Row],[NB BM]]," ",),".",""),"-",""),"(",""),")",""),"/",""),"""",""),"+",""))</f>
        <v>garisansetlm019020cmppkhero</v>
      </c>
      <c r="C2449" s="79" t="str">
        <f>LOWER(SUBSTITUTE(SUBSTITUTE(SUBSTITUTE(SUBSTITUTE(SUBSTITUTE(SUBSTITUTE(SUBSTITUTE(SUBSTITUTE(SUBSTITUTE(db[[#This Row],[NB NOTA]]," ",),".",""),"-",""),"(",""),")",""),",",""),"/",""),"""",""),"+",""))</f>
        <v>penggarissetlm019020cmppkhero</v>
      </c>
      <c r="D2449" s="79" t="str">
        <f>LOWER(SUBSTITUTE(SUBSTITUTE(SUBSTITUTE(SUBSTITUTE(SUBSTITUTE(SUBSTITUTE(SUBSTITUTE(SUBSTITUTE(SUBSTITUTE(db[[#This Row],[NB PAJAK]]," ",""),"-",""),"(",""),")",""),".",""),",",""),"/",""),"""",""),"+",""))</f>
        <v/>
      </c>
      <c r="E2449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garisansetlm019020cmppkhero16box40pcsuntana</v>
      </c>
      <c r="F2449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penggarissetlm019020cmppkhero16box40pcs</v>
      </c>
      <c r="G2449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penggarissetlm019020cmppkherountana</v>
      </c>
      <c r="H2449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penggarissetlm019020cmppkhero16box40pcsuntana</v>
      </c>
      <c r="I2449" s="70" t="s">
        <v>7110</v>
      </c>
      <c r="J2449" s="70" t="s">
        <v>7106</v>
      </c>
      <c r="K2449" s="71"/>
      <c r="L2449" s="70" t="s">
        <v>1336</v>
      </c>
      <c r="M2449" s="80" t="e">
        <f>IF(db[[#This Row],[NB NOTA_C]]="","",COUNTIF([2]!B_MSK[concat],db[[#This Row],[NB NOTA_C]]))</f>
        <v>#REF!</v>
      </c>
      <c r="N2449" s="81" t="s">
        <v>1352</v>
      </c>
      <c r="O2449" s="79" t="s">
        <v>4701</v>
      </c>
      <c r="P2449" s="70" t="s">
        <v>2424</v>
      </c>
      <c r="Q2449" s="79"/>
      <c r="R2449" s="79" t="str">
        <f>IF(db[[#This Row],[QTY/ CTN]]="","",SUBSTITUTE(SUBSTITUTE(SUBSTITUTE(db[[#This Row],[QTY/ CTN]]," ","_",2),"(",""),")","")&amp;"_")</f>
        <v>16 BOX_40 PCS_</v>
      </c>
      <c r="S2449" s="79">
        <f>IF(db[[#This Row],[H_QTY/ CTN]]="","",SEARCH("_",db[[#This Row],[H_QTY/ CTN]]))</f>
        <v>7</v>
      </c>
      <c r="T2449" s="79">
        <f>IF(db[[#This Row],[H_QTY/ CTN]]="","",LEN(db[[#This Row],[H_QTY/ CTN]]))</f>
        <v>14</v>
      </c>
      <c r="U2449" s="78" t="str">
        <f>IF(db[[#This Row],[H_QTY/ CTN]]="","",LEFT(db[[#This Row],[H_QTY/ CTN]],db[[#This Row],[H_1]]-1))</f>
        <v>16 BOX</v>
      </c>
      <c r="V2449" s="78" t="str">
        <f>IF(NOT(db[[#This Row],[H_1]]=db[[#This Row],[H_2]]),MID(db[[#This Row],[H_QTY/ CTN]],db[[#This Row],[H_1]]+1,db[[#This Row],[H_2]]-db[[#This Row],[H_1]]-1),"")</f>
        <v>40 PCS</v>
      </c>
      <c r="W2449" s="78" t="str">
        <f>IF(db[[#This Row],[QTY/ CTN B]]="","",LEFT(db[[#This Row],[QTY/ CTN B]],SEARCH(" ",db[[#This Row],[QTY/ CTN B]],1)-1))</f>
        <v>16</v>
      </c>
      <c r="X2449" s="78" t="str">
        <f>IF(db[[#This Row],[QTY/ CTN B]]="","",RIGHT(db[[#This Row],[QTY/ CTN B]],LEN(db[[#This Row],[QTY/ CTN B]])-SEARCH(" ",db[[#This Row],[QTY/ CTN B]],1)))</f>
        <v>BOX</v>
      </c>
      <c r="Y2449" s="78" t="str">
        <f>IF(db[[#This Row],[QTY/ CTN TG]]="",IF(db[[#This Row],[STN TG]]="","",12),LEFT(db[[#This Row],[QTY/ CTN TG]],SEARCH(" ",db[[#This Row],[QTY/ CTN TG]],1)-1))</f>
        <v>40</v>
      </c>
      <c r="Z2449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49" s="78" t="str">
        <f>IF(db[[#This Row],[STN K]]="","",IF(db[[#This Row],[STN TG]]="LSN",12,""))</f>
        <v/>
      </c>
      <c r="AB2449" s="78" t="str">
        <f>IF(db[[#This Row],[STN TG]]="LSN","PCS","")</f>
        <v/>
      </c>
      <c r="AC2449" s="78">
        <f>db[[#This Row],[QTY B]]*IF(db[[#This Row],[QTY TG]]="",1,db[[#This Row],[QTY TG]])*IF(db[[#This Row],[QTY K]]="",1,db[[#This Row],[QTY K]])</f>
        <v>640</v>
      </c>
      <c r="AD2449" s="78" t="str">
        <f>IF(db[[#This Row],[STN K]]="",IF(db[[#This Row],[STN TG]]="",db[[#This Row],[STN B]],db[[#This Row],[STN TG]]),db[[#This Row],[STN K]])</f>
        <v>PCS</v>
      </c>
      <c r="AE2449" s="78"/>
    </row>
    <row r="2450" spans="1:31" x14ac:dyDescent="0.25">
      <c r="A2450" s="40">
        <f t="shared" si="38"/>
        <v>2449</v>
      </c>
      <c r="B2450" s="126" t="str">
        <f>LOWER(SUBSTITUTE(SUBSTITUTE(SUBSTITUTE(SUBSTITUTE(SUBSTITUTE(SUBSTITUTE(SUBSTITUTE(SUBSTITUTE(db[[#This Row],[NB BM]]," ",),".",""),"-",""),"(",""),")",""),"/",""),"""",""),"+",""))</f>
        <v>garisanset20cmpayups8801dino</v>
      </c>
      <c r="C2450" s="126" t="str">
        <f>LOWER(SUBSTITUTE(SUBSTITUTE(SUBSTITUTE(SUBSTITUTE(SUBSTITUTE(SUBSTITUTE(SUBSTITUTE(SUBSTITUTE(SUBSTITUTE(db[[#This Row],[NB NOTA]]," ",),".",""),"-",""),"(",""),")",""),",",""),"/",""),"""",""),"+",""))</f>
        <v>penggarissetpayups880120cmpkdino</v>
      </c>
      <c r="D2450" s="126" t="str">
        <f>LOWER(SUBSTITUTE(SUBSTITUTE(SUBSTITUTE(SUBSTITUTE(SUBSTITUTE(SUBSTITUTE(SUBSTITUTE(SUBSTITUTE(SUBSTITUTE(db[[#This Row],[NB PAJAK]]," ",""),"-",""),"(",""),")",""),".",""),",",""),"/",""),"""",""),"+",""))</f>
        <v/>
      </c>
      <c r="E2450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garisanset20cmpayups8801dino16box40pcsuntana</v>
      </c>
      <c r="F2450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penggarissetpayups880120cmpkdino16box40pcs</v>
      </c>
      <c r="G2450" s="126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penggarissetpayups880120cmpkdinountana</v>
      </c>
      <c r="H2450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penggarissetpayups880120cmpkdino16box40pcsuntana</v>
      </c>
      <c r="I2450" s="43" t="s">
        <v>4694</v>
      </c>
      <c r="J2450" s="43" t="s">
        <v>4686</v>
      </c>
      <c r="K2450" s="44"/>
      <c r="L2450" s="2" t="s">
        <v>1336</v>
      </c>
      <c r="M2450" s="127" t="e">
        <f>IF(db[[#This Row],[NB NOTA_C]]="","",COUNTIF([2]!B_MSK[concat],db[[#This Row],[NB NOTA_C]]))</f>
        <v>#REF!</v>
      </c>
      <c r="N2450" s="128" t="s">
        <v>1352</v>
      </c>
      <c r="O2450" s="126" t="s">
        <v>4701</v>
      </c>
      <c r="P2450" s="43" t="s">
        <v>2424</v>
      </c>
      <c r="Q2450" s="126"/>
      <c r="R2450" s="126" t="str">
        <f>IF(db[[#This Row],[QTY/ CTN]]="","",SUBSTITUTE(SUBSTITUTE(SUBSTITUTE(db[[#This Row],[QTY/ CTN]]," ","_",2),"(",""),")","")&amp;"_")</f>
        <v>16 BOX_40 PCS_</v>
      </c>
      <c r="S2450" s="126">
        <f>IF(db[[#This Row],[H_QTY/ CTN]]="","",SEARCH("_",db[[#This Row],[H_QTY/ CTN]]))</f>
        <v>7</v>
      </c>
      <c r="T2450" s="126">
        <f>IF(db[[#This Row],[H_QTY/ CTN]]="","",LEN(db[[#This Row],[H_QTY/ CTN]]))</f>
        <v>14</v>
      </c>
      <c r="U2450" s="129" t="str">
        <f>IF(db[[#This Row],[H_QTY/ CTN]]="","",LEFT(db[[#This Row],[H_QTY/ CTN]],db[[#This Row],[H_1]]-1))</f>
        <v>16 BOX</v>
      </c>
      <c r="V2450" s="129" t="str">
        <f>IF(NOT(db[[#This Row],[H_1]]=db[[#This Row],[H_2]]),MID(db[[#This Row],[H_QTY/ CTN]],db[[#This Row],[H_1]]+1,db[[#This Row],[H_2]]-db[[#This Row],[H_1]]-1),"")</f>
        <v>40 PCS</v>
      </c>
      <c r="W2450" s="129" t="str">
        <f>IF(db[[#This Row],[QTY/ CTN B]]="","",LEFT(db[[#This Row],[QTY/ CTN B]],SEARCH(" ",db[[#This Row],[QTY/ CTN B]],1)-1))</f>
        <v>16</v>
      </c>
      <c r="X2450" s="129" t="str">
        <f>IF(db[[#This Row],[QTY/ CTN B]]="","",RIGHT(db[[#This Row],[QTY/ CTN B]],LEN(db[[#This Row],[QTY/ CTN B]])-SEARCH(" ",db[[#This Row],[QTY/ CTN B]],1)))</f>
        <v>BOX</v>
      </c>
      <c r="Y2450" s="129" t="str">
        <f>IF(db[[#This Row],[QTY/ CTN TG]]="",IF(db[[#This Row],[STN TG]]="","",12),LEFT(db[[#This Row],[QTY/ CTN TG]],SEARCH(" ",db[[#This Row],[QTY/ CTN TG]],1)-1))</f>
        <v>40</v>
      </c>
      <c r="Z2450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50" s="129" t="str">
        <f>IF(db[[#This Row],[STN K]]="","",IF(db[[#This Row],[STN TG]]="LSN",12,""))</f>
        <v/>
      </c>
      <c r="AB2450" s="129" t="str">
        <f>IF(db[[#This Row],[STN TG]]="LSN","PCS","")</f>
        <v/>
      </c>
      <c r="AC2450" s="129">
        <f>db[[#This Row],[QTY B]]*IF(db[[#This Row],[QTY TG]]="",1,db[[#This Row],[QTY TG]])*IF(db[[#This Row],[QTY K]]="",1,db[[#This Row],[QTY K]])</f>
        <v>640</v>
      </c>
      <c r="AD2450" s="129" t="str">
        <f>IF(db[[#This Row],[STN K]]="",IF(db[[#This Row],[STN TG]]="",db[[#This Row],[STN B]],db[[#This Row],[STN TG]]),db[[#This Row],[STN K]])</f>
        <v>PCS</v>
      </c>
      <c r="AE2450" s="40"/>
    </row>
    <row r="2451" spans="1:31" x14ac:dyDescent="0.25">
      <c r="A2451" s="40">
        <f t="shared" si="38"/>
        <v>2450</v>
      </c>
      <c r="B2451" s="126" t="str">
        <f>LOWER(SUBSTITUTE(SUBSTITUTE(SUBSTITUTE(SUBSTITUTE(SUBSTITUTE(SUBSTITUTE(SUBSTITUTE(SUBSTITUTE(db[[#This Row],[NB BM]]," ",),".",""),"-",""),"(",""),")",""),"/",""),"""",""),"+",""))</f>
        <v>garisanset20cmpayups8802astro</v>
      </c>
      <c r="C2451" s="126" t="str">
        <f>LOWER(SUBSTITUTE(SUBSTITUTE(SUBSTITUTE(SUBSTITUTE(SUBSTITUTE(SUBSTITUTE(SUBSTITUTE(SUBSTITUTE(SUBSTITUTE(db[[#This Row],[NB NOTA]]," ",),".",""),"-",""),"(",""),")",""),",",""),"/",""),"""",""),"+",""))</f>
        <v>penggarissetpayups880220cmpkastro</v>
      </c>
      <c r="D2451" s="126" t="str">
        <f>LOWER(SUBSTITUTE(SUBSTITUTE(SUBSTITUTE(SUBSTITUTE(SUBSTITUTE(SUBSTITUTE(SUBSTITUTE(SUBSTITUTE(SUBSTITUTE(db[[#This Row],[NB PAJAK]]," ",""),"-",""),"(",""),")",""),".",""),",",""),"/",""),"""",""),"+",""))</f>
        <v/>
      </c>
      <c r="E2451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garisanset20cmpayups8802astro16box40pcsuntana</v>
      </c>
      <c r="F2451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penggarissetpayups880220cmpkastro16box40pcs</v>
      </c>
      <c r="G2451" s="126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penggarissetpayups880220cmpkastrountana</v>
      </c>
      <c r="H2451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penggarissetpayups880220cmpkastro16box40pcsuntana</v>
      </c>
      <c r="I2451" s="43" t="s">
        <v>4695</v>
      </c>
      <c r="J2451" s="43" t="s">
        <v>4687</v>
      </c>
      <c r="K2451" s="44"/>
      <c r="L2451" s="2" t="s">
        <v>1336</v>
      </c>
      <c r="M2451" s="127" t="e">
        <f>IF(db[[#This Row],[NB NOTA_C]]="","",COUNTIF([2]!B_MSK[concat],db[[#This Row],[NB NOTA_C]]))</f>
        <v>#REF!</v>
      </c>
      <c r="N2451" s="128" t="s">
        <v>1352</v>
      </c>
      <c r="O2451" s="126" t="s">
        <v>4701</v>
      </c>
      <c r="P2451" s="43" t="s">
        <v>2424</v>
      </c>
      <c r="Q2451" s="126"/>
      <c r="R2451" s="126" t="str">
        <f>IF(db[[#This Row],[QTY/ CTN]]="","",SUBSTITUTE(SUBSTITUTE(SUBSTITUTE(db[[#This Row],[QTY/ CTN]]," ","_",2),"(",""),")","")&amp;"_")</f>
        <v>16 BOX_40 PCS_</v>
      </c>
      <c r="S2451" s="126">
        <f>IF(db[[#This Row],[H_QTY/ CTN]]="","",SEARCH("_",db[[#This Row],[H_QTY/ CTN]]))</f>
        <v>7</v>
      </c>
      <c r="T2451" s="126">
        <f>IF(db[[#This Row],[H_QTY/ CTN]]="","",LEN(db[[#This Row],[H_QTY/ CTN]]))</f>
        <v>14</v>
      </c>
      <c r="U2451" s="129" t="str">
        <f>IF(db[[#This Row],[H_QTY/ CTN]]="","",LEFT(db[[#This Row],[H_QTY/ CTN]],db[[#This Row],[H_1]]-1))</f>
        <v>16 BOX</v>
      </c>
      <c r="V2451" s="129" t="str">
        <f>IF(NOT(db[[#This Row],[H_1]]=db[[#This Row],[H_2]]),MID(db[[#This Row],[H_QTY/ CTN]],db[[#This Row],[H_1]]+1,db[[#This Row],[H_2]]-db[[#This Row],[H_1]]-1),"")</f>
        <v>40 PCS</v>
      </c>
      <c r="W2451" s="129" t="str">
        <f>IF(db[[#This Row],[QTY/ CTN B]]="","",LEFT(db[[#This Row],[QTY/ CTN B]],SEARCH(" ",db[[#This Row],[QTY/ CTN B]],1)-1))</f>
        <v>16</v>
      </c>
      <c r="X2451" s="129" t="str">
        <f>IF(db[[#This Row],[QTY/ CTN B]]="","",RIGHT(db[[#This Row],[QTY/ CTN B]],LEN(db[[#This Row],[QTY/ CTN B]])-SEARCH(" ",db[[#This Row],[QTY/ CTN B]],1)))</f>
        <v>BOX</v>
      </c>
      <c r="Y2451" s="129" t="str">
        <f>IF(db[[#This Row],[QTY/ CTN TG]]="",IF(db[[#This Row],[STN TG]]="","",12),LEFT(db[[#This Row],[QTY/ CTN TG]],SEARCH(" ",db[[#This Row],[QTY/ CTN TG]],1)-1))</f>
        <v>40</v>
      </c>
      <c r="Z2451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51" s="129" t="str">
        <f>IF(db[[#This Row],[STN K]]="","",IF(db[[#This Row],[STN TG]]="LSN",12,""))</f>
        <v/>
      </c>
      <c r="AB2451" s="129" t="str">
        <f>IF(db[[#This Row],[STN TG]]="LSN","PCS","")</f>
        <v/>
      </c>
      <c r="AC2451" s="129">
        <f>db[[#This Row],[QTY B]]*IF(db[[#This Row],[QTY TG]]="",1,db[[#This Row],[QTY TG]])*IF(db[[#This Row],[QTY K]]="",1,db[[#This Row],[QTY K]])</f>
        <v>640</v>
      </c>
      <c r="AD2451" s="129" t="str">
        <f>IF(db[[#This Row],[STN K]]="",IF(db[[#This Row],[STN TG]]="",db[[#This Row],[STN B]],db[[#This Row],[STN TG]]),db[[#This Row],[STN K]])</f>
        <v>PCS</v>
      </c>
      <c r="AE2451" s="40"/>
    </row>
    <row r="2452" spans="1:31" x14ac:dyDescent="0.25">
      <c r="A2452" s="40">
        <f t="shared" si="38"/>
        <v>2451</v>
      </c>
      <c r="B2452" s="126" t="str">
        <f>LOWER(SUBSTITUTE(SUBSTITUTE(SUBSTITUTE(SUBSTITUTE(SUBSTITUTE(SUBSTITUTE(SUBSTITUTE(SUBSTITUTE(db[[#This Row],[NB BM]]," ",),".",""),"-",""),"(",""),")",""),"/",""),"""",""),"+",""))</f>
        <v>garisanset20cmpayups8803milk</v>
      </c>
      <c r="C2452" s="126" t="str">
        <f>LOWER(SUBSTITUTE(SUBSTITUTE(SUBSTITUTE(SUBSTITUTE(SUBSTITUTE(SUBSTITUTE(SUBSTITUTE(SUBSTITUTE(SUBSTITUTE(db[[#This Row],[NB NOTA]]," ",),".",""),"-",""),"(",""),")",""),",",""),"/",""),"""",""),"+",""))</f>
        <v>penggarissetpayups880320cmpkmilk</v>
      </c>
      <c r="D2452" s="126" t="str">
        <f>LOWER(SUBSTITUTE(SUBSTITUTE(SUBSTITUTE(SUBSTITUTE(SUBSTITUTE(SUBSTITUTE(SUBSTITUTE(SUBSTITUTE(SUBSTITUTE(db[[#This Row],[NB PAJAK]]," ",""),"-",""),"(",""),")",""),".",""),",",""),"/",""),"""",""),"+",""))</f>
        <v/>
      </c>
      <c r="E2452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garisanset20cmpayups8803milk16box40pcsuntana</v>
      </c>
      <c r="F2452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penggarissetpayups880320cmpkmilk16box40pcs</v>
      </c>
      <c r="G2452" s="126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penggarissetpayups880320cmpkmilkuntana</v>
      </c>
      <c r="H2452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penggarissetpayups880320cmpkmilk16box40pcsuntana</v>
      </c>
      <c r="I2452" s="43" t="s">
        <v>4696</v>
      </c>
      <c r="J2452" s="43" t="s">
        <v>4688</v>
      </c>
      <c r="K2452" s="44"/>
      <c r="L2452" s="2" t="s">
        <v>1336</v>
      </c>
      <c r="M2452" s="127" t="e">
        <f>IF(db[[#This Row],[NB NOTA_C]]="","",COUNTIF([2]!B_MSK[concat],db[[#This Row],[NB NOTA_C]]))</f>
        <v>#REF!</v>
      </c>
      <c r="N2452" s="128" t="s">
        <v>1352</v>
      </c>
      <c r="O2452" s="126" t="s">
        <v>4701</v>
      </c>
      <c r="P2452" s="43" t="s">
        <v>2424</v>
      </c>
      <c r="Q2452" s="126"/>
      <c r="R2452" s="126" t="str">
        <f>IF(db[[#This Row],[QTY/ CTN]]="","",SUBSTITUTE(SUBSTITUTE(SUBSTITUTE(db[[#This Row],[QTY/ CTN]]," ","_",2),"(",""),")","")&amp;"_")</f>
        <v>16 BOX_40 PCS_</v>
      </c>
      <c r="S2452" s="126">
        <f>IF(db[[#This Row],[H_QTY/ CTN]]="","",SEARCH("_",db[[#This Row],[H_QTY/ CTN]]))</f>
        <v>7</v>
      </c>
      <c r="T2452" s="126">
        <f>IF(db[[#This Row],[H_QTY/ CTN]]="","",LEN(db[[#This Row],[H_QTY/ CTN]]))</f>
        <v>14</v>
      </c>
      <c r="U2452" s="129" t="str">
        <f>IF(db[[#This Row],[H_QTY/ CTN]]="","",LEFT(db[[#This Row],[H_QTY/ CTN]],db[[#This Row],[H_1]]-1))</f>
        <v>16 BOX</v>
      </c>
      <c r="V2452" s="129" t="str">
        <f>IF(NOT(db[[#This Row],[H_1]]=db[[#This Row],[H_2]]),MID(db[[#This Row],[H_QTY/ CTN]],db[[#This Row],[H_1]]+1,db[[#This Row],[H_2]]-db[[#This Row],[H_1]]-1),"")</f>
        <v>40 PCS</v>
      </c>
      <c r="W2452" s="129" t="str">
        <f>IF(db[[#This Row],[QTY/ CTN B]]="","",LEFT(db[[#This Row],[QTY/ CTN B]],SEARCH(" ",db[[#This Row],[QTY/ CTN B]],1)-1))</f>
        <v>16</v>
      </c>
      <c r="X2452" s="129" t="str">
        <f>IF(db[[#This Row],[QTY/ CTN B]]="","",RIGHT(db[[#This Row],[QTY/ CTN B]],LEN(db[[#This Row],[QTY/ CTN B]])-SEARCH(" ",db[[#This Row],[QTY/ CTN B]],1)))</f>
        <v>BOX</v>
      </c>
      <c r="Y2452" s="129" t="str">
        <f>IF(db[[#This Row],[QTY/ CTN TG]]="",IF(db[[#This Row],[STN TG]]="","",12),LEFT(db[[#This Row],[QTY/ CTN TG]],SEARCH(" ",db[[#This Row],[QTY/ CTN TG]],1)-1))</f>
        <v>40</v>
      </c>
      <c r="Z2452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52" s="129" t="str">
        <f>IF(db[[#This Row],[STN K]]="","",IF(db[[#This Row],[STN TG]]="LSN",12,""))</f>
        <v/>
      </c>
      <c r="AB2452" s="129" t="str">
        <f>IF(db[[#This Row],[STN TG]]="LSN","PCS","")</f>
        <v/>
      </c>
      <c r="AC2452" s="129">
        <f>db[[#This Row],[QTY B]]*IF(db[[#This Row],[QTY TG]]="",1,db[[#This Row],[QTY TG]])*IF(db[[#This Row],[QTY K]]="",1,db[[#This Row],[QTY K]])</f>
        <v>640</v>
      </c>
      <c r="AD2452" s="129" t="str">
        <f>IF(db[[#This Row],[STN K]]="",IF(db[[#This Row],[STN TG]]="",db[[#This Row],[STN B]],db[[#This Row],[STN TG]]),db[[#This Row],[STN K]])</f>
        <v>PCS</v>
      </c>
      <c r="AE2452" s="40"/>
    </row>
    <row r="2453" spans="1:31" x14ac:dyDescent="0.25">
      <c r="A2453" s="40">
        <f t="shared" si="38"/>
        <v>2452</v>
      </c>
      <c r="B2453" s="126" t="str">
        <f>LOWER(SUBSTITUTE(SUBSTITUTE(SUBSTITUTE(SUBSTITUTE(SUBSTITUTE(SUBSTITUTE(SUBSTITUTE(SUBSTITUTE(db[[#This Row],[NB BM]]," ",),".",""),"-",""),"(",""),")",""),"/",""),"""",""),"+",""))</f>
        <v>garisanset20cmpayups8804bear</v>
      </c>
      <c r="C2453" s="126" t="str">
        <f>LOWER(SUBSTITUTE(SUBSTITUTE(SUBSTITUTE(SUBSTITUTE(SUBSTITUTE(SUBSTITUTE(SUBSTITUTE(SUBSTITUTE(SUBSTITUTE(db[[#This Row],[NB NOTA]]," ",),".",""),"-",""),"(",""),")",""),",",""),"/",""),"""",""),"+",""))</f>
        <v>penggarissetpayups880420cmpkbear</v>
      </c>
      <c r="D2453" s="126" t="str">
        <f>LOWER(SUBSTITUTE(SUBSTITUTE(SUBSTITUTE(SUBSTITUTE(SUBSTITUTE(SUBSTITUTE(SUBSTITUTE(SUBSTITUTE(SUBSTITUTE(db[[#This Row],[NB PAJAK]]," ",""),"-",""),"(",""),")",""),".",""),",",""),"/",""),"""",""),"+",""))</f>
        <v/>
      </c>
      <c r="E2453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garisanset20cmpayups8804bear16box40pcsuntana</v>
      </c>
      <c r="F2453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penggarissetpayups880420cmpkbear16box40pcs</v>
      </c>
      <c r="G2453" s="126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penggarissetpayups880420cmpkbearuntana</v>
      </c>
      <c r="H2453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penggarissetpayups880420cmpkbear16box40pcsuntana</v>
      </c>
      <c r="I2453" s="43" t="s">
        <v>4697</v>
      </c>
      <c r="J2453" s="43" t="s">
        <v>4689</v>
      </c>
      <c r="K2453" s="44"/>
      <c r="L2453" s="2" t="s">
        <v>1336</v>
      </c>
      <c r="M2453" s="127" t="e">
        <f>IF(db[[#This Row],[NB NOTA_C]]="","",COUNTIF([2]!B_MSK[concat],db[[#This Row],[NB NOTA_C]]))</f>
        <v>#REF!</v>
      </c>
      <c r="N2453" s="128" t="s">
        <v>1352</v>
      </c>
      <c r="O2453" s="126" t="s">
        <v>4701</v>
      </c>
      <c r="P2453" s="43" t="s">
        <v>2424</v>
      </c>
      <c r="Q2453" s="126"/>
      <c r="R2453" s="126" t="str">
        <f>IF(db[[#This Row],[QTY/ CTN]]="","",SUBSTITUTE(SUBSTITUTE(SUBSTITUTE(db[[#This Row],[QTY/ CTN]]," ","_",2),"(",""),")","")&amp;"_")</f>
        <v>16 BOX_40 PCS_</v>
      </c>
      <c r="S2453" s="126">
        <f>IF(db[[#This Row],[H_QTY/ CTN]]="","",SEARCH("_",db[[#This Row],[H_QTY/ CTN]]))</f>
        <v>7</v>
      </c>
      <c r="T2453" s="126">
        <f>IF(db[[#This Row],[H_QTY/ CTN]]="","",LEN(db[[#This Row],[H_QTY/ CTN]]))</f>
        <v>14</v>
      </c>
      <c r="U2453" s="129" t="str">
        <f>IF(db[[#This Row],[H_QTY/ CTN]]="","",LEFT(db[[#This Row],[H_QTY/ CTN]],db[[#This Row],[H_1]]-1))</f>
        <v>16 BOX</v>
      </c>
      <c r="V2453" s="129" t="str">
        <f>IF(NOT(db[[#This Row],[H_1]]=db[[#This Row],[H_2]]),MID(db[[#This Row],[H_QTY/ CTN]],db[[#This Row],[H_1]]+1,db[[#This Row],[H_2]]-db[[#This Row],[H_1]]-1),"")</f>
        <v>40 PCS</v>
      </c>
      <c r="W2453" s="129" t="str">
        <f>IF(db[[#This Row],[QTY/ CTN B]]="","",LEFT(db[[#This Row],[QTY/ CTN B]],SEARCH(" ",db[[#This Row],[QTY/ CTN B]],1)-1))</f>
        <v>16</v>
      </c>
      <c r="X2453" s="129" t="str">
        <f>IF(db[[#This Row],[QTY/ CTN B]]="","",RIGHT(db[[#This Row],[QTY/ CTN B]],LEN(db[[#This Row],[QTY/ CTN B]])-SEARCH(" ",db[[#This Row],[QTY/ CTN B]],1)))</f>
        <v>BOX</v>
      </c>
      <c r="Y2453" s="129" t="str">
        <f>IF(db[[#This Row],[QTY/ CTN TG]]="",IF(db[[#This Row],[STN TG]]="","",12),LEFT(db[[#This Row],[QTY/ CTN TG]],SEARCH(" ",db[[#This Row],[QTY/ CTN TG]],1)-1))</f>
        <v>40</v>
      </c>
      <c r="Z2453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53" s="129" t="str">
        <f>IF(db[[#This Row],[STN K]]="","",IF(db[[#This Row],[STN TG]]="LSN",12,""))</f>
        <v/>
      </c>
      <c r="AB2453" s="129" t="str">
        <f>IF(db[[#This Row],[STN TG]]="LSN","PCS","")</f>
        <v/>
      </c>
      <c r="AC2453" s="129">
        <f>db[[#This Row],[QTY B]]*IF(db[[#This Row],[QTY TG]]="",1,db[[#This Row],[QTY TG]])*IF(db[[#This Row],[QTY K]]="",1,db[[#This Row],[QTY K]])</f>
        <v>640</v>
      </c>
      <c r="AD2453" s="129" t="str">
        <f>IF(db[[#This Row],[STN K]]="",IF(db[[#This Row],[STN TG]]="",db[[#This Row],[STN B]],db[[#This Row],[STN TG]]),db[[#This Row],[STN K]])</f>
        <v>PCS</v>
      </c>
      <c r="AE2453" s="40"/>
    </row>
    <row r="2454" spans="1:31" x14ac:dyDescent="0.25">
      <c r="A2454" s="40">
        <f t="shared" si="38"/>
        <v>2453</v>
      </c>
      <c r="B2454" s="126" t="str">
        <f>LOWER(SUBSTITUTE(SUBSTITUTE(SUBSTITUTE(SUBSTITUTE(SUBSTITUTE(SUBSTITUTE(SUBSTITUTE(SUBSTITUTE(db[[#This Row],[NB BM]]," ",),".",""),"-",""),"(",""),")",""),"/",""),"""",""),"+",""))</f>
        <v>garisanset20cmpayups8805lucu</v>
      </c>
      <c r="C2454" s="126" t="str">
        <f>LOWER(SUBSTITUTE(SUBSTITUTE(SUBSTITUTE(SUBSTITUTE(SUBSTITUTE(SUBSTITUTE(SUBSTITUTE(SUBSTITUTE(SUBSTITUTE(db[[#This Row],[NB NOTA]]," ",),".",""),"-",""),"(",""),")",""),",",""),"/",""),"""",""),"+",""))</f>
        <v>penggarissetpayups880520cmpklucu</v>
      </c>
      <c r="D2454" s="126" t="str">
        <f>LOWER(SUBSTITUTE(SUBSTITUTE(SUBSTITUTE(SUBSTITUTE(SUBSTITUTE(SUBSTITUTE(SUBSTITUTE(SUBSTITUTE(SUBSTITUTE(db[[#This Row],[NB PAJAK]]," ",""),"-",""),"(",""),")",""),".",""),",",""),"/",""),"""",""),"+",""))</f>
        <v/>
      </c>
      <c r="E2454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garisanset20cmpayups8805lucu16box40pcsuntana</v>
      </c>
      <c r="F2454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penggarissetpayups880520cmpklucu16box40pcs</v>
      </c>
      <c r="G2454" s="126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penggarissetpayups880520cmpklucuuntana</v>
      </c>
      <c r="H2454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penggarissetpayups880520cmpklucu16box40pcsuntana</v>
      </c>
      <c r="I2454" s="43" t="s">
        <v>4698</v>
      </c>
      <c r="J2454" s="43" t="s">
        <v>4690</v>
      </c>
      <c r="K2454" s="44"/>
      <c r="L2454" s="2" t="s">
        <v>1336</v>
      </c>
      <c r="M2454" s="127" t="e">
        <f>IF(db[[#This Row],[NB NOTA_C]]="","",COUNTIF([2]!B_MSK[concat],db[[#This Row],[NB NOTA_C]]))</f>
        <v>#REF!</v>
      </c>
      <c r="N2454" s="128" t="s">
        <v>1352</v>
      </c>
      <c r="O2454" s="126" t="s">
        <v>4701</v>
      </c>
      <c r="P2454" s="43" t="s">
        <v>2424</v>
      </c>
      <c r="Q2454" s="126"/>
      <c r="R2454" s="126" t="str">
        <f>IF(db[[#This Row],[QTY/ CTN]]="","",SUBSTITUTE(SUBSTITUTE(SUBSTITUTE(db[[#This Row],[QTY/ CTN]]," ","_",2),"(",""),")","")&amp;"_")</f>
        <v>16 BOX_40 PCS_</v>
      </c>
      <c r="S2454" s="126">
        <f>IF(db[[#This Row],[H_QTY/ CTN]]="","",SEARCH("_",db[[#This Row],[H_QTY/ CTN]]))</f>
        <v>7</v>
      </c>
      <c r="T2454" s="126">
        <f>IF(db[[#This Row],[H_QTY/ CTN]]="","",LEN(db[[#This Row],[H_QTY/ CTN]]))</f>
        <v>14</v>
      </c>
      <c r="U2454" s="129" t="str">
        <f>IF(db[[#This Row],[H_QTY/ CTN]]="","",LEFT(db[[#This Row],[H_QTY/ CTN]],db[[#This Row],[H_1]]-1))</f>
        <v>16 BOX</v>
      </c>
      <c r="V2454" s="129" t="str">
        <f>IF(NOT(db[[#This Row],[H_1]]=db[[#This Row],[H_2]]),MID(db[[#This Row],[H_QTY/ CTN]],db[[#This Row],[H_1]]+1,db[[#This Row],[H_2]]-db[[#This Row],[H_1]]-1),"")</f>
        <v>40 PCS</v>
      </c>
      <c r="W2454" s="129" t="str">
        <f>IF(db[[#This Row],[QTY/ CTN B]]="","",LEFT(db[[#This Row],[QTY/ CTN B]],SEARCH(" ",db[[#This Row],[QTY/ CTN B]],1)-1))</f>
        <v>16</v>
      </c>
      <c r="X2454" s="129" t="str">
        <f>IF(db[[#This Row],[QTY/ CTN B]]="","",RIGHT(db[[#This Row],[QTY/ CTN B]],LEN(db[[#This Row],[QTY/ CTN B]])-SEARCH(" ",db[[#This Row],[QTY/ CTN B]],1)))</f>
        <v>BOX</v>
      </c>
      <c r="Y2454" s="129" t="str">
        <f>IF(db[[#This Row],[QTY/ CTN TG]]="",IF(db[[#This Row],[STN TG]]="","",12),LEFT(db[[#This Row],[QTY/ CTN TG]],SEARCH(" ",db[[#This Row],[QTY/ CTN TG]],1)-1))</f>
        <v>40</v>
      </c>
      <c r="Z2454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54" s="129" t="str">
        <f>IF(db[[#This Row],[STN K]]="","",IF(db[[#This Row],[STN TG]]="LSN",12,""))</f>
        <v/>
      </c>
      <c r="AB2454" s="129" t="str">
        <f>IF(db[[#This Row],[STN TG]]="LSN","PCS","")</f>
        <v/>
      </c>
      <c r="AC2454" s="129">
        <f>db[[#This Row],[QTY B]]*IF(db[[#This Row],[QTY TG]]="",1,db[[#This Row],[QTY TG]])*IF(db[[#This Row],[QTY K]]="",1,db[[#This Row],[QTY K]])</f>
        <v>640</v>
      </c>
      <c r="AD2454" s="129" t="str">
        <f>IF(db[[#This Row],[STN K]]="",IF(db[[#This Row],[STN TG]]="",db[[#This Row],[STN B]],db[[#This Row],[STN TG]]),db[[#This Row],[STN K]])</f>
        <v>PCS</v>
      </c>
      <c r="AE2454" s="40"/>
    </row>
    <row r="2455" spans="1:31" x14ac:dyDescent="0.25">
      <c r="A2455" s="89">
        <f t="shared" si="38"/>
        <v>2454</v>
      </c>
      <c r="B2455" s="86" t="str">
        <f>LOWER(SUBSTITUTE(SUBSTITUTE(SUBSTITUTE(SUBSTITUTE(SUBSTITUTE(SUBSTITUTE(SUBSTITUTE(SUBSTITUTE(db[[#This Row],[NB BM]]," ",),".",""),"-",""),"(",""),")",""),"/",""),"""",""),"+",""))</f>
        <v>garisansetps9810</v>
      </c>
      <c r="C2455" s="86" t="str">
        <f>LOWER(SUBSTITUTE(SUBSTITUTE(SUBSTITUTE(SUBSTITUTE(SUBSTITUTE(SUBSTITUTE(SUBSTITUTE(SUBSTITUTE(SUBSTITUTE(db[[#This Row],[NB NOTA]]," ",),".",""),"-",""),"(",""),")",""),",",""),"/",""),"""",""),"+",""))</f>
        <v>penggarissetps9810pvc</v>
      </c>
      <c r="D2455" s="86" t="str">
        <f>LOWER(SUBSTITUTE(SUBSTITUTE(SUBSTITUTE(SUBSTITUTE(SUBSTITUTE(SUBSTITUTE(SUBSTITUTE(SUBSTITUTE(SUBSTITUTE(db[[#This Row],[NB PAJAK]]," ",""),"-",""),"(",""),")",""),".",""),",",""),"/",""),"""",""),"+",""))</f>
        <v>garisansetpvcps9810</v>
      </c>
      <c r="E2455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garisansetps9810640setartomoro</v>
      </c>
      <c r="F2455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penggarissetps9810pvc640set</v>
      </c>
      <c r="G2455" s="86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penggarissetps9810pvcartomoro</v>
      </c>
      <c r="H2455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penggarissetps9810pvc640setartomoro</v>
      </c>
      <c r="I2455" s="2" t="s">
        <v>7754</v>
      </c>
      <c r="J2455" s="51" t="s">
        <v>5517</v>
      </c>
      <c r="K2455" s="52" t="s">
        <v>5545</v>
      </c>
      <c r="L2455" s="51" t="s">
        <v>1335</v>
      </c>
      <c r="M2455" s="87" t="e">
        <f>IF(db[[#This Row],[NB NOTA_C]]="","",COUNTIF([2]!B_MSK[concat],db[[#This Row],[NB NOTA_C]]))</f>
        <v>#REF!</v>
      </c>
      <c r="N2455" s="88" t="s">
        <v>1843</v>
      </c>
      <c r="O2455" s="86" t="s">
        <v>5519</v>
      </c>
      <c r="P2455" s="51" t="s">
        <v>2424</v>
      </c>
      <c r="Q2455" s="86" t="s">
        <v>5533</v>
      </c>
      <c r="R2455" s="86" t="str">
        <f>IF(db[[#This Row],[QTY/ CTN]]="","",SUBSTITUTE(SUBSTITUTE(SUBSTITUTE(db[[#This Row],[QTY/ CTN]]," ","_",2),"(",""),")","")&amp;"_")</f>
        <v>640 SET_</v>
      </c>
      <c r="S2455" s="86">
        <f>IF(db[[#This Row],[H_QTY/ CTN]]="","",SEARCH("_",db[[#This Row],[H_QTY/ CTN]]))</f>
        <v>8</v>
      </c>
      <c r="T2455" s="86">
        <f>IF(db[[#This Row],[H_QTY/ CTN]]="","",LEN(db[[#This Row],[H_QTY/ CTN]]))</f>
        <v>8</v>
      </c>
      <c r="U2455" s="89" t="str">
        <f>IF(db[[#This Row],[H_QTY/ CTN]]="","",LEFT(db[[#This Row],[H_QTY/ CTN]],db[[#This Row],[H_1]]-1))</f>
        <v>640 SET</v>
      </c>
      <c r="V2455" s="89" t="str">
        <f>IF(NOT(db[[#This Row],[H_1]]=db[[#This Row],[H_2]]),MID(db[[#This Row],[H_QTY/ CTN]],db[[#This Row],[H_1]]+1,db[[#This Row],[H_2]]-db[[#This Row],[H_1]]-1),"")</f>
        <v/>
      </c>
      <c r="W2455" s="89" t="str">
        <f>IF(db[[#This Row],[QTY/ CTN B]]="","",LEFT(db[[#This Row],[QTY/ CTN B]],SEARCH(" ",db[[#This Row],[QTY/ CTN B]],1)-1))</f>
        <v>640</v>
      </c>
      <c r="X2455" s="89" t="str">
        <f>IF(db[[#This Row],[QTY/ CTN B]]="","",RIGHT(db[[#This Row],[QTY/ CTN B]],LEN(db[[#This Row],[QTY/ CTN B]])-SEARCH(" ",db[[#This Row],[QTY/ CTN B]],1)))</f>
        <v>SET</v>
      </c>
      <c r="Y2455" s="89" t="str">
        <f>IF(db[[#This Row],[QTY/ CTN TG]]="",IF(db[[#This Row],[STN TG]]="","",12),LEFT(db[[#This Row],[QTY/ CTN TG]],SEARCH(" ",db[[#This Row],[QTY/ CTN TG]],1)-1))</f>
        <v/>
      </c>
      <c r="Z2455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55" s="89" t="str">
        <f>IF(db[[#This Row],[STN K]]="","",IF(db[[#This Row],[STN TG]]="LSN",12,""))</f>
        <v/>
      </c>
      <c r="AB2455" s="89" t="str">
        <f>IF(db[[#This Row],[STN TG]]="LSN","PCS","")</f>
        <v/>
      </c>
      <c r="AC2455" s="89">
        <f>db[[#This Row],[QTY B]]*IF(db[[#This Row],[QTY TG]]="",1,db[[#This Row],[QTY TG]])*IF(db[[#This Row],[QTY K]]="",1,db[[#This Row],[QTY K]])</f>
        <v>640</v>
      </c>
      <c r="AD2455" s="89" t="str">
        <f>IF(db[[#This Row],[STN K]]="",IF(db[[#This Row],[STN TG]]="",db[[#This Row],[STN B]],db[[#This Row],[STN TG]]),db[[#This Row],[STN K]])</f>
        <v>SET</v>
      </c>
      <c r="AE2455" s="89"/>
    </row>
    <row r="2456" spans="1:31" x14ac:dyDescent="0.25">
      <c r="A2456" s="40">
        <f t="shared" si="38"/>
        <v>2455</v>
      </c>
      <c r="B2456" s="126" t="str">
        <f>LOWER(SUBSTITUTE(SUBSTITUTE(SUBSTITUTE(SUBSTITUTE(SUBSTITUTE(SUBSTITUTE(SUBSTITUTE(SUBSTITUTE(db[[#This Row],[NB BM]]," ",),".",""),"-",""),"(",""),")",""),"/",""),"""",""),"+",""))</f>
        <v>garisanset20cmps9810</v>
      </c>
      <c r="C2456" s="126" t="str">
        <f>LOWER(SUBSTITUTE(SUBSTITUTE(SUBSTITUTE(SUBSTITUTE(SUBSTITUTE(SUBSTITUTE(SUBSTITUTE(SUBSTITUTE(SUBSTITUTE(db[[#This Row],[NB NOTA]]," ",),".",""),"-",""),"(",""),")",""),",",""),"/",""),"""",""),"+",""))</f>
        <v>penggarissetps981020cmppkunicorn</v>
      </c>
      <c r="D2456" s="126" t="str">
        <f>LOWER(SUBSTITUTE(SUBSTITUTE(SUBSTITUTE(SUBSTITUTE(SUBSTITUTE(SUBSTITUTE(SUBSTITUTE(SUBSTITUTE(SUBSTITUTE(db[[#This Row],[NB PAJAK]]," ",""),"-",""),"(",""),")",""),".",""),",",""),"/",""),"""",""),"+",""))</f>
        <v/>
      </c>
      <c r="E2456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garisanset20cmps981016box40pcsuntana</v>
      </c>
      <c r="F2456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penggarissetps981020cmppkunicorn16box40pcs</v>
      </c>
      <c r="G2456" s="126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penggarissetps981020cmppkunicornuntana</v>
      </c>
      <c r="H2456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penggarissetps981020cmppkunicorn16box40pcsuntana</v>
      </c>
      <c r="I2456" s="2" t="s">
        <v>7005</v>
      </c>
      <c r="J2456" s="43" t="s">
        <v>4691</v>
      </c>
      <c r="K2456" s="44"/>
      <c r="L2456" s="2" t="s">
        <v>1336</v>
      </c>
      <c r="M2456" s="127" t="e">
        <f>IF(db[[#This Row],[NB NOTA_C]]="","",COUNTIF([2]!B_MSK[concat],db[[#This Row],[NB NOTA_C]]))</f>
        <v>#REF!</v>
      </c>
      <c r="N2456" s="128" t="s">
        <v>1352</v>
      </c>
      <c r="O2456" s="126" t="s">
        <v>4701</v>
      </c>
      <c r="P2456" s="43" t="s">
        <v>2424</v>
      </c>
      <c r="Q2456" s="126"/>
      <c r="R2456" s="126" t="str">
        <f>IF(db[[#This Row],[QTY/ CTN]]="","",SUBSTITUTE(SUBSTITUTE(SUBSTITUTE(db[[#This Row],[QTY/ CTN]]," ","_",2),"(",""),")","")&amp;"_")</f>
        <v>16 BOX_40 PCS_</v>
      </c>
      <c r="S2456" s="126">
        <f>IF(db[[#This Row],[H_QTY/ CTN]]="","",SEARCH("_",db[[#This Row],[H_QTY/ CTN]]))</f>
        <v>7</v>
      </c>
      <c r="T2456" s="126">
        <f>IF(db[[#This Row],[H_QTY/ CTN]]="","",LEN(db[[#This Row],[H_QTY/ CTN]]))</f>
        <v>14</v>
      </c>
      <c r="U2456" s="129" t="str">
        <f>IF(db[[#This Row],[H_QTY/ CTN]]="","",LEFT(db[[#This Row],[H_QTY/ CTN]],db[[#This Row],[H_1]]-1))</f>
        <v>16 BOX</v>
      </c>
      <c r="V2456" s="129" t="str">
        <f>IF(NOT(db[[#This Row],[H_1]]=db[[#This Row],[H_2]]),MID(db[[#This Row],[H_QTY/ CTN]],db[[#This Row],[H_1]]+1,db[[#This Row],[H_2]]-db[[#This Row],[H_1]]-1),"")</f>
        <v>40 PCS</v>
      </c>
      <c r="W2456" s="129" t="str">
        <f>IF(db[[#This Row],[QTY/ CTN B]]="","",LEFT(db[[#This Row],[QTY/ CTN B]],SEARCH(" ",db[[#This Row],[QTY/ CTN B]],1)-1))</f>
        <v>16</v>
      </c>
      <c r="X2456" s="129" t="str">
        <f>IF(db[[#This Row],[QTY/ CTN B]]="","",RIGHT(db[[#This Row],[QTY/ CTN B]],LEN(db[[#This Row],[QTY/ CTN B]])-SEARCH(" ",db[[#This Row],[QTY/ CTN B]],1)))</f>
        <v>BOX</v>
      </c>
      <c r="Y2456" s="129" t="str">
        <f>IF(db[[#This Row],[QTY/ CTN TG]]="",IF(db[[#This Row],[STN TG]]="","",12),LEFT(db[[#This Row],[QTY/ CTN TG]],SEARCH(" ",db[[#This Row],[QTY/ CTN TG]],1)-1))</f>
        <v>40</v>
      </c>
      <c r="Z2456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56" s="129" t="str">
        <f>IF(db[[#This Row],[STN K]]="","",IF(db[[#This Row],[STN TG]]="LSN",12,""))</f>
        <v/>
      </c>
      <c r="AB2456" s="129" t="str">
        <f>IF(db[[#This Row],[STN TG]]="LSN","PCS","")</f>
        <v/>
      </c>
      <c r="AC2456" s="129">
        <f>db[[#This Row],[QTY B]]*IF(db[[#This Row],[QTY TG]]="",1,db[[#This Row],[QTY TG]])*IF(db[[#This Row],[QTY K]]="",1,db[[#This Row],[QTY K]])</f>
        <v>640</v>
      </c>
      <c r="AD2456" s="129" t="str">
        <f>IF(db[[#This Row],[STN K]]="",IF(db[[#This Row],[STN TG]]="",db[[#This Row],[STN B]],db[[#This Row],[STN TG]]),db[[#This Row],[STN K]])</f>
        <v>PCS</v>
      </c>
      <c r="AE2456" s="40"/>
    </row>
    <row r="2457" spans="1:31" x14ac:dyDescent="0.25">
      <c r="A2457" s="40">
        <f t="shared" si="38"/>
        <v>2456</v>
      </c>
      <c r="B2457" s="126" t="str">
        <f>LOWER(SUBSTITUTE(SUBSTITUTE(SUBSTITUTE(SUBSTITUTE(SUBSTITUTE(SUBSTITUTE(SUBSTITUTE(SUBSTITUTE(db[[#This Row],[NB BM]]," ",),".",""),"-",""),"(",""),")",""),"/",""),"""",""),"+",""))</f>
        <v>garisanset20cmps9811bt21</v>
      </c>
      <c r="C2457" s="126" t="str">
        <f>LOWER(SUBSTITUTE(SUBSTITUTE(SUBSTITUTE(SUBSTITUTE(SUBSTITUTE(SUBSTITUTE(SUBSTITUTE(SUBSTITUTE(SUBSTITUTE(db[[#This Row],[NB NOTA]]," ",),".",""),"-",""),"(",""),")",""),",",""),"/",""),"""",""),"+",""))</f>
        <v>penggarissetps981120cmppkbt21</v>
      </c>
      <c r="D2457" s="126" t="str">
        <f>LOWER(SUBSTITUTE(SUBSTITUTE(SUBSTITUTE(SUBSTITUTE(SUBSTITUTE(SUBSTITUTE(SUBSTITUTE(SUBSTITUTE(SUBSTITUTE(db[[#This Row],[NB PAJAK]]," ",""),"-",""),"(",""),")",""),".",""),",",""),"/",""),"""",""),"+",""))</f>
        <v/>
      </c>
      <c r="E2457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garisanset20cmps9811bt2116box40pcsuntana</v>
      </c>
      <c r="F2457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penggarissetps981120cmppkbt2116box40pcs</v>
      </c>
      <c r="G2457" s="126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penggarissetps981120cmppkbt21untana</v>
      </c>
      <c r="H2457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penggarissetps981120cmppkbt2116box40pcsuntana</v>
      </c>
      <c r="I2457" s="43" t="s">
        <v>4699</v>
      </c>
      <c r="J2457" s="43" t="s">
        <v>4692</v>
      </c>
      <c r="K2457" s="44"/>
      <c r="L2457" s="2" t="s">
        <v>1336</v>
      </c>
      <c r="M2457" s="127" t="e">
        <f>IF(db[[#This Row],[NB NOTA_C]]="","",COUNTIF([2]!B_MSK[concat],db[[#This Row],[NB NOTA_C]]))</f>
        <v>#REF!</v>
      </c>
      <c r="N2457" s="128" t="s">
        <v>1352</v>
      </c>
      <c r="O2457" s="126" t="s">
        <v>4701</v>
      </c>
      <c r="P2457" s="43" t="s">
        <v>2424</v>
      </c>
      <c r="Q2457" s="126"/>
      <c r="R2457" s="126" t="str">
        <f>IF(db[[#This Row],[QTY/ CTN]]="","",SUBSTITUTE(SUBSTITUTE(SUBSTITUTE(db[[#This Row],[QTY/ CTN]]," ","_",2),"(",""),")","")&amp;"_")</f>
        <v>16 BOX_40 PCS_</v>
      </c>
      <c r="S2457" s="126">
        <f>IF(db[[#This Row],[H_QTY/ CTN]]="","",SEARCH("_",db[[#This Row],[H_QTY/ CTN]]))</f>
        <v>7</v>
      </c>
      <c r="T2457" s="126">
        <f>IF(db[[#This Row],[H_QTY/ CTN]]="","",LEN(db[[#This Row],[H_QTY/ CTN]]))</f>
        <v>14</v>
      </c>
      <c r="U2457" s="129" t="str">
        <f>IF(db[[#This Row],[H_QTY/ CTN]]="","",LEFT(db[[#This Row],[H_QTY/ CTN]],db[[#This Row],[H_1]]-1))</f>
        <v>16 BOX</v>
      </c>
      <c r="V2457" s="129" t="str">
        <f>IF(NOT(db[[#This Row],[H_1]]=db[[#This Row],[H_2]]),MID(db[[#This Row],[H_QTY/ CTN]],db[[#This Row],[H_1]]+1,db[[#This Row],[H_2]]-db[[#This Row],[H_1]]-1),"")</f>
        <v>40 PCS</v>
      </c>
      <c r="W2457" s="129" t="str">
        <f>IF(db[[#This Row],[QTY/ CTN B]]="","",LEFT(db[[#This Row],[QTY/ CTN B]],SEARCH(" ",db[[#This Row],[QTY/ CTN B]],1)-1))</f>
        <v>16</v>
      </c>
      <c r="X2457" s="129" t="str">
        <f>IF(db[[#This Row],[QTY/ CTN B]]="","",RIGHT(db[[#This Row],[QTY/ CTN B]],LEN(db[[#This Row],[QTY/ CTN B]])-SEARCH(" ",db[[#This Row],[QTY/ CTN B]],1)))</f>
        <v>BOX</v>
      </c>
      <c r="Y2457" s="129" t="str">
        <f>IF(db[[#This Row],[QTY/ CTN TG]]="",IF(db[[#This Row],[STN TG]]="","",12),LEFT(db[[#This Row],[QTY/ CTN TG]],SEARCH(" ",db[[#This Row],[QTY/ CTN TG]],1)-1))</f>
        <v>40</v>
      </c>
      <c r="Z2457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57" s="129" t="str">
        <f>IF(db[[#This Row],[STN K]]="","",IF(db[[#This Row],[STN TG]]="LSN",12,""))</f>
        <v/>
      </c>
      <c r="AB2457" s="129" t="str">
        <f>IF(db[[#This Row],[STN TG]]="LSN","PCS","")</f>
        <v/>
      </c>
      <c r="AC2457" s="129">
        <f>db[[#This Row],[QTY B]]*IF(db[[#This Row],[QTY TG]]="",1,db[[#This Row],[QTY TG]])*IF(db[[#This Row],[QTY K]]="",1,db[[#This Row],[QTY K]])</f>
        <v>640</v>
      </c>
      <c r="AD2457" s="129" t="str">
        <f>IF(db[[#This Row],[STN K]]="",IF(db[[#This Row],[STN TG]]="",db[[#This Row],[STN B]],db[[#This Row],[STN TG]]),db[[#This Row],[STN K]])</f>
        <v>PCS</v>
      </c>
      <c r="AE2457" s="40"/>
    </row>
    <row r="2458" spans="1:31" x14ac:dyDescent="0.25">
      <c r="A2458" s="40">
        <f t="shared" si="38"/>
        <v>2457</v>
      </c>
      <c r="B2458" s="126" t="str">
        <f>LOWER(SUBSTITUTE(SUBSTITUTE(SUBSTITUTE(SUBSTITUTE(SUBSTITUTE(SUBSTITUTE(SUBSTITUTE(SUBSTITUTE(db[[#This Row],[NB BM]]," ",),".",""),"-",""),"(",""),")",""),"/",""),"""",""),"+",""))</f>
        <v>garisanset20cmps9812d</v>
      </c>
      <c r="C2458" s="126" t="str">
        <f>LOWER(SUBSTITUTE(SUBSTITUTE(SUBSTITUTE(SUBSTITUTE(SUBSTITUTE(SUBSTITUTE(SUBSTITUTE(SUBSTITUTE(SUBSTITUTE(db[[#This Row],[NB NOTA]]," ",),".",""),"-",""),"(",""),")",""),",",""),"/",""),"""",""),"+",""))</f>
        <v>penggarissetps981220cmppkd</v>
      </c>
      <c r="D2458" s="126" t="str">
        <f>LOWER(SUBSTITUTE(SUBSTITUTE(SUBSTITUTE(SUBSTITUTE(SUBSTITUTE(SUBSTITUTE(SUBSTITUTE(SUBSTITUTE(SUBSTITUTE(db[[#This Row],[NB PAJAK]]," ",""),"-",""),"(",""),")",""),".",""),",",""),"/",""),"""",""),"+",""))</f>
        <v/>
      </c>
      <c r="E2458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garisanset20cmps9812d16box40pcsuntana</v>
      </c>
      <c r="F2458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penggarissetps981220cmppkd16box40pcs</v>
      </c>
      <c r="G2458" s="126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penggarissetps981220cmppkduntana</v>
      </c>
      <c r="H2458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penggarissetps981220cmppkd16box40pcsuntana</v>
      </c>
      <c r="I2458" s="43" t="s">
        <v>4700</v>
      </c>
      <c r="J2458" s="43" t="s">
        <v>4693</v>
      </c>
      <c r="K2458" s="44"/>
      <c r="L2458" s="2" t="s">
        <v>1336</v>
      </c>
      <c r="M2458" s="127" t="e">
        <f>IF(db[[#This Row],[NB NOTA_C]]="","",COUNTIF([2]!B_MSK[concat],db[[#This Row],[NB NOTA_C]]))</f>
        <v>#REF!</v>
      </c>
      <c r="N2458" s="128" t="s">
        <v>1352</v>
      </c>
      <c r="O2458" s="126" t="s">
        <v>4701</v>
      </c>
      <c r="P2458" s="43" t="s">
        <v>2424</v>
      </c>
      <c r="Q2458" s="126"/>
      <c r="R2458" s="126" t="str">
        <f>IF(db[[#This Row],[QTY/ CTN]]="","",SUBSTITUTE(SUBSTITUTE(SUBSTITUTE(db[[#This Row],[QTY/ CTN]]," ","_",2),"(",""),")","")&amp;"_")</f>
        <v>16 BOX_40 PCS_</v>
      </c>
      <c r="S2458" s="126">
        <f>IF(db[[#This Row],[H_QTY/ CTN]]="","",SEARCH("_",db[[#This Row],[H_QTY/ CTN]]))</f>
        <v>7</v>
      </c>
      <c r="T2458" s="126">
        <f>IF(db[[#This Row],[H_QTY/ CTN]]="","",LEN(db[[#This Row],[H_QTY/ CTN]]))</f>
        <v>14</v>
      </c>
      <c r="U2458" s="129" t="str">
        <f>IF(db[[#This Row],[H_QTY/ CTN]]="","",LEFT(db[[#This Row],[H_QTY/ CTN]],db[[#This Row],[H_1]]-1))</f>
        <v>16 BOX</v>
      </c>
      <c r="V2458" s="129" t="str">
        <f>IF(NOT(db[[#This Row],[H_1]]=db[[#This Row],[H_2]]),MID(db[[#This Row],[H_QTY/ CTN]],db[[#This Row],[H_1]]+1,db[[#This Row],[H_2]]-db[[#This Row],[H_1]]-1),"")</f>
        <v>40 PCS</v>
      </c>
      <c r="W2458" s="129" t="str">
        <f>IF(db[[#This Row],[QTY/ CTN B]]="","",LEFT(db[[#This Row],[QTY/ CTN B]],SEARCH(" ",db[[#This Row],[QTY/ CTN B]],1)-1))</f>
        <v>16</v>
      </c>
      <c r="X2458" s="129" t="str">
        <f>IF(db[[#This Row],[QTY/ CTN B]]="","",RIGHT(db[[#This Row],[QTY/ CTN B]],LEN(db[[#This Row],[QTY/ CTN B]])-SEARCH(" ",db[[#This Row],[QTY/ CTN B]],1)))</f>
        <v>BOX</v>
      </c>
      <c r="Y2458" s="129" t="str">
        <f>IF(db[[#This Row],[QTY/ CTN TG]]="",IF(db[[#This Row],[STN TG]]="","",12),LEFT(db[[#This Row],[QTY/ CTN TG]],SEARCH(" ",db[[#This Row],[QTY/ CTN TG]],1)-1))</f>
        <v>40</v>
      </c>
      <c r="Z2458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58" s="129" t="str">
        <f>IF(db[[#This Row],[STN K]]="","",IF(db[[#This Row],[STN TG]]="LSN",12,""))</f>
        <v/>
      </c>
      <c r="AB2458" s="129" t="str">
        <f>IF(db[[#This Row],[STN TG]]="LSN","PCS","")</f>
        <v/>
      </c>
      <c r="AC2458" s="129">
        <f>db[[#This Row],[QTY B]]*IF(db[[#This Row],[QTY TG]]="",1,db[[#This Row],[QTY TG]])*IF(db[[#This Row],[QTY K]]="",1,db[[#This Row],[QTY K]])</f>
        <v>640</v>
      </c>
      <c r="AD2458" s="129" t="str">
        <f>IF(db[[#This Row],[STN K]]="",IF(db[[#This Row],[STN TG]]="",db[[#This Row],[STN B]],db[[#This Row],[STN TG]]),db[[#This Row],[STN K]])</f>
        <v>PCS</v>
      </c>
      <c r="AE2458" s="40"/>
    </row>
    <row r="2459" spans="1:31" x14ac:dyDescent="0.25">
      <c r="A2459" s="78">
        <f t="shared" si="38"/>
        <v>2458</v>
      </c>
      <c r="B2459" s="79" t="str">
        <f>LOWER(SUBSTITUTE(SUBSTITUTE(SUBSTITUTE(SUBSTITUTE(SUBSTITUTE(SUBSTITUTE(SUBSTITUTE(SUBSTITUTE(db[[#This Row],[NB BM]]," ",),".",""),"-",""),"(",""),")",""),"/",""),"""",""),"+",""))</f>
        <v>garisansetslo019220cmppksr</v>
      </c>
      <c r="C2459" s="79" t="str">
        <f>LOWER(SUBSTITUTE(SUBSTITUTE(SUBSTITUTE(SUBSTITUTE(SUBSTITUTE(SUBSTITUTE(SUBSTITUTE(SUBSTITUTE(SUBSTITUTE(db[[#This Row],[NB NOTA]]," ",),".",""),"-",""),"(",""),")",""),",",""),"/",""),"""",""),"+",""))</f>
        <v>penggarissetslo019220cmppksr</v>
      </c>
      <c r="D2459" s="79" t="str">
        <f>LOWER(SUBSTITUTE(SUBSTITUTE(SUBSTITUTE(SUBSTITUTE(SUBSTITUTE(SUBSTITUTE(SUBSTITUTE(SUBSTITUTE(SUBSTITUTE(db[[#This Row],[NB PAJAK]]," ",""),"-",""),"(",""),")",""),".",""),",",""),"/",""),"""",""),"+",""))</f>
        <v/>
      </c>
      <c r="E2459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garisansetslo019220cmppksr16box40pcsuntana</v>
      </c>
      <c r="F2459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penggarissetslo019220cmppksr16box40pcs</v>
      </c>
      <c r="G2459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penggarissetslo019220cmppksruntana</v>
      </c>
      <c r="H2459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penggarissetslo019220cmppksr16box40pcsuntana</v>
      </c>
      <c r="I2459" s="70" t="s">
        <v>7111</v>
      </c>
      <c r="J2459" s="70" t="s">
        <v>7107</v>
      </c>
      <c r="K2459" s="71"/>
      <c r="L2459" s="70" t="s">
        <v>1336</v>
      </c>
      <c r="M2459" s="80" t="e">
        <f>IF(db[[#This Row],[NB NOTA_C]]="","",COUNTIF([2]!B_MSK[concat],db[[#This Row],[NB NOTA_C]]))</f>
        <v>#REF!</v>
      </c>
      <c r="N2459" s="81" t="s">
        <v>1352</v>
      </c>
      <c r="O2459" s="79" t="s">
        <v>4701</v>
      </c>
      <c r="P2459" s="70" t="s">
        <v>2424</v>
      </c>
      <c r="Q2459" s="79"/>
      <c r="R2459" s="79" t="str">
        <f>IF(db[[#This Row],[QTY/ CTN]]="","",SUBSTITUTE(SUBSTITUTE(SUBSTITUTE(db[[#This Row],[QTY/ CTN]]," ","_",2),"(",""),")","")&amp;"_")</f>
        <v>16 BOX_40 PCS_</v>
      </c>
      <c r="S2459" s="79">
        <f>IF(db[[#This Row],[H_QTY/ CTN]]="","",SEARCH("_",db[[#This Row],[H_QTY/ CTN]]))</f>
        <v>7</v>
      </c>
      <c r="T2459" s="79">
        <f>IF(db[[#This Row],[H_QTY/ CTN]]="","",LEN(db[[#This Row],[H_QTY/ CTN]]))</f>
        <v>14</v>
      </c>
      <c r="U2459" s="78" t="str">
        <f>IF(db[[#This Row],[H_QTY/ CTN]]="","",LEFT(db[[#This Row],[H_QTY/ CTN]],db[[#This Row],[H_1]]-1))</f>
        <v>16 BOX</v>
      </c>
      <c r="V2459" s="78" t="str">
        <f>IF(NOT(db[[#This Row],[H_1]]=db[[#This Row],[H_2]]),MID(db[[#This Row],[H_QTY/ CTN]],db[[#This Row],[H_1]]+1,db[[#This Row],[H_2]]-db[[#This Row],[H_1]]-1),"")</f>
        <v>40 PCS</v>
      </c>
      <c r="W2459" s="78" t="str">
        <f>IF(db[[#This Row],[QTY/ CTN B]]="","",LEFT(db[[#This Row],[QTY/ CTN B]],SEARCH(" ",db[[#This Row],[QTY/ CTN B]],1)-1))</f>
        <v>16</v>
      </c>
      <c r="X2459" s="78" t="str">
        <f>IF(db[[#This Row],[QTY/ CTN B]]="","",RIGHT(db[[#This Row],[QTY/ CTN B]],LEN(db[[#This Row],[QTY/ CTN B]])-SEARCH(" ",db[[#This Row],[QTY/ CTN B]],1)))</f>
        <v>BOX</v>
      </c>
      <c r="Y2459" s="78" t="str">
        <f>IF(db[[#This Row],[QTY/ CTN TG]]="",IF(db[[#This Row],[STN TG]]="","",12),LEFT(db[[#This Row],[QTY/ CTN TG]],SEARCH(" ",db[[#This Row],[QTY/ CTN TG]],1)-1))</f>
        <v>40</v>
      </c>
      <c r="Z2459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59" s="78" t="str">
        <f>IF(db[[#This Row],[STN K]]="","",IF(db[[#This Row],[STN TG]]="LSN",12,""))</f>
        <v/>
      </c>
      <c r="AB2459" s="78" t="str">
        <f>IF(db[[#This Row],[STN TG]]="LSN","PCS","")</f>
        <v/>
      </c>
      <c r="AC2459" s="78">
        <f>db[[#This Row],[QTY B]]*IF(db[[#This Row],[QTY TG]]="",1,db[[#This Row],[QTY TG]])*IF(db[[#This Row],[QTY K]]="",1,db[[#This Row],[QTY K]])</f>
        <v>640</v>
      </c>
      <c r="AD2459" s="78" t="str">
        <f>IF(db[[#This Row],[STN K]]="",IF(db[[#This Row],[STN TG]]="",db[[#This Row],[STN B]],db[[#This Row],[STN TG]]),db[[#This Row],[STN K]])</f>
        <v>PCS</v>
      </c>
      <c r="AE2459" s="78"/>
    </row>
    <row r="2460" spans="1:31" x14ac:dyDescent="0.25">
      <c r="A2460" s="89">
        <f t="shared" si="38"/>
        <v>2459</v>
      </c>
      <c r="B2460" s="86" t="str">
        <f>LOWER(SUBSTITUTE(SUBSTITUTE(SUBSTITUTE(SUBSTITUTE(SUBSTITUTE(SUBSTITUTE(SUBSTITUTE(SUBSTITUTE(db[[#This Row],[NB BM]]," ",),".",""),"-",""),"(",""),")",""),"/",""),"""",""),"+",""))</f>
        <v>garisansetzo235</v>
      </c>
      <c r="C2460" s="86" t="str">
        <f>LOWER(SUBSTITUTE(SUBSTITUTE(SUBSTITUTE(SUBSTITUTE(SUBSTITUTE(SUBSTITUTE(SUBSTITUTE(SUBSTITUTE(SUBSTITUTE(db[[#This Row],[NB NOTA]]," ",),".",""),"-",""),"(",""),")",""),",",""),"/",""),"""",""),"+",""))</f>
        <v>penggarissetzo235pvc</v>
      </c>
      <c r="D2460" s="86" t="str">
        <f>LOWER(SUBSTITUTE(SUBSTITUTE(SUBSTITUTE(SUBSTITUTE(SUBSTITUTE(SUBSTITUTE(SUBSTITUTE(SUBSTITUTE(SUBSTITUTE(db[[#This Row],[NB PAJAK]]," ",""),"-",""),"(",""),")",""),".",""),",",""),"/",""),"""",""),"+",""))</f>
        <v>garisansetpvczo235</v>
      </c>
      <c r="E2460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garisansetzo235640setartomoro</v>
      </c>
      <c r="F2460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penggarissetzo235pvc640set</v>
      </c>
      <c r="G2460" s="86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penggarissetzo235pvcartomoro</v>
      </c>
      <c r="H2460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penggarissetzo235pvc640setartomoro</v>
      </c>
      <c r="I2460" s="2" t="s">
        <v>7762</v>
      </c>
      <c r="J2460" s="51" t="s">
        <v>5518</v>
      </c>
      <c r="K2460" s="52" t="s">
        <v>5546</v>
      </c>
      <c r="L2460" s="51" t="s">
        <v>1335</v>
      </c>
      <c r="M2460" s="87" t="e">
        <f>IF(db[[#This Row],[NB NOTA_C]]="","",COUNTIF([2]!B_MSK[concat],db[[#This Row],[NB NOTA_C]]))</f>
        <v>#REF!</v>
      </c>
      <c r="N2460" s="88" t="s">
        <v>1843</v>
      </c>
      <c r="O2460" s="86" t="s">
        <v>5519</v>
      </c>
      <c r="P2460" s="51" t="s">
        <v>2424</v>
      </c>
      <c r="Q2460" s="86" t="s">
        <v>5534</v>
      </c>
      <c r="R2460" s="86" t="str">
        <f>IF(db[[#This Row],[QTY/ CTN]]="","",SUBSTITUTE(SUBSTITUTE(SUBSTITUTE(db[[#This Row],[QTY/ CTN]]," ","_",2),"(",""),")","")&amp;"_")</f>
        <v>640 SET_</v>
      </c>
      <c r="S2460" s="86">
        <f>IF(db[[#This Row],[H_QTY/ CTN]]="","",SEARCH("_",db[[#This Row],[H_QTY/ CTN]]))</f>
        <v>8</v>
      </c>
      <c r="T2460" s="86">
        <f>IF(db[[#This Row],[H_QTY/ CTN]]="","",LEN(db[[#This Row],[H_QTY/ CTN]]))</f>
        <v>8</v>
      </c>
      <c r="U2460" s="89" t="str">
        <f>IF(db[[#This Row],[H_QTY/ CTN]]="","",LEFT(db[[#This Row],[H_QTY/ CTN]],db[[#This Row],[H_1]]-1))</f>
        <v>640 SET</v>
      </c>
      <c r="V2460" s="89" t="str">
        <f>IF(NOT(db[[#This Row],[H_1]]=db[[#This Row],[H_2]]),MID(db[[#This Row],[H_QTY/ CTN]],db[[#This Row],[H_1]]+1,db[[#This Row],[H_2]]-db[[#This Row],[H_1]]-1),"")</f>
        <v/>
      </c>
      <c r="W2460" s="89" t="str">
        <f>IF(db[[#This Row],[QTY/ CTN B]]="","",LEFT(db[[#This Row],[QTY/ CTN B]],SEARCH(" ",db[[#This Row],[QTY/ CTN B]],1)-1))</f>
        <v>640</v>
      </c>
      <c r="X2460" s="89" t="str">
        <f>IF(db[[#This Row],[QTY/ CTN B]]="","",RIGHT(db[[#This Row],[QTY/ CTN B]],LEN(db[[#This Row],[QTY/ CTN B]])-SEARCH(" ",db[[#This Row],[QTY/ CTN B]],1)))</f>
        <v>SET</v>
      </c>
      <c r="Y2460" s="89" t="str">
        <f>IF(db[[#This Row],[QTY/ CTN TG]]="",IF(db[[#This Row],[STN TG]]="","",12),LEFT(db[[#This Row],[QTY/ CTN TG]],SEARCH(" ",db[[#This Row],[QTY/ CTN TG]],1)-1))</f>
        <v/>
      </c>
      <c r="Z2460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60" s="89" t="str">
        <f>IF(db[[#This Row],[STN K]]="","",IF(db[[#This Row],[STN TG]]="LSN",12,""))</f>
        <v/>
      </c>
      <c r="AB2460" s="89" t="str">
        <f>IF(db[[#This Row],[STN TG]]="LSN","PCS","")</f>
        <v/>
      </c>
      <c r="AC2460" s="89">
        <f>db[[#This Row],[QTY B]]*IF(db[[#This Row],[QTY TG]]="",1,db[[#This Row],[QTY TG]])*IF(db[[#This Row],[QTY K]]="",1,db[[#This Row],[QTY K]])</f>
        <v>640</v>
      </c>
      <c r="AD2460" s="89" t="str">
        <f>IF(db[[#This Row],[STN K]]="",IF(db[[#This Row],[STN TG]]="",db[[#This Row],[STN B]],db[[#This Row],[STN TG]]),db[[#This Row],[STN K]])</f>
        <v>SET</v>
      </c>
      <c r="AE2460" s="89"/>
    </row>
    <row r="2461" spans="1:31" x14ac:dyDescent="0.25">
      <c r="A2461" s="89">
        <f t="shared" si="38"/>
        <v>2460</v>
      </c>
      <c r="B2461" s="86" t="str">
        <f>LOWER(SUBSTITUTE(SUBSTITUTE(SUBSTITUTE(SUBSTITUTE(SUBSTITUTE(SUBSTITUTE(SUBSTITUTE(SUBSTITUTE(db[[#This Row],[NB BM]]," ",),".",""),"-",""),"(",""),")",""),"/",""),"""",""),"+",""))</f>
        <v>garisansetzo239</v>
      </c>
      <c r="C2461" s="86" t="str">
        <f>LOWER(SUBSTITUTE(SUBSTITUTE(SUBSTITUTE(SUBSTITUTE(SUBSTITUTE(SUBSTITUTE(SUBSTITUTE(SUBSTITUTE(SUBSTITUTE(db[[#This Row],[NB NOTA]]," ",),".",""),"-",""),"(",""),")",""),",",""),"/",""),"""",""),"+",""))</f>
        <v>penggarissetzo239pvc</v>
      </c>
      <c r="D2461" s="86" t="str">
        <f>LOWER(SUBSTITUTE(SUBSTITUTE(SUBSTITUTE(SUBSTITUTE(SUBSTITUTE(SUBSTITUTE(SUBSTITUTE(SUBSTITUTE(SUBSTITUTE(db[[#This Row],[NB PAJAK]]," ",""),"-",""),"(",""),")",""),".",""),",",""),"/",""),"""",""),"+",""))</f>
        <v>garisansetpvczo239</v>
      </c>
      <c r="E2461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garisansetzo239640setartomoro</v>
      </c>
      <c r="F2461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penggarissetzo239pvc640set</v>
      </c>
      <c r="G2461" s="86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penggarissetzo239pvcartomoro</v>
      </c>
      <c r="H2461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penggarissetzo239pvc640setartomoro</v>
      </c>
      <c r="I2461" s="2" t="s">
        <v>7757</v>
      </c>
      <c r="J2461" s="51" t="s">
        <v>6991</v>
      </c>
      <c r="K2461" s="14" t="s">
        <v>6997</v>
      </c>
      <c r="L2461" s="51" t="s">
        <v>1335</v>
      </c>
      <c r="M2461" s="87" t="e">
        <f>IF(db[[#This Row],[NB NOTA_C]]="","",COUNTIF([2]!B_MSK[concat],db[[#This Row],[NB NOTA_C]]))</f>
        <v>#REF!</v>
      </c>
      <c r="N2461" s="88" t="s">
        <v>1843</v>
      </c>
      <c r="O2461" s="5" t="s">
        <v>5519</v>
      </c>
      <c r="P2461" s="51" t="s">
        <v>2424</v>
      </c>
      <c r="Q2461" s="5" t="s">
        <v>7002</v>
      </c>
      <c r="R2461" s="86" t="str">
        <f>IF(db[[#This Row],[QTY/ CTN]]="","",SUBSTITUTE(SUBSTITUTE(SUBSTITUTE(db[[#This Row],[QTY/ CTN]]," ","_",2),"(",""),")","")&amp;"_")</f>
        <v>640 SET_</v>
      </c>
      <c r="S2461" s="86">
        <f>IF(db[[#This Row],[H_QTY/ CTN]]="","",SEARCH("_",db[[#This Row],[H_QTY/ CTN]]))</f>
        <v>8</v>
      </c>
      <c r="T2461" s="86">
        <f>IF(db[[#This Row],[H_QTY/ CTN]]="","",LEN(db[[#This Row],[H_QTY/ CTN]]))</f>
        <v>8</v>
      </c>
      <c r="U2461" s="89" t="str">
        <f>IF(db[[#This Row],[H_QTY/ CTN]]="","",LEFT(db[[#This Row],[H_QTY/ CTN]],db[[#This Row],[H_1]]-1))</f>
        <v>640 SET</v>
      </c>
      <c r="V2461" s="89" t="str">
        <f>IF(NOT(db[[#This Row],[H_1]]=db[[#This Row],[H_2]]),MID(db[[#This Row],[H_QTY/ CTN]],db[[#This Row],[H_1]]+1,db[[#This Row],[H_2]]-db[[#This Row],[H_1]]-1),"")</f>
        <v/>
      </c>
      <c r="W2461" s="89" t="str">
        <f>IF(db[[#This Row],[QTY/ CTN B]]="","",LEFT(db[[#This Row],[QTY/ CTN B]],SEARCH(" ",db[[#This Row],[QTY/ CTN B]],1)-1))</f>
        <v>640</v>
      </c>
      <c r="X2461" s="89" t="str">
        <f>IF(db[[#This Row],[QTY/ CTN B]]="","",RIGHT(db[[#This Row],[QTY/ CTN B]],LEN(db[[#This Row],[QTY/ CTN B]])-SEARCH(" ",db[[#This Row],[QTY/ CTN B]],1)))</f>
        <v>SET</v>
      </c>
      <c r="Y2461" s="89" t="str">
        <f>IF(db[[#This Row],[QTY/ CTN TG]]="",IF(db[[#This Row],[STN TG]]="","",12),LEFT(db[[#This Row],[QTY/ CTN TG]],SEARCH(" ",db[[#This Row],[QTY/ CTN TG]],1)-1))</f>
        <v/>
      </c>
      <c r="Z2461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61" s="89" t="str">
        <f>IF(db[[#This Row],[STN K]]="","",IF(db[[#This Row],[STN TG]]="LSN",12,""))</f>
        <v/>
      </c>
      <c r="AB2461" s="89" t="str">
        <f>IF(db[[#This Row],[STN TG]]="LSN","PCS","")</f>
        <v/>
      </c>
      <c r="AC2461" s="89">
        <f>db[[#This Row],[QTY B]]*IF(db[[#This Row],[QTY TG]]="",1,db[[#This Row],[QTY TG]])*IF(db[[#This Row],[QTY K]]="",1,db[[#This Row],[QTY K]])</f>
        <v>640</v>
      </c>
      <c r="AD2461" s="89" t="str">
        <f>IF(db[[#This Row],[STN K]]="",IF(db[[#This Row],[STN TG]]="",db[[#This Row],[STN B]],db[[#This Row],[STN TG]]),db[[#This Row],[STN K]])</f>
        <v>SET</v>
      </c>
      <c r="AE2461" s="89"/>
    </row>
    <row r="2462" spans="1:31" x14ac:dyDescent="0.25">
      <c r="A2462" s="78">
        <f t="shared" si="38"/>
        <v>2461</v>
      </c>
      <c r="B2462" s="79" t="str">
        <f>LOWER(SUBSTITUTE(SUBSTITUTE(SUBSTITUTE(SUBSTITUTE(SUBSTITUTE(SUBSTITUTE(SUBSTITUTE(SUBSTITUTE(db[[#This Row],[NB BM]]," ",),".",""),"-",""),"(",""),")",""),"/",""),"""",""),"+",""))</f>
        <v>garisansetzx611020cmppk</v>
      </c>
      <c r="C2462" s="79" t="str">
        <f>LOWER(SUBSTITUTE(SUBSTITUTE(SUBSTITUTE(SUBSTITUTE(SUBSTITUTE(SUBSTITUTE(SUBSTITUTE(SUBSTITUTE(SUBSTITUTE(db[[#This Row],[NB NOTA]]," ",),".",""),"-",""),"(",""),")",""),",",""),"/",""),"""",""),"+",""))</f>
        <v>penggarissetzx611020cmppk</v>
      </c>
      <c r="D2462" s="79" t="str">
        <f>LOWER(SUBSTITUTE(SUBSTITUTE(SUBSTITUTE(SUBSTITUTE(SUBSTITUTE(SUBSTITUTE(SUBSTITUTE(SUBSTITUTE(SUBSTITUTE(db[[#This Row],[NB PAJAK]]," ",""),"-",""),"(",""),")",""),".",""),",",""),"/",""),"""",""),"+",""))</f>
        <v/>
      </c>
      <c r="E2462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garisansetzx611020cmppk16box40pcsuntana</v>
      </c>
      <c r="F2462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penggarissetzx611020cmppk16box40pcs</v>
      </c>
      <c r="G2462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penggarissetzx611020cmppkuntana</v>
      </c>
      <c r="H2462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penggarissetzx611020cmppk16box40pcsuntana</v>
      </c>
      <c r="I2462" s="70" t="s">
        <v>7112</v>
      </c>
      <c r="J2462" s="70" t="s">
        <v>7108</v>
      </c>
      <c r="K2462" s="71"/>
      <c r="L2462" s="70" t="s">
        <v>1336</v>
      </c>
      <c r="M2462" s="80" t="e">
        <f>IF(db[[#This Row],[NB NOTA_C]]="","",COUNTIF([2]!B_MSK[concat],db[[#This Row],[NB NOTA_C]]))</f>
        <v>#REF!</v>
      </c>
      <c r="N2462" s="81" t="s">
        <v>1352</v>
      </c>
      <c r="O2462" s="79" t="s">
        <v>4701</v>
      </c>
      <c r="P2462" s="70" t="s">
        <v>2424</v>
      </c>
      <c r="Q2462" s="79"/>
      <c r="R2462" s="79" t="str">
        <f>IF(db[[#This Row],[QTY/ CTN]]="","",SUBSTITUTE(SUBSTITUTE(SUBSTITUTE(db[[#This Row],[QTY/ CTN]]," ","_",2),"(",""),")","")&amp;"_")</f>
        <v>16 BOX_40 PCS_</v>
      </c>
      <c r="S2462" s="79">
        <f>IF(db[[#This Row],[H_QTY/ CTN]]="","",SEARCH("_",db[[#This Row],[H_QTY/ CTN]]))</f>
        <v>7</v>
      </c>
      <c r="T2462" s="79">
        <f>IF(db[[#This Row],[H_QTY/ CTN]]="","",LEN(db[[#This Row],[H_QTY/ CTN]]))</f>
        <v>14</v>
      </c>
      <c r="U2462" s="78" t="str">
        <f>IF(db[[#This Row],[H_QTY/ CTN]]="","",LEFT(db[[#This Row],[H_QTY/ CTN]],db[[#This Row],[H_1]]-1))</f>
        <v>16 BOX</v>
      </c>
      <c r="V2462" s="78" t="str">
        <f>IF(NOT(db[[#This Row],[H_1]]=db[[#This Row],[H_2]]),MID(db[[#This Row],[H_QTY/ CTN]],db[[#This Row],[H_1]]+1,db[[#This Row],[H_2]]-db[[#This Row],[H_1]]-1),"")</f>
        <v>40 PCS</v>
      </c>
      <c r="W2462" s="78" t="str">
        <f>IF(db[[#This Row],[QTY/ CTN B]]="","",LEFT(db[[#This Row],[QTY/ CTN B]],SEARCH(" ",db[[#This Row],[QTY/ CTN B]],1)-1))</f>
        <v>16</v>
      </c>
      <c r="X2462" s="78" t="str">
        <f>IF(db[[#This Row],[QTY/ CTN B]]="","",RIGHT(db[[#This Row],[QTY/ CTN B]],LEN(db[[#This Row],[QTY/ CTN B]])-SEARCH(" ",db[[#This Row],[QTY/ CTN B]],1)))</f>
        <v>BOX</v>
      </c>
      <c r="Y2462" s="78" t="str">
        <f>IF(db[[#This Row],[QTY/ CTN TG]]="",IF(db[[#This Row],[STN TG]]="","",12),LEFT(db[[#This Row],[QTY/ CTN TG]],SEARCH(" ",db[[#This Row],[QTY/ CTN TG]],1)-1))</f>
        <v>40</v>
      </c>
      <c r="Z2462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62" s="78" t="str">
        <f>IF(db[[#This Row],[STN K]]="","",IF(db[[#This Row],[STN TG]]="LSN",12,""))</f>
        <v/>
      </c>
      <c r="AB2462" s="78" t="str">
        <f>IF(db[[#This Row],[STN TG]]="LSN","PCS","")</f>
        <v/>
      </c>
      <c r="AC2462" s="78">
        <f>db[[#This Row],[QTY B]]*IF(db[[#This Row],[QTY TG]]="",1,db[[#This Row],[QTY TG]])*IF(db[[#This Row],[QTY K]]="",1,db[[#This Row],[QTY K]])</f>
        <v>640</v>
      </c>
      <c r="AD2462" s="78" t="str">
        <f>IF(db[[#This Row],[STN K]]="",IF(db[[#This Row],[STN TG]]="",db[[#This Row],[STN B]],db[[#This Row],[STN TG]]),db[[#This Row],[STN K]])</f>
        <v>PCS</v>
      </c>
      <c r="AE2462" s="78"/>
    </row>
    <row r="2463" spans="1:31" x14ac:dyDescent="0.25">
      <c r="A2463" s="89">
        <f t="shared" si="38"/>
        <v>2462</v>
      </c>
      <c r="B2463" s="86" t="str">
        <f>LOWER(SUBSTITUTE(SUBSTITUTE(SUBSTITUTE(SUBSTITUTE(SUBSTITUTE(SUBSTITUTE(SUBSTITUTE(SUBSTITUTE(db[[#This Row],[NB BM]]," ",),".",""),"-",""),"(",""),")",""),"/",""),"""",""),"+",""))</f>
        <v>garisansetzx6116</v>
      </c>
      <c r="C2463" s="86" t="str">
        <f>LOWER(SUBSTITUTE(SUBSTITUTE(SUBSTITUTE(SUBSTITUTE(SUBSTITUTE(SUBSTITUTE(SUBSTITUTE(SUBSTITUTE(SUBSTITUTE(db[[#This Row],[NB NOTA]]," ",),".",""),"-",""),"(",""),")",""),",",""),"/",""),"""",""),"+",""))</f>
        <v>penggarissetzx6116pvc</v>
      </c>
      <c r="D2463" s="86" t="str">
        <f>LOWER(SUBSTITUTE(SUBSTITUTE(SUBSTITUTE(SUBSTITUTE(SUBSTITUTE(SUBSTITUTE(SUBSTITUTE(SUBSTITUTE(SUBSTITUTE(db[[#This Row],[NB PAJAK]]," ",""),"-",""),"(",""),")",""),".",""),",",""),"/",""),"""",""),"+",""))</f>
        <v>garisansetpvczx6116</v>
      </c>
      <c r="E2463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garisansetzx6116640setartomoro</v>
      </c>
      <c r="F2463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penggarissetzx6116pvc640set</v>
      </c>
      <c r="G2463" s="86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penggarissetzx6116pvcartomoro</v>
      </c>
      <c r="H2463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penggarissetzx6116pvc640setartomoro</v>
      </c>
      <c r="I2463" s="2" t="s">
        <v>7763</v>
      </c>
      <c r="J2463" s="51" t="s">
        <v>6990</v>
      </c>
      <c r="K2463" s="14" t="s">
        <v>6996</v>
      </c>
      <c r="L2463" s="51" t="s">
        <v>1335</v>
      </c>
      <c r="M2463" s="87" t="e">
        <f>IF(db[[#This Row],[NB NOTA_C]]="","",COUNTIF([2]!B_MSK[concat],db[[#This Row],[NB NOTA_C]]))</f>
        <v>#REF!</v>
      </c>
      <c r="N2463" s="88" t="s">
        <v>1843</v>
      </c>
      <c r="O2463" s="5" t="s">
        <v>5519</v>
      </c>
      <c r="P2463" s="51" t="s">
        <v>2424</v>
      </c>
      <c r="Q2463" s="5" t="s">
        <v>7001</v>
      </c>
      <c r="R2463" s="86" t="str">
        <f>IF(db[[#This Row],[QTY/ CTN]]="","",SUBSTITUTE(SUBSTITUTE(SUBSTITUTE(db[[#This Row],[QTY/ CTN]]," ","_",2),"(",""),")","")&amp;"_")</f>
        <v>640 SET_</v>
      </c>
      <c r="S2463" s="86">
        <f>IF(db[[#This Row],[H_QTY/ CTN]]="","",SEARCH("_",db[[#This Row],[H_QTY/ CTN]]))</f>
        <v>8</v>
      </c>
      <c r="T2463" s="86">
        <f>IF(db[[#This Row],[H_QTY/ CTN]]="","",LEN(db[[#This Row],[H_QTY/ CTN]]))</f>
        <v>8</v>
      </c>
      <c r="U2463" s="89" t="str">
        <f>IF(db[[#This Row],[H_QTY/ CTN]]="","",LEFT(db[[#This Row],[H_QTY/ CTN]],db[[#This Row],[H_1]]-1))</f>
        <v>640 SET</v>
      </c>
      <c r="V2463" s="89" t="str">
        <f>IF(NOT(db[[#This Row],[H_1]]=db[[#This Row],[H_2]]),MID(db[[#This Row],[H_QTY/ CTN]],db[[#This Row],[H_1]]+1,db[[#This Row],[H_2]]-db[[#This Row],[H_1]]-1),"")</f>
        <v/>
      </c>
      <c r="W2463" s="89" t="str">
        <f>IF(db[[#This Row],[QTY/ CTN B]]="","",LEFT(db[[#This Row],[QTY/ CTN B]],SEARCH(" ",db[[#This Row],[QTY/ CTN B]],1)-1))</f>
        <v>640</v>
      </c>
      <c r="X2463" s="89" t="str">
        <f>IF(db[[#This Row],[QTY/ CTN B]]="","",RIGHT(db[[#This Row],[QTY/ CTN B]],LEN(db[[#This Row],[QTY/ CTN B]])-SEARCH(" ",db[[#This Row],[QTY/ CTN B]],1)))</f>
        <v>SET</v>
      </c>
      <c r="Y2463" s="89" t="str">
        <f>IF(db[[#This Row],[QTY/ CTN TG]]="",IF(db[[#This Row],[STN TG]]="","",12),LEFT(db[[#This Row],[QTY/ CTN TG]],SEARCH(" ",db[[#This Row],[QTY/ CTN TG]],1)-1))</f>
        <v/>
      </c>
      <c r="Z2463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63" s="89" t="str">
        <f>IF(db[[#This Row],[STN K]]="","",IF(db[[#This Row],[STN TG]]="LSN",12,""))</f>
        <v/>
      </c>
      <c r="AB2463" s="89" t="str">
        <f>IF(db[[#This Row],[STN TG]]="LSN","PCS","")</f>
        <v/>
      </c>
      <c r="AC2463" s="89">
        <f>db[[#This Row],[QTY B]]*IF(db[[#This Row],[QTY TG]]="",1,db[[#This Row],[QTY TG]])*IF(db[[#This Row],[QTY K]]="",1,db[[#This Row],[QTY K]])</f>
        <v>640</v>
      </c>
      <c r="AD2463" s="89" t="str">
        <f>IF(db[[#This Row],[STN K]]="",IF(db[[#This Row],[STN TG]]="",db[[#This Row],[STN B]],db[[#This Row],[STN TG]]),db[[#This Row],[STN K]])</f>
        <v>SET</v>
      </c>
      <c r="AE2463" s="89"/>
    </row>
    <row r="2464" spans="1:31" x14ac:dyDescent="0.25">
      <c r="A2464" s="78">
        <f t="shared" si="38"/>
        <v>2463</v>
      </c>
      <c r="B2464" s="79" t="str">
        <f>LOWER(SUBSTITUTE(SUBSTITUTE(SUBSTITUTE(SUBSTITUTE(SUBSTITUTE(SUBSTITUTE(SUBSTITUTE(SUBSTITUTE(db[[#This Row],[NB BM]]," ",),".",""),"-",""),"(",""),")",""),"/",""),"""",""),"+",""))</f>
        <v>garisansetzx613820cmppkcutebaby</v>
      </c>
      <c r="C2464" s="79" t="str">
        <f>LOWER(SUBSTITUTE(SUBSTITUTE(SUBSTITUTE(SUBSTITUTE(SUBSTITUTE(SUBSTITUTE(SUBSTITUTE(SUBSTITUTE(SUBSTITUTE(db[[#This Row],[NB NOTA]]," ",),".",""),"-",""),"(",""),")",""),",",""),"/",""),"""",""),"+",""))</f>
        <v>penggarissetzx613820cmppkcutebaby</v>
      </c>
      <c r="D2464" s="79" t="str">
        <f>LOWER(SUBSTITUTE(SUBSTITUTE(SUBSTITUTE(SUBSTITUTE(SUBSTITUTE(SUBSTITUTE(SUBSTITUTE(SUBSTITUTE(SUBSTITUTE(db[[#This Row],[NB PAJAK]]," ",""),"-",""),"(",""),")",""),".",""),",",""),"/",""),"""",""),"+",""))</f>
        <v/>
      </c>
      <c r="E2464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garisansetzx613820cmppkcutebaby16box40pcsuntana</v>
      </c>
      <c r="F2464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penggarissetzx613820cmppkcutebaby16box40pcs</v>
      </c>
      <c r="G2464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penggarissetzx613820cmppkcutebabyuntana</v>
      </c>
      <c r="H2464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penggarissetzx613820cmppkcutebaby16box40pcsuntana</v>
      </c>
      <c r="I2464" s="70" t="s">
        <v>7113</v>
      </c>
      <c r="J2464" s="70" t="s">
        <v>7109</v>
      </c>
      <c r="K2464" s="71"/>
      <c r="L2464" s="70" t="s">
        <v>1336</v>
      </c>
      <c r="M2464" s="80" t="e">
        <f>IF(db[[#This Row],[NB NOTA_C]]="","",COUNTIF([2]!B_MSK[concat],db[[#This Row],[NB NOTA_C]]))</f>
        <v>#REF!</v>
      </c>
      <c r="N2464" s="81" t="s">
        <v>1352</v>
      </c>
      <c r="O2464" s="79" t="s">
        <v>4701</v>
      </c>
      <c r="P2464" s="70" t="s">
        <v>2424</v>
      </c>
      <c r="Q2464" s="79"/>
      <c r="R2464" s="79" t="str">
        <f>IF(db[[#This Row],[QTY/ CTN]]="","",SUBSTITUTE(SUBSTITUTE(SUBSTITUTE(db[[#This Row],[QTY/ CTN]]," ","_",2),"(",""),")","")&amp;"_")</f>
        <v>16 BOX_40 PCS_</v>
      </c>
      <c r="S2464" s="79">
        <f>IF(db[[#This Row],[H_QTY/ CTN]]="","",SEARCH("_",db[[#This Row],[H_QTY/ CTN]]))</f>
        <v>7</v>
      </c>
      <c r="T2464" s="79">
        <f>IF(db[[#This Row],[H_QTY/ CTN]]="","",LEN(db[[#This Row],[H_QTY/ CTN]]))</f>
        <v>14</v>
      </c>
      <c r="U2464" s="78" t="str">
        <f>IF(db[[#This Row],[H_QTY/ CTN]]="","",LEFT(db[[#This Row],[H_QTY/ CTN]],db[[#This Row],[H_1]]-1))</f>
        <v>16 BOX</v>
      </c>
      <c r="V2464" s="78" t="str">
        <f>IF(NOT(db[[#This Row],[H_1]]=db[[#This Row],[H_2]]),MID(db[[#This Row],[H_QTY/ CTN]],db[[#This Row],[H_1]]+1,db[[#This Row],[H_2]]-db[[#This Row],[H_1]]-1),"")</f>
        <v>40 PCS</v>
      </c>
      <c r="W2464" s="78" t="str">
        <f>IF(db[[#This Row],[QTY/ CTN B]]="","",LEFT(db[[#This Row],[QTY/ CTN B]],SEARCH(" ",db[[#This Row],[QTY/ CTN B]],1)-1))</f>
        <v>16</v>
      </c>
      <c r="X2464" s="78" t="str">
        <f>IF(db[[#This Row],[QTY/ CTN B]]="","",RIGHT(db[[#This Row],[QTY/ CTN B]],LEN(db[[#This Row],[QTY/ CTN B]])-SEARCH(" ",db[[#This Row],[QTY/ CTN B]],1)))</f>
        <v>BOX</v>
      </c>
      <c r="Y2464" s="78" t="str">
        <f>IF(db[[#This Row],[QTY/ CTN TG]]="",IF(db[[#This Row],[STN TG]]="","",12),LEFT(db[[#This Row],[QTY/ CTN TG]],SEARCH(" ",db[[#This Row],[QTY/ CTN TG]],1)-1))</f>
        <v>40</v>
      </c>
      <c r="Z2464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64" s="78" t="str">
        <f>IF(db[[#This Row],[STN K]]="","",IF(db[[#This Row],[STN TG]]="LSN",12,""))</f>
        <v/>
      </c>
      <c r="AB2464" s="78" t="str">
        <f>IF(db[[#This Row],[STN TG]]="LSN","PCS","")</f>
        <v/>
      </c>
      <c r="AC2464" s="78">
        <f>db[[#This Row],[QTY B]]*IF(db[[#This Row],[QTY TG]]="",1,db[[#This Row],[QTY TG]])*IF(db[[#This Row],[QTY K]]="",1,db[[#This Row],[QTY K]])</f>
        <v>640</v>
      </c>
      <c r="AD2464" s="78" t="str">
        <f>IF(db[[#This Row],[STN K]]="",IF(db[[#This Row],[STN TG]]="",db[[#This Row],[STN B]],db[[#This Row],[STN TG]]),db[[#This Row],[STN K]])</f>
        <v>PCS</v>
      </c>
      <c r="AE2464" s="78"/>
    </row>
    <row r="2465" spans="1:31" x14ac:dyDescent="0.25">
      <c r="A2465" s="40">
        <f t="shared" si="38"/>
        <v>2464</v>
      </c>
      <c r="B2465" s="82" t="str">
        <f>LOWER(SUBSTITUTE(SUBSTITUTE(SUBSTITUTE(SUBSTITUTE(SUBSTITUTE(SUBSTITUTE(SUBSTITUTE(SUBSTITUTE(db[[#This Row],[NB BM]]," ",),".",""),"-",""),"(",""),")",""),"/",""),"""",""),"+",""))</f>
        <v>penggarisxd1516</v>
      </c>
      <c r="C2465" s="82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D2465" s="82" t="str">
        <f>LOWER(SUBSTITUTE(SUBSTITUTE(SUBSTITUTE(SUBSTITUTE(SUBSTITUTE(SUBSTITUTE(SUBSTITUTE(SUBSTITUTE(SUBSTITUTE(db[[#This Row],[NB PAJAK]]," ",""),"-",""),"(",""),")",""),".",""),",",""),"/",""),"""",""),"+",""))</f>
        <v/>
      </c>
      <c r="E246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penggarisxd151680boxuntana</v>
      </c>
      <c r="F246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penggarisxd151680box</v>
      </c>
      <c r="G2465" s="82" t="str">
        <f>db[[#This Row],[NB NOTA_C]]&amp;LOWER(SUBSTITUTE(SUBSTITUTE(SUBSTITUTE(SUBSTITUTE(SUBSTITUTE(SUBSTITUTE(SUBSTITUTE(SUBSTITUTE(SUBSTITUTE(db[[#This Row],[FAKTUR]]," ",),".",""),"-",""),"(",""),")",""),",",""),"/",""),"""",""),"+",""))</f>
        <v>penggarisxd1516untana</v>
      </c>
      <c r="H246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penggarisxd151680boxuntana</v>
      </c>
      <c r="I2465" s="7" t="s">
        <v>3393</v>
      </c>
      <c r="J2465" s="7" t="s">
        <v>3387</v>
      </c>
      <c r="K2465" s="15"/>
      <c r="L2465" s="2" t="s">
        <v>1336</v>
      </c>
      <c r="M2465" s="83" t="e">
        <f>IF(db[[#This Row],[NB NOTA_C]]="","",COUNTIF([2]!B_MSK[concat],db[[#This Row],[NB NOTA_C]]))</f>
        <v>#REF!</v>
      </c>
      <c r="N2465" s="84" t="s">
        <v>1352</v>
      </c>
      <c r="O2465" s="82" t="s">
        <v>3395</v>
      </c>
      <c r="P2465" s="7" t="s">
        <v>2424</v>
      </c>
      <c r="Q2465" s="82"/>
      <c r="R2465" s="82" t="str">
        <f>IF(db[[#This Row],[QTY/ CTN]]="","",SUBSTITUTE(SUBSTITUTE(SUBSTITUTE(db[[#This Row],[QTY/ CTN]]," ","_",2),"(",""),")","")&amp;"_")</f>
        <v>80 BOX_</v>
      </c>
      <c r="S2465" s="82">
        <f>IF(db[[#This Row],[H_QTY/ CTN]]="","",SEARCH("_",db[[#This Row],[H_QTY/ CTN]]))</f>
        <v>7</v>
      </c>
      <c r="T2465" s="82">
        <f>IF(db[[#This Row],[H_QTY/ CTN]]="","",LEN(db[[#This Row],[H_QTY/ CTN]]))</f>
        <v>7</v>
      </c>
      <c r="U2465" s="85" t="str">
        <f>IF(db[[#This Row],[H_QTY/ CTN]]="","",LEFT(db[[#This Row],[H_QTY/ CTN]],db[[#This Row],[H_1]]-1))</f>
        <v>80 BOX</v>
      </c>
      <c r="V2465" s="85" t="str">
        <f>IF(NOT(db[[#This Row],[H_1]]=db[[#This Row],[H_2]]),MID(db[[#This Row],[H_QTY/ CTN]],db[[#This Row],[H_1]]+1,db[[#This Row],[H_2]]-db[[#This Row],[H_1]]-1),"")</f>
        <v/>
      </c>
      <c r="W2465" s="40" t="str">
        <f>IF(db[[#This Row],[QTY/ CTN B]]="","",LEFT(db[[#This Row],[QTY/ CTN B]],SEARCH(" ",db[[#This Row],[QTY/ CTN B]],1)-1))</f>
        <v>80</v>
      </c>
      <c r="X2465" s="40" t="str">
        <f>IF(db[[#This Row],[QTY/ CTN B]]="","",RIGHT(db[[#This Row],[QTY/ CTN B]],LEN(db[[#This Row],[QTY/ CTN B]])-SEARCH(" ",db[[#This Row],[QTY/ CTN B]],1)))</f>
        <v>BOX</v>
      </c>
      <c r="Y2465" s="40" t="str">
        <f>IF(db[[#This Row],[QTY/ CTN TG]]="",IF(db[[#This Row],[STN TG]]="","",12),LEFT(db[[#This Row],[QTY/ CTN TG]],SEARCH(" ",db[[#This Row],[QTY/ CTN TG]],1)-1))</f>
        <v/>
      </c>
      <c r="Z24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65" s="40" t="str">
        <f>IF(db[[#This Row],[STN K]]="","",IF(db[[#This Row],[STN TG]]="LSN",12,""))</f>
        <v/>
      </c>
      <c r="AB2465" s="40" t="str">
        <f>IF(db[[#This Row],[STN TG]]="LSN","PCS","")</f>
        <v/>
      </c>
      <c r="AC2465" s="40">
        <f>db[[#This Row],[QTY B]]*IF(db[[#This Row],[QTY TG]]="",1,db[[#This Row],[QTY TG]])*IF(db[[#This Row],[QTY K]]="",1,db[[#This Row],[QTY K]])</f>
        <v>80</v>
      </c>
      <c r="AD2465" s="40" t="str">
        <f>IF(db[[#This Row],[STN K]]="",IF(db[[#This Row],[STN TG]]="",db[[#This Row],[STN B]],db[[#This Row],[STN TG]]),db[[#This Row],[STN K]])</f>
        <v>BOX</v>
      </c>
      <c r="AE2465" s="40"/>
    </row>
    <row r="2466" spans="1:31" x14ac:dyDescent="0.25">
      <c r="A2466" s="40">
        <f t="shared" si="38"/>
        <v>2465</v>
      </c>
      <c r="B2466" s="5" t="str">
        <f>LOWER(SUBSTITUTE(SUBSTITUTE(SUBSTITUTE(SUBSTITUTE(SUBSTITUTE(SUBSTITUTE(SUBSTITUTE(SUBSTITUTE(db[[#This Row],[NB BM]]," ",),".",""),"-",""),"(",""),")",""),"/",""),"""",""),"+",""))</f>
        <v>stiper1318</v>
      </c>
      <c r="C2466" s="5" t="str">
        <f>LOWER(SUBSTITUTE(SUBSTITUTE(SUBSTITUTE(SUBSTITUTE(SUBSTITUTE(SUBSTITUTE(SUBSTITUTE(SUBSTITUTE(SUBSTITUTE(db[[#This Row],[NB NOTA]]," ",),".",""),"-",""),"(",""),")",""),",",""),"/",""),"""",""),"+",""))</f>
        <v>penghapuser1318</v>
      </c>
      <c r="D2466" s="5" t="str">
        <f>LOWER(SUBSTITUTE(SUBSTITUTE(SUBSTITUTE(SUBSTITUTE(SUBSTITUTE(SUBSTITUTE(SUBSTITUTE(SUBSTITUTE(SUBSTITUTE(db[[#This Row],[NB PAJAK]]," ",""),"-",""),"(",""),")",""),".",""),",",""),"/",""),"""",""),"+",""))</f>
        <v/>
      </c>
      <c r="E246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stiper13181ctnuntana</v>
      </c>
      <c r="F246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penghapuser13181ctn</v>
      </c>
      <c r="G2466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penghapuser1318untana</v>
      </c>
      <c r="H246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penghapuser13181ctnuntana</v>
      </c>
      <c r="I2466" s="2" t="s">
        <v>4626</v>
      </c>
      <c r="J2466" s="2" t="s">
        <v>4620</v>
      </c>
      <c r="K2466" s="14"/>
      <c r="L2466" s="2" t="s">
        <v>1336</v>
      </c>
      <c r="M2466" s="33" t="e">
        <f>IF(db[[#This Row],[NB NOTA_C]]="","",COUNTIF([2]!B_MSK[concat],db[[#This Row],[NB NOTA_C]]))</f>
        <v>#REF!</v>
      </c>
      <c r="N2466" s="9" t="s">
        <v>1352</v>
      </c>
      <c r="O2466" s="5" t="s">
        <v>3975</v>
      </c>
      <c r="P2466" s="2" t="s">
        <v>2451</v>
      </c>
      <c r="Q2466" s="5"/>
      <c r="R2466" s="5" t="str">
        <f>IF(db[[#This Row],[QTY/ CTN]]="","",SUBSTITUTE(SUBSTITUTE(SUBSTITUTE(db[[#This Row],[QTY/ CTN]]," ","_",2),"(",""),")","")&amp;"_")</f>
        <v>1 CTN_</v>
      </c>
      <c r="S2466" s="5">
        <f>IF(db[[#This Row],[H_QTY/ CTN]]="","",SEARCH("_",db[[#This Row],[H_QTY/ CTN]]))</f>
        <v>6</v>
      </c>
      <c r="T2466" s="5">
        <f>IF(db[[#This Row],[H_QTY/ CTN]]="","",LEN(db[[#This Row],[H_QTY/ CTN]]))</f>
        <v>6</v>
      </c>
      <c r="U2466" s="40" t="str">
        <f>IF(db[[#This Row],[H_QTY/ CTN]]="","",LEFT(db[[#This Row],[H_QTY/ CTN]],db[[#This Row],[H_1]]-1))</f>
        <v>1 CTN</v>
      </c>
      <c r="V2466" s="40" t="str">
        <f>IF(NOT(db[[#This Row],[H_1]]=db[[#This Row],[H_2]]),MID(db[[#This Row],[H_QTY/ CTN]],db[[#This Row],[H_1]]+1,db[[#This Row],[H_2]]-db[[#This Row],[H_1]]-1),"")</f>
        <v/>
      </c>
      <c r="W2466" s="40" t="str">
        <f>IF(db[[#This Row],[QTY/ CTN B]]="","",LEFT(db[[#This Row],[QTY/ CTN B]],SEARCH(" ",db[[#This Row],[QTY/ CTN B]],1)-1))</f>
        <v>1</v>
      </c>
      <c r="X2466" s="40" t="str">
        <f>IF(db[[#This Row],[QTY/ CTN B]]="","",RIGHT(db[[#This Row],[QTY/ CTN B]],LEN(db[[#This Row],[QTY/ CTN B]])-SEARCH(" ",db[[#This Row],[QTY/ CTN B]],1)))</f>
        <v>CTN</v>
      </c>
      <c r="Y2466" s="40" t="str">
        <f>IF(db[[#This Row],[QTY/ CTN TG]]="",IF(db[[#This Row],[STN TG]]="","",12),LEFT(db[[#This Row],[QTY/ CTN TG]],SEARCH(" ",db[[#This Row],[QTY/ CTN TG]],1)-1))</f>
        <v/>
      </c>
      <c r="Z24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66" s="40" t="str">
        <f>IF(db[[#This Row],[STN K]]="","",IF(db[[#This Row],[STN TG]]="LSN",12,""))</f>
        <v/>
      </c>
      <c r="AB2466" s="40" t="str">
        <f>IF(db[[#This Row],[STN TG]]="LSN","PCS","")</f>
        <v/>
      </c>
      <c r="AC2466" s="40">
        <f>db[[#This Row],[QTY B]]*IF(db[[#This Row],[QTY TG]]="",1,db[[#This Row],[QTY TG]])*IF(db[[#This Row],[QTY K]]="",1,db[[#This Row],[QTY K]])</f>
        <v>1</v>
      </c>
      <c r="AD2466" s="40" t="str">
        <f>IF(db[[#This Row],[STN K]]="",IF(db[[#This Row],[STN TG]]="",db[[#This Row],[STN B]],db[[#This Row],[STN TG]]),db[[#This Row],[STN K]])</f>
        <v>CTN</v>
      </c>
      <c r="AE2466" s="40"/>
    </row>
    <row r="2467" spans="1:31" x14ac:dyDescent="0.25">
      <c r="A2467" s="40">
        <f t="shared" si="38"/>
        <v>2466</v>
      </c>
      <c r="B2467" s="75" t="str">
        <f>LOWER(SUBSTITUTE(SUBSTITUTE(SUBSTITUTE(SUBSTITUTE(SUBSTITUTE(SUBSTITUTE(SUBSTITUTE(SUBSTITUTE(db[[#This Row],[NB BM]]," ",),".",""),"-",""),"(",""),")",""),"/",""),"""",""),"+",""))</f>
        <v>penghapuswbb3909</v>
      </c>
      <c r="C2467" s="75" t="str">
        <f>LOWER(SUBSTITUTE(SUBSTITUTE(SUBSTITUTE(SUBSTITUTE(SUBSTITUTE(SUBSTITUTE(SUBSTITUTE(SUBSTITUTE(SUBSTITUTE(db[[#This Row],[NB NOTA]]," ",),".",""),"-",""),"(",""),")",""),",",""),"/",""),"""",""),"+",""))</f>
        <v>penghapuspapantulisb3909</v>
      </c>
      <c r="D2467" s="75" t="str">
        <f>LOWER(SUBSTITUTE(SUBSTITUTE(SUBSTITUTE(SUBSTITUTE(SUBSTITUTE(SUBSTITUTE(SUBSTITUTE(SUBSTITUTE(SUBSTITUTE(db[[#This Row],[NB PAJAK]]," ",""),"-",""),"(",""),")",""),".",""),",",""),"/",""),"""",""),"+",""))</f>
        <v/>
      </c>
      <c r="E2467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penghapuswbb39091ctnuntana</v>
      </c>
      <c r="F2467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penghapuspapantulisb39091ctn</v>
      </c>
      <c r="G2467" s="75" t="str">
        <f>db[[#This Row],[NB NOTA_C]]&amp;LOWER(SUBSTITUTE(SUBSTITUTE(SUBSTITUTE(SUBSTITUTE(SUBSTITUTE(SUBSTITUTE(SUBSTITUTE(SUBSTITUTE(SUBSTITUTE(db[[#This Row],[FAKTUR]]," ",),".",""),"-",""),"(",""),")",""),",",""),"/",""),"""",""),"+",""))</f>
        <v>penghapuspapantulisb3909untana</v>
      </c>
      <c r="H2467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penghapuspapantulisb39091ctnuntana</v>
      </c>
      <c r="I2467" s="2" t="s">
        <v>5047</v>
      </c>
      <c r="J2467" s="4" t="s">
        <v>5036</v>
      </c>
      <c r="K2467" s="48"/>
      <c r="L2467" s="2" t="s">
        <v>1336</v>
      </c>
      <c r="M2467" s="76" t="e">
        <f>IF(db[[#This Row],[NB NOTA_C]]="","",COUNTIF([2]!B_MSK[concat],db[[#This Row],[NB NOTA_C]]))</f>
        <v>#REF!</v>
      </c>
      <c r="N2467" s="9" t="s">
        <v>2997</v>
      </c>
      <c r="O2467" s="5" t="s">
        <v>3975</v>
      </c>
      <c r="P2467" s="2" t="s">
        <v>2451</v>
      </c>
      <c r="Q2467" s="75"/>
      <c r="R2467" s="75" t="str">
        <f>IF(db[[#This Row],[QTY/ CTN]]="","",SUBSTITUTE(SUBSTITUTE(SUBSTITUTE(db[[#This Row],[QTY/ CTN]]," ","_",2),"(",""),")","")&amp;"_")</f>
        <v>1 CTN_</v>
      </c>
      <c r="S2467" s="75">
        <f>IF(db[[#This Row],[H_QTY/ CTN]]="","",SEARCH("_",db[[#This Row],[H_QTY/ CTN]]))</f>
        <v>6</v>
      </c>
      <c r="T2467" s="75">
        <f>IF(db[[#This Row],[H_QTY/ CTN]]="","",LEN(db[[#This Row],[H_QTY/ CTN]]))</f>
        <v>6</v>
      </c>
      <c r="U2467" s="77" t="str">
        <f>IF(db[[#This Row],[H_QTY/ CTN]]="","",LEFT(db[[#This Row],[H_QTY/ CTN]],db[[#This Row],[H_1]]-1))</f>
        <v>1 CTN</v>
      </c>
      <c r="V2467" s="77" t="str">
        <f>IF(NOT(db[[#This Row],[H_1]]=db[[#This Row],[H_2]]),MID(db[[#This Row],[H_QTY/ CTN]],db[[#This Row],[H_1]]+1,db[[#This Row],[H_2]]-db[[#This Row],[H_1]]-1),"")</f>
        <v/>
      </c>
      <c r="W2467" s="77" t="str">
        <f>IF(db[[#This Row],[QTY/ CTN B]]="","",LEFT(db[[#This Row],[QTY/ CTN B]],SEARCH(" ",db[[#This Row],[QTY/ CTN B]],1)-1))</f>
        <v>1</v>
      </c>
      <c r="X2467" s="77" t="str">
        <f>IF(db[[#This Row],[QTY/ CTN B]]="","",RIGHT(db[[#This Row],[QTY/ CTN B]],LEN(db[[#This Row],[QTY/ CTN B]])-SEARCH(" ",db[[#This Row],[QTY/ CTN B]],1)))</f>
        <v>CTN</v>
      </c>
      <c r="Y2467" s="77" t="str">
        <f>IF(db[[#This Row],[QTY/ CTN TG]]="",IF(db[[#This Row],[STN TG]]="","",12),LEFT(db[[#This Row],[QTY/ CTN TG]],SEARCH(" ",db[[#This Row],[QTY/ CTN TG]],1)-1))</f>
        <v/>
      </c>
      <c r="Z2467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67" s="77" t="str">
        <f>IF(db[[#This Row],[STN K]]="","",IF(db[[#This Row],[STN TG]]="LSN",12,""))</f>
        <v/>
      </c>
      <c r="AB2467" s="77" t="str">
        <f>IF(db[[#This Row],[STN TG]]="LSN","PCS","")</f>
        <v/>
      </c>
      <c r="AC2467" s="77">
        <f>db[[#This Row],[QTY B]]*IF(db[[#This Row],[QTY TG]]="",1,db[[#This Row],[QTY TG]])*IF(db[[#This Row],[QTY K]]="",1,db[[#This Row],[QTY K]])</f>
        <v>1</v>
      </c>
      <c r="AD2467" s="77" t="str">
        <f>IF(db[[#This Row],[STN K]]="",IF(db[[#This Row],[STN TG]]="",db[[#This Row],[STN B]],db[[#This Row],[STN TG]]),db[[#This Row],[STN K]])</f>
        <v>CTN</v>
      </c>
      <c r="AE2467" s="40"/>
    </row>
    <row r="2468" spans="1:31" x14ac:dyDescent="0.25">
      <c r="A2468" s="40">
        <f t="shared" si="38"/>
        <v>2467</v>
      </c>
      <c r="B2468" s="75" t="str">
        <f>LOWER(SUBSTITUTE(SUBSTITUTE(SUBSTITUTE(SUBSTITUTE(SUBSTITUTE(SUBSTITUTE(SUBSTITUTE(SUBSTITUTE(db[[#This Row],[NB BM]]," ",),".",""),"-",""),"(",""),")",""),"/",""),"""",""),"+",""))</f>
        <v>penghapuswbt68b3894</v>
      </c>
      <c r="C2468" s="75" t="str">
        <f>LOWER(SUBSTITUTE(SUBSTITUTE(SUBSTITUTE(SUBSTITUTE(SUBSTITUTE(SUBSTITUTE(SUBSTITUTE(SUBSTITUTE(SUBSTITUTE(db[[#This Row],[NB NOTA]]," ",),".",""),"-",""),"(",""),")",""),",",""),"/",""),"""",""),"+",""))</f>
        <v>penghapuspapantulist68b3894</v>
      </c>
      <c r="D2468" s="75" t="str">
        <f>LOWER(SUBSTITUTE(SUBSTITUTE(SUBSTITUTE(SUBSTITUTE(SUBSTITUTE(SUBSTITUTE(SUBSTITUTE(SUBSTITUTE(SUBSTITUTE(db[[#This Row],[NB PAJAK]]," ",""),"-",""),"(",""),")",""),".",""),",",""),"/",""),"""",""),"+",""))</f>
        <v/>
      </c>
      <c r="E2468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penghapuswbt68b3894240pcsuntana</v>
      </c>
      <c r="F2468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penghapuspapantulist68b3894240pcs</v>
      </c>
      <c r="G2468" s="75" t="str">
        <f>db[[#This Row],[NB NOTA_C]]&amp;LOWER(SUBSTITUTE(SUBSTITUTE(SUBSTITUTE(SUBSTITUTE(SUBSTITUTE(SUBSTITUTE(SUBSTITUTE(SUBSTITUTE(SUBSTITUTE(db[[#This Row],[FAKTUR]]," ",),".",""),"-",""),"(",""),")",""),",",""),"/",""),"""",""),"+",""))</f>
        <v>penghapuspapantulist68b3894untana</v>
      </c>
      <c r="H2468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penghapuspapantulist68b3894240pcsuntana</v>
      </c>
      <c r="I2468" s="2" t="s">
        <v>5048</v>
      </c>
      <c r="J2468" s="4" t="s">
        <v>5035</v>
      </c>
      <c r="K2468" s="48"/>
      <c r="L2468" s="2" t="s">
        <v>1336</v>
      </c>
      <c r="M2468" s="76" t="e">
        <f>IF(db[[#This Row],[NB NOTA_C]]="","",COUNTIF([2]!B_MSK[concat],db[[#This Row],[NB NOTA_C]]))</f>
        <v>#REF!</v>
      </c>
      <c r="N2468" s="9" t="s">
        <v>3127</v>
      </c>
      <c r="O2468" s="5" t="s">
        <v>1412</v>
      </c>
      <c r="P2468" s="2" t="s">
        <v>2451</v>
      </c>
      <c r="Q2468" s="75"/>
      <c r="R2468" s="75" t="str">
        <f>IF(db[[#This Row],[QTY/ CTN]]="","",SUBSTITUTE(SUBSTITUTE(SUBSTITUTE(db[[#This Row],[QTY/ CTN]]," ","_",2),"(",""),")","")&amp;"_")</f>
        <v>240 PCS_</v>
      </c>
      <c r="S2468" s="75">
        <f>IF(db[[#This Row],[H_QTY/ CTN]]="","",SEARCH("_",db[[#This Row],[H_QTY/ CTN]]))</f>
        <v>8</v>
      </c>
      <c r="T2468" s="75">
        <f>IF(db[[#This Row],[H_QTY/ CTN]]="","",LEN(db[[#This Row],[H_QTY/ CTN]]))</f>
        <v>8</v>
      </c>
      <c r="U2468" s="77" t="str">
        <f>IF(db[[#This Row],[H_QTY/ CTN]]="","",LEFT(db[[#This Row],[H_QTY/ CTN]],db[[#This Row],[H_1]]-1))</f>
        <v>240 PCS</v>
      </c>
      <c r="V2468" s="77" t="str">
        <f>IF(NOT(db[[#This Row],[H_1]]=db[[#This Row],[H_2]]),MID(db[[#This Row],[H_QTY/ CTN]],db[[#This Row],[H_1]]+1,db[[#This Row],[H_2]]-db[[#This Row],[H_1]]-1),"")</f>
        <v/>
      </c>
      <c r="W2468" s="77" t="str">
        <f>IF(db[[#This Row],[QTY/ CTN B]]="","",LEFT(db[[#This Row],[QTY/ CTN B]],SEARCH(" ",db[[#This Row],[QTY/ CTN B]],1)-1))</f>
        <v>240</v>
      </c>
      <c r="X2468" s="77" t="str">
        <f>IF(db[[#This Row],[QTY/ CTN B]]="","",RIGHT(db[[#This Row],[QTY/ CTN B]],LEN(db[[#This Row],[QTY/ CTN B]])-SEARCH(" ",db[[#This Row],[QTY/ CTN B]],1)))</f>
        <v>PCS</v>
      </c>
      <c r="Y2468" s="77" t="str">
        <f>IF(db[[#This Row],[QTY/ CTN TG]]="",IF(db[[#This Row],[STN TG]]="","",12),LEFT(db[[#This Row],[QTY/ CTN TG]],SEARCH(" ",db[[#This Row],[QTY/ CTN TG]],1)-1))</f>
        <v/>
      </c>
      <c r="Z2468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68" s="77" t="str">
        <f>IF(db[[#This Row],[STN K]]="","",IF(db[[#This Row],[STN TG]]="LSN",12,""))</f>
        <v/>
      </c>
      <c r="AB2468" s="77" t="str">
        <f>IF(db[[#This Row],[STN TG]]="LSN","PCS","")</f>
        <v/>
      </c>
      <c r="AC2468" s="77">
        <f>db[[#This Row],[QTY B]]*IF(db[[#This Row],[QTY TG]]="",1,db[[#This Row],[QTY TG]])*IF(db[[#This Row],[QTY K]]="",1,db[[#This Row],[QTY K]])</f>
        <v>240</v>
      </c>
      <c r="AD2468" s="77" t="str">
        <f>IF(db[[#This Row],[STN K]]="",IF(db[[#This Row],[STN TG]]="",db[[#This Row],[STN B]],db[[#This Row],[STN TG]]),db[[#This Row],[STN K]])</f>
        <v>PCS</v>
      </c>
      <c r="AE2468" s="40"/>
    </row>
    <row r="2469" spans="1:31" x14ac:dyDescent="0.25">
      <c r="A2469" s="40">
        <f t="shared" si="38"/>
        <v>2468</v>
      </c>
      <c r="B2469" s="75" t="str">
        <f>LOWER(SUBSTITUTE(SUBSTITUTE(SUBSTITUTE(SUBSTITUTE(SUBSTITUTE(SUBSTITUTE(SUBSTITUTE(SUBSTITUTE(db[[#This Row],[NB BM]]," ",),".",""),"-",""),"(",""),")",""),"/",""),"""",""),"+",""))</f>
        <v>penghapuswbclearbesar</v>
      </c>
      <c r="C2469" s="75" t="str">
        <f>LOWER(SUBSTITUTE(SUBSTITUTE(SUBSTITUTE(SUBSTITUTE(SUBSTITUTE(SUBSTITUTE(SUBSTITUTE(SUBSTITUTE(SUBSTITUTE(db[[#This Row],[NB NOTA]]," ",),".",""),"-",""),"(",""),")",""),",",""),"/",""),"""",""),"+",""))</f>
        <v>penghapuswbclearbesar</v>
      </c>
      <c r="D2469" s="75" t="str">
        <f>LOWER(SUBSTITUTE(SUBSTITUTE(SUBSTITUTE(SUBSTITUTE(SUBSTITUTE(SUBSTITUTE(SUBSTITUTE(SUBSTITUTE(SUBSTITUTE(db[[#This Row],[NB PAJAK]]," ",""),"-",""),"(",""),")",""),".",""),",",""),"/",""),"""",""),"+",""))</f>
        <v/>
      </c>
      <c r="E2469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penghapuswbclearbesar48lsnuntana</v>
      </c>
      <c r="F2469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penghapuswbclearbesar48lsn</v>
      </c>
      <c r="G2469" s="75" t="str">
        <f>db[[#This Row],[NB NOTA_C]]&amp;LOWER(SUBSTITUTE(SUBSTITUTE(SUBSTITUTE(SUBSTITUTE(SUBSTITUTE(SUBSTITUTE(SUBSTITUTE(SUBSTITUTE(SUBSTITUTE(db[[#This Row],[FAKTUR]]," ",),".",""),"-",""),"(",""),")",""),",",""),"/",""),"""",""),"+",""))</f>
        <v>penghapuswbclearbesaruntana</v>
      </c>
      <c r="H2469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penghapuswbclearbesar48lsnuntana</v>
      </c>
      <c r="I2469" s="47" t="s">
        <v>2995</v>
      </c>
      <c r="J2469" s="4" t="s">
        <v>5017</v>
      </c>
      <c r="K2469" s="48"/>
      <c r="L2469" s="2" t="s">
        <v>1336</v>
      </c>
      <c r="M2469" s="76" t="e">
        <f>IF(db[[#This Row],[NB NOTA_C]]="","",COUNTIF([2]!B_MSK[concat],db[[#This Row],[NB NOTA_C]]))</f>
        <v>#REF!</v>
      </c>
      <c r="N2469" s="120" t="s">
        <v>2997</v>
      </c>
      <c r="O2469" s="75" t="s">
        <v>1425</v>
      </c>
      <c r="P2469" s="47" t="s">
        <v>2732</v>
      </c>
      <c r="Q2469" s="75"/>
      <c r="R2469" s="75" t="str">
        <f>IF(db[[#This Row],[QTY/ CTN]]="","",SUBSTITUTE(SUBSTITUTE(SUBSTITUTE(db[[#This Row],[QTY/ CTN]]," ","_",2),"(",""),")","")&amp;"_")</f>
        <v>48 LSN_</v>
      </c>
      <c r="S2469" s="75">
        <f>IF(db[[#This Row],[H_QTY/ CTN]]="","",SEARCH("_",db[[#This Row],[H_QTY/ CTN]]))</f>
        <v>7</v>
      </c>
      <c r="T2469" s="75">
        <f>IF(db[[#This Row],[H_QTY/ CTN]]="","",LEN(db[[#This Row],[H_QTY/ CTN]]))</f>
        <v>7</v>
      </c>
      <c r="U2469" s="77" t="str">
        <f>IF(db[[#This Row],[H_QTY/ CTN]]="","",LEFT(db[[#This Row],[H_QTY/ CTN]],db[[#This Row],[H_1]]-1))</f>
        <v>48 LSN</v>
      </c>
      <c r="V2469" s="77" t="str">
        <f>IF(NOT(db[[#This Row],[H_1]]=db[[#This Row],[H_2]]),MID(db[[#This Row],[H_QTY/ CTN]],db[[#This Row],[H_1]]+1,db[[#This Row],[H_2]]-db[[#This Row],[H_1]]-1),"")</f>
        <v/>
      </c>
      <c r="W2469" s="77" t="str">
        <f>IF(db[[#This Row],[QTY/ CTN B]]="","",LEFT(db[[#This Row],[QTY/ CTN B]],SEARCH(" ",db[[#This Row],[QTY/ CTN B]],1)-1))</f>
        <v>48</v>
      </c>
      <c r="X2469" s="77" t="str">
        <f>IF(db[[#This Row],[QTY/ CTN B]]="","",RIGHT(db[[#This Row],[QTY/ CTN B]],LEN(db[[#This Row],[QTY/ CTN B]])-SEARCH(" ",db[[#This Row],[QTY/ CTN B]],1)))</f>
        <v>LSN</v>
      </c>
      <c r="Y2469" s="77">
        <f>IF(db[[#This Row],[QTY/ CTN TG]]="",IF(db[[#This Row],[STN TG]]="","",12),LEFT(db[[#This Row],[QTY/ CTN TG]],SEARCH(" ",db[[#This Row],[QTY/ CTN TG]],1)-1))</f>
        <v>12</v>
      </c>
      <c r="Z2469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69" s="77" t="str">
        <f>IF(db[[#This Row],[STN K]]="","",IF(db[[#This Row],[STN TG]]="LSN",12,""))</f>
        <v/>
      </c>
      <c r="AB2469" s="77" t="str">
        <f>IF(db[[#This Row],[STN TG]]="LSN","PCS","")</f>
        <v/>
      </c>
      <c r="AC2469" s="77">
        <f>db[[#This Row],[QTY B]]*IF(db[[#This Row],[QTY TG]]="",1,db[[#This Row],[QTY TG]])*IF(db[[#This Row],[QTY K]]="",1,db[[#This Row],[QTY K]])</f>
        <v>576</v>
      </c>
      <c r="AD2469" s="77" t="str">
        <f>IF(db[[#This Row],[STN K]]="",IF(db[[#This Row],[STN TG]]="",db[[#This Row],[STN B]],db[[#This Row],[STN TG]]),db[[#This Row],[STN K]])</f>
        <v>PCS</v>
      </c>
      <c r="AE2469" s="40"/>
    </row>
    <row r="2470" spans="1:31" x14ac:dyDescent="0.25">
      <c r="A2470" s="40">
        <f t="shared" si="38"/>
        <v>2469</v>
      </c>
      <c r="B2470" s="5" t="str">
        <f>LOWER(SUBSTITUTE(SUBSTITUTE(SUBSTITUTE(SUBSTITUTE(SUBSTITUTE(SUBSTITUTE(SUBSTITUTE(SUBSTITUTE(db[[#This Row],[NB BM]]," ",),".",""),"-",""),"(",""),")",""),"/",""),"""",""),"+",""))</f>
        <v>penghapuswbclearbesar</v>
      </c>
      <c r="C2470" s="5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D2470" s="5" t="str">
        <f>LOWER(SUBSTITUTE(SUBSTITUTE(SUBSTITUTE(SUBSTITUTE(SUBSTITUTE(SUBSTITUTE(SUBSTITUTE(SUBSTITUTE(SUBSTITUTE(db[[#This Row],[NB PAJAK]]," ",""),"-",""),"(",""),")",""),".",""),",",""),"/",""),"""",""),"+",""))</f>
        <v/>
      </c>
      <c r="E247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penghapuswbclearbesar48lsnuntana</v>
      </c>
      <c r="F247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penghapuswbclearbesar@42lsn48lsn</v>
      </c>
      <c r="G2470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penghapuswbclearbesar@42lsnuntana</v>
      </c>
      <c r="H247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penghapuswbclearbesar@42lsn48lsnuntana</v>
      </c>
      <c r="I2470" s="2" t="s">
        <v>2995</v>
      </c>
      <c r="J2470" s="2" t="s">
        <v>2993</v>
      </c>
      <c r="K2470" s="14"/>
      <c r="L2470" s="2" t="s">
        <v>1336</v>
      </c>
      <c r="M2470" s="33" t="e">
        <f>IF(db[[#This Row],[NB NOTA_C]]="","",COUNTIF([2]!B_MSK[concat],db[[#This Row],[NB NOTA_C]]))</f>
        <v>#REF!</v>
      </c>
      <c r="N2470" s="9" t="s">
        <v>2997</v>
      </c>
      <c r="O2470" s="5" t="s">
        <v>1425</v>
      </c>
      <c r="P2470" s="2" t="s">
        <v>2732</v>
      </c>
      <c r="Q2470" s="5"/>
      <c r="R2470" s="5" t="str">
        <f>IF(db[[#This Row],[QTY/ CTN]]="","",SUBSTITUTE(SUBSTITUTE(SUBSTITUTE(db[[#This Row],[QTY/ CTN]]," ","_",2),"(",""),")","")&amp;"_")</f>
        <v>48 LSN_</v>
      </c>
      <c r="S2470" s="5">
        <f>IF(db[[#This Row],[H_QTY/ CTN]]="","",SEARCH("_",db[[#This Row],[H_QTY/ CTN]]))</f>
        <v>7</v>
      </c>
      <c r="T2470" s="5">
        <f>IF(db[[#This Row],[H_QTY/ CTN]]="","",LEN(db[[#This Row],[H_QTY/ CTN]]))</f>
        <v>7</v>
      </c>
      <c r="U2470" s="40" t="str">
        <f>IF(db[[#This Row],[H_QTY/ CTN]]="","",LEFT(db[[#This Row],[H_QTY/ CTN]],db[[#This Row],[H_1]]-1))</f>
        <v>48 LSN</v>
      </c>
      <c r="V2470" s="40" t="str">
        <f>IF(NOT(db[[#This Row],[H_1]]=db[[#This Row],[H_2]]),MID(db[[#This Row],[H_QTY/ CTN]],db[[#This Row],[H_1]]+1,db[[#This Row],[H_2]]-db[[#This Row],[H_1]]-1),"")</f>
        <v/>
      </c>
      <c r="W2470" s="40" t="str">
        <f>IF(db[[#This Row],[QTY/ CTN B]]="","",LEFT(db[[#This Row],[QTY/ CTN B]],SEARCH(" ",db[[#This Row],[QTY/ CTN B]],1)-1))</f>
        <v>48</v>
      </c>
      <c r="X2470" s="40" t="str">
        <f>IF(db[[#This Row],[QTY/ CTN B]]="","",RIGHT(db[[#This Row],[QTY/ CTN B]],LEN(db[[#This Row],[QTY/ CTN B]])-SEARCH(" ",db[[#This Row],[QTY/ CTN B]],1)))</f>
        <v>LSN</v>
      </c>
      <c r="Y2470" s="40">
        <f>IF(db[[#This Row],[QTY/ CTN TG]]="",IF(db[[#This Row],[STN TG]]="","",12),LEFT(db[[#This Row],[QTY/ CTN TG]],SEARCH(" ",db[[#This Row],[QTY/ CTN TG]],1)-1))</f>
        <v>12</v>
      </c>
      <c r="Z24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70" s="40" t="str">
        <f>IF(db[[#This Row],[STN K]]="","",IF(db[[#This Row],[STN TG]]="LSN",12,""))</f>
        <v/>
      </c>
      <c r="AB2470" s="40" t="str">
        <f>IF(db[[#This Row],[STN TG]]="LSN","PCS","")</f>
        <v/>
      </c>
      <c r="AC2470" s="40">
        <f>db[[#This Row],[QTY B]]*IF(db[[#This Row],[QTY TG]]="",1,db[[#This Row],[QTY TG]])*IF(db[[#This Row],[QTY K]]="",1,db[[#This Row],[QTY K]])</f>
        <v>576</v>
      </c>
      <c r="AD2470" s="40" t="str">
        <f>IF(db[[#This Row],[STN K]]="",IF(db[[#This Row],[STN TG]]="",db[[#This Row],[STN B]],db[[#This Row],[STN TG]]),db[[#This Row],[STN K]])</f>
        <v>PCS</v>
      </c>
      <c r="AE2470" s="40"/>
    </row>
    <row r="2471" spans="1:31" x14ac:dyDescent="0.25">
      <c r="A2471" s="40">
        <f t="shared" si="38"/>
        <v>2470</v>
      </c>
      <c r="B2471" s="75" t="str">
        <f>LOWER(SUBSTITUTE(SUBSTITUTE(SUBSTITUTE(SUBSTITUTE(SUBSTITUTE(SUBSTITUTE(SUBSTITUTE(SUBSTITUTE(db[[#This Row],[NB BM]]," ",),".",""),"-",""),"(",""),")",""),"/",""),"""",""),"+",""))</f>
        <v>penghapuswbclearkecil</v>
      </c>
      <c r="C2471" s="75" t="str">
        <f>LOWER(SUBSTITUTE(SUBSTITUTE(SUBSTITUTE(SUBSTITUTE(SUBSTITUTE(SUBSTITUTE(SUBSTITUTE(SUBSTITUTE(SUBSTITUTE(db[[#This Row],[NB NOTA]]," ",),".",""),"-",""),"(",""),")",""),",",""),"/",""),"""",""),"+",""))</f>
        <v>penghapuswbclearkecil</v>
      </c>
      <c r="D2471" s="75" t="str">
        <f>LOWER(SUBSTITUTE(SUBSTITUTE(SUBSTITUTE(SUBSTITUTE(SUBSTITUTE(SUBSTITUTE(SUBSTITUTE(SUBSTITUTE(SUBSTITUTE(db[[#This Row],[NB PAJAK]]," ",""),"-",""),"(",""),")",""),".",""),",",""),"/",""),"""",""),"+",""))</f>
        <v/>
      </c>
      <c r="E2471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penghapuswbclearkecil60lsnuntana</v>
      </c>
      <c r="F2471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penghapuswbclearkecil60lsn</v>
      </c>
      <c r="G2471" s="75" t="str">
        <f>db[[#This Row],[NB NOTA_C]]&amp;LOWER(SUBSTITUTE(SUBSTITUTE(SUBSTITUTE(SUBSTITUTE(SUBSTITUTE(SUBSTITUTE(SUBSTITUTE(SUBSTITUTE(SUBSTITUTE(db[[#This Row],[FAKTUR]]," ",),".",""),"-",""),"(",""),")",""),",",""),"/",""),"""",""),"+",""))</f>
        <v>penghapuswbclearkeciluntana</v>
      </c>
      <c r="H2471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penghapuswbclearkecil60lsnuntana</v>
      </c>
      <c r="I2471" s="47" t="s">
        <v>2996</v>
      </c>
      <c r="J2471" s="4" t="s">
        <v>5018</v>
      </c>
      <c r="K2471" s="48"/>
      <c r="L2471" s="2" t="s">
        <v>1336</v>
      </c>
      <c r="M2471" s="76" t="e">
        <f>IF(db[[#This Row],[NB NOTA_C]]="","",COUNTIF([2]!B_MSK[concat],db[[#This Row],[NB NOTA_C]]))</f>
        <v>#REF!</v>
      </c>
      <c r="N2471" s="120" t="s">
        <v>2997</v>
      </c>
      <c r="O2471" s="75" t="s">
        <v>1385</v>
      </c>
      <c r="P2471" s="47" t="s">
        <v>2732</v>
      </c>
      <c r="Q2471" s="75"/>
      <c r="R2471" s="75" t="str">
        <f>IF(db[[#This Row],[QTY/ CTN]]="","",SUBSTITUTE(SUBSTITUTE(SUBSTITUTE(db[[#This Row],[QTY/ CTN]]," ","_",2),"(",""),")","")&amp;"_")</f>
        <v>60 LSN_</v>
      </c>
      <c r="S2471" s="75">
        <f>IF(db[[#This Row],[H_QTY/ CTN]]="","",SEARCH("_",db[[#This Row],[H_QTY/ CTN]]))</f>
        <v>7</v>
      </c>
      <c r="T2471" s="75">
        <f>IF(db[[#This Row],[H_QTY/ CTN]]="","",LEN(db[[#This Row],[H_QTY/ CTN]]))</f>
        <v>7</v>
      </c>
      <c r="U2471" s="77" t="str">
        <f>IF(db[[#This Row],[H_QTY/ CTN]]="","",LEFT(db[[#This Row],[H_QTY/ CTN]],db[[#This Row],[H_1]]-1))</f>
        <v>60 LSN</v>
      </c>
      <c r="V2471" s="77" t="str">
        <f>IF(NOT(db[[#This Row],[H_1]]=db[[#This Row],[H_2]]),MID(db[[#This Row],[H_QTY/ CTN]],db[[#This Row],[H_1]]+1,db[[#This Row],[H_2]]-db[[#This Row],[H_1]]-1),"")</f>
        <v/>
      </c>
      <c r="W2471" s="77" t="str">
        <f>IF(db[[#This Row],[QTY/ CTN B]]="","",LEFT(db[[#This Row],[QTY/ CTN B]],SEARCH(" ",db[[#This Row],[QTY/ CTN B]],1)-1))</f>
        <v>60</v>
      </c>
      <c r="X2471" s="77" t="str">
        <f>IF(db[[#This Row],[QTY/ CTN B]]="","",RIGHT(db[[#This Row],[QTY/ CTN B]],LEN(db[[#This Row],[QTY/ CTN B]])-SEARCH(" ",db[[#This Row],[QTY/ CTN B]],1)))</f>
        <v>LSN</v>
      </c>
      <c r="Y2471" s="77">
        <f>IF(db[[#This Row],[QTY/ CTN TG]]="",IF(db[[#This Row],[STN TG]]="","",12),LEFT(db[[#This Row],[QTY/ CTN TG]],SEARCH(" ",db[[#This Row],[QTY/ CTN TG]],1)-1))</f>
        <v>12</v>
      </c>
      <c r="Z2471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71" s="77" t="str">
        <f>IF(db[[#This Row],[STN K]]="","",IF(db[[#This Row],[STN TG]]="LSN",12,""))</f>
        <v/>
      </c>
      <c r="AB2471" s="77" t="str">
        <f>IF(db[[#This Row],[STN TG]]="LSN","PCS","")</f>
        <v/>
      </c>
      <c r="AC2471" s="77">
        <f>db[[#This Row],[QTY B]]*IF(db[[#This Row],[QTY TG]]="",1,db[[#This Row],[QTY TG]])*IF(db[[#This Row],[QTY K]]="",1,db[[#This Row],[QTY K]])</f>
        <v>720</v>
      </c>
      <c r="AD2471" s="77" t="str">
        <f>IF(db[[#This Row],[STN K]]="",IF(db[[#This Row],[STN TG]]="",db[[#This Row],[STN B]],db[[#This Row],[STN TG]]),db[[#This Row],[STN K]])</f>
        <v>PCS</v>
      </c>
      <c r="AE2471" s="40"/>
    </row>
    <row r="2472" spans="1:31" x14ac:dyDescent="0.25">
      <c r="A2472" s="40">
        <f t="shared" si="38"/>
        <v>2471</v>
      </c>
      <c r="B2472" s="5" t="str">
        <f>LOWER(SUBSTITUTE(SUBSTITUTE(SUBSTITUTE(SUBSTITUTE(SUBSTITUTE(SUBSTITUTE(SUBSTITUTE(SUBSTITUTE(db[[#This Row],[NB BM]]," ",),".",""),"-",""),"(",""),")",""),"/",""),"""",""),"+",""))</f>
        <v>penghapuswbclearkecil</v>
      </c>
      <c r="C2472" s="5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D2472" s="5" t="str">
        <f>LOWER(SUBSTITUTE(SUBSTITUTE(SUBSTITUTE(SUBSTITUTE(SUBSTITUTE(SUBSTITUTE(SUBSTITUTE(SUBSTITUTE(SUBSTITUTE(db[[#This Row],[NB PAJAK]]," ",""),"-",""),"(",""),")",""),".",""),",",""),"/",""),"""",""),"+",""))</f>
        <v/>
      </c>
      <c r="E247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penghapuswbclearkecil60lsnuntana</v>
      </c>
      <c r="F247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penghapuswbclearkecil@60lsn60lsn</v>
      </c>
      <c r="G2472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penghapuswbclearkecil@60lsnuntana</v>
      </c>
      <c r="H247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penghapuswbclearkecil@60lsn60lsnuntana</v>
      </c>
      <c r="I2472" s="2" t="s">
        <v>2996</v>
      </c>
      <c r="J2472" s="2" t="s">
        <v>2994</v>
      </c>
      <c r="K2472" s="14"/>
      <c r="L2472" s="2" t="s">
        <v>1336</v>
      </c>
      <c r="M2472" s="33" t="e">
        <f>IF(db[[#This Row],[NB NOTA_C]]="","",COUNTIF([2]!B_MSK[concat],db[[#This Row],[NB NOTA_C]]))</f>
        <v>#REF!</v>
      </c>
      <c r="N2472" s="9" t="s">
        <v>2997</v>
      </c>
      <c r="O2472" s="5" t="s">
        <v>1385</v>
      </c>
      <c r="P2472" s="2" t="s">
        <v>2732</v>
      </c>
      <c r="Q2472" s="5"/>
      <c r="R2472" s="5" t="str">
        <f>IF(db[[#This Row],[QTY/ CTN]]="","",SUBSTITUTE(SUBSTITUTE(SUBSTITUTE(db[[#This Row],[QTY/ CTN]]," ","_",2),"(",""),")","")&amp;"_")</f>
        <v>60 LSN_</v>
      </c>
      <c r="S2472" s="5">
        <f>IF(db[[#This Row],[H_QTY/ CTN]]="","",SEARCH("_",db[[#This Row],[H_QTY/ CTN]]))</f>
        <v>7</v>
      </c>
      <c r="T2472" s="5">
        <f>IF(db[[#This Row],[H_QTY/ CTN]]="","",LEN(db[[#This Row],[H_QTY/ CTN]]))</f>
        <v>7</v>
      </c>
      <c r="U2472" s="40" t="str">
        <f>IF(db[[#This Row],[H_QTY/ CTN]]="","",LEFT(db[[#This Row],[H_QTY/ CTN]],db[[#This Row],[H_1]]-1))</f>
        <v>60 LSN</v>
      </c>
      <c r="V2472" s="40" t="str">
        <f>IF(NOT(db[[#This Row],[H_1]]=db[[#This Row],[H_2]]),MID(db[[#This Row],[H_QTY/ CTN]],db[[#This Row],[H_1]]+1,db[[#This Row],[H_2]]-db[[#This Row],[H_1]]-1),"")</f>
        <v/>
      </c>
      <c r="W2472" s="40" t="str">
        <f>IF(db[[#This Row],[QTY/ CTN B]]="","",LEFT(db[[#This Row],[QTY/ CTN B]],SEARCH(" ",db[[#This Row],[QTY/ CTN B]],1)-1))</f>
        <v>60</v>
      </c>
      <c r="X2472" s="40" t="str">
        <f>IF(db[[#This Row],[QTY/ CTN B]]="","",RIGHT(db[[#This Row],[QTY/ CTN B]],LEN(db[[#This Row],[QTY/ CTN B]])-SEARCH(" ",db[[#This Row],[QTY/ CTN B]],1)))</f>
        <v>LSN</v>
      </c>
      <c r="Y2472" s="40">
        <f>IF(db[[#This Row],[QTY/ CTN TG]]="",IF(db[[#This Row],[STN TG]]="","",12),LEFT(db[[#This Row],[QTY/ CTN TG]],SEARCH(" ",db[[#This Row],[QTY/ CTN TG]],1)-1))</f>
        <v>12</v>
      </c>
      <c r="Z24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72" s="40" t="str">
        <f>IF(db[[#This Row],[STN K]]="","",IF(db[[#This Row],[STN TG]]="LSN",12,""))</f>
        <v/>
      </c>
      <c r="AB2472" s="40" t="str">
        <f>IF(db[[#This Row],[STN TG]]="LSN","PCS","")</f>
        <v/>
      </c>
      <c r="AC2472" s="40">
        <f>db[[#This Row],[QTY B]]*IF(db[[#This Row],[QTY TG]]="",1,db[[#This Row],[QTY TG]])*IF(db[[#This Row],[QTY K]]="",1,db[[#This Row],[QTY K]])</f>
        <v>720</v>
      </c>
      <c r="AD2472" s="40" t="str">
        <f>IF(db[[#This Row],[STN K]]="",IF(db[[#This Row],[STN TG]]="",db[[#This Row],[STN B]],db[[#This Row],[STN TG]]),db[[#This Row],[STN K]])</f>
        <v>PCS</v>
      </c>
      <c r="AE2472" s="40"/>
    </row>
    <row r="2473" spans="1:31" x14ac:dyDescent="0.25">
      <c r="A2473" s="40">
        <f t="shared" si="38"/>
        <v>2472</v>
      </c>
      <c r="B2473" s="5" t="str">
        <f>LOWER(SUBSTITUTE(SUBSTITUTE(SUBSTITUTE(SUBSTITUTE(SUBSTITUTE(SUBSTITUTE(SUBSTITUTE(SUBSTITUTE(db[[#This Row],[NB BM]]," ",),".",""),"-",""),"(",""),")",""),"/",""),"""",""),"+",""))</f>
        <v>pctopla2879bbr</v>
      </c>
      <c r="C2473" s="5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D2473" s="5" t="str">
        <f>LOWER(SUBSTITUTE(SUBSTITUTE(SUBSTITUTE(SUBSTITUTE(SUBSTITUTE(SUBSTITUTE(SUBSTITUTE(SUBSTITUTE(SUBSTITUTE(db[[#This Row],[NB PAJAK]]," ",""),"-",""),"(",""),")",""),".",""),",",""),"/",""),"""",""),"+",""))</f>
        <v/>
      </c>
      <c r="E247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pctopla2879bbr193pcsuntana</v>
      </c>
      <c r="F247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peniclcase2879bblue193pcs</v>
      </c>
      <c r="G2473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peniclcase2879bblueuntana</v>
      </c>
      <c r="H247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peniclcase2879bblue193pcsuntana</v>
      </c>
      <c r="I2473" s="2" t="s">
        <v>5907</v>
      </c>
      <c r="J2473" s="2" t="s">
        <v>4201</v>
      </c>
      <c r="K2473" s="14"/>
      <c r="L2473" s="2" t="s">
        <v>1336</v>
      </c>
      <c r="M2473" s="33" t="e">
        <f>IF(db[[#This Row],[NB NOTA_C]]="","",COUNTIF([2]!B_MSK[concat],db[[#This Row],[NB NOTA_C]]))</f>
        <v>#REF!</v>
      </c>
      <c r="N2473" s="9" t="s">
        <v>2366</v>
      </c>
      <c r="O2473" s="5" t="s">
        <v>6319</v>
      </c>
      <c r="P2473" s="2" t="s">
        <v>2442</v>
      </c>
      <c r="Q2473" s="5"/>
      <c r="R2473" s="5" t="str">
        <f>IF(db[[#This Row],[QTY/ CTN]]="","",SUBSTITUTE(SUBSTITUTE(SUBSTITUTE(db[[#This Row],[QTY/ CTN]]," ","_",2),"(",""),")","")&amp;"_")</f>
        <v>193 PCS_</v>
      </c>
      <c r="S2473" s="5">
        <f>IF(db[[#This Row],[H_QTY/ CTN]]="","",SEARCH("_",db[[#This Row],[H_QTY/ CTN]]))</f>
        <v>8</v>
      </c>
      <c r="T2473" s="5">
        <f>IF(db[[#This Row],[H_QTY/ CTN]]="","",LEN(db[[#This Row],[H_QTY/ CTN]]))</f>
        <v>8</v>
      </c>
      <c r="U2473" s="40" t="str">
        <f>IF(db[[#This Row],[H_QTY/ CTN]]="","",LEFT(db[[#This Row],[H_QTY/ CTN]],db[[#This Row],[H_1]]-1))</f>
        <v>193 PCS</v>
      </c>
      <c r="V2473" s="40" t="str">
        <f>IF(NOT(db[[#This Row],[H_1]]=db[[#This Row],[H_2]]),MID(db[[#This Row],[H_QTY/ CTN]],db[[#This Row],[H_1]]+1,db[[#This Row],[H_2]]-db[[#This Row],[H_1]]-1),"")</f>
        <v/>
      </c>
      <c r="W2473" s="40" t="str">
        <f>IF(db[[#This Row],[QTY/ CTN B]]="","",LEFT(db[[#This Row],[QTY/ CTN B]],SEARCH(" ",db[[#This Row],[QTY/ CTN B]],1)-1))</f>
        <v>193</v>
      </c>
      <c r="X2473" s="40" t="str">
        <f>IF(db[[#This Row],[QTY/ CTN B]]="","",RIGHT(db[[#This Row],[QTY/ CTN B]],LEN(db[[#This Row],[QTY/ CTN B]])-SEARCH(" ",db[[#This Row],[QTY/ CTN B]],1)))</f>
        <v>PCS</v>
      </c>
      <c r="Y2473" s="40" t="str">
        <f>IF(db[[#This Row],[QTY/ CTN TG]]="",IF(db[[#This Row],[STN TG]]="","",12),LEFT(db[[#This Row],[QTY/ CTN TG]],SEARCH(" ",db[[#This Row],[QTY/ CTN TG]],1)-1))</f>
        <v/>
      </c>
      <c r="Z24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73" s="40" t="str">
        <f>IF(db[[#This Row],[STN K]]="","",IF(db[[#This Row],[STN TG]]="LSN",12,""))</f>
        <v/>
      </c>
      <c r="AB2473" s="40" t="str">
        <f>IF(db[[#This Row],[STN TG]]="LSN","PCS","")</f>
        <v/>
      </c>
      <c r="AC2473" s="40">
        <f>db[[#This Row],[QTY B]]*IF(db[[#This Row],[QTY TG]]="",1,db[[#This Row],[QTY TG]])*IF(db[[#This Row],[QTY K]]="",1,db[[#This Row],[QTY K]])</f>
        <v>193</v>
      </c>
      <c r="AD2473" s="40" t="str">
        <f>IF(db[[#This Row],[STN K]]="",IF(db[[#This Row],[STN TG]]="",db[[#This Row],[STN B]],db[[#This Row],[STN TG]]),db[[#This Row],[STN K]])</f>
        <v>PCS</v>
      </c>
      <c r="AE2473" s="40"/>
    </row>
    <row r="2474" spans="1:31" x14ac:dyDescent="0.25">
      <c r="A2474" s="40">
        <f t="shared" si="38"/>
        <v>2473</v>
      </c>
      <c r="B2474" s="5" t="str">
        <f>LOWER(SUBSTITUTE(SUBSTITUTE(SUBSTITUTE(SUBSTITUTE(SUBSTITUTE(SUBSTITUTE(SUBSTITUTE(SUBSTITUTE(db[[#This Row],[NB BM]]," ",),".",""),"-",""),"(",""),")",""),"/",""),"""",""),"+",""))</f>
        <v>bensia03lm46202</v>
      </c>
      <c r="C2474" s="5" t="str">
        <f>LOWER(SUBSTITUTE(SUBSTITUTE(SUBSTITUTE(SUBSTITUTE(SUBSTITUTE(SUBSTITUTE(SUBSTITUTE(SUBSTITUTE(SUBSTITUTE(db[[#This Row],[NB NOTA]]," ",),".",""),"-",""),"(",""),")",""),",",""),"/",""),"""",""),"+",""))</f>
        <v>pensil03lm4</v>
      </c>
      <c r="D2474" s="5" t="str">
        <f>LOWER(SUBSTITUTE(SUBSTITUTE(SUBSTITUTE(SUBSTITUTE(SUBSTITUTE(SUBSTITUTE(SUBSTITUTE(SUBSTITUTE(SUBSTITUTE(db[[#This Row],[NB PAJAK]]," ",""),"-",""),"(",""),")",""),".",""),",",""),"/",""),"""",""),"+",""))</f>
        <v/>
      </c>
      <c r="E247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bensia03lm4620248box42pcsuntana</v>
      </c>
      <c r="F247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pensil03lm448box42pcs</v>
      </c>
      <c r="G2474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pensil03lm4untana</v>
      </c>
      <c r="H247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pensil03lm448box42pcsuntana</v>
      </c>
      <c r="I2474" s="2" t="s">
        <v>2080</v>
      </c>
      <c r="J2474" s="2" t="s">
        <v>2010</v>
      </c>
      <c r="K2474" s="14"/>
      <c r="L2474" s="2" t="s">
        <v>1336</v>
      </c>
      <c r="M2474" s="34" t="e">
        <f>IF(db[[#This Row],[NB NOTA_C]]="","",COUNTIF([2]!B_MSK[concat],db[[#This Row],[NB NOTA_C]]))</f>
        <v>#REF!</v>
      </c>
      <c r="N2474" s="9" t="s">
        <v>2015</v>
      </c>
      <c r="O2474" s="5" t="s">
        <v>2089</v>
      </c>
      <c r="P2474" s="2" t="s">
        <v>2415</v>
      </c>
      <c r="R2474" s="2" t="str">
        <f>IF(db[[#This Row],[QTY/ CTN]]="","",SUBSTITUTE(SUBSTITUTE(SUBSTITUTE(db[[#This Row],[QTY/ CTN]]," ","_",2),"(",""),")","")&amp;"_")</f>
        <v>48 BOX_42 PCS_</v>
      </c>
      <c r="S2474" s="2">
        <f>IF(db[[#This Row],[H_QTY/ CTN]]="","",SEARCH("_",db[[#This Row],[H_QTY/ CTN]]))</f>
        <v>7</v>
      </c>
      <c r="T2474" s="2">
        <f>IF(db[[#This Row],[H_QTY/ CTN]]="","",LEN(db[[#This Row],[H_QTY/ CTN]]))</f>
        <v>14</v>
      </c>
      <c r="U2474" s="41" t="str">
        <f>IF(db[[#This Row],[H_QTY/ CTN]]="","",LEFT(db[[#This Row],[H_QTY/ CTN]],db[[#This Row],[H_1]]-1))</f>
        <v>48 BOX</v>
      </c>
      <c r="V2474" s="40" t="str">
        <f>IF(NOT(db[[#This Row],[H_1]]=db[[#This Row],[H_2]]),MID(db[[#This Row],[H_QTY/ CTN]],db[[#This Row],[H_1]]+1,db[[#This Row],[H_2]]-db[[#This Row],[H_1]]-1),"")</f>
        <v>42 PCS</v>
      </c>
      <c r="W2474" s="40" t="str">
        <f>IF(db[[#This Row],[QTY/ CTN B]]="","",LEFT(db[[#This Row],[QTY/ CTN B]],SEARCH(" ",db[[#This Row],[QTY/ CTN B]],1)-1))</f>
        <v>48</v>
      </c>
      <c r="X2474" s="40" t="str">
        <f>IF(db[[#This Row],[QTY/ CTN B]]="","",RIGHT(db[[#This Row],[QTY/ CTN B]],LEN(db[[#This Row],[QTY/ CTN B]])-SEARCH(" ",db[[#This Row],[QTY/ CTN B]],1)))</f>
        <v>BOX</v>
      </c>
      <c r="Y2474" s="40" t="str">
        <f>IF(db[[#This Row],[QTY/ CTN TG]]="",IF(db[[#This Row],[STN TG]]="","",12),LEFT(db[[#This Row],[QTY/ CTN TG]],SEARCH(" ",db[[#This Row],[QTY/ CTN TG]],1)-1))</f>
        <v>42</v>
      </c>
      <c r="Z24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74" s="40" t="str">
        <f>IF(db[[#This Row],[STN K]]="","",IF(db[[#This Row],[STN TG]]="LSN",12,""))</f>
        <v/>
      </c>
      <c r="AB2474" s="40" t="str">
        <f>IF(db[[#This Row],[STN TG]]="LSN","PCS","")</f>
        <v/>
      </c>
      <c r="AC2474" s="40">
        <f>db[[#This Row],[QTY B]]*IF(db[[#This Row],[QTY TG]]="",1,db[[#This Row],[QTY TG]])*IF(db[[#This Row],[QTY K]]="",1,db[[#This Row],[QTY K]])</f>
        <v>2016</v>
      </c>
      <c r="AD2474" s="40" t="str">
        <f>IF(db[[#This Row],[STN K]]="",IF(db[[#This Row],[STN TG]]="",db[[#This Row],[STN B]],db[[#This Row],[STN TG]]),db[[#This Row],[STN K]])</f>
        <v>PCS</v>
      </c>
      <c r="AE2474" s="40"/>
    </row>
    <row r="2475" spans="1:31" x14ac:dyDescent="0.25">
      <c r="A2475" s="40">
        <f t="shared" si="38"/>
        <v>2474</v>
      </c>
      <c r="B2475" s="5" t="str">
        <f>LOWER(SUBSTITUTE(SUBSTITUTE(SUBSTITUTE(SUBSTITUTE(SUBSTITUTE(SUBSTITUTE(SUBSTITUTE(SUBSTITUTE(db[[#This Row],[NB BM]]," ",),".",""),"-",""),"(",""),")",""),"/",""),"""",""),"+",""))</f>
        <v>bensia04lm15921</v>
      </c>
      <c r="C2475" s="5" t="str">
        <f>LOWER(SUBSTITUTE(SUBSTITUTE(SUBSTITUTE(SUBSTITUTE(SUBSTITUTE(SUBSTITUTE(SUBSTITUTE(SUBSTITUTE(SUBSTITUTE(db[[#This Row],[NB NOTA]]," ",),".",""),"-",""),"(",""),")",""),",",""),"/",""),"""",""),"+",""))</f>
        <v>pensil04lm1</v>
      </c>
      <c r="D2475" s="5" t="str">
        <f>LOWER(SUBSTITUTE(SUBSTITUTE(SUBSTITUTE(SUBSTITUTE(SUBSTITUTE(SUBSTITUTE(SUBSTITUTE(SUBSTITUTE(SUBSTITUTE(db[[#This Row],[NB PAJAK]]," ",""),"-",""),"(",""),")",""),".",""),",",""),"/",""),"""",""),"+",""))</f>
        <v/>
      </c>
      <c r="E247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bensia04lm1592148box50pcsuntana</v>
      </c>
      <c r="F247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pensil04lm148box50pcs</v>
      </c>
      <c r="G2475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pensil04lm1untana</v>
      </c>
      <c r="H247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pensil04lm148box50pcsuntana</v>
      </c>
      <c r="I2475" s="2" t="s">
        <v>2081</v>
      </c>
      <c r="J2475" s="2" t="s">
        <v>2011</v>
      </c>
      <c r="K2475" s="1"/>
      <c r="L2475" s="2" t="s">
        <v>1336</v>
      </c>
      <c r="M2475" s="34" t="e">
        <f>IF(db[[#This Row],[NB NOTA_C]]="","",COUNTIF([2]!B_MSK[concat],db[[#This Row],[NB NOTA_C]]))</f>
        <v>#REF!</v>
      </c>
      <c r="N2475" s="9" t="s">
        <v>2015</v>
      </c>
      <c r="O2475" s="5" t="s">
        <v>2088</v>
      </c>
      <c r="P2475" s="2" t="s">
        <v>2415</v>
      </c>
      <c r="R2475" s="2" t="str">
        <f>IF(db[[#This Row],[QTY/ CTN]]="","",SUBSTITUTE(SUBSTITUTE(SUBSTITUTE(db[[#This Row],[QTY/ CTN]]," ","_",2),"(",""),")","")&amp;"_")</f>
        <v>48 BOX_50 PCS_</v>
      </c>
      <c r="S2475" s="2">
        <f>IF(db[[#This Row],[H_QTY/ CTN]]="","",SEARCH("_",db[[#This Row],[H_QTY/ CTN]]))</f>
        <v>7</v>
      </c>
      <c r="T2475" s="2">
        <f>IF(db[[#This Row],[H_QTY/ CTN]]="","",LEN(db[[#This Row],[H_QTY/ CTN]]))</f>
        <v>14</v>
      </c>
      <c r="U2475" s="41" t="str">
        <f>IF(db[[#This Row],[H_QTY/ CTN]]="","",LEFT(db[[#This Row],[H_QTY/ CTN]],db[[#This Row],[H_1]]-1))</f>
        <v>48 BOX</v>
      </c>
      <c r="V2475" s="40" t="str">
        <f>IF(NOT(db[[#This Row],[H_1]]=db[[#This Row],[H_2]]),MID(db[[#This Row],[H_QTY/ CTN]],db[[#This Row],[H_1]]+1,db[[#This Row],[H_2]]-db[[#This Row],[H_1]]-1),"")</f>
        <v>50 PCS</v>
      </c>
      <c r="W2475" s="40" t="str">
        <f>IF(db[[#This Row],[QTY/ CTN B]]="","",LEFT(db[[#This Row],[QTY/ CTN B]],SEARCH(" ",db[[#This Row],[QTY/ CTN B]],1)-1))</f>
        <v>48</v>
      </c>
      <c r="X2475" s="40" t="str">
        <f>IF(db[[#This Row],[QTY/ CTN B]]="","",RIGHT(db[[#This Row],[QTY/ CTN B]],LEN(db[[#This Row],[QTY/ CTN B]])-SEARCH(" ",db[[#This Row],[QTY/ CTN B]],1)))</f>
        <v>BOX</v>
      </c>
      <c r="Y2475" s="40" t="str">
        <f>IF(db[[#This Row],[QTY/ CTN TG]]="",IF(db[[#This Row],[STN TG]]="","",12),LEFT(db[[#This Row],[QTY/ CTN TG]],SEARCH(" ",db[[#This Row],[QTY/ CTN TG]],1)-1))</f>
        <v>50</v>
      </c>
      <c r="Z24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75" s="40" t="str">
        <f>IF(db[[#This Row],[STN K]]="","",IF(db[[#This Row],[STN TG]]="LSN",12,""))</f>
        <v/>
      </c>
      <c r="AB2475" s="40" t="str">
        <f>IF(db[[#This Row],[STN TG]]="LSN","PCS","")</f>
        <v/>
      </c>
      <c r="AC2475" s="40">
        <f>db[[#This Row],[QTY B]]*IF(db[[#This Row],[QTY TG]]="",1,db[[#This Row],[QTY TG]])*IF(db[[#This Row],[QTY K]]="",1,db[[#This Row],[QTY K]])</f>
        <v>2400</v>
      </c>
      <c r="AD2475" s="40" t="str">
        <f>IF(db[[#This Row],[STN K]]="",IF(db[[#This Row],[STN TG]]="",db[[#This Row],[STN B]],db[[#This Row],[STN TG]]),db[[#This Row],[STN K]])</f>
        <v>PCS</v>
      </c>
      <c r="AE2475" s="40"/>
    </row>
    <row r="2476" spans="1:31" x14ac:dyDescent="0.25">
      <c r="A2476" s="40">
        <f t="shared" si="38"/>
        <v>2475</v>
      </c>
      <c r="B2476" s="5" t="str">
        <f>LOWER(SUBSTITUTE(SUBSTITUTE(SUBSTITUTE(SUBSTITUTE(SUBSTITUTE(SUBSTITUTE(SUBSTITUTE(SUBSTITUTE(db[[#This Row],[NB BM]]," ",),".",""),"-",""),"(",""),")",""),"/",""),"""",""),"+",""))</f>
        <v>bensia05lm26021</v>
      </c>
      <c r="C2476" s="5" t="str">
        <f>LOWER(SUBSTITUTE(SUBSTITUTE(SUBSTITUTE(SUBSTITUTE(SUBSTITUTE(SUBSTITUTE(SUBSTITUTE(SUBSTITUTE(SUBSTITUTE(db[[#This Row],[NB NOTA]]," ",),".",""),"-",""),"(",""),")",""),",",""),"/",""),"""",""),"+",""))</f>
        <v>pensil05lm2</v>
      </c>
      <c r="D2476" s="5" t="str">
        <f>LOWER(SUBSTITUTE(SUBSTITUTE(SUBSTITUTE(SUBSTITUTE(SUBSTITUTE(SUBSTITUTE(SUBSTITUTE(SUBSTITUTE(SUBSTITUTE(db[[#This Row],[NB PAJAK]]," ",""),"-",""),"(",""),")",""),".",""),",",""),"/",""),"""",""),"+",""))</f>
        <v/>
      </c>
      <c r="E247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bensia05lm2602148box42pcsuntana</v>
      </c>
      <c r="F247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pensil05lm248box42pcs</v>
      </c>
      <c r="G2476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pensil05lm2untana</v>
      </c>
      <c r="H247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pensil05lm248box42pcsuntana</v>
      </c>
      <c r="I2476" s="2" t="s">
        <v>2082</v>
      </c>
      <c r="J2476" s="2" t="s">
        <v>2012</v>
      </c>
      <c r="K2476" s="14"/>
      <c r="L2476" s="2" t="s">
        <v>1336</v>
      </c>
      <c r="M2476" s="34" t="e">
        <f>IF(db[[#This Row],[NB NOTA_C]]="","",COUNTIF([2]!B_MSK[concat],db[[#This Row],[NB NOTA_C]]))</f>
        <v>#REF!</v>
      </c>
      <c r="N2476" s="9" t="s">
        <v>2015</v>
      </c>
      <c r="O2476" s="5" t="s">
        <v>2089</v>
      </c>
      <c r="P2476" s="2" t="s">
        <v>2415</v>
      </c>
      <c r="R2476" s="2" t="str">
        <f>IF(db[[#This Row],[QTY/ CTN]]="","",SUBSTITUTE(SUBSTITUTE(SUBSTITUTE(db[[#This Row],[QTY/ CTN]]," ","_",2),"(",""),")","")&amp;"_")</f>
        <v>48 BOX_42 PCS_</v>
      </c>
      <c r="S2476" s="2">
        <f>IF(db[[#This Row],[H_QTY/ CTN]]="","",SEARCH("_",db[[#This Row],[H_QTY/ CTN]]))</f>
        <v>7</v>
      </c>
      <c r="T2476" s="2">
        <f>IF(db[[#This Row],[H_QTY/ CTN]]="","",LEN(db[[#This Row],[H_QTY/ CTN]]))</f>
        <v>14</v>
      </c>
      <c r="U2476" s="41" t="str">
        <f>IF(db[[#This Row],[H_QTY/ CTN]]="","",LEFT(db[[#This Row],[H_QTY/ CTN]],db[[#This Row],[H_1]]-1))</f>
        <v>48 BOX</v>
      </c>
      <c r="V2476" s="40" t="str">
        <f>IF(NOT(db[[#This Row],[H_1]]=db[[#This Row],[H_2]]),MID(db[[#This Row],[H_QTY/ CTN]],db[[#This Row],[H_1]]+1,db[[#This Row],[H_2]]-db[[#This Row],[H_1]]-1),"")</f>
        <v>42 PCS</v>
      </c>
      <c r="W2476" s="40" t="str">
        <f>IF(db[[#This Row],[QTY/ CTN B]]="","",LEFT(db[[#This Row],[QTY/ CTN B]],SEARCH(" ",db[[#This Row],[QTY/ CTN B]],1)-1))</f>
        <v>48</v>
      </c>
      <c r="X2476" s="40" t="str">
        <f>IF(db[[#This Row],[QTY/ CTN B]]="","",RIGHT(db[[#This Row],[QTY/ CTN B]],LEN(db[[#This Row],[QTY/ CTN B]])-SEARCH(" ",db[[#This Row],[QTY/ CTN B]],1)))</f>
        <v>BOX</v>
      </c>
      <c r="Y2476" s="40" t="str">
        <f>IF(db[[#This Row],[QTY/ CTN TG]]="",IF(db[[#This Row],[STN TG]]="","",12),LEFT(db[[#This Row],[QTY/ CTN TG]],SEARCH(" ",db[[#This Row],[QTY/ CTN TG]],1)-1))</f>
        <v>42</v>
      </c>
      <c r="Z24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76" s="40" t="str">
        <f>IF(db[[#This Row],[STN K]]="","",IF(db[[#This Row],[STN TG]]="LSN",12,""))</f>
        <v/>
      </c>
      <c r="AB2476" s="40" t="str">
        <f>IF(db[[#This Row],[STN TG]]="LSN","PCS","")</f>
        <v/>
      </c>
      <c r="AC2476" s="40">
        <f>db[[#This Row],[QTY B]]*IF(db[[#This Row],[QTY TG]]="",1,db[[#This Row],[QTY TG]])*IF(db[[#This Row],[QTY K]]="",1,db[[#This Row],[QTY K]])</f>
        <v>2016</v>
      </c>
      <c r="AD2476" s="40" t="str">
        <f>IF(db[[#This Row],[STN K]]="",IF(db[[#This Row],[STN TG]]="",db[[#This Row],[STN B]],db[[#This Row],[STN TG]]),db[[#This Row],[STN K]])</f>
        <v>PCS</v>
      </c>
      <c r="AE2476" s="40"/>
    </row>
    <row r="2477" spans="1:31" x14ac:dyDescent="0.25">
      <c r="A2477" s="40">
        <f t="shared" si="38"/>
        <v>2476</v>
      </c>
      <c r="B2477" s="5" t="str">
        <f>LOWER(SUBSTITUTE(SUBSTITUTE(SUBSTITUTE(SUBSTITUTE(SUBSTITUTE(SUBSTITUTE(SUBSTITUTE(SUBSTITUTE(db[[#This Row],[NB BM]]," ",),".",""),"-",""),"(",""),")",""),"/",""),"""",""),"+",""))</f>
        <v>bensia06lm16034</v>
      </c>
      <c r="C2477" s="5" t="str">
        <f>LOWER(SUBSTITUTE(SUBSTITUTE(SUBSTITUTE(SUBSTITUTE(SUBSTITUTE(SUBSTITUTE(SUBSTITUTE(SUBSTITUTE(SUBSTITUTE(db[[#This Row],[NB NOTA]]," ",),".",""),"-",""),"(",""),")",""),",",""),"/",""),"""",""),"+",""))</f>
        <v>pensil06lm1</v>
      </c>
      <c r="D2477" s="5" t="str">
        <f>LOWER(SUBSTITUTE(SUBSTITUTE(SUBSTITUTE(SUBSTITUTE(SUBSTITUTE(SUBSTITUTE(SUBSTITUTE(SUBSTITUTE(SUBSTITUTE(db[[#This Row],[NB PAJAK]]," ",""),"-",""),"(",""),")",""),".",""),",",""),"/",""),"""",""),"+",""))</f>
        <v/>
      </c>
      <c r="E247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bensia06lm1603448box36pcsuntana</v>
      </c>
      <c r="F247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pensil06lm148box36pcs</v>
      </c>
      <c r="G2477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pensil06lm1untana</v>
      </c>
      <c r="H247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pensil06lm148box36pcsuntana</v>
      </c>
      <c r="I2477" s="2" t="s">
        <v>2083</v>
      </c>
      <c r="J2477" s="2" t="s">
        <v>2078</v>
      </c>
      <c r="K2477" s="14"/>
      <c r="L2477" s="2" t="s">
        <v>1336</v>
      </c>
      <c r="M2477" s="34" t="e">
        <f>IF(db[[#This Row],[NB NOTA_C]]="","",COUNTIF([2]!B_MSK[concat],db[[#This Row],[NB NOTA_C]]))</f>
        <v>#REF!</v>
      </c>
      <c r="N2477" s="9" t="s">
        <v>2015</v>
      </c>
      <c r="O2477" s="5" t="s">
        <v>2090</v>
      </c>
      <c r="P2477" s="2" t="s">
        <v>2415</v>
      </c>
      <c r="R2477" s="2" t="str">
        <f>IF(db[[#This Row],[QTY/ CTN]]="","",SUBSTITUTE(SUBSTITUTE(SUBSTITUTE(db[[#This Row],[QTY/ CTN]]," ","_",2),"(",""),")","")&amp;"_")</f>
        <v>48 BOX_36 PCS_</v>
      </c>
      <c r="S2477" s="2">
        <f>IF(db[[#This Row],[H_QTY/ CTN]]="","",SEARCH("_",db[[#This Row],[H_QTY/ CTN]]))</f>
        <v>7</v>
      </c>
      <c r="T2477" s="2">
        <f>IF(db[[#This Row],[H_QTY/ CTN]]="","",LEN(db[[#This Row],[H_QTY/ CTN]]))</f>
        <v>14</v>
      </c>
      <c r="U2477" s="41" t="str">
        <f>IF(db[[#This Row],[H_QTY/ CTN]]="","",LEFT(db[[#This Row],[H_QTY/ CTN]],db[[#This Row],[H_1]]-1))</f>
        <v>48 BOX</v>
      </c>
      <c r="V2477" s="40" t="str">
        <f>IF(NOT(db[[#This Row],[H_1]]=db[[#This Row],[H_2]]),MID(db[[#This Row],[H_QTY/ CTN]],db[[#This Row],[H_1]]+1,db[[#This Row],[H_2]]-db[[#This Row],[H_1]]-1),"")</f>
        <v>36 PCS</v>
      </c>
      <c r="W2477" s="40" t="str">
        <f>IF(db[[#This Row],[QTY/ CTN B]]="","",LEFT(db[[#This Row],[QTY/ CTN B]],SEARCH(" ",db[[#This Row],[QTY/ CTN B]],1)-1))</f>
        <v>48</v>
      </c>
      <c r="X2477" s="40" t="str">
        <f>IF(db[[#This Row],[QTY/ CTN B]]="","",RIGHT(db[[#This Row],[QTY/ CTN B]],LEN(db[[#This Row],[QTY/ CTN B]])-SEARCH(" ",db[[#This Row],[QTY/ CTN B]],1)))</f>
        <v>BOX</v>
      </c>
      <c r="Y2477" s="40" t="str">
        <f>IF(db[[#This Row],[QTY/ CTN TG]]="",IF(db[[#This Row],[STN TG]]="","",12),LEFT(db[[#This Row],[QTY/ CTN TG]],SEARCH(" ",db[[#This Row],[QTY/ CTN TG]],1)-1))</f>
        <v>36</v>
      </c>
      <c r="Z24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77" s="40" t="str">
        <f>IF(db[[#This Row],[STN K]]="","",IF(db[[#This Row],[STN TG]]="LSN",12,""))</f>
        <v/>
      </c>
      <c r="AB2477" s="40" t="str">
        <f>IF(db[[#This Row],[STN TG]]="LSN","PCS","")</f>
        <v/>
      </c>
      <c r="AC2477" s="40">
        <f>db[[#This Row],[QTY B]]*IF(db[[#This Row],[QTY TG]]="",1,db[[#This Row],[QTY TG]])*IF(db[[#This Row],[QTY K]]="",1,db[[#This Row],[QTY K]])</f>
        <v>1728</v>
      </c>
      <c r="AD2477" s="40" t="str">
        <f>IF(db[[#This Row],[STN K]]="",IF(db[[#This Row],[STN TG]]="",db[[#This Row],[STN B]],db[[#This Row],[STN TG]]),db[[#This Row],[STN K]])</f>
        <v>PCS</v>
      </c>
      <c r="AE2477" s="40"/>
    </row>
    <row r="2478" spans="1:31" x14ac:dyDescent="0.25">
      <c r="A2478" s="40">
        <f t="shared" si="38"/>
        <v>2477</v>
      </c>
      <c r="B2478" s="5" t="str">
        <f>LOWER(SUBSTITUTE(SUBSTITUTE(SUBSTITUTE(SUBSTITUTE(SUBSTITUTE(SUBSTITUTE(SUBSTITUTE(SUBSTITUTE(db[[#This Row],[NB BM]]," ",),".",""),"-",""),"(",""),")",""),"/",""),"""",""),"+",""))</f>
        <v>bensia08lm16221</v>
      </c>
      <c r="C2478" s="5" t="str">
        <f>LOWER(SUBSTITUTE(SUBSTITUTE(SUBSTITUTE(SUBSTITUTE(SUBSTITUTE(SUBSTITUTE(SUBSTITUTE(SUBSTITUTE(SUBSTITUTE(db[[#This Row],[NB NOTA]]," ",),".",""),"-",""),"(",""),")",""),",",""),"/",""),"""",""),"+",""))</f>
        <v>pensil08lm1</v>
      </c>
      <c r="D2478" s="5" t="str">
        <f>LOWER(SUBSTITUTE(SUBSTITUTE(SUBSTITUTE(SUBSTITUTE(SUBSTITUTE(SUBSTITUTE(SUBSTITUTE(SUBSTITUTE(SUBSTITUTE(db[[#This Row],[NB PAJAK]]," ",""),"-",""),"(",""),")",""),".",""),",",""),"/",""),"""",""),"+",""))</f>
        <v/>
      </c>
      <c r="E247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bensia08lm1622148box36pcsuntana</v>
      </c>
      <c r="F247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pensil08lm148box36pcs</v>
      </c>
      <c r="G2478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pensil08lm1untana</v>
      </c>
      <c r="H247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pensil08lm148box36pcsuntana</v>
      </c>
      <c r="I2478" s="2" t="s">
        <v>2084</v>
      </c>
      <c r="J2478" s="2" t="s">
        <v>2013</v>
      </c>
      <c r="K2478" s="14"/>
      <c r="L2478" s="2" t="s">
        <v>1336</v>
      </c>
      <c r="M2478" s="34" t="e">
        <f>IF(db[[#This Row],[NB NOTA_C]]="","",COUNTIF([2]!B_MSK[concat],db[[#This Row],[NB NOTA_C]]))</f>
        <v>#REF!</v>
      </c>
      <c r="N2478" s="9" t="s">
        <v>2015</v>
      </c>
      <c r="O2478" s="5" t="s">
        <v>2090</v>
      </c>
      <c r="P2478" s="2" t="s">
        <v>2415</v>
      </c>
      <c r="R2478" s="2" t="str">
        <f>IF(db[[#This Row],[QTY/ CTN]]="","",SUBSTITUTE(SUBSTITUTE(SUBSTITUTE(db[[#This Row],[QTY/ CTN]]," ","_",2),"(",""),")","")&amp;"_")</f>
        <v>48 BOX_36 PCS_</v>
      </c>
      <c r="S2478" s="2">
        <f>IF(db[[#This Row],[H_QTY/ CTN]]="","",SEARCH("_",db[[#This Row],[H_QTY/ CTN]]))</f>
        <v>7</v>
      </c>
      <c r="T2478" s="2">
        <f>IF(db[[#This Row],[H_QTY/ CTN]]="","",LEN(db[[#This Row],[H_QTY/ CTN]]))</f>
        <v>14</v>
      </c>
      <c r="U2478" s="41" t="str">
        <f>IF(db[[#This Row],[H_QTY/ CTN]]="","",LEFT(db[[#This Row],[H_QTY/ CTN]],db[[#This Row],[H_1]]-1))</f>
        <v>48 BOX</v>
      </c>
      <c r="V2478" s="40" t="str">
        <f>IF(NOT(db[[#This Row],[H_1]]=db[[#This Row],[H_2]]),MID(db[[#This Row],[H_QTY/ CTN]],db[[#This Row],[H_1]]+1,db[[#This Row],[H_2]]-db[[#This Row],[H_1]]-1),"")</f>
        <v>36 PCS</v>
      </c>
      <c r="W2478" s="40" t="str">
        <f>IF(db[[#This Row],[QTY/ CTN B]]="","",LEFT(db[[#This Row],[QTY/ CTN B]],SEARCH(" ",db[[#This Row],[QTY/ CTN B]],1)-1))</f>
        <v>48</v>
      </c>
      <c r="X2478" s="40" t="str">
        <f>IF(db[[#This Row],[QTY/ CTN B]]="","",RIGHT(db[[#This Row],[QTY/ CTN B]],LEN(db[[#This Row],[QTY/ CTN B]])-SEARCH(" ",db[[#This Row],[QTY/ CTN B]],1)))</f>
        <v>BOX</v>
      </c>
      <c r="Y2478" s="40" t="str">
        <f>IF(db[[#This Row],[QTY/ CTN TG]]="",IF(db[[#This Row],[STN TG]]="","",12),LEFT(db[[#This Row],[QTY/ CTN TG]],SEARCH(" ",db[[#This Row],[QTY/ CTN TG]],1)-1))</f>
        <v>36</v>
      </c>
      <c r="Z24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78" s="40" t="str">
        <f>IF(db[[#This Row],[STN K]]="","",IF(db[[#This Row],[STN TG]]="LSN",12,""))</f>
        <v/>
      </c>
      <c r="AB2478" s="40" t="str">
        <f>IF(db[[#This Row],[STN TG]]="LSN","PCS","")</f>
        <v/>
      </c>
      <c r="AC2478" s="40">
        <f>db[[#This Row],[QTY B]]*IF(db[[#This Row],[QTY TG]]="",1,db[[#This Row],[QTY TG]])*IF(db[[#This Row],[QTY K]]="",1,db[[#This Row],[QTY K]])</f>
        <v>1728</v>
      </c>
      <c r="AD2478" s="40" t="str">
        <f>IF(db[[#This Row],[STN K]]="",IF(db[[#This Row],[STN TG]]="",db[[#This Row],[STN B]],db[[#This Row],[STN TG]]),db[[#This Row],[STN K]])</f>
        <v>PCS</v>
      </c>
      <c r="AE2478" s="40"/>
    </row>
    <row r="2479" spans="1:31" x14ac:dyDescent="0.25">
      <c r="A2479" s="40">
        <f t="shared" si="38"/>
        <v>2478</v>
      </c>
      <c r="B2479" s="5" t="str">
        <f>LOWER(SUBSTITUTE(SUBSTITUTE(SUBSTITUTE(SUBSTITUTE(SUBSTITUTE(SUBSTITUTE(SUBSTITUTE(SUBSTITUTE(db[[#This Row],[NB BM]]," ",),".",""),"-",""),"(",""),")",""),"/",""),"""",""),"+",""))</f>
        <v>bensia09lm16213</v>
      </c>
      <c r="C2479" s="5" t="str">
        <f>LOWER(SUBSTITUTE(SUBSTITUTE(SUBSTITUTE(SUBSTITUTE(SUBSTITUTE(SUBSTITUTE(SUBSTITUTE(SUBSTITUTE(SUBSTITUTE(db[[#This Row],[NB NOTA]]," ",),".",""),"-",""),"(",""),")",""),",",""),"/",""),"""",""),"+",""))</f>
        <v>pensil09lm1</v>
      </c>
      <c r="D2479" s="5" t="str">
        <f>LOWER(SUBSTITUTE(SUBSTITUTE(SUBSTITUTE(SUBSTITUTE(SUBSTITUTE(SUBSTITUTE(SUBSTITUTE(SUBSTITUTE(SUBSTITUTE(db[[#This Row],[NB PAJAK]]," ",""),"-",""),"(",""),")",""),".",""),",",""),"/",""),"""",""),"+",""))</f>
        <v/>
      </c>
      <c r="E24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bensia09lm1621348box42pcsuntana</v>
      </c>
      <c r="F24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pensil09lm148box42pcs</v>
      </c>
      <c r="G2479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pensil09lm1untana</v>
      </c>
      <c r="H24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pensil09lm148box42pcsuntana</v>
      </c>
      <c r="I2479" s="2" t="s">
        <v>2085</v>
      </c>
      <c r="J2479" s="2" t="s">
        <v>2014</v>
      </c>
      <c r="K2479" s="14"/>
      <c r="L2479" s="2" t="s">
        <v>1336</v>
      </c>
      <c r="M2479" s="34" t="e">
        <f>IF(db[[#This Row],[NB NOTA_C]]="","",COUNTIF([2]!B_MSK[concat],db[[#This Row],[NB NOTA_C]]))</f>
        <v>#REF!</v>
      </c>
      <c r="N2479" s="9" t="s">
        <v>2015</v>
      </c>
      <c r="O2479" s="5" t="s">
        <v>2089</v>
      </c>
      <c r="P2479" s="2" t="s">
        <v>2415</v>
      </c>
      <c r="R2479" s="2" t="str">
        <f>IF(db[[#This Row],[QTY/ CTN]]="","",SUBSTITUTE(SUBSTITUTE(SUBSTITUTE(db[[#This Row],[QTY/ CTN]]," ","_",2),"(",""),")","")&amp;"_")</f>
        <v>48 BOX_42 PCS_</v>
      </c>
      <c r="S2479" s="2">
        <f>IF(db[[#This Row],[H_QTY/ CTN]]="","",SEARCH("_",db[[#This Row],[H_QTY/ CTN]]))</f>
        <v>7</v>
      </c>
      <c r="T2479" s="2">
        <f>IF(db[[#This Row],[H_QTY/ CTN]]="","",LEN(db[[#This Row],[H_QTY/ CTN]]))</f>
        <v>14</v>
      </c>
      <c r="U2479" s="41" t="str">
        <f>IF(db[[#This Row],[H_QTY/ CTN]]="","",LEFT(db[[#This Row],[H_QTY/ CTN]],db[[#This Row],[H_1]]-1))</f>
        <v>48 BOX</v>
      </c>
      <c r="V2479" s="40" t="str">
        <f>IF(NOT(db[[#This Row],[H_1]]=db[[#This Row],[H_2]]),MID(db[[#This Row],[H_QTY/ CTN]],db[[#This Row],[H_1]]+1,db[[#This Row],[H_2]]-db[[#This Row],[H_1]]-1),"")</f>
        <v>42 PCS</v>
      </c>
      <c r="W2479" s="40" t="str">
        <f>IF(db[[#This Row],[QTY/ CTN B]]="","",LEFT(db[[#This Row],[QTY/ CTN B]],SEARCH(" ",db[[#This Row],[QTY/ CTN B]],1)-1))</f>
        <v>48</v>
      </c>
      <c r="X2479" s="40" t="str">
        <f>IF(db[[#This Row],[QTY/ CTN B]]="","",RIGHT(db[[#This Row],[QTY/ CTN B]],LEN(db[[#This Row],[QTY/ CTN B]])-SEARCH(" ",db[[#This Row],[QTY/ CTN B]],1)))</f>
        <v>BOX</v>
      </c>
      <c r="Y2479" s="40" t="str">
        <f>IF(db[[#This Row],[QTY/ CTN TG]]="",IF(db[[#This Row],[STN TG]]="","",12),LEFT(db[[#This Row],[QTY/ CTN TG]],SEARCH(" ",db[[#This Row],[QTY/ CTN TG]],1)-1))</f>
        <v>42</v>
      </c>
      <c r="Z24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79" s="40" t="str">
        <f>IF(db[[#This Row],[STN K]]="","",IF(db[[#This Row],[STN TG]]="LSN",12,""))</f>
        <v/>
      </c>
      <c r="AB2479" s="40" t="str">
        <f>IF(db[[#This Row],[STN TG]]="LSN","PCS","")</f>
        <v/>
      </c>
      <c r="AC2479" s="40">
        <f>db[[#This Row],[QTY B]]*IF(db[[#This Row],[QTY TG]]="",1,db[[#This Row],[QTY TG]])*IF(db[[#This Row],[QTY K]]="",1,db[[#This Row],[QTY K]])</f>
        <v>2016</v>
      </c>
      <c r="AD2479" s="40" t="str">
        <f>IF(db[[#This Row],[STN K]]="",IF(db[[#This Row],[STN TG]]="",db[[#This Row],[STN B]],db[[#This Row],[STN TG]]),db[[#This Row],[STN K]])</f>
        <v>PCS</v>
      </c>
      <c r="AE2479" s="40"/>
    </row>
    <row r="2480" spans="1:31" x14ac:dyDescent="0.25">
      <c r="A2480" s="40">
        <f t="shared" si="38"/>
        <v>2479</v>
      </c>
      <c r="B2480" s="5" t="str">
        <f>LOWER(SUBSTITUTE(SUBSTITUTE(SUBSTITUTE(SUBSTITUTE(SUBSTITUTE(SUBSTITUTE(SUBSTITUTE(SUBSTITUTE(db[[#This Row],[NB BM]]," ",),".",""),"-",""),"(",""),")",""),"/",""),"""",""),"+",""))</f>
        <v>bensia10lm16209</v>
      </c>
      <c r="C2480" s="5" t="str">
        <f>LOWER(SUBSTITUTE(SUBSTITUTE(SUBSTITUTE(SUBSTITUTE(SUBSTITUTE(SUBSTITUTE(SUBSTITUTE(SUBSTITUTE(SUBSTITUTE(db[[#This Row],[NB NOTA]]," ",),".",""),"-",""),"(",""),")",""),",",""),"/",""),"""",""),"+",""))</f>
        <v>pensil10lm1</v>
      </c>
      <c r="D2480" s="5" t="str">
        <f>LOWER(SUBSTITUTE(SUBSTITUTE(SUBSTITUTE(SUBSTITUTE(SUBSTITUTE(SUBSTITUTE(SUBSTITUTE(SUBSTITUTE(SUBSTITUTE(db[[#This Row],[NB PAJAK]]," ",""),"-",""),"(",""),")",""),".",""),",",""),"/",""),"""",""),"+",""))</f>
        <v/>
      </c>
      <c r="E248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bensia10lm1620948box50pcsuntana</v>
      </c>
      <c r="F248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pensil10lm148box50pcs</v>
      </c>
      <c r="G2480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pensil10lm1untana</v>
      </c>
      <c r="H248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pensil10lm148box50pcsuntana</v>
      </c>
      <c r="I2480" s="2" t="s">
        <v>2086</v>
      </c>
      <c r="J2480" s="2" t="s">
        <v>2075</v>
      </c>
      <c r="K2480" s="14"/>
      <c r="L2480" s="2" t="s">
        <v>1336</v>
      </c>
      <c r="M2480" s="34" t="e">
        <f>IF(db[[#This Row],[NB NOTA_C]]="","",COUNTIF([2]!B_MSK[concat],db[[#This Row],[NB NOTA_C]]))</f>
        <v>#REF!</v>
      </c>
      <c r="N2480" s="9" t="s">
        <v>2015</v>
      </c>
      <c r="O2480" s="5" t="s">
        <v>2088</v>
      </c>
      <c r="P2480" s="2" t="s">
        <v>2415</v>
      </c>
      <c r="R2480" s="2" t="str">
        <f>IF(db[[#This Row],[QTY/ CTN]]="","",SUBSTITUTE(SUBSTITUTE(SUBSTITUTE(db[[#This Row],[QTY/ CTN]]," ","_",2),"(",""),")","")&amp;"_")</f>
        <v>48 BOX_50 PCS_</v>
      </c>
      <c r="S2480" s="2">
        <f>IF(db[[#This Row],[H_QTY/ CTN]]="","",SEARCH("_",db[[#This Row],[H_QTY/ CTN]]))</f>
        <v>7</v>
      </c>
      <c r="T2480" s="2">
        <f>IF(db[[#This Row],[H_QTY/ CTN]]="","",LEN(db[[#This Row],[H_QTY/ CTN]]))</f>
        <v>14</v>
      </c>
      <c r="U2480" s="41" t="str">
        <f>IF(db[[#This Row],[H_QTY/ CTN]]="","",LEFT(db[[#This Row],[H_QTY/ CTN]],db[[#This Row],[H_1]]-1))</f>
        <v>48 BOX</v>
      </c>
      <c r="V2480" s="40" t="str">
        <f>IF(NOT(db[[#This Row],[H_1]]=db[[#This Row],[H_2]]),MID(db[[#This Row],[H_QTY/ CTN]],db[[#This Row],[H_1]]+1,db[[#This Row],[H_2]]-db[[#This Row],[H_1]]-1),"")</f>
        <v>50 PCS</v>
      </c>
      <c r="W2480" s="40" t="str">
        <f>IF(db[[#This Row],[QTY/ CTN B]]="","",LEFT(db[[#This Row],[QTY/ CTN B]],SEARCH(" ",db[[#This Row],[QTY/ CTN B]],1)-1))</f>
        <v>48</v>
      </c>
      <c r="X2480" s="40" t="str">
        <f>IF(db[[#This Row],[QTY/ CTN B]]="","",RIGHT(db[[#This Row],[QTY/ CTN B]],LEN(db[[#This Row],[QTY/ CTN B]])-SEARCH(" ",db[[#This Row],[QTY/ CTN B]],1)))</f>
        <v>BOX</v>
      </c>
      <c r="Y2480" s="40" t="str">
        <f>IF(db[[#This Row],[QTY/ CTN TG]]="",IF(db[[#This Row],[STN TG]]="","",12),LEFT(db[[#This Row],[QTY/ CTN TG]],SEARCH(" ",db[[#This Row],[QTY/ CTN TG]],1)-1))</f>
        <v>50</v>
      </c>
      <c r="Z24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80" s="40" t="str">
        <f>IF(db[[#This Row],[STN K]]="","",IF(db[[#This Row],[STN TG]]="LSN",12,""))</f>
        <v/>
      </c>
      <c r="AB2480" s="40" t="str">
        <f>IF(db[[#This Row],[STN TG]]="LSN","PCS","")</f>
        <v/>
      </c>
      <c r="AC2480" s="40">
        <f>db[[#This Row],[QTY B]]*IF(db[[#This Row],[QTY TG]]="",1,db[[#This Row],[QTY TG]])*IF(db[[#This Row],[QTY K]]="",1,db[[#This Row],[QTY K]])</f>
        <v>2400</v>
      </c>
      <c r="AD2480" s="40" t="str">
        <f>IF(db[[#This Row],[STN K]]="",IF(db[[#This Row],[STN TG]]="",db[[#This Row],[STN B]],db[[#This Row],[STN TG]]),db[[#This Row],[STN K]])</f>
        <v>PCS</v>
      </c>
      <c r="AE2480" s="40"/>
    </row>
    <row r="2481" spans="1:31" x14ac:dyDescent="0.25">
      <c r="A2481" s="40">
        <f t="shared" si="38"/>
        <v>2480</v>
      </c>
      <c r="B2481" s="75" t="str">
        <f>LOWER(SUBSTITUTE(SUBSTITUTE(SUBSTITUTE(SUBSTITUTE(SUBSTITUTE(SUBSTITUTE(SUBSTITUTE(SUBSTITUTE(db[[#This Row],[NB BM]]," ",),".",""),"-",""),"(",""),")",""),"/",""),"""",""),"+",""))</f>
        <v>pw12wkayagikycp1210panjang</v>
      </c>
      <c r="C2481" s="75" t="str">
        <f>LOWER(SUBSTITUTE(SUBSTITUTE(SUBSTITUTE(SUBSTITUTE(SUBSTITUTE(SUBSTITUTE(SUBSTITUTE(SUBSTITUTE(SUBSTITUTE(db[[#This Row],[NB NOTA]]," ",),".",""),"-",""),"(",""),")",""),",",""),"/",""),"""",""),"+",""))</f>
        <v>pensil12wpanjangkycp1210</v>
      </c>
      <c r="D2481" s="75" t="str">
        <f>LOWER(SUBSTITUTE(SUBSTITUTE(SUBSTITUTE(SUBSTITUTE(SUBSTITUTE(SUBSTITUTE(SUBSTITUTE(SUBSTITUTE(SUBSTITUTE(db[[#This Row],[NB PAJAK]]," ",""),"-",""),"(",""),")",""),".",""),",",""),"/",""),"""",""),"+",""))</f>
        <v>pensilwarnakayagikycp1210panjang</v>
      </c>
      <c r="E2481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pw12wkayagikycp1210panjang240setartomoro</v>
      </c>
      <c r="F2481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pensil12wpanjangkycp1210240set</v>
      </c>
      <c r="G2481" s="75" t="str">
        <f>db[[#This Row],[NB NOTA_C]]&amp;LOWER(SUBSTITUTE(SUBSTITUTE(SUBSTITUTE(SUBSTITUTE(SUBSTITUTE(SUBSTITUTE(SUBSTITUTE(SUBSTITUTE(SUBSTITUTE(db[[#This Row],[FAKTUR]]," ",),".",""),"-",""),"(",""),")",""),",",""),"/",""),"""",""),"+",""))</f>
        <v>pensil12wpanjangkycp1210artomoro</v>
      </c>
      <c r="H2481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pensil12wpanjangkycp1210240setartomoro</v>
      </c>
      <c r="I2481" s="47" t="s">
        <v>4904</v>
      </c>
      <c r="J2481" s="47" t="s">
        <v>4902</v>
      </c>
      <c r="K2481" s="48" t="s">
        <v>4906</v>
      </c>
      <c r="L2481" s="12" t="s">
        <v>1335</v>
      </c>
      <c r="M2481" s="76" t="e">
        <f>IF(db[[#This Row],[NB NOTA_C]]="","",COUNTIF([2]!B_MSK[concat],db[[#This Row],[NB NOTA_C]]))</f>
        <v>#REF!</v>
      </c>
      <c r="N2481" s="120">
        <v>99</v>
      </c>
      <c r="O2481" s="75" t="s">
        <v>2861</v>
      </c>
      <c r="P2481" s="47" t="s">
        <v>2447</v>
      </c>
      <c r="Q2481" s="75"/>
      <c r="R2481" s="75" t="str">
        <f>IF(db[[#This Row],[QTY/ CTN]]="","",SUBSTITUTE(SUBSTITUTE(SUBSTITUTE(db[[#This Row],[QTY/ CTN]]," ","_",2),"(",""),")","")&amp;"_")</f>
        <v>240 SET_</v>
      </c>
      <c r="S2481" s="75">
        <f>IF(db[[#This Row],[H_QTY/ CTN]]="","",SEARCH("_",db[[#This Row],[H_QTY/ CTN]]))</f>
        <v>8</v>
      </c>
      <c r="T2481" s="75">
        <f>IF(db[[#This Row],[H_QTY/ CTN]]="","",LEN(db[[#This Row],[H_QTY/ CTN]]))</f>
        <v>8</v>
      </c>
      <c r="U2481" s="77" t="str">
        <f>IF(db[[#This Row],[H_QTY/ CTN]]="","",LEFT(db[[#This Row],[H_QTY/ CTN]],db[[#This Row],[H_1]]-1))</f>
        <v>240 SET</v>
      </c>
      <c r="V2481" s="77" t="str">
        <f>IF(NOT(db[[#This Row],[H_1]]=db[[#This Row],[H_2]]),MID(db[[#This Row],[H_QTY/ CTN]],db[[#This Row],[H_1]]+1,db[[#This Row],[H_2]]-db[[#This Row],[H_1]]-1),"")</f>
        <v/>
      </c>
      <c r="W2481" s="77" t="str">
        <f>IF(db[[#This Row],[QTY/ CTN B]]="","",LEFT(db[[#This Row],[QTY/ CTN B]],SEARCH(" ",db[[#This Row],[QTY/ CTN B]],1)-1))</f>
        <v>240</v>
      </c>
      <c r="X2481" s="77" t="str">
        <f>IF(db[[#This Row],[QTY/ CTN B]]="","",RIGHT(db[[#This Row],[QTY/ CTN B]],LEN(db[[#This Row],[QTY/ CTN B]])-SEARCH(" ",db[[#This Row],[QTY/ CTN B]],1)))</f>
        <v>SET</v>
      </c>
      <c r="Y2481" s="77" t="str">
        <f>IF(db[[#This Row],[QTY/ CTN TG]]="",IF(db[[#This Row],[STN TG]]="","",12),LEFT(db[[#This Row],[QTY/ CTN TG]],SEARCH(" ",db[[#This Row],[QTY/ CTN TG]],1)-1))</f>
        <v/>
      </c>
      <c r="Z2481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481" s="77" t="str">
        <f>IF(db[[#This Row],[STN K]]="","",IF(db[[#This Row],[STN TG]]="LSN",12,""))</f>
        <v/>
      </c>
      <c r="AB2481" s="77" t="str">
        <f>IF(db[[#This Row],[STN TG]]="LSN","PCS","")</f>
        <v/>
      </c>
      <c r="AC2481" s="77">
        <f>db[[#This Row],[QTY B]]*IF(db[[#This Row],[QTY TG]]="",1,db[[#This Row],[QTY TG]])*IF(db[[#This Row],[QTY K]]="",1,db[[#This Row],[QTY K]])</f>
        <v>240</v>
      </c>
      <c r="AD2481" s="77" t="str">
        <f>IF(db[[#This Row],[STN K]]="",IF(db[[#This Row],[STN TG]]="",db[[#This Row],[STN B]],db[[#This Row],[STN TG]]),db[[#This Row],[STN K]])</f>
        <v>SET</v>
      </c>
      <c r="AE2481" s="40"/>
    </row>
    <row r="2482" spans="1:31" x14ac:dyDescent="0.25">
      <c r="A2482" s="40">
        <f t="shared" si="38"/>
        <v>2481</v>
      </c>
      <c r="B2482" s="5" t="str">
        <f>LOWER(SUBSTITUTE(SUBSTITUTE(SUBSTITUTE(SUBSTITUTE(SUBSTITUTE(SUBSTITUTE(SUBSTITUTE(SUBSTITUTE(db[[#This Row],[NB BM]]," ",),".",""),"-",""),"(",""),")",""),"/",""),"""",""),"+",""))</f>
        <v>bensia13lm16212</v>
      </c>
      <c r="C2482" s="5" t="str">
        <f>LOWER(SUBSTITUTE(SUBSTITUTE(SUBSTITUTE(SUBSTITUTE(SUBSTITUTE(SUBSTITUTE(SUBSTITUTE(SUBSTITUTE(SUBSTITUTE(db[[#This Row],[NB NOTA]]," ",),".",""),"-",""),"(",""),")",""),",",""),"/",""),"""",""),"+",""))</f>
        <v>pensil13lm1</v>
      </c>
      <c r="D2482" s="5" t="str">
        <f>LOWER(SUBSTITUTE(SUBSTITUTE(SUBSTITUTE(SUBSTITUTE(SUBSTITUTE(SUBSTITUTE(SUBSTITUTE(SUBSTITUTE(SUBSTITUTE(db[[#This Row],[NB PAJAK]]," ",""),"-",""),"(",""),")",""),".",""),",",""),"/",""),"""",""),"+",""))</f>
        <v/>
      </c>
      <c r="E248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bensia13lm1621248box50pcsuntana</v>
      </c>
      <c r="F248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pensil13lm148box50pcs</v>
      </c>
      <c r="G2482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pensil13lm1untana</v>
      </c>
      <c r="H248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pensil13lm148box50pcsuntana</v>
      </c>
      <c r="I2482" s="2" t="s">
        <v>2087</v>
      </c>
      <c r="J2482" s="2" t="s">
        <v>2076</v>
      </c>
      <c r="K2482" s="14"/>
      <c r="L2482" s="2" t="s">
        <v>1336</v>
      </c>
      <c r="M2482" s="34" t="e">
        <f>IF(db[[#This Row],[NB NOTA_C]]="","",COUNTIF([2]!B_MSK[concat],db[[#This Row],[NB NOTA_C]]))</f>
        <v>#REF!</v>
      </c>
      <c r="N2482" s="9" t="s">
        <v>2015</v>
      </c>
      <c r="O2482" s="5" t="s">
        <v>2088</v>
      </c>
      <c r="P2482" s="2" t="s">
        <v>2415</v>
      </c>
      <c r="R2482" s="2" t="str">
        <f>IF(db[[#This Row],[QTY/ CTN]]="","",SUBSTITUTE(SUBSTITUTE(SUBSTITUTE(db[[#This Row],[QTY/ CTN]]," ","_",2),"(",""),")","")&amp;"_")</f>
        <v>48 BOX_50 PCS_</v>
      </c>
      <c r="S2482" s="2">
        <f>IF(db[[#This Row],[H_QTY/ CTN]]="","",SEARCH("_",db[[#This Row],[H_QTY/ CTN]]))</f>
        <v>7</v>
      </c>
      <c r="T2482" s="2">
        <f>IF(db[[#This Row],[H_QTY/ CTN]]="","",LEN(db[[#This Row],[H_QTY/ CTN]]))</f>
        <v>14</v>
      </c>
      <c r="U2482" s="41" t="str">
        <f>IF(db[[#This Row],[H_QTY/ CTN]]="","",LEFT(db[[#This Row],[H_QTY/ CTN]],db[[#This Row],[H_1]]-1))</f>
        <v>48 BOX</v>
      </c>
      <c r="V2482" s="40" t="str">
        <f>IF(NOT(db[[#This Row],[H_1]]=db[[#This Row],[H_2]]),MID(db[[#This Row],[H_QTY/ CTN]],db[[#This Row],[H_1]]+1,db[[#This Row],[H_2]]-db[[#This Row],[H_1]]-1),"")</f>
        <v>50 PCS</v>
      </c>
      <c r="W2482" s="40" t="str">
        <f>IF(db[[#This Row],[QTY/ CTN B]]="","",LEFT(db[[#This Row],[QTY/ CTN B]],SEARCH(" ",db[[#This Row],[QTY/ CTN B]],1)-1))</f>
        <v>48</v>
      </c>
      <c r="X2482" s="40" t="str">
        <f>IF(db[[#This Row],[QTY/ CTN B]]="","",RIGHT(db[[#This Row],[QTY/ CTN B]],LEN(db[[#This Row],[QTY/ CTN B]])-SEARCH(" ",db[[#This Row],[QTY/ CTN B]],1)))</f>
        <v>BOX</v>
      </c>
      <c r="Y2482" s="40" t="str">
        <f>IF(db[[#This Row],[QTY/ CTN TG]]="",IF(db[[#This Row],[STN TG]]="","",12),LEFT(db[[#This Row],[QTY/ CTN TG]],SEARCH(" ",db[[#This Row],[QTY/ CTN TG]],1)-1))</f>
        <v>50</v>
      </c>
      <c r="Z24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82" s="40" t="str">
        <f>IF(db[[#This Row],[STN K]]="","",IF(db[[#This Row],[STN TG]]="LSN",12,""))</f>
        <v/>
      </c>
      <c r="AB2482" s="40" t="str">
        <f>IF(db[[#This Row],[STN TG]]="LSN","PCS","")</f>
        <v/>
      </c>
      <c r="AC2482" s="40">
        <f>db[[#This Row],[QTY B]]*IF(db[[#This Row],[QTY TG]]="",1,db[[#This Row],[QTY TG]])*IF(db[[#This Row],[QTY K]]="",1,db[[#This Row],[QTY K]])</f>
        <v>2400</v>
      </c>
      <c r="AD2482" s="40" t="str">
        <f>IF(db[[#This Row],[STN K]]="",IF(db[[#This Row],[STN TG]]="",db[[#This Row],[STN B]],db[[#This Row],[STN TG]]),db[[#This Row],[STN K]])</f>
        <v>PCS</v>
      </c>
      <c r="AE2482" s="40"/>
    </row>
    <row r="2483" spans="1:31" x14ac:dyDescent="0.25">
      <c r="A2483" s="40">
        <f t="shared" si="38"/>
        <v>2482</v>
      </c>
      <c r="B2483" s="5" t="str">
        <f>LOWER(SUBSTITUTE(SUBSTITUTE(SUBSTITUTE(SUBSTITUTE(SUBSTITUTE(SUBSTITUTE(SUBSTITUTE(SUBSTITUTE(db[[#This Row],[NB BM]]," ",),".",""),"-",""),"(",""),")",""),"/",""),"""",""),"+",""))</f>
        <v>pensil2bfancykypf3021</v>
      </c>
      <c r="C2483" s="5" t="str">
        <f>LOWER(SUBSTITUTE(SUBSTITUTE(SUBSTITUTE(SUBSTITUTE(SUBSTITUTE(SUBSTITUTE(SUBSTITUTE(SUBSTITUTE(SUBSTITUTE(db[[#This Row],[NB NOTA]]," ",),".",""),"-",""),"(",""),")",""),",",""),"/",""),"""",""),"+",""))</f>
        <v>pensil2bfancykypf3021</v>
      </c>
      <c r="D2483" s="5" t="str">
        <f>LOWER(SUBSTITUTE(SUBSTITUTE(SUBSTITUTE(SUBSTITUTE(SUBSTITUTE(SUBSTITUTE(SUBSTITUTE(SUBSTITUTE(SUBSTITUTE(db[[#This Row],[NB PAJAK]]," ",""),"-",""),"(",""),")",""),".",""),",",""),"/",""),"""",""),"+",""))</f>
        <v/>
      </c>
      <c r="E248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pensil2bfancykypf3021360lsnuntana</v>
      </c>
      <c r="F248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pensil2bfancykypf3021360lsn</v>
      </c>
      <c r="G2483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pensil2bfancykypf3021untana</v>
      </c>
      <c r="H248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pensil2bfancykypf3021360lsnuntana</v>
      </c>
      <c r="I2483" s="2" t="s">
        <v>7665</v>
      </c>
      <c r="J2483" s="2" t="s">
        <v>7523</v>
      </c>
      <c r="K2483" s="14"/>
      <c r="L2483" s="70" t="s">
        <v>1336</v>
      </c>
      <c r="M2483" s="33" t="e">
        <f>IF(db[[#This Row],[NB NOTA_C]]="","",COUNTIF([2]!B_MSK[concat],db[[#This Row],[NB NOTA_C]]))</f>
        <v>#REF!</v>
      </c>
      <c r="N2483" s="9" t="s">
        <v>2305</v>
      </c>
      <c r="O2483" s="5" t="s">
        <v>1516</v>
      </c>
      <c r="Q2483" s="5"/>
      <c r="R2483" s="5" t="str">
        <f>IF(db[[#This Row],[QTY/ CTN]]="","",SUBSTITUTE(SUBSTITUTE(SUBSTITUTE(db[[#This Row],[QTY/ CTN]]," ","_",2),"(",""),")","")&amp;"_")</f>
        <v>360 LSN_</v>
      </c>
      <c r="S2483" s="5">
        <f>IF(db[[#This Row],[H_QTY/ CTN]]="","",SEARCH("_",db[[#This Row],[H_QTY/ CTN]]))</f>
        <v>8</v>
      </c>
      <c r="T2483" s="5">
        <f>IF(db[[#This Row],[H_QTY/ CTN]]="","",LEN(db[[#This Row],[H_QTY/ CTN]]))</f>
        <v>8</v>
      </c>
      <c r="U2483" s="40" t="str">
        <f>IF(db[[#This Row],[H_QTY/ CTN]]="","",LEFT(db[[#This Row],[H_QTY/ CTN]],db[[#This Row],[H_1]]-1))</f>
        <v>360 LSN</v>
      </c>
      <c r="V2483" s="40" t="str">
        <f>IF(NOT(db[[#This Row],[H_1]]=db[[#This Row],[H_2]]),MID(db[[#This Row],[H_QTY/ CTN]],db[[#This Row],[H_1]]+1,db[[#This Row],[H_2]]-db[[#This Row],[H_1]]-1),"")</f>
        <v/>
      </c>
      <c r="W2483" s="40" t="str">
        <f>IF(db[[#This Row],[QTY/ CTN B]]="","",LEFT(db[[#This Row],[QTY/ CTN B]],SEARCH(" ",db[[#This Row],[QTY/ CTN B]],1)-1))</f>
        <v>360</v>
      </c>
      <c r="X2483" s="40" t="str">
        <f>IF(db[[#This Row],[QTY/ CTN B]]="","",RIGHT(db[[#This Row],[QTY/ CTN B]],LEN(db[[#This Row],[QTY/ CTN B]])-SEARCH(" ",db[[#This Row],[QTY/ CTN B]],1)))</f>
        <v>LSN</v>
      </c>
      <c r="Y2483" s="40">
        <f>IF(db[[#This Row],[QTY/ CTN TG]]="",IF(db[[#This Row],[STN TG]]="","",12),LEFT(db[[#This Row],[QTY/ CTN TG]],SEARCH(" ",db[[#This Row],[QTY/ CTN TG]],1)-1))</f>
        <v>12</v>
      </c>
      <c r="Z24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83" s="40" t="str">
        <f>IF(db[[#This Row],[STN K]]="","",IF(db[[#This Row],[STN TG]]="LSN",12,""))</f>
        <v/>
      </c>
      <c r="AB2483" s="40" t="str">
        <f>IF(db[[#This Row],[STN TG]]="LSN","PCS","")</f>
        <v/>
      </c>
      <c r="AC2483" s="40">
        <f>db[[#This Row],[QTY B]]*IF(db[[#This Row],[QTY TG]]="",1,db[[#This Row],[QTY TG]])*IF(db[[#This Row],[QTY K]]="",1,db[[#This Row],[QTY K]])</f>
        <v>4320</v>
      </c>
      <c r="AD2483" s="40" t="str">
        <f>IF(db[[#This Row],[STN K]]="",IF(db[[#This Row],[STN TG]]="",db[[#This Row],[STN B]],db[[#This Row],[STN TG]]),db[[#This Row],[STN K]])</f>
        <v>PCS</v>
      </c>
      <c r="AE2483" s="40"/>
    </row>
    <row r="2484" spans="1:31" x14ac:dyDescent="0.25">
      <c r="A2484" s="40">
        <f t="shared" si="38"/>
        <v>2483</v>
      </c>
      <c r="B2484" s="5" t="str">
        <f>LOWER(SUBSTITUTE(SUBSTITUTE(SUBSTITUTE(SUBSTITUTE(SUBSTITUTE(SUBSTITUTE(SUBSTITUTE(SUBSTITUTE(db[[#This Row],[NB BM]]," ",),".",""),"-",""),"(",""),")",""),"/",""),"""",""),"+",""))</f>
        <v>pensil2bfancykypf3025</v>
      </c>
      <c r="C2484" s="5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D2484" s="5" t="str">
        <f>LOWER(SUBSTITUTE(SUBSTITUTE(SUBSTITUTE(SUBSTITUTE(SUBSTITUTE(SUBSTITUTE(SUBSTITUTE(SUBSTITUTE(SUBSTITUTE(db[[#This Row],[NB PAJAK]]," ",""),"-",""),"(",""),")",""),".",""),",",""),"/",""),"""",""),"+",""))</f>
        <v/>
      </c>
      <c r="E248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pensil2bfancykypf3025360lsnuntana</v>
      </c>
      <c r="F248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pensil2bfancykypf3025360lsn</v>
      </c>
      <c r="G2484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pensil2bfancykypf3025untana</v>
      </c>
      <c r="H248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pensil2bfancykypf3025360lsnuntana</v>
      </c>
      <c r="I2484" s="2" t="s">
        <v>955</v>
      </c>
      <c r="J2484" s="2" t="s">
        <v>1237</v>
      </c>
      <c r="K2484" s="14"/>
      <c r="L2484" s="2" t="s">
        <v>1336</v>
      </c>
      <c r="M2484" s="34" t="e">
        <f>IF(db[[#This Row],[NB NOTA_C]]="","",COUNTIF([2]!B_MSK[concat],db[[#This Row],[NB NOTA_C]]))</f>
        <v>#REF!</v>
      </c>
      <c r="N2484" s="14" t="s">
        <v>1349</v>
      </c>
      <c r="O2484" s="2" t="s">
        <v>1516</v>
      </c>
      <c r="P2484" s="2" t="s">
        <v>2444</v>
      </c>
      <c r="R2484" s="2" t="str">
        <f>IF(db[[#This Row],[QTY/ CTN]]="","",SUBSTITUTE(SUBSTITUTE(SUBSTITUTE(db[[#This Row],[QTY/ CTN]]," ","_",2),"(",""),")","")&amp;"_")</f>
        <v>360 LSN_</v>
      </c>
      <c r="S2484" s="2">
        <f>IF(db[[#This Row],[H_QTY/ CTN]]="","",SEARCH("_",db[[#This Row],[H_QTY/ CTN]]))</f>
        <v>8</v>
      </c>
      <c r="T2484" s="2">
        <f>IF(db[[#This Row],[H_QTY/ CTN]]="","",LEN(db[[#This Row],[H_QTY/ CTN]]))</f>
        <v>8</v>
      </c>
      <c r="U2484" s="41" t="str">
        <f>IF(db[[#This Row],[H_QTY/ CTN]]="","",LEFT(db[[#This Row],[H_QTY/ CTN]],db[[#This Row],[H_1]]-1))</f>
        <v>360 LSN</v>
      </c>
      <c r="V2484" s="40" t="str">
        <f>IF(NOT(db[[#This Row],[H_1]]=db[[#This Row],[H_2]]),MID(db[[#This Row],[H_QTY/ CTN]],db[[#This Row],[H_1]]+1,db[[#This Row],[H_2]]-db[[#This Row],[H_1]]-1),"")</f>
        <v/>
      </c>
      <c r="W2484" s="40" t="str">
        <f>IF(db[[#This Row],[QTY/ CTN B]]="","",LEFT(db[[#This Row],[QTY/ CTN B]],SEARCH(" ",db[[#This Row],[QTY/ CTN B]],1)-1))</f>
        <v>360</v>
      </c>
      <c r="X2484" s="40" t="str">
        <f>IF(db[[#This Row],[QTY/ CTN B]]="","",RIGHT(db[[#This Row],[QTY/ CTN B]],LEN(db[[#This Row],[QTY/ CTN B]])-SEARCH(" ",db[[#This Row],[QTY/ CTN B]],1)))</f>
        <v>LSN</v>
      </c>
      <c r="Y2484" s="40">
        <f>IF(db[[#This Row],[QTY/ CTN TG]]="",IF(db[[#This Row],[STN TG]]="","",12),LEFT(db[[#This Row],[QTY/ CTN TG]],SEARCH(" ",db[[#This Row],[QTY/ CTN TG]],1)-1))</f>
        <v>12</v>
      </c>
      <c r="Z24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84" s="40" t="str">
        <f>IF(db[[#This Row],[STN K]]="","",IF(db[[#This Row],[STN TG]]="LSN",12,""))</f>
        <v/>
      </c>
      <c r="AB2484" s="40" t="str">
        <f>IF(db[[#This Row],[STN TG]]="LSN","PCS","")</f>
        <v/>
      </c>
      <c r="AC2484" s="40">
        <f>db[[#This Row],[QTY B]]*IF(db[[#This Row],[QTY TG]]="",1,db[[#This Row],[QTY TG]])*IF(db[[#This Row],[QTY K]]="",1,db[[#This Row],[QTY K]])</f>
        <v>4320</v>
      </c>
      <c r="AD2484" s="40" t="str">
        <f>IF(db[[#This Row],[STN K]]="",IF(db[[#This Row],[STN TG]]="",db[[#This Row],[STN B]],db[[#This Row],[STN TG]]),db[[#This Row],[STN K]])</f>
        <v>PCS</v>
      </c>
      <c r="AE2484" s="40"/>
    </row>
    <row r="2485" spans="1:31" x14ac:dyDescent="0.25">
      <c r="A2485" s="40">
        <f t="shared" si="38"/>
        <v>2484</v>
      </c>
      <c r="B2485" s="5" t="str">
        <f>LOWER(SUBSTITUTE(SUBSTITUTE(SUBSTITUTE(SUBSTITUTE(SUBSTITUTE(SUBSTITUTE(SUBSTITUTE(SUBSTITUTE(db[[#This Row],[NB BM]]," ",),".",""),"-",""),"(",""),")",""),"/",""),"""",""),"+",""))</f>
        <v>pensil2bfancykypf3050</v>
      </c>
      <c r="C2485" s="5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D2485" s="5" t="str">
        <f>LOWER(SUBSTITUTE(SUBSTITUTE(SUBSTITUTE(SUBSTITUTE(SUBSTITUTE(SUBSTITUTE(SUBSTITUTE(SUBSTITUTE(SUBSTITUTE(db[[#This Row],[NB PAJAK]]," ",""),"-",""),"(",""),")",""),".",""),",",""),"/",""),"""",""),"+",""))</f>
        <v/>
      </c>
      <c r="E248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pensil2bfancykypf3050360lsnuntana</v>
      </c>
      <c r="F248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pensil2bfancykypf3050360lsn</v>
      </c>
      <c r="G2485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pensil2bfancykypf3050untana</v>
      </c>
      <c r="H248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pensil2bfancykypf3050360lsnuntana</v>
      </c>
      <c r="I2485" s="2" t="s">
        <v>1661</v>
      </c>
      <c r="J2485" s="2" t="s">
        <v>2762</v>
      </c>
      <c r="K2485" s="14"/>
      <c r="L2485" s="2" t="s">
        <v>1336</v>
      </c>
      <c r="M2485" s="34" t="e">
        <f>IF(db[[#This Row],[NB NOTA_C]]="","",COUNTIF([2]!B_MSK[concat],db[[#This Row],[NB NOTA_C]]))</f>
        <v>#REF!</v>
      </c>
      <c r="N2485" s="9" t="s">
        <v>1349</v>
      </c>
      <c r="O2485" s="5" t="s">
        <v>1516</v>
      </c>
      <c r="P2485" s="2" t="s">
        <v>2444</v>
      </c>
      <c r="R2485" s="2" t="str">
        <f>IF(db[[#This Row],[QTY/ CTN]]="","",SUBSTITUTE(SUBSTITUTE(SUBSTITUTE(db[[#This Row],[QTY/ CTN]]," ","_",2),"(",""),")","")&amp;"_")</f>
        <v>360 LSN_</v>
      </c>
      <c r="S2485" s="2">
        <f>IF(db[[#This Row],[H_QTY/ CTN]]="","",SEARCH("_",db[[#This Row],[H_QTY/ CTN]]))</f>
        <v>8</v>
      </c>
      <c r="T2485" s="2">
        <f>IF(db[[#This Row],[H_QTY/ CTN]]="","",LEN(db[[#This Row],[H_QTY/ CTN]]))</f>
        <v>8</v>
      </c>
      <c r="U2485" s="41" t="str">
        <f>IF(db[[#This Row],[H_QTY/ CTN]]="","",LEFT(db[[#This Row],[H_QTY/ CTN]],db[[#This Row],[H_1]]-1))</f>
        <v>360 LSN</v>
      </c>
      <c r="V2485" s="40" t="str">
        <f>IF(NOT(db[[#This Row],[H_1]]=db[[#This Row],[H_2]]),MID(db[[#This Row],[H_QTY/ CTN]],db[[#This Row],[H_1]]+1,db[[#This Row],[H_2]]-db[[#This Row],[H_1]]-1),"")</f>
        <v/>
      </c>
      <c r="W2485" s="40" t="str">
        <f>IF(db[[#This Row],[QTY/ CTN B]]="","",LEFT(db[[#This Row],[QTY/ CTN B]],SEARCH(" ",db[[#This Row],[QTY/ CTN B]],1)-1))</f>
        <v>360</v>
      </c>
      <c r="X2485" s="40" t="str">
        <f>IF(db[[#This Row],[QTY/ CTN B]]="","",RIGHT(db[[#This Row],[QTY/ CTN B]],LEN(db[[#This Row],[QTY/ CTN B]])-SEARCH(" ",db[[#This Row],[QTY/ CTN B]],1)))</f>
        <v>LSN</v>
      </c>
      <c r="Y2485" s="40">
        <f>IF(db[[#This Row],[QTY/ CTN TG]]="",IF(db[[#This Row],[STN TG]]="","",12),LEFT(db[[#This Row],[QTY/ CTN TG]],SEARCH(" ",db[[#This Row],[QTY/ CTN TG]],1)-1))</f>
        <v>12</v>
      </c>
      <c r="Z24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85" s="40" t="str">
        <f>IF(db[[#This Row],[STN K]]="","",IF(db[[#This Row],[STN TG]]="LSN",12,""))</f>
        <v/>
      </c>
      <c r="AB2485" s="40" t="str">
        <f>IF(db[[#This Row],[STN TG]]="LSN","PCS","")</f>
        <v/>
      </c>
      <c r="AC2485" s="40">
        <f>db[[#This Row],[QTY B]]*IF(db[[#This Row],[QTY TG]]="",1,db[[#This Row],[QTY TG]])*IF(db[[#This Row],[QTY K]]="",1,db[[#This Row],[QTY K]])</f>
        <v>4320</v>
      </c>
      <c r="AD2485" s="40" t="str">
        <f>IF(db[[#This Row],[STN K]]="",IF(db[[#This Row],[STN TG]]="",db[[#This Row],[STN B]],db[[#This Row],[STN TG]]),db[[#This Row],[STN K]])</f>
        <v>PCS</v>
      </c>
      <c r="AE2485" s="40"/>
    </row>
    <row r="2486" spans="1:31" x14ac:dyDescent="0.25">
      <c r="A2486" s="40">
        <f t="shared" si="38"/>
        <v>2485</v>
      </c>
      <c r="B2486" s="5" t="str">
        <f>LOWER(SUBSTITUTE(SUBSTITUTE(SUBSTITUTE(SUBSTITUTE(SUBSTITUTE(SUBSTITUTE(SUBSTITUTE(SUBSTITUTE(db[[#This Row],[NB BM]]," ",),".",""),"-",""),"(",""),")",""),"/",""),"""",""),"+",""))</f>
        <v>pensil2bfancykypf3051</v>
      </c>
      <c r="C2486" s="5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D2486" s="5" t="str">
        <f>LOWER(SUBSTITUTE(SUBSTITUTE(SUBSTITUTE(SUBSTITUTE(SUBSTITUTE(SUBSTITUTE(SUBSTITUTE(SUBSTITUTE(SUBSTITUTE(db[[#This Row],[NB PAJAK]]," ",""),"-",""),"(",""),")",""),".",""),",",""),"/",""),"""",""),"+",""))</f>
        <v>pensilkayagikypf30512bfancy</v>
      </c>
      <c r="E248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pensil2bfancykypf3051360lsnartomoro</v>
      </c>
      <c r="F248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pensil2bfancykypf3051360lsn</v>
      </c>
      <c r="G2486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pensil2bfancykypf3051artomoro</v>
      </c>
      <c r="H248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pensil2bfancykypf3051360lsnartomoro</v>
      </c>
      <c r="I2486" s="2" t="s">
        <v>956</v>
      </c>
      <c r="J2486" s="2" t="s">
        <v>1238</v>
      </c>
      <c r="K2486" s="14" t="s">
        <v>6508</v>
      </c>
      <c r="L2486" s="2" t="s">
        <v>1335</v>
      </c>
      <c r="M2486" s="34" t="e">
        <f>IF(db[[#This Row],[NB NOTA_C]]="","",COUNTIF([2]!B_MSK[concat],db[[#This Row],[NB NOTA_C]]))</f>
        <v>#REF!</v>
      </c>
      <c r="N2486" s="14">
        <v>99</v>
      </c>
      <c r="O2486" s="2" t="s">
        <v>1516</v>
      </c>
      <c r="P2486" s="2" t="s">
        <v>2444</v>
      </c>
      <c r="R2486" s="2" t="str">
        <f>IF(db[[#This Row],[QTY/ CTN]]="","",SUBSTITUTE(SUBSTITUTE(SUBSTITUTE(db[[#This Row],[QTY/ CTN]]," ","_",2),"(",""),")","")&amp;"_")</f>
        <v>360 LSN_</v>
      </c>
      <c r="S2486" s="2">
        <f>IF(db[[#This Row],[H_QTY/ CTN]]="","",SEARCH("_",db[[#This Row],[H_QTY/ CTN]]))</f>
        <v>8</v>
      </c>
      <c r="T2486" s="2">
        <f>IF(db[[#This Row],[H_QTY/ CTN]]="","",LEN(db[[#This Row],[H_QTY/ CTN]]))</f>
        <v>8</v>
      </c>
      <c r="U2486" s="41" t="str">
        <f>IF(db[[#This Row],[H_QTY/ CTN]]="","",LEFT(db[[#This Row],[H_QTY/ CTN]],db[[#This Row],[H_1]]-1))</f>
        <v>360 LSN</v>
      </c>
      <c r="V2486" s="40" t="str">
        <f>IF(NOT(db[[#This Row],[H_1]]=db[[#This Row],[H_2]]),MID(db[[#This Row],[H_QTY/ CTN]],db[[#This Row],[H_1]]+1,db[[#This Row],[H_2]]-db[[#This Row],[H_1]]-1),"")</f>
        <v/>
      </c>
      <c r="W2486" s="40" t="str">
        <f>IF(db[[#This Row],[QTY/ CTN B]]="","",LEFT(db[[#This Row],[QTY/ CTN B]],SEARCH(" ",db[[#This Row],[QTY/ CTN B]],1)-1))</f>
        <v>360</v>
      </c>
      <c r="X2486" s="40" t="str">
        <f>IF(db[[#This Row],[QTY/ CTN B]]="","",RIGHT(db[[#This Row],[QTY/ CTN B]],LEN(db[[#This Row],[QTY/ CTN B]])-SEARCH(" ",db[[#This Row],[QTY/ CTN B]],1)))</f>
        <v>LSN</v>
      </c>
      <c r="Y2486" s="40">
        <f>IF(db[[#This Row],[QTY/ CTN TG]]="",IF(db[[#This Row],[STN TG]]="","",12),LEFT(db[[#This Row],[QTY/ CTN TG]],SEARCH(" ",db[[#This Row],[QTY/ CTN TG]],1)-1))</f>
        <v>12</v>
      </c>
      <c r="Z24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86" s="40" t="str">
        <f>IF(db[[#This Row],[STN K]]="","",IF(db[[#This Row],[STN TG]]="LSN",12,""))</f>
        <v/>
      </c>
      <c r="AB2486" s="40" t="str">
        <f>IF(db[[#This Row],[STN TG]]="LSN","PCS","")</f>
        <v/>
      </c>
      <c r="AC2486" s="40">
        <f>db[[#This Row],[QTY B]]*IF(db[[#This Row],[QTY TG]]="",1,db[[#This Row],[QTY TG]])*IF(db[[#This Row],[QTY K]]="",1,db[[#This Row],[QTY K]])</f>
        <v>4320</v>
      </c>
      <c r="AD2486" s="40" t="str">
        <f>IF(db[[#This Row],[STN K]]="",IF(db[[#This Row],[STN TG]]="",db[[#This Row],[STN B]],db[[#This Row],[STN TG]]),db[[#This Row],[STN K]])</f>
        <v>PCS</v>
      </c>
      <c r="AE2486" s="40"/>
    </row>
    <row r="2487" spans="1:31" x14ac:dyDescent="0.25">
      <c r="A2487" s="40">
        <f t="shared" si="38"/>
        <v>2486</v>
      </c>
      <c r="B2487" s="5" t="str">
        <f>LOWER(SUBSTITUTE(SUBSTITUTE(SUBSTITUTE(SUBSTITUTE(SUBSTITUTE(SUBSTITUTE(SUBSTITUTE(SUBSTITUTE(db[[#This Row],[NB BM]]," ",),".",""),"-",""),"(",""),")",""),"/",""),"""",""),"+",""))</f>
        <v>pensil2bfancykypf3051</v>
      </c>
      <c r="C2487" s="5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D2487" s="5" t="str">
        <f>LOWER(SUBSTITUTE(SUBSTITUTE(SUBSTITUTE(SUBSTITUTE(SUBSTITUTE(SUBSTITUTE(SUBSTITUTE(SUBSTITUTE(SUBSTITUTE(db[[#This Row],[NB PAJAK]]," ",""),"-",""),"(",""),")",""),".",""),",",""),"/",""),"""",""),"+",""))</f>
        <v/>
      </c>
      <c r="E248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pensil2bfancykypf3051360lsnuntana</v>
      </c>
      <c r="F248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pensil2bfancykypf3051360lsn</v>
      </c>
      <c r="G2487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pensil2bfancykypf3051untana</v>
      </c>
      <c r="H248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pensil2bfancykypf3051360lsnuntana</v>
      </c>
      <c r="I2487" s="2" t="s">
        <v>956</v>
      </c>
      <c r="J2487" s="2" t="s">
        <v>1238</v>
      </c>
      <c r="K2487" s="14"/>
      <c r="L2487" s="2" t="s">
        <v>1336</v>
      </c>
      <c r="M2487" s="34" t="e">
        <f>IF(db[[#This Row],[NB NOTA_C]]="","",COUNTIF([2]!B_MSK[concat],db[[#This Row],[NB NOTA_C]]))</f>
        <v>#REF!</v>
      </c>
      <c r="N2487" s="14" t="s">
        <v>1349</v>
      </c>
      <c r="O2487" s="2" t="s">
        <v>1516</v>
      </c>
      <c r="P2487" s="2" t="s">
        <v>2444</v>
      </c>
      <c r="R2487" s="2" t="str">
        <f>IF(db[[#This Row],[QTY/ CTN]]="","",SUBSTITUTE(SUBSTITUTE(SUBSTITUTE(db[[#This Row],[QTY/ CTN]]," ","_",2),"(",""),")","")&amp;"_")</f>
        <v>360 LSN_</v>
      </c>
      <c r="S2487" s="2">
        <f>IF(db[[#This Row],[H_QTY/ CTN]]="","",SEARCH("_",db[[#This Row],[H_QTY/ CTN]]))</f>
        <v>8</v>
      </c>
      <c r="T2487" s="2">
        <f>IF(db[[#This Row],[H_QTY/ CTN]]="","",LEN(db[[#This Row],[H_QTY/ CTN]]))</f>
        <v>8</v>
      </c>
      <c r="U2487" s="41" t="str">
        <f>IF(db[[#This Row],[H_QTY/ CTN]]="","",LEFT(db[[#This Row],[H_QTY/ CTN]],db[[#This Row],[H_1]]-1))</f>
        <v>360 LSN</v>
      </c>
      <c r="V2487" s="40" t="str">
        <f>IF(NOT(db[[#This Row],[H_1]]=db[[#This Row],[H_2]]),MID(db[[#This Row],[H_QTY/ CTN]],db[[#This Row],[H_1]]+1,db[[#This Row],[H_2]]-db[[#This Row],[H_1]]-1),"")</f>
        <v/>
      </c>
      <c r="W2487" s="40" t="str">
        <f>IF(db[[#This Row],[QTY/ CTN B]]="","",LEFT(db[[#This Row],[QTY/ CTN B]],SEARCH(" ",db[[#This Row],[QTY/ CTN B]],1)-1))</f>
        <v>360</v>
      </c>
      <c r="X2487" s="40" t="str">
        <f>IF(db[[#This Row],[QTY/ CTN B]]="","",RIGHT(db[[#This Row],[QTY/ CTN B]],LEN(db[[#This Row],[QTY/ CTN B]])-SEARCH(" ",db[[#This Row],[QTY/ CTN B]],1)))</f>
        <v>LSN</v>
      </c>
      <c r="Y2487" s="40">
        <f>IF(db[[#This Row],[QTY/ CTN TG]]="",IF(db[[#This Row],[STN TG]]="","",12),LEFT(db[[#This Row],[QTY/ CTN TG]],SEARCH(" ",db[[#This Row],[QTY/ CTN TG]],1)-1))</f>
        <v>12</v>
      </c>
      <c r="Z24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87" s="40" t="str">
        <f>IF(db[[#This Row],[STN K]]="","",IF(db[[#This Row],[STN TG]]="LSN",12,""))</f>
        <v/>
      </c>
      <c r="AB2487" s="40" t="str">
        <f>IF(db[[#This Row],[STN TG]]="LSN","PCS","")</f>
        <v/>
      </c>
      <c r="AC2487" s="40">
        <f>db[[#This Row],[QTY B]]*IF(db[[#This Row],[QTY TG]]="",1,db[[#This Row],[QTY TG]])*IF(db[[#This Row],[QTY K]]="",1,db[[#This Row],[QTY K]])</f>
        <v>4320</v>
      </c>
      <c r="AD2487" s="40" t="str">
        <f>IF(db[[#This Row],[STN K]]="",IF(db[[#This Row],[STN TG]]="",db[[#This Row],[STN B]],db[[#This Row],[STN TG]]),db[[#This Row],[STN K]])</f>
        <v>PCS</v>
      </c>
      <c r="AE2487" s="40"/>
    </row>
    <row r="2488" spans="1:31" x14ac:dyDescent="0.25">
      <c r="A2488" s="40">
        <f t="shared" si="38"/>
        <v>2487</v>
      </c>
      <c r="B2488" s="5" t="str">
        <f>LOWER(SUBSTITUTE(SUBSTITUTE(SUBSTITUTE(SUBSTITUTE(SUBSTITUTE(SUBSTITUTE(SUBSTITUTE(SUBSTITUTE(db[[#This Row],[NB BM]]," ",),".",""),"-",""),"(",""),")",""),"/",""),"""",""),"+",""))</f>
        <v>pensil2bfancykypf3059</v>
      </c>
      <c r="C2488" s="5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D2488" s="5" t="str">
        <f>LOWER(SUBSTITUTE(SUBSTITUTE(SUBSTITUTE(SUBSTITUTE(SUBSTITUTE(SUBSTITUTE(SUBSTITUTE(SUBSTITUTE(SUBSTITUTE(db[[#This Row],[NB PAJAK]]," ",""),"-",""),"(",""),")",""),".",""),",",""),"/",""),"""",""),"+",""))</f>
        <v/>
      </c>
      <c r="E248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pensil2bfancykypf3059360lsnuntana</v>
      </c>
      <c r="F248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pensil2bfancykypf3059360lsn</v>
      </c>
      <c r="G2488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pensil2bfancykypf3059untana</v>
      </c>
      <c r="H248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pensil2bfancykypf3059360lsnuntana</v>
      </c>
      <c r="I2488" s="2" t="s">
        <v>957</v>
      </c>
      <c r="J2488" s="2" t="s">
        <v>1239</v>
      </c>
      <c r="K2488" s="14"/>
      <c r="L2488" s="2" t="s">
        <v>1336</v>
      </c>
      <c r="M2488" s="34" t="e">
        <f>IF(db[[#This Row],[NB NOTA_C]]="","",COUNTIF([2]!B_MSK[concat],db[[#This Row],[NB NOTA_C]]))</f>
        <v>#REF!</v>
      </c>
      <c r="N2488" s="14" t="s">
        <v>1349</v>
      </c>
      <c r="O2488" s="2" t="s">
        <v>1516</v>
      </c>
      <c r="P2488" s="2" t="s">
        <v>2444</v>
      </c>
      <c r="R2488" s="2" t="str">
        <f>IF(db[[#This Row],[QTY/ CTN]]="","",SUBSTITUTE(SUBSTITUTE(SUBSTITUTE(db[[#This Row],[QTY/ CTN]]," ","_",2),"(",""),")","")&amp;"_")</f>
        <v>360 LSN_</v>
      </c>
      <c r="S2488" s="2">
        <f>IF(db[[#This Row],[H_QTY/ CTN]]="","",SEARCH("_",db[[#This Row],[H_QTY/ CTN]]))</f>
        <v>8</v>
      </c>
      <c r="T2488" s="2">
        <f>IF(db[[#This Row],[H_QTY/ CTN]]="","",LEN(db[[#This Row],[H_QTY/ CTN]]))</f>
        <v>8</v>
      </c>
      <c r="U2488" s="41" t="str">
        <f>IF(db[[#This Row],[H_QTY/ CTN]]="","",LEFT(db[[#This Row],[H_QTY/ CTN]],db[[#This Row],[H_1]]-1))</f>
        <v>360 LSN</v>
      </c>
      <c r="V2488" s="40" t="str">
        <f>IF(NOT(db[[#This Row],[H_1]]=db[[#This Row],[H_2]]),MID(db[[#This Row],[H_QTY/ CTN]],db[[#This Row],[H_1]]+1,db[[#This Row],[H_2]]-db[[#This Row],[H_1]]-1),"")</f>
        <v/>
      </c>
      <c r="W2488" s="40" t="str">
        <f>IF(db[[#This Row],[QTY/ CTN B]]="","",LEFT(db[[#This Row],[QTY/ CTN B]],SEARCH(" ",db[[#This Row],[QTY/ CTN B]],1)-1))</f>
        <v>360</v>
      </c>
      <c r="X2488" s="40" t="str">
        <f>IF(db[[#This Row],[QTY/ CTN B]]="","",RIGHT(db[[#This Row],[QTY/ CTN B]],LEN(db[[#This Row],[QTY/ CTN B]])-SEARCH(" ",db[[#This Row],[QTY/ CTN B]],1)))</f>
        <v>LSN</v>
      </c>
      <c r="Y2488" s="40">
        <f>IF(db[[#This Row],[QTY/ CTN TG]]="",IF(db[[#This Row],[STN TG]]="","",12),LEFT(db[[#This Row],[QTY/ CTN TG]],SEARCH(" ",db[[#This Row],[QTY/ CTN TG]],1)-1))</f>
        <v>12</v>
      </c>
      <c r="Z24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88" s="40" t="str">
        <f>IF(db[[#This Row],[STN K]]="","",IF(db[[#This Row],[STN TG]]="LSN",12,""))</f>
        <v/>
      </c>
      <c r="AB2488" s="40" t="str">
        <f>IF(db[[#This Row],[STN TG]]="LSN","PCS","")</f>
        <v/>
      </c>
      <c r="AC2488" s="40">
        <f>db[[#This Row],[QTY B]]*IF(db[[#This Row],[QTY TG]]="",1,db[[#This Row],[QTY TG]])*IF(db[[#This Row],[QTY K]]="",1,db[[#This Row],[QTY K]])</f>
        <v>4320</v>
      </c>
      <c r="AD2488" s="40" t="str">
        <f>IF(db[[#This Row],[STN K]]="",IF(db[[#This Row],[STN TG]]="",db[[#This Row],[STN B]],db[[#This Row],[STN TG]]),db[[#This Row],[STN K]])</f>
        <v>PCS</v>
      </c>
      <c r="AE2488" s="40"/>
    </row>
    <row r="2489" spans="1:31" x14ac:dyDescent="0.25">
      <c r="A2489" s="40">
        <f t="shared" si="38"/>
        <v>2488</v>
      </c>
      <c r="B2489" s="5" t="str">
        <f>LOWER(SUBSTITUTE(SUBSTITUTE(SUBSTITUTE(SUBSTITUTE(SUBSTITUTE(SUBSTITUTE(SUBSTITUTE(SUBSTITUTE(db[[#This Row],[NB BM]]," ",),".",""),"-",""),"(",""),")",""),"/",""),"""",""),"+",""))</f>
        <v>pensil2bfancykypf3064</v>
      </c>
      <c r="C2489" s="5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D2489" s="5" t="str">
        <f>LOWER(SUBSTITUTE(SUBSTITUTE(SUBSTITUTE(SUBSTITUTE(SUBSTITUTE(SUBSTITUTE(SUBSTITUTE(SUBSTITUTE(SUBSTITUTE(db[[#This Row],[NB PAJAK]]," ",""),"-",""),"(",""),")",""),".",""),",",""),"/",""),"""",""),"+",""))</f>
        <v/>
      </c>
      <c r="E248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pensil2bfancykypf3064360lsnuntana</v>
      </c>
      <c r="F248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pensil2bfancykypf3064360lsn</v>
      </c>
      <c r="G2489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pensil2bfancykypf3064untana</v>
      </c>
      <c r="H248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pensil2bfancykypf3064360lsnuntana</v>
      </c>
      <c r="I2489" s="2" t="s">
        <v>1662</v>
      </c>
      <c r="J2489" s="2" t="s">
        <v>2761</v>
      </c>
      <c r="K2489" s="14"/>
      <c r="L2489" s="2" t="s">
        <v>1336</v>
      </c>
      <c r="M2489" s="34" t="e">
        <f>IF(db[[#This Row],[NB NOTA_C]]="","",COUNTIF([2]!B_MSK[concat],db[[#This Row],[NB NOTA_C]]))</f>
        <v>#REF!</v>
      </c>
      <c r="N2489" s="9" t="s">
        <v>1349</v>
      </c>
      <c r="O2489" s="5" t="s">
        <v>1516</v>
      </c>
      <c r="P2489" s="2" t="s">
        <v>2444</v>
      </c>
      <c r="R2489" s="2" t="str">
        <f>IF(db[[#This Row],[QTY/ CTN]]="","",SUBSTITUTE(SUBSTITUTE(SUBSTITUTE(db[[#This Row],[QTY/ CTN]]," ","_",2),"(",""),")","")&amp;"_")</f>
        <v>360 LSN_</v>
      </c>
      <c r="S2489" s="2">
        <f>IF(db[[#This Row],[H_QTY/ CTN]]="","",SEARCH("_",db[[#This Row],[H_QTY/ CTN]]))</f>
        <v>8</v>
      </c>
      <c r="T2489" s="2">
        <f>IF(db[[#This Row],[H_QTY/ CTN]]="","",LEN(db[[#This Row],[H_QTY/ CTN]]))</f>
        <v>8</v>
      </c>
      <c r="U2489" s="41" t="str">
        <f>IF(db[[#This Row],[H_QTY/ CTN]]="","",LEFT(db[[#This Row],[H_QTY/ CTN]],db[[#This Row],[H_1]]-1))</f>
        <v>360 LSN</v>
      </c>
      <c r="V2489" s="40" t="str">
        <f>IF(NOT(db[[#This Row],[H_1]]=db[[#This Row],[H_2]]),MID(db[[#This Row],[H_QTY/ CTN]],db[[#This Row],[H_1]]+1,db[[#This Row],[H_2]]-db[[#This Row],[H_1]]-1),"")</f>
        <v/>
      </c>
      <c r="W2489" s="40" t="str">
        <f>IF(db[[#This Row],[QTY/ CTN B]]="","",LEFT(db[[#This Row],[QTY/ CTN B]],SEARCH(" ",db[[#This Row],[QTY/ CTN B]],1)-1))</f>
        <v>360</v>
      </c>
      <c r="X2489" s="40" t="str">
        <f>IF(db[[#This Row],[QTY/ CTN B]]="","",RIGHT(db[[#This Row],[QTY/ CTN B]],LEN(db[[#This Row],[QTY/ CTN B]])-SEARCH(" ",db[[#This Row],[QTY/ CTN B]],1)))</f>
        <v>LSN</v>
      </c>
      <c r="Y2489" s="40">
        <f>IF(db[[#This Row],[QTY/ CTN TG]]="",IF(db[[#This Row],[STN TG]]="","",12),LEFT(db[[#This Row],[QTY/ CTN TG]],SEARCH(" ",db[[#This Row],[QTY/ CTN TG]],1)-1))</f>
        <v>12</v>
      </c>
      <c r="Z24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89" s="40" t="str">
        <f>IF(db[[#This Row],[STN K]]="","",IF(db[[#This Row],[STN TG]]="LSN",12,""))</f>
        <v/>
      </c>
      <c r="AB2489" s="40" t="str">
        <f>IF(db[[#This Row],[STN TG]]="LSN","PCS","")</f>
        <v/>
      </c>
      <c r="AC2489" s="40">
        <f>db[[#This Row],[QTY B]]*IF(db[[#This Row],[QTY TG]]="",1,db[[#This Row],[QTY TG]])*IF(db[[#This Row],[QTY K]]="",1,db[[#This Row],[QTY K]])</f>
        <v>4320</v>
      </c>
      <c r="AD2489" s="40" t="str">
        <f>IF(db[[#This Row],[STN K]]="",IF(db[[#This Row],[STN TG]]="",db[[#This Row],[STN B]],db[[#This Row],[STN TG]]),db[[#This Row],[STN K]])</f>
        <v>PCS</v>
      </c>
      <c r="AE2489" s="40"/>
    </row>
    <row r="2490" spans="1:31" x14ac:dyDescent="0.25">
      <c r="A2490" s="40">
        <f t="shared" si="38"/>
        <v>2489</v>
      </c>
      <c r="B2490" s="5" t="str">
        <f>LOWER(SUBSTITUTE(SUBSTITUTE(SUBSTITUTE(SUBSTITUTE(SUBSTITUTE(SUBSTITUTE(SUBSTITUTE(SUBSTITUTE(db[[#This Row],[NB BM]]," ",),".",""),"-",""),"(",""),")",""),"/",""),"""",""),"+",""))</f>
        <v>pensil2bfancykypf3065</v>
      </c>
      <c r="C2490" s="5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D2490" s="5" t="str">
        <f>LOWER(SUBSTITUTE(SUBSTITUTE(SUBSTITUTE(SUBSTITUTE(SUBSTITUTE(SUBSTITUTE(SUBSTITUTE(SUBSTITUTE(SUBSTITUTE(db[[#This Row],[NB PAJAK]]," ",""),"-",""),"(",""),")",""),".",""),",",""),"/",""),"""",""),"+",""))</f>
        <v>pensilkayagikypf30652bfancy</v>
      </c>
      <c r="E249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pensil2bfancykypf3065360lsnartomoro</v>
      </c>
      <c r="F249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pensil2bfancykypf3065360lsn</v>
      </c>
      <c r="G2490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pensil2bfancykypf3065artomoro</v>
      </c>
      <c r="H249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pensil2bfancykypf3065360lsnartomoro</v>
      </c>
      <c r="I2490" s="2" t="s">
        <v>958</v>
      </c>
      <c r="J2490" s="2" t="s">
        <v>1240</v>
      </c>
      <c r="K2490" s="14" t="s">
        <v>6509</v>
      </c>
      <c r="L2490" s="2" t="s">
        <v>1335</v>
      </c>
      <c r="M2490" s="34" t="e">
        <f>IF(db[[#This Row],[NB NOTA_C]]="","",COUNTIF([2]!B_MSK[concat],db[[#This Row],[NB NOTA_C]]))</f>
        <v>#REF!</v>
      </c>
      <c r="N2490" s="14">
        <v>99</v>
      </c>
      <c r="O2490" s="2" t="s">
        <v>1516</v>
      </c>
      <c r="P2490" s="2" t="s">
        <v>2444</v>
      </c>
      <c r="R2490" s="2" t="str">
        <f>IF(db[[#This Row],[QTY/ CTN]]="","",SUBSTITUTE(SUBSTITUTE(SUBSTITUTE(db[[#This Row],[QTY/ CTN]]," ","_",2),"(",""),")","")&amp;"_")</f>
        <v>360 LSN_</v>
      </c>
      <c r="S2490" s="2">
        <f>IF(db[[#This Row],[H_QTY/ CTN]]="","",SEARCH("_",db[[#This Row],[H_QTY/ CTN]]))</f>
        <v>8</v>
      </c>
      <c r="T2490" s="2">
        <f>IF(db[[#This Row],[H_QTY/ CTN]]="","",LEN(db[[#This Row],[H_QTY/ CTN]]))</f>
        <v>8</v>
      </c>
      <c r="U2490" s="41" t="str">
        <f>IF(db[[#This Row],[H_QTY/ CTN]]="","",LEFT(db[[#This Row],[H_QTY/ CTN]],db[[#This Row],[H_1]]-1))</f>
        <v>360 LSN</v>
      </c>
      <c r="V2490" s="40" t="str">
        <f>IF(NOT(db[[#This Row],[H_1]]=db[[#This Row],[H_2]]),MID(db[[#This Row],[H_QTY/ CTN]],db[[#This Row],[H_1]]+1,db[[#This Row],[H_2]]-db[[#This Row],[H_1]]-1),"")</f>
        <v/>
      </c>
      <c r="W2490" s="40" t="str">
        <f>IF(db[[#This Row],[QTY/ CTN B]]="","",LEFT(db[[#This Row],[QTY/ CTN B]],SEARCH(" ",db[[#This Row],[QTY/ CTN B]],1)-1))</f>
        <v>360</v>
      </c>
      <c r="X2490" s="40" t="str">
        <f>IF(db[[#This Row],[QTY/ CTN B]]="","",RIGHT(db[[#This Row],[QTY/ CTN B]],LEN(db[[#This Row],[QTY/ CTN B]])-SEARCH(" ",db[[#This Row],[QTY/ CTN B]],1)))</f>
        <v>LSN</v>
      </c>
      <c r="Y2490" s="40">
        <f>IF(db[[#This Row],[QTY/ CTN TG]]="",IF(db[[#This Row],[STN TG]]="","",12),LEFT(db[[#This Row],[QTY/ CTN TG]],SEARCH(" ",db[[#This Row],[QTY/ CTN TG]],1)-1))</f>
        <v>12</v>
      </c>
      <c r="Z24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90" s="40" t="str">
        <f>IF(db[[#This Row],[STN K]]="","",IF(db[[#This Row],[STN TG]]="LSN",12,""))</f>
        <v/>
      </c>
      <c r="AB2490" s="40" t="str">
        <f>IF(db[[#This Row],[STN TG]]="LSN","PCS","")</f>
        <v/>
      </c>
      <c r="AC2490" s="40">
        <f>db[[#This Row],[QTY B]]*IF(db[[#This Row],[QTY TG]]="",1,db[[#This Row],[QTY TG]])*IF(db[[#This Row],[QTY K]]="",1,db[[#This Row],[QTY K]])</f>
        <v>4320</v>
      </c>
      <c r="AD2490" s="40" t="str">
        <f>IF(db[[#This Row],[STN K]]="",IF(db[[#This Row],[STN TG]]="",db[[#This Row],[STN B]],db[[#This Row],[STN TG]]),db[[#This Row],[STN K]])</f>
        <v>PCS</v>
      </c>
      <c r="AE2490" s="40"/>
    </row>
    <row r="2491" spans="1:31" x14ac:dyDescent="0.25">
      <c r="A2491" s="40">
        <f t="shared" si="38"/>
        <v>2490</v>
      </c>
      <c r="B2491" s="5" t="str">
        <f>LOWER(SUBSTITUTE(SUBSTITUTE(SUBSTITUTE(SUBSTITUTE(SUBSTITUTE(SUBSTITUTE(SUBSTITUTE(SUBSTITUTE(db[[#This Row],[NB BM]]," ",),".",""),"-",""),"(",""),")",""),"/",""),"""",""),"+",""))</f>
        <v>pensil2bfancykypf3065</v>
      </c>
      <c r="C2491" s="5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D2491" s="5" t="str">
        <f>LOWER(SUBSTITUTE(SUBSTITUTE(SUBSTITUTE(SUBSTITUTE(SUBSTITUTE(SUBSTITUTE(SUBSTITUTE(SUBSTITUTE(SUBSTITUTE(db[[#This Row],[NB PAJAK]]," ",""),"-",""),"(",""),")",""),".",""),",",""),"/",""),"""",""),"+",""))</f>
        <v/>
      </c>
      <c r="E249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pensil2bfancykypf3065360lsnuntana</v>
      </c>
      <c r="F249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pensil2bfancykypf3065360lsn</v>
      </c>
      <c r="G2491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pensil2bfancykypf3065untana</v>
      </c>
      <c r="H249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pensil2bfancykypf3065360lsnuntana</v>
      </c>
      <c r="I2491" s="2" t="s">
        <v>958</v>
      </c>
      <c r="J2491" s="2" t="s">
        <v>1240</v>
      </c>
      <c r="K2491" s="14"/>
      <c r="L2491" s="2" t="s">
        <v>1336</v>
      </c>
      <c r="M2491" s="34" t="e">
        <f>IF(db[[#This Row],[NB NOTA_C]]="","",COUNTIF([2]!B_MSK[concat],db[[#This Row],[NB NOTA_C]]))</f>
        <v>#REF!</v>
      </c>
      <c r="N2491" s="14" t="s">
        <v>1349</v>
      </c>
      <c r="O2491" s="2" t="s">
        <v>1516</v>
      </c>
      <c r="P2491" s="2" t="s">
        <v>2444</v>
      </c>
      <c r="R2491" s="2" t="str">
        <f>IF(db[[#This Row],[QTY/ CTN]]="","",SUBSTITUTE(SUBSTITUTE(SUBSTITUTE(db[[#This Row],[QTY/ CTN]]," ","_",2),"(",""),")","")&amp;"_")</f>
        <v>360 LSN_</v>
      </c>
      <c r="S2491" s="2">
        <f>IF(db[[#This Row],[H_QTY/ CTN]]="","",SEARCH("_",db[[#This Row],[H_QTY/ CTN]]))</f>
        <v>8</v>
      </c>
      <c r="T2491" s="2">
        <f>IF(db[[#This Row],[H_QTY/ CTN]]="","",LEN(db[[#This Row],[H_QTY/ CTN]]))</f>
        <v>8</v>
      </c>
      <c r="U2491" s="41" t="str">
        <f>IF(db[[#This Row],[H_QTY/ CTN]]="","",LEFT(db[[#This Row],[H_QTY/ CTN]],db[[#This Row],[H_1]]-1))</f>
        <v>360 LSN</v>
      </c>
      <c r="V2491" s="40" t="str">
        <f>IF(NOT(db[[#This Row],[H_1]]=db[[#This Row],[H_2]]),MID(db[[#This Row],[H_QTY/ CTN]],db[[#This Row],[H_1]]+1,db[[#This Row],[H_2]]-db[[#This Row],[H_1]]-1),"")</f>
        <v/>
      </c>
      <c r="W2491" s="40" t="str">
        <f>IF(db[[#This Row],[QTY/ CTN B]]="","",LEFT(db[[#This Row],[QTY/ CTN B]],SEARCH(" ",db[[#This Row],[QTY/ CTN B]],1)-1))</f>
        <v>360</v>
      </c>
      <c r="X2491" s="40" t="str">
        <f>IF(db[[#This Row],[QTY/ CTN B]]="","",RIGHT(db[[#This Row],[QTY/ CTN B]],LEN(db[[#This Row],[QTY/ CTN B]])-SEARCH(" ",db[[#This Row],[QTY/ CTN B]],1)))</f>
        <v>LSN</v>
      </c>
      <c r="Y2491" s="40">
        <f>IF(db[[#This Row],[QTY/ CTN TG]]="",IF(db[[#This Row],[STN TG]]="","",12),LEFT(db[[#This Row],[QTY/ CTN TG]],SEARCH(" ",db[[#This Row],[QTY/ CTN TG]],1)-1))</f>
        <v>12</v>
      </c>
      <c r="Z24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91" s="40" t="str">
        <f>IF(db[[#This Row],[STN K]]="","",IF(db[[#This Row],[STN TG]]="LSN",12,""))</f>
        <v/>
      </c>
      <c r="AB2491" s="40" t="str">
        <f>IF(db[[#This Row],[STN TG]]="LSN","PCS","")</f>
        <v/>
      </c>
      <c r="AC2491" s="40">
        <f>db[[#This Row],[QTY B]]*IF(db[[#This Row],[QTY TG]]="",1,db[[#This Row],[QTY TG]])*IF(db[[#This Row],[QTY K]]="",1,db[[#This Row],[QTY K]])</f>
        <v>4320</v>
      </c>
      <c r="AD2491" s="40" t="str">
        <f>IF(db[[#This Row],[STN K]]="",IF(db[[#This Row],[STN TG]]="",db[[#This Row],[STN B]],db[[#This Row],[STN TG]]),db[[#This Row],[STN K]])</f>
        <v>PCS</v>
      </c>
      <c r="AE2491" s="40"/>
    </row>
    <row r="2492" spans="1:31" x14ac:dyDescent="0.25">
      <c r="A2492" s="40">
        <f t="shared" si="38"/>
        <v>2491</v>
      </c>
      <c r="B2492" s="5" t="str">
        <f>LOWER(SUBSTITUTE(SUBSTITUTE(SUBSTITUTE(SUBSTITUTE(SUBSTITUTE(SUBSTITUTE(SUBSTITUTE(SUBSTITUTE(db[[#This Row],[NB BM]]," ",),".",""),"-",""),"(",""),")",""),"/",""),"""",""),"+",""))</f>
        <v>pensil2bfancykypf3066</v>
      </c>
      <c r="C2492" s="5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D2492" s="5" t="str">
        <f>LOWER(SUBSTITUTE(SUBSTITUTE(SUBSTITUTE(SUBSTITUTE(SUBSTITUTE(SUBSTITUTE(SUBSTITUTE(SUBSTITUTE(SUBSTITUTE(db[[#This Row],[NB PAJAK]]," ",""),"-",""),"(",""),")",""),".",""),",",""),"/",""),"""",""),"+",""))</f>
        <v/>
      </c>
      <c r="E249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pensil2bfancykypf3066360lsnuntana</v>
      </c>
      <c r="F249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pensil2bfancykypf3066360lsn</v>
      </c>
      <c r="G2492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pensil2bfancykypf3066untana</v>
      </c>
      <c r="H249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pensil2bfancykypf3066360lsnuntana</v>
      </c>
      <c r="I2492" s="2" t="s">
        <v>2953</v>
      </c>
      <c r="J2492" s="2" t="s">
        <v>2952</v>
      </c>
      <c r="K2492" s="14"/>
      <c r="L2492" s="2" t="s">
        <v>1336</v>
      </c>
      <c r="M2492" s="33" t="e">
        <f>IF(db[[#This Row],[NB NOTA_C]]="","",COUNTIF([2]!B_MSK[concat],db[[#This Row],[NB NOTA_C]]))</f>
        <v>#REF!</v>
      </c>
      <c r="N2492" s="9" t="s">
        <v>2305</v>
      </c>
      <c r="O2492" s="5" t="s">
        <v>1516</v>
      </c>
      <c r="P2492" s="2" t="s">
        <v>2444</v>
      </c>
      <c r="Q2492" s="5"/>
      <c r="R2492" s="5" t="str">
        <f>IF(db[[#This Row],[QTY/ CTN]]="","",SUBSTITUTE(SUBSTITUTE(SUBSTITUTE(db[[#This Row],[QTY/ CTN]]," ","_",2),"(",""),")","")&amp;"_")</f>
        <v>360 LSN_</v>
      </c>
      <c r="S2492" s="5">
        <f>IF(db[[#This Row],[H_QTY/ CTN]]="","",SEARCH("_",db[[#This Row],[H_QTY/ CTN]]))</f>
        <v>8</v>
      </c>
      <c r="T2492" s="5">
        <f>IF(db[[#This Row],[H_QTY/ CTN]]="","",LEN(db[[#This Row],[H_QTY/ CTN]]))</f>
        <v>8</v>
      </c>
      <c r="U2492" s="40" t="str">
        <f>IF(db[[#This Row],[H_QTY/ CTN]]="","",LEFT(db[[#This Row],[H_QTY/ CTN]],db[[#This Row],[H_1]]-1))</f>
        <v>360 LSN</v>
      </c>
      <c r="V2492" s="40" t="str">
        <f>IF(NOT(db[[#This Row],[H_1]]=db[[#This Row],[H_2]]),MID(db[[#This Row],[H_QTY/ CTN]],db[[#This Row],[H_1]]+1,db[[#This Row],[H_2]]-db[[#This Row],[H_1]]-1),"")</f>
        <v/>
      </c>
      <c r="W2492" s="40" t="str">
        <f>IF(db[[#This Row],[QTY/ CTN B]]="","",LEFT(db[[#This Row],[QTY/ CTN B]],SEARCH(" ",db[[#This Row],[QTY/ CTN B]],1)-1))</f>
        <v>360</v>
      </c>
      <c r="X2492" s="40" t="str">
        <f>IF(db[[#This Row],[QTY/ CTN B]]="","",RIGHT(db[[#This Row],[QTY/ CTN B]],LEN(db[[#This Row],[QTY/ CTN B]])-SEARCH(" ",db[[#This Row],[QTY/ CTN B]],1)))</f>
        <v>LSN</v>
      </c>
      <c r="Y2492" s="40">
        <f>IF(db[[#This Row],[QTY/ CTN TG]]="",IF(db[[#This Row],[STN TG]]="","",12),LEFT(db[[#This Row],[QTY/ CTN TG]],SEARCH(" ",db[[#This Row],[QTY/ CTN TG]],1)-1))</f>
        <v>12</v>
      </c>
      <c r="Z24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92" s="40" t="str">
        <f>IF(db[[#This Row],[STN K]]="","",IF(db[[#This Row],[STN TG]]="LSN",12,""))</f>
        <v/>
      </c>
      <c r="AB2492" s="40" t="str">
        <f>IF(db[[#This Row],[STN TG]]="LSN","PCS","")</f>
        <v/>
      </c>
      <c r="AC2492" s="40">
        <f>db[[#This Row],[QTY B]]*IF(db[[#This Row],[QTY TG]]="",1,db[[#This Row],[QTY TG]])*IF(db[[#This Row],[QTY K]]="",1,db[[#This Row],[QTY K]])</f>
        <v>4320</v>
      </c>
      <c r="AD2492" s="40" t="str">
        <f>IF(db[[#This Row],[STN K]]="",IF(db[[#This Row],[STN TG]]="",db[[#This Row],[STN B]],db[[#This Row],[STN TG]]),db[[#This Row],[STN K]])</f>
        <v>PCS</v>
      </c>
      <c r="AE2492" s="40"/>
    </row>
    <row r="2493" spans="1:31" x14ac:dyDescent="0.25">
      <c r="A2493" s="40">
        <f t="shared" si="38"/>
        <v>2492</v>
      </c>
      <c r="B2493" s="5" t="str">
        <f>LOWER(SUBSTITUTE(SUBSTITUTE(SUBSTITUTE(SUBSTITUTE(SUBSTITUTE(SUBSTITUTE(SUBSTITUTE(SUBSTITUTE(db[[#This Row],[NB BM]]," ",),".",""),"-",""),"(",""),")",""),"/",""),"""",""),"+",""))</f>
        <v>pensil2bfancykyps2022</v>
      </c>
      <c r="C2493" s="5" t="str">
        <f>LOWER(SUBSTITUTE(SUBSTITUTE(SUBSTITUTE(SUBSTITUTE(SUBSTITUTE(SUBSTITUTE(SUBSTITUTE(SUBSTITUTE(SUBSTITUTE(db[[#This Row],[NB NOTA]]," ",),".",""),"-",""),"(",""),")",""),",",""),"/",""),"""",""),"+",""))</f>
        <v>pensil2bfancykyps2022</v>
      </c>
      <c r="D2493" s="5" t="str">
        <f>LOWER(SUBSTITUTE(SUBSTITUTE(SUBSTITUTE(SUBSTITUTE(SUBSTITUTE(SUBSTITUTE(SUBSTITUTE(SUBSTITUTE(SUBSTITUTE(db[[#This Row],[NB PAJAK]]," ",""),"-",""),"(",""),")",""),".",""),",",""),"/",""),"""",""),"+",""))</f>
        <v/>
      </c>
      <c r="E249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pensil2bfancykyps2022360lsnuntana</v>
      </c>
      <c r="F249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pensil2bfancykyps2022360lsn</v>
      </c>
      <c r="G2493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pensil2bfancykyps2022untana</v>
      </c>
      <c r="H249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pensil2bfancykyps2022360lsnuntana</v>
      </c>
      <c r="I2493" s="2" t="s">
        <v>7666</v>
      </c>
      <c r="J2493" s="2" t="s">
        <v>7522</v>
      </c>
      <c r="K2493" s="14"/>
      <c r="L2493" s="70" t="s">
        <v>1336</v>
      </c>
      <c r="M2493" s="33" t="e">
        <f>IF(db[[#This Row],[NB NOTA_C]]="","",COUNTIF([2]!B_MSK[concat],db[[#This Row],[NB NOTA_C]]))</f>
        <v>#REF!</v>
      </c>
      <c r="N2493" s="9" t="s">
        <v>2305</v>
      </c>
      <c r="O2493" s="5" t="s">
        <v>1516</v>
      </c>
      <c r="Q2493" s="5"/>
      <c r="R2493" s="5" t="str">
        <f>IF(db[[#This Row],[QTY/ CTN]]="","",SUBSTITUTE(SUBSTITUTE(SUBSTITUTE(db[[#This Row],[QTY/ CTN]]," ","_",2),"(",""),")","")&amp;"_")</f>
        <v>360 LSN_</v>
      </c>
      <c r="S2493" s="5">
        <f>IF(db[[#This Row],[H_QTY/ CTN]]="","",SEARCH("_",db[[#This Row],[H_QTY/ CTN]]))</f>
        <v>8</v>
      </c>
      <c r="T2493" s="5">
        <f>IF(db[[#This Row],[H_QTY/ CTN]]="","",LEN(db[[#This Row],[H_QTY/ CTN]]))</f>
        <v>8</v>
      </c>
      <c r="U2493" s="40" t="str">
        <f>IF(db[[#This Row],[H_QTY/ CTN]]="","",LEFT(db[[#This Row],[H_QTY/ CTN]],db[[#This Row],[H_1]]-1))</f>
        <v>360 LSN</v>
      </c>
      <c r="V2493" s="40" t="str">
        <f>IF(NOT(db[[#This Row],[H_1]]=db[[#This Row],[H_2]]),MID(db[[#This Row],[H_QTY/ CTN]],db[[#This Row],[H_1]]+1,db[[#This Row],[H_2]]-db[[#This Row],[H_1]]-1),"")</f>
        <v/>
      </c>
      <c r="W2493" s="40" t="str">
        <f>IF(db[[#This Row],[QTY/ CTN B]]="","",LEFT(db[[#This Row],[QTY/ CTN B]],SEARCH(" ",db[[#This Row],[QTY/ CTN B]],1)-1))</f>
        <v>360</v>
      </c>
      <c r="X2493" s="40" t="str">
        <f>IF(db[[#This Row],[QTY/ CTN B]]="","",RIGHT(db[[#This Row],[QTY/ CTN B]],LEN(db[[#This Row],[QTY/ CTN B]])-SEARCH(" ",db[[#This Row],[QTY/ CTN B]],1)))</f>
        <v>LSN</v>
      </c>
      <c r="Y2493" s="40">
        <f>IF(db[[#This Row],[QTY/ CTN TG]]="",IF(db[[#This Row],[STN TG]]="","",12),LEFT(db[[#This Row],[QTY/ CTN TG]],SEARCH(" ",db[[#This Row],[QTY/ CTN TG]],1)-1))</f>
        <v>12</v>
      </c>
      <c r="Z24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93" s="40" t="str">
        <f>IF(db[[#This Row],[STN K]]="","",IF(db[[#This Row],[STN TG]]="LSN",12,""))</f>
        <v/>
      </c>
      <c r="AB2493" s="40" t="str">
        <f>IF(db[[#This Row],[STN TG]]="LSN","PCS","")</f>
        <v/>
      </c>
      <c r="AC2493" s="40">
        <f>db[[#This Row],[QTY B]]*IF(db[[#This Row],[QTY TG]]="",1,db[[#This Row],[QTY TG]])*IF(db[[#This Row],[QTY K]]="",1,db[[#This Row],[QTY K]])</f>
        <v>4320</v>
      </c>
      <c r="AD2493" s="40" t="str">
        <f>IF(db[[#This Row],[STN K]]="",IF(db[[#This Row],[STN TG]]="",db[[#This Row],[STN B]],db[[#This Row],[STN TG]]),db[[#This Row],[STN K]])</f>
        <v>PCS</v>
      </c>
      <c r="AE2493" s="40"/>
    </row>
    <row r="2494" spans="1:31" x14ac:dyDescent="0.25">
      <c r="A2494" s="40">
        <f t="shared" si="38"/>
        <v>2493</v>
      </c>
      <c r="B2494" s="5" t="str">
        <f>LOWER(SUBSTITUTE(SUBSTITUTE(SUBSTITUTE(SUBSTITUTE(SUBSTITUTE(SUBSTITUTE(SUBSTITUTE(SUBSTITUTE(db[[#This Row],[NB BM]]," ",),".",""),"-",""),"(",""),")",""),"/",""),"""",""),"+",""))</f>
        <v>pensil2bkayagianimalkyps2022b</v>
      </c>
      <c r="C2494" s="5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D2494" s="5" t="str">
        <f>LOWER(SUBSTITUTE(SUBSTITUTE(SUBSTITUTE(SUBSTITUTE(SUBSTITUTE(SUBSTITUTE(SUBSTITUTE(SUBSTITUTE(SUBSTITUTE(db[[#This Row],[NB PAJAK]]," ",""),"-",""),"(",""),")",""),".",""),",",""),"/",""),"""",""),"+",""))</f>
        <v/>
      </c>
      <c r="E249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pensil2bkayagianimalkyps2022b360lsnuntana</v>
      </c>
      <c r="F249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pensil2bkayagianimalkyps2022360lsn</v>
      </c>
      <c r="G2494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pensil2bkayagianimalkyps2022untana</v>
      </c>
      <c r="H249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pensil2bkayagianimalkyps2022360lsnuntana</v>
      </c>
      <c r="I2494" s="2" t="s">
        <v>1663</v>
      </c>
      <c r="J2494" s="2" t="s">
        <v>2767</v>
      </c>
      <c r="K2494" s="14"/>
      <c r="L2494" s="2" t="s">
        <v>1336</v>
      </c>
      <c r="M2494" s="34" t="e">
        <f>IF(db[[#This Row],[NB NOTA_C]]="","",COUNTIF([2]!B_MSK[concat],db[[#This Row],[NB NOTA_C]]))</f>
        <v>#REF!</v>
      </c>
      <c r="N2494" s="9" t="s">
        <v>1349</v>
      </c>
      <c r="O2494" s="5" t="s">
        <v>1516</v>
      </c>
      <c r="P2494" s="2" t="s">
        <v>2444</v>
      </c>
      <c r="R2494" s="2" t="str">
        <f>IF(db[[#This Row],[QTY/ CTN]]="","",SUBSTITUTE(SUBSTITUTE(SUBSTITUTE(db[[#This Row],[QTY/ CTN]]," ","_",2),"(",""),")","")&amp;"_")</f>
        <v>360 LSN_</v>
      </c>
      <c r="S2494" s="2">
        <f>IF(db[[#This Row],[H_QTY/ CTN]]="","",SEARCH("_",db[[#This Row],[H_QTY/ CTN]]))</f>
        <v>8</v>
      </c>
      <c r="T2494" s="2">
        <f>IF(db[[#This Row],[H_QTY/ CTN]]="","",LEN(db[[#This Row],[H_QTY/ CTN]]))</f>
        <v>8</v>
      </c>
      <c r="U2494" s="41" t="str">
        <f>IF(db[[#This Row],[H_QTY/ CTN]]="","",LEFT(db[[#This Row],[H_QTY/ CTN]],db[[#This Row],[H_1]]-1))</f>
        <v>360 LSN</v>
      </c>
      <c r="V2494" s="40" t="str">
        <f>IF(NOT(db[[#This Row],[H_1]]=db[[#This Row],[H_2]]),MID(db[[#This Row],[H_QTY/ CTN]],db[[#This Row],[H_1]]+1,db[[#This Row],[H_2]]-db[[#This Row],[H_1]]-1),"")</f>
        <v/>
      </c>
      <c r="W2494" s="40" t="str">
        <f>IF(db[[#This Row],[QTY/ CTN B]]="","",LEFT(db[[#This Row],[QTY/ CTN B]],SEARCH(" ",db[[#This Row],[QTY/ CTN B]],1)-1))</f>
        <v>360</v>
      </c>
      <c r="X2494" s="40" t="str">
        <f>IF(db[[#This Row],[QTY/ CTN B]]="","",RIGHT(db[[#This Row],[QTY/ CTN B]],LEN(db[[#This Row],[QTY/ CTN B]])-SEARCH(" ",db[[#This Row],[QTY/ CTN B]],1)))</f>
        <v>LSN</v>
      </c>
      <c r="Y2494" s="40">
        <f>IF(db[[#This Row],[QTY/ CTN TG]]="",IF(db[[#This Row],[STN TG]]="","",12),LEFT(db[[#This Row],[QTY/ CTN TG]],SEARCH(" ",db[[#This Row],[QTY/ CTN TG]],1)-1))</f>
        <v>12</v>
      </c>
      <c r="Z24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94" s="40" t="str">
        <f>IF(db[[#This Row],[STN K]]="","",IF(db[[#This Row],[STN TG]]="LSN",12,""))</f>
        <v/>
      </c>
      <c r="AB2494" s="40" t="str">
        <f>IF(db[[#This Row],[STN TG]]="LSN","PCS","")</f>
        <v/>
      </c>
      <c r="AC2494" s="40">
        <f>db[[#This Row],[QTY B]]*IF(db[[#This Row],[QTY TG]]="",1,db[[#This Row],[QTY TG]])*IF(db[[#This Row],[QTY K]]="",1,db[[#This Row],[QTY K]])</f>
        <v>4320</v>
      </c>
      <c r="AD2494" s="40" t="str">
        <f>IF(db[[#This Row],[STN K]]="",IF(db[[#This Row],[STN TG]]="",db[[#This Row],[STN B]],db[[#This Row],[STN TG]]),db[[#This Row],[STN K]])</f>
        <v>PCS</v>
      </c>
      <c r="AE2494" s="40"/>
    </row>
    <row r="2495" spans="1:31" x14ac:dyDescent="0.25">
      <c r="A2495" s="40">
        <f t="shared" si="38"/>
        <v>2494</v>
      </c>
      <c r="B2495" s="5" t="str">
        <f>LOWER(SUBSTITUTE(SUBSTITUTE(SUBSTITUTE(SUBSTITUTE(SUBSTITUTE(SUBSTITUTE(SUBSTITUTE(SUBSTITUTE(db[[#This Row],[NB BM]]," ",),".",""),"-",""),"(",""),")",""),"/",""),"""",""),"+",""))</f>
        <v>pensil2bkayagibatikkypb2029</v>
      </c>
      <c r="C2495" s="5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D2495" s="5" t="str">
        <f>LOWER(SUBSTITUTE(SUBSTITUTE(SUBSTITUTE(SUBSTITUTE(SUBSTITUTE(SUBSTITUTE(SUBSTITUTE(SUBSTITUTE(SUBSTITUTE(db[[#This Row],[NB PAJAK]]," ",""),"-",""),"(",""),")",""),".",""),",",""),"/",""),"""",""),"+",""))</f>
        <v/>
      </c>
      <c r="E249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pensil2bkayagibatikkypb2029360lsnuntana</v>
      </c>
      <c r="F249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pensil2bkayagibatikkypb2029360lsn</v>
      </c>
      <c r="G2495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pensil2bkayagibatikkypb2029untana</v>
      </c>
      <c r="H249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pensil2bkayagibatikkypb2029360lsnuntana</v>
      </c>
      <c r="I2495" s="2" t="s">
        <v>1664</v>
      </c>
      <c r="J2495" s="2" t="s">
        <v>2766</v>
      </c>
      <c r="K2495" s="14"/>
      <c r="L2495" s="2" t="s">
        <v>1336</v>
      </c>
      <c r="M2495" s="34" t="e">
        <f>IF(db[[#This Row],[NB NOTA_C]]="","",COUNTIF([2]!B_MSK[concat],db[[#This Row],[NB NOTA_C]]))</f>
        <v>#REF!</v>
      </c>
      <c r="N2495" s="9" t="s">
        <v>1349</v>
      </c>
      <c r="O2495" s="5" t="s">
        <v>1516</v>
      </c>
      <c r="P2495" s="2" t="s">
        <v>2444</v>
      </c>
      <c r="R2495" s="2" t="str">
        <f>IF(db[[#This Row],[QTY/ CTN]]="","",SUBSTITUTE(SUBSTITUTE(SUBSTITUTE(db[[#This Row],[QTY/ CTN]]," ","_",2),"(",""),")","")&amp;"_")</f>
        <v>360 LSN_</v>
      </c>
      <c r="S2495" s="2">
        <f>IF(db[[#This Row],[H_QTY/ CTN]]="","",SEARCH("_",db[[#This Row],[H_QTY/ CTN]]))</f>
        <v>8</v>
      </c>
      <c r="T2495" s="2">
        <f>IF(db[[#This Row],[H_QTY/ CTN]]="","",LEN(db[[#This Row],[H_QTY/ CTN]]))</f>
        <v>8</v>
      </c>
      <c r="U2495" s="41" t="str">
        <f>IF(db[[#This Row],[H_QTY/ CTN]]="","",LEFT(db[[#This Row],[H_QTY/ CTN]],db[[#This Row],[H_1]]-1))</f>
        <v>360 LSN</v>
      </c>
      <c r="V2495" s="40" t="str">
        <f>IF(NOT(db[[#This Row],[H_1]]=db[[#This Row],[H_2]]),MID(db[[#This Row],[H_QTY/ CTN]],db[[#This Row],[H_1]]+1,db[[#This Row],[H_2]]-db[[#This Row],[H_1]]-1),"")</f>
        <v/>
      </c>
      <c r="W2495" s="40" t="str">
        <f>IF(db[[#This Row],[QTY/ CTN B]]="","",LEFT(db[[#This Row],[QTY/ CTN B]],SEARCH(" ",db[[#This Row],[QTY/ CTN B]],1)-1))</f>
        <v>360</v>
      </c>
      <c r="X2495" s="40" t="str">
        <f>IF(db[[#This Row],[QTY/ CTN B]]="","",RIGHT(db[[#This Row],[QTY/ CTN B]],LEN(db[[#This Row],[QTY/ CTN B]])-SEARCH(" ",db[[#This Row],[QTY/ CTN B]],1)))</f>
        <v>LSN</v>
      </c>
      <c r="Y2495" s="40">
        <f>IF(db[[#This Row],[QTY/ CTN TG]]="",IF(db[[#This Row],[STN TG]]="","",12),LEFT(db[[#This Row],[QTY/ CTN TG]],SEARCH(" ",db[[#This Row],[QTY/ CTN TG]],1)-1))</f>
        <v>12</v>
      </c>
      <c r="Z24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95" s="40" t="str">
        <f>IF(db[[#This Row],[STN K]]="","",IF(db[[#This Row],[STN TG]]="LSN",12,""))</f>
        <v/>
      </c>
      <c r="AB2495" s="40" t="str">
        <f>IF(db[[#This Row],[STN TG]]="LSN","PCS","")</f>
        <v/>
      </c>
      <c r="AC2495" s="40">
        <f>db[[#This Row],[QTY B]]*IF(db[[#This Row],[QTY TG]]="",1,db[[#This Row],[QTY TG]])*IF(db[[#This Row],[QTY K]]="",1,db[[#This Row],[QTY K]])</f>
        <v>4320</v>
      </c>
      <c r="AD2495" s="40" t="str">
        <f>IF(db[[#This Row],[STN K]]="",IF(db[[#This Row],[STN TG]]="",db[[#This Row],[STN B]],db[[#This Row],[STN TG]]),db[[#This Row],[STN K]])</f>
        <v>PCS</v>
      </c>
      <c r="AE2495" s="40"/>
    </row>
    <row r="2496" spans="1:31" x14ac:dyDescent="0.25">
      <c r="A2496" s="40">
        <f t="shared" si="38"/>
        <v>2495</v>
      </c>
      <c r="B2496" s="5" t="str">
        <f>LOWER(SUBSTITUTE(SUBSTITUTE(SUBSTITUTE(SUBSTITUTE(SUBSTITUTE(SUBSTITUTE(SUBSTITUTE(SUBSTITUTE(db[[#This Row],[NB BM]]," ",),".",""),"-",""),"(",""),")",""),"/",""),"""",""),"+",""))</f>
        <v>pensil2bkayagifancykypf3063</v>
      </c>
      <c r="C2496" s="5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D2496" s="5" t="str">
        <f>LOWER(SUBSTITUTE(SUBSTITUTE(SUBSTITUTE(SUBSTITUTE(SUBSTITUTE(SUBSTITUTE(SUBSTITUTE(SUBSTITUTE(SUBSTITUTE(db[[#This Row],[NB PAJAK]]," ",""),"-",""),"(",""),")",""),".",""),",",""),"/",""),"""",""),"+",""))</f>
        <v>pensilkayagikypf30632bfancy</v>
      </c>
      <c r="E249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pensil2bkayagifancykypf3063360lsnartomoro</v>
      </c>
      <c r="F249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pensil2bkayagifancykypf3063360lsn</v>
      </c>
      <c r="G2496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pensil2bkayagifancykypf3063artomoro</v>
      </c>
      <c r="H249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pensil2bkayagifancykypf3063360lsnartomoro</v>
      </c>
      <c r="I2496" s="2" t="s">
        <v>959</v>
      </c>
      <c r="J2496" s="2" t="s">
        <v>1241</v>
      </c>
      <c r="K2496" s="14" t="s">
        <v>6510</v>
      </c>
      <c r="L2496" s="2" t="s">
        <v>1335</v>
      </c>
      <c r="M2496" s="34" t="e">
        <f>IF(db[[#This Row],[NB NOTA_C]]="","",COUNTIF([2]!B_MSK[concat],db[[#This Row],[NB NOTA_C]]))</f>
        <v>#REF!</v>
      </c>
      <c r="N2496" s="14">
        <v>99</v>
      </c>
      <c r="O2496" s="2" t="s">
        <v>1516</v>
      </c>
      <c r="P2496" s="2" t="s">
        <v>2444</v>
      </c>
      <c r="R2496" s="2" t="str">
        <f>IF(db[[#This Row],[QTY/ CTN]]="","",SUBSTITUTE(SUBSTITUTE(SUBSTITUTE(db[[#This Row],[QTY/ CTN]]," ","_",2),"(",""),")","")&amp;"_")</f>
        <v>360 LSN_</v>
      </c>
      <c r="S2496" s="2">
        <f>IF(db[[#This Row],[H_QTY/ CTN]]="","",SEARCH("_",db[[#This Row],[H_QTY/ CTN]]))</f>
        <v>8</v>
      </c>
      <c r="T2496" s="2">
        <f>IF(db[[#This Row],[H_QTY/ CTN]]="","",LEN(db[[#This Row],[H_QTY/ CTN]]))</f>
        <v>8</v>
      </c>
      <c r="U2496" s="41" t="str">
        <f>IF(db[[#This Row],[H_QTY/ CTN]]="","",LEFT(db[[#This Row],[H_QTY/ CTN]],db[[#This Row],[H_1]]-1))</f>
        <v>360 LSN</v>
      </c>
      <c r="V2496" s="40" t="str">
        <f>IF(NOT(db[[#This Row],[H_1]]=db[[#This Row],[H_2]]),MID(db[[#This Row],[H_QTY/ CTN]],db[[#This Row],[H_1]]+1,db[[#This Row],[H_2]]-db[[#This Row],[H_1]]-1),"")</f>
        <v/>
      </c>
      <c r="W2496" s="40" t="str">
        <f>IF(db[[#This Row],[QTY/ CTN B]]="","",LEFT(db[[#This Row],[QTY/ CTN B]],SEARCH(" ",db[[#This Row],[QTY/ CTN B]],1)-1))</f>
        <v>360</v>
      </c>
      <c r="X2496" s="40" t="str">
        <f>IF(db[[#This Row],[QTY/ CTN B]]="","",RIGHT(db[[#This Row],[QTY/ CTN B]],LEN(db[[#This Row],[QTY/ CTN B]])-SEARCH(" ",db[[#This Row],[QTY/ CTN B]],1)))</f>
        <v>LSN</v>
      </c>
      <c r="Y2496" s="40">
        <f>IF(db[[#This Row],[QTY/ CTN TG]]="",IF(db[[#This Row],[STN TG]]="","",12),LEFT(db[[#This Row],[QTY/ CTN TG]],SEARCH(" ",db[[#This Row],[QTY/ CTN TG]],1)-1))</f>
        <v>12</v>
      </c>
      <c r="Z24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96" s="40" t="str">
        <f>IF(db[[#This Row],[STN K]]="","",IF(db[[#This Row],[STN TG]]="LSN",12,""))</f>
        <v/>
      </c>
      <c r="AB2496" s="40" t="str">
        <f>IF(db[[#This Row],[STN TG]]="LSN","PCS","")</f>
        <v/>
      </c>
      <c r="AC2496" s="40">
        <f>db[[#This Row],[QTY B]]*IF(db[[#This Row],[QTY TG]]="",1,db[[#This Row],[QTY TG]])*IF(db[[#This Row],[QTY K]]="",1,db[[#This Row],[QTY K]])</f>
        <v>4320</v>
      </c>
      <c r="AD2496" s="40" t="str">
        <f>IF(db[[#This Row],[STN K]]="",IF(db[[#This Row],[STN TG]]="",db[[#This Row],[STN B]],db[[#This Row],[STN TG]]),db[[#This Row],[STN K]])</f>
        <v>PCS</v>
      </c>
      <c r="AE2496" s="40"/>
    </row>
    <row r="2497" spans="1:31" x14ac:dyDescent="0.25">
      <c r="A2497" s="40">
        <f t="shared" si="38"/>
        <v>2496</v>
      </c>
      <c r="B2497" s="5" t="str">
        <f>LOWER(SUBSTITUTE(SUBSTITUTE(SUBSTITUTE(SUBSTITUTE(SUBSTITUTE(SUBSTITUTE(SUBSTITUTE(SUBSTITUTE(db[[#This Row],[NB BM]]," ",),".",""),"-",""),"(",""),")",""),"/",""),"""",""),"+",""))</f>
        <v>pensil2bkayagifancykypf3063</v>
      </c>
      <c r="C2497" s="5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D2497" s="5" t="str">
        <f>LOWER(SUBSTITUTE(SUBSTITUTE(SUBSTITUTE(SUBSTITUTE(SUBSTITUTE(SUBSTITUTE(SUBSTITUTE(SUBSTITUTE(SUBSTITUTE(db[[#This Row],[NB PAJAK]]," ",""),"-",""),"(",""),")",""),".",""),",",""),"/",""),"""",""),"+",""))</f>
        <v/>
      </c>
      <c r="E249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pensil2bkayagifancykypf3063360lsnuntana</v>
      </c>
      <c r="F249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pensil2bkayagifancykypf3063360lsn</v>
      </c>
      <c r="G2497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pensil2bkayagifancykypf3063untana</v>
      </c>
      <c r="H249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pensil2bkayagifancykypf3063360lsnuntana</v>
      </c>
      <c r="I2497" s="2" t="s">
        <v>959</v>
      </c>
      <c r="J2497" s="2" t="s">
        <v>1241</v>
      </c>
      <c r="K2497" s="14"/>
      <c r="L2497" s="2" t="s">
        <v>1336</v>
      </c>
      <c r="M2497" s="34" t="e">
        <f>IF(db[[#This Row],[NB NOTA_C]]="","",COUNTIF([2]!B_MSK[concat],db[[#This Row],[NB NOTA_C]]))</f>
        <v>#REF!</v>
      </c>
      <c r="N2497" s="14" t="s">
        <v>1349</v>
      </c>
      <c r="O2497" s="2" t="s">
        <v>1516</v>
      </c>
      <c r="P2497" s="2" t="s">
        <v>2444</v>
      </c>
      <c r="R2497" s="2" t="str">
        <f>IF(db[[#This Row],[QTY/ CTN]]="","",SUBSTITUTE(SUBSTITUTE(SUBSTITUTE(db[[#This Row],[QTY/ CTN]]," ","_",2),"(",""),")","")&amp;"_")</f>
        <v>360 LSN_</v>
      </c>
      <c r="S2497" s="2">
        <f>IF(db[[#This Row],[H_QTY/ CTN]]="","",SEARCH("_",db[[#This Row],[H_QTY/ CTN]]))</f>
        <v>8</v>
      </c>
      <c r="T2497" s="2">
        <f>IF(db[[#This Row],[H_QTY/ CTN]]="","",LEN(db[[#This Row],[H_QTY/ CTN]]))</f>
        <v>8</v>
      </c>
      <c r="U2497" s="41" t="str">
        <f>IF(db[[#This Row],[H_QTY/ CTN]]="","",LEFT(db[[#This Row],[H_QTY/ CTN]],db[[#This Row],[H_1]]-1))</f>
        <v>360 LSN</v>
      </c>
      <c r="V2497" s="40" t="str">
        <f>IF(NOT(db[[#This Row],[H_1]]=db[[#This Row],[H_2]]),MID(db[[#This Row],[H_QTY/ CTN]],db[[#This Row],[H_1]]+1,db[[#This Row],[H_2]]-db[[#This Row],[H_1]]-1),"")</f>
        <v/>
      </c>
      <c r="W2497" s="40" t="str">
        <f>IF(db[[#This Row],[QTY/ CTN B]]="","",LEFT(db[[#This Row],[QTY/ CTN B]],SEARCH(" ",db[[#This Row],[QTY/ CTN B]],1)-1))</f>
        <v>360</v>
      </c>
      <c r="X2497" s="40" t="str">
        <f>IF(db[[#This Row],[QTY/ CTN B]]="","",RIGHT(db[[#This Row],[QTY/ CTN B]],LEN(db[[#This Row],[QTY/ CTN B]])-SEARCH(" ",db[[#This Row],[QTY/ CTN B]],1)))</f>
        <v>LSN</v>
      </c>
      <c r="Y2497" s="40">
        <f>IF(db[[#This Row],[QTY/ CTN TG]]="",IF(db[[#This Row],[STN TG]]="","",12),LEFT(db[[#This Row],[QTY/ CTN TG]],SEARCH(" ",db[[#This Row],[QTY/ CTN TG]],1)-1))</f>
        <v>12</v>
      </c>
      <c r="Z24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97" s="40" t="str">
        <f>IF(db[[#This Row],[STN K]]="","",IF(db[[#This Row],[STN TG]]="LSN",12,""))</f>
        <v/>
      </c>
      <c r="AB2497" s="40" t="str">
        <f>IF(db[[#This Row],[STN TG]]="LSN","PCS","")</f>
        <v/>
      </c>
      <c r="AC2497" s="40">
        <f>db[[#This Row],[QTY B]]*IF(db[[#This Row],[QTY TG]]="",1,db[[#This Row],[QTY TG]])*IF(db[[#This Row],[QTY K]]="",1,db[[#This Row],[QTY K]])</f>
        <v>4320</v>
      </c>
      <c r="AD2497" s="40" t="str">
        <f>IF(db[[#This Row],[STN K]]="",IF(db[[#This Row],[STN TG]]="",db[[#This Row],[STN B]],db[[#This Row],[STN TG]]),db[[#This Row],[STN K]])</f>
        <v>PCS</v>
      </c>
      <c r="AE2497" s="40"/>
    </row>
    <row r="2498" spans="1:31" x14ac:dyDescent="0.25">
      <c r="A2498" s="40">
        <f t="shared" si="38"/>
        <v>2497</v>
      </c>
      <c r="B2498" s="5" t="str">
        <f>LOWER(SUBSTITUTE(SUBSTITUTE(SUBSTITUTE(SUBSTITUTE(SUBSTITUTE(SUBSTITUTE(SUBSTITUTE(SUBSTITUTE(db[[#This Row],[NB BM]]," ",),".",""),"-",""),"(",""),")",""),"/",""),"""",""),"+",""))</f>
        <v>pensil2bkayagikypb3036</v>
      </c>
      <c r="C2498" s="5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D2498" s="5" t="str">
        <f>LOWER(SUBSTITUTE(SUBSTITUTE(SUBSTITUTE(SUBSTITUTE(SUBSTITUTE(SUBSTITUTE(SUBSTITUTE(SUBSTITUTE(SUBSTITUTE(db[[#This Row],[NB PAJAK]]," ",""),"-",""),"(",""),")",""),".",""),",",""),"/",""),"""",""),"+",""))</f>
        <v/>
      </c>
      <c r="E249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pensil2bkayagikypb3036360lsnuntana</v>
      </c>
      <c r="F249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pensil2bkayagikypb3036360lsn</v>
      </c>
      <c r="G2498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pensil2bkayagikypb3036untana</v>
      </c>
      <c r="H249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pensil2bkayagikypb3036360lsnuntana</v>
      </c>
      <c r="I2498" s="2" t="s">
        <v>960</v>
      </c>
      <c r="J2498" s="2" t="s">
        <v>1242</v>
      </c>
      <c r="K2498" s="14"/>
      <c r="L2498" s="2" t="s">
        <v>1336</v>
      </c>
      <c r="M2498" s="34" t="e">
        <f>IF(db[[#This Row],[NB NOTA_C]]="","",COUNTIF([2]!B_MSK[concat],db[[#This Row],[NB NOTA_C]]))</f>
        <v>#REF!</v>
      </c>
      <c r="N2498" s="14" t="s">
        <v>1349</v>
      </c>
      <c r="O2498" s="2" t="s">
        <v>1516</v>
      </c>
      <c r="P2498" s="2" t="s">
        <v>2444</v>
      </c>
      <c r="R2498" s="2" t="str">
        <f>IF(db[[#This Row],[QTY/ CTN]]="","",SUBSTITUTE(SUBSTITUTE(SUBSTITUTE(db[[#This Row],[QTY/ CTN]]," ","_",2),"(",""),")","")&amp;"_")</f>
        <v>360 LSN_</v>
      </c>
      <c r="S2498" s="2">
        <f>IF(db[[#This Row],[H_QTY/ CTN]]="","",SEARCH("_",db[[#This Row],[H_QTY/ CTN]]))</f>
        <v>8</v>
      </c>
      <c r="T2498" s="2">
        <f>IF(db[[#This Row],[H_QTY/ CTN]]="","",LEN(db[[#This Row],[H_QTY/ CTN]]))</f>
        <v>8</v>
      </c>
      <c r="U2498" s="41" t="str">
        <f>IF(db[[#This Row],[H_QTY/ CTN]]="","",LEFT(db[[#This Row],[H_QTY/ CTN]],db[[#This Row],[H_1]]-1))</f>
        <v>360 LSN</v>
      </c>
      <c r="V2498" s="40" t="str">
        <f>IF(NOT(db[[#This Row],[H_1]]=db[[#This Row],[H_2]]),MID(db[[#This Row],[H_QTY/ CTN]],db[[#This Row],[H_1]]+1,db[[#This Row],[H_2]]-db[[#This Row],[H_1]]-1),"")</f>
        <v/>
      </c>
      <c r="W2498" s="40" t="str">
        <f>IF(db[[#This Row],[QTY/ CTN B]]="","",LEFT(db[[#This Row],[QTY/ CTN B]],SEARCH(" ",db[[#This Row],[QTY/ CTN B]],1)-1))</f>
        <v>360</v>
      </c>
      <c r="X2498" s="40" t="str">
        <f>IF(db[[#This Row],[QTY/ CTN B]]="","",RIGHT(db[[#This Row],[QTY/ CTN B]],LEN(db[[#This Row],[QTY/ CTN B]])-SEARCH(" ",db[[#This Row],[QTY/ CTN B]],1)))</f>
        <v>LSN</v>
      </c>
      <c r="Y2498" s="40">
        <f>IF(db[[#This Row],[QTY/ CTN TG]]="",IF(db[[#This Row],[STN TG]]="","",12),LEFT(db[[#This Row],[QTY/ CTN TG]],SEARCH(" ",db[[#This Row],[QTY/ CTN TG]],1)-1))</f>
        <v>12</v>
      </c>
      <c r="Z24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98" s="40" t="str">
        <f>IF(db[[#This Row],[STN K]]="","",IF(db[[#This Row],[STN TG]]="LSN",12,""))</f>
        <v/>
      </c>
      <c r="AB2498" s="40" t="str">
        <f>IF(db[[#This Row],[STN TG]]="LSN","PCS","")</f>
        <v/>
      </c>
      <c r="AC2498" s="40">
        <f>db[[#This Row],[QTY B]]*IF(db[[#This Row],[QTY TG]]="",1,db[[#This Row],[QTY TG]])*IF(db[[#This Row],[QTY K]]="",1,db[[#This Row],[QTY K]])</f>
        <v>4320</v>
      </c>
      <c r="AD2498" s="40" t="str">
        <f>IF(db[[#This Row],[STN K]]="",IF(db[[#This Row],[STN TG]]="",db[[#This Row],[STN B]],db[[#This Row],[STN TG]]),db[[#This Row],[STN K]])</f>
        <v>PCS</v>
      </c>
      <c r="AE2498" s="40"/>
    </row>
    <row r="2499" spans="1:31" x14ac:dyDescent="0.25">
      <c r="A2499" s="40">
        <f t="shared" si="38"/>
        <v>2498</v>
      </c>
      <c r="B2499" s="5" t="str">
        <f>LOWER(SUBSTITUTE(SUBSTITUTE(SUBSTITUTE(SUBSTITUTE(SUBSTITUTE(SUBSTITUTE(SUBSTITUTE(SUBSTITUTE(db[[#This Row],[NB BM]]," ",),".",""),"-",""),"(",""),")",""),"/",""),"""",""),"+",""))</f>
        <v>pensil2bkayagikypf2026</v>
      </c>
      <c r="C2499" s="5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D2499" s="5" t="str">
        <f>LOWER(SUBSTITUTE(SUBSTITUTE(SUBSTITUTE(SUBSTITUTE(SUBSTITUTE(SUBSTITUTE(SUBSTITUTE(SUBSTITUTE(SUBSTITUTE(db[[#This Row],[NB PAJAK]]," ",""),"-",""),"(",""),")",""),".",""),",",""),"/",""),"""",""),"+",""))</f>
        <v/>
      </c>
      <c r="E249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pensil2bkayagikypf2026360lsnuntana</v>
      </c>
      <c r="F249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pensil2bkayagikypf2026360lsn</v>
      </c>
      <c r="G2499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pensil2bkayagikypf2026untana</v>
      </c>
      <c r="H249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pensil2bkayagikypf2026360lsnuntana</v>
      </c>
      <c r="I2499" s="2" t="s">
        <v>962</v>
      </c>
      <c r="J2499" s="2" t="s">
        <v>1244</v>
      </c>
      <c r="K2499" s="14"/>
      <c r="L2499" s="2" t="s">
        <v>1336</v>
      </c>
      <c r="M2499" s="34" t="e">
        <f>IF(db[[#This Row],[NB NOTA_C]]="","",COUNTIF([2]!B_MSK[concat],db[[#This Row],[NB NOTA_C]]))</f>
        <v>#REF!</v>
      </c>
      <c r="N2499" s="14" t="s">
        <v>1349</v>
      </c>
      <c r="O2499" s="2" t="s">
        <v>1516</v>
      </c>
      <c r="P2499" s="2" t="s">
        <v>2444</v>
      </c>
      <c r="R2499" s="2" t="str">
        <f>IF(db[[#This Row],[QTY/ CTN]]="","",SUBSTITUTE(SUBSTITUTE(SUBSTITUTE(db[[#This Row],[QTY/ CTN]]," ","_",2),"(",""),")","")&amp;"_")</f>
        <v>360 LSN_</v>
      </c>
      <c r="S2499" s="2">
        <f>IF(db[[#This Row],[H_QTY/ CTN]]="","",SEARCH("_",db[[#This Row],[H_QTY/ CTN]]))</f>
        <v>8</v>
      </c>
      <c r="T2499" s="2">
        <f>IF(db[[#This Row],[H_QTY/ CTN]]="","",LEN(db[[#This Row],[H_QTY/ CTN]]))</f>
        <v>8</v>
      </c>
      <c r="U2499" s="41" t="str">
        <f>IF(db[[#This Row],[H_QTY/ CTN]]="","",LEFT(db[[#This Row],[H_QTY/ CTN]],db[[#This Row],[H_1]]-1))</f>
        <v>360 LSN</v>
      </c>
      <c r="V2499" s="40" t="str">
        <f>IF(NOT(db[[#This Row],[H_1]]=db[[#This Row],[H_2]]),MID(db[[#This Row],[H_QTY/ CTN]],db[[#This Row],[H_1]]+1,db[[#This Row],[H_2]]-db[[#This Row],[H_1]]-1),"")</f>
        <v/>
      </c>
      <c r="W2499" s="40" t="str">
        <f>IF(db[[#This Row],[QTY/ CTN B]]="","",LEFT(db[[#This Row],[QTY/ CTN B]],SEARCH(" ",db[[#This Row],[QTY/ CTN B]],1)-1))</f>
        <v>360</v>
      </c>
      <c r="X2499" s="40" t="str">
        <f>IF(db[[#This Row],[QTY/ CTN B]]="","",RIGHT(db[[#This Row],[QTY/ CTN B]],LEN(db[[#This Row],[QTY/ CTN B]])-SEARCH(" ",db[[#This Row],[QTY/ CTN B]],1)))</f>
        <v>LSN</v>
      </c>
      <c r="Y2499" s="40">
        <f>IF(db[[#This Row],[QTY/ CTN TG]]="",IF(db[[#This Row],[STN TG]]="","",12),LEFT(db[[#This Row],[QTY/ CTN TG]],SEARCH(" ",db[[#This Row],[QTY/ CTN TG]],1)-1))</f>
        <v>12</v>
      </c>
      <c r="Z24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499" s="40" t="str">
        <f>IF(db[[#This Row],[STN K]]="","",IF(db[[#This Row],[STN TG]]="LSN",12,""))</f>
        <v/>
      </c>
      <c r="AB2499" s="40" t="str">
        <f>IF(db[[#This Row],[STN TG]]="LSN","PCS","")</f>
        <v/>
      </c>
      <c r="AC2499" s="40">
        <f>db[[#This Row],[QTY B]]*IF(db[[#This Row],[QTY TG]]="",1,db[[#This Row],[QTY TG]])*IF(db[[#This Row],[QTY K]]="",1,db[[#This Row],[QTY K]])</f>
        <v>4320</v>
      </c>
      <c r="AD2499" s="40" t="str">
        <f>IF(db[[#This Row],[STN K]]="",IF(db[[#This Row],[STN TG]]="",db[[#This Row],[STN B]],db[[#This Row],[STN TG]]),db[[#This Row],[STN K]])</f>
        <v>PCS</v>
      </c>
      <c r="AE2499" s="40"/>
    </row>
    <row r="2500" spans="1:31" x14ac:dyDescent="0.25">
      <c r="A2500" s="40">
        <f t="shared" si="38"/>
        <v>2499</v>
      </c>
      <c r="B2500" s="5" t="str">
        <f>LOWER(SUBSTITUTE(SUBSTITUTE(SUBSTITUTE(SUBSTITUTE(SUBSTITUTE(SUBSTITUTE(SUBSTITUTE(SUBSTITUTE(db[[#This Row],[NB BM]]," ",),".",""),"-",""),"(",""),")",""),"/",""),"""",""),"+",""))</f>
        <v>pwnsil2bkayagikypf3021</v>
      </c>
      <c r="C2500" s="5" t="str">
        <f>LOWER(SUBSTITUTE(SUBSTITUTE(SUBSTITUTE(SUBSTITUTE(SUBSTITUTE(SUBSTITUTE(SUBSTITUTE(SUBSTITUTE(SUBSTITUTE(db[[#This Row],[NB NOTA]]," ",),".",""),"-",""),"(",""),")",""),",",""),"/",""),"""",""),"+",""))</f>
        <v>pensil2bkayagikypf3021</v>
      </c>
      <c r="D2500" s="5" t="str">
        <f>LOWER(SUBSTITUTE(SUBSTITUTE(SUBSTITUTE(SUBSTITUTE(SUBSTITUTE(SUBSTITUTE(SUBSTITUTE(SUBSTITUTE(SUBSTITUTE(db[[#This Row],[NB PAJAK]]," ",""),"-",""),"(",""),")",""),".",""),",",""),"/",""),"""",""),"+",""))</f>
        <v/>
      </c>
      <c r="E250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pwnsil2bkayagikypf3021360lsnuntana</v>
      </c>
      <c r="F250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pensil2bkayagikypf3021360lsn</v>
      </c>
      <c r="G2500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pensil2bkayagikypf3021untana</v>
      </c>
      <c r="H250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pensil2bkayagikypf3021360lsnuntana</v>
      </c>
      <c r="I2500" s="2" t="s">
        <v>7299</v>
      </c>
      <c r="J2500" s="2" t="s">
        <v>7294</v>
      </c>
      <c r="K2500" s="14"/>
      <c r="L2500" s="2" t="s">
        <v>1336</v>
      </c>
      <c r="M2500" s="33" t="e">
        <f>IF(db[[#This Row],[NB NOTA_C]]="","",COUNTIF([2]!B_MSK[concat],db[[#This Row],[NB NOTA_C]]))</f>
        <v>#REF!</v>
      </c>
      <c r="N2500" s="9" t="s">
        <v>2305</v>
      </c>
      <c r="O2500" s="5" t="s">
        <v>1516</v>
      </c>
      <c r="P2500" s="2" t="s">
        <v>2444</v>
      </c>
      <c r="Q2500" s="5"/>
      <c r="R2500" s="5" t="str">
        <f>IF(db[[#This Row],[QTY/ CTN]]="","",SUBSTITUTE(SUBSTITUTE(SUBSTITUTE(db[[#This Row],[QTY/ CTN]]," ","_",2),"(",""),")","")&amp;"_")</f>
        <v>360 LSN_</v>
      </c>
      <c r="S2500" s="5">
        <f>IF(db[[#This Row],[H_QTY/ CTN]]="","",SEARCH("_",db[[#This Row],[H_QTY/ CTN]]))</f>
        <v>8</v>
      </c>
      <c r="T2500" s="5">
        <f>IF(db[[#This Row],[H_QTY/ CTN]]="","",LEN(db[[#This Row],[H_QTY/ CTN]]))</f>
        <v>8</v>
      </c>
      <c r="U2500" s="40" t="str">
        <f>IF(db[[#This Row],[H_QTY/ CTN]]="","",LEFT(db[[#This Row],[H_QTY/ CTN]],db[[#This Row],[H_1]]-1))</f>
        <v>360 LSN</v>
      </c>
      <c r="V2500" s="40" t="str">
        <f>IF(NOT(db[[#This Row],[H_1]]=db[[#This Row],[H_2]]),MID(db[[#This Row],[H_QTY/ CTN]],db[[#This Row],[H_1]]+1,db[[#This Row],[H_2]]-db[[#This Row],[H_1]]-1),"")</f>
        <v/>
      </c>
      <c r="W2500" s="40" t="str">
        <f>IF(db[[#This Row],[QTY/ CTN B]]="","",LEFT(db[[#This Row],[QTY/ CTN B]],SEARCH(" ",db[[#This Row],[QTY/ CTN B]],1)-1))</f>
        <v>360</v>
      </c>
      <c r="X2500" s="40" t="str">
        <f>IF(db[[#This Row],[QTY/ CTN B]]="","",RIGHT(db[[#This Row],[QTY/ CTN B]],LEN(db[[#This Row],[QTY/ CTN B]])-SEARCH(" ",db[[#This Row],[QTY/ CTN B]],1)))</f>
        <v>LSN</v>
      </c>
      <c r="Y2500" s="40">
        <f>IF(db[[#This Row],[QTY/ CTN TG]]="",IF(db[[#This Row],[STN TG]]="","",12),LEFT(db[[#This Row],[QTY/ CTN TG]],SEARCH(" ",db[[#This Row],[QTY/ CTN TG]],1)-1))</f>
        <v>12</v>
      </c>
      <c r="Z25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00" s="40" t="str">
        <f>IF(db[[#This Row],[STN K]]="","",IF(db[[#This Row],[STN TG]]="LSN",12,""))</f>
        <v/>
      </c>
      <c r="AB2500" s="40" t="str">
        <f>IF(db[[#This Row],[STN TG]]="LSN","PCS","")</f>
        <v/>
      </c>
      <c r="AC2500" s="40">
        <f>db[[#This Row],[QTY B]]*IF(db[[#This Row],[QTY TG]]="",1,db[[#This Row],[QTY TG]])*IF(db[[#This Row],[QTY K]]="",1,db[[#This Row],[QTY K]])</f>
        <v>4320</v>
      </c>
      <c r="AD2500" s="40" t="str">
        <f>IF(db[[#This Row],[STN K]]="",IF(db[[#This Row],[STN TG]]="",db[[#This Row],[STN B]],db[[#This Row],[STN TG]]),db[[#This Row],[STN K]])</f>
        <v>PCS</v>
      </c>
      <c r="AE2500" s="40"/>
    </row>
    <row r="2501" spans="1:31" x14ac:dyDescent="0.25">
      <c r="A2501" s="40">
        <f t="shared" si="38"/>
        <v>2500</v>
      </c>
      <c r="B2501" s="5" t="str">
        <f>LOWER(SUBSTITUTE(SUBSTITUTE(SUBSTITUTE(SUBSTITUTE(SUBSTITUTE(SUBSTITUTE(SUBSTITUTE(SUBSTITUTE(db[[#This Row],[NB BM]]," ",),".",""),"-",""),"(",""),")",""),"/",""),"""",""),"+",""))</f>
        <v>pwnsil2bkayagikypf3033</v>
      </c>
      <c r="C2501" s="5" t="str">
        <f>LOWER(SUBSTITUTE(SUBSTITUTE(SUBSTITUTE(SUBSTITUTE(SUBSTITUTE(SUBSTITUTE(SUBSTITUTE(SUBSTITUTE(SUBSTITUTE(db[[#This Row],[NB NOTA]]," ",),".",""),"-",""),"(",""),")",""),",",""),"/",""),"""",""),"+",""))</f>
        <v>pensil2bkayagikypf3033</v>
      </c>
      <c r="D2501" s="5" t="str">
        <f>LOWER(SUBSTITUTE(SUBSTITUTE(SUBSTITUTE(SUBSTITUTE(SUBSTITUTE(SUBSTITUTE(SUBSTITUTE(SUBSTITUTE(SUBSTITUTE(db[[#This Row],[NB PAJAK]]," ",""),"-",""),"(",""),")",""),".",""),",",""),"/",""),"""",""),"+",""))</f>
        <v/>
      </c>
      <c r="E250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pwnsil2bkayagikypf3033360lsnuntana</v>
      </c>
      <c r="F250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pensil2bkayagikypf3033360lsn</v>
      </c>
      <c r="G2501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pensil2bkayagikypf3033untana</v>
      </c>
      <c r="H250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pensil2bkayagikypf3033360lsnuntana</v>
      </c>
      <c r="I2501" s="2" t="s">
        <v>7297</v>
      </c>
      <c r="J2501" s="2" t="s">
        <v>7295</v>
      </c>
      <c r="K2501" s="14"/>
      <c r="L2501" s="2" t="s">
        <v>1336</v>
      </c>
      <c r="M2501" s="33" t="e">
        <f>IF(db[[#This Row],[NB NOTA_C]]="","",COUNTIF([2]!B_MSK[concat],db[[#This Row],[NB NOTA_C]]))</f>
        <v>#REF!</v>
      </c>
      <c r="N2501" s="9" t="s">
        <v>2305</v>
      </c>
      <c r="O2501" s="5" t="s">
        <v>1516</v>
      </c>
      <c r="P2501" s="2" t="s">
        <v>2444</v>
      </c>
      <c r="Q2501" s="5"/>
      <c r="R2501" s="5" t="str">
        <f>IF(db[[#This Row],[QTY/ CTN]]="","",SUBSTITUTE(SUBSTITUTE(SUBSTITUTE(db[[#This Row],[QTY/ CTN]]," ","_",2),"(",""),")","")&amp;"_")</f>
        <v>360 LSN_</v>
      </c>
      <c r="S2501" s="5">
        <f>IF(db[[#This Row],[H_QTY/ CTN]]="","",SEARCH("_",db[[#This Row],[H_QTY/ CTN]]))</f>
        <v>8</v>
      </c>
      <c r="T2501" s="5">
        <f>IF(db[[#This Row],[H_QTY/ CTN]]="","",LEN(db[[#This Row],[H_QTY/ CTN]]))</f>
        <v>8</v>
      </c>
      <c r="U2501" s="40" t="str">
        <f>IF(db[[#This Row],[H_QTY/ CTN]]="","",LEFT(db[[#This Row],[H_QTY/ CTN]],db[[#This Row],[H_1]]-1))</f>
        <v>360 LSN</v>
      </c>
      <c r="V2501" s="40" t="str">
        <f>IF(NOT(db[[#This Row],[H_1]]=db[[#This Row],[H_2]]),MID(db[[#This Row],[H_QTY/ CTN]],db[[#This Row],[H_1]]+1,db[[#This Row],[H_2]]-db[[#This Row],[H_1]]-1),"")</f>
        <v/>
      </c>
      <c r="W2501" s="40" t="str">
        <f>IF(db[[#This Row],[QTY/ CTN B]]="","",LEFT(db[[#This Row],[QTY/ CTN B]],SEARCH(" ",db[[#This Row],[QTY/ CTN B]],1)-1))</f>
        <v>360</v>
      </c>
      <c r="X2501" s="40" t="str">
        <f>IF(db[[#This Row],[QTY/ CTN B]]="","",RIGHT(db[[#This Row],[QTY/ CTN B]],LEN(db[[#This Row],[QTY/ CTN B]])-SEARCH(" ",db[[#This Row],[QTY/ CTN B]],1)))</f>
        <v>LSN</v>
      </c>
      <c r="Y2501" s="40">
        <f>IF(db[[#This Row],[QTY/ CTN TG]]="",IF(db[[#This Row],[STN TG]]="","",12),LEFT(db[[#This Row],[QTY/ CTN TG]],SEARCH(" ",db[[#This Row],[QTY/ CTN TG]],1)-1))</f>
        <v>12</v>
      </c>
      <c r="Z25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01" s="40" t="str">
        <f>IF(db[[#This Row],[STN K]]="","",IF(db[[#This Row],[STN TG]]="LSN",12,""))</f>
        <v/>
      </c>
      <c r="AB2501" s="40" t="str">
        <f>IF(db[[#This Row],[STN TG]]="LSN","PCS","")</f>
        <v/>
      </c>
      <c r="AC2501" s="40">
        <f>db[[#This Row],[QTY B]]*IF(db[[#This Row],[QTY TG]]="",1,db[[#This Row],[QTY TG]])*IF(db[[#This Row],[QTY K]]="",1,db[[#This Row],[QTY K]])</f>
        <v>4320</v>
      </c>
      <c r="AD2501" s="40" t="str">
        <f>IF(db[[#This Row],[STN K]]="",IF(db[[#This Row],[STN TG]]="",db[[#This Row],[STN B]],db[[#This Row],[STN TG]]),db[[#This Row],[STN K]])</f>
        <v>PCS</v>
      </c>
      <c r="AE2501" s="40"/>
    </row>
    <row r="2502" spans="1:31" x14ac:dyDescent="0.25">
      <c r="A2502" s="78">
        <f t="shared" si="38"/>
        <v>2501</v>
      </c>
      <c r="B2502" s="79" t="str">
        <f>LOWER(SUBSTITUTE(SUBSTITUTE(SUBSTITUTE(SUBSTITUTE(SUBSTITUTE(SUBSTITUTE(SUBSTITUTE(SUBSTITUTE(db[[#This Row],[NB BM]]," ",),".",""),"-",""),"(",""),")",""),"/",""),"""",""),"+",""))</f>
        <v>pensil2bkayagikypf3038</v>
      </c>
      <c r="C2502" s="79" t="str">
        <f>LOWER(SUBSTITUTE(SUBSTITUTE(SUBSTITUTE(SUBSTITUTE(SUBSTITUTE(SUBSTITUTE(SUBSTITUTE(SUBSTITUTE(SUBSTITUTE(db[[#This Row],[NB NOTA]]," ",),".",""),"-",""),"(",""),")",""),",",""),"/",""),"""",""),"+",""))</f>
        <v>pensil2bkayagikypf3038</v>
      </c>
      <c r="D2502" s="79" t="str">
        <f>LOWER(SUBSTITUTE(SUBSTITUTE(SUBSTITUTE(SUBSTITUTE(SUBSTITUTE(SUBSTITUTE(SUBSTITUTE(SUBSTITUTE(SUBSTITUTE(db[[#This Row],[NB PAJAK]]," ",""),"-",""),"(",""),")",""),".",""),",",""),"/",""),"""",""),"+",""))</f>
        <v/>
      </c>
      <c r="E2502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pensil2bkayagikypf3038360lsnuntana</v>
      </c>
      <c r="F2502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pensil2bkayagikypf3038360lsn</v>
      </c>
      <c r="G2502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pensil2bkayagikypf3038untana</v>
      </c>
      <c r="H2502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pensil2bkayagikypf3038360lsnuntana</v>
      </c>
      <c r="I2502" s="70" t="s">
        <v>7057</v>
      </c>
      <c r="J2502" s="70" t="s">
        <v>7053</v>
      </c>
      <c r="K2502" s="71"/>
      <c r="L2502" s="70" t="s">
        <v>1336</v>
      </c>
      <c r="M2502" s="80" t="e">
        <f>IF(db[[#This Row],[NB NOTA_C]]="","",COUNTIF([2]!B_MSK[concat],db[[#This Row],[NB NOTA_C]]))</f>
        <v>#REF!</v>
      </c>
      <c r="N2502" s="81" t="s">
        <v>2305</v>
      </c>
      <c r="O2502" s="79" t="s">
        <v>1516</v>
      </c>
      <c r="P2502" s="70" t="s">
        <v>2444</v>
      </c>
      <c r="Q2502" s="79"/>
      <c r="R2502" s="79" t="str">
        <f>IF(db[[#This Row],[QTY/ CTN]]="","",SUBSTITUTE(SUBSTITUTE(SUBSTITUTE(db[[#This Row],[QTY/ CTN]]," ","_",2),"(",""),")","")&amp;"_")</f>
        <v>360 LSN_</v>
      </c>
      <c r="S2502" s="79">
        <f>IF(db[[#This Row],[H_QTY/ CTN]]="","",SEARCH("_",db[[#This Row],[H_QTY/ CTN]]))</f>
        <v>8</v>
      </c>
      <c r="T2502" s="79">
        <f>IF(db[[#This Row],[H_QTY/ CTN]]="","",LEN(db[[#This Row],[H_QTY/ CTN]]))</f>
        <v>8</v>
      </c>
      <c r="U2502" s="78" t="str">
        <f>IF(db[[#This Row],[H_QTY/ CTN]]="","",LEFT(db[[#This Row],[H_QTY/ CTN]],db[[#This Row],[H_1]]-1))</f>
        <v>360 LSN</v>
      </c>
      <c r="V2502" s="78" t="str">
        <f>IF(NOT(db[[#This Row],[H_1]]=db[[#This Row],[H_2]]),MID(db[[#This Row],[H_QTY/ CTN]],db[[#This Row],[H_1]]+1,db[[#This Row],[H_2]]-db[[#This Row],[H_1]]-1),"")</f>
        <v/>
      </c>
      <c r="W2502" s="78" t="str">
        <f>IF(db[[#This Row],[QTY/ CTN B]]="","",LEFT(db[[#This Row],[QTY/ CTN B]],SEARCH(" ",db[[#This Row],[QTY/ CTN B]],1)-1))</f>
        <v>360</v>
      </c>
      <c r="X2502" s="78" t="str">
        <f>IF(db[[#This Row],[QTY/ CTN B]]="","",RIGHT(db[[#This Row],[QTY/ CTN B]],LEN(db[[#This Row],[QTY/ CTN B]])-SEARCH(" ",db[[#This Row],[QTY/ CTN B]],1)))</f>
        <v>LSN</v>
      </c>
      <c r="Y2502" s="78">
        <f>IF(db[[#This Row],[QTY/ CTN TG]]="",IF(db[[#This Row],[STN TG]]="","",12),LEFT(db[[#This Row],[QTY/ CTN TG]],SEARCH(" ",db[[#This Row],[QTY/ CTN TG]],1)-1))</f>
        <v>12</v>
      </c>
      <c r="Z2502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02" s="78" t="str">
        <f>IF(db[[#This Row],[STN K]]="","",IF(db[[#This Row],[STN TG]]="LSN",12,""))</f>
        <v/>
      </c>
      <c r="AB2502" s="78" t="str">
        <f>IF(db[[#This Row],[STN TG]]="LSN","PCS","")</f>
        <v/>
      </c>
      <c r="AC2502" s="78">
        <f>db[[#This Row],[QTY B]]*IF(db[[#This Row],[QTY TG]]="",1,db[[#This Row],[QTY TG]])*IF(db[[#This Row],[QTY K]]="",1,db[[#This Row],[QTY K]])</f>
        <v>4320</v>
      </c>
      <c r="AD2502" s="78" t="str">
        <f>IF(db[[#This Row],[STN K]]="",IF(db[[#This Row],[STN TG]]="",db[[#This Row],[STN B]],db[[#This Row],[STN TG]]),db[[#This Row],[STN K]])</f>
        <v>PCS</v>
      </c>
      <c r="AE2502" s="78"/>
    </row>
    <row r="2503" spans="1:31" x14ac:dyDescent="0.25">
      <c r="A2503" s="40">
        <f t="shared" si="38"/>
        <v>2502</v>
      </c>
      <c r="B2503" s="5" t="str">
        <f>LOWER(SUBSTITUTE(SUBSTITUTE(SUBSTITUTE(SUBSTITUTE(SUBSTITUTE(SUBSTITUTE(SUBSTITUTE(SUBSTITUTE(db[[#This Row],[NB BM]]," ",),".",""),"-",""),"(",""),")",""),"/",""),"""",""),"+",""))</f>
        <v>pensil2bkayagikypf3039</v>
      </c>
      <c r="C2503" s="5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D2503" s="5" t="str">
        <f>LOWER(SUBSTITUTE(SUBSTITUTE(SUBSTITUTE(SUBSTITUTE(SUBSTITUTE(SUBSTITUTE(SUBSTITUTE(SUBSTITUTE(SUBSTITUTE(db[[#This Row],[NB PAJAK]]," ",""),"-",""),"(",""),")",""),".",""),",",""),"/",""),"""",""),"+",""))</f>
        <v/>
      </c>
      <c r="E250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pensil2bkayagikypf3039360lsnuntana</v>
      </c>
      <c r="F250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pensil2bkayagikypf3039360lsn</v>
      </c>
      <c r="G2503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pensil2bkayagikypf3039untana</v>
      </c>
      <c r="H250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pensil2bkayagikypf3039360lsnuntana</v>
      </c>
      <c r="I2503" s="2" t="s">
        <v>963</v>
      </c>
      <c r="J2503" s="2" t="s">
        <v>1245</v>
      </c>
      <c r="K2503" s="1"/>
      <c r="L2503" s="2" t="s">
        <v>1336</v>
      </c>
      <c r="M2503" s="34" t="e">
        <f>IF(db[[#This Row],[NB NOTA_C]]="","",COUNTIF([2]!B_MSK[concat],db[[#This Row],[NB NOTA_C]]))</f>
        <v>#REF!</v>
      </c>
      <c r="N2503" s="14" t="s">
        <v>1349</v>
      </c>
      <c r="O2503" s="2" t="s">
        <v>1516</v>
      </c>
      <c r="P2503" s="2" t="s">
        <v>2444</v>
      </c>
      <c r="R2503" s="2" t="str">
        <f>IF(db[[#This Row],[QTY/ CTN]]="","",SUBSTITUTE(SUBSTITUTE(SUBSTITUTE(db[[#This Row],[QTY/ CTN]]," ","_",2),"(",""),")","")&amp;"_")</f>
        <v>360 LSN_</v>
      </c>
      <c r="S2503" s="2">
        <f>IF(db[[#This Row],[H_QTY/ CTN]]="","",SEARCH("_",db[[#This Row],[H_QTY/ CTN]]))</f>
        <v>8</v>
      </c>
      <c r="T2503" s="2">
        <f>IF(db[[#This Row],[H_QTY/ CTN]]="","",LEN(db[[#This Row],[H_QTY/ CTN]]))</f>
        <v>8</v>
      </c>
      <c r="U2503" s="41" t="str">
        <f>IF(db[[#This Row],[H_QTY/ CTN]]="","",LEFT(db[[#This Row],[H_QTY/ CTN]],db[[#This Row],[H_1]]-1))</f>
        <v>360 LSN</v>
      </c>
      <c r="V2503" s="40" t="str">
        <f>IF(NOT(db[[#This Row],[H_1]]=db[[#This Row],[H_2]]),MID(db[[#This Row],[H_QTY/ CTN]],db[[#This Row],[H_1]]+1,db[[#This Row],[H_2]]-db[[#This Row],[H_1]]-1),"")</f>
        <v/>
      </c>
      <c r="W2503" s="40" t="str">
        <f>IF(db[[#This Row],[QTY/ CTN B]]="","",LEFT(db[[#This Row],[QTY/ CTN B]],SEARCH(" ",db[[#This Row],[QTY/ CTN B]],1)-1))</f>
        <v>360</v>
      </c>
      <c r="X2503" s="40" t="str">
        <f>IF(db[[#This Row],[QTY/ CTN B]]="","",RIGHT(db[[#This Row],[QTY/ CTN B]],LEN(db[[#This Row],[QTY/ CTN B]])-SEARCH(" ",db[[#This Row],[QTY/ CTN B]],1)))</f>
        <v>LSN</v>
      </c>
      <c r="Y2503" s="40">
        <f>IF(db[[#This Row],[QTY/ CTN TG]]="",IF(db[[#This Row],[STN TG]]="","",12),LEFT(db[[#This Row],[QTY/ CTN TG]],SEARCH(" ",db[[#This Row],[QTY/ CTN TG]],1)-1))</f>
        <v>12</v>
      </c>
      <c r="Z25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03" s="40" t="str">
        <f>IF(db[[#This Row],[STN K]]="","",IF(db[[#This Row],[STN TG]]="LSN",12,""))</f>
        <v/>
      </c>
      <c r="AB2503" s="40" t="str">
        <f>IF(db[[#This Row],[STN TG]]="LSN","PCS","")</f>
        <v/>
      </c>
      <c r="AC2503" s="40">
        <f>db[[#This Row],[QTY B]]*IF(db[[#This Row],[QTY TG]]="",1,db[[#This Row],[QTY TG]])*IF(db[[#This Row],[QTY K]]="",1,db[[#This Row],[QTY K]])</f>
        <v>4320</v>
      </c>
      <c r="AD2503" s="40" t="str">
        <f>IF(db[[#This Row],[STN K]]="",IF(db[[#This Row],[STN TG]]="",db[[#This Row],[STN B]],db[[#This Row],[STN TG]]),db[[#This Row],[STN K]])</f>
        <v>PCS</v>
      </c>
      <c r="AE2503" s="40"/>
    </row>
    <row r="2504" spans="1:31" x14ac:dyDescent="0.25">
      <c r="A2504" s="40">
        <f t="shared" si="38"/>
        <v>2503</v>
      </c>
      <c r="B2504" s="5" t="str">
        <f>LOWER(SUBSTITUTE(SUBSTITUTE(SUBSTITUTE(SUBSTITUTE(SUBSTITUTE(SUBSTITUTE(SUBSTITUTE(SUBSTITUTE(db[[#This Row],[NB BM]]," ",),".",""),"-",""),"(",""),")",""),"/",""),"""",""),"+",""))</f>
        <v>pensil2bkayagikypf3040</v>
      </c>
      <c r="C2504" s="5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D2504" s="5" t="str">
        <f>LOWER(SUBSTITUTE(SUBSTITUTE(SUBSTITUTE(SUBSTITUTE(SUBSTITUTE(SUBSTITUTE(SUBSTITUTE(SUBSTITUTE(SUBSTITUTE(db[[#This Row],[NB PAJAK]]," ",""),"-",""),"(",""),")",""),".",""),",",""),"/",""),"""",""),"+",""))</f>
        <v/>
      </c>
      <c r="E250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pensil2bkayagikypf3040360lsnuntana</v>
      </c>
      <c r="F250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pensil2bkayagikypf3040360lsn</v>
      </c>
      <c r="G2504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pensil2bkayagikypf3040untana</v>
      </c>
      <c r="H250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pensil2bkayagikypf3040360lsnuntana</v>
      </c>
      <c r="I2504" s="2" t="s">
        <v>964</v>
      </c>
      <c r="J2504" s="2" t="s">
        <v>1246</v>
      </c>
      <c r="K2504" s="1"/>
      <c r="L2504" s="2" t="s">
        <v>1336</v>
      </c>
      <c r="M2504" s="34" t="e">
        <f>IF(db[[#This Row],[NB NOTA_C]]="","",COUNTIF([2]!B_MSK[concat],db[[#This Row],[NB NOTA_C]]))</f>
        <v>#REF!</v>
      </c>
      <c r="N2504" s="14" t="s">
        <v>1349</v>
      </c>
      <c r="O2504" s="2" t="s">
        <v>1516</v>
      </c>
      <c r="P2504" s="2" t="s">
        <v>2444</v>
      </c>
      <c r="R2504" s="2" t="str">
        <f>IF(db[[#This Row],[QTY/ CTN]]="","",SUBSTITUTE(SUBSTITUTE(SUBSTITUTE(db[[#This Row],[QTY/ CTN]]," ","_",2),"(",""),")","")&amp;"_")</f>
        <v>360 LSN_</v>
      </c>
      <c r="S2504" s="2">
        <f>IF(db[[#This Row],[H_QTY/ CTN]]="","",SEARCH("_",db[[#This Row],[H_QTY/ CTN]]))</f>
        <v>8</v>
      </c>
      <c r="T2504" s="2">
        <f>IF(db[[#This Row],[H_QTY/ CTN]]="","",LEN(db[[#This Row],[H_QTY/ CTN]]))</f>
        <v>8</v>
      </c>
      <c r="U2504" s="41" t="str">
        <f>IF(db[[#This Row],[H_QTY/ CTN]]="","",LEFT(db[[#This Row],[H_QTY/ CTN]],db[[#This Row],[H_1]]-1))</f>
        <v>360 LSN</v>
      </c>
      <c r="V2504" s="40" t="str">
        <f>IF(NOT(db[[#This Row],[H_1]]=db[[#This Row],[H_2]]),MID(db[[#This Row],[H_QTY/ CTN]],db[[#This Row],[H_1]]+1,db[[#This Row],[H_2]]-db[[#This Row],[H_1]]-1),"")</f>
        <v/>
      </c>
      <c r="W2504" s="40" t="str">
        <f>IF(db[[#This Row],[QTY/ CTN B]]="","",LEFT(db[[#This Row],[QTY/ CTN B]],SEARCH(" ",db[[#This Row],[QTY/ CTN B]],1)-1))</f>
        <v>360</v>
      </c>
      <c r="X2504" s="40" t="str">
        <f>IF(db[[#This Row],[QTY/ CTN B]]="","",RIGHT(db[[#This Row],[QTY/ CTN B]],LEN(db[[#This Row],[QTY/ CTN B]])-SEARCH(" ",db[[#This Row],[QTY/ CTN B]],1)))</f>
        <v>LSN</v>
      </c>
      <c r="Y2504" s="40">
        <f>IF(db[[#This Row],[QTY/ CTN TG]]="",IF(db[[#This Row],[STN TG]]="","",12),LEFT(db[[#This Row],[QTY/ CTN TG]],SEARCH(" ",db[[#This Row],[QTY/ CTN TG]],1)-1))</f>
        <v>12</v>
      </c>
      <c r="Z25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04" s="40" t="str">
        <f>IF(db[[#This Row],[STN K]]="","",IF(db[[#This Row],[STN TG]]="LSN",12,""))</f>
        <v/>
      </c>
      <c r="AB2504" s="40" t="str">
        <f>IF(db[[#This Row],[STN TG]]="LSN","PCS","")</f>
        <v/>
      </c>
      <c r="AC2504" s="40">
        <f>db[[#This Row],[QTY B]]*IF(db[[#This Row],[QTY TG]]="",1,db[[#This Row],[QTY TG]])*IF(db[[#This Row],[QTY K]]="",1,db[[#This Row],[QTY K]])</f>
        <v>4320</v>
      </c>
      <c r="AD2504" s="40" t="str">
        <f>IF(db[[#This Row],[STN K]]="",IF(db[[#This Row],[STN TG]]="",db[[#This Row],[STN B]],db[[#This Row],[STN TG]]),db[[#This Row],[STN K]])</f>
        <v>PCS</v>
      </c>
      <c r="AE2504" s="40"/>
    </row>
    <row r="2505" spans="1:31" x14ac:dyDescent="0.25">
      <c r="A2505" s="78">
        <f t="shared" si="38"/>
        <v>2504</v>
      </c>
      <c r="B2505" s="79" t="str">
        <f>LOWER(SUBSTITUTE(SUBSTITUTE(SUBSTITUTE(SUBSTITUTE(SUBSTITUTE(SUBSTITUTE(SUBSTITUTE(SUBSTITUTE(db[[#This Row],[NB BM]]," ",),".",""),"-",""),"(",""),")",""),"/",""),"""",""),"+",""))</f>
        <v>pensil2bkayagikypf3041</v>
      </c>
      <c r="C2505" s="79" t="str">
        <f>LOWER(SUBSTITUTE(SUBSTITUTE(SUBSTITUTE(SUBSTITUTE(SUBSTITUTE(SUBSTITUTE(SUBSTITUTE(SUBSTITUTE(SUBSTITUTE(db[[#This Row],[NB NOTA]]," ",),".",""),"-",""),"(",""),")",""),",",""),"/",""),"""",""),"+",""))</f>
        <v>pensil2bkayagikypf3041</v>
      </c>
      <c r="D2505" s="79" t="str">
        <f>LOWER(SUBSTITUTE(SUBSTITUTE(SUBSTITUTE(SUBSTITUTE(SUBSTITUTE(SUBSTITUTE(SUBSTITUTE(SUBSTITUTE(SUBSTITUTE(db[[#This Row],[NB PAJAK]]," ",""),"-",""),"(",""),")",""),".",""),",",""),"/",""),"""",""),"+",""))</f>
        <v/>
      </c>
      <c r="E2505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pensil2bkayagikypf3041360lsnuntana</v>
      </c>
      <c r="F2505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pensil2bkayagikypf3041360lsn</v>
      </c>
      <c r="G2505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pensil2bkayagikypf3041untana</v>
      </c>
      <c r="H2505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pensil2bkayagikypf3041360lsnuntana</v>
      </c>
      <c r="I2505" s="70" t="s">
        <v>7056</v>
      </c>
      <c r="J2505" s="70" t="s">
        <v>7052</v>
      </c>
      <c r="K2505" s="71"/>
      <c r="L2505" s="70" t="s">
        <v>1336</v>
      </c>
      <c r="M2505" s="80" t="e">
        <f>IF(db[[#This Row],[NB NOTA_C]]="","",COUNTIF([2]!B_MSK[concat],db[[#This Row],[NB NOTA_C]]))</f>
        <v>#REF!</v>
      </c>
      <c r="N2505" s="81" t="s">
        <v>2305</v>
      </c>
      <c r="O2505" s="79" t="s">
        <v>1516</v>
      </c>
      <c r="P2505" s="70" t="s">
        <v>2444</v>
      </c>
      <c r="Q2505" s="79"/>
      <c r="R2505" s="79" t="str">
        <f>IF(db[[#This Row],[QTY/ CTN]]="","",SUBSTITUTE(SUBSTITUTE(SUBSTITUTE(db[[#This Row],[QTY/ CTN]]," ","_",2),"(",""),")","")&amp;"_")</f>
        <v>360 LSN_</v>
      </c>
      <c r="S2505" s="79">
        <f>IF(db[[#This Row],[H_QTY/ CTN]]="","",SEARCH("_",db[[#This Row],[H_QTY/ CTN]]))</f>
        <v>8</v>
      </c>
      <c r="T2505" s="79">
        <f>IF(db[[#This Row],[H_QTY/ CTN]]="","",LEN(db[[#This Row],[H_QTY/ CTN]]))</f>
        <v>8</v>
      </c>
      <c r="U2505" s="78" t="str">
        <f>IF(db[[#This Row],[H_QTY/ CTN]]="","",LEFT(db[[#This Row],[H_QTY/ CTN]],db[[#This Row],[H_1]]-1))</f>
        <v>360 LSN</v>
      </c>
      <c r="V2505" s="78" t="str">
        <f>IF(NOT(db[[#This Row],[H_1]]=db[[#This Row],[H_2]]),MID(db[[#This Row],[H_QTY/ CTN]],db[[#This Row],[H_1]]+1,db[[#This Row],[H_2]]-db[[#This Row],[H_1]]-1),"")</f>
        <v/>
      </c>
      <c r="W2505" s="78" t="str">
        <f>IF(db[[#This Row],[QTY/ CTN B]]="","",LEFT(db[[#This Row],[QTY/ CTN B]],SEARCH(" ",db[[#This Row],[QTY/ CTN B]],1)-1))</f>
        <v>360</v>
      </c>
      <c r="X2505" s="78" t="str">
        <f>IF(db[[#This Row],[QTY/ CTN B]]="","",RIGHT(db[[#This Row],[QTY/ CTN B]],LEN(db[[#This Row],[QTY/ CTN B]])-SEARCH(" ",db[[#This Row],[QTY/ CTN B]],1)))</f>
        <v>LSN</v>
      </c>
      <c r="Y2505" s="78">
        <f>IF(db[[#This Row],[QTY/ CTN TG]]="",IF(db[[#This Row],[STN TG]]="","",12),LEFT(db[[#This Row],[QTY/ CTN TG]],SEARCH(" ",db[[#This Row],[QTY/ CTN TG]],1)-1))</f>
        <v>12</v>
      </c>
      <c r="Z2505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05" s="78" t="str">
        <f>IF(db[[#This Row],[STN K]]="","",IF(db[[#This Row],[STN TG]]="LSN",12,""))</f>
        <v/>
      </c>
      <c r="AB2505" s="78" t="str">
        <f>IF(db[[#This Row],[STN TG]]="LSN","PCS","")</f>
        <v/>
      </c>
      <c r="AC2505" s="78">
        <f>db[[#This Row],[QTY B]]*IF(db[[#This Row],[QTY TG]]="",1,db[[#This Row],[QTY TG]])*IF(db[[#This Row],[QTY K]]="",1,db[[#This Row],[QTY K]])</f>
        <v>4320</v>
      </c>
      <c r="AD2505" s="78" t="str">
        <f>IF(db[[#This Row],[STN K]]="",IF(db[[#This Row],[STN TG]]="",db[[#This Row],[STN B]],db[[#This Row],[STN TG]]),db[[#This Row],[STN K]])</f>
        <v>PCS</v>
      </c>
      <c r="AE2505" s="78"/>
    </row>
    <row r="2506" spans="1:31" x14ac:dyDescent="0.25">
      <c r="A2506" s="40">
        <f t="shared" si="38"/>
        <v>2505</v>
      </c>
      <c r="B2506" s="5" t="str">
        <f>LOWER(SUBSTITUTE(SUBSTITUTE(SUBSTITUTE(SUBSTITUTE(SUBSTITUTE(SUBSTITUTE(SUBSTITUTE(SUBSTITUTE(db[[#This Row],[NB BM]]," ",),".",""),"-",""),"(",""),")",""),"/",""),"""",""),"+",""))</f>
        <v>pensil2bkayagikypf3042</v>
      </c>
      <c r="C2506" s="5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D2506" s="5" t="str">
        <f>LOWER(SUBSTITUTE(SUBSTITUTE(SUBSTITUTE(SUBSTITUTE(SUBSTITUTE(SUBSTITUTE(SUBSTITUTE(SUBSTITUTE(SUBSTITUTE(db[[#This Row],[NB PAJAK]]," ",""),"-",""),"(",""),")",""),".",""),",",""),"/",""),"""",""),"+",""))</f>
        <v/>
      </c>
      <c r="E250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pensil2bkayagikypf3042360lsnuntana</v>
      </c>
      <c r="F250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pensil2bkayagikypf3042360lsn</v>
      </c>
      <c r="G2506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pensil2bkayagikypf3042untana</v>
      </c>
      <c r="H250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pensil2bkayagikypf3042360lsnuntana</v>
      </c>
      <c r="I2506" s="2" t="s">
        <v>1668</v>
      </c>
      <c r="J2506" s="2" t="s">
        <v>2769</v>
      </c>
      <c r="K2506" s="14"/>
      <c r="L2506" s="2" t="s">
        <v>1336</v>
      </c>
      <c r="M2506" s="34" t="e">
        <f>IF(db[[#This Row],[NB NOTA_C]]="","",COUNTIF([2]!B_MSK[concat],db[[#This Row],[NB NOTA_C]]))</f>
        <v>#REF!</v>
      </c>
      <c r="N2506" s="9" t="s">
        <v>1349</v>
      </c>
      <c r="O2506" s="5" t="s">
        <v>1516</v>
      </c>
      <c r="P2506" s="2" t="s">
        <v>2444</v>
      </c>
      <c r="R2506" s="2" t="str">
        <f>IF(db[[#This Row],[QTY/ CTN]]="","",SUBSTITUTE(SUBSTITUTE(SUBSTITUTE(db[[#This Row],[QTY/ CTN]]," ","_",2),"(",""),")","")&amp;"_")</f>
        <v>360 LSN_</v>
      </c>
      <c r="S2506" s="2">
        <f>IF(db[[#This Row],[H_QTY/ CTN]]="","",SEARCH("_",db[[#This Row],[H_QTY/ CTN]]))</f>
        <v>8</v>
      </c>
      <c r="T2506" s="2">
        <f>IF(db[[#This Row],[H_QTY/ CTN]]="","",LEN(db[[#This Row],[H_QTY/ CTN]]))</f>
        <v>8</v>
      </c>
      <c r="U2506" s="41" t="str">
        <f>IF(db[[#This Row],[H_QTY/ CTN]]="","",LEFT(db[[#This Row],[H_QTY/ CTN]],db[[#This Row],[H_1]]-1))</f>
        <v>360 LSN</v>
      </c>
      <c r="V2506" s="40" t="str">
        <f>IF(NOT(db[[#This Row],[H_1]]=db[[#This Row],[H_2]]),MID(db[[#This Row],[H_QTY/ CTN]],db[[#This Row],[H_1]]+1,db[[#This Row],[H_2]]-db[[#This Row],[H_1]]-1),"")</f>
        <v/>
      </c>
      <c r="W2506" s="40" t="str">
        <f>IF(db[[#This Row],[QTY/ CTN B]]="","",LEFT(db[[#This Row],[QTY/ CTN B]],SEARCH(" ",db[[#This Row],[QTY/ CTN B]],1)-1))</f>
        <v>360</v>
      </c>
      <c r="X2506" s="40" t="str">
        <f>IF(db[[#This Row],[QTY/ CTN B]]="","",RIGHT(db[[#This Row],[QTY/ CTN B]],LEN(db[[#This Row],[QTY/ CTN B]])-SEARCH(" ",db[[#This Row],[QTY/ CTN B]],1)))</f>
        <v>LSN</v>
      </c>
      <c r="Y2506" s="40">
        <f>IF(db[[#This Row],[QTY/ CTN TG]]="",IF(db[[#This Row],[STN TG]]="","",12),LEFT(db[[#This Row],[QTY/ CTN TG]],SEARCH(" ",db[[#This Row],[QTY/ CTN TG]],1)-1))</f>
        <v>12</v>
      </c>
      <c r="Z25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06" s="40" t="str">
        <f>IF(db[[#This Row],[STN K]]="","",IF(db[[#This Row],[STN TG]]="LSN",12,""))</f>
        <v/>
      </c>
      <c r="AB2506" s="40" t="str">
        <f>IF(db[[#This Row],[STN TG]]="LSN","PCS","")</f>
        <v/>
      </c>
      <c r="AC2506" s="40">
        <f>db[[#This Row],[QTY B]]*IF(db[[#This Row],[QTY TG]]="",1,db[[#This Row],[QTY TG]])*IF(db[[#This Row],[QTY K]]="",1,db[[#This Row],[QTY K]])</f>
        <v>4320</v>
      </c>
      <c r="AD2506" s="40" t="str">
        <f>IF(db[[#This Row],[STN K]]="",IF(db[[#This Row],[STN TG]]="",db[[#This Row],[STN B]],db[[#This Row],[STN TG]]),db[[#This Row],[STN K]])</f>
        <v>PCS</v>
      </c>
      <c r="AE2506" s="40"/>
    </row>
    <row r="2507" spans="1:31" x14ac:dyDescent="0.25">
      <c r="A2507" s="40">
        <f t="shared" si="38"/>
        <v>2506</v>
      </c>
      <c r="B2507" s="5" t="str">
        <f>LOWER(SUBSTITUTE(SUBSTITUTE(SUBSTITUTE(SUBSTITUTE(SUBSTITUTE(SUBSTITUTE(SUBSTITUTE(SUBSTITUTE(db[[#This Row],[NB BM]]," ",),".",""),"-",""),"(",""),")",""),"/",""),"""",""),"+",""))</f>
        <v>pensil2bkayagikypf3052</v>
      </c>
      <c r="C2507" s="5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D2507" s="5" t="str">
        <f>LOWER(SUBSTITUTE(SUBSTITUTE(SUBSTITUTE(SUBSTITUTE(SUBSTITUTE(SUBSTITUTE(SUBSTITUTE(SUBSTITUTE(SUBSTITUTE(db[[#This Row],[NB PAJAK]]," ",""),"-",""),"(",""),")",""),".",""),",",""),"/",""),"""",""),"+",""))</f>
        <v/>
      </c>
      <c r="E250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pensil2bkayagikypf3052360lsnuntana</v>
      </c>
      <c r="F250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pensil2bkayagikypf3052360lsn</v>
      </c>
      <c r="G2507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pensil2bkayagikypf3052untana</v>
      </c>
      <c r="H250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pensil2bkayagikypf3052360lsnuntana</v>
      </c>
      <c r="I2507" s="2" t="s">
        <v>965</v>
      </c>
      <c r="J2507" s="2" t="s">
        <v>1247</v>
      </c>
      <c r="K2507" s="14"/>
      <c r="L2507" s="2" t="s">
        <v>1336</v>
      </c>
      <c r="M2507" s="34" t="e">
        <f>IF(db[[#This Row],[NB NOTA_C]]="","",COUNTIF([2]!B_MSK[concat],db[[#This Row],[NB NOTA_C]]))</f>
        <v>#REF!</v>
      </c>
      <c r="N2507" s="14" t="s">
        <v>1349</v>
      </c>
      <c r="O2507" s="2" t="s">
        <v>1516</v>
      </c>
      <c r="P2507" s="2" t="s">
        <v>2444</v>
      </c>
      <c r="R2507" s="2" t="str">
        <f>IF(db[[#This Row],[QTY/ CTN]]="","",SUBSTITUTE(SUBSTITUTE(SUBSTITUTE(db[[#This Row],[QTY/ CTN]]," ","_",2),"(",""),")","")&amp;"_")</f>
        <v>360 LSN_</v>
      </c>
      <c r="S2507" s="2">
        <f>IF(db[[#This Row],[H_QTY/ CTN]]="","",SEARCH("_",db[[#This Row],[H_QTY/ CTN]]))</f>
        <v>8</v>
      </c>
      <c r="T2507" s="2">
        <f>IF(db[[#This Row],[H_QTY/ CTN]]="","",LEN(db[[#This Row],[H_QTY/ CTN]]))</f>
        <v>8</v>
      </c>
      <c r="U2507" s="41" t="str">
        <f>IF(db[[#This Row],[H_QTY/ CTN]]="","",LEFT(db[[#This Row],[H_QTY/ CTN]],db[[#This Row],[H_1]]-1))</f>
        <v>360 LSN</v>
      </c>
      <c r="V2507" s="40" t="str">
        <f>IF(NOT(db[[#This Row],[H_1]]=db[[#This Row],[H_2]]),MID(db[[#This Row],[H_QTY/ CTN]],db[[#This Row],[H_1]]+1,db[[#This Row],[H_2]]-db[[#This Row],[H_1]]-1),"")</f>
        <v/>
      </c>
      <c r="W2507" s="40" t="str">
        <f>IF(db[[#This Row],[QTY/ CTN B]]="","",LEFT(db[[#This Row],[QTY/ CTN B]],SEARCH(" ",db[[#This Row],[QTY/ CTN B]],1)-1))</f>
        <v>360</v>
      </c>
      <c r="X2507" s="40" t="str">
        <f>IF(db[[#This Row],[QTY/ CTN B]]="","",RIGHT(db[[#This Row],[QTY/ CTN B]],LEN(db[[#This Row],[QTY/ CTN B]])-SEARCH(" ",db[[#This Row],[QTY/ CTN B]],1)))</f>
        <v>LSN</v>
      </c>
      <c r="Y2507" s="40">
        <f>IF(db[[#This Row],[QTY/ CTN TG]]="",IF(db[[#This Row],[STN TG]]="","",12),LEFT(db[[#This Row],[QTY/ CTN TG]],SEARCH(" ",db[[#This Row],[QTY/ CTN TG]],1)-1))</f>
        <v>12</v>
      </c>
      <c r="Z25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07" s="40" t="str">
        <f>IF(db[[#This Row],[STN K]]="","",IF(db[[#This Row],[STN TG]]="LSN",12,""))</f>
        <v/>
      </c>
      <c r="AB2507" s="40" t="str">
        <f>IF(db[[#This Row],[STN TG]]="LSN","PCS","")</f>
        <v/>
      </c>
      <c r="AC2507" s="40">
        <f>db[[#This Row],[QTY B]]*IF(db[[#This Row],[QTY TG]]="",1,db[[#This Row],[QTY TG]])*IF(db[[#This Row],[QTY K]]="",1,db[[#This Row],[QTY K]])</f>
        <v>4320</v>
      </c>
      <c r="AD2507" s="40" t="str">
        <f>IF(db[[#This Row],[STN K]]="",IF(db[[#This Row],[STN TG]]="",db[[#This Row],[STN B]],db[[#This Row],[STN TG]]),db[[#This Row],[STN K]])</f>
        <v>PCS</v>
      </c>
      <c r="AE2507" s="40"/>
    </row>
    <row r="2508" spans="1:31" x14ac:dyDescent="0.25">
      <c r="A2508" s="40">
        <f t="shared" si="38"/>
        <v>2507</v>
      </c>
      <c r="B2508" s="5" t="str">
        <f>LOWER(SUBSTITUTE(SUBSTITUTE(SUBSTITUTE(SUBSTITUTE(SUBSTITUTE(SUBSTITUTE(SUBSTITUTE(SUBSTITUTE(db[[#This Row],[NB BM]]," ",),".",""),"-",""),"(",""),")",""),"/",""),"""",""),"+",""))</f>
        <v>pensil2bkayagikypf3052l</v>
      </c>
      <c r="C2508" s="5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D2508" s="5" t="str">
        <f>LOWER(SUBSTITUTE(SUBSTITUTE(SUBSTITUTE(SUBSTITUTE(SUBSTITUTE(SUBSTITUTE(SUBSTITUTE(SUBSTITUTE(SUBSTITUTE(db[[#This Row],[NB PAJAK]]," ",""),"-",""),"(",""),")",""),".",""),",",""),"/",""),"""",""),"+",""))</f>
        <v/>
      </c>
      <c r="E250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pensil2bkayagikypf3052l12lsnuntana</v>
      </c>
      <c r="F250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pensil2bkayagikypf3052l12lsn</v>
      </c>
      <c r="G2508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pensil2bkayagikypf3052luntana</v>
      </c>
      <c r="H250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pensil2bkayagikypf3052l12lsnuntana</v>
      </c>
      <c r="I2508" s="2" t="s">
        <v>1669</v>
      </c>
      <c r="J2508" s="2" t="s">
        <v>2770</v>
      </c>
      <c r="K2508" s="14"/>
      <c r="L2508" s="2" t="s">
        <v>1336</v>
      </c>
      <c r="M2508" s="34" t="e">
        <f>IF(db[[#This Row],[NB NOTA_C]]="","",COUNTIF([2]!B_MSK[concat],db[[#This Row],[NB NOTA_C]]))</f>
        <v>#REF!</v>
      </c>
      <c r="N2508" s="9" t="s">
        <v>1349</v>
      </c>
      <c r="O2508" s="5" t="s">
        <v>1376</v>
      </c>
      <c r="P2508" s="2" t="s">
        <v>2444</v>
      </c>
      <c r="R2508" s="2" t="str">
        <f>IF(db[[#This Row],[QTY/ CTN]]="","",SUBSTITUTE(SUBSTITUTE(SUBSTITUTE(db[[#This Row],[QTY/ CTN]]," ","_",2),"(",""),")","")&amp;"_")</f>
        <v>12 LSN_</v>
      </c>
      <c r="S2508" s="2">
        <f>IF(db[[#This Row],[H_QTY/ CTN]]="","",SEARCH("_",db[[#This Row],[H_QTY/ CTN]]))</f>
        <v>7</v>
      </c>
      <c r="T2508" s="2">
        <f>IF(db[[#This Row],[H_QTY/ CTN]]="","",LEN(db[[#This Row],[H_QTY/ CTN]]))</f>
        <v>7</v>
      </c>
      <c r="U2508" s="41" t="str">
        <f>IF(db[[#This Row],[H_QTY/ CTN]]="","",LEFT(db[[#This Row],[H_QTY/ CTN]],db[[#This Row],[H_1]]-1))</f>
        <v>12 LSN</v>
      </c>
      <c r="V2508" s="40" t="str">
        <f>IF(NOT(db[[#This Row],[H_1]]=db[[#This Row],[H_2]]),MID(db[[#This Row],[H_QTY/ CTN]],db[[#This Row],[H_1]]+1,db[[#This Row],[H_2]]-db[[#This Row],[H_1]]-1),"")</f>
        <v/>
      </c>
      <c r="W2508" s="40" t="str">
        <f>IF(db[[#This Row],[QTY/ CTN B]]="","",LEFT(db[[#This Row],[QTY/ CTN B]],SEARCH(" ",db[[#This Row],[QTY/ CTN B]],1)-1))</f>
        <v>12</v>
      </c>
      <c r="X2508" s="40" t="str">
        <f>IF(db[[#This Row],[QTY/ CTN B]]="","",RIGHT(db[[#This Row],[QTY/ CTN B]],LEN(db[[#This Row],[QTY/ CTN B]])-SEARCH(" ",db[[#This Row],[QTY/ CTN B]],1)))</f>
        <v>LSN</v>
      </c>
      <c r="Y2508" s="40">
        <f>IF(db[[#This Row],[QTY/ CTN TG]]="",IF(db[[#This Row],[STN TG]]="","",12),LEFT(db[[#This Row],[QTY/ CTN TG]],SEARCH(" ",db[[#This Row],[QTY/ CTN TG]],1)-1))</f>
        <v>12</v>
      </c>
      <c r="Z25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08" s="40" t="str">
        <f>IF(db[[#This Row],[STN K]]="","",IF(db[[#This Row],[STN TG]]="LSN",12,""))</f>
        <v/>
      </c>
      <c r="AB2508" s="40" t="str">
        <f>IF(db[[#This Row],[STN TG]]="LSN","PCS","")</f>
        <v/>
      </c>
      <c r="AC2508" s="40">
        <f>db[[#This Row],[QTY B]]*IF(db[[#This Row],[QTY TG]]="",1,db[[#This Row],[QTY TG]])*IF(db[[#This Row],[QTY K]]="",1,db[[#This Row],[QTY K]])</f>
        <v>144</v>
      </c>
      <c r="AD2508" s="40" t="str">
        <f>IF(db[[#This Row],[STN K]]="",IF(db[[#This Row],[STN TG]]="",db[[#This Row],[STN B]],db[[#This Row],[STN TG]]),db[[#This Row],[STN K]])</f>
        <v>PCS</v>
      </c>
      <c r="AE2508" s="40"/>
    </row>
    <row r="2509" spans="1:31" x14ac:dyDescent="0.25">
      <c r="A2509" s="40">
        <f t="shared" si="38"/>
        <v>2508</v>
      </c>
      <c r="B2509" s="5" t="str">
        <f>LOWER(SUBSTITUTE(SUBSTITUTE(SUBSTITUTE(SUBSTITUTE(SUBSTITUTE(SUBSTITUTE(SUBSTITUTE(SUBSTITUTE(db[[#This Row],[NB BM]]," ",),".",""),"-",""),"(",""),")",""),"/",""),"""",""),"+",""))</f>
        <v>pensil2bkayagikypf3053</v>
      </c>
      <c r="C2509" s="5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D2509" s="5" t="str">
        <f>LOWER(SUBSTITUTE(SUBSTITUTE(SUBSTITUTE(SUBSTITUTE(SUBSTITUTE(SUBSTITUTE(SUBSTITUTE(SUBSTITUTE(SUBSTITUTE(db[[#This Row],[NB PAJAK]]," ",""),"-",""),"(",""),")",""),".",""),",",""),"/",""),"""",""),"+",""))</f>
        <v/>
      </c>
      <c r="E250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pensil2bkayagikypf3053360lsnuntana</v>
      </c>
      <c r="F250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pensil2bkayagikypf3053360lsn</v>
      </c>
      <c r="G2509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pensil2bkayagikypf3053untana</v>
      </c>
      <c r="H250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pensil2bkayagikypf3053360lsnuntana</v>
      </c>
      <c r="I2509" s="2" t="s">
        <v>961</v>
      </c>
      <c r="J2509" s="2" t="s">
        <v>1243</v>
      </c>
      <c r="K2509" s="14"/>
      <c r="L2509" s="2" t="s">
        <v>1336</v>
      </c>
      <c r="M2509" s="34" t="e">
        <f>IF(db[[#This Row],[NB NOTA_C]]="","",COUNTIF([2]!B_MSK[concat],db[[#This Row],[NB NOTA_C]]))</f>
        <v>#REF!</v>
      </c>
      <c r="N2509" s="14" t="s">
        <v>1349</v>
      </c>
      <c r="O2509" s="2" t="s">
        <v>1516</v>
      </c>
      <c r="P2509" s="2" t="s">
        <v>2444</v>
      </c>
      <c r="R2509" s="2" t="str">
        <f>IF(db[[#This Row],[QTY/ CTN]]="","",SUBSTITUTE(SUBSTITUTE(SUBSTITUTE(db[[#This Row],[QTY/ CTN]]," ","_",2),"(",""),")","")&amp;"_")</f>
        <v>360 LSN_</v>
      </c>
      <c r="S2509" s="2">
        <f>IF(db[[#This Row],[H_QTY/ CTN]]="","",SEARCH("_",db[[#This Row],[H_QTY/ CTN]]))</f>
        <v>8</v>
      </c>
      <c r="T2509" s="2">
        <f>IF(db[[#This Row],[H_QTY/ CTN]]="","",LEN(db[[#This Row],[H_QTY/ CTN]]))</f>
        <v>8</v>
      </c>
      <c r="U2509" s="41" t="str">
        <f>IF(db[[#This Row],[H_QTY/ CTN]]="","",LEFT(db[[#This Row],[H_QTY/ CTN]],db[[#This Row],[H_1]]-1))</f>
        <v>360 LSN</v>
      </c>
      <c r="V2509" s="40" t="str">
        <f>IF(NOT(db[[#This Row],[H_1]]=db[[#This Row],[H_2]]),MID(db[[#This Row],[H_QTY/ CTN]],db[[#This Row],[H_1]]+1,db[[#This Row],[H_2]]-db[[#This Row],[H_1]]-1),"")</f>
        <v/>
      </c>
      <c r="W2509" s="40" t="str">
        <f>IF(db[[#This Row],[QTY/ CTN B]]="","",LEFT(db[[#This Row],[QTY/ CTN B]],SEARCH(" ",db[[#This Row],[QTY/ CTN B]],1)-1))</f>
        <v>360</v>
      </c>
      <c r="X2509" s="40" t="str">
        <f>IF(db[[#This Row],[QTY/ CTN B]]="","",RIGHT(db[[#This Row],[QTY/ CTN B]],LEN(db[[#This Row],[QTY/ CTN B]])-SEARCH(" ",db[[#This Row],[QTY/ CTN B]],1)))</f>
        <v>LSN</v>
      </c>
      <c r="Y2509" s="40">
        <f>IF(db[[#This Row],[QTY/ CTN TG]]="",IF(db[[#This Row],[STN TG]]="","",12),LEFT(db[[#This Row],[QTY/ CTN TG]],SEARCH(" ",db[[#This Row],[QTY/ CTN TG]],1)-1))</f>
        <v>12</v>
      </c>
      <c r="Z25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09" s="40" t="str">
        <f>IF(db[[#This Row],[STN K]]="","",IF(db[[#This Row],[STN TG]]="LSN",12,""))</f>
        <v/>
      </c>
      <c r="AB2509" s="40" t="str">
        <f>IF(db[[#This Row],[STN TG]]="LSN","PCS","")</f>
        <v/>
      </c>
      <c r="AC2509" s="40">
        <f>db[[#This Row],[QTY B]]*IF(db[[#This Row],[QTY TG]]="",1,db[[#This Row],[QTY TG]])*IF(db[[#This Row],[QTY K]]="",1,db[[#This Row],[QTY K]])</f>
        <v>4320</v>
      </c>
      <c r="AD2509" s="40" t="str">
        <f>IF(db[[#This Row],[STN K]]="",IF(db[[#This Row],[STN TG]]="",db[[#This Row],[STN B]],db[[#This Row],[STN TG]]),db[[#This Row],[STN K]])</f>
        <v>PCS</v>
      </c>
      <c r="AE2509" s="40"/>
    </row>
    <row r="2510" spans="1:31" x14ac:dyDescent="0.25">
      <c r="A2510" s="40">
        <f t="shared" si="38"/>
        <v>2509</v>
      </c>
      <c r="B2510" s="5" t="str">
        <f>LOWER(SUBSTITUTE(SUBSTITUTE(SUBSTITUTE(SUBSTITUTE(SUBSTITUTE(SUBSTITUTE(SUBSTITUTE(SUBSTITUTE(db[[#This Row],[NB BM]]," ",),".",""),"-",""),"(",""),")",""),"/",""),"""",""),"+",""))</f>
        <v>pwnsil2bkayagikypf3055</v>
      </c>
      <c r="C2510" s="5" t="str">
        <f>LOWER(SUBSTITUTE(SUBSTITUTE(SUBSTITUTE(SUBSTITUTE(SUBSTITUTE(SUBSTITUTE(SUBSTITUTE(SUBSTITUTE(SUBSTITUTE(db[[#This Row],[NB NOTA]]," ",),".",""),"-",""),"(",""),")",""),",",""),"/",""),"""",""),"+",""))</f>
        <v>pensil2bkayagikypf3055</v>
      </c>
      <c r="D2510" s="5" t="str">
        <f>LOWER(SUBSTITUTE(SUBSTITUTE(SUBSTITUTE(SUBSTITUTE(SUBSTITUTE(SUBSTITUTE(SUBSTITUTE(SUBSTITUTE(SUBSTITUTE(db[[#This Row],[NB PAJAK]]," ",""),"-",""),"(",""),")",""),".",""),",",""),"/",""),"""",""),"+",""))</f>
        <v/>
      </c>
      <c r="E251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pwnsil2bkayagikypf3055360lsnuntana</v>
      </c>
      <c r="F251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pensil2bkayagikypf3055360lsn</v>
      </c>
      <c r="G2510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pensil2bkayagikypf3055untana</v>
      </c>
      <c r="H251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pensil2bkayagikypf3055360lsnuntana</v>
      </c>
      <c r="I2510" s="2" t="s">
        <v>7298</v>
      </c>
      <c r="J2510" s="2" t="s">
        <v>7296</v>
      </c>
      <c r="K2510" s="14"/>
      <c r="L2510" s="2" t="s">
        <v>1336</v>
      </c>
      <c r="M2510" s="33" t="e">
        <f>IF(db[[#This Row],[NB NOTA_C]]="","",COUNTIF([2]!B_MSK[concat],db[[#This Row],[NB NOTA_C]]))</f>
        <v>#REF!</v>
      </c>
      <c r="N2510" s="9" t="s">
        <v>2305</v>
      </c>
      <c r="O2510" s="5" t="s">
        <v>1516</v>
      </c>
      <c r="P2510" s="2" t="s">
        <v>2444</v>
      </c>
      <c r="Q2510" s="5"/>
      <c r="R2510" s="5" t="str">
        <f>IF(db[[#This Row],[QTY/ CTN]]="","",SUBSTITUTE(SUBSTITUTE(SUBSTITUTE(db[[#This Row],[QTY/ CTN]]," ","_",2),"(",""),")","")&amp;"_")</f>
        <v>360 LSN_</v>
      </c>
      <c r="S2510" s="5">
        <f>IF(db[[#This Row],[H_QTY/ CTN]]="","",SEARCH("_",db[[#This Row],[H_QTY/ CTN]]))</f>
        <v>8</v>
      </c>
      <c r="T2510" s="5">
        <f>IF(db[[#This Row],[H_QTY/ CTN]]="","",LEN(db[[#This Row],[H_QTY/ CTN]]))</f>
        <v>8</v>
      </c>
      <c r="U2510" s="40" t="str">
        <f>IF(db[[#This Row],[H_QTY/ CTN]]="","",LEFT(db[[#This Row],[H_QTY/ CTN]],db[[#This Row],[H_1]]-1))</f>
        <v>360 LSN</v>
      </c>
      <c r="V2510" s="40" t="str">
        <f>IF(NOT(db[[#This Row],[H_1]]=db[[#This Row],[H_2]]),MID(db[[#This Row],[H_QTY/ CTN]],db[[#This Row],[H_1]]+1,db[[#This Row],[H_2]]-db[[#This Row],[H_1]]-1),"")</f>
        <v/>
      </c>
      <c r="W2510" s="40" t="str">
        <f>IF(db[[#This Row],[QTY/ CTN B]]="","",LEFT(db[[#This Row],[QTY/ CTN B]],SEARCH(" ",db[[#This Row],[QTY/ CTN B]],1)-1))</f>
        <v>360</v>
      </c>
      <c r="X2510" s="40" t="str">
        <f>IF(db[[#This Row],[QTY/ CTN B]]="","",RIGHT(db[[#This Row],[QTY/ CTN B]],LEN(db[[#This Row],[QTY/ CTN B]])-SEARCH(" ",db[[#This Row],[QTY/ CTN B]],1)))</f>
        <v>LSN</v>
      </c>
      <c r="Y2510" s="40">
        <f>IF(db[[#This Row],[QTY/ CTN TG]]="",IF(db[[#This Row],[STN TG]]="","",12),LEFT(db[[#This Row],[QTY/ CTN TG]],SEARCH(" ",db[[#This Row],[QTY/ CTN TG]],1)-1))</f>
        <v>12</v>
      </c>
      <c r="Z25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10" s="40" t="str">
        <f>IF(db[[#This Row],[STN K]]="","",IF(db[[#This Row],[STN TG]]="LSN",12,""))</f>
        <v/>
      </c>
      <c r="AB2510" s="40" t="str">
        <f>IF(db[[#This Row],[STN TG]]="LSN","PCS","")</f>
        <v/>
      </c>
      <c r="AC2510" s="40">
        <f>db[[#This Row],[QTY B]]*IF(db[[#This Row],[QTY TG]]="",1,db[[#This Row],[QTY TG]])*IF(db[[#This Row],[QTY K]]="",1,db[[#This Row],[QTY K]])</f>
        <v>4320</v>
      </c>
      <c r="AD2510" s="40" t="str">
        <f>IF(db[[#This Row],[STN K]]="",IF(db[[#This Row],[STN TG]]="",db[[#This Row],[STN B]],db[[#This Row],[STN TG]]),db[[#This Row],[STN K]])</f>
        <v>PCS</v>
      </c>
      <c r="AE2510" s="40"/>
    </row>
    <row r="2511" spans="1:31" x14ac:dyDescent="0.25">
      <c r="A2511" s="40">
        <f t="shared" si="38"/>
        <v>2510</v>
      </c>
      <c r="B2511" s="5" t="str">
        <f>LOWER(SUBSTITUTE(SUBSTITUTE(SUBSTITUTE(SUBSTITUTE(SUBSTITUTE(SUBSTITUTE(SUBSTITUTE(SUBSTITUTE(db[[#This Row],[NB BM]]," ",),".",""),"-",""),"(",""),")",""),"/",""),"""",""),"+",""))</f>
        <v>pensil2bkayagikypf3056</v>
      </c>
      <c r="C2511" s="5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D2511" s="5" t="str">
        <f>LOWER(SUBSTITUTE(SUBSTITUTE(SUBSTITUTE(SUBSTITUTE(SUBSTITUTE(SUBSTITUTE(SUBSTITUTE(SUBSTITUTE(SUBSTITUTE(db[[#This Row],[NB PAJAK]]," ",""),"-",""),"(",""),")",""),".",""),",",""),"/",""),"""",""),"+",""))</f>
        <v/>
      </c>
      <c r="E251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pensil2bkayagikypf3056360lsnuntana</v>
      </c>
      <c r="F251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pensil2bkayagikypf3056360lsn</v>
      </c>
      <c r="G2511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pensil2bkayagikypf3056untana</v>
      </c>
      <c r="H251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pensil2bkayagikypf3056360lsnuntana</v>
      </c>
      <c r="I2511" s="2" t="s">
        <v>966</v>
      </c>
      <c r="J2511" s="2" t="s">
        <v>1248</v>
      </c>
      <c r="K2511" s="14"/>
      <c r="L2511" s="2" t="s">
        <v>1336</v>
      </c>
      <c r="M2511" s="34" t="e">
        <f>IF(db[[#This Row],[NB NOTA_C]]="","",COUNTIF([2]!B_MSK[concat],db[[#This Row],[NB NOTA_C]]))</f>
        <v>#REF!</v>
      </c>
      <c r="N2511" s="14" t="s">
        <v>1349</v>
      </c>
      <c r="O2511" s="2" t="s">
        <v>1516</v>
      </c>
      <c r="P2511" s="2" t="s">
        <v>2444</v>
      </c>
      <c r="R2511" s="2" t="str">
        <f>IF(db[[#This Row],[QTY/ CTN]]="","",SUBSTITUTE(SUBSTITUTE(SUBSTITUTE(db[[#This Row],[QTY/ CTN]]," ","_",2),"(",""),")","")&amp;"_")</f>
        <v>360 LSN_</v>
      </c>
      <c r="S2511" s="2">
        <f>IF(db[[#This Row],[H_QTY/ CTN]]="","",SEARCH("_",db[[#This Row],[H_QTY/ CTN]]))</f>
        <v>8</v>
      </c>
      <c r="T2511" s="2">
        <f>IF(db[[#This Row],[H_QTY/ CTN]]="","",LEN(db[[#This Row],[H_QTY/ CTN]]))</f>
        <v>8</v>
      </c>
      <c r="U2511" s="41" t="str">
        <f>IF(db[[#This Row],[H_QTY/ CTN]]="","",LEFT(db[[#This Row],[H_QTY/ CTN]],db[[#This Row],[H_1]]-1))</f>
        <v>360 LSN</v>
      </c>
      <c r="V2511" s="40" t="str">
        <f>IF(NOT(db[[#This Row],[H_1]]=db[[#This Row],[H_2]]),MID(db[[#This Row],[H_QTY/ CTN]],db[[#This Row],[H_1]]+1,db[[#This Row],[H_2]]-db[[#This Row],[H_1]]-1),"")</f>
        <v/>
      </c>
      <c r="W2511" s="40" t="str">
        <f>IF(db[[#This Row],[QTY/ CTN B]]="","",LEFT(db[[#This Row],[QTY/ CTN B]],SEARCH(" ",db[[#This Row],[QTY/ CTN B]],1)-1))</f>
        <v>360</v>
      </c>
      <c r="X2511" s="40" t="str">
        <f>IF(db[[#This Row],[QTY/ CTN B]]="","",RIGHT(db[[#This Row],[QTY/ CTN B]],LEN(db[[#This Row],[QTY/ CTN B]])-SEARCH(" ",db[[#This Row],[QTY/ CTN B]],1)))</f>
        <v>LSN</v>
      </c>
      <c r="Y2511" s="40">
        <f>IF(db[[#This Row],[QTY/ CTN TG]]="",IF(db[[#This Row],[STN TG]]="","",12),LEFT(db[[#This Row],[QTY/ CTN TG]],SEARCH(" ",db[[#This Row],[QTY/ CTN TG]],1)-1))</f>
        <v>12</v>
      </c>
      <c r="Z25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11" s="40" t="str">
        <f>IF(db[[#This Row],[STN K]]="","",IF(db[[#This Row],[STN TG]]="LSN",12,""))</f>
        <v/>
      </c>
      <c r="AB2511" s="40" t="str">
        <f>IF(db[[#This Row],[STN TG]]="LSN","PCS","")</f>
        <v/>
      </c>
      <c r="AC2511" s="40">
        <f>db[[#This Row],[QTY B]]*IF(db[[#This Row],[QTY TG]]="",1,db[[#This Row],[QTY TG]])*IF(db[[#This Row],[QTY K]]="",1,db[[#This Row],[QTY K]])</f>
        <v>4320</v>
      </c>
      <c r="AD2511" s="40" t="str">
        <f>IF(db[[#This Row],[STN K]]="",IF(db[[#This Row],[STN TG]]="",db[[#This Row],[STN B]],db[[#This Row],[STN TG]]),db[[#This Row],[STN K]])</f>
        <v>PCS</v>
      </c>
      <c r="AE2511" s="40"/>
    </row>
    <row r="2512" spans="1:31" x14ac:dyDescent="0.25">
      <c r="A2512" s="78">
        <f t="shared" si="38"/>
        <v>2511</v>
      </c>
      <c r="B2512" s="79" t="str">
        <f>LOWER(SUBSTITUTE(SUBSTITUTE(SUBSTITUTE(SUBSTITUTE(SUBSTITUTE(SUBSTITUTE(SUBSTITUTE(SUBSTITUTE(db[[#This Row],[NB BM]]," ",),".",""),"-",""),"(",""),")",""),"/",""),"""",""),"+",""))</f>
        <v>pensil2bkayagikypf3057</v>
      </c>
      <c r="C2512" s="79" t="str">
        <f>LOWER(SUBSTITUTE(SUBSTITUTE(SUBSTITUTE(SUBSTITUTE(SUBSTITUTE(SUBSTITUTE(SUBSTITUTE(SUBSTITUTE(SUBSTITUTE(db[[#This Row],[NB NOTA]]," ",),".",""),"-",""),"(",""),")",""),",",""),"/",""),"""",""),"+",""))</f>
        <v>pensil2bkayagikypf3057</v>
      </c>
      <c r="D2512" s="79" t="str">
        <f>LOWER(SUBSTITUTE(SUBSTITUTE(SUBSTITUTE(SUBSTITUTE(SUBSTITUTE(SUBSTITUTE(SUBSTITUTE(SUBSTITUTE(SUBSTITUTE(db[[#This Row],[NB PAJAK]]," ",""),"-",""),"(",""),")",""),".",""),",",""),"/",""),"""",""),"+",""))</f>
        <v/>
      </c>
      <c r="E2512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pensil2bkayagikypf3057360lsnuntana</v>
      </c>
      <c r="F2512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pensil2bkayagikypf3057360lsn</v>
      </c>
      <c r="G2512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pensil2bkayagikypf3057untana</v>
      </c>
      <c r="H2512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pensil2bkayagikypf3057360lsnuntana</v>
      </c>
      <c r="I2512" s="70" t="s">
        <v>7058</v>
      </c>
      <c r="J2512" s="70" t="s">
        <v>7054</v>
      </c>
      <c r="K2512" s="71"/>
      <c r="L2512" s="70" t="s">
        <v>1336</v>
      </c>
      <c r="M2512" s="80" t="e">
        <f>IF(db[[#This Row],[NB NOTA_C]]="","",COUNTIF([2]!B_MSK[concat],db[[#This Row],[NB NOTA_C]]))</f>
        <v>#REF!</v>
      </c>
      <c r="N2512" s="81" t="s">
        <v>2305</v>
      </c>
      <c r="O2512" s="79" t="s">
        <v>1516</v>
      </c>
      <c r="P2512" s="70" t="s">
        <v>2444</v>
      </c>
      <c r="Q2512" s="79"/>
      <c r="R2512" s="79" t="str">
        <f>IF(db[[#This Row],[QTY/ CTN]]="","",SUBSTITUTE(SUBSTITUTE(SUBSTITUTE(db[[#This Row],[QTY/ CTN]]," ","_",2),"(",""),")","")&amp;"_")</f>
        <v>360 LSN_</v>
      </c>
      <c r="S2512" s="79">
        <f>IF(db[[#This Row],[H_QTY/ CTN]]="","",SEARCH("_",db[[#This Row],[H_QTY/ CTN]]))</f>
        <v>8</v>
      </c>
      <c r="T2512" s="79">
        <f>IF(db[[#This Row],[H_QTY/ CTN]]="","",LEN(db[[#This Row],[H_QTY/ CTN]]))</f>
        <v>8</v>
      </c>
      <c r="U2512" s="78" t="str">
        <f>IF(db[[#This Row],[H_QTY/ CTN]]="","",LEFT(db[[#This Row],[H_QTY/ CTN]],db[[#This Row],[H_1]]-1))</f>
        <v>360 LSN</v>
      </c>
      <c r="V2512" s="78" t="str">
        <f>IF(NOT(db[[#This Row],[H_1]]=db[[#This Row],[H_2]]),MID(db[[#This Row],[H_QTY/ CTN]],db[[#This Row],[H_1]]+1,db[[#This Row],[H_2]]-db[[#This Row],[H_1]]-1),"")</f>
        <v/>
      </c>
      <c r="W2512" s="78" t="str">
        <f>IF(db[[#This Row],[QTY/ CTN B]]="","",LEFT(db[[#This Row],[QTY/ CTN B]],SEARCH(" ",db[[#This Row],[QTY/ CTN B]],1)-1))</f>
        <v>360</v>
      </c>
      <c r="X2512" s="78" t="str">
        <f>IF(db[[#This Row],[QTY/ CTN B]]="","",RIGHT(db[[#This Row],[QTY/ CTN B]],LEN(db[[#This Row],[QTY/ CTN B]])-SEARCH(" ",db[[#This Row],[QTY/ CTN B]],1)))</f>
        <v>LSN</v>
      </c>
      <c r="Y2512" s="78">
        <f>IF(db[[#This Row],[QTY/ CTN TG]]="",IF(db[[#This Row],[STN TG]]="","",12),LEFT(db[[#This Row],[QTY/ CTN TG]],SEARCH(" ",db[[#This Row],[QTY/ CTN TG]],1)-1))</f>
        <v>12</v>
      </c>
      <c r="Z2512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12" s="78" t="str">
        <f>IF(db[[#This Row],[STN K]]="","",IF(db[[#This Row],[STN TG]]="LSN",12,""))</f>
        <v/>
      </c>
      <c r="AB2512" s="78" t="str">
        <f>IF(db[[#This Row],[STN TG]]="LSN","PCS","")</f>
        <v/>
      </c>
      <c r="AC2512" s="78">
        <f>db[[#This Row],[QTY B]]*IF(db[[#This Row],[QTY TG]]="",1,db[[#This Row],[QTY TG]])*IF(db[[#This Row],[QTY K]]="",1,db[[#This Row],[QTY K]])</f>
        <v>4320</v>
      </c>
      <c r="AD2512" s="78" t="str">
        <f>IF(db[[#This Row],[STN K]]="",IF(db[[#This Row],[STN TG]]="",db[[#This Row],[STN B]],db[[#This Row],[STN TG]]),db[[#This Row],[STN K]])</f>
        <v>PCS</v>
      </c>
      <c r="AE2512" s="78"/>
    </row>
    <row r="2513" spans="1:31" x14ac:dyDescent="0.25">
      <c r="A2513" s="40">
        <f t="shared" ref="A2513:A2581" si="39">ROW()-1</f>
        <v>2512</v>
      </c>
      <c r="B2513" s="5" t="str">
        <f>LOWER(SUBSTITUTE(SUBSTITUTE(SUBSTITUTE(SUBSTITUTE(SUBSTITUTE(SUBSTITUTE(SUBSTITUTE(SUBSTITUTE(db[[#This Row],[NB BM]]," ",),".",""),"-",""),"(",""),")",""),"/",""),"""",""),"+",""))</f>
        <v>pensil2bkayagikypf3060</v>
      </c>
      <c r="C2513" s="5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D2513" s="5" t="str">
        <f>LOWER(SUBSTITUTE(SUBSTITUTE(SUBSTITUTE(SUBSTITUTE(SUBSTITUTE(SUBSTITUTE(SUBSTITUTE(SUBSTITUTE(SUBSTITUTE(db[[#This Row],[NB PAJAK]]," ",""),"-",""),"(",""),")",""),".",""),",",""),"/",""),"""",""),"+",""))</f>
        <v>pensilkayagikypf30602bfancy</v>
      </c>
      <c r="E251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pensil2bkayagikypf3060360lsnartomoro</v>
      </c>
      <c r="F251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pensil2bkayagikypf3060360lsn</v>
      </c>
      <c r="G2513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pensil2bkayagikypf3060artomoro</v>
      </c>
      <c r="H251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pensil2bkayagikypf3060360lsnartomoro</v>
      </c>
      <c r="I2513" s="2" t="s">
        <v>1670</v>
      </c>
      <c r="J2513" s="2" t="s">
        <v>2768</v>
      </c>
      <c r="K2513" s="14" t="s">
        <v>6511</v>
      </c>
      <c r="L2513" s="2" t="s">
        <v>1335</v>
      </c>
      <c r="M2513" s="34" t="e">
        <f>IF(db[[#This Row],[NB NOTA_C]]="","",COUNTIF([2]!B_MSK[concat],db[[#This Row],[NB NOTA_C]]))</f>
        <v>#REF!</v>
      </c>
      <c r="N2513" s="9">
        <v>99</v>
      </c>
      <c r="O2513" s="5" t="s">
        <v>1516</v>
      </c>
      <c r="P2513" s="2" t="s">
        <v>2444</v>
      </c>
      <c r="R2513" s="2" t="str">
        <f>IF(db[[#This Row],[QTY/ CTN]]="","",SUBSTITUTE(SUBSTITUTE(SUBSTITUTE(db[[#This Row],[QTY/ CTN]]," ","_",2),"(",""),")","")&amp;"_")</f>
        <v>360 LSN_</v>
      </c>
      <c r="S2513" s="2">
        <f>IF(db[[#This Row],[H_QTY/ CTN]]="","",SEARCH("_",db[[#This Row],[H_QTY/ CTN]]))</f>
        <v>8</v>
      </c>
      <c r="T2513" s="2">
        <f>IF(db[[#This Row],[H_QTY/ CTN]]="","",LEN(db[[#This Row],[H_QTY/ CTN]]))</f>
        <v>8</v>
      </c>
      <c r="U2513" s="41" t="str">
        <f>IF(db[[#This Row],[H_QTY/ CTN]]="","",LEFT(db[[#This Row],[H_QTY/ CTN]],db[[#This Row],[H_1]]-1))</f>
        <v>360 LSN</v>
      </c>
      <c r="V2513" s="40" t="str">
        <f>IF(NOT(db[[#This Row],[H_1]]=db[[#This Row],[H_2]]),MID(db[[#This Row],[H_QTY/ CTN]],db[[#This Row],[H_1]]+1,db[[#This Row],[H_2]]-db[[#This Row],[H_1]]-1),"")</f>
        <v/>
      </c>
      <c r="W2513" s="40" t="str">
        <f>IF(db[[#This Row],[QTY/ CTN B]]="","",LEFT(db[[#This Row],[QTY/ CTN B]],SEARCH(" ",db[[#This Row],[QTY/ CTN B]],1)-1))</f>
        <v>360</v>
      </c>
      <c r="X2513" s="40" t="str">
        <f>IF(db[[#This Row],[QTY/ CTN B]]="","",RIGHT(db[[#This Row],[QTY/ CTN B]],LEN(db[[#This Row],[QTY/ CTN B]])-SEARCH(" ",db[[#This Row],[QTY/ CTN B]],1)))</f>
        <v>LSN</v>
      </c>
      <c r="Y2513" s="40">
        <f>IF(db[[#This Row],[QTY/ CTN TG]]="",IF(db[[#This Row],[STN TG]]="","",12),LEFT(db[[#This Row],[QTY/ CTN TG]],SEARCH(" ",db[[#This Row],[QTY/ CTN TG]],1)-1))</f>
        <v>12</v>
      </c>
      <c r="Z25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13" s="40" t="str">
        <f>IF(db[[#This Row],[STN K]]="","",IF(db[[#This Row],[STN TG]]="LSN",12,""))</f>
        <v/>
      </c>
      <c r="AB2513" s="40" t="str">
        <f>IF(db[[#This Row],[STN TG]]="LSN","PCS","")</f>
        <v/>
      </c>
      <c r="AC2513" s="40">
        <f>db[[#This Row],[QTY B]]*IF(db[[#This Row],[QTY TG]]="",1,db[[#This Row],[QTY TG]])*IF(db[[#This Row],[QTY K]]="",1,db[[#This Row],[QTY K]])</f>
        <v>4320</v>
      </c>
      <c r="AD2513" s="40" t="str">
        <f>IF(db[[#This Row],[STN K]]="",IF(db[[#This Row],[STN TG]]="",db[[#This Row],[STN B]],db[[#This Row],[STN TG]]),db[[#This Row],[STN K]])</f>
        <v>PCS</v>
      </c>
      <c r="AE2513" s="40"/>
    </row>
    <row r="2514" spans="1:31" x14ac:dyDescent="0.25">
      <c r="A2514" s="40">
        <f t="shared" si="39"/>
        <v>2513</v>
      </c>
      <c r="B2514" s="5" t="str">
        <f>LOWER(SUBSTITUTE(SUBSTITUTE(SUBSTITUTE(SUBSTITUTE(SUBSTITUTE(SUBSTITUTE(SUBSTITUTE(SUBSTITUTE(db[[#This Row],[NB BM]]," ",),".",""),"-",""),"(",""),")",""),"/",""),"""",""),"+",""))</f>
        <v>pensil2bkayagikypf3060</v>
      </c>
      <c r="C2514" s="5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D2514" s="5" t="str">
        <f>LOWER(SUBSTITUTE(SUBSTITUTE(SUBSTITUTE(SUBSTITUTE(SUBSTITUTE(SUBSTITUTE(SUBSTITUTE(SUBSTITUTE(SUBSTITUTE(db[[#This Row],[NB PAJAK]]," ",""),"-",""),"(",""),")",""),".",""),",",""),"/",""),"""",""),"+",""))</f>
        <v/>
      </c>
      <c r="E251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pensil2bkayagikypf3060360lsnuntana</v>
      </c>
      <c r="F251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pensil2bkayagikypf3060360lsn</v>
      </c>
      <c r="G2514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pensil2bkayagikypf3060untana</v>
      </c>
      <c r="H251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pensil2bkayagikypf3060360lsnuntana</v>
      </c>
      <c r="I2514" s="2" t="s">
        <v>1670</v>
      </c>
      <c r="J2514" s="2" t="s">
        <v>2768</v>
      </c>
      <c r="K2514" s="14"/>
      <c r="L2514" s="2" t="s">
        <v>1336</v>
      </c>
      <c r="M2514" s="34" t="e">
        <f>IF(db[[#This Row],[NB NOTA_C]]="","",COUNTIF([2]!B_MSK[concat],db[[#This Row],[NB NOTA_C]]))</f>
        <v>#REF!</v>
      </c>
      <c r="N2514" s="9" t="s">
        <v>1349</v>
      </c>
      <c r="O2514" s="5" t="s">
        <v>1516</v>
      </c>
      <c r="P2514" s="2" t="s">
        <v>2444</v>
      </c>
      <c r="R2514" s="2" t="str">
        <f>IF(db[[#This Row],[QTY/ CTN]]="","",SUBSTITUTE(SUBSTITUTE(SUBSTITUTE(db[[#This Row],[QTY/ CTN]]," ","_",2),"(",""),")","")&amp;"_")</f>
        <v>360 LSN_</v>
      </c>
      <c r="S2514" s="2">
        <f>IF(db[[#This Row],[H_QTY/ CTN]]="","",SEARCH("_",db[[#This Row],[H_QTY/ CTN]]))</f>
        <v>8</v>
      </c>
      <c r="T2514" s="2">
        <f>IF(db[[#This Row],[H_QTY/ CTN]]="","",LEN(db[[#This Row],[H_QTY/ CTN]]))</f>
        <v>8</v>
      </c>
      <c r="U2514" s="41" t="str">
        <f>IF(db[[#This Row],[H_QTY/ CTN]]="","",LEFT(db[[#This Row],[H_QTY/ CTN]],db[[#This Row],[H_1]]-1))</f>
        <v>360 LSN</v>
      </c>
      <c r="V2514" s="40" t="str">
        <f>IF(NOT(db[[#This Row],[H_1]]=db[[#This Row],[H_2]]),MID(db[[#This Row],[H_QTY/ CTN]],db[[#This Row],[H_1]]+1,db[[#This Row],[H_2]]-db[[#This Row],[H_1]]-1),"")</f>
        <v/>
      </c>
      <c r="W2514" s="40" t="str">
        <f>IF(db[[#This Row],[QTY/ CTN B]]="","",LEFT(db[[#This Row],[QTY/ CTN B]],SEARCH(" ",db[[#This Row],[QTY/ CTN B]],1)-1))</f>
        <v>360</v>
      </c>
      <c r="X2514" s="40" t="str">
        <f>IF(db[[#This Row],[QTY/ CTN B]]="","",RIGHT(db[[#This Row],[QTY/ CTN B]],LEN(db[[#This Row],[QTY/ CTN B]])-SEARCH(" ",db[[#This Row],[QTY/ CTN B]],1)))</f>
        <v>LSN</v>
      </c>
      <c r="Y2514" s="40">
        <f>IF(db[[#This Row],[QTY/ CTN TG]]="",IF(db[[#This Row],[STN TG]]="","",12),LEFT(db[[#This Row],[QTY/ CTN TG]],SEARCH(" ",db[[#This Row],[QTY/ CTN TG]],1)-1))</f>
        <v>12</v>
      </c>
      <c r="Z25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14" s="40" t="str">
        <f>IF(db[[#This Row],[STN K]]="","",IF(db[[#This Row],[STN TG]]="LSN",12,""))</f>
        <v/>
      </c>
      <c r="AB2514" s="40" t="str">
        <f>IF(db[[#This Row],[STN TG]]="LSN","PCS","")</f>
        <v/>
      </c>
      <c r="AC2514" s="40">
        <f>db[[#This Row],[QTY B]]*IF(db[[#This Row],[QTY TG]]="",1,db[[#This Row],[QTY TG]])*IF(db[[#This Row],[QTY K]]="",1,db[[#This Row],[QTY K]])</f>
        <v>4320</v>
      </c>
      <c r="AD2514" s="40" t="str">
        <f>IF(db[[#This Row],[STN K]]="",IF(db[[#This Row],[STN TG]]="",db[[#This Row],[STN B]],db[[#This Row],[STN TG]]),db[[#This Row],[STN K]])</f>
        <v>PCS</v>
      </c>
      <c r="AE2514" s="40"/>
    </row>
    <row r="2515" spans="1:31" x14ac:dyDescent="0.25">
      <c r="A2515" s="40">
        <f t="shared" si="39"/>
        <v>2514</v>
      </c>
      <c r="B2515" s="5" t="str">
        <f>LOWER(SUBSTITUTE(SUBSTITUTE(SUBSTITUTE(SUBSTITUTE(SUBSTITUTE(SUBSTITUTE(SUBSTITUTE(SUBSTITUTE(db[[#This Row],[NB BM]]," ",),".",""),"-",""),"(",""),")",""),"/",""),"""",""),"+",""))</f>
        <v>pensil2bkayagikypf3061</v>
      </c>
      <c r="C2515" s="5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D2515" s="5" t="str">
        <f>LOWER(SUBSTITUTE(SUBSTITUTE(SUBSTITUTE(SUBSTITUTE(SUBSTITUTE(SUBSTITUTE(SUBSTITUTE(SUBSTITUTE(SUBSTITUTE(db[[#This Row],[NB PAJAK]]," ",""),"-",""),"(",""),")",""),".",""),",",""),"/",""),"""",""),"+",""))</f>
        <v/>
      </c>
      <c r="E251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pensil2bkayagikypf3061360lsnuntana</v>
      </c>
      <c r="F251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pensil2bkayagikypf3061360lsn</v>
      </c>
      <c r="G2515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pensil2bkayagikypf3061untana</v>
      </c>
      <c r="H251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pensil2bkayagikypf3061360lsnuntana</v>
      </c>
      <c r="I2515" s="2" t="s">
        <v>967</v>
      </c>
      <c r="J2515" s="2" t="s">
        <v>1249</v>
      </c>
      <c r="K2515" s="14"/>
      <c r="L2515" s="2" t="s">
        <v>1336</v>
      </c>
      <c r="M2515" s="34" t="e">
        <f>IF(db[[#This Row],[NB NOTA_C]]="","",COUNTIF([2]!B_MSK[concat],db[[#This Row],[NB NOTA_C]]))</f>
        <v>#REF!</v>
      </c>
      <c r="N2515" s="14" t="s">
        <v>1349</v>
      </c>
      <c r="O2515" s="2" t="s">
        <v>1516</v>
      </c>
      <c r="P2515" s="2" t="s">
        <v>2444</v>
      </c>
      <c r="R2515" s="2" t="str">
        <f>IF(db[[#This Row],[QTY/ CTN]]="","",SUBSTITUTE(SUBSTITUTE(SUBSTITUTE(db[[#This Row],[QTY/ CTN]]," ","_",2),"(",""),")","")&amp;"_")</f>
        <v>360 LSN_</v>
      </c>
      <c r="S2515" s="2">
        <f>IF(db[[#This Row],[H_QTY/ CTN]]="","",SEARCH("_",db[[#This Row],[H_QTY/ CTN]]))</f>
        <v>8</v>
      </c>
      <c r="T2515" s="2">
        <f>IF(db[[#This Row],[H_QTY/ CTN]]="","",LEN(db[[#This Row],[H_QTY/ CTN]]))</f>
        <v>8</v>
      </c>
      <c r="U2515" s="41" t="str">
        <f>IF(db[[#This Row],[H_QTY/ CTN]]="","",LEFT(db[[#This Row],[H_QTY/ CTN]],db[[#This Row],[H_1]]-1))</f>
        <v>360 LSN</v>
      </c>
      <c r="V2515" s="40" t="str">
        <f>IF(NOT(db[[#This Row],[H_1]]=db[[#This Row],[H_2]]),MID(db[[#This Row],[H_QTY/ CTN]],db[[#This Row],[H_1]]+1,db[[#This Row],[H_2]]-db[[#This Row],[H_1]]-1),"")</f>
        <v/>
      </c>
      <c r="W2515" s="40" t="str">
        <f>IF(db[[#This Row],[QTY/ CTN B]]="","",LEFT(db[[#This Row],[QTY/ CTN B]],SEARCH(" ",db[[#This Row],[QTY/ CTN B]],1)-1))</f>
        <v>360</v>
      </c>
      <c r="X2515" s="40" t="str">
        <f>IF(db[[#This Row],[QTY/ CTN B]]="","",RIGHT(db[[#This Row],[QTY/ CTN B]],LEN(db[[#This Row],[QTY/ CTN B]])-SEARCH(" ",db[[#This Row],[QTY/ CTN B]],1)))</f>
        <v>LSN</v>
      </c>
      <c r="Y2515" s="40">
        <f>IF(db[[#This Row],[QTY/ CTN TG]]="",IF(db[[#This Row],[STN TG]]="","",12),LEFT(db[[#This Row],[QTY/ CTN TG]],SEARCH(" ",db[[#This Row],[QTY/ CTN TG]],1)-1))</f>
        <v>12</v>
      </c>
      <c r="Z25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15" s="40" t="str">
        <f>IF(db[[#This Row],[STN K]]="","",IF(db[[#This Row],[STN TG]]="LSN",12,""))</f>
        <v/>
      </c>
      <c r="AB2515" s="40" t="str">
        <f>IF(db[[#This Row],[STN TG]]="LSN","PCS","")</f>
        <v/>
      </c>
      <c r="AC2515" s="40">
        <f>db[[#This Row],[QTY B]]*IF(db[[#This Row],[QTY TG]]="",1,db[[#This Row],[QTY TG]])*IF(db[[#This Row],[QTY K]]="",1,db[[#This Row],[QTY K]])</f>
        <v>4320</v>
      </c>
      <c r="AD2515" s="40" t="str">
        <f>IF(db[[#This Row],[STN K]]="",IF(db[[#This Row],[STN TG]]="",db[[#This Row],[STN B]],db[[#This Row],[STN TG]]),db[[#This Row],[STN K]])</f>
        <v>PCS</v>
      </c>
      <c r="AE2515" s="40"/>
    </row>
    <row r="2516" spans="1:31" x14ac:dyDescent="0.25">
      <c r="A2516" s="40">
        <f t="shared" si="39"/>
        <v>2515</v>
      </c>
      <c r="B2516" s="5" t="str">
        <f>LOWER(SUBSTITUTE(SUBSTITUTE(SUBSTITUTE(SUBSTITUTE(SUBSTITUTE(SUBSTITUTE(SUBSTITUTE(SUBSTITUTE(db[[#This Row],[NB BM]]," ",),".",""),"-",""),"(",""),")",""),"/",""),"""",""),"+",""))</f>
        <v>pensil2bkayagikypf3062</v>
      </c>
      <c r="C2516" s="5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D2516" s="5" t="str">
        <f>LOWER(SUBSTITUTE(SUBSTITUTE(SUBSTITUTE(SUBSTITUTE(SUBSTITUTE(SUBSTITUTE(SUBSTITUTE(SUBSTITUTE(SUBSTITUTE(db[[#This Row],[NB PAJAK]]," ",""),"-",""),"(",""),")",""),".",""),",",""),"/",""),"""",""),"+",""))</f>
        <v/>
      </c>
      <c r="E251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pensil2bkayagikypf3062360lsnuntana</v>
      </c>
      <c r="F251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pensil2bkayagikypf3062360lsn</v>
      </c>
      <c r="G2516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pensil2bkayagikypf3062untana</v>
      </c>
      <c r="H251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pensil2bkayagikypf3062360lsnuntana</v>
      </c>
      <c r="I2516" s="2" t="s">
        <v>968</v>
      </c>
      <c r="J2516" s="2" t="s">
        <v>1250</v>
      </c>
      <c r="K2516" s="14"/>
      <c r="L2516" s="2" t="s">
        <v>1336</v>
      </c>
      <c r="M2516" s="34" t="e">
        <f>IF(db[[#This Row],[NB NOTA_C]]="","",COUNTIF([2]!B_MSK[concat],db[[#This Row],[NB NOTA_C]]))</f>
        <v>#REF!</v>
      </c>
      <c r="N2516" s="14" t="s">
        <v>1349</v>
      </c>
      <c r="O2516" s="2" t="s">
        <v>1516</v>
      </c>
      <c r="P2516" s="2" t="s">
        <v>2444</v>
      </c>
      <c r="R2516" s="2" t="str">
        <f>IF(db[[#This Row],[QTY/ CTN]]="","",SUBSTITUTE(SUBSTITUTE(SUBSTITUTE(db[[#This Row],[QTY/ CTN]]," ","_",2),"(",""),")","")&amp;"_")</f>
        <v>360 LSN_</v>
      </c>
      <c r="S2516" s="2">
        <f>IF(db[[#This Row],[H_QTY/ CTN]]="","",SEARCH("_",db[[#This Row],[H_QTY/ CTN]]))</f>
        <v>8</v>
      </c>
      <c r="T2516" s="2">
        <f>IF(db[[#This Row],[H_QTY/ CTN]]="","",LEN(db[[#This Row],[H_QTY/ CTN]]))</f>
        <v>8</v>
      </c>
      <c r="U2516" s="41" t="str">
        <f>IF(db[[#This Row],[H_QTY/ CTN]]="","",LEFT(db[[#This Row],[H_QTY/ CTN]],db[[#This Row],[H_1]]-1))</f>
        <v>360 LSN</v>
      </c>
      <c r="V2516" s="40" t="str">
        <f>IF(NOT(db[[#This Row],[H_1]]=db[[#This Row],[H_2]]),MID(db[[#This Row],[H_QTY/ CTN]],db[[#This Row],[H_1]]+1,db[[#This Row],[H_2]]-db[[#This Row],[H_1]]-1),"")</f>
        <v/>
      </c>
      <c r="W2516" s="40" t="str">
        <f>IF(db[[#This Row],[QTY/ CTN B]]="","",LEFT(db[[#This Row],[QTY/ CTN B]],SEARCH(" ",db[[#This Row],[QTY/ CTN B]],1)-1))</f>
        <v>360</v>
      </c>
      <c r="X2516" s="40" t="str">
        <f>IF(db[[#This Row],[QTY/ CTN B]]="","",RIGHT(db[[#This Row],[QTY/ CTN B]],LEN(db[[#This Row],[QTY/ CTN B]])-SEARCH(" ",db[[#This Row],[QTY/ CTN B]],1)))</f>
        <v>LSN</v>
      </c>
      <c r="Y2516" s="40">
        <f>IF(db[[#This Row],[QTY/ CTN TG]]="",IF(db[[#This Row],[STN TG]]="","",12),LEFT(db[[#This Row],[QTY/ CTN TG]],SEARCH(" ",db[[#This Row],[QTY/ CTN TG]],1)-1))</f>
        <v>12</v>
      </c>
      <c r="Z25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16" s="40" t="str">
        <f>IF(db[[#This Row],[STN K]]="","",IF(db[[#This Row],[STN TG]]="LSN",12,""))</f>
        <v/>
      </c>
      <c r="AB2516" s="40" t="str">
        <f>IF(db[[#This Row],[STN TG]]="LSN","PCS","")</f>
        <v/>
      </c>
      <c r="AC2516" s="40">
        <f>db[[#This Row],[QTY B]]*IF(db[[#This Row],[QTY TG]]="",1,db[[#This Row],[QTY TG]])*IF(db[[#This Row],[QTY K]]="",1,db[[#This Row],[QTY K]])</f>
        <v>4320</v>
      </c>
      <c r="AD2516" s="40" t="str">
        <f>IF(db[[#This Row],[STN K]]="",IF(db[[#This Row],[STN TG]]="",db[[#This Row],[STN B]],db[[#This Row],[STN TG]]),db[[#This Row],[STN K]])</f>
        <v>PCS</v>
      </c>
      <c r="AE2516" s="40"/>
    </row>
    <row r="2517" spans="1:31" x14ac:dyDescent="0.25">
      <c r="A2517" s="78">
        <f t="shared" si="39"/>
        <v>2516</v>
      </c>
      <c r="B2517" s="79" t="str">
        <f>LOWER(SUBSTITUTE(SUBSTITUTE(SUBSTITUTE(SUBSTITUTE(SUBSTITUTE(SUBSTITUTE(SUBSTITUTE(SUBSTITUTE(db[[#This Row],[NB BM]]," ",),".",""),"-",""),"(",""),")",""),"/",""),"""",""),"+",""))</f>
        <v>pensil2bkayagikypf3091</v>
      </c>
      <c r="C2517" s="79" t="str">
        <f>LOWER(SUBSTITUTE(SUBSTITUTE(SUBSTITUTE(SUBSTITUTE(SUBSTITUTE(SUBSTITUTE(SUBSTITUTE(SUBSTITUTE(SUBSTITUTE(db[[#This Row],[NB NOTA]]," ",),".",""),"-",""),"(",""),")",""),",",""),"/",""),"""",""),"+",""))</f>
        <v>pensil2bkayagikypf3091</v>
      </c>
      <c r="D2517" s="79" t="str">
        <f>LOWER(SUBSTITUTE(SUBSTITUTE(SUBSTITUTE(SUBSTITUTE(SUBSTITUTE(SUBSTITUTE(SUBSTITUTE(SUBSTITUTE(SUBSTITUTE(db[[#This Row],[NB PAJAK]]," ",""),"-",""),"(",""),")",""),".",""),",",""),"/",""),"""",""),"+",""))</f>
        <v/>
      </c>
      <c r="E2517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pensil2bkayagikypf3091360lsnuntana</v>
      </c>
      <c r="F2517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pensil2bkayagikypf3091360lsn</v>
      </c>
      <c r="G2517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pensil2bkayagikypf3091untana</v>
      </c>
      <c r="H2517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pensil2bkayagikypf3091360lsnuntana</v>
      </c>
      <c r="I2517" s="70" t="s">
        <v>7059</v>
      </c>
      <c r="J2517" s="70" t="s">
        <v>7055</v>
      </c>
      <c r="K2517" s="71"/>
      <c r="L2517" s="70" t="s">
        <v>1336</v>
      </c>
      <c r="M2517" s="80" t="e">
        <f>IF(db[[#This Row],[NB NOTA_C]]="","",COUNTIF([2]!B_MSK[concat],db[[#This Row],[NB NOTA_C]]))</f>
        <v>#REF!</v>
      </c>
      <c r="N2517" s="81" t="s">
        <v>2305</v>
      </c>
      <c r="O2517" s="79" t="s">
        <v>1516</v>
      </c>
      <c r="P2517" s="70" t="s">
        <v>2444</v>
      </c>
      <c r="Q2517" s="79"/>
      <c r="R2517" s="79" t="str">
        <f>IF(db[[#This Row],[QTY/ CTN]]="","",SUBSTITUTE(SUBSTITUTE(SUBSTITUTE(db[[#This Row],[QTY/ CTN]]," ","_",2),"(",""),")","")&amp;"_")</f>
        <v>360 LSN_</v>
      </c>
      <c r="S2517" s="79">
        <f>IF(db[[#This Row],[H_QTY/ CTN]]="","",SEARCH("_",db[[#This Row],[H_QTY/ CTN]]))</f>
        <v>8</v>
      </c>
      <c r="T2517" s="79">
        <f>IF(db[[#This Row],[H_QTY/ CTN]]="","",LEN(db[[#This Row],[H_QTY/ CTN]]))</f>
        <v>8</v>
      </c>
      <c r="U2517" s="78" t="str">
        <f>IF(db[[#This Row],[H_QTY/ CTN]]="","",LEFT(db[[#This Row],[H_QTY/ CTN]],db[[#This Row],[H_1]]-1))</f>
        <v>360 LSN</v>
      </c>
      <c r="V2517" s="78" t="str">
        <f>IF(NOT(db[[#This Row],[H_1]]=db[[#This Row],[H_2]]),MID(db[[#This Row],[H_QTY/ CTN]],db[[#This Row],[H_1]]+1,db[[#This Row],[H_2]]-db[[#This Row],[H_1]]-1),"")</f>
        <v/>
      </c>
      <c r="W2517" s="78" t="str">
        <f>IF(db[[#This Row],[QTY/ CTN B]]="","",LEFT(db[[#This Row],[QTY/ CTN B]],SEARCH(" ",db[[#This Row],[QTY/ CTN B]],1)-1))</f>
        <v>360</v>
      </c>
      <c r="X2517" s="78" t="str">
        <f>IF(db[[#This Row],[QTY/ CTN B]]="","",RIGHT(db[[#This Row],[QTY/ CTN B]],LEN(db[[#This Row],[QTY/ CTN B]])-SEARCH(" ",db[[#This Row],[QTY/ CTN B]],1)))</f>
        <v>LSN</v>
      </c>
      <c r="Y2517" s="78">
        <f>IF(db[[#This Row],[QTY/ CTN TG]]="",IF(db[[#This Row],[STN TG]]="","",12),LEFT(db[[#This Row],[QTY/ CTN TG]],SEARCH(" ",db[[#This Row],[QTY/ CTN TG]],1)-1))</f>
        <v>12</v>
      </c>
      <c r="Z2517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17" s="78" t="str">
        <f>IF(db[[#This Row],[STN K]]="","",IF(db[[#This Row],[STN TG]]="LSN",12,""))</f>
        <v/>
      </c>
      <c r="AB2517" s="78" t="str">
        <f>IF(db[[#This Row],[STN TG]]="LSN","PCS","")</f>
        <v/>
      </c>
      <c r="AC2517" s="78">
        <f>db[[#This Row],[QTY B]]*IF(db[[#This Row],[QTY TG]]="",1,db[[#This Row],[QTY TG]])*IF(db[[#This Row],[QTY K]]="",1,db[[#This Row],[QTY K]])</f>
        <v>4320</v>
      </c>
      <c r="AD2517" s="78" t="str">
        <f>IF(db[[#This Row],[STN K]]="",IF(db[[#This Row],[STN TG]]="",db[[#This Row],[STN B]],db[[#This Row],[STN TG]]),db[[#This Row],[STN K]])</f>
        <v>PCS</v>
      </c>
      <c r="AE2517" s="78"/>
    </row>
    <row r="2518" spans="1:31" x14ac:dyDescent="0.25">
      <c r="A2518" s="40">
        <f t="shared" si="39"/>
        <v>2517</v>
      </c>
      <c r="B2518" s="5" t="str">
        <f>LOWER(SUBSTITUTE(SUBSTITUTE(SUBSTITUTE(SUBSTITUTE(SUBSTITUTE(SUBSTITUTE(SUBSTITUTE(SUBSTITUTE(db[[#This Row],[NB BM]]," ",),".",""),"-",""),"(",""),")",""),"/",""),"""",""),"+",""))</f>
        <v>pensil2bkayagips2028</v>
      </c>
      <c r="C2518" s="5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D2518" s="5" t="str">
        <f>LOWER(SUBSTITUTE(SUBSTITUTE(SUBSTITUTE(SUBSTITUTE(SUBSTITUTE(SUBSTITUTE(SUBSTITUTE(SUBSTITUTE(SUBSTITUTE(db[[#This Row],[NB PAJAK]]," ",""),"-",""),"(",""),")",""),".",""),",",""),"/",""),"""",""),"+",""))</f>
        <v/>
      </c>
      <c r="E251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pensil2bkayagips2028360lsnuntana</v>
      </c>
      <c r="F251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pensil2bkayagips2028360lsn</v>
      </c>
      <c r="G2518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pensil2bkayagips2028untana</v>
      </c>
      <c r="H251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pensil2bkayagips2028360lsnuntana</v>
      </c>
      <c r="I2518" s="2" t="s">
        <v>969</v>
      </c>
      <c r="J2518" s="2" t="s">
        <v>1251</v>
      </c>
      <c r="K2518" s="14"/>
      <c r="L2518" s="2" t="s">
        <v>1336</v>
      </c>
      <c r="M2518" s="34" t="e">
        <f>IF(db[[#This Row],[NB NOTA_C]]="","",COUNTIF([2]!B_MSK[concat],db[[#This Row],[NB NOTA_C]]))</f>
        <v>#REF!</v>
      </c>
      <c r="N2518" s="14" t="s">
        <v>1349</v>
      </c>
      <c r="O2518" s="2" t="s">
        <v>1516</v>
      </c>
      <c r="P2518" s="2" t="s">
        <v>2444</v>
      </c>
      <c r="R2518" s="2" t="str">
        <f>IF(db[[#This Row],[QTY/ CTN]]="","",SUBSTITUTE(SUBSTITUTE(SUBSTITUTE(db[[#This Row],[QTY/ CTN]]," ","_",2),"(",""),")","")&amp;"_")</f>
        <v>360 LSN_</v>
      </c>
      <c r="S2518" s="2">
        <f>IF(db[[#This Row],[H_QTY/ CTN]]="","",SEARCH("_",db[[#This Row],[H_QTY/ CTN]]))</f>
        <v>8</v>
      </c>
      <c r="T2518" s="2">
        <f>IF(db[[#This Row],[H_QTY/ CTN]]="","",LEN(db[[#This Row],[H_QTY/ CTN]]))</f>
        <v>8</v>
      </c>
      <c r="U2518" s="41" t="str">
        <f>IF(db[[#This Row],[H_QTY/ CTN]]="","",LEFT(db[[#This Row],[H_QTY/ CTN]],db[[#This Row],[H_1]]-1))</f>
        <v>360 LSN</v>
      </c>
      <c r="V2518" s="40" t="str">
        <f>IF(NOT(db[[#This Row],[H_1]]=db[[#This Row],[H_2]]),MID(db[[#This Row],[H_QTY/ CTN]],db[[#This Row],[H_1]]+1,db[[#This Row],[H_2]]-db[[#This Row],[H_1]]-1),"")</f>
        <v/>
      </c>
      <c r="W2518" s="40" t="str">
        <f>IF(db[[#This Row],[QTY/ CTN B]]="","",LEFT(db[[#This Row],[QTY/ CTN B]],SEARCH(" ",db[[#This Row],[QTY/ CTN B]],1)-1))</f>
        <v>360</v>
      </c>
      <c r="X2518" s="40" t="str">
        <f>IF(db[[#This Row],[QTY/ CTN B]]="","",RIGHT(db[[#This Row],[QTY/ CTN B]],LEN(db[[#This Row],[QTY/ CTN B]])-SEARCH(" ",db[[#This Row],[QTY/ CTN B]],1)))</f>
        <v>LSN</v>
      </c>
      <c r="Y2518" s="40">
        <f>IF(db[[#This Row],[QTY/ CTN TG]]="",IF(db[[#This Row],[STN TG]]="","",12),LEFT(db[[#This Row],[QTY/ CTN TG]],SEARCH(" ",db[[#This Row],[QTY/ CTN TG]],1)-1))</f>
        <v>12</v>
      </c>
      <c r="Z25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18" s="40" t="str">
        <f>IF(db[[#This Row],[STN K]]="","",IF(db[[#This Row],[STN TG]]="LSN",12,""))</f>
        <v/>
      </c>
      <c r="AB2518" s="40" t="str">
        <f>IF(db[[#This Row],[STN TG]]="LSN","PCS","")</f>
        <v/>
      </c>
      <c r="AC2518" s="40">
        <f>db[[#This Row],[QTY B]]*IF(db[[#This Row],[QTY TG]]="",1,db[[#This Row],[QTY TG]])*IF(db[[#This Row],[QTY K]]="",1,db[[#This Row],[QTY K]])</f>
        <v>4320</v>
      </c>
      <c r="AD2518" s="40" t="str">
        <f>IF(db[[#This Row],[STN K]]="",IF(db[[#This Row],[STN TG]]="",db[[#This Row],[STN B]],db[[#This Row],[STN TG]]),db[[#This Row],[STN K]])</f>
        <v>PCS</v>
      </c>
      <c r="AE2518" s="40"/>
    </row>
    <row r="2519" spans="1:31" x14ac:dyDescent="0.25">
      <c r="A2519" s="40">
        <f t="shared" si="39"/>
        <v>2518</v>
      </c>
      <c r="B2519" s="126" t="str">
        <f>LOWER(SUBSTITUTE(SUBSTITUTE(SUBSTITUTE(SUBSTITUTE(SUBSTITUTE(SUBSTITUTE(SUBSTITUTE(SUBSTITUTE(db[[#This Row],[NB BM]]," ",),".",""),"-",""),"(",""),")",""),"/",""),"""",""),"+",""))</f>
        <v>pensilcarpenter500</v>
      </c>
      <c r="C2519" s="126" t="str">
        <f>LOWER(SUBSTITUTE(SUBSTITUTE(SUBSTITUTE(SUBSTITUTE(SUBSTITUTE(SUBSTITUTE(SUBSTITUTE(SUBSTITUTE(SUBSTITUTE(db[[#This Row],[NB NOTA]]," ",),".",""),"-",""),"(",""),")",""),",",""),"/",""),"""",""),"+",""))</f>
        <v>pensilcarpenter500</v>
      </c>
      <c r="D2519" s="126" t="str">
        <f>LOWER(SUBSTITUTE(SUBSTITUTE(SUBSTITUTE(SUBSTITUTE(SUBSTITUTE(SUBSTITUTE(SUBSTITUTE(SUBSTITUTE(SUBSTITUTE(db[[#This Row],[NB PAJAK]]," ",""),"-",""),"(",""),")",""),".",""),",",""),"/",""),"""",""),"+",""))</f>
        <v/>
      </c>
      <c r="E2519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pensilcarpenter50020grsuntana</v>
      </c>
      <c r="F2519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pensilcarpenter50020grs</v>
      </c>
      <c r="G2519" s="126" t="str">
        <f>db[[#This Row],[NB NOTA_C]]&amp;LOWER(SUBSTITUTE(SUBSTITUTE(SUBSTITUTE(SUBSTITUTE(SUBSTITUTE(SUBSTITUTE(SUBSTITUTE(SUBSTITUTE(SUBSTITUTE(db[[#This Row],[FAKTUR]]," ",),".",""),"-",""),"(",""),")",""),",",""),"/",""),"""",""),"+",""))</f>
        <v>pensilcarpenter500untana</v>
      </c>
      <c r="H2519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pensilcarpenter50020grsuntana</v>
      </c>
      <c r="I2519" s="43" t="s">
        <v>4658</v>
      </c>
      <c r="J2519" s="43" t="s">
        <v>4657</v>
      </c>
      <c r="K2519" s="44"/>
      <c r="L2519" s="2" t="s">
        <v>1336</v>
      </c>
      <c r="M2519" s="127" t="e">
        <f>IF(db[[#This Row],[NB NOTA_C]]="","",COUNTIF([2]!B_MSK[concat],db[[#This Row],[NB NOTA_C]]))</f>
        <v>#REF!</v>
      </c>
      <c r="N2519" s="128" t="s">
        <v>1373</v>
      </c>
      <c r="O2519" s="126" t="s">
        <v>1403</v>
      </c>
      <c r="P2519" s="43" t="s">
        <v>4656</v>
      </c>
      <c r="Q2519" s="126"/>
      <c r="R2519" s="126" t="str">
        <f>IF(db[[#This Row],[QTY/ CTN]]="","",SUBSTITUTE(SUBSTITUTE(SUBSTITUTE(db[[#This Row],[QTY/ CTN]]," ","_",2),"(",""),")","")&amp;"_")</f>
        <v>20 GRS_</v>
      </c>
      <c r="S2519" s="126">
        <f>IF(db[[#This Row],[H_QTY/ CTN]]="","",SEARCH("_",db[[#This Row],[H_QTY/ CTN]]))</f>
        <v>7</v>
      </c>
      <c r="T2519" s="126">
        <f>IF(db[[#This Row],[H_QTY/ CTN]]="","",LEN(db[[#This Row],[H_QTY/ CTN]]))</f>
        <v>7</v>
      </c>
      <c r="U2519" s="129" t="str">
        <f>IF(db[[#This Row],[H_QTY/ CTN]]="","",LEFT(db[[#This Row],[H_QTY/ CTN]],db[[#This Row],[H_1]]-1))</f>
        <v>20 GRS</v>
      </c>
      <c r="V2519" s="129" t="str">
        <f>IF(NOT(db[[#This Row],[H_1]]=db[[#This Row],[H_2]]),MID(db[[#This Row],[H_QTY/ CTN]],db[[#This Row],[H_1]]+1,db[[#This Row],[H_2]]-db[[#This Row],[H_1]]-1),"")</f>
        <v/>
      </c>
      <c r="W2519" s="129" t="str">
        <f>IF(db[[#This Row],[QTY/ CTN B]]="","",LEFT(db[[#This Row],[QTY/ CTN B]],SEARCH(" ",db[[#This Row],[QTY/ CTN B]],1)-1))</f>
        <v>20</v>
      </c>
      <c r="X2519" s="129" t="str">
        <f>IF(db[[#This Row],[QTY/ CTN B]]="","",RIGHT(db[[#This Row],[QTY/ CTN B]],LEN(db[[#This Row],[QTY/ CTN B]])-SEARCH(" ",db[[#This Row],[QTY/ CTN B]],1)))</f>
        <v>GRS</v>
      </c>
      <c r="Y2519" s="129">
        <f>IF(db[[#This Row],[QTY/ CTN TG]]="",IF(db[[#This Row],[STN TG]]="","",12),LEFT(db[[#This Row],[QTY/ CTN TG]],SEARCH(" ",db[[#This Row],[QTY/ CTN TG]],1)-1))</f>
        <v>12</v>
      </c>
      <c r="Z2519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519" s="129">
        <f>IF(db[[#This Row],[STN K]]="","",IF(db[[#This Row],[STN TG]]="LSN",12,""))</f>
        <v>12</v>
      </c>
      <c r="AB2519" s="129" t="str">
        <f>IF(db[[#This Row],[STN TG]]="LSN","PCS","")</f>
        <v>PCS</v>
      </c>
      <c r="AC2519" s="129">
        <f>db[[#This Row],[QTY B]]*IF(db[[#This Row],[QTY TG]]="",1,db[[#This Row],[QTY TG]])*IF(db[[#This Row],[QTY K]]="",1,db[[#This Row],[QTY K]])</f>
        <v>2880</v>
      </c>
      <c r="AD2519" s="129" t="str">
        <f>IF(db[[#This Row],[STN K]]="",IF(db[[#This Row],[STN TG]]="",db[[#This Row],[STN B]],db[[#This Row],[STN TG]]),db[[#This Row],[STN K]])</f>
        <v>PCS</v>
      </c>
      <c r="AE2519" s="40"/>
    </row>
    <row r="2520" spans="1:31" x14ac:dyDescent="0.25">
      <c r="A2520" s="40">
        <f t="shared" si="39"/>
        <v>2519</v>
      </c>
      <c r="B2520" s="75" t="str">
        <f>LOWER(SUBSTITUTE(SUBSTITUTE(SUBSTITUTE(SUBSTITUTE(SUBSTITUTE(SUBSTITUTE(SUBSTITUTE(SUBSTITUTE(db[[#This Row],[NB BM]]," ",),".",""),"-",""),"(",""),")",""),"/",""),"""",""),"+",""))</f>
        <v>pcmagnitcc7808asahan</v>
      </c>
      <c r="C2520" s="75" t="str">
        <f>LOWER(SUBSTITUTE(SUBSTITUTE(SUBSTITUTE(SUBSTITUTE(SUBSTITUTE(SUBSTITUTE(SUBSTITUTE(SUBSTITUTE(SUBSTITUTE(db[[#This Row],[NB NOTA]]," ",),".",""),"-",""),"(",""),")",""),",",""),"/",""),"""",""),"+",""))</f>
        <v>pensilcasemagnetsharpenercc7808</v>
      </c>
      <c r="D2520" s="75" t="str">
        <f>LOWER(SUBSTITUTE(SUBSTITUTE(SUBSTITUTE(SUBSTITUTE(SUBSTITUTE(SUBSTITUTE(SUBSTITUTE(SUBSTITUTE(SUBSTITUTE(db[[#This Row],[NB PAJAK]]," ",""),"-",""),"(",""),")",""),".",""),",",""),"/",""),"""",""),"+",""))</f>
        <v/>
      </c>
      <c r="E2520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pcmagnitcc7808asahan240pcsuntana</v>
      </c>
      <c r="F2520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pensilcasemagnetsharpenercc7808240pcs</v>
      </c>
      <c r="G2520" s="75" t="str">
        <f>db[[#This Row],[NB NOTA_C]]&amp;LOWER(SUBSTITUTE(SUBSTITUTE(SUBSTITUTE(SUBSTITUTE(SUBSTITUTE(SUBSTITUTE(SUBSTITUTE(SUBSTITUTE(SUBSTITUTE(db[[#This Row],[FAKTUR]]," ",),".",""),"-",""),"(",""),")",""),",",""),"/",""),"""",""),"+",""))</f>
        <v>pensilcasemagnetsharpenercc7808untana</v>
      </c>
      <c r="H2520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pensilcasemagnetsharpenercc7808240pcsuntana</v>
      </c>
      <c r="I2520" s="2" t="s">
        <v>5908</v>
      </c>
      <c r="J2520" s="4" t="s">
        <v>5049</v>
      </c>
      <c r="K2520" s="48"/>
      <c r="L2520" s="2" t="s">
        <v>1336</v>
      </c>
      <c r="M2520" s="76" t="e">
        <f>IF(db[[#This Row],[NB NOTA_C]]="","",COUNTIF([2]!B_MSK[concat],db[[#This Row],[NB NOTA_C]]))</f>
        <v>#REF!</v>
      </c>
      <c r="N2520" s="9" t="s">
        <v>1354</v>
      </c>
      <c r="O2520" s="5" t="s">
        <v>1412</v>
      </c>
      <c r="P2520" s="2" t="s">
        <v>2442</v>
      </c>
      <c r="Q2520" s="75"/>
      <c r="R2520" s="75" t="str">
        <f>IF(db[[#This Row],[QTY/ CTN]]="","",SUBSTITUTE(SUBSTITUTE(SUBSTITUTE(db[[#This Row],[QTY/ CTN]]," ","_",2),"(",""),")","")&amp;"_")</f>
        <v>240 PCS_</v>
      </c>
      <c r="S2520" s="75">
        <f>IF(db[[#This Row],[H_QTY/ CTN]]="","",SEARCH("_",db[[#This Row],[H_QTY/ CTN]]))</f>
        <v>8</v>
      </c>
      <c r="T2520" s="75">
        <f>IF(db[[#This Row],[H_QTY/ CTN]]="","",LEN(db[[#This Row],[H_QTY/ CTN]]))</f>
        <v>8</v>
      </c>
      <c r="U2520" s="77" t="str">
        <f>IF(db[[#This Row],[H_QTY/ CTN]]="","",LEFT(db[[#This Row],[H_QTY/ CTN]],db[[#This Row],[H_1]]-1))</f>
        <v>240 PCS</v>
      </c>
      <c r="V2520" s="77" t="str">
        <f>IF(NOT(db[[#This Row],[H_1]]=db[[#This Row],[H_2]]),MID(db[[#This Row],[H_QTY/ CTN]],db[[#This Row],[H_1]]+1,db[[#This Row],[H_2]]-db[[#This Row],[H_1]]-1),"")</f>
        <v/>
      </c>
      <c r="W2520" s="77" t="str">
        <f>IF(db[[#This Row],[QTY/ CTN B]]="","",LEFT(db[[#This Row],[QTY/ CTN B]],SEARCH(" ",db[[#This Row],[QTY/ CTN B]],1)-1))</f>
        <v>240</v>
      </c>
      <c r="X2520" s="77" t="str">
        <f>IF(db[[#This Row],[QTY/ CTN B]]="","",RIGHT(db[[#This Row],[QTY/ CTN B]],LEN(db[[#This Row],[QTY/ CTN B]])-SEARCH(" ",db[[#This Row],[QTY/ CTN B]],1)))</f>
        <v>PCS</v>
      </c>
      <c r="Y2520" s="77" t="str">
        <f>IF(db[[#This Row],[QTY/ CTN TG]]="",IF(db[[#This Row],[STN TG]]="","",12),LEFT(db[[#This Row],[QTY/ CTN TG]],SEARCH(" ",db[[#This Row],[QTY/ CTN TG]],1)-1))</f>
        <v/>
      </c>
      <c r="Z2520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0" s="77" t="str">
        <f>IF(db[[#This Row],[STN K]]="","",IF(db[[#This Row],[STN TG]]="LSN",12,""))</f>
        <v/>
      </c>
      <c r="AB2520" s="77" t="str">
        <f>IF(db[[#This Row],[STN TG]]="LSN","PCS","")</f>
        <v/>
      </c>
      <c r="AC2520" s="77">
        <f>db[[#This Row],[QTY B]]*IF(db[[#This Row],[QTY TG]]="",1,db[[#This Row],[QTY TG]])*IF(db[[#This Row],[QTY K]]="",1,db[[#This Row],[QTY K]])</f>
        <v>240</v>
      </c>
      <c r="AD2520" s="77" t="str">
        <f>IF(db[[#This Row],[STN K]]="",IF(db[[#This Row],[STN TG]]="",db[[#This Row],[STN B]],db[[#This Row],[STN TG]]),db[[#This Row],[STN K]])</f>
        <v>PCS</v>
      </c>
      <c r="AE2520" s="40"/>
    </row>
    <row r="2521" spans="1:31" x14ac:dyDescent="0.25">
      <c r="A2521" s="40">
        <f t="shared" si="39"/>
        <v>2520</v>
      </c>
      <c r="B2521" s="5" t="str">
        <f>LOWER(SUBSTITUTE(SUBSTITUTE(SUBSTITUTE(SUBSTITUTE(SUBSTITUTE(SUBSTITUTE(SUBSTITUTE(SUBSTITUTE(db[[#This Row],[NB BM]]," ",),".",""),"-",""),"(",""),")",""),"/",""),"""",""),"+",""))</f>
        <v>bensiacyln62035333</v>
      </c>
      <c r="C2521" s="5" t="str">
        <f>LOWER(SUBSTITUTE(SUBSTITUTE(SUBSTITUTE(SUBSTITUTE(SUBSTITUTE(SUBSTITUTE(SUBSTITUTE(SUBSTITUTE(SUBSTITUTE(db[[#This Row],[NB NOTA]]," ",),".",""),"-",""),"(",""),")",""),",",""),"/",""),"""",""),"+",""))</f>
        <v>pensilcyln</v>
      </c>
      <c r="D2521" s="5" t="str">
        <f>LOWER(SUBSTITUTE(SUBSTITUTE(SUBSTITUTE(SUBSTITUTE(SUBSTITUTE(SUBSTITUTE(SUBSTITUTE(SUBSTITUTE(SUBSTITUTE(db[[#This Row],[NB PAJAK]]," ",""),"-",""),"(",""),")",""),".",""),",",""),"/",""),"""",""),"+",""))</f>
        <v/>
      </c>
      <c r="E252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bensiacyln6203533348box50pcsuntana</v>
      </c>
      <c r="F252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pensilcyln48box50pcs</v>
      </c>
      <c r="G2521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pensilcylnuntana</v>
      </c>
      <c r="H252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pensilcyln48box50pcsuntana</v>
      </c>
      <c r="I2521" s="2" t="s">
        <v>2079</v>
      </c>
      <c r="J2521" s="2" t="s">
        <v>2077</v>
      </c>
      <c r="K2521" s="14"/>
      <c r="L2521" s="2" t="s">
        <v>1336</v>
      </c>
      <c r="M2521" s="34" t="e">
        <f>IF(db[[#This Row],[NB NOTA_C]]="","",COUNTIF([2]!B_MSK[concat],db[[#This Row],[NB NOTA_C]]))</f>
        <v>#REF!</v>
      </c>
      <c r="N2521" s="9" t="s">
        <v>2015</v>
      </c>
      <c r="O2521" s="5" t="s">
        <v>2088</v>
      </c>
      <c r="P2521" s="2" t="s">
        <v>2415</v>
      </c>
      <c r="R2521" s="2" t="str">
        <f>IF(db[[#This Row],[QTY/ CTN]]="","",SUBSTITUTE(SUBSTITUTE(SUBSTITUTE(db[[#This Row],[QTY/ CTN]]," ","_",2),"(",""),")","")&amp;"_")</f>
        <v>48 BOX_50 PCS_</v>
      </c>
      <c r="S2521" s="2">
        <f>IF(db[[#This Row],[H_QTY/ CTN]]="","",SEARCH("_",db[[#This Row],[H_QTY/ CTN]]))</f>
        <v>7</v>
      </c>
      <c r="T2521" s="2">
        <f>IF(db[[#This Row],[H_QTY/ CTN]]="","",LEN(db[[#This Row],[H_QTY/ CTN]]))</f>
        <v>14</v>
      </c>
      <c r="U2521" s="41" t="str">
        <f>IF(db[[#This Row],[H_QTY/ CTN]]="","",LEFT(db[[#This Row],[H_QTY/ CTN]],db[[#This Row],[H_1]]-1))</f>
        <v>48 BOX</v>
      </c>
      <c r="V2521" s="40" t="str">
        <f>IF(NOT(db[[#This Row],[H_1]]=db[[#This Row],[H_2]]),MID(db[[#This Row],[H_QTY/ CTN]],db[[#This Row],[H_1]]+1,db[[#This Row],[H_2]]-db[[#This Row],[H_1]]-1),"")</f>
        <v>50 PCS</v>
      </c>
      <c r="W2521" s="40" t="str">
        <f>IF(db[[#This Row],[QTY/ CTN B]]="","",LEFT(db[[#This Row],[QTY/ CTN B]],SEARCH(" ",db[[#This Row],[QTY/ CTN B]],1)-1))</f>
        <v>48</v>
      </c>
      <c r="X2521" s="40" t="str">
        <f>IF(db[[#This Row],[QTY/ CTN B]]="","",RIGHT(db[[#This Row],[QTY/ CTN B]],LEN(db[[#This Row],[QTY/ CTN B]])-SEARCH(" ",db[[#This Row],[QTY/ CTN B]],1)))</f>
        <v>BOX</v>
      </c>
      <c r="Y2521" s="40" t="str">
        <f>IF(db[[#This Row],[QTY/ CTN TG]]="",IF(db[[#This Row],[STN TG]]="","",12),LEFT(db[[#This Row],[QTY/ CTN TG]],SEARCH(" ",db[[#This Row],[QTY/ CTN TG]],1)-1))</f>
        <v>50</v>
      </c>
      <c r="Z25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21" s="40" t="str">
        <f>IF(db[[#This Row],[STN K]]="","",IF(db[[#This Row],[STN TG]]="LSN",12,""))</f>
        <v/>
      </c>
      <c r="AB2521" s="40" t="str">
        <f>IF(db[[#This Row],[STN TG]]="LSN","PCS","")</f>
        <v/>
      </c>
      <c r="AC2521" s="40">
        <f>db[[#This Row],[QTY B]]*IF(db[[#This Row],[QTY TG]]="",1,db[[#This Row],[QTY TG]])*IF(db[[#This Row],[QTY K]]="",1,db[[#This Row],[QTY K]])</f>
        <v>2400</v>
      </c>
      <c r="AD2521" s="40" t="str">
        <f>IF(db[[#This Row],[STN K]]="",IF(db[[#This Row],[STN TG]]="",db[[#This Row],[STN B]],db[[#This Row],[STN TG]]),db[[#This Row],[STN K]])</f>
        <v>PCS</v>
      </c>
      <c r="AE2521" s="40"/>
    </row>
    <row r="2522" spans="1:31" x14ac:dyDescent="0.25">
      <c r="A2522" s="40">
        <f t="shared" si="39"/>
        <v>2521</v>
      </c>
      <c r="B2522" s="5" t="str">
        <f>LOWER(SUBSTITUTE(SUBSTITUTE(SUBSTITUTE(SUBSTITUTE(SUBSTITUTE(SUBSTITUTE(SUBSTITUTE(SUBSTITUTE(db[[#This Row],[NB BM]]," ",),".",""),"-",""),"(",""),")",""),"/",""),"""",""),"+",""))</f>
        <v>pensil2bkayagikyof122b2coklat</v>
      </c>
      <c r="C2522" s="5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D2522" s="5" t="str">
        <f>LOWER(SUBSTITUTE(SUBSTITUTE(SUBSTITUTE(SUBSTITUTE(SUBSTITUTE(SUBSTITUTE(SUBSTITUTE(SUBSTITUTE(SUBSTITUTE(db[[#This Row],[NB PAJAK]]," ",""),"-",""),"(",""),")",""),".",""),",",""),"/",""),"""",""),"+",""))</f>
        <v>pensilkayagikyof122b22bcoklat</v>
      </c>
      <c r="E252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pensil2bkayagikyof122b2coklat360lsnartomoro</v>
      </c>
      <c r="F252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pensilkayagi2bcoklatkyof122b2360lsn</v>
      </c>
      <c r="G2522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pensilkayagi2bcoklatkyof122b2artomoro</v>
      </c>
      <c r="H252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pensilkayagi2bcoklatkyof122b2360lsnartomoro</v>
      </c>
      <c r="I2522" s="2" t="s">
        <v>2983</v>
      </c>
      <c r="J2522" s="2" t="s">
        <v>2982</v>
      </c>
      <c r="K2522" s="14" t="s">
        <v>6507</v>
      </c>
      <c r="L2522" s="2" t="s">
        <v>1335</v>
      </c>
      <c r="M2522" s="33" t="e">
        <f>IF(db[[#This Row],[NB NOTA_C]]="","",COUNTIF([2]!B_MSK[concat],db[[#This Row],[NB NOTA_C]]))</f>
        <v>#REF!</v>
      </c>
      <c r="N2522" s="9">
        <v>99</v>
      </c>
      <c r="O2522" s="5" t="s">
        <v>1516</v>
      </c>
      <c r="P2522" s="2" t="s">
        <v>2444</v>
      </c>
      <c r="Q2522" s="5"/>
      <c r="R2522" s="5" t="str">
        <f>IF(db[[#This Row],[QTY/ CTN]]="","",SUBSTITUTE(SUBSTITUTE(SUBSTITUTE(db[[#This Row],[QTY/ CTN]]," ","_",2),"(",""),")","")&amp;"_")</f>
        <v>360 LSN_</v>
      </c>
      <c r="S2522" s="5">
        <f>IF(db[[#This Row],[H_QTY/ CTN]]="","",SEARCH("_",db[[#This Row],[H_QTY/ CTN]]))</f>
        <v>8</v>
      </c>
      <c r="T2522" s="5">
        <f>IF(db[[#This Row],[H_QTY/ CTN]]="","",LEN(db[[#This Row],[H_QTY/ CTN]]))</f>
        <v>8</v>
      </c>
      <c r="U2522" s="40" t="str">
        <f>IF(db[[#This Row],[H_QTY/ CTN]]="","",LEFT(db[[#This Row],[H_QTY/ CTN]],db[[#This Row],[H_1]]-1))</f>
        <v>360 LSN</v>
      </c>
      <c r="V2522" s="40" t="str">
        <f>IF(NOT(db[[#This Row],[H_1]]=db[[#This Row],[H_2]]),MID(db[[#This Row],[H_QTY/ CTN]],db[[#This Row],[H_1]]+1,db[[#This Row],[H_2]]-db[[#This Row],[H_1]]-1),"")</f>
        <v/>
      </c>
      <c r="W2522" s="40" t="str">
        <f>IF(db[[#This Row],[QTY/ CTN B]]="","",LEFT(db[[#This Row],[QTY/ CTN B]],SEARCH(" ",db[[#This Row],[QTY/ CTN B]],1)-1))</f>
        <v>360</v>
      </c>
      <c r="X2522" s="40" t="str">
        <f>IF(db[[#This Row],[QTY/ CTN B]]="","",RIGHT(db[[#This Row],[QTY/ CTN B]],LEN(db[[#This Row],[QTY/ CTN B]])-SEARCH(" ",db[[#This Row],[QTY/ CTN B]],1)))</f>
        <v>LSN</v>
      </c>
      <c r="Y2522" s="40">
        <f>IF(db[[#This Row],[QTY/ CTN TG]]="",IF(db[[#This Row],[STN TG]]="","",12),LEFT(db[[#This Row],[QTY/ CTN TG]],SEARCH(" ",db[[#This Row],[QTY/ CTN TG]],1)-1))</f>
        <v>12</v>
      </c>
      <c r="Z25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22" s="40" t="str">
        <f>IF(db[[#This Row],[STN K]]="","",IF(db[[#This Row],[STN TG]]="LSN",12,""))</f>
        <v/>
      </c>
      <c r="AB2522" s="40" t="str">
        <f>IF(db[[#This Row],[STN TG]]="LSN","PCS","")</f>
        <v/>
      </c>
      <c r="AC2522" s="40">
        <f>db[[#This Row],[QTY B]]*IF(db[[#This Row],[QTY TG]]="",1,db[[#This Row],[QTY TG]])*IF(db[[#This Row],[QTY K]]="",1,db[[#This Row],[QTY K]])</f>
        <v>4320</v>
      </c>
      <c r="AD2522" s="40" t="str">
        <f>IF(db[[#This Row],[STN K]]="",IF(db[[#This Row],[STN TG]]="",db[[#This Row],[STN B]],db[[#This Row],[STN TG]]),db[[#This Row],[STN K]])</f>
        <v>PCS</v>
      </c>
      <c r="AE2522" s="40"/>
    </row>
    <row r="2523" spans="1:31" x14ac:dyDescent="0.25">
      <c r="A2523" s="40">
        <f t="shared" si="39"/>
        <v>2522</v>
      </c>
      <c r="B2523" s="5" t="str">
        <f>LOWER(SUBSTITUTE(SUBSTITUTE(SUBSTITUTE(SUBSTITUTE(SUBSTITUTE(SUBSTITUTE(SUBSTITUTE(SUBSTITUTE(db[[#This Row],[NB BM]]," ",),".",""),"-",""),"(",""),")",""),"/",""),"""",""),"+",""))</f>
        <v>pensil2bkayagikyof122b2coklat</v>
      </c>
      <c r="C2523" s="5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D2523" s="5" t="str">
        <f>LOWER(SUBSTITUTE(SUBSTITUTE(SUBSTITUTE(SUBSTITUTE(SUBSTITUTE(SUBSTITUTE(SUBSTITUTE(SUBSTITUTE(SUBSTITUTE(db[[#This Row],[NB PAJAK]]," ",""),"-",""),"(",""),")",""),".",""),",",""),"/",""),"""",""),"+",""))</f>
        <v/>
      </c>
      <c r="E252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pensil2bkayagikyof122b2coklat360lsnuntana</v>
      </c>
      <c r="F252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pensilkayagi2bcoklatkyof122b2360lsn</v>
      </c>
      <c r="G2523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pensilkayagi2bcoklatkyof122b2untana</v>
      </c>
      <c r="H252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pensilkayagi2bcoklatkyof122b2360lsnuntana</v>
      </c>
      <c r="I2523" s="2" t="s">
        <v>2983</v>
      </c>
      <c r="J2523" s="2" t="s">
        <v>2982</v>
      </c>
      <c r="K2523" s="14"/>
      <c r="L2523" s="2" t="s">
        <v>1336</v>
      </c>
      <c r="M2523" s="33" t="e">
        <f>IF(db[[#This Row],[NB NOTA_C]]="","",COUNTIF([2]!B_MSK[concat],db[[#This Row],[NB NOTA_C]]))</f>
        <v>#REF!</v>
      </c>
      <c r="N2523" s="9" t="s">
        <v>2305</v>
      </c>
      <c r="O2523" s="5" t="s">
        <v>1516</v>
      </c>
      <c r="P2523" s="2" t="s">
        <v>2444</v>
      </c>
      <c r="Q2523" s="5"/>
      <c r="R2523" s="5" t="str">
        <f>IF(db[[#This Row],[QTY/ CTN]]="","",SUBSTITUTE(SUBSTITUTE(SUBSTITUTE(db[[#This Row],[QTY/ CTN]]," ","_",2),"(",""),")","")&amp;"_")</f>
        <v>360 LSN_</v>
      </c>
      <c r="S2523" s="5">
        <f>IF(db[[#This Row],[H_QTY/ CTN]]="","",SEARCH("_",db[[#This Row],[H_QTY/ CTN]]))</f>
        <v>8</v>
      </c>
      <c r="T2523" s="5">
        <f>IF(db[[#This Row],[H_QTY/ CTN]]="","",LEN(db[[#This Row],[H_QTY/ CTN]]))</f>
        <v>8</v>
      </c>
      <c r="U2523" s="40" t="str">
        <f>IF(db[[#This Row],[H_QTY/ CTN]]="","",LEFT(db[[#This Row],[H_QTY/ CTN]],db[[#This Row],[H_1]]-1))</f>
        <v>360 LSN</v>
      </c>
      <c r="V2523" s="40" t="str">
        <f>IF(NOT(db[[#This Row],[H_1]]=db[[#This Row],[H_2]]),MID(db[[#This Row],[H_QTY/ CTN]],db[[#This Row],[H_1]]+1,db[[#This Row],[H_2]]-db[[#This Row],[H_1]]-1),"")</f>
        <v/>
      </c>
      <c r="W2523" s="40" t="str">
        <f>IF(db[[#This Row],[QTY/ CTN B]]="","",LEFT(db[[#This Row],[QTY/ CTN B]],SEARCH(" ",db[[#This Row],[QTY/ CTN B]],1)-1))</f>
        <v>360</v>
      </c>
      <c r="X2523" s="40" t="str">
        <f>IF(db[[#This Row],[QTY/ CTN B]]="","",RIGHT(db[[#This Row],[QTY/ CTN B]],LEN(db[[#This Row],[QTY/ CTN B]])-SEARCH(" ",db[[#This Row],[QTY/ CTN B]],1)))</f>
        <v>LSN</v>
      </c>
      <c r="Y2523" s="40">
        <f>IF(db[[#This Row],[QTY/ CTN TG]]="",IF(db[[#This Row],[STN TG]]="","",12),LEFT(db[[#This Row],[QTY/ CTN TG]],SEARCH(" ",db[[#This Row],[QTY/ CTN TG]],1)-1))</f>
        <v>12</v>
      </c>
      <c r="Z25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23" s="40" t="str">
        <f>IF(db[[#This Row],[STN K]]="","",IF(db[[#This Row],[STN TG]]="LSN",12,""))</f>
        <v/>
      </c>
      <c r="AB2523" s="40" t="str">
        <f>IF(db[[#This Row],[STN TG]]="LSN","PCS","")</f>
        <v/>
      </c>
      <c r="AC2523" s="40">
        <f>db[[#This Row],[QTY B]]*IF(db[[#This Row],[QTY TG]]="",1,db[[#This Row],[QTY TG]])*IF(db[[#This Row],[QTY K]]="",1,db[[#This Row],[QTY K]])</f>
        <v>4320</v>
      </c>
      <c r="AD2523" s="40" t="str">
        <f>IF(db[[#This Row],[STN K]]="",IF(db[[#This Row],[STN TG]]="",db[[#This Row],[STN B]],db[[#This Row],[STN TG]]),db[[#This Row],[STN K]])</f>
        <v>PCS</v>
      </c>
      <c r="AE2523" s="40"/>
    </row>
    <row r="2524" spans="1:31" x14ac:dyDescent="0.25">
      <c r="A2524" s="40">
        <f t="shared" si="39"/>
        <v>2523</v>
      </c>
      <c r="B2524" s="5" t="str">
        <f>LOWER(SUBSTITUTE(SUBSTITUTE(SUBSTITUTE(SUBSTITUTE(SUBSTITUTE(SUBSTITUTE(SUBSTITUTE(SUBSTITUTE(db[[#This Row],[NB BM]]," ",),".",""),"-",""),"(",""),")",""),"/",""),"""",""),"+",""))</f>
        <v>pensil2bkayagikypf2025</v>
      </c>
      <c r="C2524" s="5" t="str">
        <f>LOWER(SUBSTITUTE(SUBSTITUTE(SUBSTITUTE(SUBSTITUTE(SUBSTITUTE(SUBSTITUTE(SUBSTITUTE(SUBSTITUTE(SUBSTITUTE(db[[#This Row],[NB NOTA]]," ",),".",""),"-",""),"(",""),")",""),",",""),"/",""),"""",""),"+",""))</f>
        <v>pensilkayagiskinkypf2025</v>
      </c>
      <c r="D2524" s="5" t="str">
        <f>LOWER(SUBSTITUTE(SUBSTITUTE(SUBSTITUTE(SUBSTITUTE(SUBSTITUTE(SUBSTITUTE(SUBSTITUTE(SUBSTITUTE(SUBSTITUTE(db[[#This Row],[NB PAJAK]]," ",""),"-",""),"(",""),")",""),".",""),",",""),"/",""),"""",""),"+",""))</f>
        <v>pensilkayagikypf20252bskin</v>
      </c>
      <c r="E252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pensil2bkayagikypf2025360lsnartomoro</v>
      </c>
      <c r="F252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pensilkayagiskinkypf2025360lsn</v>
      </c>
      <c r="G2524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pensilkayagiskinkypf2025artomoro</v>
      </c>
      <c r="H252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pensilkayagiskinkypf2025360lsnartomoro</v>
      </c>
      <c r="I2524" s="2" t="s">
        <v>6067</v>
      </c>
      <c r="J2524" s="2" t="s">
        <v>6066</v>
      </c>
      <c r="K2524" s="14" t="s">
        <v>6512</v>
      </c>
      <c r="L2524" s="2" t="s">
        <v>1335</v>
      </c>
      <c r="M2524" s="34" t="e">
        <f>IF(db[[#This Row],[NB NOTA_C]]="","",COUNTIF([2]!B_MSK[concat],db[[#This Row],[NB NOTA_C]]))</f>
        <v>#REF!</v>
      </c>
      <c r="N2524" s="14">
        <v>99</v>
      </c>
      <c r="O2524" s="2" t="s">
        <v>1516</v>
      </c>
      <c r="P2524" s="2" t="s">
        <v>6068</v>
      </c>
      <c r="R2524" s="2" t="str">
        <f>IF(db[[#This Row],[QTY/ CTN]]="","",SUBSTITUTE(SUBSTITUTE(SUBSTITUTE(db[[#This Row],[QTY/ CTN]]," ","_",2),"(",""),")","")&amp;"_")</f>
        <v>360 LSN_</v>
      </c>
      <c r="S2524" s="2">
        <f>IF(db[[#This Row],[H_QTY/ CTN]]="","",SEARCH("_",db[[#This Row],[H_QTY/ CTN]]))</f>
        <v>8</v>
      </c>
      <c r="T2524" s="2">
        <f>IF(db[[#This Row],[H_QTY/ CTN]]="","",LEN(db[[#This Row],[H_QTY/ CTN]]))</f>
        <v>8</v>
      </c>
      <c r="U2524" s="41" t="str">
        <f>IF(db[[#This Row],[H_QTY/ CTN]]="","",LEFT(db[[#This Row],[H_QTY/ CTN]],db[[#This Row],[H_1]]-1))</f>
        <v>360 LSN</v>
      </c>
      <c r="V2524" s="40" t="str">
        <f>IF(NOT(db[[#This Row],[H_1]]=db[[#This Row],[H_2]]),MID(db[[#This Row],[H_QTY/ CTN]],db[[#This Row],[H_1]]+1,db[[#This Row],[H_2]]-db[[#This Row],[H_1]]-1),"")</f>
        <v/>
      </c>
      <c r="W2524" s="40" t="str">
        <f>IF(db[[#This Row],[QTY/ CTN B]]="","",LEFT(db[[#This Row],[QTY/ CTN B]],SEARCH(" ",db[[#This Row],[QTY/ CTN B]],1)-1))</f>
        <v>360</v>
      </c>
      <c r="X2524" s="40" t="str">
        <f>IF(db[[#This Row],[QTY/ CTN B]]="","",RIGHT(db[[#This Row],[QTY/ CTN B]],LEN(db[[#This Row],[QTY/ CTN B]])-SEARCH(" ",db[[#This Row],[QTY/ CTN B]],1)))</f>
        <v>LSN</v>
      </c>
      <c r="Y2524" s="40">
        <f>IF(db[[#This Row],[QTY/ CTN TG]]="",IF(db[[#This Row],[STN TG]]="","",12),LEFT(db[[#This Row],[QTY/ CTN TG]],SEARCH(" ",db[[#This Row],[QTY/ CTN TG]],1)-1))</f>
        <v>12</v>
      </c>
      <c r="Z25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24" s="40" t="str">
        <f>IF(db[[#This Row],[STN K]]="","",IF(db[[#This Row],[STN TG]]="LSN",12,""))</f>
        <v/>
      </c>
      <c r="AB2524" s="40" t="str">
        <f>IF(db[[#This Row],[STN TG]]="LSN","PCS","")</f>
        <v/>
      </c>
      <c r="AC2524" s="40">
        <f>db[[#This Row],[QTY B]]*IF(db[[#This Row],[QTY TG]]="",1,db[[#This Row],[QTY TG]])*IF(db[[#This Row],[QTY K]]="",1,db[[#This Row],[QTY K]])</f>
        <v>4320</v>
      </c>
      <c r="AD2524" s="40" t="str">
        <f>IF(db[[#This Row],[STN K]]="",IF(db[[#This Row],[STN TG]]="",db[[#This Row],[STN B]],db[[#This Row],[STN TG]]),db[[#This Row],[STN K]])</f>
        <v>PCS</v>
      </c>
      <c r="AE2524" s="40"/>
    </row>
    <row r="2525" spans="1:31" x14ac:dyDescent="0.25">
      <c r="A2525" s="78">
        <f t="shared" si="39"/>
        <v>2524</v>
      </c>
      <c r="B2525" s="79" t="str">
        <f>LOWER(SUBSTITUTE(SUBSTITUTE(SUBSTITUTE(SUBSTITUTE(SUBSTITUTE(SUBSTITUTE(SUBSTITUTE(SUBSTITUTE(db[[#This Row],[NB BM]]," ",),".",""),"-",""),"(",""),")",""),"/",""),"""",""),"+",""))</f>
        <v>pensiltukangarrows</v>
      </c>
      <c r="C2525" s="79" t="str">
        <f>LOWER(SUBSTITUTE(SUBSTITUTE(SUBSTITUTE(SUBSTITUTE(SUBSTITUTE(SUBSTITUTE(SUBSTITUTE(SUBSTITUTE(SUBSTITUTE(db[[#This Row],[NB NOTA]]," ",),".",""),"-",""),"(",""),")",""),",",""),"/",""),"""",""),"+",""))</f>
        <v>pensiltukangarrows</v>
      </c>
      <c r="D2525" s="79" t="str">
        <f>LOWER(SUBSTITUTE(SUBSTITUTE(SUBSTITUTE(SUBSTITUTE(SUBSTITUTE(SUBSTITUTE(SUBSTITUTE(SUBSTITUTE(SUBSTITUTE(db[[#This Row],[NB PAJAK]]," ",""),"-",""),"(",""),")",""),".",""),",",""),"/",""),"""",""),"+",""))</f>
        <v/>
      </c>
      <c r="E2525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pensiltukangarrows20grsuntana</v>
      </c>
      <c r="F2525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pensiltukangarrows20grs</v>
      </c>
      <c r="G2525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pensiltukangarrowsuntana</v>
      </c>
      <c r="H2525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pensiltukangarrows20grsuntana</v>
      </c>
      <c r="I2525" s="70" t="s">
        <v>7074</v>
      </c>
      <c r="J2525" s="70" t="s">
        <v>7071</v>
      </c>
      <c r="K2525" s="71"/>
      <c r="L2525" s="70" t="s">
        <v>1336</v>
      </c>
      <c r="M2525" s="80" t="e">
        <f>IF(db[[#This Row],[NB NOTA_C]]="","",COUNTIF([2]!B_MSK[concat],db[[#This Row],[NB NOTA_C]]))</f>
        <v>#REF!</v>
      </c>
      <c r="N2525" s="81" t="s">
        <v>7077</v>
      </c>
      <c r="O2525" s="79" t="s">
        <v>1403</v>
      </c>
      <c r="P2525" s="70" t="s">
        <v>2444</v>
      </c>
      <c r="Q2525" s="79"/>
      <c r="R2525" s="79" t="str">
        <f>IF(db[[#This Row],[QTY/ CTN]]="","",SUBSTITUTE(SUBSTITUTE(SUBSTITUTE(db[[#This Row],[QTY/ CTN]]," ","_",2),"(",""),")","")&amp;"_")</f>
        <v>20 GRS_</v>
      </c>
      <c r="S2525" s="79">
        <f>IF(db[[#This Row],[H_QTY/ CTN]]="","",SEARCH("_",db[[#This Row],[H_QTY/ CTN]]))</f>
        <v>7</v>
      </c>
      <c r="T2525" s="79">
        <f>IF(db[[#This Row],[H_QTY/ CTN]]="","",LEN(db[[#This Row],[H_QTY/ CTN]]))</f>
        <v>7</v>
      </c>
      <c r="U2525" s="78" t="str">
        <f>IF(db[[#This Row],[H_QTY/ CTN]]="","",LEFT(db[[#This Row],[H_QTY/ CTN]],db[[#This Row],[H_1]]-1))</f>
        <v>20 GRS</v>
      </c>
      <c r="V2525" s="78" t="str">
        <f>IF(NOT(db[[#This Row],[H_1]]=db[[#This Row],[H_2]]),MID(db[[#This Row],[H_QTY/ CTN]],db[[#This Row],[H_1]]+1,db[[#This Row],[H_2]]-db[[#This Row],[H_1]]-1),"")</f>
        <v/>
      </c>
      <c r="W2525" s="78" t="str">
        <f>IF(db[[#This Row],[QTY/ CTN B]]="","",LEFT(db[[#This Row],[QTY/ CTN B]],SEARCH(" ",db[[#This Row],[QTY/ CTN B]],1)-1))</f>
        <v>20</v>
      </c>
      <c r="X2525" s="78" t="str">
        <f>IF(db[[#This Row],[QTY/ CTN B]]="","",RIGHT(db[[#This Row],[QTY/ CTN B]],LEN(db[[#This Row],[QTY/ CTN B]])-SEARCH(" ",db[[#This Row],[QTY/ CTN B]],1)))</f>
        <v>GRS</v>
      </c>
      <c r="Y2525" s="78">
        <f>IF(db[[#This Row],[QTY/ CTN TG]]="",IF(db[[#This Row],[STN TG]]="","",12),LEFT(db[[#This Row],[QTY/ CTN TG]],SEARCH(" ",db[[#This Row],[QTY/ CTN TG]],1)-1))</f>
        <v>12</v>
      </c>
      <c r="Z2525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525" s="78">
        <f>IF(db[[#This Row],[STN K]]="","",IF(db[[#This Row],[STN TG]]="LSN",12,""))</f>
        <v>12</v>
      </c>
      <c r="AB2525" s="78" t="str">
        <f>IF(db[[#This Row],[STN TG]]="LSN","PCS","")</f>
        <v>PCS</v>
      </c>
      <c r="AC2525" s="78">
        <f>db[[#This Row],[QTY B]]*IF(db[[#This Row],[QTY TG]]="",1,db[[#This Row],[QTY TG]])*IF(db[[#This Row],[QTY K]]="",1,db[[#This Row],[QTY K]])</f>
        <v>2880</v>
      </c>
      <c r="AD2525" s="78" t="str">
        <f>IF(db[[#This Row],[STN K]]="",IF(db[[#This Row],[STN TG]]="",db[[#This Row],[STN B]],db[[#This Row],[STN TG]]),db[[#This Row],[STN K]])</f>
        <v>PCS</v>
      </c>
      <c r="AE2525" s="78"/>
    </row>
    <row r="2526" spans="1:31" x14ac:dyDescent="0.25">
      <c r="A2526" s="89">
        <f t="shared" si="39"/>
        <v>2525</v>
      </c>
      <c r="B2526" s="86" t="str">
        <f>LOWER(SUBSTITUTE(SUBSTITUTE(SUBSTITUTE(SUBSTITUTE(SUBSTITUTE(SUBSTITUTE(SUBSTITUTE(SUBSTITUTE(db[[#This Row],[NB BM]]," ",),".",""),"-",""),"(",""),")",""),"/",""),"""",""),"+",""))</f>
        <v>pw12wcp12lpanjang</v>
      </c>
      <c r="C2526" s="86" t="str">
        <f>LOWER(SUBSTITUTE(SUBSTITUTE(SUBSTITUTE(SUBSTITUTE(SUBSTITUTE(SUBSTITUTE(SUBSTITUTE(SUBSTITUTE(SUBSTITUTE(db[[#This Row],[NB NOTA]]," ",),".",""),"-",""),"(",""),")",""),",",""),"/",""),"""",""),"+",""))</f>
        <v>pensilwarnacp12lpanjang</v>
      </c>
      <c r="D2526" s="86" t="str">
        <f>LOWER(SUBSTITUTE(SUBSTITUTE(SUBSTITUTE(SUBSTITUTE(SUBSTITUTE(SUBSTITUTE(SUBSTITUTE(SUBSTITUTE(SUBSTITUTE(db[[#This Row],[NB PAJAK]]," ",""),"-",""),"(",""),")",""),".",""),",",""),"/",""),"""",""),"+",""))</f>
        <v>pensilwarnacp12lpanjang</v>
      </c>
      <c r="E2526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pw12wcp12lpanjang240setartomoro</v>
      </c>
      <c r="F2526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pensilwarnacp12lpanjang240set</v>
      </c>
      <c r="G2526" s="86" t="str">
        <f>db[[#This Row],[NB NOTA_C]]&amp;LOWER(SUBSTITUTE(SUBSTITUTE(SUBSTITUTE(SUBSTITUTE(SUBSTITUTE(SUBSTITUTE(SUBSTITUTE(SUBSTITUTE(SUBSTITUTE(db[[#This Row],[FAKTUR]]," ",),".",""),"-",""),"(",""),")",""),",",""),"/",""),"""",""),"+",""))</f>
        <v>pensilwarnacp12lpanjangartomoro</v>
      </c>
      <c r="H2526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pensilwarnacp12lpanjang240setartomoro</v>
      </c>
      <c r="I2526" s="51" t="s">
        <v>5547</v>
      </c>
      <c r="J2526" s="51" t="s">
        <v>5507</v>
      </c>
      <c r="K2526" s="53" t="s">
        <v>5535</v>
      </c>
      <c r="L2526" s="51" t="s">
        <v>1335</v>
      </c>
      <c r="M2526" s="87" t="e">
        <f>IF(db[[#This Row],[NB NOTA_C]]="","",COUNTIF([2]!B_MSK[concat],db[[#This Row],[NB NOTA_C]]))</f>
        <v>#REF!</v>
      </c>
      <c r="N2526" s="88" t="s">
        <v>1843</v>
      </c>
      <c r="O2526" s="86" t="s">
        <v>2861</v>
      </c>
      <c r="P2526" s="51" t="s">
        <v>2447</v>
      </c>
      <c r="Q2526" s="86" t="s">
        <v>5520</v>
      </c>
      <c r="R2526" s="86" t="str">
        <f>IF(db[[#This Row],[QTY/ CTN]]="","",SUBSTITUTE(SUBSTITUTE(SUBSTITUTE(db[[#This Row],[QTY/ CTN]]," ","_",2),"(",""),")","")&amp;"_")</f>
        <v>240 SET_</v>
      </c>
      <c r="S2526" s="86">
        <f>IF(db[[#This Row],[H_QTY/ CTN]]="","",SEARCH("_",db[[#This Row],[H_QTY/ CTN]]))</f>
        <v>8</v>
      </c>
      <c r="T2526" s="86">
        <f>IF(db[[#This Row],[H_QTY/ CTN]]="","",LEN(db[[#This Row],[H_QTY/ CTN]]))</f>
        <v>8</v>
      </c>
      <c r="U2526" s="89" t="str">
        <f>IF(db[[#This Row],[H_QTY/ CTN]]="","",LEFT(db[[#This Row],[H_QTY/ CTN]],db[[#This Row],[H_1]]-1))</f>
        <v>240 SET</v>
      </c>
      <c r="V2526" s="89" t="str">
        <f>IF(NOT(db[[#This Row],[H_1]]=db[[#This Row],[H_2]]),MID(db[[#This Row],[H_QTY/ CTN]],db[[#This Row],[H_1]]+1,db[[#This Row],[H_2]]-db[[#This Row],[H_1]]-1),"")</f>
        <v/>
      </c>
      <c r="W2526" s="89" t="str">
        <f>IF(db[[#This Row],[QTY/ CTN B]]="","",LEFT(db[[#This Row],[QTY/ CTN B]],SEARCH(" ",db[[#This Row],[QTY/ CTN B]],1)-1))</f>
        <v>240</v>
      </c>
      <c r="X2526" s="89" t="str">
        <f>IF(db[[#This Row],[QTY/ CTN B]]="","",RIGHT(db[[#This Row],[QTY/ CTN B]],LEN(db[[#This Row],[QTY/ CTN B]])-SEARCH(" ",db[[#This Row],[QTY/ CTN B]],1)))</f>
        <v>SET</v>
      </c>
      <c r="Y2526" s="89" t="str">
        <f>IF(db[[#This Row],[QTY/ CTN TG]]="",IF(db[[#This Row],[STN TG]]="","",12),LEFT(db[[#This Row],[QTY/ CTN TG]],SEARCH(" ",db[[#This Row],[QTY/ CTN TG]],1)-1))</f>
        <v/>
      </c>
      <c r="Z2526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6" s="89" t="str">
        <f>IF(db[[#This Row],[STN K]]="","",IF(db[[#This Row],[STN TG]]="LSN",12,""))</f>
        <v/>
      </c>
      <c r="AB2526" s="89" t="str">
        <f>IF(db[[#This Row],[STN TG]]="LSN","PCS","")</f>
        <v/>
      </c>
      <c r="AC2526" s="89">
        <f>db[[#This Row],[QTY B]]*IF(db[[#This Row],[QTY TG]]="",1,db[[#This Row],[QTY TG]])*IF(db[[#This Row],[QTY K]]="",1,db[[#This Row],[QTY K]])</f>
        <v>240</v>
      </c>
      <c r="AD2526" s="89" t="str">
        <f>IF(db[[#This Row],[STN K]]="",IF(db[[#This Row],[STN TG]]="",db[[#This Row],[STN B]],db[[#This Row],[STN TG]]),db[[#This Row],[STN K]])</f>
        <v>SET</v>
      </c>
      <c r="AE2526" s="89"/>
    </row>
    <row r="2527" spans="1:31" x14ac:dyDescent="0.25">
      <c r="A2527" s="78">
        <f t="shared" si="39"/>
        <v>2526</v>
      </c>
      <c r="B2527" s="79" t="str">
        <f>LOWER(SUBSTITUTE(SUBSTITUTE(SUBSTITUTE(SUBSTITUTE(SUBSTITUTE(SUBSTITUTE(SUBSTITUTE(SUBSTITUTE(db[[#This Row],[NB BM]]," ",),".",""),"-",""),"(",""),")",""),"/",""),"""",""),"+",""))</f>
        <v>pw36wkayagikycp0736</v>
      </c>
      <c r="C2527" s="79" t="str">
        <f>LOWER(SUBSTITUTE(SUBSTITUTE(SUBSTITUTE(SUBSTITUTE(SUBSTITUTE(SUBSTITUTE(SUBSTITUTE(SUBSTITUTE(SUBSTITUTE(db[[#This Row],[NB NOTA]]," ",),".",""),"-",""),"(",""),")",""),",",""),"/",""),"""",""),"+",""))</f>
        <v>pensilwarnakayagi36wkycp0736</v>
      </c>
      <c r="D2527" s="79" t="str">
        <f>LOWER(SUBSTITUTE(SUBSTITUTE(SUBSTITUTE(SUBSTITUTE(SUBSTITUTE(SUBSTITUTE(SUBSTITUTE(SUBSTITUTE(SUBSTITUTE(db[[#This Row],[NB PAJAK]]," ",""),"-",""),"(",""),")",""),".",""),",",""),"/",""),"""",""),"+",""))</f>
        <v/>
      </c>
      <c r="E2527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pw36wkayagikycp073680setuntana</v>
      </c>
      <c r="F2527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pensilwarnakayagi36wkycp073680set</v>
      </c>
      <c r="G2527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pensilwarnakayagi36wkycp0736untana</v>
      </c>
      <c r="H2527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pensilwarnakayagi36wkycp073680setuntana</v>
      </c>
      <c r="I2527" s="2" t="s">
        <v>7667</v>
      </c>
      <c r="J2527" s="70" t="s">
        <v>7479</v>
      </c>
      <c r="K2527" s="71"/>
      <c r="L2527" s="70" t="s">
        <v>1336</v>
      </c>
      <c r="M2527" s="80" t="e">
        <f>IF(db[[#This Row],[NB NOTA_C]]="","",COUNTIF([2]!B_MSK[concat],db[[#This Row],[NB NOTA_C]]))</f>
        <v>#REF!</v>
      </c>
      <c r="N2527" s="81" t="s">
        <v>2305</v>
      </c>
      <c r="O2527" s="79" t="s">
        <v>7488</v>
      </c>
      <c r="P2527" s="70"/>
      <c r="Q2527" s="79"/>
      <c r="R2527" s="79" t="str">
        <f>IF(db[[#This Row],[QTY/ CTN]]="","",SUBSTITUTE(SUBSTITUTE(SUBSTITUTE(db[[#This Row],[QTY/ CTN]]," ","_",2),"(",""),")","")&amp;"_")</f>
        <v>80 SET_</v>
      </c>
      <c r="S2527" s="79">
        <f>IF(db[[#This Row],[H_QTY/ CTN]]="","",SEARCH("_",db[[#This Row],[H_QTY/ CTN]]))</f>
        <v>7</v>
      </c>
      <c r="T2527" s="79">
        <f>IF(db[[#This Row],[H_QTY/ CTN]]="","",LEN(db[[#This Row],[H_QTY/ CTN]]))</f>
        <v>7</v>
      </c>
      <c r="U2527" s="78" t="str">
        <f>IF(db[[#This Row],[H_QTY/ CTN]]="","",LEFT(db[[#This Row],[H_QTY/ CTN]],db[[#This Row],[H_1]]-1))</f>
        <v>80 SET</v>
      </c>
      <c r="V2527" s="78" t="str">
        <f>IF(NOT(db[[#This Row],[H_1]]=db[[#This Row],[H_2]]),MID(db[[#This Row],[H_QTY/ CTN]],db[[#This Row],[H_1]]+1,db[[#This Row],[H_2]]-db[[#This Row],[H_1]]-1),"")</f>
        <v/>
      </c>
      <c r="W2527" s="78" t="str">
        <f>IF(db[[#This Row],[QTY/ CTN B]]="","",LEFT(db[[#This Row],[QTY/ CTN B]],SEARCH(" ",db[[#This Row],[QTY/ CTN B]],1)-1))</f>
        <v>80</v>
      </c>
      <c r="X2527" s="78" t="str">
        <f>IF(db[[#This Row],[QTY/ CTN B]]="","",RIGHT(db[[#This Row],[QTY/ CTN B]],LEN(db[[#This Row],[QTY/ CTN B]])-SEARCH(" ",db[[#This Row],[QTY/ CTN B]],1)))</f>
        <v>SET</v>
      </c>
      <c r="Y2527" s="78" t="str">
        <f>IF(db[[#This Row],[QTY/ CTN TG]]="",IF(db[[#This Row],[STN TG]]="","",12),LEFT(db[[#This Row],[QTY/ CTN TG]],SEARCH(" ",db[[#This Row],[QTY/ CTN TG]],1)-1))</f>
        <v/>
      </c>
      <c r="Z2527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7" s="78" t="str">
        <f>IF(db[[#This Row],[STN K]]="","",IF(db[[#This Row],[STN TG]]="LSN",12,""))</f>
        <v/>
      </c>
      <c r="AB2527" s="78" t="str">
        <f>IF(db[[#This Row],[STN TG]]="LSN","PCS","")</f>
        <v/>
      </c>
      <c r="AC2527" s="78">
        <f>db[[#This Row],[QTY B]]*IF(db[[#This Row],[QTY TG]]="",1,db[[#This Row],[QTY TG]])*IF(db[[#This Row],[QTY K]]="",1,db[[#This Row],[QTY K]])</f>
        <v>80</v>
      </c>
      <c r="AD2527" s="78" t="str">
        <f>IF(db[[#This Row],[STN K]]="",IF(db[[#This Row],[STN TG]]="",db[[#This Row],[STN B]],db[[#This Row],[STN TG]]),db[[#This Row],[STN K]])</f>
        <v>SET</v>
      </c>
      <c r="AE2527" s="78"/>
    </row>
    <row r="2528" spans="1:31" x14ac:dyDescent="0.25">
      <c r="A2528" s="40">
        <f t="shared" si="39"/>
        <v>2527</v>
      </c>
      <c r="B2528" s="5" t="str">
        <f>LOWER(SUBSTITUTE(SUBSTITUTE(SUBSTITUTE(SUBSTITUTE(SUBSTITUTE(SUBSTITUTE(SUBSTITUTE(SUBSTITUTE(db[[#This Row],[NB BM]]," ",),".",""),"-",""),"(",""),")",""),"/",""),"""",""),"+",""))</f>
        <v>pwtwinkycp1224</v>
      </c>
      <c r="C2528" s="5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D2528" s="5" t="str">
        <f>LOWER(SUBSTITUTE(SUBSTITUTE(SUBSTITUTE(SUBSTITUTE(SUBSTITUTE(SUBSTITUTE(SUBSTITUTE(SUBSTITUTE(SUBSTITUTE(db[[#This Row],[NB PAJAK]]," ",""),"-",""),"(",""),")",""),".",""),",",""),"/",""),"""",""),"+",""))</f>
        <v>pensilwarnakayagikycp1224twin</v>
      </c>
      <c r="E252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pwtwinkycp1224288setartomoro</v>
      </c>
      <c r="F252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pensilwarnatwinkycp1224288set</v>
      </c>
      <c r="G2528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pensilwarnatwinkycp1224artomoro</v>
      </c>
      <c r="H252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pensilwarnatwinkycp1224288setartomoro</v>
      </c>
      <c r="I2528" s="2" t="s">
        <v>1689</v>
      </c>
      <c r="J2528" s="2" t="s">
        <v>2207</v>
      </c>
      <c r="K2528" s="14" t="s">
        <v>4907</v>
      </c>
      <c r="L2528" s="12" t="s">
        <v>1335</v>
      </c>
      <c r="M2528" s="34" t="e">
        <f>IF(db[[#This Row],[NB NOTA_C]]="","",COUNTIF([2]!B_MSK[concat],db[[#This Row],[NB NOTA_C]]))</f>
        <v>#REF!</v>
      </c>
      <c r="N2528" s="9">
        <v>99</v>
      </c>
      <c r="O2528" s="5" t="s">
        <v>1852</v>
      </c>
      <c r="P2528" s="2" t="s">
        <v>2447</v>
      </c>
      <c r="Q2528" s="2" t="s">
        <v>5496</v>
      </c>
      <c r="R2528" s="2" t="str">
        <f>IF(db[[#This Row],[QTY/ CTN]]="","",SUBSTITUTE(SUBSTITUTE(SUBSTITUTE(db[[#This Row],[QTY/ CTN]]," ","_",2),"(",""),")","")&amp;"_")</f>
        <v>288 SET_</v>
      </c>
      <c r="S2528" s="2">
        <f>IF(db[[#This Row],[H_QTY/ CTN]]="","",SEARCH("_",db[[#This Row],[H_QTY/ CTN]]))</f>
        <v>8</v>
      </c>
      <c r="T2528" s="2">
        <f>IF(db[[#This Row],[H_QTY/ CTN]]="","",LEN(db[[#This Row],[H_QTY/ CTN]]))</f>
        <v>8</v>
      </c>
      <c r="U2528" s="41" t="str">
        <f>IF(db[[#This Row],[H_QTY/ CTN]]="","",LEFT(db[[#This Row],[H_QTY/ CTN]],db[[#This Row],[H_1]]-1))</f>
        <v>288 SET</v>
      </c>
      <c r="V2528" s="40" t="str">
        <f>IF(NOT(db[[#This Row],[H_1]]=db[[#This Row],[H_2]]),MID(db[[#This Row],[H_QTY/ CTN]],db[[#This Row],[H_1]]+1,db[[#This Row],[H_2]]-db[[#This Row],[H_1]]-1),"")</f>
        <v/>
      </c>
      <c r="W2528" s="40" t="str">
        <f>IF(db[[#This Row],[QTY/ CTN B]]="","",LEFT(db[[#This Row],[QTY/ CTN B]],SEARCH(" ",db[[#This Row],[QTY/ CTN B]],1)-1))</f>
        <v>288</v>
      </c>
      <c r="X2528" s="40" t="str">
        <f>IF(db[[#This Row],[QTY/ CTN B]]="","",RIGHT(db[[#This Row],[QTY/ CTN B]],LEN(db[[#This Row],[QTY/ CTN B]])-SEARCH(" ",db[[#This Row],[QTY/ CTN B]],1)))</f>
        <v>SET</v>
      </c>
      <c r="Y2528" s="40" t="str">
        <f>IF(db[[#This Row],[QTY/ CTN TG]]="",IF(db[[#This Row],[STN TG]]="","",12),LEFT(db[[#This Row],[QTY/ CTN TG]],SEARCH(" ",db[[#This Row],[QTY/ CTN TG]],1)-1))</f>
        <v/>
      </c>
      <c r="Z25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8" s="40" t="str">
        <f>IF(db[[#This Row],[STN K]]="","",IF(db[[#This Row],[STN TG]]="LSN",12,""))</f>
        <v/>
      </c>
      <c r="AB2528" s="40" t="str">
        <f>IF(db[[#This Row],[STN TG]]="LSN","PCS","")</f>
        <v/>
      </c>
      <c r="AC2528" s="40">
        <f>db[[#This Row],[QTY B]]*IF(db[[#This Row],[QTY TG]]="",1,db[[#This Row],[QTY TG]])*IF(db[[#This Row],[QTY K]]="",1,db[[#This Row],[QTY K]])</f>
        <v>288</v>
      </c>
      <c r="AD2528" s="40" t="str">
        <f>IF(db[[#This Row],[STN K]]="",IF(db[[#This Row],[STN TG]]="",db[[#This Row],[STN B]],db[[#This Row],[STN TG]]),db[[#This Row],[STN K]])</f>
        <v>SET</v>
      </c>
      <c r="AE2528" s="40"/>
    </row>
    <row r="2529" spans="1:31" x14ac:dyDescent="0.25">
      <c r="A2529" s="40">
        <f t="shared" si="39"/>
        <v>2528</v>
      </c>
      <c r="B2529" s="5" t="str">
        <f>LOWER(SUBSTITUTE(SUBSTITUTE(SUBSTITUTE(SUBSTITUTE(SUBSTITUTE(SUBSTITUTE(SUBSTITUTE(SUBSTITUTE(db[[#This Row],[NB BM]]," ",),".",""),"-",""),"(",""),")",""),"/",""),"""",""),"+",""))</f>
        <v>pensilzhonghua692b</v>
      </c>
      <c r="C2529" s="5" t="str">
        <f>LOWER(SUBSTITUTE(SUBSTITUTE(SUBSTITUTE(SUBSTITUTE(SUBSTITUTE(SUBSTITUTE(SUBSTITUTE(SUBSTITUTE(SUBSTITUTE(db[[#This Row],[NB NOTA]]," ",),".",""),"-",""),"(",""),")",""),",",""),"/",""),"""",""),"+",""))</f>
        <v>pensilzhonghua692b</v>
      </c>
      <c r="D2529" s="5" t="str">
        <f>LOWER(SUBSTITUTE(SUBSTITUTE(SUBSTITUTE(SUBSTITUTE(SUBSTITUTE(SUBSTITUTE(SUBSTITUTE(SUBSTITUTE(SUBSTITUTE(db[[#This Row],[NB PAJAK]]," ",""),"-",""),"(",""),")",""),".",""),",",""),"/",""),"""",""),"+",""))</f>
        <v/>
      </c>
      <c r="E252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pensilzhonghua692b10boxuntana</v>
      </c>
      <c r="F252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pensilzhonghua692b10box</v>
      </c>
      <c r="G2529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pensilzhonghua692buntana</v>
      </c>
      <c r="H252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pensilzhonghua692b10boxuntana</v>
      </c>
      <c r="I2529" s="2" t="s">
        <v>4655</v>
      </c>
      <c r="J2529" s="2" t="s">
        <v>4654</v>
      </c>
      <c r="K2529" s="14"/>
      <c r="L2529" s="2" t="s">
        <v>1336</v>
      </c>
      <c r="M2529" s="34" t="e">
        <f>IF(db[[#This Row],[NB NOTA_C]]="","",COUNTIF([2]!B_MSK[concat],db[[#This Row],[NB NOTA_C]]))</f>
        <v>#REF!</v>
      </c>
      <c r="N2529" s="9" t="s">
        <v>1373</v>
      </c>
      <c r="O2529" s="5" t="s">
        <v>1501</v>
      </c>
      <c r="P2529" s="2" t="s">
        <v>2444</v>
      </c>
      <c r="Q2529" s="5"/>
      <c r="R2529" s="5" t="str">
        <f>IF(db[[#This Row],[QTY/ CTN]]="","",SUBSTITUTE(SUBSTITUTE(SUBSTITUTE(db[[#This Row],[QTY/ CTN]]," ","_",2),"(",""),")","")&amp;"_")</f>
        <v>10 BOX_</v>
      </c>
      <c r="S2529" s="5">
        <f>IF(db[[#This Row],[H_QTY/ CTN]]="","",SEARCH("_",db[[#This Row],[H_QTY/ CTN]]))</f>
        <v>7</v>
      </c>
      <c r="T2529" s="5">
        <f>IF(db[[#This Row],[H_QTY/ CTN]]="","",LEN(db[[#This Row],[H_QTY/ CTN]]))</f>
        <v>7</v>
      </c>
      <c r="U2529" s="41" t="str">
        <f>IF(db[[#This Row],[H_QTY/ CTN]]="","",LEFT(db[[#This Row],[H_QTY/ CTN]],db[[#This Row],[H_1]]-1))</f>
        <v>10 BOX</v>
      </c>
      <c r="V2529" s="40" t="str">
        <f>IF(NOT(db[[#This Row],[H_1]]=db[[#This Row],[H_2]]),MID(db[[#This Row],[H_QTY/ CTN]],db[[#This Row],[H_1]]+1,db[[#This Row],[H_2]]-db[[#This Row],[H_1]]-1),"")</f>
        <v/>
      </c>
      <c r="W2529" s="40" t="str">
        <f>IF(db[[#This Row],[QTY/ CTN B]]="","",LEFT(db[[#This Row],[QTY/ CTN B]],SEARCH(" ",db[[#This Row],[QTY/ CTN B]],1)-1))</f>
        <v>10</v>
      </c>
      <c r="X2529" s="40" t="str">
        <f>IF(db[[#This Row],[QTY/ CTN B]]="","",RIGHT(db[[#This Row],[QTY/ CTN B]],LEN(db[[#This Row],[QTY/ CTN B]])-SEARCH(" ",db[[#This Row],[QTY/ CTN B]],1)))</f>
        <v>BOX</v>
      </c>
      <c r="Y2529" s="40" t="str">
        <f>IF(db[[#This Row],[QTY/ CTN TG]]="",IF(db[[#This Row],[STN TG]]="","",12),LEFT(db[[#This Row],[QTY/ CTN TG]],SEARCH(" ",db[[#This Row],[QTY/ CTN TG]],1)-1))</f>
        <v/>
      </c>
      <c r="Z25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29" s="40" t="str">
        <f>IF(db[[#This Row],[STN K]]="","",IF(db[[#This Row],[STN TG]]="LSN",12,""))</f>
        <v/>
      </c>
      <c r="AB2529" s="40" t="str">
        <f>IF(db[[#This Row],[STN TG]]="LSN","PCS","")</f>
        <v/>
      </c>
      <c r="AC2529" s="40">
        <f>db[[#This Row],[QTY B]]*IF(db[[#This Row],[QTY TG]]="",1,db[[#This Row],[QTY TG]])*IF(db[[#This Row],[QTY K]]="",1,db[[#This Row],[QTY K]])</f>
        <v>10</v>
      </c>
      <c r="AD2529" s="40" t="str">
        <f>IF(db[[#This Row],[STN K]]="",IF(db[[#This Row],[STN TG]]="",db[[#This Row],[STN B]],db[[#This Row],[STN TG]]),db[[#This Row],[STN K]])</f>
        <v>BOX</v>
      </c>
      <c r="AE2529" s="40"/>
    </row>
    <row r="2530" spans="1:31" x14ac:dyDescent="0.25">
      <c r="A2530" s="40">
        <f t="shared" si="39"/>
        <v>2529</v>
      </c>
      <c r="B2530" s="5" t="str">
        <f>LOWER(SUBSTITUTE(SUBSTITUTE(SUBSTITUTE(SUBSTITUTE(SUBSTITUTE(SUBSTITUTE(SUBSTITUTE(SUBSTITUTE(db[[#This Row],[NB BM]]," ",),".",""),"-",""),"(",""),")",""),"/",""),"""",""),"+",""))</f>
        <v>pensilzhonghua69252bboval</v>
      </c>
      <c r="C2530" s="5" t="str">
        <f>LOWER(SUBSTITUTE(SUBSTITUTE(SUBSTITUTE(SUBSTITUTE(SUBSTITUTE(SUBSTITUTE(SUBSTITUTE(SUBSTITUTE(SUBSTITUTE(db[[#This Row],[NB NOTA]]," ",),".",""),"-",""),"(",""),")",""),",",""),"/",""),"""",""),"+",""))</f>
        <v>pensilzhonghua69252bboval</v>
      </c>
      <c r="D2530" s="5" t="str">
        <f>LOWER(SUBSTITUTE(SUBSTITUTE(SUBSTITUTE(SUBSTITUTE(SUBSTITUTE(SUBSTITUTE(SUBSTITUTE(SUBSTITUTE(SUBSTITUTE(db[[#This Row],[NB PAJAK]]," ",""),"-",""),"(",""),")",""),".",""),",",""),"/",""),"""",""),"+",""))</f>
        <v>pensilzhonghua69252bboval</v>
      </c>
      <c r="E253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pensilzhonghua69252bboval40box64pcsartomoro</v>
      </c>
      <c r="F253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pensilzhonghua69252bboval40box64pcs</v>
      </c>
      <c r="G2530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pensilzhonghua69252bbovalartomoro</v>
      </c>
      <c r="H253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pensilzhonghua69252bboval40box64pcsartomoro</v>
      </c>
      <c r="I2530" s="2" t="s">
        <v>5500</v>
      </c>
      <c r="J2530" s="2" t="s">
        <v>5499</v>
      </c>
      <c r="K2530" s="14" t="s">
        <v>5498</v>
      </c>
      <c r="L2530" s="2" t="s">
        <v>1335</v>
      </c>
      <c r="M2530" s="33" t="e">
        <f>IF(db[[#This Row],[NB NOTA_C]]="","",COUNTIF([2]!B_MSK[concat],db[[#This Row],[NB NOTA_C]]))</f>
        <v>#REF!</v>
      </c>
      <c r="N2530" s="9" t="s">
        <v>1837</v>
      </c>
      <c r="O2530" s="5" t="s">
        <v>5324</v>
      </c>
      <c r="P2530" s="2" t="s">
        <v>5285</v>
      </c>
      <c r="Q2530" s="5" t="s">
        <v>5286</v>
      </c>
      <c r="R2530" s="5" t="str">
        <f>IF(db[[#This Row],[QTY/ CTN]]="","",SUBSTITUTE(SUBSTITUTE(SUBSTITUTE(db[[#This Row],[QTY/ CTN]]," ","_",2),"(",""),")","")&amp;"_")</f>
        <v>40 BOX_64 PCS_</v>
      </c>
      <c r="S2530" s="5">
        <f>IF(db[[#This Row],[H_QTY/ CTN]]="","",SEARCH("_",db[[#This Row],[H_QTY/ CTN]]))</f>
        <v>7</v>
      </c>
      <c r="T2530" s="5">
        <f>IF(db[[#This Row],[H_QTY/ CTN]]="","",LEN(db[[#This Row],[H_QTY/ CTN]]))</f>
        <v>14</v>
      </c>
      <c r="U2530" s="40" t="str">
        <f>IF(db[[#This Row],[H_QTY/ CTN]]="","",LEFT(db[[#This Row],[H_QTY/ CTN]],db[[#This Row],[H_1]]-1))</f>
        <v>40 BOX</v>
      </c>
      <c r="V2530" s="40" t="str">
        <f>IF(NOT(db[[#This Row],[H_1]]=db[[#This Row],[H_2]]),MID(db[[#This Row],[H_QTY/ CTN]],db[[#This Row],[H_1]]+1,db[[#This Row],[H_2]]-db[[#This Row],[H_1]]-1),"")</f>
        <v>64 PCS</v>
      </c>
      <c r="W2530" s="40" t="str">
        <f>IF(db[[#This Row],[QTY/ CTN B]]="","",LEFT(db[[#This Row],[QTY/ CTN B]],SEARCH(" ",db[[#This Row],[QTY/ CTN B]],1)-1))</f>
        <v>40</v>
      </c>
      <c r="X2530" s="40" t="str">
        <f>IF(db[[#This Row],[QTY/ CTN B]]="","",RIGHT(db[[#This Row],[QTY/ CTN B]],LEN(db[[#This Row],[QTY/ CTN B]])-SEARCH(" ",db[[#This Row],[QTY/ CTN B]],1)))</f>
        <v>BOX</v>
      </c>
      <c r="Y2530" s="40" t="str">
        <f>IF(db[[#This Row],[QTY/ CTN TG]]="",IF(db[[#This Row],[STN TG]]="","",12),LEFT(db[[#This Row],[QTY/ CTN TG]],SEARCH(" ",db[[#This Row],[QTY/ CTN TG]],1)-1))</f>
        <v>64</v>
      </c>
      <c r="Z25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30" s="40" t="str">
        <f>IF(db[[#This Row],[STN K]]="","",IF(db[[#This Row],[STN TG]]="LSN",12,""))</f>
        <v/>
      </c>
      <c r="AB2530" s="40" t="str">
        <f>IF(db[[#This Row],[STN TG]]="LSN","PCS","")</f>
        <v/>
      </c>
      <c r="AC2530" s="40">
        <f>db[[#This Row],[QTY B]]*IF(db[[#This Row],[QTY TG]]="",1,db[[#This Row],[QTY TG]])*IF(db[[#This Row],[QTY K]]="",1,db[[#This Row],[QTY K]])</f>
        <v>2560</v>
      </c>
      <c r="AD2530" s="40" t="str">
        <f>IF(db[[#This Row],[STN K]]="",IF(db[[#This Row],[STN TG]]="",db[[#This Row],[STN B]],db[[#This Row],[STN TG]]),db[[#This Row],[STN K]])</f>
        <v>PCS</v>
      </c>
      <c r="AE2530" s="40"/>
    </row>
    <row r="2531" spans="1:31" x14ac:dyDescent="0.25">
      <c r="A2531" s="40">
        <f t="shared" si="39"/>
        <v>2530</v>
      </c>
      <c r="B2531" s="5" t="str">
        <f>LOWER(SUBSTITUTE(SUBSTITUTE(SUBSTITUTE(SUBSTITUTE(SUBSTITUTE(SUBSTITUTE(SUBSTITUTE(SUBSTITUTE(db[[#This Row],[NB BM]]," ",),".",""),"-",""),"(",""),")",""),"/",""),"""",""),"+",""))</f>
        <v>pensilzhonghua6925b2boval</v>
      </c>
      <c r="C2531" s="5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D2531" s="5" t="str">
        <f>LOWER(SUBSTITUTE(SUBSTITUTE(SUBSTITUTE(SUBSTITUTE(SUBSTITUTE(SUBSTITUTE(SUBSTITUTE(SUBSTITUTE(SUBSTITUTE(db[[#This Row],[NB PAJAK]]," ",""),"-",""),"(",""),")",""),".",""),",",""),"/",""),"""",""),"+",""))</f>
        <v/>
      </c>
      <c r="E253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pensilzhonghua6925b2boval40boxuntana</v>
      </c>
      <c r="F253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pensilzhonghua6925b2boval40box</v>
      </c>
      <c r="G2531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pensilzhonghua6925b2bovaluntana</v>
      </c>
      <c r="H253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pensilzhonghua6925b2boval40boxuntana</v>
      </c>
      <c r="I2531" s="2" t="s">
        <v>2661</v>
      </c>
      <c r="J2531" s="2" t="s">
        <v>2656</v>
      </c>
      <c r="K2531" s="14"/>
      <c r="L2531" s="2" t="s">
        <v>1336</v>
      </c>
      <c r="M2531" s="34" t="e">
        <f>IF(db[[#This Row],[NB NOTA_C]]="","",COUNTIF([2]!B_MSK[concat],db[[#This Row],[NB NOTA_C]]))</f>
        <v>#REF!</v>
      </c>
      <c r="N2531" s="9" t="s">
        <v>1373</v>
      </c>
      <c r="O2531" s="5" t="s">
        <v>1848</v>
      </c>
      <c r="P2531" s="2" t="s">
        <v>2444</v>
      </c>
      <c r="Q2531" s="5"/>
      <c r="R2531" s="5" t="str">
        <f>IF(db[[#This Row],[QTY/ CTN]]="","",SUBSTITUTE(SUBSTITUTE(SUBSTITUTE(db[[#This Row],[QTY/ CTN]]," ","_",2),"(",""),")","")&amp;"_")</f>
        <v>40 BOX_</v>
      </c>
      <c r="S2531" s="5">
        <f>IF(db[[#This Row],[H_QTY/ CTN]]="","",SEARCH("_",db[[#This Row],[H_QTY/ CTN]]))</f>
        <v>7</v>
      </c>
      <c r="T2531" s="5">
        <f>IF(db[[#This Row],[H_QTY/ CTN]]="","",LEN(db[[#This Row],[H_QTY/ CTN]]))</f>
        <v>7</v>
      </c>
      <c r="U2531" s="41" t="str">
        <f>IF(db[[#This Row],[H_QTY/ CTN]]="","",LEFT(db[[#This Row],[H_QTY/ CTN]],db[[#This Row],[H_1]]-1))</f>
        <v>40 BOX</v>
      </c>
      <c r="V2531" s="40" t="str">
        <f>IF(NOT(db[[#This Row],[H_1]]=db[[#This Row],[H_2]]),MID(db[[#This Row],[H_QTY/ CTN]],db[[#This Row],[H_1]]+1,db[[#This Row],[H_2]]-db[[#This Row],[H_1]]-1),"")</f>
        <v/>
      </c>
      <c r="W2531" s="40" t="str">
        <f>IF(db[[#This Row],[QTY/ CTN B]]="","",LEFT(db[[#This Row],[QTY/ CTN B]],SEARCH(" ",db[[#This Row],[QTY/ CTN B]],1)-1))</f>
        <v>40</v>
      </c>
      <c r="X2531" s="40" t="str">
        <f>IF(db[[#This Row],[QTY/ CTN B]]="","",RIGHT(db[[#This Row],[QTY/ CTN B]],LEN(db[[#This Row],[QTY/ CTN B]])-SEARCH(" ",db[[#This Row],[QTY/ CTN B]],1)))</f>
        <v>BOX</v>
      </c>
      <c r="Y2531" s="40" t="str">
        <f>IF(db[[#This Row],[QTY/ CTN TG]]="",IF(db[[#This Row],[STN TG]]="","",12),LEFT(db[[#This Row],[QTY/ CTN TG]],SEARCH(" ",db[[#This Row],[QTY/ CTN TG]],1)-1))</f>
        <v/>
      </c>
      <c r="Z25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31" s="40" t="str">
        <f>IF(db[[#This Row],[STN K]]="","",IF(db[[#This Row],[STN TG]]="LSN",12,""))</f>
        <v/>
      </c>
      <c r="AB2531" s="40" t="str">
        <f>IF(db[[#This Row],[STN TG]]="LSN","PCS","")</f>
        <v/>
      </c>
      <c r="AC2531" s="40">
        <f>db[[#This Row],[QTY B]]*IF(db[[#This Row],[QTY TG]]="",1,db[[#This Row],[QTY TG]])*IF(db[[#This Row],[QTY K]]="",1,db[[#This Row],[QTY K]])</f>
        <v>40</v>
      </c>
      <c r="AD2531" s="40" t="str">
        <f>IF(db[[#This Row],[STN K]]="",IF(db[[#This Row],[STN TG]]="",db[[#This Row],[STN B]],db[[#This Row],[STN TG]]),db[[#This Row],[STN K]])</f>
        <v>BOX</v>
      </c>
      <c r="AE2531" s="40"/>
    </row>
    <row r="2532" spans="1:31" x14ac:dyDescent="0.25">
      <c r="A2532" s="40">
        <f t="shared" si="39"/>
        <v>2531</v>
      </c>
      <c r="B2532" s="5" t="str">
        <f>LOWER(SUBSTITUTE(SUBSTITUTE(SUBSTITUTE(SUBSTITUTE(SUBSTITUTE(SUBSTITUTE(SUBSTITUTE(SUBSTITUTE(db[[#This Row],[NB BM]]," ",),".",""),"-",""),"(",""),")",""),"/",""),"""",""),"+",""))</f>
        <v>pensilzhonghuamb120kecil</v>
      </c>
      <c r="C2532" s="5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D2532" s="5" t="str">
        <f>LOWER(SUBSTITUTE(SUBSTITUTE(SUBSTITUTE(SUBSTITUTE(SUBSTITUTE(SUBSTITUTE(SUBSTITUTE(SUBSTITUTE(SUBSTITUTE(db[[#This Row],[NB PAJAK]]," ",""),"-",""),"(",""),")",""),".",""),",",""),"/",""),"""",""),"+",""))</f>
        <v/>
      </c>
      <c r="E25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pensilzhonghuamb120kecil30grsartomoro</v>
      </c>
      <c r="F25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pensilzhonghuamb120kecil30grs</v>
      </c>
      <c r="G2532" s="5" t="str">
        <f>db[[#This Row],[NB NOTA_C]]&amp;LOWER(SUBSTITUTE(SUBSTITUTE(SUBSTITUTE(SUBSTITUTE(SUBSTITUTE(SUBSTITUTE(SUBSTITUTE(SUBSTITUTE(SUBSTITUTE(db[[#This Row],[FAKTUR]]," ",),".",""),"-",""),"(",""),")",""),",",""),"/",""),"""",""),"+",""))</f>
        <v>pensilzhonghuamb120kecilartomoro</v>
      </c>
      <c r="H25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pensilzhonghuamb120kecil30grsartomoro</v>
      </c>
      <c r="I2532" s="2" t="s">
        <v>1675</v>
      </c>
      <c r="J2532" s="2" t="s">
        <v>2615</v>
      </c>
      <c r="K2532" s="14"/>
      <c r="L2532" s="12" t="s">
        <v>1335</v>
      </c>
      <c r="M2532" s="34" t="e">
        <f>IF(db[[#This Row],[NB NOTA_C]]="","",COUNTIF([2]!B_MSK[concat],db[[#This Row],[NB NOTA_C]]))</f>
        <v>#REF!</v>
      </c>
      <c r="N2532" s="9" t="s">
        <v>1837</v>
      </c>
      <c r="O2532" s="5" t="s">
        <v>1402</v>
      </c>
      <c r="P2532" s="2" t="s">
        <v>2444</v>
      </c>
      <c r="R2532" s="2" t="str">
        <f>IF(db[[#This Row],[QTY/ CTN]]="","",SUBSTITUTE(SUBSTITUTE(SUBSTITUTE(db[[#This Row],[QTY/ CTN]]," ","_",2),"(",""),")","")&amp;"_")</f>
        <v>30 GRS_</v>
      </c>
      <c r="S2532" s="2">
        <f>IF(db[[#This Row],[H_QTY/ CTN]]="","",SEARCH("_",db[[#This Row],[H_QTY/ CTN]]))</f>
        <v>7</v>
      </c>
      <c r="T2532" s="2">
        <f>IF(db[[#This Row],[H_QTY/ CTN]]="","",LEN(db[[#This Row],[H_QTY/ CTN]]))</f>
        <v>7</v>
      </c>
      <c r="U2532" s="41" t="str">
        <f>IF(db[[#This Row],[H_QTY/ CTN]]="","",LEFT(db[[#This Row],[H_QTY/ CTN]],db[[#This Row],[H_1]]-1))</f>
        <v>30 GRS</v>
      </c>
      <c r="V2532" s="40" t="str">
        <f>IF(NOT(db[[#This Row],[H_1]]=db[[#This Row],[H_2]]),MID(db[[#This Row],[H_QTY/ CTN]],db[[#This Row],[H_1]]+1,db[[#This Row],[H_2]]-db[[#This Row],[H_1]]-1),"")</f>
        <v/>
      </c>
      <c r="W2532" s="40" t="str">
        <f>IF(db[[#This Row],[QTY/ CTN B]]="","",LEFT(db[[#This Row],[QTY/ CTN B]],SEARCH(" ",db[[#This Row],[QTY/ CTN B]],1)-1))</f>
        <v>30</v>
      </c>
      <c r="X2532" s="40" t="str">
        <f>IF(db[[#This Row],[QTY/ CTN B]]="","",RIGHT(db[[#This Row],[QTY/ CTN B]],LEN(db[[#This Row],[QTY/ CTN B]])-SEARCH(" ",db[[#This Row],[QTY/ CTN B]],1)))</f>
        <v>GRS</v>
      </c>
      <c r="Y2532" s="40">
        <f>IF(db[[#This Row],[QTY/ CTN TG]]="",IF(db[[#This Row],[STN TG]]="","",12),LEFT(db[[#This Row],[QTY/ CTN TG]],SEARCH(" ",db[[#This Row],[QTY/ CTN TG]],1)-1))</f>
        <v>12</v>
      </c>
      <c r="Z25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532" s="40">
        <f>IF(db[[#This Row],[STN K]]="","",IF(db[[#This Row],[STN TG]]="LSN",12,""))</f>
        <v>12</v>
      </c>
      <c r="AB2532" s="40" t="str">
        <f>IF(db[[#This Row],[STN TG]]="LSN","PCS","")</f>
        <v>PCS</v>
      </c>
      <c r="AC2532" s="40">
        <f>db[[#This Row],[QTY B]]*IF(db[[#This Row],[QTY TG]]="",1,db[[#This Row],[QTY TG]])*IF(db[[#This Row],[QTY K]]="",1,db[[#This Row],[QTY K]])</f>
        <v>4320</v>
      </c>
      <c r="AD2532" s="40" t="str">
        <f>IF(db[[#This Row],[STN K]]="",IF(db[[#This Row],[STN TG]]="",db[[#This Row],[STN B]],db[[#This Row],[STN TG]]),db[[#This Row],[STN K]])</f>
        <v>PCS</v>
      </c>
      <c r="AE2532" s="40"/>
    </row>
    <row r="2533" spans="1:31" x14ac:dyDescent="0.25">
      <c r="A2533" s="40">
        <f t="shared" si="39"/>
        <v>2532</v>
      </c>
      <c r="B2533" s="2" t="str">
        <f>LOWER(SUBSTITUTE(SUBSTITUTE(SUBSTITUTE(SUBSTITUTE(SUBSTITUTE(SUBSTITUTE(SUBSTITUTE(SUBSTITUTE(db[[#This Row],[NB BM]]," ",),".",""),"-",""),"(",""),")",""),"/",""),"""",""),"+",""))</f>
        <v>standpenjkpsgp147hitam</v>
      </c>
      <c r="C2533" s="2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D2533" s="2" t="str">
        <f>LOWER(SUBSTITUTE(SUBSTITUTE(SUBSTITUTE(SUBSTITUTE(SUBSTITUTE(SUBSTITUTE(SUBSTITUTE(SUBSTITUTE(SUBSTITUTE(db[[#This Row],[NB PAJAK]]," ",""),"-",""),"(",""),")",""),".",""),",",""),"/",""),"""",""),"+",""))</f>
        <v>standpenjoykopsgp147hitam</v>
      </c>
      <c r="E253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standpenjkpsgp147hitam48lsnartomoro</v>
      </c>
      <c r="F253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penstandblackpsgp147blackjk48lsn</v>
      </c>
      <c r="G2533" s="2" t="str">
        <f>db[[#This Row],[NB NOTA_C]]&amp;LOWER(SUBSTITUTE(SUBSTITUTE(SUBSTITUTE(SUBSTITUTE(SUBSTITUTE(SUBSTITUTE(SUBSTITUTE(SUBSTITUTE(SUBSTITUTE(db[[#This Row],[FAKTUR]]," ",),".",""),"-",""),"(",""),")",""),",",""),"/",""),"""",""),"+",""))</f>
        <v>penstandblackpsgp147blackjkartomoro</v>
      </c>
      <c r="H253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penstandblackpsgp147blackjk48lsnartomoro</v>
      </c>
      <c r="I2533" s="2" t="s">
        <v>619</v>
      </c>
      <c r="J2533" s="2" t="s">
        <v>2877</v>
      </c>
      <c r="K2533" s="14" t="s">
        <v>6506</v>
      </c>
      <c r="L2533" s="12" t="s">
        <v>1335</v>
      </c>
      <c r="M2533" s="34" t="e">
        <f>IF(db[[#This Row],[NB NOTA_C]]="","",COUNTIF([2]!B_MSK[concat],db[[#This Row],[NB NOTA_C]]))</f>
        <v>#REF!</v>
      </c>
      <c r="N2533" s="14" t="s">
        <v>1346</v>
      </c>
      <c r="O2533" s="2" t="s">
        <v>1425</v>
      </c>
      <c r="P2533" s="2" t="s">
        <v>2443</v>
      </c>
      <c r="R2533" s="2" t="str">
        <f>IF(db[[#This Row],[QTY/ CTN]]="","",SUBSTITUTE(SUBSTITUTE(SUBSTITUTE(db[[#This Row],[QTY/ CTN]]," ","_",2),"(",""),")","")&amp;"_")</f>
        <v>48 LSN_</v>
      </c>
      <c r="S2533" s="2">
        <f>IF(db[[#This Row],[H_QTY/ CTN]]="","",SEARCH("_",db[[#This Row],[H_QTY/ CTN]]))</f>
        <v>7</v>
      </c>
      <c r="T2533" s="2">
        <f>IF(db[[#This Row],[H_QTY/ CTN]]="","",LEN(db[[#This Row],[H_QTY/ CTN]]))</f>
        <v>7</v>
      </c>
      <c r="U2533" s="41" t="str">
        <f>IF(db[[#This Row],[H_QTY/ CTN]]="","",LEFT(db[[#This Row],[H_QTY/ CTN]],db[[#This Row],[H_1]]-1))</f>
        <v>48 LSN</v>
      </c>
      <c r="V2533" s="40" t="str">
        <f>IF(NOT(db[[#This Row],[H_1]]=db[[#This Row],[H_2]]),MID(db[[#This Row],[H_QTY/ CTN]],db[[#This Row],[H_1]]+1,db[[#This Row],[H_2]]-db[[#This Row],[H_1]]-1),"")</f>
        <v/>
      </c>
      <c r="W2533" s="40" t="str">
        <f>IF(db[[#This Row],[QTY/ CTN B]]="","",LEFT(db[[#This Row],[QTY/ CTN B]],SEARCH(" ",db[[#This Row],[QTY/ CTN B]],1)-1))</f>
        <v>48</v>
      </c>
      <c r="X2533" s="40" t="str">
        <f>IF(db[[#This Row],[QTY/ CTN B]]="","",RIGHT(db[[#This Row],[QTY/ CTN B]],LEN(db[[#This Row],[QTY/ CTN B]])-SEARCH(" ",db[[#This Row],[QTY/ CTN B]],1)))</f>
        <v>LSN</v>
      </c>
      <c r="Y2533" s="40">
        <f>IF(db[[#This Row],[QTY/ CTN TG]]="",IF(db[[#This Row],[STN TG]]="","",12),LEFT(db[[#This Row],[QTY/ CTN TG]],SEARCH(" ",db[[#This Row],[QTY/ CTN TG]],1)-1))</f>
        <v>12</v>
      </c>
      <c r="Z25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33" s="40" t="str">
        <f>IF(db[[#This Row],[STN K]]="","",IF(db[[#This Row],[STN TG]]="LSN",12,""))</f>
        <v/>
      </c>
      <c r="AB2533" s="40" t="str">
        <f>IF(db[[#This Row],[STN TG]]="LSN","PCS","")</f>
        <v/>
      </c>
      <c r="AC2533" s="40">
        <f>db[[#This Row],[QTY B]]*IF(db[[#This Row],[QTY TG]]="",1,db[[#This Row],[QTY TG]])*IF(db[[#This Row],[QTY K]]="",1,db[[#This Row],[QTY K]])</f>
        <v>576</v>
      </c>
      <c r="AD2533" s="40" t="str">
        <f>IF(db[[#This Row],[STN K]]="",IF(db[[#This Row],[STN TG]]="",db[[#This Row],[STN B]],db[[#This Row],[STN TG]]),db[[#This Row],[STN K]])</f>
        <v>PCS</v>
      </c>
      <c r="AE2533" s="40"/>
    </row>
    <row r="2534" spans="1:31" x14ac:dyDescent="0.25">
      <c r="A2534" s="40">
        <f t="shared" si="39"/>
        <v>2533</v>
      </c>
      <c r="B2534" s="5" t="str">
        <f>LOWER(SUBSTITUTE(SUBSTITUTE(SUBSTITUTE(SUBSTITUTE(SUBSTITUTE(SUBSTITUTE(SUBSTITUTE(SUBSTITUTE(db[[#This Row],[NB BM]]," ",),".",""),"-",""),"(",""),")",""),"/",""),"""",""),"+",""))</f>
        <v>markerpermanenjkpm34hitam</v>
      </c>
      <c r="C2534" s="5" t="str">
        <f>LOWER(SUBSTITUTE(SUBSTITUTE(SUBSTITUTE(SUBSTITUTE(SUBSTITUTE(SUBSTITUTE(SUBSTITUTE(SUBSTITUTE(SUBSTITUTE(db[[#This Row],[NB NOTA]]," ",),".",""),"-",""),"(",""),")",""),",",""),"/",""),"""",""),"+",""))</f>
        <v>permanentmarkerpm34blackjkbonus</v>
      </c>
      <c r="D2534" s="5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E253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markerpermanenjkpm34hitam48lsnartomoro</v>
      </c>
      <c r="F253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permanentmarkerpm34blackjkbonus48lsn</v>
      </c>
      <c r="G2534" s="5" t="str">
        <f>db[[#This Row],[NB NOTA_C]]&amp;LOWER(SUBSTITUTE(SUBSTITUTE(SUBSTITUTE(SUBSTITUTE(SUBSTITUTE(SUBSTITUTE(SUBSTITUTE(SUBSTITUTE(SUBSTITUTE(db[[#This Row],[FAKTUR]]," ",),".",""),"-",""),"(",""),")",""),",",""),"/",""),"""",""),"+",""))</f>
        <v>permanentmarkerpm34blackjkbonusartomoro</v>
      </c>
      <c r="H253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permanentmarkerpm34blackjkbonus48lsnartomoro</v>
      </c>
      <c r="I2534" s="2" t="s">
        <v>3724</v>
      </c>
      <c r="J2534" s="2" t="s">
        <v>7964</v>
      </c>
      <c r="K2534" s="14" t="s">
        <v>4495</v>
      </c>
      <c r="L2534" s="12" t="s">
        <v>1335</v>
      </c>
      <c r="M2534" s="33" t="e">
        <f>IF(db[[#This Row],[NB NOTA_C]]="","",COUNTIF([2]!B_MSK[concat],db[[#This Row],[NB NOTA_C]]))</f>
        <v>#REF!</v>
      </c>
      <c r="N2534" s="9" t="s">
        <v>1346</v>
      </c>
      <c r="O2534" s="5" t="s">
        <v>1425</v>
      </c>
      <c r="P2534" s="2" t="s">
        <v>2448</v>
      </c>
      <c r="Q2534" s="5"/>
      <c r="R2534" s="5" t="str">
        <f>IF(db[[#This Row],[QTY/ CTN]]="","",SUBSTITUTE(SUBSTITUTE(SUBSTITUTE(db[[#This Row],[QTY/ CTN]]," ","_",2),"(",""),")","")&amp;"_")</f>
        <v>48 LSN_</v>
      </c>
      <c r="S2534" s="5">
        <f>IF(db[[#This Row],[H_QTY/ CTN]]="","",SEARCH("_",db[[#This Row],[H_QTY/ CTN]]))</f>
        <v>7</v>
      </c>
      <c r="T2534" s="5">
        <f>IF(db[[#This Row],[H_QTY/ CTN]]="","",LEN(db[[#This Row],[H_QTY/ CTN]]))</f>
        <v>7</v>
      </c>
      <c r="U2534" s="40" t="str">
        <f>IF(db[[#This Row],[H_QTY/ CTN]]="","",LEFT(db[[#This Row],[H_QTY/ CTN]],db[[#This Row],[H_1]]-1))</f>
        <v>48 LSN</v>
      </c>
      <c r="V2534" s="40" t="str">
        <f>IF(NOT(db[[#This Row],[H_1]]=db[[#This Row],[H_2]]),MID(db[[#This Row],[H_QTY/ CTN]],db[[#This Row],[H_1]]+1,db[[#This Row],[H_2]]-db[[#This Row],[H_1]]-1),"")</f>
        <v/>
      </c>
      <c r="W2534" s="40" t="str">
        <f>IF(db[[#This Row],[QTY/ CTN B]]="","",LEFT(db[[#This Row],[QTY/ CTN B]],SEARCH(" ",db[[#This Row],[QTY/ CTN B]],1)-1))</f>
        <v>48</v>
      </c>
      <c r="X2534" s="40" t="str">
        <f>IF(db[[#This Row],[QTY/ CTN B]]="","",RIGHT(db[[#This Row],[QTY/ CTN B]],LEN(db[[#This Row],[QTY/ CTN B]])-SEARCH(" ",db[[#This Row],[QTY/ CTN B]],1)))</f>
        <v>LSN</v>
      </c>
      <c r="Y2534" s="40">
        <f>IF(db[[#This Row],[QTY/ CTN TG]]="",IF(db[[#This Row],[STN TG]]="","",12),LEFT(db[[#This Row],[QTY/ CTN TG]],SEARCH(" ",db[[#This Row],[QTY/ CTN TG]],1)-1))</f>
        <v>12</v>
      </c>
      <c r="Z25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34" s="40" t="str">
        <f>IF(db[[#This Row],[STN K]]="","",IF(db[[#This Row],[STN TG]]="LSN",12,""))</f>
        <v/>
      </c>
      <c r="AB2534" s="40" t="str">
        <f>IF(db[[#This Row],[STN TG]]="LSN","PCS","")</f>
        <v/>
      </c>
      <c r="AC2534" s="40">
        <f>db[[#This Row],[QTY B]]*IF(db[[#This Row],[QTY TG]]="",1,db[[#This Row],[QTY TG]])*IF(db[[#This Row],[QTY K]]="",1,db[[#This Row],[QTY K]])</f>
        <v>576</v>
      </c>
      <c r="AD2534" s="40" t="str">
        <f>IF(db[[#This Row],[STN K]]="",IF(db[[#This Row],[STN TG]]="",db[[#This Row],[STN B]],db[[#This Row],[STN TG]]),db[[#This Row],[STN K]])</f>
        <v>PCS</v>
      </c>
      <c r="AE2534" s="40"/>
    </row>
    <row r="2535" spans="1:31" x14ac:dyDescent="0.25">
      <c r="A2535" s="40">
        <f t="shared" si="39"/>
        <v>2534</v>
      </c>
      <c r="B2535" s="114" t="str">
        <f>LOWER(SUBSTITUTE(SUBSTITUTE(SUBSTITUTE(SUBSTITUTE(SUBSTITUTE(SUBSTITUTE(SUBSTITUTE(SUBSTITUTE(db[[#This Row],[NB BM]]," ",),".",""),"-",""),"(",""),")",""),"/",""),"""",""),"+",""))</f>
        <v>asahan038</v>
      </c>
      <c r="C2535" s="114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D2535" s="114" t="str">
        <f>LOWER(SUBSTITUTE(SUBSTITUTE(SUBSTITUTE(SUBSTITUTE(SUBSTITUTE(SUBSTITUTE(SUBSTITUTE(SUBSTITUTE(SUBSTITUTE(db[[#This Row],[NB PAJAK]]," ",""),"-",""),"(",""),")",""),".",""),",",""),"/",""),"""",""),"+",""))</f>
        <v/>
      </c>
      <c r="E2535" s="11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asahan03896lsnuntana</v>
      </c>
      <c r="F2535" s="114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peruncing03896lsn</v>
      </c>
      <c r="G2535" s="114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peruncing038untana</v>
      </c>
      <c r="H2535" s="11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peruncing03896lsnuntana</v>
      </c>
      <c r="I2535" s="10" t="s">
        <v>3806</v>
      </c>
      <c r="J2535" s="10" t="s">
        <v>3804</v>
      </c>
      <c r="K2535" s="24"/>
      <c r="L2535" s="2" t="s">
        <v>1336</v>
      </c>
      <c r="M2535" s="125" t="e">
        <f>IF(db[[#This Row],[NB NOTA_C]]="","",COUNTIF([2]!B_MSK[concat],db[[#This Row],[NB NOTA_C]]))</f>
        <v>#REF!</v>
      </c>
      <c r="N2535" s="138" t="s">
        <v>1352</v>
      </c>
      <c r="O2535" s="114" t="s">
        <v>1392</v>
      </c>
      <c r="P2535" s="10" t="s">
        <v>2413</v>
      </c>
      <c r="Q2535" s="114"/>
      <c r="R2535" s="114" t="str">
        <f>IF(db[[#This Row],[QTY/ CTN]]="","",SUBSTITUTE(SUBSTITUTE(SUBSTITUTE(db[[#This Row],[QTY/ CTN]]," ","_",2),"(",""),")","")&amp;"_")</f>
        <v>96 LSN_</v>
      </c>
      <c r="S2535" s="114">
        <f>IF(db[[#This Row],[H_QTY/ CTN]]="","",SEARCH("_",db[[#This Row],[H_QTY/ CTN]]))</f>
        <v>7</v>
      </c>
      <c r="T2535" s="114">
        <f>IF(db[[#This Row],[H_QTY/ CTN]]="","",LEN(db[[#This Row],[H_QTY/ CTN]]))</f>
        <v>7</v>
      </c>
      <c r="U2535" s="115" t="str">
        <f>IF(db[[#This Row],[H_QTY/ CTN]]="","",LEFT(db[[#This Row],[H_QTY/ CTN]],db[[#This Row],[H_1]]-1))</f>
        <v>96 LSN</v>
      </c>
      <c r="V2535" s="115" t="str">
        <f>IF(NOT(db[[#This Row],[H_1]]=db[[#This Row],[H_2]]),MID(db[[#This Row],[H_QTY/ CTN]],db[[#This Row],[H_1]]+1,db[[#This Row],[H_2]]-db[[#This Row],[H_1]]-1),"")</f>
        <v/>
      </c>
      <c r="W2535" s="40" t="str">
        <f>IF(db[[#This Row],[QTY/ CTN B]]="","",LEFT(db[[#This Row],[QTY/ CTN B]],SEARCH(" ",db[[#This Row],[QTY/ CTN B]],1)-1))</f>
        <v>96</v>
      </c>
      <c r="X2535" s="40" t="str">
        <f>IF(db[[#This Row],[QTY/ CTN B]]="","",RIGHT(db[[#This Row],[QTY/ CTN B]],LEN(db[[#This Row],[QTY/ CTN B]])-SEARCH(" ",db[[#This Row],[QTY/ CTN B]],1)))</f>
        <v>LSN</v>
      </c>
      <c r="Y2535" s="40">
        <f>IF(db[[#This Row],[QTY/ CTN TG]]="",IF(db[[#This Row],[STN TG]]="","",12),LEFT(db[[#This Row],[QTY/ CTN TG]],SEARCH(" ",db[[#This Row],[QTY/ CTN TG]],1)-1))</f>
        <v>12</v>
      </c>
      <c r="Z25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35" s="40" t="str">
        <f>IF(db[[#This Row],[STN K]]="","",IF(db[[#This Row],[STN TG]]="LSN",12,""))</f>
        <v/>
      </c>
      <c r="AB2535" s="40" t="str">
        <f>IF(db[[#This Row],[STN TG]]="LSN","PCS","")</f>
        <v/>
      </c>
      <c r="AC2535" s="40">
        <f>db[[#This Row],[QTY B]]*IF(db[[#This Row],[QTY TG]]="",1,db[[#This Row],[QTY TG]])*IF(db[[#This Row],[QTY K]]="",1,db[[#This Row],[QTY K]])</f>
        <v>1152</v>
      </c>
      <c r="AD2535" s="40" t="str">
        <f>IF(db[[#This Row],[STN K]]="",IF(db[[#This Row],[STN TG]]="",db[[#This Row],[STN B]],db[[#This Row],[STN TG]]),db[[#This Row],[STN K]])</f>
        <v>PCS</v>
      </c>
      <c r="AE2535" s="40"/>
    </row>
    <row r="2536" spans="1:31" x14ac:dyDescent="0.25">
      <c r="A2536" s="40">
        <f t="shared" si="39"/>
        <v>2535</v>
      </c>
      <c r="B2536" s="5" t="str">
        <f>LOWER(SUBSTITUTE(SUBSTITUTE(SUBSTITUTE(SUBSTITUTE(SUBSTITUTE(SUBSTITUTE(SUBSTITUTE(SUBSTITUTE(db[[#This Row],[NB BM]]," ",),".",""),"-",""),"(",""),")",""),"/",""),"""",""),"+",""))</f>
        <v>asahandms030</v>
      </c>
      <c r="C2536" s="5" t="str">
        <f>LOWER(SUBSTITUTE(SUBSTITUTE(SUBSTITUTE(SUBSTITUTE(SUBSTITUTE(SUBSTITUTE(SUBSTITUTE(SUBSTITUTE(SUBSTITUTE(db[[#This Row],[NB NOTA]]," ",),".",""),"-",""),"(",""),")",""),",",""),"/",""),"""",""),"+",""))</f>
        <v>peruncingdms030</v>
      </c>
      <c r="D2536" s="5" t="str">
        <f>LOWER(SUBSTITUTE(SUBSTITUTE(SUBSTITUTE(SUBSTITUTE(SUBSTITUTE(SUBSTITUTE(SUBSTITUTE(SUBSTITUTE(SUBSTITUTE(db[[#This Row],[NB PAJAK]]," ",""),"-",""),"(",""),")",""),".",""),",",""),"/",""),"""",""),"+",""))</f>
        <v/>
      </c>
      <c r="E253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asahandms030576pcsuntana</v>
      </c>
      <c r="F253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peruncingdms030576pcs</v>
      </c>
      <c r="G2536" s="5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peruncingdms030untana</v>
      </c>
      <c r="H253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peruncingdms030576pcsuntana</v>
      </c>
      <c r="I2536" s="2" t="s">
        <v>7290</v>
      </c>
      <c r="J2536" s="2" t="s">
        <v>7281</v>
      </c>
      <c r="K2536" s="14"/>
      <c r="L2536" s="2" t="s">
        <v>1336</v>
      </c>
      <c r="M2536" s="33" t="e">
        <f>IF(db[[#This Row],[NB NOTA_C]]="","",COUNTIF([2]!B_MSK[concat],db[[#This Row],[NB NOTA_C]]))</f>
        <v>#REF!</v>
      </c>
      <c r="N2536" s="9" t="s">
        <v>1352</v>
      </c>
      <c r="O2536" s="5" t="s">
        <v>3085</v>
      </c>
      <c r="P2536" s="2" t="s">
        <v>2413</v>
      </c>
      <c r="Q2536" s="5"/>
      <c r="R2536" s="5" t="str">
        <f>IF(db[[#This Row],[QTY/ CTN]]="","",SUBSTITUTE(SUBSTITUTE(SUBSTITUTE(db[[#This Row],[QTY/ CTN]]," ","_",2),"(",""),")","")&amp;"_")</f>
        <v>576 PCS_</v>
      </c>
      <c r="S2536" s="5">
        <f>IF(db[[#This Row],[H_QTY/ CTN]]="","",SEARCH("_",db[[#This Row],[H_QTY/ CTN]]))</f>
        <v>8</v>
      </c>
      <c r="T2536" s="5">
        <f>IF(db[[#This Row],[H_QTY/ CTN]]="","",LEN(db[[#This Row],[H_QTY/ CTN]]))</f>
        <v>8</v>
      </c>
      <c r="U2536" s="40" t="str">
        <f>IF(db[[#This Row],[H_QTY/ CTN]]="","",LEFT(db[[#This Row],[H_QTY/ CTN]],db[[#This Row],[H_1]]-1))</f>
        <v>576 PCS</v>
      </c>
      <c r="V2536" s="40" t="str">
        <f>IF(NOT(db[[#This Row],[H_1]]=db[[#This Row],[H_2]]),MID(db[[#This Row],[H_QTY/ CTN]],db[[#This Row],[H_1]]+1,db[[#This Row],[H_2]]-db[[#This Row],[H_1]]-1),"")</f>
        <v/>
      </c>
      <c r="W2536" s="40" t="str">
        <f>IF(db[[#This Row],[QTY/ CTN B]]="","",LEFT(db[[#This Row],[QTY/ CTN B]],SEARCH(" ",db[[#This Row],[QTY/ CTN B]],1)-1))</f>
        <v>576</v>
      </c>
      <c r="X2536" s="40" t="str">
        <f>IF(db[[#This Row],[QTY/ CTN B]]="","",RIGHT(db[[#This Row],[QTY/ CTN B]],LEN(db[[#This Row],[QTY/ CTN B]])-SEARCH(" ",db[[#This Row],[QTY/ CTN B]],1)))</f>
        <v>PCS</v>
      </c>
      <c r="Y2536" s="40" t="str">
        <f>IF(db[[#This Row],[QTY/ CTN TG]]="",IF(db[[#This Row],[STN TG]]="","",12),LEFT(db[[#This Row],[QTY/ CTN TG]],SEARCH(" ",db[[#This Row],[QTY/ CTN TG]],1)-1))</f>
        <v/>
      </c>
      <c r="Z25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36" s="40" t="str">
        <f>IF(db[[#This Row],[STN K]]="","",IF(db[[#This Row],[STN TG]]="LSN",12,""))</f>
        <v/>
      </c>
      <c r="AB2536" s="40" t="str">
        <f>IF(db[[#This Row],[STN TG]]="LSN","PCS","")</f>
        <v/>
      </c>
      <c r="AC2536" s="40">
        <f>db[[#This Row],[QTY B]]*IF(db[[#This Row],[QTY TG]]="",1,db[[#This Row],[QTY TG]])*IF(db[[#This Row],[QTY K]]="",1,db[[#This Row],[QTY K]])</f>
        <v>576</v>
      </c>
      <c r="AD2536" s="40" t="str">
        <f>IF(db[[#This Row],[STN K]]="",IF(db[[#This Row],[STN TG]]="",db[[#This Row],[STN B]],db[[#This Row],[STN TG]]),db[[#This Row],[STN K]])</f>
        <v>PCS</v>
      </c>
      <c r="AE2536" s="40"/>
    </row>
    <row r="2537" spans="1:31" x14ac:dyDescent="0.25">
      <c r="A2537" s="40">
        <f t="shared" si="39"/>
        <v>2536</v>
      </c>
      <c r="B2537" s="82" t="str">
        <f>LOWER(SUBSTITUTE(SUBSTITUTE(SUBSTITUTE(SUBSTITUTE(SUBSTITUTE(SUBSTITUTE(SUBSTITUTE(SUBSTITUTE(db[[#This Row],[NB BM]]," ",),".",""),"-",""),"(",""),")",""),"/",""),"""",""),"+",""))</f>
        <v>asahanpayu823</v>
      </c>
      <c r="C2537" s="82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D2537" s="82" t="str">
        <f>LOWER(SUBSTITUTE(SUBSTITUTE(SUBSTITUTE(SUBSTITUTE(SUBSTITUTE(SUBSTITUTE(SUBSTITUTE(SUBSTITUTE(SUBSTITUTE(db[[#This Row],[NB PAJAK]]," ",""),"-",""),"(",""),")",""),".",""),",",""),"/",""),"""",""),"+",""))</f>
        <v/>
      </c>
      <c r="E2537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asahanpayu823120pcsuntana</v>
      </c>
      <c r="F2537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peruncingpayu823120pcs</v>
      </c>
      <c r="G2537" s="82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peruncingpayu823untana</v>
      </c>
      <c r="H2537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peruncingpayu823120pcsuntana</v>
      </c>
      <c r="I2537" s="7" t="s">
        <v>3361</v>
      </c>
      <c r="J2537" s="7" t="s">
        <v>3351</v>
      </c>
      <c r="K2537" s="15"/>
      <c r="L2537" s="2" t="s">
        <v>1336</v>
      </c>
      <c r="M2537" s="83" t="e">
        <f>IF(db[[#This Row],[NB NOTA_C]]="","",COUNTIF([2]!B_MSK[concat],db[[#This Row],[NB NOTA_C]]))</f>
        <v>#REF!</v>
      </c>
      <c r="N2537" s="84" t="s">
        <v>1352</v>
      </c>
      <c r="O2537" s="82" t="s">
        <v>1382</v>
      </c>
      <c r="P2537" s="7" t="s">
        <v>2413</v>
      </c>
      <c r="Q2537" s="82"/>
      <c r="R2537" s="82" t="str">
        <f>IF(db[[#This Row],[QTY/ CTN]]="","",SUBSTITUTE(SUBSTITUTE(SUBSTITUTE(db[[#This Row],[QTY/ CTN]]," ","_",2),"(",""),")","")&amp;"_")</f>
        <v>120 PCS_</v>
      </c>
      <c r="S2537" s="82">
        <f>IF(db[[#This Row],[H_QTY/ CTN]]="","",SEARCH("_",db[[#This Row],[H_QTY/ CTN]]))</f>
        <v>8</v>
      </c>
      <c r="T2537" s="82">
        <f>IF(db[[#This Row],[H_QTY/ CTN]]="","",LEN(db[[#This Row],[H_QTY/ CTN]]))</f>
        <v>8</v>
      </c>
      <c r="U2537" s="85" t="str">
        <f>IF(db[[#This Row],[H_QTY/ CTN]]="","",LEFT(db[[#This Row],[H_QTY/ CTN]],db[[#This Row],[H_1]]-1))</f>
        <v>120 PCS</v>
      </c>
      <c r="V2537" s="85" t="str">
        <f>IF(NOT(db[[#This Row],[H_1]]=db[[#This Row],[H_2]]),MID(db[[#This Row],[H_QTY/ CTN]],db[[#This Row],[H_1]]+1,db[[#This Row],[H_2]]-db[[#This Row],[H_1]]-1),"")</f>
        <v/>
      </c>
      <c r="W2537" s="40" t="str">
        <f>IF(db[[#This Row],[QTY/ CTN B]]="","",LEFT(db[[#This Row],[QTY/ CTN B]],SEARCH(" ",db[[#This Row],[QTY/ CTN B]],1)-1))</f>
        <v>120</v>
      </c>
      <c r="X2537" s="40" t="str">
        <f>IF(db[[#This Row],[QTY/ CTN B]]="","",RIGHT(db[[#This Row],[QTY/ CTN B]],LEN(db[[#This Row],[QTY/ CTN B]])-SEARCH(" ",db[[#This Row],[QTY/ CTN B]],1)))</f>
        <v>PCS</v>
      </c>
      <c r="Y2537" s="40" t="str">
        <f>IF(db[[#This Row],[QTY/ CTN TG]]="",IF(db[[#This Row],[STN TG]]="","",12),LEFT(db[[#This Row],[QTY/ CTN TG]],SEARCH(" ",db[[#This Row],[QTY/ CTN TG]],1)-1))</f>
        <v/>
      </c>
      <c r="Z25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37" s="40" t="str">
        <f>IF(db[[#This Row],[STN K]]="","",IF(db[[#This Row],[STN TG]]="LSN",12,""))</f>
        <v/>
      </c>
      <c r="AB2537" s="40" t="str">
        <f>IF(db[[#This Row],[STN TG]]="LSN","PCS","")</f>
        <v/>
      </c>
      <c r="AC2537" s="40">
        <f>db[[#This Row],[QTY B]]*IF(db[[#This Row],[QTY TG]]="",1,db[[#This Row],[QTY TG]])*IF(db[[#This Row],[QTY K]]="",1,db[[#This Row],[QTY K]])</f>
        <v>120</v>
      </c>
      <c r="AD2537" s="40" t="str">
        <f>IF(db[[#This Row],[STN K]]="",IF(db[[#This Row],[STN TG]]="",db[[#This Row],[STN B]],db[[#This Row],[STN TG]]),db[[#This Row],[STN K]])</f>
        <v>PCS</v>
      </c>
      <c r="AE2537" s="40"/>
    </row>
    <row r="2538" spans="1:31" x14ac:dyDescent="0.25">
      <c r="A2538" s="40">
        <f t="shared" si="39"/>
        <v>2537</v>
      </c>
      <c r="B2538" s="82" t="str">
        <f>LOWER(SUBSTITUTE(SUBSTITUTE(SUBSTITUTE(SUBSTITUTE(SUBSTITUTE(SUBSTITUTE(SUBSTITUTE(SUBSTITUTE(db[[#This Row],[NB BM]]," ",),".",""),"-",""),"(",""),")",""),"/",""),"""",""),"+",""))</f>
        <v>asahanpayu824</v>
      </c>
      <c r="C2538" s="82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D2538" s="82" t="str">
        <f>LOWER(SUBSTITUTE(SUBSTITUTE(SUBSTITUTE(SUBSTITUTE(SUBSTITUTE(SUBSTITUTE(SUBSTITUTE(SUBSTITUTE(SUBSTITUTE(db[[#This Row],[NB PAJAK]]," ",""),"-",""),"(",""),")",""),".",""),",",""),"/",""),"""",""),"+",""))</f>
        <v/>
      </c>
      <c r="E253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asahanpayu824121pcsuntana</v>
      </c>
      <c r="F253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peruncingpayu824121pcs</v>
      </c>
      <c r="G2538" s="82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peruncingpayu824untana</v>
      </c>
      <c r="H253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peruncingpayu824121pcsuntana</v>
      </c>
      <c r="I2538" s="7" t="s">
        <v>3961</v>
      </c>
      <c r="J2538" s="7" t="s">
        <v>3962</v>
      </c>
      <c r="K2538" s="15"/>
      <c r="L2538" s="2" t="s">
        <v>1336</v>
      </c>
      <c r="M2538" s="83" t="e">
        <f>IF(db[[#This Row],[NB NOTA_C]]="","",COUNTIF([2]!B_MSK[concat],db[[#This Row],[NB NOTA_C]]))</f>
        <v>#REF!</v>
      </c>
      <c r="N2538" s="84" t="s">
        <v>1352</v>
      </c>
      <c r="O2538" s="82" t="s">
        <v>2787</v>
      </c>
      <c r="P2538" s="7" t="s">
        <v>2413</v>
      </c>
      <c r="Q2538" s="82"/>
      <c r="R2538" s="82" t="str">
        <f>IF(db[[#This Row],[QTY/ CTN]]="","",SUBSTITUTE(SUBSTITUTE(SUBSTITUTE(db[[#This Row],[QTY/ CTN]]," ","_",2),"(",""),")","")&amp;"_")</f>
        <v>121 PCS_</v>
      </c>
      <c r="S2538" s="82">
        <f>IF(db[[#This Row],[H_QTY/ CTN]]="","",SEARCH("_",db[[#This Row],[H_QTY/ CTN]]))</f>
        <v>8</v>
      </c>
      <c r="T2538" s="82">
        <f>IF(db[[#This Row],[H_QTY/ CTN]]="","",LEN(db[[#This Row],[H_QTY/ CTN]]))</f>
        <v>8</v>
      </c>
      <c r="U2538" s="85" t="str">
        <f>IF(db[[#This Row],[H_QTY/ CTN]]="","",LEFT(db[[#This Row],[H_QTY/ CTN]],db[[#This Row],[H_1]]-1))</f>
        <v>121 PCS</v>
      </c>
      <c r="V2538" s="85" t="str">
        <f>IF(NOT(db[[#This Row],[H_1]]=db[[#This Row],[H_2]]),MID(db[[#This Row],[H_QTY/ CTN]],db[[#This Row],[H_1]]+1,db[[#This Row],[H_2]]-db[[#This Row],[H_1]]-1),"")</f>
        <v/>
      </c>
      <c r="W2538" s="40" t="str">
        <f>IF(db[[#This Row],[QTY/ CTN B]]="","",LEFT(db[[#This Row],[QTY/ CTN B]],SEARCH(" ",db[[#This Row],[QTY/ CTN B]],1)-1))</f>
        <v>121</v>
      </c>
      <c r="X2538" s="40" t="str">
        <f>IF(db[[#This Row],[QTY/ CTN B]]="","",RIGHT(db[[#This Row],[QTY/ CTN B]],LEN(db[[#This Row],[QTY/ CTN B]])-SEARCH(" ",db[[#This Row],[QTY/ CTN B]],1)))</f>
        <v>PCS</v>
      </c>
      <c r="Y2538" s="40" t="str">
        <f>IF(db[[#This Row],[QTY/ CTN TG]]="",IF(db[[#This Row],[STN TG]]="","",12),LEFT(db[[#This Row],[QTY/ CTN TG]],SEARCH(" ",db[[#This Row],[QTY/ CTN TG]],1)-1))</f>
        <v/>
      </c>
      <c r="Z25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38" s="40" t="str">
        <f>IF(db[[#This Row],[STN K]]="","",IF(db[[#This Row],[STN TG]]="LSN",12,""))</f>
        <v/>
      </c>
      <c r="AB2538" s="40" t="str">
        <f>IF(db[[#This Row],[STN TG]]="LSN","PCS","")</f>
        <v/>
      </c>
      <c r="AC2538" s="40">
        <f>db[[#This Row],[QTY B]]*IF(db[[#This Row],[QTY TG]]="",1,db[[#This Row],[QTY TG]])*IF(db[[#This Row],[QTY K]]="",1,db[[#This Row],[QTY K]])</f>
        <v>121</v>
      </c>
      <c r="AD2538" s="40" t="str">
        <f>IF(db[[#This Row],[STN K]]="",IF(db[[#This Row],[STN TG]]="",db[[#This Row],[STN B]],db[[#This Row],[STN TG]]),db[[#This Row],[STN K]])</f>
        <v>PCS</v>
      </c>
      <c r="AE2538" s="40"/>
    </row>
    <row r="2539" spans="1:31" x14ac:dyDescent="0.25">
      <c r="A2539" s="40">
        <f t="shared" si="39"/>
        <v>2538</v>
      </c>
      <c r="B2539" s="82" t="str">
        <f>LOWER(SUBSTITUTE(SUBSTITUTE(SUBSTITUTE(SUBSTITUTE(SUBSTITUTE(SUBSTITUTE(SUBSTITUTE(SUBSTITUTE(db[[#This Row],[NB BM]]," ",),".",""),"-",""),"(",""),")",""),"/",""),"""",""),"+",""))</f>
        <v>asahanpayu825</v>
      </c>
      <c r="C2539" s="82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D2539" s="82" t="str">
        <f>LOWER(SUBSTITUTE(SUBSTITUTE(SUBSTITUTE(SUBSTITUTE(SUBSTITUTE(SUBSTITUTE(SUBSTITUTE(SUBSTITUTE(SUBSTITUTE(db[[#This Row],[NB PAJAK]]," ",""),"-",""),"(",""),")",""),".",""),",",""),"/",""),"""",""),"+",""))</f>
        <v/>
      </c>
      <c r="E2539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asahanpayu825120pcsuntana</v>
      </c>
      <c r="F2539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peruncingpayu825120pcs</v>
      </c>
      <c r="G2539" s="82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peruncingpayu825untana</v>
      </c>
      <c r="H2539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peruncingpayu825120pcsuntana</v>
      </c>
      <c r="I2539" s="7" t="s">
        <v>3363</v>
      </c>
      <c r="J2539" s="7" t="s">
        <v>3353</v>
      </c>
      <c r="K2539" s="15"/>
      <c r="L2539" s="2" t="s">
        <v>1336</v>
      </c>
      <c r="M2539" s="83" t="e">
        <f>IF(db[[#This Row],[NB NOTA_C]]="","",COUNTIF([2]!B_MSK[concat],db[[#This Row],[NB NOTA_C]]))</f>
        <v>#REF!</v>
      </c>
      <c r="N2539" s="84" t="s">
        <v>1352</v>
      </c>
      <c r="O2539" s="82" t="s">
        <v>1382</v>
      </c>
      <c r="P2539" s="7" t="s">
        <v>2413</v>
      </c>
      <c r="Q2539" s="82"/>
      <c r="R2539" s="82" t="str">
        <f>IF(db[[#This Row],[QTY/ CTN]]="","",SUBSTITUTE(SUBSTITUTE(SUBSTITUTE(db[[#This Row],[QTY/ CTN]]," ","_",2),"(",""),")","")&amp;"_")</f>
        <v>120 PCS_</v>
      </c>
      <c r="S2539" s="82">
        <f>IF(db[[#This Row],[H_QTY/ CTN]]="","",SEARCH("_",db[[#This Row],[H_QTY/ CTN]]))</f>
        <v>8</v>
      </c>
      <c r="T2539" s="82">
        <f>IF(db[[#This Row],[H_QTY/ CTN]]="","",LEN(db[[#This Row],[H_QTY/ CTN]]))</f>
        <v>8</v>
      </c>
      <c r="U2539" s="85" t="str">
        <f>IF(db[[#This Row],[H_QTY/ CTN]]="","",LEFT(db[[#This Row],[H_QTY/ CTN]],db[[#This Row],[H_1]]-1))</f>
        <v>120 PCS</v>
      </c>
      <c r="V2539" s="85" t="str">
        <f>IF(NOT(db[[#This Row],[H_1]]=db[[#This Row],[H_2]]),MID(db[[#This Row],[H_QTY/ CTN]],db[[#This Row],[H_1]]+1,db[[#This Row],[H_2]]-db[[#This Row],[H_1]]-1),"")</f>
        <v/>
      </c>
      <c r="W2539" s="40" t="str">
        <f>IF(db[[#This Row],[QTY/ CTN B]]="","",LEFT(db[[#This Row],[QTY/ CTN B]],SEARCH(" ",db[[#This Row],[QTY/ CTN B]],1)-1))</f>
        <v>120</v>
      </c>
      <c r="X2539" s="40" t="str">
        <f>IF(db[[#This Row],[QTY/ CTN B]]="","",RIGHT(db[[#This Row],[QTY/ CTN B]],LEN(db[[#This Row],[QTY/ CTN B]])-SEARCH(" ",db[[#This Row],[QTY/ CTN B]],1)))</f>
        <v>PCS</v>
      </c>
      <c r="Y2539" s="40" t="str">
        <f>IF(db[[#This Row],[QTY/ CTN TG]]="",IF(db[[#This Row],[STN TG]]="","",12),LEFT(db[[#This Row],[QTY/ CTN TG]],SEARCH(" ",db[[#This Row],[QTY/ CTN TG]],1)-1))</f>
        <v/>
      </c>
      <c r="Z25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39" s="40" t="str">
        <f>IF(db[[#This Row],[STN K]]="","",IF(db[[#This Row],[STN TG]]="LSN",12,""))</f>
        <v/>
      </c>
      <c r="AB2539" s="40" t="str">
        <f>IF(db[[#This Row],[STN TG]]="LSN","PCS","")</f>
        <v/>
      </c>
      <c r="AC2539" s="40">
        <f>db[[#This Row],[QTY B]]*IF(db[[#This Row],[QTY TG]]="",1,db[[#This Row],[QTY TG]])*IF(db[[#This Row],[QTY K]]="",1,db[[#This Row],[QTY K]])</f>
        <v>120</v>
      </c>
      <c r="AD2539" s="40" t="str">
        <f>IF(db[[#This Row],[STN K]]="",IF(db[[#This Row],[STN TG]]="",db[[#This Row],[STN B]],db[[#This Row],[STN TG]]),db[[#This Row],[STN K]])</f>
        <v>PCS</v>
      </c>
      <c r="AE2539" s="40"/>
    </row>
    <row r="2540" spans="1:31" x14ac:dyDescent="0.25">
      <c r="A2540" s="40">
        <f t="shared" si="39"/>
        <v>2539</v>
      </c>
      <c r="B2540" s="82" t="str">
        <f>LOWER(SUBSTITUTE(SUBSTITUTE(SUBSTITUTE(SUBSTITUTE(SUBSTITUTE(SUBSTITUTE(SUBSTITUTE(SUBSTITUTE(db[[#This Row],[NB BM]]," ",),".",""),"-",""),"(",""),")",""),"/",""),"""",""),"+",""))</f>
        <v>asahanpayu826</v>
      </c>
      <c r="C2540" s="82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D2540" s="82" t="str">
        <f>LOWER(SUBSTITUTE(SUBSTITUTE(SUBSTITUTE(SUBSTITUTE(SUBSTITUTE(SUBSTITUTE(SUBSTITUTE(SUBSTITUTE(SUBSTITUTE(db[[#This Row],[NB PAJAK]]," ",""),"-",""),"(",""),")",""),".",""),",",""),"/",""),"""",""),"+",""))</f>
        <v/>
      </c>
      <c r="E2540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asahanpayu826120pcsuntana</v>
      </c>
      <c r="F2540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peruncingpayu826120pcs</v>
      </c>
      <c r="G2540" s="82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peruncingpayu826untana</v>
      </c>
      <c r="H2540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peruncingpayu826120pcsuntana</v>
      </c>
      <c r="I2540" s="7" t="s">
        <v>3362</v>
      </c>
      <c r="J2540" s="7" t="s">
        <v>3352</v>
      </c>
      <c r="K2540" s="15"/>
      <c r="L2540" s="2" t="s">
        <v>1336</v>
      </c>
      <c r="M2540" s="83" t="e">
        <f>IF(db[[#This Row],[NB NOTA_C]]="","",COUNTIF([2]!B_MSK[concat],db[[#This Row],[NB NOTA_C]]))</f>
        <v>#REF!</v>
      </c>
      <c r="N2540" s="84" t="s">
        <v>1352</v>
      </c>
      <c r="O2540" s="82" t="s">
        <v>1382</v>
      </c>
      <c r="P2540" s="7" t="s">
        <v>2413</v>
      </c>
      <c r="Q2540" s="82"/>
      <c r="R2540" s="82" t="str">
        <f>IF(db[[#This Row],[QTY/ CTN]]="","",SUBSTITUTE(SUBSTITUTE(SUBSTITUTE(db[[#This Row],[QTY/ CTN]]," ","_",2),"(",""),")","")&amp;"_")</f>
        <v>120 PCS_</v>
      </c>
      <c r="S2540" s="82">
        <f>IF(db[[#This Row],[H_QTY/ CTN]]="","",SEARCH("_",db[[#This Row],[H_QTY/ CTN]]))</f>
        <v>8</v>
      </c>
      <c r="T2540" s="82">
        <f>IF(db[[#This Row],[H_QTY/ CTN]]="","",LEN(db[[#This Row],[H_QTY/ CTN]]))</f>
        <v>8</v>
      </c>
      <c r="U2540" s="85" t="str">
        <f>IF(db[[#This Row],[H_QTY/ CTN]]="","",LEFT(db[[#This Row],[H_QTY/ CTN]],db[[#This Row],[H_1]]-1))</f>
        <v>120 PCS</v>
      </c>
      <c r="V2540" s="85" t="str">
        <f>IF(NOT(db[[#This Row],[H_1]]=db[[#This Row],[H_2]]),MID(db[[#This Row],[H_QTY/ CTN]],db[[#This Row],[H_1]]+1,db[[#This Row],[H_2]]-db[[#This Row],[H_1]]-1),"")</f>
        <v/>
      </c>
      <c r="W2540" s="40" t="str">
        <f>IF(db[[#This Row],[QTY/ CTN B]]="","",LEFT(db[[#This Row],[QTY/ CTN B]],SEARCH(" ",db[[#This Row],[QTY/ CTN B]],1)-1))</f>
        <v>120</v>
      </c>
      <c r="X2540" s="40" t="str">
        <f>IF(db[[#This Row],[QTY/ CTN B]]="","",RIGHT(db[[#This Row],[QTY/ CTN B]],LEN(db[[#This Row],[QTY/ CTN B]])-SEARCH(" ",db[[#This Row],[QTY/ CTN B]],1)))</f>
        <v>PCS</v>
      </c>
      <c r="Y2540" s="40" t="str">
        <f>IF(db[[#This Row],[QTY/ CTN TG]]="",IF(db[[#This Row],[STN TG]]="","",12),LEFT(db[[#This Row],[QTY/ CTN TG]],SEARCH(" ",db[[#This Row],[QTY/ CTN TG]],1)-1))</f>
        <v/>
      </c>
      <c r="Z25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40" s="40" t="str">
        <f>IF(db[[#This Row],[STN K]]="","",IF(db[[#This Row],[STN TG]]="LSN",12,""))</f>
        <v/>
      </c>
      <c r="AB2540" s="40" t="str">
        <f>IF(db[[#This Row],[STN TG]]="LSN","PCS","")</f>
        <v/>
      </c>
      <c r="AC2540" s="40">
        <f>db[[#This Row],[QTY B]]*IF(db[[#This Row],[QTY TG]]="",1,db[[#This Row],[QTY TG]])*IF(db[[#This Row],[QTY K]]="",1,db[[#This Row],[QTY K]])</f>
        <v>120</v>
      </c>
      <c r="AD2540" s="40" t="str">
        <f>IF(db[[#This Row],[STN K]]="",IF(db[[#This Row],[STN TG]]="",db[[#This Row],[STN B]],db[[#This Row],[STN TG]]),db[[#This Row],[STN K]])</f>
        <v>PCS</v>
      </c>
      <c r="AE2540" s="40"/>
    </row>
    <row r="2541" spans="1:31" x14ac:dyDescent="0.25">
      <c r="A2541" s="40">
        <f t="shared" si="39"/>
        <v>2540</v>
      </c>
      <c r="B2541" s="82" t="str">
        <f>LOWER(SUBSTITUTE(SUBSTITUTE(SUBSTITUTE(SUBSTITUTE(SUBSTITUTE(SUBSTITUTE(SUBSTITUTE(SUBSTITUTE(db[[#This Row],[NB BM]]," ",),".",""),"-",""),"(",""),")",""),"/",""),"""",""),"+",""))</f>
        <v>asahanpayu829</v>
      </c>
      <c r="C2541" s="82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D2541" s="82" t="str">
        <f>LOWER(SUBSTITUTE(SUBSTITUTE(SUBSTITUTE(SUBSTITUTE(SUBSTITUTE(SUBSTITUTE(SUBSTITUTE(SUBSTITUTE(SUBSTITUTE(db[[#This Row],[NB PAJAK]]," ",""),"-",""),"(",""),")",""),".",""),",",""),"/",""),"""",""),"+",""))</f>
        <v/>
      </c>
      <c r="E2541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asahanpayu829120pcsuntana</v>
      </c>
      <c r="F2541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peruncingpayu829120pcs</v>
      </c>
      <c r="G2541" s="82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peruncingpayu829untana</v>
      </c>
      <c r="H2541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peruncingpayu829120pcsuntana</v>
      </c>
      <c r="I2541" s="7" t="s">
        <v>3364</v>
      </c>
      <c r="J2541" s="7" t="s">
        <v>3354</v>
      </c>
      <c r="K2541" s="15"/>
      <c r="L2541" s="2" t="s">
        <v>1336</v>
      </c>
      <c r="M2541" s="83" t="e">
        <f>IF(db[[#This Row],[NB NOTA_C]]="","",COUNTIF([2]!B_MSK[concat],db[[#This Row],[NB NOTA_C]]))</f>
        <v>#REF!</v>
      </c>
      <c r="N2541" s="84" t="s">
        <v>1352</v>
      </c>
      <c r="O2541" s="82" t="s">
        <v>1382</v>
      </c>
      <c r="P2541" s="7" t="s">
        <v>2413</v>
      </c>
      <c r="Q2541" s="82"/>
      <c r="R2541" s="82" t="str">
        <f>IF(db[[#This Row],[QTY/ CTN]]="","",SUBSTITUTE(SUBSTITUTE(SUBSTITUTE(db[[#This Row],[QTY/ CTN]]," ","_",2),"(",""),")","")&amp;"_")</f>
        <v>120 PCS_</v>
      </c>
      <c r="S2541" s="82">
        <f>IF(db[[#This Row],[H_QTY/ CTN]]="","",SEARCH("_",db[[#This Row],[H_QTY/ CTN]]))</f>
        <v>8</v>
      </c>
      <c r="T2541" s="82">
        <f>IF(db[[#This Row],[H_QTY/ CTN]]="","",LEN(db[[#This Row],[H_QTY/ CTN]]))</f>
        <v>8</v>
      </c>
      <c r="U2541" s="85" t="str">
        <f>IF(db[[#This Row],[H_QTY/ CTN]]="","",LEFT(db[[#This Row],[H_QTY/ CTN]],db[[#This Row],[H_1]]-1))</f>
        <v>120 PCS</v>
      </c>
      <c r="V2541" s="85" t="str">
        <f>IF(NOT(db[[#This Row],[H_1]]=db[[#This Row],[H_2]]),MID(db[[#This Row],[H_QTY/ CTN]],db[[#This Row],[H_1]]+1,db[[#This Row],[H_2]]-db[[#This Row],[H_1]]-1),"")</f>
        <v/>
      </c>
      <c r="W2541" s="40" t="str">
        <f>IF(db[[#This Row],[QTY/ CTN B]]="","",LEFT(db[[#This Row],[QTY/ CTN B]],SEARCH(" ",db[[#This Row],[QTY/ CTN B]],1)-1))</f>
        <v>120</v>
      </c>
      <c r="X2541" s="40" t="str">
        <f>IF(db[[#This Row],[QTY/ CTN B]]="","",RIGHT(db[[#This Row],[QTY/ CTN B]],LEN(db[[#This Row],[QTY/ CTN B]])-SEARCH(" ",db[[#This Row],[QTY/ CTN B]],1)))</f>
        <v>PCS</v>
      </c>
      <c r="Y2541" s="40" t="str">
        <f>IF(db[[#This Row],[QTY/ CTN TG]]="",IF(db[[#This Row],[STN TG]]="","",12),LEFT(db[[#This Row],[QTY/ CTN TG]],SEARCH(" ",db[[#This Row],[QTY/ CTN TG]],1)-1))</f>
        <v/>
      </c>
      <c r="Z25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41" s="40" t="str">
        <f>IF(db[[#This Row],[STN K]]="","",IF(db[[#This Row],[STN TG]]="LSN",12,""))</f>
        <v/>
      </c>
      <c r="AB2541" s="40" t="str">
        <f>IF(db[[#This Row],[STN TG]]="LSN","PCS","")</f>
        <v/>
      </c>
      <c r="AC2541" s="40">
        <f>db[[#This Row],[QTY B]]*IF(db[[#This Row],[QTY TG]]="",1,db[[#This Row],[QTY TG]])*IF(db[[#This Row],[QTY K]]="",1,db[[#This Row],[QTY K]])</f>
        <v>120</v>
      </c>
      <c r="AD2541" s="40" t="str">
        <f>IF(db[[#This Row],[STN K]]="",IF(db[[#This Row],[STN TG]]="",db[[#This Row],[STN B]],db[[#This Row],[STN TG]]),db[[#This Row],[STN K]])</f>
        <v>PCS</v>
      </c>
      <c r="AE2541" s="40"/>
    </row>
    <row r="2542" spans="1:31" x14ac:dyDescent="0.25">
      <c r="A2542" s="40">
        <f t="shared" si="39"/>
        <v>2541</v>
      </c>
      <c r="B2542" s="82" t="str">
        <f>LOWER(SUBSTITUTE(SUBSTITUTE(SUBSTITUTE(SUBSTITUTE(SUBSTITUTE(SUBSTITUTE(SUBSTITUTE(SUBSTITUTE(db[[#This Row],[NB BM]]," ",),".",""),"-",""),"(",""),")",""),"/",""),"""",""),"+",""))</f>
        <v>asahanpayu830</v>
      </c>
      <c r="C2542" s="82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D2542" s="82" t="str">
        <f>LOWER(SUBSTITUTE(SUBSTITUTE(SUBSTITUTE(SUBSTITUTE(SUBSTITUTE(SUBSTITUTE(SUBSTITUTE(SUBSTITUTE(SUBSTITUTE(db[[#This Row],[NB PAJAK]]," ",""),"-",""),"(",""),")",""),".",""),",",""),"/",""),"""",""),"+",""))</f>
        <v/>
      </c>
      <c r="E2542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asahanpayu830120pcsuntana</v>
      </c>
      <c r="F2542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peruncingpayu830120pcs</v>
      </c>
      <c r="G2542" s="82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peruncingpayu830untana</v>
      </c>
      <c r="H2542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peruncingpayu830120pcsuntana</v>
      </c>
      <c r="I2542" s="7" t="s">
        <v>3365</v>
      </c>
      <c r="J2542" s="7" t="s">
        <v>3355</v>
      </c>
      <c r="K2542" s="15"/>
      <c r="L2542" s="2" t="s">
        <v>1336</v>
      </c>
      <c r="M2542" s="83" t="e">
        <f>IF(db[[#This Row],[NB NOTA_C]]="","",COUNTIF([2]!B_MSK[concat],db[[#This Row],[NB NOTA_C]]))</f>
        <v>#REF!</v>
      </c>
      <c r="N2542" s="84" t="s">
        <v>1352</v>
      </c>
      <c r="O2542" s="82" t="s">
        <v>1382</v>
      </c>
      <c r="P2542" s="7" t="s">
        <v>2413</v>
      </c>
      <c r="Q2542" s="82"/>
      <c r="R2542" s="82" t="str">
        <f>IF(db[[#This Row],[QTY/ CTN]]="","",SUBSTITUTE(SUBSTITUTE(SUBSTITUTE(db[[#This Row],[QTY/ CTN]]," ","_",2),"(",""),")","")&amp;"_")</f>
        <v>120 PCS_</v>
      </c>
      <c r="S2542" s="82">
        <f>IF(db[[#This Row],[H_QTY/ CTN]]="","",SEARCH("_",db[[#This Row],[H_QTY/ CTN]]))</f>
        <v>8</v>
      </c>
      <c r="T2542" s="82">
        <f>IF(db[[#This Row],[H_QTY/ CTN]]="","",LEN(db[[#This Row],[H_QTY/ CTN]]))</f>
        <v>8</v>
      </c>
      <c r="U2542" s="85" t="str">
        <f>IF(db[[#This Row],[H_QTY/ CTN]]="","",LEFT(db[[#This Row],[H_QTY/ CTN]],db[[#This Row],[H_1]]-1))</f>
        <v>120 PCS</v>
      </c>
      <c r="V2542" s="85" t="str">
        <f>IF(NOT(db[[#This Row],[H_1]]=db[[#This Row],[H_2]]),MID(db[[#This Row],[H_QTY/ CTN]],db[[#This Row],[H_1]]+1,db[[#This Row],[H_2]]-db[[#This Row],[H_1]]-1),"")</f>
        <v/>
      </c>
      <c r="W2542" s="40" t="str">
        <f>IF(db[[#This Row],[QTY/ CTN B]]="","",LEFT(db[[#This Row],[QTY/ CTN B]],SEARCH(" ",db[[#This Row],[QTY/ CTN B]],1)-1))</f>
        <v>120</v>
      </c>
      <c r="X2542" s="40" t="str">
        <f>IF(db[[#This Row],[QTY/ CTN B]]="","",RIGHT(db[[#This Row],[QTY/ CTN B]],LEN(db[[#This Row],[QTY/ CTN B]])-SEARCH(" ",db[[#This Row],[QTY/ CTN B]],1)))</f>
        <v>PCS</v>
      </c>
      <c r="Y2542" s="40" t="str">
        <f>IF(db[[#This Row],[QTY/ CTN TG]]="",IF(db[[#This Row],[STN TG]]="","",12),LEFT(db[[#This Row],[QTY/ CTN TG]],SEARCH(" ",db[[#This Row],[QTY/ CTN TG]],1)-1))</f>
        <v/>
      </c>
      <c r="Z25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42" s="40" t="str">
        <f>IF(db[[#This Row],[STN K]]="","",IF(db[[#This Row],[STN TG]]="LSN",12,""))</f>
        <v/>
      </c>
      <c r="AB2542" s="40" t="str">
        <f>IF(db[[#This Row],[STN TG]]="LSN","PCS","")</f>
        <v/>
      </c>
      <c r="AC2542" s="40">
        <f>db[[#This Row],[QTY B]]*IF(db[[#This Row],[QTY TG]]="",1,db[[#This Row],[QTY TG]])*IF(db[[#This Row],[QTY K]]="",1,db[[#This Row],[QTY K]])</f>
        <v>120</v>
      </c>
      <c r="AD2542" s="40" t="str">
        <f>IF(db[[#This Row],[STN K]]="",IF(db[[#This Row],[STN TG]]="",db[[#This Row],[STN B]],db[[#This Row],[STN TG]]),db[[#This Row],[STN K]])</f>
        <v>PCS</v>
      </c>
      <c r="AE2542" s="40"/>
    </row>
    <row r="2543" spans="1:31" x14ac:dyDescent="0.25">
      <c r="A2543" s="40">
        <f t="shared" si="39"/>
        <v>2542</v>
      </c>
      <c r="B2543" s="82" t="str">
        <f>LOWER(SUBSTITUTE(SUBSTITUTE(SUBSTITUTE(SUBSTITUTE(SUBSTITUTE(SUBSTITUTE(SUBSTITUTE(SUBSTITUTE(db[[#This Row],[NB BM]]," ",),".",""),"-",""),"(",""),")",""),"/",""),"""",""),"+",""))</f>
        <v>asahanpayu835</v>
      </c>
      <c r="C2543" s="82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D2543" s="82" t="str">
        <f>LOWER(SUBSTITUTE(SUBSTITUTE(SUBSTITUTE(SUBSTITUTE(SUBSTITUTE(SUBSTITUTE(SUBSTITUTE(SUBSTITUTE(SUBSTITUTE(db[[#This Row],[NB PAJAK]]," ",""),"-",""),"(",""),")",""),".",""),",",""),"/",""),"""",""),"+",""))</f>
        <v/>
      </c>
      <c r="E2543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asahanpayu835120pcsuntana</v>
      </c>
      <c r="F2543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peruncingpayu835120pcs</v>
      </c>
      <c r="G2543" s="82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peruncingpayu835untana</v>
      </c>
      <c r="H2543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peruncingpayu835120pcsuntana</v>
      </c>
      <c r="I2543" s="7" t="s">
        <v>3366</v>
      </c>
      <c r="J2543" s="7" t="s">
        <v>3356</v>
      </c>
      <c r="K2543" s="15"/>
      <c r="L2543" s="2" t="s">
        <v>1336</v>
      </c>
      <c r="M2543" s="83" t="e">
        <f>IF(db[[#This Row],[NB NOTA_C]]="","",COUNTIF([2]!B_MSK[concat],db[[#This Row],[NB NOTA_C]]))</f>
        <v>#REF!</v>
      </c>
      <c r="N2543" s="84" t="s">
        <v>1352</v>
      </c>
      <c r="O2543" s="82" t="s">
        <v>1382</v>
      </c>
      <c r="P2543" s="7" t="s">
        <v>2413</v>
      </c>
      <c r="Q2543" s="82"/>
      <c r="R2543" s="82" t="str">
        <f>IF(db[[#This Row],[QTY/ CTN]]="","",SUBSTITUTE(SUBSTITUTE(SUBSTITUTE(db[[#This Row],[QTY/ CTN]]," ","_",2),"(",""),")","")&amp;"_")</f>
        <v>120 PCS_</v>
      </c>
      <c r="S2543" s="82">
        <f>IF(db[[#This Row],[H_QTY/ CTN]]="","",SEARCH("_",db[[#This Row],[H_QTY/ CTN]]))</f>
        <v>8</v>
      </c>
      <c r="T2543" s="82">
        <f>IF(db[[#This Row],[H_QTY/ CTN]]="","",LEN(db[[#This Row],[H_QTY/ CTN]]))</f>
        <v>8</v>
      </c>
      <c r="U2543" s="85" t="str">
        <f>IF(db[[#This Row],[H_QTY/ CTN]]="","",LEFT(db[[#This Row],[H_QTY/ CTN]],db[[#This Row],[H_1]]-1))</f>
        <v>120 PCS</v>
      </c>
      <c r="V2543" s="85" t="str">
        <f>IF(NOT(db[[#This Row],[H_1]]=db[[#This Row],[H_2]]),MID(db[[#This Row],[H_QTY/ CTN]],db[[#This Row],[H_1]]+1,db[[#This Row],[H_2]]-db[[#This Row],[H_1]]-1),"")</f>
        <v/>
      </c>
      <c r="W2543" s="40" t="str">
        <f>IF(db[[#This Row],[QTY/ CTN B]]="","",LEFT(db[[#This Row],[QTY/ CTN B]],SEARCH(" ",db[[#This Row],[QTY/ CTN B]],1)-1))</f>
        <v>120</v>
      </c>
      <c r="X2543" s="40" t="str">
        <f>IF(db[[#This Row],[QTY/ CTN B]]="","",RIGHT(db[[#This Row],[QTY/ CTN B]],LEN(db[[#This Row],[QTY/ CTN B]])-SEARCH(" ",db[[#This Row],[QTY/ CTN B]],1)))</f>
        <v>PCS</v>
      </c>
      <c r="Y2543" s="40" t="str">
        <f>IF(db[[#This Row],[QTY/ CTN TG]]="",IF(db[[#This Row],[STN TG]]="","",12),LEFT(db[[#This Row],[QTY/ CTN TG]],SEARCH(" ",db[[#This Row],[QTY/ CTN TG]],1)-1))</f>
        <v/>
      </c>
      <c r="Z25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43" s="40" t="str">
        <f>IF(db[[#This Row],[STN K]]="","",IF(db[[#This Row],[STN TG]]="LSN",12,""))</f>
        <v/>
      </c>
      <c r="AB2543" s="40" t="str">
        <f>IF(db[[#This Row],[STN TG]]="LSN","PCS","")</f>
        <v/>
      </c>
      <c r="AC2543" s="40">
        <f>db[[#This Row],[QTY B]]*IF(db[[#This Row],[QTY TG]]="",1,db[[#This Row],[QTY TG]])*IF(db[[#This Row],[QTY K]]="",1,db[[#This Row],[QTY K]])</f>
        <v>120</v>
      </c>
      <c r="AD2543" s="40" t="str">
        <f>IF(db[[#This Row],[STN K]]="",IF(db[[#This Row],[STN TG]]="",db[[#This Row],[STN B]],db[[#This Row],[STN TG]]),db[[#This Row],[STN K]])</f>
        <v>PCS</v>
      </c>
      <c r="AE2543" s="40"/>
    </row>
    <row r="2544" spans="1:31" x14ac:dyDescent="0.25">
      <c r="A2544" s="40">
        <f t="shared" si="39"/>
        <v>2543</v>
      </c>
      <c r="B2544" s="82" t="str">
        <f>LOWER(SUBSTITUTE(SUBSTITUTE(SUBSTITUTE(SUBSTITUTE(SUBSTITUTE(SUBSTITUTE(SUBSTITUTE(SUBSTITUTE(db[[#This Row],[NB BM]]," ",),".",""),"-",""),"(",""),")",""),"/",""),"""",""),"+",""))</f>
        <v>asahanpayu844</v>
      </c>
      <c r="C2544" s="82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D2544" s="82" t="str">
        <f>LOWER(SUBSTITUTE(SUBSTITUTE(SUBSTITUTE(SUBSTITUTE(SUBSTITUTE(SUBSTITUTE(SUBSTITUTE(SUBSTITUTE(SUBSTITUTE(db[[#This Row],[NB PAJAK]]," ",""),"-",""),"(",""),")",""),".",""),",",""),"/",""),"""",""),"+",""))</f>
        <v/>
      </c>
      <c r="E254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asahanpayu844120pcsuntana</v>
      </c>
      <c r="F254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peruncingpayu844120pcs</v>
      </c>
      <c r="G2544" s="82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peruncingpayu844untana</v>
      </c>
      <c r="H254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peruncingpayu844120pcsuntana</v>
      </c>
      <c r="I2544" s="7" t="s">
        <v>3367</v>
      </c>
      <c r="J2544" s="7" t="s">
        <v>3357</v>
      </c>
      <c r="K2544" s="15"/>
      <c r="L2544" s="2" t="s">
        <v>1336</v>
      </c>
      <c r="M2544" s="83" t="e">
        <f>IF(db[[#This Row],[NB NOTA_C]]="","",COUNTIF([2]!B_MSK[concat],db[[#This Row],[NB NOTA_C]]))</f>
        <v>#REF!</v>
      </c>
      <c r="N2544" s="84" t="s">
        <v>1352</v>
      </c>
      <c r="O2544" s="82" t="s">
        <v>1382</v>
      </c>
      <c r="P2544" s="7" t="s">
        <v>2413</v>
      </c>
      <c r="Q2544" s="82"/>
      <c r="R2544" s="82" t="str">
        <f>IF(db[[#This Row],[QTY/ CTN]]="","",SUBSTITUTE(SUBSTITUTE(SUBSTITUTE(db[[#This Row],[QTY/ CTN]]," ","_",2),"(",""),")","")&amp;"_")</f>
        <v>120 PCS_</v>
      </c>
      <c r="S2544" s="82">
        <f>IF(db[[#This Row],[H_QTY/ CTN]]="","",SEARCH("_",db[[#This Row],[H_QTY/ CTN]]))</f>
        <v>8</v>
      </c>
      <c r="T2544" s="82">
        <f>IF(db[[#This Row],[H_QTY/ CTN]]="","",LEN(db[[#This Row],[H_QTY/ CTN]]))</f>
        <v>8</v>
      </c>
      <c r="U2544" s="85" t="str">
        <f>IF(db[[#This Row],[H_QTY/ CTN]]="","",LEFT(db[[#This Row],[H_QTY/ CTN]],db[[#This Row],[H_1]]-1))</f>
        <v>120 PCS</v>
      </c>
      <c r="V2544" s="85" t="str">
        <f>IF(NOT(db[[#This Row],[H_1]]=db[[#This Row],[H_2]]),MID(db[[#This Row],[H_QTY/ CTN]],db[[#This Row],[H_1]]+1,db[[#This Row],[H_2]]-db[[#This Row],[H_1]]-1),"")</f>
        <v/>
      </c>
      <c r="W2544" s="40" t="str">
        <f>IF(db[[#This Row],[QTY/ CTN B]]="","",LEFT(db[[#This Row],[QTY/ CTN B]],SEARCH(" ",db[[#This Row],[QTY/ CTN B]],1)-1))</f>
        <v>120</v>
      </c>
      <c r="X2544" s="40" t="str">
        <f>IF(db[[#This Row],[QTY/ CTN B]]="","",RIGHT(db[[#This Row],[QTY/ CTN B]],LEN(db[[#This Row],[QTY/ CTN B]])-SEARCH(" ",db[[#This Row],[QTY/ CTN B]],1)))</f>
        <v>PCS</v>
      </c>
      <c r="Y2544" s="40" t="str">
        <f>IF(db[[#This Row],[QTY/ CTN TG]]="",IF(db[[#This Row],[STN TG]]="","",12),LEFT(db[[#This Row],[QTY/ CTN TG]],SEARCH(" ",db[[#This Row],[QTY/ CTN TG]],1)-1))</f>
        <v/>
      </c>
      <c r="Z25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44" s="40" t="str">
        <f>IF(db[[#This Row],[STN K]]="","",IF(db[[#This Row],[STN TG]]="LSN",12,""))</f>
        <v/>
      </c>
      <c r="AB2544" s="40" t="str">
        <f>IF(db[[#This Row],[STN TG]]="LSN","PCS","")</f>
        <v/>
      </c>
      <c r="AC2544" s="40">
        <f>db[[#This Row],[QTY B]]*IF(db[[#This Row],[QTY TG]]="",1,db[[#This Row],[QTY TG]])*IF(db[[#This Row],[QTY K]]="",1,db[[#This Row],[QTY K]])</f>
        <v>120</v>
      </c>
      <c r="AD2544" s="40" t="str">
        <f>IF(db[[#This Row],[STN K]]="",IF(db[[#This Row],[STN TG]]="",db[[#This Row],[STN B]],db[[#This Row],[STN TG]]),db[[#This Row],[STN K]])</f>
        <v>PCS</v>
      </c>
      <c r="AE2544" s="40"/>
    </row>
    <row r="2545" spans="1:31" x14ac:dyDescent="0.25">
      <c r="A2545" s="40">
        <f t="shared" si="39"/>
        <v>2544</v>
      </c>
      <c r="B2545" s="82" t="str">
        <f>LOWER(SUBSTITUTE(SUBSTITUTE(SUBSTITUTE(SUBSTITUTE(SUBSTITUTE(SUBSTITUTE(SUBSTITUTE(SUBSTITUTE(db[[#This Row],[NB BM]]," ",),".",""),"-",""),"(",""),")",""),"/",""),"""",""),"+",""))</f>
        <v>asahanpayu845</v>
      </c>
      <c r="C2545" s="82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D2545" s="82" t="str">
        <f>LOWER(SUBSTITUTE(SUBSTITUTE(SUBSTITUTE(SUBSTITUTE(SUBSTITUTE(SUBSTITUTE(SUBSTITUTE(SUBSTITUTE(SUBSTITUTE(db[[#This Row],[NB PAJAK]]," ",""),"-",""),"(",""),")",""),".",""),",",""),"/",""),"""",""),"+",""))</f>
        <v/>
      </c>
      <c r="E254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asahanpayu845120pcsuntana</v>
      </c>
      <c r="F254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peruncingpayu845120pcs</v>
      </c>
      <c r="G2545" s="82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peruncingpayu845untana</v>
      </c>
      <c r="H254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peruncingpayu845120pcsuntana</v>
      </c>
      <c r="I2545" s="7" t="s">
        <v>3368</v>
      </c>
      <c r="J2545" s="7" t="s">
        <v>3358</v>
      </c>
      <c r="K2545" s="15"/>
      <c r="L2545" s="2" t="s">
        <v>1336</v>
      </c>
      <c r="M2545" s="83" t="e">
        <f>IF(db[[#This Row],[NB NOTA_C]]="","",COUNTIF([2]!B_MSK[concat],db[[#This Row],[NB NOTA_C]]))</f>
        <v>#REF!</v>
      </c>
      <c r="N2545" s="84" t="s">
        <v>1352</v>
      </c>
      <c r="O2545" s="82" t="s">
        <v>1382</v>
      </c>
      <c r="P2545" s="7" t="s">
        <v>2413</v>
      </c>
      <c r="Q2545" s="82"/>
      <c r="R2545" s="82" t="str">
        <f>IF(db[[#This Row],[QTY/ CTN]]="","",SUBSTITUTE(SUBSTITUTE(SUBSTITUTE(db[[#This Row],[QTY/ CTN]]," ","_",2),"(",""),")","")&amp;"_")</f>
        <v>120 PCS_</v>
      </c>
      <c r="S2545" s="82">
        <f>IF(db[[#This Row],[H_QTY/ CTN]]="","",SEARCH("_",db[[#This Row],[H_QTY/ CTN]]))</f>
        <v>8</v>
      </c>
      <c r="T2545" s="82">
        <f>IF(db[[#This Row],[H_QTY/ CTN]]="","",LEN(db[[#This Row],[H_QTY/ CTN]]))</f>
        <v>8</v>
      </c>
      <c r="U2545" s="85" t="str">
        <f>IF(db[[#This Row],[H_QTY/ CTN]]="","",LEFT(db[[#This Row],[H_QTY/ CTN]],db[[#This Row],[H_1]]-1))</f>
        <v>120 PCS</v>
      </c>
      <c r="V2545" s="85" t="str">
        <f>IF(NOT(db[[#This Row],[H_1]]=db[[#This Row],[H_2]]),MID(db[[#This Row],[H_QTY/ CTN]],db[[#This Row],[H_1]]+1,db[[#This Row],[H_2]]-db[[#This Row],[H_1]]-1),"")</f>
        <v/>
      </c>
      <c r="W2545" s="40" t="str">
        <f>IF(db[[#This Row],[QTY/ CTN B]]="","",LEFT(db[[#This Row],[QTY/ CTN B]],SEARCH(" ",db[[#This Row],[QTY/ CTN B]],1)-1))</f>
        <v>120</v>
      </c>
      <c r="X2545" s="40" t="str">
        <f>IF(db[[#This Row],[QTY/ CTN B]]="","",RIGHT(db[[#This Row],[QTY/ CTN B]],LEN(db[[#This Row],[QTY/ CTN B]])-SEARCH(" ",db[[#This Row],[QTY/ CTN B]],1)))</f>
        <v>PCS</v>
      </c>
      <c r="Y2545" s="40" t="str">
        <f>IF(db[[#This Row],[QTY/ CTN TG]]="",IF(db[[#This Row],[STN TG]]="","",12),LEFT(db[[#This Row],[QTY/ CTN TG]],SEARCH(" ",db[[#This Row],[QTY/ CTN TG]],1)-1))</f>
        <v/>
      </c>
      <c r="Z25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45" s="40" t="str">
        <f>IF(db[[#This Row],[STN K]]="","",IF(db[[#This Row],[STN TG]]="LSN",12,""))</f>
        <v/>
      </c>
      <c r="AB2545" s="40" t="str">
        <f>IF(db[[#This Row],[STN TG]]="LSN","PCS","")</f>
        <v/>
      </c>
      <c r="AC2545" s="40">
        <f>db[[#This Row],[QTY B]]*IF(db[[#This Row],[QTY TG]]="",1,db[[#This Row],[QTY TG]])*IF(db[[#This Row],[QTY K]]="",1,db[[#This Row],[QTY K]])</f>
        <v>120</v>
      </c>
      <c r="AD2545" s="40" t="str">
        <f>IF(db[[#This Row],[STN K]]="",IF(db[[#This Row],[STN TG]]="",db[[#This Row],[STN B]],db[[#This Row],[STN TG]]),db[[#This Row],[STN K]])</f>
        <v>PCS</v>
      </c>
      <c r="AE2545" s="40"/>
    </row>
    <row r="2546" spans="1:31" x14ac:dyDescent="0.25">
      <c r="A2546" s="40">
        <f t="shared" si="39"/>
        <v>2545</v>
      </c>
      <c r="B2546" s="82" t="str">
        <f>LOWER(SUBSTITUTE(SUBSTITUTE(SUBSTITUTE(SUBSTITUTE(SUBSTITUTE(SUBSTITUTE(SUBSTITUTE(SUBSTITUTE(db[[#This Row],[NB BM]]," ",),".",""),"-",""),"(",""),")",""),"/",""),"""",""),"+",""))</f>
        <v>asahanpayu846</v>
      </c>
      <c r="C2546" s="82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D2546" s="82" t="str">
        <f>LOWER(SUBSTITUTE(SUBSTITUTE(SUBSTITUTE(SUBSTITUTE(SUBSTITUTE(SUBSTITUTE(SUBSTITUTE(SUBSTITUTE(SUBSTITUTE(db[[#This Row],[NB PAJAK]]," ",""),"-",""),"(",""),")",""),".",""),",",""),"/",""),"""",""),"+",""))</f>
        <v/>
      </c>
      <c r="E2546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asahanpayu846120pcsuntana</v>
      </c>
      <c r="F2546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peruncingpayu846120pcs</v>
      </c>
      <c r="G2546" s="82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peruncingpayu846untana</v>
      </c>
      <c r="H2546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peruncingpayu846120pcsuntana</v>
      </c>
      <c r="I2546" s="7" t="s">
        <v>3369</v>
      </c>
      <c r="J2546" s="7" t="s">
        <v>3359</v>
      </c>
      <c r="K2546" s="15"/>
      <c r="L2546" s="2" t="s">
        <v>1336</v>
      </c>
      <c r="M2546" s="83" t="e">
        <f>IF(db[[#This Row],[NB NOTA_C]]="","",COUNTIF([2]!B_MSK[concat],db[[#This Row],[NB NOTA_C]]))</f>
        <v>#REF!</v>
      </c>
      <c r="N2546" s="84" t="s">
        <v>1352</v>
      </c>
      <c r="O2546" s="82" t="s">
        <v>1382</v>
      </c>
      <c r="P2546" s="7" t="s">
        <v>2413</v>
      </c>
      <c r="Q2546" s="82"/>
      <c r="R2546" s="82" t="str">
        <f>IF(db[[#This Row],[QTY/ CTN]]="","",SUBSTITUTE(SUBSTITUTE(SUBSTITUTE(db[[#This Row],[QTY/ CTN]]," ","_",2),"(",""),")","")&amp;"_")</f>
        <v>120 PCS_</v>
      </c>
      <c r="S2546" s="82">
        <f>IF(db[[#This Row],[H_QTY/ CTN]]="","",SEARCH("_",db[[#This Row],[H_QTY/ CTN]]))</f>
        <v>8</v>
      </c>
      <c r="T2546" s="82">
        <f>IF(db[[#This Row],[H_QTY/ CTN]]="","",LEN(db[[#This Row],[H_QTY/ CTN]]))</f>
        <v>8</v>
      </c>
      <c r="U2546" s="85" t="str">
        <f>IF(db[[#This Row],[H_QTY/ CTN]]="","",LEFT(db[[#This Row],[H_QTY/ CTN]],db[[#This Row],[H_1]]-1))</f>
        <v>120 PCS</v>
      </c>
      <c r="V2546" s="85" t="str">
        <f>IF(NOT(db[[#This Row],[H_1]]=db[[#This Row],[H_2]]),MID(db[[#This Row],[H_QTY/ CTN]],db[[#This Row],[H_1]]+1,db[[#This Row],[H_2]]-db[[#This Row],[H_1]]-1),"")</f>
        <v/>
      </c>
      <c r="W2546" s="40" t="str">
        <f>IF(db[[#This Row],[QTY/ CTN B]]="","",LEFT(db[[#This Row],[QTY/ CTN B]],SEARCH(" ",db[[#This Row],[QTY/ CTN B]],1)-1))</f>
        <v>120</v>
      </c>
      <c r="X2546" s="40" t="str">
        <f>IF(db[[#This Row],[QTY/ CTN B]]="","",RIGHT(db[[#This Row],[QTY/ CTN B]],LEN(db[[#This Row],[QTY/ CTN B]])-SEARCH(" ",db[[#This Row],[QTY/ CTN B]],1)))</f>
        <v>PCS</v>
      </c>
      <c r="Y2546" s="40" t="str">
        <f>IF(db[[#This Row],[QTY/ CTN TG]]="",IF(db[[#This Row],[STN TG]]="","",12),LEFT(db[[#This Row],[QTY/ CTN TG]],SEARCH(" ",db[[#This Row],[QTY/ CTN TG]],1)-1))</f>
        <v/>
      </c>
      <c r="Z25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46" s="40" t="str">
        <f>IF(db[[#This Row],[STN K]]="","",IF(db[[#This Row],[STN TG]]="LSN",12,""))</f>
        <v/>
      </c>
      <c r="AB2546" s="40" t="str">
        <f>IF(db[[#This Row],[STN TG]]="LSN","PCS","")</f>
        <v/>
      </c>
      <c r="AC2546" s="40">
        <f>db[[#This Row],[QTY B]]*IF(db[[#This Row],[QTY TG]]="",1,db[[#This Row],[QTY TG]])*IF(db[[#This Row],[QTY K]]="",1,db[[#This Row],[QTY K]])</f>
        <v>120</v>
      </c>
      <c r="AD2546" s="40" t="str">
        <f>IF(db[[#This Row],[STN K]]="",IF(db[[#This Row],[STN TG]]="",db[[#This Row],[STN B]],db[[#This Row],[STN TG]]),db[[#This Row],[STN K]])</f>
        <v>PCS</v>
      </c>
      <c r="AE2546" s="40"/>
    </row>
    <row r="2547" spans="1:31" x14ac:dyDescent="0.25">
      <c r="A2547" s="40">
        <f t="shared" si="39"/>
        <v>2546</v>
      </c>
      <c r="B2547" s="82" t="str">
        <f>LOWER(SUBSTITUTE(SUBSTITUTE(SUBSTITUTE(SUBSTITUTE(SUBSTITUTE(SUBSTITUTE(SUBSTITUTE(SUBSTITUTE(db[[#This Row],[NB BM]]," ",),".",""),"-",""),"(",""),")",""),"/",""),"""",""),"+",""))</f>
        <v>asahanpayu851</v>
      </c>
      <c r="C2547" s="82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D2547" s="82" t="str">
        <f>LOWER(SUBSTITUTE(SUBSTITUTE(SUBSTITUTE(SUBSTITUTE(SUBSTITUTE(SUBSTITUTE(SUBSTITUTE(SUBSTITUTE(SUBSTITUTE(db[[#This Row],[NB PAJAK]]," ",""),"-",""),"(",""),")",""),".",""),",",""),"/",""),"""",""),"+",""))</f>
        <v/>
      </c>
      <c r="E2547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asahanpayu851120pcsuntana</v>
      </c>
      <c r="F2547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peruncingpayu851120pcs</v>
      </c>
      <c r="G2547" s="82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peruncingpayu851untana</v>
      </c>
      <c r="H2547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peruncingpayu851120pcsuntana</v>
      </c>
      <c r="I2547" s="7" t="s">
        <v>3370</v>
      </c>
      <c r="J2547" s="7" t="s">
        <v>3360</v>
      </c>
      <c r="K2547" s="15"/>
      <c r="L2547" s="2" t="s">
        <v>1336</v>
      </c>
      <c r="M2547" s="83" t="e">
        <f>IF(db[[#This Row],[NB NOTA_C]]="","",COUNTIF([2]!B_MSK[concat],db[[#This Row],[NB NOTA_C]]))</f>
        <v>#REF!</v>
      </c>
      <c r="N2547" s="84" t="s">
        <v>1352</v>
      </c>
      <c r="O2547" s="82" t="s">
        <v>1382</v>
      </c>
      <c r="P2547" s="7" t="s">
        <v>2413</v>
      </c>
      <c r="Q2547" s="82"/>
      <c r="R2547" s="82" t="str">
        <f>IF(db[[#This Row],[QTY/ CTN]]="","",SUBSTITUTE(SUBSTITUTE(SUBSTITUTE(db[[#This Row],[QTY/ CTN]]," ","_",2),"(",""),")","")&amp;"_")</f>
        <v>120 PCS_</v>
      </c>
      <c r="S2547" s="82">
        <f>IF(db[[#This Row],[H_QTY/ CTN]]="","",SEARCH("_",db[[#This Row],[H_QTY/ CTN]]))</f>
        <v>8</v>
      </c>
      <c r="T2547" s="82">
        <f>IF(db[[#This Row],[H_QTY/ CTN]]="","",LEN(db[[#This Row],[H_QTY/ CTN]]))</f>
        <v>8</v>
      </c>
      <c r="U2547" s="85" t="str">
        <f>IF(db[[#This Row],[H_QTY/ CTN]]="","",LEFT(db[[#This Row],[H_QTY/ CTN]],db[[#This Row],[H_1]]-1))</f>
        <v>120 PCS</v>
      </c>
      <c r="V2547" s="85" t="str">
        <f>IF(NOT(db[[#This Row],[H_1]]=db[[#This Row],[H_2]]),MID(db[[#This Row],[H_QTY/ CTN]],db[[#This Row],[H_1]]+1,db[[#This Row],[H_2]]-db[[#This Row],[H_1]]-1),"")</f>
        <v/>
      </c>
      <c r="W2547" s="40" t="str">
        <f>IF(db[[#This Row],[QTY/ CTN B]]="","",LEFT(db[[#This Row],[QTY/ CTN B]],SEARCH(" ",db[[#This Row],[QTY/ CTN B]],1)-1))</f>
        <v>120</v>
      </c>
      <c r="X2547" s="40" t="str">
        <f>IF(db[[#This Row],[QTY/ CTN B]]="","",RIGHT(db[[#This Row],[QTY/ CTN B]],LEN(db[[#This Row],[QTY/ CTN B]])-SEARCH(" ",db[[#This Row],[QTY/ CTN B]],1)))</f>
        <v>PCS</v>
      </c>
      <c r="Y2547" s="40" t="str">
        <f>IF(db[[#This Row],[QTY/ CTN TG]]="",IF(db[[#This Row],[STN TG]]="","",12),LEFT(db[[#This Row],[QTY/ CTN TG]],SEARCH(" ",db[[#This Row],[QTY/ CTN TG]],1)-1))</f>
        <v/>
      </c>
      <c r="Z25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47" s="40" t="str">
        <f>IF(db[[#This Row],[STN K]]="","",IF(db[[#This Row],[STN TG]]="LSN",12,""))</f>
        <v/>
      </c>
      <c r="AB2547" s="40" t="str">
        <f>IF(db[[#This Row],[STN TG]]="LSN","PCS","")</f>
        <v/>
      </c>
      <c r="AC2547" s="40">
        <f>db[[#This Row],[QTY B]]*IF(db[[#This Row],[QTY TG]]="",1,db[[#This Row],[QTY TG]])*IF(db[[#This Row],[QTY K]]="",1,db[[#This Row],[QTY K]])</f>
        <v>120</v>
      </c>
      <c r="AD2547" s="40" t="str">
        <f>IF(db[[#This Row],[STN K]]="",IF(db[[#This Row],[STN TG]]="",db[[#This Row],[STN B]],db[[#This Row],[STN TG]]),db[[#This Row],[STN K]])</f>
        <v>PCS</v>
      </c>
      <c r="AE2547" s="40"/>
    </row>
    <row r="2548" spans="1:31" x14ac:dyDescent="0.25">
      <c r="A2548" s="40">
        <f t="shared" si="39"/>
        <v>2547</v>
      </c>
      <c r="B2548" s="82" t="str">
        <f>LOWER(SUBSTITUTE(SUBSTITUTE(SUBSTITUTE(SUBSTITUTE(SUBSTITUTE(SUBSTITUTE(SUBSTITUTE(SUBSTITUTE(db[[#This Row],[NB BM]]," ",),".",""),"-",""),"(",""),")",""),"/",""),"""",""),"+",""))</f>
        <v>asahanpayu857</v>
      </c>
      <c r="C2548" s="82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D2548" s="82" t="str">
        <f>LOWER(SUBSTITUTE(SUBSTITUTE(SUBSTITUTE(SUBSTITUTE(SUBSTITUTE(SUBSTITUTE(SUBSTITUTE(SUBSTITUTE(SUBSTITUTE(db[[#This Row],[NB PAJAK]]," ",""),"-",""),"(",""),")",""),".",""),",",""),"/",""),"""",""),"+",""))</f>
        <v/>
      </c>
      <c r="E2548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asahanpayu857120pcsuntana</v>
      </c>
      <c r="F2548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peruncingpayu857120pcs</v>
      </c>
      <c r="G2548" s="82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peruncingpayu857untana</v>
      </c>
      <c r="H2548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peruncingpayu857120pcsuntana</v>
      </c>
      <c r="I2548" s="2" t="s">
        <v>3960</v>
      </c>
      <c r="J2548" s="7" t="s">
        <v>3959</v>
      </c>
      <c r="K2548" s="15"/>
      <c r="L2548" s="2" t="s">
        <v>1336</v>
      </c>
      <c r="M2548" s="83" t="e">
        <f>IF(db[[#This Row],[NB NOTA_C]]="","",COUNTIF([2]!B_MSK[concat],db[[#This Row],[NB NOTA_C]]))</f>
        <v>#REF!</v>
      </c>
      <c r="N2548" s="84" t="s">
        <v>1352</v>
      </c>
      <c r="O2548" s="82" t="s">
        <v>1382</v>
      </c>
      <c r="P2548" s="7" t="s">
        <v>2413</v>
      </c>
      <c r="Q2548" s="82"/>
      <c r="R2548" s="82" t="str">
        <f>IF(db[[#This Row],[QTY/ CTN]]="","",SUBSTITUTE(SUBSTITUTE(SUBSTITUTE(db[[#This Row],[QTY/ CTN]]," ","_",2),"(",""),")","")&amp;"_")</f>
        <v>120 PCS_</v>
      </c>
      <c r="S2548" s="82">
        <f>IF(db[[#This Row],[H_QTY/ CTN]]="","",SEARCH("_",db[[#This Row],[H_QTY/ CTN]]))</f>
        <v>8</v>
      </c>
      <c r="T2548" s="82">
        <f>IF(db[[#This Row],[H_QTY/ CTN]]="","",LEN(db[[#This Row],[H_QTY/ CTN]]))</f>
        <v>8</v>
      </c>
      <c r="U2548" s="85" t="str">
        <f>IF(db[[#This Row],[H_QTY/ CTN]]="","",LEFT(db[[#This Row],[H_QTY/ CTN]],db[[#This Row],[H_1]]-1))</f>
        <v>120 PCS</v>
      </c>
      <c r="V2548" s="85" t="str">
        <f>IF(NOT(db[[#This Row],[H_1]]=db[[#This Row],[H_2]]),MID(db[[#This Row],[H_QTY/ CTN]],db[[#This Row],[H_1]]+1,db[[#This Row],[H_2]]-db[[#This Row],[H_1]]-1),"")</f>
        <v/>
      </c>
      <c r="W2548" s="40" t="str">
        <f>IF(db[[#This Row],[QTY/ CTN B]]="","",LEFT(db[[#This Row],[QTY/ CTN B]],SEARCH(" ",db[[#This Row],[QTY/ CTN B]],1)-1))</f>
        <v>120</v>
      </c>
      <c r="X2548" s="40" t="str">
        <f>IF(db[[#This Row],[QTY/ CTN B]]="","",RIGHT(db[[#This Row],[QTY/ CTN B]],LEN(db[[#This Row],[QTY/ CTN B]])-SEARCH(" ",db[[#This Row],[QTY/ CTN B]],1)))</f>
        <v>PCS</v>
      </c>
      <c r="Y2548" s="40" t="str">
        <f>IF(db[[#This Row],[QTY/ CTN TG]]="",IF(db[[#This Row],[STN TG]]="","",12),LEFT(db[[#This Row],[QTY/ CTN TG]],SEARCH(" ",db[[#This Row],[QTY/ CTN TG]],1)-1))</f>
        <v/>
      </c>
      <c r="Z25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48" s="40" t="str">
        <f>IF(db[[#This Row],[STN K]]="","",IF(db[[#This Row],[STN TG]]="LSN",12,""))</f>
        <v/>
      </c>
      <c r="AB2548" s="40" t="str">
        <f>IF(db[[#This Row],[STN TG]]="LSN","PCS","")</f>
        <v/>
      </c>
      <c r="AC2548" s="40">
        <f>db[[#This Row],[QTY B]]*IF(db[[#This Row],[QTY TG]]="",1,db[[#This Row],[QTY TG]])*IF(db[[#This Row],[QTY K]]="",1,db[[#This Row],[QTY K]])</f>
        <v>120</v>
      </c>
      <c r="AD2548" s="40" t="str">
        <f>IF(db[[#This Row],[STN K]]="",IF(db[[#This Row],[STN TG]]="",db[[#This Row],[STN B]],db[[#This Row],[STN TG]]),db[[#This Row],[STN K]])</f>
        <v>PCS</v>
      </c>
      <c r="AE2548" s="40"/>
    </row>
    <row r="2549" spans="1:31" x14ac:dyDescent="0.25">
      <c r="A2549" s="40">
        <f t="shared" si="39"/>
        <v>2548</v>
      </c>
      <c r="B2549" s="5" t="str">
        <f>LOWER(SUBSTITUTE(SUBSTITUTE(SUBSTITUTE(SUBSTITUTE(SUBSTITUTE(SUBSTITUTE(SUBSTITUTE(SUBSTITUTE(db[[#This Row],[NB BM]]," ",),".",""),"-",""),"(",""),")",""),"/",""),"""",""),"+",""))</f>
        <v>asahanpayupu823miniayam</v>
      </c>
      <c r="C2549" s="5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D2549" s="5" t="str">
        <f>LOWER(SUBSTITUTE(SUBSTITUTE(SUBSTITUTE(SUBSTITUTE(SUBSTITUTE(SUBSTITUTE(SUBSTITUTE(SUBSTITUTE(SUBSTITUTE(db[[#This Row],[NB PAJAK]]," ",""),"-",""),"(",""),")",""),".",""),",",""),"/",""),"""",""),"+",""))</f>
        <v/>
      </c>
      <c r="E254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asahanpayupu823miniayam120boxuntana</v>
      </c>
      <c r="F254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peruncingpayupu823miniayam120box</v>
      </c>
      <c r="G2549" s="5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peruncingpayupu823miniayamuntana</v>
      </c>
      <c r="H254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peruncingpayupu823miniayam120boxuntana</v>
      </c>
      <c r="I2549" s="2" t="s">
        <v>3240</v>
      </c>
      <c r="J2549" s="2" t="s">
        <v>3231</v>
      </c>
      <c r="K2549" s="14"/>
      <c r="L2549" s="2" t="s">
        <v>1336</v>
      </c>
      <c r="M2549" s="33" t="e">
        <f>IF(db[[#This Row],[NB NOTA_C]]="","",COUNTIF([2]!B_MSK[concat],db[[#This Row],[NB NOTA_C]]))</f>
        <v>#REF!</v>
      </c>
      <c r="N2549" s="9" t="s">
        <v>1352</v>
      </c>
      <c r="O2549" s="5" t="s">
        <v>3249</v>
      </c>
      <c r="P2549" s="2" t="s">
        <v>2413</v>
      </c>
      <c r="Q2549" s="5"/>
      <c r="R2549" s="5" t="str">
        <f>IF(db[[#This Row],[QTY/ CTN]]="","",SUBSTITUTE(SUBSTITUTE(SUBSTITUTE(db[[#This Row],[QTY/ CTN]]," ","_",2),"(",""),")","")&amp;"_")</f>
        <v>120 BOX_</v>
      </c>
      <c r="S2549" s="5">
        <f>IF(db[[#This Row],[H_QTY/ CTN]]="","",SEARCH("_",db[[#This Row],[H_QTY/ CTN]]))</f>
        <v>8</v>
      </c>
      <c r="T2549" s="5">
        <f>IF(db[[#This Row],[H_QTY/ CTN]]="","",LEN(db[[#This Row],[H_QTY/ CTN]]))</f>
        <v>8</v>
      </c>
      <c r="U2549" s="40" t="str">
        <f>IF(db[[#This Row],[H_QTY/ CTN]]="","",LEFT(db[[#This Row],[H_QTY/ CTN]],db[[#This Row],[H_1]]-1))</f>
        <v>120 BOX</v>
      </c>
      <c r="V2549" s="40" t="str">
        <f>IF(NOT(db[[#This Row],[H_1]]=db[[#This Row],[H_2]]),MID(db[[#This Row],[H_QTY/ CTN]],db[[#This Row],[H_1]]+1,db[[#This Row],[H_2]]-db[[#This Row],[H_1]]-1),"")</f>
        <v/>
      </c>
      <c r="W2549" s="40" t="str">
        <f>IF(db[[#This Row],[QTY/ CTN B]]="","",LEFT(db[[#This Row],[QTY/ CTN B]],SEARCH(" ",db[[#This Row],[QTY/ CTN B]],1)-1))</f>
        <v>120</v>
      </c>
      <c r="X2549" s="40" t="str">
        <f>IF(db[[#This Row],[QTY/ CTN B]]="","",RIGHT(db[[#This Row],[QTY/ CTN B]],LEN(db[[#This Row],[QTY/ CTN B]])-SEARCH(" ",db[[#This Row],[QTY/ CTN B]],1)))</f>
        <v>BOX</v>
      </c>
      <c r="Y2549" s="40" t="str">
        <f>IF(db[[#This Row],[QTY/ CTN TG]]="",IF(db[[#This Row],[STN TG]]="","",12),LEFT(db[[#This Row],[QTY/ CTN TG]],SEARCH(" ",db[[#This Row],[QTY/ CTN TG]],1)-1))</f>
        <v/>
      </c>
      <c r="Z25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49" s="40" t="str">
        <f>IF(db[[#This Row],[STN K]]="","",IF(db[[#This Row],[STN TG]]="LSN",12,""))</f>
        <v/>
      </c>
      <c r="AB2549" s="40" t="str">
        <f>IF(db[[#This Row],[STN TG]]="LSN","PCS","")</f>
        <v/>
      </c>
      <c r="AC2549" s="40">
        <f>db[[#This Row],[QTY B]]*IF(db[[#This Row],[QTY TG]]="",1,db[[#This Row],[QTY TG]])*IF(db[[#This Row],[QTY K]]="",1,db[[#This Row],[QTY K]])</f>
        <v>120</v>
      </c>
      <c r="AD2549" s="40" t="str">
        <f>IF(db[[#This Row],[STN K]]="",IF(db[[#This Row],[STN TG]]="",db[[#This Row],[STN B]],db[[#This Row],[STN TG]]),db[[#This Row],[STN K]])</f>
        <v>BOX</v>
      </c>
      <c r="AE2549" s="40"/>
    </row>
    <row r="2550" spans="1:31" x14ac:dyDescent="0.25">
      <c r="A2550" s="40">
        <f t="shared" si="39"/>
        <v>2549</v>
      </c>
      <c r="B2550" s="5" t="str">
        <f>LOWER(SUBSTITUTE(SUBSTITUTE(SUBSTITUTE(SUBSTITUTE(SUBSTITUTE(SUBSTITUTE(SUBSTITUTE(SUBSTITUTE(db[[#This Row],[NB BM]]," ",),".",""),"-",""),"(",""),")",""),"/",""),"""",""),"+",""))</f>
        <v>asahanpayupu824minigajah</v>
      </c>
      <c r="C2550" s="5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D2550" s="5" t="str">
        <f>LOWER(SUBSTITUTE(SUBSTITUTE(SUBSTITUTE(SUBSTITUTE(SUBSTITUTE(SUBSTITUTE(SUBSTITUTE(SUBSTITUTE(SUBSTITUTE(db[[#This Row],[NB PAJAK]]," ",""),"-",""),"(",""),")",""),".",""),",",""),"/",""),"""",""),"+",""))</f>
        <v/>
      </c>
      <c r="E255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asahanpayupu824minigajah120boxuntana</v>
      </c>
      <c r="F255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peruncingpayupu824minigajah120box</v>
      </c>
      <c r="G2550" s="5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peruncingpayupu824minigajahuntana</v>
      </c>
      <c r="H255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peruncingpayupu824minigajah120boxuntana</v>
      </c>
      <c r="I2550" s="2" t="s">
        <v>3242</v>
      </c>
      <c r="J2550" s="2" t="s">
        <v>3232</v>
      </c>
      <c r="K2550" s="14"/>
      <c r="L2550" s="2" t="s">
        <v>1336</v>
      </c>
      <c r="M2550" s="33" t="e">
        <f>IF(db[[#This Row],[NB NOTA_C]]="","",COUNTIF([2]!B_MSK[concat],db[[#This Row],[NB NOTA_C]]))</f>
        <v>#REF!</v>
      </c>
      <c r="N2550" s="9" t="s">
        <v>1352</v>
      </c>
      <c r="O2550" s="5" t="s">
        <v>3249</v>
      </c>
      <c r="P2550" s="2" t="s">
        <v>2413</v>
      </c>
      <c r="Q2550" s="5"/>
      <c r="R2550" s="5" t="str">
        <f>IF(db[[#This Row],[QTY/ CTN]]="","",SUBSTITUTE(SUBSTITUTE(SUBSTITUTE(db[[#This Row],[QTY/ CTN]]," ","_",2),"(",""),")","")&amp;"_")</f>
        <v>120 BOX_</v>
      </c>
      <c r="S2550" s="5">
        <f>IF(db[[#This Row],[H_QTY/ CTN]]="","",SEARCH("_",db[[#This Row],[H_QTY/ CTN]]))</f>
        <v>8</v>
      </c>
      <c r="T2550" s="5">
        <f>IF(db[[#This Row],[H_QTY/ CTN]]="","",LEN(db[[#This Row],[H_QTY/ CTN]]))</f>
        <v>8</v>
      </c>
      <c r="U2550" s="40" t="str">
        <f>IF(db[[#This Row],[H_QTY/ CTN]]="","",LEFT(db[[#This Row],[H_QTY/ CTN]],db[[#This Row],[H_1]]-1))</f>
        <v>120 BOX</v>
      </c>
      <c r="V2550" s="40" t="str">
        <f>IF(NOT(db[[#This Row],[H_1]]=db[[#This Row],[H_2]]),MID(db[[#This Row],[H_QTY/ CTN]],db[[#This Row],[H_1]]+1,db[[#This Row],[H_2]]-db[[#This Row],[H_1]]-1),"")</f>
        <v/>
      </c>
      <c r="W2550" s="40" t="str">
        <f>IF(db[[#This Row],[QTY/ CTN B]]="","",LEFT(db[[#This Row],[QTY/ CTN B]],SEARCH(" ",db[[#This Row],[QTY/ CTN B]],1)-1))</f>
        <v>120</v>
      </c>
      <c r="X2550" s="40" t="str">
        <f>IF(db[[#This Row],[QTY/ CTN B]]="","",RIGHT(db[[#This Row],[QTY/ CTN B]],LEN(db[[#This Row],[QTY/ CTN B]])-SEARCH(" ",db[[#This Row],[QTY/ CTN B]],1)))</f>
        <v>BOX</v>
      </c>
      <c r="Y2550" s="40" t="str">
        <f>IF(db[[#This Row],[QTY/ CTN TG]]="",IF(db[[#This Row],[STN TG]]="","",12),LEFT(db[[#This Row],[QTY/ CTN TG]],SEARCH(" ",db[[#This Row],[QTY/ CTN TG]],1)-1))</f>
        <v/>
      </c>
      <c r="Z25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50" s="40" t="str">
        <f>IF(db[[#This Row],[STN K]]="","",IF(db[[#This Row],[STN TG]]="LSN",12,""))</f>
        <v/>
      </c>
      <c r="AB2550" s="40" t="str">
        <f>IF(db[[#This Row],[STN TG]]="LSN","PCS","")</f>
        <v/>
      </c>
      <c r="AC2550" s="40">
        <f>db[[#This Row],[QTY B]]*IF(db[[#This Row],[QTY TG]]="",1,db[[#This Row],[QTY TG]])*IF(db[[#This Row],[QTY K]]="",1,db[[#This Row],[QTY K]])</f>
        <v>120</v>
      </c>
      <c r="AD2550" s="40" t="str">
        <f>IF(db[[#This Row],[STN K]]="",IF(db[[#This Row],[STN TG]]="",db[[#This Row],[STN B]],db[[#This Row],[STN TG]]),db[[#This Row],[STN K]])</f>
        <v>BOX</v>
      </c>
      <c r="AE2550" s="40"/>
    </row>
    <row r="2551" spans="1:31" x14ac:dyDescent="0.25">
      <c r="A2551" s="40">
        <f t="shared" si="39"/>
        <v>2550</v>
      </c>
      <c r="B2551" s="5" t="str">
        <f>LOWER(SUBSTITUTE(SUBSTITUTE(SUBSTITUTE(SUBSTITUTE(SUBSTITUTE(SUBSTITUTE(SUBSTITUTE(SUBSTITUTE(db[[#This Row],[NB BM]]," ",),".",""),"-",""),"(",""),")",""),"/",""),"""",""),"+",""))</f>
        <v>asahanpayupu825minikuda</v>
      </c>
      <c r="C2551" s="5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D2551" s="5" t="str">
        <f>LOWER(SUBSTITUTE(SUBSTITUTE(SUBSTITUTE(SUBSTITUTE(SUBSTITUTE(SUBSTITUTE(SUBSTITUTE(SUBSTITUTE(SUBSTITUTE(db[[#This Row],[NB PAJAK]]," ",""),"-",""),"(",""),")",""),".",""),",",""),"/",""),"""",""),"+",""))</f>
        <v/>
      </c>
      <c r="E255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asahanpayupu825minikuda120boxuntana</v>
      </c>
      <c r="F255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peruncingpayupu825minikuda120box</v>
      </c>
      <c r="G2551" s="5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peruncingpayupu825minikudauntana</v>
      </c>
      <c r="H255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peruncingpayupu825minikuda120boxuntana</v>
      </c>
      <c r="I2551" s="2" t="s">
        <v>3241</v>
      </c>
      <c r="J2551" s="2" t="s">
        <v>3233</v>
      </c>
      <c r="K2551" s="14"/>
      <c r="L2551" s="2" t="s">
        <v>1336</v>
      </c>
      <c r="M2551" s="33" t="e">
        <f>IF(db[[#This Row],[NB NOTA_C]]="","",COUNTIF([2]!B_MSK[concat],db[[#This Row],[NB NOTA_C]]))</f>
        <v>#REF!</v>
      </c>
      <c r="N2551" s="9" t="s">
        <v>1352</v>
      </c>
      <c r="O2551" s="5" t="s">
        <v>3249</v>
      </c>
      <c r="P2551" s="2" t="s">
        <v>2413</v>
      </c>
      <c r="Q2551" s="5"/>
      <c r="R2551" s="5" t="str">
        <f>IF(db[[#This Row],[QTY/ CTN]]="","",SUBSTITUTE(SUBSTITUTE(SUBSTITUTE(db[[#This Row],[QTY/ CTN]]," ","_",2),"(",""),")","")&amp;"_")</f>
        <v>120 BOX_</v>
      </c>
      <c r="S2551" s="5">
        <f>IF(db[[#This Row],[H_QTY/ CTN]]="","",SEARCH("_",db[[#This Row],[H_QTY/ CTN]]))</f>
        <v>8</v>
      </c>
      <c r="T2551" s="5">
        <f>IF(db[[#This Row],[H_QTY/ CTN]]="","",LEN(db[[#This Row],[H_QTY/ CTN]]))</f>
        <v>8</v>
      </c>
      <c r="U2551" s="40" t="str">
        <f>IF(db[[#This Row],[H_QTY/ CTN]]="","",LEFT(db[[#This Row],[H_QTY/ CTN]],db[[#This Row],[H_1]]-1))</f>
        <v>120 BOX</v>
      </c>
      <c r="V2551" s="40" t="str">
        <f>IF(NOT(db[[#This Row],[H_1]]=db[[#This Row],[H_2]]),MID(db[[#This Row],[H_QTY/ CTN]],db[[#This Row],[H_1]]+1,db[[#This Row],[H_2]]-db[[#This Row],[H_1]]-1),"")</f>
        <v/>
      </c>
      <c r="W2551" s="40" t="str">
        <f>IF(db[[#This Row],[QTY/ CTN B]]="","",LEFT(db[[#This Row],[QTY/ CTN B]],SEARCH(" ",db[[#This Row],[QTY/ CTN B]],1)-1))</f>
        <v>120</v>
      </c>
      <c r="X2551" s="40" t="str">
        <f>IF(db[[#This Row],[QTY/ CTN B]]="","",RIGHT(db[[#This Row],[QTY/ CTN B]],LEN(db[[#This Row],[QTY/ CTN B]])-SEARCH(" ",db[[#This Row],[QTY/ CTN B]],1)))</f>
        <v>BOX</v>
      </c>
      <c r="Y2551" s="40" t="str">
        <f>IF(db[[#This Row],[QTY/ CTN TG]]="",IF(db[[#This Row],[STN TG]]="","",12),LEFT(db[[#This Row],[QTY/ CTN TG]],SEARCH(" ",db[[#This Row],[QTY/ CTN TG]],1)-1))</f>
        <v/>
      </c>
      <c r="Z25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51" s="40" t="str">
        <f>IF(db[[#This Row],[STN K]]="","",IF(db[[#This Row],[STN TG]]="LSN",12,""))</f>
        <v/>
      </c>
      <c r="AB2551" s="40" t="str">
        <f>IF(db[[#This Row],[STN TG]]="LSN","PCS","")</f>
        <v/>
      </c>
      <c r="AC2551" s="40">
        <f>db[[#This Row],[QTY B]]*IF(db[[#This Row],[QTY TG]]="",1,db[[#This Row],[QTY TG]])*IF(db[[#This Row],[QTY K]]="",1,db[[#This Row],[QTY K]])</f>
        <v>120</v>
      </c>
      <c r="AD2551" s="40" t="str">
        <f>IF(db[[#This Row],[STN K]]="",IF(db[[#This Row],[STN TG]]="",db[[#This Row],[STN B]],db[[#This Row],[STN TG]]),db[[#This Row],[STN K]])</f>
        <v>BOX</v>
      </c>
      <c r="AE2551" s="40"/>
    </row>
    <row r="2552" spans="1:31" x14ac:dyDescent="0.25">
      <c r="A2552" s="40">
        <f t="shared" si="39"/>
        <v>2551</v>
      </c>
      <c r="B2552" s="5" t="str">
        <f>LOWER(SUBSTITUTE(SUBSTITUTE(SUBSTITUTE(SUBSTITUTE(SUBSTITUTE(SUBSTITUTE(SUBSTITUTE(SUBSTITUTE(db[[#This Row],[NB BM]]," ",),".",""),"-",""),"(",""),")",""),"/",""),"""",""),"+",""))</f>
        <v>asahanpayupu827miniangsa</v>
      </c>
      <c r="C2552" s="5" t="str">
        <f>LOWER(SUBSTITUTE(SUBSTITUTE(SUBSTITUTE(SUBSTITUTE(SUBSTITUTE(SUBSTITUTE(SUBSTITUTE(SUBSTITUTE(SUBSTITUTE(db[[#This Row],[NB NOTA]]," ",),".",""),"-",""),"(",""),")",""),",",""),"/",""),"""",""),"+",""))</f>
        <v>peruncingpayupu827miniangsa</v>
      </c>
      <c r="D2552" s="5" t="str">
        <f>LOWER(SUBSTITUTE(SUBSTITUTE(SUBSTITUTE(SUBSTITUTE(SUBSTITUTE(SUBSTITUTE(SUBSTITUTE(SUBSTITUTE(SUBSTITUTE(db[[#This Row],[NB PAJAK]]," ",""),"-",""),"(",""),")",""),".",""),",",""),"/",""),"""",""),"+",""))</f>
        <v/>
      </c>
      <c r="E255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asahanpayupu827miniangsa120boxuntana</v>
      </c>
      <c r="F255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peruncingpayupu827miniangsa120box</v>
      </c>
      <c r="G2552" s="5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peruncingpayupu827miniangsauntana</v>
      </c>
      <c r="H255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peruncingpayupu827miniangsa120boxuntana</v>
      </c>
      <c r="I2552" s="2" t="s">
        <v>7790</v>
      </c>
      <c r="J2552" s="2" t="s">
        <v>7791</v>
      </c>
      <c r="K2552" s="14"/>
      <c r="L2552" s="2" t="s">
        <v>1336</v>
      </c>
      <c r="M2552" s="33" t="e">
        <f>IF(db[[#This Row],[NB NOTA_C]]="","",COUNTIF([2]!B_MSK[concat],db[[#This Row],[NB NOTA_C]]))</f>
        <v>#REF!</v>
      </c>
      <c r="N2552" s="9" t="s">
        <v>1352</v>
      </c>
      <c r="O2552" s="5" t="s">
        <v>3249</v>
      </c>
      <c r="P2552" s="2" t="s">
        <v>2413</v>
      </c>
      <c r="Q2552" s="5"/>
      <c r="R2552" s="5" t="str">
        <f>IF(db[[#This Row],[QTY/ CTN]]="","",SUBSTITUTE(SUBSTITUTE(SUBSTITUTE(db[[#This Row],[QTY/ CTN]]," ","_",2),"(",""),")","")&amp;"_")</f>
        <v>120 BOX_</v>
      </c>
      <c r="S2552" s="5">
        <f>IF(db[[#This Row],[H_QTY/ CTN]]="","",SEARCH("_",db[[#This Row],[H_QTY/ CTN]]))</f>
        <v>8</v>
      </c>
      <c r="T2552" s="5">
        <f>IF(db[[#This Row],[H_QTY/ CTN]]="","",LEN(db[[#This Row],[H_QTY/ CTN]]))</f>
        <v>8</v>
      </c>
      <c r="U2552" s="40" t="str">
        <f>IF(db[[#This Row],[H_QTY/ CTN]]="","",LEFT(db[[#This Row],[H_QTY/ CTN]],db[[#This Row],[H_1]]-1))</f>
        <v>120 BOX</v>
      </c>
      <c r="V2552" s="40" t="str">
        <f>IF(NOT(db[[#This Row],[H_1]]=db[[#This Row],[H_2]]),MID(db[[#This Row],[H_QTY/ CTN]],db[[#This Row],[H_1]]+1,db[[#This Row],[H_2]]-db[[#This Row],[H_1]]-1),"")</f>
        <v/>
      </c>
      <c r="W2552" s="40" t="str">
        <f>IF(db[[#This Row],[QTY/ CTN B]]="","",LEFT(db[[#This Row],[QTY/ CTN B]],SEARCH(" ",db[[#This Row],[QTY/ CTN B]],1)-1))</f>
        <v>120</v>
      </c>
      <c r="X2552" s="40" t="str">
        <f>IF(db[[#This Row],[QTY/ CTN B]]="","",RIGHT(db[[#This Row],[QTY/ CTN B]],LEN(db[[#This Row],[QTY/ CTN B]])-SEARCH(" ",db[[#This Row],[QTY/ CTN B]],1)))</f>
        <v>BOX</v>
      </c>
      <c r="Y2552" s="40" t="str">
        <f>IF(db[[#This Row],[QTY/ CTN TG]]="",IF(db[[#This Row],[STN TG]]="","",12),LEFT(db[[#This Row],[QTY/ CTN TG]],SEARCH(" ",db[[#This Row],[QTY/ CTN TG]],1)-1))</f>
        <v/>
      </c>
      <c r="Z25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52" s="40" t="str">
        <f>IF(db[[#This Row],[STN K]]="","",IF(db[[#This Row],[STN TG]]="LSN",12,""))</f>
        <v/>
      </c>
      <c r="AB2552" s="40" t="str">
        <f>IF(db[[#This Row],[STN TG]]="LSN","PCS","")</f>
        <v/>
      </c>
      <c r="AC2552" s="40">
        <f>db[[#This Row],[QTY B]]*IF(db[[#This Row],[QTY TG]]="",1,db[[#This Row],[QTY TG]])*IF(db[[#This Row],[QTY K]]="",1,db[[#This Row],[QTY K]])</f>
        <v>120</v>
      </c>
      <c r="AD2552" s="40" t="str">
        <f>IF(db[[#This Row],[STN K]]="",IF(db[[#This Row],[STN TG]]="",db[[#This Row],[STN B]],db[[#This Row],[STN TG]]),db[[#This Row],[STN K]])</f>
        <v>BOX</v>
      </c>
      <c r="AE2552" s="40"/>
    </row>
    <row r="2553" spans="1:31" x14ac:dyDescent="0.25">
      <c r="A2553" s="40">
        <f t="shared" si="39"/>
        <v>2552</v>
      </c>
      <c r="B2553" s="5" t="str">
        <f>LOWER(SUBSTITUTE(SUBSTITUTE(SUBSTITUTE(SUBSTITUTE(SUBSTITUTE(SUBSTITUTE(SUBSTITUTE(SUBSTITUTE(db[[#This Row],[NB BM]]," ",),".",""),"-",""),"(",""),")",""),"/",""),"""",""),"+",""))</f>
        <v>asahanpayupu829bebek</v>
      </c>
      <c r="C2553" s="5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D2553" s="5" t="str">
        <f>LOWER(SUBSTITUTE(SUBSTITUTE(SUBSTITUTE(SUBSTITUTE(SUBSTITUTE(SUBSTITUTE(SUBSTITUTE(SUBSTITUTE(SUBSTITUTE(db[[#This Row],[NB PAJAK]]," ",""),"-",""),"(",""),")",""),".",""),",",""),"/",""),"""",""),"+",""))</f>
        <v/>
      </c>
      <c r="E25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asahanpayupu829bebek120boxuntana</v>
      </c>
      <c r="F25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peruncingpayupu829bebek120box</v>
      </c>
      <c r="G2553" s="5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peruncingpayupu829bebekuntana</v>
      </c>
      <c r="H25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peruncingpayupu829bebek120boxuntana</v>
      </c>
      <c r="I2553" s="2" t="s">
        <v>3243</v>
      </c>
      <c r="J2553" s="2" t="s">
        <v>3234</v>
      </c>
      <c r="K2553" s="14"/>
      <c r="L2553" s="2" t="s">
        <v>1336</v>
      </c>
      <c r="M2553" s="33" t="e">
        <f>IF(db[[#This Row],[NB NOTA_C]]="","",COUNTIF([2]!B_MSK[concat],db[[#This Row],[NB NOTA_C]]))</f>
        <v>#REF!</v>
      </c>
      <c r="N2553" s="9" t="s">
        <v>1352</v>
      </c>
      <c r="O2553" s="5" t="s">
        <v>3249</v>
      </c>
      <c r="P2553" s="2" t="s">
        <v>2413</v>
      </c>
      <c r="Q2553" s="5"/>
      <c r="R2553" s="5" t="str">
        <f>IF(db[[#This Row],[QTY/ CTN]]="","",SUBSTITUTE(SUBSTITUTE(SUBSTITUTE(db[[#This Row],[QTY/ CTN]]," ","_",2),"(",""),")","")&amp;"_")</f>
        <v>120 BOX_</v>
      </c>
      <c r="S2553" s="5">
        <f>IF(db[[#This Row],[H_QTY/ CTN]]="","",SEARCH("_",db[[#This Row],[H_QTY/ CTN]]))</f>
        <v>8</v>
      </c>
      <c r="T2553" s="5">
        <f>IF(db[[#This Row],[H_QTY/ CTN]]="","",LEN(db[[#This Row],[H_QTY/ CTN]]))</f>
        <v>8</v>
      </c>
      <c r="U2553" s="40" t="str">
        <f>IF(db[[#This Row],[H_QTY/ CTN]]="","",LEFT(db[[#This Row],[H_QTY/ CTN]],db[[#This Row],[H_1]]-1))</f>
        <v>120 BOX</v>
      </c>
      <c r="V2553" s="40" t="str">
        <f>IF(NOT(db[[#This Row],[H_1]]=db[[#This Row],[H_2]]),MID(db[[#This Row],[H_QTY/ CTN]],db[[#This Row],[H_1]]+1,db[[#This Row],[H_2]]-db[[#This Row],[H_1]]-1),"")</f>
        <v/>
      </c>
      <c r="W2553" s="40" t="str">
        <f>IF(db[[#This Row],[QTY/ CTN B]]="","",LEFT(db[[#This Row],[QTY/ CTN B]],SEARCH(" ",db[[#This Row],[QTY/ CTN B]],1)-1))</f>
        <v>120</v>
      </c>
      <c r="X2553" s="40" t="str">
        <f>IF(db[[#This Row],[QTY/ CTN B]]="","",RIGHT(db[[#This Row],[QTY/ CTN B]],LEN(db[[#This Row],[QTY/ CTN B]])-SEARCH(" ",db[[#This Row],[QTY/ CTN B]],1)))</f>
        <v>BOX</v>
      </c>
      <c r="Y2553" s="40" t="str">
        <f>IF(db[[#This Row],[QTY/ CTN TG]]="",IF(db[[#This Row],[STN TG]]="","",12),LEFT(db[[#This Row],[QTY/ CTN TG]],SEARCH(" ",db[[#This Row],[QTY/ CTN TG]],1)-1))</f>
        <v/>
      </c>
      <c r="Z25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53" s="40" t="str">
        <f>IF(db[[#This Row],[STN K]]="","",IF(db[[#This Row],[STN TG]]="LSN",12,""))</f>
        <v/>
      </c>
      <c r="AB2553" s="40" t="str">
        <f>IF(db[[#This Row],[STN TG]]="LSN","PCS","")</f>
        <v/>
      </c>
      <c r="AC2553" s="40">
        <f>db[[#This Row],[QTY B]]*IF(db[[#This Row],[QTY TG]]="",1,db[[#This Row],[QTY TG]])*IF(db[[#This Row],[QTY K]]="",1,db[[#This Row],[QTY K]])</f>
        <v>120</v>
      </c>
      <c r="AD2553" s="40" t="str">
        <f>IF(db[[#This Row],[STN K]]="",IF(db[[#This Row],[STN TG]]="",db[[#This Row],[STN B]],db[[#This Row],[STN TG]]),db[[#This Row],[STN K]])</f>
        <v>BOX</v>
      </c>
      <c r="AE2553" s="40"/>
    </row>
    <row r="2554" spans="1:31" x14ac:dyDescent="0.25">
      <c r="A2554" s="40">
        <f t="shared" si="39"/>
        <v>2553</v>
      </c>
      <c r="B2554" s="5" t="str">
        <f>LOWER(SUBSTITUTE(SUBSTITUTE(SUBSTITUTE(SUBSTITUTE(SUBSTITUTE(SUBSTITUTE(SUBSTITUTE(SUBSTITUTE(db[[#This Row],[NB BM]]," ",),".",""),"-",""),"(",""),")",""),"/",""),"""",""),"+",""))</f>
        <v>asahanpayupu830minikupu</v>
      </c>
      <c r="C2554" s="5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D2554" s="5" t="str">
        <f>LOWER(SUBSTITUTE(SUBSTITUTE(SUBSTITUTE(SUBSTITUTE(SUBSTITUTE(SUBSTITUTE(SUBSTITUTE(SUBSTITUTE(SUBSTITUTE(db[[#This Row],[NB PAJAK]]," ",""),"-",""),"(",""),")",""),".",""),",",""),"/",""),"""",""),"+",""))</f>
        <v/>
      </c>
      <c r="E255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asahanpayupu830minikupu120boxuntana</v>
      </c>
      <c r="F255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peruncingpayupu830minikupu120box</v>
      </c>
      <c r="G2554" s="5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peruncingpayupu830minikupuuntana</v>
      </c>
      <c r="H255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peruncingpayupu830minikupu120boxuntana</v>
      </c>
      <c r="I2554" s="2" t="s">
        <v>3244</v>
      </c>
      <c r="J2554" s="2" t="s">
        <v>3235</v>
      </c>
      <c r="K2554" s="14"/>
      <c r="L2554" s="2" t="s">
        <v>1336</v>
      </c>
      <c r="M2554" s="33" t="e">
        <f>IF(db[[#This Row],[NB NOTA_C]]="","",COUNTIF([2]!B_MSK[concat],db[[#This Row],[NB NOTA_C]]))</f>
        <v>#REF!</v>
      </c>
      <c r="N2554" s="9" t="s">
        <v>1352</v>
      </c>
      <c r="O2554" s="5" t="s">
        <v>3249</v>
      </c>
      <c r="P2554" s="2" t="s">
        <v>2413</v>
      </c>
      <c r="Q2554" s="5"/>
      <c r="R2554" s="5" t="str">
        <f>IF(db[[#This Row],[QTY/ CTN]]="","",SUBSTITUTE(SUBSTITUTE(SUBSTITUTE(db[[#This Row],[QTY/ CTN]]," ","_",2),"(",""),")","")&amp;"_")</f>
        <v>120 BOX_</v>
      </c>
      <c r="S2554" s="5">
        <f>IF(db[[#This Row],[H_QTY/ CTN]]="","",SEARCH("_",db[[#This Row],[H_QTY/ CTN]]))</f>
        <v>8</v>
      </c>
      <c r="T2554" s="5">
        <f>IF(db[[#This Row],[H_QTY/ CTN]]="","",LEN(db[[#This Row],[H_QTY/ CTN]]))</f>
        <v>8</v>
      </c>
      <c r="U2554" s="40" t="str">
        <f>IF(db[[#This Row],[H_QTY/ CTN]]="","",LEFT(db[[#This Row],[H_QTY/ CTN]],db[[#This Row],[H_1]]-1))</f>
        <v>120 BOX</v>
      </c>
      <c r="V2554" s="40" t="str">
        <f>IF(NOT(db[[#This Row],[H_1]]=db[[#This Row],[H_2]]),MID(db[[#This Row],[H_QTY/ CTN]],db[[#This Row],[H_1]]+1,db[[#This Row],[H_2]]-db[[#This Row],[H_1]]-1),"")</f>
        <v/>
      </c>
      <c r="W2554" s="40" t="str">
        <f>IF(db[[#This Row],[QTY/ CTN B]]="","",LEFT(db[[#This Row],[QTY/ CTN B]],SEARCH(" ",db[[#This Row],[QTY/ CTN B]],1)-1))</f>
        <v>120</v>
      </c>
      <c r="X2554" s="40" t="str">
        <f>IF(db[[#This Row],[QTY/ CTN B]]="","",RIGHT(db[[#This Row],[QTY/ CTN B]],LEN(db[[#This Row],[QTY/ CTN B]])-SEARCH(" ",db[[#This Row],[QTY/ CTN B]],1)))</f>
        <v>BOX</v>
      </c>
      <c r="Y2554" s="40" t="str">
        <f>IF(db[[#This Row],[QTY/ CTN TG]]="",IF(db[[#This Row],[STN TG]]="","",12),LEFT(db[[#This Row],[QTY/ CTN TG]],SEARCH(" ",db[[#This Row],[QTY/ CTN TG]],1)-1))</f>
        <v/>
      </c>
      <c r="Z25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54" s="40" t="str">
        <f>IF(db[[#This Row],[STN K]]="","",IF(db[[#This Row],[STN TG]]="LSN",12,""))</f>
        <v/>
      </c>
      <c r="AB2554" s="40" t="str">
        <f>IF(db[[#This Row],[STN TG]]="LSN","PCS","")</f>
        <v/>
      </c>
      <c r="AC2554" s="40">
        <f>db[[#This Row],[QTY B]]*IF(db[[#This Row],[QTY TG]]="",1,db[[#This Row],[QTY TG]])*IF(db[[#This Row],[QTY K]]="",1,db[[#This Row],[QTY K]])</f>
        <v>120</v>
      </c>
      <c r="AD2554" s="40" t="str">
        <f>IF(db[[#This Row],[STN K]]="",IF(db[[#This Row],[STN TG]]="",db[[#This Row],[STN B]],db[[#This Row],[STN TG]]),db[[#This Row],[STN K]])</f>
        <v>BOX</v>
      </c>
      <c r="AE2554" s="40"/>
    </row>
    <row r="2555" spans="1:31" x14ac:dyDescent="0.25">
      <c r="A2555" s="40">
        <f t="shared" si="39"/>
        <v>2554</v>
      </c>
      <c r="B2555" s="5" t="str">
        <f>LOWER(SUBSTITUTE(SUBSTITUTE(SUBSTITUTE(SUBSTITUTE(SUBSTITUTE(SUBSTITUTE(SUBSTITUTE(SUBSTITUTE(db[[#This Row],[NB BM]]," ",),".",""),"-",""),"(",""),")",""),"/",""),"""",""),"+",""))</f>
        <v>asahanpayupu831miniikan</v>
      </c>
      <c r="C2555" s="5" t="str">
        <f>LOWER(SUBSTITUTE(SUBSTITUTE(SUBSTITUTE(SUBSTITUTE(SUBSTITUTE(SUBSTITUTE(SUBSTITUTE(SUBSTITUTE(SUBSTITUTE(db[[#This Row],[NB NOTA]]," ",),".",""),"-",""),"(",""),")",""),",",""),"/",""),"""",""),"+",""))</f>
        <v>peruncingpayupu831miniikan</v>
      </c>
      <c r="D2555" s="5" t="str">
        <f>LOWER(SUBSTITUTE(SUBSTITUTE(SUBSTITUTE(SUBSTITUTE(SUBSTITUTE(SUBSTITUTE(SUBSTITUTE(SUBSTITUTE(SUBSTITUTE(db[[#This Row],[NB PAJAK]]," ",""),"-",""),"(",""),")",""),".",""),",",""),"/",""),"""",""),"+",""))</f>
        <v/>
      </c>
      <c r="E255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asahanpayupu831miniikan120boxuntana</v>
      </c>
      <c r="F255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peruncingpayupu831miniikan120box</v>
      </c>
      <c r="G2555" s="5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peruncingpayupu831miniikanuntana</v>
      </c>
      <c r="H255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peruncingpayupu831miniikan120boxuntana</v>
      </c>
      <c r="I2555" s="2" t="s">
        <v>7772</v>
      </c>
      <c r="J2555" s="2" t="s">
        <v>7771</v>
      </c>
      <c r="K2555" s="14"/>
      <c r="L2555" s="2" t="s">
        <v>1336</v>
      </c>
      <c r="M2555" s="33" t="e">
        <f>IF(db[[#This Row],[NB NOTA_C]]="","",COUNTIF([2]!B_MSK[concat],db[[#This Row],[NB NOTA_C]]))</f>
        <v>#REF!</v>
      </c>
      <c r="N2555" s="9" t="s">
        <v>1352</v>
      </c>
      <c r="O2555" s="5" t="s">
        <v>3249</v>
      </c>
      <c r="P2555" s="2" t="s">
        <v>2413</v>
      </c>
      <c r="Q2555" s="5"/>
      <c r="R2555" s="5" t="str">
        <f>IF(db[[#This Row],[QTY/ CTN]]="","",SUBSTITUTE(SUBSTITUTE(SUBSTITUTE(db[[#This Row],[QTY/ CTN]]," ","_",2),"(",""),")","")&amp;"_")</f>
        <v>120 BOX_</v>
      </c>
      <c r="S2555" s="5">
        <f>IF(db[[#This Row],[H_QTY/ CTN]]="","",SEARCH("_",db[[#This Row],[H_QTY/ CTN]]))</f>
        <v>8</v>
      </c>
      <c r="T2555" s="5">
        <f>IF(db[[#This Row],[H_QTY/ CTN]]="","",LEN(db[[#This Row],[H_QTY/ CTN]]))</f>
        <v>8</v>
      </c>
      <c r="U2555" s="40" t="str">
        <f>IF(db[[#This Row],[H_QTY/ CTN]]="","",LEFT(db[[#This Row],[H_QTY/ CTN]],db[[#This Row],[H_1]]-1))</f>
        <v>120 BOX</v>
      </c>
      <c r="V2555" s="40" t="str">
        <f>IF(NOT(db[[#This Row],[H_1]]=db[[#This Row],[H_2]]),MID(db[[#This Row],[H_QTY/ CTN]],db[[#This Row],[H_1]]+1,db[[#This Row],[H_2]]-db[[#This Row],[H_1]]-1),"")</f>
        <v/>
      </c>
      <c r="W2555" s="40" t="str">
        <f>IF(db[[#This Row],[QTY/ CTN B]]="","",LEFT(db[[#This Row],[QTY/ CTN B]],SEARCH(" ",db[[#This Row],[QTY/ CTN B]],1)-1))</f>
        <v>120</v>
      </c>
      <c r="X2555" s="40" t="str">
        <f>IF(db[[#This Row],[QTY/ CTN B]]="","",RIGHT(db[[#This Row],[QTY/ CTN B]],LEN(db[[#This Row],[QTY/ CTN B]])-SEARCH(" ",db[[#This Row],[QTY/ CTN B]],1)))</f>
        <v>BOX</v>
      </c>
      <c r="Y2555" s="40" t="str">
        <f>IF(db[[#This Row],[QTY/ CTN TG]]="",IF(db[[#This Row],[STN TG]]="","",12),LEFT(db[[#This Row],[QTY/ CTN TG]],SEARCH(" ",db[[#This Row],[QTY/ CTN TG]],1)-1))</f>
        <v/>
      </c>
      <c r="Z25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55" s="40" t="str">
        <f>IF(db[[#This Row],[STN K]]="","",IF(db[[#This Row],[STN TG]]="LSN",12,""))</f>
        <v/>
      </c>
      <c r="AB2555" s="40" t="str">
        <f>IF(db[[#This Row],[STN TG]]="LSN","PCS","")</f>
        <v/>
      </c>
      <c r="AC2555" s="40">
        <f>db[[#This Row],[QTY B]]*IF(db[[#This Row],[QTY TG]]="",1,db[[#This Row],[QTY TG]])*IF(db[[#This Row],[QTY K]]="",1,db[[#This Row],[QTY K]])</f>
        <v>120</v>
      </c>
      <c r="AD2555" s="40" t="str">
        <f>IF(db[[#This Row],[STN K]]="",IF(db[[#This Row],[STN TG]]="",db[[#This Row],[STN B]],db[[#This Row],[STN TG]]),db[[#This Row],[STN K]])</f>
        <v>BOX</v>
      </c>
      <c r="AE2555" s="40"/>
    </row>
    <row r="2556" spans="1:31" x14ac:dyDescent="0.25">
      <c r="A2556" s="40">
        <f t="shared" si="39"/>
        <v>2555</v>
      </c>
      <c r="B2556" s="5" t="str">
        <f>LOWER(SUBSTITUTE(SUBSTITUTE(SUBSTITUTE(SUBSTITUTE(SUBSTITUTE(SUBSTITUTE(SUBSTITUTE(SUBSTITUTE(db[[#This Row],[NB BM]]," ",),".",""),"-",""),"(",""),")",""),"/",""),"""",""),"+",""))</f>
        <v>asahanpayupu835minilumba</v>
      </c>
      <c r="C2556" s="5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D2556" s="5" t="str">
        <f>LOWER(SUBSTITUTE(SUBSTITUTE(SUBSTITUTE(SUBSTITUTE(SUBSTITUTE(SUBSTITUTE(SUBSTITUTE(SUBSTITUTE(SUBSTITUTE(db[[#This Row],[NB PAJAK]]," ",""),"-",""),"(",""),")",""),".",""),",",""),"/",""),"""",""),"+",""))</f>
        <v/>
      </c>
      <c r="E255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asahanpayupu835minilumba120boxuntana</v>
      </c>
      <c r="F255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peruncingpayupu835minilumba120box</v>
      </c>
      <c r="G2556" s="5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peruncingpayupu835minilumbauntana</v>
      </c>
      <c r="H255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peruncingpayupu835minilumba120boxuntana</v>
      </c>
      <c r="I2556" s="2" t="s">
        <v>3245</v>
      </c>
      <c r="J2556" s="2" t="s">
        <v>3236</v>
      </c>
      <c r="K2556" s="14"/>
      <c r="L2556" s="2" t="s">
        <v>1336</v>
      </c>
      <c r="M2556" s="33" t="e">
        <f>IF(db[[#This Row],[NB NOTA_C]]="","",COUNTIF([2]!B_MSK[concat],db[[#This Row],[NB NOTA_C]]))</f>
        <v>#REF!</v>
      </c>
      <c r="N2556" s="9" t="s">
        <v>1352</v>
      </c>
      <c r="O2556" s="5" t="s">
        <v>3249</v>
      </c>
      <c r="P2556" s="2" t="s">
        <v>2413</v>
      </c>
      <c r="Q2556" s="5"/>
      <c r="R2556" s="5" t="str">
        <f>IF(db[[#This Row],[QTY/ CTN]]="","",SUBSTITUTE(SUBSTITUTE(SUBSTITUTE(db[[#This Row],[QTY/ CTN]]," ","_",2),"(",""),")","")&amp;"_")</f>
        <v>120 BOX_</v>
      </c>
      <c r="S2556" s="5">
        <f>IF(db[[#This Row],[H_QTY/ CTN]]="","",SEARCH("_",db[[#This Row],[H_QTY/ CTN]]))</f>
        <v>8</v>
      </c>
      <c r="T2556" s="5">
        <f>IF(db[[#This Row],[H_QTY/ CTN]]="","",LEN(db[[#This Row],[H_QTY/ CTN]]))</f>
        <v>8</v>
      </c>
      <c r="U2556" s="40" t="str">
        <f>IF(db[[#This Row],[H_QTY/ CTN]]="","",LEFT(db[[#This Row],[H_QTY/ CTN]],db[[#This Row],[H_1]]-1))</f>
        <v>120 BOX</v>
      </c>
      <c r="V2556" s="40" t="str">
        <f>IF(NOT(db[[#This Row],[H_1]]=db[[#This Row],[H_2]]),MID(db[[#This Row],[H_QTY/ CTN]],db[[#This Row],[H_1]]+1,db[[#This Row],[H_2]]-db[[#This Row],[H_1]]-1),"")</f>
        <v/>
      </c>
      <c r="W2556" s="40" t="str">
        <f>IF(db[[#This Row],[QTY/ CTN B]]="","",LEFT(db[[#This Row],[QTY/ CTN B]],SEARCH(" ",db[[#This Row],[QTY/ CTN B]],1)-1))</f>
        <v>120</v>
      </c>
      <c r="X2556" s="40" t="str">
        <f>IF(db[[#This Row],[QTY/ CTN B]]="","",RIGHT(db[[#This Row],[QTY/ CTN B]],LEN(db[[#This Row],[QTY/ CTN B]])-SEARCH(" ",db[[#This Row],[QTY/ CTN B]],1)))</f>
        <v>BOX</v>
      </c>
      <c r="Y2556" s="40" t="str">
        <f>IF(db[[#This Row],[QTY/ CTN TG]]="",IF(db[[#This Row],[STN TG]]="","",12),LEFT(db[[#This Row],[QTY/ CTN TG]],SEARCH(" ",db[[#This Row],[QTY/ CTN TG]],1)-1))</f>
        <v/>
      </c>
      <c r="Z25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56" s="40" t="str">
        <f>IF(db[[#This Row],[STN K]]="","",IF(db[[#This Row],[STN TG]]="LSN",12,""))</f>
        <v/>
      </c>
      <c r="AB2556" s="40" t="str">
        <f>IF(db[[#This Row],[STN TG]]="LSN","PCS","")</f>
        <v/>
      </c>
      <c r="AC2556" s="40">
        <f>db[[#This Row],[QTY B]]*IF(db[[#This Row],[QTY TG]]="",1,db[[#This Row],[QTY TG]])*IF(db[[#This Row],[QTY K]]="",1,db[[#This Row],[QTY K]])</f>
        <v>120</v>
      </c>
      <c r="AD2556" s="40" t="str">
        <f>IF(db[[#This Row],[STN K]]="",IF(db[[#This Row],[STN TG]]="",db[[#This Row],[STN B]],db[[#This Row],[STN TG]]),db[[#This Row],[STN K]])</f>
        <v>BOX</v>
      </c>
      <c r="AE2556" s="40"/>
    </row>
    <row r="2557" spans="1:31" x14ac:dyDescent="0.25">
      <c r="A2557" s="40">
        <f t="shared" si="39"/>
        <v>2556</v>
      </c>
      <c r="B2557" s="5" t="str">
        <f>LOWER(SUBSTITUTE(SUBSTITUTE(SUBSTITUTE(SUBSTITUTE(SUBSTITUTE(SUBSTITUTE(SUBSTITUTE(SUBSTITUTE(db[[#This Row],[NB BM]]," ",),".",""),"-",""),"(",""),")",""),"/",""),"""",""),"+",""))</f>
        <v>asahanpayupu844miniloco</v>
      </c>
      <c r="C2557" s="5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D2557" s="5" t="str">
        <f>LOWER(SUBSTITUTE(SUBSTITUTE(SUBSTITUTE(SUBSTITUTE(SUBSTITUTE(SUBSTITUTE(SUBSTITUTE(SUBSTITUTE(SUBSTITUTE(db[[#This Row],[NB PAJAK]]," ",""),"-",""),"(",""),")",""),".",""),",",""),"/",""),"""",""),"+",""))</f>
        <v/>
      </c>
      <c r="E255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asahanpayupu844miniloco120boxuntana</v>
      </c>
      <c r="F255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peruncingpayupu844miniloco120box</v>
      </c>
      <c r="G2557" s="5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peruncingpayupu844minilocountana</v>
      </c>
      <c r="H255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peruncingpayupu844miniloco120boxuntana</v>
      </c>
      <c r="I2557" s="2" t="s">
        <v>3246</v>
      </c>
      <c r="J2557" s="2" t="s">
        <v>3237</v>
      </c>
      <c r="K2557" s="14"/>
      <c r="L2557" s="2" t="s">
        <v>1336</v>
      </c>
      <c r="M2557" s="33" t="e">
        <f>IF(db[[#This Row],[NB NOTA_C]]="","",COUNTIF([2]!B_MSK[concat],db[[#This Row],[NB NOTA_C]]))</f>
        <v>#REF!</v>
      </c>
      <c r="N2557" s="9" t="s">
        <v>1352</v>
      </c>
      <c r="O2557" s="5" t="s">
        <v>3249</v>
      </c>
      <c r="P2557" s="2" t="s">
        <v>2413</v>
      </c>
      <c r="Q2557" s="5"/>
      <c r="R2557" s="5" t="str">
        <f>IF(db[[#This Row],[QTY/ CTN]]="","",SUBSTITUTE(SUBSTITUTE(SUBSTITUTE(db[[#This Row],[QTY/ CTN]]," ","_",2),"(",""),")","")&amp;"_")</f>
        <v>120 BOX_</v>
      </c>
      <c r="S2557" s="5">
        <f>IF(db[[#This Row],[H_QTY/ CTN]]="","",SEARCH("_",db[[#This Row],[H_QTY/ CTN]]))</f>
        <v>8</v>
      </c>
      <c r="T2557" s="5">
        <f>IF(db[[#This Row],[H_QTY/ CTN]]="","",LEN(db[[#This Row],[H_QTY/ CTN]]))</f>
        <v>8</v>
      </c>
      <c r="U2557" s="40" t="str">
        <f>IF(db[[#This Row],[H_QTY/ CTN]]="","",LEFT(db[[#This Row],[H_QTY/ CTN]],db[[#This Row],[H_1]]-1))</f>
        <v>120 BOX</v>
      </c>
      <c r="V2557" s="40" t="str">
        <f>IF(NOT(db[[#This Row],[H_1]]=db[[#This Row],[H_2]]),MID(db[[#This Row],[H_QTY/ CTN]],db[[#This Row],[H_1]]+1,db[[#This Row],[H_2]]-db[[#This Row],[H_1]]-1),"")</f>
        <v/>
      </c>
      <c r="W2557" s="40" t="str">
        <f>IF(db[[#This Row],[QTY/ CTN B]]="","",LEFT(db[[#This Row],[QTY/ CTN B]],SEARCH(" ",db[[#This Row],[QTY/ CTN B]],1)-1))</f>
        <v>120</v>
      </c>
      <c r="X2557" s="40" t="str">
        <f>IF(db[[#This Row],[QTY/ CTN B]]="","",RIGHT(db[[#This Row],[QTY/ CTN B]],LEN(db[[#This Row],[QTY/ CTN B]])-SEARCH(" ",db[[#This Row],[QTY/ CTN B]],1)))</f>
        <v>BOX</v>
      </c>
      <c r="Y2557" s="40" t="str">
        <f>IF(db[[#This Row],[QTY/ CTN TG]]="",IF(db[[#This Row],[STN TG]]="","",12),LEFT(db[[#This Row],[QTY/ CTN TG]],SEARCH(" ",db[[#This Row],[QTY/ CTN TG]],1)-1))</f>
        <v/>
      </c>
      <c r="Z25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57" s="40" t="str">
        <f>IF(db[[#This Row],[STN K]]="","",IF(db[[#This Row],[STN TG]]="LSN",12,""))</f>
        <v/>
      </c>
      <c r="AB2557" s="40" t="str">
        <f>IF(db[[#This Row],[STN TG]]="LSN","PCS","")</f>
        <v/>
      </c>
      <c r="AC2557" s="40">
        <f>db[[#This Row],[QTY B]]*IF(db[[#This Row],[QTY TG]]="",1,db[[#This Row],[QTY TG]])*IF(db[[#This Row],[QTY K]]="",1,db[[#This Row],[QTY K]])</f>
        <v>120</v>
      </c>
      <c r="AD2557" s="40" t="str">
        <f>IF(db[[#This Row],[STN K]]="",IF(db[[#This Row],[STN TG]]="",db[[#This Row],[STN B]],db[[#This Row],[STN TG]]),db[[#This Row],[STN K]])</f>
        <v>BOX</v>
      </c>
      <c r="AE2557" s="40"/>
    </row>
    <row r="2558" spans="1:31" x14ac:dyDescent="0.25">
      <c r="A2558" s="40">
        <f t="shared" si="39"/>
        <v>2557</v>
      </c>
      <c r="B2558" s="5" t="str">
        <f>LOWER(SUBSTITUTE(SUBSTITUTE(SUBSTITUTE(SUBSTITUTE(SUBSTITUTE(SUBSTITUTE(SUBSTITUTE(SUBSTITUTE(db[[#This Row],[NB BM]]," ",),".",""),"-",""),"(",""),")",""),"/",""),"""",""),"+",""))</f>
        <v>asahanpayupu845minikepiting</v>
      </c>
      <c r="C2558" s="5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D2558" s="5" t="str">
        <f>LOWER(SUBSTITUTE(SUBSTITUTE(SUBSTITUTE(SUBSTITUTE(SUBSTITUTE(SUBSTITUTE(SUBSTITUTE(SUBSTITUTE(SUBSTITUTE(db[[#This Row],[NB PAJAK]]," ",""),"-",""),"(",""),")",""),".",""),",",""),"/",""),"""",""),"+",""))</f>
        <v/>
      </c>
      <c r="E255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asahanpayupu845minikepiting120boxuntana</v>
      </c>
      <c r="F255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peruncingpayupu845minikepiting120box</v>
      </c>
      <c r="G2558" s="5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peruncingpayupu845minikepitinguntana</v>
      </c>
      <c r="H255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peruncingpayupu845minikepiting120boxuntana</v>
      </c>
      <c r="I2558" s="2" t="s">
        <v>3301</v>
      </c>
      <c r="J2558" s="2" t="s">
        <v>3269</v>
      </c>
      <c r="K2558" s="14"/>
      <c r="L2558" s="2" t="s">
        <v>1336</v>
      </c>
      <c r="M2558" s="33" t="e">
        <f>IF(db[[#This Row],[NB NOTA_C]]="","",COUNTIF([2]!B_MSK[concat],db[[#This Row],[NB NOTA_C]]))</f>
        <v>#REF!</v>
      </c>
      <c r="N2558" s="9" t="s">
        <v>1352</v>
      </c>
      <c r="O2558" s="5" t="s">
        <v>3249</v>
      </c>
      <c r="P2558" s="2" t="s">
        <v>2413</v>
      </c>
      <c r="Q2558" s="5"/>
      <c r="R2558" s="5" t="str">
        <f>IF(db[[#This Row],[QTY/ CTN]]="","",SUBSTITUTE(SUBSTITUTE(SUBSTITUTE(db[[#This Row],[QTY/ CTN]]," ","_",2),"(",""),")","")&amp;"_")</f>
        <v>120 BOX_</v>
      </c>
      <c r="S2558" s="5">
        <f>IF(db[[#This Row],[H_QTY/ CTN]]="","",SEARCH("_",db[[#This Row],[H_QTY/ CTN]]))</f>
        <v>8</v>
      </c>
      <c r="T2558" s="5">
        <f>IF(db[[#This Row],[H_QTY/ CTN]]="","",LEN(db[[#This Row],[H_QTY/ CTN]]))</f>
        <v>8</v>
      </c>
      <c r="U2558" s="40" t="str">
        <f>IF(db[[#This Row],[H_QTY/ CTN]]="","",LEFT(db[[#This Row],[H_QTY/ CTN]],db[[#This Row],[H_1]]-1))</f>
        <v>120 BOX</v>
      </c>
      <c r="V2558" s="40" t="str">
        <f>IF(NOT(db[[#This Row],[H_1]]=db[[#This Row],[H_2]]),MID(db[[#This Row],[H_QTY/ CTN]],db[[#This Row],[H_1]]+1,db[[#This Row],[H_2]]-db[[#This Row],[H_1]]-1),"")</f>
        <v/>
      </c>
      <c r="W2558" s="40" t="str">
        <f>IF(db[[#This Row],[QTY/ CTN B]]="","",LEFT(db[[#This Row],[QTY/ CTN B]],SEARCH(" ",db[[#This Row],[QTY/ CTN B]],1)-1))</f>
        <v>120</v>
      </c>
      <c r="X2558" s="40" t="str">
        <f>IF(db[[#This Row],[QTY/ CTN B]]="","",RIGHT(db[[#This Row],[QTY/ CTN B]],LEN(db[[#This Row],[QTY/ CTN B]])-SEARCH(" ",db[[#This Row],[QTY/ CTN B]],1)))</f>
        <v>BOX</v>
      </c>
      <c r="Y2558" s="40" t="str">
        <f>IF(db[[#This Row],[QTY/ CTN TG]]="",IF(db[[#This Row],[STN TG]]="","",12),LEFT(db[[#This Row],[QTY/ CTN TG]],SEARCH(" ",db[[#This Row],[QTY/ CTN TG]],1)-1))</f>
        <v/>
      </c>
      <c r="Z25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58" s="40" t="str">
        <f>IF(db[[#This Row],[STN K]]="","",IF(db[[#This Row],[STN TG]]="LSN",12,""))</f>
        <v/>
      </c>
      <c r="AB2558" s="40" t="str">
        <f>IF(db[[#This Row],[STN TG]]="LSN","PCS","")</f>
        <v/>
      </c>
      <c r="AC2558" s="40">
        <f>db[[#This Row],[QTY B]]*IF(db[[#This Row],[QTY TG]]="",1,db[[#This Row],[QTY TG]])*IF(db[[#This Row],[QTY K]]="",1,db[[#This Row],[QTY K]])</f>
        <v>120</v>
      </c>
      <c r="AD2558" s="40" t="str">
        <f>IF(db[[#This Row],[STN K]]="",IF(db[[#This Row],[STN TG]]="",db[[#This Row],[STN B]],db[[#This Row],[STN TG]]),db[[#This Row],[STN K]])</f>
        <v>BOX</v>
      </c>
      <c r="AE2558" s="40"/>
    </row>
    <row r="2559" spans="1:31" x14ac:dyDescent="0.25">
      <c r="A2559" s="40">
        <f t="shared" si="39"/>
        <v>2558</v>
      </c>
      <c r="B2559" s="5" t="str">
        <f>LOWER(SUBSTITUTE(SUBSTITUTE(SUBSTITUTE(SUBSTITUTE(SUBSTITUTE(SUBSTITUTE(SUBSTITUTE(SUBSTITUTE(db[[#This Row],[NB BM]]," ",),".",""),"-",""),"(",""),")",""),"/",""),"""",""),"+",""))</f>
        <v>asahanpayupu846minikudagoyang</v>
      </c>
      <c r="C2559" s="5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D2559" s="5" t="str">
        <f>LOWER(SUBSTITUTE(SUBSTITUTE(SUBSTITUTE(SUBSTITUTE(SUBSTITUTE(SUBSTITUTE(SUBSTITUTE(SUBSTITUTE(SUBSTITUTE(db[[#This Row],[NB PAJAK]]," ",""),"-",""),"(",""),")",""),".",""),",",""),"/",""),"""",""),"+",""))</f>
        <v/>
      </c>
      <c r="E255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asahanpayupu846minikudagoyang120boxuntana</v>
      </c>
      <c r="F255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peruncingpayupu846minikudagoyang120box</v>
      </c>
      <c r="G2559" s="5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peruncingpayupu846minikudagoyanguntana</v>
      </c>
      <c r="H255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peruncingpayupu846minikudagoyang120boxuntana</v>
      </c>
      <c r="I2559" s="2" t="s">
        <v>3247</v>
      </c>
      <c r="J2559" s="2" t="s">
        <v>3238</v>
      </c>
      <c r="K2559" s="14"/>
      <c r="L2559" s="2" t="s">
        <v>1336</v>
      </c>
      <c r="M2559" s="33" t="e">
        <f>IF(db[[#This Row],[NB NOTA_C]]="","",COUNTIF([2]!B_MSK[concat],db[[#This Row],[NB NOTA_C]]))</f>
        <v>#REF!</v>
      </c>
      <c r="N2559" s="9" t="s">
        <v>1352</v>
      </c>
      <c r="O2559" s="5" t="s">
        <v>3249</v>
      </c>
      <c r="P2559" s="2" t="s">
        <v>2413</v>
      </c>
      <c r="Q2559" s="5"/>
      <c r="R2559" s="5" t="str">
        <f>IF(db[[#This Row],[QTY/ CTN]]="","",SUBSTITUTE(SUBSTITUTE(SUBSTITUTE(db[[#This Row],[QTY/ CTN]]," ","_",2),"(",""),")","")&amp;"_")</f>
        <v>120 BOX_</v>
      </c>
      <c r="S2559" s="5">
        <f>IF(db[[#This Row],[H_QTY/ CTN]]="","",SEARCH("_",db[[#This Row],[H_QTY/ CTN]]))</f>
        <v>8</v>
      </c>
      <c r="T2559" s="5">
        <f>IF(db[[#This Row],[H_QTY/ CTN]]="","",LEN(db[[#This Row],[H_QTY/ CTN]]))</f>
        <v>8</v>
      </c>
      <c r="U2559" s="40" t="str">
        <f>IF(db[[#This Row],[H_QTY/ CTN]]="","",LEFT(db[[#This Row],[H_QTY/ CTN]],db[[#This Row],[H_1]]-1))</f>
        <v>120 BOX</v>
      </c>
      <c r="V2559" s="40" t="str">
        <f>IF(NOT(db[[#This Row],[H_1]]=db[[#This Row],[H_2]]),MID(db[[#This Row],[H_QTY/ CTN]],db[[#This Row],[H_1]]+1,db[[#This Row],[H_2]]-db[[#This Row],[H_1]]-1),"")</f>
        <v/>
      </c>
      <c r="W2559" s="40" t="str">
        <f>IF(db[[#This Row],[QTY/ CTN B]]="","",LEFT(db[[#This Row],[QTY/ CTN B]],SEARCH(" ",db[[#This Row],[QTY/ CTN B]],1)-1))</f>
        <v>120</v>
      </c>
      <c r="X2559" s="40" t="str">
        <f>IF(db[[#This Row],[QTY/ CTN B]]="","",RIGHT(db[[#This Row],[QTY/ CTN B]],LEN(db[[#This Row],[QTY/ CTN B]])-SEARCH(" ",db[[#This Row],[QTY/ CTN B]],1)))</f>
        <v>BOX</v>
      </c>
      <c r="Y2559" s="40" t="str">
        <f>IF(db[[#This Row],[QTY/ CTN TG]]="",IF(db[[#This Row],[STN TG]]="","",12),LEFT(db[[#This Row],[QTY/ CTN TG]],SEARCH(" ",db[[#This Row],[QTY/ CTN TG]],1)-1))</f>
        <v/>
      </c>
      <c r="Z25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59" s="40" t="str">
        <f>IF(db[[#This Row],[STN K]]="","",IF(db[[#This Row],[STN TG]]="LSN",12,""))</f>
        <v/>
      </c>
      <c r="AB2559" s="40" t="str">
        <f>IF(db[[#This Row],[STN TG]]="LSN","PCS","")</f>
        <v/>
      </c>
      <c r="AC2559" s="40">
        <f>db[[#This Row],[QTY B]]*IF(db[[#This Row],[QTY TG]]="",1,db[[#This Row],[QTY TG]])*IF(db[[#This Row],[QTY K]]="",1,db[[#This Row],[QTY K]])</f>
        <v>120</v>
      </c>
      <c r="AD2559" s="40" t="str">
        <f>IF(db[[#This Row],[STN K]]="",IF(db[[#This Row],[STN TG]]="",db[[#This Row],[STN B]],db[[#This Row],[STN TG]]),db[[#This Row],[STN K]])</f>
        <v>BOX</v>
      </c>
      <c r="AE2559" s="40"/>
    </row>
    <row r="2560" spans="1:31" x14ac:dyDescent="0.25">
      <c r="A2560" s="40">
        <f>ROW()-1</f>
        <v>2559</v>
      </c>
      <c r="B2560" s="5" t="str">
        <f>LOWER(SUBSTITUTE(SUBSTITUTE(SUBSTITUTE(SUBSTITUTE(SUBSTITUTE(SUBSTITUTE(SUBSTITUTE(SUBSTITUTE(db[[#This Row],[NB BM]]," ",),".",""),"-",""),"(",""),")",""),"/",""),"""",""),"+",""))</f>
        <v>asahanpayupu847minikura</v>
      </c>
      <c r="C2560" s="5" t="str">
        <f>LOWER(SUBSTITUTE(SUBSTITUTE(SUBSTITUTE(SUBSTITUTE(SUBSTITUTE(SUBSTITUTE(SUBSTITUTE(SUBSTITUTE(SUBSTITUTE(db[[#This Row],[NB NOTA]]," ",),".",""),"-",""),"(",""),")",""),",",""),"/",""),"""",""),"+",""))</f>
        <v>peruncingpayupu847minikura</v>
      </c>
      <c r="D2560" s="5" t="str">
        <f>LOWER(SUBSTITUTE(SUBSTITUTE(SUBSTITUTE(SUBSTITUTE(SUBSTITUTE(SUBSTITUTE(SUBSTITUTE(SUBSTITUTE(SUBSTITUTE(db[[#This Row],[NB PAJAK]]," ",""),"-",""),"(",""),")",""),".",""),",",""),"/",""),"""",""),"+",""))</f>
        <v/>
      </c>
      <c r="E256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asahanpayupu847minikura121boxuntana</v>
      </c>
      <c r="F256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peruncingpayupu847minikura121box</v>
      </c>
      <c r="G2560" s="5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peruncingpayupu847minikurauntana</v>
      </c>
      <c r="H256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peruncingpayupu847minikura121boxuntana</v>
      </c>
      <c r="I2560" s="2" t="s">
        <v>7775</v>
      </c>
      <c r="J2560" s="2" t="s">
        <v>7773</v>
      </c>
      <c r="K2560" s="14"/>
      <c r="L2560" s="2" t="s">
        <v>1336</v>
      </c>
      <c r="M2560" s="33" t="e">
        <f>IF(db[[#This Row],[NB NOTA_C]]="","",COUNTIF([2]!B_MSK[concat],db[[#This Row],[NB NOTA_C]]))</f>
        <v>#REF!</v>
      </c>
      <c r="N2560" s="9" t="s">
        <v>1352</v>
      </c>
      <c r="O2560" s="5" t="s">
        <v>7777</v>
      </c>
      <c r="P2560" s="2" t="s">
        <v>2413</v>
      </c>
      <c r="Q2560" s="5"/>
      <c r="R2560" s="5" t="str">
        <f>IF(db[[#This Row],[QTY/ CTN]]="","",SUBSTITUTE(SUBSTITUTE(SUBSTITUTE(db[[#This Row],[QTY/ CTN]]," ","_",2),"(",""),")","")&amp;"_")</f>
        <v>121 BOX_</v>
      </c>
      <c r="S2560" s="5">
        <f>IF(db[[#This Row],[H_QTY/ CTN]]="","",SEARCH("_",db[[#This Row],[H_QTY/ CTN]]))</f>
        <v>8</v>
      </c>
      <c r="T2560" s="5">
        <f>IF(db[[#This Row],[H_QTY/ CTN]]="","",LEN(db[[#This Row],[H_QTY/ CTN]]))</f>
        <v>8</v>
      </c>
      <c r="U2560" s="40" t="str">
        <f>IF(db[[#This Row],[H_QTY/ CTN]]="","",LEFT(db[[#This Row],[H_QTY/ CTN]],db[[#This Row],[H_1]]-1))</f>
        <v>121 BOX</v>
      </c>
      <c r="V2560" s="40" t="str">
        <f>IF(NOT(db[[#This Row],[H_1]]=db[[#This Row],[H_2]]),MID(db[[#This Row],[H_QTY/ CTN]],db[[#This Row],[H_1]]+1,db[[#This Row],[H_2]]-db[[#This Row],[H_1]]-1),"")</f>
        <v/>
      </c>
      <c r="W2560" s="40" t="str">
        <f>IF(db[[#This Row],[QTY/ CTN B]]="","",LEFT(db[[#This Row],[QTY/ CTN B]],SEARCH(" ",db[[#This Row],[QTY/ CTN B]],1)-1))</f>
        <v>121</v>
      </c>
      <c r="X2560" s="40" t="str">
        <f>IF(db[[#This Row],[QTY/ CTN B]]="","",RIGHT(db[[#This Row],[QTY/ CTN B]],LEN(db[[#This Row],[QTY/ CTN B]])-SEARCH(" ",db[[#This Row],[QTY/ CTN B]],1)))</f>
        <v>BOX</v>
      </c>
      <c r="Y2560" s="40" t="str">
        <f>IF(db[[#This Row],[QTY/ CTN TG]]="",IF(db[[#This Row],[STN TG]]="","",12),LEFT(db[[#This Row],[QTY/ CTN TG]],SEARCH(" ",db[[#This Row],[QTY/ CTN TG]],1)-1))</f>
        <v/>
      </c>
      <c r="Z25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60" s="40" t="str">
        <f>IF(db[[#This Row],[STN K]]="","",IF(db[[#This Row],[STN TG]]="LSN",12,""))</f>
        <v/>
      </c>
      <c r="AB2560" s="40" t="str">
        <f>IF(db[[#This Row],[STN TG]]="LSN","PCS","")</f>
        <v/>
      </c>
      <c r="AC2560" s="40">
        <f>db[[#This Row],[QTY B]]*IF(db[[#This Row],[QTY TG]]="",1,db[[#This Row],[QTY TG]])*IF(db[[#This Row],[QTY K]]="",1,db[[#This Row],[QTY K]])</f>
        <v>121</v>
      </c>
      <c r="AD2560" s="40" t="str">
        <f>IF(db[[#This Row],[STN K]]="",IF(db[[#This Row],[STN TG]]="",db[[#This Row],[STN B]],db[[#This Row],[STN TG]]),db[[#This Row],[STN K]])</f>
        <v>BOX</v>
      </c>
      <c r="AE2560" s="40"/>
    </row>
    <row r="2561" spans="1:31" x14ac:dyDescent="0.25">
      <c r="A2561" s="40">
        <f>ROW()-1</f>
        <v>2560</v>
      </c>
      <c r="B2561" s="5" t="str">
        <f>LOWER(SUBSTITUTE(SUBSTITUTE(SUBSTITUTE(SUBSTITUTE(SUBSTITUTE(SUBSTITUTE(SUBSTITUTE(SUBSTITUTE(db[[#This Row],[NB BM]]," ",),".",""),"-",""),"(",""),")",""),"/",""),"""",""),"+",""))</f>
        <v>asahanpayupu851ministroberi</v>
      </c>
      <c r="C2561" s="5" t="str">
        <f>LOWER(SUBSTITUTE(SUBSTITUTE(SUBSTITUTE(SUBSTITUTE(SUBSTITUTE(SUBSTITUTE(SUBSTITUTE(SUBSTITUTE(SUBSTITUTE(db[[#This Row],[NB NOTA]]," ",),".",""),"-",""),"(",""),")",""),",",""),"/",""),"""",""),"+",""))</f>
        <v>peruncingpayupu849minisbery</v>
      </c>
      <c r="D2561" s="5" t="str">
        <f>LOWER(SUBSTITUTE(SUBSTITUTE(SUBSTITUTE(SUBSTITUTE(SUBSTITUTE(SUBSTITUTE(SUBSTITUTE(SUBSTITUTE(SUBSTITUTE(db[[#This Row],[NB PAJAK]]," ",""),"-",""),"(",""),")",""),".",""),",",""),"/",""),"""",""),"+",""))</f>
        <v/>
      </c>
      <c r="E256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asahanpayupu851ministroberi122boxuntana</v>
      </c>
      <c r="F256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peruncingpayupu849minisbery122box</v>
      </c>
      <c r="G2561" s="5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peruncingpayupu849minisberyuntana</v>
      </c>
      <c r="H256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peruncingpayupu849minisbery122boxuntana</v>
      </c>
      <c r="I2561" s="2" t="s">
        <v>7776</v>
      </c>
      <c r="J2561" s="2" t="s">
        <v>7774</v>
      </c>
      <c r="K2561" s="14"/>
      <c r="L2561" s="2" t="s">
        <v>1336</v>
      </c>
      <c r="M2561" s="33" t="e">
        <f>IF(db[[#This Row],[NB NOTA_C]]="","",COUNTIF([2]!B_MSK[concat],db[[#This Row],[NB NOTA_C]]))</f>
        <v>#REF!</v>
      </c>
      <c r="N2561" s="9" t="s">
        <v>1352</v>
      </c>
      <c r="O2561" s="5" t="s">
        <v>7778</v>
      </c>
      <c r="P2561" s="2" t="s">
        <v>2413</v>
      </c>
      <c r="Q2561" s="5"/>
      <c r="R2561" s="5" t="str">
        <f>IF(db[[#This Row],[QTY/ CTN]]="","",SUBSTITUTE(SUBSTITUTE(SUBSTITUTE(db[[#This Row],[QTY/ CTN]]," ","_",2),"(",""),")","")&amp;"_")</f>
        <v>122 BOX_</v>
      </c>
      <c r="S2561" s="5">
        <f>IF(db[[#This Row],[H_QTY/ CTN]]="","",SEARCH("_",db[[#This Row],[H_QTY/ CTN]]))</f>
        <v>8</v>
      </c>
      <c r="T2561" s="5">
        <f>IF(db[[#This Row],[H_QTY/ CTN]]="","",LEN(db[[#This Row],[H_QTY/ CTN]]))</f>
        <v>8</v>
      </c>
      <c r="U2561" s="40" t="str">
        <f>IF(db[[#This Row],[H_QTY/ CTN]]="","",LEFT(db[[#This Row],[H_QTY/ CTN]],db[[#This Row],[H_1]]-1))</f>
        <v>122 BOX</v>
      </c>
      <c r="V2561" s="40" t="str">
        <f>IF(NOT(db[[#This Row],[H_1]]=db[[#This Row],[H_2]]),MID(db[[#This Row],[H_QTY/ CTN]],db[[#This Row],[H_1]]+1,db[[#This Row],[H_2]]-db[[#This Row],[H_1]]-1),"")</f>
        <v/>
      </c>
      <c r="W2561" s="40" t="str">
        <f>IF(db[[#This Row],[QTY/ CTN B]]="","",LEFT(db[[#This Row],[QTY/ CTN B]],SEARCH(" ",db[[#This Row],[QTY/ CTN B]],1)-1))</f>
        <v>122</v>
      </c>
      <c r="X2561" s="40" t="str">
        <f>IF(db[[#This Row],[QTY/ CTN B]]="","",RIGHT(db[[#This Row],[QTY/ CTN B]],LEN(db[[#This Row],[QTY/ CTN B]])-SEARCH(" ",db[[#This Row],[QTY/ CTN B]],1)))</f>
        <v>BOX</v>
      </c>
      <c r="Y2561" s="40" t="str">
        <f>IF(db[[#This Row],[QTY/ CTN TG]]="",IF(db[[#This Row],[STN TG]]="","",12),LEFT(db[[#This Row],[QTY/ CTN TG]],SEARCH(" ",db[[#This Row],[QTY/ CTN TG]],1)-1))</f>
        <v/>
      </c>
      <c r="Z25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61" s="40" t="str">
        <f>IF(db[[#This Row],[STN K]]="","",IF(db[[#This Row],[STN TG]]="LSN",12,""))</f>
        <v/>
      </c>
      <c r="AB2561" s="40" t="str">
        <f>IF(db[[#This Row],[STN TG]]="LSN","PCS","")</f>
        <v/>
      </c>
      <c r="AC2561" s="40">
        <f>db[[#This Row],[QTY B]]*IF(db[[#This Row],[QTY TG]]="",1,db[[#This Row],[QTY TG]])*IF(db[[#This Row],[QTY K]]="",1,db[[#This Row],[QTY K]])</f>
        <v>122</v>
      </c>
      <c r="AD2561" s="40" t="str">
        <f>IF(db[[#This Row],[STN K]]="",IF(db[[#This Row],[STN TG]]="",db[[#This Row],[STN B]],db[[#This Row],[STN TG]]),db[[#This Row],[STN K]])</f>
        <v>BOX</v>
      </c>
      <c r="AE2561" s="40"/>
    </row>
    <row r="2562" spans="1:31" x14ac:dyDescent="0.25">
      <c r="A2562" s="40">
        <f t="shared" si="39"/>
        <v>2561</v>
      </c>
      <c r="B2562" s="5" t="str">
        <f>LOWER(SUBSTITUTE(SUBSTITUTE(SUBSTITUTE(SUBSTITUTE(SUBSTITUTE(SUBSTITUTE(SUBSTITUTE(SUBSTITUTE(db[[#This Row],[NB BM]]," ",),".",""),"-",""),"(",""),")",""),"/",""),"""",""),"+",""))</f>
        <v>asahanpayupu851minipermen</v>
      </c>
      <c r="C2562" s="5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D2562" s="5" t="str">
        <f>LOWER(SUBSTITUTE(SUBSTITUTE(SUBSTITUTE(SUBSTITUTE(SUBSTITUTE(SUBSTITUTE(SUBSTITUTE(SUBSTITUTE(SUBSTITUTE(db[[#This Row],[NB PAJAK]]," ",""),"-",""),"(",""),")",""),".",""),",",""),"/",""),"""",""),"+",""))</f>
        <v/>
      </c>
      <c r="E256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asahanpayupu851minipermen120boxuntana</v>
      </c>
      <c r="F256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peruncingpayupu851minipermen120box</v>
      </c>
      <c r="G2562" s="5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peruncingpayupu851minipermenuntana</v>
      </c>
      <c r="H256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peruncingpayupu851minipermen120boxuntana</v>
      </c>
      <c r="I2562" s="2" t="s">
        <v>3248</v>
      </c>
      <c r="J2562" s="2" t="s">
        <v>3239</v>
      </c>
      <c r="K2562" s="14"/>
      <c r="L2562" s="2" t="s">
        <v>1336</v>
      </c>
      <c r="M2562" s="33" t="e">
        <f>IF(db[[#This Row],[NB NOTA_C]]="","",COUNTIF([2]!B_MSK[concat],db[[#This Row],[NB NOTA_C]]))</f>
        <v>#REF!</v>
      </c>
      <c r="N2562" s="9" t="s">
        <v>1352</v>
      </c>
      <c r="O2562" s="5" t="s">
        <v>3249</v>
      </c>
      <c r="P2562" s="2" t="s">
        <v>2413</v>
      </c>
      <c r="Q2562" s="5"/>
      <c r="R2562" s="5" t="str">
        <f>IF(db[[#This Row],[QTY/ CTN]]="","",SUBSTITUTE(SUBSTITUTE(SUBSTITUTE(db[[#This Row],[QTY/ CTN]]," ","_",2),"(",""),")","")&amp;"_")</f>
        <v>120 BOX_</v>
      </c>
      <c r="S2562" s="5">
        <f>IF(db[[#This Row],[H_QTY/ CTN]]="","",SEARCH("_",db[[#This Row],[H_QTY/ CTN]]))</f>
        <v>8</v>
      </c>
      <c r="T2562" s="5">
        <f>IF(db[[#This Row],[H_QTY/ CTN]]="","",LEN(db[[#This Row],[H_QTY/ CTN]]))</f>
        <v>8</v>
      </c>
      <c r="U2562" s="40" t="str">
        <f>IF(db[[#This Row],[H_QTY/ CTN]]="","",LEFT(db[[#This Row],[H_QTY/ CTN]],db[[#This Row],[H_1]]-1))</f>
        <v>120 BOX</v>
      </c>
      <c r="V2562" s="40" t="str">
        <f>IF(NOT(db[[#This Row],[H_1]]=db[[#This Row],[H_2]]),MID(db[[#This Row],[H_QTY/ CTN]],db[[#This Row],[H_1]]+1,db[[#This Row],[H_2]]-db[[#This Row],[H_1]]-1),"")</f>
        <v/>
      </c>
      <c r="W2562" s="40" t="str">
        <f>IF(db[[#This Row],[QTY/ CTN B]]="","",LEFT(db[[#This Row],[QTY/ CTN B]],SEARCH(" ",db[[#This Row],[QTY/ CTN B]],1)-1))</f>
        <v>120</v>
      </c>
      <c r="X2562" s="40" t="str">
        <f>IF(db[[#This Row],[QTY/ CTN B]]="","",RIGHT(db[[#This Row],[QTY/ CTN B]],LEN(db[[#This Row],[QTY/ CTN B]])-SEARCH(" ",db[[#This Row],[QTY/ CTN B]],1)))</f>
        <v>BOX</v>
      </c>
      <c r="Y2562" s="40" t="str">
        <f>IF(db[[#This Row],[QTY/ CTN TG]]="",IF(db[[#This Row],[STN TG]]="","",12),LEFT(db[[#This Row],[QTY/ CTN TG]],SEARCH(" ",db[[#This Row],[QTY/ CTN TG]],1)-1))</f>
        <v/>
      </c>
      <c r="Z25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62" s="40" t="str">
        <f>IF(db[[#This Row],[STN K]]="","",IF(db[[#This Row],[STN TG]]="LSN",12,""))</f>
        <v/>
      </c>
      <c r="AB2562" s="40" t="str">
        <f>IF(db[[#This Row],[STN TG]]="LSN","PCS","")</f>
        <v/>
      </c>
      <c r="AC2562" s="40">
        <f>db[[#This Row],[QTY B]]*IF(db[[#This Row],[QTY TG]]="",1,db[[#This Row],[QTY TG]])*IF(db[[#This Row],[QTY K]]="",1,db[[#This Row],[QTY K]])</f>
        <v>120</v>
      </c>
      <c r="AD2562" s="40" t="str">
        <f>IF(db[[#This Row],[STN K]]="",IF(db[[#This Row],[STN TG]]="",db[[#This Row],[STN B]],db[[#This Row],[STN TG]]),db[[#This Row],[STN K]])</f>
        <v>BOX</v>
      </c>
      <c r="AE2562" s="40"/>
    </row>
    <row r="2563" spans="1:31" x14ac:dyDescent="0.25">
      <c r="A2563" s="40">
        <f t="shared" si="39"/>
        <v>2562</v>
      </c>
      <c r="B2563" s="5" t="str">
        <f>LOWER(SUBSTITUTE(SUBSTITUTE(SUBSTITUTE(SUBSTITUTE(SUBSTITUTE(SUBSTITUTE(SUBSTITUTE(SUBSTITUTE(db[[#This Row],[NB BM]]," ",),".",""),"-",""),"(",""),")",""),"/",""),"""",""),"+",""))</f>
        <v>asahanpayupu856</v>
      </c>
      <c r="C2563" s="5" t="str">
        <f>LOWER(SUBSTITUTE(SUBSTITUTE(SUBSTITUTE(SUBSTITUTE(SUBSTITUTE(SUBSTITUTE(SUBSTITUTE(SUBSTITUTE(SUBSTITUTE(db[[#This Row],[NB NOTA]]," ",),".",""),"-",""),"(",""),")",""),",",""),"/",""),"""",""),"+",""))</f>
        <v>peruncingpayupu856</v>
      </c>
      <c r="D2563" s="5" t="str">
        <f>LOWER(SUBSTITUTE(SUBSTITUTE(SUBSTITUTE(SUBSTITUTE(SUBSTITUTE(SUBSTITUTE(SUBSTITUTE(SUBSTITUTE(SUBSTITUTE(db[[#This Row],[NB PAJAK]]," ",""),"-",""),"(",""),")",""),".",""),",",""),"/",""),"""",""),"+",""))</f>
        <v/>
      </c>
      <c r="E256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asahanpayupu856120boxuntana</v>
      </c>
      <c r="F256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peruncingpayupu856120box</v>
      </c>
      <c r="G2563" s="5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peruncingpayupu856untana</v>
      </c>
      <c r="H256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peruncingpayupu856120boxuntana</v>
      </c>
      <c r="I2563" s="2" t="s">
        <v>7793</v>
      </c>
      <c r="J2563" s="2" t="s">
        <v>7792</v>
      </c>
      <c r="K2563" s="14"/>
      <c r="L2563" s="2" t="s">
        <v>1336</v>
      </c>
      <c r="M2563" s="33" t="e">
        <f>IF(db[[#This Row],[NB NOTA_C]]="","",COUNTIF([2]!B_MSK[concat],db[[#This Row],[NB NOTA_C]]))</f>
        <v>#REF!</v>
      </c>
      <c r="N2563" s="9" t="s">
        <v>1352</v>
      </c>
      <c r="O2563" s="5" t="s">
        <v>3249</v>
      </c>
      <c r="P2563" s="2" t="s">
        <v>2413</v>
      </c>
      <c r="Q2563" s="5"/>
      <c r="R2563" s="5" t="str">
        <f>IF(db[[#This Row],[QTY/ CTN]]="","",SUBSTITUTE(SUBSTITUTE(SUBSTITUTE(db[[#This Row],[QTY/ CTN]]," ","_",2),"(",""),")","")&amp;"_")</f>
        <v>120 BOX_</v>
      </c>
      <c r="S2563" s="5">
        <f>IF(db[[#This Row],[H_QTY/ CTN]]="","",SEARCH("_",db[[#This Row],[H_QTY/ CTN]]))</f>
        <v>8</v>
      </c>
      <c r="T2563" s="5">
        <f>IF(db[[#This Row],[H_QTY/ CTN]]="","",LEN(db[[#This Row],[H_QTY/ CTN]]))</f>
        <v>8</v>
      </c>
      <c r="U2563" s="40" t="str">
        <f>IF(db[[#This Row],[H_QTY/ CTN]]="","",LEFT(db[[#This Row],[H_QTY/ CTN]],db[[#This Row],[H_1]]-1))</f>
        <v>120 BOX</v>
      </c>
      <c r="V2563" s="40" t="str">
        <f>IF(NOT(db[[#This Row],[H_1]]=db[[#This Row],[H_2]]),MID(db[[#This Row],[H_QTY/ CTN]],db[[#This Row],[H_1]]+1,db[[#This Row],[H_2]]-db[[#This Row],[H_1]]-1),"")</f>
        <v/>
      </c>
      <c r="W2563" s="40" t="str">
        <f>IF(db[[#This Row],[QTY/ CTN B]]="","",LEFT(db[[#This Row],[QTY/ CTN B]],SEARCH(" ",db[[#This Row],[QTY/ CTN B]],1)-1))</f>
        <v>120</v>
      </c>
      <c r="X2563" s="40" t="str">
        <f>IF(db[[#This Row],[QTY/ CTN B]]="","",RIGHT(db[[#This Row],[QTY/ CTN B]],LEN(db[[#This Row],[QTY/ CTN B]])-SEARCH(" ",db[[#This Row],[QTY/ CTN B]],1)))</f>
        <v>BOX</v>
      </c>
      <c r="Y2563" s="40" t="str">
        <f>IF(db[[#This Row],[QTY/ CTN TG]]="",IF(db[[#This Row],[STN TG]]="","",12),LEFT(db[[#This Row],[QTY/ CTN TG]],SEARCH(" ",db[[#This Row],[QTY/ CTN TG]],1)-1))</f>
        <v/>
      </c>
      <c r="Z25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63" s="40" t="str">
        <f>IF(db[[#This Row],[STN K]]="","",IF(db[[#This Row],[STN TG]]="LSN",12,""))</f>
        <v/>
      </c>
      <c r="AB2563" s="40" t="str">
        <f>IF(db[[#This Row],[STN TG]]="LSN","PCS","")</f>
        <v/>
      </c>
      <c r="AC2563" s="40">
        <f>db[[#This Row],[QTY B]]*IF(db[[#This Row],[QTY TG]]="",1,db[[#This Row],[QTY TG]])*IF(db[[#This Row],[QTY K]]="",1,db[[#This Row],[QTY K]])</f>
        <v>120</v>
      </c>
      <c r="AD2563" s="40" t="str">
        <f>IF(db[[#This Row],[STN K]]="",IF(db[[#This Row],[STN TG]]="",db[[#This Row],[STN B]],db[[#This Row],[STN TG]]),db[[#This Row],[STN K]])</f>
        <v>BOX</v>
      </c>
      <c r="AE2563" s="40"/>
    </row>
    <row r="2564" spans="1:31" x14ac:dyDescent="0.25">
      <c r="A2564" s="40">
        <f t="shared" si="39"/>
        <v>2563</v>
      </c>
      <c r="B2564" s="82" t="str">
        <f>LOWER(SUBSTITUTE(SUBSTITUTE(SUBSTITUTE(SUBSTITUTE(SUBSTITUTE(SUBSTITUTE(SUBSTITUTE(SUBSTITUTE(db[[#This Row],[NB BM]]," ",),".",""),"-",""),"(",""),")",""),"/",""),"""",""),"+",""))</f>
        <v>asahantr385hippo</v>
      </c>
      <c r="C2564" s="82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D2564" s="82" t="str">
        <f>LOWER(SUBSTITUTE(SUBSTITUTE(SUBSTITUTE(SUBSTITUTE(SUBSTITUTE(SUBSTITUTE(SUBSTITUTE(SUBSTITUTE(SUBSTITUTE(db[[#This Row],[NB PAJAK]]," ",""),"-",""),"(",""),")",""),".",""),",",""),"/",""),"""",""),"+",""))</f>
        <v/>
      </c>
      <c r="E256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asahantr385hippo60box54pcsuntana</v>
      </c>
      <c r="F256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peruncingtr3851hhippo60box54pcs</v>
      </c>
      <c r="G2564" s="82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peruncingtr3851hhippountana</v>
      </c>
      <c r="H256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peruncingtr3851hhippo60box54pcsuntana</v>
      </c>
      <c r="I2564" s="7" t="s">
        <v>3483</v>
      </c>
      <c r="J2564" s="7" t="s">
        <v>3482</v>
      </c>
      <c r="K2564" s="15"/>
      <c r="L2564" s="2" t="s">
        <v>1336</v>
      </c>
      <c r="M2564" s="83" t="e">
        <f>IF(db[[#This Row],[NB NOTA_C]]="","",COUNTIF([2]!B_MSK[concat],db[[#This Row],[NB NOTA_C]]))</f>
        <v>#REF!</v>
      </c>
      <c r="N2564" s="84" t="s">
        <v>1352</v>
      </c>
      <c r="O2564" s="82" t="s">
        <v>3484</v>
      </c>
      <c r="P2564" s="7" t="s">
        <v>2413</v>
      </c>
      <c r="Q2564" s="82"/>
      <c r="R2564" s="82" t="str">
        <f>IF(db[[#This Row],[QTY/ CTN]]="","",SUBSTITUTE(SUBSTITUTE(SUBSTITUTE(db[[#This Row],[QTY/ CTN]]," ","_",2),"(",""),")","")&amp;"_")</f>
        <v>60 BOX_54 PCS_</v>
      </c>
      <c r="S2564" s="82">
        <f>IF(db[[#This Row],[H_QTY/ CTN]]="","",SEARCH("_",db[[#This Row],[H_QTY/ CTN]]))</f>
        <v>7</v>
      </c>
      <c r="T2564" s="82">
        <f>IF(db[[#This Row],[H_QTY/ CTN]]="","",LEN(db[[#This Row],[H_QTY/ CTN]]))</f>
        <v>14</v>
      </c>
      <c r="U2564" s="85" t="str">
        <f>IF(db[[#This Row],[H_QTY/ CTN]]="","",LEFT(db[[#This Row],[H_QTY/ CTN]],db[[#This Row],[H_1]]-1))</f>
        <v>60 BOX</v>
      </c>
      <c r="V2564" s="85" t="str">
        <f>IF(NOT(db[[#This Row],[H_1]]=db[[#This Row],[H_2]]),MID(db[[#This Row],[H_QTY/ CTN]],db[[#This Row],[H_1]]+1,db[[#This Row],[H_2]]-db[[#This Row],[H_1]]-1),"")</f>
        <v>54 PCS</v>
      </c>
      <c r="W2564" s="40" t="str">
        <f>IF(db[[#This Row],[QTY/ CTN B]]="","",LEFT(db[[#This Row],[QTY/ CTN B]],SEARCH(" ",db[[#This Row],[QTY/ CTN B]],1)-1))</f>
        <v>60</v>
      </c>
      <c r="X2564" s="40" t="str">
        <f>IF(db[[#This Row],[QTY/ CTN B]]="","",RIGHT(db[[#This Row],[QTY/ CTN B]],LEN(db[[#This Row],[QTY/ CTN B]])-SEARCH(" ",db[[#This Row],[QTY/ CTN B]],1)))</f>
        <v>BOX</v>
      </c>
      <c r="Y2564" s="40" t="str">
        <f>IF(db[[#This Row],[QTY/ CTN TG]]="",IF(db[[#This Row],[STN TG]]="","",12),LEFT(db[[#This Row],[QTY/ CTN TG]],SEARCH(" ",db[[#This Row],[QTY/ CTN TG]],1)-1))</f>
        <v>54</v>
      </c>
      <c r="Z25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64" s="40" t="str">
        <f>IF(db[[#This Row],[STN K]]="","",IF(db[[#This Row],[STN TG]]="LSN",12,""))</f>
        <v/>
      </c>
      <c r="AB2564" s="40" t="str">
        <f>IF(db[[#This Row],[STN TG]]="LSN","PCS","")</f>
        <v/>
      </c>
      <c r="AC2564" s="40">
        <f>db[[#This Row],[QTY B]]*IF(db[[#This Row],[QTY TG]]="",1,db[[#This Row],[QTY TG]])*IF(db[[#This Row],[QTY K]]="",1,db[[#This Row],[QTY K]])</f>
        <v>3240</v>
      </c>
      <c r="AD2564" s="40" t="str">
        <f>IF(db[[#This Row],[STN K]]="",IF(db[[#This Row],[STN TG]]="",db[[#This Row],[STN B]],db[[#This Row],[STN TG]]),db[[#This Row],[STN K]])</f>
        <v>PCS</v>
      </c>
      <c r="AE2564" s="40"/>
    </row>
    <row r="2565" spans="1:31" x14ac:dyDescent="0.25">
      <c r="A2565" s="40">
        <f t="shared" si="39"/>
        <v>2564</v>
      </c>
      <c r="B2565" s="5" t="str">
        <f>LOWER(SUBSTITUTE(SUBSTITUTE(SUBSTITUTE(SUBSTITUTE(SUBSTITUTE(SUBSTITUTE(SUBSTITUTE(SUBSTITUTE(db[[#This Row],[NB BM]]," ",),".",""),"-",""),"(",""),")",""),"/",""),"""",""),"+",""))</f>
        <v>garisanbt17206besar</v>
      </c>
      <c r="C2565" s="5" t="str">
        <f>LOWER(SUBSTITUTE(SUBSTITUTE(SUBSTITUTE(SUBSTITUTE(SUBSTITUTE(SUBSTITUTE(SUBSTITUTE(SUBSTITUTE(SUBSTITUTE(db[[#This Row],[NB NOTA]]," ",),".",""),"-",""),"(",""),")",""),",",""),"/",""),"""",""),"+",""))</f>
        <v>pgrsbt17206besar</v>
      </c>
      <c r="D2565" s="5" t="str">
        <f>LOWER(SUBSTITUTE(SUBSTITUTE(SUBSTITUTE(SUBSTITUTE(SUBSTITUTE(SUBSTITUTE(SUBSTITUTE(SUBSTITUTE(SUBSTITUTE(db[[#This Row],[NB PAJAK]]," ",""),"-",""),"(",""),")",""),".",""),",",""),"/",""),"""",""),"+",""))</f>
        <v/>
      </c>
      <c r="E256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garisanbt17206besar20lsnuntana</v>
      </c>
      <c r="F256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pgrsbt17206besar20lsn</v>
      </c>
      <c r="G2565" s="5" t="str">
        <f>db[[#This Row],[NB NOTA_C]]&amp;LOWER(SUBSTITUTE(SUBSTITUTE(SUBSTITUTE(SUBSTITUTE(SUBSTITUTE(SUBSTITUTE(SUBSTITUTE(SUBSTITUTE(SUBSTITUTE(db[[#This Row],[FAKTUR]]," ",),".",""),"-",""),"(",""),")",""),",",""),"/",""),"""",""),"+",""))</f>
        <v>pgrsbt17206besaruntana</v>
      </c>
      <c r="H256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pgrsbt17206besar20lsnuntana</v>
      </c>
      <c r="I2565" s="2" t="s">
        <v>5712</v>
      </c>
      <c r="J2565" s="2" t="s">
        <v>5696</v>
      </c>
      <c r="K2565" s="14"/>
      <c r="L2565" s="2" t="s">
        <v>1336</v>
      </c>
      <c r="M2565" s="33" t="e">
        <f>IF(db[[#This Row],[NB NOTA_C]]="","",COUNTIF([2]!B_MSK[concat],db[[#This Row],[NB NOTA_C]]))</f>
        <v>#REF!</v>
      </c>
      <c r="N2565" s="9" t="s">
        <v>1359</v>
      </c>
      <c r="O2565" s="5" t="s">
        <v>1428</v>
      </c>
      <c r="P2565" s="2" t="s">
        <v>2424</v>
      </c>
      <c r="Q2565" s="5"/>
      <c r="R2565" s="5" t="str">
        <f>IF(db[[#This Row],[QTY/ CTN]]="","",SUBSTITUTE(SUBSTITUTE(SUBSTITUTE(db[[#This Row],[QTY/ CTN]]," ","_",2),"(",""),")","")&amp;"_")</f>
        <v>20 LSN_</v>
      </c>
      <c r="S2565" s="5">
        <f>IF(db[[#This Row],[H_QTY/ CTN]]="","",SEARCH("_",db[[#This Row],[H_QTY/ CTN]]))</f>
        <v>7</v>
      </c>
      <c r="T2565" s="5">
        <f>IF(db[[#This Row],[H_QTY/ CTN]]="","",LEN(db[[#This Row],[H_QTY/ CTN]]))</f>
        <v>7</v>
      </c>
      <c r="U2565" s="40" t="str">
        <f>IF(db[[#This Row],[H_QTY/ CTN]]="","",LEFT(db[[#This Row],[H_QTY/ CTN]],db[[#This Row],[H_1]]-1))</f>
        <v>20 LSN</v>
      </c>
      <c r="V2565" s="40" t="str">
        <f>IF(NOT(db[[#This Row],[H_1]]=db[[#This Row],[H_2]]),MID(db[[#This Row],[H_QTY/ CTN]],db[[#This Row],[H_1]]+1,db[[#This Row],[H_2]]-db[[#This Row],[H_1]]-1),"")</f>
        <v/>
      </c>
      <c r="W2565" s="40" t="str">
        <f>IF(db[[#This Row],[QTY/ CTN B]]="","",LEFT(db[[#This Row],[QTY/ CTN B]],SEARCH(" ",db[[#This Row],[QTY/ CTN B]],1)-1))</f>
        <v>20</v>
      </c>
      <c r="X2565" s="40" t="str">
        <f>IF(db[[#This Row],[QTY/ CTN B]]="","",RIGHT(db[[#This Row],[QTY/ CTN B]],LEN(db[[#This Row],[QTY/ CTN B]])-SEARCH(" ",db[[#This Row],[QTY/ CTN B]],1)))</f>
        <v>LSN</v>
      </c>
      <c r="Y2565" s="40">
        <f>IF(db[[#This Row],[QTY/ CTN TG]]="",IF(db[[#This Row],[STN TG]]="","",12),LEFT(db[[#This Row],[QTY/ CTN TG]],SEARCH(" ",db[[#This Row],[QTY/ CTN TG]],1)-1))</f>
        <v>12</v>
      </c>
      <c r="Z25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65" s="40" t="str">
        <f>IF(db[[#This Row],[STN K]]="","",IF(db[[#This Row],[STN TG]]="LSN",12,""))</f>
        <v/>
      </c>
      <c r="AB2565" s="40" t="str">
        <f>IF(db[[#This Row],[STN TG]]="LSN","PCS","")</f>
        <v/>
      </c>
      <c r="AC2565" s="40">
        <f>db[[#This Row],[QTY B]]*IF(db[[#This Row],[QTY TG]]="",1,db[[#This Row],[QTY TG]])*IF(db[[#This Row],[QTY K]]="",1,db[[#This Row],[QTY K]])</f>
        <v>240</v>
      </c>
      <c r="AD2565" s="40" t="str">
        <f>IF(db[[#This Row],[STN K]]="",IF(db[[#This Row],[STN TG]]="",db[[#This Row],[STN B]],db[[#This Row],[STN TG]]),db[[#This Row],[STN K]])</f>
        <v>PCS</v>
      </c>
      <c r="AE2565" s="40"/>
    </row>
    <row r="2566" spans="1:31" x14ac:dyDescent="0.25">
      <c r="A2566" s="40">
        <f t="shared" si="39"/>
        <v>2565</v>
      </c>
      <c r="B2566" s="5" t="str">
        <f>LOWER(SUBSTITUTE(SUBSTITUTE(SUBSTITUTE(SUBSTITUTE(SUBSTITUTE(SUBSTITUTE(SUBSTITUTE(SUBSTITUTE(db[[#This Row],[NB BM]]," ",),".",""),"-",""),"(",""),")",""),"/",""),"""",""),"+",""))</f>
        <v>pianikak2799bbiru</v>
      </c>
      <c r="C2566" s="5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D2566" s="5" t="str">
        <f>LOWER(SUBSTITUTE(SUBSTITUTE(SUBSTITUTE(SUBSTITUTE(SUBSTITUTE(SUBSTITUTE(SUBSTITUTE(SUBSTITUTE(SUBSTITUTE(db[[#This Row],[NB PAJAK]]," ",""),"-",""),"(",""),")",""),".",""),",",""),"/",""),"""",""),"+",""))</f>
        <v/>
      </c>
      <c r="E256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pianikak2799bbiru10setuntana</v>
      </c>
      <c r="F256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pianikabluek2799b10set</v>
      </c>
      <c r="G2566" s="5" t="str">
        <f>db[[#This Row],[NB NOTA_C]]&amp;LOWER(SUBSTITUTE(SUBSTITUTE(SUBSTITUTE(SUBSTITUTE(SUBSTITUTE(SUBSTITUTE(SUBSTITUTE(SUBSTITUTE(SUBSTITUTE(db[[#This Row],[FAKTUR]]," ",),".",""),"-",""),"(",""),")",""),",",""),"/",""),"""",""),"+",""))</f>
        <v>pianikabluek2799buntana</v>
      </c>
      <c r="H256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pianikabluek2799b10setuntana</v>
      </c>
      <c r="I2566" s="2" t="s">
        <v>4050</v>
      </c>
      <c r="J2566" s="2" t="s">
        <v>4049</v>
      </c>
      <c r="K2566" s="14"/>
      <c r="L2566" s="2" t="s">
        <v>1336</v>
      </c>
      <c r="M2566" s="33" t="e">
        <f>IF(db[[#This Row],[NB NOTA_C]]="","",COUNTIF([2]!B_MSK[concat],db[[#This Row],[NB NOTA_C]]))</f>
        <v>#REF!</v>
      </c>
      <c r="N2566" s="9" t="s">
        <v>4051</v>
      </c>
      <c r="O2566" s="5" t="s">
        <v>2218</v>
      </c>
      <c r="P2566" s="2" t="s">
        <v>2422</v>
      </c>
      <c r="Q2566" s="5"/>
      <c r="R2566" s="5" t="str">
        <f>IF(db[[#This Row],[QTY/ CTN]]="","",SUBSTITUTE(SUBSTITUTE(SUBSTITUTE(db[[#This Row],[QTY/ CTN]]," ","_",2),"(",""),")","")&amp;"_")</f>
        <v>10 SET_</v>
      </c>
      <c r="S2566" s="5">
        <f>IF(db[[#This Row],[H_QTY/ CTN]]="","",SEARCH("_",db[[#This Row],[H_QTY/ CTN]]))</f>
        <v>7</v>
      </c>
      <c r="T2566" s="5">
        <f>IF(db[[#This Row],[H_QTY/ CTN]]="","",LEN(db[[#This Row],[H_QTY/ CTN]]))</f>
        <v>7</v>
      </c>
      <c r="U2566" s="40" t="str">
        <f>IF(db[[#This Row],[H_QTY/ CTN]]="","",LEFT(db[[#This Row],[H_QTY/ CTN]],db[[#This Row],[H_1]]-1))</f>
        <v>10 SET</v>
      </c>
      <c r="V2566" s="40" t="str">
        <f>IF(NOT(db[[#This Row],[H_1]]=db[[#This Row],[H_2]]),MID(db[[#This Row],[H_QTY/ CTN]],db[[#This Row],[H_1]]+1,db[[#This Row],[H_2]]-db[[#This Row],[H_1]]-1),"")</f>
        <v/>
      </c>
      <c r="W2566" s="40" t="str">
        <f>IF(db[[#This Row],[QTY/ CTN B]]="","",LEFT(db[[#This Row],[QTY/ CTN B]],SEARCH(" ",db[[#This Row],[QTY/ CTN B]],1)-1))</f>
        <v>10</v>
      </c>
      <c r="X2566" s="40" t="str">
        <f>IF(db[[#This Row],[QTY/ CTN B]]="","",RIGHT(db[[#This Row],[QTY/ CTN B]],LEN(db[[#This Row],[QTY/ CTN B]])-SEARCH(" ",db[[#This Row],[QTY/ CTN B]],1)))</f>
        <v>SET</v>
      </c>
      <c r="Y2566" s="40" t="str">
        <f>IF(db[[#This Row],[QTY/ CTN TG]]="",IF(db[[#This Row],[STN TG]]="","",12),LEFT(db[[#This Row],[QTY/ CTN TG]],SEARCH(" ",db[[#This Row],[QTY/ CTN TG]],1)-1))</f>
        <v/>
      </c>
      <c r="Z25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66" s="40" t="str">
        <f>IF(db[[#This Row],[STN K]]="","",IF(db[[#This Row],[STN TG]]="LSN",12,""))</f>
        <v/>
      </c>
      <c r="AB2566" s="40" t="str">
        <f>IF(db[[#This Row],[STN TG]]="LSN","PCS","")</f>
        <v/>
      </c>
      <c r="AC2566" s="40">
        <f>db[[#This Row],[QTY B]]*IF(db[[#This Row],[QTY TG]]="",1,db[[#This Row],[QTY TG]])*IF(db[[#This Row],[QTY K]]="",1,db[[#This Row],[QTY K]])</f>
        <v>10</v>
      </c>
      <c r="AD2566" s="40" t="str">
        <f>IF(db[[#This Row],[STN K]]="",IF(db[[#This Row],[STN TG]]="",db[[#This Row],[STN B]],db[[#This Row],[STN TG]]),db[[#This Row],[STN K]])</f>
        <v>SET</v>
      </c>
      <c r="AE2566" s="40"/>
    </row>
    <row r="2567" spans="1:31" x14ac:dyDescent="0.25">
      <c r="A2567" s="40">
        <f t="shared" si="39"/>
        <v>2566</v>
      </c>
      <c r="B2567" s="94" t="str">
        <f>LOWER(SUBSTITUTE(SUBSTITUTE(SUBSTITUTE(SUBSTITUTE(SUBSTITUTE(SUBSTITUTE(SUBSTITUTE(SUBSTITUTE(db[[#This Row],[NB BM]]," ",),".",""),"-",""),"(",""),")",""),"/",""),"""",""),"+",""))</f>
        <v>pianikalovelybiru</v>
      </c>
      <c r="C2567" s="94" t="str">
        <f>LOWER(SUBSTITUTE(SUBSTITUTE(SUBSTITUTE(SUBSTITUTE(SUBSTITUTE(SUBSTITUTE(SUBSTITUTE(SUBSTITUTE(SUBSTITUTE(db[[#This Row],[NB NOTA]]," ",),".",""),"-",""),"(",""),")",""),",",""),"/",""),"""",""),"+",""))</f>
        <v>pianikabluelovely</v>
      </c>
      <c r="D2567" s="94" t="str">
        <f>LOWER(SUBSTITUTE(SUBSTITUTE(SUBSTITUTE(SUBSTITUTE(SUBSTITUTE(SUBSTITUTE(SUBSTITUTE(SUBSTITUTE(SUBSTITUTE(db[[#This Row],[NB PAJAK]]," ",""),"-",""),"(",""),")",""),".",""),",",""),"/",""),"""",""),"+",""))</f>
        <v/>
      </c>
      <c r="E2567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pianikalovelybiru10setuntana</v>
      </c>
      <c r="F2567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pianikabluelovely10set</v>
      </c>
      <c r="G2567" s="94" t="str">
        <f>db[[#This Row],[NB NOTA_C]]&amp;LOWER(SUBSTITUTE(SUBSTITUTE(SUBSTITUTE(SUBSTITUTE(SUBSTITUTE(SUBSTITUTE(SUBSTITUTE(SUBSTITUTE(SUBSTITUTE(db[[#This Row],[FAKTUR]]," ",),".",""),"-",""),"(",""),")",""),",",""),"/",""),"""",""),"+",""))</f>
        <v>pianikabluelovelyuntana</v>
      </c>
      <c r="H2567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pianikabluelovely10setuntana</v>
      </c>
      <c r="I2567" s="6" t="s">
        <v>2243</v>
      </c>
      <c r="J2567" s="6" t="s">
        <v>5126</v>
      </c>
      <c r="K2567" s="14"/>
      <c r="L2567" s="2" t="s">
        <v>1336</v>
      </c>
      <c r="M2567" s="34" t="e">
        <f>IF(db[[#This Row],[NB NOTA_C]]="","",COUNTIF([2]!B_MSK[concat],db[[#This Row],[NB NOTA_C]]))</f>
        <v>#REF!</v>
      </c>
      <c r="N2567" s="9" t="s">
        <v>1375</v>
      </c>
      <c r="O2567" s="5" t="s">
        <v>2218</v>
      </c>
      <c r="P2567" s="2" t="s">
        <v>2422</v>
      </c>
      <c r="R2567" s="2" t="str">
        <f>IF(db[[#This Row],[QTY/ CTN]]="","",SUBSTITUTE(SUBSTITUTE(SUBSTITUTE(db[[#This Row],[QTY/ CTN]]," ","_",2),"(",""),")","")&amp;"_")</f>
        <v>10 SET_</v>
      </c>
      <c r="S2567" s="2">
        <f>IF(db[[#This Row],[H_QTY/ CTN]]="","",SEARCH("_",db[[#This Row],[H_QTY/ CTN]]))</f>
        <v>7</v>
      </c>
      <c r="T2567" s="2">
        <f>IF(db[[#This Row],[H_QTY/ CTN]]="","",LEN(db[[#This Row],[H_QTY/ CTN]]))</f>
        <v>7</v>
      </c>
      <c r="U2567" s="41" t="str">
        <f>IF(db[[#This Row],[H_QTY/ CTN]]="","",LEFT(db[[#This Row],[H_QTY/ CTN]],db[[#This Row],[H_1]]-1))</f>
        <v>10 SET</v>
      </c>
      <c r="V2567" s="40" t="str">
        <f>IF(NOT(db[[#This Row],[H_1]]=db[[#This Row],[H_2]]),MID(db[[#This Row],[H_QTY/ CTN]],db[[#This Row],[H_1]]+1,db[[#This Row],[H_2]]-db[[#This Row],[H_1]]-1),"")</f>
        <v/>
      </c>
      <c r="W2567" s="40" t="str">
        <f>IF(db[[#This Row],[QTY/ CTN B]]="","",LEFT(db[[#This Row],[QTY/ CTN B]],SEARCH(" ",db[[#This Row],[QTY/ CTN B]],1)-1))</f>
        <v>10</v>
      </c>
      <c r="X2567" s="40" t="str">
        <f>IF(db[[#This Row],[QTY/ CTN B]]="","",RIGHT(db[[#This Row],[QTY/ CTN B]],LEN(db[[#This Row],[QTY/ CTN B]])-SEARCH(" ",db[[#This Row],[QTY/ CTN B]],1)))</f>
        <v>SET</v>
      </c>
      <c r="Y2567" s="40" t="str">
        <f>IF(db[[#This Row],[QTY/ CTN TG]]="",IF(db[[#This Row],[STN TG]]="","",12),LEFT(db[[#This Row],[QTY/ CTN TG]],SEARCH(" ",db[[#This Row],[QTY/ CTN TG]],1)-1))</f>
        <v/>
      </c>
      <c r="Z25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67" s="40" t="str">
        <f>IF(db[[#This Row],[STN K]]="","",IF(db[[#This Row],[STN TG]]="LSN",12,""))</f>
        <v/>
      </c>
      <c r="AB2567" s="40" t="str">
        <f>IF(db[[#This Row],[STN TG]]="LSN","PCS","")</f>
        <v/>
      </c>
      <c r="AC2567" s="40">
        <f>db[[#This Row],[QTY B]]*IF(db[[#This Row],[QTY TG]]="",1,db[[#This Row],[QTY TG]])*IF(db[[#This Row],[QTY K]]="",1,db[[#This Row],[QTY K]])</f>
        <v>10</v>
      </c>
      <c r="AD2567" s="40" t="str">
        <f>IF(db[[#This Row],[STN K]]="",IF(db[[#This Row],[STN TG]]="",db[[#This Row],[STN B]],db[[#This Row],[STN TG]]),db[[#This Row],[STN K]])</f>
        <v>SET</v>
      </c>
      <c r="AE2567" s="40"/>
    </row>
    <row r="2568" spans="1:31" x14ac:dyDescent="0.25">
      <c r="A2568" s="40">
        <f t="shared" si="39"/>
        <v>2567</v>
      </c>
      <c r="B2568" s="5" t="str">
        <f>LOWER(SUBSTITUTE(SUBSTITUTE(SUBSTITUTE(SUBSTITUTE(SUBSTITUTE(SUBSTITUTE(SUBSTITUTE(SUBSTITUTE(db[[#This Row],[NB BM]]," ",),".",""),"-",""),"(",""),")",""),"/",""),"""",""),"+",""))</f>
        <v>pianikalovelyk2799b</v>
      </c>
      <c r="C2568" s="5" t="str">
        <f>LOWER(SUBSTITUTE(SUBSTITUTE(SUBSTITUTE(SUBSTITUTE(SUBSTITUTE(SUBSTITUTE(SUBSTITUTE(SUBSTITUTE(SUBSTITUTE(db[[#This Row],[NB NOTA]]," ",),".",""),"-",""),"(",""),")",""),",",""),"/",""),"""",""),"+",""))</f>
        <v>pianikabluelovelyk2799b</v>
      </c>
      <c r="D2568" s="5" t="str">
        <f>LOWER(SUBSTITUTE(SUBSTITUTE(SUBSTITUTE(SUBSTITUTE(SUBSTITUTE(SUBSTITUTE(SUBSTITUTE(SUBSTITUTE(SUBSTITUTE(db[[#This Row],[NB PAJAK]]," ",""),"-",""),"(",""),")",""),".",""),",",""),"/",""),"""",""),"+",""))</f>
        <v/>
      </c>
      <c r="E256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pianikalovelyk2799b10setuntana</v>
      </c>
      <c r="F256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pianikabluelovelyk2799b10set</v>
      </c>
      <c r="G2568" s="5" t="str">
        <f>db[[#This Row],[NB NOTA_C]]&amp;LOWER(SUBSTITUTE(SUBSTITUTE(SUBSTITUTE(SUBSTITUTE(SUBSTITUTE(SUBSTITUTE(SUBSTITUTE(SUBSTITUTE(SUBSTITUTE(db[[#This Row],[FAKTUR]]," ",),".",""),"-",""),"(",""),")",""),",",""),"/",""),"""",""),"+",""))</f>
        <v>pianikabluelovelyk2799buntana</v>
      </c>
      <c r="H256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pianikabluelovelyk2799b10setuntana</v>
      </c>
      <c r="I2568" s="2" t="s">
        <v>5719</v>
      </c>
      <c r="J2568" s="2" t="s">
        <v>5703</v>
      </c>
      <c r="K2568" s="14"/>
      <c r="L2568" s="2" t="s">
        <v>1336</v>
      </c>
      <c r="M2568" s="33" t="e">
        <f>IF(db[[#This Row],[NB NOTA_C]]="","",COUNTIF([2]!B_MSK[concat],db[[#This Row],[NB NOTA_C]]))</f>
        <v>#REF!</v>
      </c>
      <c r="N2568" s="9" t="s">
        <v>1375</v>
      </c>
      <c r="O2568" s="5" t="s">
        <v>2218</v>
      </c>
      <c r="P2568" s="2" t="s">
        <v>2422</v>
      </c>
      <c r="Q2568" s="5"/>
      <c r="R2568" s="5" t="str">
        <f>IF(db[[#This Row],[QTY/ CTN]]="","",SUBSTITUTE(SUBSTITUTE(SUBSTITUTE(db[[#This Row],[QTY/ CTN]]," ","_",2),"(",""),")","")&amp;"_")</f>
        <v>10 SET_</v>
      </c>
      <c r="S2568" s="5">
        <f>IF(db[[#This Row],[H_QTY/ CTN]]="","",SEARCH("_",db[[#This Row],[H_QTY/ CTN]]))</f>
        <v>7</v>
      </c>
      <c r="T2568" s="5">
        <f>IF(db[[#This Row],[H_QTY/ CTN]]="","",LEN(db[[#This Row],[H_QTY/ CTN]]))</f>
        <v>7</v>
      </c>
      <c r="U2568" s="40" t="str">
        <f>IF(db[[#This Row],[H_QTY/ CTN]]="","",LEFT(db[[#This Row],[H_QTY/ CTN]],db[[#This Row],[H_1]]-1))</f>
        <v>10 SET</v>
      </c>
      <c r="V2568" s="40" t="str">
        <f>IF(NOT(db[[#This Row],[H_1]]=db[[#This Row],[H_2]]),MID(db[[#This Row],[H_QTY/ CTN]],db[[#This Row],[H_1]]+1,db[[#This Row],[H_2]]-db[[#This Row],[H_1]]-1),"")</f>
        <v/>
      </c>
      <c r="W2568" s="40" t="str">
        <f>IF(db[[#This Row],[QTY/ CTN B]]="","",LEFT(db[[#This Row],[QTY/ CTN B]],SEARCH(" ",db[[#This Row],[QTY/ CTN B]],1)-1))</f>
        <v>10</v>
      </c>
      <c r="X2568" s="40" t="str">
        <f>IF(db[[#This Row],[QTY/ CTN B]]="","",RIGHT(db[[#This Row],[QTY/ CTN B]],LEN(db[[#This Row],[QTY/ CTN B]])-SEARCH(" ",db[[#This Row],[QTY/ CTN B]],1)))</f>
        <v>SET</v>
      </c>
      <c r="Y2568" s="40" t="str">
        <f>IF(db[[#This Row],[QTY/ CTN TG]]="",IF(db[[#This Row],[STN TG]]="","",12),LEFT(db[[#This Row],[QTY/ CTN TG]],SEARCH(" ",db[[#This Row],[QTY/ CTN TG]],1)-1))</f>
        <v/>
      </c>
      <c r="Z25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68" s="40" t="str">
        <f>IF(db[[#This Row],[STN K]]="","",IF(db[[#This Row],[STN TG]]="LSN",12,""))</f>
        <v/>
      </c>
      <c r="AB2568" s="40" t="str">
        <f>IF(db[[#This Row],[STN TG]]="LSN","PCS","")</f>
        <v/>
      </c>
      <c r="AC2568" s="40">
        <f>db[[#This Row],[QTY B]]*IF(db[[#This Row],[QTY TG]]="",1,db[[#This Row],[QTY TG]])*IF(db[[#This Row],[QTY K]]="",1,db[[#This Row],[QTY K]])</f>
        <v>10</v>
      </c>
      <c r="AD2568" s="40" t="str">
        <f>IF(db[[#This Row],[STN K]]="",IF(db[[#This Row],[STN TG]]="",db[[#This Row],[STN B]],db[[#This Row],[STN TG]]),db[[#This Row],[STN K]])</f>
        <v>SET</v>
      </c>
      <c r="AE2568" s="40"/>
    </row>
    <row r="2569" spans="1:31" x14ac:dyDescent="0.25">
      <c r="A2569" s="40">
        <f t="shared" si="39"/>
        <v>2568</v>
      </c>
      <c r="B2569" s="5" t="str">
        <f>LOWER(SUBSTITUTE(SUBSTITUTE(SUBSTITUTE(SUBSTITUTE(SUBSTITUTE(SUBSTITUTE(SUBSTITUTE(SUBSTITUTE(db[[#This Row],[NB BM]]," ",),".",""),"-",""),"(",""),")",""),"/",""),"""",""),"+",""))</f>
        <v>pianikadhboxpremium</v>
      </c>
      <c r="C2569" s="5" t="str">
        <f>LOWER(SUBSTITUTE(SUBSTITUTE(SUBSTITUTE(SUBSTITUTE(SUBSTITUTE(SUBSTITUTE(SUBSTITUTE(SUBSTITUTE(SUBSTITUTE(db[[#This Row],[NB NOTA]]," ",),".",""),"-",""),"(",""),")",""),",",""),"/",""),"""",""),"+",""))</f>
        <v>pianikadhboxpremium</v>
      </c>
      <c r="D2569" s="5" t="str">
        <f>LOWER(SUBSTITUTE(SUBSTITUTE(SUBSTITUTE(SUBSTITUTE(SUBSTITUTE(SUBSTITUTE(SUBSTITUTE(SUBSTITUTE(SUBSTITUTE(db[[#This Row],[NB PAJAK]]," ",""),"-",""),"(",""),")",""),".",""),",",""),"/",""),"""",""),"+",""))</f>
        <v/>
      </c>
      <c r="E256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pianikadhboxpremium10pcsuntana</v>
      </c>
      <c r="F256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pianikadhboxpremium10pcs</v>
      </c>
      <c r="G2569" s="5" t="str">
        <f>db[[#This Row],[NB NOTA_C]]&amp;LOWER(SUBSTITUTE(SUBSTITUTE(SUBSTITUTE(SUBSTITUTE(SUBSTITUTE(SUBSTITUTE(SUBSTITUTE(SUBSTITUTE(SUBSTITUTE(db[[#This Row],[FAKTUR]]," ",),".",""),"-",""),"(",""),")",""),",",""),"/",""),"""",""),"+",""))</f>
        <v>pianikadhboxpremiumuntana</v>
      </c>
      <c r="H256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pianikadhboxpremium10pcsuntana</v>
      </c>
      <c r="I2569" s="2" t="s">
        <v>4604</v>
      </c>
      <c r="J2569" s="2" t="s">
        <v>4603</v>
      </c>
      <c r="K2569" s="14"/>
      <c r="L2569" s="2" t="s">
        <v>1336</v>
      </c>
      <c r="M2569" s="33" t="e">
        <f>IF(db[[#This Row],[NB NOTA_C]]="","",COUNTIF([2]!B_MSK[concat],db[[#This Row],[NB NOTA_C]]))</f>
        <v>#REF!</v>
      </c>
      <c r="N2569" s="9" t="s">
        <v>4605</v>
      </c>
      <c r="O2569" s="5" t="s">
        <v>1769</v>
      </c>
      <c r="P2569" s="2" t="s">
        <v>2422</v>
      </c>
      <c r="Q2569" s="5"/>
      <c r="R2569" s="5" t="str">
        <f>IF(db[[#This Row],[QTY/ CTN]]="","",SUBSTITUTE(SUBSTITUTE(SUBSTITUTE(db[[#This Row],[QTY/ CTN]]," ","_",2),"(",""),")","")&amp;"_")</f>
        <v>10 PCS_</v>
      </c>
      <c r="S2569" s="5">
        <f>IF(db[[#This Row],[H_QTY/ CTN]]="","",SEARCH("_",db[[#This Row],[H_QTY/ CTN]]))</f>
        <v>7</v>
      </c>
      <c r="T2569" s="5">
        <f>IF(db[[#This Row],[H_QTY/ CTN]]="","",LEN(db[[#This Row],[H_QTY/ CTN]]))</f>
        <v>7</v>
      </c>
      <c r="U2569" s="40" t="str">
        <f>IF(db[[#This Row],[H_QTY/ CTN]]="","",LEFT(db[[#This Row],[H_QTY/ CTN]],db[[#This Row],[H_1]]-1))</f>
        <v>10 PCS</v>
      </c>
      <c r="V2569" s="40" t="str">
        <f>IF(NOT(db[[#This Row],[H_1]]=db[[#This Row],[H_2]]),MID(db[[#This Row],[H_QTY/ CTN]],db[[#This Row],[H_1]]+1,db[[#This Row],[H_2]]-db[[#This Row],[H_1]]-1),"")</f>
        <v/>
      </c>
      <c r="W2569" s="40" t="str">
        <f>IF(db[[#This Row],[QTY/ CTN B]]="","",LEFT(db[[#This Row],[QTY/ CTN B]],SEARCH(" ",db[[#This Row],[QTY/ CTN B]],1)-1))</f>
        <v>10</v>
      </c>
      <c r="X2569" s="40" t="str">
        <f>IF(db[[#This Row],[QTY/ CTN B]]="","",RIGHT(db[[#This Row],[QTY/ CTN B]],LEN(db[[#This Row],[QTY/ CTN B]])-SEARCH(" ",db[[#This Row],[QTY/ CTN B]],1)))</f>
        <v>PCS</v>
      </c>
      <c r="Y2569" s="40" t="str">
        <f>IF(db[[#This Row],[QTY/ CTN TG]]="",IF(db[[#This Row],[STN TG]]="","",12),LEFT(db[[#This Row],[QTY/ CTN TG]],SEARCH(" ",db[[#This Row],[QTY/ CTN TG]],1)-1))</f>
        <v/>
      </c>
      <c r="Z25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69" s="40" t="str">
        <f>IF(db[[#This Row],[STN K]]="","",IF(db[[#This Row],[STN TG]]="LSN",12,""))</f>
        <v/>
      </c>
      <c r="AB2569" s="40" t="str">
        <f>IF(db[[#This Row],[STN TG]]="LSN","PCS","")</f>
        <v/>
      </c>
      <c r="AC2569" s="40">
        <f>db[[#This Row],[QTY B]]*IF(db[[#This Row],[QTY TG]]="",1,db[[#This Row],[QTY TG]])*IF(db[[#This Row],[QTY K]]="",1,db[[#This Row],[QTY K]])</f>
        <v>10</v>
      </c>
      <c r="AD2569" s="40" t="str">
        <f>IF(db[[#This Row],[STN K]]="",IF(db[[#This Row],[STN TG]]="",db[[#This Row],[STN B]],db[[#This Row],[STN TG]]),db[[#This Row],[STN K]])</f>
        <v>PCS</v>
      </c>
      <c r="AE2569" s="40"/>
    </row>
    <row r="2570" spans="1:31" x14ac:dyDescent="0.25">
      <c r="A2570" s="40">
        <f t="shared" si="39"/>
        <v>2569</v>
      </c>
      <c r="B2570" s="94" t="str">
        <f>LOWER(SUBSTITUTE(SUBSTITUTE(SUBSTITUTE(SUBSTITUTE(SUBSTITUTE(SUBSTITUTE(SUBSTITUTE(SUBSTITUTE(db[[#This Row],[NB BM]]," ",),".",""),"-",""),"(",""),")",""),"/",""),"""",""),"+",""))</f>
        <v>pianikafluffyhardcasebiru</v>
      </c>
      <c r="C2570" s="94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D2570" s="94" t="str">
        <f>LOWER(SUBSTITUTE(SUBSTITUTE(SUBSTITUTE(SUBSTITUTE(SUBSTITUTE(SUBSTITUTE(SUBSTITUTE(SUBSTITUTE(SUBSTITUTE(db[[#This Row],[NB PAJAK]]," ",""),"-",""),"(",""),")",""),".",""),",",""),"/",""),"""",""),"+",""))</f>
        <v/>
      </c>
      <c r="E2570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pianikafluffyhardcasebiru10pcsuntana</v>
      </c>
      <c r="F2570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pianikafluffyhardcaseblue10pcs</v>
      </c>
      <c r="G2570" s="94" t="str">
        <f>db[[#This Row],[NB NOTA_C]]&amp;LOWER(SUBSTITUTE(SUBSTITUTE(SUBSTITUTE(SUBSTITUTE(SUBSTITUTE(SUBSTITUTE(SUBSTITUTE(SUBSTITUTE(SUBSTITUTE(db[[#This Row],[FAKTUR]]," ",),".",""),"-",""),"(",""),")",""),",",""),"/",""),"""",""),"+",""))</f>
        <v>pianikafluffyhardcaseblueuntana</v>
      </c>
      <c r="H2570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pianikafluffyhardcaseblue10pcsuntana</v>
      </c>
      <c r="I2570" s="6" t="s">
        <v>2926</v>
      </c>
      <c r="J2570" s="6" t="s">
        <v>2925</v>
      </c>
      <c r="K2570" s="1"/>
      <c r="L2570" s="2" t="s">
        <v>1336</v>
      </c>
      <c r="M2570" s="34" t="e">
        <f>IF(db[[#This Row],[NB NOTA_C]]="","",COUNTIF([2]!B_MSK[concat],db[[#This Row],[NB NOTA_C]]))</f>
        <v>#REF!</v>
      </c>
      <c r="N2570" s="14" t="s">
        <v>1354</v>
      </c>
      <c r="O2570" s="2" t="s">
        <v>1769</v>
      </c>
      <c r="P2570" s="2" t="s">
        <v>2422</v>
      </c>
      <c r="R2570" s="2" t="str">
        <f>IF(db[[#This Row],[QTY/ CTN]]="","",SUBSTITUTE(SUBSTITUTE(SUBSTITUTE(db[[#This Row],[QTY/ CTN]]," ","_",2),"(",""),")","")&amp;"_")</f>
        <v>10 PCS_</v>
      </c>
      <c r="S2570" s="2">
        <f>IF(db[[#This Row],[H_QTY/ CTN]]="","",SEARCH("_",db[[#This Row],[H_QTY/ CTN]]))</f>
        <v>7</v>
      </c>
      <c r="T2570" s="2">
        <f>IF(db[[#This Row],[H_QTY/ CTN]]="","",LEN(db[[#This Row],[H_QTY/ CTN]]))</f>
        <v>7</v>
      </c>
      <c r="U2570" s="41" t="str">
        <f>IF(db[[#This Row],[H_QTY/ CTN]]="","",LEFT(db[[#This Row],[H_QTY/ CTN]],db[[#This Row],[H_1]]-1))</f>
        <v>10 PCS</v>
      </c>
      <c r="V2570" s="40" t="str">
        <f>IF(NOT(db[[#This Row],[H_1]]=db[[#This Row],[H_2]]),MID(db[[#This Row],[H_QTY/ CTN]],db[[#This Row],[H_1]]+1,db[[#This Row],[H_2]]-db[[#This Row],[H_1]]-1),"")</f>
        <v/>
      </c>
      <c r="W2570" s="40" t="str">
        <f>IF(db[[#This Row],[QTY/ CTN B]]="","",LEFT(db[[#This Row],[QTY/ CTN B]],SEARCH(" ",db[[#This Row],[QTY/ CTN B]],1)-1))</f>
        <v>10</v>
      </c>
      <c r="X2570" s="40" t="str">
        <f>IF(db[[#This Row],[QTY/ CTN B]]="","",RIGHT(db[[#This Row],[QTY/ CTN B]],LEN(db[[#This Row],[QTY/ CTN B]])-SEARCH(" ",db[[#This Row],[QTY/ CTN B]],1)))</f>
        <v>PCS</v>
      </c>
      <c r="Y2570" s="40" t="str">
        <f>IF(db[[#This Row],[QTY/ CTN TG]]="",IF(db[[#This Row],[STN TG]]="","",12),LEFT(db[[#This Row],[QTY/ CTN TG]],SEARCH(" ",db[[#This Row],[QTY/ CTN TG]],1)-1))</f>
        <v/>
      </c>
      <c r="Z25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0" s="40" t="str">
        <f>IF(db[[#This Row],[STN K]]="","",IF(db[[#This Row],[STN TG]]="LSN",12,""))</f>
        <v/>
      </c>
      <c r="AB2570" s="40" t="str">
        <f>IF(db[[#This Row],[STN TG]]="LSN","PCS","")</f>
        <v/>
      </c>
      <c r="AC2570" s="40">
        <f>db[[#This Row],[QTY B]]*IF(db[[#This Row],[QTY TG]]="",1,db[[#This Row],[QTY TG]])*IF(db[[#This Row],[QTY K]]="",1,db[[#This Row],[QTY K]])</f>
        <v>10</v>
      </c>
      <c r="AD2570" s="40" t="str">
        <f>IF(db[[#This Row],[STN K]]="",IF(db[[#This Row],[STN TG]]="",db[[#This Row],[STN B]],db[[#This Row],[STN TG]]),db[[#This Row],[STN K]])</f>
        <v>PCS</v>
      </c>
      <c r="AE2570" s="40"/>
    </row>
    <row r="2571" spans="1:31" x14ac:dyDescent="0.25">
      <c r="A2571" s="40">
        <f t="shared" si="39"/>
        <v>2570</v>
      </c>
      <c r="B2571" s="5" t="str">
        <f>LOWER(SUBSTITUTE(SUBSTITUTE(SUBSTITUTE(SUBSTITUTE(SUBSTITUTE(SUBSTITUTE(SUBSTITUTE(SUBSTITUTE(db[[#This Row],[NB BM]]," ",),".",""),"-",""),"(",""),")",""),"/",""),"""",""),"+",""))</f>
        <v>pianikagambartz32bcowok</v>
      </c>
      <c r="C2571" s="5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D2571" s="5" t="str">
        <f>LOWER(SUBSTITUTE(SUBSTITUTE(SUBSTITUTE(SUBSTITUTE(SUBSTITUTE(SUBSTITUTE(SUBSTITUTE(SUBSTITUTE(SUBSTITUTE(db[[#This Row],[NB PAJAK]]," ",""),"-",""),"(",""),")",""),".",""),",",""),"/",""),"""",""),"+",""))</f>
        <v/>
      </c>
      <c r="E257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pianikagambartz32bcowok12pcsuntana</v>
      </c>
      <c r="F257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pianikagbrtz32bcowok12pcs</v>
      </c>
      <c r="G2571" s="5" t="str">
        <f>db[[#This Row],[NB NOTA_C]]&amp;LOWER(SUBSTITUTE(SUBSTITUTE(SUBSTITUTE(SUBSTITUTE(SUBSTITUTE(SUBSTITUTE(SUBSTITUTE(SUBSTITUTE(SUBSTITUTE(db[[#This Row],[FAKTUR]]," ",),".",""),"-",""),"(",""),")",""),",",""),"/",""),"""",""),"+",""))</f>
        <v>pianikagbrtz32bcowokuntana</v>
      </c>
      <c r="H257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pianikagbrtz32bcowok12pcsuntana</v>
      </c>
      <c r="I2571" s="2" t="s">
        <v>3756</v>
      </c>
      <c r="J2571" s="2" t="s">
        <v>3754</v>
      </c>
      <c r="K2571" s="14"/>
      <c r="L2571" s="2" t="s">
        <v>1336</v>
      </c>
      <c r="M2571" s="33" t="e">
        <f>IF(db[[#This Row],[NB NOTA_C]]="","",COUNTIF([2]!B_MSK[concat],db[[#This Row],[NB NOTA_C]]))</f>
        <v>#REF!</v>
      </c>
      <c r="N2571" s="9" t="s">
        <v>1842</v>
      </c>
      <c r="O2571" s="5" t="s">
        <v>1502</v>
      </c>
      <c r="P2571" s="2" t="s">
        <v>2422</v>
      </c>
      <c r="Q2571" s="5"/>
      <c r="R2571" s="5" t="str">
        <f>IF(db[[#This Row],[QTY/ CTN]]="","",SUBSTITUTE(SUBSTITUTE(SUBSTITUTE(db[[#This Row],[QTY/ CTN]]," ","_",2),"(",""),")","")&amp;"_")</f>
        <v>12 PCS_</v>
      </c>
      <c r="S2571" s="5">
        <f>IF(db[[#This Row],[H_QTY/ CTN]]="","",SEARCH("_",db[[#This Row],[H_QTY/ CTN]]))</f>
        <v>7</v>
      </c>
      <c r="T2571" s="5">
        <f>IF(db[[#This Row],[H_QTY/ CTN]]="","",LEN(db[[#This Row],[H_QTY/ CTN]]))</f>
        <v>7</v>
      </c>
      <c r="U2571" s="40" t="str">
        <f>IF(db[[#This Row],[H_QTY/ CTN]]="","",LEFT(db[[#This Row],[H_QTY/ CTN]],db[[#This Row],[H_1]]-1))</f>
        <v>12 PCS</v>
      </c>
      <c r="V2571" s="40" t="str">
        <f>IF(NOT(db[[#This Row],[H_1]]=db[[#This Row],[H_2]]),MID(db[[#This Row],[H_QTY/ CTN]],db[[#This Row],[H_1]]+1,db[[#This Row],[H_2]]-db[[#This Row],[H_1]]-1),"")</f>
        <v/>
      </c>
      <c r="W2571" s="40" t="str">
        <f>IF(db[[#This Row],[QTY/ CTN B]]="","",LEFT(db[[#This Row],[QTY/ CTN B]],SEARCH(" ",db[[#This Row],[QTY/ CTN B]],1)-1))</f>
        <v>12</v>
      </c>
      <c r="X2571" s="40" t="str">
        <f>IF(db[[#This Row],[QTY/ CTN B]]="","",RIGHT(db[[#This Row],[QTY/ CTN B]],LEN(db[[#This Row],[QTY/ CTN B]])-SEARCH(" ",db[[#This Row],[QTY/ CTN B]],1)))</f>
        <v>PCS</v>
      </c>
      <c r="Y2571" s="40" t="str">
        <f>IF(db[[#This Row],[QTY/ CTN TG]]="",IF(db[[#This Row],[STN TG]]="","",12),LEFT(db[[#This Row],[QTY/ CTN TG]],SEARCH(" ",db[[#This Row],[QTY/ CTN TG]],1)-1))</f>
        <v/>
      </c>
      <c r="Z25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1" s="40" t="str">
        <f>IF(db[[#This Row],[STN K]]="","",IF(db[[#This Row],[STN TG]]="LSN",12,""))</f>
        <v/>
      </c>
      <c r="AB2571" s="40" t="str">
        <f>IF(db[[#This Row],[STN TG]]="LSN","PCS","")</f>
        <v/>
      </c>
      <c r="AC2571" s="40">
        <f>db[[#This Row],[QTY B]]*IF(db[[#This Row],[QTY TG]]="",1,db[[#This Row],[QTY TG]])*IF(db[[#This Row],[QTY K]]="",1,db[[#This Row],[QTY K]])</f>
        <v>12</v>
      </c>
      <c r="AD2571" s="40" t="str">
        <f>IF(db[[#This Row],[STN K]]="",IF(db[[#This Row],[STN TG]]="",db[[#This Row],[STN B]],db[[#This Row],[STN TG]]),db[[#This Row],[STN K]])</f>
        <v>PCS</v>
      </c>
      <c r="AE2571" s="40"/>
    </row>
    <row r="2572" spans="1:31" x14ac:dyDescent="0.25">
      <c r="A2572" s="40">
        <f t="shared" si="39"/>
        <v>2571</v>
      </c>
      <c r="B2572" s="5" t="str">
        <f>LOWER(SUBSTITUTE(SUBSTITUTE(SUBSTITUTE(SUBSTITUTE(SUBSTITUTE(SUBSTITUTE(SUBSTITUTE(SUBSTITUTE(db[[#This Row],[NB BM]]," ",),".",""),"-",""),"(",""),")",""),"/",""),"""",""),"+",""))</f>
        <v>pianikagambartz32gcewek</v>
      </c>
      <c r="C2572" s="5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D2572" s="5" t="str">
        <f>LOWER(SUBSTITUTE(SUBSTITUTE(SUBSTITUTE(SUBSTITUTE(SUBSTITUTE(SUBSTITUTE(SUBSTITUTE(SUBSTITUTE(SUBSTITUTE(db[[#This Row],[NB PAJAK]]," ",""),"-",""),"(",""),")",""),".",""),",",""),"/",""),"""",""),"+",""))</f>
        <v/>
      </c>
      <c r="E257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pianikagambartz32gcewek12pcsuntana</v>
      </c>
      <c r="F257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pianikagbrtz32gcewek12pcs</v>
      </c>
      <c r="G2572" s="5" t="str">
        <f>db[[#This Row],[NB NOTA_C]]&amp;LOWER(SUBSTITUTE(SUBSTITUTE(SUBSTITUTE(SUBSTITUTE(SUBSTITUTE(SUBSTITUTE(SUBSTITUTE(SUBSTITUTE(SUBSTITUTE(db[[#This Row],[FAKTUR]]," ",),".",""),"-",""),"(",""),")",""),",",""),"/",""),"""",""),"+",""))</f>
        <v>pianikagbrtz32gcewekuntana</v>
      </c>
      <c r="H257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pianikagbrtz32gcewek12pcsuntana</v>
      </c>
      <c r="I2572" s="2" t="s">
        <v>3757</v>
      </c>
      <c r="J2572" s="2" t="s">
        <v>3755</v>
      </c>
      <c r="K2572" s="14"/>
      <c r="L2572" s="2" t="s">
        <v>1336</v>
      </c>
      <c r="M2572" s="33" t="e">
        <f>IF(db[[#This Row],[NB NOTA_C]]="","",COUNTIF([2]!B_MSK[concat],db[[#This Row],[NB NOTA_C]]))</f>
        <v>#REF!</v>
      </c>
      <c r="N2572" s="9" t="s">
        <v>1842</v>
      </c>
      <c r="O2572" s="5" t="s">
        <v>1502</v>
      </c>
      <c r="P2572" s="2" t="s">
        <v>2422</v>
      </c>
      <c r="Q2572" s="5"/>
      <c r="R2572" s="5" t="str">
        <f>IF(db[[#This Row],[QTY/ CTN]]="","",SUBSTITUTE(SUBSTITUTE(SUBSTITUTE(db[[#This Row],[QTY/ CTN]]," ","_",2),"(",""),")","")&amp;"_")</f>
        <v>12 PCS_</v>
      </c>
      <c r="S2572" s="5">
        <f>IF(db[[#This Row],[H_QTY/ CTN]]="","",SEARCH("_",db[[#This Row],[H_QTY/ CTN]]))</f>
        <v>7</v>
      </c>
      <c r="T2572" s="5">
        <f>IF(db[[#This Row],[H_QTY/ CTN]]="","",LEN(db[[#This Row],[H_QTY/ CTN]]))</f>
        <v>7</v>
      </c>
      <c r="U2572" s="40" t="str">
        <f>IF(db[[#This Row],[H_QTY/ CTN]]="","",LEFT(db[[#This Row],[H_QTY/ CTN]],db[[#This Row],[H_1]]-1))</f>
        <v>12 PCS</v>
      </c>
      <c r="V2572" s="40" t="str">
        <f>IF(NOT(db[[#This Row],[H_1]]=db[[#This Row],[H_2]]),MID(db[[#This Row],[H_QTY/ CTN]],db[[#This Row],[H_1]]+1,db[[#This Row],[H_2]]-db[[#This Row],[H_1]]-1),"")</f>
        <v/>
      </c>
      <c r="W2572" s="40" t="str">
        <f>IF(db[[#This Row],[QTY/ CTN B]]="","",LEFT(db[[#This Row],[QTY/ CTN B]],SEARCH(" ",db[[#This Row],[QTY/ CTN B]],1)-1))</f>
        <v>12</v>
      </c>
      <c r="X2572" s="40" t="str">
        <f>IF(db[[#This Row],[QTY/ CTN B]]="","",RIGHT(db[[#This Row],[QTY/ CTN B]],LEN(db[[#This Row],[QTY/ CTN B]])-SEARCH(" ",db[[#This Row],[QTY/ CTN B]],1)))</f>
        <v>PCS</v>
      </c>
      <c r="Y2572" s="40" t="str">
        <f>IF(db[[#This Row],[QTY/ CTN TG]]="",IF(db[[#This Row],[STN TG]]="","",12),LEFT(db[[#This Row],[QTY/ CTN TG]],SEARCH(" ",db[[#This Row],[QTY/ CTN TG]],1)-1))</f>
        <v/>
      </c>
      <c r="Z25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2" s="40" t="str">
        <f>IF(db[[#This Row],[STN K]]="","",IF(db[[#This Row],[STN TG]]="LSN",12,""))</f>
        <v/>
      </c>
      <c r="AB2572" s="40" t="str">
        <f>IF(db[[#This Row],[STN TG]]="LSN","PCS","")</f>
        <v/>
      </c>
      <c r="AC2572" s="40">
        <f>db[[#This Row],[QTY B]]*IF(db[[#This Row],[QTY TG]]="",1,db[[#This Row],[QTY TG]])*IF(db[[#This Row],[QTY K]]="",1,db[[#This Row],[QTY K]])</f>
        <v>12</v>
      </c>
      <c r="AD2572" s="40" t="str">
        <f>IF(db[[#This Row],[STN K]]="",IF(db[[#This Row],[STN TG]]="",db[[#This Row],[STN B]],db[[#This Row],[STN TG]]),db[[#This Row],[STN K]])</f>
        <v>PCS</v>
      </c>
      <c r="AE2572" s="40"/>
    </row>
    <row r="2573" spans="1:31" x14ac:dyDescent="0.25">
      <c r="A2573" s="40">
        <f t="shared" si="39"/>
        <v>2572</v>
      </c>
      <c r="B2573" s="94" t="str">
        <f>LOWER(SUBSTITUTE(SUBSTITUTE(SUBSTITUTE(SUBSTITUTE(SUBSTITUTE(SUBSTITUTE(SUBSTITUTE(SUBSTITUTE(db[[#This Row],[NB BM]]," ",),".",""),"-",""),"(",""),")",""),"/",""),"""",""),"+",""))</f>
        <v>pianikalovely</v>
      </c>
      <c r="C2573" s="94" t="str">
        <f>LOWER(SUBSTITUTE(SUBSTITUTE(SUBSTITUTE(SUBSTITUTE(SUBSTITUTE(SUBSTITUTE(SUBSTITUTE(SUBSTITUTE(SUBSTITUTE(db[[#This Row],[NB NOTA]]," ",),".",""),"-",""),"(",""),")",""),",",""),"/",""),"""",""),"+",""))</f>
        <v>pianikalovely</v>
      </c>
      <c r="D2573" s="94" t="str">
        <f>LOWER(SUBSTITUTE(SUBSTITUTE(SUBSTITUTE(SUBSTITUTE(SUBSTITUTE(SUBSTITUTE(SUBSTITUTE(SUBSTITUTE(SUBSTITUTE(db[[#This Row],[NB PAJAK]]," ",""),"-",""),"(",""),")",""),".",""),",",""),"/",""),"""",""),"+",""))</f>
        <v/>
      </c>
      <c r="E2573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pianikalovely10setuntana</v>
      </c>
      <c r="F2573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pianikalovely10set</v>
      </c>
      <c r="G2573" s="94" t="str">
        <f>db[[#This Row],[NB NOTA_C]]&amp;LOWER(SUBSTITUTE(SUBSTITUTE(SUBSTITUTE(SUBSTITUTE(SUBSTITUTE(SUBSTITUTE(SUBSTITUTE(SUBSTITUTE(SUBSTITUTE(db[[#This Row],[FAKTUR]]," ",),".",""),"-",""),"(",""),")",""),",",""),"/",""),"""",""),"+",""))</f>
        <v>pianikalovelyuntana</v>
      </c>
      <c r="H2573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pianikalovely10setuntana</v>
      </c>
      <c r="I2573" s="6" t="s">
        <v>7240</v>
      </c>
      <c r="J2573" s="6" t="s">
        <v>7239</v>
      </c>
      <c r="K2573" s="14"/>
      <c r="L2573" s="2" t="s">
        <v>1336</v>
      </c>
      <c r="M2573" s="34" t="e">
        <f>IF(db[[#This Row],[NB NOTA_C]]="","",COUNTIF([2]!B_MSK[concat],db[[#This Row],[NB NOTA_C]]))</f>
        <v>#REF!</v>
      </c>
      <c r="N2573" s="9" t="s">
        <v>1375</v>
      </c>
      <c r="O2573" s="5" t="s">
        <v>2218</v>
      </c>
      <c r="P2573" s="2" t="s">
        <v>2422</v>
      </c>
      <c r="R2573" s="2" t="str">
        <f>IF(db[[#This Row],[QTY/ CTN]]="","",SUBSTITUTE(SUBSTITUTE(SUBSTITUTE(db[[#This Row],[QTY/ CTN]]," ","_",2),"(",""),")","")&amp;"_")</f>
        <v>10 SET_</v>
      </c>
      <c r="S2573" s="2">
        <f>IF(db[[#This Row],[H_QTY/ CTN]]="","",SEARCH("_",db[[#This Row],[H_QTY/ CTN]]))</f>
        <v>7</v>
      </c>
      <c r="T2573" s="2">
        <f>IF(db[[#This Row],[H_QTY/ CTN]]="","",LEN(db[[#This Row],[H_QTY/ CTN]]))</f>
        <v>7</v>
      </c>
      <c r="U2573" s="41" t="str">
        <f>IF(db[[#This Row],[H_QTY/ CTN]]="","",LEFT(db[[#This Row],[H_QTY/ CTN]],db[[#This Row],[H_1]]-1))</f>
        <v>10 SET</v>
      </c>
      <c r="V2573" s="40" t="str">
        <f>IF(NOT(db[[#This Row],[H_1]]=db[[#This Row],[H_2]]),MID(db[[#This Row],[H_QTY/ CTN]],db[[#This Row],[H_1]]+1,db[[#This Row],[H_2]]-db[[#This Row],[H_1]]-1),"")</f>
        <v/>
      </c>
      <c r="W2573" s="40" t="str">
        <f>IF(db[[#This Row],[QTY/ CTN B]]="","",LEFT(db[[#This Row],[QTY/ CTN B]],SEARCH(" ",db[[#This Row],[QTY/ CTN B]],1)-1))</f>
        <v>10</v>
      </c>
      <c r="X2573" s="40" t="str">
        <f>IF(db[[#This Row],[QTY/ CTN B]]="","",RIGHT(db[[#This Row],[QTY/ CTN B]],LEN(db[[#This Row],[QTY/ CTN B]])-SEARCH(" ",db[[#This Row],[QTY/ CTN B]],1)))</f>
        <v>SET</v>
      </c>
      <c r="Y2573" s="40" t="str">
        <f>IF(db[[#This Row],[QTY/ CTN TG]]="",IF(db[[#This Row],[STN TG]]="","",12),LEFT(db[[#This Row],[QTY/ CTN TG]],SEARCH(" ",db[[#This Row],[QTY/ CTN TG]],1)-1))</f>
        <v/>
      </c>
      <c r="Z25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3" s="40" t="str">
        <f>IF(db[[#This Row],[STN K]]="","",IF(db[[#This Row],[STN TG]]="LSN",12,""))</f>
        <v/>
      </c>
      <c r="AB2573" s="40" t="str">
        <f>IF(db[[#This Row],[STN TG]]="LSN","PCS","")</f>
        <v/>
      </c>
      <c r="AC2573" s="40">
        <f>db[[#This Row],[QTY B]]*IF(db[[#This Row],[QTY TG]]="",1,db[[#This Row],[QTY TG]])*IF(db[[#This Row],[QTY K]]="",1,db[[#This Row],[QTY K]])</f>
        <v>10</v>
      </c>
      <c r="AD2573" s="40" t="str">
        <f>IF(db[[#This Row],[STN K]]="",IF(db[[#This Row],[STN TG]]="",db[[#This Row],[STN B]],db[[#This Row],[STN TG]]),db[[#This Row],[STN K]])</f>
        <v>SET</v>
      </c>
      <c r="AE2573" s="40"/>
    </row>
    <row r="2574" spans="1:31" x14ac:dyDescent="0.25">
      <c r="A2574" s="40">
        <f t="shared" si="39"/>
        <v>2573</v>
      </c>
      <c r="B2574" s="94" t="str">
        <f>LOWER(SUBSTITUTE(SUBSTITUTE(SUBSTITUTE(SUBSTITUTE(SUBSTITUTE(SUBSTITUTE(SUBSTITUTE(SUBSTITUTE(db[[#This Row],[NB BM]]," ",),".",""),"-",""),"(",""),")",""),"/",""),"""",""),"+",""))</f>
        <v>pianikalovelybiru</v>
      </c>
      <c r="C2574" s="94" t="str">
        <f>LOWER(SUBSTITUTE(SUBSTITUTE(SUBSTITUTE(SUBSTITUTE(SUBSTITUTE(SUBSTITUTE(SUBSTITUTE(SUBSTITUTE(SUBSTITUTE(db[[#This Row],[NB NOTA]]," ",),".",""),"-",""),"(",""),")",""),",",""),"/",""),"""",""),"+",""))</f>
        <v>pianikalovelybiru</v>
      </c>
      <c r="D2574" s="94" t="str">
        <f>LOWER(SUBSTITUTE(SUBSTITUTE(SUBSTITUTE(SUBSTITUTE(SUBSTITUTE(SUBSTITUTE(SUBSTITUTE(SUBSTITUTE(SUBSTITUTE(db[[#This Row],[NB PAJAK]]," ",""),"-",""),"(",""),")",""),".",""),",",""),"/",""),"""",""),"+",""))</f>
        <v/>
      </c>
      <c r="E2574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pianikalovelybiru10setuntana</v>
      </c>
      <c r="F2574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pianikalovelybiru10set</v>
      </c>
      <c r="G2574" s="94" t="str">
        <f>db[[#This Row],[NB NOTA_C]]&amp;LOWER(SUBSTITUTE(SUBSTITUTE(SUBSTITUTE(SUBSTITUTE(SUBSTITUTE(SUBSTITUTE(SUBSTITUTE(SUBSTITUTE(SUBSTITUTE(db[[#This Row],[FAKTUR]]," ",),".",""),"-",""),"(",""),")",""),",",""),"/",""),"""",""),"+",""))</f>
        <v>pianikalovelybiruuntana</v>
      </c>
      <c r="H2574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pianikalovelybiru10setuntana</v>
      </c>
      <c r="I2574" s="6" t="s">
        <v>2243</v>
      </c>
      <c r="J2574" s="6" t="s">
        <v>7343</v>
      </c>
      <c r="K2574" s="14"/>
      <c r="L2574" s="2" t="s">
        <v>1336</v>
      </c>
      <c r="M2574" s="34" t="e">
        <f>IF(db[[#This Row],[NB NOTA_C]]="","",COUNTIF([2]!B_MSK[concat],db[[#This Row],[NB NOTA_C]]))</f>
        <v>#REF!</v>
      </c>
      <c r="N2574" s="9" t="s">
        <v>1375</v>
      </c>
      <c r="O2574" s="5" t="s">
        <v>2218</v>
      </c>
      <c r="P2574" s="2" t="s">
        <v>2422</v>
      </c>
      <c r="R2574" s="2" t="str">
        <f>IF(db[[#This Row],[QTY/ CTN]]="","",SUBSTITUTE(SUBSTITUTE(SUBSTITUTE(db[[#This Row],[QTY/ CTN]]," ","_",2),"(",""),")","")&amp;"_")</f>
        <v>10 SET_</v>
      </c>
      <c r="S2574" s="2">
        <f>IF(db[[#This Row],[H_QTY/ CTN]]="","",SEARCH("_",db[[#This Row],[H_QTY/ CTN]]))</f>
        <v>7</v>
      </c>
      <c r="T2574" s="2">
        <f>IF(db[[#This Row],[H_QTY/ CTN]]="","",LEN(db[[#This Row],[H_QTY/ CTN]]))</f>
        <v>7</v>
      </c>
      <c r="U2574" s="41" t="str">
        <f>IF(db[[#This Row],[H_QTY/ CTN]]="","",LEFT(db[[#This Row],[H_QTY/ CTN]],db[[#This Row],[H_1]]-1))</f>
        <v>10 SET</v>
      </c>
      <c r="V2574" s="40" t="str">
        <f>IF(NOT(db[[#This Row],[H_1]]=db[[#This Row],[H_2]]),MID(db[[#This Row],[H_QTY/ CTN]],db[[#This Row],[H_1]]+1,db[[#This Row],[H_2]]-db[[#This Row],[H_1]]-1),"")</f>
        <v/>
      </c>
      <c r="W2574" s="40" t="str">
        <f>IF(db[[#This Row],[QTY/ CTN B]]="","",LEFT(db[[#This Row],[QTY/ CTN B]],SEARCH(" ",db[[#This Row],[QTY/ CTN B]],1)-1))</f>
        <v>10</v>
      </c>
      <c r="X2574" s="40" t="str">
        <f>IF(db[[#This Row],[QTY/ CTN B]]="","",RIGHT(db[[#This Row],[QTY/ CTN B]],LEN(db[[#This Row],[QTY/ CTN B]])-SEARCH(" ",db[[#This Row],[QTY/ CTN B]],1)))</f>
        <v>SET</v>
      </c>
      <c r="Y2574" s="40" t="str">
        <f>IF(db[[#This Row],[QTY/ CTN TG]]="",IF(db[[#This Row],[STN TG]]="","",12),LEFT(db[[#This Row],[QTY/ CTN TG]],SEARCH(" ",db[[#This Row],[QTY/ CTN TG]],1)-1))</f>
        <v/>
      </c>
      <c r="Z25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4" s="40" t="str">
        <f>IF(db[[#This Row],[STN K]]="","",IF(db[[#This Row],[STN TG]]="LSN",12,""))</f>
        <v/>
      </c>
      <c r="AB2574" s="40" t="str">
        <f>IF(db[[#This Row],[STN TG]]="LSN","PCS","")</f>
        <v/>
      </c>
      <c r="AC2574" s="40">
        <f>db[[#This Row],[QTY B]]*IF(db[[#This Row],[QTY TG]]="",1,db[[#This Row],[QTY TG]])*IF(db[[#This Row],[QTY K]]="",1,db[[#This Row],[QTY K]])</f>
        <v>10</v>
      </c>
      <c r="AD2574" s="40" t="str">
        <f>IF(db[[#This Row],[STN K]]="",IF(db[[#This Row],[STN TG]]="",db[[#This Row],[STN B]],db[[#This Row],[STN TG]]),db[[#This Row],[STN K]])</f>
        <v>SET</v>
      </c>
      <c r="AE2574" s="40"/>
    </row>
    <row r="2575" spans="1:31" x14ac:dyDescent="0.25">
      <c r="A2575" s="40">
        <f t="shared" si="39"/>
        <v>2574</v>
      </c>
      <c r="B2575" s="94" t="str">
        <f>LOWER(SUBSTITUTE(SUBSTITUTE(SUBSTITUTE(SUBSTITUTE(SUBSTITUTE(SUBSTITUTE(SUBSTITUTE(SUBSTITUTE(db[[#This Row],[NB BM]]," ",),".",""),"-",""),"(",""),")",""),"/",""),"""",""),"+",""))</f>
        <v>pianikalovelypink</v>
      </c>
      <c r="C2575" s="94" t="str">
        <f>LOWER(SUBSTITUTE(SUBSTITUTE(SUBSTITUTE(SUBSTITUTE(SUBSTITUTE(SUBSTITUTE(SUBSTITUTE(SUBSTITUTE(SUBSTITUTE(db[[#This Row],[NB NOTA]]," ",),".",""),"-",""),"(",""),")",""),",",""),"/",""),"""",""),"+",""))</f>
        <v>pianikalovelypink</v>
      </c>
      <c r="D2575" s="94" t="str">
        <f>LOWER(SUBSTITUTE(SUBSTITUTE(SUBSTITUTE(SUBSTITUTE(SUBSTITUTE(SUBSTITUTE(SUBSTITUTE(SUBSTITUTE(SUBSTITUTE(db[[#This Row],[NB PAJAK]]," ",""),"-",""),"(",""),")",""),".",""),",",""),"/",""),"""",""),"+",""))</f>
        <v/>
      </c>
      <c r="E2575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pianikalovelypink10setuntana</v>
      </c>
      <c r="F2575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pianikalovelypink10set</v>
      </c>
      <c r="G2575" s="94" t="str">
        <f>db[[#This Row],[NB NOTA_C]]&amp;LOWER(SUBSTITUTE(SUBSTITUTE(SUBSTITUTE(SUBSTITUTE(SUBSTITUTE(SUBSTITUTE(SUBSTITUTE(SUBSTITUTE(SUBSTITUTE(db[[#This Row],[FAKTUR]]," ",),".",""),"-",""),"(",""),")",""),",",""),"/",""),"""",""),"+",""))</f>
        <v>pianikalovelypinkuntana</v>
      </c>
      <c r="H2575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pianikalovelypink10setuntana</v>
      </c>
      <c r="I2575" s="6" t="s">
        <v>7345</v>
      </c>
      <c r="J2575" s="6" t="s">
        <v>7344</v>
      </c>
      <c r="K2575" s="14"/>
      <c r="L2575" s="2" t="s">
        <v>1336</v>
      </c>
      <c r="M2575" s="34" t="e">
        <f>IF(db[[#This Row],[NB NOTA_C]]="","",COUNTIF([2]!B_MSK[concat],db[[#This Row],[NB NOTA_C]]))</f>
        <v>#REF!</v>
      </c>
      <c r="N2575" s="9" t="s">
        <v>1375</v>
      </c>
      <c r="O2575" s="5" t="s">
        <v>2218</v>
      </c>
      <c r="P2575" s="2" t="s">
        <v>2422</v>
      </c>
      <c r="R2575" s="2" t="str">
        <f>IF(db[[#This Row],[QTY/ CTN]]="","",SUBSTITUTE(SUBSTITUTE(SUBSTITUTE(db[[#This Row],[QTY/ CTN]]," ","_",2),"(",""),")","")&amp;"_")</f>
        <v>10 SET_</v>
      </c>
      <c r="S2575" s="2">
        <f>IF(db[[#This Row],[H_QTY/ CTN]]="","",SEARCH("_",db[[#This Row],[H_QTY/ CTN]]))</f>
        <v>7</v>
      </c>
      <c r="T2575" s="2">
        <f>IF(db[[#This Row],[H_QTY/ CTN]]="","",LEN(db[[#This Row],[H_QTY/ CTN]]))</f>
        <v>7</v>
      </c>
      <c r="U2575" s="41" t="str">
        <f>IF(db[[#This Row],[H_QTY/ CTN]]="","",LEFT(db[[#This Row],[H_QTY/ CTN]],db[[#This Row],[H_1]]-1))</f>
        <v>10 SET</v>
      </c>
      <c r="V2575" s="40" t="str">
        <f>IF(NOT(db[[#This Row],[H_1]]=db[[#This Row],[H_2]]),MID(db[[#This Row],[H_QTY/ CTN]],db[[#This Row],[H_1]]+1,db[[#This Row],[H_2]]-db[[#This Row],[H_1]]-1),"")</f>
        <v/>
      </c>
      <c r="W2575" s="40" t="str">
        <f>IF(db[[#This Row],[QTY/ CTN B]]="","",LEFT(db[[#This Row],[QTY/ CTN B]],SEARCH(" ",db[[#This Row],[QTY/ CTN B]],1)-1))</f>
        <v>10</v>
      </c>
      <c r="X2575" s="40" t="str">
        <f>IF(db[[#This Row],[QTY/ CTN B]]="","",RIGHT(db[[#This Row],[QTY/ CTN B]],LEN(db[[#This Row],[QTY/ CTN B]])-SEARCH(" ",db[[#This Row],[QTY/ CTN B]],1)))</f>
        <v>SET</v>
      </c>
      <c r="Y2575" s="40" t="str">
        <f>IF(db[[#This Row],[QTY/ CTN TG]]="",IF(db[[#This Row],[STN TG]]="","",12),LEFT(db[[#This Row],[QTY/ CTN TG]],SEARCH(" ",db[[#This Row],[QTY/ CTN TG]],1)-1))</f>
        <v/>
      </c>
      <c r="Z25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5" s="40" t="str">
        <f>IF(db[[#This Row],[STN K]]="","",IF(db[[#This Row],[STN TG]]="LSN",12,""))</f>
        <v/>
      </c>
      <c r="AB2575" s="40" t="str">
        <f>IF(db[[#This Row],[STN TG]]="LSN","PCS","")</f>
        <v/>
      </c>
      <c r="AC2575" s="40">
        <f>db[[#This Row],[QTY B]]*IF(db[[#This Row],[QTY TG]]="",1,db[[#This Row],[QTY TG]])*IF(db[[#This Row],[QTY K]]="",1,db[[#This Row],[QTY K]])</f>
        <v>10</v>
      </c>
      <c r="AD2575" s="40" t="str">
        <f>IF(db[[#This Row],[STN K]]="",IF(db[[#This Row],[STN TG]]="",db[[#This Row],[STN B]],db[[#This Row],[STN TG]]),db[[#This Row],[STN K]])</f>
        <v>SET</v>
      </c>
      <c r="AE2575" s="40"/>
    </row>
    <row r="2576" spans="1:31" x14ac:dyDescent="0.25">
      <c r="A2576" s="40">
        <f t="shared" si="39"/>
        <v>2575</v>
      </c>
      <c r="B2576" s="5" t="str">
        <f>LOWER(SUBSTITUTE(SUBSTITUTE(SUBSTITUTE(SUBSTITUTE(SUBSTITUTE(SUBSTITUTE(SUBSTITUTE(SUBSTITUTE(db[[#This Row],[NB BM]]," ",),".",""),"-",""),"(",""),")",""),"/",""),"""",""),"+",""))</f>
        <v>pianikamarvelboxmr32a</v>
      </c>
      <c r="C2576" s="5" t="str">
        <f>LOWER(SUBSTITUTE(SUBSTITUTE(SUBSTITUTE(SUBSTITUTE(SUBSTITUTE(SUBSTITUTE(SUBSTITUTE(SUBSTITUTE(SUBSTITUTE(db[[#This Row],[NB NOTA]]," ",),".",""),"-",""),"(",""),")",""),",",""),"/",""),"""",""),"+",""))</f>
        <v>pianikamarvelkopermr32a</v>
      </c>
      <c r="D2576" s="5" t="str">
        <f>LOWER(SUBSTITUTE(SUBSTITUTE(SUBSTITUTE(SUBSTITUTE(SUBSTITUTE(SUBSTITUTE(SUBSTITUTE(SUBSTITUTE(SUBSTITUTE(db[[#This Row],[NB PAJAK]]," ",""),"-",""),"(",""),")",""),".",""),",",""),"/",""),"""",""),"+",""))</f>
        <v/>
      </c>
      <c r="E257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pianikamarvelboxmr32a12pcsuntana</v>
      </c>
      <c r="F257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pianikamarvelkopermr32a12pcs</v>
      </c>
      <c r="G2576" s="5" t="str">
        <f>db[[#This Row],[NB NOTA_C]]&amp;LOWER(SUBSTITUTE(SUBSTITUTE(SUBSTITUTE(SUBSTITUTE(SUBSTITUTE(SUBSTITUTE(SUBSTITUTE(SUBSTITUTE(SUBSTITUTE(db[[#This Row],[FAKTUR]]," ",),".",""),"-",""),"(",""),")",""),",",""),"/",""),"""",""),"+",""))</f>
        <v>pianikamarvelkopermr32auntana</v>
      </c>
      <c r="H257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pianikamarvelkopermr32a12pcsuntana</v>
      </c>
      <c r="I2576" s="2" t="s">
        <v>7245</v>
      </c>
      <c r="J2576" s="2" t="s">
        <v>7242</v>
      </c>
      <c r="K2576" s="14"/>
      <c r="L2576" s="2" t="s">
        <v>1336</v>
      </c>
      <c r="M2576" s="33" t="e">
        <f>IF(db[[#This Row],[NB NOTA_C]]="","",COUNTIF([2]!B_MSK[concat],db[[#This Row],[NB NOTA_C]]))</f>
        <v>#REF!</v>
      </c>
      <c r="N2576" s="9" t="s">
        <v>2305</v>
      </c>
      <c r="O2576" s="5" t="s">
        <v>1502</v>
      </c>
      <c r="P2576" s="2" t="s">
        <v>2422</v>
      </c>
      <c r="Q2576" s="5"/>
      <c r="R2576" s="5" t="str">
        <f>IF(db[[#This Row],[QTY/ CTN]]="","",SUBSTITUTE(SUBSTITUTE(SUBSTITUTE(db[[#This Row],[QTY/ CTN]]," ","_",2),"(",""),")","")&amp;"_")</f>
        <v>12 PCS_</v>
      </c>
      <c r="S2576" s="5">
        <f>IF(db[[#This Row],[H_QTY/ CTN]]="","",SEARCH("_",db[[#This Row],[H_QTY/ CTN]]))</f>
        <v>7</v>
      </c>
      <c r="T2576" s="5">
        <f>IF(db[[#This Row],[H_QTY/ CTN]]="","",LEN(db[[#This Row],[H_QTY/ CTN]]))</f>
        <v>7</v>
      </c>
      <c r="U2576" s="40" t="str">
        <f>IF(db[[#This Row],[H_QTY/ CTN]]="","",LEFT(db[[#This Row],[H_QTY/ CTN]],db[[#This Row],[H_1]]-1))</f>
        <v>12 PCS</v>
      </c>
      <c r="V2576" s="40" t="str">
        <f>IF(NOT(db[[#This Row],[H_1]]=db[[#This Row],[H_2]]),MID(db[[#This Row],[H_QTY/ CTN]],db[[#This Row],[H_1]]+1,db[[#This Row],[H_2]]-db[[#This Row],[H_1]]-1),"")</f>
        <v/>
      </c>
      <c r="W2576" s="40" t="str">
        <f>IF(db[[#This Row],[QTY/ CTN B]]="","",LEFT(db[[#This Row],[QTY/ CTN B]],SEARCH(" ",db[[#This Row],[QTY/ CTN B]],1)-1))</f>
        <v>12</v>
      </c>
      <c r="X2576" s="40" t="str">
        <f>IF(db[[#This Row],[QTY/ CTN B]]="","",RIGHT(db[[#This Row],[QTY/ CTN B]],LEN(db[[#This Row],[QTY/ CTN B]])-SEARCH(" ",db[[#This Row],[QTY/ CTN B]],1)))</f>
        <v>PCS</v>
      </c>
      <c r="Y2576" s="40" t="str">
        <f>IF(db[[#This Row],[QTY/ CTN TG]]="",IF(db[[#This Row],[STN TG]]="","",12),LEFT(db[[#This Row],[QTY/ CTN TG]],SEARCH(" ",db[[#This Row],[QTY/ CTN TG]],1)-1))</f>
        <v/>
      </c>
      <c r="Z25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6" s="40" t="str">
        <f>IF(db[[#This Row],[STN K]]="","",IF(db[[#This Row],[STN TG]]="LSN",12,""))</f>
        <v/>
      </c>
      <c r="AB2576" s="40" t="str">
        <f>IF(db[[#This Row],[STN TG]]="LSN","PCS","")</f>
        <v/>
      </c>
      <c r="AC2576" s="40">
        <f>db[[#This Row],[QTY B]]*IF(db[[#This Row],[QTY TG]]="",1,db[[#This Row],[QTY TG]])*IF(db[[#This Row],[QTY K]]="",1,db[[#This Row],[QTY K]])</f>
        <v>12</v>
      </c>
      <c r="AD2576" s="40" t="str">
        <f>IF(db[[#This Row],[STN K]]="",IF(db[[#This Row],[STN TG]]="",db[[#This Row],[STN B]],db[[#This Row],[STN TG]]),db[[#This Row],[STN K]])</f>
        <v>PCS</v>
      </c>
      <c r="AE2576" s="40"/>
    </row>
    <row r="2577" spans="1:31" x14ac:dyDescent="0.25">
      <c r="A2577" s="40">
        <f t="shared" si="39"/>
        <v>2576</v>
      </c>
      <c r="B2577" s="5" t="str">
        <f>LOWER(SUBSTITUTE(SUBSTITUTE(SUBSTITUTE(SUBSTITUTE(SUBSTITUTE(SUBSTITUTE(SUBSTITUTE(SUBSTITUTE(db[[#This Row],[NB BM]]," ",),".",""),"-",""),"(",""),")",""),"/",""),"""",""),"+",""))</f>
        <v>pianikamarveltasmr32b</v>
      </c>
      <c r="C2577" s="5" t="str">
        <f>LOWER(SUBSTITUTE(SUBSTITUTE(SUBSTITUTE(SUBSTITUTE(SUBSTITUTE(SUBSTITUTE(SUBSTITUTE(SUBSTITUTE(SUBSTITUTE(db[[#This Row],[NB NOTA]]," ",),".",""),"-",""),"(",""),")",""),",",""),"/",""),"""",""),"+",""))</f>
        <v>pianikamarveltasmr32b</v>
      </c>
      <c r="D2577" s="5" t="str">
        <f>LOWER(SUBSTITUTE(SUBSTITUTE(SUBSTITUTE(SUBSTITUTE(SUBSTITUTE(SUBSTITUTE(SUBSTITUTE(SUBSTITUTE(SUBSTITUTE(db[[#This Row],[NB PAJAK]]," ",""),"-",""),"(",""),")",""),".",""),",",""),"/",""),"""",""),"+",""))</f>
        <v/>
      </c>
      <c r="E257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pianikamarveltasmr32b12pcsuntana</v>
      </c>
      <c r="F257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pianikamarveltasmr32b12pcs</v>
      </c>
      <c r="G2577" s="5" t="str">
        <f>db[[#This Row],[NB NOTA_C]]&amp;LOWER(SUBSTITUTE(SUBSTITUTE(SUBSTITUTE(SUBSTITUTE(SUBSTITUTE(SUBSTITUTE(SUBSTITUTE(SUBSTITUTE(SUBSTITUTE(db[[#This Row],[FAKTUR]]," ",),".",""),"-",""),"(",""),")",""),",",""),"/",""),"""",""),"+",""))</f>
        <v>pianikamarveltasmr32buntana</v>
      </c>
      <c r="H257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pianikamarveltasmr32b12pcsuntana</v>
      </c>
      <c r="I2577" s="2" t="s">
        <v>7244</v>
      </c>
      <c r="J2577" s="2" t="s">
        <v>7243</v>
      </c>
      <c r="K2577" s="14"/>
      <c r="L2577" s="2" t="s">
        <v>1336</v>
      </c>
      <c r="M2577" s="33" t="e">
        <f>IF(db[[#This Row],[NB NOTA_C]]="","",COUNTIF([2]!B_MSK[concat],db[[#This Row],[NB NOTA_C]]))</f>
        <v>#REF!</v>
      </c>
      <c r="N2577" s="9" t="s">
        <v>1349</v>
      </c>
      <c r="O2577" s="5" t="s">
        <v>1502</v>
      </c>
      <c r="P2577" s="2" t="s">
        <v>2422</v>
      </c>
      <c r="Q2577" s="5"/>
      <c r="R2577" s="5" t="str">
        <f>IF(db[[#This Row],[QTY/ CTN]]="","",SUBSTITUTE(SUBSTITUTE(SUBSTITUTE(db[[#This Row],[QTY/ CTN]]," ","_",2),"(",""),")","")&amp;"_")</f>
        <v>12 PCS_</v>
      </c>
      <c r="S2577" s="5">
        <f>IF(db[[#This Row],[H_QTY/ CTN]]="","",SEARCH("_",db[[#This Row],[H_QTY/ CTN]]))</f>
        <v>7</v>
      </c>
      <c r="T2577" s="5">
        <f>IF(db[[#This Row],[H_QTY/ CTN]]="","",LEN(db[[#This Row],[H_QTY/ CTN]]))</f>
        <v>7</v>
      </c>
      <c r="U2577" s="40" t="str">
        <f>IF(db[[#This Row],[H_QTY/ CTN]]="","",LEFT(db[[#This Row],[H_QTY/ CTN]],db[[#This Row],[H_1]]-1))</f>
        <v>12 PCS</v>
      </c>
      <c r="V2577" s="40" t="str">
        <f>IF(NOT(db[[#This Row],[H_1]]=db[[#This Row],[H_2]]),MID(db[[#This Row],[H_QTY/ CTN]],db[[#This Row],[H_1]]+1,db[[#This Row],[H_2]]-db[[#This Row],[H_1]]-1),"")</f>
        <v/>
      </c>
      <c r="W2577" s="40" t="str">
        <f>IF(db[[#This Row],[QTY/ CTN B]]="","",LEFT(db[[#This Row],[QTY/ CTN B]],SEARCH(" ",db[[#This Row],[QTY/ CTN B]],1)-1))</f>
        <v>12</v>
      </c>
      <c r="X2577" s="40" t="str">
        <f>IF(db[[#This Row],[QTY/ CTN B]]="","",RIGHT(db[[#This Row],[QTY/ CTN B]],LEN(db[[#This Row],[QTY/ CTN B]])-SEARCH(" ",db[[#This Row],[QTY/ CTN B]],1)))</f>
        <v>PCS</v>
      </c>
      <c r="Y2577" s="40" t="str">
        <f>IF(db[[#This Row],[QTY/ CTN TG]]="",IF(db[[#This Row],[STN TG]]="","",12),LEFT(db[[#This Row],[QTY/ CTN TG]],SEARCH(" ",db[[#This Row],[QTY/ CTN TG]],1)-1))</f>
        <v/>
      </c>
      <c r="Z25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7" s="40" t="str">
        <f>IF(db[[#This Row],[STN K]]="","",IF(db[[#This Row],[STN TG]]="LSN",12,""))</f>
        <v/>
      </c>
      <c r="AB2577" s="40" t="str">
        <f>IF(db[[#This Row],[STN TG]]="LSN","PCS","")</f>
        <v/>
      </c>
      <c r="AC2577" s="40">
        <f>db[[#This Row],[QTY B]]*IF(db[[#This Row],[QTY TG]]="",1,db[[#This Row],[QTY TG]])*IF(db[[#This Row],[QTY K]]="",1,db[[#This Row],[QTY K]])</f>
        <v>12</v>
      </c>
      <c r="AD2577" s="40" t="str">
        <f>IF(db[[#This Row],[STN K]]="",IF(db[[#This Row],[STN TG]]="",db[[#This Row],[STN B]],db[[#This Row],[STN TG]]),db[[#This Row],[STN K]])</f>
        <v>PCS</v>
      </c>
      <c r="AE2577" s="40"/>
    </row>
    <row r="2578" spans="1:31" x14ac:dyDescent="0.25">
      <c r="A2578" s="40">
        <f t="shared" si="39"/>
        <v>2577</v>
      </c>
      <c r="B2578" s="5" t="str">
        <f>LOWER(SUBSTITUTE(SUBSTITUTE(SUBSTITUTE(SUBSTITUTE(SUBSTITUTE(SUBSTITUTE(SUBSTITUTE(SUBSTITUTE(db[[#This Row],[NB BM]]," ",),".",""),"-",""),"(",""),")",""),"/",""),"""",""),"+",""))</f>
        <v>pianikamusikamul32k</v>
      </c>
      <c r="C2578" s="5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D2578" s="5" t="str">
        <f>LOWER(SUBSTITUTE(SUBSTITUTE(SUBSTITUTE(SUBSTITUTE(SUBSTITUTE(SUBSTITUTE(SUBSTITUTE(SUBSTITUTE(SUBSTITUTE(db[[#This Row],[NB PAJAK]]," ",""),"-",""),"(",""),")",""),".",""),",",""),"/",""),"""",""),"+",""))</f>
        <v/>
      </c>
      <c r="E257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pianikamusikamul32k12pcsuntana</v>
      </c>
      <c r="F257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pianikamusikamul32k12pcs</v>
      </c>
      <c r="G2578" s="5" t="str">
        <f>db[[#This Row],[NB NOTA_C]]&amp;LOWER(SUBSTITUTE(SUBSTITUTE(SUBSTITUTE(SUBSTITUTE(SUBSTITUTE(SUBSTITUTE(SUBSTITUTE(SUBSTITUTE(SUBSTITUTE(db[[#This Row],[FAKTUR]]," ",),".",""),"-",""),"(",""),")",""),",",""),"/",""),"""",""),"+",""))</f>
        <v>pianikamusikamul32kuntana</v>
      </c>
      <c r="H257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pianikamusikamul32k12pcsuntana</v>
      </c>
      <c r="I2578" s="2" t="s">
        <v>2708</v>
      </c>
      <c r="J2578" s="2" t="s">
        <v>2707</v>
      </c>
      <c r="K2578" s="14"/>
      <c r="L2578" s="2" t="s">
        <v>1336</v>
      </c>
      <c r="M2578" s="34" t="e">
        <f>IF(db[[#This Row],[NB NOTA_C]]="","",COUNTIF([2]!B_MSK[concat],db[[#This Row],[NB NOTA_C]]))</f>
        <v>#REF!</v>
      </c>
      <c r="N2578" s="9" t="s">
        <v>2305</v>
      </c>
      <c r="O2578" s="5" t="s">
        <v>1502</v>
      </c>
      <c r="P2578" s="2" t="s">
        <v>2422</v>
      </c>
      <c r="Q2578" s="5"/>
      <c r="R2578" s="5" t="str">
        <f>IF(db[[#This Row],[QTY/ CTN]]="","",SUBSTITUTE(SUBSTITUTE(SUBSTITUTE(db[[#This Row],[QTY/ CTN]]," ","_",2),"(",""),")","")&amp;"_")</f>
        <v>12 PCS_</v>
      </c>
      <c r="S2578" s="5">
        <f>IF(db[[#This Row],[H_QTY/ CTN]]="","",SEARCH("_",db[[#This Row],[H_QTY/ CTN]]))</f>
        <v>7</v>
      </c>
      <c r="T2578" s="5">
        <f>IF(db[[#This Row],[H_QTY/ CTN]]="","",LEN(db[[#This Row],[H_QTY/ CTN]]))</f>
        <v>7</v>
      </c>
      <c r="U2578" s="41" t="str">
        <f>IF(db[[#This Row],[H_QTY/ CTN]]="","",LEFT(db[[#This Row],[H_QTY/ CTN]],db[[#This Row],[H_1]]-1))</f>
        <v>12 PCS</v>
      </c>
      <c r="V2578" s="40" t="str">
        <f>IF(NOT(db[[#This Row],[H_1]]=db[[#This Row],[H_2]]),MID(db[[#This Row],[H_QTY/ CTN]],db[[#This Row],[H_1]]+1,db[[#This Row],[H_2]]-db[[#This Row],[H_1]]-1),"")</f>
        <v/>
      </c>
      <c r="W2578" s="40" t="str">
        <f>IF(db[[#This Row],[QTY/ CTN B]]="","",LEFT(db[[#This Row],[QTY/ CTN B]],SEARCH(" ",db[[#This Row],[QTY/ CTN B]],1)-1))</f>
        <v>12</v>
      </c>
      <c r="X2578" s="40" t="str">
        <f>IF(db[[#This Row],[QTY/ CTN B]]="","",RIGHT(db[[#This Row],[QTY/ CTN B]],LEN(db[[#This Row],[QTY/ CTN B]])-SEARCH(" ",db[[#This Row],[QTY/ CTN B]],1)))</f>
        <v>PCS</v>
      </c>
      <c r="Y2578" s="40" t="str">
        <f>IF(db[[#This Row],[QTY/ CTN TG]]="",IF(db[[#This Row],[STN TG]]="","",12),LEFT(db[[#This Row],[QTY/ CTN TG]],SEARCH(" ",db[[#This Row],[QTY/ CTN TG]],1)-1))</f>
        <v/>
      </c>
      <c r="Z25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8" s="40" t="str">
        <f>IF(db[[#This Row],[STN K]]="","",IF(db[[#This Row],[STN TG]]="LSN",12,""))</f>
        <v/>
      </c>
      <c r="AB2578" s="40" t="str">
        <f>IF(db[[#This Row],[STN TG]]="LSN","PCS","")</f>
        <v/>
      </c>
      <c r="AC2578" s="40">
        <f>db[[#This Row],[QTY B]]*IF(db[[#This Row],[QTY TG]]="",1,db[[#This Row],[QTY TG]])*IF(db[[#This Row],[QTY K]]="",1,db[[#This Row],[QTY K]])</f>
        <v>12</v>
      </c>
      <c r="AD2578" s="40" t="str">
        <f>IF(db[[#This Row],[STN K]]="",IF(db[[#This Row],[STN TG]]="",db[[#This Row],[STN B]],db[[#This Row],[STN TG]]),db[[#This Row],[STN K]])</f>
        <v>PCS</v>
      </c>
      <c r="AE2578" s="40"/>
    </row>
    <row r="2579" spans="1:31" x14ac:dyDescent="0.25">
      <c r="A2579" s="40">
        <f t="shared" si="39"/>
        <v>2578</v>
      </c>
      <c r="B2579" s="5" t="str">
        <f>LOWER(SUBSTITUTE(SUBSTITUTE(SUBSTITUTE(SUBSTITUTE(SUBSTITUTE(SUBSTITUTE(SUBSTITUTE(SUBSTITUTE(db[[#This Row],[NB BM]]," ",),".",""),"-",""),"(",""),")",""),"/",""),"""",""),"+",""))</f>
        <v>pianikatassuperpro</v>
      </c>
      <c r="C2579" s="5" t="str">
        <f>LOWER(SUBSTITUTE(SUBSTITUTE(SUBSTITUTE(SUBSTITUTE(SUBSTITUTE(SUBSTITUTE(SUBSTITUTE(SUBSTITUTE(SUBSTITUTE(db[[#This Row],[NB NOTA]]," ",),".",""),"-",""),"(",""),")",""),",",""),"/",""),"""",""),"+",""))</f>
        <v>pianikasuperprotas</v>
      </c>
      <c r="D2579" s="5" t="str">
        <f>LOWER(SUBSTITUTE(SUBSTITUTE(SUBSTITUTE(SUBSTITUTE(SUBSTITUTE(SUBSTITUTE(SUBSTITUTE(SUBSTITUTE(SUBSTITUTE(db[[#This Row],[NB PAJAK]]," ",""),"-",""),"(",""),")",""),".",""),",",""),"/",""),"""",""),"+",""))</f>
        <v/>
      </c>
      <c r="E25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pianikatassuperpro12pcsuntana</v>
      </c>
      <c r="F25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pianikasuperprotas12pcs</v>
      </c>
      <c r="G2579" s="5" t="str">
        <f>db[[#This Row],[NB NOTA_C]]&amp;LOWER(SUBSTITUTE(SUBSTITUTE(SUBSTITUTE(SUBSTITUTE(SUBSTITUTE(SUBSTITUTE(SUBSTITUTE(SUBSTITUTE(SUBSTITUTE(db[[#This Row],[FAKTUR]]," ",),".",""),"-",""),"(",""),")",""),",",""),"/",""),"""",""),"+",""))</f>
        <v>pianikasuperprotasuntana</v>
      </c>
      <c r="H25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pianikasuperprotas12pcsuntana</v>
      </c>
      <c r="I2579" s="2" t="s">
        <v>4781</v>
      </c>
      <c r="J2579" s="2" t="s">
        <v>4776</v>
      </c>
      <c r="K2579" s="14"/>
      <c r="L2579" s="2" t="s">
        <v>1336</v>
      </c>
      <c r="M2579" s="33" t="e">
        <f>IF(db[[#This Row],[NB NOTA_C]]="","",COUNTIF([2]!B_MSK[concat],db[[#This Row],[NB NOTA_C]]))</f>
        <v>#REF!</v>
      </c>
      <c r="N2579" s="9" t="s">
        <v>4605</v>
      </c>
      <c r="O2579" s="5" t="s">
        <v>1502</v>
      </c>
      <c r="P2579" s="2" t="s">
        <v>2431</v>
      </c>
      <c r="Q2579" s="5"/>
      <c r="R2579" s="5" t="str">
        <f>IF(db[[#This Row],[QTY/ CTN]]="","",SUBSTITUTE(SUBSTITUTE(SUBSTITUTE(db[[#This Row],[QTY/ CTN]]," ","_",2),"(",""),")","")&amp;"_")</f>
        <v>12 PCS_</v>
      </c>
      <c r="S2579" s="5">
        <f>IF(db[[#This Row],[H_QTY/ CTN]]="","",SEARCH("_",db[[#This Row],[H_QTY/ CTN]]))</f>
        <v>7</v>
      </c>
      <c r="T2579" s="5">
        <f>IF(db[[#This Row],[H_QTY/ CTN]]="","",LEN(db[[#This Row],[H_QTY/ CTN]]))</f>
        <v>7</v>
      </c>
      <c r="U2579" s="40" t="str">
        <f>IF(db[[#This Row],[H_QTY/ CTN]]="","",LEFT(db[[#This Row],[H_QTY/ CTN]],db[[#This Row],[H_1]]-1))</f>
        <v>12 PCS</v>
      </c>
      <c r="V2579" s="40" t="str">
        <f>IF(NOT(db[[#This Row],[H_1]]=db[[#This Row],[H_2]]),MID(db[[#This Row],[H_QTY/ CTN]],db[[#This Row],[H_1]]+1,db[[#This Row],[H_2]]-db[[#This Row],[H_1]]-1),"")</f>
        <v/>
      </c>
      <c r="W2579" s="40" t="str">
        <f>IF(db[[#This Row],[QTY/ CTN B]]="","",LEFT(db[[#This Row],[QTY/ CTN B]],SEARCH(" ",db[[#This Row],[QTY/ CTN B]],1)-1))</f>
        <v>12</v>
      </c>
      <c r="X2579" s="40" t="str">
        <f>IF(db[[#This Row],[QTY/ CTN B]]="","",RIGHT(db[[#This Row],[QTY/ CTN B]],LEN(db[[#This Row],[QTY/ CTN B]])-SEARCH(" ",db[[#This Row],[QTY/ CTN B]],1)))</f>
        <v>PCS</v>
      </c>
      <c r="Y2579" s="40" t="str">
        <f>IF(db[[#This Row],[QTY/ CTN TG]]="",IF(db[[#This Row],[STN TG]]="","",12),LEFT(db[[#This Row],[QTY/ CTN TG]],SEARCH(" ",db[[#This Row],[QTY/ CTN TG]],1)-1))</f>
        <v/>
      </c>
      <c r="Z25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79" s="40" t="str">
        <f>IF(db[[#This Row],[STN K]]="","",IF(db[[#This Row],[STN TG]]="LSN",12,""))</f>
        <v/>
      </c>
      <c r="AB2579" s="40" t="str">
        <f>IF(db[[#This Row],[STN TG]]="LSN","PCS","")</f>
        <v/>
      </c>
      <c r="AC2579" s="40">
        <f>db[[#This Row],[QTY B]]*IF(db[[#This Row],[QTY TG]]="",1,db[[#This Row],[QTY TG]])*IF(db[[#This Row],[QTY K]]="",1,db[[#This Row],[QTY K]])</f>
        <v>12</v>
      </c>
      <c r="AD2579" s="40" t="str">
        <f>IF(db[[#This Row],[STN K]]="",IF(db[[#This Row],[STN TG]]="",db[[#This Row],[STN B]],db[[#This Row],[STN TG]]),db[[#This Row],[STN K]])</f>
        <v>PCS</v>
      </c>
      <c r="AE2579" s="40"/>
    </row>
    <row r="2580" spans="1:31" x14ac:dyDescent="0.25">
      <c r="A2580" s="40">
        <f t="shared" si="39"/>
        <v>2579</v>
      </c>
      <c r="B2580" s="5" t="str">
        <f>LOWER(SUBSTITUTE(SUBSTITUTE(SUBSTITUTE(SUBSTITUTE(SUBSTITUTE(SUBSTITUTE(SUBSTITUTE(SUBSTITUTE(db[[#This Row],[NB BM]]," ",),".",""),"-",""),"(",""),")",""),"/",""),"""",""),"+",""))</f>
        <v>piringcatair</v>
      </c>
      <c r="C2580" s="5" t="str">
        <f>LOWER(SUBSTITUTE(SUBSTITUTE(SUBSTITUTE(SUBSTITUTE(SUBSTITUTE(SUBSTITUTE(SUBSTITUTE(SUBSTITUTE(SUBSTITUTE(db[[#This Row],[NB NOTA]]," ",),".",""),"-",""),"(",""),")",""),",",""),"/",""),"""",""),"+",""))</f>
        <v>piringcatair</v>
      </c>
      <c r="D2580" s="5" t="str">
        <f>LOWER(SUBSTITUTE(SUBSTITUTE(SUBSTITUTE(SUBSTITUTE(SUBSTITUTE(SUBSTITUTE(SUBSTITUTE(SUBSTITUTE(SUBSTITUTE(db[[#This Row],[NB PAJAK]]," ",""),"-",""),"(",""),")",""),".",""),",",""),"/",""),"""",""),"+",""))</f>
        <v/>
      </c>
      <c r="E258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piringcatair24lsnuntana</v>
      </c>
      <c r="F258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piringcatair24lsn</v>
      </c>
      <c r="G2580" s="5" t="str">
        <f>db[[#This Row],[NB NOTA_C]]&amp;LOWER(SUBSTITUTE(SUBSTITUTE(SUBSTITUTE(SUBSTITUTE(SUBSTITUTE(SUBSTITUTE(SUBSTITUTE(SUBSTITUTE(SUBSTITUTE(db[[#This Row],[FAKTUR]]," ",),".",""),"-",""),"(",""),")",""),",",""),"/",""),"""",""),"+",""))</f>
        <v>piringcatairuntana</v>
      </c>
      <c r="H258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piringcatair24lsnuntana</v>
      </c>
      <c r="I2580" s="2" t="s">
        <v>7379</v>
      </c>
      <c r="J2580" s="2" t="s">
        <v>7380</v>
      </c>
      <c r="K2580" s="1"/>
      <c r="L2580" s="2" t="s">
        <v>1336</v>
      </c>
      <c r="M2580" s="34" t="e">
        <f>IF(db[[#This Row],[NB NOTA_C]]="","",COUNTIF([2]!B_MSK[concat],db[[#This Row],[NB NOTA_C]]))</f>
        <v>#REF!</v>
      </c>
      <c r="N2580" s="9" t="s">
        <v>1343</v>
      </c>
      <c r="O2580" s="5" t="s">
        <v>1431</v>
      </c>
      <c r="P2580" s="2" t="s">
        <v>2422</v>
      </c>
      <c r="R2580" s="2" t="str">
        <f>IF(db[[#This Row],[QTY/ CTN]]="","",SUBSTITUTE(SUBSTITUTE(SUBSTITUTE(db[[#This Row],[QTY/ CTN]]," ","_",2),"(",""),")","")&amp;"_")</f>
        <v>24 LSN_</v>
      </c>
      <c r="S2580" s="2">
        <f>IF(db[[#This Row],[H_QTY/ CTN]]="","",SEARCH("_",db[[#This Row],[H_QTY/ CTN]]))</f>
        <v>7</v>
      </c>
      <c r="T2580" s="2">
        <f>IF(db[[#This Row],[H_QTY/ CTN]]="","",LEN(db[[#This Row],[H_QTY/ CTN]]))</f>
        <v>7</v>
      </c>
      <c r="U2580" s="41" t="str">
        <f>IF(db[[#This Row],[H_QTY/ CTN]]="","",LEFT(db[[#This Row],[H_QTY/ CTN]],db[[#This Row],[H_1]]-1))</f>
        <v>24 LSN</v>
      </c>
      <c r="V2580" s="40" t="str">
        <f>IF(NOT(db[[#This Row],[H_1]]=db[[#This Row],[H_2]]),MID(db[[#This Row],[H_QTY/ CTN]],db[[#This Row],[H_1]]+1,db[[#This Row],[H_2]]-db[[#This Row],[H_1]]-1),"")</f>
        <v/>
      </c>
      <c r="W2580" s="40" t="str">
        <f>IF(db[[#This Row],[QTY/ CTN B]]="","",LEFT(db[[#This Row],[QTY/ CTN B]],SEARCH(" ",db[[#This Row],[QTY/ CTN B]],1)-1))</f>
        <v>24</v>
      </c>
      <c r="X2580" s="40" t="str">
        <f>IF(db[[#This Row],[QTY/ CTN B]]="","",RIGHT(db[[#This Row],[QTY/ CTN B]],LEN(db[[#This Row],[QTY/ CTN B]])-SEARCH(" ",db[[#This Row],[QTY/ CTN B]],1)))</f>
        <v>LSN</v>
      </c>
      <c r="Y2580" s="40">
        <f>IF(db[[#This Row],[QTY/ CTN TG]]="",IF(db[[#This Row],[STN TG]]="","",12),LEFT(db[[#This Row],[QTY/ CTN TG]],SEARCH(" ",db[[#This Row],[QTY/ CTN TG]],1)-1))</f>
        <v>12</v>
      </c>
      <c r="Z25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80" s="40" t="str">
        <f>IF(db[[#This Row],[STN K]]="","",IF(db[[#This Row],[STN TG]]="LSN",12,""))</f>
        <v/>
      </c>
      <c r="AB2580" s="40" t="str">
        <f>IF(db[[#This Row],[STN TG]]="LSN","PCS","")</f>
        <v/>
      </c>
      <c r="AC2580" s="40">
        <f>db[[#This Row],[QTY B]]*IF(db[[#This Row],[QTY TG]]="",1,db[[#This Row],[QTY TG]])*IF(db[[#This Row],[QTY K]]="",1,db[[#This Row],[QTY K]])</f>
        <v>288</v>
      </c>
      <c r="AD2580" s="40" t="str">
        <f>IF(db[[#This Row],[STN K]]="",IF(db[[#This Row],[STN TG]]="",db[[#This Row],[STN B]],db[[#This Row],[STN TG]]),db[[#This Row],[STN K]])</f>
        <v>PCS</v>
      </c>
      <c r="AE2580" s="40"/>
    </row>
    <row r="2581" spans="1:31" x14ac:dyDescent="0.25">
      <c r="A2581" s="40">
        <f t="shared" si="39"/>
        <v>2580</v>
      </c>
      <c r="B2581" s="5" t="str">
        <f>LOWER(SUBSTITUTE(SUBSTITUTE(SUBSTITUTE(SUBSTITUTE(SUBSTITUTE(SUBSTITUTE(SUBSTITUTE(SUBSTITUTE(db[[#This Row],[NB BM]]," ",),".",""),"-",""),"(",""),")",""),"/",""),"""",""),"+",""))</f>
        <v>pitagold1cm19goldgliter</v>
      </c>
      <c r="C2581" s="5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D2581" s="5" t="str">
        <f>LOWER(SUBSTITUTE(SUBSTITUTE(SUBSTITUTE(SUBSTITUTE(SUBSTITUTE(SUBSTITUTE(SUBSTITUTE(SUBSTITUTE(SUBSTITUTE(db[[#This Row],[NB PAJAK]]," ",""),"-",""),"(",""),")",""),".",""),",",""),"/",""),"""",""),"+",""))</f>
        <v/>
      </c>
      <c r="E258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pitagold1cm19goldgliter120pcsuntana</v>
      </c>
      <c r="F258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pitagold1cm19goldgliter@120120pcs</v>
      </c>
      <c r="G2581" s="5" t="str">
        <f>db[[#This Row],[NB NOTA_C]]&amp;LOWER(SUBSTITUTE(SUBSTITUTE(SUBSTITUTE(SUBSTITUTE(SUBSTITUTE(SUBSTITUTE(SUBSTITUTE(SUBSTITUTE(SUBSTITUTE(db[[#This Row],[FAKTUR]]," ",),".",""),"-",""),"(",""),")",""),",",""),"/",""),"""",""),"+",""))</f>
        <v>pitagold1cm19goldgliter@120untana</v>
      </c>
      <c r="H258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pitagold1cm19goldgliter@120120pcsuntana</v>
      </c>
      <c r="I2581" s="2" t="s">
        <v>1679</v>
      </c>
      <c r="J2581" s="2" t="s">
        <v>2874</v>
      </c>
      <c r="K2581" s="9"/>
      <c r="L2581" s="2" t="s">
        <v>1336</v>
      </c>
      <c r="M2581" s="34" t="e">
        <f>IF(db[[#This Row],[NB NOTA_C]]="","",COUNTIF([2]!B_MSK[concat],db[[#This Row],[NB NOTA_C]]))</f>
        <v>#REF!</v>
      </c>
      <c r="N2581" s="9" t="s">
        <v>1846</v>
      </c>
      <c r="O2581" s="5" t="s">
        <v>1382</v>
      </c>
      <c r="P2581" s="2" t="s">
        <v>2422</v>
      </c>
      <c r="R2581" s="2" t="str">
        <f>IF(db[[#This Row],[QTY/ CTN]]="","",SUBSTITUTE(SUBSTITUTE(SUBSTITUTE(db[[#This Row],[QTY/ CTN]]," ","_",2),"(",""),")","")&amp;"_")</f>
        <v>120 PCS_</v>
      </c>
      <c r="S2581" s="2">
        <f>IF(db[[#This Row],[H_QTY/ CTN]]="","",SEARCH("_",db[[#This Row],[H_QTY/ CTN]]))</f>
        <v>8</v>
      </c>
      <c r="T2581" s="2">
        <f>IF(db[[#This Row],[H_QTY/ CTN]]="","",LEN(db[[#This Row],[H_QTY/ CTN]]))</f>
        <v>8</v>
      </c>
      <c r="U2581" s="41" t="str">
        <f>IF(db[[#This Row],[H_QTY/ CTN]]="","",LEFT(db[[#This Row],[H_QTY/ CTN]],db[[#This Row],[H_1]]-1))</f>
        <v>120 PCS</v>
      </c>
      <c r="V2581" s="40" t="str">
        <f>IF(NOT(db[[#This Row],[H_1]]=db[[#This Row],[H_2]]),MID(db[[#This Row],[H_QTY/ CTN]],db[[#This Row],[H_1]]+1,db[[#This Row],[H_2]]-db[[#This Row],[H_1]]-1),"")</f>
        <v/>
      </c>
      <c r="W2581" s="40" t="str">
        <f>IF(db[[#This Row],[QTY/ CTN B]]="","",LEFT(db[[#This Row],[QTY/ CTN B]],SEARCH(" ",db[[#This Row],[QTY/ CTN B]],1)-1))</f>
        <v>120</v>
      </c>
      <c r="X2581" s="40" t="str">
        <f>IF(db[[#This Row],[QTY/ CTN B]]="","",RIGHT(db[[#This Row],[QTY/ CTN B]],LEN(db[[#This Row],[QTY/ CTN B]])-SEARCH(" ",db[[#This Row],[QTY/ CTN B]],1)))</f>
        <v>PCS</v>
      </c>
      <c r="Y2581" s="40" t="str">
        <f>IF(db[[#This Row],[QTY/ CTN TG]]="",IF(db[[#This Row],[STN TG]]="","",12),LEFT(db[[#This Row],[QTY/ CTN TG]],SEARCH(" ",db[[#This Row],[QTY/ CTN TG]],1)-1))</f>
        <v/>
      </c>
      <c r="Z25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1" s="40" t="str">
        <f>IF(db[[#This Row],[STN K]]="","",IF(db[[#This Row],[STN TG]]="LSN",12,""))</f>
        <v/>
      </c>
      <c r="AB2581" s="40" t="str">
        <f>IF(db[[#This Row],[STN TG]]="LSN","PCS","")</f>
        <v/>
      </c>
      <c r="AC2581" s="40">
        <f>db[[#This Row],[QTY B]]*IF(db[[#This Row],[QTY TG]]="",1,db[[#This Row],[QTY TG]])*IF(db[[#This Row],[QTY K]]="",1,db[[#This Row],[QTY K]])</f>
        <v>120</v>
      </c>
      <c r="AD2581" s="40" t="str">
        <f>IF(db[[#This Row],[STN K]]="",IF(db[[#This Row],[STN TG]]="",db[[#This Row],[STN B]],db[[#This Row],[STN TG]]),db[[#This Row],[STN K]])</f>
        <v>PCS</v>
      </c>
      <c r="AE2581" s="40"/>
    </row>
    <row r="2582" spans="1:31" x14ac:dyDescent="0.25">
      <c r="A2582" s="40">
        <f t="shared" ref="A2582:A2645" si="40">ROW()-1</f>
        <v>2581</v>
      </c>
      <c r="B2582" s="5" t="str">
        <f>LOWER(SUBSTITUTE(SUBSTITUTE(SUBSTITUTE(SUBSTITUTE(SUBSTITUTE(SUBSTITUTE(SUBSTITUTE(SUBSTITUTE(db[[#This Row],[NB BM]]," ",),".",""),"-",""),"(",""),")",""),"/",""),"""",""),"+",""))</f>
        <v>pitagold1cm19silvergliter</v>
      </c>
      <c r="C2582" s="5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D2582" s="5" t="str">
        <f>LOWER(SUBSTITUTE(SUBSTITUTE(SUBSTITUTE(SUBSTITUTE(SUBSTITUTE(SUBSTITUTE(SUBSTITUTE(SUBSTITUTE(SUBSTITUTE(db[[#This Row],[NB PAJAK]]," ",""),"-",""),"(",""),")",""),".",""),",",""),"/",""),"""",""),"+",""))</f>
        <v/>
      </c>
      <c r="E258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pitagold1cm19silvergliter120pcsuntana</v>
      </c>
      <c r="F258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pitagold1cm19silvergliter@120120pcs</v>
      </c>
      <c r="G2582" s="5" t="str">
        <f>db[[#This Row],[NB NOTA_C]]&amp;LOWER(SUBSTITUTE(SUBSTITUTE(SUBSTITUTE(SUBSTITUTE(SUBSTITUTE(SUBSTITUTE(SUBSTITUTE(SUBSTITUTE(SUBSTITUTE(db[[#This Row],[FAKTUR]]," ",),".",""),"-",""),"(",""),")",""),",",""),"/",""),"""",""),"+",""))</f>
        <v>pitagold1cm19silvergliter@120untana</v>
      </c>
      <c r="H258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pitagold1cm19silvergliter@120120pcsuntana</v>
      </c>
      <c r="I2582" s="2" t="s">
        <v>1680</v>
      </c>
      <c r="J2582" s="2" t="s">
        <v>2867</v>
      </c>
      <c r="K2582" s="14"/>
      <c r="L2582" s="2" t="s">
        <v>1336</v>
      </c>
      <c r="M2582" s="34" t="e">
        <f>IF(db[[#This Row],[NB NOTA_C]]="","",COUNTIF([2]!B_MSK[concat],db[[#This Row],[NB NOTA_C]]))</f>
        <v>#REF!</v>
      </c>
      <c r="N2582" s="9" t="s">
        <v>1846</v>
      </c>
      <c r="O2582" s="5" t="s">
        <v>1382</v>
      </c>
      <c r="P2582" s="2" t="s">
        <v>2422</v>
      </c>
      <c r="R2582" s="2" t="str">
        <f>IF(db[[#This Row],[QTY/ CTN]]="","",SUBSTITUTE(SUBSTITUTE(SUBSTITUTE(db[[#This Row],[QTY/ CTN]]," ","_",2),"(",""),")","")&amp;"_")</f>
        <v>120 PCS_</v>
      </c>
      <c r="S2582" s="2">
        <f>IF(db[[#This Row],[H_QTY/ CTN]]="","",SEARCH("_",db[[#This Row],[H_QTY/ CTN]]))</f>
        <v>8</v>
      </c>
      <c r="T2582" s="2">
        <f>IF(db[[#This Row],[H_QTY/ CTN]]="","",LEN(db[[#This Row],[H_QTY/ CTN]]))</f>
        <v>8</v>
      </c>
      <c r="U2582" s="41" t="str">
        <f>IF(db[[#This Row],[H_QTY/ CTN]]="","",LEFT(db[[#This Row],[H_QTY/ CTN]],db[[#This Row],[H_1]]-1))</f>
        <v>120 PCS</v>
      </c>
      <c r="V2582" s="40" t="str">
        <f>IF(NOT(db[[#This Row],[H_1]]=db[[#This Row],[H_2]]),MID(db[[#This Row],[H_QTY/ CTN]],db[[#This Row],[H_1]]+1,db[[#This Row],[H_2]]-db[[#This Row],[H_1]]-1),"")</f>
        <v/>
      </c>
      <c r="W2582" s="40" t="str">
        <f>IF(db[[#This Row],[QTY/ CTN B]]="","",LEFT(db[[#This Row],[QTY/ CTN B]],SEARCH(" ",db[[#This Row],[QTY/ CTN B]],1)-1))</f>
        <v>120</v>
      </c>
      <c r="X2582" s="40" t="str">
        <f>IF(db[[#This Row],[QTY/ CTN B]]="","",RIGHT(db[[#This Row],[QTY/ CTN B]],LEN(db[[#This Row],[QTY/ CTN B]])-SEARCH(" ",db[[#This Row],[QTY/ CTN B]],1)))</f>
        <v>PCS</v>
      </c>
      <c r="Y2582" s="40" t="str">
        <f>IF(db[[#This Row],[QTY/ CTN TG]]="",IF(db[[#This Row],[STN TG]]="","",12),LEFT(db[[#This Row],[QTY/ CTN TG]],SEARCH(" ",db[[#This Row],[QTY/ CTN TG]],1)-1))</f>
        <v/>
      </c>
      <c r="Z25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2" s="40" t="str">
        <f>IF(db[[#This Row],[STN K]]="","",IF(db[[#This Row],[STN TG]]="LSN",12,""))</f>
        <v/>
      </c>
      <c r="AB2582" s="40" t="str">
        <f>IF(db[[#This Row],[STN TG]]="LSN","PCS","")</f>
        <v/>
      </c>
      <c r="AC2582" s="40">
        <f>db[[#This Row],[QTY B]]*IF(db[[#This Row],[QTY TG]]="",1,db[[#This Row],[QTY TG]])*IF(db[[#This Row],[QTY K]]="",1,db[[#This Row],[QTY K]])</f>
        <v>120</v>
      </c>
      <c r="AD2582" s="40" t="str">
        <f>IF(db[[#This Row],[STN K]]="",IF(db[[#This Row],[STN TG]]="",db[[#This Row],[STN B]],db[[#This Row],[STN TG]]),db[[#This Row],[STN K]])</f>
        <v>PCS</v>
      </c>
      <c r="AE2582" s="40"/>
    </row>
    <row r="2583" spans="1:31" x14ac:dyDescent="0.25">
      <c r="A2583" s="40">
        <f t="shared" si="40"/>
        <v>2582</v>
      </c>
      <c r="B2583" s="5" t="str">
        <f>LOWER(SUBSTITUTE(SUBSTITUTE(SUBSTITUTE(SUBSTITUTE(SUBSTITUTE(SUBSTITUTE(SUBSTITUTE(SUBSTITUTE(db[[#This Row],[NB BM]]," ",),".",""),"-",""),"(",""),")",""),"/",""),"""",""),"+",""))</f>
        <v>pitagold2cm20goldgliter</v>
      </c>
      <c r="C2583" s="5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D2583" s="5" t="str">
        <f>LOWER(SUBSTITUTE(SUBSTITUTE(SUBSTITUTE(SUBSTITUTE(SUBSTITUTE(SUBSTITUTE(SUBSTITUTE(SUBSTITUTE(SUBSTITUTE(db[[#This Row],[NB PAJAK]]," ",""),"-",""),"(",""),")",""),".",""),",",""),"/",""),"""",""),"+",""))</f>
        <v/>
      </c>
      <c r="E258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pitagold2cm20goldgliter60pcsuntana</v>
      </c>
      <c r="F258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pitagold2cm20goldgliter@6060pcs</v>
      </c>
      <c r="G2583" s="5" t="str">
        <f>db[[#This Row],[NB NOTA_C]]&amp;LOWER(SUBSTITUTE(SUBSTITUTE(SUBSTITUTE(SUBSTITUTE(SUBSTITUTE(SUBSTITUTE(SUBSTITUTE(SUBSTITUTE(SUBSTITUTE(db[[#This Row],[FAKTUR]]," ",),".",""),"-",""),"(",""),")",""),",",""),"/",""),"""",""),"+",""))</f>
        <v>pitagold2cm20goldgliter@60untana</v>
      </c>
      <c r="H258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pitagold2cm20goldgliter@6060pcsuntana</v>
      </c>
      <c r="I2583" s="2" t="s">
        <v>1681</v>
      </c>
      <c r="J2583" s="2" t="s">
        <v>2866</v>
      </c>
      <c r="K2583" s="14"/>
      <c r="L2583" s="2" t="s">
        <v>1336</v>
      </c>
      <c r="M2583" s="34" t="e">
        <f>IF(db[[#This Row],[NB NOTA_C]]="","",COUNTIF([2]!B_MSK[concat],db[[#This Row],[NB NOTA_C]]))</f>
        <v>#REF!</v>
      </c>
      <c r="N2583" s="9" t="s">
        <v>1846</v>
      </c>
      <c r="O2583" s="5" t="s">
        <v>1380</v>
      </c>
      <c r="P2583" s="2" t="s">
        <v>2422</v>
      </c>
      <c r="R2583" s="2" t="str">
        <f>IF(db[[#This Row],[QTY/ CTN]]="","",SUBSTITUTE(SUBSTITUTE(SUBSTITUTE(db[[#This Row],[QTY/ CTN]]," ","_",2),"(",""),")","")&amp;"_")</f>
        <v>60 PCS_</v>
      </c>
      <c r="S2583" s="2">
        <f>IF(db[[#This Row],[H_QTY/ CTN]]="","",SEARCH("_",db[[#This Row],[H_QTY/ CTN]]))</f>
        <v>7</v>
      </c>
      <c r="T2583" s="2">
        <f>IF(db[[#This Row],[H_QTY/ CTN]]="","",LEN(db[[#This Row],[H_QTY/ CTN]]))</f>
        <v>7</v>
      </c>
      <c r="U2583" s="41" t="str">
        <f>IF(db[[#This Row],[H_QTY/ CTN]]="","",LEFT(db[[#This Row],[H_QTY/ CTN]],db[[#This Row],[H_1]]-1))</f>
        <v>60 PCS</v>
      </c>
      <c r="V2583" s="40" t="str">
        <f>IF(NOT(db[[#This Row],[H_1]]=db[[#This Row],[H_2]]),MID(db[[#This Row],[H_QTY/ CTN]],db[[#This Row],[H_1]]+1,db[[#This Row],[H_2]]-db[[#This Row],[H_1]]-1),"")</f>
        <v/>
      </c>
      <c r="W2583" s="40" t="str">
        <f>IF(db[[#This Row],[QTY/ CTN B]]="","",LEFT(db[[#This Row],[QTY/ CTN B]],SEARCH(" ",db[[#This Row],[QTY/ CTN B]],1)-1))</f>
        <v>60</v>
      </c>
      <c r="X2583" s="40" t="str">
        <f>IF(db[[#This Row],[QTY/ CTN B]]="","",RIGHT(db[[#This Row],[QTY/ CTN B]],LEN(db[[#This Row],[QTY/ CTN B]])-SEARCH(" ",db[[#This Row],[QTY/ CTN B]],1)))</f>
        <v>PCS</v>
      </c>
      <c r="Y2583" s="40" t="str">
        <f>IF(db[[#This Row],[QTY/ CTN TG]]="",IF(db[[#This Row],[STN TG]]="","",12),LEFT(db[[#This Row],[QTY/ CTN TG]],SEARCH(" ",db[[#This Row],[QTY/ CTN TG]],1)-1))</f>
        <v/>
      </c>
      <c r="Z25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3" s="40" t="str">
        <f>IF(db[[#This Row],[STN K]]="","",IF(db[[#This Row],[STN TG]]="LSN",12,""))</f>
        <v/>
      </c>
      <c r="AB2583" s="40" t="str">
        <f>IF(db[[#This Row],[STN TG]]="LSN","PCS","")</f>
        <v/>
      </c>
      <c r="AC2583" s="40">
        <f>db[[#This Row],[QTY B]]*IF(db[[#This Row],[QTY TG]]="",1,db[[#This Row],[QTY TG]])*IF(db[[#This Row],[QTY K]]="",1,db[[#This Row],[QTY K]])</f>
        <v>60</v>
      </c>
      <c r="AD2583" s="40" t="str">
        <f>IF(db[[#This Row],[STN K]]="",IF(db[[#This Row],[STN TG]]="",db[[#This Row],[STN B]],db[[#This Row],[STN TG]]),db[[#This Row],[STN K]])</f>
        <v>PCS</v>
      </c>
      <c r="AE2583" s="40"/>
    </row>
    <row r="2584" spans="1:31" x14ac:dyDescent="0.25">
      <c r="A2584" s="40">
        <f t="shared" si="40"/>
        <v>2583</v>
      </c>
      <c r="B2584" s="5" t="str">
        <f>LOWER(SUBSTITUTE(SUBSTITUTE(SUBSTITUTE(SUBSTITUTE(SUBSTITUTE(SUBSTITUTE(SUBSTITUTE(SUBSTITUTE(db[[#This Row],[NB BM]]," ",),".",""),"-",""),"(",""),")",""),"/",""),"""",""),"+",""))</f>
        <v>pitagold2cm20silverglitter</v>
      </c>
      <c r="C2584" s="5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D2584" s="5" t="str">
        <f>LOWER(SUBSTITUTE(SUBSTITUTE(SUBSTITUTE(SUBSTITUTE(SUBSTITUTE(SUBSTITUTE(SUBSTITUTE(SUBSTITUTE(SUBSTITUTE(db[[#This Row],[NB PAJAK]]," ",""),"-",""),"(",""),")",""),".",""),",",""),"/",""),"""",""),"+",""))</f>
        <v/>
      </c>
      <c r="E258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pitagold2cm20silverglitter60pcsuntana</v>
      </c>
      <c r="F258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pitagold2cm20silverglitter@6060pcs</v>
      </c>
      <c r="G2584" s="5" t="str">
        <f>db[[#This Row],[NB NOTA_C]]&amp;LOWER(SUBSTITUTE(SUBSTITUTE(SUBSTITUTE(SUBSTITUTE(SUBSTITUTE(SUBSTITUTE(SUBSTITUTE(SUBSTITUTE(SUBSTITUTE(db[[#This Row],[FAKTUR]]," ",),".",""),"-",""),"(",""),")",""),",",""),"/",""),"""",""),"+",""))</f>
        <v>pitagold2cm20silverglitter@60untana</v>
      </c>
      <c r="H258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pitagold2cm20silverglitter@6060pcsuntana</v>
      </c>
      <c r="I2584" s="2" t="s">
        <v>1682</v>
      </c>
      <c r="J2584" s="2" t="s">
        <v>2865</v>
      </c>
      <c r="K2584" s="14"/>
      <c r="L2584" s="2" t="s">
        <v>1336</v>
      </c>
      <c r="M2584" s="34" t="e">
        <f>IF(db[[#This Row],[NB NOTA_C]]="","",COUNTIF([2]!B_MSK[concat],db[[#This Row],[NB NOTA_C]]))</f>
        <v>#REF!</v>
      </c>
      <c r="N2584" s="9" t="s">
        <v>1846</v>
      </c>
      <c r="O2584" s="5" t="s">
        <v>1380</v>
      </c>
      <c r="P2584" s="2" t="s">
        <v>2422</v>
      </c>
      <c r="R2584" s="2" t="str">
        <f>IF(db[[#This Row],[QTY/ CTN]]="","",SUBSTITUTE(SUBSTITUTE(SUBSTITUTE(db[[#This Row],[QTY/ CTN]]," ","_",2),"(",""),")","")&amp;"_")</f>
        <v>60 PCS_</v>
      </c>
      <c r="S2584" s="2">
        <f>IF(db[[#This Row],[H_QTY/ CTN]]="","",SEARCH("_",db[[#This Row],[H_QTY/ CTN]]))</f>
        <v>7</v>
      </c>
      <c r="T2584" s="2">
        <f>IF(db[[#This Row],[H_QTY/ CTN]]="","",LEN(db[[#This Row],[H_QTY/ CTN]]))</f>
        <v>7</v>
      </c>
      <c r="U2584" s="41" t="str">
        <f>IF(db[[#This Row],[H_QTY/ CTN]]="","",LEFT(db[[#This Row],[H_QTY/ CTN]],db[[#This Row],[H_1]]-1))</f>
        <v>60 PCS</v>
      </c>
      <c r="V2584" s="40" t="str">
        <f>IF(NOT(db[[#This Row],[H_1]]=db[[#This Row],[H_2]]),MID(db[[#This Row],[H_QTY/ CTN]],db[[#This Row],[H_1]]+1,db[[#This Row],[H_2]]-db[[#This Row],[H_1]]-1),"")</f>
        <v/>
      </c>
      <c r="W2584" s="40" t="str">
        <f>IF(db[[#This Row],[QTY/ CTN B]]="","",LEFT(db[[#This Row],[QTY/ CTN B]],SEARCH(" ",db[[#This Row],[QTY/ CTN B]],1)-1))</f>
        <v>60</v>
      </c>
      <c r="X2584" s="40" t="str">
        <f>IF(db[[#This Row],[QTY/ CTN B]]="","",RIGHT(db[[#This Row],[QTY/ CTN B]],LEN(db[[#This Row],[QTY/ CTN B]])-SEARCH(" ",db[[#This Row],[QTY/ CTN B]],1)))</f>
        <v>PCS</v>
      </c>
      <c r="Y2584" s="40" t="str">
        <f>IF(db[[#This Row],[QTY/ CTN TG]]="",IF(db[[#This Row],[STN TG]]="","",12),LEFT(db[[#This Row],[QTY/ CTN TG]],SEARCH(" ",db[[#This Row],[QTY/ CTN TG]],1)-1))</f>
        <v/>
      </c>
      <c r="Z25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4" s="40" t="str">
        <f>IF(db[[#This Row],[STN K]]="","",IF(db[[#This Row],[STN TG]]="LSN",12,""))</f>
        <v/>
      </c>
      <c r="AB2584" s="40" t="str">
        <f>IF(db[[#This Row],[STN TG]]="LSN","PCS","")</f>
        <v/>
      </c>
      <c r="AC2584" s="40">
        <f>db[[#This Row],[QTY B]]*IF(db[[#This Row],[QTY TG]]="",1,db[[#This Row],[QTY TG]])*IF(db[[#This Row],[QTY K]]="",1,db[[#This Row],[QTY K]])</f>
        <v>60</v>
      </c>
      <c r="AD2584" s="40" t="str">
        <f>IF(db[[#This Row],[STN K]]="",IF(db[[#This Row],[STN TG]]="",db[[#This Row],[STN B]],db[[#This Row],[STN TG]]),db[[#This Row],[STN K]])</f>
        <v>PCS</v>
      </c>
      <c r="AE2584" s="40"/>
    </row>
    <row r="2585" spans="1:31" x14ac:dyDescent="0.25">
      <c r="A2585" s="40">
        <f t="shared" si="40"/>
        <v>2584</v>
      </c>
      <c r="B2585" s="5" t="str">
        <f>LOWER(SUBSTITUTE(SUBSTITUTE(SUBSTITUTE(SUBSTITUTE(SUBSTITUTE(SUBSTITUTE(SUBSTITUTE(SUBSTITUTE(db[[#This Row],[NB BM]]," ",),".",""),"-",""),"(",""),")",""),"/",""),"""",""),"+",""))</f>
        <v>pitajepanglistgoldb</v>
      </c>
      <c r="C2585" s="5" t="str">
        <f>LOWER(SUBSTITUTE(SUBSTITUTE(SUBSTITUTE(SUBSTITUTE(SUBSTITUTE(SUBSTITUTE(SUBSTITUTE(SUBSTITUTE(SUBSTITUTE(db[[#This Row],[NB NOTA]]," ",),".",""),"-",""),"(",""),")",""),",",""),"/",""),"""",""),"+",""))</f>
        <v>pitajpnlistgoldb</v>
      </c>
      <c r="D2585" s="5" t="str">
        <f>LOWER(SUBSTITUTE(SUBSTITUTE(SUBSTITUTE(SUBSTITUTE(SUBSTITUTE(SUBSTITUTE(SUBSTITUTE(SUBSTITUTE(SUBSTITUTE(db[[#This Row],[NB PAJAK]]," ",""),"-",""),"(",""),")",""),".",""),",",""),"/",""),"""",""),"+",""))</f>
        <v/>
      </c>
      <c r="E258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pitajepanglistgoldb40pcsuntana</v>
      </c>
      <c r="F258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pitajpnlistgoldb40pcs</v>
      </c>
      <c r="G2585" s="5" t="str">
        <f>db[[#This Row],[NB NOTA_C]]&amp;LOWER(SUBSTITUTE(SUBSTITUTE(SUBSTITUTE(SUBSTITUTE(SUBSTITUTE(SUBSTITUTE(SUBSTITUTE(SUBSTITUTE(SUBSTITUTE(db[[#This Row],[FAKTUR]]," ",),".",""),"-",""),"(",""),")",""),",",""),"/",""),"""",""),"+",""))</f>
        <v>pitajpnlistgoldbuntana</v>
      </c>
      <c r="H258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pitajpnlistgoldb40pcsuntana</v>
      </c>
      <c r="I2585" s="2" t="s">
        <v>6828</v>
      </c>
      <c r="J2585" s="2" t="s">
        <v>6795</v>
      </c>
      <c r="K2585" s="14"/>
      <c r="L2585" s="2" t="s">
        <v>1336</v>
      </c>
      <c r="M2585" s="33" t="e">
        <f>IF(db[[#This Row],[NB NOTA_C]]="","",COUNTIF([2]!B_MSK[concat],db[[#This Row],[NB NOTA_C]]))</f>
        <v>#REF!</v>
      </c>
      <c r="N2585" s="9" t="s">
        <v>1846</v>
      </c>
      <c r="O2585" s="5" t="s">
        <v>1410</v>
      </c>
      <c r="P2585" s="2" t="s">
        <v>2422</v>
      </c>
      <c r="Q2585" s="5"/>
      <c r="R2585" s="5" t="str">
        <f>IF(db[[#This Row],[QTY/ CTN]]="","",SUBSTITUTE(SUBSTITUTE(SUBSTITUTE(db[[#This Row],[QTY/ CTN]]," ","_",2),"(",""),")","")&amp;"_")</f>
        <v>40 PCS_</v>
      </c>
      <c r="S2585" s="5">
        <f>IF(db[[#This Row],[H_QTY/ CTN]]="","",SEARCH("_",db[[#This Row],[H_QTY/ CTN]]))</f>
        <v>7</v>
      </c>
      <c r="T2585" s="5">
        <f>IF(db[[#This Row],[H_QTY/ CTN]]="","",LEN(db[[#This Row],[H_QTY/ CTN]]))</f>
        <v>7</v>
      </c>
      <c r="U2585" s="40" t="str">
        <f>IF(db[[#This Row],[H_QTY/ CTN]]="","",LEFT(db[[#This Row],[H_QTY/ CTN]],db[[#This Row],[H_1]]-1))</f>
        <v>40 PCS</v>
      </c>
      <c r="V2585" s="40" t="str">
        <f>IF(NOT(db[[#This Row],[H_1]]=db[[#This Row],[H_2]]),MID(db[[#This Row],[H_QTY/ CTN]],db[[#This Row],[H_1]]+1,db[[#This Row],[H_2]]-db[[#This Row],[H_1]]-1),"")</f>
        <v/>
      </c>
      <c r="W2585" s="40" t="str">
        <f>IF(db[[#This Row],[QTY/ CTN B]]="","",LEFT(db[[#This Row],[QTY/ CTN B]],SEARCH(" ",db[[#This Row],[QTY/ CTN B]],1)-1))</f>
        <v>40</v>
      </c>
      <c r="X2585" s="40" t="str">
        <f>IF(db[[#This Row],[QTY/ CTN B]]="","",RIGHT(db[[#This Row],[QTY/ CTN B]],LEN(db[[#This Row],[QTY/ CTN B]])-SEARCH(" ",db[[#This Row],[QTY/ CTN B]],1)))</f>
        <v>PCS</v>
      </c>
      <c r="Y2585" s="40" t="str">
        <f>IF(db[[#This Row],[QTY/ CTN TG]]="",IF(db[[#This Row],[STN TG]]="","",12),LEFT(db[[#This Row],[QTY/ CTN TG]],SEARCH(" ",db[[#This Row],[QTY/ CTN TG]],1)-1))</f>
        <v/>
      </c>
      <c r="Z25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5" s="40" t="str">
        <f>IF(db[[#This Row],[STN K]]="","",IF(db[[#This Row],[STN TG]]="LSN",12,""))</f>
        <v/>
      </c>
      <c r="AB2585" s="40" t="str">
        <f>IF(db[[#This Row],[STN TG]]="LSN","PCS","")</f>
        <v/>
      </c>
      <c r="AC2585" s="40">
        <f>db[[#This Row],[QTY B]]*IF(db[[#This Row],[QTY TG]]="",1,db[[#This Row],[QTY TG]])*IF(db[[#This Row],[QTY K]]="",1,db[[#This Row],[QTY K]])</f>
        <v>40</v>
      </c>
      <c r="AD2585" s="40" t="str">
        <f>IF(db[[#This Row],[STN K]]="",IF(db[[#This Row],[STN TG]]="",db[[#This Row],[STN B]],db[[#This Row],[STN TG]]),db[[#This Row],[STN K]])</f>
        <v>PCS</v>
      </c>
      <c r="AE2585" s="40"/>
    </row>
    <row r="2586" spans="1:31" x14ac:dyDescent="0.25">
      <c r="A2586" s="40">
        <f t="shared" si="40"/>
        <v>2585</v>
      </c>
      <c r="B2586" s="5" t="str">
        <f>LOWER(SUBSTITUTE(SUBSTITUTE(SUBSTITUTE(SUBSTITUTE(SUBSTITUTE(SUBSTITUTE(SUBSTITUTE(SUBSTITUTE(db[[#This Row],[NB BM]]," ",),".",""),"-",""),"(",""),")",""),"/",""),"""",""),"+",""))</f>
        <v>pitajepanglistgoldmix</v>
      </c>
      <c r="C2586" s="5" t="str">
        <f>LOWER(SUBSTITUTE(SUBSTITUTE(SUBSTITUTE(SUBSTITUTE(SUBSTITUTE(SUBSTITUTE(SUBSTITUTE(SUBSTITUTE(SUBSTITUTE(db[[#This Row],[NB NOTA]]," ",),".",""),"-",""),"(",""),")",""),",",""),"/",""),"""",""),"+",""))</f>
        <v>pitajpnlistgoldmix</v>
      </c>
      <c r="D2586" s="5" t="str">
        <f>LOWER(SUBSTITUTE(SUBSTITUTE(SUBSTITUTE(SUBSTITUTE(SUBSTITUTE(SUBSTITUTE(SUBSTITUTE(SUBSTITUTE(SUBSTITUTE(db[[#This Row],[NB PAJAK]]," ",""),"-",""),"(",""),")",""),".",""),",",""),"/",""),"""",""),"+",""))</f>
        <v/>
      </c>
      <c r="E258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pitajepanglistgoldmix40pcsuntana</v>
      </c>
      <c r="F258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pitajpnlistgoldmix40pcs</v>
      </c>
      <c r="G2586" s="5" t="str">
        <f>db[[#This Row],[NB NOTA_C]]&amp;LOWER(SUBSTITUTE(SUBSTITUTE(SUBSTITUTE(SUBSTITUTE(SUBSTITUTE(SUBSTITUTE(SUBSTITUTE(SUBSTITUTE(SUBSTITUTE(db[[#This Row],[FAKTUR]]," ",),".",""),"-",""),"(",""),")",""),",",""),"/",""),"""",""),"+",""))</f>
        <v>pitajpnlistgoldmixuntana</v>
      </c>
      <c r="H258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pitajpnlistgoldmix40pcsuntana</v>
      </c>
      <c r="I2586" s="2" t="s">
        <v>6827</v>
      </c>
      <c r="J2586" s="2" t="s">
        <v>6793</v>
      </c>
      <c r="K2586" s="14"/>
      <c r="L2586" s="2" t="s">
        <v>1336</v>
      </c>
      <c r="M2586" s="33" t="e">
        <f>IF(db[[#This Row],[NB NOTA_C]]="","",COUNTIF([2]!B_MSK[concat],db[[#This Row],[NB NOTA_C]]))</f>
        <v>#REF!</v>
      </c>
      <c r="N2586" s="9" t="s">
        <v>1846</v>
      </c>
      <c r="O2586" s="5" t="s">
        <v>1410</v>
      </c>
      <c r="P2586" s="2" t="s">
        <v>2422</v>
      </c>
      <c r="Q2586" s="5"/>
      <c r="R2586" s="5" t="str">
        <f>IF(db[[#This Row],[QTY/ CTN]]="","",SUBSTITUTE(SUBSTITUTE(SUBSTITUTE(db[[#This Row],[QTY/ CTN]]," ","_",2),"(",""),")","")&amp;"_")</f>
        <v>40 PCS_</v>
      </c>
      <c r="S2586" s="5">
        <f>IF(db[[#This Row],[H_QTY/ CTN]]="","",SEARCH("_",db[[#This Row],[H_QTY/ CTN]]))</f>
        <v>7</v>
      </c>
      <c r="T2586" s="5">
        <f>IF(db[[#This Row],[H_QTY/ CTN]]="","",LEN(db[[#This Row],[H_QTY/ CTN]]))</f>
        <v>7</v>
      </c>
      <c r="U2586" s="40" t="str">
        <f>IF(db[[#This Row],[H_QTY/ CTN]]="","",LEFT(db[[#This Row],[H_QTY/ CTN]],db[[#This Row],[H_1]]-1))</f>
        <v>40 PCS</v>
      </c>
      <c r="V2586" s="40" t="str">
        <f>IF(NOT(db[[#This Row],[H_1]]=db[[#This Row],[H_2]]),MID(db[[#This Row],[H_QTY/ CTN]],db[[#This Row],[H_1]]+1,db[[#This Row],[H_2]]-db[[#This Row],[H_1]]-1),"")</f>
        <v/>
      </c>
      <c r="W2586" s="40" t="str">
        <f>IF(db[[#This Row],[QTY/ CTN B]]="","",LEFT(db[[#This Row],[QTY/ CTN B]],SEARCH(" ",db[[#This Row],[QTY/ CTN B]],1)-1))</f>
        <v>40</v>
      </c>
      <c r="X2586" s="40" t="str">
        <f>IF(db[[#This Row],[QTY/ CTN B]]="","",RIGHT(db[[#This Row],[QTY/ CTN B]],LEN(db[[#This Row],[QTY/ CTN B]])-SEARCH(" ",db[[#This Row],[QTY/ CTN B]],1)))</f>
        <v>PCS</v>
      </c>
      <c r="Y2586" s="40" t="str">
        <f>IF(db[[#This Row],[QTY/ CTN TG]]="",IF(db[[#This Row],[STN TG]]="","",12),LEFT(db[[#This Row],[QTY/ CTN TG]],SEARCH(" ",db[[#This Row],[QTY/ CTN TG]],1)-1))</f>
        <v/>
      </c>
      <c r="Z25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6" s="40" t="str">
        <f>IF(db[[#This Row],[STN K]]="","",IF(db[[#This Row],[STN TG]]="LSN",12,""))</f>
        <v/>
      </c>
      <c r="AB2586" s="40" t="str">
        <f>IF(db[[#This Row],[STN TG]]="LSN","PCS","")</f>
        <v/>
      </c>
      <c r="AC2586" s="40">
        <f>db[[#This Row],[QTY B]]*IF(db[[#This Row],[QTY TG]]="",1,db[[#This Row],[QTY TG]])*IF(db[[#This Row],[QTY K]]="",1,db[[#This Row],[QTY K]])</f>
        <v>40</v>
      </c>
      <c r="AD2586" s="40" t="str">
        <f>IF(db[[#This Row],[STN K]]="",IF(db[[#This Row],[STN TG]]="",db[[#This Row],[STN B]],db[[#This Row],[STN TG]]),db[[#This Row],[STN K]])</f>
        <v>PCS</v>
      </c>
      <c r="AE2586" s="40"/>
    </row>
    <row r="2587" spans="1:31" x14ac:dyDescent="0.25">
      <c r="A2587" s="40">
        <f t="shared" si="40"/>
        <v>2586</v>
      </c>
      <c r="B2587" s="95" t="str">
        <f>LOWER(SUBSTITUTE(SUBSTITUTE(SUBSTITUTE(SUBSTITUTE(SUBSTITUTE(SUBSTITUTE(SUBSTITUTE(SUBSTITUTE(db[[#This Row],[NB BM]]," ",),".",""),"-",""),"(",""),")",""),"/",""),"""",""),"+",""))</f>
        <v>pitajepanglistgoldb</v>
      </c>
      <c r="C2587" s="95" t="str">
        <f>LOWER(SUBSTITUTE(SUBSTITUTE(SUBSTITUTE(SUBSTITUTE(SUBSTITUTE(SUBSTITUTE(SUBSTITUTE(SUBSTITUTE(SUBSTITUTE(db[[#This Row],[NB NOTA]]," ",),".",""),"-",""),"(",""),")",""),",",""),"/",""),"""",""),"+",""))</f>
        <v>pitajpnlistgoldmixb</v>
      </c>
      <c r="D2587" s="95" t="str">
        <f>LOWER(SUBSTITUTE(SUBSTITUTE(SUBSTITUTE(SUBSTITUTE(SUBSTITUTE(SUBSTITUTE(SUBSTITUTE(SUBSTITUTE(SUBSTITUTE(db[[#This Row],[NB PAJAK]]," ",""),"-",""),"(",""),")",""),".",""),",",""),"/",""),"""",""),"+",""))</f>
        <v/>
      </c>
      <c r="E2587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pitajepanglistgoldb40pcsuntana</v>
      </c>
      <c r="F2587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pitajpnlistgoldmixb40pcs</v>
      </c>
      <c r="G2587" s="95" t="str">
        <f>db[[#This Row],[NB NOTA_C]]&amp;LOWER(SUBSTITUTE(SUBSTITUTE(SUBSTITUTE(SUBSTITUTE(SUBSTITUTE(SUBSTITUTE(SUBSTITUTE(SUBSTITUTE(SUBSTITUTE(db[[#This Row],[FAKTUR]]," ",),".",""),"-",""),"(",""),")",""),",",""),"/",""),"""",""),"+",""))</f>
        <v>pitajpnlistgoldmixbuntana</v>
      </c>
      <c r="H2587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pitajpnlistgoldmixb40pcsuntana</v>
      </c>
      <c r="I2587" s="2" t="s">
        <v>6633</v>
      </c>
      <c r="J2587" s="2" t="s">
        <v>6632</v>
      </c>
      <c r="K2587" s="20"/>
      <c r="L2587" s="2" t="s">
        <v>1336</v>
      </c>
      <c r="M2587" s="96" t="e">
        <f>IF(db[[#This Row],[NB NOTA_C]]="","",COUNTIF([2]!B_MSK[concat],db[[#This Row],[NB NOTA_C]]))</f>
        <v>#REF!</v>
      </c>
      <c r="N2587" s="99" t="s">
        <v>1846</v>
      </c>
      <c r="O2587" s="5" t="s">
        <v>1410</v>
      </c>
      <c r="P2587" s="12" t="s">
        <v>2445</v>
      </c>
      <c r="Q2587" s="95"/>
      <c r="R2587" s="95" t="str">
        <f>IF(db[[#This Row],[QTY/ CTN]]="","",SUBSTITUTE(SUBSTITUTE(SUBSTITUTE(db[[#This Row],[QTY/ CTN]]," ","_",2),"(",""),")","")&amp;"_")</f>
        <v>40 PCS_</v>
      </c>
      <c r="S2587" s="95">
        <f>IF(db[[#This Row],[H_QTY/ CTN]]="","",SEARCH("_",db[[#This Row],[H_QTY/ CTN]]))</f>
        <v>7</v>
      </c>
      <c r="T2587" s="95">
        <f>IF(db[[#This Row],[H_QTY/ CTN]]="","",LEN(db[[#This Row],[H_QTY/ CTN]]))</f>
        <v>7</v>
      </c>
      <c r="U2587" s="97" t="str">
        <f>IF(db[[#This Row],[H_QTY/ CTN]]="","",LEFT(db[[#This Row],[H_QTY/ CTN]],db[[#This Row],[H_1]]-1))</f>
        <v>40 PCS</v>
      </c>
      <c r="V2587" s="97" t="str">
        <f>IF(NOT(db[[#This Row],[H_1]]=db[[#This Row],[H_2]]),MID(db[[#This Row],[H_QTY/ CTN]],db[[#This Row],[H_1]]+1,db[[#This Row],[H_2]]-db[[#This Row],[H_1]]-1),"")</f>
        <v/>
      </c>
      <c r="W2587" s="40" t="str">
        <f>IF(db[[#This Row],[QTY/ CTN B]]="","",LEFT(db[[#This Row],[QTY/ CTN B]],SEARCH(" ",db[[#This Row],[QTY/ CTN B]],1)-1))</f>
        <v>40</v>
      </c>
      <c r="X2587" s="40" t="str">
        <f>IF(db[[#This Row],[QTY/ CTN B]]="","",RIGHT(db[[#This Row],[QTY/ CTN B]],LEN(db[[#This Row],[QTY/ CTN B]])-SEARCH(" ",db[[#This Row],[QTY/ CTN B]],1)))</f>
        <v>PCS</v>
      </c>
      <c r="Y2587" s="40" t="str">
        <f>IF(db[[#This Row],[QTY/ CTN TG]]="",IF(db[[#This Row],[STN TG]]="","",12),LEFT(db[[#This Row],[QTY/ CTN TG]],SEARCH(" ",db[[#This Row],[QTY/ CTN TG]],1)-1))</f>
        <v/>
      </c>
      <c r="Z25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7" s="40" t="str">
        <f>IF(db[[#This Row],[STN K]]="","",IF(db[[#This Row],[STN TG]]="LSN",12,""))</f>
        <v/>
      </c>
      <c r="AB2587" s="40" t="str">
        <f>IF(db[[#This Row],[STN TG]]="LSN","PCS","")</f>
        <v/>
      </c>
      <c r="AC2587" s="40">
        <f>db[[#This Row],[QTY B]]*IF(db[[#This Row],[QTY TG]]="",1,db[[#This Row],[QTY TG]])*IF(db[[#This Row],[QTY K]]="",1,db[[#This Row],[QTY K]])</f>
        <v>40</v>
      </c>
      <c r="AD2587" s="40" t="str">
        <f>IF(db[[#This Row],[STN K]]="",IF(db[[#This Row],[STN TG]]="",db[[#This Row],[STN B]],db[[#This Row],[STN TG]]),db[[#This Row],[STN K]])</f>
        <v>PCS</v>
      </c>
      <c r="AE2587" s="40"/>
    </row>
    <row r="2588" spans="1:31" x14ac:dyDescent="0.25">
      <c r="A2588" s="40">
        <f t="shared" si="40"/>
        <v>2587</v>
      </c>
      <c r="B2588" s="95" t="str">
        <f>LOWER(SUBSTITUTE(SUBSTITUTE(SUBSTITUTE(SUBSTITUTE(SUBSTITUTE(SUBSTITUTE(SUBSTITUTE(SUBSTITUTE(db[[#This Row],[NB BM]]," ",),".",""),"-",""),"(",""),")",""),"/",""),"""",""),"+",""))</f>
        <v>pitajepanglistgoldb040</v>
      </c>
      <c r="C2588" s="95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D2588" s="95" t="str">
        <f>LOWER(SUBSTITUTE(SUBSTITUTE(SUBSTITUTE(SUBSTITUTE(SUBSTITUTE(SUBSTITUTE(SUBSTITUTE(SUBSTITUTE(SUBSTITUTE(db[[#This Row],[NB PAJAK]]," ",""),"-",""),"(",""),")",""),".",""),",",""),"/",""),"""",""),"+",""))</f>
        <v/>
      </c>
      <c r="E2588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pitajepanglistgoldb0401ctnuntana</v>
      </c>
      <c r="F2588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pitajpnlistgoldmixb0401ctn</v>
      </c>
      <c r="G2588" s="95" t="str">
        <f>db[[#This Row],[NB NOTA_C]]&amp;LOWER(SUBSTITUTE(SUBSTITUTE(SUBSTITUTE(SUBSTITUTE(SUBSTITUTE(SUBSTITUTE(SUBSTITUTE(SUBSTITUTE(SUBSTITUTE(db[[#This Row],[FAKTUR]]," ",),".",""),"-",""),"(",""),")",""),",",""),"/",""),"""",""),"+",""))</f>
        <v>pitajpnlistgoldmixb040untana</v>
      </c>
      <c r="H2588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pitajpnlistgoldmixb0401ctnuntana</v>
      </c>
      <c r="I2588" s="12" t="s">
        <v>3974</v>
      </c>
      <c r="J2588" s="12" t="s">
        <v>3973</v>
      </c>
      <c r="K2588" s="20"/>
      <c r="L2588" s="2" t="s">
        <v>1336</v>
      </c>
      <c r="M2588" s="96" t="e">
        <f>IF(db[[#This Row],[NB NOTA_C]]="","",COUNTIF([2]!B_MSK[concat],db[[#This Row],[NB NOTA_C]]))</f>
        <v>#REF!</v>
      </c>
      <c r="N2588" s="99" t="s">
        <v>1846</v>
      </c>
      <c r="O2588" s="95" t="s">
        <v>3975</v>
      </c>
      <c r="P2588" s="12" t="s">
        <v>2445</v>
      </c>
      <c r="Q2588" s="95"/>
      <c r="R2588" s="95" t="str">
        <f>IF(db[[#This Row],[QTY/ CTN]]="","",SUBSTITUTE(SUBSTITUTE(SUBSTITUTE(db[[#This Row],[QTY/ CTN]]," ","_",2),"(",""),")","")&amp;"_")</f>
        <v>1 CTN_</v>
      </c>
      <c r="S2588" s="95">
        <f>IF(db[[#This Row],[H_QTY/ CTN]]="","",SEARCH("_",db[[#This Row],[H_QTY/ CTN]]))</f>
        <v>6</v>
      </c>
      <c r="T2588" s="95">
        <f>IF(db[[#This Row],[H_QTY/ CTN]]="","",LEN(db[[#This Row],[H_QTY/ CTN]]))</f>
        <v>6</v>
      </c>
      <c r="U2588" s="97" t="str">
        <f>IF(db[[#This Row],[H_QTY/ CTN]]="","",LEFT(db[[#This Row],[H_QTY/ CTN]],db[[#This Row],[H_1]]-1))</f>
        <v>1 CTN</v>
      </c>
      <c r="V2588" s="97" t="str">
        <f>IF(NOT(db[[#This Row],[H_1]]=db[[#This Row],[H_2]]),MID(db[[#This Row],[H_QTY/ CTN]],db[[#This Row],[H_1]]+1,db[[#This Row],[H_2]]-db[[#This Row],[H_1]]-1),"")</f>
        <v/>
      </c>
      <c r="W2588" s="40" t="str">
        <f>IF(db[[#This Row],[QTY/ CTN B]]="","",LEFT(db[[#This Row],[QTY/ CTN B]],SEARCH(" ",db[[#This Row],[QTY/ CTN B]],1)-1))</f>
        <v>1</v>
      </c>
      <c r="X2588" s="40" t="str">
        <f>IF(db[[#This Row],[QTY/ CTN B]]="","",RIGHT(db[[#This Row],[QTY/ CTN B]],LEN(db[[#This Row],[QTY/ CTN B]])-SEARCH(" ",db[[#This Row],[QTY/ CTN B]],1)))</f>
        <v>CTN</v>
      </c>
      <c r="Y2588" s="40" t="str">
        <f>IF(db[[#This Row],[QTY/ CTN TG]]="",IF(db[[#This Row],[STN TG]]="","",12),LEFT(db[[#This Row],[QTY/ CTN TG]],SEARCH(" ",db[[#This Row],[QTY/ CTN TG]],1)-1))</f>
        <v/>
      </c>
      <c r="Z25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8" s="40" t="str">
        <f>IF(db[[#This Row],[STN K]]="","",IF(db[[#This Row],[STN TG]]="LSN",12,""))</f>
        <v/>
      </c>
      <c r="AB2588" s="40" t="str">
        <f>IF(db[[#This Row],[STN TG]]="LSN","PCS","")</f>
        <v/>
      </c>
      <c r="AC2588" s="40">
        <f>db[[#This Row],[QTY B]]*IF(db[[#This Row],[QTY TG]]="",1,db[[#This Row],[QTY TG]])*IF(db[[#This Row],[QTY K]]="",1,db[[#This Row],[QTY K]])</f>
        <v>1</v>
      </c>
      <c r="AD2588" s="40" t="str">
        <f>IF(db[[#This Row],[STN K]]="",IF(db[[#This Row],[STN TG]]="",db[[#This Row],[STN B]],db[[#This Row],[STN TG]]),db[[#This Row],[STN K]])</f>
        <v>CTN</v>
      </c>
      <c r="AE2588" s="40"/>
    </row>
    <row r="2589" spans="1:31" x14ac:dyDescent="0.25">
      <c r="A2589" s="40">
        <f t="shared" si="40"/>
        <v>2588</v>
      </c>
      <c r="B2589" s="95" t="str">
        <f>LOWER(SUBSTITUTE(SUBSTITUTE(SUBSTITUTE(SUBSTITUTE(SUBSTITUTE(SUBSTITUTE(SUBSTITUTE(SUBSTITUTE(db[[#This Row],[NB BM]]," ",),".",""),"-",""),"(",""),")",""),"/",""),"""",""),"+",""))</f>
        <v>pitajepanglistgoldonecolor</v>
      </c>
      <c r="C2589" s="95" t="str">
        <f>LOWER(SUBSTITUTE(SUBSTITUTE(SUBSTITUTE(SUBSTITUTE(SUBSTITUTE(SUBSTITUTE(SUBSTITUTE(SUBSTITUTE(SUBSTITUTE(db[[#This Row],[NB NOTA]]," ",),".",""),"-",""),"(",""),")",""),",",""),"/",""),"""",""),"+",""))</f>
        <v>pitajpnlistgoldmixonecolor</v>
      </c>
      <c r="D2589" s="95" t="str">
        <f>LOWER(SUBSTITUTE(SUBSTITUTE(SUBSTITUTE(SUBSTITUTE(SUBSTITUTE(SUBSTITUTE(SUBSTITUTE(SUBSTITUTE(SUBSTITUTE(db[[#This Row],[NB PAJAK]]," ",""),"-",""),"(",""),")",""),".",""),",",""),"/",""),"""",""),"+",""))</f>
        <v/>
      </c>
      <c r="E2589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pitajepanglistgoldonecolor40pcsuntana</v>
      </c>
      <c r="F2589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pitajpnlistgoldmixonecolor40pcs</v>
      </c>
      <c r="G2589" s="95" t="str">
        <f>db[[#This Row],[NB NOTA_C]]&amp;LOWER(SUBSTITUTE(SUBSTITUTE(SUBSTITUTE(SUBSTITUTE(SUBSTITUTE(SUBSTITUTE(SUBSTITUTE(SUBSTITUTE(SUBSTITUTE(db[[#This Row],[FAKTUR]]," ",),".",""),"-",""),"(",""),")",""),",",""),"/",""),"""",""),"+",""))</f>
        <v>pitajpnlistgoldmixonecoloruntana</v>
      </c>
      <c r="H2589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pitajpnlistgoldmixonecolor40pcsuntana</v>
      </c>
      <c r="I2589" s="2" t="s">
        <v>6635</v>
      </c>
      <c r="J2589" s="2" t="s">
        <v>6634</v>
      </c>
      <c r="K2589" s="20"/>
      <c r="L2589" s="2" t="s">
        <v>1336</v>
      </c>
      <c r="M2589" s="96" t="e">
        <f>IF(db[[#This Row],[NB NOTA_C]]="","",COUNTIF([2]!B_MSK[concat],db[[#This Row],[NB NOTA_C]]))</f>
        <v>#REF!</v>
      </c>
      <c r="N2589" s="99" t="s">
        <v>1846</v>
      </c>
      <c r="O2589" s="5" t="s">
        <v>1410</v>
      </c>
      <c r="P2589" s="12" t="s">
        <v>2445</v>
      </c>
      <c r="Q2589" s="95"/>
      <c r="R2589" s="95" t="str">
        <f>IF(db[[#This Row],[QTY/ CTN]]="","",SUBSTITUTE(SUBSTITUTE(SUBSTITUTE(db[[#This Row],[QTY/ CTN]]," ","_",2),"(",""),")","")&amp;"_")</f>
        <v>40 PCS_</v>
      </c>
      <c r="S2589" s="95">
        <f>IF(db[[#This Row],[H_QTY/ CTN]]="","",SEARCH("_",db[[#This Row],[H_QTY/ CTN]]))</f>
        <v>7</v>
      </c>
      <c r="T2589" s="95">
        <f>IF(db[[#This Row],[H_QTY/ CTN]]="","",LEN(db[[#This Row],[H_QTY/ CTN]]))</f>
        <v>7</v>
      </c>
      <c r="U2589" s="97" t="str">
        <f>IF(db[[#This Row],[H_QTY/ CTN]]="","",LEFT(db[[#This Row],[H_QTY/ CTN]],db[[#This Row],[H_1]]-1))</f>
        <v>40 PCS</v>
      </c>
      <c r="V2589" s="97" t="str">
        <f>IF(NOT(db[[#This Row],[H_1]]=db[[#This Row],[H_2]]),MID(db[[#This Row],[H_QTY/ CTN]],db[[#This Row],[H_1]]+1,db[[#This Row],[H_2]]-db[[#This Row],[H_1]]-1),"")</f>
        <v/>
      </c>
      <c r="W2589" s="40" t="str">
        <f>IF(db[[#This Row],[QTY/ CTN B]]="","",LEFT(db[[#This Row],[QTY/ CTN B]],SEARCH(" ",db[[#This Row],[QTY/ CTN B]],1)-1))</f>
        <v>40</v>
      </c>
      <c r="X2589" s="40" t="str">
        <f>IF(db[[#This Row],[QTY/ CTN B]]="","",RIGHT(db[[#This Row],[QTY/ CTN B]],LEN(db[[#This Row],[QTY/ CTN B]])-SEARCH(" ",db[[#This Row],[QTY/ CTN B]],1)))</f>
        <v>PCS</v>
      </c>
      <c r="Y2589" s="40" t="str">
        <f>IF(db[[#This Row],[QTY/ CTN TG]]="",IF(db[[#This Row],[STN TG]]="","",12),LEFT(db[[#This Row],[QTY/ CTN TG]],SEARCH(" ",db[[#This Row],[QTY/ CTN TG]],1)-1))</f>
        <v/>
      </c>
      <c r="Z25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89" s="40" t="str">
        <f>IF(db[[#This Row],[STN K]]="","",IF(db[[#This Row],[STN TG]]="LSN",12,""))</f>
        <v/>
      </c>
      <c r="AB2589" s="40" t="str">
        <f>IF(db[[#This Row],[STN TG]]="LSN","PCS","")</f>
        <v/>
      </c>
      <c r="AC2589" s="40">
        <f>db[[#This Row],[QTY B]]*IF(db[[#This Row],[QTY TG]]="",1,db[[#This Row],[QTY TG]])*IF(db[[#This Row],[QTY K]]="",1,db[[#This Row],[QTY K]])</f>
        <v>40</v>
      </c>
      <c r="AD2589" s="40" t="str">
        <f>IF(db[[#This Row],[STN K]]="",IF(db[[#This Row],[STN TG]]="",db[[#This Row],[STN B]],db[[#This Row],[STN TG]]),db[[#This Row],[STN K]])</f>
        <v>PCS</v>
      </c>
      <c r="AE2589" s="40"/>
    </row>
    <row r="2590" spans="1:31" x14ac:dyDescent="0.25">
      <c r="A2590" s="40">
        <f t="shared" si="40"/>
        <v>2589</v>
      </c>
      <c r="B2590" s="95" t="str">
        <f>LOWER(SUBSTITUTE(SUBSTITUTE(SUBSTITUTE(SUBSTITUTE(SUBSTITUTE(SUBSTITUTE(SUBSTITUTE(SUBSTITUTE(db[[#This Row],[NB BM]]," ",),".",""),"-",""),"(",""),")",""),"/",""),"""",""),"+",""))</f>
        <v>pitajepangmotifpolosmix</v>
      </c>
      <c r="C2590" s="95" t="str">
        <f>LOWER(SUBSTITUTE(SUBSTITUTE(SUBSTITUTE(SUBSTITUTE(SUBSTITUTE(SUBSTITUTE(SUBSTITUTE(SUBSTITUTE(SUBSTITUTE(db[[#This Row],[NB NOTA]]," ",),".",""),"-",""),"(",""),")",""),",",""),"/",""),"""",""),"+",""))</f>
        <v>pitajpnmotifpolosmix</v>
      </c>
      <c r="D2590" s="95" t="str">
        <f>LOWER(SUBSTITUTE(SUBSTITUTE(SUBSTITUTE(SUBSTITUTE(SUBSTITUTE(SUBSTITUTE(SUBSTITUTE(SUBSTITUTE(SUBSTITUTE(db[[#This Row],[NB PAJAK]]," ",""),"-",""),"(",""),")",""),".",""),",",""),"/",""),"""",""),"+",""))</f>
        <v/>
      </c>
      <c r="E2590" s="9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pitajepangmotifpolosmix40pcsuntana</v>
      </c>
      <c r="F2590" s="95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pitajpnmotifpolosmix40pcs</v>
      </c>
      <c r="G2590" s="95" t="str">
        <f>db[[#This Row],[NB NOTA_C]]&amp;LOWER(SUBSTITUTE(SUBSTITUTE(SUBSTITUTE(SUBSTITUTE(SUBSTITUTE(SUBSTITUTE(SUBSTITUTE(SUBSTITUTE(SUBSTITUTE(db[[#This Row],[FAKTUR]]," ",),".",""),"-",""),"(",""),")",""),",",""),"/",""),"""",""),"+",""))</f>
        <v>pitajpnmotifpolosmixuntana</v>
      </c>
      <c r="H2590" s="9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pitajpnmotifpolosmix40pcsuntana</v>
      </c>
      <c r="I2590" s="2" t="s">
        <v>6637</v>
      </c>
      <c r="J2590" s="2" t="s">
        <v>6636</v>
      </c>
      <c r="K2590" s="20"/>
      <c r="L2590" s="2" t="s">
        <v>1336</v>
      </c>
      <c r="M2590" s="96" t="e">
        <f>IF(db[[#This Row],[NB NOTA_C]]="","",COUNTIF([2]!B_MSK[concat],db[[#This Row],[NB NOTA_C]]))</f>
        <v>#REF!</v>
      </c>
      <c r="N2590" s="9" t="s">
        <v>1846</v>
      </c>
      <c r="O2590" s="5" t="s">
        <v>1410</v>
      </c>
      <c r="P2590" s="2" t="s">
        <v>2445</v>
      </c>
      <c r="Q2590" s="95"/>
      <c r="R2590" s="95" t="str">
        <f>IF(db[[#This Row],[QTY/ CTN]]="","",SUBSTITUTE(SUBSTITUTE(SUBSTITUTE(db[[#This Row],[QTY/ CTN]]," ","_",2),"(",""),")","")&amp;"_")</f>
        <v>40 PCS_</v>
      </c>
      <c r="S2590" s="95">
        <f>IF(db[[#This Row],[H_QTY/ CTN]]="","",SEARCH("_",db[[#This Row],[H_QTY/ CTN]]))</f>
        <v>7</v>
      </c>
      <c r="T2590" s="95">
        <f>IF(db[[#This Row],[H_QTY/ CTN]]="","",LEN(db[[#This Row],[H_QTY/ CTN]]))</f>
        <v>7</v>
      </c>
      <c r="U2590" s="97" t="str">
        <f>IF(db[[#This Row],[H_QTY/ CTN]]="","",LEFT(db[[#This Row],[H_QTY/ CTN]],db[[#This Row],[H_1]]-1))</f>
        <v>40 PCS</v>
      </c>
      <c r="V2590" s="97" t="str">
        <f>IF(NOT(db[[#This Row],[H_1]]=db[[#This Row],[H_2]]),MID(db[[#This Row],[H_QTY/ CTN]],db[[#This Row],[H_1]]+1,db[[#This Row],[H_2]]-db[[#This Row],[H_1]]-1),"")</f>
        <v/>
      </c>
      <c r="W2590" s="40" t="str">
        <f>IF(db[[#This Row],[QTY/ CTN B]]="","",LEFT(db[[#This Row],[QTY/ CTN B]],SEARCH(" ",db[[#This Row],[QTY/ CTN B]],1)-1))</f>
        <v>40</v>
      </c>
      <c r="X2590" s="40" t="str">
        <f>IF(db[[#This Row],[QTY/ CTN B]]="","",RIGHT(db[[#This Row],[QTY/ CTN B]],LEN(db[[#This Row],[QTY/ CTN B]])-SEARCH(" ",db[[#This Row],[QTY/ CTN B]],1)))</f>
        <v>PCS</v>
      </c>
      <c r="Y2590" s="40" t="str">
        <f>IF(db[[#This Row],[QTY/ CTN TG]]="",IF(db[[#This Row],[STN TG]]="","",12),LEFT(db[[#This Row],[QTY/ CTN TG]],SEARCH(" ",db[[#This Row],[QTY/ CTN TG]],1)-1))</f>
        <v/>
      </c>
      <c r="Z25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90" s="40" t="str">
        <f>IF(db[[#This Row],[STN K]]="","",IF(db[[#This Row],[STN TG]]="LSN",12,""))</f>
        <v/>
      </c>
      <c r="AB2590" s="40" t="str">
        <f>IF(db[[#This Row],[STN TG]]="LSN","PCS","")</f>
        <v/>
      </c>
      <c r="AC2590" s="40">
        <f>db[[#This Row],[QTY B]]*IF(db[[#This Row],[QTY TG]]="",1,db[[#This Row],[QTY TG]])*IF(db[[#This Row],[QTY K]]="",1,db[[#This Row],[QTY K]])</f>
        <v>40</v>
      </c>
      <c r="AD2590" s="40" t="str">
        <f>IF(db[[#This Row],[STN K]]="",IF(db[[#This Row],[STN TG]]="",db[[#This Row],[STN B]],db[[#This Row],[STN TG]]),db[[#This Row],[STN K]])</f>
        <v>PCS</v>
      </c>
      <c r="AE2590" s="40"/>
    </row>
    <row r="2591" spans="1:31" x14ac:dyDescent="0.25">
      <c r="A2591" s="40">
        <f t="shared" si="40"/>
        <v>2590</v>
      </c>
      <c r="B2591" s="5" t="str">
        <f>LOWER(SUBSTITUTE(SUBSTITUTE(SUBSTITUTE(SUBSTITUTE(SUBSTITUTE(SUBSTITUTE(SUBSTITUTE(SUBSTITUTE(db[[#This Row],[NB BM]]," ",),".",""),"-",""),"(",""),")",""),"/",""),"""",""),"+",""))</f>
        <v>pitajepangmotifpolosmixb</v>
      </c>
      <c r="C2591" s="5" t="str">
        <f>LOWER(SUBSTITUTE(SUBSTITUTE(SUBSTITUTE(SUBSTITUTE(SUBSTITUTE(SUBSTITUTE(SUBSTITUTE(SUBSTITUTE(SUBSTITUTE(db[[#This Row],[NB NOTA]]," ",),".",""),"-",""),"(",""),")",""),",",""),"/",""),"""",""),"+",""))</f>
        <v>pitajpnmotifpolosmixb</v>
      </c>
      <c r="D2591" s="5" t="str">
        <f>LOWER(SUBSTITUTE(SUBSTITUTE(SUBSTITUTE(SUBSTITUTE(SUBSTITUTE(SUBSTITUTE(SUBSTITUTE(SUBSTITUTE(SUBSTITUTE(db[[#This Row],[NB PAJAK]]," ",""),"-",""),"(",""),")",""),".",""),",",""),"/",""),"""",""),"+",""))</f>
        <v/>
      </c>
      <c r="E259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pitajepangmotifpolosmixb40pcsuntana</v>
      </c>
      <c r="F259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pitajpnmotifpolosmixb40pcs</v>
      </c>
      <c r="G2591" s="5" t="str">
        <f>db[[#This Row],[NB NOTA_C]]&amp;LOWER(SUBSTITUTE(SUBSTITUTE(SUBSTITUTE(SUBSTITUTE(SUBSTITUTE(SUBSTITUTE(SUBSTITUTE(SUBSTITUTE(SUBSTITUTE(db[[#This Row],[FAKTUR]]," ",),".",""),"-",""),"(",""),")",""),",",""),"/",""),"""",""),"+",""))</f>
        <v>pitajpnmotifpolosmixbuntana</v>
      </c>
      <c r="H259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pitajpnmotifpolosmixb40pcsuntana</v>
      </c>
      <c r="I2591" s="2" t="s">
        <v>4661</v>
      </c>
      <c r="J2591" s="2" t="s">
        <v>4660</v>
      </c>
      <c r="K2591" s="14"/>
      <c r="L2591" s="2" t="s">
        <v>1336</v>
      </c>
      <c r="M2591" s="34" t="e">
        <f>IF(db[[#This Row],[NB NOTA_C]]="","",COUNTIF([2]!B_MSK[concat],db[[#This Row],[NB NOTA_C]]))</f>
        <v>#REF!</v>
      </c>
      <c r="N2591" s="99" t="s">
        <v>1846</v>
      </c>
      <c r="O2591" s="5" t="s">
        <v>1410</v>
      </c>
      <c r="P2591" s="12" t="s">
        <v>2445</v>
      </c>
      <c r="R2591" s="2" t="str">
        <f>IF(db[[#This Row],[QTY/ CTN]]="","",SUBSTITUTE(SUBSTITUTE(SUBSTITUTE(db[[#This Row],[QTY/ CTN]]," ","_",2),"(",""),")","")&amp;"_")</f>
        <v>40 PCS_</v>
      </c>
      <c r="S2591" s="2">
        <f>IF(db[[#This Row],[H_QTY/ CTN]]="","",SEARCH("_",db[[#This Row],[H_QTY/ CTN]]))</f>
        <v>7</v>
      </c>
      <c r="T2591" s="2">
        <f>IF(db[[#This Row],[H_QTY/ CTN]]="","",LEN(db[[#This Row],[H_QTY/ CTN]]))</f>
        <v>7</v>
      </c>
      <c r="U2591" s="41" t="str">
        <f>IF(db[[#This Row],[H_QTY/ CTN]]="","",LEFT(db[[#This Row],[H_QTY/ CTN]],db[[#This Row],[H_1]]-1))</f>
        <v>40 PCS</v>
      </c>
      <c r="V2591" s="40" t="str">
        <f>IF(NOT(db[[#This Row],[H_1]]=db[[#This Row],[H_2]]),MID(db[[#This Row],[H_QTY/ CTN]],db[[#This Row],[H_1]]+1,db[[#This Row],[H_2]]-db[[#This Row],[H_1]]-1),"")</f>
        <v/>
      </c>
      <c r="W2591" s="40" t="str">
        <f>IF(db[[#This Row],[QTY/ CTN B]]="","",LEFT(db[[#This Row],[QTY/ CTN B]],SEARCH(" ",db[[#This Row],[QTY/ CTN B]],1)-1))</f>
        <v>40</v>
      </c>
      <c r="X2591" s="40" t="str">
        <f>IF(db[[#This Row],[QTY/ CTN B]]="","",RIGHT(db[[#This Row],[QTY/ CTN B]],LEN(db[[#This Row],[QTY/ CTN B]])-SEARCH(" ",db[[#This Row],[QTY/ CTN B]],1)))</f>
        <v>PCS</v>
      </c>
      <c r="Y2591" s="40" t="str">
        <f>IF(db[[#This Row],[QTY/ CTN TG]]="",IF(db[[#This Row],[STN TG]]="","",12),LEFT(db[[#This Row],[QTY/ CTN TG]],SEARCH(" ",db[[#This Row],[QTY/ CTN TG]],1)-1))</f>
        <v/>
      </c>
      <c r="Z25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91" s="40" t="str">
        <f>IF(db[[#This Row],[STN K]]="","",IF(db[[#This Row],[STN TG]]="LSN",12,""))</f>
        <v/>
      </c>
      <c r="AB2591" s="40" t="str">
        <f>IF(db[[#This Row],[STN TG]]="LSN","PCS","")</f>
        <v/>
      </c>
      <c r="AC2591" s="40">
        <f>db[[#This Row],[QTY B]]*IF(db[[#This Row],[QTY TG]]="",1,db[[#This Row],[QTY TG]])*IF(db[[#This Row],[QTY K]]="",1,db[[#This Row],[QTY K]])</f>
        <v>40</v>
      </c>
      <c r="AD2591" s="40" t="str">
        <f>IF(db[[#This Row],[STN K]]="",IF(db[[#This Row],[STN TG]]="",db[[#This Row],[STN B]],db[[#This Row],[STN TG]]),db[[#This Row],[STN K]])</f>
        <v>PCS</v>
      </c>
      <c r="AE2591" s="40"/>
    </row>
    <row r="2592" spans="1:31" x14ac:dyDescent="0.25">
      <c r="A2592" s="78">
        <f t="shared" si="40"/>
        <v>2591</v>
      </c>
      <c r="B2592" s="79" t="str">
        <f>LOWER(SUBSTITUTE(SUBSTITUTE(SUBSTITUTE(SUBSTITUTE(SUBSTITUTE(SUBSTITUTE(SUBSTITUTE(SUBSTITUTE(db[[#This Row],[NB BM]]," ",),".",""),"-",""),"(",""),")",""),"/",""),"""",""),"+",""))</f>
        <v>pitajepangpolosb1:10</v>
      </c>
      <c r="C2592" s="79" t="str">
        <f>LOWER(SUBSTITUTE(SUBSTITUTE(SUBSTITUTE(SUBSTITUTE(SUBSTITUTE(SUBSTITUTE(SUBSTITUTE(SUBSTITUTE(SUBSTITUTE(db[[#This Row],[NB NOTA]]," ",),".",""),"-",""),"(",""),")",""),",",""),"/",""),"""",""),"+",""))</f>
        <v>pitajpnpolosb1:10</v>
      </c>
      <c r="D2592" s="79" t="str">
        <f>LOWER(SUBSTITUTE(SUBSTITUTE(SUBSTITUTE(SUBSTITUTE(SUBSTITUTE(SUBSTITUTE(SUBSTITUTE(SUBSTITUTE(SUBSTITUTE(db[[#This Row],[NB PAJAK]]," ",""),"-",""),"(",""),")",""),".",""),",",""),"/",""),"""",""),"+",""))</f>
        <v/>
      </c>
      <c r="E2592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pitajepangpolosb1:1040pcsuntana</v>
      </c>
      <c r="F2592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pitajpnpolosb1:1040pcs</v>
      </c>
      <c r="G2592" s="79" t="str">
        <f>db[[#This Row],[NB NOTA_C]]&amp;LOWER(SUBSTITUTE(SUBSTITUTE(SUBSTITUTE(SUBSTITUTE(SUBSTITUTE(SUBSTITUTE(SUBSTITUTE(SUBSTITUTE(SUBSTITUTE(db[[#This Row],[FAKTUR]]," ",),".",""),"-",""),"(",""),")",""),",",""),"/",""),"""",""),"+",""))</f>
        <v>pitajpnpolosb1:10untana</v>
      </c>
      <c r="H2592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pitajpnpolosb1:1040pcsuntana</v>
      </c>
      <c r="I2592" s="70" t="s">
        <v>7070</v>
      </c>
      <c r="J2592" s="70" t="s">
        <v>7069</v>
      </c>
      <c r="K2592" s="71"/>
      <c r="L2592" s="70" t="s">
        <v>1336</v>
      </c>
      <c r="M2592" s="80" t="e">
        <f>IF(db[[#This Row],[NB NOTA_C]]="","",COUNTIF([2]!B_MSK[concat],db[[#This Row],[NB NOTA_C]]))</f>
        <v>#REF!</v>
      </c>
      <c r="N2592" s="81" t="s">
        <v>1846</v>
      </c>
      <c r="O2592" s="79" t="s">
        <v>1410</v>
      </c>
      <c r="P2592" s="70" t="s">
        <v>2445</v>
      </c>
      <c r="Q2592" s="79"/>
      <c r="R2592" s="79" t="str">
        <f>IF(db[[#This Row],[QTY/ CTN]]="","",SUBSTITUTE(SUBSTITUTE(SUBSTITUTE(db[[#This Row],[QTY/ CTN]]," ","_",2),"(",""),")","")&amp;"_")</f>
        <v>40 PCS_</v>
      </c>
      <c r="S2592" s="79">
        <f>IF(db[[#This Row],[H_QTY/ CTN]]="","",SEARCH("_",db[[#This Row],[H_QTY/ CTN]]))</f>
        <v>7</v>
      </c>
      <c r="T2592" s="79">
        <f>IF(db[[#This Row],[H_QTY/ CTN]]="","",LEN(db[[#This Row],[H_QTY/ CTN]]))</f>
        <v>7</v>
      </c>
      <c r="U2592" s="78" t="str">
        <f>IF(db[[#This Row],[H_QTY/ CTN]]="","",LEFT(db[[#This Row],[H_QTY/ CTN]],db[[#This Row],[H_1]]-1))</f>
        <v>40 PCS</v>
      </c>
      <c r="V2592" s="78" t="str">
        <f>IF(NOT(db[[#This Row],[H_1]]=db[[#This Row],[H_2]]),MID(db[[#This Row],[H_QTY/ CTN]],db[[#This Row],[H_1]]+1,db[[#This Row],[H_2]]-db[[#This Row],[H_1]]-1),"")</f>
        <v/>
      </c>
      <c r="W2592" s="78" t="str">
        <f>IF(db[[#This Row],[QTY/ CTN B]]="","",LEFT(db[[#This Row],[QTY/ CTN B]],SEARCH(" ",db[[#This Row],[QTY/ CTN B]],1)-1))</f>
        <v>40</v>
      </c>
      <c r="X2592" s="78" t="str">
        <f>IF(db[[#This Row],[QTY/ CTN B]]="","",RIGHT(db[[#This Row],[QTY/ CTN B]],LEN(db[[#This Row],[QTY/ CTN B]])-SEARCH(" ",db[[#This Row],[QTY/ CTN B]],1)))</f>
        <v>PCS</v>
      </c>
      <c r="Y2592" s="78" t="str">
        <f>IF(db[[#This Row],[QTY/ CTN TG]]="",IF(db[[#This Row],[STN TG]]="","",12),LEFT(db[[#This Row],[QTY/ CTN TG]],SEARCH(" ",db[[#This Row],[QTY/ CTN TG]],1)-1))</f>
        <v/>
      </c>
      <c r="Z2592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92" s="78" t="str">
        <f>IF(db[[#This Row],[STN K]]="","",IF(db[[#This Row],[STN TG]]="LSN",12,""))</f>
        <v/>
      </c>
      <c r="AB2592" s="78" t="str">
        <f>IF(db[[#This Row],[STN TG]]="LSN","PCS","")</f>
        <v/>
      </c>
      <c r="AC2592" s="78">
        <f>db[[#This Row],[QTY B]]*IF(db[[#This Row],[QTY TG]]="",1,db[[#This Row],[QTY TG]])*IF(db[[#This Row],[QTY K]]="",1,db[[#This Row],[QTY K]])</f>
        <v>40</v>
      </c>
      <c r="AD2592" s="78" t="str">
        <f>IF(db[[#This Row],[STN K]]="",IF(db[[#This Row],[STN TG]]="",db[[#This Row],[STN B]],db[[#This Row],[STN TG]]),db[[#This Row],[STN K]])</f>
        <v>PCS</v>
      </c>
      <c r="AE2592" s="78"/>
    </row>
    <row r="2593" spans="1:31" x14ac:dyDescent="0.25">
      <c r="A2593" s="40">
        <f t="shared" si="40"/>
        <v>2592</v>
      </c>
      <c r="B2593" s="5" t="str">
        <f>LOWER(SUBSTITUTE(SUBSTITUTE(SUBSTITUTE(SUBSTITUTE(SUBSTITUTE(SUBSTITUTE(SUBSTITUTE(SUBSTITUTE(db[[#This Row],[NB BM]]," ",),".",""),"-",""),"(",""),")",""),"/",""),"""",""),"+",""))</f>
        <v>pitajepangpolosmix</v>
      </c>
      <c r="C2593" s="5" t="str">
        <f>LOWER(SUBSTITUTE(SUBSTITUTE(SUBSTITUTE(SUBSTITUTE(SUBSTITUTE(SUBSTITUTE(SUBSTITUTE(SUBSTITUTE(SUBSTITUTE(db[[#This Row],[NB NOTA]]," ",),".",""),"-",""),"(",""),")",""),",",""),"/",""),"""",""),"+",""))</f>
        <v>pitajpnpolosmix</v>
      </c>
      <c r="D2593" s="5" t="str">
        <f>LOWER(SUBSTITUTE(SUBSTITUTE(SUBSTITUTE(SUBSTITUTE(SUBSTITUTE(SUBSTITUTE(SUBSTITUTE(SUBSTITUTE(SUBSTITUTE(db[[#This Row],[NB PAJAK]]," ",""),"-",""),"(",""),")",""),".",""),",",""),"/",""),"""",""),"+",""))</f>
        <v/>
      </c>
      <c r="E259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pitajepangpolosmix40pcsuntana</v>
      </c>
      <c r="F259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pitajpnpolosmix40pcs</v>
      </c>
      <c r="G2593" s="5" t="str">
        <f>db[[#This Row],[NB NOTA_C]]&amp;LOWER(SUBSTITUTE(SUBSTITUTE(SUBSTITUTE(SUBSTITUTE(SUBSTITUTE(SUBSTITUTE(SUBSTITUTE(SUBSTITUTE(SUBSTITUTE(db[[#This Row],[FAKTUR]]," ",),".",""),"-",""),"(",""),")",""),",",""),"/",""),"""",""),"+",""))</f>
        <v>pitajpnpolosmixuntana</v>
      </c>
      <c r="H259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pitajpnpolosmix40pcsuntana</v>
      </c>
      <c r="I2593" s="2" t="s">
        <v>6829</v>
      </c>
      <c r="J2593" s="2" t="s">
        <v>6794</v>
      </c>
      <c r="K2593" s="14"/>
      <c r="L2593" s="2" t="s">
        <v>1336</v>
      </c>
      <c r="M2593" s="33" t="e">
        <f>IF(db[[#This Row],[NB NOTA_C]]="","",COUNTIF([2]!B_MSK[concat],db[[#This Row],[NB NOTA_C]]))</f>
        <v>#REF!</v>
      </c>
      <c r="N2593" s="9" t="s">
        <v>1846</v>
      </c>
      <c r="O2593" s="5" t="s">
        <v>1410</v>
      </c>
      <c r="P2593" s="2" t="s">
        <v>2422</v>
      </c>
      <c r="Q2593" s="5"/>
      <c r="R2593" s="5" t="str">
        <f>IF(db[[#This Row],[QTY/ CTN]]="","",SUBSTITUTE(SUBSTITUTE(SUBSTITUTE(db[[#This Row],[QTY/ CTN]]," ","_",2),"(",""),")","")&amp;"_")</f>
        <v>40 PCS_</v>
      </c>
      <c r="S2593" s="5">
        <f>IF(db[[#This Row],[H_QTY/ CTN]]="","",SEARCH("_",db[[#This Row],[H_QTY/ CTN]]))</f>
        <v>7</v>
      </c>
      <c r="T2593" s="5">
        <f>IF(db[[#This Row],[H_QTY/ CTN]]="","",LEN(db[[#This Row],[H_QTY/ CTN]]))</f>
        <v>7</v>
      </c>
      <c r="U2593" s="40" t="str">
        <f>IF(db[[#This Row],[H_QTY/ CTN]]="","",LEFT(db[[#This Row],[H_QTY/ CTN]],db[[#This Row],[H_1]]-1))</f>
        <v>40 PCS</v>
      </c>
      <c r="V2593" s="40" t="str">
        <f>IF(NOT(db[[#This Row],[H_1]]=db[[#This Row],[H_2]]),MID(db[[#This Row],[H_QTY/ CTN]],db[[#This Row],[H_1]]+1,db[[#This Row],[H_2]]-db[[#This Row],[H_1]]-1),"")</f>
        <v/>
      </c>
      <c r="W2593" s="40" t="str">
        <f>IF(db[[#This Row],[QTY/ CTN B]]="","",LEFT(db[[#This Row],[QTY/ CTN B]],SEARCH(" ",db[[#This Row],[QTY/ CTN B]],1)-1))</f>
        <v>40</v>
      </c>
      <c r="X2593" s="40" t="str">
        <f>IF(db[[#This Row],[QTY/ CTN B]]="","",RIGHT(db[[#This Row],[QTY/ CTN B]],LEN(db[[#This Row],[QTY/ CTN B]])-SEARCH(" ",db[[#This Row],[QTY/ CTN B]],1)))</f>
        <v>PCS</v>
      </c>
      <c r="Y2593" s="40" t="str">
        <f>IF(db[[#This Row],[QTY/ CTN TG]]="",IF(db[[#This Row],[STN TG]]="","",12),LEFT(db[[#This Row],[QTY/ CTN TG]],SEARCH(" ",db[[#This Row],[QTY/ CTN TG]],1)-1))</f>
        <v/>
      </c>
      <c r="Z25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93" s="40" t="str">
        <f>IF(db[[#This Row],[STN K]]="","",IF(db[[#This Row],[STN TG]]="LSN",12,""))</f>
        <v/>
      </c>
      <c r="AB2593" s="40" t="str">
        <f>IF(db[[#This Row],[STN TG]]="LSN","PCS","")</f>
        <v/>
      </c>
      <c r="AC2593" s="40">
        <f>db[[#This Row],[QTY B]]*IF(db[[#This Row],[QTY TG]]="",1,db[[#This Row],[QTY TG]])*IF(db[[#This Row],[QTY K]]="",1,db[[#This Row],[QTY K]])</f>
        <v>40</v>
      </c>
      <c r="AD2593" s="40" t="str">
        <f>IF(db[[#This Row],[STN K]]="",IF(db[[#This Row],[STN TG]]="",db[[#This Row],[STN B]],db[[#This Row],[STN TG]]),db[[#This Row],[STN K]])</f>
        <v>PCS</v>
      </c>
      <c r="AE2593" s="40"/>
    </row>
    <row r="2594" spans="1:31" x14ac:dyDescent="0.25">
      <c r="A2594" s="40">
        <f t="shared" si="40"/>
        <v>2593</v>
      </c>
      <c r="B2594" s="5" t="str">
        <f>LOWER(SUBSTITUTE(SUBSTITUTE(SUBSTITUTE(SUBSTITUTE(SUBSTITUTE(SUBSTITUTE(SUBSTITUTE(SUBSTITUTE(db[[#This Row],[NB BM]]," ",),".",""),"-",""),"(",""),")",""),"/",""),"""",""),"+",""))</f>
        <v>pitajepangpolosmixb</v>
      </c>
      <c r="C2594" s="5" t="str">
        <f>LOWER(SUBSTITUTE(SUBSTITUTE(SUBSTITUTE(SUBSTITUTE(SUBSTITUTE(SUBSTITUTE(SUBSTITUTE(SUBSTITUTE(SUBSTITUTE(db[[#This Row],[NB NOTA]]," ",),".",""),"-",""),"(",""),")",""),",",""),"/",""),"""",""),"+",""))</f>
        <v>pitajpnpolosmixb</v>
      </c>
      <c r="D2594" s="5" t="str">
        <f>LOWER(SUBSTITUTE(SUBSTITUTE(SUBSTITUTE(SUBSTITUTE(SUBSTITUTE(SUBSTITUTE(SUBSTITUTE(SUBSTITUTE(SUBSTITUTE(db[[#This Row],[NB PAJAK]]," ",""),"-",""),"(",""),")",""),".",""),",",""),"/",""),"""",""),"+",""))</f>
        <v/>
      </c>
      <c r="E259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pitajepangpolosmixb1ctnuntana</v>
      </c>
      <c r="F259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pitajpnpolosmixb1ctn</v>
      </c>
      <c r="G2594" s="5" t="str">
        <f>db[[#This Row],[NB NOTA_C]]&amp;LOWER(SUBSTITUTE(SUBSTITUTE(SUBSTITUTE(SUBSTITUTE(SUBSTITUTE(SUBSTITUTE(SUBSTITUTE(SUBSTITUTE(SUBSTITUTE(db[[#This Row],[FAKTUR]]," ",),".",""),"-",""),"(",""),")",""),",",""),"/",""),"""",""),"+",""))</f>
        <v>pitajpnpolosmixbuntana</v>
      </c>
      <c r="H259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pitajpnpolosmixb1ctnuntana</v>
      </c>
      <c r="I2594" s="2" t="s">
        <v>4662</v>
      </c>
      <c r="J2594" s="2" t="s">
        <v>4659</v>
      </c>
      <c r="K2594" s="14"/>
      <c r="L2594" s="2" t="s">
        <v>1336</v>
      </c>
      <c r="M2594" s="34" t="e">
        <f>IF(db[[#This Row],[NB NOTA_C]]="","",COUNTIF([2]!B_MSK[concat],db[[#This Row],[NB NOTA_C]]))</f>
        <v>#REF!</v>
      </c>
      <c r="N2594" s="99" t="s">
        <v>1846</v>
      </c>
      <c r="O2594" s="95" t="s">
        <v>3975</v>
      </c>
      <c r="P2594" s="12" t="s">
        <v>2445</v>
      </c>
      <c r="R2594" s="2" t="str">
        <f>IF(db[[#This Row],[QTY/ CTN]]="","",SUBSTITUTE(SUBSTITUTE(SUBSTITUTE(db[[#This Row],[QTY/ CTN]]," ","_",2),"(",""),")","")&amp;"_")</f>
        <v>1 CTN_</v>
      </c>
      <c r="S2594" s="2">
        <f>IF(db[[#This Row],[H_QTY/ CTN]]="","",SEARCH("_",db[[#This Row],[H_QTY/ CTN]]))</f>
        <v>6</v>
      </c>
      <c r="T2594" s="2">
        <f>IF(db[[#This Row],[H_QTY/ CTN]]="","",LEN(db[[#This Row],[H_QTY/ CTN]]))</f>
        <v>6</v>
      </c>
      <c r="U2594" s="41" t="str">
        <f>IF(db[[#This Row],[H_QTY/ CTN]]="","",LEFT(db[[#This Row],[H_QTY/ CTN]],db[[#This Row],[H_1]]-1))</f>
        <v>1 CTN</v>
      </c>
      <c r="V2594" s="40" t="str">
        <f>IF(NOT(db[[#This Row],[H_1]]=db[[#This Row],[H_2]]),MID(db[[#This Row],[H_QTY/ CTN]],db[[#This Row],[H_1]]+1,db[[#This Row],[H_2]]-db[[#This Row],[H_1]]-1),"")</f>
        <v/>
      </c>
      <c r="W2594" s="40" t="str">
        <f>IF(db[[#This Row],[QTY/ CTN B]]="","",LEFT(db[[#This Row],[QTY/ CTN B]],SEARCH(" ",db[[#This Row],[QTY/ CTN B]],1)-1))</f>
        <v>1</v>
      </c>
      <c r="X2594" s="40" t="str">
        <f>IF(db[[#This Row],[QTY/ CTN B]]="","",RIGHT(db[[#This Row],[QTY/ CTN B]],LEN(db[[#This Row],[QTY/ CTN B]])-SEARCH(" ",db[[#This Row],[QTY/ CTN B]],1)))</f>
        <v>CTN</v>
      </c>
      <c r="Y2594" s="40" t="str">
        <f>IF(db[[#This Row],[QTY/ CTN TG]]="",IF(db[[#This Row],[STN TG]]="","",12),LEFT(db[[#This Row],[QTY/ CTN TG]],SEARCH(" ",db[[#This Row],[QTY/ CTN TG]],1)-1))</f>
        <v/>
      </c>
      <c r="Z25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94" s="40" t="str">
        <f>IF(db[[#This Row],[STN K]]="","",IF(db[[#This Row],[STN TG]]="LSN",12,""))</f>
        <v/>
      </c>
      <c r="AB2594" s="40" t="str">
        <f>IF(db[[#This Row],[STN TG]]="LSN","PCS","")</f>
        <v/>
      </c>
      <c r="AC2594" s="40">
        <f>db[[#This Row],[QTY B]]*IF(db[[#This Row],[QTY TG]]="",1,db[[#This Row],[QTY TG]])*IF(db[[#This Row],[QTY K]]="",1,db[[#This Row],[QTY K]])</f>
        <v>1</v>
      </c>
      <c r="AD2594" s="40" t="str">
        <f>IF(db[[#This Row],[STN K]]="",IF(db[[#This Row],[STN TG]]="",db[[#This Row],[STN B]],db[[#This Row],[STN TG]]),db[[#This Row],[STN K]])</f>
        <v>CTN</v>
      </c>
      <c r="AE2594" s="40"/>
    </row>
    <row r="2595" spans="1:31" x14ac:dyDescent="0.25">
      <c r="A2595" s="40">
        <f t="shared" si="40"/>
        <v>2594</v>
      </c>
      <c r="B2595" s="5" t="str">
        <f>LOWER(SUBSTITUTE(SUBSTITUTE(SUBSTITUTE(SUBSTITUTE(SUBSTITUTE(SUBSTITUTE(SUBSTITUTE(SUBSTITUTE(db[[#This Row],[NB BM]]," ",),".",""),"-",""),"(",""),")",""),"/",""),"""",""),"+",""))</f>
        <v>pitatariklistemas</v>
      </c>
      <c r="C2595" s="5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D2595" s="5" t="str">
        <f>LOWER(SUBSTITUTE(SUBSTITUTE(SUBSTITUTE(SUBSTITUTE(SUBSTITUTE(SUBSTITUTE(SUBSTITUTE(SUBSTITUTE(SUBSTITUTE(db[[#This Row],[NB PAJAK]]," ",""),"-",""),"(",""),")",""),".",""),",",""),"/",""),"""",""),"+",""))</f>
        <v/>
      </c>
      <c r="E259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pitatariklistemas1000pakuntana</v>
      </c>
      <c r="F259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pitatariklistemasgoldlist1000pak</v>
      </c>
      <c r="G2595" s="5" t="str">
        <f>db[[#This Row],[NB NOTA_C]]&amp;LOWER(SUBSTITUTE(SUBSTITUTE(SUBSTITUTE(SUBSTITUTE(SUBSTITUTE(SUBSTITUTE(SUBSTITUTE(SUBSTITUTE(SUBSTITUTE(db[[#This Row],[FAKTUR]]," ",),".",""),"-",""),"(",""),")",""),",",""),"/",""),"""",""),"+",""))</f>
        <v>pitatariklistemasgoldlistuntana</v>
      </c>
      <c r="H259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pitatariklistemasgoldlist1000pakuntana</v>
      </c>
      <c r="I2595" s="2" t="s">
        <v>971</v>
      </c>
      <c r="J2595" s="2" t="s">
        <v>1253</v>
      </c>
      <c r="K2595" s="14"/>
      <c r="L2595" s="2" t="s">
        <v>1336</v>
      </c>
      <c r="M2595" s="34" t="e">
        <f>IF(db[[#This Row],[NB NOTA_C]]="","",COUNTIF([2]!B_MSK[concat],db[[#This Row],[NB NOTA_C]]))</f>
        <v>#REF!</v>
      </c>
      <c r="N2595" s="14" t="s">
        <v>1372</v>
      </c>
      <c r="O2595" s="2" t="s">
        <v>1517</v>
      </c>
      <c r="P2595" s="2" t="s">
        <v>2445</v>
      </c>
      <c r="R2595" s="2" t="str">
        <f>IF(db[[#This Row],[QTY/ CTN]]="","",SUBSTITUTE(SUBSTITUTE(SUBSTITUTE(db[[#This Row],[QTY/ CTN]]," ","_",2),"(",""),")","")&amp;"_")</f>
        <v>1000 PAK_</v>
      </c>
      <c r="S2595" s="2">
        <f>IF(db[[#This Row],[H_QTY/ CTN]]="","",SEARCH("_",db[[#This Row],[H_QTY/ CTN]]))</f>
        <v>9</v>
      </c>
      <c r="T2595" s="2">
        <f>IF(db[[#This Row],[H_QTY/ CTN]]="","",LEN(db[[#This Row],[H_QTY/ CTN]]))</f>
        <v>9</v>
      </c>
      <c r="U2595" s="41" t="str">
        <f>IF(db[[#This Row],[H_QTY/ CTN]]="","",LEFT(db[[#This Row],[H_QTY/ CTN]],db[[#This Row],[H_1]]-1))</f>
        <v>1000 PAK</v>
      </c>
      <c r="V2595" s="40" t="str">
        <f>IF(NOT(db[[#This Row],[H_1]]=db[[#This Row],[H_2]]),MID(db[[#This Row],[H_QTY/ CTN]],db[[#This Row],[H_1]]+1,db[[#This Row],[H_2]]-db[[#This Row],[H_1]]-1),"")</f>
        <v/>
      </c>
      <c r="W2595" s="40" t="str">
        <f>IF(db[[#This Row],[QTY/ CTN B]]="","",LEFT(db[[#This Row],[QTY/ CTN B]],SEARCH(" ",db[[#This Row],[QTY/ CTN B]],1)-1))</f>
        <v>1000</v>
      </c>
      <c r="X2595" s="40" t="str">
        <f>IF(db[[#This Row],[QTY/ CTN B]]="","",RIGHT(db[[#This Row],[QTY/ CTN B]],LEN(db[[#This Row],[QTY/ CTN B]])-SEARCH(" ",db[[#This Row],[QTY/ CTN B]],1)))</f>
        <v>PAK</v>
      </c>
      <c r="Y2595" s="40" t="str">
        <f>IF(db[[#This Row],[QTY/ CTN TG]]="",IF(db[[#This Row],[STN TG]]="","",12),LEFT(db[[#This Row],[QTY/ CTN TG]],SEARCH(" ",db[[#This Row],[QTY/ CTN TG]],1)-1))</f>
        <v/>
      </c>
      <c r="Z25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95" s="40" t="str">
        <f>IF(db[[#This Row],[STN K]]="","",IF(db[[#This Row],[STN TG]]="LSN",12,""))</f>
        <v/>
      </c>
      <c r="AB2595" s="40" t="str">
        <f>IF(db[[#This Row],[STN TG]]="LSN","PCS","")</f>
        <v/>
      </c>
      <c r="AC2595" s="40">
        <f>db[[#This Row],[QTY B]]*IF(db[[#This Row],[QTY TG]]="",1,db[[#This Row],[QTY TG]])*IF(db[[#This Row],[QTY K]]="",1,db[[#This Row],[QTY K]])</f>
        <v>1000</v>
      </c>
      <c r="AD2595" s="40" t="str">
        <f>IF(db[[#This Row],[STN K]]="",IF(db[[#This Row],[STN TG]]="",db[[#This Row],[STN B]],db[[#This Row],[STN TG]]),db[[#This Row],[STN K]])</f>
        <v>PAK</v>
      </c>
      <c r="AE2595" s="40"/>
    </row>
    <row r="2596" spans="1:31" x14ac:dyDescent="0.25">
      <c r="A2596" s="40">
        <f t="shared" si="40"/>
        <v>2595</v>
      </c>
      <c r="B2596" s="5" t="str">
        <f>LOWER(SUBSTITUTE(SUBSTITUTE(SUBSTITUTE(SUBSTITUTE(SUBSTITUTE(SUBSTITUTE(SUBSTITUTE(SUBSTITUTE(db[[#This Row],[NB BM]]," ",),".",""),"-",""),"(",""),")",""),"/",""),"""",""),"+",""))</f>
        <v>pitatarik30motifmix</v>
      </c>
      <c r="C2596" s="5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D2596" s="5" t="str">
        <f>LOWER(SUBSTITUTE(SUBSTITUTE(SUBSTITUTE(SUBSTITUTE(SUBSTITUTE(SUBSTITUTE(SUBSTITUTE(SUBSTITUTE(SUBSTITUTE(db[[#This Row],[NB PAJAK]]," ",""),"-",""),"(",""),")",""),".",""),",",""),"/",""),"""",""),"+",""))</f>
        <v/>
      </c>
      <c r="E259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pitatarik30motifmix1000pakuntana</v>
      </c>
      <c r="F259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pitatarik30motifmix1000pak</v>
      </c>
      <c r="G2596" s="5" t="str">
        <f>db[[#This Row],[NB NOTA_C]]&amp;LOWER(SUBSTITUTE(SUBSTITUTE(SUBSTITUTE(SUBSTITUTE(SUBSTITUTE(SUBSTITUTE(SUBSTITUTE(SUBSTITUTE(SUBSTITUTE(db[[#This Row],[FAKTUR]]," ",),".",""),"-",""),"(",""),")",""),",",""),"/",""),"""",""),"+",""))</f>
        <v>pitatarik30motifmixuntana</v>
      </c>
      <c r="H259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pitatarik30motifmix1000pakuntana</v>
      </c>
      <c r="I2596" s="2" t="s">
        <v>970</v>
      </c>
      <c r="J2596" s="2" t="s">
        <v>1252</v>
      </c>
      <c r="K2596" s="14"/>
      <c r="L2596" s="2" t="s">
        <v>1336</v>
      </c>
      <c r="M2596" s="34" t="e">
        <f>IF(db[[#This Row],[NB NOTA_C]]="","",COUNTIF([2]!B_MSK[concat],db[[#This Row],[NB NOTA_C]]))</f>
        <v>#REF!</v>
      </c>
      <c r="N2596" s="14" t="s">
        <v>1372</v>
      </c>
      <c r="O2596" s="2" t="s">
        <v>1517</v>
      </c>
      <c r="P2596" s="2" t="s">
        <v>2445</v>
      </c>
      <c r="R2596" s="2" t="str">
        <f>IF(db[[#This Row],[QTY/ CTN]]="","",SUBSTITUTE(SUBSTITUTE(SUBSTITUTE(db[[#This Row],[QTY/ CTN]]," ","_",2),"(",""),")","")&amp;"_")</f>
        <v>1000 PAK_</v>
      </c>
      <c r="S2596" s="2">
        <f>IF(db[[#This Row],[H_QTY/ CTN]]="","",SEARCH("_",db[[#This Row],[H_QTY/ CTN]]))</f>
        <v>9</v>
      </c>
      <c r="T2596" s="2">
        <f>IF(db[[#This Row],[H_QTY/ CTN]]="","",LEN(db[[#This Row],[H_QTY/ CTN]]))</f>
        <v>9</v>
      </c>
      <c r="U2596" s="41" t="str">
        <f>IF(db[[#This Row],[H_QTY/ CTN]]="","",LEFT(db[[#This Row],[H_QTY/ CTN]],db[[#This Row],[H_1]]-1))</f>
        <v>1000 PAK</v>
      </c>
      <c r="V2596" s="40" t="str">
        <f>IF(NOT(db[[#This Row],[H_1]]=db[[#This Row],[H_2]]),MID(db[[#This Row],[H_QTY/ CTN]],db[[#This Row],[H_1]]+1,db[[#This Row],[H_2]]-db[[#This Row],[H_1]]-1),"")</f>
        <v/>
      </c>
      <c r="W2596" s="40" t="str">
        <f>IF(db[[#This Row],[QTY/ CTN B]]="","",LEFT(db[[#This Row],[QTY/ CTN B]],SEARCH(" ",db[[#This Row],[QTY/ CTN B]],1)-1))</f>
        <v>1000</v>
      </c>
      <c r="X2596" s="40" t="str">
        <f>IF(db[[#This Row],[QTY/ CTN B]]="","",RIGHT(db[[#This Row],[QTY/ CTN B]],LEN(db[[#This Row],[QTY/ CTN B]])-SEARCH(" ",db[[#This Row],[QTY/ CTN B]],1)))</f>
        <v>PAK</v>
      </c>
      <c r="Y2596" s="40" t="str">
        <f>IF(db[[#This Row],[QTY/ CTN TG]]="",IF(db[[#This Row],[STN TG]]="","",12),LEFT(db[[#This Row],[QTY/ CTN TG]],SEARCH(" ",db[[#This Row],[QTY/ CTN TG]],1)-1))</f>
        <v/>
      </c>
      <c r="Z25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96" s="40" t="str">
        <f>IF(db[[#This Row],[STN K]]="","",IF(db[[#This Row],[STN TG]]="LSN",12,""))</f>
        <v/>
      </c>
      <c r="AB2596" s="40" t="str">
        <f>IF(db[[#This Row],[STN TG]]="LSN","PCS","")</f>
        <v/>
      </c>
      <c r="AC2596" s="40">
        <f>db[[#This Row],[QTY B]]*IF(db[[#This Row],[QTY TG]]="",1,db[[#This Row],[QTY TG]])*IF(db[[#This Row],[QTY K]]="",1,db[[#This Row],[QTY K]])</f>
        <v>1000</v>
      </c>
      <c r="AD2596" s="40" t="str">
        <f>IF(db[[#This Row],[STN K]]="",IF(db[[#This Row],[STN TG]]="",db[[#This Row],[STN B]],db[[#This Row],[STN TG]]),db[[#This Row],[STN K]])</f>
        <v>PAK</v>
      </c>
      <c r="AE2596" s="40"/>
    </row>
    <row r="2597" spans="1:31" x14ac:dyDescent="0.25">
      <c r="A2597" s="40">
        <f t="shared" si="40"/>
        <v>2596</v>
      </c>
      <c r="B2597" s="5" t="str">
        <f>LOWER(SUBSTITUTE(SUBSTITUTE(SUBSTITUTE(SUBSTITUTE(SUBSTITUTE(SUBSTITUTE(SUBSTITUTE(SUBSTITUTE(db[[#This Row],[NB BM]]," ",),".",""),"-",""),"(",""),")",""),"/",""),"""",""),"+",""))</f>
        <v>pitatarik30motifpolos</v>
      </c>
      <c r="C2597" s="5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D2597" s="5" t="str">
        <f>LOWER(SUBSTITUTE(SUBSTITUTE(SUBSTITUTE(SUBSTITUTE(SUBSTITUTE(SUBSTITUTE(SUBSTITUTE(SUBSTITUTE(SUBSTITUTE(db[[#This Row],[NB PAJAK]]," ",""),"-",""),"(",""),")",""),".",""),",",""),"/",""),"""",""),"+",""))</f>
        <v/>
      </c>
      <c r="E259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pitatarik30motifpolos1200pcsuntana</v>
      </c>
      <c r="F259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pitatarik30motifpolos1200pcs</v>
      </c>
      <c r="G2597" s="5" t="str">
        <f>db[[#This Row],[NB NOTA_C]]&amp;LOWER(SUBSTITUTE(SUBSTITUTE(SUBSTITUTE(SUBSTITUTE(SUBSTITUTE(SUBSTITUTE(SUBSTITUTE(SUBSTITUTE(SUBSTITUTE(db[[#This Row],[FAKTUR]]," ",),".",""),"-",""),"(",""),")",""),",",""),"/",""),"""",""),"+",""))</f>
        <v>pitatarik30motifpolosuntana</v>
      </c>
      <c r="H259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pitatarik30motifpolos1200pcsuntana</v>
      </c>
      <c r="I2597" s="2" t="s">
        <v>1685</v>
      </c>
      <c r="J2597" s="2" t="s">
        <v>2653</v>
      </c>
      <c r="K2597" s="14"/>
      <c r="L2597" s="2" t="s">
        <v>1336</v>
      </c>
      <c r="M2597" s="34" t="e">
        <f>IF(db[[#This Row],[NB NOTA_C]]="","",COUNTIF([2]!B_MSK[concat],db[[#This Row],[NB NOTA_C]]))</f>
        <v>#REF!</v>
      </c>
      <c r="N2597" s="9" t="s">
        <v>1846</v>
      </c>
      <c r="O2597" s="5" t="s">
        <v>1877</v>
      </c>
      <c r="P2597" s="2" t="s">
        <v>2445</v>
      </c>
      <c r="R2597" s="2" t="str">
        <f>IF(db[[#This Row],[QTY/ CTN]]="","",SUBSTITUTE(SUBSTITUTE(SUBSTITUTE(db[[#This Row],[QTY/ CTN]]," ","_",2),"(",""),")","")&amp;"_")</f>
        <v>1200 PCS_</v>
      </c>
      <c r="S2597" s="2">
        <f>IF(db[[#This Row],[H_QTY/ CTN]]="","",SEARCH("_",db[[#This Row],[H_QTY/ CTN]]))</f>
        <v>9</v>
      </c>
      <c r="T2597" s="2">
        <f>IF(db[[#This Row],[H_QTY/ CTN]]="","",LEN(db[[#This Row],[H_QTY/ CTN]]))</f>
        <v>9</v>
      </c>
      <c r="U2597" s="41" t="str">
        <f>IF(db[[#This Row],[H_QTY/ CTN]]="","",LEFT(db[[#This Row],[H_QTY/ CTN]],db[[#This Row],[H_1]]-1))</f>
        <v>1200 PCS</v>
      </c>
      <c r="V2597" s="40" t="str">
        <f>IF(NOT(db[[#This Row],[H_1]]=db[[#This Row],[H_2]]),MID(db[[#This Row],[H_QTY/ CTN]],db[[#This Row],[H_1]]+1,db[[#This Row],[H_2]]-db[[#This Row],[H_1]]-1),"")</f>
        <v/>
      </c>
      <c r="W2597" s="40" t="str">
        <f>IF(db[[#This Row],[QTY/ CTN B]]="","",LEFT(db[[#This Row],[QTY/ CTN B]],SEARCH(" ",db[[#This Row],[QTY/ CTN B]],1)-1))</f>
        <v>1200</v>
      </c>
      <c r="X2597" s="40" t="str">
        <f>IF(db[[#This Row],[QTY/ CTN B]]="","",RIGHT(db[[#This Row],[QTY/ CTN B]],LEN(db[[#This Row],[QTY/ CTN B]])-SEARCH(" ",db[[#This Row],[QTY/ CTN B]],1)))</f>
        <v>PCS</v>
      </c>
      <c r="Y2597" s="40" t="str">
        <f>IF(db[[#This Row],[QTY/ CTN TG]]="",IF(db[[#This Row],[STN TG]]="","",12),LEFT(db[[#This Row],[QTY/ CTN TG]],SEARCH(" ",db[[#This Row],[QTY/ CTN TG]],1)-1))</f>
        <v/>
      </c>
      <c r="Z25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597" s="40" t="str">
        <f>IF(db[[#This Row],[STN K]]="","",IF(db[[#This Row],[STN TG]]="LSN",12,""))</f>
        <v/>
      </c>
      <c r="AB2597" s="40" t="str">
        <f>IF(db[[#This Row],[STN TG]]="LSN","PCS","")</f>
        <v/>
      </c>
      <c r="AC2597" s="40">
        <f>db[[#This Row],[QTY B]]*IF(db[[#This Row],[QTY TG]]="",1,db[[#This Row],[QTY TG]])*IF(db[[#This Row],[QTY K]]="",1,db[[#This Row],[QTY K]])</f>
        <v>1200</v>
      </c>
      <c r="AD2597" s="40" t="str">
        <f>IF(db[[#This Row],[STN K]]="",IF(db[[#This Row],[STN TG]]="",db[[#This Row],[STN B]],db[[#This Row],[STN TG]]),db[[#This Row],[STN K]])</f>
        <v>PCS</v>
      </c>
      <c r="AE2597" s="40"/>
    </row>
    <row r="2598" spans="1:31" x14ac:dyDescent="0.25">
      <c r="A2598" s="40">
        <f t="shared" si="40"/>
        <v>2597</v>
      </c>
      <c r="B2598" s="5" t="str">
        <f>LOWER(SUBSTITUTE(SUBSTITUTE(SUBSTITUTE(SUBSTITUTE(SUBSTITUTE(SUBSTITUTE(SUBSTITUTE(SUBSTITUTE(db[[#This Row],[NB BM]]," ",),".",""),"-",""),"(",""),")",""),"/",""),"""",""),"+",""))</f>
        <v>guntinggunindopl8</v>
      </c>
      <c r="C2598" s="5" t="str">
        <f>LOWER(SUBSTITUTE(SUBSTITUTE(SUBSTITUTE(SUBSTITUTE(SUBSTITUTE(SUBSTITUTE(SUBSTITUTE(SUBSTITUTE(SUBSTITUTE(db[[#This Row],[NB NOTA]]," ",),".",""),"-",""),"(",""),")",""),",",""),"/",""),"""",""),"+",""))</f>
        <v>pl8gunindo</v>
      </c>
      <c r="D2598" s="5" t="str">
        <f>LOWER(SUBSTITUTE(SUBSTITUTE(SUBSTITUTE(SUBSTITUTE(SUBSTITUTE(SUBSTITUTE(SUBSTITUTE(SUBSTITUTE(SUBSTITUTE(db[[#This Row],[NB PAJAK]]," ",""),"-",""),"(",""),")",""),".",""),",",""),"/",""),"""",""),"+",""))</f>
        <v/>
      </c>
      <c r="E259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guntinggunindopl820lsnuntana</v>
      </c>
      <c r="F259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pl8gunindo20lsn</v>
      </c>
      <c r="G2598" s="5" t="str">
        <f>db[[#This Row],[NB NOTA_C]]&amp;LOWER(SUBSTITUTE(SUBSTITUTE(SUBSTITUTE(SUBSTITUTE(SUBSTITUTE(SUBSTITUTE(SUBSTITUTE(SUBSTITUTE(SUBSTITUTE(db[[#This Row],[FAKTUR]]," ",),".",""),"-",""),"(",""),")",""),",",""),"/",""),"""",""),"+",""))</f>
        <v>pl8gunindountana</v>
      </c>
      <c r="H259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pl8gunindo20lsnuntana</v>
      </c>
      <c r="I2598" s="2" t="s">
        <v>6038</v>
      </c>
      <c r="J2598" s="2" t="s">
        <v>4022</v>
      </c>
      <c r="K2598" s="14"/>
      <c r="L2598" s="2" t="s">
        <v>1336</v>
      </c>
      <c r="M2598" s="34" t="e">
        <f>IF(db[[#This Row],[NB NOTA_C]]="","",COUNTIF([2]!B_MSK[concat],db[[#This Row],[NB NOTA_C]]))</f>
        <v>#REF!</v>
      </c>
      <c r="N2598" s="14" t="s">
        <v>1363</v>
      </c>
      <c r="O2598" s="2" t="s">
        <v>1428</v>
      </c>
      <c r="P2598" s="2" t="s">
        <v>2425</v>
      </c>
      <c r="R2598" s="2" t="str">
        <f>IF(db[[#This Row],[QTY/ CTN]]="","",SUBSTITUTE(SUBSTITUTE(SUBSTITUTE(db[[#This Row],[QTY/ CTN]]," ","_",2),"(",""),")","")&amp;"_")</f>
        <v>20 LSN_</v>
      </c>
      <c r="S2598" s="2">
        <f>IF(db[[#This Row],[H_QTY/ CTN]]="","",SEARCH("_",db[[#This Row],[H_QTY/ CTN]]))</f>
        <v>7</v>
      </c>
      <c r="T2598" s="2">
        <f>IF(db[[#This Row],[H_QTY/ CTN]]="","",LEN(db[[#This Row],[H_QTY/ CTN]]))</f>
        <v>7</v>
      </c>
      <c r="U2598" s="41" t="str">
        <f>IF(db[[#This Row],[H_QTY/ CTN]]="","",LEFT(db[[#This Row],[H_QTY/ CTN]],db[[#This Row],[H_1]]-1))</f>
        <v>20 LSN</v>
      </c>
      <c r="V2598" s="40" t="str">
        <f>IF(NOT(db[[#This Row],[H_1]]=db[[#This Row],[H_2]]),MID(db[[#This Row],[H_QTY/ CTN]],db[[#This Row],[H_1]]+1,db[[#This Row],[H_2]]-db[[#This Row],[H_1]]-1),"")</f>
        <v/>
      </c>
      <c r="W2598" s="40" t="str">
        <f>IF(db[[#This Row],[QTY/ CTN B]]="","",LEFT(db[[#This Row],[QTY/ CTN B]],SEARCH(" ",db[[#This Row],[QTY/ CTN B]],1)-1))</f>
        <v>20</v>
      </c>
      <c r="X2598" s="40" t="str">
        <f>IF(db[[#This Row],[QTY/ CTN B]]="","",RIGHT(db[[#This Row],[QTY/ CTN B]],LEN(db[[#This Row],[QTY/ CTN B]])-SEARCH(" ",db[[#This Row],[QTY/ CTN B]],1)))</f>
        <v>LSN</v>
      </c>
      <c r="Y2598" s="40">
        <f>IF(db[[#This Row],[QTY/ CTN TG]]="",IF(db[[#This Row],[STN TG]]="","",12),LEFT(db[[#This Row],[QTY/ CTN TG]],SEARCH(" ",db[[#This Row],[QTY/ CTN TG]],1)-1))</f>
        <v>12</v>
      </c>
      <c r="Z25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98" s="40" t="str">
        <f>IF(db[[#This Row],[STN K]]="","",IF(db[[#This Row],[STN TG]]="LSN",12,""))</f>
        <v/>
      </c>
      <c r="AB2598" s="40" t="str">
        <f>IF(db[[#This Row],[STN TG]]="LSN","PCS","")</f>
        <v/>
      </c>
      <c r="AC2598" s="40">
        <f>db[[#This Row],[QTY B]]*IF(db[[#This Row],[QTY TG]]="",1,db[[#This Row],[QTY TG]])*IF(db[[#This Row],[QTY K]]="",1,db[[#This Row],[QTY K]])</f>
        <v>240</v>
      </c>
      <c r="AD2598" s="40" t="str">
        <f>IF(db[[#This Row],[STN K]]="",IF(db[[#This Row],[STN TG]]="",db[[#This Row],[STN B]],db[[#This Row],[STN TG]]),db[[#This Row],[STN K]])</f>
        <v>PCS</v>
      </c>
      <c r="AE2598" s="40"/>
    </row>
    <row r="2599" spans="1:31" x14ac:dyDescent="0.25">
      <c r="A2599" s="40">
        <f t="shared" si="40"/>
        <v>2598</v>
      </c>
      <c r="B2599" s="5" t="str">
        <f>LOWER(SUBSTITUTE(SUBSTITUTE(SUBSTITUTE(SUBSTITUTE(SUBSTITUTE(SUBSTITUTE(SUBSTITUTE(SUBSTITUTE(db[[#This Row],[NB BM]]," ",),".",""),"-",""),"(",""),")",""),"/",""),"""",""),"+",""))</f>
        <v>guntinggunindopl8</v>
      </c>
      <c r="C2599" s="5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D2599" s="5" t="str">
        <f>LOWER(SUBSTITUTE(SUBSTITUTE(SUBSTITUTE(SUBSTITUTE(SUBSTITUTE(SUBSTITUTE(SUBSTITUTE(SUBSTITUTE(SUBSTITUTE(db[[#This Row],[NB PAJAK]]," ",""),"-",""),"(",""),")",""),".",""),",",""),"/",""),"""",""),"+",""))</f>
        <v/>
      </c>
      <c r="E259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guntinggunindopl820lsnuntana</v>
      </c>
      <c r="F259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pl8gunindo20dzct20lsn</v>
      </c>
      <c r="G2599" s="5" t="str">
        <f>db[[#This Row],[NB NOTA_C]]&amp;LOWER(SUBSTITUTE(SUBSTITUTE(SUBSTITUTE(SUBSTITUTE(SUBSTITUTE(SUBSTITUTE(SUBSTITUTE(SUBSTITUTE(SUBSTITUTE(db[[#This Row],[FAKTUR]]," ",),".",""),"-",""),"(",""),")",""),",",""),"/",""),"""",""),"+",""))</f>
        <v>pl8gunindo20dzctuntana</v>
      </c>
      <c r="H259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pl8gunindo20dzct20lsnuntana</v>
      </c>
      <c r="I2599" s="2" t="s">
        <v>6038</v>
      </c>
      <c r="J2599" s="2" t="s">
        <v>2930</v>
      </c>
      <c r="K2599" s="1"/>
      <c r="L2599" s="2" t="s">
        <v>1336</v>
      </c>
      <c r="M2599" s="34" t="e">
        <f>IF(db[[#This Row],[NB NOTA_C]]="","",COUNTIF([2]!B_MSK[concat],db[[#This Row],[NB NOTA_C]]))</f>
        <v>#REF!</v>
      </c>
      <c r="N2599" s="14" t="s">
        <v>1363</v>
      </c>
      <c r="O2599" s="2" t="s">
        <v>1428</v>
      </c>
      <c r="P2599" s="2" t="s">
        <v>2425</v>
      </c>
      <c r="R2599" s="2" t="str">
        <f>IF(db[[#This Row],[QTY/ CTN]]="","",SUBSTITUTE(SUBSTITUTE(SUBSTITUTE(db[[#This Row],[QTY/ CTN]]," ","_",2),"(",""),")","")&amp;"_")</f>
        <v>20 LSN_</v>
      </c>
      <c r="S2599" s="2">
        <f>IF(db[[#This Row],[H_QTY/ CTN]]="","",SEARCH("_",db[[#This Row],[H_QTY/ CTN]]))</f>
        <v>7</v>
      </c>
      <c r="T2599" s="2">
        <f>IF(db[[#This Row],[H_QTY/ CTN]]="","",LEN(db[[#This Row],[H_QTY/ CTN]]))</f>
        <v>7</v>
      </c>
      <c r="U2599" s="41" t="str">
        <f>IF(db[[#This Row],[H_QTY/ CTN]]="","",LEFT(db[[#This Row],[H_QTY/ CTN]],db[[#This Row],[H_1]]-1))</f>
        <v>20 LSN</v>
      </c>
      <c r="V2599" s="40" t="str">
        <f>IF(NOT(db[[#This Row],[H_1]]=db[[#This Row],[H_2]]),MID(db[[#This Row],[H_QTY/ CTN]],db[[#This Row],[H_1]]+1,db[[#This Row],[H_2]]-db[[#This Row],[H_1]]-1),"")</f>
        <v/>
      </c>
      <c r="W2599" s="40" t="str">
        <f>IF(db[[#This Row],[QTY/ CTN B]]="","",LEFT(db[[#This Row],[QTY/ CTN B]],SEARCH(" ",db[[#This Row],[QTY/ CTN B]],1)-1))</f>
        <v>20</v>
      </c>
      <c r="X2599" s="40" t="str">
        <f>IF(db[[#This Row],[QTY/ CTN B]]="","",RIGHT(db[[#This Row],[QTY/ CTN B]],LEN(db[[#This Row],[QTY/ CTN B]])-SEARCH(" ",db[[#This Row],[QTY/ CTN B]],1)))</f>
        <v>LSN</v>
      </c>
      <c r="Y2599" s="40">
        <f>IF(db[[#This Row],[QTY/ CTN TG]]="",IF(db[[#This Row],[STN TG]]="","",12),LEFT(db[[#This Row],[QTY/ CTN TG]],SEARCH(" ",db[[#This Row],[QTY/ CTN TG]],1)-1))</f>
        <v>12</v>
      </c>
      <c r="Z25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599" s="40" t="str">
        <f>IF(db[[#This Row],[STN K]]="","",IF(db[[#This Row],[STN TG]]="LSN",12,""))</f>
        <v/>
      </c>
      <c r="AB2599" s="40" t="str">
        <f>IF(db[[#This Row],[STN TG]]="LSN","PCS","")</f>
        <v/>
      </c>
      <c r="AC2599" s="40">
        <f>db[[#This Row],[QTY B]]*IF(db[[#This Row],[QTY TG]]="",1,db[[#This Row],[QTY TG]])*IF(db[[#This Row],[QTY K]]="",1,db[[#This Row],[QTY K]])</f>
        <v>240</v>
      </c>
      <c r="AD2599" s="40" t="str">
        <f>IF(db[[#This Row],[STN K]]="",IF(db[[#This Row],[STN TG]]="",db[[#This Row],[STN B]],db[[#This Row],[STN TG]]),db[[#This Row],[STN K]])</f>
        <v>PCS</v>
      </c>
      <c r="AE2599" s="40"/>
    </row>
    <row r="2600" spans="1:31" x14ac:dyDescent="0.25">
      <c r="A2600" s="40">
        <f t="shared" si="40"/>
        <v>2599</v>
      </c>
      <c r="B2600" s="126" t="str">
        <f>LOWER(SUBSTITUTE(SUBSTITUTE(SUBSTITUTE(SUBSTITUTE(SUBSTITUTE(SUBSTITUTE(SUBSTITUTE(SUBSTITUTE(db[[#This Row],[NB BM]]," ",),".",""),"-",""),"(",""),")",""),"/",""),"""",""),"+",""))</f>
        <v>dispenserpolarbearmn305</v>
      </c>
      <c r="C2600" s="126" t="str">
        <f>LOWER(SUBSTITUTE(SUBSTITUTE(SUBSTITUTE(SUBSTITUTE(SUBSTITUTE(SUBSTITUTE(SUBSTITUTE(SUBSTITUTE(SUBSTITUTE(db[[#This Row],[NB NOTA]]," ",),".",""),"-",""),"(",""),")",""),",",""),"/",""),"""",""),"+",""))</f>
        <v>polarbearwdispmn305</v>
      </c>
      <c r="D2600" s="126" t="str">
        <f>LOWER(SUBSTITUTE(SUBSTITUTE(SUBSTITUTE(SUBSTITUTE(SUBSTITUTE(SUBSTITUTE(SUBSTITUTE(SUBSTITUTE(SUBSTITUTE(db[[#This Row],[NB PAJAK]]," ",""),"-",""),"(",""),")",""),".",""),",",""),"/",""),"""",""),"+",""))</f>
        <v>tapedispenserpolarbearmn305@12pc</v>
      </c>
      <c r="E2600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dispenserpolarbearmn30548lsnartomoro</v>
      </c>
      <c r="F2600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polarbearwdispmn30548lsn</v>
      </c>
      <c r="G2600" s="126" t="str">
        <f>db[[#This Row],[NB NOTA_C]]&amp;LOWER(SUBSTITUTE(SUBSTITUTE(SUBSTITUTE(SUBSTITUTE(SUBSTITUTE(SUBSTITUTE(SUBSTITUTE(SUBSTITUTE(SUBSTITUTE(db[[#This Row],[FAKTUR]]," ",),".",""),"-",""),"(",""),")",""),",",""),"/",""),"""",""),"+",""))</f>
        <v>polarbearwdispmn305artomoro</v>
      </c>
      <c r="H2600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polarbearwdispmn30548lsnartomoro</v>
      </c>
      <c r="I2600" s="43" t="s">
        <v>4651</v>
      </c>
      <c r="J2600" s="43" t="s">
        <v>4650</v>
      </c>
      <c r="K2600" s="44" t="s">
        <v>4652</v>
      </c>
      <c r="L2600" s="43" t="s">
        <v>1335</v>
      </c>
      <c r="M2600" s="127" t="e">
        <f>IF(db[[#This Row],[NB NOTA_C]]="","",COUNTIF([2]!B_MSK[concat],db[[#This Row],[NB NOTA_C]]))</f>
        <v>#REF!</v>
      </c>
      <c r="N2600" s="128" t="s">
        <v>1837</v>
      </c>
      <c r="O2600" s="5" t="s">
        <v>1425</v>
      </c>
      <c r="P2600" s="43" t="s">
        <v>2427</v>
      </c>
      <c r="Q2600" s="5" t="s">
        <v>4742</v>
      </c>
      <c r="R2600" s="126" t="str">
        <f>IF(db[[#This Row],[QTY/ CTN]]="","",SUBSTITUTE(SUBSTITUTE(SUBSTITUTE(db[[#This Row],[QTY/ CTN]]," ","_",2),"(",""),")","")&amp;"_")</f>
        <v>48 LSN_</v>
      </c>
      <c r="S2600" s="126">
        <f>IF(db[[#This Row],[H_QTY/ CTN]]="","",SEARCH("_",db[[#This Row],[H_QTY/ CTN]]))</f>
        <v>7</v>
      </c>
      <c r="T2600" s="126">
        <f>IF(db[[#This Row],[H_QTY/ CTN]]="","",LEN(db[[#This Row],[H_QTY/ CTN]]))</f>
        <v>7</v>
      </c>
      <c r="U2600" s="129" t="str">
        <f>IF(db[[#This Row],[H_QTY/ CTN]]="","",LEFT(db[[#This Row],[H_QTY/ CTN]],db[[#This Row],[H_1]]-1))</f>
        <v>48 LSN</v>
      </c>
      <c r="V2600" s="129" t="str">
        <f>IF(NOT(db[[#This Row],[H_1]]=db[[#This Row],[H_2]]),MID(db[[#This Row],[H_QTY/ CTN]],db[[#This Row],[H_1]]+1,db[[#This Row],[H_2]]-db[[#This Row],[H_1]]-1),"")</f>
        <v/>
      </c>
      <c r="W2600" s="129" t="str">
        <f>IF(db[[#This Row],[QTY/ CTN B]]="","",LEFT(db[[#This Row],[QTY/ CTN B]],SEARCH(" ",db[[#This Row],[QTY/ CTN B]],1)-1))</f>
        <v>48</v>
      </c>
      <c r="X2600" s="129" t="str">
        <f>IF(db[[#This Row],[QTY/ CTN B]]="","",RIGHT(db[[#This Row],[QTY/ CTN B]],LEN(db[[#This Row],[QTY/ CTN B]])-SEARCH(" ",db[[#This Row],[QTY/ CTN B]],1)))</f>
        <v>LSN</v>
      </c>
      <c r="Y2600" s="129">
        <f>IF(db[[#This Row],[QTY/ CTN TG]]="",IF(db[[#This Row],[STN TG]]="","",12),LEFT(db[[#This Row],[QTY/ CTN TG]],SEARCH(" ",db[[#This Row],[QTY/ CTN TG]],1)-1))</f>
        <v>12</v>
      </c>
      <c r="Z2600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00" s="129" t="str">
        <f>IF(db[[#This Row],[STN K]]="","",IF(db[[#This Row],[STN TG]]="LSN",12,""))</f>
        <v/>
      </c>
      <c r="AB2600" s="129" t="str">
        <f>IF(db[[#This Row],[STN TG]]="LSN","PCS","")</f>
        <v/>
      </c>
      <c r="AC2600" s="129">
        <f>db[[#This Row],[QTY B]]*IF(db[[#This Row],[QTY TG]]="",1,db[[#This Row],[QTY TG]])*IF(db[[#This Row],[QTY K]]="",1,db[[#This Row],[QTY K]])</f>
        <v>576</v>
      </c>
      <c r="AD2600" s="129" t="str">
        <f>IF(db[[#This Row],[STN K]]="",IF(db[[#This Row],[STN TG]]="",db[[#This Row],[STN B]],db[[#This Row],[STN TG]]),db[[#This Row],[STN K]])</f>
        <v>PCS</v>
      </c>
      <c r="AE2600" s="40"/>
    </row>
    <row r="2601" spans="1:31" x14ac:dyDescent="0.25">
      <c r="A2601" s="40">
        <f t="shared" si="40"/>
        <v>2600</v>
      </c>
      <c r="B2601" s="2" t="str">
        <f>LOWER(SUBSTITUTE(SUBSTITUTE(SUBSTITUTE(SUBSTITUTE(SUBSTITUTE(SUBSTITUTE(SUBSTITUTE(SUBSTITUTE(db[[#This Row],[NB BM]]," ",),".",""),"-",""),"(",""),")",""),"/",""),"""",""),"+",""))</f>
        <v>postercolorpoc10ml12c</v>
      </c>
      <c r="C2601" s="2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D2601" s="2" t="str">
        <f>LOWER(SUBSTITUTE(SUBSTITUTE(SUBSTITUTE(SUBSTITUTE(SUBSTITUTE(SUBSTITUTE(SUBSTITUTE(SUBSTITUTE(SUBSTITUTE(db[[#This Row],[NB PAJAK]]," ",""),"-",""),"(",""),")",""),".",""),",",""),"/",""),"""",""),"+",""))</f>
        <v/>
      </c>
      <c r="E260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postercolorpoc10ml12c6lsnartomoro</v>
      </c>
      <c r="F260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postercolorpoc10ml12bottlejk6lsn</v>
      </c>
      <c r="G2601" s="2" t="str">
        <f>db[[#This Row],[NB NOTA_C]]&amp;LOWER(SUBSTITUTE(SUBSTITUTE(SUBSTITUTE(SUBSTITUTE(SUBSTITUTE(SUBSTITUTE(SUBSTITUTE(SUBSTITUTE(SUBSTITUTE(db[[#This Row],[FAKTUR]]," ",),".",""),"-",""),"(",""),")",""),",",""),"/",""),"""",""),"+",""))</f>
        <v>postercolorpoc10ml12bottlejkartomoro</v>
      </c>
      <c r="H260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postercolorpoc10ml12bottlejk6lsnartomoro</v>
      </c>
      <c r="I2601" s="2" t="s">
        <v>620</v>
      </c>
      <c r="J2601" s="2" t="s">
        <v>621</v>
      </c>
      <c r="K2601" s="14"/>
      <c r="L2601" s="2" t="s">
        <v>1335</v>
      </c>
      <c r="M2601" s="34" t="e">
        <f>IF(db[[#This Row],[NB NOTA_C]]="","",COUNTIF([2]!B_MSK[concat],db[[#This Row],[NB NOTA_C]]))</f>
        <v>#REF!</v>
      </c>
      <c r="N2601" s="14" t="s">
        <v>1346</v>
      </c>
      <c r="O2601" s="2" t="s">
        <v>1414</v>
      </c>
      <c r="P2601" s="2" t="s">
        <v>2417</v>
      </c>
      <c r="R2601" s="2" t="str">
        <f>IF(db[[#This Row],[QTY/ CTN]]="","",SUBSTITUTE(SUBSTITUTE(SUBSTITUTE(db[[#This Row],[QTY/ CTN]]," ","_",2),"(",""),")","")&amp;"_")</f>
        <v>6 LSN_</v>
      </c>
      <c r="S2601" s="2">
        <f>IF(db[[#This Row],[H_QTY/ CTN]]="","",SEARCH("_",db[[#This Row],[H_QTY/ CTN]]))</f>
        <v>6</v>
      </c>
      <c r="T2601" s="2">
        <f>IF(db[[#This Row],[H_QTY/ CTN]]="","",LEN(db[[#This Row],[H_QTY/ CTN]]))</f>
        <v>6</v>
      </c>
      <c r="U2601" s="41" t="str">
        <f>IF(db[[#This Row],[H_QTY/ CTN]]="","",LEFT(db[[#This Row],[H_QTY/ CTN]],db[[#This Row],[H_1]]-1))</f>
        <v>6 LSN</v>
      </c>
      <c r="V2601" s="40" t="str">
        <f>IF(NOT(db[[#This Row],[H_1]]=db[[#This Row],[H_2]]),MID(db[[#This Row],[H_QTY/ CTN]],db[[#This Row],[H_1]]+1,db[[#This Row],[H_2]]-db[[#This Row],[H_1]]-1),"")</f>
        <v/>
      </c>
      <c r="W2601" s="40" t="str">
        <f>IF(db[[#This Row],[QTY/ CTN B]]="","",LEFT(db[[#This Row],[QTY/ CTN B]],SEARCH(" ",db[[#This Row],[QTY/ CTN B]],1)-1))</f>
        <v>6</v>
      </c>
      <c r="X2601" s="40" t="str">
        <f>IF(db[[#This Row],[QTY/ CTN B]]="","",RIGHT(db[[#This Row],[QTY/ CTN B]],LEN(db[[#This Row],[QTY/ CTN B]])-SEARCH(" ",db[[#This Row],[QTY/ CTN B]],1)))</f>
        <v>LSN</v>
      </c>
      <c r="Y2601" s="40">
        <f>IF(db[[#This Row],[QTY/ CTN TG]]="",IF(db[[#This Row],[STN TG]]="","",12),LEFT(db[[#This Row],[QTY/ CTN TG]],SEARCH(" ",db[[#This Row],[QTY/ CTN TG]],1)-1))</f>
        <v>12</v>
      </c>
      <c r="Z26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01" s="40" t="str">
        <f>IF(db[[#This Row],[STN K]]="","",IF(db[[#This Row],[STN TG]]="LSN",12,""))</f>
        <v/>
      </c>
      <c r="AB2601" s="40" t="str">
        <f>IF(db[[#This Row],[STN TG]]="LSN","PCS","")</f>
        <v/>
      </c>
      <c r="AC2601" s="40">
        <f>db[[#This Row],[QTY B]]*IF(db[[#This Row],[QTY TG]]="",1,db[[#This Row],[QTY TG]])*IF(db[[#This Row],[QTY K]]="",1,db[[#This Row],[QTY K]])</f>
        <v>72</v>
      </c>
      <c r="AD2601" s="40" t="str">
        <f>IF(db[[#This Row],[STN K]]="",IF(db[[#This Row],[STN TG]]="",db[[#This Row],[STN B]],db[[#This Row],[STN TG]]),db[[#This Row],[STN K]])</f>
        <v>PCS</v>
      </c>
      <c r="AE2601" s="40"/>
    </row>
    <row r="2602" spans="1:31" x14ac:dyDescent="0.25">
      <c r="A2602" s="89">
        <f t="shared" si="40"/>
        <v>2601</v>
      </c>
      <c r="B2602" s="86" t="str">
        <f>LOWER(SUBSTITUTE(SUBSTITUTE(SUBSTITUTE(SUBSTITUTE(SUBSTITUTE(SUBSTITUTE(SUBSTITUTE(SUBSTITUTE(db[[#This Row],[NB BM]]," ",),".",""),"-",""),"(",""),")",""),"/",""),"""",""),"+",""))</f>
        <v>oilcolorpensiljktc12618</v>
      </c>
      <c r="C2602" s="86" t="str">
        <f>LOWER(SUBSTITUTE(SUBSTITUTE(SUBSTITUTE(SUBSTITUTE(SUBSTITUTE(SUBSTITUTE(SUBSTITUTE(SUBSTITUTE(SUBSTITUTE(db[[#This Row],[NB NOTA]]," ",),".",""),"-",""),"(",""),")",""),",",""),"/",""),"""",""),"+",""))</f>
        <v>premiumoilcolorpencilcptc12648jkbonus</v>
      </c>
      <c r="D2602" s="86" t="str">
        <f>LOWER(SUBSTITUTE(SUBSTITUTE(SUBSTITUTE(SUBSTITUTE(SUBSTITUTE(SUBSTITUTE(SUBSTITUTE(SUBSTITUTE(SUBSTITUTE(db[[#This Row],[NB PAJAK]]," ",""),"-",""),"(",""),")",""),".",""),",",""),"/",""),"""",""),"+",""))</f>
        <v>premiumoilcolorpencilcptc12648jkbonus</v>
      </c>
      <c r="E2602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oilcolorpensiljktc1261818setartomoro</v>
      </c>
      <c r="F2602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premiumoilcolorpencilcptc12648jkbonus18set</v>
      </c>
      <c r="G2602" s="86" t="str">
        <f>db[[#This Row],[NB NOTA_C]]&amp;LOWER(SUBSTITUTE(SUBSTITUTE(SUBSTITUTE(SUBSTITUTE(SUBSTITUTE(SUBSTITUTE(SUBSTITUTE(SUBSTITUTE(SUBSTITUTE(db[[#This Row],[FAKTUR]]," ",),".",""),"-",""),"(",""),")",""),",",""),"/",""),"""",""),"+",""))</f>
        <v>premiumoilcolorpencilcptc12648jkbonusartomoro</v>
      </c>
      <c r="H2602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premiumoilcolorpencilcptc12648jkbonus18setartomoro</v>
      </c>
      <c r="I2602" s="2" t="s">
        <v>6462</v>
      </c>
      <c r="J2602" s="2" t="s">
        <v>5321</v>
      </c>
      <c r="K2602" s="14" t="s">
        <v>5345</v>
      </c>
      <c r="L2602" s="51" t="s">
        <v>1335</v>
      </c>
      <c r="M2602" s="87" t="e">
        <f>IF(db[[#This Row],[NB NOTA_C]]="","",COUNTIF([2]!B_MSK[concat],db[[#This Row],[NB NOTA_C]]))</f>
        <v>#REF!</v>
      </c>
      <c r="N2602" s="88" t="s">
        <v>1346</v>
      </c>
      <c r="O2602" s="5" t="s">
        <v>5346</v>
      </c>
      <c r="P2602" s="51" t="s">
        <v>2447</v>
      </c>
      <c r="Q2602" s="86"/>
      <c r="R2602" s="86" t="str">
        <f>IF(db[[#This Row],[QTY/ CTN]]="","",SUBSTITUTE(SUBSTITUTE(SUBSTITUTE(db[[#This Row],[QTY/ CTN]]," ","_",2),"(",""),")","")&amp;"_")</f>
        <v>18 SET_</v>
      </c>
      <c r="S2602" s="86">
        <f>IF(db[[#This Row],[H_QTY/ CTN]]="","",SEARCH("_",db[[#This Row],[H_QTY/ CTN]]))</f>
        <v>7</v>
      </c>
      <c r="T2602" s="86">
        <f>IF(db[[#This Row],[H_QTY/ CTN]]="","",LEN(db[[#This Row],[H_QTY/ CTN]]))</f>
        <v>7</v>
      </c>
      <c r="U2602" s="89" t="str">
        <f>IF(db[[#This Row],[H_QTY/ CTN]]="","",LEFT(db[[#This Row],[H_QTY/ CTN]],db[[#This Row],[H_1]]-1))</f>
        <v>18 SET</v>
      </c>
      <c r="V2602" s="89" t="str">
        <f>IF(NOT(db[[#This Row],[H_1]]=db[[#This Row],[H_2]]),MID(db[[#This Row],[H_QTY/ CTN]],db[[#This Row],[H_1]]+1,db[[#This Row],[H_2]]-db[[#This Row],[H_1]]-1),"")</f>
        <v/>
      </c>
      <c r="W2602" s="89" t="str">
        <f>IF(db[[#This Row],[QTY/ CTN B]]="","",LEFT(db[[#This Row],[QTY/ CTN B]],SEARCH(" ",db[[#This Row],[QTY/ CTN B]],1)-1))</f>
        <v>18</v>
      </c>
      <c r="X2602" s="89" t="str">
        <f>IF(db[[#This Row],[QTY/ CTN B]]="","",RIGHT(db[[#This Row],[QTY/ CTN B]],LEN(db[[#This Row],[QTY/ CTN B]])-SEARCH(" ",db[[#This Row],[QTY/ CTN B]],1)))</f>
        <v>SET</v>
      </c>
      <c r="Y2602" s="89" t="str">
        <f>IF(db[[#This Row],[QTY/ CTN TG]]="",IF(db[[#This Row],[STN TG]]="","",12),LEFT(db[[#This Row],[QTY/ CTN TG]],SEARCH(" ",db[[#This Row],[QTY/ CTN TG]],1)-1))</f>
        <v/>
      </c>
      <c r="Z260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02" s="89" t="str">
        <f>IF(db[[#This Row],[STN K]]="","",IF(db[[#This Row],[STN TG]]="LSN",12,""))</f>
        <v/>
      </c>
      <c r="AB2602" s="89" t="str">
        <f>IF(db[[#This Row],[STN TG]]="LSN","PCS","")</f>
        <v/>
      </c>
      <c r="AC2602" s="89">
        <f>db[[#This Row],[QTY B]]*IF(db[[#This Row],[QTY TG]]="",1,db[[#This Row],[QTY TG]])*IF(db[[#This Row],[QTY K]]="",1,db[[#This Row],[QTY K]])</f>
        <v>18</v>
      </c>
      <c r="AD2602" s="89" t="str">
        <f>IF(db[[#This Row],[STN K]]="",IF(db[[#This Row],[STN TG]]="",db[[#This Row],[STN B]],db[[#This Row],[STN TG]]),db[[#This Row],[STN K]])</f>
        <v>SET</v>
      </c>
      <c r="AE2602" s="40" t="s">
        <v>5283</v>
      </c>
    </row>
    <row r="2603" spans="1:31" x14ac:dyDescent="0.25">
      <c r="A2603" s="40">
        <f t="shared" si="40"/>
        <v>2602</v>
      </c>
      <c r="B2603" s="5" t="str">
        <f>LOWER(SUBSTITUTE(SUBSTITUTE(SUBSTITUTE(SUBSTITUTE(SUBSTITUTE(SUBSTITUTE(SUBSTITUTE(SUBSTITUTE(db[[#This Row],[NB BM]]," ",),".",""),"-",""),"(",""),")",""),"/",""),"""",""),"+",""))</f>
        <v>pcps002</v>
      </c>
      <c r="C2603" s="5" t="str">
        <f>LOWER(SUBSTITUTE(SUBSTITUTE(SUBSTITUTE(SUBSTITUTE(SUBSTITUTE(SUBSTITUTE(SUBSTITUTE(SUBSTITUTE(SUBSTITUTE(db[[#This Row],[NB NOTA]]," ",),".",""),"-",""),"(",""),")",""),",",""),"/",""),"""",""),"+",""))</f>
        <v>ps002pcase</v>
      </c>
      <c r="D2603" s="5" t="str">
        <f>LOWER(SUBSTITUTE(SUBSTITUTE(SUBSTITUTE(SUBSTITUTE(SUBSTITUTE(SUBSTITUTE(SUBSTITUTE(SUBSTITUTE(SUBSTITUTE(db[[#This Row],[NB PAJAK]]," ",""),"-",""),"(",""),")",""),".",""),",",""),"/",""),"""",""),"+",""))</f>
        <v/>
      </c>
      <c r="E260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pcps002120pcsuntana</v>
      </c>
      <c r="F260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ps002pcase120pcs</v>
      </c>
      <c r="G2603" s="5" t="str">
        <f>db[[#This Row],[NB NOTA_C]]&amp;LOWER(SUBSTITUTE(SUBSTITUTE(SUBSTITUTE(SUBSTITUTE(SUBSTITUTE(SUBSTITUTE(SUBSTITUTE(SUBSTITUTE(SUBSTITUTE(db[[#This Row],[FAKTUR]]," ",),".",""),"-",""),"(",""),")",""),",",""),"/",""),"""",""),"+",""))</f>
        <v>ps002pcaseuntana</v>
      </c>
      <c r="H260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ps002pcase120pcsuntana</v>
      </c>
      <c r="I2603" s="2" t="s">
        <v>5909</v>
      </c>
      <c r="J2603" s="2" t="s">
        <v>2571</v>
      </c>
      <c r="K2603" s="14"/>
      <c r="L2603" s="2" t="s">
        <v>1336</v>
      </c>
      <c r="M2603" s="34" t="e">
        <f>IF(db[[#This Row],[NB NOTA_C]]="","",COUNTIF([2]!B_MSK[concat],db[[#This Row],[NB NOTA_C]]))</f>
        <v>#REF!</v>
      </c>
      <c r="N2603" s="9" t="s">
        <v>1842</v>
      </c>
      <c r="O2603" s="5" t="s">
        <v>1382</v>
      </c>
      <c r="P2603" s="2" t="s">
        <v>2442</v>
      </c>
      <c r="R2603" s="2" t="str">
        <f>IF(db[[#This Row],[QTY/ CTN]]="","",SUBSTITUTE(SUBSTITUTE(SUBSTITUTE(db[[#This Row],[QTY/ CTN]]," ","_",2),"(",""),")","")&amp;"_")</f>
        <v>120 PCS_</v>
      </c>
      <c r="S2603" s="2">
        <f>IF(db[[#This Row],[H_QTY/ CTN]]="","",SEARCH("_",db[[#This Row],[H_QTY/ CTN]]))</f>
        <v>8</v>
      </c>
      <c r="T2603" s="2">
        <f>IF(db[[#This Row],[H_QTY/ CTN]]="","",LEN(db[[#This Row],[H_QTY/ CTN]]))</f>
        <v>8</v>
      </c>
      <c r="U2603" s="41" t="str">
        <f>IF(db[[#This Row],[H_QTY/ CTN]]="","",LEFT(db[[#This Row],[H_QTY/ CTN]],db[[#This Row],[H_1]]-1))</f>
        <v>120 PCS</v>
      </c>
      <c r="V2603" s="40" t="str">
        <f>IF(NOT(db[[#This Row],[H_1]]=db[[#This Row],[H_2]]),MID(db[[#This Row],[H_QTY/ CTN]],db[[#This Row],[H_1]]+1,db[[#This Row],[H_2]]-db[[#This Row],[H_1]]-1),"")</f>
        <v/>
      </c>
      <c r="W2603" s="40" t="str">
        <f>IF(db[[#This Row],[QTY/ CTN B]]="","",LEFT(db[[#This Row],[QTY/ CTN B]],SEARCH(" ",db[[#This Row],[QTY/ CTN B]],1)-1))</f>
        <v>120</v>
      </c>
      <c r="X2603" s="40" t="str">
        <f>IF(db[[#This Row],[QTY/ CTN B]]="","",RIGHT(db[[#This Row],[QTY/ CTN B]],LEN(db[[#This Row],[QTY/ CTN B]])-SEARCH(" ",db[[#This Row],[QTY/ CTN B]],1)))</f>
        <v>PCS</v>
      </c>
      <c r="Y2603" s="40" t="str">
        <f>IF(db[[#This Row],[QTY/ CTN TG]]="",IF(db[[#This Row],[STN TG]]="","",12),LEFT(db[[#This Row],[QTY/ CTN TG]],SEARCH(" ",db[[#This Row],[QTY/ CTN TG]],1)-1))</f>
        <v/>
      </c>
      <c r="Z26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03" s="40" t="str">
        <f>IF(db[[#This Row],[STN K]]="","",IF(db[[#This Row],[STN TG]]="LSN",12,""))</f>
        <v/>
      </c>
      <c r="AB2603" s="40" t="str">
        <f>IF(db[[#This Row],[STN TG]]="LSN","PCS","")</f>
        <v/>
      </c>
      <c r="AC2603" s="40">
        <f>db[[#This Row],[QTY B]]*IF(db[[#This Row],[QTY TG]]="",1,db[[#This Row],[QTY TG]])*IF(db[[#This Row],[QTY K]]="",1,db[[#This Row],[QTY K]])</f>
        <v>120</v>
      </c>
      <c r="AD2603" s="40" t="str">
        <f>IF(db[[#This Row],[STN K]]="",IF(db[[#This Row],[STN TG]]="",db[[#This Row],[STN B]],db[[#This Row],[STN TG]]),db[[#This Row],[STN K]])</f>
        <v>PCS</v>
      </c>
      <c r="AE2603" s="40"/>
    </row>
    <row r="2604" spans="1:31" x14ac:dyDescent="0.25">
      <c r="A2604" s="40">
        <f t="shared" si="40"/>
        <v>2603</v>
      </c>
      <c r="B2604" s="5" t="str">
        <f>LOWER(SUBSTITUTE(SUBSTITUTE(SUBSTITUTE(SUBSTITUTE(SUBSTITUTE(SUBSTITUTE(SUBSTITUTE(SUBSTITUTE(db[[#This Row],[NB BM]]," ",),".",""),"-",""),"(",""),")",""),"/",""),"""",""),"+",""))</f>
        <v>punchjk302t</v>
      </c>
      <c r="C2604" s="5" t="str">
        <f>LOWER(SUBSTITUTE(SUBSTITUTE(SUBSTITUTE(SUBSTITUTE(SUBSTITUTE(SUBSTITUTE(SUBSTITUTE(SUBSTITUTE(SUBSTITUTE(db[[#This Row],[NB NOTA]]," ",),".",""),"-",""),"(",""),")",""),",",""),"/",""),"""",""),"+",""))</f>
        <v>punch302tjk</v>
      </c>
      <c r="D2604" s="5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E260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punchjk302t10lsnartomoro</v>
      </c>
      <c r="F260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punch302tjk10lsn</v>
      </c>
      <c r="G2604" s="5" t="str">
        <f>db[[#This Row],[NB NOTA_C]]&amp;LOWER(SUBSTITUTE(SUBSTITUTE(SUBSTITUTE(SUBSTITUTE(SUBSTITUTE(SUBSTITUTE(SUBSTITUTE(SUBSTITUTE(SUBSTITUTE(db[[#This Row],[FAKTUR]]," ",),".",""),"-",""),"(",""),")",""),",",""),"/",""),"""",""),"+",""))</f>
        <v>punch302tjkartomoro</v>
      </c>
      <c r="H260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punch302tjk10lsnartomoro</v>
      </c>
      <c r="I2604" s="2" t="s">
        <v>622</v>
      </c>
      <c r="J2604" s="2" t="s">
        <v>1761</v>
      </c>
      <c r="K2604" s="14" t="s">
        <v>1787</v>
      </c>
      <c r="L2604" s="2" t="s">
        <v>1335</v>
      </c>
      <c r="M2604" s="34" t="e">
        <f>IF(db[[#This Row],[NB NOTA_C]]="","",COUNTIF([2]!B_MSK[concat],db[[#This Row],[NB NOTA_C]]))</f>
        <v>#REF!</v>
      </c>
      <c r="N2604" s="9" t="s">
        <v>1346</v>
      </c>
      <c r="O2604" s="5" t="s">
        <v>1438</v>
      </c>
      <c r="P2604" s="2" t="s">
        <v>2446</v>
      </c>
      <c r="R2604" s="2" t="str">
        <f>IF(db[[#This Row],[QTY/ CTN]]="","",SUBSTITUTE(SUBSTITUTE(SUBSTITUTE(db[[#This Row],[QTY/ CTN]]," ","_",2),"(",""),")","")&amp;"_")</f>
        <v>10 LSN_</v>
      </c>
      <c r="S2604" s="2">
        <f>IF(db[[#This Row],[H_QTY/ CTN]]="","",SEARCH("_",db[[#This Row],[H_QTY/ CTN]]))</f>
        <v>7</v>
      </c>
      <c r="T2604" s="2">
        <f>IF(db[[#This Row],[H_QTY/ CTN]]="","",LEN(db[[#This Row],[H_QTY/ CTN]]))</f>
        <v>7</v>
      </c>
      <c r="U2604" s="41" t="str">
        <f>IF(db[[#This Row],[H_QTY/ CTN]]="","",LEFT(db[[#This Row],[H_QTY/ CTN]],db[[#This Row],[H_1]]-1))</f>
        <v>10 LSN</v>
      </c>
      <c r="V2604" s="40" t="str">
        <f>IF(NOT(db[[#This Row],[H_1]]=db[[#This Row],[H_2]]),MID(db[[#This Row],[H_QTY/ CTN]],db[[#This Row],[H_1]]+1,db[[#This Row],[H_2]]-db[[#This Row],[H_1]]-1),"")</f>
        <v/>
      </c>
      <c r="W2604" s="40" t="str">
        <f>IF(db[[#This Row],[QTY/ CTN B]]="","",LEFT(db[[#This Row],[QTY/ CTN B]],SEARCH(" ",db[[#This Row],[QTY/ CTN B]],1)-1))</f>
        <v>10</v>
      </c>
      <c r="X2604" s="40" t="str">
        <f>IF(db[[#This Row],[QTY/ CTN B]]="","",RIGHT(db[[#This Row],[QTY/ CTN B]],LEN(db[[#This Row],[QTY/ CTN B]])-SEARCH(" ",db[[#This Row],[QTY/ CTN B]],1)))</f>
        <v>LSN</v>
      </c>
      <c r="Y2604" s="40">
        <f>IF(db[[#This Row],[QTY/ CTN TG]]="",IF(db[[#This Row],[STN TG]]="","",12),LEFT(db[[#This Row],[QTY/ CTN TG]],SEARCH(" ",db[[#This Row],[QTY/ CTN TG]],1)-1))</f>
        <v>12</v>
      </c>
      <c r="Z26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04" s="40" t="str">
        <f>IF(db[[#This Row],[STN K]]="","",IF(db[[#This Row],[STN TG]]="LSN",12,""))</f>
        <v/>
      </c>
      <c r="AB2604" s="40" t="str">
        <f>IF(db[[#This Row],[STN TG]]="LSN","PCS","")</f>
        <v/>
      </c>
      <c r="AC2604" s="40">
        <f>db[[#This Row],[QTY B]]*IF(db[[#This Row],[QTY TG]]="",1,db[[#This Row],[QTY TG]])*IF(db[[#This Row],[QTY K]]="",1,db[[#This Row],[QTY K]])</f>
        <v>120</v>
      </c>
      <c r="AD2604" s="40" t="str">
        <f>IF(db[[#This Row],[STN K]]="",IF(db[[#This Row],[STN TG]]="",db[[#This Row],[STN B]],db[[#This Row],[STN TG]]),db[[#This Row],[STN K]])</f>
        <v>PCS</v>
      </c>
      <c r="AE2604" s="40"/>
    </row>
    <row r="2605" spans="1:31" x14ac:dyDescent="0.25">
      <c r="A2605" s="40">
        <f t="shared" si="40"/>
        <v>2604</v>
      </c>
      <c r="B2605" s="2" t="str">
        <f>LOWER(SUBSTITUTE(SUBSTITUTE(SUBSTITUTE(SUBSTITUTE(SUBSTITUTE(SUBSTITUTE(SUBSTITUTE(SUBSTITUTE(db[[#This Row],[NB BM]]," ",),".",""),"-",""),"(",""),")",""),"/",""),"""",""),"+",""))</f>
        <v>punchjk30xl</v>
      </c>
      <c r="C2605" s="2" t="str">
        <f>LOWER(SUBSTITUTE(SUBSTITUTE(SUBSTITUTE(SUBSTITUTE(SUBSTITUTE(SUBSTITUTE(SUBSTITUTE(SUBSTITUTE(SUBSTITUTE(db[[#This Row],[NB NOTA]]," ",),".",""),"-",""),"(",""),")",""),",",""),"/",""),"""",""),"+",""))</f>
        <v>punch30xljk</v>
      </c>
      <c r="D2605" s="2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E260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punchjk30xl10lsnartomoro</v>
      </c>
      <c r="F260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punch30xljk10lsn</v>
      </c>
      <c r="G2605" s="2" t="str">
        <f>db[[#This Row],[NB NOTA_C]]&amp;LOWER(SUBSTITUTE(SUBSTITUTE(SUBSTITUTE(SUBSTITUTE(SUBSTITUTE(SUBSTITUTE(SUBSTITUTE(SUBSTITUTE(SUBSTITUTE(db[[#This Row],[FAKTUR]]," ",),".",""),"-",""),"(",""),")",""),",",""),"/",""),"""",""),"+",""))</f>
        <v>punch30xljkartomoro</v>
      </c>
      <c r="H260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punch30xljk10lsnartomoro</v>
      </c>
      <c r="I2605" s="2" t="s">
        <v>623</v>
      </c>
      <c r="J2605" s="2" t="s">
        <v>624</v>
      </c>
      <c r="K2605" s="14" t="s">
        <v>2462</v>
      </c>
      <c r="L2605" s="2" t="s">
        <v>1335</v>
      </c>
      <c r="M2605" s="34" t="e">
        <f>IF(db[[#This Row],[NB NOTA_C]]="","",COUNTIF([2]!B_MSK[concat],db[[#This Row],[NB NOTA_C]]))</f>
        <v>#REF!</v>
      </c>
      <c r="N2605" s="14" t="s">
        <v>1346</v>
      </c>
      <c r="O2605" s="2" t="s">
        <v>1438</v>
      </c>
      <c r="P2605" s="2" t="s">
        <v>2446</v>
      </c>
      <c r="Q2605" s="2" t="s">
        <v>4515</v>
      </c>
      <c r="R2605" s="2" t="str">
        <f>IF(db[[#This Row],[QTY/ CTN]]="","",SUBSTITUTE(SUBSTITUTE(SUBSTITUTE(db[[#This Row],[QTY/ CTN]]," ","_",2),"(",""),")","")&amp;"_")</f>
        <v>10 LSN_</v>
      </c>
      <c r="S2605" s="2">
        <f>IF(db[[#This Row],[H_QTY/ CTN]]="","",SEARCH("_",db[[#This Row],[H_QTY/ CTN]]))</f>
        <v>7</v>
      </c>
      <c r="T2605" s="2">
        <f>IF(db[[#This Row],[H_QTY/ CTN]]="","",LEN(db[[#This Row],[H_QTY/ CTN]]))</f>
        <v>7</v>
      </c>
      <c r="U2605" s="41" t="str">
        <f>IF(db[[#This Row],[H_QTY/ CTN]]="","",LEFT(db[[#This Row],[H_QTY/ CTN]],db[[#This Row],[H_1]]-1))</f>
        <v>10 LSN</v>
      </c>
      <c r="V2605" s="40" t="str">
        <f>IF(NOT(db[[#This Row],[H_1]]=db[[#This Row],[H_2]]),MID(db[[#This Row],[H_QTY/ CTN]],db[[#This Row],[H_1]]+1,db[[#This Row],[H_2]]-db[[#This Row],[H_1]]-1),"")</f>
        <v/>
      </c>
      <c r="W2605" s="40" t="str">
        <f>IF(db[[#This Row],[QTY/ CTN B]]="","",LEFT(db[[#This Row],[QTY/ CTN B]],SEARCH(" ",db[[#This Row],[QTY/ CTN B]],1)-1))</f>
        <v>10</v>
      </c>
      <c r="X2605" s="40" t="str">
        <f>IF(db[[#This Row],[QTY/ CTN B]]="","",RIGHT(db[[#This Row],[QTY/ CTN B]],LEN(db[[#This Row],[QTY/ CTN B]])-SEARCH(" ",db[[#This Row],[QTY/ CTN B]],1)))</f>
        <v>LSN</v>
      </c>
      <c r="Y2605" s="40">
        <f>IF(db[[#This Row],[QTY/ CTN TG]]="",IF(db[[#This Row],[STN TG]]="","",12),LEFT(db[[#This Row],[QTY/ CTN TG]],SEARCH(" ",db[[#This Row],[QTY/ CTN TG]],1)-1))</f>
        <v>12</v>
      </c>
      <c r="Z26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05" s="40" t="str">
        <f>IF(db[[#This Row],[STN K]]="","",IF(db[[#This Row],[STN TG]]="LSN",12,""))</f>
        <v/>
      </c>
      <c r="AB2605" s="40" t="str">
        <f>IF(db[[#This Row],[STN TG]]="LSN","PCS","")</f>
        <v/>
      </c>
      <c r="AC2605" s="40">
        <f>db[[#This Row],[QTY B]]*IF(db[[#This Row],[QTY TG]]="",1,db[[#This Row],[QTY TG]])*IF(db[[#This Row],[QTY K]]="",1,db[[#This Row],[QTY K]])</f>
        <v>120</v>
      </c>
      <c r="AD2605" s="40" t="str">
        <f>IF(db[[#This Row],[STN K]]="",IF(db[[#This Row],[STN TG]]="",db[[#This Row],[STN B]],db[[#This Row],[STN TG]]),db[[#This Row],[STN K]])</f>
        <v>PCS</v>
      </c>
      <c r="AE2605" s="40"/>
    </row>
    <row r="2606" spans="1:31" x14ac:dyDescent="0.25">
      <c r="A2606" s="40">
        <f t="shared" si="40"/>
        <v>2605</v>
      </c>
      <c r="B2606" s="2" t="str">
        <f>LOWER(SUBSTITUTE(SUBSTITUTE(SUBSTITUTE(SUBSTITUTE(SUBSTITUTE(SUBSTITUTE(SUBSTITUTE(SUBSTITUTE(db[[#This Row],[NB BM]]," ",),".",""),"-",""),"(",""),")",""),"/",""),"""",""),"+",""))</f>
        <v>punchjk40xl</v>
      </c>
      <c r="C2606" s="2" t="str">
        <f>LOWER(SUBSTITUTE(SUBSTITUTE(SUBSTITUTE(SUBSTITUTE(SUBSTITUTE(SUBSTITUTE(SUBSTITUTE(SUBSTITUTE(SUBSTITUTE(db[[#This Row],[NB NOTA]]," ",),".",""),"-",""),"(",""),")",""),",",""),"/",""),"""",""),"+",""))</f>
        <v>punch40xljk</v>
      </c>
      <c r="D2606" s="2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E260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punchjk40xl5lsnartomoro</v>
      </c>
      <c r="F260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punch40xljk5lsn</v>
      </c>
      <c r="G2606" s="2" t="str">
        <f>db[[#This Row],[NB NOTA_C]]&amp;LOWER(SUBSTITUTE(SUBSTITUTE(SUBSTITUTE(SUBSTITUTE(SUBSTITUTE(SUBSTITUTE(SUBSTITUTE(SUBSTITUTE(SUBSTITUTE(db[[#This Row],[FAKTUR]]," ",),".",""),"-",""),"(",""),")",""),",",""),"/",""),"""",""),"+",""))</f>
        <v>punch40xljkartomoro</v>
      </c>
      <c r="H260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punch40xljk5lsnartomoro</v>
      </c>
      <c r="I2606" s="2" t="s">
        <v>625</v>
      </c>
      <c r="J2606" s="2" t="s">
        <v>626</v>
      </c>
      <c r="K2606" s="14" t="s">
        <v>4197</v>
      </c>
      <c r="L2606" s="2" t="s">
        <v>1335</v>
      </c>
      <c r="M2606" s="34" t="e">
        <f>IF(db[[#This Row],[NB NOTA_C]]="","",COUNTIF([2]!B_MSK[concat],db[[#This Row],[NB NOTA_C]]))</f>
        <v>#REF!</v>
      </c>
      <c r="N2606" s="14" t="s">
        <v>1346</v>
      </c>
      <c r="O2606" s="2" t="s">
        <v>1418</v>
      </c>
      <c r="P2606" s="2" t="s">
        <v>2446</v>
      </c>
      <c r="Q2606" s="2" t="s">
        <v>5420</v>
      </c>
      <c r="R2606" s="2" t="str">
        <f>IF(db[[#This Row],[QTY/ CTN]]="","",SUBSTITUTE(SUBSTITUTE(SUBSTITUTE(db[[#This Row],[QTY/ CTN]]," ","_",2),"(",""),")","")&amp;"_")</f>
        <v>5 LSN_</v>
      </c>
      <c r="S2606" s="2">
        <f>IF(db[[#This Row],[H_QTY/ CTN]]="","",SEARCH("_",db[[#This Row],[H_QTY/ CTN]]))</f>
        <v>6</v>
      </c>
      <c r="T2606" s="2">
        <f>IF(db[[#This Row],[H_QTY/ CTN]]="","",LEN(db[[#This Row],[H_QTY/ CTN]]))</f>
        <v>6</v>
      </c>
      <c r="U2606" s="41" t="str">
        <f>IF(db[[#This Row],[H_QTY/ CTN]]="","",LEFT(db[[#This Row],[H_QTY/ CTN]],db[[#This Row],[H_1]]-1))</f>
        <v>5 LSN</v>
      </c>
      <c r="V2606" s="40" t="str">
        <f>IF(NOT(db[[#This Row],[H_1]]=db[[#This Row],[H_2]]),MID(db[[#This Row],[H_QTY/ CTN]],db[[#This Row],[H_1]]+1,db[[#This Row],[H_2]]-db[[#This Row],[H_1]]-1),"")</f>
        <v/>
      </c>
      <c r="W2606" s="40" t="str">
        <f>IF(db[[#This Row],[QTY/ CTN B]]="","",LEFT(db[[#This Row],[QTY/ CTN B]],SEARCH(" ",db[[#This Row],[QTY/ CTN B]],1)-1))</f>
        <v>5</v>
      </c>
      <c r="X2606" s="40" t="str">
        <f>IF(db[[#This Row],[QTY/ CTN B]]="","",RIGHT(db[[#This Row],[QTY/ CTN B]],LEN(db[[#This Row],[QTY/ CTN B]])-SEARCH(" ",db[[#This Row],[QTY/ CTN B]],1)))</f>
        <v>LSN</v>
      </c>
      <c r="Y2606" s="40">
        <f>IF(db[[#This Row],[QTY/ CTN TG]]="",IF(db[[#This Row],[STN TG]]="","",12),LEFT(db[[#This Row],[QTY/ CTN TG]],SEARCH(" ",db[[#This Row],[QTY/ CTN TG]],1)-1))</f>
        <v>12</v>
      </c>
      <c r="Z26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06" s="40" t="str">
        <f>IF(db[[#This Row],[STN K]]="","",IF(db[[#This Row],[STN TG]]="LSN",12,""))</f>
        <v/>
      </c>
      <c r="AB2606" s="40" t="str">
        <f>IF(db[[#This Row],[STN TG]]="LSN","PCS","")</f>
        <v/>
      </c>
      <c r="AC2606" s="40">
        <f>db[[#This Row],[QTY B]]*IF(db[[#This Row],[QTY TG]]="",1,db[[#This Row],[QTY TG]])*IF(db[[#This Row],[QTY K]]="",1,db[[#This Row],[QTY K]])</f>
        <v>60</v>
      </c>
      <c r="AD2606" s="40" t="str">
        <f>IF(db[[#This Row],[STN K]]="",IF(db[[#This Row],[STN TG]]="",db[[#This Row],[STN B]],db[[#This Row],[STN TG]]),db[[#This Row],[STN K]])</f>
        <v>PCS</v>
      </c>
      <c r="AE2606" s="40"/>
    </row>
    <row r="2607" spans="1:31" x14ac:dyDescent="0.25">
      <c r="A2607" s="40">
        <f t="shared" si="40"/>
        <v>2606</v>
      </c>
      <c r="B2607" s="2" t="str">
        <f>LOWER(SUBSTITUTE(SUBSTITUTE(SUBSTITUTE(SUBSTITUTE(SUBSTITUTE(SUBSTITUTE(SUBSTITUTE(SUBSTITUTE(db[[#This Row],[NB BM]]," ",),".",""),"-",""),"(",""),")",""),"/",""),"""",""),"+",""))</f>
        <v>punchjk85b</v>
      </c>
      <c r="C2607" s="2" t="str">
        <f>LOWER(SUBSTITUTE(SUBSTITUTE(SUBSTITUTE(SUBSTITUTE(SUBSTITUTE(SUBSTITUTE(SUBSTITUTE(SUBSTITUTE(SUBSTITUTE(db[[#This Row],[NB NOTA]]," ",),".",""),"-",""),"(",""),")",""),",",""),"/",""),"""",""),"+",""))</f>
        <v>punch85bjk</v>
      </c>
      <c r="D2607" s="2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E260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punchjk85b24pcsartomoro</v>
      </c>
      <c r="F260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punch85bjk24pcs</v>
      </c>
      <c r="G2607" s="2" t="str">
        <f>db[[#This Row],[NB NOTA_C]]&amp;LOWER(SUBSTITUTE(SUBSTITUTE(SUBSTITUTE(SUBSTITUTE(SUBSTITUTE(SUBSTITUTE(SUBSTITUTE(SUBSTITUTE(SUBSTITUTE(db[[#This Row],[FAKTUR]]," ",),".",""),"-",""),"(",""),")",""),",",""),"/",""),"""",""),"+",""))</f>
        <v>punch85bjkartomoro</v>
      </c>
      <c r="H260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punch85bjk24pcsartomoro</v>
      </c>
      <c r="I2607" s="2" t="s">
        <v>627</v>
      </c>
      <c r="J2607" s="2" t="s">
        <v>628</v>
      </c>
      <c r="K2607" s="19" t="s">
        <v>629</v>
      </c>
      <c r="L2607" s="2" t="s">
        <v>1335</v>
      </c>
      <c r="M2607" s="34" t="e">
        <f>IF(db[[#This Row],[NB NOTA_C]]="","",COUNTIF([2]!B_MSK[concat],db[[#This Row],[NB NOTA_C]]))</f>
        <v>#REF!</v>
      </c>
      <c r="N2607" s="14" t="s">
        <v>1346</v>
      </c>
      <c r="O2607" s="2" t="s">
        <v>1409</v>
      </c>
      <c r="P2607" s="2" t="s">
        <v>2446</v>
      </c>
      <c r="Q2607" s="2" t="s">
        <v>4371</v>
      </c>
      <c r="R2607" s="2" t="str">
        <f>IF(db[[#This Row],[QTY/ CTN]]="","",SUBSTITUTE(SUBSTITUTE(SUBSTITUTE(db[[#This Row],[QTY/ CTN]]," ","_",2),"(",""),")","")&amp;"_")</f>
        <v>24 PCS_</v>
      </c>
      <c r="S2607" s="2">
        <f>IF(db[[#This Row],[H_QTY/ CTN]]="","",SEARCH("_",db[[#This Row],[H_QTY/ CTN]]))</f>
        <v>7</v>
      </c>
      <c r="T2607" s="2">
        <f>IF(db[[#This Row],[H_QTY/ CTN]]="","",LEN(db[[#This Row],[H_QTY/ CTN]]))</f>
        <v>7</v>
      </c>
      <c r="U2607" s="41" t="str">
        <f>IF(db[[#This Row],[H_QTY/ CTN]]="","",LEFT(db[[#This Row],[H_QTY/ CTN]],db[[#This Row],[H_1]]-1))</f>
        <v>24 PCS</v>
      </c>
      <c r="V2607" s="40" t="str">
        <f>IF(NOT(db[[#This Row],[H_1]]=db[[#This Row],[H_2]]),MID(db[[#This Row],[H_QTY/ CTN]],db[[#This Row],[H_1]]+1,db[[#This Row],[H_2]]-db[[#This Row],[H_1]]-1),"")</f>
        <v/>
      </c>
      <c r="W2607" s="40" t="str">
        <f>IF(db[[#This Row],[QTY/ CTN B]]="","",LEFT(db[[#This Row],[QTY/ CTN B]],SEARCH(" ",db[[#This Row],[QTY/ CTN B]],1)-1))</f>
        <v>24</v>
      </c>
      <c r="X2607" s="40" t="str">
        <f>IF(db[[#This Row],[QTY/ CTN B]]="","",RIGHT(db[[#This Row],[QTY/ CTN B]],LEN(db[[#This Row],[QTY/ CTN B]])-SEARCH(" ",db[[#This Row],[QTY/ CTN B]],1)))</f>
        <v>PCS</v>
      </c>
      <c r="Y2607" s="40" t="str">
        <f>IF(db[[#This Row],[QTY/ CTN TG]]="",IF(db[[#This Row],[STN TG]]="","",12),LEFT(db[[#This Row],[QTY/ CTN TG]],SEARCH(" ",db[[#This Row],[QTY/ CTN TG]],1)-1))</f>
        <v/>
      </c>
      <c r="Z26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07" s="40" t="str">
        <f>IF(db[[#This Row],[STN K]]="","",IF(db[[#This Row],[STN TG]]="LSN",12,""))</f>
        <v/>
      </c>
      <c r="AB2607" s="40" t="str">
        <f>IF(db[[#This Row],[STN TG]]="LSN","PCS","")</f>
        <v/>
      </c>
      <c r="AC2607" s="40">
        <f>db[[#This Row],[QTY B]]*IF(db[[#This Row],[QTY TG]]="",1,db[[#This Row],[QTY TG]])*IF(db[[#This Row],[QTY K]]="",1,db[[#This Row],[QTY K]])</f>
        <v>24</v>
      </c>
      <c r="AD2607" s="40" t="str">
        <f>IF(db[[#This Row],[STN K]]="",IF(db[[#This Row],[STN TG]]="",db[[#This Row],[STN B]],db[[#This Row],[STN TG]]),db[[#This Row],[STN K]])</f>
        <v>PCS</v>
      </c>
      <c r="AE2607" s="40"/>
    </row>
    <row r="2608" spans="1:31" x14ac:dyDescent="0.25">
      <c r="A2608" s="40">
        <f t="shared" si="40"/>
        <v>2607</v>
      </c>
      <c r="B2608" s="5" t="str">
        <f>LOWER(SUBSTITUTE(SUBSTITUTE(SUBSTITUTE(SUBSTITUTE(SUBSTITUTE(SUBSTITUTE(SUBSTITUTE(SUBSTITUTE(db[[#This Row],[NB BM]]," ",),".",""),"-",""),"(",""),")",""),"/",""),"""",""),"+",""))</f>
        <v>punchjk30</v>
      </c>
      <c r="C2608" s="5" t="str">
        <f>LOWER(SUBSTITUTE(SUBSTITUTE(SUBSTITUTE(SUBSTITUTE(SUBSTITUTE(SUBSTITUTE(SUBSTITUTE(SUBSTITUTE(SUBSTITUTE(db[[#This Row],[NB NOTA]]," ",),".",""),"-",""),"(",""),")",""),",",""),"/",""),"""",""),"+",""))</f>
        <v>punchno30jk</v>
      </c>
      <c r="D2608" s="5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E260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punchjk3010lsnartomoro</v>
      </c>
      <c r="F260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punchno30jk10lsn</v>
      </c>
      <c r="G2608" s="5" t="str">
        <f>db[[#This Row],[NB NOTA_C]]&amp;LOWER(SUBSTITUTE(SUBSTITUTE(SUBSTITUTE(SUBSTITUTE(SUBSTITUTE(SUBSTITUTE(SUBSTITUTE(SUBSTITUTE(SUBSTITUTE(db[[#This Row],[FAKTUR]]," ",),".",""),"-",""),"(",""),")",""),",",""),"/",""),"""",""),"+",""))</f>
        <v>punchno30jkartomoro</v>
      </c>
      <c r="H260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punchno30jk10lsnartomoro</v>
      </c>
      <c r="I2608" s="2" t="s">
        <v>6424</v>
      </c>
      <c r="J2608" s="2" t="s">
        <v>1732</v>
      </c>
      <c r="K2608" s="14" t="s">
        <v>1782</v>
      </c>
      <c r="L2608" s="2" t="s">
        <v>1335</v>
      </c>
      <c r="M2608" s="34" t="e">
        <f>IF(db[[#This Row],[NB NOTA_C]]="","",COUNTIF([2]!B_MSK[concat],db[[#This Row],[NB NOTA_C]]))</f>
        <v>#REF!</v>
      </c>
      <c r="N2608" s="9" t="s">
        <v>1346</v>
      </c>
      <c r="O2608" s="5" t="s">
        <v>1438</v>
      </c>
      <c r="P2608" s="2" t="s">
        <v>2446</v>
      </c>
      <c r="Q2608" s="2" t="s">
        <v>4723</v>
      </c>
      <c r="R2608" s="2" t="str">
        <f>IF(db[[#This Row],[QTY/ CTN]]="","",SUBSTITUTE(SUBSTITUTE(SUBSTITUTE(db[[#This Row],[QTY/ CTN]]," ","_",2),"(",""),")","")&amp;"_")</f>
        <v>10 LSN_</v>
      </c>
      <c r="S2608" s="2">
        <f>IF(db[[#This Row],[H_QTY/ CTN]]="","",SEARCH("_",db[[#This Row],[H_QTY/ CTN]]))</f>
        <v>7</v>
      </c>
      <c r="T2608" s="2">
        <f>IF(db[[#This Row],[H_QTY/ CTN]]="","",LEN(db[[#This Row],[H_QTY/ CTN]]))</f>
        <v>7</v>
      </c>
      <c r="U2608" s="41" t="str">
        <f>IF(db[[#This Row],[H_QTY/ CTN]]="","",LEFT(db[[#This Row],[H_QTY/ CTN]],db[[#This Row],[H_1]]-1))</f>
        <v>10 LSN</v>
      </c>
      <c r="V2608" s="40" t="str">
        <f>IF(NOT(db[[#This Row],[H_1]]=db[[#This Row],[H_2]]),MID(db[[#This Row],[H_QTY/ CTN]],db[[#This Row],[H_1]]+1,db[[#This Row],[H_2]]-db[[#This Row],[H_1]]-1),"")</f>
        <v/>
      </c>
      <c r="W2608" s="40" t="str">
        <f>IF(db[[#This Row],[QTY/ CTN B]]="","",LEFT(db[[#This Row],[QTY/ CTN B]],SEARCH(" ",db[[#This Row],[QTY/ CTN B]],1)-1))</f>
        <v>10</v>
      </c>
      <c r="X2608" s="40" t="str">
        <f>IF(db[[#This Row],[QTY/ CTN B]]="","",RIGHT(db[[#This Row],[QTY/ CTN B]],LEN(db[[#This Row],[QTY/ CTN B]])-SEARCH(" ",db[[#This Row],[QTY/ CTN B]],1)))</f>
        <v>LSN</v>
      </c>
      <c r="Y2608" s="40">
        <f>IF(db[[#This Row],[QTY/ CTN TG]]="",IF(db[[#This Row],[STN TG]]="","",12),LEFT(db[[#This Row],[QTY/ CTN TG]],SEARCH(" ",db[[#This Row],[QTY/ CTN TG]],1)-1))</f>
        <v>12</v>
      </c>
      <c r="Z26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08" s="40" t="str">
        <f>IF(db[[#This Row],[STN K]]="","",IF(db[[#This Row],[STN TG]]="LSN",12,""))</f>
        <v/>
      </c>
      <c r="AB2608" s="40" t="str">
        <f>IF(db[[#This Row],[STN TG]]="LSN","PCS","")</f>
        <v/>
      </c>
      <c r="AC2608" s="40">
        <f>db[[#This Row],[QTY B]]*IF(db[[#This Row],[QTY TG]]="",1,db[[#This Row],[QTY TG]])*IF(db[[#This Row],[QTY K]]="",1,db[[#This Row],[QTY K]])</f>
        <v>120</v>
      </c>
      <c r="AD2608" s="40" t="str">
        <f>IF(db[[#This Row],[STN K]]="",IF(db[[#This Row],[STN TG]]="",db[[#This Row],[STN B]],db[[#This Row],[STN TG]]),db[[#This Row],[STN K]])</f>
        <v>PCS</v>
      </c>
      <c r="AE2608" s="40"/>
    </row>
    <row r="2609" spans="1:31" x14ac:dyDescent="0.25">
      <c r="A2609" s="40">
        <f t="shared" si="40"/>
        <v>2608</v>
      </c>
      <c r="B2609" s="2" t="str">
        <f>LOWER(SUBSTITUTE(SUBSTITUTE(SUBSTITUTE(SUBSTITUTE(SUBSTITUTE(SUBSTITUTE(SUBSTITUTE(SUBSTITUTE(db[[#This Row],[NB BM]]," ",),".",""),"-",""),"(",""),")",""),"/",""),"""",""),"+",""))</f>
        <v>punchjk85</v>
      </c>
      <c r="C2609" s="2" t="str">
        <f>LOWER(SUBSTITUTE(SUBSTITUTE(SUBSTITUTE(SUBSTITUTE(SUBSTITUTE(SUBSTITUTE(SUBSTITUTE(SUBSTITUTE(SUBSTITUTE(db[[#This Row],[NB NOTA]]," ",),".",""),"-",""),"(",""),")",""),",",""),"/",""),"""",""),"+",""))</f>
        <v>punchno85jk</v>
      </c>
      <c r="D2609" s="2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E260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punchjk8524pcsartomoro</v>
      </c>
      <c r="F260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punchno85jk24pcs</v>
      </c>
      <c r="G2609" s="2" t="str">
        <f>db[[#This Row],[NB NOTA_C]]&amp;LOWER(SUBSTITUTE(SUBSTITUTE(SUBSTITUTE(SUBSTITUTE(SUBSTITUTE(SUBSTITUTE(SUBSTITUTE(SUBSTITUTE(SUBSTITUTE(db[[#This Row],[FAKTUR]]," ",),".",""),"-",""),"(",""),")",""),",",""),"/",""),"""",""),"+",""))</f>
        <v>punchno85jkartomoro</v>
      </c>
      <c r="H260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punchno85jk24pcsartomoro</v>
      </c>
      <c r="I2609" s="2" t="s">
        <v>6425</v>
      </c>
      <c r="J2609" s="2" t="s">
        <v>630</v>
      </c>
      <c r="K2609" s="14" t="s">
        <v>631</v>
      </c>
      <c r="L2609" s="2" t="s">
        <v>1335</v>
      </c>
      <c r="M2609" s="34" t="e">
        <f>IF(db[[#This Row],[NB NOTA_C]]="","",COUNTIF([2]!B_MSK[concat],db[[#This Row],[NB NOTA_C]]))</f>
        <v>#REF!</v>
      </c>
      <c r="N2609" s="14" t="s">
        <v>1346</v>
      </c>
      <c r="O2609" s="2" t="s">
        <v>1409</v>
      </c>
      <c r="P2609" s="2" t="s">
        <v>2446</v>
      </c>
      <c r="Q2609" s="2" t="s">
        <v>4366</v>
      </c>
      <c r="R2609" s="2" t="str">
        <f>IF(db[[#This Row],[QTY/ CTN]]="","",SUBSTITUTE(SUBSTITUTE(SUBSTITUTE(db[[#This Row],[QTY/ CTN]]," ","_",2),"(",""),")","")&amp;"_")</f>
        <v>24 PCS_</v>
      </c>
      <c r="S2609" s="2">
        <f>IF(db[[#This Row],[H_QTY/ CTN]]="","",SEARCH("_",db[[#This Row],[H_QTY/ CTN]]))</f>
        <v>7</v>
      </c>
      <c r="T2609" s="2">
        <f>IF(db[[#This Row],[H_QTY/ CTN]]="","",LEN(db[[#This Row],[H_QTY/ CTN]]))</f>
        <v>7</v>
      </c>
      <c r="U2609" s="41" t="str">
        <f>IF(db[[#This Row],[H_QTY/ CTN]]="","",LEFT(db[[#This Row],[H_QTY/ CTN]],db[[#This Row],[H_1]]-1))</f>
        <v>24 PCS</v>
      </c>
      <c r="V2609" s="40" t="str">
        <f>IF(NOT(db[[#This Row],[H_1]]=db[[#This Row],[H_2]]),MID(db[[#This Row],[H_QTY/ CTN]],db[[#This Row],[H_1]]+1,db[[#This Row],[H_2]]-db[[#This Row],[H_1]]-1),"")</f>
        <v/>
      </c>
      <c r="W2609" s="40" t="str">
        <f>IF(db[[#This Row],[QTY/ CTN B]]="","",LEFT(db[[#This Row],[QTY/ CTN B]],SEARCH(" ",db[[#This Row],[QTY/ CTN B]],1)-1))</f>
        <v>24</v>
      </c>
      <c r="X2609" s="40" t="str">
        <f>IF(db[[#This Row],[QTY/ CTN B]]="","",RIGHT(db[[#This Row],[QTY/ CTN B]],LEN(db[[#This Row],[QTY/ CTN B]])-SEARCH(" ",db[[#This Row],[QTY/ CTN B]],1)))</f>
        <v>PCS</v>
      </c>
      <c r="Y2609" s="40" t="str">
        <f>IF(db[[#This Row],[QTY/ CTN TG]]="",IF(db[[#This Row],[STN TG]]="","",12),LEFT(db[[#This Row],[QTY/ CTN TG]],SEARCH(" ",db[[#This Row],[QTY/ CTN TG]],1)-1))</f>
        <v/>
      </c>
      <c r="Z26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09" s="40" t="str">
        <f>IF(db[[#This Row],[STN K]]="","",IF(db[[#This Row],[STN TG]]="LSN",12,""))</f>
        <v/>
      </c>
      <c r="AB2609" s="40" t="str">
        <f>IF(db[[#This Row],[STN TG]]="LSN","PCS","")</f>
        <v/>
      </c>
      <c r="AC2609" s="40">
        <f>db[[#This Row],[QTY B]]*IF(db[[#This Row],[QTY TG]]="",1,db[[#This Row],[QTY TG]])*IF(db[[#This Row],[QTY K]]="",1,db[[#This Row],[QTY K]])</f>
        <v>24</v>
      </c>
      <c r="AD2609" s="40" t="str">
        <f>IF(db[[#This Row],[STN K]]="",IF(db[[#This Row],[STN TG]]="",db[[#This Row],[STN B]],db[[#This Row],[STN TG]]),db[[#This Row],[STN K]])</f>
        <v>PCS</v>
      </c>
      <c r="AE2609" s="40"/>
    </row>
    <row r="2610" spans="1:31" x14ac:dyDescent="0.25">
      <c r="A2610" s="40">
        <f t="shared" si="40"/>
        <v>2609</v>
      </c>
      <c r="B2610" s="5" t="str">
        <f>LOWER(SUBSTITUTE(SUBSTITUTE(SUBSTITUTE(SUBSTITUTE(SUBSTITUTE(SUBSTITUTE(SUBSTITUTE(SUBSTITUTE(db[[#This Row],[NB BM]]," ",),".",""),"-",""),"(",""),")",""),"/",""),"""",""),"+",""))</f>
        <v>pushpinjkpp30</v>
      </c>
      <c r="C2610" s="5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D2610" s="5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E261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pushpinjkpp3048lsnartomoro</v>
      </c>
      <c r="F261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pushpinpp30jk48lsn</v>
      </c>
      <c r="G2610" s="5" t="str">
        <f>db[[#This Row],[NB NOTA_C]]&amp;LOWER(SUBSTITUTE(SUBSTITUTE(SUBSTITUTE(SUBSTITUTE(SUBSTITUTE(SUBSTITUTE(SUBSTITUTE(SUBSTITUTE(SUBSTITUTE(db[[#This Row],[FAKTUR]]," ",),".",""),"-",""),"(",""),")",""),",",""),"/",""),"""",""),"+",""))</f>
        <v>pushpinpp30jkartomoro</v>
      </c>
      <c r="H261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pushpinpp30jk48lsnartomoro</v>
      </c>
      <c r="I2610" s="2" t="s">
        <v>632</v>
      </c>
      <c r="J2610" s="2" t="s">
        <v>1779</v>
      </c>
      <c r="K2610" s="14" t="s">
        <v>1778</v>
      </c>
      <c r="L2610" s="2" t="s">
        <v>1335</v>
      </c>
      <c r="M2610" s="34" t="e">
        <f>IF(db[[#This Row],[NB NOTA_C]]="","",COUNTIF([2]!B_MSK[concat],db[[#This Row],[NB NOTA_C]]))</f>
        <v>#REF!</v>
      </c>
      <c r="N2610" s="9" t="s">
        <v>1346</v>
      </c>
      <c r="O2610" s="5" t="s">
        <v>1425</v>
      </c>
      <c r="P2610" s="2" t="s">
        <v>2429</v>
      </c>
      <c r="Q2610" s="2" t="s">
        <v>4467</v>
      </c>
      <c r="R2610" s="2" t="str">
        <f>IF(db[[#This Row],[QTY/ CTN]]="","",SUBSTITUTE(SUBSTITUTE(SUBSTITUTE(db[[#This Row],[QTY/ CTN]]," ","_",2),"(",""),")","")&amp;"_")</f>
        <v>48 LSN_</v>
      </c>
      <c r="S2610" s="2">
        <f>IF(db[[#This Row],[H_QTY/ CTN]]="","",SEARCH("_",db[[#This Row],[H_QTY/ CTN]]))</f>
        <v>7</v>
      </c>
      <c r="T2610" s="2">
        <f>IF(db[[#This Row],[H_QTY/ CTN]]="","",LEN(db[[#This Row],[H_QTY/ CTN]]))</f>
        <v>7</v>
      </c>
      <c r="U2610" s="41" t="str">
        <f>IF(db[[#This Row],[H_QTY/ CTN]]="","",LEFT(db[[#This Row],[H_QTY/ CTN]],db[[#This Row],[H_1]]-1))</f>
        <v>48 LSN</v>
      </c>
      <c r="V2610" s="40" t="str">
        <f>IF(NOT(db[[#This Row],[H_1]]=db[[#This Row],[H_2]]),MID(db[[#This Row],[H_QTY/ CTN]],db[[#This Row],[H_1]]+1,db[[#This Row],[H_2]]-db[[#This Row],[H_1]]-1),"")</f>
        <v/>
      </c>
      <c r="W2610" s="40" t="str">
        <f>IF(db[[#This Row],[QTY/ CTN B]]="","",LEFT(db[[#This Row],[QTY/ CTN B]],SEARCH(" ",db[[#This Row],[QTY/ CTN B]],1)-1))</f>
        <v>48</v>
      </c>
      <c r="X2610" s="40" t="str">
        <f>IF(db[[#This Row],[QTY/ CTN B]]="","",RIGHT(db[[#This Row],[QTY/ CTN B]],LEN(db[[#This Row],[QTY/ CTN B]])-SEARCH(" ",db[[#This Row],[QTY/ CTN B]],1)))</f>
        <v>LSN</v>
      </c>
      <c r="Y2610" s="40">
        <f>IF(db[[#This Row],[QTY/ CTN TG]]="",IF(db[[#This Row],[STN TG]]="","",12),LEFT(db[[#This Row],[QTY/ CTN TG]],SEARCH(" ",db[[#This Row],[QTY/ CTN TG]],1)-1))</f>
        <v>12</v>
      </c>
      <c r="Z26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10" s="40" t="str">
        <f>IF(db[[#This Row],[STN K]]="","",IF(db[[#This Row],[STN TG]]="LSN",12,""))</f>
        <v/>
      </c>
      <c r="AB2610" s="40" t="str">
        <f>IF(db[[#This Row],[STN TG]]="LSN","PCS","")</f>
        <v/>
      </c>
      <c r="AC2610" s="40">
        <f>db[[#This Row],[QTY B]]*IF(db[[#This Row],[QTY TG]]="",1,db[[#This Row],[QTY TG]])*IF(db[[#This Row],[QTY K]]="",1,db[[#This Row],[QTY K]])</f>
        <v>576</v>
      </c>
      <c r="AD2610" s="40" t="str">
        <f>IF(db[[#This Row],[STN K]]="",IF(db[[#This Row],[STN TG]]="",db[[#This Row],[STN B]],db[[#This Row],[STN TG]]),db[[#This Row],[STN K]])</f>
        <v>PCS</v>
      </c>
      <c r="AE2610" s="40"/>
    </row>
    <row r="2611" spans="1:31" x14ac:dyDescent="0.25">
      <c r="A2611" s="40">
        <f t="shared" si="40"/>
        <v>2610</v>
      </c>
      <c r="B2611" s="2" t="str">
        <f>LOWER(SUBSTITUTE(SUBSTITUTE(SUBSTITUTE(SUBSTITUTE(SUBSTITUTE(SUBSTITUTE(SUBSTITUTE(SUBSTITUTE(db[[#This Row],[NB BM]]," ",),".",""),"-",""),"(",""),")",""),"/",""),"""",""),"+",""))</f>
        <v>pushpinjkpp30tr</v>
      </c>
      <c r="C2611" s="2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D2611" s="2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E261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pushpinjkpp30tr48lsnartomoro</v>
      </c>
      <c r="F261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pushpinpp30trjk48lsn</v>
      </c>
      <c r="G2611" s="2" t="str">
        <f>db[[#This Row],[NB NOTA_C]]&amp;LOWER(SUBSTITUTE(SUBSTITUTE(SUBSTITUTE(SUBSTITUTE(SUBSTITUTE(SUBSTITUTE(SUBSTITUTE(SUBSTITUTE(SUBSTITUTE(db[[#This Row],[FAKTUR]]," ",),".",""),"-",""),"(",""),")",""),",",""),"/",""),"""",""),"+",""))</f>
        <v>pushpinpp30trjkartomoro</v>
      </c>
      <c r="H261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pushpinpp30trjk48lsnartomoro</v>
      </c>
      <c r="I2611" s="2" t="s">
        <v>633</v>
      </c>
      <c r="J2611" s="2" t="s">
        <v>634</v>
      </c>
      <c r="K2611" s="14" t="s">
        <v>2105</v>
      </c>
      <c r="L2611" s="2" t="s">
        <v>1335</v>
      </c>
      <c r="M2611" s="34" t="e">
        <f>IF(db[[#This Row],[NB NOTA_C]]="","",COUNTIF([2]!B_MSK[concat],db[[#This Row],[NB NOTA_C]]))</f>
        <v>#REF!</v>
      </c>
      <c r="N2611" s="14" t="s">
        <v>1346</v>
      </c>
      <c r="O2611" s="2" t="s">
        <v>1425</v>
      </c>
      <c r="P2611" s="2" t="s">
        <v>2429</v>
      </c>
      <c r="R2611" s="2" t="str">
        <f>IF(db[[#This Row],[QTY/ CTN]]="","",SUBSTITUTE(SUBSTITUTE(SUBSTITUTE(db[[#This Row],[QTY/ CTN]]," ","_",2),"(",""),")","")&amp;"_")</f>
        <v>48 LSN_</v>
      </c>
      <c r="S2611" s="2">
        <f>IF(db[[#This Row],[H_QTY/ CTN]]="","",SEARCH("_",db[[#This Row],[H_QTY/ CTN]]))</f>
        <v>7</v>
      </c>
      <c r="T2611" s="2">
        <f>IF(db[[#This Row],[H_QTY/ CTN]]="","",LEN(db[[#This Row],[H_QTY/ CTN]]))</f>
        <v>7</v>
      </c>
      <c r="U2611" s="41" t="str">
        <f>IF(db[[#This Row],[H_QTY/ CTN]]="","",LEFT(db[[#This Row],[H_QTY/ CTN]],db[[#This Row],[H_1]]-1))</f>
        <v>48 LSN</v>
      </c>
      <c r="V2611" s="40" t="str">
        <f>IF(NOT(db[[#This Row],[H_1]]=db[[#This Row],[H_2]]),MID(db[[#This Row],[H_QTY/ CTN]],db[[#This Row],[H_1]]+1,db[[#This Row],[H_2]]-db[[#This Row],[H_1]]-1),"")</f>
        <v/>
      </c>
      <c r="W2611" s="40" t="str">
        <f>IF(db[[#This Row],[QTY/ CTN B]]="","",LEFT(db[[#This Row],[QTY/ CTN B]],SEARCH(" ",db[[#This Row],[QTY/ CTN B]],1)-1))</f>
        <v>48</v>
      </c>
      <c r="X2611" s="40" t="str">
        <f>IF(db[[#This Row],[QTY/ CTN B]]="","",RIGHT(db[[#This Row],[QTY/ CTN B]],LEN(db[[#This Row],[QTY/ CTN B]])-SEARCH(" ",db[[#This Row],[QTY/ CTN B]],1)))</f>
        <v>LSN</v>
      </c>
      <c r="Y2611" s="40">
        <f>IF(db[[#This Row],[QTY/ CTN TG]]="",IF(db[[#This Row],[STN TG]]="","",12),LEFT(db[[#This Row],[QTY/ CTN TG]],SEARCH(" ",db[[#This Row],[QTY/ CTN TG]],1)-1))</f>
        <v>12</v>
      </c>
      <c r="Z26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11" s="40" t="str">
        <f>IF(db[[#This Row],[STN K]]="","",IF(db[[#This Row],[STN TG]]="LSN",12,""))</f>
        <v/>
      </c>
      <c r="AB2611" s="40" t="str">
        <f>IF(db[[#This Row],[STN TG]]="LSN","PCS","")</f>
        <v/>
      </c>
      <c r="AC2611" s="40">
        <f>db[[#This Row],[QTY B]]*IF(db[[#This Row],[QTY TG]]="",1,db[[#This Row],[QTY TG]])*IF(db[[#This Row],[QTY K]]="",1,db[[#This Row],[QTY K]])</f>
        <v>576</v>
      </c>
      <c r="AD2611" s="40" t="str">
        <f>IF(db[[#This Row],[STN K]]="",IF(db[[#This Row],[STN TG]]="",db[[#This Row],[STN B]],db[[#This Row],[STN TG]]),db[[#This Row],[STN K]])</f>
        <v>PCS</v>
      </c>
      <c r="AE2611" s="40"/>
    </row>
    <row r="2612" spans="1:31" x14ac:dyDescent="0.25">
      <c r="A2612" s="40">
        <f t="shared" si="40"/>
        <v>2611</v>
      </c>
      <c r="B2612" s="5" t="str">
        <f>LOWER(SUBSTITUTE(SUBSTITUTE(SUBSTITUTE(SUBSTITUTE(SUBSTITUTE(SUBSTITUTE(SUBSTITUTE(SUBSTITUTE(db[[#This Row],[NB BM]]," ",),".",""),"-",""),"(",""),")",""),"/",""),"""",""),"+",""))</f>
        <v>asahanmejakotak18121</v>
      </c>
      <c r="C2612" s="5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D2612" s="5" t="str">
        <f>LOWER(SUBSTITUTE(SUBSTITUTE(SUBSTITUTE(SUBSTITUTE(SUBSTITUTE(SUBSTITUTE(SUBSTITUTE(SUBSTITUTE(SUBSTITUTE(db[[#This Row],[NB PAJAK]]," ",""),"-",""),"(",""),")",""),".",""),",",""),"/",""),"""",""),"+",""))</f>
        <v/>
      </c>
      <c r="E261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asahanmejakotak18121192pcsuntana</v>
      </c>
      <c r="F261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rmejakotak18121192pcs</v>
      </c>
      <c r="G2612" s="5" t="str">
        <f>db[[#This Row],[NB NOTA_C]]&amp;LOWER(SUBSTITUTE(SUBSTITUTE(SUBSTITUTE(SUBSTITUTE(SUBSTITUTE(SUBSTITUTE(SUBSTITUTE(SUBSTITUTE(SUBSTITUTE(db[[#This Row],[FAKTUR]]," ",),".",""),"-",""),"(",""),")",""),",",""),"/",""),"""",""),"+",""))</f>
        <v>rmejakotak18121untana</v>
      </c>
      <c r="H261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rmejakotak18121192pcsuntana</v>
      </c>
      <c r="I2612" s="2" t="s">
        <v>2651</v>
      </c>
      <c r="J2612" s="2" t="s">
        <v>2648</v>
      </c>
      <c r="K2612" s="14"/>
      <c r="L2612" s="2" t="s">
        <v>1336</v>
      </c>
      <c r="M2612" s="34" t="e">
        <f>IF(db[[#This Row],[NB NOTA_C]]="","",COUNTIF([2]!B_MSK[concat],db[[#This Row],[NB NOTA_C]]))</f>
        <v>#REF!</v>
      </c>
      <c r="N2612" s="9" t="s">
        <v>2305</v>
      </c>
      <c r="O2612" s="5" t="s">
        <v>1477</v>
      </c>
      <c r="P2612" s="2" t="s">
        <v>2413</v>
      </c>
      <c r="Q2612" s="5"/>
      <c r="R2612" s="5" t="str">
        <f>IF(db[[#This Row],[QTY/ CTN]]="","",SUBSTITUTE(SUBSTITUTE(SUBSTITUTE(db[[#This Row],[QTY/ CTN]]," ","_",2),"(",""),")","")&amp;"_")</f>
        <v>192 PCS_</v>
      </c>
      <c r="S2612" s="5">
        <f>IF(db[[#This Row],[H_QTY/ CTN]]="","",SEARCH("_",db[[#This Row],[H_QTY/ CTN]]))</f>
        <v>8</v>
      </c>
      <c r="T2612" s="5">
        <f>IF(db[[#This Row],[H_QTY/ CTN]]="","",LEN(db[[#This Row],[H_QTY/ CTN]]))</f>
        <v>8</v>
      </c>
      <c r="U2612" s="41" t="str">
        <f>IF(db[[#This Row],[H_QTY/ CTN]]="","",LEFT(db[[#This Row],[H_QTY/ CTN]],db[[#This Row],[H_1]]-1))</f>
        <v>192 PCS</v>
      </c>
      <c r="V2612" s="40" t="str">
        <f>IF(NOT(db[[#This Row],[H_1]]=db[[#This Row],[H_2]]),MID(db[[#This Row],[H_QTY/ CTN]],db[[#This Row],[H_1]]+1,db[[#This Row],[H_2]]-db[[#This Row],[H_1]]-1),"")</f>
        <v/>
      </c>
      <c r="W2612" s="40" t="str">
        <f>IF(db[[#This Row],[QTY/ CTN B]]="","",LEFT(db[[#This Row],[QTY/ CTN B]],SEARCH(" ",db[[#This Row],[QTY/ CTN B]],1)-1))</f>
        <v>192</v>
      </c>
      <c r="X2612" s="40" t="str">
        <f>IF(db[[#This Row],[QTY/ CTN B]]="","",RIGHT(db[[#This Row],[QTY/ CTN B]],LEN(db[[#This Row],[QTY/ CTN B]])-SEARCH(" ",db[[#This Row],[QTY/ CTN B]],1)))</f>
        <v>PCS</v>
      </c>
      <c r="Y2612" s="40" t="str">
        <f>IF(db[[#This Row],[QTY/ CTN TG]]="",IF(db[[#This Row],[STN TG]]="","",12),LEFT(db[[#This Row],[QTY/ CTN TG]],SEARCH(" ",db[[#This Row],[QTY/ CTN TG]],1)-1))</f>
        <v/>
      </c>
      <c r="Z26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12" s="40" t="str">
        <f>IF(db[[#This Row],[STN K]]="","",IF(db[[#This Row],[STN TG]]="LSN",12,""))</f>
        <v/>
      </c>
      <c r="AB2612" s="40" t="str">
        <f>IF(db[[#This Row],[STN TG]]="LSN","PCS","")</f>
        <v/>
      </c>
      <c r="AC2612" s="40">
        <f>db[[#This Row],[QTY B]]*IF(db[[#This Row],[QTY TG]]="",1,db[[#This Row],[QTY TG]])*IF(db[[#This Row],[QTY K]]="",1,db[[#This Row],[QTY K]])</f>
        <v>192</v>
      </c>
      <c r="AD2612" s="40" t="str">
        <f>IF(db[[#This Row],[STN K]]="",IF(db[[#This Row],[STN TG]]="",db[[#This Row],[STN B]],db[[#This Row],[STN TG]]),db[[#This Row],[STN K]])</f>
        <v>PCS</v>
      </c>
      <c r="AE2612" s="40"/>
    </row>
    <row r="2613" spans="1:31" x14ac:dyDescent="0.25">
      <c r="A2613" s="40">
        <f t="shared" si="40"/>
        <v>2612</v>
      </c>
      <c r="B2613" s="5" t="str">
        <f>LOWER(SUBSTITUTE(SUBSTITUTE(SUBSTITUTE(SUBSTITUTE(SUBSTITUTE(SUBSTITUTE(SUBSTITUTE(SUBSTITUTE(db[[#This Row],[NB BM]]," ",),".",""),"-",""),"(",""),")",""),"/",""),"""",""),"+",""))</f>
        <v>asahanmejaxlgsx009602l</v>
      </c>
      <c r="C2613" s="5" t="str">
        <f>LOWER(SUBSTITUTE(SUBSTITUTE(SUBSTITUTE(SUBSTITUTE(SUBSTITUTE(SUBSTITUTE(SUBSTITUTE(SUBSTITUTE(SUBSTITUTE(db[[#This Row],[NB NOTA]]," ",),".",""),"-",""),"(",""),")",""),",",""),"/",""),"""",""),"+",""))</f>
        <v>rmejaxlgsx003602l</v>
      </c>
      <c r="D2613" s="5" t="str">
        <f>LOWER(SUBSTITUTE(SUBSTITUTE(SUBSTITUTE(SUBSTITUTE(SUBSTITUTE(SUBSTITUTE(SUBSTITUTE(SUBSTITUTE(SUBSTITUTE(db[[#This Row],[NB PAJAK]]," ",""),"-",""),"(",""),")",""),".",""),",",""),"/",""),"""",""),"+",""))</f>
        <v/>
      </c>
      <c r="E261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asahanmejaxlgsx009602l8pcsuntana</v>
      </c>
      <c r="F261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rmejaxlgsx003602l8pcs</v>
      </c>
      <c r="G2613" s="5" t="str">
        <f>db[[#This Row],[NB NOTA_C]]&amp;LOWER(SUBSTITUTE(SUBSTITUTE(SUBSTITUTE(SUBSTITUTE(SUBSTITUTE(SUBSTITUTE(SUBSTITUTE(SUBSTITUTE(SUBSTITUTE(db[[#This Row],[FAKTUR]]," ",),".",""),"-",""),"(",""),")",""),",",""),"/",""),"""",""),"+",""))</f>
        <v>rmejaxlgsx003602luntana</v>
      </c>
      <c r="H261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rmejaxlgsx003602l8pcsuntana</v>
      </c>
      <c r="I2613" s="2" t="s">
        <v>6822</v>
      </c>
      <c r="J2613" s="2" t="s">
        <v>6785</v>
      </c>
      <c r="K2613" s="14"/>
      <c r="L2613" s="2" t="s">
        <v>1336</v>
      </c>
      <c r="M2613" s="33" t="e">
        <f>IF(db[[#This Row],[NB NOTA_C]]="","",COUNTIF([2]!B_MSK[concat],db[[#This Row],[NB NOTA_C]]))</f>
        <v>#REF!</v>
      </c>
      <c r="N2613" s="9" t="s">
        <v>2305</v>
      </c>
      <c r="O2613" s="5" t="s">
        <v>6818</v>
      </c>
      <c r="P2613" s="2" t="s">
        <v>2413</v>
      </c>
      <c r="Q2613" s="5"/>
      <c r="R2613" s="5" t="str">
        <f>IF(db[[#This Row],[QTY/ CTN]]="","",SUBSTITUTE(SUBSTITUTE(SUBSTITUTE(db[[#This Row],[QTY/ CTN]]," ","_",2),"(",""),")","")&amp;"_")</f>
        <v>8 PCS_</v>
      </c>
      <c r="S2613" s="5">
        <f>IF(db[[#This Row],[H_QTY/ CTN]]="","",SEARCH("_",db[[#This Row],[H_QTY/ CTN]]))</f>
        <v>6</v>
      </c>
      <c r="T2613" s="5">
        <f>IF(db[[#This Row],[H_QTY/ CTN]]="","",LEN(db[[#This Row],[H_QTY/ CTN]]))</f>
        <v>6</v>
      </c>
      <c r="U2613" s="40" t="str">
        <f>IF(db[[#This Row],[H_QTY/ CTN]]="","",LEFT(db[[#This Row],[H_QTY/ CTN]],db[[#This Row],[H_1]]-1))</f>
        <v>8 PCS</v>
      </c>
      <c r="V2613" s="40" t="str">
        <f>IF(NOT(db[[#This Row],[H_1]]=db[[#This Row],[H_2]]),MID(db[[#This Row],[H_QTY/ CTN]],db[[#This Row],[H_1]]+1,db[[#This Row],[H_2]]-db[[#This Row],[H_1]]-1),"")</f>
        <v/>
      </c>
      <c r="W2613" s="40" t="str">
        <f>IF(db[[#This Row],[QTY/ CTN B]]="","",LEFT(db[[#This Row],[QTY/ CTN B]],SEARCH(" ",db[[#This Row],[QTY/ CTN B]],1)-1))</f>
        <v>8</v>
      </c>
      <c r="X2613" s="40" t="str">
        <f>IF(db[[#This Row],[QTY/ CTN B]]="","",RIGHT(db[[#This Row],[QTY/ CTN B]],LEN(db[[#This Row],[QTY/ CTN B]])-SEARCH(" ",db[[#This Row],[QTY/ CTN B]],1)))</f>
        <v>PCS</v>
      </c>
      <c r="Y2613" s="40" t="str">
        <f>IF(db[[#This Row],[QTY/ CTN TG]]="",IF(db[[#This Row],[STN TG]]="","",12),LEFT(db[[#This Row],[QTY/ CTN TG]],SEARCH(" ",db[[#This Row],[QTY/ CTN TG]],1)-1))</f>
        <v/>
      </c>
      <c r="Z26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13" s="40" t="str">
        <f>IF(db[[#This Row],[STN K]]="","",IF(db[[#This Row],[STN TG]]="LSN",12,""))</f>
        <v/>
      </c>
      <c r="AB2613" s="40" t="str">
        <f>IF(db[[#This Row],[STN TG]]="LSN","PCS","")</f>
        <v/>
      </c>
      <c r="AC2613" s="40">
        <f>db[[#This Row],[QTY B]]*IF(db[[#This Row],[QTY TG]]="",1,db[[#This Row],[QTY TG]])*IF(db[[#This Row],[QTY K]]="",1,db[[#This Row],[QTY K]])</f>
        <v>8</v>
      </c>
      <c r="AD2613" s="40" t="str">
        <f>IF(db[[#This Row],[STN K]]="",IF(db[[#This Row],[STN TG]]="",db[[#This Row],[STN B]],db[[#This Row],[STN TG]]),db[[#This Row],[STN K]])</f>
        <v>PCS</v>
      </c>
      <c r="AE2613" s="40"/>
    </row>
    <row r="2614" spans="1:31" x14ac:dyDescent="0.25">
      <c r="A2614" s="40">
        <f t="shared" si="40"/>
        <v>2613</v>
      </c>
      <c r="B2614" s="5" t="str">
        <f>LOWER(SUBSTITUTE(SUBSTITUTE(SUBSTITUTE(SUBSTITUTE(SUBSTITUTE(SUBSTITUTE(SUBSTITUTE(SUBSTITUTE(db[[#This Row],[NB BM]]," ",),".",""),"-",""),"(",""),")",""),"/",""),"""",""),"+",""))</f>
        <v>asahanmejaxlgsx0965l</v>
      </c>
      <c r="C2614" s="5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D2614" s="5" t="str">
        <f>LOWER(SUBSTITUTE(SUBSTITUTE(SUBSTITUTE(SUBSTITUTE(SUBSTITUTE(SUBSTITUTE(SUBSTITUTE(SUBSTITUTE(SUBSTITUTE(db[[#This Row],[NB PAJAK]]," ",""),"-",""),"(",""),")",""),".",""),",",""),"/",""),"""",""),"+",""))</f>
        <v/>
      </c>
      <c r="E261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asahanmejaxlgsx0965l96pcsuntana</v>
      </c>
      <c r="F261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rmejaxlgsx0965l96pcs</v>
      </c>
      <c r="G2614" s="5" t="str">
        <f>db[[#This Row],[NB NOTA_C]]&amp;LOWER(SUBSTITUTE(SUBSTITUTE(SUBSTITUTE(SUBSTITUTE(SUBSTITUTE(SUBSTITUTE(SUBSTITUTE(SUBSTITUTE(SUBSTITUTE(db[[#This Row],[FAKTUR]]," ",),".",""),"-",""),"(",""),")",""),",",""),"/",""),"""",""),"+",""))</f>
        <v>rmejaxlgsx0965luntana</v>
      </c>
      <c r="H261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rmejaxlgsx0965l96pcsuntana</v>
      </c>
      <c r="I2614" s="2" t="s">
        <v>2652</v>
      </c>
      <c r="J2614" s="2" t="s">
        <v>2649</v>
      </c>
      <c r="K2614" s="14"/>
      <c r="L2614" s="2" t="s">
        <v>1336</v>
      </c>
      <c r="M2614" s="34" t="e">
        <f>IF(db[[#This Row],[NB NOTA_C]]="","",COUNTIF([2]!B_MSK[concat],db[[#This Row],[NB NOTA_C]]))</f>
        <v>#REF!</v>
      </c>
      <c r="N2614" s="9" t="s">
        <v>2305</v>
      </c>
      <c r="O2614" s="5" t="s">
        <v>1388</v>
      </c>
      <c r="P2614" s="2" t="s">
        <v>2413</v>
      </c>
      <c r="Q2614" s="5"/>
      <c r="R2614" s="5" t="str">
        <f>IF(db[[#This Row],[QTY/ CTN]]="","",SUBSTITUTE(SUBSTITUTE(SUBSTITUTE(db[[#This Row],[QTY/ CTN]]," ","_",2),"(",""),")","")&amp;"_")</f>
        <v>96 PCS_</v>
      </c>
      <c r="S2614" s="5">
        <f>IF(db[[#This Row],[H_QTY/ CTN]]="","",SEARCH("_",db[[#This Row],[H_QTY/ CTN]]))</f>
        <v>7</v>
      </c>
      <c r="T2614" s="5">
        <f>IF(db[[#This Row],[H_QTY/ CTN]]="","",LEN(db[[#This Row],[H_QTY/ CTN]]))</f>
        <v>7</v>
      </c>
      <c r="U2614" s="41" t="str">
        <f>IF(db[[#This Row],[H_QTY/ CTN]]="","",LEFT(db[[#This Row],[H_QTY/ CTN]],db[[#This Row],[H_1]]-1))</f>
        <v>96 PCS</v>
      </c>
      <c r="V2614" s="40" t="str">
        <f>IF(NOT(db[[#This Row],[H_1]]=db[[#This Row],[H_2]]),MID(db[[#This Row],[H_QTY/ CTN]],db[[#This Row],[H_1]]+1,db[[#This Row],[H_2]]-db[[#This Row],[H_1]]-1),"")</f>
        <v/>
      </c>
      <c r="W2614" s="40" t="str">
        <f>IF(db[[#This Row],[QTY/ CTN B]]="","",LEFT(db[[#This Row],[QTY/ CTN B]],SEARCH(" ",db[[#This Row],[QTY/ CTN B]],1)-1))</f>
        <v>96</v>
      </c>
      <c r="X2614" s="40" t="str">
        <f>IF(db[[#This Row],[QTY/ CTN B]]="","",RIGHT(db[[#This Row],[QTY/ CTN B]],LEN(db[[#This Row],[QTY/ CTN B]])-SEARCH(" ",db[[#This Row],[QTY/ CTN B]],1)))</f>
        <v>PCS</v>
      </c>
      <c r="Y2614" s="40" t="str">
        <f>IF(db[[#This Row],[QTY/ CTN TG]]="",IF(db[[#This Row],[STN TG]]="","",12),LEFT(db[[#This Row],[QTY/ CTN TG]],SEARCH(" ",db[[#This Row],[QTY/ CTN TG]],1)-1))</f>
        <v/>
      </c>
      <c r="Z26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14" s="40" t="str">
        <f>IF(db[[#This Row],[STN K]]="","",IF(db[[#This Row],[STN TG]]="LSN",12,""))</f>
        <v/>
      </c>
      <c r="AB2614" s="40" t="str">
        <f>IF(db[[#This Row],[STN TG]]="LSN","PCS","")</f>
        <v/>
      </c>
      <c r="AC2614" s="40">
        <f>db[[#This Row],[QTY B]]*IF(db[[#This Row],[QTY TG]]="",1,db[[#This Row],[QTY TG]])*IF(db[[#This Row],[QTY K]]="",1,db[[#This Row],[QTY K]])</f>
        <v>96</v>
      </c>
      <c r="AD2614" s="40" t="str">
        <f>IF(db[[#This Row],[STN K]]="",IF(db[[#This Row],[STN TG]]="",db[[#This Row],[STN B]],db[[#This Row],[STN TG]]),db[[#This Row],[STN K]])</f>
        <v>PCS</v>
      </c>
      <c r="AE2614" s="40"/>
    </row>
    <row r="2615" spans="1:31" x14ac:dyDescent="0.25">
      <c r="A2615" s="40">
        <f t="shared" si="40"/>
        <v>2614</v>
      </c>
      <c r="B2615" s="5" t="str">
        <f>LOWER(SUBSTITUTE(SUBSTITUTE(SUBSTITUTE(SUBSTITUTE(SUBSTITUTE(SUBSTITUTE(SUBSTITUTE(SUBSTITUTE(db[[#This Row],[NB BM]]," ",),".",""),"-",""),"(",""),")",""),"/",""),"""",""),"+",""))</f>
        <v>asahankayagiky393b</v>
      </c>
      <c r="C2615" s="5" t="str">
        <f>LOWER(SUBSTITUTE(SUBSTITUTE(SUBSTITUTE(SUBSTITUTE(SUBSTITUTE(SUBSTITUTE(SUBSTITUTE(SUBSTITUTE(SUBSTITUTE(db[[#This Row],[NB NOTA]]," ",),".",""),"-",""),"(",""),")",""),",",""),"/",""),"""",""),"+",""))</f>
        <v>rautankayagi12pcsky393b</v>
      </c>
      <c r="D2615" s="5" t="str">
        <f>LOWER(SUBSTITUTE(SUBSTITUTE(SUBSTITUTE(SUBSTITUTE(SUBSTITUTE(SUBSTITUTE(SUBSTITUTE(SUBSTITUTE(SUBSTITUTE(db[[#This Row],[NB PAJAK]]," ",""),"-",""),"(",""),")",""),".",""),",",""),"/",""),"""",""),"+",""))</f>
        <v/>
      </c>
      <c r="E261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asahankayagiky393b108lsnuntana</v>
      </c>
      <c r="F261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rautankayagi12pcsky393b108lsn</v>
      </c>
      <c r="G2615" s="5" t="str">
        <f>db[[#This Row],[NB NOTA_C]]&amp;LOWER(SUBSTITUTE(SUBSTITUTE(SUBSTITUTE(SUBSTITUTE(SUBSTITUTE(SUBSTITUTE(SUBSTITUTE(SUBSTITUTE(SUBSTITUTE(db[[#This Row],[FAKTUR]]," ",),".",""),"-",""),"(",""),")",""),",",""),"/",""),"""",""),"+",""))</f>
        <v>rautankayagi12pcsky393buntana</v>
      </c>
      <c r="H261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rautankayagi12pcsky393b108lsnuntana</v>
      </c>
      <c r="I2615" s="2" t="s">
        <v>6824</v>
      </c>
      <c r="J2615" s="2" t="s">
        <v>6788</v>
      </c>
      <c r="K2615" s="14"/>
      <c r="L2615" s="2" t="s">
        <v>1336</v>
      </c>
      <c r="M2615" s="33" t="e">
        <f>IF(db[[#This Row],[NB NOTA_C]]="","",COUNTIF([2]!B_MSK[concat],db[[#This Row],[NB NOTA_C]]))</f>
        <v>#REF!</v>
      </c>
      <c r="N2615" s="9" t="s">
        <v>2305</v>
      </c>
      <c r="O2615" s="5" t="s">
        <v>1393</v>
      </c>
      <c r="P2615" s="2" t="s">
        <v>2413</v>
      </c>
      <c r="Q2615" s="5"/>
      <c r="R2615" s="5" t="str">
        <f>IF(db[[#This Row],[QTY/ CTN]]="","",SUBSTITUTE(SUBSTITUTE(SUBSTITUTE(db[[#This Row],[QTY/ CTN]]," ","_",2),"(",""),")","")&amp;"_")</f>
        <v>108 LSN_</v>
      </c>
      <c r="S2615" s="5">
        <f>IF(db[[#This Row],[H_QTY/ CTN]]="","",SEARCH("_",db[[#This Row],[H_QTY/ CTN]]))</f>
        <v>8</v>
      </c>
      <c r="T2615" s="5">
        <f>IF(db[[#This Row],[H_QTY/ CTN]]="","",LEN(db[[#This Row],[H_QTY/ CTN]]))</f>
        <v>8</v>
      </c>
      <c r="U2615" s="40" t="str">
        <f>IF(db[[#This Row],[H_QTY/ CTN]]="","",LEFT(db[[#This Row],[H_QTY/ CTN]],db[[#This Row],[H_1]]-1))</f>
        <v>108 LSN</v>
      </c>
      <c r="V2615" s="40" t="str">
        <f>IF(NOT(db[[#This Row],[H_1]]=db[[#This Row],[H_2]]),MID(db[[#This Row],[H_QTY/ CTN]],db[[#This Row],[H_1]]+1,db[[#This Row],[H_2]]-db[[#This Row],[H_1]]-1),"")</f>
        <v/>
      </c>
      <c r="W2615" s="40" t="str">
        <f>IF(db[[#This Row],[QTY/ CTN B]]="","",LEFT(db[[#This Row],[QTY/ CTN B]],SEARCH(" ",db[[#This Row],[QTY/ CTN B]],1)-1))</f>
        <v>108</v>
      </c>
      <c r="X2615" s="40" t="str">
        <f>IF(db[[#This Row],[QTY/ CTN B]]="","",RIGHT(db[[#This Row],[QTY/ CTN B]],LEN(db[[#This Row],[QTY/ CTN B]])-SEARCH(" ",db[[#This Row],[QTY/ CTN B]],1)))</f>
        <v>LSN</v>
      </c>
      <c r="Y2615" s="40">
        <f>IF(db[[#This Row],[QTY/ CTN TG]]="",IF(db[[#This Row],[STN TG]]="","",12),LEFT(db[[#This Row],[QTY/ CTN TG]],SEARCH(" ",db[[#This Row],[QTY/ CTN TG]],1)-1))</f>
        <v>12</v>
      </c>
      <c r="Z26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15" s="40" t="str">
        <f>IF(db[[#This Row],[STN K]]="","",IF(db[[#This Row],[STN TG]]="LSN",12,""))</f>
        <v/>
      </c>
      <c r="AB2615" s="40" t="str">
        <f>IF(db[[#This Row],[STN TG]]="LSN","PCS","")</f>
        <v/>
      </c>
      <c r="AC2615" s="40">
        <f>db[[#This Row],[QTY B]]*IF(db[[#This Row],[QTY TG]]="",1,db[[#This Row],[QTY TG]])*IF(db[[#This Row],[QTY K]]="",1,db[[#This Row],[QTY K]])</f>
        <v>1296</v>
      </c>
      <c r="AD2615" s="40" t="str">
        <f>IF(db[[#This Row],[STN K]]="",IF(db[[#This Row],[STN TG]]="",db[[#This Row],[STN B]],db[[#This Row],[STN TG]]),db[[#This Row],[STN K]])</f>
        <v>PCS</v>
      </c>
      <c r="AE2615" s="40"/>
    </row>
    <row r="2616" spans="1:31" x14ac:dyDescent="0.25">
      <c r="A2616" s="40">
        <f t="shared" si="40"/>
        <v>2615</v>
      </c>
      <c r="B2616" s="5" t="str">
        <f>LOWER(SUBSTITUTE(SUBSTITUTE(SUBSTITUTE(SUBSTITUTE(SUBSTITUTE(SUBSTITUTE(SUBSTITUTE(SUBSTITUTE(db[[#This Row],[NB BM]]," ",),".",""),"-",""),"(",""),")",""),"/",""),"""",""),"+",""))</f>
        <v>asahankayagiky394b</v>
      </c>
      <c r="C2616" s="5" t="str">
        <f>LOWER(SUBSTITUTE(SUBSTITUTE(SUBSTITUTE(SUBSTITUTE(SUBSTITUTE(SUBSTITUTE(SUBSTITUTE(SUBSTITUTE(SUBSTITUTE(db[[#This Row],[NB NOTA]]," ",),".",""),"-",""),"(",""),")",""),",",""),"/",""),"""",""),"+",""))</f>
        <v>rautankayagi12pcsky394b</v>
      </c>
      <c r="D2616" s="5" t="str">
        <f>LOWER(SUBSTITUTE(SUBSTITUTE(SUBSTITUTE(SUBSTITUTE(SUBSTITUTE(SUBSTITUTE(SUBSTITUTE(SUBSTITUTE(SUBSTITUTE(db[[#This Row],[NB PAJAK]]," ",""),"-",""),"(",""),")",""),".",""),",",""),"/",""),"""",""),"+",""))</f>
        <v/>
      </c>
      <c r="E261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asahankayagiky394b108lsnuntana</v>
      </c>
      <c r="F261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rautankayagi12pcsky394b108lsn</v>
      </c>
      <c r="G2616" s="5" t="str">
        <f>db[[#This Row],[NB NOTA_C]]&amp;LOWER(SUBSTITUTE(SUBSTITUTE(SUBSTITUTE(SUBSTITUTE(SUBSTITUTE(SUBSTITUTE(SUBSTITUTE(SUBSTITUTE(SUBSTITUTE(db[[#This Row],[FAKTUR]]," ",),".",""),"-",""),"(",""),")",""),",",""),"/",""),"""",""),"+",""))</f>
        <v>rautankayagi12pcsky394buntana</v>
      </c>
      <c r="H261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rautankayagi12pcsky394b108lsnuntana</v>
      </c>
      <c r="I2616" s="2" t="s">
        <v>6825</v>
      </c>
      <c r="J2616" s="2" t="s">
        <v>6789</v>
      </c>
      <c r="K2616" s="14"/>
      <c r="L2616" s="2" t="s">
        <v>1336</v>
      </c>
      <c r="M2616" s="33" t="e">
        <f>IF(db[[#This Row],[NB NOTA_C]]="","",COUNTIF([2]!B_MSK[concat],db[[#This Row],[NB NOTA_C]]))</f>
        <v>#REF!</v>
      </c>
      <c r="N2616" s="9" t="s">
        <v>2305</v>
      </c>
      <c r="O2616" s="5" t="s">
        <v>1393</v>
      </c>
      <c r="P2616" s="2" t="s">
        <v>2413</v>
      </c>
      <c r="Q2616" s="5"/>
      <c r="R2616" s="5" t="str">
        <f>IF(db[[#This Row],[QTY/ CTN]]="","",SUBSTITUTE(SUBSTITUTE(SUBSTITUTE(db[[#This Row],[QTY/ CTN]]," ","_",2),"(",""),")","")&amp;"_")</f>
        <v>108 LSN_</v>
      </c>
      <c r="S2616" s="5">
        <f>IF(db[[#This Row],[H_QTY/ CTN]]="","",SEARCH("_",db[[#This Row],[H_QTY/ CTN]]))</f>
        <v>8</v>
      </c>
      <c r="T2616" s="5">
        <f>IF(db[[#This Row],[H_QTY/ CTN]]="","",LEN(db[[#This Row],[H_QTY/ CTN]]))</f>
        <v>8</v>
      </c>
      <c r="U2616" s="40" t="str">
        <f>IF(db[[#This Row],[H_QTY/ CTN]]="","",LEFT(db[[#This Row],[H_QTY/ CTN]],db[[#This Row],[H_1]]-1))</f>
        <v>108 LSN</v>
      </c>
      <c r="V2616" s="40" t="str">
        <f>IF(NOT(db[[#This Row],[H_1]]=db[[#This Row],[H_2]]),MID(db[[#This Row],[H_QTY/ CTN]],db[[#This Row],[H_1]]+1,db[[#This Row],[H_2]]-db[[#This Row],[H_1]]-1),"")</f>
        <v/>
      </c>
      <c r="W2616" s="40" t="str">
        <f>IF(db[[#This Row],[QTY/ CTN B]]="","",LEFT(db[[#This Row],[QTY/ CTN B]],SEARCH(" ",db[[#This Row],[QTY/ CTN B]],1)-1))</f>
        <v>108</v>
      </c>
      <c r="X2616" s="40" t="str">
        <f>IF(db[[#This Row],[QTY/ CTN B]]="","",RIGHT(db[[#This Row],[QTY/ CTN B]],LEN(db[[#This Row],[QTY/ CTN B]])-SEARCH(" ",db[[#This Row],[QTY/ CTN B]],1)))</f>
        <v>LSN</v>
      </c>
      <c r="Y2616" s="40">
        <f>IF(db[[#This Row],[QTY/ CTN TG]]="",IF(db[[#This Row],[STN TG]]="","",12),LEFT(db[[#This Row],[QTY/ CTN TG]],SEARCH(" ",db[[#This Row],[QTY/ CTN TG]],1)-1))</f>
        <v>12</v>
      </c>
      <c r="Z26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16" s="40" t="str">
        <f>IF(db[[#This Row],[STN K]]="","",IF(db[[#This Row],[STN TG]]="LSN",12,""))</f>
        <v/>
      </c>
      <c r="AB2616" s="40" t="str">
        <f>IF(db[[#This Row],[STN TG]]="LSN","PCS","")</f>
        <v/>
      </c>
      <c r="AC2616" s="40">
        <f>db[[#This Row],[QTY B]]*IF(db[[#This Row],[QTY TG]]="",1,db[[#This Row],[QTY TG]])*IF(db[[#This Row],[QTY K]]="",1,db[[#This Row],[QTY K]])</f>
        <v>1296</v>
      </c>
      <c r="AD2616" s="40" t="str">
        <f>IF(db[[#This Row],[STN K]]="",IF(db[[#This Row],[STN TG]]="",db[[#This Row],[STN B]],db[[#This Row],[STN TG]]),db[[#This Row],[STN K]])</f>
        <v>PCS</v>
      </c>
      <c r="AE2616" s="40"/>
    </row>
    <row r="2617" spans="1:31" x14ac:dyDescent="0.25">
      <c r="A2617" s="40">
        <f t="shared" si="40"/>
        <v>2616</v>
      </c>
      <c r="B2617" s="5" t="str">
        <f>LOWER(SUBSTITUTE(SUBSTITUTE(SUBSTITUTE(SUBSTITUTE(SUBSTITUTE(SUBSTITUTE(SUBSTITUTE(SUBSTITUTE(db[[#This Row],[NB BM]]," ",),".",""),"-",""),"(",""),")",""),"/",""),"""",""),"+",""))</f>
        <v>asahankayagiky395b</v>
      </c>
      <c r="C2617" s="5" t="str">
        <f>LOWER(SUBSTITUTE(SUBSTITUTE(SUBSTITUTE(SUBSTITUTE(SUBSTITUTE(SUBSTITUTE(SUBSTITUTE(SUBSTITUTE(SUBSTITUTE(db[[#This Row],[NB NOTA]]," ",),".",""),"-",""),"(",""),")",""),",",""),"/",""),"""",""),"+",""))</f>
        <v>rautankayagi12pcsky395b</v>
      </c>
      <c r="D2617" s="5" t="str">
        <f>LOWER(SUBSTITUTE(SUBSTITUTE(SUBSTITUTE(SUBSTITUTE(SUBSTITUTE(SUBSTITUTE(SUBSTITUTE(SUBSTITUTE(SUBSTITUTE(db[[#This Row],[NB PAJAK]]," ",""),"-",""),"(",""),")",""),".",""),",",""),"/",""),"""",""),"+",""))</f>
        <v/>
      </c>
      <c r="E261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asahankayagiky395b108lsnuntana</v>
      </c>
      <c r="F261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rautankayagi12pcsky395b108lsn</v>
      </c>
      <c r="G2617" s="5" t="str">
        <f>db[[#This Row],[NB NOTA_C]]&amp;LOWER(SUBSTITUTE(SUBSTITUTE(SUBSTITUTE(SUBSTITUTE(SUBSTITUTE(SUBSTITUTE(SUBSTITUTE(SUBSTITUTE(SUBSTITUTE(db[[#This Row],[FAKTUR]]," ",),".",""),"-",""),"(",""),")",""),",",""),"/",""),"""",""),"+",""))</f>
        <v>rautankayagi12pcsky395buntana</v>
      </c>
      <c r="H261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rautankayagi12pcsky395b108lsnuntana</v>
      </c>
      <c r="I2617" s="2" t="s">
        <v>6826</v>
      </c>
      <c r="J2617" s="2" t="s">
        <v>6790</v>
      </c>
      <c r="K2617" s="14"/>
      <c r="L2617" s="2" t="s">
        <v>1336</v>
      </c>
      <c r="M2617" s="33" t="e">
        <f>IF(db[[#This Row],[NB NOTA_C]]="","",COUNTIF([2]!B_MSK[concat],db[[#This Row],[NB NOTA_C]]))</f>
        <v>#REF!</v>
      </c>
      <c r="N2617" s="9" t="s">
        <v>2305</v>
      </c>
      <c r="O2617" s="5" t="s">
        <v>1393</v>
      </c>
      <c r="P2617" s="2" t="s">
        <v>2413</v>
      </c>
      <c r="Q2617" s="5"/>
      <c r="R2617" s="5" t="str">
        <f>IF(db[[#This Row],[QTY/ CTN]]="","",SUBSTITUTE(SUBSTITUTE(SUBSTITUTE(db[[#This Row],[QTY/ CTN]]," ","_",2),"(",""),")","")&amp;"_")</f>
        <v>108 LSN_</v>
      </c>
      <c r="S2617" s="5">
        <f>IF(db[[#This Row],[H_QTY/ CTN]]="","",SEARCH("_",db[[#This Row],[H_QTY/ CTN]]))</f>
        <v>8</v>
      </c>
      <c r="T2617" s="5">
        <f>IF(db[[#This Row],[H_QTY/ CTN]]="","",LEN(db[[#This Row],[H_QTY/ CTN]]))</f>
        <v>8</v>
      </c>
      <c r="U2617" s="40" t="str">
        <f>IF(db[[#This Row],[H_QTY/ CTN]]="","",LEFT(db[[#This Row],[H_QTY/ CTN]],db[[#This Row],[H_1]]-1))</f>
        <v>108 LSN</v>
      </c>
      <c r="V2617" s="40" t="str">
        <f>IF(NOT(db[[#This Row],[H_1]]=db[[#This Row],[H_2]]),MID(db[[#This Row],[H_QTY/ CTN]],db[[#This Row],[H_1]]+1,db[[#This Row],[H_2]]-db[[#This Row],[H_1]]-1),"")</f>
        <v/>
      </c>
      <c r="W2617" s="40" t="str">
        <f>IF(db[[#This Row],[QTY/ CTN B]]="","",LEFT(db[[#This Row],[QTY/ CTN B]],SEARCH(" ",db[[#This Row],[QTY/ CTN B]],1)-1))</f>
        <v>108</v>
      </c>
      <c r="X2617" s="40" t="str">
        <f>IF(db[[#This Row],[QTY/ CTN B]]="","",RIGHT(db[[#This Row],[QTY/ CTN B]],LEN(db[[#This Row],[QTY/ CTN B]])-SEARCH(" ",db[[#This Row],[QTY/ CTN B]],1)))</f>
        <v>LSN</v>
      </c>
      <c r="Y2617" s="40">
        <f>IF(db[[#This Row],[QTY/ CTN TG]]="",IF(db[[#This Row],[STN TG]]="","",12),LEFT(db[[#This Row],[QTY/ CTN TG]],SEARCH(" ",db[[#This Row],[QTY/ CTN TG]],1)-1))</f>
        <v>12</v>
      </c>
      <c r="Z26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17" s="40" t="str">
        <f>IF(db[[#This Row],[STN K]]="","",IF(db[[#This Row],[STN TG]]="LSN",12,""))</f>
        <v/>
      </c>
      <c r="AB2617" s="40" t="str">
        <f>IF(db[[#This Row],[STN TG]]="LSN","PCS","")</f>
        <v/>
      </c>
      <c r="AC2617" s="40">
        <f>db[[#This Row],[QTY B]]*IF(db[[#This Row],[QTY TG]]="",1,db[[#This Row],[QTY TG]])*IF(db[[#This Row],[QTY K]]="",1,db[[#This Row],[QTY K]])</f>
        <v>1296</v>
      </c>
      <c r="AD2617" s="40" t="str">
        <f>IF(db[[#This Row],[STN K]]="",IF(db[[#This Row],[STN TG]]="",db[[#This Row],[STN B]],db[[#This Row],[STN TG]]),db[[#This Row],[STN K]])</f>
        <v>PCS</v>
      </c>
      <c r="AE2617" s="40"/>
    </row>
    <row r="2618" spans="1:31" x14ac:dyDescent="0.25">
      <c r="A2618" s="40">
        <f t="shared" si="40"/>
        <v>2617</v>
      </c>
      <c r="B2618" s="5" t="str">
        <f>LOWER(SUBSTITUTE(SUBSTITUTE(SUBSTITUTE(SUBSTITUTE(SUBSTITUTE(SUBSTITUTE(SUBSTITUTE(SUBSTITUTE(db[[#This Row],[NB BM]]," ",),".",""),"-",""),"(",""),")",""),"/",""),"""",""),"+",""))</f>
        <v>asahantoplesr5842kitty</v>
      </c>
      <c r="C2618" s="5" t="str">
        <f>LOWER(SUBSTITUTE(SUBSTITUTE(SUBSTITUTE(SUBSTITUTE(SUBSTITUTE(SUBSTITUTE(SUBSTITUTE(SUBSTITUTE(SUBSTITUTE(db[[#This Row],[NB NOTA]]," ",),".",""),"-",""),"(",""),")",""),",",""),"/",""),"""",""),"+",""))</f>
        <v>rautankittytoplesr5842</v>
      </c>
      <c r="D2618" s="5" t="str">
        <f>LOWER(SUBSTITUTE(SUBSTITUTE(SUBSTITUTE(SUBSTITUTE(SUBSTITUTE(SUBSTITUTE(SUBSTITUTE(SUBSTITUTE(SUBSTITUTE(db[[#This Row],[NB PAJAK]]," ",""),"-",""),"(",""),")",""),".",""),",",""),"/",""),"""",""),"+",""))</f>
        <v/>
      </c>
      <c r="E261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asahantoplesr5842kitty24topuntana</v>
      </c>
      <c r="F261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rautankittytoplesr584224top</v>
      </c>
      <c r="G2618" s="5" t="str">
        <f>db[[#This Row],[NB NOTA_C]]&amp;LOWER(SUBSTITUTE(SUBSTITUTE(SUBSTITUTE(SUBSTITUTE(SUBSTITUTE(SUBSTITUTE(SUBSTITUTE(SUBSTITUTE(SUBSTITUTE(db[[#This Row],[FAKTUR]]," ",),".",""),"-",""),"(",""),")",""),",",""),"/",""),"""",""),"+",""))</f>
        <v>rautankittytoplesr5842untana</v>
      </c>
      <c r="H261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rautankittytoplesr584224topuntana</v>
      </c>
      <c r="I2618" s="2" t="s">
        <v>6821</v>
      </c>
      <c r="J2618" s="2" t="s">
        <v>6784</v>
      </c>
      <c r="K2618" s="14"/>
      <c r="L2618" s="2" t="s">
        <v>1336</v>
      </c>
      <c r="M2618" s="33" t="e">
        <f>IF(db[[#This Row],[NB NOTA_C]]="","",COUNTIF([2]!B_MSK[concat],db[[#This Row],[NB NOTA_C]]))</f>
        <v>#REF!</v>
      </c>
      <c r="N2618" s="9" t="s">
        <v>2305</v>
      </c>
      <c r="O2618" s="5" t="s">
        <v>6817</v>
      </c>
      <c r="P2618" s="2" t="s">
        <v>2413</v>
      </c>
      <c r="Q2618" s="5"/>
      <c r="R2618" s="5" t="str">
        <f>IF(db[[#This Row],[QTY/ CTN]]="","",SUBSTITUTE(SUBSTITUTE(SUBSTITUTE(db[[#This Row],[QTY/ CTN]]," ","_",2),"(",""),")","")&amp;"_")</f>
        <v>24 TOP__</v>
      </c>
      <c r="S2618" s="5">
        <f>IF(db[[#This Row],[H_QTY/ CTN]]="","",SEARCH("_",db[[#This Row],[H_QTY/ CTN]]))</f>
        <v>7</v>
      </c>
      <c r="T2618" s="5">
        <f>IF(db[[#This Row],[H_QTY/ CTN]]="","",LEN(db[[#This Row],[H_QTY/ CTN]]))</f>
        <v>8</v>
      </c>
      <c r="U2618" s="40" t="str">
        <f>IF(db[[#This Row],[H_QTY/ CTN]]="","",LEFT(db[[#This Row],[H_QTY/ CTN]],db[[#This Row],[H_1]]-1))</f>
        <v>24 TOP</v>
      </c>
      <c r="V2618" s="40" t="str">
        <f>IF(NOT(db[[#This Row],[H_1]]=db[[#This Row],[H_2]]),MID(db[[#This Row],[H_QTY/ CTN]],db[[#This Row],[H_1]]+1,db[[#This Row],[H_2]]-db[[#This Row],[H_1]]-1),"")</f>
        <v/>
      </c>
      <c r="W2618" s="40" t="str">
        <f>IF(db[[#This Row],[QTY/ CTN B]]="","",LEFT(db[[#This Row],[QTY/ CTN B]],SEARCH(" ",db[[#This Row],[QTY/ CTN B]],1)-1))</f>
        <v>24</v>
      </c>
      <c r="X2618" s="40" t="str">
        <f>IF(db[[#This Row],[QTY/ CTN B]]="","",RIGHT(db[[#This Row],[QTY/ CTN B]],LEN(db[[#This Row],[QTY/ CTN B]])-SEARCH(" ",db[[#This Row],[QTY/ CTN B]],1)))</f>
        <v>TOP</v>
      </c>
      <c r="Y2618" s="40" t="str">
        <f>IF(db[[#This Row],[QTY/ CTN TG]]="",IF(db[[#This Row],[STN TG]]="","",12),LEFT(db[[#This Row],[QTY/ CTN TG]],SEARCH(" ",db[[#This Row],[QTY/ CTN TG]],1)-1))</f>
        <v/>
      </c>
      <c r="Z26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18" s="40" t="str">
        <f>IF(db[[#This Row],[STN K]]="","",IF(db[[#This Row],[STN TG]]="LSN",12,""))</f>
        <v/>
      </c>
      <c r="AB2618" s="40" t="str">
        <f>IF(db[[#This Row],[STN TG]]="LSN","PCS","")</f>
        <v/>
      </c>
      <c r="AC2618" s="40">
        <f>db[[#This Row],[QTY B]]*IF(db[[#This Row],[QTY TG]]="",1,db[[#This Row],[QTY TG]])*IF(db[[#This Row],[QTY K]]="",1,db[[#This Row],[QTY K]])</f>
        <v>24</v>
      </c>
      <c r="AD2618" s="40" t="str">
        <f>IF(db[[#This Row],[STN K]]="",IF(db[[#This Row],[STN TG]]="",db[[#This Row],[STN B]],db[[#This Row],[STN TG]]),db[[#This Row],[STN K]])</f>
        <v>TOP</v>
      </c>
      <c r="AE2618" s="40"/>
    </row>
    <row r="2619" spans="1:31" x14ac:dyDescent="0.25">
      <c r="A2619" s="40">
        <f t="shared" si="40"/>
        <v>2618</v>
      </c>
      <c r="B2619" s="5" t="str">
        <f>LOWER(SUBSTITUTE(SUBSTITUTE(SUBSTITUTE(SUBSTITUTE(SUBSTITUTE(SUBSTITUTE(SUBSTITUTE(SUBSTITUTE(db[[#This Row],[NB BM]]," ",),".",""),"-",""),"(",""),")",""),"/",""),"""",""),"+",""))</f>
        <v>asahanmejakotak18109</v>
      </c>
      <c r="C2619" s="5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D2619" s="5" t="str">
        <f>LOWER(SUBSTITUTE(SUBSTITUTE(SUBSTITUTE(SUBSTITUTE(SUBSTITUTE(SUBSTITUTE(SUBSTITUTE(SUBSTITUTE(SUBSTITUTE(db[[#This Row],[NB PAJAK]]," ",""),"-",""),"(",""),")",""),".",""),",",""),"/",""),"""",""),"+",""))</f>
        <v/>
      </c>
      <c r="E261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asahanmejakotak18109192pcsuntana</v>
      </c>
      <c r="F261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rautanmejakotak18109192pcs</v>
      </c>
      <c r="G2619" s="5" t="str">
        <f>db[[#This Row],[NB NOTA_C]]&amp;LOWER(SUBSTITUTE(SUBSTITUTE(SUBSTITUTE(SUBSTITUTE(SUBSTITUTE(SUBSTITUTE(SUBSTITUTE(SUBSTITUTE(SUBSTITUTE(db[[#This Row],[FAKTUR]]," ",),".",""),"-",""),"(",""),")",""),",",""),"/",""),"""",""),"+",""))</f>
        <v>rautanmejakotak18109untana</v>
      </c>
      <c r="H261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rautanmejakotak18109192pcsuntana</v>
      </c>
      <c r="I2619" s="2" t="s">
        <v>2650</v>
      </c>
      <c r="J2619" s="2" t="s">
        <v>2647</v>
      </c>
      <c r="K2619" s="14"/>
      <c r="L2619" s="2" t="s">
        <v>1336</v>
      </c>
      <c r="M2619" s="34" t="e">
        <f>IF(db[[#This Row],[NB NOTA_C]]="","",COUNTIF([2]!B_MSK[concat],db[[#This Row],[NB NOTA_C]]))</f>
        <v>#REF!</v>
      </c>
      <c r="N2619" s="9" t="s">
        <v>2305</v>
      </c>
      <c r="O2619" s="5" t="s">
        <v>1477</v>
      </c>
      <c r="P2619" s="2" t="s">
        <v>2413</v>
      </c>
      <c r="Q2619" s="5"/>
      <c r="R2619" s="5" t="str">
        <f>IF(db[[#This Row],[QTY/ CTN]]="","",SUBSTITUTE(SUBSTITUTE(SUBSTITUTE(db[[#This Row],[QTY/ CTN]]," ","_",2),"(",""),")","")&amp;"_")</f>
        <v>192 PCS_</v>
      </c>
      <c r="S2619" s="5">
        <f>IF(db[[#This Row],[H_QTY/ CTN]]="","",SEARCH("_",db[[#This Row],[H_QTY/ CTN]]))</f>
        <v>8</v>
      </c>
      <c r="T2619" s="5">
        <f>IF(db[[#This Row],[H_QTY/ CTN]]="","",LEN(db[[#This Row],[H_QTY/ CTN]]))</f>
        <v>8</v>
      </c>
      <c r="U2619" s="41" t="str">
        <f>IF(db[[#This Row],[H_QTY/ CTN]]="","",LEFT(db[[#This Row],[H_QTY/ CTN]],db[[#This Row],[H_1]]-1))</f>
        <v>192 PCS</v>
      </c>
      <c r="V2619" s="40" t="str">
        <f>IF(NOT(db[[#This Row],[H_1]]=db[[#This Row],[H_2]]),MID(db[[#This Row],[H_QTY/ CTN]],db[[#This Row],[H_1]]+1,db[[#This Row],[H_2]]-db[[#This Row],[H_1]]-1),"")</f>
        <v/>
      </c>
      <c r="W2619" s="40" t="str">
        <f>IF(db[[#This Row],[QTY/ CTN B]]="","",LEFT(db[[#This Row],[QTY/ CTN B]],SEARCH(" ",db[[#This Row],[QTY/ CTN B]],1)-1))</f>
        <v>192</v>
      </c>
      <c r="X2619" s="40" t="str">
        <f>IF(db[[#This Row],[QTY/ CTN B]]="","",RIGHT(db[[#This Row],[QTY/ CTN B]],LEN(db[[#This Row],[QTY/ CTN B]])-SEARCH(" ",db[[#This Row],[QTY/ CTN B]],1)))</f>
        <v>PCS</v>
      </c>
      <c r="Y2619" s="40" t="str">
        <f>IF(db[[#This Row],[QTY/ CTN TG]]="",IF(db[[#This Row],[STN TG]]="","",12),LEFT(db[[#This Row],[QTY/ CTN TG]],SEARCH(" ",db[[#This Row],[QTY/ CTN TG]],1)-1))</f>
        <v/>
      </c>
      <c r="Z26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19" s="40" t="str">
        <f>IF(db[[#This Row],[STN K]]="","",IF(db[[#This Row],[STN TG]]="LSN",12,""))</f>
        <v/>
      </c>
      <c r="AB2619" s="40" t="str">
        <f>IF(db[[#This Row],[STN TG]]="LSN","PCS","")</f>
        <v/>
      </c>
      <c r="AC2619" s="40">
        <f>db[[#This Row],[QTY B]]*IF(db[[#This Row],[QTY TG]]="",1,db[[#This Row],[QTY TG]])*IF(db[[#This Row],[QTY K]]="",1,db[[#This Row],[QTY K]])</f>
        <v>192</v>
      </c>
      <c r="AD2619" s="40" t="str">
        <f>IF(db[[#This Row],[STN K]]="",IF(db[[#This Row],[STN TG]]="",db[[#This Row],[STN B]],db[[#This Row],[STN TG]]),db[[#This Row],[STN K]])</f>
        <v>PCS</v>
      </c>
      <c r="AE2619" s="40"/>
    </row>
    <row r="2620" spans="1:31" x14ac:dyDescent="0.25">
      <c r="A2620" s="78">
        <f t="shared" si="40"/>
        <v>2619</v>
      </c>
      <c r="B2620" s="79" t="str">
        <f>LOWER(SUBSTITUTE(SUBSTITUTE(SUBSTITUTE(SUBSTITUTE(SUBSTITUTE(SUBSTITUTE(SUBSTITUTE(SUBSTITUTE(db[[#This Row],[NB BM]]," ",),".",""),"-",""),"(",""),")",""),"/",""),"""",""),"+",""))</f>
        <v>asahanmejaqlm873robot</v>
      </c>
      <c r="C2620" s="79" t="str">
        <f>LOWER(SUBSTITUTE(SUBSTITUTE(SUBSTITUTE(SUBSTITUTE(SUBSTITUTE(SUBSTITUTE(SUBSTITUTE(SUBSTITUTE(SUBSTITUTE(db[[#This Row],[NB NOTA]]," ",),".",""),"-",""),"(",""),")",""),",",""),"/",""),"""",""),"+",""))</f>
        <v>rautanmejaqlm873robot</v>
      </c>
      <c r="D2620" s="79" t="str">
        <f>LOWER(SUBSTITUTE(SUBSTITUTE(SUBSTITUTE(SUBSTITUTE(SUBSTITUTE(SUBSTITUTE(SUBSTITUTE(SUBSTITUTE(SUBSTITUTE(db[[#This Row],[NB PAJAK]]," ",""),"-",""),"(",""),")",""),".",""),",",""),"/",""),"""",""),"+",""))</f>
        <v>asahanmejaklm873robot</v>
      </c>
      <c r="E2620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asahanmejaqlm873robot84pcsartomoro</v>
      </c>
      <c r="F2620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rautanmejaqlm873robot84pcs</v>
      </c>
      <c r="G2620" s="79" t="str">
        <f>db[[#This Row],[NB NOTA_C]]&amp;LOWER(SUBSTITUTE(SUBSTITUTE(SUBSTITUTE(SUBSTITUTE(SUBSTITUTE(SUBSTITUTE(SUBSTITUTE(SUBSTITUTE(SUBSTITUTE(db[[#This Row],[FAKTUR]]," ",),".",""),"-",""),"(",""),")",""),",",""),"/",""),"""",""),"+",""))</f>
        <v>rautanmejaqlm873robotartomoro</v>
      </c>
      <c r="H2620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rautanmejaqlm873robot84pcsartomoro</v>
      </c>
      <c r="I2620" s="70" t="s">
        <v>7708</v>
      </c>
      <c r="J2620" s="70" t="s">
        <v>7693</v>
      </c>
      <c r="K2620" s="71" t="s">
        <v>7726</v>
      </c>
      <c r="L2620" s="70" t="s">
        <v>1335</v>
      </c>
      <c r="M2620" s="80" t="e">
        <f>IF(db[[#This Row],[NB NOTA_C]]="","",COUNTIF([2]!B_MSK[concat],db[[#This Row],[NB NOTA_C]]))</f>
        <v>#REF!</v>
      </c>
      <c r="N2620" s="81" t="s">
        <v>1843</v>
      </c>
      <c r="O2620" s="79" t="s">
        <v>2248</v>
      </c>
      <c r="P2620" s="70"/>
      <c r="Q2620" s="79"/>
      <c r="R2620" s="79" t="str">
        <f>IF(db[[#This Row],[QTY/ CTN]]="","",SUBSTITUTE(SUBSTITUTE(SUBSTITUTE(db[[#This Row],[QTY/ CTN]]," ","_",2),"(",""),")","")&amp;"_")</f>
        <v>84 PCS_</v>
      </c>
      <c r="S2620" s="79">
        <f>IF(db[[#This Row],[H_QTY/ CTN]]="","",SEARCH("_",db[[#This Row],[H_QTY/ CTN]]))</f>
        <v>7</v>
      </c>
      <c r="T2620" s="79">
        <f>IF(db[[#This Row],[H_QTY/ CTN]]="","",LEN(db[[#This Row],[H_QTY/ CTN]]))</f>
        <v>7</v>
      </c>
      <c r="U2620" s="78" t="str">
        <f>IF(db[[#This Row],[H_QTY/ CTN]]="","",LEFT(db[[#This Row],[H_QTY/ CTN]],db[[#This Row],[H_1]]-1))</f>
        <v>84 PCS</v>
      </c>
      <c r="V2620" s="78" t="str">
        <f>IF(NOT(db[[#This Row],[H_1]]=db[[#This Row],[H_2]]),MID(db[[#This Row],[H_QTY/ CTN]],db[[#This Row],[H_1]]+1,db[[#This Row],[H_2]]-db[[#This Row],[H_1]]-1),"")</f>
        <v/>
      </c>
      <c r="W2620" s="78" t="str">
        <f>IF(db[[#This Row],[QTY/ CTN B]]="","",LEFT(db[[#This Row],[QTY/ CTN B]],SEARCH(" ",db[[#This Row],[QTY/ CTN B]],1)-1))</f>
        <v>84</v>
      </c>
      <c r="X2620" s="78" t="str">
        <f>IF(db[[#This Row],[QTY/ CTN B]]="","",RIGHT(db[[#This Row],[QTY/ CTN B]],LEN(db[[#This Row],[QTY/ CTN B]])-SEARCH(" ",db[[#This Row],[QTY/ CTN B]],1)))</f>
        <v>PCS</v>
      </c>
      <c r="Y2620" s="78" t="str">
        <f>IF(db[[#This Row],[QTY/ CTN TG]]="",IF(db[[#This Row],[STN TG]]="","",12),LEFT(db[[#This Row],[QTY/ CTN TG]],SEARCH(" ",db[[#This Row],[QTY/ CTN TG]],1)-1))</f>
        <v/>
      </c>
      <c r="Z2620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0" s="78" t="str">
        <f>IF(db[[#This Row],[STN K]]="","",IF(db[[#This Row],[STN TG]]="LSN",12,""))</f>
        <v/>
      </c>
      <c r="AB2620" s="78" t="str">
        <f>IF(db[[#This Row],[STN TG]]="LSN","PCS","")</f>
        <v/>
      </c>
      <c r="AC2620" s="78">
        <f>db[[#This Row],[QTY B]]*IF(db[[#This Row],[QTY TG]]="",1,db[[#This Row],[QTY TG]])*IF(db[[#This Row],[QTY K]]="",1,db[[#This Row],[QTY K]])</f>
        <v>84</v>
      </c>
      <c r="AD2620" s="78" t="str">
        <f>IF(db[[#This Row],[STN K]]="",IF(db[[#This Row],[STN TG]]="",db[[#This Row],[STN B]],db[[#This Row],[STN TG]]),db[[#This Row],[STN K]])</f>
        <v>PCS</v>
      </c>
      <c r="AE2620" s="78"/>
    </row>
    <row r="2621" spans="1:31" x14ac:dyDescent="0.25">
      <c r="A2621" s="40">
        <f t="shared" si="40"/>
        <v>2620</v>
      </c>
      <c r="B2621" s="5" t="str">
        <f>LOWER(SUBSTITUTE(SUBSTITUTE(SUBSTITUTE(SUBSTITUTE(SUBSTITUTE(SUBSTITUTE(SUBSTITUTE(SUBSTITUTE(db[[#This Row],[NB BM]]," ",),".",""),"-",""),"(",""),")",""),"/",""),"""",""),"+",""))</f>
        <v>asahanmejaxlg18106</v>
      </c>
      <c r="C2621" s="5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D2621" s="5" t="str">
        <f>LOWER(SUBSTITUTE(SUBSTITUTE(SUBSTITUTE(SUBSTITUTE(SUBSTITUTE(SUBSTITUTE(SUBSTITUTE(SUBSTITUTE(SUBSTITUTE(db[[#This Row],[NB PAJAK]]," ",""),"-",""),"(",""),")",""),".",""),",",""),"/",""),"""",""),"+",""))</f>
        <v/>
      </c>
      <c r="E262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asahanmejaxlg1810696pcsuntana</v>
      </c>
      <c r="F262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rautanmejaxlg1810696pcs</v>
      </c>
      <c r="G2621" s="5" t="str">
        <f>db[[#This Row],[NB NOTA_C]]&amp;LOWER(SUBSTITUTE(SUBSTITUTE(SUBSTITUTE(SUBSTITUTE(SUBSTITUTE(SUBSTITUTE(SUBSTITUTE(SUBSTITUTE(SUBSTITUTE(db[[#This Row],[FAKTUR]]," ",),".",""),"-",""),"(",""),")",""),",",""),"/",""),"""",""),"+",""))</f>
        <v>rautanmejaxlg18106untana</v>
      </c>
      <c r="H262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rautanmejaxlg1810696pcsuntana</v>
      </c>
      <c r="I2621" s="2" t="s">
        <v>801</v>
      </c>
      <c r="J2621" s="2" t="s">
        <v>1014</v>
      </c>
      <c r="K2621" s="14"/>
      <c r="L2621" s="2" t="s">
        <v>1336</v>
      </c>
      <c r="M2621" s="34" t="e">
        <f>IF(db[[#This Row],[NB NOTA_C]]="","",COUNTIF([2]!B_MSK[concat],db[[#This Row],[NB NOTA_C]]))</f>
        <v>#REF!</v>
      </c>
      <c r="N2621" s="14" t="s">
        <v>1349</v>
      </c>
      <c r="O2621" s="2" t="s">
        <v>1388</v>
      </c>
      <c r="P2621" s="2" t="s">
        <v>2413</v>
      </c>
      <c r="R2621" s="2" t="str">
        <f>IF(db[[#This Row],[QTY/ CTN]]="","",SUBSTITUTE(SUBSTITUTE(SUBSTITUTE(db[[#This Row],[QTY/ CTN]]," ","_",2),"(",""),")","")&amp;"_")</f>
        <v>96 PCS_</v>
      </c>
      <c r="S2621" s="2">
        <f>IF(db[[#This Row],[H_QTY/ CTN]]="","",SEARCH("_",db[[#This Row],[H_QTY/ CTN]]))</f>
        <v>7</v>
      </c>
      <c r="T2621" s="2">
        <f>IF(db[[#This Row],[H_QTY/ CTN]]="","",LEN(db[[#This Row],[H_QTY/ CTN]]))</f>
        <v>7</v>
      </c>
      <c r="U2621" s="41" t="str">
        <f>IF(db[[#This Row],[H_QTY/ CTN]]="","",LEFT(db[[#This Row],[H_QTY/ CTN]],db[[#This Row],[H_1]]-1))</f>
        <v>96 PCS</v>
      </c>
      <c r="V2621" s="40" t="str">
        <f>IF(NOT(db[[#This Row],[H_1]]=db[[#This Row],[H_2]]),MID(db[[#This Row],[H_QTY/ CTN]],db[[#This Row],[H_1]]+1,db[[#This Row],[H_2]]-db[[#This Row],[H_1]]-1),"")</f>
        <v/>
      </c>
      <c r="W2621" s="40" t="str">
        <f>IF(db[[#This Row],[QTY/ CTN B]]="","",LEFT(db[[#This Row],[QTY/ CTN B]],SEARCH(" ",db[[#This Row],[QTY/ CTN B]],1)-1))</f>
        <v>96</v>
      </c>
      <c r="X2621" s="40" t="str">
        <f>IF(db[[#This Row],[QTY/ CTN B]]="","",RIGHT(db[[#This Row],[QTY/ CTN B]],LEN(db[[#This Row],[QTY/ CTN B]])-SEARCH(" ",db[[#This Row],[QTY/ CTN B]],1)))</f>
        <v>PCS</v>
      </c>
      <c r="Y2621" s="40" t="str">
        <f>IF(db[[#This Row],[QTY/ CTN TG]]="",IF(db[[#This Row],[STN TG]]="","",12),LEFT(db[[#This Row],[QTY/ CTN TG]],SEARCH(" ",db[[#This Row],[QTY/ CTN TG]],1)-1))</f>
        <v/>
      </c>
      <c r="Z26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1" s="40" t="str">
        <f>IF(db[[#This Row],[STN K]]="","",IF(db[[#This Row],[STN TG]]="LSN",12,""))</f>
        <v/>
      </c>
      <c r="AB2621" s="40" t="str">
        <f>IF(db[[#This Row],[STN TG]]="LSN","PCS","")</f>
        <v/>
      </c>
      <c r="AC2621" s="40">
        <f>db[[#This Row],[QTY B]]*IF(db[[#This Row],[QTY TG]]="",1,db[[#This Row],[QTY TG]])*IF(db[[#This Row],[QTY K]]="",1,db[[#This Row],[QTY K]])</f>
        <v>96</v>
      </c>
      <c r="AD2621" s="40" t="str">
        <f>IF(db[[#This Row],[STN K]]="",IF(db[[#This Row],[STN TG]]="",db[[#This Row],[STN B]],db[[#This Row],[STN TG]]),db[[#This Row],[STN K]])</f>
        <v>PCS</v>
      </c>
      <c r="AE2621" s="40"/>
    </row>
    <row r="2622" spans="1:31" x14ac:dyDescent="0.25">
      <c r="A2622" s="40">
        <f t="shared" si="40"/>
        <v>2621</v>
      </c>
      <c r="B2622" s="5" t="str">
        <f>LOWER(SUBSTITUTE(SUBSTITUTE(SUBSTITUTE(SUBSTITUTE(SUBSTITUTE(SUBSTITUTE(SUBSTITUTE(SUBSTITUTE(db[[#This Row],[NB BM]]," ",),".",""),"-",""),"(",""),")",""),"/",""),"""",""),"+",""))</f>
        <v>asahanmejaxlg18107</v>
      </c>
      <c r="C2622" s="5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D2622" s="5" t="str">
        <f>LOWER(SUBSTITUTE(SUBSTITUTE(SUBSTITUTE(SUBSTITUTE(SUBSTITUTE(SUBSTITUTE(SUBSTITUTE(SUBSTITUTE(SUBSTITUTE(db[[#This Row],[NB PAJAK]]," ",""),"-",""),"(",""),")",""),".",""),",",""),"/",""),"""",""),"+",""))</f>
        <v/>
      </c>
      <c r="E262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asahanmejaxlg1810796pcsuntana</v>
      </c>
      <c r="F262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rautanmejaxlg1810796pcs</v>
      </c>
      <c r="G2622" s="5" t="str">
        <f>db[[#This Row],[NB NOTA_C]]&amp;LOWER(SUBSTITUTE(SUBSTITUTE(SUBSTITUTE(SUBSTITUTE(SUBSTITUTE(SUBSTITUTE(SUBSTITUTE(SUBSTITUTE(SUBSTITUTE(db[[#This Row],[FAKTUR]]," ",),".",""),"-",""),"(",""),")",""),",",""),"/",""),"""",""),"+",""))</f>
        <v>rautanmejaxlg18107untana</v>
      </c>
      <c r="H262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rautanmejaxlg1810796pcsuntana</v>
      </c>
      <c r="I2622" s="2" t="s">
        <v>802</v>
      </c>
      <c r="J2622" s="2" t="s">
        <v>1015</v>
      </c>
      <c r="K2622" s="1"/>
      <c r="L2622" s="2" t="s">
        <v>1336</v>
      </c>
      <c r="M2622" s="34" t="e">
        <f>IF(db[[#This Row],[NB NOTA_C]]="","",COUNTIF([2]!B_MSK[concat],db[[#This Row],[NB NOTA_C]]))</f>
        <v>#REF!</v>
      </c>
      <c r="N2622" s="14" t="s">
        <v>1349</v>
      </c>
      <c r="O2622" s="2" t="s">
        <v>1388</v>
      </c>
      <c r="P2622" s="2" t="s">
        <v>2413</v>
      </c>
      <c r="R2622" s="2" t="str">
        <f>IF(db[[#This Row],[QTY/ CTN]]="","",SUBSTITUTE(SUBSTITUTE(SUBSTITUTE(db[[#This Row],[QTY/ CTN]]," ","_",2),"(",""),")","")&amp;"_")</f>
        <v>96 PCS_</v>
      </c>
      <c r="S2622" s="2">
        <f>IF(db[[#This Row],[H_QTY/ CTN]]="","",SEARCH("_",db[[#This Row],[H_QTY/ CTN]]))</f>
        <v>7</v>
      </c>
      <c r="T2622" s="2">
        <f>IF(db[[#This Row],[H_QTY/ CTN]]="","",LEN(db[[#This Row],[H_QTY/ CTN]]))</f>
        <v>7</v>
      </c>
      <c r="U2622" s="41" t="str">
        <f>IF(db[[#This Row],[H_QTY/ CTN]]="","",LEFT(db[[#This Row],[H_QTY/ CTN]],db[[#This Row],[H_1]]-1))</f>
        <v>96 PCS</v>
      </c>
      <c r="V2622" s="40" t="str">
        <f>IF(NOT(db[[#This Row],[H_1]]=db[[#This Row],[H_2]]),MID(db[[#This Row],[H_QTY/ CTN]],db[[#This Row],[H_1]]+1,db[[#This Row],[H_2]]-db[[#This Row],[H_1]]-1),"")</f>
        <v/>
      </c>
      <c r="W2622" s="40" t="str">
        <f>IF(db[[#This Row],[QTY/ CTN B]]="","",LEFT(db[[#This Row],[QTY/ CTN B]],SEARCH(" ",db[[#This Row],[QTY/ CTN B]],1)-1))</f>
        <v>96</v>
      </c>
      <c r="X2622" s="40" t="str">
        <f>IF(db[[#This Row],[QTY/ CTN B]]="","",RIGHT(db[[#This Row],[QTY/ CTN B]],LEN(db[[#This Row],[QTY/ CTN B]])-SEARCH(" ",db[[#This Row],[QTY/ CTN B]],1)))</f>
        <v>PCS</v>
      </c>
      <c r="Y2622" s="40" t="str">
        <f>IF(db[[#This Row],[QTY/ CTN TG]]="",IF(db[[#This Row],[STN TG]]="","",12),LEFT(db[[#This Row],[QTY/ CTN TG]],SEARCH(" ",db[[#This Row],[QTY/ CTN TG]],1)-1))</f>
        <v/>
      </c>
      <c r="Z26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2" s="40" t="str">
        <f>IF(db[[#This Row],[STN K]]="","",IF(db[[#This Row],[STN TG]]="LSN",12,""))</f>
        <v/>
      </c>
      <c r="AB2622" s="40" t="str">
        <f>IF(db[[#This Row],[STN TG]]="LSN","PCS","")</f>
        <v/>
      </c>
      <c r="AC2622" s="40">
        <f>db[[#This Row],[QTY B]]*IF(db[[#This Row],[QTY TG]]="",1,db[[#This Row],[QTY TG]])*IF(db[[#This Row],[QTY K]]="",1,db[[#This Row],[QTY K]])</f>
        <v>96</v>
      </c>
      <c r="AD2622" s="40" t="str">
        <f>IF(db[[#This Row],[STN K]]="",IF(db[[#This Row],[STN TG]]="",db[[#This Row],[STN B]],db[[#This Row],[STN TG]]),db[[#This Row],[STN K]])</f>
        <v>PCS</v>
      </c>
      <c r="AE2622" s="40"/>
    </row>
    <row r="2623" spans="1:31" x14ac:dyDescent="0.25">
      <c r="A2623" s="40">
        <f t="shared" si="40"/>
        <v>2622</v>
      </c>
      <c r="B2623" s="5" t="str">
        <f>LOWER(SUBSTITUTE(SUBSTITUTE(SUBSTITUTE(SUBSTITUTE(SUBSTITUTE(SUBSTITUTE(SUBSTITUTE(SUBSTITUTE(db[[#This Row],[NB BM]]," ",),".",""),"-",""),"(",""),")",""),"/",""),"""",""),"+",""))</f>
        <v>asahantoplesgolden</v>
      </c>
      <c r="C2623" s="5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D2623" s="5" t="str">
        <f>LOWER(SUBSTITUTE(SUBSTITUTE(SUBSTITUTE(SUBSTITUTE(SUBSTITUTE(SUBSTITUTE(SUBSTITUTE(SUBSTITUTE(SUBSTITUTE(db[[#This Row],[NB PAJAK]]," ",""),"-",""),"(",""),")",""),".",""),",",""),"/",""),"""",""),"+",""))</f>
        <v/>
      </c>
      <c r="E262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asahantoplesgolden144boxuntana</v>
      </c>
      <c r="F262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rautantoples144box</v>
      </c>
      <c r="G2623" s="5" t="str">
        <f>db[[#This Row],[NB NOTA_C]]&amp;LOWER(SUBSTITUTE(SUBSTITUTE(SUBSTITUTE(SUBSTITUTE(SUBSTITUTE(SUBSTITUTE(SUBSTITUTE(SUBSTITUTE(SUBSTITUTE(db[[#This Row],[FAKTUR]]," ",),".",""),"-",""),"(",""),")",""),",",""),"/",""),"""",""),"+",""))</f>
        <v>rautantoplesuntana</v>
      </c>
      <c r="H262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rautantoples144boxuntana</v>
      </c>
      <c r="I2623" s="2" t="s">
        <v>803</v>
      </c>
      <c r="J2623" s="2" t="s">
        <v>1016</v>
      </c>
      <c r="K2623" s="14"/>
      <c r="L2623" s="2" t="s">
        <v>1336</v>
      </c>
      <c r="M2623" s="34" t="e">
        <f>IF(db[[#This Row],[NB NOTA_C]]="","",COUNTIF([2]!B_MSK[concat],db[[#This Row],[NB NOTA_C]]))</f>
        <v>#REF!</v>
      </c>
      <c r="N2623" s="14" t="s">
        <v>1350</v>
      </c>
      <c r="O2623" s="2" t="s">
        <v>1389</v>
      </c>
      <c r="P2623" s="2" t="s">
        <v>2413</v>
      </c>
      <c r="R2623" s="2" t="str">
        <f>IF(db[[#This Row],[QTY/ CTN]]="","",SUBSTITUTE(SUBSTITUTE(SUBSTITUTE(db[[#This Row],[QTY/ CTN]]," ","_",2),"(",""),")","")&amp;"_")</f>
        <v>144 BOX_</v>
      </c>
      <c r="S2623" s="2">
        <f>IF(db[[#This Row],[H_QTY/ CTN]]="","",SEARCH("_",db[[#This Row],[H_QTY/ CTN]]))</f>
        <v>8</v>
      </c>
      <c r="T2623" s="2">
        <f>IF(db[[#This Row],[H_QTY/ CTN]]="","",LEN(db[[#This Row],[H_QTY/ CTN]]))</f>
        <v>8</v>
      </c>
      <c r="U2623" s="41" t="str">
        <f>IF(db[[#This Row],[H_QTY/ CTN]]="","",LEFT(db[[#This Row],[H_QTY/ CTN]],db[[#This Row],[H_1]]-1))</f>
        <v>144 BOX</v>
      </c>
      <c r="V2623" s="40" t="str">
        <f>IF(NOT(db[[#This Row],[H_1]]=db[[#This Row],[H_2]]),MID(db[[#This Row],[H_QTY/ CTN]],db[[#This Row],[H_1]]+1,db[[#This Row],[H_2]]-db[[#This Row],[H_1]]-1),"")</f>
        <v/>
      </c>
      <c r="W2623" s="40" t="str">
        <f>IF(db[[#This Row],[QTY/ CTN B]]="","",LEFT(db[[#This Row],[QTY/ CTN B]],SEARCH(" ",db[[#This Row],[QTY/ CTN B]],1)-1))</f>
        <v>144</v>
      </c>
      <c r="X2623" s="40" t="str">
        <f>IF(db[[#This Row],[QTY/ CTN B]]="","",RIGHT(db[[#This Row],[QTY/ CTN B]],LEN(db[[#This Row],[QTY/ CTN B]])-SEARCH(" ",db[[#This Row],[QTY/ CTN B]],1)))</f>
        <v>BOX</v>
      </c>
      <c r="Y2623" s="40" t="str">
        <f>IF(db[[#This Row],[QTY/ CTN TG]]="",IF(db[[#This Row],[STN TG]]="","",12),LEFT(db[[#This Row],[QTY/ CTN TG]],SEARCH(" ",db[[#This Row],[QTY/ CTN TG]],1)-1))</f>
        <v/>
      </c>
      <c r="Z26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3" s="40" t="str">
        <f>IF(db[[#This Row],[STN K]]="","",IF(db[[#This Row],[STN TG]]="LSN",12,""))</f>
        <v/>
      </c>
      <c r="AB2623" s="40" t="str">
        <f>IF(db[[#This Row],[STN TG]]="LSN","PCS","")</f>
        <v/>
      </c>
      <c r="AC2623" s="40">
        <f>db[[#This Row],[QTY B]]*IF(db[[#This Row],[QTY TG]]="",1,db[[#This Row],[QTY TG]])*IF(db[[#This Row],[QTY K]]="",1,db[[#This Row],[QTY K]])</f>
        <v>144</v>
      </c>
      <c r="AD2623" s="40" t="str">
        <f>IF(db[[#This Row],[STN K]]="",IF(db[[#This Row],[STN TG]]="",db[[#This Row],[STN B]],db[[#This Row],[STN TG]]),db[[#This Row],[STN K]])</f>
        <v>BOX</v>
      </c>
      <c r="AE2623" s="40"/>
    </row>
    <row r="2624" spans="1:31" x14ac:dyDescent="0.25">
      <c r="A2624" s="40">
        <f t="shared" si="40"/>
        <v>2623</v>
      </c>
      <c r="B2624" s="5" t="str">
        <f>LOWER(SUBSTITUTE(SUBSTITUTE(SUBSTITUTE(SUBSTITUTE(SUBSTITUTE(SUBSTITUTE(SUBSTITUTE(SUBSTITUTE(db[[#This Row],[NB BM]]," ",),".",""),"-",""),"(",""),")",""),"/",""),"""",""),"+",""))</f>
        <v>isigeles220bts</v>
      </c>
      <c r="C2624" s="5" t="str">
        <f>LOWER(SUBSTITUTE(SUBSTITUTE(SUBSTITUTE(SUBSTITUTE(SUBSTITUTE(SUBSTITUTE(SUBSTITUTE(SUBSTITUTE(SUBSTITUTE(db[[#This Row],[NB NOTA]]," ",),".",""),"-",""),"(",""),")",""),",",""),"/",""),"""",""),"+",""))</f>
        <v>refilgeles220bts</v>
      </c>
      <c r="D2624" s="5" t="str">
        <f>LOWER(SUBSTITUTE(SUBSTITUTE(SUBSTITUTE(SUBSTITUTE(SUBSTITUTE(SUBSTITUTE(SUBSTITUTE(SUBSTITUTE(SUBSTITUTE(db[[#This Row],[NB PAJAK]]," ",""),"-",""),"(",""),")",""),".",""),",",""),"/",""),"""",""),"+",""))</f>
        <v/>
      </c>
      <c r="E262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isigeles220bts240pcsuntana</v>
      </c>
      <c r="F262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refilgeles220bts240pcs</v>
      </c>
      <c r="G2624" s="5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refilgeles220btsuntana</v>
      </c>
      <c r="H262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refilgeles220bts240pcsuntana</v>
      </c>
      <c r="I2624" s="2" t="s">
        <v>6883</v>
      </c>
      <c r="J2624" s="2" t="s">
        <v>6809</v>
      </c>
      <c r="K2624" s="14"/>
      <c r="L2624" s="2" t="s">
        <v>1336</v>
      </c>
      <c r="M2624" s="33" t="e">
        <f>IF(db[[#This Row],[NB NOTA_C]]="","",COUNTIF([2]!B_MSK[concat],db[[#This Row],[NB NOTA_C]]))</f>
        <v>#REF!</v>
      </c>
      <c r="N2624" s="9" t="s">
        <v>1369</v>
      </c>
      <c r="O2624" s="5" t="s">
        <v>1412</v>
      </c>
      <c r="P2624" s="2" t="s">
        <v>2426</v>
      </c>
      <c r="Q2624" s="5"/>
      <c r="R2624" s="5" t="str">
        <f>IF(db[[#This Row],[QTY/ CTN]]="","",SUBSTITUTE(SUBSTITUTE(SUBSTITUTE(db[[#This Row],[QTY/ CTN]]," ","_",2),"(",""),")","")&amp;"_")</f>
        <v>240 PCS_</v>
      </c>
      <c r="S2624" s="5">
        <f>IF(db[[#This Row],[H_QTY/ CTN]]="","",SEARCH("_",db[[#This Row],[H_QTY/ CTN]]))</f>
        <v>8</v>
      </c>
      <c r="T2624" s="5">
        <f>IF(db[[#This Row],[H_QTY/ CTN]]="","",LEN(db[[#This Row],[H_QTY/ CTN]]))</f>
        <v>8</v>
      </c>
      <c r="U2624" s="40" t="str">
        <f>IF(db[[#This Row],[H_QTY/ CTN]]="","",LEFT(db[[#This Row],[H_QTY/ CTN]],db[[#This Row],[H_1]]-1))</f>
        <v>240 PCS</v>
      </c>
      <c r="V2624" s="40" t="str">
        <f>IF(NOT(db[[#This Row],[H_1]]=db[[#This Row],[H_2]]),MID(db[[#This Row],[H_QTY/ CTN]],db[[#This Row],[H_1]]+1,db[[#This Row],[H_2]]-db[[#This Row],[H_1]]-1),"")</f>
        <v/>
      </c>
      <c r="W2624" s="40" t="str">
        <f>IF(db[[#This Row],[QTY/ CTN B]]="","",LEFT(db[[#This Row],[QTY/ CTN B]],SEARCH(" ",db[[#This Row],[QTY/ CTN B]],1)-1))</f>
        <v>240</v>
      </c>
      <c r="X2624" s="40" t="str">
        <f>IF(db[[#This Row],[QTY/ CTN B]]="","",RIGHT(db[[#This Row],[QTY/ CTN B]],LEN(db[[#This Row],[QTY/ CTN B]])-SEARCH(" ",db[[#This Row],[QTY/ CTN B]],1)))</f>
        <v>PCS</v>
      </c>
      <c r="Y2624" s="40" t="str">
        <f>IF(db[[#This Row],[QTY/ CTN TG]]="",IF(db[[#This Row],[STN TG]]="","",12),LEFT(db[[#This Row],[QTY/ CTN TG]],SEARCH(" ",db[[#This Row],[QTY/ CTN TG]],1)-1))</f>
        <v/>
      </c>
      <c r="Z26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4" s="40" t="str">
        <f>IF(db[[#This Row],[STN K]]="","",IF(db[[#This Row],[STN TG]]="LSN",12,""))</f>
        <v/>
      </c>
      <c r="AB2624" s="40" t="str">
        <f>IF(db[[#This Row],[STN TG]]="LSN","PCS","")</f>
        <v/>
      </c>
      <c r="AC2624" s="40">
        <f>db[[#This Row],[QTY B]]*IF(db[[#This Row],[QTY TG]]="",1,db[[#This Row],[QTY TG]])*IF(db[[#This Row],[QTY K]]="",1,db[[#This Row],[QTY K]])</f>
        <v>240</v>
      </c>
      <c r="AD2624" s="40" t="str">
        <f>IF(db[[#This Row],[STN K]]="",IF(db[[#This Row],[STN TG]]="",db[[#This Row],[STN B]],db[[#This Row],[STN TG]]),db[[#This Row],[STN K]])</f>
        <v>PCS</v>
      </c>
      <c r="AE2624" s="40"/>
    </row>
    <row r="2625" spans="1:31" x14ac:dyDescent="0.25">
      <c r="A2625" s="40">
        <f t="shared" si="40"/>
        <v>2624</v>
      </c>
      <c r="B2625" s="5" t="str">
        <f>LOWER(SUBSTITUTE(SUBSTITUTE(SUBSTITUTE(SUBSTITUTE(SUBSTITUTE(SUBSTITUTE(SUBSTITUTE(SUBSTITUTE(db[[#This Row],[NB BM]]," ",),".",""),"-",""),"(",""),")",""),"/",""),"""",""),"+",""))</f>
        <v>isigeles222doraemon</v>
      </c>
      <c r="C2625" s="5" t="str">
        <f>LOWER(SUBSTITUTE(SUBSTITUTE(SUBSTITUTE(SUBSTITUTE(SUBSTITUTE(SUBSTITUTE(SUBSTITUTE(SUBSTITUTE(SUBSTITUTE(db[[#This Row],[NB NOTA]]," ",),".",""),"-",""),"(",""),")",""),",",""),"/",""),"""",""),"+",""))</f>
        <v>refilgeles222doraemon</v>
      </c>
      <c r="D2625" s="5" t="str">
        <f>LOWER(SUBSTITUTE(SUBSTITUTE(SUBSTITUTE(SUBSTITUTE(SUBSTITUTE(SUBSTITUTE(SUBSTITUTE(SUBSTITUTE(SUBSTITUTE(db[[#This Row],[NB PAJAK]]," ",""),"-",""),"(",""),")",""),".",""),",",""),"/",""),"""",""),"+",""))</f>
        <v/>
      </c>
      <c r="E262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isigeles222doraemon240pcsuntana</v>
      </c>
      <c r="F262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refilgeles222doraemon240pcs</v>
      </c>
      <c r="G2625" s="5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refilgeles222doraemonuntana</v>
      </c>
      <c r="H262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refilgeles222doraemon240pcsuntana</v>
      </c>
      <c r="I2625" s="2" t="s">
        <v>6884</v>
      </c>
      <c r="J2625" s="2" t="s">
        <v>6810</v>
      </c>
      <c r="K2625" s="14"/>
      <c r="L2625" s="2" t="s">
        <v>1336</v>
      </c>
      <c r="M2625" s="33" t="e">
        <f>IF(db[[#This Row],[NB NOTA_C]]="","",COUNTIF([2]!B_MSK[concat],db[[#This Row],[NB NOTA_C]]))</f>
        <v>#REF!</v>
      </c>
      <c r="N2625" s="9" t="s">
        <v>1369</v>
      </c>
      <c r="O2625" s="5" t="s">
        <v>1412</v>
      </c>
      <c r="P2625" s="2" t="s">
        <v>2426</v>
      </c>
      <c r="Q2625" s="5"/>
      <c r="R2625" s="5" t="str">
        <f>IF(db[[#This Row],[QTY/ CTN]]="","",SUBSTITUTE(SUBSTITUTE(SUBSTITUTE(db[[#This Row],[QTY/ CTN]]," ","_",2),"(",""),")","")&amp;"_")</f>
        <v>240 PCS_</v>
      </c>
      <c r="S2625" s="5">
        <f>IF(db[[#This Row],[H_QTY/ CTN]]="","",SEARCH("_",db[[#This Row],[H_QTY/ CTN]]))</f>
        <v>8</v>
      </c>
      <c r="T2625" s="5">
        <f>IF(db[[#This Row],[H_QTY/ CTN]]="","",LEN(db[[#This Row],[H_QTY/ CTN]]))</f>
        <v>8</v>
      </c>
      <c r="U2625" s="40" t="str">
        <f>IF(db[[#This Row],[H_QTY/ CTN]]="","",LEFT(db[[#This Row],[H_QTY/ CTN]],db[[#This Row],[H_1]]-1))</f>
        <v>240 PCS</v>
      </c>
      <c r="V2625" s="40" t="str">
        <f>IF(NOT(db[[#This Row],[H_1]]=db[[#This Row],[H_2]]),MID(db[[#This Row],[H_QTY/ CTN]],db[[#This Row],[H_1]]+1,db[[#This Row],[H_2]]-db[[#This Row],[H_1]]-1),"")</f>
        <v/>
      </c>
      <c r="W2625" s="40" t="str">
        <f>IF(db[[#This Row],[QTY/ CTN B]]="","",LEFT(db[[#This Row],[QTY/ CTN B]],SEARCH(" ",db[[#This Row],[QTY/ CTN B]],1)-1))</f>
        <v>240</v>
      </c>
      <c r="X2625" s="40" t="str">
        <f>IF(db[[#This Row],[QTY/ CTN B]]="","",RIGHT(db[[#This Row],[QTY/ CTN B]],LEN(db[[#This Row],[QTY/ CTN B]])-SEARCH(" ",db[[#This Row],[QTY/ CTN B]],1)))</f>
        <v>PCS</v>
      </c>
      <c r="Y2625" s="40" t="str">
        <f>IF(db[[#This Row],[QTY/ CTN TG]]="",IF(db[[#This Row],[STN TG]]="","",12),LEFT(db[[#This Row],[QTY/ CTN TG]],SEARCH(" ",db[[#This Row],[QTY/ CTN TG]],1)-1))</f>
        <v/>
      </c>
      <c r="Z26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5" s="40" t="str">
        <f>IF(db[[#This Row],[STN K]]="","",IF(db[[#This Row],[STN TG]]="LSN",12,""))</f>
        <v/>
      </c>
      <c r="AB2625" s="40" t="str">
        <f>IF(db[[#This Row],[STN TG]]="LSN","PCS","")</f>
        <v/>
      </c>
      <c r="AC2625" s="40">
        <f>db[[#This Row],[QTY B]]*IF(db[[#This Row],[QTY TG]]="",1,db[[#This Row],[QTY TG]])*IF(db[[#This Row],[QTY K]]="",1,db[[#This Row],[QTY K]])</f>
        <v>240</v>
      </c>
      <c r="AD2625" s="40" t="str">
        <f>IF(db[[#This Row],[STN K]]="",IF(db[[#This Row],[STN TG]]="",db[[#This Row],[STN B]],db[[#This Row],[STN TG]]),db[[#This Row],[STN K]])</f>
        <v>PCS</v>
      </c>
      <c r="AE2625" s="40"/>
    </row>
    <row r="2626" spans="1:31" x14ac:dyDescent="0.25">
      <c r="A2626" s="40">
        <f t="shared" si="40"/>
        <v>2625</v>
      </c>
      <c r="B2626" s="5" t="str">
        <f>LOWER(SUBSTITUTE(SUBSTITUTE(SUBSTITUTE(SUBSTITUTE(SUBSTITUTE(SUBSTITUTE(SUBSTITUTE(SUBSTITUTE(db[[#This Row],[NB BM]]," ",),".",""),"-",""),"(",""),")",""),"/",""),"""",""),"+",""))</f>
        <v>isigeles223</v>
      </c>
      <c r="C2626" s="5" t="str">
        <f>LOWER(SUBSTITUTE(SUBSTITUTE(SUBSTITUTE(SUBSTITUTE(SUBSTITUTE(SUBSTITUTE(SUBSTITUTE(SUBSTITUTE(SUBSTITUTE(db[[#This Row],[NB NOTA]]," ",),".",""),"-",""),"(",""),")",""),",",""),"/",""),"""",""),"+",""))</f>
        <v>refilgeles223223</v>
      </c>
      <c r="D2626" s="5" t="str">
        <f>LOWER(SUBSTITUTE(SUBSTITUTE(SUBSTITUTE(SUBSTITUTE(SUBSTITUTE(SUBSTITUTE(SUBSTITUTE(SUBSTITUTE(SUBSTITUTE(db[[#This Row],[NB PAJAK]]," ",""),"-",""),"(",""),")",""),".",""),",",""),"/",""),"""",""),"+",""))</f>
        <v/>
      </c>
      <c r="E26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isigeles223240pcsuntana</v>
      </c>
      <c r="F26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refilgeles223223240pcs</v>
      </c>
      <c r="G2626" s="5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refilgeles223223untana</v>
      </c>
      <c r="H26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refilgeles223223240pcsuntana</v>
      </c>
      <c r="I2626" s="2" t="s">
        <v>6885</v>
      </c>
      <c r="J2626" s="2" t="s">
        <v>6815</v>
      </c>
      <c r="K2626" s="14"/>
      <c r="L2626" s="2" t="s">
        <v>1336</v>
      </c>
      <c r="M2626" s="33" t="e">
        <f>IF(db[[#This Row],[NB NOTA_C]]="","",COUNTIF([2]!B_MSK[concat],db[[#This Row],[NB NOTA_C]]))</f>
        <v>#REF!</v>
      </c>
      <c r="N2626" s="9" t="s">
        <v>1369</v>
      </c>
      <c r="O2626" s="5" t="s">
        <v>1412</v>
      </c>
      <c r="P2626" s="2" t="s">
        <v>2426</v>
      </c>
      <c r="Q2626" s="5"/>
      <c r="R2626" s="5" t="str">
        <f>IF(db[[#This Row],[QTY/ CTN]]="","",SUBSTITUTE(SUBSTITUTE(SUBSTITUTE(db[[#This Row],[QTY/ CTN]]," ","_",2),"(",""),")","")&amp;"_")</f>
        <v>240 PCS_</v>
      </c>
      <c r="S2626" s="5">
        <f>IF(db[[#This Row],[H_QTY/ CTN]]="","",SEARCH("_",db[[#This Row],[H_QTY/ CTN]]))</f>
        <v>8</v>
      </c>
      <c r="T2626" s="5">
        <f>IF(db[[#This Row],[H_QTY/ CTN]]="","",LEN(db[[#This Row],[H_QTY/ CTN]]))</f>
        <v>8</v>
      </c>
      <c r="U2626" s="40" t="str">
        <f>IF(db[[#This Row],[H_QTY/ CTN]]="","",LEFT(db[[#This Row],[H_QTY/ CTN]],db[[#This Row],[H_1]]-1))</f>
        <v>240 PCS</v>
      </c>
      <c r="V2626" s="40" t="str">
        <f>IF(NOT(db[[#This Row],[H_1]]=db[[#This Row],[H_2]]),MID(db[[#This Row],[H_QTY/ CTN]],db[[#This Row],[H_1]]+1,db[[#This Row],[H_2]]-db[[#This Row],[H_1]]-1),"")</f>
        <v/>
      </c>
      <c r="W2626" s="40" t="str">
        <f>IF(db[[#This Row],[QTY/ CTN B]]="","",LEFT(db[[#This Row],[QTY/ CTN B]],SEARCH(" ",db[[#This Row],[QTY/ CTN B]],1)-1))</f>
        <v>240</v>
      </c>
      <c r="X2626" s="40" t="str">
        <f>IF(db[[#This Row],[QTY/ CTN B]]="","",RIGHT(db[[#This Row],[QTY/ CTN B]],LEN(db[[#This Row],[QTY/ CTN B]])-SEARCH(" ",db[[#This Row],[QTY/ CTN B]],1)))</f>
        <v>PCS</v>
      </c>
      <c r="Y2626" s="40" t="str">
        <f>IF(db[[#This Row],[QTY/ CTN TG]]="",IF(db[[#This Row],[STN TG]]="","",12),LEFT(db[[#This Row],[QTY/ CTN TG]],SEARCH(" ",db[[#This Row],[QTY/ CTN TG]],1)-1))</f>
        <v/>
      </c>
      <c r="Z26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6" s="40" t="str">
        <f>IF(db[[#This Row],[STN K]]="","",IF(db[[#This Row],[STN TG]]="LSN",12,""))</f>
        <v/>
      </c>
      <c r="AB2626" s="40" t="str">
        <f>IF(db[[#This Row],[STN TG]]="LSN","PCS","")</f>
        <v/>
      </c>
      <c r="AC2626" s="40">
        <f>db[[#This Row],[QTY B]]*IF(db[[#This Row],[QTY TG]]="",1,db[[#This Row],[QTY TG]])*IF(db[[#This Row],[QTY K]]="",1,db[[#This Row],[QTY K]])</f>
        <v>240</v>
      </c>
      <c r="AD2626" s="40" t="str">
        <f>IF(db[[#This Row],[STN K]]="",IF(db[[#This Row],[STN TG]]="",db[[#This Row],[STN B]],db[[#This Row],[STN TG]]),db[[#This Row],[STN K]])</f>
        <v>PCS</v>
      </c>
      <c r="AE2626" s="40"/>
    </row>
    <row r="2627" spans="1:31" x14ac:dyDescent="0.25">
      <c r="A2627" s="40">
        <f t="shared" si="40"/>
        <v>2626</v>
      </c>
      <c r="B2627" s="5" t="str">
        <f>LOWER(SUBSTITUTE(SUBSTITUTE(SUBSTITUTE(SUBSTITUTE(SUBSTITUTE(SUBSTITUTE(SUBSTITUTE(SUBSTITUTE(db[[#This Row],[NB BM]]," ",),".",""),"-",""),"(",""),")",""),"/",""),"""",""),"+",""))</f>
        <v>isigeles225unicorn</v>
      </c>
      <c r="C2627" s="5" t="str">
        <f>LOWER(SUBSTITUTE(SUBSTITUTE(SUBSTITUTE(SUBSTITUTE(SUBSTITUTE(SUBSTITUTE(SUBSTITUTE(SUBSTITUTE(SUBSTITUTE(db[[#This Row],[NB NOTA]]," ",),".",""),"-",""),"(",""),")",""),",",""),"/",""),"""",""),"+",""))</f>
        <v>refilgeles225unicorn</v>
      </c>
      <c r="D2627" s="5" t="str">
        <f>LOWER(SUBSTITUTE(SUBSTITUTE(SUBSTITUTE(SUBSTITUTE(SUBSTITUTE(SUBSTITUTE(SUBSTITUTE(SUBSTITUTE(SUBSTITUTE(db[[#This Row],[NB PAJAK]]," ",""),"-",""),"(",""),")",""),".",""),",",""),"/",""),"""",""),"+",""))</f>
        <v/>
      </c>
      <c r="E26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isigeles225unicorn240pcsuntana</v>
      </c>
      <c r="F26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refilgeles225unicorn240pcs</v>
      </c>
      <c r="G2627" s="5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refilgeles225unicornuntana</v>
      </c>
      <c r="H26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refilgeles225unicorn240pcsuntana</v>
      </c>
      <c r="I2627" s="2" t="s">
        <v>6886</v>
      </c>
      <c r="J2627" s="2" t="s">
        <v>6816</v>
      </c>
      <c r="K2627" s="14"/>
      <c r="L2627" s="2" t="s">
        <v>1336</v>
      </c>
      <c r="M2627" s="33" t="e">
        <f>IF(db[[#This Row],[NB NOTA_C]]="","",COUNTIF([2]!B_MSK[concat],db[[#This Row],[NB NOTA_C]]))</f>
        <v>#REF!</v>
      </c>
      <c r="N2627" s="9" t="s">
        <v>1369</v>
      </c>
      <c r="O2627" s="5" t="s">
        <v>1412</v>
      </c>
      <c r="P2627" s="2" t="s">
        <v>2426</v>
      </c>
      <c r="Q2627" s="5"/>
      <c r="R2627" s="5" t="str">
        <f>IF(db[[#This Row],[QTY/ CTN]]="","",SUBSTITUTE(SUBSTITUTE(SUBSTITUTE(db[[#This Row],[QTY/ CTN]]," ","_",2),"(",""),")","")&amp;"_")</f>
        <v>240 PCS_</v>
      </c>
      <c r="S2627" s="5">
        <f>IF(db[[#This Row],[H_QTY/ CTN]]="","",SEARCH("_",db[[#This Row],[H_QTY/ CTN]]))</f>
        <v>8</v>
      </c>
      <c r="T2627" s="5">
        <f>IF(db[[#This Row],[H_QTY/ CTN]]="","",LEN(db[[#This Row],[H_QTY/ CTN]]))</f>
        <v>8</v>
      </c>
      <c r="U2627" s="40" t="str">
        <f>IF(db[[#This Row],[H_QTY/ CTN]]="","",LEFT(db[[#This Row],[H_QTY/ CTN]],db[[#This Row],[H_1]]-1))</f>
        <v>240 PCS</v>
      </c>
      <c r="V2627" s="40" t="str">
        <f>IF(NOT(db[[#This Row],[H_1]]=db[[#This Row],[H_2]]),MID(db[[#This Row],[H_QTY/ CTN]],db[[#This Row],[H_1]]+1,db[[#This Row],[H_2]]-db[[#This Row],[H_1]]-1),"")</f>
        <v/>
      </c>
      <c r="W2627" s="40" t="str">
        <f>IF(db[[#This Row],[QTY/ CTN B]]="","",LEFT(db[[#This Row],[QTY/ CTN B]],SEARCH(" ",db[[#This Row],[QTY/ CTN B]],1)-1))</f>
        <v>240</v>
      </c>
      <c r="X2627" s="40" t="str">
        <f>IF(db[[#This Row],[QTY/ CTN B]]="","",RIGHT(db[[#This Row],[QTY/ CTN B]],LEN(db[[#This Row],[QTY/ CTN B]])-SEARCH(" ",db[[#This Row],[QTY/ CTN B]],1)))</f>
        <v>PCS</v>
      </c>
      <c r="Y2627" s="40" t="str">
        <f>IF(db[[#This Row],[QTY/ CTN TG]]="",IF(db[[#This Row],[STN TG]]="","",12),LEFT(db[[#This Row],[QTY/ CTN TG]],SEARCH(" ",db[[#This Row],[QTY/ CTN TG]],1)-1))</f>
        <v/>
      </c>
      <c r="Z26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7" s="40" t="str">
        <f>IF(db[[#This Row],[STN K]]="","",IF(db[[#This Row],[STN TG]]="LSN",12,""))</f>
        <v/>
      </c>
      <c r="AB2627" s="40" t="str">
        <f>IF(db[[#This Row],[STN TG]]="LSN","PCS","")</f>
        <v/>
      </c>
      <c r="AC2627" s="40">
        <f>db[[#This Row],[QTY B]]*IF(db[[#This Row],[QTY TG]]="",1,db[[#This Row],[QTY TG]])*IF(db[[#This Row],[QTY K]]="",1,db[[#This Row],[QTY K]])</f>
        <v>240</v>
      </c>
      <c r="AD2627" s="40" t="str">
        <f>IF(db[[#This Row],[STN K]]="",IF(db[[#This Row],[STN TG]]="",db[[#This Row],[STN B]],db[[#This Row],[STN TG]]),db[[#This Row],[STN K]])</f>
        <v>PCS</v>
      </c>
      <c r="AE2627" s="40"/>
    </row>
    <row r="2628" spans="1:31" x14ac:dyDescent="0.25">
      <c r="A2628" s="40">
        <f t="shared" si="40"/>
        <v>2627</v>
      </c>
      <c r="B2628" s="5" t="str">
        <f>LOWER(SUBSTITUTE(SUBSTITUTE(SUBSTITUTE(SUBSTITUTE(SUBSTITUTE(SUBSTITUTE(SUBSTITUTE(SUBSTITUTE(db[[#This Row],[NB BM]]," ",),".",""),"-",""),"(",""),")",""),"/",""),"""",""),"+",""))</f>
        <v>isigeles226sanrio</v>
      </c>
      <c r="C2628" s="5" t="str">
        <f>LOWER(SUBSTITUTE(SUBSTITUTE(SUBSTITUTE(SUBSTITUTE(SUBSTITUTE(SUBSTITUTE(SUBSTITUTE(SUBSTITUTE(SUBSTITUTE(db[[#This Row],[NB NOTA]]," ",),".",""),"-",""),"(",""),")",""),",",""),"/",""),"""",""),"+",""))</f>
        <v>refilgeles226sanrio</v>
      </c>
      <c r="D2628" s="5" t="str">
        <f>LOWER(SUBSTITUTE(SUBSTITUTE(SUBSTITUTE(SUBSTITUTE(SUBSTITUTE(SUBSTITUTE(SUBSTITUTE(SUBSTITUTE(SUBSTITUTE(db[[#This Row],[NB PAJAK]]," ",""),"-",""),"(",""),")",""),".",""),",",""),"/",""),"""",""),"+",""))</f>
        <v/>
      </c>
      <c r="E262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isigeles226sanrio240pcsuntana</v>
      </c>
      <c r="F262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refilgeles226sanrio240pcs</v>
      </c>
      <c r="G2628" s="5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refilgeles226sanriountana</v>
      </c>
      <c r="H262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refilgeles226sanrio240pcsuntana</v>
      </c>
      <c r="I2628" s="2" t="s">
        <v>6887</v>
      </c>
      <c r="J2628" s="2" t="s">
        <v>6811</v>
      </c>
      <c r="K2628" s="14"/>
      <c r="L2628" s="2" t="s">
        <v>1336</v>
      </c>
      <c r="M2628" s="33" t="e">
        <f>IF(db[[#This Row],[NB NOTA_C]]="","",COUNTIF([2]!B_MSK[concat],db[[#This Row],[NB NOTA_C]]))</f>
        <v>#REF!</v>
      </c>
      <c r="N2628" s="9" t="s">
        <v>1369</v>
      </c>
      <c r="O2628" s="5" t="s">
        <v>1412</v>
      </c>
      <c r="P2628" s="2" t="s">
        <v>2426</v>
      </c>
      <c r="Q2628" s="5"/>
      <c r="R2628" s="5" t="str">
        <f>IF(db[[#This Row],[QTY/ CTN]]="","",SUBSTITUTE(SUBSTITUTE(SUBSTITUTE(db[[#This Row],[QTY/ CTN]]," ","_",2),"(",""),")","")&amp;"_")</f>
        <v>240 PCS_</v>
      </c>
      <c r="S2628" s="5">
        <f>IF(db[[#This Row],[H_QTY/ CTN]]="","",SEARCH("_",db[[#This Row],[H_QTY/ CTN]]))</f>
        <v>8</v>
      </c>
      <c r="T2628" s="5">
        <f>IF(db[[#This Row],[H_QTY/ CTN]]="","",LEN(db[[#This Row],[H_QTY/ CTN]]))</f>
        <v>8</v>
      </c>
      <c r="U2628" s="40" t="str">
        <f>IF(db[[#This Row],[H_QTY/ CTN]]="","",LEFT(db[[#This Row],[H_QTY/ CTN]],db[[#This Row],[H_1]]-1))</f>
        <v>240 PCS</v>
      </c>
      <c r="V2628" s="40" t="str">
        <f>IF(NOT(db[[#This Row],[H_1]]=db[[#This Row],[H_2]]),MID(db[[#This Row],[H_QTY/ CTN]],db[[#This Row],[H_1]]+1,db[[#This Row],[H_2]]-db[[#This Row],[H_1]]-1),"")</f>
        <v/>
      </c>
      <c r="W2628" s="40" t="str">
        <f>IF(db[[#This Row],[QTY/ CTN B]]="","",LEFT(db[[#This Row],[QTY/ CTN B]],SEARCH(" ",db[[#This Row],[QTY/ CTN B]],1)-1))</f>
        <v>240</v>
      </c>
      <c r="X2628" s="40" t="str">
        <f>IF(db[[#This Row],[QTY/ CTN B]]="","",RIGHT(db[[#This Row],[QTY/ CTN B]],LEN(db[[#This Row],[QTY/ CTN B]])-SEARCH(" ",db[[#This Row],[QTY/ CTN B]],1)))</f>
        <v>PCS</v>
      </c>
      <c r="Y2628" s="40" t="str">
        <f>IF(db[[#This Row],[QTY/ CTN TG]]="",IF(db[[#This Row],[STN TG]]="","",12),LEFT(db[[#This Row],[QTY/ CTN TG]],SEARCH(" ",db[[#This Row],[QTY/ CTN TG]],1)-1))</f>
        <v/>
      </c>
      <c r="Z26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8" s="40" t="str">
        <f>IF(db[[#This Row],[STN K]]="","",IF(db[[#This Row],[STN TG]]="LSN",12,""))</f>
        <v/>
      </c>
      <c r="AB2628" s="40" t="str">
        <f>IF(db[[#This Row],[STN TG]]="LSN","PCS","")</f>
        <v/>
      </c>
      <c r="AC2628" s="40">
        <f>db[[#This Row],[QTY B]]*IF(db[[#This Row],[QTY TG]]="",1,db[[#This Row],[QTY TG]])*IF(db[[#This Row],[QTY K]]="",1,db[[#This Row],[QTY K]])</f>
        <v>240</v>
      </c>
      <c r="AD2628" s="40" t="str">
        <f>IF(db[[#This Row],[STN K]]="",IF(db[[#This Row],[STN TG]]="",db[[#This Row],[STN B]],db[[#This Row],[STN TG]]),db[[#This Row],[STN K]])</f>
        <v>PCS</v>
      </c>
      <c r="AE2628" s="40"/>
    </row>
    <row r="2629" spans="1:31" x14ac:dyDescent="0.25">
      <c r="A2629" s="40">
        <f t="shared" si="40"/>
        <v>2628</v>
      </c>
      <c r="B2629" s="5" t="str">
        <f>LOWER(SUBSTITUTE(SUBSTITUTE(SUBSTITUTE(SUBSTITUTE(SUBSTITUTE(SUBSTITUTE(SUBSTITUTE(SUBSTITUTE(db[[#This Row],[NB BM]]," ",),".",""),"-",""),"(",""),")",""),"/",""),"""",""),"+",""))</f>
        <v>isigeles227tayo</v>
      </c>
      <c r="C2629" s="5" t="str">
        <f>LOWER(SUBSTITUTE(SUBSTITUTE(SUBSTITUTE(SUBSTITUTE(SUBSTITUTE(SUBSTITUTE(SUBSTITUTE(SUBSTITUTE(SUBSTITUTE(db[[#This Row],[NB NOTA]]," ",),".",""),"-",""),"(",""),")",""),",",""),"/",""),"""",""),"+",""))</f>
        <v>refilgeles227tayo</v>
      </c>
      <c r="D2629" s="5" t="str">
        <f>LOWER(SUBSTITUTE(SUBSTITUTE(SUBSTITUTE(SUBSTITUTE(SUBSTITUTE(SUBSTITUTE(SUBSTITUTE(SUBSTITUTE(SUBSTITUTE(db[[#This Row],[NB PAJAK]]," ",""),"-",""),"(",""),")",""),".",""),",",""),"/",""),"""",""),"+",""))</f>
        <v/>
      </c>
      <c r="E262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isigeles227tayo240pcsuntana</v>
      </c>
      <c r="F262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refilgeles227tayo240pcs</v>
      </c>
      <c r="G2629" s="5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refilgeles227tayountana</v>
      </c>
      <c r="H262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refilgeles227tayo240pcsuntana</v>
      </c>
      <c r="I2629" s="2" t="s">
        <v>6888</v>
      </c>
      <c r="J2629" s="2" t="s">
        <v>6812</v>
      </c>
      <c r="K2629" s="14"/>
      <c r="L2629" s="2" t="s">
        <v>1336</v>
      </c>
      <c r="M2629" s="33" t="e">
        <f>IF(db[[#This Row],[NB NOTA_C]]="","",COUNTIF([2]!B_MSK[concat],db[[#This Row],[NB NOTA_C]]))</f>
        <v>#REF!</v>
      </c>
      <c r="N2629" s="9" t="s">
        <v>1369</v>
      </c>
      <c r="O2629" s="5" t="s">
        <v>1412</v>
      </c>
      <c r="P2629" s="2" t="s">
        <v>2426</v>
      </c>
      <c r="Q2629" s="5"/>
      <c r="R2629" s="5" t="str">
        <f>IF(db[[#This Row],[QTY/ CTN]]="","",SUBSTITUTE(SUBSTITUTE(SUBSTITUTE(db[[#This Row],[QTY/ CTN]]," ","_",2),"(",""),")","")&amp;"_")</f>
        <v>240 PCS_</v>
      </c>
      <c r="S2629" s="5">
        <f>IF(db[[#This Row],[H_QTY/ CTN]]="","",SEARCH("_",db[[#This Row],[H_QTY/ CTN]]))</f>
        <v>8</v>
      </c>
      <c r="T2629" s="5">
        <f>IF(db[[#This Row],[H_QTY/ CTN]]="","",LEN(db[[#This Row],[H_QTY/ CTN]]))</f>
        <v>8</v>
      </c>
      <c r="U2629" s="40" t="str">
        <f>IF(db[[#This Row],[H_QTY/ CTN]]="","",LEFT(db[[#This Row],[H_QTY/ CTN]],db[[#This Row],[H_1]]-1))</f>
        <v>240 PCS</v>
      </c>
      <c r="V2629" s="40" t="str">
        <f>IF(NOT(db[[#This Row],[H_1]]=db[[#This Row],[H_2]]),MID(db[[#This Row],[H_QTY/ CTN]],db[[#This Row],[H_1]]+1,db[[#This Row],[H_2]]-db[[#This Row],[H_1]]-1),"")</f>
        <v/>
      </c>
      <c r="W2629" s="40" t="str">
        <f>IF(db[[#This Row],[QTY/ CTN B]]="","",LEFT(db[[#This Row],[QTY/ CTN B]],SEARCH(" ",db[[#This Row],[QTY/ CTN B]],1)-1))</f>
        <v>240</v>
      </c>
      <c r="X2629" s="40" t="str">
        <f>IF(db[[#This Row],[QTY/ CTN B]]="","",RIGHT(db[[#This Row],[QTY/ CTN B]],LEN(db[[#This Row],[QTY/ CTN B]])-SEARCH(" ",db[[#This Row],[QTY/ CTN B]],1)))</f>
        <v>PCS</v>
      </c>
      <c r="Y2629" s="40" t="str">
        <f>IF(db[[#This Row],[QTY/ CTN TG]]="",IF(db[[#This Row],[STN TG]]="","",12),LEFT(db[[#This Row],[QTY/ CTN TG]],SEARCH(" ",db[[#This Row],[QTY/ CTN TG]],1)-1))</f>
        <v/>
      </c>
      <c r="Z26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29" s="40" t="str">
        <f>IF(db[[#This Row],[STN K]]="","",IF(db[[#This Row],[STN TG]]="LSN",12,""))</f>
        <v/>
      </c>
      <c r="AB2629" s="40" t="str">
        <f>IF(db[[#This Row],[STN TG]]="LSN","PCS","")</f>
        <v/>
      </c>
      <c r="AC2629" s="40">
        <f>db[[#This Row],[QTY B]]*IF(db[[#This Row],[QTY TG]]="",1,db[[#This Row],[QTY TG]])*IF(db[[#This Row],[QTY K]]="",1,db[[#This Row],[QTY K]])</f>
        <v>240</v>
      </c>
      <c r="AD2629" s="40" t="str">
        <f>IF(db[[#This Row],[STN K]]="",IF(db[[#This Row],[STN TG]]="",db[[#This Row],[STN B]],db[[#This Row],[STN TG]]),db[[#This Row],[STN K]])</f>
        <v>PCS</v>
      </c>
      <c r="AE2629" s="40"/>
    </row>
    <row r="2630" spans="1:31" x14ac:dyDescent="0.25">
      <c r="A2630" s="40">
        <f t="shared" si="40"/>
        <v>2629</v>
      </c>
      <c r="B2630" s="5" t="str">
        <f>LOWER(SUBSTITUTE(SUBSTITUTE(SUBSTITUTE(SUBSTITUTE(SUBSTITUTE(SUBSTITUTE(SUBSTITUTE(SUBSTITUTE(db[[#This Row],[NB BM]]," ",),".",""),"-",""),"(",""),")",""),"/",""),"""",""),"+",""))</f>
        <v>isigeles228superheroes</v>
      </c>
      <c r="C2630" s="5" t="str">
        <f>LOWER(SUBSTITUTE(SUBSTITUTE(SUBSTITUTE(SUBSTITUTE(SUBSTITUTE(SUBSTITUTE(SUBSTITUTE(SUBSTITUTE(SUBSTITUTE(db[[#This Row],[NB NOTA]]," ",),".",""),"-",""),"(",""),")",""),",",""),"/",""),"""",""),"+",""))</f>
        <v>refilgeles228suoerhero</v>
      </c>
      <c r="D2630" s="5" t="str">
        <f>LOWER(SUBSTITUTE(SUBSTITUTE(SUBSTITUTE(SUBSTITUTE(SUBSTITUTE(SUBSTITUTE(SUBSTITUTE(SUBSTITUTE(SUBSTITUTE(db[[#This Row],[NB PAJAK]]," ",""),"-",""),"(",""),")",""),".",""),",",""),"/",""),"""",""),"+",""))</f>
        <v/>
      </c>
      <c r="E263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isigeles228superheroes240pcsuntana</v>
      </c>
      <c r="F263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refilgeles228suoerhero240pcs</v>
      </c>
      <c r="G2630" s="5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refilgeles228suoerherountana</v>
      </c>
      <c r="H263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refilgeles228suoerhero240pcsuntana</v>
      </c>
      <c r="I2630" s="2" t="s">
        <v>6889</v>
      </c>
      <c r="J2630" s="2" t="s">
        <v>6813</v>
      </c>
      <c r="K2630" s="14"/>
      <c r="L2630" s="2" t="s">
        <v>1336</v>
      </c>
      <c r="M2630" s="33" t="e">
        <f>IF(db[[#This Row],[NB NOTA_C]]="","",COUNTIF([2]!B_MSK[concat],db[[#This Row],[NB NOTA_C]]))</f>
        <v>#REF!</v>
      </c>
      <c r="N2630" s="9" t="s">
        <v>1369</v>
      </c>
      <c r="O2630" s="5" t="s">
        <v>1412</v>
      </c>
      <c r="P2630" s="2" t="s">
        <v>2426</v>
      </c>
      <c r="Q2630" s="5"/>
      <c r="R2630" s="5" t="str">
        <f>IF(db[[#This Row],[QTY/ CTN]]="","",SUBSTITUTE(SUBSTITUTE(SUBSTITUTE(db[[#This Row],[QTY/ CTN]]," ","_",2),"(",""),")","")&amp;"_")</f>
        <v>240 PCS_</v>
      </c>
      <c r="S2630" s="5">
        <f>IF(db[[#This Row],[H_QTY/ CTN]]="","",SEARCH("_",db[[#This Row],[H_QTY/ CTN]]))</f>
        <v>8</v>
      </c>
      <c r="T2630" s="5">
        <f>IF(db[[#This Row],[H_QTY/ CTN]]="","",LEN(db[[#This Row],[H_QTY/ CTN]]))</f>
        <v>8</v>
      </c>
      <c r="U2630" s="40" t="str">
        <f>IF(db[[#This Row],[H_QTY/ CTN]]="","",LEFT(db[[#This Row],[H_QTY/ CTN]],db[[#This Row],[H_1]]-1))</f>
        <v>240 PCS</v>
      </c>
      <c r="V2630" s="40" t="str">
        <f>IF(NOT(db[[#This Row],[H_1]]=db[[#This Row],[H_2]]),MID(db[[#This Row],[H_QTY/ CTN]],db[[#This Row],[H_1]]+1,db[[#This Row],[H_2]]-db[[#This Row],[H_1]]-1),"")</f>
        <v/>
      </c>
      <c r="W2630" s="40" t="str">
        <f>IF(db[[#This Row],[QTY/ CTN B]]="","",LEFT(db[[#This Row],[QTY/ CTN B]],SEARCH(" ",db[[#This Row],[QTY/ CTN B]],1)-1))</f>
        <v>240</v>
      </c>
      <c r="X2630" s="40" t="str">
        <f>IF(db[[#This Row],[QTY/ CTN B]]="","",RIGHT(db[[#This Row],[QTY/ CTN B]],LEN(db[[#This Row],[QTY/ CTN B]])-SEARCH(" ",db[[#This Row],[QTY/ CTN B]],1)))</f>
        <v>PCS</v>
      </c>
      <c r="Y2630" s="40" t="str">
        <f>IF(db[[#This Row],[QTY/ CTN TG]]="",IF(db[[#This Row],[STN TG]]="","",12),LEFT(db[[#This Row],[QTY/ CTN TG]],SEARCH(" ",db[[#This Row],[QTY/ CTN TG]],1)-1))</f>
        <v/>
      </c>
      <c r="Z26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30" s="40" t="str">
        <f>IF(db[[#This Row],[STN K]]="","",IF(db[[#This Row],[STN TG]]="LSN",12,""))</f>
        <v/>
      </c>
      <c r="AB2630" s="40" t="str">
        <f>IF(db[[#This Row],[STN TG]]="LSN","PCS","")</f>
        <v/>
      </c>
      <c r="AC2630" s="40">
        <f>db[[#This Row],[QTY B]]*IF(db[[#This Row],[QTY TG]]="",1,db[[#This Row],[QTY TG]])*IF(db[[#This Row],[QTY K]]="",1,db[[#This Row],[QTY K]])</f>
        <v>240</v>
      </c>
      <c r="AD2630" s="40" t="str">
        <f>IF(db[[#This Row],[STN K]]="",IF(db[[#This Row],[STN TG]]="",db[[#This Row],[STN B]],db[[#This Row],[STN TG]]),db[[#This Row],[STN K]])</f>
        <v>PCS</v>
      </c>
      <c r="AE2630" s="40"/>
    </row>
    <row r="2631" spans="1:31" x14ac:dyDescent="0.25">
      <c r="A2631" s="40">
        <f t="shared" si="40"/>
        <v>2630</v>
      </c>
      <c r="B2631" s="5" t="str">
        <f>LOWER(SUBSTITUTE(SUBSTITUTE(SUBSTITUTE(SUBSTITUTE(SUBSTITUTE(SUBSTITUTE(SUBSTITUTE(SUBSTITUTE(db[[#This Row],[NB BM]]," ",),".",""),"-",""),"(",""),")",""),"/",""),"""",""),"+",""))</f>
        <v>isigeles230dino</v>
      </c>
      <c r="C2631" s="5" t="str">
        <f>LOWER(SUBSTITUTE(SUBSTITUTE(SUBSTITUTE(SUBSTITUTE(SUBSTITUTE(SUBSTITUTE(SUBSTITUTE(SUBSTITUTE(SUBSTITUTE(db[[#This Row],[NB NOTA]]," ",),".",""),"-",""),"(",""),")",""),",",""),"/",""),"""",""),"+",""))</f>
        <v>refilgeles230dino</v>
      </c>
      <c r="D2631" s="5" t="str">
        <f>LOWER(SUBSTITUTE(SUBSTITUTE(SUBSTITUTE(SUBSTITUTE(SUBSTITUTE(SUBSTITUTE(SUBSTITUTE(SUBSTITUTE(SUBSTITUTE(db[[#This Row],[NB PAJAK]]," ",""),"-",""),"(",""),")",""),".",""),",",""),"/",""),"""",""),"+",""))</f>
        <v/>
      </c>
      <c r="E263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isigeles230dino240pcsuntana</v>
      </c>
      <c r="F263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refilgeles230dino240pcs</v>
      </c>
      <c r="G2631" s="5" t="str">
        <f>db[[#This Row],[NB NOTA_C]]&amp;LOWER(SUBSTITUTE(SUBSTITUTE(SUBSTITUTE(SUBSTITUTE(SUBSTITUTE(SUBSTITUTE(SUBSTITUTE(SUBSTITUTE(SUBSTITUTE(db[[#This Row],[FAKTUR]]," ",),".",""),"-",""),"(",""),")",""),",",""),"/",""),"""",""),"+",""))</f>
        <v>refilgeles230dinountana</v>
      </c>
      <c r="H263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refilgeles230dino240pcsuntana</v>
      </c>
      <c r="I2631" s="2" t="s">
        <v>6890</v>
      </c>
      <c r="J2631" s="2" t="s">
        <v>6814</v>
      </c>
      <c r="K2631" s="14"/>
      <c r="L2631" s="2" t="s">
        <v>1336</v>
      </c>
      <c r="M2631" s="33" t="e">
        <f>IF(db[[#This Row],[NB NOTA_C]]="","",COUNTIF([2]!B_MSK[concat],db[[#This Row],[NB NOTA_C]]))</f>
        <v>#REF!</v>
      </c>
      <c r="N2631" s="9" t="s">
        <v>1369</v>
      </c>
      <c r="O2631" s="5" t="s">
        <v>1412</v>
      </c>
      <c r="P2631" s="2" t="s">
        <v>2426</v>
      </c>
      <c r="Q2631" s="5"/>
      <c r="R2631" s="5" t="str">
        <f>IF(db[[#This Row],[QTY/ CTN]]="","",SUBSTITUTE(SUBSTITUTE(SUBSTITUTE(db[[#This Row],[QTY/ CTN]]," ","_",2),"(",""),")","")&amp;"_")</f>
        <v>240 PCS_</v>
      </c>
      <c r="S2631" s="5">
        <f>IF(db[[#This Row],[H_QTY/ CTN]]="","",SEARCH("_",db[[#This Row],[H_QTY/ CTN]]))</f>
        <v>8</v>
      </c>
      <c r="T2631" s="5">
        <f>IF(db[[#This Row],[H_QTY/ CTN]]="","",LEN(db[[#This Row],[H_QTY/ CTN]]))</f>
        <v>8</v>
      </c>
      <c r="U2631" s="40" t="str">
        <f>IF(db[[#This Row],[H_QTY/ CTN]]="","",LEFT(db[[#This Row],[H_QTY/ CTN]],db[[#This Row],[H_1]]-1))</f>
        <v>240 PCS</v>
      </c>
      <c r="V2631" s="40" t="str">
        <f>IF(NOT(db[[#This Row],[H_1]]=db[[#This Row],[H_2]]),MID(db[[#This Row],[H_QTY/ CTN]],db[[#This Row],[H_1]]+1,db[[#This Row],[H_2]]-db[[#This Row],[H_1]]-1),"")</f>
        <v/>
      </c>
      <c r="W2631" s="40" t="str">
        <f>IF(db[[#This Row],[QTY/ CTN B]]="","",LEFT(db[[#This Row],[QTY/ CTN B]],SEARCH(" ",db[[#This Row],[QTY/ CTN B]],1)-1))</f>
        <v>240</v>
      </c>
      <c r="X2631" s="40" t="str">
        <f>IF(db[[#This Row],[QTY/ CTN B]]="","",RIGHT(db[[#This Row],[QTY/ CTN B]],LEN(db[[#This Row],[QTY/ CTN B]])-SEARCH(" ",db[[#This Row],[QTY/ CTN B]],1)))</f>
        <v>PCS</v>
      </c>
      <c r="Y2631" s="40" t="str">
        <f>IF(db[[#This Row],[QTY/ CTN TG]]="",IF(db[[#This Row],[STN TG]]="","",12),LEFT(db[[#This Row],[QTY/ CTN TG]],SEARCH(" ",db[[#This Row],[QTY/ CTN TG]],1)-1))</f>
        <v/>
      </c>
      <c r="Z26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31" s="40" t="str">
        <f>IF(db[[#This Row],[STN K]]="","",IF(db[[#This Row],[STN TG]]="LSN",12,""))</f>
        <v/>
      </c>
      <c r="AB2631" s="40" t="str">
        <f>IF(db[[#This Row],[STN TG]]="LSN","PCS","")</f>
        <v/>
      </c>
      <c r="AC2631" s="40">
        <f>db[[#This Row],[QTY B]]*IF(db[[#This Row],[QTY TG]]="",1,db[[#This Row],[QTY TG]])*IF(db[[#This Row],[QTY K]]="",1,db[[#This Row],[QTY K]])</f>
        <v>240</v>
      </c>
      <c r="AD2631" s="40" t="str">
        <f>IF(db[[#This Row],[STN K]]="",IF(db[[#This Row],[STN TG]]="",db[[#This Row],[STN B]],db[[#This Row],[STN TG]]),db[[#This Row],[STN K]])</f>
        <v>PCS</v>
      </c>
      <c r="AE2631" s="40"/>
    </row>
    <row r="2632" spans="1:31" x14ac:dyDescent="0.25">
      <c r="A2632" s="40">
        <f t="shared" si="40"/>
        <v>2631</v>
      </c>
      <c r="B2632" s="5" t="str">
        <f>LOWER(SUBSTITUTE(SUBSTITUTE(SUBSTITUTE(SUBSTITUTE(SUBSTITUTE(SUBSTITUTE(SUBSTITUTE(SUBSTITUTE(db[[#This Row],[NB BM]]," ",),".",""),"-",""),"(",""),")",""),"/",""),"""",""),"+",""))</f>
        <v>isigelfancyvrg2008bt21b</v>
      </c>
      <c r="C2632" s="5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D2632" s="5" t="str">
        <f>LOWER(SUBSTITUTE(SUBSTITUTE(SUBSTITUTE(SUBSTITUTE(SUBSTITUTE(SUBSTITUTE(SUBSTITUTE(SUBSTITUTE(SUBSTITUTE(db[[#This Row],[NB PAJAK]]," ",""),"-",""),"(",""),")",""),".",""),",",""),"/",""),"""",""),"+",""))</f>
        <v/>
      </c>
      <c r="E26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isigelfancyvrg2008bt21b240boxuntana</v>
      </c>
      <c r="F26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refillgelfancyvrg2008bt21b240box</v>
      </c>
      <c r="G2632" s="5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refillgelfancyvrg2008bt21buntana</v>
      </c>
      <c r="H26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refillgelfancyvrg2008bt21b240boxuntana</v>
      </c>
      <c r="I2632" s="2" t="s">
        <v>3302</v>
      </c>
      <c r="J2632" s="2" t="s">
        <v>3270</v>
      </c>
      <c r="K2632" s="14"/>
      <c r="L2632" s="2" t="s">
        <v>1336</v>
      </c>
      <c r="M2632" s="33" t="e">
        <f>IF(db[[#This Row],[NB NOTA_C]]="","",COUNTIF([2]!B_MSK[concat],db[[#This Row],[NB NOTA_C]]))</f>
        <v>#REF!</v>
      </c>
      <c r="N2632" s="9" t="s">
        <v>1369</v>
      </c>
      <c r="O2632" s="5" t="s">
        <v>2692</v>
      </c>
      <c r="P2632" s="2" t="s">
        <v>2426</v>
      </c>
      <c r="Q2632" s="5"/>
      <c r="R2632" s="5" t="str">
        <f>IF(db[[#This Row],[QTY/ CTN]]="","",SUBSTITUTE(SUBSTITUTE(SUBSTITUTE(db[[#This Row],[QTY/ CTN]]," ","_",2),"(",""),")","")&amp;"_")</f>
        <v>240 BOX_</v>
      </c>
      <c r="S2632" s="5">
        <f>IF(db[[#This Row],[H_QTY/ CTN]]="","",SEARCH("_",db[[#This Row],[H_QTY/ CTN]]))</f>
        <v>8</v>
      </c>
      <c r="T2632" s="5">
        <f>IF(db[[#This Row],[H_QTY/ CTN]]="","",LEN(db[[#This Row],[H_QTY/ CTN]]))</f>
        <v>8</v>
      </c>
      <c r="U2632" s="40" t="str">
        <f>IF(db[[#This Row],[H_QTY/ CTN]]="","",LEFT(db[[#This Row],[H_QTY/ CTN]],db[[#This Row],[H_1]]-1))</f>
        <v>240 BOX</v>
      </c>
      <c r="V2632" s="40" t="str">
        <f>IF(NOT(db[[#This Row],[H_1]]=db[[#This Row],[H_2]]),MID(db[[#This Row],[H_QTY/ CTN]],db[[#This Row],[H_1]]+1,db[[#This Row],[H_2]]-db[[#This Row],[H_1]]-1),"")</f>
        <v/>
      </c>
      <c r="W2632" s="40" t="str">
        <f>IF(db[[#This Row],[QTY/ CTN B]]="","",LEFT(db[[#This Row],[QTY/ CTN B]],SEARCH(" ",db[[#This Row],[QTY/ CTN B]],1)-1))</f>
        <v>240</v>
      </c>
      <c r="X2632" s="40" t="str">
        <f>IF(db[[#This Row],[QTY/ CTN B]]="","",RIGHT(db[[#This Row],[QTY/ CTN B]],LEN(db[[#This Row],[QTY/ CTN B]])-SEARCH(" ",db[[#This Row],[QTY/ CTN B]],1)))</f>
        <v>BOX</v>
      </c>
      <c r="Y2632" s="40" t="str">
        <f>IF(db[[#This Row],[QTY/ CTN TG]]="",IF(db[[#This Row],[STN TG]]="","",12),LEFT(db[[#This Row],[QTY/ CTN TG]],SEARCH(" ",db[[#This Row],[QTY/ CTN TG]],1)-1))</f>
        <v/>
      </c>
      <c r="Z26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32" s="40" t="str">
        <f>IF(db[[#This Row],[STN K]]="","",IF(db[[#This Row],[STN TG]]="LSN",12,""))</f>
        <v/>
      </c>
      <c r="AB2632" s="40" t="str">
        <f>IF(db[[#This Row],[STN TG]]="LSN","PCS","")</f>
        <v/>
      </c>
      <c r="AC2632" s="40">
        <f>db[[#This Row],[QTY B]]*IF(db[[#This Row],[QTY TG]]="",1,db[[#This Row],[QTY TG]])*IF(db[[#This Row],[QTY K]]="",1,db[[#This Row],[QTY K]])</f>
        <v>240</v>
      </c>
      <c r="AD2632" s="40" t="str">
        <f>IF(db[[#This Row],[STN K]]="",IF(db[[#This Row],[STN TG]]="",db[[#This Row],[STN B]],db[[#This Row],[STN TG]]),db[[#This Row],[STN K]])</f>
        <v>BOX</v>
      </c>
      <c r="AE2632" s="40"/>
    </row>
    <row r="2633" spans="1:31" x14ac:dyDescent="0.25">
      <c r="A2633" s="40">
        <f t="shared" si="40"/>
        <v>2632</v>
      </c>
      <c r="B2633" s="5" t="str">
        <f>LOWER(SUBSTITUTE(SUBSTITUTE(SUBSTITUTE(SUBSTITUTE(SUBSTITUTE(SUBSTITUTE(SUBSTITUTE(SUBSTITUTE(db[[#This Row],[NB BM]]," ",),".",""),"-",""),"(",""),")",""),"/",""),"""",""),"+",""))</f>
        <v>isigelfancyvrg2013bt21c</v>
      </c>
      <c r="C2633" s="5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D2633" s="5" t="str">
        <f>LOWER(SUBSTITUTE(SUBSTITUTE(SUBSTITUTE(SUBSTITUTE(SUBSTITUTE(SUBSTITUTE(SUBSTITUTE(SUBSTITUTE(SUBSTITUTE(db[[#This Row],[NB PAJAK]]," ",""),"-",""),"(",""),")",""),".",""),",",""),"/",""),"""",""),"+",""))</f>
        <v/>
      </c>
      <c r="E26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isigelfancyvrg2013bt21c240boxuntana</v>
      </c>
      <c r="F26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refillgelfancyvrg2013bt21c240box</v>
      </c>
      <c r="G2633" s="5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refillgelfancyvrg2013bt21cuntana</v>
      </c>
      <c r="H26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refillgelfancyvrg2013bt21c240boxuntana</v>
      </c>
      <c r="I2633" s="2" t="s">
        <v>3303</v>
      </c>
      <c r="J2633" s="2" t="s">
        <v>3271</v>
      </c>
      <c r="K2633" s="14"/>
      <c r="L2633" s="2" t="s">
        <v>1336</v>
      </c>
      <c r="M2633" s="33" t="e">
        <f>IF(db[[#This Row],[NB NOTA_C]]="","",COUNTIF([2]!B_MSK[concat],db[[#This Row],[NB NOTA_C]]))</f>
        <v>#REF!</v>
      </c>
      <c r="N2633" s="9" t="s">
        <v>1369</v>
      </c>
      <c r="O2633" s="5" t="s">
        <v>2692</v>
      </c>
      <c r="P2633" s="2" t="s">
        <v>2426</v>
      </c>
      <c r="Q2633" s="5"/>
      <c r="R2633" s="5" t="str">
        <f>IF(db[[#This Row],[QTY/ CTN]]="","",SUBSTITUTE(SUBSTITUTE(SUBSTITUTE(db[[#This Row],[QTY/ CTN]]," ","_",2),"(",""),")","")&amp;"_")</f>
        <v>240 BOX_</v>
      </c>
      <c r="S2633" s="5">
        <f>IF(db[[#This Row],[H_QTY/ CTN]]="","",SEARCH("_",db[[#This Row],[H_QTY/ CTN]]))</f>
        <v>8</v>
      </c>
      <c r="T2633" s="5">
        <f>IF(db[[#This Row],[H_QTY/ CTN]]="","",LEN(db[[#This Row],[H_QTY/ CTN]]))</f>
        <v>8</v>
      </c>
      <c r="U2633" s="40" t="str">
        <f>IF(db[[#This Row],[H_QTY/ CTN]]="","",LEFT(db[[#This Row],[H_QTY/ CTN]],db[[#This Row],[H_1]]-1))</f>
        <v>240 BOX</v>
      </c>
      <c r="V2633" s="40" t="str">
        <f>IF(NOT(db[[#This Row],[H_1]]=db[[#This Row],[H_2]]),MID(db[[#This Row],[H_QTY/ CTN]],db[[#This Row],[H_1]]+1,db[[#This Row],[H_2]]-db[[#This Row],[H_1]]-1),"")</f>
        <v/>
      </c>
      <c r="W2633" s="40" t="str">
        <f>IF(db[[#This Row],[QTY/ CTN B]]="","",LEFT(db[[#This Row],[QTY/ CTN B]],SEARCH(" ",db[[#This Row],[QTY/ CTN B]],1)-1))</f>
        <v>240</v>
      </c>
      <c r="X2633" s="40" t="str">
        <f>IF(db[[#This Row],[QTY/ CTN B]]="","",RIGHT(db[[#This Row],[QTY/ CTN B]],LEN(db[[#This Row],[QTY/ CTN B]])-SEARCH(" ",db[[#This Row],[QTY/ CTN B]],1)))</f>
        <v>BOX</v>
      </c>
      <c r="Y2633" s="40" t="str">
        <f>IF(db[[#This Row],[QTY/ CTN TG]]="",IF(db[[#This Row],[STN TG]]="","",12),LEFT(db[[#This Row],[QTY/ CTN TG]],SEARCH(" ",db[[#This Row],[QTY/ CTN TG]],1)-1))</f>
        <v/>
      </c>
      <c r="Z26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33" s="40" t="str">
        <f>IF(db[[#This Row],[STN K]]="","",IF(db[[#This Row],[STN TG]]="LSN",12,""))</f>
        <v/>
      </c>
      <c r="AB2633" s="40" t="str">
        <f>IF(db[[#This Row],[STN TG]]="LSN","PCS","")</f>
        <v/>
      </c>
      <c r="AC2633" s="40">
        <f>db[[#This Row],[QTY B]]*IF(db[[#This Row],[QTY TG]]="",1,db[[#This Row],[QTY TG]])*IF(db[[#This Row],[QTY K]]="",1,db[[#This Row],[QTY K]])</f>
        <v>240</v>
      </c>
      <c r="AD2633" s="40" t="str">
        <f>IF(db[[#This Row],[STN K]]="",IF(db[[#This Row],[STN TG]]="",db[[#This Row],[STN B]],db[[#This Row],[STN TG]]),db[[#This Row],[STN K]])</f>
        <v>BOX</v>
      </c>
      <c r="AE2633" s="40"/>
    </row>
    <row r="2634" spans="1:31" x14ac:dyDescent="0.25">
      <c r="A2634" s="40">
        <f t="shared" si="40"/>
        <v>2633</v>
      </c>
      <c r="B2634" s="5" t="str">
        <f>LOWER(SUBSTITUTE(SUBSTITUTE(SUBSTITUTE(SUBSTITUTE(SUBSTITUTE(SUBSTITUTE(SUBSTITUTE(SUBSTITUTE(db[[#This Row],[NB BM]]," ",),".",""),"-",""),"(",""),")",""),"/",""),"""",""),"+",""))</f>
        <v>isigelfancyvrg2015princess</v>
      </c>
      <c r="C2634" s="5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D2634" s="5" t="str">
        <f>LOWER(SUBSTITUTE(SUBSTITUTE(SUBSTITUTE(SUBSTITUTE(SUBSTITUTE(SUBSTITUTE(SUBSTITUTE(SUBSTITUTE(SUBSTITUTE(db[[#This Row],[NB PAJAK]]," ",""),"-",""),"(",""),")",""),".",""),",",""),"/",""),"""",""),"+",""))</f>
        <v/>
      </c>
      <c r="E263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isigelfancyvrg2015princess240boxartomoro</v>
      </c>
      <c r="F263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refillgelfancyvrg2015princess240box</v>
      </c>
      <c r="G2634" s="5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refillgelfancyvrg2015princessartomoro</v>
      </c>
      <c r="H263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refillgelfancyvrg2015princess240boxartomoro</v>
      </c>
      <c r="I2634" s="2" t="s">
        <v>2690</v>
      </c>
      <c r="J2634" s="2" t="s">
        <v>2688</v>
      </c>
      <c r="K2634" s="14"/>
      <c r="L2634" s="2" t="s">
        <v>1335</v>
      </c>
      <c r="M2634" s="34" t="e">
        <f>IF(db[[#This Row],[NB NOTA_C]]="","",COUNTIF([2]!B_MSK[concat],db[[#This Row],[NB NOTA_C]]))</f>
        <v>#REF!</v>
      </c>
      <c r="N2634" s="9" t="s">
        <v>2693</v>
      </c>
      <c r="O2634" s="5" t="s">
        <v>2692</v>
      </c>
      <c r="P2634" s="2" t="s">
        <v>2426</v>
      </c>
      <c r="Q2634" s="5"/>
      <c r="R2634" s="5" t="str">
        <f>IF(db[[#This Row],[QTY/ CTN]]="","",SUBSTITUTE(SUBSTITUTE(SUBSTITUTE(db[[#This Row],[QTY/ CTN]]," ","_",2),"(",""),")","")&amp;"_")</f>
        <v>240 BOX_</v>
      </c>
      <c r="S2634" s="5">
        <f>IF(db[[#This Row],[H_QTY/ CTN]]="","",SEARCH("_",db[[#This Row],[H_QTY/ CTN]]))</f>
        <v>8</v>
      </c>
      <c r="T2634" s="5">
        <f>IF(db[[#This Row],[H_QTY/ CTN]]="","",LEN(db[[#This Row],[H_QTY/ CTN]]))</f>
        <v>8</v>
      </c>
      <c r="U2634" s="41" t="str">
        <f>IF(db[[#This Row],[H_QTY/ CTN]]="","",LEFT(db[[#This Row],[H_QTY/ CTN]],db[[#This Row],[H_1]]-1))</f>
        <v>240 BOX</v>
      </c>
      <c r="V2634" s="40" t="str">
        <f>IF(NOT(db[[#This Row],[H_1]]=db[[#This Row],[H_2]]),MID(db[[#This Row],[H_QTY/ CTN]],db[[#This Row],[H_1]]+1,db[[#This Row],[H_2]]-db[[#This Row],[H_1]]-1),"")</f>
        <v/>
      </c>
      <c r="W2634" s="40" t="str">
        <f>IF(db[[#This Row],[QTY/ CTN B]]="","",LEFT(db[[#This Row],[QTY/ CTN B]],SEARCH(" ",db[[#This Row],[QTY/ CTN B]],1)-1))</f>
        <v>240</v>
      </c>
      <c r="X2634" s="40" t="str">
        <f>IF(db[[#This Row],[QTY/ CTN B]]="","",RIGHT(db[[#This Row],[QTY/ CTN B]],LEN(db[[#This Row],[QTY/ CTN B]])-SEARCH(" ",db[[#This Row],[QTY/ CTN B]],1)))</f>
        <v>BOX</v>
      </c>
      <c r="Y2634" s="40" t="str">
        <f>IF(db[[#This Row],[QTY/ CTN TG]]="",IF(db[[#This Row],[STN TG]]="","",12),LEFT(db[[#This Row],[QTY/ CTN TG]],SEARCH(" ",db[[#This Row],[QTY/ CTN TG]],1)-1))</f>
        <v/>
      </c>
      <c r="Z26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34" s="40" t="str">
        <f>IF(db[[#This Row],[STN K]]="","",IF(db[[#This Row],[STN TG]]="LSN",12,""))</f>
        <v/>
      </c>
      <c r="AB2634" s="40" t="str">
        <f>IF(db[[#This Row],[STN TG]]="LSN","PCS","")</f>
        <v/>
      </c>
      <c r="AC2634" s="40">
        <f>db[[#This Row],[QTY B]]*IF(db[[#This Row],[QTY TG]]="",1,db[[#This Row],[QTY TG]])*IF(db[[#This Row],[QTY K]]="",1,db[[#This Row],[QTY K]])</f>
        <v>240</v>
      </c>
      <c r="AD2634" s="40" t="str">
        <f>IF(db[[#This Row],[STN K]]="",IF(db[[#This Row],[STN TG]]="",db[[#This Row],[STN B]],db[[#This Row],[STN TG]]),db[[#This Row],[STN K]])</f>
        <v>BOX</v>
      </c>
      <c r="AE2634" s="40"/>
    </row>
    <row r="2635" spans="1:31" x14ac:dyDescent="0.25">
      <c r="A2635" s="40">
        <f t="shared" si="40"/>
        <v>2634</v>
      </c>
      <c r="B2635" s="5" t="str">
        <f>LOWER(SUBSTITUTE(SUBSTITUTE(SUBSTITUTE(SUBSTITUTE(SUBSTITUTE(SUBSTITUTE(SUBSTITUTE(SUBSTITUTE(db[[#This Row],[NB BM]]," ",),".",""),"-",""),"(",""),")",""),"/",""),"""",""),"+",""))</f>
        <v>isigelfancyvrg2016animalcarnival</v>
      </c>
      <c r="C2635" s="5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D2635" s="5" t="str">
        <f>LOWER(SUBSTITUTE(SUBSTITUTE(SUBSTITUTE(SUBSTITUTE(SUBSTITUTE(SUBSTITUTE(SUBSTITUTE(SUBSTITUTE(SUBSTITUTE(db[[#This Row],[NB PAJAK]]," ",""),"-",""),"(",""),")",""),".",""),",",""),"/",""),"""",""),"+",""))</f>
        <v/>
      </c>
      <c r="E263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isigelfancyvrg2016animalcarnival240boxartomoro</v>
      </c>
      <c r="F263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refillgelfancyvrg2016animalcarnival240box</v>
      </c>
      <c r="G2635" s="5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refillgelfancyvrg2016animalcarnivalartomoro</v>
      </c>
      <c r="H263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refillgelfancyvrg2016animalcarnival240boxartomoro</v>
      </c>
      <c r="I2635" s="2" t="s">
        <v>2691</v>
      </c>
      <c r="J2635" s="2" t="s">
        <v>2689</v>
      </c>
      <c r="K2635" s="1"/>
      <c r="L2635" s="2" t="s">
        <v>1335</v>
      </c>
      <c r="M2635" s="34" t="e">
        <f>IF(db[[#This Row],[NB NOTA_C]]="","",COUNTIF([2]!B_MSK[concat],db[[#This Row],[NB NOTA_C]]))</f>
        <v>#REF!</v>
      </c>
      <c r="N2635" s="9" t="s">
        <v>2693</v>
      </c>
      <c r="O2635" s="5" t="s">
        <v>2692</v>
      </c>
      <c r="P2635" s="2" t="s">
        <v>2426</v>
      </c>
      <c r="Q2635" s="5"/>
      <c r="R2635" s="5" t="str">
        <f>IF(db[[#This Row],[QTY/ CTN]]="","",SUBSTITUTE(SUBSTITUTE(SUBSTITUTE(db[[#This Row],[QTY/ CTN]]," ","_",2),"(",""),")","")&amp;"_")</f>
        <v>240 BOX_</v>
      </c>
      <c r="S2635" s="5">
        <f>IF(db[[#This Row],[H_QTY/ CTN]]="","",SEARCH("_",db[[#This Row],[H_QTY/ CTN]]))</f>
        <v>8</v>
      </c>
      <c r="T2635" s="5">
        <f>IF(db[[#This Row],[H_QTY/ CTN]]="","",LEN(db[[#This Row],[H_QTY/ CTN]]))</f>
        <v>8</v>
      </c>
      <c r="U2635" s="41" t="str">
        <f>IF(db[[#This Row],[H_QTY/ CTN]]="","",LEFT(db[[#This Row],[H_QTY/ CTN]],db[[#This Row],[H_1]]-1))</f>
        <v>240 BOX</v>
      </c>
      <c r="V2635" s="40" t="str">
        <f>IF(NOT(db[[#This Row],[H_1]]=db[[#This Row],[H_2]]),MID(db[[#This Row],[H_QTY/ CTN]],db[[#This Row],[H_1]]+1,db[[#This Row],[H_2]]-db[[#This Row],[H_1]]-1),"")</f>
        <v/>
      </c>
      <c r="W2635" s="40" t="str">
        <f>IF(db[[#This Row],[QTY/ CTN B]]="","",LEFT(db[[#This Row],[QTY/ CTN B]],SEARCH(" ",db[[#This Row],[QTY/ CTN B]],1)-1))</f>
        <v>240</v>
      </c>
      <c r="X2635" s="40" t="str">
        <f>IF(db[[#This Row],[QTY/ CTN B]]="","",RIGHT(db[[#This Row],[QTY/ CTN B]],LEN(db[[#This Row],[QTY/ CTN B]])-SEARCH(" ",db[[#This Row],[QTY/ CTN B]],1)))</f>
        <v>BOX</v>
      </c>
      <c r="Y2635" s="40" t="str">
        <f>IF(db[[#This Row],[QTY/ CTN TG]]="",IF(db[[#This Row],[STN TG]]="","",12),LEFT(db[[#This Row],[QTY/ CTN TG]],SEARCH(" ",db[[#This Row],[QTY/ CTN TG]],1)-1))</f>
        <v/>
      </c>
      <c r="Z26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35" s="40" t="str">
        <f>IF(db[[#This Row],[STN K]]="","",IF(db[[#This Row],[STN TG]]="LSN",12,""))</f>
        <v/>
      </c>
      <c r="AB2635" s="40" t="str">
        <f>IF(db[[#This Row],[STN TG]]="LSN","PCS","")</f>
        <v/>
      </c>
      <c r="AC2635" s="40">
        <f>db[[#This Row],[QTY B]]*IF(db[[#This Row],[QTY TG]]="",1,db[[#This Row],[QTY TG]])*IF(db[[#This Row],[QTY K]]="",1,db[[#This Row],[QTY K]])</f>
        <v>240</v>
      </c>
      <c r="AD2635" s="40" t="str">
        <f>IF(db[[#This Row],[STN K]]="",IF(db[[#This Row],[STN TG]]="",db[[#This Row],[STN B]],db[[#This Row],[STN TG]]),db[[#This Row],[STN K]])</f>
        <v>BOX</v>
      </c>
      <c r="AE2635" s="40"/>
    </row>
    <row r="2636" spans="1:31" x14ac:dyDescent="0.25">
      <c r="A2636" s="40">
        <f t="shared" si="40"/>
        <v>2635</v>
      </c>
      <c r="B2636" s="5" t="str">
        <f>LOWER(SUBSTITUTE(SUBSTITUTE(SUBSTITUTE(SUBSTITUTE(SUBSTITUTE(SUBSTITUTE(SUBSTITUTE(SUBSTITUTE(db[[#This Row],[NB BM]]," ",),".",""),"-",""),"(",""),")",""),"/",""),"""",""),"+",""))</f>
        <v>isigelfancyvrg2017superhero</v>
      </c>
      <c r="C2636" s="5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D2636" s="5" t="str">
        <f>LOWER(SUBSTITUTE(SUBSTITUTE(SUBSTITUTE(SUBSTITUTE(SUBSTITUTE(SUBSTITUTE(SUBSTITUTE(SUBSTITUTE(SUBSTITUTE(db[[#This Row],[NB PAJAK]]," ",""),"-",""),"(",""),")",""),".",""),",",""),"/",""),"""",""),"+",""))</f>
        <v/>
      </c>
      <c r="E263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isigelfancyvrg2017superhero240boxuntana</v>
      </c>
      <c r="F263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refillgelfancyvrg2017superhero240box</v>
      </c>
      <c r="G2636" s="5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refillgelfancyvrg2017superherountana</v>
      </c>
      <c r="H263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refillgelfancyvrg2017superhero240boxuntana</v>
      </c>
      <c r="I2636" s="2" t="s">
        <v>3304</v>
      </c>
      <c r="J2636" s="2" t="s">
        <v>3272</v>
      </c>
      <c r="K2636" s="14"/>
      <c r="L2636" s="2" t="s">
        <v>1336</v>
      </c>
      <c r="M2636" s="33" t="e">
        <f>IF(db[[#This Row],[NB NOTA_C]]="","",COUNTIF([2]!B_MSK[concat],db[[#This Row],[NB NOTA_C]]))</f>
        <v>#REF!</v>
      </c>
      <c r="N2636" s="9" t="s">
        <v>1369</v>
      </c>
      <c r="O2636" s="5" t="s">
        <v>2692</v>
      </c>
      <c r="P2636" s="2" t="s">
        <v>2426</v>
      </c>
      <c r="Q2636" s="5"/>
      <c r="R2636" s="5" t="str">
        <f>IF(db[[#This Row],[QTY/ CTN]]="","",SUBSTITUTE(SUBSTITUTE(SUBSTITUTE(db[[#This Row],[QTY/ CTN]]," ","_",2),"(",""),")","")&amp;"_")</f>
        <v>240 BOX_</v>
      </c>
      <c r="S2636" s="5">
        <f>IF(db[[#This Row],[H_QTY/ CTN]]="","",SEARCH("_",db[[#This Row],[H_QTY/ CTN]]))</f>
        <v>8</v>
      </c>
      <c r="T2636" s="5">
        <f>IF(db[[#This Row],[H_QTY/ CTN]]="","",LEN(db[[#This Row],[H_QTY/ CTN]]))</f>
        <v>8</v>
      </c>
      <c r="U2636" s="40" t="str">
        <f>IF(db[[#This Row],[H_QTY/ CTN]]="","",LEFT(db[[#This Row],[H_QTY/ CTN]],db[[#This Row],[H_1]]-1))</f>
        <v>240 BOX</v>
      </c>
      <c r="V2636" s="40" t="str">
        <f>IF(NOT(db[[#This Row],[H_1]]=db[[#This Row],[H_2]]),MID(db[[#This Row],[H_QTY/ CTN]],db[[#This Row],[H_1]]+1,db[[#This Row],[H_2]]-db[[#This Row],[H_1]]-1),"")</f>
        <v/>
      </c>
      <c r="W2636" s="40" t="str">
        <f>IF(db[[#This Row],[QTY/ CTN B]]="","",LEFT(db[[#This Row],[QTY/ CTN B]],SEARCH(" ",db[[#This Row],[QTY/ CTN B]],1)-1))</f>
        <v>240</v>
      </c>
      <c r="X2636" s="40" t="str">
        <f>IF(db[[#This Row],[QTY/ CTN B]]="","",RIGHT(db[[#This Row],[QTY/ CTN B]],LEN(db[[#This Row],[QTY/ CTN B]])-SEARCH(" ",db[[#This Row],[QTY/ CTN B]],1)))</f>
        <v>BOX</v>
      </c>
      <c r="Y2636" s="40" t="str">
        <f>IF(db[[#This Row],[QTY/ CTN TG]]="",IF(db[[#This Row],[STN TG]]="","",12),LEFT(db[[#This Row],[QTY/ CTN TG]],SEARCH(" ",db[[#This Row],[QTY/ CTN TG]],1)-1))</f>
        <v/>
      </c>
      <c r="Z26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36" s="40" t="str">
        <f>IF(db[[#This Row],[STN K]]="","",IF(db[[#This Row],[STN TG]]="LSN",12,""))</f>
        <v/>
      </c>
      <c r="AB2636" s="40" t="str">
        <f>IF(db[[#This Row],[STN TG]]="LSN","PCS","")</f>
        <v/>
      </c>
      <c r="AC2636" s="40">
        <f>db[[#This Row],[QTY B]]*IF(db[[#This Row],[QTY TG]]="",1,db[[#This Row],[QTY TG]])*IF(db[[#This Row],[QTY K]]="",1,db[[#This Row],[QTY K]])</f>
        <v>240</v>
      </c>
      <c r="AD2636" s="40" t="str">
        <f>IF(db[[#This Row],[STN K]]="",IF(db[[#This Row],[STN TG]]="",db[[#This Row],[STN B]],db[[#This Row],[STN TG]]),db[[#This Row],[STN K]])</f>
        <v>BOX</v>
      </c>
      <c r="AE2636" s="40"/>
    </row>
    <row r="2637" spans="1:31" x14ac:dyDescent="0.25">
      <c r="A2637" s="40">
        <f t="shared" si="40"/>
        <v>2636</v>
      </c>
      <c r="B2637" s="5" t="str">
        <f>LOWER(SUBSTITUTE(SUBSTITUTE(SUBSTITUTE(SUBSTITUTE(SUBSTITUTE(SUBSTITUTE(SUBSTITUTE(SUBSTITUTE(db[[#This Row],[NB BM]]," ",),".",""),"-",""),"(",""),")",""),"/",""),"""",""),"+",""))</f>
        <v>isigelfancyvrg2018tsumtsum</v>
      </c>
      <c r="C2637" s="5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D2637" s="5" t="str">
        <f>LOWER(SUBSTITUTE(SUBSTITUTE(SUBSTITUTE(SUBSTITUTE(SUBSTITUTE(SUBSTITUTE(SUBSTITUTE(SUBSTITUTE(SUBSTITUTE(db[[#This Row],[NB PAJAK]]," ",""),"-",""),"(",""),")",""),".",""),",",""),"/",""),"""",""),"+",""))</f>
        <v/>
      </c>
      <c r="E263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isigelfancyvrg2018tsumtsum240boxuntana</v>
      </c>
      <c r="F263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refillgelfancyvrg2018tsumtsum240box</v>
      </c>
      <c r="G2637" s="5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refillgelfancyvrg2018tsumtsumuntana</v>
      </c>
      <c r="H263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refillgelfancyvrg2018tsumtsum240boxuntana</v>
      </c>
      <c r="I2637" s="2" t="s">
        <v>3305</v>
      </c>
      <c r="J2637" s="2" t="s">
        <v>3273</v>
      </c>
      <c r="K2637" s="14"/>
      <c r="L2637" s="2" t="s">
        <v>1336</v>
      </c>
      <c r="M2637" s="33" t="e">
        <f>IF(db[[#This Row],[NB NOTA_C]]="","",COUNTIF([2]!B_MSK[concat],db[[#This Row],[NB NOTA_C]]))</f>
        <v>#REF!</v>
      </c>
      <c r="N2637" s="9" t="s">
        <v>1369</v>
      </c>
      <c r="O2637" s="5" t="s">
        <v>2692</v>
      </c>
      <c r="P2637" s="2" t="s">
        <v>2426</v>
      </c>
      <c r="Q2637" s="5"/>
      <c r="R2637" s="5" t="str">
        <f>IF(db[[#This Row],[QTY/ CTN]]="","",SUBSTITUTE(SUBSTITUTE(SUBSTITUTE(db[[#This Row],[QTY/ CTN]]," ","_",2),"(",""),")","")&amp;"_")</f>
        <v>240 BOX_</v>
      </c>
      <c r="S2637" s="5">
        <f>IF(db[[#This Row],[H_QTY/ CTN]]="","",SEARCH("_",db[[#This Row],[H_QTY/ CTN]]))</f>
        <v>8</v>
      </c>
      <c r="T2637" s="5">
        <f>IF(db[[#This Row],[H_QTY/ CTN]]="","",LEN(db[[#This Row],[H_QTY/ CTN]]))</f>
        <v>8</v>
      </c>
      <c r="U2637" s="40" t="str">
        <f>IF(db[[#This Row],[H_QTY/ CTN]]="","",LEFT(db[[#This Row],[H_QTY/ CTN]],db[[#This Row],[H_1]]-1))</f>
        <v>240 BOX</v>
      </c>
      <c r="V2637" s="40" t="str">
        <f>IF(NOT(db[[#This Row],[H_1]]=db[[#This Row],[H_2]]),MID(db[[#This Row],[H_QTY/ CTN]],db[[#This Row],[H_1]]+1,db[[#This Row],[H_2]]-db[[#This Row],[H_1]]-1),"")</f>
        <v/>
      </c>
      <c r="W2637" s="40" t="str">
        <f>IF(db[[#This Row],[QTY/ CTN B]]="","",LEFT(db[[#This Row],[QTY/ CTN B]],SEARCH(" ",db[[#This Row],[QTY/ CTN B]],1)-1))</f>
        <v>240</v>
      </c>
      <c r="X2637" s="40" t="str">
        <f>IF(db[[#This Row],[QTY/ CTN B]]="","",RIGHT(db[[#This Row],[QTY/ CTN B]],LEN(db[[#This Row],[QTY/ CTN B]])-SEARCH(" ",db[[#This Row],[QTY/ CTN B]],1)))</f>
        <v>BOX</v>
      </c>
      <c r="Y2637" s="40" t="str">
        <f>IF(db[[#This Row],[QTY/ CTN TG]]="",IF(db[[#This Row],[STN TG]]="","",12),LEFT(db[[#This Row],[QTY/ CTN TG]],SEARCH(" ",db[[#This Row],[QTY/ CTN TG]],1)-1))</f>
        <v/>
      </c>
      <c r="Z26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37" s="40" t="str">
        <f>IF(db[[#This Row],[STN K]]="","",IF(db[[#This Row],[STN TG]]="LSN",12,""))</f>
        <v/>
      </c>
      <c r="AB2637" s="40" t="str">
        <f>IF(db[[#This Row],[STN TG]]="LSN","PCS","")</f>
        <v/>
      </c>
      <c r="AC2637" s="40">
        <f>db[[#This Row],[QTY B]]*IF(db[[#This Row],[QTY TG]]="",1,db[[#This Row],[QTY TG]])*IF(db[[#This Row],[QTY K]]="",1,db[[#This Row],[QTY K]])</f>
        <v>240</v>
      </c>
      <c r="AD2637" s="40" t="str">
        <f>IF(db[[#This Row],[STN K]]="",IF(db[[#This Row],[STN TG]]="",db[[#This Row],[STN B]],db[[#This Row],[STN TG]]),db[[#This Row],[STN K]])</f>
        <v>BOX</v>
      </c>
      <c r="AE2637" s="40"/>
    </row>
    <row r="2638" spans="1:31" x14ac:dyDescent="0.25">
      <c r="A2638" s="40">
        <f t="shared" si="40"/>
        <v>2637</v>
      </c>
      <c r="B2638" s="5" t="str">
        <f>LOWER(SUBSTITUTE(SUBSTITUTE(SUBSTITUTE(SUBSTITUTE(SUBSTITUTE(SUBSTITUTE(SUBSTITUTE(SUBSTITUTE(db[[#This Row],[NB BM]]," ",),".",""),"-",""),"(",""),")",""),"/",""),"""",""),"+",""))</f>
        <v>isigelfancyvrg2019hellodoraemon</v>
      </c>
      <c r="C2638" s="5" t="str">
        <f>LOWER(SUBSTITUTE(SUBSTITUTE(SUBSTITUTE(SUBSTITUTE(SUBSTITUTE(SUBSTITUTE(SUBSTITUTE(SUBSTITUTE(SUBSTITUTE(db[[#This Row],[NB NOTA]]," ",),".",""),"-",""),"(",""),")",""),",",""),"/",""),"""",""),"+",""))</f>
        <v>refillgelfancyvrg2019hellodoraemon</v>
      </c>
      <c r="D2638" s="5" t="str">
        <f>LOWER(SUBSTITUTE(SUBSTITUTE(SUBSTITUTE(SUBSTITUTE(SUBSTITUTE(SUBSTITUTE(SUBSTITUTE(SUBSTITUTE(SUBSTITUTE(db[[#This Row],[NB PAJAK]]," ",""),"-",""),"(",""),")",""),".",""),",",""),"/",""),"""",""),"+",""))</f>
        <v/>
      </c>
      <c r="E263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isigelfancyvrg2019hellodoraemon240boxuntana</v>
      </c>
      <c r="F263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refillgelfancyvrg2019hellodoraemon240box</v>
      </c>
      <c r="G2638" s="5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refillgelfancyvrg2019hellodoraemonuntana</v>
      </c>
      <c r="H263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refillgelfancyvrg2019hellodoraemon240boxuntana</v>
      </c>
      <c r="I2638" s="2" t="s">
        <v>4545</v>
      </c>
      <c r="J2638" s="2" t="s">
        <v>4542</v>
      </c>
      <c r="K2638" s="14"/>
      <c r="L2638" s="2" t="s">
        <v>1336</v>
      </c>
      <c r="M2638" s="33" t="e">
        <f>IF(db[[#This Row],[NB NOTA_C]]="","",COUNTIF([2]!B_MSK[concat],db[[#This Row],[NB NOTA_C]]))</f>
        <v>#REF!</v>
      </c>
      <c r="N2638" s="9" t="s">
        <v>1369</v>
      </c>
      <c r="O2638" s="5" t="s">
        <v>2692</v>
      </c>
      <c r="P2638" s="2" t="s">
        <v>2426</v>
      </c>
      <c r="Q2638" s="5"/>
      <c r="R2638" s="5" t="str">
        <f>IF(db[[#This Row],[QTY/ CTN]]="","",SUBSTITUTE(SUBSTITUTE(SUBSTITUTE(db[[#This Row],[QTY/ CTN]]," ","_",2),"(",""),")","")&amp;"_")</f>
        <v>240 BOX_</v>
      </c>
      <c r="S2638" s="5">
        <f>IF(db[[#This Row],[H_QTY/ CTN]]="","",SEARCH("_",db[[#This Row],[H_QTY/ CTN]]))</f>
        <v>8</v>
      </c>
      <c r="T2638" s="5">
        <f>IF(db[[#This Row],[H_QTY/ CTN]]="","",LEN(db[[#This Row],[H_QTY/ CTN]]))</f>
        <v>8</v>
      </c>
      <c r="U2638" s="40" t="str">
        <f>IF(db[[#This Row],[H_QTY/ CTN]]="","",LEFT(db[[#This Row],[H_QTY/ CTN]],db[[#This Row],[H_1]]-1))</f>
        <v>240 BOX</v>
      </c>
      <c r="V2638" s="40" t="str">
        <f>IF(NOT(db[[#This Row],[H_1]]=db[[#This Row],[H_2]]),MID(db[[#This Row],[H_QTY/ CTN]],db[[#This Row],[H_1]]+1,db[[#This Row],[H_2]]-db[[#This Row],[H_1]]-1),"")</f>
        <v/>
      </c>
      <c r="W2638" s="40" t="str">
        <f>IF(db[[#This Row],[QTY/ CTN B]]="","",LEFT(db[[#This Row],[QTY/ CTN B]],SEARCH(" ",db[[#This Row],[QTY/ CTN B]],1)-1))</f>
        <v>240</v>
      </c>
      <c r="X2638" s="40" t="str">
        <f>IF(db[[#This Row],[QTY/ CTN B]]="","",RIGHT(db[[#This Row],[QTY/ CTN B]],LEN(db[[#This Row],[QTY/ CTN B]])-SEARCH(" ",db[[#This Row],[QTY/ CTN B]],1)))</f>
        <v>BOX</v>
      </c>
      <c r="Y2638" s="40" t="str">
        <f>IF(db[[#This Row],[QTY/ CTN TG]]="",IF(db[[#This Row],[STN TG]]="","",12),LEFT(db[[#This Row],[QTY/ CTN TG]],SEARCH(" ",db[[#This Row],[QTY/ CTN TG]],1)-1))</f>
        <v/>
      </c>
      <c r="Z26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38" s="40" t="str">
        <f>IF(db[[#This Row],[STN K]]="","",IF(db[[#This Row],[STN TG]]="LSN",12,""))</f>
        <v/>
      </c>
      <c r="AB2638" s="40" t="str">
        <f>IF(db[[#This Row],[STN TG]]="LSN","PCS","")</f>
        <v/>
      </c>
      <c r="AC2638" s="40">
        <f>db[[#This Row],[QTY B]]*IF(db[[#This Row],[QTY TG]]="",1,db[[#This Row],[QTY TG]])*IF(db[[#This Row],[QTY K]]="",1,db[[#This Row],[QTY K]])</f>
        <v>240</v>
      </c>
      <c r="AD2638" s="40" t="str">
        <f>IF(db[[#This Row],[STN K]]="",IF(db[[#This Row],[STN TG]]="",db[[#This Row],[STN B]],db[[#This Row],[STN TG]]),db[[#This Row],[STN K]])</f>
        <v>BOX</v>
      </c>
      <c r="AE2638" s="40"/>
    </row>
    <row r="2639" spans="1:31" x14ac:dyDescent="0.25">
      <c r="A2639" s="40">
        <f t="shared" si="40"/>
        <v>2638</v>
      </c>
      <c r="B2639" s="5" t="str">
        <f>LOWER(SUBSTITUTE(SUBSTITUTE(SUBSTITUTE(SUBSTITUTE(SUBSTITUTE(SUBSTITUTE(SUBSTITUTE(SUBSTITUTE(db[[#This Row],[NB BM]]," ",),".",""),"-",""),"(",""),")",""),"/",""),"""",""),"+",""))</f>
        <v>isigelfancyvrg2020hijablove</v>
      </c>
      <c r="C2639" s="5" t="str">
        <f>LOWER(SUBSTITUTE(SUBSTITUTE(SUBSTITUTE(SUBSTITUTE(SUBSTITUTE(SUBSTITUTE(SUBSTITUTE(SUBSTITUTE(SUBSTITUTE(db[[#This Row],[NB NOTA]]," ",),".",""),"-",""),"(",""),")",""),",",""),"/",""),"""",""),"+",""))</f>
        <v>refillgelfancyvrg2020hijablove</v>
      </c>
      <c r="D2639" s="5" t="str">
        <f>LOWER(SUBSTITUTE(SUBSTITUTE(SUBSTITUTE(SUBSTITUTE(SUBSTITUTE(SUBSTITUTE(SUBSTITUTE(SUBSTITUTE(SUBSTITUTE(db[[#This Row],[NB PAJAK]]," ",""),"-",""),"(",""),")",""),".",""),",",""),"/",""),"""",""),"+",""))</f>
        <v/>
      </c>
      <c r="E263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isigelfancyvrg2020hijablove240boxuntana</v>
      </c>
      <c r="F263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refillgelfancyvrg2020hijablove240box</v>
      </c>
      <c r="G2639" s="5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refillgelfancyvrg2020hijabloveuntana</v>
      </c>
      <c r="H263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refillgelfancyvrg2020hijablove240boxuntana</v>
      </c>
      <c r="I2639" s="2" t="s">
        <v>4544</v>
      </c>
      <c r="J2639" s="2" t="s">
        <v>4543</v>
      </c>
      <c r="K2639" s="14"/>
      <c r="L2639" s="2" t="s">
        <v>1336</v>
      </c>
      <c r="M2639" s="33" t="e">
        <f>IF(db[[#This Row],[NB NOTA_C]]="","",COUNTIF([2]!B_MSK[concat],db[[#This Row],[NB NOTA_C]]))</f>
        <v>#REF!</v>
      </c>
      <c r="N2639" s="9" t="s">
        <v>1369</v>
      </c>
      <c r="O2639" s="5" t="s">
        <v>2692</v>
      </c>
      <c r="P2639" s="2" t="s">
        <v>2426</v>
      </c>
      <c r="Q2639" s="5"/>
      <c r="R2639" s="5" t="str">
        <f>IF(db[[#This Row],[QTY/ CTN]]="","",SUBSTITUTE(SUBSTITUTE(SUBSTITUTE(db[[#This Row],[QTY/ CTN]]," ","_",2),"(",""),")","")&amp;"_")</f>
        <v>240 BOX_</v>
      </c>
      <c r="S2639" s="5">
        <f>IF(db[[#This Row],[H_QTY/ CTN]]="","",SEARCH("_",db[[#This Row],[H_QTY/ CTN]]))</f>
        <v>8</v>
      </c>
      <c r="T2639" s="5">
        <f>IF(db[[#This Row],[H_QTY/ CTN]]="","",LEN(db[[#This Row],[H_QTY/ CTN]]))</f>
        <v>8</v>
      </c>
      <c r="U2639" s="40" t="str">
        <f>IF(db[[#This Row],[H_QTY/ CTN]]="","",LEFT(db[[#This Row],[H_QTY/ CTN]],db[[#This Row],[H_1]]-1))</f>
        <v>240 BOX</v>
      </c>
      <c r="V2639" s="40" t="str">
        <f>IF(NOT(db[[#This Row],[H_1]]=db[[#This Row],[H_2]]),MID(db[[#This Row],[H_QTY/ CTN]],db[[#This Row],[H_1]]+1,db[[#This Row],[H_2]]-db[[#This Row],[H_1]]-1),"")</f>
        <v/>
      </c>
      <c r="W2639" s="40" t="str">
        <f>IF(db[[#This Row],[QTY/ CTN B]]="","",LEFT(db[[#This Row],[QTY/ CTN B]],SEARCH(" ",db[[#This Row],[QTY/ CTN B]],1)-1))</f>
        <v>240</v>
      </c>
      <c r="X2639" s="40" t="str">
        <f>IF(db[[#This Row],[QTY/ CTN B]]="","",RIGHT(db[[#This Row],[QTY/ CTN B]],LEN(db[[#This Row],[QTY/ CTN B]])-SEARCH(" ",db[[#This Row],[QTY/ CTN B]],1)))</f>
        <v>BOX</v>
      </c>
      <c r="Y2639" s="40" t="str">
        <f>IF(db[[#This Row],[QTY/ CTN TG]]="",IF(db[[#This Row],[STN TG]]="","",12),LEFT(db[[#This Row],[QTY/ CTN TG]],SEARCH(" ",db[[#This Row],[QTY/ CTN TG]],1)-1))</f>
        <v/>
      </c>
      <c r="Z26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39" s="40" t="str">
        <f>IF(db[[#This Row],[STN K]]="","",IF(db[[#This Row],[STN TG]]="LSN",12,""))</f>
        <v/>
      </c>
      <c r="AB2639" s="40" t="str">
        <f>IF(db[[#This Row],[STN TG]]="LSN","PCS","")</f>
        <v/>
      </c>
      <c r="AC2639" s="40">
        <f>db[[#This Row],[QTY B]]*IF(db[[#This Row],[QTY TG]]="",1,db[[#This Row],[QTY TG]])*IF(db[[#This Row],[QTY K]]="",1,db[[#This Row],[QTY K]])</f>
        <v>240</v>
      </c>
      <c r="AD2639" s="40" t="str">
        <f>IF(db[[#This Row],[STN K]]="",IF(db[[#This Row],[STN TG]]="",db[[#This Row],[STN B]],db[[#This Row],[STN TG]]),db[[#This Row],[STN K]])</f>
        <v>BOX</v>
      </c>
      <c r="AE2639" s="40"/>
    </row>
    <row r="2640" spans="1:31" x14ac:dyDescent="0.25">
      <c r="A2640" s="78">
        <f t="shared" si="40"/>
        <v>2639</v>
      </c>
      <c r="B2640" s="79" t="str">
        <f>LOWER(SUBSTITUTE(SUBSTITUTE(SUBSTITUTE(SUBSTITUTE(SUBSTITUTE(SUBSTITUTE(SUBSTITUTE(SUBSTITUTE(db[[#This Row],[NB BM]]," ",),".",""),"-",""),"(",""),")",""),"/",""),"""",""),"+",""))</f>
        <v>isigelfancyvrg2021barbiegirll</v>
      </c>
      <c r="C2640" s="79" t="str">
        <f>LOWER(SUBSTITUTE(SUBSTITUTE(SUBSTITUTE(SUBSTITUTE(SUBSTITUTE(SUBSTITUTE(SUBSTITUTE(SUBSTITUTE(SUBSTITUTE(db[[#This Row],[NB NOTA]]," ",),".",""),"-",""),"(",""),")",""),",",""),"/",""),"""",""),"+",""))</f>
        <v>refillgelfancyvrg2021barbiegirl</v>
      </c>
      <c r="D2640" s="79" t="str">
        <f>LOWER(SUBSTITUTE(SUBSTITUTE(SUBSTITUTE(SUBSTITUTE(SUBSTITUTE(SUBSTITUTE(SUBSTITUTE(SUBSTITUTE(SUBSTITUTE(db[[#This Row],[NB PAJAK]]," ",""),"-",""),"(",""),")",""),".",""),",",""),"/",""),"""",""),"+",""))</f>
        <v/>
      </c>
      <c r="E2640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isigelfancyvrg2021barbiegirll240boxuntana</v>
      </c>
      <c r="F2640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refillgelfancyvrg2021barbiegirl240box</v>
      </c>
      <c r="G2640" s="79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refillgelfancyvrg2021barbiegirluntana</v>
      </c>
      <c r="H2640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refillgelfancyvrg2021barbiegirl240boxuntana</v>
      </c>
      <c r="I2640" s="2" t="s">
        <v>7668</v>
      </c>
      <c r="J2640" s="70" t="s">
        <v>7460</v>
      </c>
      <c r="K2640" s="71"/>
      <c r="L2640" s="70" t="s">
        <v>1336</v>
      </c>
      <c r="M2640" s="80" t="e">
        <f>IF(db[[#This Row],[NB NOTA_C]]="","",COUNTIF([2]!B_MSK[concat],db[[#This Row],[NB NOTA_C]]))</f>
        <v>#REF!</v>
      </c>
      <c r="N2640" s="81" t="s">
        <v>1372</v>
      </c>
      <c r="O2640" s="79" t="s">
        <v>2692</v>
      </c>
      <c r="P2640" s="70"/>
      <c r="Q2640" s="79"/>
      <c r="R2640" s="79" t="str">
        <f>IF(db[[#This Row],[QTY/ CTN]]="","",SUBSTITUTE(SUBSTITUTE(SUBSTITUTE(db[[#This Row],[QTY/ CTN]]," ","_",2),"(",""),")","")&amp;"_")</f>
        <v>240 BOX_</v>
      </c>
      <c r="S2640" s="79">
        <f>IF(db[[#This Row],[H_QTY/ CTN]]="","",SEARCH("_",db[[#This Row],[H_QTY/ CTN]]))</f>
        <v>8</v>
      </c>
      <c r="T2640" s="79">
        <f>IF(db[[#This Row],[H_QTY/ CTN]]="","",LEN(db[[#This Row],[H_QTY/ CTN]]))</f>
        <v>8</v>
      </c>
      <c r="U2640" s="78" t="str">
        <f>IF(db[[#This Row],[H_QTY/ CTN]]="","",LEFT(db[[#This Row],[H_QTY/ CTN]],db[[#This Row],[H_1]]-1))</f>
        <v>240 BOX</v>
      </c>
      <c r="V2640" s="78" t="str">
        <f>IF(NOT(db[[#This Row],[H_1]]=db[[#This Row],[H_2]]),MID(db[[#This Row],[H_QTY/ CTN]],db[[#This Row],[H_1]]+1,db[[#This Row],[H_2]]-db[[#This Row],[H_1]]-1),"")</f>
        <v/>
      </c>
      <c r="W2640" s="78" t="str">
        <f>IF(db[[#This Row],[QTY/ CTN B]]="","",LEFT(db[[#This Row],[QTY/ CTN B]],SEARCH(" ",db[[#This Row],[QTY/ CTN B]],1)-1))</f>
        <v>240</v>
      </c>
      <c r="X2640" s="78" t="str">
        <f>IF(db[[#This Row],[QTY/ CTN B]]="","",RIGHT(db[[#This Row],[QTY/ CTN B]],LEN(db[[#This Row],[QTY/ CTN B]])-SEARCH(" ",db[[#This Row],[QTY/ CTN B]],1)))</f>
        <v>BOX</v>
      </c>
      <c r="Y2640" s="78" t="str">
        <f>IF(db[[#This Row],[QTY/ CTN TG]]="",IF(db[[#This Row],[STN TG]]="","",12),LEFT(db[[#This Row],[QTY/ CTN TG]],SEARCH(" ",db[[#This Row],[QTY/ CTN TG]],1)-1))</f>
        <v/>
      </c>
      <c r="Z2640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40" s="78" t="str">
        <f>IF(db[[#This Row],[STN K]]="","",IF(db[[#This Row],[STN TG]]="LSN",12,""))</f>
        <v/>
      </c>
      <c r="AB2640" s="78" t="str">
        <f>IF(db[[#This Row],[STN TG]]="LSN","PCS","")</f>
        <v/>
      </c>
      <c r="AC2640" s="78">
        <f>db[[#This Row],[QTY B]]*IF(db[[#This Row],[QTY TG]]="",1,db[[#This Row],[QTY TG]])*IF(db[[#This Row],[QTY K]]="",1,db[[#This Row],[QTY K]])</f>
        <v>240</v>
      </c>
      <c r="AD2640" s="78" t="str">
        <f>IF(db[[#This Row],[STN K]]="",IF(db[[#This Row],[STN TG]]="",db[[#This Row],[STN B]],db[[#This Row],[STN TG]]),db[[#This Row],[STN K]])</f>
        <v>BOX</v>
      </c>
      <c r="AE2640" s="78"/>
    </row>
    <row r="2641" spans="1:31" x14ac:dyDescent="0.25">
      <c r="A2641" s="78">
        <f t="shared" si="40"/>
        <v>2640</v>
      </c>
      <c r="B2641" s="79" t="str">
        <f>LOWER(SUBSTITUTE(SUBSTITUTE(SUBSTITUTE(SUBSTITUTE(SUBSTITUTE(SUBSTITUTE(SUBSTITUTE(SUBSTITUTE(db[[#This Row],[NB BM]]," ",),".",""),"-",""),"(",""),")",""),"/",""),"""",""),"+",""))</f>
        <v>isigelfancyvrg2022rescuebots</v>
      </c>
      <c r="C2641" s="79" t="str">
        <f>LOWER(SUBSTITUTE(SUBSTITUTE(SUBSTITUTE(SUBSTITUTE(SUBSTITUTE(SUBSTITUTE(SUBSTITUTE(SUBSTITUTE(SUBSTITUTE(db[[#This Row],[NB NOTA]]," ",),".",""),"-",""),"(",""),")",""),",",""),"/",""),"""",""),"+",""))</f>
        <v>refillgelfancyvrg2022rescuebots</v>
      </c>
      <c r="D2641" s="79" t="str">
        <f>LOWER(SUBSTITUTE(SUBSTITUTE(SUBSTITUTE(SUBSTITUTE(SUBSTITUTE(SUBSTITUTE(SUBSTITUTE(SUBSTITUTE(SUBSTITUTE(db[[#This Row],[NB PAJAK]]," ",""),"-",""),"(",""),")",""),".",""),",",""),"/",""),"""",""),"+",""))</f>
        <v/>
      </c>
      <c r="E2641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isigelfancyvrg2022rescuebots240boxuntana</v>
      </c>
      <c r="F2641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refillgelfancyvrg2022rescuebots240box</v>
      </c>
      <c r="G2641" s="79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refillgelfancyvrg2022rescuebotsuntana</v>
      </c>
      <c r="H2641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refillgelfancyvrg2022rescuebots240boxuntana</v>
      </c>
      <c r="I2641" s="2" t="s">
        <v>7669</v>
      </c>
      <c r="J2641" s="70" t="s">
        <v>7461</v>
      </c>
      <c r="K2641" s="71"/>
      <c r="L2641" s="70" t="s">
        <v>1336</v>
      </c>
      <c r="M2641" s="80" t="e">
        <f>IF(db[[#This Row],[NB NOTA_C]]="","",COUNTIF([2]!B_MSK[concat],db[[#This Row],[NB NOTA_C]]))</f>
        <v>#REF!</v>
      </c>
      <c r="N2641" s="81" t="s">
        <v>1372</v>
      </c>
      <c r="O2641" s="79" t="s">
        <v>2692</v>
      </c>
      <c r="P2641" s="70"/>
      <c r="Q2641" s="79"/>
      <c r="R2641" s="79" t="str">
        <f>IF(db[[#This Row],[QTY/ CTN]]="","",SUBSTITUTE(SUBSTITUTE(SUBSTITUTE(db[[#This Row],[QTY/ CTN]]," ","_",2),"(",""),")","")&amp;"_")</f>
        <v>240 BOX_</v>
      </c>
      <c r="S2641" s="79">
        <f>IF(db[[#This Row],[H_QTY/ CTN]]="","",SEARCH("_",db[[#This Row],[H_QTY/ CTN]]))</f>
        <v>8</v>
      </c>
      <c r="T2641" s="79">
        <f>IF(db[[#This Row],[H_QTY/ CTN]]="","",LEN(db[[#This Row],[H_QTY/ CTN]]))</f>
        <v>8</v>
      </c>
      <c r="U2641" s="78" t="str">
        <f>IF(db[[#This Row],[H_QTY/ CTN]]="","",LEFT(db[[#This Row],[H_QTY/ CTN]],db[[#This Row],[H_1]]-1))</f>
        <v>240 BOX</v>
      </c>
      <c r="V2641" s="78" t="str">
        <f>IF(NOT(db[[#This Row],[H_1]]=db[[#This Row],[H_2]]),MID(db[[#This Row],[H_QTY/ CTN]],db[[#This Row],[H_1]]+1,db[[#This Row],[H_2]]-db[[#This Row],[H_1]]-1),"")</f>
        <v/>
      </c>
      <c r="W2641" s="78" t="str">
        <f>IF(db[[#This Row],[QTY/ CTN B]]="","",LEFT(db[[#This Row],[QTY/ CTN B]],SEARCH(" ",db[[#This Row],[QTY/ CTN B]],1)-1))</f>
        <v>240</v>
      </c>
      <c r="X2641" s="78" t="str">
        <f>IF(db[[#This Row],[QTY/ CTN B]]="","",RIGHT(db[[#This Row],[QTY/ CTN B]],LEN(db[[#This Row],[QTY/ CTN B]])-SEARCH(" ",db[[#This Row],[QTY/ CTN B]],1)))</f>
        <v>BOX</v>
      </c>
      <c r="Y2641" s="78" t="str">
        <f>IF(db[[#This Row],[QTY/ CTN TG]]="",IF(db[[#This Row],[STN TG]]="","",12),LEFT(db[[#This Row],[QTY/ CTN TG]],SEARCH(" ",db[[#This Row],[QTY/ CTN TG]],1)-1))</f>
        <v/>
      </c>
      <c r="Z2641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41" s="78" t="str">
        <f>IF(db[[#This Row],[STN K]]="","",IF(db[[#This Row],[STN TG]]="LSN",12,""))</f>
        <v/>
      </c>
      <c r="AB2641" s="78" t="str">
        <f>IF(db[[#This Row],[STN TG]]="LSN","PCS","")</f>
        <v/>
      </c>
      <c r="AC2641" s="78">
        <f>db[[#This Row],[QTY B]]*IF(db[[#This Row],[QTY TG]]="",1,db[[#This Row],[QTY TG]])*IF(db[[#This Row],[QTY K]]="",1,db[[#This Row],[QTY K]])</f>
        <v>240</v>
      </c>
      <c r="AD2641" s="78" t="str">
        <f>IF(db[[#This Row],[STN K]]="",IF(db[[#This Row],[STN TG]]="",db[[#This Row],[STN B]],db[[#This Row],[STN TG]]),db[[#This Row],[STN K]])</f>
        <v>BOX</v>
      </c>
      <c r="AE2641" s="78"/>
    </row>
    <row r="2642" spans="1:31" x14ac:dyDescent="0.25">
      <c r="A2642" s="40">
        <f t="shared" si="40"/>
        <v>2641</v>
      </c>
      <c r="B2642" s="5" t="str">
        <f>LOWER(SUBSTITUTE(SUBSTITUTE(SUBSTITUTE(SUBSTITUTE(SUBSTITUTE(SUBSTITUTE(SUBSTITUTE(SUBSTITUTE(db[[#This Row],[NB BM]]," ",),".",""),"-",""),"(",""),")",""),"/",""),"""",""),"+",""))</f>
        <v>refillgelpen5051hyrf505</v>
      </c>
      <c r="C2642" s="5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D2642" s="5" t="str">
        <f>LOWER(SUBSTITUTE(SUBSTITUTE(SUBSTITUTE(SUBSTITUTE(SUBSTITUTE(SUBSTITUTE(SUBSTITUTE(SUBSTITUTE(SUBSTITUTE(db[[#This Row],[NB PAJAK]]," ",""),"-",""),"(",""),")",""),".",""),",",""),"/",""),"""",""),"+",""))</f>
        <v/>
      </c>
      <c r="E264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refillgelpen5051hyrf505240box20pcsuntana</v>
      </c>
      <c r="F264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refillgelpen5051hy@20pcsrf505240box20pcs</v>
      </c>
      <c r="G2642" s="5" t="str">
        <f>db[[#This Row],[NB NOTA_C]]&amp;LOWER(SUBSTITUTE(SUBSTITUTE(SUBSTITUTE(SUBSTITUTE(SUBSTITUTE(SUBSTITUTE(SUBSTITUTE(SUBSTITUTE(SUBSTITUTE(db[[#This Row],[FAKTUR]]," ",),".",""),"-",""),"(",""),")",""),",",""),"/",""),"""",""),"+",""))</f>
        <v>refillgelpen5051hy@20pcsrf505untana</v>
      </c>
      <c r="H264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refillgelpen5051hy@20pcsrf505240box20pcsuntana</v>
      </c>
      <c r="I2642" s="2" t="s">
        <v>972</v>
      </c>
      <c r="J2642" s="2" t="s">
        <v>1254</v>
      </c>
      <c r="K2642" s="14"/>
      <c r="L2642" s="2" t="s">
        <v>1336</v>
      </c>
      <c r="M2642" s="34" t="e">
        <f>IF(db[[#This Row],[NB NOTA_C]]="","",COUNTIF([2]!B_MSK[concat],db[[#This Row],[NB NOTA_C]]))</f>
        <v>#REF!</v>
      </c>
      <c r="N2642" s="14" t="s">
        <v>1373</v>
      </c>
      <c r="O2642" s="2" t="s">
        <v>1525</v>
      </c>
      <c r="P2642" s="2" t="s">
        <v>2426</v>
      </c>
      <c r="R2642" s="2" t="str">
        <f>IF(db[[#This Row],[QTY/ CTN]]="","",SUBSTITUTE(SUBSTITUTE(SUBSTITUTE(db[[#This Row],[QTY/ CTN]]," ","_",2),"(",""),")","")&amp;"_")</f>
        <v>240 BOX_20 PCS_</v>
      </c>
      <c r="S2642" s="2">
        <f>IF(db[[#This Row],[H_QTY/ CTN]]="","",SEARCH("_",db[[#This Row],[H_QTY/ CTN]]))</f>
        <v>8</v>
      </c>
      <c r="T2642" s="2">
        <f>IF(db[[#This Row],[H_QTY/ CTN]]="","",LEN(db[[#This Row],[H_QTY/ CTN]]))</f>
        <v>15</v>
      </c>
      <c r="U2642" s="41" t="str">
        <f>IF(db[[#This Row],[H_QTY/ CTN]]="","",LEFT(db[[#This Row],[H_QTY/ CTN]],db[[#This Row],[H_1]]-1))</f>
        <v>240 BOX</v>
      </c>
      <c r="V2642" s="40" t="str">
        <f>IF(NOT(db[[#This Row],[H_1]]=db[[#This Row],[H_2]]),MID(db[[#This Row],[H_QTY/ CTN]],db[[#This Row],[H_1]]+1,db[[#This Row],[H_2]]-db[[#This Row],[H_1]]-1),"")</f>
        <v>20 PCS</v>
      </c>
      <c r="W2642" s="40" t="str">
        <f>IF(db[[#This Row],[QTY/ CTN B]]="","",LEFT(db[[#This Row],[QTY/ CTN B]],SEARCH(" ",db[[#This Row],[QTY/ CTN B]],1)-1))</f>
        <v>240</v>
      </c>
      <c r="X2642" s="40" t="str">
        <f>IF(db[[#This Row],[QTY/ CTN B]]="","",RIGHT(db[[#This Row],[QTY/ CTN B]],LEN(db[[#This Row],[QTY/ CTN B]])-SEARCH(" ",db[[#This Row],[QTY/ CTN B]],1)))</f>
        <v>BOX</v>
      </c>
      <c r="Y2642" s="40" t="str">
        <f>IF(db[[#This Row],[QTY/ CTN TG]]="",IF(db[[#This Row],[STN TG]]="","",12),LEFT(db[[#This Row],[QTY/ CTN TG]],SEARCH(" ",db[[#This Row],[QTY/ CTN TG]],1)-1))</f>
        <v>20</v>
      </c>
      <c r="Z26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42" s="40" t="str">
        <f>IF(db[[#This Row],[STN K]]="","",IF(db[[#This Row],[STN TG]]="LSN",12,""))</f>
        <v/>
      </c>
      <c r="AB2642" s="40" t="str">
        <f>IF(db[[#This Row],[STN TG]]="LSN","PCS","")</f>
        <v/>
      </c>
      <c r="AC2642" s="40">
        <f>db[[#This Row],[QTY B]]*IF(db[[#This Row],[QTY TG]]="",1,db[[#This Row],[QTY TG]])*IF(db[[#This Row],[QTY K]]="",1,db[[#This Row],[QTY K]])</f>
        <v>4800</v>
      </c>
      <c r="AD2642" s="40" t="str">
        <f>IF(db[[#This Row],[STN K]]="",IF(db[[#This Row],[STN TG]]="",db[[#This Row],[STN B]],db[[#This Row],[STN TG]]),db[[#This Row],[STN K]])</f>
        <v>PCS</v>
      </c>
      <c r="AE2642" s="40"/>
    </row>
    <row r="2643" spans="1:31" x14ac:dyDescent="0.25">
      <c r="A2643" s="78">
        <f t="shared" si="40"/>
        <v>2642</v>
      </c>
      <c r="B2643" s="79" t="str">
        <f>LOWER(SUBSTITUTE(SUBSTITUTE(SUBSTITUTE(SUBSTITUTE(SUBSTITUTE(SUBSTITUTE(SUBSTITUTE(SUBSTITUTE(db[[#This Row],[NB BM]]," ",),".",""),"-",""),"(",""),")",""),"/",""),"""",""),"+",""))</f>
        <v>isigelrefillgp559biru</v>
      </c>
      <c r="C2643" s="79" t="str">
        <f>LOWER(SUBSTITUTE(SUBSTITUTE(SUBSTITUTE(SUBSTITUTE(SUBSTITUTE(SUBSTITUTE(SUBSTITUTE(SUBSTITUTE(SUBSTITUTE(db[[#This Row],[NB NOTA]]," ",),".",""),"-",""),"(",""),")",""),",",""),"/",""),"""",""),"+",""))</f>
        <v>refillgp559biru</v>
      </c>
      <c r="D2643" s="79" t="str">
        <f>LOWER(SUBSTITUTE(SUBSTITUTE(SUBSTITUTE(SUBSTITUTE(SUBSTITUTE(SUBSTITUTE(SUBSTITUTE(SUBSTITUTE(SUBSTITUTE(db[[#This Row],[NB PAJAK]]," ",""),"-",""),"(",""),")",""),".",""),",",""),"/",""),"""",""),"+",""))</f>
        <v>isigelrefillgp559biru</v>
      </c>
      <c r="E2643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isigelrefillgp559biru2000pcsartomoro</v>
      </c>
      <c r="F2643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refillgp559biru2000pcs</v>
      </c>
      <c r="G2643" s="79" t="str">
        <f>db[[#This Row],[NB NOTA_C]]&amp;LOWER(SUBSTITUTE(SUBSTITUTE(SUBSTITUTE(SUBSTITUTE(SUBSTITUTE(SUBSTITUTE(SUBSTITUTE(SUBSTITUTE(SUBSTITUTE(db[[#This Row],[FAKTUR]]," ",),".",""),"-",""),"(",""),")",""),",",""),"/",""),"""",""),"+",""))</f>
        <v>refillgp559biruartomoro</v>
      </c>
      <c r="H2643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refillgp559biru2000pcsartomoro</v>
      </c>
      <c r="I2643" s="70" t="s">
        <v>7709</v>
      </c>
      <c r="J2643" s="70" t="s">
        <v>7695</v>
      </c>
      <c r="K2643" s="71" t="s">
        <v>7727</v>
      </c>
      <c r="L2643" s="70" t="s">
        <v>1335</v>
      </c>
      <c r="M2643" s="80" t="e">
        <f>IF(db[[#This Row],[NB NOTA_C]]="","",COUNTIF([2]!B_MSK[concat],db[[#This Row],[NB NOTA_C]]))</f>
        <v>#REF!</v>
      </c>
      <c r="N2643" s="81" t="s">
        <v>1843</v>
      </c>
      <c r="O2643" s="79" t="s">
        <v>3313</v>
      </c>
      <c r="P2643" s="70" t="s">
        <v>2426</v>
      </c>
      <c r="Q2643" s="79"/>
      <c r="R2643" s="79" t="str">
        <f>IF(db[[#This Row],[QTY/ CTN]]="","",SUBSTITUTE(SUBSTITUTE(SUBSTITUTE(db[[#This Row],[QTY/ CTN]]," ","_",2),"(",""),")","")&amp;"_")</f>
        <v>2000 PCS_</v>
      </c>
      <c r="S2643" s="79">
        <f>IF(db[[#This Row],[H_QTY/ CTN]]="","",SEARCH("_",db[[#This Row],[H_QTY/ CTN]]))</f>
        <v>9</v>
      </c>
      <c r="T2643" s="79">
        <f>IF(db[[#This Row],[H_QTY/ CTN]]="","",LEN(db[[#This Row],[H_QTY/ CTN]]))</f>
        <v>9</v>
      </c>
      <c r="U2643" s="78" t="str">
        <f>IF(db[[#This Row],[H_QTY/ CTN]]="","",LEFT(db[[#This Row],[H_QTY/ CTN]],db[[#This Row],[H_1]]-1))</f>
        <v>2000 PCS</v>
      </c>
      <c r="V2643" s="78" t="str">
        <f>IF(NOT(db[[#This Row],[H_1]]=db[[#This Row],[H_2]]),MID(db[[#This Row],[H_QTY/ CTN]],db[[#This Row],[H_1]]+1,db[[#This Row],[H_2]]-db[[#This Row],[H_1]]-1),"")</f>
        <v/>
      </c>
      <c r="W2643" s="78" t="str">
        <f>IF(db[[#This Row],[QTY/ CTN B]]="","",LEFT(db[[#This Row],[QTY/ CTN B]],SEARCH(" ",db[[#This Row],[QTY/ CTN B]],1)-1))</f>
        <v>2000</v>
      </c>
      <c r="X2643" s="78" t="str">
        <f>IF(db[[#This Row],[QTY/ CTN B]]="","",RIGHT(db[[#This Row],[QTY/ CTN B]],LEN(db[[#This Row],[QTY/ CTN B]])-SEARCH(" ",db[[#This Row],[QTY/ CTN B]],1)))</f>
        <v>PCS</v>
      </c>
      <c r="Y2643" s="78" t="str">
        <f>IF(db[[#This Row],[QTY/ CTN TG]]="",IF(db[[#This Row],[STN TG]]="","",12),LEFT(db[[#This Row],[QTY/ CTN TG]],SEARCH(" ",db[[#This Row],[QTY/ CTN TG]],1)-1))</f>
        <v/>
      </c>
      <c r="Z2643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43" s="78" t="str">
        <f>IF(db[[#This Row],[STN K]]="","",IF(db[[#This Row],[STN TG]]="LSN",12,""))</f>
        <v/>
      </c>
      <c r="AB2643" s="78" t="str">
        <f>IF(db[[#This Row],[STN TG]]="LSN","PCS","")</f>
        <v/>
      </c>
      <c r="AC2643" s="78">
        <f>db[[#This Row],[QTY B]]*IF(db[[#This Row],[QTY TG]]="",1,db[[#This Row],[QTY TG]])*IF(db[[#This Row],[QTY K]]="",1,db[[#This Row],[QTY K]])</f>
        <v>2000</v>
      </c>
      <c r="AD2643" s="78" t="str">
        <f>IF(db[[#This Row],[STN K]]="",IF(db[[#This Row],[STN TG]]="",db[[#This Row],[STN B]],db[[#This Row],[STN TG]]),db[[#This Row],[STN K]])</f>
        <v>PCS</v>
      </c>
      <c r="AE2643" s="78"/>
    </row>
    <row r="2644" spans="1:31" x14ac:dyDescent="0.25">
      <c r="A2644" s="40">
        <f t="shared" si="40"/>
        <v>2643</v>
      </c>
      <c r="B2644" s="5" t="str">
        <f>LOWER(SUBSTITUTE(SUBSTITUTE(SUBSTITUTE(SUBSTITUTE(SUBSTITUTE(SUBSTITUTE(SUBSTITUTE(SUBSTITUTE(db[[#This Row],[NB BM]]," ",),".",""),"-",""),"(",""),")",""),"/",""),"""",""),"+",""))</f>
        <v>refillisibensialantu1132</v>
      </c>
      <c r="C2644" s="5" t="str">
        <f>LOWER(SUBSTITUTE(SUBSTITUTE(SUBSTITUTE(SUBSTITUTE(SUBSTITUTE(SUBSTITUTE(SUBSTITUTE(SUBSTITUTE(SUBSTITUTE(db[[#This Row],[NB NOTA]]," ",),".",""),"-",""),"(",""),")",""),",",""),"/",""),"""",""),"+",""))</f>
        <v>refillisipencilbensialantu1132</v>
      </c>
      <c r="D2644" s="5" t="str">
        <f>LOWER(SUBSTITUTE(SUBSTITUTE(SUBSTITUTE(SUBSTITUTE(SUBSTITUTE(SUBSTITUTE(SUBSTITUTE(SUBSTITUTE(SUBSTITUTE(db[[#This Row],[NB PAJAK]]," ",""),"-",""),"(",""),")",""),".",""),",",""),"/",""),"""",""),"+",""))</f>
        <v/>
      </c>
      <c r="E264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refillisibensialantu11321600pakuntana</v>
      </c>
      <c r="F264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refillisipencilbensialantu11321600pak</v>
      </c>
      <c r="G2644" s="5" t="str">
        <f>db[[#This Row],[NB NOTA_C]]&amp;LOWER(SUBSTITUTE(SUBSTITUTE(SUBSTITUTE(SUBSTITUTE(SUBSTITUTE(SUBSTITUTE(SUBSTITUTE(SUBSTITUTE(SUBSTITUTE(db[[#This Row],[FAKTUR]]," ",),".",""),"-",""),"(",""),")",""),",",""),"/",""),"""",""),"+",""))</f>
        <v>refillisipencilbensialantu1132untana</v>
      </c>
      <c r="H264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refillisipencilbensialantu11321600pakuntana</v>
      </c>
      <c r="I2644" s="2" t="s">
        <v>5717</v>
      </c>
      <c r="J2644" s="2" t="s">
        <v>5701</v>
      </c>
      <c r="K2644" s="14"/>
      <c r="L2644" s="2" t="s">
        <v>1336</v>
      </c>
      <c r="M2644" s="33" t="e">
        <f>IF(db[[#This Row],[NB NOTA_C]]="","",COUNTIF([2]!B_MSK[concat],db[[#This Row],[NB NOTA_C]]))</f>
        <v>#REF!</v>
      </c>
      <c r="N2644" s="9" t="s">
        <v>1372</v>
      </c>
      <c r="O2644" s="5" t="s">
        <v>5707</v>
      </c>
      <c r="P2644" s="2" t="s">
        <v>2426</v>
      </c>
      <c r="Q2644" s="5"/>
      <c r="R2644" s="5" t="str">
        <f>IF(db[[#This Row],[QTY/ CTN]]="","",SUBSTITUTE(SUBSTITUTE(SUBSTITUTE(db[[#This Row],[QTY/ CTN]]," ","_",2),"(",""),")","")&amp;"_")</f>
        <v>1600 PAK_</v>
      </c>
      <c r="S2644" s="5">
        <f>IF(db[[#This Row],[H_QTY/ CTN]]="","",SEARCH("_",db[[#This Row],[H_QTY/ CTN]]))</f>
        <v>9</v>
      </c>
      <c r="T2644" s="5">
        <f>IF(db[[#This Row],[H_QTY/ CTN]]="","",LEN(db[[#This Row],[H_QTY/ CTN]]))</f>
        <v>9</v>
      </c>
      <c r="U2644" s="40" t="str">
        <f>IF(db[[#This Row],[H_QTY/ CTN]]="","",LEFT(db[[#This Row],[H_QTY/ CTN]],db[[#This Row],[H_1]]-1))</f>
        <v>1600 PAK</v>
      </c>
      <c r="V2644" s="40" t="str">
        <f>IF(NOT(db[[#This Row],[H_1]]=db[[#This Row],[H_2]]),MID(db[[#This Row],[H_QTY/ CTN]],db[[#This Row],[H_1]]+1,db[[#This Row],[H_2]]-db[[#This Row],[H_1]]-1),"")</f>
        <v/>
      </c>
      <c r="W2644" s="40" t="str">
        <f>IF(db[[#This Row],[QTY/ CTN B]]="","",LEFT(db[[#This Row],[QTY/ CTN B]],SEARCH(" ",db[[#This Row],[QTY/ CTN B]],1)-1))</f>
        <v>1600</v>
      </c>
      <c r="X2644" s="40" t="str">
        <f>IF(db[[#This Row],[QTY/ CTN B]]="","",RIGHT(db[[#This Row],[QTY/ CTN B]],LEN(db[[#This Row],[QTY/ CTN B]])-SEARCH(" ",db[[#This Row],[QTY/ CTN B]],1)))</f>
        <v>PAK</v>
      </c>
      <c r="Y2644" s="40" t="str">
        <f>IF(db[[#This Row],[QTY/ CTN TG]]="",IF(db[[#This Row],[STN TG]]="","",12),LEFT(db[[#This Row],[QTY/ CTN TG]],SEARCH(" ",db[[#This Row],[QTY/ CTN TG]],1)-1))</f>
        <v/>
      </c>
      <c r="Z26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44" s="40" t="str">
        <f>IF(db[[#This Row],[STN K]]="","",IF(db[[#This Row],[STN TG]]="LSN",12,""))</f>
        <v/>
      </c>
      <c r="AB2644" s="40" t="str">
        <f>IF(db[[#This Row],[STN TG]]="LSN","PCS","")</f>
        <v/>
      </c>
      <c r="AC2644" s="40">
        <f>db[[#This Row],[QTY B]]*IF(db[[#This Row],[QTY TG]]="",1,db[[#This Row],[QTY TG]])*IF(db[[#This Row],[QTY K]]="",1,db[[#This Row],[QTY K]])</f>
        <v>1600</v>
      </c>
      <c r="AD2644" s="40" t="str">
        <f>IF(db[[#This Row],[STN K]]="",IF(db[[#This Row],[STN TG]]="",db[[#This Row],[STN B]],db[[#This Row],[STN TG]]),db[[#This Row],[STN K]])</f>
        <v>PAK</v>
      </c>
      <c r="AE2644" s="40"/>
    </row>
    <row r="2645" spans="1:31" x14ac:dyDescent="0.25">
      <c r="A2645" s="40">
        <f t="shared" si="40"/>
        <v>2644</v>
      </c>
      <c r="B2645" s="106" t="str">
        <f>LOWER(SUBSTITUTE(SUBSTITUTE(SUBSTITUTE(SUBSTITUTE(SUBSTITUTE(SUBSTITUTE(SUBSTITUTE(SUBSTITUTE(db[[#This Row],[NB BM]]," ",),".",""),"-",""),"(",""),")",""),"/",""),"""",""),"+",""))</f>
        <v>refilorgihologram</v>
      </c>
      <c r="C2645" s="106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D2645" s="106" t="str">
        <f>LOWER(SUBSTITUTE(SUBSTITUTE(SUBSTITUTE(SUBSTITUTE(SUBSTITUTE(SUBSTITUTE(SUBSTITUTE(SUBSTITUTE(SUBSTITUTE(db[[#This Row],[NB PAJAK]]," ",""),"-",""),"(",""),")",""),".",""),",",""),"/",""),"""",""),"+",""))</f>
        <v/>
      </c>
      <c r="E2645" s="10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refilorgihologram225lsnuntana</v>
      </c>
      <c r="F2645" s="106" t="str">
        <f>db[[#This Row],[NB NOTA_C]]&amp;LOWER(SUBSTITUTE(SUBSTITUTE(SUBSTITUTE(SUBSTITUTE(SUBSTITUTE(SUBSTITUTE(SUBSTITUTE(SUBSTITUTE(SUBSTITUTE(db[[#This Row],[QTY/ CTN]]," ",),".",""),"-",""),"(",""),")",""),",",""),"/",""),"""",""),"+",""))</f>
        <v>refillorganiserhologram225lsn</v>
      </c>
      <c r="G2645" s="106" t="str">
        <f>db[[#This Row],[NB NOTA_C]]&amp;LOWER(SUBSTITUTE(SUBSTITUTE(SUBSTITUTE(SUBSTITUTE(SUBSTITUTE(SUBSTITUTE(SUBSTITUTE(SUBSTITUTE(SUBSTITUTE(db[[#This Row],[FAKTUR]]," ",),".",""),"-",""),"(",""),")",""),",",""),"/",""),"""",""),"+",""))</f>
        <v>refillorganiserhologramuntana</v>
      </c>
      <c r="H2645" s="10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refillorganiserhologram225lsnuntana</v>
      </c>
      <c r="I2645" s="35" t="s">
        <v>4331</v>
      </c>
      <c r="J2645" s="35" t="s">
        <v>4327</v>
      </c>
      <c r="K2645" s="36"/>
      <c r="L2645" s="2" t="s">
        <v>1336</v>
      </c>
      <c r="M2645" s="107" t="e">
        <f>IF(db[[#This Row],[NB NOTA_C]]="","",COUNTIF([2]!B_MSK[concat],db[[#This Row],[NB NOTA_C]]))</f>
        <v>#REF!</v>
      </c>
      <c r="N2645" s="108" t="s">
        <v>1841</v>
      </c>
      <c r="O2645" s="106" t="s">
        <v>4328</v>
      </c>
      <c r="P2645" s="35" t="s">
        <v>2422</v>
      </c>
      <c r="Q2645" s="106"/>
      <c r="R2645" s="106" t="str">
        <f>IF(db[[#This Row],[QTY/ CTN]]="","",SUBSTITUTE(SUBSTITUTE(SUBSTITUTE(db[[#This Row],[QTY/ CTN]]," ","_",2),"(",""),")","")&amp;"_")</f>
        <v>225 LSN_</v>
      </c>
      <c r="S2645" s="106">
        <f>IF(db[[#This Row],[H_QTY/ CTN]]="","",SEARCH("_",db[[#This Row],[H_QTY/ CTN]]))</f>
        <v>8</v>
      </c>
      <c r="T2645" s="106">
        <f>IF(db[[#This Row],[H_QTY/ CTN]]="","",LEN(db[[#This Row],[H_QTY/ CTN]]))</f>
        <v>8</v>
      </c>
      <c r="U2645" s="109" t="str">
        <f>IF(db[[#This Row],[H_QTY/ CTN]]="","",LEFT(db[[#This Row],[H_QTY/ CTN]],db[[#This Row],[H_1]]-1))</f>
        <v>225 LSN</v>
      </c>
      <c r="V2645" s="109" t="str">
        <f>IF(NOT(db[[#This Row],[H_1]]=db[[#This Row],[H_2]]),MID(db[[#This Row],[H_QTY/ CTN]],db[[#This Row],[H_1]]+1,db[[#This Row],[H_2]]-db[[#This Row],[H_1]]-1),"")</f>
        <v/>
      </c>
      <c r="W2645" s="40" t="str">
        <f>IF(db[[#This Row],[QTY/ CTN B]]="","",LEFT(db[[#This Row],[QTY/ CTN B]],SEARCH(" ",db[[#This Row],[QTY/ CTN B]],1)-1))</f>
        <v>225</v>
      </c>
      <c r="X2645" s="40" t="str">
        <f>IF(db[[#This Row],[QTY/ CTN B]]="","",RIGHT(db[[#This Row],[QTY/ CTN B]],LEN(db[[#This Row],[QTY/ CTN B]])-SEARCH(" ",db[[#This Row],[QTY/ CTN B]],1)))</f>
        <v>LSN</v>
      </c>
      <c r="Y2645" s="40">
        <f>IF(db[[#This Row],[QTY/ CTN TG]]="",IF(db[[#This Row],[STN TG]]="","",12),LEFT(db[[#This Row],[QTY/ CTN TG]],SEARCH(" ",db[[#This Row],[QTY/ CTN TG]],1)-1))</f>
        <v>12</v>
      </c>
      <c r="Z26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45" s="40" t="str">
        <f>IF(db[[#This Row],[STN K]]="","",IF(db[[#This Row],[STN TG]]="LSN",12,""))</f>
        <v/>
      </c>
      <c r="AB2645" s="40" t="str">
        <f>IF(db[[#This Row],[STN TG]]="LSN","PCS","")</f>
        <v/>
      </c>
      <c r="AC2645" s="40">
        <f>db[[#This Row],[QTY B]]*IF(db[[#This Row],[QTY TG]]="",1,db[[#This Row],[QTY TG]])*IF(db[[#This Row],[QTY K]]="",1,db[[#This Row],[QTY K]])</f>
        <v>2700</v>
      </c>
      <c r="AD2645" s="40" t="str">
        <f>IF(db[[#This Row],[STN K]]="",IF(db[[#This Row],[STN TG]]="",db[[#This Row],[STN B]],db[[#This Row],[STN TG]]),db[[#This Row],[STN K]])</f>
        <v>PCS</v>
      </c>
      <c r="AE2645" s="40"/>
    </row>
    <row r="2646" spans="1:31" x14ac:dyDescent="0.25">
      <c r="A2646" s="40">
        <f t="shared" ref="A2646:A2709" si="41">ROW()-1</f>
        <v>2645</v>
      </c>
      <c r="B2646" s="5" t="str">
        <f>LOWER(SUBSTITUTE(SUBSTITUTE(SUBSTITUTE(SUBSTITUTE(SUBSTITUTE(SUBSTITUTE(SUBSTITUTE(SUBSTITUTE(db[[#This Row],[NB BM]]," ",),".",""),"-",""),"(",""),")",""),"/",""),"""",""),"+",""))</f>
        <v>isibensialt1132</v>
      </c>
      <c r="C2646" s="5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D2646" s="5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E264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isibensialt11321600setartomoro</v>
      </c>
      <c r="F264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refillpensillt1132@40set1600set</v>
      </c>
      <c r="G2646" s="5" t="str">
        <f>db[[#This Row],[NB NOTA_C]]&amp;LOWER(SUBSTITUTE(SUBSTITUTE(SUBSTITUTE(SUBSTITUTE(SUBSTITUTE(SUBSTITUTE(SUBSTITUTE(SUBSTITUTE(SUBSTITUTE(db[[#This Row],[FAKTUR]]," ",),".",""),"-",""),"(",""),")",""),",",""),"/",""),"""",""),"+",""))</f>
        <v>refillpensillt1132@40setartomoro</v>
      </c>
      <c r="H264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refillpensillt1132@40set1600setartomoro</v>
      </c>
      <c r="I2646" s="2" t="s">
        <v>6476</v>
      </c>
      <c r="J2646" s="2" t="s">
        <v>3695</v>
      </c>
      <c r="K2646" s="14" t="s">
        <v>3893</v>
      </c>
      <c r="L2646" s="2" t="s">
        <v>1335</v>
      </c>
      <c r="M2646" s="33" t="e">
        <f>IF(db[[#This Row],[NB NOTA_C]]="","",COUNTIF([2]!B_MSK[concat],db[[#This Row],[NB NOTA_C]]))</f>
        <v>#REF!</v>
      </c>
      <c r="N2646" s="9" t="s">
        <v>1837</v>
      </c>
      <c r="O2646" s="5" t="s">
        <v>3696</v>
      </c>
      <c r="P2646" s="2" t="s">
        <v>2426</v>
      </c>
      <c r="Q2646" s="5" t="s">
        <v>4935</v>
      </c>
      <c r="R2646" s="5" t="str">
        <f>IF(db[[#This Row],[QTY/ CTN]]="","",SUBSTITUTE(SUBSTITUTE(SUBSTITUTE(db[[#This Row],[QTY/ CTN]]," ","_",2),"(",""),")","")&amp;"_")</f>
        <v>1600 SET_</v>
      </c>
      <c r="S2646" s="5">
        <f>IF(db[[#This Row],[H_QTY/ CTN]]="","",SEARCH("_",db[[#This Row],[H_QTY/ CTN]]))</f>
        <v>9</v>
      </c>
      <c r="T2646" s="5">
        <f>IF(db[[#This Row],[H_QTY/ CTN]]="","",LEN(db[[#This Row],[H_QTY/ CTN]]))</f>
        <v>9</v>
      </c>
      <c r="U2646" s="40" t="str">
        <f>IF(db[[#This Row],[H_QTY/ CTN]]="","",LEFT(db[[#This Row],[H_QTY/ CTN]],db[[#This Row],[H_1]]-1))</f>
        <v>1600 SET</v>
      </c>
      <c r="V2646" s="40" t="str">
        <f>IF(NOT(db[[#This Row],[H_1]]=db[[#This Row],[H_2]]),MID(db[[#This Row],[H_QTY/ CTN]],db[[#This Row],[H_1]]+1,db[[#This Row],[H_2]]-db[[#This Row],[H_1]]-1),"")</f>
        <v/>
      </c>
      <c r="W2646" s="40" t="str">
        <f>IF(db[[#This Row],[QTY/ CTN B]]="","",LEFT(db[[#This Row],[QTY/ CTN B]],SEARCH(" ",db[[#This Row],[QTY/ CTN B]],1)-1))</f>
        <v>1600</v>
      </c>
      <c r="X2646" s="40" t="str">
        <f>IF(db[[#This Row],[QTY/ CTN B]]="","",RIGHT(db[[#This Row],[QTY/ CTN B]],LEN(db[[#This Row],[QTY/ CTN B]])-SEARCH(" ",db[[#This Row],[QTY/ CTN B]],1)))</f>
        <v>SET</v>
      </c>
      <c r="Y2646" s="40" t="str">
        <f>IF(db[[#This Row],[QTY/ CTN TG]]="",IF(db[[#This Row],[STN TG]]="","",12),LEFT(db[[#This Row],[QTY/ CTN TG]],SEARCH(" ",db[[#This Row],[QTY/ CTN TG]],1)-1))</f>
        <v/>
      </c>
      <c r="Z26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46" s="40" t="str">
        <f>IF(db[[#This Row],[STN K]]="","",IF(db[[#This Row],[STN TG]]="LSN",12,""))</f>
        <v/>
      </c>
      <c r="AB2646" s="40" t="str">
        <f>IF(db[[#This Row],[STN TG]]="LSN","PCS","")</f>
        <v/>
      </c>
      <c r="AC2646" s="40">
        <f>db[[#This Row],[QTY B]]*IF(db[[#This Row],[QTY TG]]="",1,db[[#This Row],[QTY TG]])*IF(db[[#This Row],[QTY K]]="",1,db[[#This Row],[QTY K]])</f>
        <v>1600</v>
      </c>
      <c r="AD2646" s="40" t="str">
        <f>IF(db[[#This Row],[STN K]]="",IF(db[[#This Row],[STN TG]]="",db[[#This Row],[STN B]],db[[#This Row],[STN TG]]),db[[#This Row],[STN K]])</f>
        <v>SET</v>
      </c>
      <c r="AE2646" s="40"/>
    </row>
    <row r="2647" spans="1:31" x14ac:dyDescent="0.25">
      <c r="A2647" s="40">
        <f t="shared" si="41"/>
        <v>2646</v>
      </c>
      <c r="B2647" s="5" t="str">
        <f>LOWER(SUBSTITUTE(SUBSTITUTE(SUBSTITUTE(SUBSTITUTE(SUBSTITUTE(SUBSTITUTE(SUBSTITUTE(SUBSTITUTE(db[[#This Row],[NB BM]]," ",),".",""),"-",""),"(",""),")",""),"/",""),"""",""),"+",""))</f>
        <v>isipenrefilrfgp818js</v>
      </c>
      <c r="C2647" s="5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D2647" s="5" t="str">
        <f>LOWER(SUBSTITUTE(SUBSTITUTE(SUBSTITUTE(SUBSTITUTE(SUBSTITUTE(SUBSTITUTE(SUBSTITUTE(SUBSTITUTE(SUBSTITUTE(db[[#This Row],[NB PAJAK]]," ",""),"-",""),"(",""),")",""),".",""),",",""),"/",""),"""",""),"+",""))</f>
        <v/>
      </c>
      <c r="E264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isipenrefilrfgp818js150ikt100pcsuntana</v>
      </c>
      <c r="F264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rfgp818jsaodmpengganti150ikt100pcs</v>
      </c>
      <c r="G2647" s="5" t="str">
        <f>db[[#This Row],[NB NOTA_C]]&amp;LOWER(SUBSTITUTE(SUBSTITUTE(SUBSTITUTE(SUBSTITUTE(SUBSTITUTE(SUBSTITUTE(SUBSTITUTE(SUBSTITUTE(SUBSTITUTE(db[[#This Row],[FAKTUR]]," ",),".",""),"-",""),"(",""),")",""),",",""),"/",""),"""",""),"+",""))</f>
        <v>rfgp818jsaodmpenggantiuntana</v>
      </c>
      <c r="H264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rfgp818jsaodmpengganti150ikt100pcsuntana</v>
      </c>
      <c r="I2647" s="2" t="s">
        <v>2958</v>
      </c>
      <c r="J2647" s="2" t="s">
        <v>2956</v>
      </c>
      <c r="K2647" s="14"/>
      <c r="L2647" s="2" t="s">
        <v>1336</v>
      </c>
      <c r="M2647" s="33" t="e">
        <f>IF(db[[#This Row],[NB NOTA_C]]="","",COUNTIF([2]!B_MSK[concat],db[[#This Row],[NB NOTA_C]]))</f>
        <v>#REF!</v>
      </c>
      <c r="N2647" s="9" t="s">
        <v>2957</v>
      </c>
      <c r="O2647" s="5" t="s">
        <v>1847</v>
      </c>
      <c r="P2647" s="2" t="s">
        <v>2426</v>
      </c>
      <c r="Q2647" s="5"/>
      <c r="R2647" s="5" t="str">
        <f>IF(db[[#This Row],[QTY/ CTN]]="","",SUBSTITUTE(SUBSTITUTE(SUBSTITUTE(db[[#This Row],[QTY/ CTN]]," ","_",2),"(",""),")","")&amp;"_")</f>
        <v>150 IKT_100 PCS_</v>
      </c>
      <c r="S2647" s="5">
        <f>IF(db[[#This Row],[H_QTY/ CTN]]="","",SEARCH("_",db[[#This Row],[H_QTY/ CTN]]))</f>
        <v>8</v>
      </c>
      <c r="T2647" s="5">
        <f>IF(db[[#This Row],[H_QTY/ CTN]]="","",LEN(db[[#This Row],[H_QTY/ CTN]]))</f>
        <v>16</v>
      </c>
      <c r="U2647" s="40" t="str">
        <f>IF(db[[#This Row],[H_QTY/ CTN]]="","",LEFT(db[[#This Row],[H_QTY/ CTN]],db[[#This Row],[H_1]]-1))</f>
        <v>150 IKT</v>
      </c>
      <c r="V2647" s="40" t="str">
        <f>IF(NOT(db[[#This Row],[H_1]]=db[[#This Row],[H_2]]),MID(db[[#This Row],[H_QTY/ CTN]],db[[#This Row],[H_1]]+1,db[[#This Row],[H_2]]-db[[#This Row],[H_1]]-1),"")</f>
        <v>100 PCS</v>
      </c>
      <c r="W2647" s="40" t="str">
        <f>IF(db[[#This Row],[QTY/ CTN B]]="","",LEFT(db[[#This Row],[QTY/ CTN B]],SEARCH(" ",db[[#This Row],[QTY/ CTN B]],1)-1))</f>
        <v>150</v>
      </c>
      <c r="X2647" s="40" t="str">
        <f>IF(db[[#This Row],[QTY/ CTN B]]="","",RIGHT(db[[#This Row],[QTY/ CTN B]],LEN(db[[#This Row],[QTY/ CTN B]])-SEARCH(" ",db[[#This Row],[QTY/ CTN B]],1)))</f>
        <v>IKT</v>
      </c>
      <c r="Y2647" s="40" t="str">
        <f>IF(db[[#This Row],[QTY/ CTN TG]]="",IF(db[[#This Row],[STN TG]]="","",12),LEFT(db[[#This Row],[QTY/ CTN TG]],SEARCH(" ",db[[#This Row],[QTY/ CTN TG]],1)-1))</f>
        <v>100</v>
      </c>
      <c r="Z26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47" s="40" t="str">
        <f>IF(db[[#This Row],[STN K]]="","",IF(db[[#This Row],[STN TG]]="LSN",12,""))</f>
        <v/>
      </c>
      <c r="AB2647" s="40" t="str">
        <f>IF(db[[#This Row],[STN TG]]="LSN","PCS","")</f>
        <v/>
      </c>
      <c r="AC2647" s="40">
        <f>db[[#This Row],[QTY B]]*IF(db[[#This Row],[QTY TG]]="",1,db[[#This Row],[QTY TG]])*IF(db[[#This Row],[QTY K]]="",1,db[[#This Row],[QTY K]])</f>
        <v>15000</v>
      </c>
      <c r="AD2647" s="40" t="str">
        <f>IF(db[[#This Row],[STN K]]="",IF(db[[#This Row],[STN TG]]="",db[[#This Row],[STN B]],db[[#This Row],[STN TG]]),db[[#This Row],[STN K]])</f>
        <v>PCS</v>
      </c>
      <c r="AE2647" s="40"/>
    </row>
    <row r="2648" spans="1:31" x14ac:dyDescent="0.25">
      <c r="A2648" s="40">
        <f t="shared" si="41"/>
        <v>2647</v>
      </c>
      <c r="B2648" s="5" t="str">
        <f>LOWER(SUBSTITUTE(SUBSTITUTE(SUBSTITUTE(SUBSTITUTE(SUBSTITUTE(SUBSTITUTE(SUBSTITUTE(SUBSTITUTE(db[[#This Row],[NB BM]]," ",),".",""),"-",""),"(",""),")",""),"/",""),"""",""),"+",""))</f>
        <v>garisan30cmd00824</v>
      </c>
      <c r="C2648" s="5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D2648" s="5" t="str">
        <f>LOWER(SUBSTITUTE(SUBSTITUTE(SUBSTITUTE(SUBSTITUTE(SUBSTITUTE(SUBSTITUTE(SUBSTITUTE(SUBSTITUTE(SUBSTITUTE(db[[#This Row],[NB PAJAK]]," ",""),"-",""),"(",""),")",""),".",""),",",""),"/",""),"""",""),"+",""))</f>
        <v/>
      </c>
      <c r="E264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garisan30cmd0082460box24pcsuntana</v>
      </c>
      <c r="F264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rulerd00830cm2460box24pcs</v>
      </c>
      <c r="G2648" s="5" t="str">
        <f>db[[#This Row],[NB NOTA_C]]&amp;LOWER(SUBSTITUTE(SUBSTITUTE(SUBSTITUTE(SUBSTITUTE(SUBSTITUTE(SUBSTITUTE(SUBSTITUTE(SUBSTITUTE(SUBSTITUTE(db[[#This Row],[FAKTUR]]," ",),".",""),"-",""),"(",""),")",""),",",""),"/",""),"""",""),"+",""))</f>
        <v>rulerd00830cm24untana</v>
      </c>
      <c r="H264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rulerd00830cm24"60box24pcsuntana</v>
      </c>
      <c r="I2648" s="2" t="s">
        <v>3309</v>
      </c>
      <c r="J2648" s="2" t="s">
        <v>3277</v>
      </c>
      <c r="K2648" s="14"/>
      <c r="L2648" s="2" t="s">
        <v>1336</v>
      </c>
      <c r="M2648" s="33" t="e">
        <f>IF(db[[#This Row],[NB NOTA_C]]="","",COUNTIF([2]!B_MSK[concat],db[[#This Row],[NB NOTA_C]]))</f>
        <v>#REF!</v>
      </c>
      <c r="N2648" s="9" t="s">
        <v>1846</v>
      </c>
      <c r="O2648" s="5" t="s">
        <v>1386</v>
      </c>
      <c r="P2648" s="2" t="s">
        <v>2424</v>
      </c>
      <c r="Q2648" s="5"/>
      <c r="R2648" s="5" t="str">
        <f>IF(db[[#This Row],[QTY/ CTN]]="","",SUBSTITUTE(SUBSTITUTE(SUBSTITUTE(db[[#This Row],[QTY/ CTN]]," ","_",2),"(",""),")","")&amp;"_")</f>
        <v>60 BOX_24 PCS_</v>
      </c>
      <c r="S2648" s="5">
        <f>IF(db[[#This Row],[H_QTY/ CTN]]="","",SEARCH("_",db[[#This Row],[H_QTY/ CTN]]))</f>
        <v>7</v>
      </c>
      <c r="T2648" s="5">
        <f>IF(db[[#This Row],[H_QTY/ CTN]]="","",LEN(db[[#This Row],[H_QTY/ CTN]]))</f>
        <v>14</v>
      </c>
      <c r="U2648" s="40" t="str">
        <f>IF(db[[#This Row],[H_QTY/ CTN]]="","",LEFT(db[[#This Row],[H_QTY/ CTN]],db[[#This Row],[H_1]]-1))</f>
        <v>60 BOX</v>
      </c>
      <c r="V2648" s="40" t="str">
        <f>IF(NOT(db[[#This Row],[H_1]]=db[[#This Row],[H_2]]),MID(db[[#This Row],[H_QTY/ CTN]],db[[#This Row],[H_1]]+1,db[[#This Row],[H_2]]-db[[#This Row],[H_1]]-1),"")</f>
        <v>24 PCS</v>
      </c>
      <c r="W2648" s="40" t="str">
        <f>IF(db[[#This Row],[QTY/ CTN B]]="","",LEFT(db[[#This Row],[QTY/ CTN B]],SEARCH(" ",db[[#This Row],[QTY/ CTN B]],1)-1))</f>
        <v>60</v>
      </c>
      <c r="X2648" s="40" t="str">
        <f>IF(db[[#This Row],[QTY/ CTN B]]="","",RIGHT(db[[#This Row],[QTY/ CTN B]],LEN(db[[#This Row],[QTY/ CTN B]])-SEARCH(" ",db[[#This Row],[QTY/ CTN B]],1)))</f>
        <v>BOX</v>
      </c>
      <c r="Y2648" s="40" t="str">
        <f>IF(db[[#This Row],[QTY/ CTN TG]]="",IF(db[[#This Row],[STN TG]]="","",12),LEFT(db[[#This Row],[QTY/ CTN TG]],SEARCH(" ",db[[#This Row],[QTY/ CTN TG]],1)-1))</f>
        <v>24</v>
      </c>
      <c r="Z26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48" s="40" t="str">
        <f>IF(db[[#This Row],[STN K]]="","",IF(db[[#This Row],[STN TG]]="LSN",12,""))</f>
        <v/>
      </c>
      <c r="AB2648" s="40" t="str">
        <f>IF(db[[#This Row],[STN TG]]="LSN","PCS","")</f>
        <v/>
      </c>
      <c r="AC2648" s="40">
        <f>db[[#This Row],[QTY B]]*IF(db[[#This Row],[QTY TG]]="",1,db[[#This Row],[QTY TG]])*IF(db[[#This Row],[QTY K]]="",1,db[[#This Row],[QTY K]])</f>
        <v>1440</v>
      </c>
      <c r="AD2648" s="40" t="str">
        <f>IF(db[[#This Row],[STN K]]="",IF(db[[#This Row],[STN TG]]="",db[[#This Row],[STN B]],db[[#This Row],[STN TG]]),db[[#This Row],[STN K]])</f>
        <v>PCS</v>
      </c>
      <c r="AE2648" s="40"/>
    </row>
    <row r="2649" spans="1:31" x14ac:dyDescent="0.25">
      <c r="A2649" s="40">
        <f t="shared" si="41"/>
        <v>2648</v>
      </c>
      <c r="B2649" s="5" t="str">
        <f>LOWER(SUBSTITUTE(SUBSTITUTE(SUBSTITUTE(SUBSTITUTE(SUBSTITUTE(SUBSTITUTE(SUBSTITUTE(SUBSTITUTE(db[[#This Row],[NB BM]]," ",),".",""),"-",""),"(",""),")",""),"/",""),"""",""),"+",""))</f>
        <v>tassbagjkspb30ct29abculture</v>
      </c>
      <c r="C2649" s="5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D2649" s="5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E264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tassbagjkspb30ct29abculture100pcsartomoro</v>
      </c>
      <c r="F264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sbagspb3029ct29abculturejk100pcs</v>
      </c>
      <c r="G2649" s="5" t="str">
        <f>db[[#This Row],[NB NOTA_C]]&amp;LOWER(SUBSTITUTE(SUBSTITUTE(SUBSTITUTE(SUBSTITUTE(SUBSTITUTE(SUBSTITUTE(SUBSTITUTE(SUBSTITUTE(SUBSTITUTE(db[[#This Row],[FAKTUR]]," ",),".",""),"-",""),"(",""),")",""),",",""),"/",""),"""",""),"+",""))</f>
        <v>sbagspb3029ct29abculturejkartomoro</v>
      </c>
      <c r="H264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sbagspb3029ct29abculturejk100pcsartomoro</v>
      </c>
      <c r="I2649" s="2" t="s">
        <v>635</v>
      </c>
      <c r="J2649" s="2" t="s">
        <v>636</v>
      </c>
      <c r="K2649" s="14" t="s">
        <v>637</v>
      </c>
      <c r="L2649" s="2" t="s">
        <v>1335</v>
      </c>
      <c r="M2649" s="34" t="e">
        <f>IF(db[[#This Row],[NB NOTA_C]]="","",COUNTIF([2]!B_MSK[concat],db[[#This Row],[NB NOTA_C]]))</f>
        <v>#REF!</v>
      </c>
      <c r="N2649" s="14" t="s">
        <v>1346</v>
      </c>
      <c r="O2649" s="2" t="s">
        <v>1381</v>
      </c>
      <c r="P2649" s="2" t="s">
        <v>2452</v>
      </c>
      <c r="R2649" s="2" t="str">
        <f>IF(db[[#This Row],[QTY/ CTN]]="","",SUBSTITUTE(SUBSTITUTE(SUBSTITUTE(db[[#This Row],[QTY/ CTN]]," ","_",2),"(",""),")","")&amp;"_")</f>
        <v>100 PCS_</v>
      </c>
      <c r="S2649" s="2">
        <f>IF(db[[#This Row],[H_QTY/ CTN]]="","",SEARCH("_",db[[#This Row],[H_QTY/ CTN]]))</f>
        <v>8</v>
      </c>
      <c r="T2649" s="2">
        <f>IF(db[[#This Row],[H_QTY/ CTN]]="","",LEN(db[[#This Row],[H_QTY/ CTN]]))</f>
        <v>8</v>
      </c>
      <c r="U2649" s="41" t="str">
        <f>IF(db[[#This Row],[H_QTY/ CTN]]="","",LEFT(db[[#This Row],[H_QTY/ CTN]],db[[#This Row],[H_1]]-1))</f>
        <v>100 PCS</v>
      </c>
      <c r="V2649" s="40" t="str">
        <f>IF(NOT(db[[#This Row],[H_1]]=db[[#This Row],[H_2]]),MID(db[[#This Row],[H_QTY/ CTN]],db[[#This Row],[H_1]]+1,db[[#This Row],[H_2]]-db[[#This Row],[H_1]]-1),"")</f>
        <v/>
      </c>
      <c r="W2649" s="40" t="str">
        <f>IF(db[[#This Row],[QTY/ CTN B]]="","",LEFT(db[[#This Row],[QTY/ CTN B]],SEARCH(" ",db[[#This Row],[QTY/ CTN B]],1)-1))</f>
        <v>100</v>
      </c>
      <c r="X2649" s="40" t="str">
        <f>IF(db[[#This Row],[QTY/ CTN B]]="","",RIGHT(db[[#This Row],[QTY/ CTN B]],LEN(db[[#This Row],[QTY/ CTN B]])-SEARCH(" ",db[[#This Row],[QTY/ CTN B]],1)))</f>
        <v>PCS</v>
      </c>
      <c r="Y2649" s="40" t="str">
        <f>IF(db[[#This Row],[QTY/ CTN TG]]="",IF(db[[#This Row],[STN TG]]="","",12),LEFT(db[[#This Row],[QTY/ CTN TG]],SEARCH(" ",db[[#This Row],[QTY/ CTN TG]],1)-1))</f>
        <v/>
      </c>
      <c r="Z26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49" s="40" t="str">
        <f>IF(db[[#This Row],[STN K]]="","",IF(db[[#This Row],[STN TG]]="LSN",12,""))</f>
        <v/>
      </c>
      <c r="AB2649" s="40" t="str">
        <f>IF(db[[#This Row],[STN TG]]="LSN","PCS","")</f>
        <v/>
      </c>
      <c r="AC2649" s="40">
        <f>db[[#This Row],[QTY B]]*IF(db[[#This Row],[QTY TG]]="",1,db[[#This Row],[QTY TG]])*IF(db[[#This Row],[QTY K]]="",1,db[[#This Row],[QTY K]])</f>
        <v>100</v>
      </c>
      <c r="AD2649" s="40" t="str">
        <f>IF(db[[#This Row],[STN K]]="",IF(db[[#This Row],[STN TG]]="",db[[#This Row],[STN B]],db[[#This Row],[STN TG]]),db[[#This Row],[STN K]])</f>
        <v>PCS</v>
      </c>
      <c r="AE2649" s="40"/>
    </row>
    <row r="2650" spans="1:31" x14ac:dyDescent="0.25">
      <c r="A2650" s="78">
        <f t="shared" si="41"/>
        <v>2649</v>
      </c>
      <c r="B2650" s="79" t="str">
        <f>LOWER(SUBSTITUTE(SUBSTITUTE(SUBSTITUTE(SUBSTITUTE(SUBSTITUTE(SUBSTITUTE(SUBSTITUTE(SUBSTITUTE(db[[#This Row],[NB BM]]," ",),".",""),"-",""),"(",""),")",""),"/",""),"""",""),"+",""))</f>
        <v>sampulbukucoklattebal</v>
      </c>
      <c r="C2650" s="79" t="str">
        <f>LOWER(SUBSTITUTE(SUBSTITUTE(SUBSTITUTE(SUBSTITUTE(SUBSTITUTE(SUBSTITUTE(SUBSTITUTE(SUBSTITUTE(SUBSTITUTE(db[[#This Row],[NB NOTA]]," ",),".",""),"-",""),"(",""),")",""),",",""),"/",""),"""",""),"+",""))</f>
        <v>sampulbukucoklattebal</v>
      </c>
      <c r="D2650" s="79" t="str">
        <f>LOWER(SUBSTITUTE(SUBSTITUTE(SUBSTITUTE(SUBSTITUTE(SUBSTITUTE(SUBSTITUTE(SUBSTITUTE(SUBSTITUTE(SUBSTITUTE(db[[#This Row],[NB PAJAK]]," ",""),"-",""),"(",""),")",""),".",""),",",""),"/",""),"""",""),"+",""))</f>
        <v/>
      </c>
      <c r="E2650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sampulbukucoklattebal300pakuntana</v>
      </c>
      <c r="F2650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sampulbukucoklattebal300pak</v>
      </c>
      <c r="G2650" s="79" t="str">
        <f>db[[#This Row],[NB NOTA_C]]&amp;LOWER(SUBSTITUTE(SUBSTITUTE(SUBSTITUTE(SUBSTITUTE(SUBSTITUTE(SUBSTITUTE(SUBSTITUTE(SUBSTITUTE(SUBSTITUTE(db[[#This Row],[FAKTUR]]," ",),".",""),"-",""),"(",""),")",""),",",""),"/",""),"""",""),"+",""))</f>
        <v>sampulbukucoklattebaluntana</v>
      </c>
      <c r="H2650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sampulbukucoklattebal300pakuntana</v>
      </c>
      <c r="I2650" s="70" t="s">
        <v>7438</v>
      </c>
      <c r="J2650" s="70" t="s">
        <v>7431</v>
      </c>
      <c r="K2650" s="71"/>
      <c r="L2650" s="70" t="s">
        <v>1336</v>
      </c>
      <c r="M2650" s="80" t="e">
        <f>IF(db[[#This Row],[NB NOTA_C]]="","",COUNTIF([2]!B_MSK[concat],db[[#This Row],[NB NOTA_C]]))</f>
        <v>#REF!</v>
      </c>
      <c r="N2650" s="81" t="s">
        <v>7441</v>
      </c>
      <c r="O2650" s="79" t="s">
        <v>1472</v>
      </c>
      <c r="P2650" s="70" t="s">
        <v>7442</v>
      </c>
      <c r="Q2650" s="79"/>
      <c r="R2650" s="79" t="str">
        <f>IF(db[[#This Row],[QTY/ CTN]]="","",SUBSTITUTE(SUBSTITUTE(SUBSTITUTE(db[[#This Row],[QTY/ CTN]]," ","_",2),"(",""),")","")&amp;"_")</f>
        <v>300 PAK_</v>
      </c>
      <c r="S2650" s="79">
        <f>IF(db[[#This Row],[H_QTY/ CTN]]="","",SEARCH("_",db[[#This Row],[H_QTY/ CTN]]))</f>
        <v>8</v>
      </c>
      <c r="T2650" s="79">
        <f>IF(db[[#This Row],[H_QTY/ CTN]]="","",LEN(db[[#This Row],[H_QTY/ CTN]]))</f>
        <v>8</v>
      </c>
      <c r="U2650" s="78" t="str">
        <f>IF(db[[#This Row],[H_QTY/ CTN]]="","",LEFT(db[[#This Row],[H_QTY/ CTN]],db[[#This Row],[H_1]]-1))</f>
        <v>300 PAK</v>
      </c>
      <c r="V2650" s="78" t="str">
        <f>IF(NOT(db[[#This Row],[H_1]]=db[[#This Row],[H_2]]),MID(db[[#This Row],[H_QTY/ CTN]],db[[#This Row],[H_1]]+1,db[[#This Row],[H_2]]-db[[#This Row],[H_1]]-1),"")</f>
        <v/>
      </c>
      <c r="W2650" s="78" t="str">
        <f>IF(db[[#This Row],[QTY/ CTN B]]="","",LEFT(db[[#This Row],[QTY/ CTN B]],SEARCH(" ",db[[#This Row],[QTY/ CTN B]],1)-1))</f>
        <v>300</v>
      </c>
      <c r="X2650" s="78" t="str">
        <f>IF(db[[#This Row],[QTY/ CTN B]]="","",RIGHT(db[[#This Row],[QTY/ CTN B]],LEN(db[[#This Row],[QTY/ CTN B]])-SEARCH(" ",db[[#This Row],[QTY/ CTN B]],1)))</f>
        <v>PAK</v>
      </c>
      <c r="Y2650" s="78" t="str">
        <f>IF(db[[#This Row],[QTY/ CTN TG]]="",IF(db[[#This Row],[STN TG]]="","",12),LEFT(db[[#This Row],[QTY/ CTN TG]],SEARCH(" ",db[[#This Row],[QTY/ CTN TG]],1)-1))</f>
        <v/>
      </c>
      <c r="Z2650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50" s="78" t="str">
        <f>IF(db[[#This Row],[STN K]]="","",IF(db[[#This Row],[STN TG]]="LSN",12,""))</f>
        <v/>
      </c>
      <c r="AB2650" s="78" t="str">
        <f>IF(db[[#This Row],[STN TG]]="LSN","PCS","")</f>
        <v/>
      </c>
      <c r="AC2650" s="78">
        <f>db[[#This Row],[QTY B]]*IF(db[[#This Row],[QTY TG]]="",1,db[[#This Row],[QTY TG]])*IF(db[[#This Row],[QTY K]]="",1,db[[#This Row],[QTY K]])</f>
        <v>300</v>
      </c>
      <c r="AD2650" s="78" t="str">
        <f>IF(db[[#This Row],[STN K]]="",IF(db[[#This Row],[STN TG]]="",db[[#This Row],[STN B]],db[[#This Row],[STN TG]]),db[[#This Row],[STN K]])</f>
        <v>PAK</v>
      </c>
      <c r="AE2650" s="78"/>
    </row>
    <row r="2651" spans="1:31" x14ac:dyDescent="0.25">
      <c r="A2651" s="78">
        <f t="shared" si="41"/>
        <v>2650</v>
      </c>
      <c r="B2651" s="79" t="str">
        <f>LOWER(SUBSTITUTE(SUBSTITUTE(SUBSTITUTE(SUBSTITUTE(SUBSTITUTE(SUBSTITUTE(SUBSTITUTE(SUBSTITUTE(db[[#This Row],[NB BM]]," ",),".",""),"-",""),"(",""),")",""),"/",""),"""",""),"+",""))</f>
        <v>sampulbukukuningtipis</v>
      </c>
      <c r="C2651" s="79" t="str">
        <f>LOWER(SUBSTITUTE(SUBSTITUTE(SUBSTITUTE(SUBSTITUTE(SUBSTITUTE(SUBSTITUTE(SUBSTITUTE(SUBSTITUTE(SUBSTITUTE(db[[#This Row],[NB NOTA]]," ",),".",""),"-",""),"(",""),")",""),",",""),"/",""),"""",""),"+",""))</f>
        <v>sampulbukukuningtipis</v>
      </c>
      <c r="D2651" s="79" t="str">
        <f>LOWER(SUBSTITUTE(SUBSTITUTE(SUBSTITUTE(SUBSTITUTE(SUBSTITUTE(SUBSTITUTE(SUBSTITUTE(SUBSTITUTE(SUBSTITUTE(db[[#This Row],[NB PAJAK]]," ",""),"-",""),"(",""),")",""),".",""),",",""),"/",""),"""",""),"+",""))</f>
        <v/>
      </c>
      <c r="E2651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sampulbukukuningtipis300pakuntana</v>
      </c>
      <c r="F2651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sampulbukukuningtipis300pak</v>
      </c>
      <c r="G2651" s="79" t="str">
        <f>db[[#This Row],[NB NOTA_C]]&amp;LOWER(SUBSTITUTE(SUBSTITUTE(SUBSTITUTE(SUBSTITUTE(SUBSTITUTE(SUBSTITUTE(SUBSTITUTE(SUBSTITUTE(SUBSTITUTE(db[[#This Row],[FAKTUR]]," ",),".",""),"-",""),"(",""),")",""),",",""),"/",""),"""",""),"+",""))</f>
        <v>sampulbukukuningtipisuntana</v>
      </c>
      <c r="H2651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sampulbukukuningtipis300pakuntana</v>
      </c>
      <c r="I2651" s="70" t="s">
        <v>7439</v>
      </c>
      <c r="J2651" s="70" t="s">
        <v>7430</v>
      </c>
      <c r="K2651" s="71"/>
      <c r="L2651" s="70" t="s">
        <v>1336</v>
      </c>
      <c r="M2651" s="80" t="e">
        <f>IF(db[[#This Row],[NB NOTA_C]]="","",COUNTIF([2]!B_MSK[concat],db[[#This Row],[NB NOTA_C]]))</f>
        <v>#REF!</v>
      </c>
      <c r="N2651" s="81" t="s">
        <v>1366</v>
      </c>
      <c r="O2651" s="79" t="s">
        <v>1472</v>
      </c>
      <c r="P2651" s="70" t="s">
        <v>7442</v>
      </c>
      <c r="Q2651" s="79"/>
      <c r="R2651" s="79" t="str">
        <f>IF(db[[#This Row],[QTY/ CTN]]="","",SUBSTITUTE(SUBSTITUTE(SUBSTITUTE(db[[#This Row],[QTY/ CTN]]," ","_",2),"(",""),")","")&amp;"_")</f>
        <v>300 PAK_</v>
      </c>
      <c r="S2651" s="79">
        <f>IF(db[[#This Row],[H_QTY/ CTN]]="","",SEARCH("_",db[[#This Row],[H_QTY/ CTN]]))</f>
        <v>8</v>
      </c>
      <c r="T2651" s="79">
        <f>IF(db[[#This Row],[H_QTY/ CTN]]="","",LEN(db[[#This Row],[H_QTY/ CTN]]))</f>
        <v>8</v>
      </c>
      <c r="U2651" s="78" t="str">
        <f>IF(db[[#This Row],[H_QTY/ CTN]]="","",LEFT(db[[#This Row],[H_QTY/ CTN]],db[[#This Row],[H_1]]-1))</f>
        <v>300 PAK</v>
      </c>
      <c r="V2651" s="78" t="str">
        <f>IF(NOT(db[[#This Row],[H_1]]=db[[#This Row],[H_2]]),MID(db[[#This Row],[H_QTY/ CTN]],db[[#This Row],[H_1]]+1,db[[#This Row],[H_2]]-db[[#This Row],[H_1]]-1),"")</f>
        <v/>
      </c>
      <c r="W2651" s="78" t="str">
        <f>IF(db[[#This Row],[QTY/ CTN B]]="","",LEFT(db[[#This Row],[QTY/ CTN B]],SEARCH(" ",db[[#This Row],[QTY/ CTN B]],1)-1))</f>
        <v>300</v>
      </c>
      <c r="X2651" s="78" t="str">
        <f>IF(db[[#This Row],[QTY/ CTN B]]="","",RIGHT(db[[#This Row],[QTY/ CTN B]],LEN(db[[#This Row],[QTY/ CTN B]])-SEARCH(" ",db[[#This Row],[QTY/ CTN B]],1)))</f>
        <v>PAK</v>
      </c>
      <c r="Y2651" s="78" t="str">
        <f>IF(db[[#This Row],[QTY/ CTN TG]]="",IF(db[[#This Row],[STN TG]]="","",12),LEFT(db[[#This Row],[QTY/ CTN TG]],SEARCH(" ",db[[#This Row],[QTY/ CTN TG]],1)-1))</f>
        <v/>
      </c>
      <c r="Z2651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51" s="78" t="str">
        <f>IF(db[[#This Row],[STN K]]="","",IF(db[[#This Row],[STN TG]]="LSN",12,""))</f>
        <v/>
      </c>
      <c r="AB2651" s="78" t="str">
        <f>IF(db[[#This Row],[STN TG]]="LSN","PCS","")</f>
        <v/>
      </c>
      <c r="AC2651" s="78">
        <f>db[[#This Row],[QTY B]]*IF(db[[#This Row],[QTY TG]]="",1,db[[#This Row],[QTY TG]])*IF(db[[#This Row],[QTY K]]="",1,db[[#This Row],[QTY K]])</f>
        <v>300</v>
      </c>
      <c r="AD2651" s="78" t="str">
        <f>IF(db[[#This Row],[STN K]]="",IF(db[[#This Row],[STN TG]]="",db[[#This Row],[STN B]],db[[#This Row],[STN TG]]),db[[#This Row],[STN K]])</f>
        <v>PAK</v>
      </c>
      <c r="AE2651" s="78"/>
    </row>
    <row r="2652" spans="1:31" x14ac:dyDescent="0.25">
      <c r="A2652" s="40">
        <f t="shared" si="41"/>
        <v>2651</v>
      </c>
      <c r="B2652" s="5" t="str">
        <f>LOWER(SUBSTITUTE(SUBSTITUTE(SUBSTITUTE(SUBSTITUTE(SUBSTITUTE(SUBSTITUTE(SUBSTITUTE(SUBSTITUTE(db[[#This Row],[NB BM]]," ",),".",""),"-",""),"(",""),")",""),"/",""),"""",""),"+",""))</f>
        <v>sampuloppalexanderboxy</v>
      </c>
      <c r="C2652" s="5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D2652" s="5" t="str">
        <f>LOWER(SUBSTITUTE(SUBSTITUTE(SUBSTITUTE(SUBSTITUTE(SUBSTITUTE(SUBSTITUTE(SUBSTITUTE(SUBSTITUTE(SUBSTITUTE(db[[#This Row],[NB PAJAK]]," ",""),"-",""),"(",""),")",""),".",""),",",""),"/",""),"""",""),"+",""))</f>
        <v/>
      </c>
      <c r="E265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sampuloppalexanderboxy300pakuntana</v>
      </c>
      <c r="F265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sampuloppalexanderboxy300pak</v>
      </c>
      <c r="G2652" s="5" t="str">
        <f>db[[#This Row],[NB NOTA_C]]&amp;LOWER(SUBSTITUTE(SUBSTITUTE(SUBSTITUTE(SUBSTITUTE(SUBSTITUTE(SUBSTITUTE(SUBSTITUTE(SUBSTITUTE(SUBSTITUTE(db[[#This Row],[FAKTUR]]," ",),".",""),"-",""),"(",""),")",""),",",""),"/",""),"""",""),"+",""))</f>
        <v>sampuloppalexanderboxyuntana</v>
      </c>
      <c r="H265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sampuloppalexanderboxy300pakuntana</v>
      </c>
      <c r="I2652" s="2" t="s">
        <v>974</v>
      </c>
      <c r="J2652" s="2" t="s">
        <v>1256</v>
      </c>
      <c r="K2652" s="14"/>
      <c r="L2652" s="2" t="s">
        <v>1336</v>
      </c>
      <c r="M2652" s="34" t="e">
        <f>IF(db[[#This Row],[NB NOTA_C]]="","",COUNTIF([2]!B_MSK[concat],db[[#This Row],[NB NOTA_C]]))</f>
        <v>#REF!</v>
      </c>
      <c r="N2652" s="14" t="s">
        <v>1364</v>
      </c>
      <c r="O2652" s="2" t="s">
        <v>1472</v>
      </c>
      <c r="P2652" s="2" t="s">
        <v>2433</v>
      </c>
      <c r="R2652" s="2" t="str">
        <f>IF(db[[#This Row],[QTY/ CTN]]="","",SUBSTITUTE(SUBSTITUTE(SUBSTITUTE(db[[#This Row],[QTY/ CTN]]," ","_",2),"(",""),")","")&amp;"_")</f>
        <v>300 PAK_</v>
      </c>
      <c r="S2652" s="2">
        <f>IF(db[[#This Row],[H_QTY/ CTN]]="","",SEARCH("_",db[[#This Row],[H_QTY/ CTN]]))</f>
        <v>8</v>
      </c>
      <c r="T2652" s="2">
        <f>IF(db[[#This Row],[H_QTY/ CTN]]="","",LEN(db[[#This Row],[H_QTY/ CTN]]))</f>
        <v>8</v>
      </c>
      <c r="U2652" s="41" t="str">
        <f>IF(db[[#This Row],[H_QTY/ CTN]]="","",LEFT(db[[#This Row],[H_QTY/ CTN]],db[[#This Row],[H_1]]-1))</f>
        <v>300 PAK</v>
      </c>
      <c r="V2652" s="40" t="str">
        <f>IF(NOT(db[[#This Row],[H_1]]=db[[#This Row],[H_2]]),MID(db[[#This Row],[H_QTY/ CTN]],db[[#This Row],[H_1]]+1,db[[#This Row],[H_2]]-db[[#This Row],[H_1]]-1),"")</f>
        <v/>
      </c>
      <c r="W2652" s="40" t="str">
        <f>IF(db[[#This Row],[QTY/ CTN B]]="","",LEFT(db[[#This Row],[QTY/ CTN B]],SEARCH(" ",db[[#This Row],[QTY/ CTN B]],1)-1))</f>
        <v>300</v>
      </c>
      <c r="X2652" s="40" t="str">
        <f>IF(db[[#This Row],[QTY/ CTN B]]="","",RIGHT(db[[#This Row],[QTY/ CTN B]],LEN(db[[#This Row],[QTY/ CTN B]])-SEARCH(" ",db[[#This Row],[QTY/ CTN B]],1)))</f>
        <v>PAK</v>
      </c>
      <c r="Y2652" s="40" t="str">
        <f>IF(db[[#This Row],[QTY/ CTN TG]]="",IF(db[[#This Row],[STN TG]]="","",12),LEFT(db[[#This Row],[QTY/ CTN TG]],SEARCH(" ",db[[#This Row],[QTY/ CTN TG]],1)-1))</f>
        <v/>
      </c>
      <c r="Z26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52" s="40" t="str">
        <f>IF(db[[#This Row],[STN K]]="","",IF(db[[#This Row],[STN TG]]="LSN",12,""))</f>
        <v/>
      </c>
      <c r="AB2652" s="40" t="str">
        <f>IF(db[[#This Row],[STN TG]]="LSN","PCS","")</f>
        <v/>
      </c>
      <c r="AC2652" s="40">
        <f>db[[#This Row],[QTY B]]*IF(db[[#This Row],[QTY TG]]="",1,db[[#This Row],[QTY TG]])*IF(db[[#This Row],[QTY K]]="",1,db[[#This Row],[QTY K]])</f>
        <v>300</v>
      </c>
      <c r="AD2652" s="40" t="str">
        <f>IF(db[[#This Row],[STN K]]="",IF(db[[#This Row],[STN TG]]="",db[[#This Row],[STN B]],db[[#This Row],[STN TG]]),db[[#This Row],[STN K]])</f>
        <v>PAK</v>
      </c>
      <c r="AE2652" s="40"/>
    </row>
    <row r="2653" spans="1:31" x14ac:dyDescent="0.25">
      <c r="A2653" s="40">
        <f t="shared" si="41"/>
        <v>2652</v>
      </c>
      <c r="B2653" s="5" t="str">
        <f>LOWER(SUBSTITUTE(SUBSTITUTE(SUBSTITUTE(SUBSTITUTE(SUBSTITUTE(SUBSTITUTE(SUBSTITUTE(SUBSTITUTE(db[[#This Row],[NB BM]]," ",),".",""),"-",""),"(",""),")",""),"/",""),"""",""),"+",""))</f>
        <v>sampuloppalexanderkwarto</v>
      </c>
      <c r="C2653" s="5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D2653" s="5" t="str">
        <f>LOWER(SUBSTITUTE(SUBSTITUTE(SUBSTITUTE(SUBSTITUTE(SUBSTITUTE(SUBSTITUTE(SUBSTITUTE(SUBSTITUTE(SUBSTITUTE(db[[#This Row],[NB PAJAK]]," ",""),"-",""),"(",""),")",""),".",""),",",""),"/",""),"""",""),"+",""))</f>
        <v/>
      </c>
      <c r="E26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sampuloppalexanderkwarto300pakuntana</v>
      </c>
      <c r="F26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sampuloppalexanderkwarto300pak</v>
      </c>
      <c r="G2653" s="5" t="str">
        <f>db[[#This Row],[NB NOTA_C]]&amp;LOWER(SUBSTITUTE(SUBSTITUTE(SUBSTITUTE(SUBSTITUTE(SUBSTITUTE(SUBSTITUTE(SUBSTITUTE(SUBSTITUTE(SUBSTITUTE(db[[#This Row],[FAKTUR]]," ",),".",""),"-",""),"(",""),")",""),",",""),"/",""),"""",""),"+",""))</f>
        <v>sampuloppalexanderkwartountana</v>
      </c>
      <c r="H26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sampuloppalexanderkwarto300pakuntana</v>
      </c>
      <c r="I2653" s="2" t="s">
        <v>2307</v>
      </c>
      <c r="J2653" s="2" t="s">
        <v>2306</v>
      </c>
      <c r="K2653" s="14"/>
      <c r="L2653" s="2" t="s">
        <v>1336</v>
      </c>
      <c r="M2653" s="34" t="e">
        <f>IF(db[[#This Row],[NB NOTA_C]]="","",COUNTIF([2]!B_MSK[concat],db[[#This Row],[NB NOTA_C]]))</f>
        <v>#REF!</v>
      </c>
      <c r="N2653" s="9" t="s">
        <v>1364</v>
      </c>
      <c r="O2653" s="5" t="s">
        <v>1472</v>
      </c>
      <c r="P2653" s="2" t="s">
        <v>2433</v>
      </c>
      <c r="R2653" s="2" t="str">
        <f>IF(db[[#This Row],[QTY/ CTN]]="","",SUBSTITUTE(SUBSTITUTE(SUBSTITUTE(db[[#This Row],[QTY/ CTN]]," ","_",2),"(",""),")","")&amp;"_")</f>
        <v>300 PAK_</v>
      </c>
      <c r="S2653" s="2">
        <f>IF(db[[#This Row],[H_QTY/ CTN]]="","",SEARCH("_",db[[#This Row],[H_QTY/ CTN]]))</f>
        <v>8</v>
      </c>
      <c r="T2653" s="2">
        <f>IF(db[[#This Row],[H_QTY/ CTN]]="","",LEN(db[[#This Row],[H_QTY/ CTN]]))</f>
        <v>8</v>
      </c>
      <c r="U2653" s="41" t="str">
        <f>IF(db[[#This Row],[H_QTY/ CTN]]="","",LEFT(db[[#This Row],[H_QTY/ CTN]],db[[#This Row],[H_1]]-1))</f>
        <v>300 PAK</v>
      </c>
      <c r="V2653" s="40" t="str">
        <f>IF(NOT(db[[#This Row],[H_1]]=db[[#This Row],[H_2]]),MID(db[[#This Row],[H_QTY/ CTN]],db[[#This Row],[H_1]]+1,db[[#This Row],[H_2]]-db[[#This Row],[H_1]]-1),"")</f>
        <v/>
      </c>
      <c r="W2653" s="40" t="str">
        <f>IF(db[[#This Row],[QTY/ CTN B]]="","",LEFT(db[[#This Row],[QTY/ CTN B]],SEARCH(" ",db[[#This Row],[QTY/ CTN B]],1)-1))</f>
        <v>300</v>
      </c>
      <c r="X2653" s="40" t="str">
        <f>IF(db[[#This Row],[QTY/ CTN B]]="","",RIGHT(db[[#This Row],[QTY/ CTN B]],LEN(db[[#This Row],[QTY/ CTN B]])-SEARCH(" ",db[[#This Row],[QTY/ CTN B]],1)))</f>
        <v>PAK</v>
      </c>
      <c r="Y2653" s="40" t="str">
        <f>IF(db[[#This Row],[QTY/ CTN TG]]="",IF(db[[#This Row],[STN TG]]="","",12),LEFT(db[[#This Row],[QTY/ CTN TG]],SEARCH(" ",db[[#This Row],[QTY/ CTN TG]],1)-1))</f>
        <v/>
      </c>
      <c r="Z26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53" s="40" t="str">
        <f>IF(db[[#This Row],[STN K]]="","",IF(db[[#This Row],[STN TG]]="LSN",12,""))</f>
        <v/>
      </c>
      <c r="AB2653" s="40" t="str">
        <f>IF(db[[#This Row],[STN TG]]="LSN","PCS","")</f>
        <v/>
      </c>
      <c r="AC2653" s="40">
        <f>db[[#This Row],[QTY B]]*IF(db[[#This Row],[QTY TG]]="",1,db[[#This Row],[QTY TG]])*IF(db[[#This Row],[QTY K]]="",1,db[[#This Row],[QTY K]])</f>
        <v>300</v>
      </c>
      <c r="AD2653" s="40" t="str">
        <f>IF(db[[#This Row],[STN K]]="",IF(db[[#This Row],[STN TG]]="",db[[#This Row],[STN B]],db[[#This Row],[STN TG]]),db[[#This Row],[STN K]])</f>
        <v>PAK</v>
      </c>
      <c r="AE2653" s="40"/>
    </row>
    <row r="2654" spans="1:31" x14ac:dyDescent="0.25">
      <c r="A2654" s="40">
        <f t="shared" si="41"/>
        <v>2653</v>
      </c>
      <c r="B2654" s="5" t="str">
        <f>LOWER(SUBSTITUTE(SUBSTITUTE(SUBSTITUTE(SUBSTITUTE(SUBSTITUTE(SUBSTITUTE(SUBSTITUTE(SUBSTITUTE(db[[#This Row],[NB BM]]," ",),".",""),"-",""),"(",""),")",""),"/",""),"""",""),"+",""))</f>
        <v>sampulboxybatik</v>
      </c>
      <c r="C2654" s="5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D2654" s="5" t="str">
        <f>LOWER(SUBSTITUTE(SUBSTITUTE(SUBSTITUTE(SUBSTITUTE(SUBSTITUTE(SUBSTITUTE(SUBSTITUTE(SUBSTITUTE(SUBSTITUTE(db[[#This Row],[NB PAJAK]]," ",""),"-",""),"(",""),")",""),".",""),",",""),"/",""),"""",""),"+",""))</f>
        <v>sampulsamsonboxybatik</v>
      </c>
      <c r="E265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sampulboxybatik180pcsartomoro</v>
      </c>
      <c r="F265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sampulsamsonboxybatik180pcs</v>
      </c>
      <c r="G2654" s="5" t="str">
        <f>db[[#This Row],[NB NOTA_C]]&amp;LOWER(SUBSTITUTE(SUBSTITUTE(SUBSTITUTE(SUBSTITUTE(SUBSTITUTE(SUBSTITUTE(SUBSTITUTE(SUBSTITUTE(SUBSTITUTE(db[[#This Row],[FAKTUR]]," ",),".",""),"-",""),"(",""),")",""),",",""),"/",""),"""",""),"+",""))</f>
        <v>sampulsamsonboxybatikartomoro</v>
      </c>
      <c r="H265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sampulsamsonboxybatik180pcsartomoro</v>
      </c>
      <c r="I2654" s="2" t="s">
        <v>6480</v>
      </c>
      <c r="J2654" s="2" t="s">
        <v>2108</v>
      </c>
      <c r="K2654" s="14" t="s">
        <v>2108</v>
      </c>
      <c r="L2654" s="2" t="s">
        <v>1335</v>
      </c>
      <c r="M2654" s="34" t="e">
        <f>IF(db[[#This Row],[NB NOTA_C]]="","",COUNTIF([2]!B_MSK[concat],db[[#This Row],[NB NOTA_C]]))</f>
        <v>#REF!</v>
      </c>
      <c r="N2654" s="9" t="s">
        <v>1841</v>
      </c>
      <c r="O2654" s="5" t="s">
        <v>1491</v>
      </c>
      <c r="P2654" s="2" t="s">
        <v>2433</v>
      </c>
      <c r="Q2654" s="2" t="s">
        <v>6641</v>
      </c>
      <c r="R2654" s="2" t="str">
        <f>IF(db[[#This Row],[QTY/ CTN]]="","",SUBSTITUTE(SUBSTITUTE(SUBSTITUTE(db[[#This Row],[QTY/ CTN]]," ","_",2),"(",""),")","")&amp;"_")</f>
        <v>180 PCS_</v>
      </c>
      <c r="S2654" s="2">
        <f>IF(db[[#This Row],[H_QTY/ CTN]]="","",SEARCH("_",db[[#This Row],[H_QTY/ CTN]]))</f>
        <v>8</v>
      </c>
      <c r="T2654" s="2">
        <f>IF(db[[#This Row],[H_QTY/ CTN]]="","",LEN(db[[#This Row],[H_QTY/ CTN]]))</f>
        <v>8</v>
      </c>
      <c r="U2654" s="41" t="str">
        <f>IF(db[[#This Row],[H_QTY/ CTN]]="","",LEFT(db[[#This Row],[H_QTY/ CTN]],db[[#This Row],[H_1]]-1))</f>
        <v>180 PCS</v>
      </c>
      <c r="V2654" s="40" t="str">
        <f>IF(NOT(db[[#This Row],[H_1]]=db[[#This Row],[H_2]]),MID(db[[#This Row],[H_QTY/ CTN]],db[[#This Row],[H_1]]+1,db[[#This Row],[H_2]]-db[[#This Row],[H_1]]-1),"")</f>
        <v/>
      </c>
      <c r="W2654" s="40" t="str">
        <f>IF(db[[#This Row],[QTY/ CTN B]]="","",LEFT(db[[#This Row],[QTY/ CTN B]],SEARCH(" ",db[[#This Row],[QTY/ CTN B]],1)-1))</f>
        <v>180</v>
      </c>
      <c r="X2654" s="40" t="str">
        <f>IF(db[[#This Row],[QTY/ CTN B]]="","",RIGHT(db[[#This Row],[QTY/ CTN B]],LEN(db[[#This Row],[QTY/ CTN B]])-SEARCH(" ",db[[#This Row],[QTY/ CTN B]],1)))</f>
        <v>PCS</v>
      </c>
      <c r="Y2654" s="40" t="str">
        <f>IF(db[[#This Row],[QTY/ CTN TG]]="",IF(db[[#This Row],[STN TG]]="","",12),LEFT(db[[#This Row],[QTY/ CTN TG]],SEARCH(" ",db[[#This Row],[QTY/ CTN TG]],1)-1))</f>
        <v/>
      </c>
      <c r="Z26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54" s="40" t="str">
        <f>IF(db[[#This Row],[STN K]]="","",IF(db[[#This Row],[STN TG]]="LSN",12,""))</f>
        <v/>
      </c>
      <c r="AB2654" s="40" t="str">
        <f>IF(db[[#This Row],[STN TG]]="LSN","PCS","")</f>
        <v/>
      </c>
      <c r="AC2654" s="40">
        <f>db[[#This Row],[QTY B]]*IF(db[[#This Row],[QTY TG]]="",1,db[[#This Row],[QTY TG]])*IF(db[[#This Row],[QTY K]]="",1,db[[#This Row],[QTY K]])</f>
        <v>180</v>
      </c>
      <c r="AD2654" s="40" t="str">
        <f>IF(db[[#This Row],[STN K]]="",IF(db[[#This Row],[STN TG]]="",db[[#This Row],[STN B]],db[[#This Row],[STN TG]]),db[[#This Row],[STN K]])</f>
        <v>PCS</v>
      </c>
      <c r="AE2654" s="40"/>
    </row>
    <row r="2655" spans="1:31" x14ac:dyDescent="0.25">
      <c r="A2655" s="40">
        <f t="shared" si="41"/>
        <v>2654</v>
      </c>
      <c r="B2655" s="5" t="str">
        <f>LOWER(SUBSTITUTE(SUBSTITUTE(SUBSTITUTE(SUBSTITUTE(SUBSTITUTE(SUBSTITUTE(SUBSTITUTE(SUBSTITUTE(db[[#This Row],[NB BM]]," ",),".",""),"-",""),"(",""),")",""),"/",""),"""",""),"+",""))</f>
        <v>sampulboxybatik</v>
      </c>
      <c r="C2655" s="5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D2655" s="5" t="str">
        <f>LOWER(SUBSTITUTE(SUBSTITUTE(SUBSTITUTE(SUBSTITUTE(SUBSTITUTE(SUBSTITUTE(SUBSTITUTE(SUBSTITUTE(SUBSTITUTE(db[[#This Row],[NB PAJAK]]," ",""),"-",""),"(",""),")",""),".",""),",",""),"/",""),"""",""),"+",""))</f>
        <v/>
      </c>
      <c r="E265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sampulboxybatik180pcsuntana</v>
      </c>
      <c r="F265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sampulsamsonboxybatik180pcs</v>
      </c>
      <c r="G2655" s="5" t="str">
        <f>db[[#This Row],[NB NOTA_C]]&amp;LOWER(SUBSTITUTE(SUBSTITUTE(SUBSTITUTE(SUBSTITUTE(SUBSTITUTE(SUBSTITUTE(SUBSTITUTE(SUBSTITUTE(SUBSTITUTE(db[[#This Row],[FAKTUR]]," ",),".",""),"-",""),"(",""),")",""),",",""),"/",""),"""",""),"+",""))</f>
        <v>sampulsamsonboxybatikuntana</v>
      </c>
      <c r="H265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sampulsamsonboxybatik180pcsuntana</v>
      </c>
      <c r="I2655" s="2" t="s">
        <v>6480</v>
      </c>
      <c r="J2655" s="2" t="s">
        <v>2108</v>
      </c>
      <c r="K2655" s="14"/>
      <c r="L2655" s="2" t="s">
        <v>1336</v>
      </c>
      <c r="M2655" s="34" t="e">
        <f>IF(db[[#This Row],[NB NOTA_C]]="","",COUNTIF([2]!B_MSK[concat],db[[#This Row],[NB NOTA_C]]))</f>
        <v>#REF!</v>
      </c>
      <c r="N2655" s="9" t="s">
        <v>1841</v>
      </c>
      <c r="O2655" s="5" t="s">
        <v>1491</v>
      </c>
      <c r="P2655" s="2" t="s">
        <v>2433</v>
      </c>
      <c r="R2655" s="2" t="str">
        <f>IF(db[[#This Row],[QTY/ CTN]]="","",SUBSTITUTE(SUBSTITUTE(SUBSTITUTE(db[[#This Row],[QTY/ CTN]]," ","_",2),"(",""),")","")&amp;"_")</f>
        <v>180 PCS_</v>
      </c>
      <c r="S2655" s="2">
        <f>IF(db[[#This Row],[H_QTY/ CTN]]="","",SEARCH("_",db[[#This Row],[H_QTY/ CTN]]))</f>
        <v>8</v>
      </c>
      <c r="T2655" s="2">
        <f>IF(db[[#This Row],[H_QTY/ CTN]]="","",LEN(db[[#This Row],[H_QTY/ CTN]]))</f>
        <v>8</v>
      </c>
      <c r="U2655" s="41" t="str">
        <f>IF(db[[#This Row],[H_QTY/ CTN]]="","",LEFT(db[[#This Row],[H_QTY/ CTN]],db[[#This Row],[H_1]]-1))</f>
        <v>180 PCS</v>
      </c>
      <c r="V2655" s="40" t="str">
        <f>IF(NOT(db[[#This Row],[H_1]]=db[[#This Row],[H_2]]),MID(db[[#This Row],[H_QTY/ CTN]],db[[#This Row],[H_1]]+1,db[[#This Row],[H_2]]-db[[#This Row],[H_1]]-1),"")</f>
        <v/>
      </c>
      <c r="W2655" s="40" t="str">
        <f>IF(db[[#This Row],[QTY/ CTN B]]="","",LEFT(db[[#This Row],[QTY/ CTN B]],SEARCH(" ",db[[#This Row],[QTY/ CTN B]],1)-1))</f>
        <v>180</v>
      </c>
      <c r="X2655" s="40" t="str">
        <f>IF(db[[#This Row],[QTY/ CTN B]]="","",RIGHT(db[[#This Row],[QTY/ CTN B]],LEN(db[[#This Row],[QTY/ CTN B]])-SEARCH(" ",db[[#This Row],[QTY/ CTN B]],1)))</f>
        <v>PCS</v>
      </c>
      <c r="Y2655" s="40" t="str">
        <f>IF(db[[#This Row],[QTY/ CTN TG]]="",IF(db[[#This Row],[STN TG]]="","",12),LEFT(db[[#This Row],[QTY/ CTN TG]],SEARCH(" ",db[[#This Row],[QTY/ CTN TG]],1)-1))</f>
        <v/>
      </c>
      <c r="Z26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55" s="40" t="str">
        <f>IF(db[[#This Row],[STN K]]="","",IF(db[[#This Row],[STN TG]]="LSN",12,""))</f>
        <v/>
      </c>
      <c r="AB2655" s="40" t="str">
        <f>IF(db[[#This Row],[STN TG]]="LSN","PCS","")</f>
        <v/>
      </c>
      <c r="AC2655" s="40">
        <f>db[[#This Row],[QTY B]]*IF(db[[#This Row],[QTY TG]]="",1,db[[#This Row],[QTY TG]])*IF(db[[#This Row],[QTY K]]="",1,db[[#This Row],[QTY K]])</f>
        <v>180</v>
      </c>
      <c r="AD2655" s="40" t="str">
        <f>IF(db[[#This Row],[STN K]]="",IF(db[[#This Row],[STN TG]]="",db[[#This Row],[STN B]],db[[#This Row],[STN TG]]),db[[#This Row],[STN K]])</f>
        <v>PCS</v>
      </c>
      <c r="AE2655" s="40"/>
    </row>
    <row r="2656" spans="1:31" x14ac:dyDescent="0.25">
      <c r="A2656" s="40">
        <f t="shared" si="41"/>
        <v>2655</v>
      </c>
      <c r="B2656" s="5" t="str">
        <f>LOWER(SUBSTITUTE(SUBSTITUTE(SUBSTITUTE(SUBSTITUTE(SUBSTITUTE(SUBSTITUTE(SUBSTITUTE(SUBSTITUTE(db[[#This Row],[NB BM]]," ",),".",""),"-",""),"(",""),")",""),"/",""),"""",""),"+",""))</f>
        <v>sampulboxyfancy</v>
      </c>
      <c r="C2656" s="5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D2656" s="5" t="str">
        <f>LOWER(SUBSTITUTE(SUBSTITUTE(SUBSTITUTE(SUBSTITUTE(SUBSTITUTE(SUBSTITUTE(SUBSTITUTE(SUBSTITUTE(SUBSTITUTE(db[[#This Row],[NB PAJAK]]," ",""),"-",""),"(",""),")",""),".",""),",",""),"/",""),"""",""),"+",""))</f>
        <v/>
      </c>
      <c r="E265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sampulboxyfancy360pcsuntana</v>
      </c>
      <c r="F265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sampulsamsonboxyfancy360pcs</v>
      </c>
      <c r="G2656" s="5" t="str">
        <f>db[[#This Row],[NB NOTA_C]]&amp;LOWER(SUBSTITUTE(SUBSTITUTE(SUBSTITUTE(SUBSTITUTE(SUBSTITUTE(SUBSTITUTE(SUBSTITUTE(SUBSTITUTE(SUBSTITUTE(db[[#This Row],[FAKTUR]]," ",),".",""),"-",""),"(",""),")",""),",",""),"/",""),"""",""),"+",""))</f>
        <v>sampulsamsonboxyfancyuntana</v>
      </c>
      <c r="H265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sampulsamsonboxyfancy360pcsuntana</v>
      </c>
      <c r="I2656" s="2" t="s">
        <v>6481</v>
      </c>
      <c r="J2656" s="2" t="s">
        <v>2055</v>
      </c>
      <c r="K2656" s="14"/>
      <c r="L2656" s="2" t="s">
        <v>1336</v>
      </c>
      <c r="M2656" s="34" t="e">
        <f>IF(db[[#This Row],[NB NOTA_C]]="","",COUNTIF([2]!B_MSK[concat],db[[#This Row],[NB NOTA_C]]))</f>
        <v>#REF!</v>
      </c>
      <c r="N2656" s="9" t="s">
        <v>1841</v>
      </c>
      <c r="O2656" s="5" t="s">
        <v>1862</v>
      </c>
      <c r="P2656" s="2" t="s">
        <v>2433</v>
      </c>
      <c r="R2656" s="2" t="str">
        <f>IF(db[[#This Row],[QTY/ CTN]]="","",SUBSTITUTE(SUBSTITUTE(SUBSTITUTE(db[[#This Row],[QTY/ CTN]]," ","_",2),"(",""),")","")&amp;"_")</f>
        <v>360 PCS_</v>
      </c>
      <c r="S2656" s="2">
        <f>IF(db[[#This Row],[H_QTY/ CTN]]="","",SEARCH("_",db[[#This Row],[H_QTY/ CTN]]))</f>
        <v>8</v>
      </c>
      <c r="T2656" s="2">
        <f>IF(db[[#This Row],[H_QTY/ CTN]]="","",LEN(db[[#This Row],[H_QTY/ CTN]]))</f>
        <v>8</v>
      </c>
      <c r="U2656" s="41" t="str">
        <f>IF(db[[#This Row],[H_QTY/ CTN]]="","",LEFT(db[[#This Row],[H_QTY/ CTN]],db[[#This Row],[H_1]]-1))</f>
        <v>360 PCS</v>
      </c>
      <c r="V2656" s="40" t="str">
        <f>IF(NOT(db[[#This Row],[H_1]]=db[[#This Row],[H_2]]),MID(db[[#This Row],[H_QTY/ CTN]],db[[#This Row],[H_1]]+1,db[[#This Row],[H_2]]-db[[#This Row],[H_1]]-1),"")</f>
        <v/>
      </c>
      <c r="W2656" s="40" t="str">
        <f>IF(db[[#This Row],[QTY/ CTN B]]="","",LEFT(db[[#This Row],[QTY/ CTN B]],SEARCH(" ",db[[#This Row],[QTY/ CTN B]],1)-1))</f>
        <v>360</v>
      </c>
      <c r="X2656" s="40" t="str">
        <f>IF(db[[#This Row],[QTY/ CTN B]]="","",RIGHT(db[[#This Row],[QTY/ CTN B]],LEN(db[[#This Row],[QTY/ CTN B]])-SEARCH(" ",db[[#This Row],[QTY/ CTN B]],1)))</f>
        <v>PCS</v>
      </c>
      <c r="Y2656" s="40" t="str">
        <f>IF(db[[#This Row],[QTY/ CTN TG]]="",IF(db[[#This Row],[STN TG]]="","",12),LEFT(db[[#This Row],[QTY/ CTN TG]],SEARCH(" ",db[[#This Row],[QTY/ CTN TG]],1)-1))</f>
        <v/>
      </c>
      <c r="Z26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56" s="40" t="str">
        <f>IF(db[[#This Row],[STN K]]="","",IF(db[[#This Row],[STN TG]]="LSN",12,""))</f>
        <v/>
      </c>
      <c r="AB2656" s="40" t="str">
        <f>IF(db[[#This Row],[STN TG]]="LSN","PCS","")</f>
        <v/>
      </c>
      <c r="AC2656" s="40">
        <f>db[[#This Row],[QTY B]]*IF(db[[#This Row],[QTY TG]]="",1,db[[#This Row],[QTY TG]])*IF(db[[#This Row],[QTY K]]="",1,db[[#This Row],[QTY K]])</f>
        <v>360</v>
      </c>
      <c r="AD2656" s="40" t="str">
        <f>IF(db[[#This Row],[STN K]]="",IF(db[[#This Row],[STN TG]]="",db[[#This Row],[STN B]],db[[#This Row],[STN TG]]),db[[#This Row],[STN K]])</f>
        <v>PCS</v>
      </c>
      <c r="AE2656" s="40"/>
    </row>
    <row r="2657" spans="1:31" x14ac:dyDescent="0.25">
      <c r="A2657" s="40">
        <f t="shared" si="41"/>
        <v>2656</v>
      </c>
      <c r="B2657" s="5" t="str">
        <f>LOWER(SUBSTITUTE(SUBSTITUTE(SUBSTITUTE(SUBSTITUTE(SUBSTITUTE(SUBSTITUTE(SUBSTITUTE(SUBSTITUTE(db[[#This Row],[NB BM]]," ",),".",""),"-",""),"(",""),")",""),"/",""),"""",""),"+",""))</f>
        <v>sampulkwartobatik</v>
      </c>
      <c r="C2657" s="5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D2657" s="5" t="str">
        <f>LOWER(SUBSTITUTE(SUBSTITUTE(SUBSTITUTE(SUBSTITUTE(SUBSTITUTE(SUBSTITUTE(SUBSTITUTE(SUBSTITUTE(SUBSTITUTE(db[[#This Row],[NB PAJAK]]," ",""),"-",""),"(",""),")",""),".",""),",",""),"/",""),"""",""),"+",""))</f>
        <v>sampulsamsonkwartobatik</v>
      </c>
      <c r="E265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sampulkwartobatik240pcsartomoro</v>
      </c>
      <c r="F265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sampulsamsonkwartobatik240pcs</v>
      </c>
      <c r="G2657" s="5" t="str">
        <f>db[[#This Row],[NB NOTA_C]]&amp;LOWER(SUBSTITUTE(SUBSTITUTE(SUBSTITUTE(SUBSTITUTE(SUBSTITUTE(SUBSTITUTE(SUBSTITUTE(SUBSTITUTE(SUBSTITUTE(db[[#This Row],[FAKTUR]]," ",),".",""),"-",""),"(",""),")",""),",",""),"/",""),"""",""),"+",""))</f>
        <v>sampulsamsonkwartobatikartomoro</v>
      </c>
      <c r="H265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sampulsamsonkwartobatik240pcsartomoro</v>
      </c>
      <c r="I2657" s="2" t="s">
        <v>6482</v>
      </c>
      <c r="J2657" s="2" t="s">
        <v>2282</v>
      </c>
      <c r="K2657" s="14" t="s">
        <v>2282</v>
      </c>
      <c r="L2657" s="2" t="s">
        <v>1335</v>
      </c>
      <c r="M2657" s="34" t="e">
        <f>IF(db[[#This Row],[NB NOTA_C]]="","",COUNTIF([2]!B_MSK[concat],db[[#This Row],[NB NOTA_C]]))</f>
        <v>#REF!</v>
      </c>
      <c r="N2657" s="9" t="s">
        <v>1841</v>
      </c>
      <c r="O2657" s="5" t="s">
        <v>1412</v>
      </c>
      <c r="P2657" s="2" t="s">
        <v>2433</v>
      </c>
      <c r="Q2657" s="2" t="s">
        <v>6642</v>
      </c>
      <c r="R2657" s="2" t="str">
        <f>IF(db[[#This Row],[QTY/ CTN]]="","",SUBSTITUTE(SUBSTITUTE(SUBSTITUTE(db[[#This Row],[QTY/ CTN]]," ","_",2),"(",""),")","")&amp;"_")</f>
        <v>240 PCS_</v>
      </c>
      <c r="S2657" s="2">
        <f>IF(db[[#This Row],[H_QTY/ CTN]]="","",SEARCH("_",db[[#This Row],[H_QTY/ CTN]]))</f>
        <v>8</v>
      </c>
      <c r="T2657" s="2">
        <f>IF(db[[#This Row],[H_QTY/ CTN]]="","",LEN(db[[#This Row],[H_QTY/ CTN]]))</f>
        <v>8</v>
      </c>
      <c r="U2657" s="41" t="str">
        <f>IF(db[[#This Row],[H_QTY/ CTN]]="","",LEFT(db[[#This Row],[H_QTY/ CTN]],db[[#This Row],[H_1]]-1))</f>
        <v>240 PCS</v>
      </c>
      <c r="V2657" s="40" t="str">
        <f>IF(NOT(db[[#This Row],[H_1]]=db[[#This Row],[H_2]]),MID(db[[#This Row],[H_QTY/ CTN]],db[[#This Row],[H_1]]+1,db[[#This Row],[H_2]]-db[[#This Row],[H_1]]-1),"")</f>
        <v/>
      </c>
      <c r="W2657" s="40" t="str">
        <f>IF(db[[#This Row],[QTY/ CTN B]]="","",LEFT(db[[#This Row],[QTY/ CTN B]],SEARCH(" ",db[[#This Row],[QTY/ CTN B]],1)-1))</f>
        <v>240</v>
      </c>
      <c r="X2657" s="40" t="str">
        <f>IF(db[[#This Row],[QTY/ CTN B]]="","",RIGHT(db[[#This Row],[QTY/ CTN B]],LEN(db[[#This Row],[QTY/ CTN B]])-SEARCH(" ",db[[#This Row],[QTY/ CTN B]],1)))</f>
        <v>PCS</v>
      </c>
      <c r="Y2657" s="40" t="str">
        <f>IF(db[[#This Row],[QTY/ CTN TG]]="",IF(db[[#This Row],[STN TG]]="","",12),LEFT(db[[#This Row],[QTY/ CTN TG]],SEARCH(" ",db[[#This Row],[QTY/ CTN TG]],1)-1))</f>
        <v/>
      </c>
      <c r="Z26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57" s="40" t="str">
        <f>IF(db[[#This Row],[STN K]]="","",IF(db[[#This Row],[STN TG]]="LSN",12,""))</f>
        <v/>
      </c>
      <c r="AB2657" s="40" t="str">
        <f>IF(db[[#This Row],[STN TG]]="LSN","PCS","")</f>
        <v/>
      </c>
      <c r="AC2657" s="40">
        <f>db[[#This Row],[QTY B]]*IF(db[[#This Row],[QTY TG]]="",1,db[[#This Row],[QTY TG]])*IF(db[[#This Row],[QTY K]]="",1,db[[#This Row],[QTY K]])</f>
        <v>240</v>
      </c>
      <c r="AD2657" s="40" t="str">
        <f>IF(db[[#This Row],[STN K]]="",IF(db[[#This Row],[STN TG]]="",db[[#This Row],[STN B]],db[[#This Row],[STN TG]]),db[[#This Row],[STN K]])</f>
        <v>PCS</v>
      </c>
      <c r="AE2657" s="40"/>
    </row>
    <row r="2658" spans="1:31" x14ac:dyDescent="0.25">
      <c r="A2658" s="40">
        <f t="shared" si="41"/>
        <v>2657</v>
      </c>
      <c r="B2658" s="5" t="str">
        <f>LOWER(SUBSTITUTE(SUBSTITUTE(SUBSTITUTE(SUBSTITUTE(SUBSTITUTE(SUBSTITUTE(SUBSTITUTE(SUBSTITUTE(db[[#This Row],[NB BM]]," ",),".",""),"-",""),"(",""),")",""),"/",""),"""",""),"+",""))</f>
        <v>sampulkwartobatik</v>
      </c>
      <c r="C2658" s="5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D2658" s="5" t="str">
        <f>LOWER(SUBSTITUTE(SUBSTITUTE(SUBSTITUTE(SUBSTITUTE(SUBSTITUTE(SUBSTITUTE(SUBSTITUTE(SUBSTITUTE(SUBSTITUTE(db[[#This Row],[NB PAJAK]]," ",""),"-",""),"(",""),")",""),".",""),",",""),"/",""),"""",""),"+",""))</f>
        <v/>
      </c>
      <c r="E265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sampulkwartobatik240pcsuntana</v>
      </c>
      <c r="F265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sampulsamsonkwartobatik240pcs</v>
      </c>
      <c r="G2658" s="5" t="str">
        <f>db[[#This Row],[NB NOTA_C]]&amp;LOWER(SUBSTITUTE(SUBSTITUTE(SUBSTITUTE(SUBSTITUTE(SUBSTITUTE(SUBSTITUTE(SUBSTITUTE(SUBSTITUTE(SUBSTITUTE(db[[#This Row],[FAKTUR]]," ",),".",""),"-",""),"(",""),")",""),",",""),"/",""),"""",""),"+",""))</f>
        <v>sampulsamsonkwartobatikuntana</v>
      </c>
      <c r="H265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sampulsamsonkwartobatik240pcsuntana</v>
      </c>
      <c r="I2658" s="2" t="s">
        <v>6482</v>
      </c>
      <c r="J2658" s="2" t="s">
        <v>2282</v>
      </c>
      <c r="K2658" s="14"/>
      <c r="L2658" s="2" t="s">
        <v>1336</v>
      </c>
      <c r="M2658" s="34" t="e">
        <f>IF(db[[#This Row],[NB NOTA_C]]="","",COUNTIF([2]!B_MSK[concat],db[[#This Row],[NB NOTA_C]]))</f>
        <v>#REF!</v>
      </c>
      <c r="N2658" s="9" t="s">
        <v>1841</v>
      </c>
      <c r="O2658" s="5" t="s">
        <v>1412</v>
      </c>
      <c r="P2658" s="2" t="s">
        <v>2433</v>
      </c>
      <c r="R2658" s="2" t="str">
        <f>IF(db[[#This Row],[QTY/ CTN]]="","",SUBSTITUTE(SUBSTITUTE(SUBSTITUTE(db[[#This Row],[QTY/ CTN]]," ","_",2),"(",""),")","")&amp;"_")</f>
        <v>240 PCS_</v>
      </c>
      <c r="S2658" s="2">
        <f>IF(db[[#This Row],[H_QTY/ CTN]]="","",SEARCH("_",db[[#This Row],[H_QTY/ CTN]]))</f>
        <v>8</v>
      </c>
      <c r="T2658" s="2">
        <f>IF(db[[#This Row],[H_QTY/ CTN]]="","",LEN(db[[#This Row],[H_QTY/ CTN]]))</f>
        <v>8</v>
      </c>
      <c r="U2658" s="41" t="str">
        <f>IF(db[[#This Row],[H_QTY/ CTN]]="","",LEFT(db[[#This Row],[H_QTY/ CTN]],db[[#This Row],[H_1]]-1))</f>
        <v>240 PCS</v>
      </c>
      <c r="V2658" s="40" t="str">
        <f>IF(NOT(db[[#This Row],[H_1]]=db[[#This Row],[H_2]]),MID(db[[#This Row],[H_QTY/ CTN]],db[[#This Row],[H_1]]+1,db[[#This Row],[H_2]]-db[[#This Row],[H_1]]-1),"")</f>
        <v/>
      </c>
      <c r="W2658" s="40" t="str">
        <f>IF(db[[#This Row],[QTY/ CTN B]]="","",LEFT(db[[#This Row],[QTY/ CTN B]],SEARCH(" ",db[[#This Row],[QTY/ CTN B]],1)-1))</f>
        <v>240</v>
      </c>
      <c r="X2658" s="40" t="str">
        <f>IF(db[[#This Row],[QTY/ CTN B]]="","",RIGHT(db[[#This Row],[QTY/ CTN B]],LEN(db[[#This Row],[QTY/ CTN B]])-SEARCH(" ",db[[#This Row],[QTY/ CTN B]],1)))</f>
        <v>PCS</v>
      </c>
      <c r="Y2658" s="40" t="str">
        <f>IF(db[[#This Row],[QTY/ CTN TG]]="",IF(db[[#This Row],[STN TG]]="","",12),LEFT(db[[#This Row],[QTY/ CTN TG]],SEARCH(" ",db[[#This Row],[QTY/ CTN TG]],1)-1))</f>
        <v/>
      </c>
      <c r="Z26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58" s="40" t="str">
        <f>IF(db[[#This Row],[STN K]]="","",IF(db[[#This Row],[STN TG]]="LSN",12,""))</f>
        <v/>
      </c>
      <c r="AB2658" s="40" t="str">
        <f>IF(db[[#This Row],[STN TG]]="LSN","PCS","")</f>
        <v/>
      </c>
      <c r="AC2658" s="40">
        <f>db[[#This Row],[QTY B]]*IF(db[[#This Row],[QTY TG]]="",1,db[[#This Row],[QTY TG]])*IF(db[[#This Row],[QTY K]]="",1,db[[#This Row],[QTY K]])</f>
        <v>240</v>
      </c>
      <c r="AD2658" s="40" t="str">
        <f>IF(db[[#This Row],[STN K]]="",IF(db[[#This Row],[STN TG]]="",db[[#This Row],[STN B]],db[[#This Row],[STN TG]]),db[[#This Row],[STN K]])</f>
        <v>PCS</v>
      </c>
      <c r="AE2658" s="40"/>
    </row>
    <row r="2659" spans="1:31" x14ac:dyDescent="0.25">
      <c r="A2659" s="40">
        <f t="shared" si="41"/>
        <v>2658</v>
      </c>
      <c r="B2659" s="5" t="str">
        <f>LOWER(SUBSTITUTE(SUBSTITUTE(SUBSTITUTE(SUBSTITUTE(SUBSTITUTE(SUBSTITUTE(SUBSTITUTE(SUBSTITUTE(db[[#This Row],[NB BM]]," ",),".",""),"-",""),"(",""),")",""),"/",""),"""",""),"+",""))</f>
        <v>sampulkwartofancy</v>
      </c>
      <c r="C2659" s="5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D2659" s="5" t="str">
        <f>LOWER(SUBSTITUTE(SUBSTITUTE(SUBSTITUTE(SUBSTITUTE(SUBSTITUTE(SUBSTITUTE(SUBSTITUTE(SUBSTITUTE(SUBSTITUTE(db[[#This Row],[NB PAJAK]]," ",""),"-",""),"(",""),")",""),".",""),",",""),"/",""),"""",""),"+",""))</f>
        <v/>
      </c>
      <c r="E265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sampulkwartofancy480pcsuntana</v>
      </c>
      <c r="F265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sampulsamsonkwartofancy480pcs</v>
      </c>
      <c r="G2659" s="5" t="str">
        <f>db[[#This Row],[NB NOTA_C]]&amp;LOWER(SUBSTITUTE(SUBSTITUTE(SUBSTITUTE(SUBSTITUTE(SUBSTITUTE(SUBSTITUTE(SUBSTITUTE(SUBSTITUTE(SUBSTITUTE(db[[#This Row],[FAKTUR]]," ",),".",""),"-",""),"(",""),")",""),",",""),"/",""),"""",""),"+",""))</f>
        <v>sampulsamsonkwartofancyuntana</v>
      </c>
      <c r="H265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sampulsamsonkwartofancy480pcsuntana</v>
      </c>
      <c r="I2659" s="2" t="s">
        <v>6483</v>
      </c>
      <c r="J2659" s="2" t="s">
        <v>2054</v>
      </c>
      <c r="K2659" s="14"/>
      <c r="L2659" s="2" t="s">
        <v>1336</v>
      </c>
      <c r="M2659" s="34" t="e">
        <f>IF(db[[#This Row],[NB NOTA_C]]="","",COUNTIF([2]!B_MSK[concat],db[[#This Row],[NB NOTA_C]]))</f>
        <v>#REF!</v>
      </c>
      <c r="N2659" s="9" t="s">
        <v>1841</v>
      </c>
      <c r="O2659" s="5" t="s">
        <v>1493</v>
      </c>
      <c r="P2659" s="2" t="s">
        <v>2433</v>
      </c>
      <c r="R2659" s="2" t="str">
        <f>IF(db[[#This Row],[QTY/ CTN]]="","",SUBSTITUTE(SUBSTITUTE(SUBSTITUTE(db[[#This Row],[QTY/ CTN]]," ","_",2),"(",""),")","")&amp;"_")</f>
        <v>480 PCS_</v>
      </c>
      <c r="S2659" s="2">
        <f>IF(db[[#This Row],[H_QTY/ CTN]]="","",SEARCH("_",db[[#This Row],[H_QTY/ CTN]]))</f>
        <v>8</v>
      </c>
      <c r="T2659" s="2">
        <f>IF(db[[#This Row],[H_QTY/ CTN]]="","",LEN(db[[#This Row],[H_QTY/ CTN]]))</f>
        <v>8</v>
      </c>
      <c r="U2659" s="41" t="str">
        <f>IF(db[[#This Row],[H_QTY/ CTN]]="","",LEFT(db[[#This Row],[H_QTY/ CTN]],db[[#This Row],[H_1]]-1))</f>
        <v>480 PCS</v>
      </c>
      <c r="V2659" s="40" t="str">
        <f>IF(NOT(db[[#This Row],[H_1]]=db[[#This Row],[H_2]]),MID(db[[#This Row],[H_QTY/ CTN]],db[[#This Row],[H_1]]+1,db[[#This Row],[H_2]]-db[[#This Row],[H_1]]-1),"")</f>
        <v/>
      </c>
      <c r="W2659" s="40" t="str">
        <f>IF(db[[#This Row],[QTY/ CTN B]]="","",LEFT(db[[#This Row],[QTY/ CTN B]],SEARCH(" ",db[[#This Row],[QTY/ CTN B]],1)-1))</f>
        <v>480</v>
      </c>
      <c r="X2659" s="40" t="str">
        <f>IF(db[[#This Row],[QTY/ CTN B]]="","",RIGHT(db[[#This Row],[QTY/ CTN B]],LEN(db[[#This Row],[QTY/ CTN B]])-SEARCH(" ",db[[#This Row],[QTY/ CTN B]],1)))</f>
        <v>PCS</v>
      </c>
      <c r="Y2659" s="40" t="str">
        <f>IF(db[[#This Row],[QTY/ CTN TG]]="",IF(db[[#This Row],[STN TG]]="","",12),LEFT(db[[#This Row],[QTY/ CTN TG]],SEARCH(" ",db[[#This Row],[QTY/ CTN TG]],1)-1))</f>
        <v/>
      </c>
      <c r="Z26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59" s="40" t="str">
        <f>IF(db[[#This Row],[STN K]]="","",IF(db[[#This Row],[STN TG]]="LSN",12,""))</f>
        <v/>
      </c>
      <c r="AB2659" s="40" t="str">
        <f>IF(db[[#This Row],[STN TG]]="LSN","PCS","")</f>
        <v/>
      </c>
      <c r="AC2659" s="40">
        <f>db[[#This Row],[QTY B]]*IF(db[[#This Row],[QTY TG]]="",1,db[[#This Row],[QTY TG]])*IF(db[[#This Row],[QTY K]]="",1,db[[#This Row],[QTY K]])</f>
        <v>480</v>
      </c>
      <c r="AD2659" s="40" t="str">
        <f>IF(db[[#This Row],[STN K]]="",IF(db[[#This Row],[STN TG]]="",db[[#This Row],[STN B]],db[[#This Row],[STN TG]]),db[[#This Row],[STN K]])</f>
        <v>PCS</v>
      </c>
      <c r="AE2659" s="40"/>
    </row>
    <row r="2660" spans="1:31" x14ac:dyDescent="0.25">
      <c r="A2660" s="40">
        <f t="shared" si="41"/>
        <v>2659</v>
      </c>
      <c r="B2660" s="5" t="str">
        <f>LOWER(SUBSTITUTE(SUBSTITUTE(SUBSTITUTE(SUBSTITUTE(SUBSTITUTE(SUBSTITUTE(SUBSTITUTE(SUBSTITUTE(db[[#This Row],[NB BM]]," ",),".",""),"-",""),"(",""),")",""),"/",""),"""",""),"+",""))</f>
        <v>schedulenotejadwalwarnab5</v>
      </c>
      <c r="C2660" s="5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D2660" s="5" t="str">
        <f>LOWER(SUBSTITUTE(SUBSTITUTE(SUBSTITUTE(SUBSTITUTE(SUBSTITUTE(SUBSTITUTE(SUBSTITUTE(SUBSTITUTE(SUBSTITUTE(db[[#This Row],[NB PAJAK]]," ",""),"-",""),"(",""),")",""),".",""),",",""),"/",""),"""",""),"+",""))</f>
        <v/>
      </c>
      <c r="E266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schedulenotejadwalwarnab554pcsuntana</v>
      </c>
      <c r="F266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schedulenotewarnab554pcs</v>
      </c>
      <c r="G2660" s="5" t="str">
        <f>db[[#This Row],[NB NOTA_C]]&amp;LOWER(SUBSTITUTE(SUBSTITUTE(SUBSTITUTE(SUBSTITUTE(SUBSTITUTE(SUBSTITUTE(SUBSTITUTE(SUBSTITUTE(SUBSTITUTE(db[[#This Row],[FAKTUR]]," ",),".",""),"-",""),"(",""),")",""),",",""),"/",""),"""",""),"+",""))</f>
        <v>schedulenotewarnab5untana</v>
      </c>
      <c r="H266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schedulenotewarnab554pcsuntana</v>
      </c>
      <c r="I2660" s="2" t="s">
        <v>4033</v>
      </c>
      <c r="J2660" s="2" t="s">
        <v>4028</v>
      </c>
      <c r="K2660" s="14"/>
      <c r="L2660" s="2" t="s">
        <v>1336</v>
      </c>
      <c r="M2660" s="33" t="e">
        <f>IF(db[[#This Row],[NB NOTA_C]]="","",COUNTIF([2]!B_MSK[concat],db[[#This Row],[NB NOTA_C]]))</f>
        <v>#REF!</v>
      </c>
      <c r="N2660" s="9" t="s">
        <v>1343</v>
      </c>
      <c r="O2660" s="5" t="s">
        <v>4032</v>
      </c>
      <c r="P2660" s="2" t="s">
        <v>2441</v>
      </c>
      <c r="Q2660" s="5"/>
      <c r="R2660" s="5" t="str">
        <f>IF(db[[#This Row],[QTY/ CTN]]="","",SUBSTITUTE(SUBSTITUTE(SUBSTITUTE(db[[#This Row],[QTY/ CTN]]," ","_",2),"(",""),")","")&amp;"_")</f>
        <v>54 PCS_</v>
      </c>
      <c r="S2660" s="5">
        <f>IF(db[[#This Row],[H_QTY/ CTN]]="","",SEARCH("_",db[[#This Row],[H_QTY/ CTN]]))</f>
        <v>7</v>
      </c>
      <c r="T2660" s="5">
        <f>IF(db[[#This Row],[H_QTY/ CTN]]="","",LEN(db[[#This Row],[H_QTY/ CTN]]))</f>
        <v>7</v>
      </c>
      <c r="U2660" s="40" t="str">
        <f>IF(db[[#This Row],[H_QTY/ CTN]]="","",LEFT(db[[#This Row],[H_QTY/ CTN]],db[[#This Row],[H_1]]-1))</f>
        <v>54 PCS</v>
      </c>
      <c r="V2660" s="40" t="str">
        <f>IF(NOT(db[[#This Row],[H_1]]=db[[#This Row],[H_2]]),MID(db[[#This Row],[H_QTY/ CTN]],db[[#This Row],[H_1]]+1,db[[#This Row],[H_2]]-db[[#This Row],[H_1]]-1),"")</f>
        <v/>
      </c>
      <c r="W2660" s="40" t="str">
        <f>IF(db[[#This Row],[QTY/ CTN B]]="","",LEFT(db[[#This Row],[QTY/ CTN B]],SEARCH(" ",db[[#This Row],[QTY/ CTN B]],1)-1))</f>
        <v>54</v>
      </c>
      <c r="X2660" s="40" t="str">
        <f>IF(db[[#This Row],[QTY/ CTN B]]="","",RIGHT(db[[#This Row],[QTY/ CTN B]],LEN(db[[#This Row],[QTY/ CTN B]])-SEARCH(" ",db[[#This Row],[QTY/ CTN B]],1)))</f>
        <v>PCS</v>
      </c>
      <c r="Y2660" s="40" t="str">
        <f>IF(db[[#This Row],[QTY/ CTN TG]]="",IF(db[[#This Row],[STN TG]]="","",12),LEFT(db[[#This Row],[QTY/ CTN TG]],SEARCH(" ",db[[#This Row],[QTY/ CTN TG]],1)-1))</f>
        <v/>
      </c>
      <c r="Z26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60" s="40" t="str">
        <f>IF(db[[#This Row],[STN K]]="","",IF(db[[#This Row],[STN TG]]="LSN",12,""))</f>
        <v/>
      </c>
      <c r="AB2660" s="40" t="str">
        <f>IF(db[[#This Row],[STN TG]]="LSN","PCS","")</f>
        <v/>
      </c>
      <c r="AC2660" s="40">
        <f>db[[#This Row],[QTY B]]*IF(db[[#This Row],[QTY TG]]="",1,db[[#This Row],[QTY TG]])*IF(db[[#This Row],[QTY K]]="",1,db[[#This Row],[QTY K]])</f>
        <v>54</v>
      </c>
      <c r="AD2660" s="40" t="str">
        <f>IF(db[[#This Row],[STN K]]="",IF(db[[#This Row],[STN TG]]="",db[[#This Row],[STN B]],db[[#This Row],[STN TG]]),db[[#This Row],[STN K]])</f>
        <v>PCS</v>
      </c>
      <c r="AE2660" s="40"/>
    </row>
    <row r="2661" spans="1:31" x14ac:dyDescent="0.25">
      <c r="A2661" s="40">
        <f t="shared" si="41"/>
        <v>2660</v>
      </c>
      <c r="B2661" s="5" t="str">
        <f>LOWER(SUBSTITUTE(SUBSTITUTE(SUBSTITUTE(SUBSTITUTE(SUBSTITUTE(SUBSTITUTE(SUBSTITUTE(SUBSTITUTE(db[[#This Row],[NB BM]]," ",),".",""),"-",""),"(",""),")",""),"/",""),"""",""),"+",""))</f>
        <v>guntingjksc12</v>
      </c>
      <c r="C2661" s="5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D2661" s="5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E266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guntingjksc1212lsnartomoro</v>
      </c>
      <c r="F266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scissorsc12jk12lsn</v>
      </c>
      <c r="G2661" s="5" t="str">
        <f>db[[#This Row],[NB NOTA_C]]&amp;LOWER(SUBSTITUTE(SUBSTITUTE(SUBSTITUTE(SUBSTITUTE(SUBSTITUTE(SUBSTITUTE(SUBSTITUTE(SUBSTITUTE(SUBSTITUTE(db[[#This Row],[FAKTUR]]," ",),".",""),"-",""),"(",""),")",""),",",""),"/",""),"""",""),"+",""))</f>
        <v>scissorsc12jkartomoro</v>
      </c>
      <c r="H266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scissorsc12jk12lsnartomoro</v>
      </c>
      <c r="I2661" s="2" t="s">
        <v>4527</v>
      </c>
      <c r="J2661" s="2" t="s">
        <v>4517</v>
      </c>
      <c r="K2661" s="1" t="s">
        <v>4524</v>
      </c>
      <c r="L2661" s="2" t="s">
        <v>1335</v>
      </c>
      <c r="M2661" s="33" t="e">
        <f>IF(db[[#This Row],[NB NOTA_C]]="","",COUNTIF([2]!B_MSK[concat],db[[#This Row],[NB NOTA_C]]))</f>
        <v>#REF!</v>
      </c>
      <c r="N2661" s="9" t="s">
        <v>1346</v>
      </c>
      <c r="O2661" s="5" t="s">
        <v>1376</v>
      </c>
      <c r="P2661" s="2" t="s">
        <v>2425</v>
      </c>
      <c r="Q2661" s="5"/>
      <c r="R2661" s="5" t="str">
        <f>IF(db[[#This Row],[QTY/ CTN]]="","",SUBSTITUTE(SUBSTITUTE(SUBSTITUTE(db[[#This Row],[QTY/ CTN]]," ","_",2),"(",""),")","")&amp;"_")</f>
        <v>12 LSN_</v>
      </c>
      <c r="S2661" s="5">
        <f>IF(db[[#This Row],[H_QTY/ CTN]]="","",SEARCH("_",db[[#This Row],[H_QTY/ CTN]]))</f>
        <v>7</v>
      </c>
      <c r="T2661" s="5">
        <f>IF(db[[#This Row],[H_QTY/ CTN]]="","",LEN(db[[#This Row],[H_QTY/ CTN]]))</f>
        <v>7</v>
      </c>
      <c r="U2661" s="40" t="str">
        <f>IF(db[[#This Row],[H_QTY/ CTN]]="","",LEFT(db[[#This Row],[H_QTY/ CTN]],db[[#This Row],[H_1]]-1))</f>
        <v>12 LSN</v>
      </c>
      <c r="V2661" s="40" t="str">
        <f>IF(NOT(db[[#This Row],[H_1]]=db[[#This Row],[H_2]]),MID(db[[#This Row],[H_QTY/ CTN]],db[[#This Row],[H_1]]+1,db[[#This Row],[H_2]]-db[[#This Row],[H_1]]-1),"")</f>
        <v/>
      </c>
      <c r="W2661" s="40" t="str">
        <f>IF(db[[#This Row],[QTY/ CTN B]]="","",LEFT(db[[#This Row],[QTY/ CTN B]],SEARCH(" ",db[[#This Row],[QTY/ CTN B]],1)-1))</f>
        <v>12</v>
      </c>
      <c r="X2661" s="40" t="str">
        <f>IF(db[[#This Row],[QTY/ CTN B]]="","",RIGHT(db[[#This Row],[QTY/ CTN B]],LEN(db[[#This Row],[QTY/ CTN B]])-SEARCH(" ",db[[#This Row],[QTY/ CTN B]],1)))</f>
        <v>LSN</v>
      </c>
      <c r="Y2661" s="40">
        <f>IF(db[[#This Row],[QTY/ CTN TG]]="",IF(db[[#This Row],[STN TG]]="","",12),LEFT(db[[#This Row],[QTY/ CTN TG]],SEARCH(" ",db[[#This Row],[QTY/ CTN TG]],1)-1))</f>
        <v>12</v>
      </c>
      <c r="Z26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61" s="40" t="str">
        <f>IF(db[[#This Row],[STN K]]="","",IF(db[[#This Row],[STN TG]]="LSN",12,""))</f>
        <v/>
      </c>
      <c r="AB2661" s="40" t="str">
        <f>IF(db[[#This Row],[STN TG]]="LSN","PCS","")</f>
        <v/>
      </c>
      <c r="AC2661" s="40">
        <f>db[[#This Row],[QTY B]]*IF(db[[#This Row],[QTY TG]]="",1,db[[#This Row],[QTY TG]])*IF(db[[#This Row],[QTY K]]="",1,db[[#This Row],[QTY K]])</f>
        <v>144</v>
      </c>
      <c r="AD2661" s="40" t="str">
        <f>IF(db[[#This Row],[STN K]]="",IF(db[[#This Row],[STN TG]]="",db[[#This Row],[STN B]],db[[#This Row],[STN TG]]),db[[#This Row],[STN K]])</f>
        <v>PCS</v>
      </c>
      <c r="AE2661" s="40"/>
    </row>
    <row r="2662" spans="1:31" x14ac:dyDescent="0.25">
      <c r="A2662" s="40">
        <f t="shared" si="41"/>
        <v>2661</v>
      </c>
      <c r="B2662" s="2" t="str">
        <f>LOWER(SUBSTITUTE(SUBSTITUTE(SUBSTITUTE(SUBSTITUTE(SUBSTITUTE(SUBSTITUTE(SUBSTITUTE(SUBSTITUTE(db[[#This Row],[NB BM]]," ",),".",""),"-",""),"(",""),")",""),"/",""),"""",""),"+",""))</f>
        <v>guntingjksc13</v>
      </c>
      <c r="C2662" s="2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D2662" s="2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E266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guntingjksc1312lsnartomoro</v>
      </c>
      <c r="F266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scissorsc13jk12lsn</v>
      </c>
      <c r="G2662" s="2" t="str">
        <f>db[[#This Row],[NB NOTA_C]]&amp;LOWER(SUBSTITUTE(SUBSTITUTE(SUBSTITUTE(SUBSTITUTE(SUBSTITUTE(SUBSTITUTE(SUBSTITUTE(SUBSTITUTE(SUBSTITUTE(db[[#This Row],[FAKTUR]]," ",),".",""),"-",""),"(",""),")",""),",",""),"/",""),"""",""),"+",""))</f>
        <v>scissorsc13jkartomoro</v>
      </c>
      <c r="H266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scissorsc13jk12lsnartomoro</v>
      </c>
      <c r="I2662" s="2" t="s">
        <v>638</v>
      </c>
      <c r="J2662" s="2" t="s">
        <v>639</v>
      </c>
      <c r="K2662" s="1" t="s">
        <v>640</v>
      </c>
      <c r="L2662" s="2" t="s">
        <v>1335</v>
      </c>
      <c r="M2662" s="34" t="e">
        <f>IF(db[[#This Row],[NB NOTA_C]]="","",COUNTIF([2]!B_MSK[concat],db[[#This Row],[NB NOTA_C]]))</f>
        <v>#REF!</v>
      </c>
      <c r="N2662" s="14" t="s">
        <v>1346</v>
      </c>
      <c r="O2662" s="2" t="s">
        <v>1376</v>
      </c>
      <c r="P2662" s="2" t="s">
        <v>2425</v>
      </c>
      <c r="R2662" s="2" t="str">
        <f>IF(db[[#This Row],[QTY/ CTN]]="","",SUBSTITUTE(SUBSTITUTE(SUBSTITUTE(db[[#This Row],[QTY/ CTN]]," ","_",2),"(",""),")","")&amp;"_")</f>
        <v>12 LSN_</v>
      </c>
      <c r="S2662" s="2">
        <f>IF(db[[#This Row],[H_QTY/ CTN]]="","",SEARCH("_",db[[#This Row],[H_QTY/ CTN]]))</f>
        <v>7</v>
      </c>
      <c r="T2662" s="2">
        <f>IF(db[[#This Row],[H_QTY/ CTN]]="","",LEN(db[[#This Row],[H_QTY/ CTN]]))</f>
        <v>7</v>
      </c>
      <c r="U2662" s="41" t="str">
        <f>IF(db[[#This Row],[H_QTY/ CTN]]="","",LEFT(db[[#This Row],[H_QTY/ CTN]],db[[#This Row],[H_1]]-1))</f>
        <v>12 LSN</v>
      </c>
      <c r="V2662" s="40" t="str">
        <f>IF(NOT(db[[#This Row],[H_1]]=db[[#This Row],[H_2]]),MID(db[[#This Row],[H_QTY/ CTN]],db[[#This Row],[H_1]]+1,db[[#This Row],[H_2]]-db[[#This Row],[H_1]]-1),"")</f>
        <v/>
      </c>
      <c r="W2662" s="40" t="str">
        <f>IF(db[[#This Row],[QTY/ CTN B]]="","",LEFT(db[[#This Row],[QTY/ CTN B]],SEARCH(" ",db[[#This Row],[QTY/ CTN B]],1)-1))</f>
        <v>12</v>
      </c>
      <c r="X2662" s="40" t="str">
        <f>IF(db[[#This Row],[QTY/ CTN B]]="","",RIGHT(db[[#This Row],[QTY/ CTN B]],LEN(db[[#This Row],[QTY/ CTN B]])-SEARCH(" ",db[[#This Row],[QTY/ CTN B]],1)))</f>
        <v>LSN</v>
      </c>
      <c r="Y2662" s="40">
        <f>IF(db[[#This Row],[QTY/ CTN TG]]="",IF(db[[#This Row],[STN TG]]="","",12),LEFT(db[[#This Row],[QTY/ CTN TG]],SEARCH(" ",db[[#This Row],[QTY/ CTN TG]],1)-1))</f>
        <v>12</v>
      </c>
      <c r="Z26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62" s="40" t="str">
        <f>IF(db[[#This Row],[STN K]]="","",IF(db[[#This Row],[STN TG]]="LSN",12,""))</f>
        <v/>
      </c>
      <c r="AB2662" s="40" t="str">
        <f>IF(db[[#This Row],[STN TG]]="LSN","PCS","")</f>
        <v/>
      </c>
      <c r="AC2662" s="40">
        <f>db[[#This Row],[QTY B]]*IF(db[[#This Row],[QTY TG]]="",1,db[[#This Row],[QTY TG]])*IF(db[[#This Row],[QTY K]]="",1,db[[#This Row],[QTY K]])</f>
        <v>144</v>
      </c>
      <c r="AD2662" s="40" t="str">
        <f>IF(db[[#This Row],[STN K]]="",IF(db[[#This Row],[STN TG]]="",db[[#This Row],[STN B]],db[[#This Row],[STN TG]]),db[[#This Row],[STN K]])</f>
        <v>PCS</v>
      </c>
      <c r="AE2662" s="40"/>
    </row>
    <row r="2663" spans="1:31" x14ac:dyDescent="0.25">
      <c r="A2663" s="40">
        <f t="shared" si="41"/>
        <v>2662</v>
      </c>
      <c r="B2663" s="2" t="str">
        <f>LOWER(SUBSTITUTE(SUBSTITUTE(SUBSTITUTE(SUBSTITUTE(SUBSTITUTE(SUBSTITUTE(SUBSTITUTE(SUBSTITUTE(db[[#This Row],[NB BM]]," ",),".",""),"-",""),"(",""),")",""),"/",""),"""",""),"+",""))</f>
        <v>guntingjksc14</v>
      </c>
      <c r="C2663" s="2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D2663" s="2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E266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guntingjksc1412lsnartomoro</v>
      </c>
      <c r="F266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scissorsc14jk12lsn</v>
      </c>
      <c r="G2663" s="2" t="str">
        <f>db[[#This Row],[NB NOTA_C]]&amp;LOWER(SUBSTITUTE(SUBSTITUTE(SUBSTITUTE(SUBSTITUTE(SUBSTITUTE(SUBSTITUTE(SUBSTITUTE(SUBSTITUTE(SUBSTITUTE(db[[#This Row],[FAKTUR]]," ",),".",""),"-",""),"(",""),")",""),",",""),"/",""),"""",""),"+",""))</f>
        <v>scissorsc14jkartomoro</v>
      </c>
      <c r="H266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scissorsc14jk12lsnartomoro</v>
      </c>
      <c r="I2663" s="2" t="s">
        <v>641</v>
      </c>
      <c r="J2663" s="2" t="s">
        <v>642</v>
      </c>
      <c r="K2663" s="1" t="s">
        <v>643</v>
      </c>
      <c r="L2663" s="2" t="s">
        <v>1335</v>
      </c>
      <c r="M2663" s="34" t="e">
        <f>IF(db[[#This Row],[NB NOTA_C]]="","",COUNTIF([2]!B_MSK[concat],db[[#This Row],[NB NOTA_C]]))</f>
        <v>#REF!</v>
      </c>
      <c r="N2663" s="14" t="s">
        <v>1346</v>
      </c>
      <c r="O2663" s="2" t="s">
        <v>1376</v>
      </c>
      <c r="P2663" s="2" t="s">
        <v>2425</v>
      </c>
      <c r="R2663" s="2" t="str">
        <f>IF(db[[#This Row],[QTY/ CTN]]="","",SUBSTITUTE(SUBSTITUTE(SUBSTITUTE(db[[#This Row],[QTY/ CTN]]," ","_",2),"(",""),")","")&amp;"_")</f>
        <v>12 LSN_</v>
      </c>
      <c r="S2663" s="2">
        <f>IF(db[[#This Row],[H_QTY/ CTN]]="","",SEARCH("_",db[[#This Row],[H_QTY/ CTN]]))</f>
        <v>7</v>
      </c>
      <c r="T2663" s="2">
        <f>IF(db[[#This Row],[H_QTY/ CTN]]="","",LEN(db[[#This Row],[H_QTY/ CTN]]))</f>
        <v>7</v>
      </c>
      <c r="U2663" s="41" t="str">
        <f>IF(db[[#This Row],[H_QTY/ CTN]]="","",LEFT(db[[#This Row],[H_QTY/ CTN]],db[[#This Row],[H_1]]-1))</f>
        <v>12 LSN</v>
      </c>
      <c r="V2663" s="40" t="str">
        <f>IF(NOT(db[[#This Row],[H_1]]=db[[#This Row],[H_2]]),MID(db[[#This Row],[H_QTY/ CTN]],db[[#This Row],[H_1]]+1,db[[#This Row],[H_2]]-db[[#This Row],[H_1]]-1),"")</f>
        <v/>
      </c>
      <c r="W2663" s="40" t="str">
        <f>IF(db[[#This Row],[QTY/ CTN B]]="","",LEFT(db[[#This Row],[QTY/ CTN B]],SEARCH(" ",db[[#This Row],[QTY/ CTN B]],1)-1))</f>
        <v>12</v>
      </c>
      <c r="X2663" s="40" t="str">
        <f>IF(db[[#This Row],[QTY/ CTN B]]="","",RIGHT(db[[#This Row],[QTY/ CTN B]],LEN(db[[#This Row],[QTY/ CTN B]])-SEARCH(" ",db[[#This Row],[QTY/ CTN B]],1)))</f>
        <v>LSN</v>
      </c>
      <c r="Y2663" s="40">
        <f>IF(db[[#This Row],[QTY/ CTN TG]]="",IF(db[[#This Row],[STN TG]]="","",12),LEFT(db[[#This Row],[QTY/ CTN TG]],SEARCH(" ",db[[#This Row],[QTY/ CTN TG]],1)-1))</f>
        <v>12</v>
      </c>
      <c r="Z26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63" s="40" t="str">
        <f>IF(db[[#This Row],[STN K]]="","",IF(db[[#This Row],[STN TG]]="LSN",12,""))</f>
        <v/>
      </c>
      <c r="AB2663" s="40" t="str">
        <f>IF(db[[#This Row],[STN TG]]="LSN","PCS","")</f>
        <v/>
      </c>
      <c r="AC2663" s="40">
        <f>db[[#This Row],[QTY B]]*IF(db[[#This Row],[QTY TG]]="",1,db[[#This Row],[QTY TG]])*IF(db[[#This Row],[QTY K]]="",1,db[[#This Row],[QTY K]])</f>
        <v>144</v>
      </c>
      <c r="AD2663" s="40" t="str">
        <f>IF(db[[#This Row],[STN K]]="",IF(db[[#This Row],[STN TG]]="",db[[#This Row],[STN B]],db[[#This Row],[STN TG]]),db[[#This Row],[STN K]])</f>
        <v>PCS</v>
      </c>
      <c r="AE2663" s="40"/>
    </row>
    <row r="2664" spans="1:31" x14ac:dyDescent="0.25">
      <c r="A2664" s="40">
        <f t="shared" si="41"/>
        <v>2663</v>
      </c>
      <c r="B2664" s="5" t="str">
        <f>LOWER(SUBSTITUTE(SUBSTITUTE(SUBSTITUTE(SUBSTITUTE(SUBSTITUTE(SUBSTITUTE(SUBSTITUTE(SUBSTITUTE(db[[#This Row],[NB BM]]," ",),".",""),"-",""),"(",""),")",""),"/",""),"""",""),"+",""))</f>
        <v>guntingjksc828sg</v>
      </c>
      <c r="C2664" s="5" t="str">
        <f>LOWER(SUBSTITUTE(SUBSTITUTE(SUBSTITUTE(SUBSTITUTE(SUBSTITUTE(SUBSTITUTE(SUBSTITUTE(SUBSTITUTE(SUBSTITUTE(db[[#This Row],[NB NOTA]]," ",),".",""),"-",""),"(",""),")",""),",",""),"/",""),"""",""),"+",""))</f>
        <v>scissorsc828sgjk</v>
      </c>
      <c r="D2664" s="5" t="str">
        <f>LOWER(SUBSTITUTE(SUBSTITUTE(SUBSTITUTE(SUBSTITUTE(SUBSTITUTE(SUBSTITUTE(SUBSTITUTE(SUBSTITUTE(SUBSTITUTE(db[[#This Row],[NB PAJAK]]," ",""),"-",""),"(",""),")",""),".",""),",",""),"/",""),"""",""),"+",""))</f>
        <v>guntingjoykosc828sg</v>
      </c>
      <c r="E266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guntingjksc828sg12lsnartomoro</v>
      </c>
      <c r="F266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scissorsc828sgjk12lsn</v>
      </c>
      <c r="G2664" s="5" t="str">
        <f>db[[#This Row],[NB NOTA_C]]&amp;LOWER(SUBSTITUTE(SUBSTITUTE(SUBSTITUTE(SUBSTITUTE(SUBSTITUTE(SUBSTITUTE(SUBSTITUTE(SUBSTITUTE(SUBSTITUTE(db[[#This Row],[FAKTUR]]," ",),".",""),"-",""),"(",""),")",""),",",""),"/",""),"""",""),"+",""))</f>
        <v>scissorsc828sgjkartomoro</v>
      </c>
      <c r="H266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scissorsc828sgjk12lsnartomoro</v>
      </c>
      <c r="I2664" s="2" t="s">
        <v>4706</v>
      </c>
      <c r="J2664" s="2" t="s">
        <v>4707</v>
      </c>
      <c r="K2664" s="14" t="s">
        <v>4708</v>
      </c>
      <c r="L2664" s="2" t="s">
        <v>1335</v>
      </c>
      <c r="M2664" s="33" t="e">
        <f>IF(db[[#This Row],[NB NOTA_C]]="","",COUNTIF([2]!B_MSK[concat],db[[#This Row],[NB NOTA_C]]))</f>
        <v>#REF!</v>
      </c>
      <c r="N2664" s="9" t="s">
        <v>1346</v>
      </c>
      <c r="O2664" s="5" t="s">
        <v>1376</v>
      </c>
      <c r="P2664" s="2" t="s">
        <v>2425</v>
      </c>
      <c r="Q2664" s="5" t="s">
        <v>4709</v>
      </c>
      <c r="R2664" s="5" t="str">
        <f>IF(db[[#This Row],[QTY/ CTN]]="","",SUBSTITUTE(SUBSTITUTE(SUBSTITUTE(db[[#This Row],[QTY/ CTN]]," ","_",2),"(",""),")","")&amp;"_")</f>
        <v>12 LSN_</v>
      </c>
      <c r="S2664" s="5">
        <f>IF(db[[#This Row],[H_QTY/ CTN]]="","",SEARCH("_",db[[#This Row],[H_QTY/ CTN]]))</f>
        <v>7</v>
      </c>
      <c r="T2664" s="5">
        <f>IF(db[[#This Row],[H_QTY/ CTN]]="","",LEN(db[[#This Row],[H_QTY/ CTN]]))</f>
        <v>7</v>
      </c>
      <c r="U2664" s="40" t="str">
        <f>IF(db[[#This Row],[H_QTY/ CTN]]="","",LEFT(db[[#This Row],[H_QTY/ CTN]],db[[#This Row],[H_1]]-1))</f>
        <v>12 LSN</v>
      </c>
      <c r="V2664" s="40" t="str">
        <f>IF(NOT(db[[#This Row],[H_1]]=db[[#This Row],[H_2]]),MID(db[[#This Row],[H_QTY/ CTN]],db[[#This Row],[H_1]]+1,db[[#This Row],[H_2]]-db[[#This Row],[H_1]]-1),"")</f>
        <v/>
      </c>
      <c r="W2664" s="40" t="str">
        <f>IF(db[[#This Row],[QTY/ CTN B]]="","",LEFT(db[[#This Row],[QTY/ CTN B]],SEARCH(" ",db[[#This Row],[QTY/ CTN B]],1)-1))</f>
        <v>12</v>
      </c>
      <c r="X2664" s="40" t="str">
        <f>IF(db[[#This Row],[QTY/ CTN B]]="","",RIGHT(db[[#This Row],[QTY/ CTN B]],LEN(db[[#This Row],[QTY/ CTN B]])-SEARCH(" ",db[[#This Row],[QTY/ CTN B]],1)))</f>
        <v>LSN</v>
      </c>
      <c r="Y2664" s="40">
        <f>IF(db[[#This Row],[QTY/ CTN TG]]="",IF(db[[#This Row],[STN TG]]="","",12),LEFT(db[[#This Row],[QTY/ CTN TG]],SEARCH(" ",db[[#This Row],[QTY/ CTN TG]],1)-1))</f>
        <v>12</v>
      </c>
      <c r="Z26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64" s="40" t="str">
        <f>IF(db[[#This Row],[STN K]]="","",IF(db[[#This Row],[STN TG]]="LSN",12,""))</f>
        <v/>
      </c>
      <c r="AB2664" s="40" t="str">
        <f>IF(db[[#This Row],[STN TG]]="LSN","PCS","")</f>
        <v/>
      </c>
      <c r="AC2664" s="40">
        <f>db[[#This Row],[QTY B]]*IF(db[[#This Row],[QTY TG]]="",1,db[[#This Row],[QTY TG]])*IF(db[[#This Row],[QTY K]]="",1,db[[#This Row],[QTY K]])</f>
        <v>144</v>
      </c>
      <c r="AD2664" s="40" t="str">
        <f>IF(db[[#This Row],[STN K]]="",IF(db[[#This Row],[STN TG]]="",db[[#This Row],[STN B]],db[[#This Row],[STN TG]]),db[[#This Row],[STN K]])</f>
        <v>PCS</v>
      </c>
      <c r="AE2664" s="40"/>
    </row>
    <row r="2665" spans="1:31" x14ac:dyDescent="0.25">
      <c r="A2665" s="40">
        <f t="shared" si="41"/>
        <v>2664</v>
      </c>
      <c r="B2665" s="2" t="str">
        <f>LOWER(SUBSTITUTE(SUBSTITUTE(SUBSTITUTE(SUBSTITUTE(SUBSTITUTE(SUBSTITUTE(SUBSTITUTE(SUBSTITUTE(db[[#This Row],[NB BM]]," ",),".",""),"-",""),"(",""),")",""),"/",""),"""",""),"+",""))</f>
        <v>guntingjksc868</v>
      </c>
      <c r="C2665" s="2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D2665" s="2" t="str">
        <f>LOWER(SUBSTITUTE(SUBSTITUTE(SUBSTITUTE(SUBSTITUTE(SUBSTITUTE(SUBSTITUTE(SUBSTITUTE(SUBSTITUTE(SUBSTITUTE(db[[#This Row],[NB PAJAK]]," ",""),"-",""),"(",""),")",""),".",""),",",""),"/",""),"""",""),"+",""))</f>
        <v/>
      </c>
      <c r="E266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guntingjksc8686lsnartomoro</v>
      </c>
      <c r="F266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scissorsc868jk6lsn</v>
      </c>
      <c r="G2665" s="2" t="str">
        <f>db[[#This Row],[NB NOTA_C]]&amp;LOWER(SUBSTITUTE(SUBSTITUTE(SUBSTITUTE(SUBSTITUTE(SUBSTITUTE(SUBSTITUTE(SUBSTITUTE(SUBSTITUTE(SUBSTITUTE(db[[#This Row],[FAKTUR]]," ",),".",""),"-",""),"(",""),")",""),",",""),"/",""),"""",""),"+",""))</f>
        <v>scissorsc868jkartomoro</v>
      </c>
      <c r="H266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scissorsc868jk6lsnartomoro</v>
      </c>
      <c r="I2665" s="2" t="s">
        <v>654</v>
      </c>
      <c r="J2665" s="2" t="s">
        <v>655</v>
      </c>
      <c r="K2665" s="14"/>
      <c r="L2665" s="2" t="s">
        <v>1335</v>
      </c>
      <c r="M2665" s="34" t="e">
        <f>IF(db[[#This Row],[NB NOTA_C]]="","",COUNTIF([2]!B_MSK[concat],db[[#This Row],[NB NOTA_C]]))</f>
        <v>#REF!</v>
      </c>
      <c r="N2665" s="14" t="s">
        <v>1346</v>
      </c>
      <c r="O2665" s="2" t="s">
        <v>1414</v>
      </c>
      <c r="P2665" s="2" t="s">
        <v>2425</v>
      </c>
      <c r="R2665" s="2" t="str">
        <f>IF(db[[#This Row],[QTY/ CTN]]="","",SUBSTITUTE(SUBSTITUTE(SUBSTITUTE(db[[#This Row],[QTY/ CTN]]," ","_",2),"(",""),")","")&amp;"_")</f>
        <v>6 LSN_</v>
      </c>
      <c r="S2665" s="2">
        <f>IF(db[[#This Row],[H_QTY/ CTN]]="","",SEARCH("_",db[[#This Row],[H_QTY/ CTN]]))</f>
        <v>6</v>
      </c>
      <c r="T2665" s="2">
        <f>IF(db[[#This Row],[H_QTY/ CTN]]="","",LEN(db[[#This Row],[H_QTY/ CTN]]))</f>
        <v>6</v>
      </c>
      <c r="U2665" s="41" t="str">
        <f>IF(db[[#This Row],[H_QTY/ CTN]]="","",LEFT(db[[#This Row],[H_QTY/ CTN]],db[[#This Row],[H_1]]-1))</f>
        <v>6 LSN</v>
      </c>
      <c r="V2665" s="40" t="str">
        <f>IF(NOT(db[[#This Row],[H_1]]=db[[#This Row],[H_2]]),MID(db[[#This Row],[H_QTY/ CTN]],db[[#This Row],[H_1]]+1,db[[#This Row],[H_2]]-db[[#This Row],[H_1]]-1),"")</f>
        <v/>
      </c>
      <c r="W2665" s="40" t="str">
        <f>IF(db[[#This Row],[QTY/ CTN B]]="","",LEFT(db[[#This Row],[QTY/ CTN B]],SEARCH(" ",db[[#This Row],[QTY/ CTN B]],1)-1))</f>
        <v>6</v>
      </c>
      <c r="X2665" s="40" t="str">
        <f>IF(db[[#This Row],[QTY/ CTN B]]="","",RIGHT(db[[#This Row],[QTY/ CTN B]],LEN(db[[#This Row],[QTY/ CTN B]])-SEARCH(" ",db[[#This Row],[QTY/ CTN B]],1)))</f>
        <v>LSN</v>
      </c>
      <c r="Y2665" s="40">
        <f>IF(db[[#This Row],[QTY/ CTN TG]]="",IF(db[[#This Row],[STN TG]]="","",12),LEFT(db[[#This Row],[QTY/ CTN TG]],SEARCH(" ",db[[#This Row],[QTY/ CTN TG]],1)-1))</f>
        <v>12</v>
      </c>
      <c r="Z26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65" s="40" t="str">
        <f>IF(db[[#This Row],[STN K]]="","",IF(db[[#This Row],[STN TG]]="LSN",12,""))</f>
        <v/>
      </c>
      <c r="AB2665" s="40" t="str">
        <f>IF(db[[#This Row],[STN TG]]="LSN","PCS","")</f>
        <v/>
      </c>
      <c r="AC2665" s="40">
        <f>db[[#This Row],[QTY B]]*IF(db[[#This Row],[QTY TG]]="",1,db[[#This Row],[QTY TG]])*IF(db[[#This Row],[QTY K]]="",1,db[[#This Row],[QTY K]])</f>
        <v>72</v>
      </c>
      <c r="AD2665" s="40" t="str">
        <f>IF(db[[#This Row],[STN K]]="",IF(db[[#This Row],[STN TG]]="",db[[#This Row],[STN B]],db[[#This Row],[STN TG]]),db[[#This Row],[STN K]])</f>
        <v>PCS</v>
      </c>
      <c r="AE2665" s="40"/>
    </row>
    <row r="2666" spans="1:31" x14ac:dyDescent="0.25">
      <c r="A2666" s="40">
        <f t="shared" si="41"/>
        <v>2665</v>
      </c>
      <c r="B2666" s="82" t="str">
        <f>LOWER(SUBSTITUTE(SUBSTITUTE(SUBSTITUTE(SUBSTITUTE(SUBSTITUTE(SUBSTITUTE(SUBSTITUTE(SUBSTITUTE(db[[#This Row],[NB BM]]," ",),".",""),"-",""),"(",""),")",""),"/",""),"""",""),"+",""))</f>
        <v>guntingjkzz65gerigi</v>
      </c>
      <c r="C2666" s="82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D2666" s="82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E2666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guntingjkzz65gerigi12box12pcsartomoro</v>
      </c>
      <c r="F2666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scissorzz65jk12box12pcs</v>
      </c>
      <c r="G2666" s="82" t="str">
        <f>db[[#This Row],[NB NOTA_C]]&amp;LOWER(SUBSTITUTE(SUBSTITUTE(SUBSTITUTE(SUBSTITUTE(SUBSTITUTE(SUBSTITUTE(SUBSTITUTE(SUBSTITUTE(SUBSTITUTE(db[[#This Row],[FAKTUR]]," ",),".",""),"-",""),"(",""),")",""),",",""),"/",""),"""",""),"+",""))</f>
        <v>scissorzz65jkartomoro</v>
      </c>
      <c r="H2666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scissorzz65jk12box12pcsartomoro</v>
      </c>
      <c r="I2666" s="7" t="s">
        <v>3404</v>
      </c>
      <c r="J2666" s="7" t="s">
        <v>3398</v>
      </c>
      <c r="K2666" s="15" t="s">
        <v>3403</v>
      </c>
      <c r="L2666" s="2" t="s">
        <v>1335</v>
      </c>
      <c r="M2666" s="83" t="e">
        <f>IF(db[[#This Row],[NB NOTA_C]]="","",COUNTIF([2]!B_MSK[concat],db[[#This Row],[NB NOTA_C]]))</f>
        <v>#REF!</v>
      </c>
      <c r="N2666" s="84" t="s">
        <v>1346</v>
      </c>
      <c r="O2666" s="82" t="s">
        <v>3399</v>
      </c>
      <c r="P2666" s="7" t="s">
        <v>2425</v>
      </c>
      <c r="Q2666" s="82"/>
      <c r="R2666" s="82" t="str">
        <f>IF(db[[#This Row],[QTY/ CTN]]="","",SUBSTITUTE(SUBSTITUTE(SUBSTITUTE(db[[#This Row],[QTY/ CTN]]," ","_",2),"(",""),")","")&amp;"_")</f>
        <v>12 BOX_12 PCS_</v>
      </c>
      <c r="S2666" s="82">
        <f>IF(db[[#This Row],[H_QTY/ CTN]]="","",SEARCH("_",db[[#This Row],[H_QTY/ CTN]]))</f>
        <v>7</v>
      </c>
      <c r="T2666" s="82">
        <f>IF(db[[#This Row],[H_QTY/ CTN]]="","",LEN(db[[#This Row],[H_QTY/ CTN]]))</f>
        <v>14</v>
      </c>
      <c r="U2666" s="85" t="str">
        <f>IF(db[[#This Row],[H_QTY/ CTN]]="","",LEFT(db[[#This Row],[H_QTY/ CTN]],db[[#This Row],[H_1]]-1))</f>
        <v>12 BOX</v>
      </c>
      <c r="V2666" s="85" t="str">
        <f>IF(NOT(db[[#This Row],[H_1]]=db[[#This Row],[H_2]]),MID(db[[#This Row],[H_QTY/ CTN]],db[[#This Row],[H_1]]+1,db[[#This Row],[H_2]]-db[[#This Row],[H_1]]-1),"")</f>
        <v>12 PCS</v>
      </c>
      <c r="W2666" s="40" t="str">
        <f>IF(db[[#This Row],[QTY/ CTN B]]="","",LEFT(db[[#This Row],[QTY/ CTN B]],SEARCH(" ",db[[#This Row],[QTY/ CTN B]],1)-1))</f>
        <v>12</v>
      </c>
      <c r="X2666" s="40" t="str">
        <f>IF(db[[#This Row],[QTY/ CTN B]]="","",RIGHT(db[[#This Row],[QTY/ CTN B]],LEN(db[[#This Row],[QTY/ CTN B]])-SEARCH(" ",db[[#This Row],[QTY/ CTN B]],1)))</f>
        <v>BOX</v>
      </c>
      <c r="Y2666" s="40" t="str">
        <f>IF(db[[#This Row],[QTY/ CTN TG]]="",IF(db[[#This Row],[STN TG]]="","",12),LEFT(db[[#This Row],[QTY/ CTN TG]],SEARCH(" ",db[[#This Row],[QTY/ CTN TG]],1)-1))</f>
        <v>12</v>
      </c>
      <c r="Z26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66" s="40" t="str">
        <f>IF(db[[#This Row],[STN K]]="","",IF(db[[#This Row],[STN TG]]="LSN",12,""))</f>
        <v/>
      </c>
      <c r="AB2666" s="40" t="str">
        <f>IF(db[[#This Row],[STN TG]]="LSN","PCS","")</f>
        <v/>
      </c>
      <c r="AC2666" s="40">
        <f>db[[#This Row],[QTY B]]*IF(db[[#This Row],[QTY TG]]="",1,db[[#This Row],[QTY TG]])*IF(db[[#This Row],[QTY K]]="",1,db[[#This Row],[QTY K]])</f>
        <v>144</v>
      </c>
      <c r="AD2666" s="40" t="str">
        <f>IF(db[[#This Row],[STN K]]="",IF(db[[#This Row],[STN TG]]="",db[[#This Row],[STN B]],db[[#This Row],[STN TG]]),db[[#This Row],[STN K]])</f>
        <v>PCS</v>
      </c>
      <c r="AE2666" s="40"/>
    </row>
    <row r="2667" spans="1:31" x14ac:dyDescent="0.25">
      <c r="A2667" s="40">
        <f t="shared" si="41"/>
        <v>2666</v>
      </c>
      <c r="B2667" s="2" t="str">
        <f>LOWER(SUBSTITUTE(SUBSTITUTE(SUBSTITUTE(SUBSTITUTE(SUBSTITUTE(SUBSTITUTE(SUBSTITUTE(SUBSTITUTE(db[[#This Row],[NB BM]]," ",),".",""),"-",""),"(",""),")",""),"/",""),"""",""),"+",""))</f>
        <v>guntingjksc828</v>
      </c>
      <c r="C2667" s="2" t="str">
        <f>LOWER(SUBSTITUTE(SUBSTITUTE(SUBSTITUTE(SUBSTITUTE(SUBSTITUTE(SUBSTITUTE(SUBSTITUTE(SUBSTITUTE(SUBSTITUTE(db[[#This Row],[NB NOTA]]," ",),".",""),"-",""),"(",""),")",""),",",""),"/",""),"""",""),"+",""))</f>
        <v>scissorssc828jk</v>
      </c>
      <c r="D2667" s="2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E266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guntingjksc82812lsnartomoro</v>
      </c>
      <c r="F266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scissorssc828jk12lsn</v>
      </c>
      <c r="G2667" s="2" t="str">
        <f>db[[#This Row],[NB NOTA_C]]&amp;LOWER(SUBSTITUTE(SUBSTITUTE(SUBSTITUTE(SUBSTITUTE(SUBSTITUTE(SUBSTITUTE(SUBSTITUTE(SUBSTITUTE(SUBSTITUTE(db[[#This Row],[FAKTUR]]," ",),".",""),"-",""),"(",""),")",""),",",""),"/",""),"""",""),"+",""))</f>
        <v>scissorssc828jkartomoro</v>
      </c>
      <c r="H266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scissorssc828jk12lsnartomoro</v>
      </c>
      <c r="I2667" s="2" t="s">
        <v>644</v>
      </c>
      <c r="J2667" s="2" t="s">
        <v>5200</v>
      </c>
      <c r="K2667" s="14" t="s">
        <v>645</v>
      </c>
      <c r="L2667" s="2" t="s">
        <v>1335</v>
      </c>
      <c r="M2667" s="34" t="e">
        <f>IF(db[[#This Row],[NB NOTA_C]]="","",COUNTIF([2]!B_MSK[concat],db[[#This Row],[NB NOTA_C]]))</f>
        <v>#REF!</v>
      </c>
      <c r="N2667" s="14" t="s">
        <v>1346</v>
      </c>
      <c r="O2667" s="2" t="s">
        <v>1376</v>
      </c>
      <c r="P2667" s="2" t="s">
        <v>2425</v>
      </c>
      <c r="Q2667" s="2" t="s">
        <v>4475</v>
      </c>
      <c r="R2667" s="2" t="str">
        <f>IF(db[[#This Row],[QTY/ CTN]]="","",SUBSTITUTE(SUBSTITUTE(SUBSTITUTE(db[[#This Row],[QTY/ CTN]]," ","_",2),"(",""),")","")&amp;"_")</f>
        <v>12 LSN_</v>
      </c>
      <c r="S2667" s="2">
        <f>IF(db[[#This Row],[H_QTY/ CTN]]="","",SEARCH("_",db[[#This Row],[H_QTY/ CTN]]))</f>
        <v>7</v>
      </c>
      <c r="T2667" s="2">
        <f>IF(db[[#This Row],[H_QTY/ CTN]]="","",LEN(db[[#This Row],[H_QTY/ CTN]]))</f>
        <v>7</v>
      </c>
      <c r="U2667" s="41" t="str">
        <f>IF(db[[#This Row],[H_QTY/ CTN]]="","",LEFT(db[[#This Row],[H_QTY/ CTN]],db[[#This Row],[H_1]]-1))</f>
        <v>12 LSN</v>
      </c>
      <c r="V2667" s="40" t="str">
        <f>IF(NOT(db[[#This Row],[H_1]]=db[[#This Row],[H_2]]),MID(db[[#This Row],[H_QTY/ CTN]],db[[#This Row],[H_1]]+1,db[[#This Row],[H_2]]-db[[#This Row],[H_1]]-1),"")</f>
        <v/>
      </c>
      <c r="W2667" s="40" t="str">
        <f>IF(db[[#This Row],[QTY/ CTN B]]="","",LEFT(db[[#This Row],[QTY/ CTN B]],SEARCH(" ",db[[#This Row],[QTY/ CTN B]],1)-1))</f>
        <v>12</v>
      </c>
      <c r="X2667" s="40" t="str">
        <f>IF(db[[#This Row],[QTY/ CTN B]]="","",RIGHT(db[[#This Row],[QTY/ CTN B]],LEN(db[[#This Row],[QTY/ CTN B]])-SEARCH(" ",db[[#This Row],[QTY/ CTN B]],1)))</f>
        <v>LSN</v>
      </c>
      <c r="Y2667" s="40">
        <f>IF(db[[#This Row],[QTY/ CTN TG]]="",IF(db[[#This Row],[STN TG]]="","",12),LEFT(db[[#This Row],[QTY/ CTN TG]],SEARCH(" ",db[[#This Row],[QTY/ CTN TG]],1)-1))</f>
        <v>12</v>
      </c>
      <c r="Z26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67" s="40" t="str">
        <f>IF(db[[#This Row],[STN K]]="","",IF(db[[#This Row],[STN TG]]="LSN",12,""))</f>
        <v/>
      </c>
      <c r="AB2667" s="40" t="str">
        <f>IF(db[[#This Row],[STN TG]]="LSN","PCS","")</f>
        <v/>
      </c>
      <c r="AC2667" s="40">
        <f>db[[#This Row],[QTY B]]*IF(db[[#This Row],[QTY TG]]="",1,db[[#This Row],[QTY TG]])*IF(db[[#This Row],[QTY K]]="",1,db[[#This Row],[QTY K]])</f>
        <v>144</v>
      </c>
      <c r="AD2667" s="40" t="str">
        <f>IF(db[[#This Row],[STN K]]="",IF(db[[#This Row],[STN TG]]="",db[[#This Row],[STN B]],db[[#This Row],[STN TG]]),db[[#This Row],[STN K]])</f>
        <v>PCS</v>
      </c>
      <c r="AE2667" s="40"/>
    </row>
    <row r="2668" spans="1:31" x14ac:dyDescent="0.25">
      <c r="A2668" s="40">
        <f t="shared" si="41"/>
        <v>2667</v>
      </c>
      <c r="B2668" s="2" t="str">
        <f>LOWER(SUBSTITUTE(SUBSTITUTE(SUBSTITUTE(SUBSTITUTE(SUBSTITUTE(SUBSTITUTE(SUBSTITUTE(SUBSTITUTE(db[[#This Row],[NB BM]]," ",),".",""),"-",""),"(",""),")",""),"/",""),"""",""),"+",""))</f>
        <v>guntingjksc838</v>
      </c>
      <c r="C2668" s="2" t="str">
        <f>LOWER(SUBSTITUTE(SUBSTITUTE(SUBSTITUTE(SUBSTITUTE(SUBSTITUTE(SUBSTITUTE(SUBSTITUTE(SUBSTITUTE(SUBSTITUTE(db[[#This Row],[NB NOTA]]," ",),".",""),"-",""),"(",""),")",""),",",""),"/",""),"""",""),"+",""))</f>
        <v>scissorssc838jk</v>
      </c>
      <c r="D2668" s="2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E266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guntingjksc83812lsnartomoro</v>
      </c>
      <c r="F266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scissorssc838jk12lsn</v>
      </c>
      <c r="G2668" s="2" t="str">
        <f>db[[#This Row],[NB NOTA_C]]&amp;LOWER(SUBSTITUTE(SUBSTITUTE(SUBSTITUTE(SUBSTITUTE(SUBSTITUTE(SUBSTITUTE(SUBSTITUTE(SUBSTITUTE(SUBSTITUTE(db[[#This Row],[FAKTUR]]," ",),".",""),"-",""),"(",""),")",""),",",""),"/",""),"""",""),"+",""))</f>
        <v>scissorssc838jkartomoro</v>
      </c>
      <c r="H266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scissorssc838jk12lsnartomoro</v>
      </c>
      <c r="I2668" s="2" t="s">
        <v>646</v>
      </c>
      <c r="J2668" s="2" t="s">
        <v>5201</v>
      </c>
      <c r="K2668" s="1" t="s">
        <v>647</v>
      </c>
      <c r="L2668" s="2" t="s">
        <v>1335</v>
      </c>
      <c r="M2668" s="34" t="e">
        <f>IF(db[[#This Row],[NB NOTA_C]]="","",COUNTIF([2]!B_MSK[concat],db[[#This Row],[NB NOTA_C]]))</f>
        <v>#REF!</v>
      </c>
      <c r="N2668" s="14" t="s">
        <v>1346</v>
      </c>
      <c r="O2668" s="2" t="s">
        <v>1376</v>
      </c>
      <c r="P2668" s="2" t="s">
        <v>2425</v>
      </c>
      <c r="Q2668" s="2" t="s">
        <v>4891</v>
      </c>
      <c r="R2668" s="2" t="str">
        <f>IF(db[[#This Row],[QTY/ CTN]]="","",SUBSTITUTE(SUBSTITUTE(SUBSTITUTE(db[[#This Row],[QTY/ CTN]]," ","_",2),"(",""),")","")&amp;"_")</f>
        <v>12 LSN_</v>
      </c>
      <c r="S2668" s="2">
        <f>IF(db[[#This Row],[H_QTY/ CTN]]="","",SEARCH("_",db[[#This Row],[H_QTY/ CTN]]))</f>
        <v>7</v>
      </c>
      <c r="T2668" s="2">
        <f>IF(db[[#This Row],[H_QTY/ CTN]]="","",LEN(db[[#This Row],[H_QTY/ CTN]]))</f>
        <v>7</v>
      </c>
      <c r="U2668" s="41" t="str">
        <f>IF(db[[#This Row],[H_QTY/ CTN]]="","",LEFT(db[[#This Row],[H_QTY/ CTN]],db[[#This Row],[H_1]]-1))</f>
        <v>12 LSN</v>
      </c>
      <c r="V2668" s="40" t="str">
        <f>IF(NOT(db[[#This Row],[H_1]]=db[[#This Row],[H_2]]),MID(db[[#This Row],[H_QTY/ CTN]],db[[#This Row],[H_1]]+1,db[[#This Row],[H_2]]-db[[#This Row],[H_1]]-1),"")</f>
        <v/>
      </c>
      <c r="W2668" s="40" t="str">
        <f>IF(db[[#This Row],[QTY/ CTN B]]="","",LEFT(db[[#This Row],[QTY/ CTN B]],SEARCH(" ",db[[#This Row],[QTY/ CTN B]],1)-1))</f>
        <v>12</v>
      </c>
      <c r="X2668" s="40" t="str">
        <f>IF(db[[#This Row],[QTY/ CTN B]]="","",RIGHT(db[[#This Row],[QTY/ CTN B]],LEN(db[[#This Row],[QTY/ CTN B]])-SEARCH(" ",db[[#This Row],[QTY/ CTN B]],1)))</f>
        <v>LSN</v>
      </c>
      <c r="Y2668" s="40">
        <f>IF(db[[#This Row],[QTY/ CTN TG]]="",IF(db[[#This Row],[STN TG]]="","",12),LEFT(db[[#This Row],[QTY/ CTN TG]],SEARCH(" ",db[[#This Row],[QTY/ CTN TG]],1)-1))</f>
        <v>12</v>
      </c>
      <c r="Z26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68" s="40" t="str">
        <f>IF(db[[#This Row],[STN K]]="","",IF(db[[#This Row],[STN TG]]="LSN",12,""))</f>
        <v/>
      </c>
      <c r="AB2668" s="40" t="str">
        <f>IF(db[[#This Row],[STN TG]]="LSN","PCS","")</f>
        <v/>
      </c>
      <c r="AC2668" s="40">
        <f>db[[#This Row],[QTY B]]*IF(db[[#This Row],[QTY TG]]="",1,db[[#This Row],[QTY TG]])*IF(db[[#This Row],[QTY K]]="",1,db[[#This Row],[QTY K]])</f>
        <v>144</v>
      </c>
      <c r="AD2668" s="40" t="str">
        <f>IF(db[[#This Row],[STN K]]="",IF(db[[#This Row],[STN TG]]="",db[[#This Row],[STN B]],db[[#This Row],[STN TG]]),db[[#This Row],[STN K]])</f>
        <v>PCS</v>
      </c>
      <c r="AE2668" s="40"/>
    </row>
    <row r="2669" spans="1:31" x14ac:dyDescent="0.25">
      <c r="A2669" s="40">
        <f t="shared" si="41"/>
        <v>2668</v>
      </c>
      <c r="B2669" s="2" t="str">
        <f>LOWER(SUBSTITUTE(SUBSTITUTE(SUBSTITUTE(SUBSTITUTE(SUBSTITUTE(SUBSTITUTE(SUBSTITUTE(SUBSTITUTE(db[[#This Row],[NB BM]]," ",),".",""),"-",""),"(",""),")",""),"/",""),"""",""),"+",""))</f>
        <v>guntingjksc838sg</v>
      </c>
      <c r="C2669" s="2" t="str">
        <f>LOWER(SUBSTITUTE(SUBSTITUTE(SUBSTITUTE(SUBSTITUTE(SUBSTITUTE(SUBSTITUTE(SUBSTITUTE(SUBSTITUTE(SUBSTITUTE(db[[#This Row],[NB NOTA]]," ",),".",""),"-",""),"(",""),")",""),",",""),"/",""),"""",""),"+",""))</f>
        <v>scissorssc838sgjk</v>
      </c>
      <c r="D2669" s="2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E266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guntingjksc838sg12lsnartomoro</v>
      </c>
      <c r="F266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scissorssc838sgjk12lsn</v>
      </c>
      <c r="G2669" s="2" t="str">
        <f>db[[#This Row],[NB NOTA_C]]&amp;LOWER(SUBSTITUTE(SUBSTITUTE(SUBSTITUTE(SUBSTITUTE(SUBSTITUTE(SUBSTITUTE(SUBSTITUTE(SUBSTITUTE(SUBSTITUTE(db[[#This Row],[FAKTUR]]," ",),".",""),"-",""),"(",""),")",""),",",""),"/",""),"""",""),"+",""))</f>
        <v>scissorssc838sgjkartomoro</v>
      </c>
      <c r="H266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scissorssc838sgjk12lsnartomoro</v>
      </c>
      <c r="I2669" s="2" t="s">
        <v>648</v>
      </c>
      <c r="J2669" s="2" t="s">
        <v>5258</v>
      </c>
      <c r="K2669" s="14" t="s">
        <v>649</v>
      </c>
      <c r="L2669" s="2" t="s">
        <v>1335</v>
      </c>
      <c r="M2669" s="34" t="e">
        <f>IF(db[[#This Row],[NB NOTA_C]]="","",COUNTIF([2]!B_MSK[concat],db[[#This Row],[NB NOTA_C]]))</f>
        <v>#REF!</v>
      </c>
      <c r="N2669" s="14" t="s">
        <v>1346</v>
      </c>
      <c r="O2669" s="2" t="s">
        <v>1376</v>
      </c>
      <c r="P2669" s="2" t="s">
        <v>2425</v>
      </c>
      <c r="Q2669" s="2" t="s">
        <v>5259</v>
      </c>
      <c r="R2669" s="2" t="str">
        <f>IF(db[[#This Row],[QTY/ CTN]]="","",SUBSTITUTE(SUBSTITUTE(SUBSTITUTE(db[[#This Row],[QTY/ CTN]]," ","_",2),"(",""),")","")&amp;"_")</f>
        <v>12 LSN_</v>
      </c>
      <c r="S2669" s="2">
        <f>IF(db[[#This Row],[H_QTY/ CTN]]="","",SEARCH("_",db[[#This Row],[H_QTY/ CTN]]))</f>
        <v>7</v>
      </c>
      <c r="T2669" s="2">
        <f>IF(db[[#This Row],[H_QTY/ CTN]]="","",LEN(db[[#This Row],[H_QTY/ CTN]]))</f>
        <v>7</v>
      </c>
      <c r="U2669" s="41" t="str">
        <f>IF(db[[#This Row],[H_QTY/ CTN]]="","",LEFT(db[[#This Row],[H_QTY/ CTN]],db[[#This Row],[H_1]]-1))</f>
        <v>12 LSN</v>
      </c>
      <c r="V2669" s="40" t="str">
        <f>IF(NOT(db[[#This Row],[H_1]]=db[[#This Row],[H_2]]),MID(db[[#This Row],[H_QTY/ CTN]],db[[#This Row],[H_1]]+1,db[[#This Row],[H_2]]-db[[#This Row],[H_1]]-1),"")</f>
        <v/>
      </c>
      <c r="W2669" s="40" t="str">
        <f>IF(db[[#This Row],[QTY/ CTN B]]="","",LEFT(db[[#This Row],[QTY/ CTN B]],SEARCH(" ",db[[#This Row],[QTY/ CTN B]],1)-1))</f>
        <v>12</v>
      </c>
      <c r="X2669" s="40" t="str">
        <f>IF(db[[#This Row],[QTY/ CTN B]]="","",RIGHT(db[[#This Row],[QTY/ CTN B]],LEN(db[[#This Row],[QTY/ CTN B]])-SEARCH(" ",db[[#This Row],[QTY/ CTN B]],1)))</f>
        <v>LSN</v>
      </c>
      <c r="Y2669" s="40">
        <f>IF(db[[#This Row],[QTY/ CTN TG]]="",IF(db[[#This Row],[STN TG]]="","",12),LEFT(db[[#This Row],[QTY/ CTN TG]],SEARCH(" ",db[[#This Row],[QTY/ CTN TG]],1)-1))</f>
        <v>12</v>
      </c>
      <c r="Z26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69" s="40" t="str">
        <f>IF(db[[#This Row],[STN K]]="","",IF(db[[#This Row],[STN TG]]="LSN",12,""))</f>
        <v/>
      </c>
      <c r="AB2669" s="40" t="str">
        <f>IF(db[[#This Row],[STN TG]]="LSN","PCS","")</f>
        <v/>
      </c>
      <c r="AC2669" s="40">
        <f>db[[#This Row],[QTY B]]*IF(db[[#This Row],[QTY TG]]="",1,db[[#This Row],[QTY TG]])*IF(db[[#This Row],[QTY K]]="",1,db[[#This Row],[QTY K]])</f>
        <v>144</v>
      </c>
      <c r="AD2669" s="40" t="str">
        <f>IF(db[[#This Row],[STN K]]="",IF(db[[#This Row],[STN TG]]="",db[[#This Row],[STN B]],db[[#This Row],[STN TG]]),db[[#This Row],[STN K]])</f>
        <v>PCS</v>
      </c>
      <c r="AE2669" s="40"/>
    </row>
    <row r="2670" spans="1:31" x14ac:dyDescent="0.25">
      <c r="A2670" s="40">
        <f t="shared" si="41"/>
        <v>2669</v>
      </c>
      <c r="B2670" s="2" t="str">
        <f>LOWER(SUBSTITUTE(SUBSTITUTE(SUBSTITUTE(SUBSTITUTE(SUBSTITUTE(SUBSTITUTE(SUBSTITUTE(SUBSTITUTE(db[[#This Row],[NB BM]]," ",),".",""),"-",""),"(",""),")",""),"/",""),"""",""),"+",""))</f>
        <v>guntingjksc848</v>
      </c>
      <c r="C2670" s="2" t="str">
        <f>LOWER(SUBSTITUTE(SUBSTITUTE(SUBSTITUTE(SUBSTITUTE(SUBSTITUTE(SUBSTITUTE(SUBSTITUTE(SUBSTITUTE(SUBSTITUTE(db[[#This Row],[NB NOTA]]," ",),".",""),"-",""),"(",""),")",""),",",""),"/",""),"""",""),"+",""))</f>
        <v>scissorssc848jk</v>
      </c>
      <c r="D2670" s="2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E267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guntingjksc84812lsnartomoro</v>
      </c>
      <c r="F267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scissorssc848jk12lsn</v>
      </c>
      <c r="G2670" s="2" t="str">
        <f>db[[#This Row],[NB NOTA_C]]&amp;LOWER(SUBSTITUTE(SUBSTITUTE(SUBSTITUTE(SUBSTITUTE(SUBSTITUTE(SUBSTITUTE(SUBSTITUTE(SUBSTITUTE(SUBSTITUTE(db[[#This Row],[FAKTUR]]," ",),".",""),"-",""),"(",""),")",""),",",""),"/",""),"""",""),"+",""))</f>
        <v>scissorssc848jkartomoro</v>
      </c>
      <c r="H267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scissorssc848jk12lsnartomoro</v>
      </c>
      <c r="I2670" s="2" t="s">
        <v>650</v>
      </c>
      <c r="J2670" s="2" t="s">
        <v>5202</v>
      </c>
      <c r="K2670" s="14" t="s">
        <v>651</v>
      </c>
      <c r="L2670" s="2" t="s">
        <v>1335</v>
      </c>
      <c r="M2670" s="34" t="e">
        <f>IF(db[[#This Row],[NB NOTA_C]]="","",COUNTIF([2]!B_MSK[concat],db[[#This Row],[NB NOTA_C]]))</f>
        <v>#REF!</v>
      </c>
      <c r="N2670" s="14" t="s">
        <v>1346</v>
      </c>
      <c r="O2670" s="2" t="s">
        <v>1376</v>
      </c>
      <c r="P2670" s="2" t="s">
        <v>2425</v>
      </c>
      <c r="Q2670" s="2" t="s">
        <v>4892</v>
      </c>
      <c r="R2670" s="2" t="str">
        <f>IF(db[[#This Row],[QTY/ CTN]]="","",SUBSTITUTE(SUBSTITUTE(SUBSTITUTE(db[[#This Row],[QTY/ CTN]]," ","_",2),"(",""),")","")&amp;"_")</f>
        <v>12 LSN_</v>
      </c>
      <c r="S2670" s="2">
        <f>IF(db[[#This Row],[H_QTY/ CTN]]="","",SEARCH("_",db[[#This Row],[H_QTY/ CTN]]))</f>
        <v>7</v>
      </c>
      <c r="T2670" s="2">
        <f>IF(db[[#This Row],[H_QTY/ CTN]]="","",LEN(db[[#This Row],[H_QTY/ CTN]]))</f>
        <v>7</v>
      </c>
      <c r="U2670" s="41" t="str">
        <f>IF(db[[#This Row],[H_QTY/ CTN]]="","",LEFT(db[[#This Row],[H_QTY/ CTN]],db[[#This Row],[H_1]]-1))</f>
        <v>12 LSN</v>
      </c>
      <c r="V2670" s="40" t="str">
        <f>IF(NOT(db[[#This Row],[H_1]]=db[[#This Row],[H_2]]),MID(db[[#This Row],[H_QTY/ CTN]],db[[#This Row],[H_1]]+1,db[[#This Row],[H_2]]-db[[#This Row],[H_1]]-1),"")</f>
        <v/>
      </c>
      <c r="W2670" s="40" t="str">
        <f>IF(db[[#This Row],[QTY/ CTN B]]="","",LEFT(db[[#This Row],[QTY/ CTN B]],SEARCH(" ",db[[#This Row],[QTY/ CTN B]],1)-1))</f>
        <v>12</v>
      </c>
      <c r="X2670" s="40" t="str">
        <f>IF(db[[#This Row],[QTY/ CTN B]]="","",RIGHT(db[[#This Row],[QTY/ CTN B]],LEN(db[[#This Row],[QTY/ CTN B]])-SEARCH(" ",db[[#This Row],[QTY/ CTN B]],1)))</f>
        <v>LSN</v>
      </c>
      <c r="Y2670" s="40">
        <f>IF(db[[#This Row],[QTY/ CTN TG]]="",IF(db[[#This Row],[STN TG]]="","",12),LEFT(db[[#This Row],[QTY/ CTN TG]],SEARCH(" ",db[[#This Row],[QTY/ CTN TG]],1)-1))</f>
        <v>12</v>
      </c>
      <c r="Z26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70" s="40" t="str">
        <f>IF(db[[#This Row],[STN K]]="","",IF(db[[#This Row],[STN TG]]="LSN",12,""))</f>
        <v/>
      </c>
      <c r="AB2670" s="40" t="str">
        <f>IF(db[[#This Row],[STN TG]]="LSN","PCS","")</f>
        <v/>
      </c>
      <c r="AC2670" s="40">
        <f>db[[#This Row],[QTY B]]*IF(db[[#This Row],[QTY TG]]="",1,db[[#This Row],[QTY TG]])*IF(db[[#This Row],[QTY K]]="",1,db[[#This Row],[QTY K]])</f>
        <v>144</v>
      </c>
      <c r="AD2670" s="40" t="str">
        <f>IF(db[[#This Row],[STN K]]="",IF(db[[#This Row],[STN TG]]="",db[[#This Row],[STN B]],db[[#This Row],[STN TG]]),db[[#This Row],[STN K]])</f>
        <v>PCS</v>
      </c>
      <c r="AE2670" s="40"/>
    </row>
    <row r="2671" spans="1:31" x14ac:dyDescent="0.25">
      <c r="A2671" s="40">
        <f t="shared" si="41"/>
        <v>2670</v>
      </c>
      <c r="B2671" s="2" t="str">
        <f>LOWER(SUBSTITUTE(SUBSTITUTE(SUBSTITUTE(SUBSTITUTE(SUBSTITUTE(SUBSTITUTE(SUBSTITUTE(SUBSTITUTE(db[[#This Row],[NB BM]]," ",),".",""),"-",""),"(",""),")",""),"/",""),"""",""),"+",""))</f>
        <v>guntingjksc848sg</v>
      </c>
      <c r="C2671" s="2" t="str">
        <f>LOWER(SUBSTITUTE(SUBSTITUTE(SUBSTITUTE(SUBSTITUTE(SUBSTITUTE(SUBSTITUTE(SUBSTITUTE(SUBSTITUTE(SUBSTITUTE(db[[#This Row],[NB NOTA]]," ",),".",""),"-",""),"(",""),")",""),",",""),"/",""),"""",""),"+",""))</f>
        <v>scissorssc848sgjk</v>
      </c>
      <c r="D2671" s="2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E267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guntingjksc848sg12lsnartomoro</v>
      </c>
      <c r="F267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scissorssc848sgjk12lsn</v>
      </c>
      <c r="G2671" s="2" t="str">
        <f>db[[#This Row],[NB NOTA_C]]&amp;LOWER(SUBSTITUTE(SUBSTITUTE(SUBSTITUTE(SUBSTITUTE(SUBSTITUTE(SUBSTITUTE(SUBSTITUTE(SUBSTITUTE(SUBSTITUTE(db[[#This Row],[FAKTUR]]," ",),".",""),"-",""),"(",""),")",""),",",""),"/",""),"""",""),"+",""))</f>
        <v>scissorssc848sgjkartomoro</v>
      </c>
      <c r="H267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scissorssc848sgjk12lsnartomoro</v>
      </c>
      <c r="I2671" s="2" t="s">
        <v>652</v>
      </c>
      <c r="J2671" s="2" t="s">
        <v>5447</v>
      </c>
      <c r="K2671" s="1" t="s">
        <v>653</v>
      </c>
      <c r="L2671" s="2" t="s">
        <v>1335</v>
      </c>
      <c r="M2671" s="34" t="e">
        <f>IF(db[[#This Row],[NB NOTA_C]]="","",COUNTIF([2]!B_MSK[concat],db[[#This Row],[NB NOTA_C]]))</f>
        <v>#REF!</v>
      </c>
      <c r="N2671" s="14" t="s">
        <v>1346</v>
      </c>
      <c r="O2671" s="2" t="s">
        <v>1376</v>
      </c>
      <c r="P2671" s="2" t="s">
        <v>2425</v>
      </c>
      <c r="Q2671" s="2" t="s">
        <v>5446</v>
      </c>
      <c r="R2671" s="2" t="str">
        <f>IF(db[[#This Row],[QTY/ CTN]]="","",SUBSTITUTE(SUBSTITUTE(SUBSTITUTE(db[[#This Row],[QTY/ CTN]]," ","_",2),"(",""),")","")&amp;"_")</f>
        <v>12 LSN_</v>
      </c>
      <c r="S2671" s="2">
        <f>IF(db[[#This Row],[H_QTY/ CTN]]="","",SEARCH("_",db[[#This Row],[H_QTY/ CTN]]))</f>
        <v>7</v>
      </c>
      <c r="T2671" s="2">
        <f>IF(db[[#This Row],[H_QTY/ CTN]]="","",LEN(db[[#This Row],[H_QTY/ CTN]]))</f>
        <v>7</v>
      </c>
      <c r="U2671" s="41" t="str">
        <f>IF(db[[#This Row],[H_QTY/ CTN]]="","",LEFT(db[[#This Row],[H_QTY/ CTN]],db[[#This Row],[H_1]]-1))</f>
        <v>12 LSN</v>
      </c>
      <c r="V2671" s="40" t="str">
        <f>IF(NOT(db[[#This Row],[H_1]]=db[[#This Row],[H_2]]),MID(db[[#This Row],[H_QTY/ CTN]],db[[#This Row],[H_1]]+1,db[[#This Row],[H_2]]-db[[#This Row],[H_1]]-1),"")</f>
        <v/>
      </c>
      <c r="W2671" s="40" t="str">
        <f>IF(db[[#This Row],[QTY/ CTN B]]="","",LEFT(db[[#This Row],[QTY/ CTN B]],SEARCH(" ",db[[#This Row],[QTY/ CTN B]],1)-1))</f>
        <v>12</v>
      </c>
      <c r="X2671" s="40" t="str">
        <f>IF(db[[#This Row],[QTY/ CTN B]]="","",RIGHT(db[[#This Row],[QTY/ CTN B]],LEN(db[[#This Row],[QTY/ CTN B]])-SEARCH(" ",db[[#This Row],[QTY/ CTN B]],1)))</f>
        <v>LSN</v>
      </c>
      <c r="Y2671" s="40">
        <f>IF(db[[#This Row],[QTY/ CTN TG]]="",IF(db[[#This Row],[STN TG]]="","",12),LEFT(db[[#This Row],[QTY/ CTN TG]],SEARCH(" ",db[[#This Row],[QTY/ CTN TG]],1)-1))</f>
        <v>12</v>
      </c>
      <c r="Z26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71" s="40" t="str">
        <f>IF(db[[#This Row],[STN K]]="","",IF(db[[#This Row],[STN TG]]="LSN",12,""))</f>
        <v/>
      </c>
      <c r="AB2671" s="40" t="str">
        <f>IF(db[[#This Row],[STN TG]]="LSN","PCS","")</f>
        <v/>
      </c>
      <c r="AC2671" s="40">
        <f>db[[#This Row],[QTY B]]*IF(db[[#This Row],[QTY TG]]="",1,db[[#This Row],[QTY TG]])*IF(db[[#This Row],[QTY K]]="",1,db[[#This Row],[QTY K]])</f>
        <v>144</v>
      </c>
      <c r="AD2671" s="40" t="str">
        <f>IF(db[[#This Row],[STN K]]="",IF(db[[#This Row],[STN TG]]="",db[[#This Row],[STN B]],db[[#This Row],[STN TG]]),db[[#This Row],[STN K]])</f>
        <v>PCS</v>
      </c>
      <c r="AE2671" s="40"/>
    </row>
    <row r="2672" spans="1:31" x14ac:dyDescent="0.25">
      <c r="A2672" s="40">
        <f t="shared" si="41"/>
        <v>2671</v>
      </c>
      <c r="B2672" s="2" t="str">
        <f>LOWER(SUBSTITUTE(SUBSTITUTE(SUBSTITUTE(SUBSTITUTE(SUBSTITUTE(SUBSTITUTE(SUBSTITUTE(SUBSTITUTE(db[[#This Row],[NB BM]]," ",),".",""),"-",""),"(",""),")",""),"/",""),"""",""),"+",""))</f>
        <v>guntingjksc858</v>
      </c>
      <c r="C2672" s="2" t="str">
        <f>LOWER(SUBSTITUTE(SUBSTITUTE(SUBSTITUTE(SUBSTITUTE(SUBSTITUTE(SUBSTITUTE(SUBSTITUTE(SUBSTITUTE(SUBSTITUTE(db[[#This Row],[NB NOTA]]," ",),".",""),"-",""),"(",""),")",""),",",""),"/",""),"""",""),"+",""))</f>
        <v>scissorssc858jk</v>
      </c>
      <c r="D2672" s="2" t="str">
        <f>LOWER(SUBSTITUTE(SUBSTITUTE(SUBSTITUTE(SUBSTITUTE(SUBSTITUTE(SUBSTITUTE(SUBSTITUTE(SUBSTITUTE(SUBSTITUTE(db[[#This Row],[NB PAJAK]]," ",""),"-",""),"(",""),")",""),".",""),",",""),"/",""),"""",""),"+",""))</f>
        <v>guntingjoykosc858</v>
      </c>
      <c r="E267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guntingjksc85812lsnartomoro</v>
      </c>
      <c r="F267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scissorssc858jk12lsn</v>
      </c>
      <c r="G2672" s="2" t="str">
        <f>db[[#This Row],[NB NOTA_C]]&amp;LOWER(SUBSTITUTE(SUBSTITUTE(SUBSTITUTE(SUBSTITUTE(SUBSTITUTE(SUBSTITUTE(SUBSTITUTE(SUBSTITUTE(SUBSTITUTE(db[[#This Row],[FAKTUR]]," ",),".",""),"-",""),"(",""),")",""),",",""),"/",""),"""",""),"+",""))</f>
        <v>scissorssc858jkartomoro</v>
      </c>
      <c r="H267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scissorssc858jk12lsnartomoro</v>
      </c>
      <c r="I2672" s="2" t="s">
        <v>5226</v>
      </c>
      <c r="J2672" s="2" t="s">
        <v>5227</v>
      </c>
      <c r="K2672" s="1" t="s">
        <v>5228</v>
      </c>
      <c r="L2672" s="2" t="s">
        <v>1335</v>
      </c>
      <c r="M2672" s="34" t="e">
        <f>IF(db[[#This Row],[NB NOTA_C]]="","",COUNTIF([2]!B_MSK[concat],db[[#This Row],[NB NOTA_C]]))</f>
        <v>#REF!</v>
      </c>
      <c r="N2672" s="14" t="s">
        <v>1346</v>
      </c>
      <c r="O2672" s="2" t="s">
        <v>1376</v>
      </c>
      <c r="P2672" s="2" t="s">
        <v>2425</v>
      </c>
      <c r="Q2672" s="2" t="s">
        <v>5229</v>
      </c>
      <c r="R2672" s="2" t="str">
        <f>IF(db[[#This Row],[QTY/ CTN]]="","",SUBSTITUTE(SUBSTITUTE(SUBSTITUTE(db[[#This Row],[QTY/ CTN]]," ","_",2),"(",""),")","")&amp;"_")</f>
        <v>12 LSN_</v>
      </c>
      <c r="S2672" s="2">
        <f>IF(db[[#This Row],[H_QTY/ CTN]]="","",SEARCH("_",db[[#This Row],[H_QTY/ CTN]]))</f>
        <v>7</v>
      </c>
      <c r="T2672" s="2">
        <f>IF(db[[#This Row],[H_QTY/ CTN]]="","",LEN(db[[#This Row],[H_QTY/ CTN]]))</f>
        <v>7</v>
      </c>
      <c r="U2672" s="41" t="str">
        <f>IF(db[[#This Row],[H_QTY/ CTN]]="","",LEFT(db[[#This Row],[H_QTY/ CTN]],db[[#This Row],[H_1]]-1))</f>
        <v>12 LSN</v>
      </c>
      <c r="V2672" s="40" t="str">
        <f>IF(NOT(db[[#This Row],[H_1]]=db[[#This Row],[H_2]]),MID(db[[#This Row],[H_QTY/ CTN]],db[[#This Row],[H_1]]+1,db[[#This Row],[H_2]]-db[[#This Row],[H_1]]-1),"")</f>
        <v/>
      </c>
      <c r="W2672" s="40" t="str">
        <f>IF(db[[#This Row],[QTY/ CTN B]]="","",LEFT(db[[#This Row],[QTY/ CTN B]],SEARCH(" ",db[[#This Row],[QTY/ CTN B]],1)-1))</f>
        <v>12</v>
      </c>
      <c r="X2672" s="40" t="str">
        <f>IF(db[[#This Row],[QTY/ CTN B]]="","",RIGHT(db[[#This Row],[QTY/ CTN B]],LEN(db[[#This Row],[QTY/ CTN B]])-SEARCH(" ",db[[#This Row],[QTY/ CTN B]],1)))</f>
        <v>LSN</v>
      </c>
      <c r="Y2672" s="40">
        <f>IF(db[[#This Row],[QTY/ CTN TG]]="",IF(db[[#This Row],[STN TG]]="","",12),LEFT(db[[#This Row],[QTY/ CTN TG]],SEARCH(" ",db[[#This Row],[QTY/ CTN TG]],1)-1))</f>
        <v>12</v>
      </c>
      <c r="Z26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72" s="40" t="str">
        <f>IF(db[[#This Row],[STN K]]="","",IF(db[[#This Row],[STN TG]]="LSN",12,""))</f>
        <v/>
      </c>
      <c r="AB2672" s="40" t="str">
        <f>IF(db[[#This Row],[STN TG]]="LSN","PCS","")</f>
        <v/>
      </c>
      <c r="AC2672" s="40">
        <f>db[[#This Row],[QTY B]]*IF(db[[#This Row],[QTY TG]]="",1,db[[#This Row],[QTY TG]])*IF(db[[#This Row],[QTY K]]="",1,db[[#This Row],[QTY K]])</f>
        <v>144</v>
      </c>
      <c r="AD2672" s="40" t="str">
        <f>IF(db[[#This Row],[STN K]]="",IF(db[[#This Row],[STN TG]]="",db[[#This Row],[STN B]],db[[#This Row],[STN TG]]),db[[#This Row],[STN K]])</f>
        <v>PCS</v>
      </c>
      <c r="AE2672" s="40"/>
    </row>
    <row r="2673" spans="1:31" x14ac:dyDescent="0.25">
      <c r="A2673" s="40">
        <f t="shared" si="41"/>
        <v>2672</v>
      </c>
      <c r="B2673" s="5" t="str">
        <f>LOWER(SUBSTITUTE(SUBSTITUTE(SUBSTITUTE(SUBSTITUTE(SUBSTITUTE(SUBSTITUTE(SUBSTITUTE(SUBSTITUTE(db[[#This Row],[NB BM]]," ",),".",""),"-",""),"(",""),")",""),"/",""),"""",""),"+",""))</f>
        <v>cuttingmatsdi1007a318x12</v>
      </c>
      <c r="C2673" s="5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D2673" s="5" t="str">
        <f>LOWER(SUBSTITUTE(SUBSTITUTE(SUBSTITUTE(SUBSTITUTE(SUBSTITUTE(SUBSTITUTE(SUBSTITUTE(SUBSTITUTE(SUBSTITUTE(db[[#This Row],[NB PAJAK]]," ",""),"-",""),"(",""),")",""),".",""),",",""),"/",""),"""",""),"+",""))</f>
        <v/>
      </c>
      <c r="E267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cuttingmatsdi1007a318x1248pcsartomoro</v>
      </c>
      <c r="F267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sdicuttingmat1007a318x1248pcs</v>
      </c>
      <c r="G2673" s="5" t="str">
        <f>db[[#This Row],[NB NOTA_C]]&amp;LOWER(SUBSTITUTE(SUBSTITUTE(SUBSTITUTE(SUBSTITUTE(SUBSTITUTE(SUBSTITUTE(SUBSTITUTE(SUBSTITUTE(SUBSTITUTE(db[[#This Row],[FAKTUR]]," ",),".",""),"-",""),"(",""),")",""),",",""),"/",""),"""",""),"+",""))</f>
        <v>sdicuttingmat1007a318x12artomoro</v>
      </c>
      <c r="H267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sdicuttingmat1007a318"x12"48pcsartomoro</v>
      </c>
      <c r="I2673" s="2" t="s">
        <v>3113</v>
      </c>
      <c r="J2673" s="2" t="s">
        <v>3111</v>
      </c>
      <c r="K2673" s="14"/>
      <c r="L2673" s="2" t="s">
        <v>1335</v>
      </c>
      <c r="M2673" s="33" t="e">
        <f>IF(db[[#This Row],[NB NOTA_C]]="","",COUNTIF([2]!B_MSK[concat],db[[#This Row],[NB NOTA_C]]))</f>
        <v>#REF!</v>
      </c>
      <c r="N2673" s="9" t="s">
        <v>1844</v>
      </c>
      <c r="O2673" s="5" t="s">
        <v>1384</v>
      </c>
      <c r="P2673" s="2" t="s">
        <v>2422</v>
      </c>
      <c r="Q2673" s="5"/>
      <c r="R2673" s="5" t="str">
        <f>IF(db[[#This Row],[QTY/ CTN]]="","",SUBSTITUTE(SUBSTITUTE(SUBSTITUTE(db[[#This Row],[QTY/ CTN]]," ","_",2),"(",""),")","")&amp;"_")</f>
        <v>48 PCS_</v>
      </c>
      <c r="S2673" s="5">
        <f>IF(db[[#This Row],[H_QTY/ CTN]]="","",SEARCH("_",db[[#This Row],[H_QTY/ CTN]]))</f>
        <v>7</v>
      </c>
      <c r="T2673" s="5">
        <f>IF(db[[#This Row],[H_QTY/ CTN]]="","",LEN(db[[#This Row],[H_QTY/ CTN]]))</f>
        <v>7</v>
      </c>
      <c r="U2673" s="40" t="str">
        <f>IF(db[[#This Row],[H_QTY/ CTN]]="","",LEFT(db[[#This Row],[H_QTY/ CTN]],db[[#This Row],[H_1]]-1))</f>
        <v>48 PCS</v>
      </c>
      <c r="V2673" s="40" t="str">
        <f>IF(NOT(db[[#This Row],[H_1]]=db[[#This Row],[H_2]]),MID(db[[#This Row],[H_QTY/ CTN]],db[[#This Row],[H_1]]+1,db[[#This Row],[H_2]]-db[[#This Row],[H_1]]-1),"")</f>
        <v/>
      </c>
      <c r="W2673" s="40" t="str">
        <f>IF(db[[#This Row],[QTY/ CTN B]]="","",LEFT(db[[#This Row],[QTY/ CTN B]],SEARCH(" ",db[[#This Row],[QTY/ CTN B]],1)-1))</f>
        <v>48</v>
      </c>
      <c r="X2673" s="40" t="str">
        <f>IF(db[[#This Row],[QTY/ CTN B]]="","",RIGHT(db[[#This Row],[QTY/ CTN B]],LEN(db[[#This Row],[QTY/ CTN B]])-SEARCH(" ",db[[#This Row],[QTY/ CTN B]],1)))</f>
        <v>PCS</v>
      </c>
      <c r="Y2673" s="40" t="str">
        <f>IF(db[[#This Row],[QTY/ CTN TG]]="",IF(db[[#This Row],[STN TG]]="","",12),LEFT(db[[#This Row],[QTY/ CTN TG]],SEARCH(" ",db[[#This Row],[QTY/ CTN TG]],1)-1))</f>
        <v/>
      </c>
      <c r="Z26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73" s="40" t="str">
        <f>IF(db[[#This Row],[STN K]]="","",IF(db[[#This Row],[STN TG]]="LSN",12,""))</f>
        <v/>
      </c>
      <c r="AB2673" s="40" t="str">
        <f>IF(db[[#This Row],[STN TG]]="LSN","PCS","")</f>
        <v/>
      </c>
      <c r="AC2673" s="40">
        <f>db[[#This Row],[QTY B]]*IF(db[[#This Row],[QTY TG]]="",1,db[[#This Row],[QTY TG]])*IF(db[[#This Row],[QTY K]]="",1,db[[#This Row],[QTY K]])</f>
        <v>48</v>
      </c>
      <c r="AD2673" s="40" t="str">
        <f>IF(db[[#This Row],[STN K]]="",IF(db[[#This Row],[STN TG]]="",db[[#This Row],[STN B]],db[[#This Row],[STN TG]]),db[[#This Row],[STN K]])</f>
        <v>PCS</v>
      </c>
      <c r="AE2673" s="40"/>
    </row>
    <row r="2674" spans="1:31" x14ac:dyDescent="0.25">
      <c r="A2674" s="40">
        <f t="shared" si="41"/>
        <v>2673</v>
      </c>
      <c r="B2674" s="5" t="str">
        <f>LOWER(SUBSTITUTE(SUBSTITUTE(SUBSTITUTE(SUBSTITUTE(SUBSTITUTE(SUBSTITUTE(SUBSTITUTE(SUBSTITUTE(db[[#This Row],[NB BM]]," ",),".",""),"-",""),"(",""),")",""),"/",""),"""",""),"+",""))</f>
        <v>spidolsdip500vpbiru</v>
      </c>
      <c r="C2674" s="5" t="str">
        <f>LOWER(SUBSTITUTE(SUBSTITUTE(SUBSTITUTE(SUBSTITUTE(SUBSTITUTE(SUBSTITUTE(SUBSTITUTE(SUBSTITUTE(SUBSTITUTE(db[[#This Row],[NB NOTA]]," ",),".",""),"-",""),"(",""),")",""),",",""),"/",""),"""",""),"+",""))</f>
        <v>sdipmarkerp500vpbiru</v>
      </c>
      <c r="D2674" s="5" t="str">
        <f>LOWER(SUBSTITUTE(SUBSTITUTE(SUBSTITUTE(SUBSTITUTE(SUBSTITUTE(SUBSTITUTE(SUBSTITUTE(SUBSTITUTE(SUBSTITUTE(db[[#This Row],[NB PAJAK]]," ",""),"-",""),"(",""),")",""),".",""),",",""),"/",""),"""",""),"+",""))</f>
        <v>spidolpmarkerp500vpbiru</v>
      </c>
      <c r="E267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spidolsdip500vpbiru12setartomoro</v>
      </c>
      <c r="F267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sdipmarkerp500vpbiru12set</v>
      </c>
      <c r="G2674" s="5" t="str">
        <f>db[[#This Row],[NB NOTA_C]]&amp;LOWER(SUBSTITUTE(SUBSTITUTE(SUBSTITUTE(SUBSTITUTE(SUBSTITUTE(SUBSTITUTE(SUBSTITUTE(SUBSTITUTE(SUBSTITUTE(db[[#This Row],[FAKTUR]]," ",),".",""),"-",""),"(",""),")",""),",",""),"/",""),"""",""),"+",""))</f>
        <v>sdipmarkerp500vpbiruartomoro</v>
      </c>
      <c r="H267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sdipmarkerp500vpbiru12setartomoro</v>
      </c>
      <c r="I2674" s="2" t="s">
        <v>6010</v>
      </c>
      <c r="J2674" s="2" t="s">
        <v>6009</v>
      </c>
      <c r="K2674" s="14" t="s">
        <v>6496</v>
      </c>
      <c r="L2674" s="2" t="s">
        <v>1335</v>
      </c>
      <c r="M2674" s="33" t="e">
        <f>IF(db[[#This Row],[NB NOTA_C]]="","",COUNTIF([2]!B_MSK[concat],db[[#This Row],[NB NOTA_C]]))</f>
        <v>#REF!</v>
      </c>
      <c r="N2674" s="9" t="s">
        <v>1844</v>
      </c>
      <c r="O2674" s="5" t="s">
        <v>6747</v>
      </c>
      <c r="P2674" s="2" t="s">
        <v>2422</v>
      </c>
      <c r="Q2674" s="5"/>
      <c r="R2674" s="5" t="str">
        <f>IF(db[[#This Row],[QTY/ CTN]]="","",SUBSTITUTE(SUBSTITUTE(SUBSTITUTE(db[[#This Row],[QTY/ CTN]]," ","_",2),"(",""),")","")&amp;"_")</f>
        <v>12 SET_</v>
      </c>
      <c r="S2674" s="5">
        <f>IF(db[[#This Row],[H_QTY/ CTN]]="","",SEARCH("_",db[[#This Row],[H_QTY/ CTN]]))</f>
        <v>7</v>
      </c>
      <c r="T2674" s="5">
        <f>IF(db[[#This Row],[H_QTY/ CTN]]="","",LEN(db[[#This Row],[H_QTY/ CTN]]))</f>
        <v>7</v>
      </c>
      <c r="U2674" s="40" t="str">
        <f>IF(db[[#This Row],[H_QTY/ CTN]]="","",LEFT(db[[#This Row],[H_QTY/ CTN]],db[[#This Row],[H_1]]-1))</f>
        <v>12 SET</v>
      </c>
      <c r="V2674" s="40" t="str">
        <f>IF(NOT(db[[#This Row],[H_1]]=db[[#This Row],[H_2]]),MID(db[[#This Row],[H_QTY/ CTN]],db[[#This Row],[H_1]]+1,db[[#This Row],[H_2]]-db[[#This Row],[H_1]]-1),"")</f>
        <v/>
      </c>
      <c r="W2674" s="40" t="str">
        <f>IF(db[[#This Row],[QTY/ CTN B]]="","",LEFT(db[[#This Row],[QTY/ CTN B]],SEARCH(" ",db[[#This Row],[QTY/ CTN B]],1)-1))</f>
        <v>12</v>
      </c>
      <c r="X2674" s="40" t="str">
        <f>IF(db[[#This Row],[QTY/ CTN B]]="","",RIGHT(db[[#This Row],[QTY/ CTN B]],LEN(db[[#This Row],[QTY/ CTN B]])-SEARCH(" ",db[[#This Row],[QTY/ CTN B]],1)))</f>
        <v>SET</v>
      </c>
      <c r="Y2674" s="40" t="str">
        <f>IF(db[[#This Row],[QTY/ CTN TG]]="",IF(db[[#This Row],[STN TG]]="","",12),LEFT(db[[#This Row],[QTY/ CTN TG]],SEARCH(" ",db[[#This Row],[QTY/ CTN TG]],1)-1))</f>
        <v/>
      </c>
      <c r="Z26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74" s="40" t="str">
        <f>IF(db[[#This Row],[STN K]]="","",IF(db[[#This Row],[STN TG]]="LSN",12,""))</f>
        <v/>
      </c>
      <c r="AB2674" s="40" t="str">
        <f>IF(db[[#This Row],[STN TG]]="LSN","PCS","")</f>
        <v/>
      </c>
      <c r="AC2674" s="40">
        <f>db[[#This Row],[QTY B]]*IF(db[[#This Row],[QTY TG]]="",1,db[[#This Row],[QTY TG]])*IF(db[[#This Row],[QTY K]]="",1,db[[#This Row],[QTY K]])</f>
        <v>12</v>
      </c>
      <c r="AD2674" s="40" t="str">
        <f>IF(db[[#This Row],[STN K]]="",IF(db[[#This Row],[STN TG]]="",db[[#This Row],[STN B]],db[[#This Row],[STN TG]]),db[[#This Row],[STN K]])</f>
        <v>SET</v>
      </c>
      <c r="AE2674" s="40"/>
    </row>
    <row r="2675" spans="1:31" x14ac:dyDescent="0.25">
      <c r="A2675" s="40">
        <f t="shared" si="41"/>
        <v>2674</v>
      </c>
      <c r="B2675" s="5" t="str">
        <f>LOWER(SUBSTITUTE(SUBSTITUTE(SUBSTITUTE(SUBSTITUTE(SUBSTITUTE(SUBSTITUTE(SUBSTITUTE(SUBSTITUTE(db[[#This Row],[NB BM]]," ",),".",""),"-",""),"(",""),")",""),"/",""),"""",""),"+",""))</f>
        <v>removersdi1164</v>
      </c>
      <c r="C2675" s="5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D2675" s="5" t="str">
        <f>LOWER(SUBSTITUTE(SUBSTITUTE(SUBSTITUTE(SUBSTITUTE(SUBSTITUTE(SUBSTITUTE(SUBSTITUTE(SUBSTITUTE(SUBSTITUTE(db[[#This Row],[NB PAJAK]]," ",""),"-",""),"(",""),")",""),".",""),",",""),"/",""),"""",""),"+",""))</f>
        <v/>
      </c>
      <c r="E267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removersdi116430lsnartomoro</v>
      </c>
      <c r="F267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sdiremover116430lsn</v>
      </c>
      <c r="G2675" s="5" t="str">
        <f>db[[#This Row],[NB NOTA_C]]&amp;LOWER(SUBSTITUTE(SUBSTITUTE(SUBSTITUTE(SUBSTITUTE(SUBSTITUTE(SUBSTITUTE(SUBSTITUTE(SUBSTITUTE(SUBSTITUTE(db[[#This Row],[FAKTUR]]," ",),".",""),"-",""),"(",""),")",""),",",""),"/",""),"""",""),"+",""))</f>
        <v>sdiremover1164artomoro</v>
      </c>
      <c r="H267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sdiremover116430lsnartomoro</v>
      </c>
      <c r="I2675" s="2" t="s">
        <v>3112</v>
      </c>
      <c r="J2675" s="2" t="s">
        <v>3110</v>
      </c>
      <c r="K2675" s="14"/>
      <c r="L2675" s="2" t="s">
        <v>1335</v>
      </c>
      <c r="M2675" s="33" t="e">
        <f>IF(db[[#This Row],[NB NOTA_C]]="","",COUNTIF([2]!B_MSK[concat],db[[#This Row],[NB NOTA_C]]))</f>
        <v>#REF!</v>
      </c>
      <c r="N2675" s="9" t="s">
        <v>1844</v>
      </c>
      <c r="O2675" s="5" t="s">
        <v>1432</v>
      </c>
      <c r="P2675" s="2" t="s">
        <v>2422</v>
      </c>
      <c r="Q2675" s="5"/>
      <c r="R2675" s="5" t="str">
        <f>IF(db[[#This Row],[QTY/ CTN]]="","",SUBSTITUTE(SUBSTITUTE(SUBSTITUTE(db[[#This Row],[QTY/ CTN]]," ","_",2),"(",""),")","")&amp;"_")</f>
        <v>30 LSN_</v>
      </c>
      <c r="S2675" s="5">
        <f>IF(db[[#This Row],[H_QTY/ CTN]]="","",SEARCH("_",db[[#This Row],[H_QTY/ CTN]]))</f>
        <v>7</v>
      </c>
      <c r="T2675" s="5">
        <f>IF(db[[#This Row],[H_QTY/ CTN]]="","",LEN(db[[#This Row],[H_QTY/ CTN]]))</f>
        <v>7</v>
      </c>
      <c r="U2675" s="40" t="str">
        <f>IF(db[[#This Row],[H_QTY/ CTN]]="","",LEFT(db[[#This Row],[H_QTY/ CTN]],db[[#This Row],[H_1]]-1))</f>
        <v>30 LSN</v>
      </c>
      <c r="V2675" s="40" t="str">
        <f>IF(NOT(db[[#This Row],[H_1]]=db[[#This Row],[H_2]]),MID(db[[#This Row],[H_QTY/ CTN]],db[[#This Row],[H_1]]+1,db[[#This Row],[H_2]]-db[[#This Row],[H_1]]-1),"")</f>
        <v/>
      </c>
      <c r="W2675" s="40" t="str">
        <f>IF(db[[#This Row],[QTY/ CTN B]]="","",LEFT(db[[#This Row],[QTY/ CTN B]],SEARCH(" ",db[[#This Row],[QTY/ CTN B]],1)-1))</f>
        <v>30</v>
      </c>
      <c r="X2675" s="40" t="str">
        <f>IF(db[[#This Row],[QTY/ CTN B]]="","",RIGHT(db[[#This Row],[QTY/ CTN B]],LEN(db[[#This Row],[QTY/ CTN B]])-SEARCH(" ",db[[#This Row],[QTY/ CTN B]],1)))</f>
        <v>LSN</v>
      </c>
      <c r="Y2675" s="40">
        <f>IF(db[[#This Row],[QTY/ CTN TG]]="",IF(db[[#This Row],[STN TG]]="","",12),LEFT(db[[#This Row],[QTY/ CTN TG]],SEARCH(" ",db[[#This Row],[QTY/ CTN TG]],1)-1))</f>
        <v>12</v>
      </c>
      <c r="Z26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75" s="40" t="str">
        <f>IF(db[[#This Row],[STN K]]="","",IF(db[[#This Row],[STN TG]]="LSN",12,""))</f>
        <v/>
      </c>
      <c r="AB2675" s="40" t="str">
        <f>IF(db[[#This Row],[STN TG]]="LSN","PCS","")</f>
        <v/>
      </c>
      <c r="AC2675" s="40">
        <f>db[[#This Row],[QTY B]]*IF(db[[#This Row],[QTY TG]]="",1,db[[#This Row],[QTY TG]])*IF(db[[#This Row],[QTY K]]="",1,db[[#This Row],[QTY K]])</f>
        <v>360</v>
      </c>
      <c r="AD2675" s="40" t="str">
        <f>IF(db[[#This Row],[STN K]]="",IF(db[[#This Row],[STN TG]]="",db[[#This Row],[STN B]],db[[#This Row],[STN TG]]),db[[#This Row],[STN K]])</f>
        <v>PCS</v>
      </c>
      <c r="AE2675" s="40"/>
    </row>
    <row r="2676" spans="1:31" x14ac:dyDescent="0.25">
      <c r="A2676" s="40">
        <f t="shared" si="41"/>
        <v>2675</v>
      </c>
      <c r="B2676" s="5" t="str">
        <f>LOWER(SUBSTITUTE(SUBSTITUTE(SUBSTITUTE(SUBSTITUTE(SUBSTITUTE(SUBSTITUTE(SUBSTITUTE(SUBSTITUTE(db[[#This Row],[NB BM]]," ",),".",""),"-",""),"(",""),")",""),"/",""),"""",""),"+",""))</f>
        <v>staplersdi1102</v>
      </c>
      <c r="C2676" s="5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D2676" s="5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E267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staplersdi110230lsnartomoro</v>
      </c>
      <c r="F267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sdistapler110230lsn</v>
      </c>
      <c r="G2676" s="5" t="str">
        <f>db[[#This Row],[NB NOTA_C]]&amp;LOWER(SUBSTITUTE(SUBSTITUTE(SUBSTITUTE(SUBSTITUTE(SUBSTITUTE(SUBSTITUTE(SUBSTITUTE(SUBSTITUTE(SUBSTITUTE(db[[#This Row],[FAKTUR]]," ",),".",""),"-",""),"(",""),")",""),",",""),"/",""),"""",""),"+",""))</f>
        <v>sdistapler1102artomoro</v>
      </c>
      <c r="H267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sdistapler110230lsnartomoro</v>
      </c>
      <c r="I2676" s="2" t="s">
        <v>1699</v>
      </c>
      <c r="J2676" s="2" t="s">
        <v>2694</v>
      </c>
      <c r="K2676" s="14" t="s">
        <v>3114</v>
      </c>
      <c r="L2676" s="2" t="s">
        <v>1335</v>
      </c>
      <c r="M2676" s="34" t="e">
        <f>IF(db[[#This Row],[NB NOTA_C]]="","",COUNTIF([2]!B_MSK[concat],db[[#This Row],[NB NOTA_C]]))</f>
        <v>#REF!</v>
      </c>
      <c r="N2676" s="9" t="s">
        <v>1844</v>
      </c>
      <c r="O2676" s="5" t="s">
        <v>1432</v>
      </c>
      <c r="P2676" s="2" t="s">
        <v>2450</v>
      </c>
      <c r="Q2676" s="2" t="s">
        <v>4540</v>
      </c>
      <c r="R2676" s="2" t="str">
        <f>IF(db[[#This Row],[QTY/ CTN]]="","",SUBSTITUTE(SUBSTITUTE(SUBSTITUTE(db[[#This Row],[QTY/ CTN]]," ","_",2),"(",""),")","")&amp;"_")</f>
        <v>30 LSN_</v>
      </c>
      <c r="S2676" s="2">
        <f>IF(db[[#This Row],[H_QTY/ CTN]]="","",SEARCH("_",db[[#This Row],[H_QTY/ CTN]]))</f>
        <v>7</v>
      </c>
      <c r="T2676" s="2">
        <f>IF(db[[#This Row],[H_QTY/ CTN]]="","",LEN(db[[#This Row],[H_QTY/ CTN]]))</f>
        <v>7</v>
      </c>
      <c r="U2676" s="41" t="str">
        <f>IF(db[[#This Row],[H_QTY/ CTN]]="","",LEFT(db[[#This Row],[H_QTY/ CTN]],db[[#This Row],[H_1]]-1))</f>
        <v>30 LSN</v>
      </c>
      <c r="V2676" s="40" t="str">
        <f>IF(NOT(db[[#This Row],[H_1]]=db[[#This Row],[H_2]]),MID(db[[#This Row],[H_QTY/ CTN]],db[[#This Row],[H_1]]+1,db[[#This Row],[H_2]]-db[[#This Row],[H_1]]-1),"")</f>
        <v/>
      </c>
      <c r="W2676" s="40" t="str">
        <f>IF(db[[#This Row],[QTY/ CTN B]]="","",LEFT(db[[#This Row],[QTY/ CTN B]],SEARCH(" ",db[[#This Row],[QTY/ CTN B]],1)-1))</f>
        <v>30</v>
      </c>
      <c r="X2676" s="40" t="str">
        <f>IF(db[[#This Row],[QTY/ CTN B]]="","",RIGHT(db[[#This Row],[QTY/ CTN B]],LEN(db[[#This Row],[QTY/ CTN B]])-SEARCH(" ",db[[#This Row],[QTY/ CTN B]],1)))</f>
        <v>LSN</v>
      </c>
      <c r="Y2676" s="40">
        <f>IF(db[[#This Row],[QTY/ CTN TG]]="",IF(db[[#This Row],[STN TG]]="","",12),LEFT(db[[#This Row],[QTY/ CTN TG]],SEARCH(" ",db[[#This Row],[QTY/ CTN TG]],1)-1))</f>
        <v>12</v>
      </c>
      <c r="Z26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76" s="40" t="str">
        <f>IF(db[[#This Row],[STN K]]="","",IF(db[[#This Row],[STN TG]]="LSN",12,""))</f>
        <v/>
      </c>
      <c r="AB2676" s="40" t="str">
        <f>IF(db[[#This Row],[STN TG]]="LSN","PCS","")</f>
        <v/>
      </c>
      <c r="AC2676" s="40">
        <f>db[[#This Row],[QTY B]]*IF(db[[#This Row],[QTY TG]]="",1,db[[#This Row],[QTY TG]])*IF(db[[#This Row],[QTY K]]="",1,db[[#This Row],[QTY K]])</f>
        <v>360</v>
      </c>
      <c r="AD2676" s="40" t="str">
        <f>IF(db[[#This Row],[STN K]]="",IF(db[[#This Row],[STN TG]]="",db[[#This Row],[STN B]],db[[#This Row],[STN TG]]),db[[#This Row],[STN K]])</f>
        <v>PCS</v>
      </c>
      <c r="AE2676" s="40"/>
    </row>
    <row r="2677" spans="1:31" x14ac:dyDescent="0.25">
      <c r="A2677" s="40">
        <f t="shared" si="41"/>
        <v>2676</v>
      </c>
      <c r="B2677" s="5" t="str">
        <f>LOWER(SUBSTITUTE(SUBSTITUTE(SUBSTITUTE(SUBSTITUTE(SUBSTITUTE(SUBSTITUTE(SUBSTITUTE(SUBSTITUTE(db[[#This Row],[NB BM]]," ",),".",""),"-",""),"(",""),")",""),"/",""),"""",""),"+",""))</f>
        <v>staplersdi1104</v>
      </c>
      <c r="C2677" s="5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D2677" s="5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E267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staplersdi110430lsnartomoro</v>
      </c>
      <c r="F267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sdistapler110430lsn</v>
      </c>
      <c r="G2677" s="5" t="str">
        <f>db[[#This Row],[NB NOTA_C]]&amp;LOWER(SUBSTITUTE(SUBSTITUTE(SUBSTITUTE(SUBSTITUTE(SUBSTITUTE(SUBSTITUTE(SUBSTITUTE(SUBSTITUTE(SUBSTITUTE(db[[#This Row],[FAKTUR]]," ",),".",""),"-",""),"(",""),")",""),",",""),"/",""),"""",""),"+",""))</f>
        <v>sdistapler1104artomoro</v>
      </c>
      <c r="H267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sdistapler110430lsnartomoro</v>
      </c>
      <c r="I2677" s="2" t="s">
        <v>4006</v>
      </c>
      <c r="J2677" s="2" t="s">
        <v>3891</v>
      </c>
      <c r="K2677" s="14" t="s">
        <v>3890</v>
      </c>
      <c r="L2677" s="2" t="s">
        <v>1335</v>
      </c>
      <c r="M2677" s="33" t="e">
        <f>IF(db[[#This Row],[NB NOTA_C]]="","",COUNTIF([2]!B_MSK[concat],db[[#This Row],[NB NOTA_C]]))</f>
        <v>#REF!</v>
      </c>
      <c r="N2677" s="9" t="s">
        <v>1844</v>
      </c>
      <c r="O2677" s="5" t="s">
        <v>1432</v>
      </c>
      <c r="P2677" s="2" t="s">
        <v>2450</v>
      </c>
      <c r="Q2677" s="5" t="s">
        <v>4553</v>
      </c>
      <c r="R2677" s="5" t="str">
        <f>IF(db[[#This Row],[QTY/ CTN]]="","",SUBSTITUTE(SUBSTITUTE(SUBSTITUTE(db[[#This Row],[QTY/ CTN]]," ","_",2),"(",""),")","")&amp;"_")</f>
        <v>30 LSN_</v>
      </c>
      <c r="S2677" s="5">
        <f>IF(db[[#This Row],[H_QTY/ CTN]]="","",SEARCH("_",db[[#This Row],[H_QTY/ CTN]]))</f>
        <v>7</v>
      </c>
      <c r="T2677" s="5">
        <f>IF(db[[#This Row],[H_QTY/ CTN]]="","",LEN(db[[#This Row],[H_QTY/ CTN]]))</f>
        <v>7</v>
      </c>
      <c r="U2677" s="40" t="str">
        <f>IF(db[[#This Row],[H_QTY/ CTN]]="","",LEFT(db[[#This Row],[H_QTY/ CTN]],db[[#This Row],[H_1]]-1))</f>
        <v>30 LSN</v>
      </c>
      <c r="V2677" s="40" t="str">
        <f>IF(NOT(db[[#This Row],[H_1]]=db[[#This Row],[H_2]]),MID(db[[#This Row],[H_QTY/ CTN]],db[[#This Row],[H_1]]+1,db[[#This Row],[H_2]]-db[[#This Row],[H_1]]-1),"")</f>
        <v/>
      </c>
      <c r="W2677" s="40" t="str">
        <f>IF(db[[#This Row],[QTY/ CTN B]]="","",LEFT(db[[#This Row],[QTY/ CTN B]],SEARCH(" ",db[[#This Row],[QTY/ CTN B]],1)-1))</f>
        <v>30</v>
      </c>
      <c r="X2677" s="40" t="str">
        <f>IF(db[[#This Row],[QTY/ CTN B]]="","",RIGHT(db[[#This Row],[QTY/ CTN B]],LEN(db[[#This Row],[QTY/ CTN B]])-SEARCH(" ",db[[#This Row],[QTY/ CTN B]],1)))</f>
        <v>LSN</v>
      </c>
      <c r="Y2677" s="40">
        <f>IF(db[[#This Row],[QTY/ CTN TG]]="",IF(db[[#This Row],[STN TG]]="","",12),LEFT(db[[#This Row],[QTY/ CTN TG]],SEARCH(" ",db[[#This Row],[QTY/ CTN TG]],1)-1))</f>
        <v>12</v>
      </c>
      <c r="Z26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77" s="40" t="str">
        <f>IF(db[[#This Row],[STN K]]="","",IF(db[[#This Row],[STN TG]]="LSN",12,""))</f>
        <v/>
      </c>
      <c r="AB2677" s="40" t="str">
        <f>IF(db[[#This Row],[STN TG]]="LSN","PCS","")</f>
        <v/>
      </c>
      <c r="AC2677" s="40">
        <f>db[[#This Row],[QTY B]]*IF(db[[#This Row],[QTY TG]]="",1,db[[#This Row],[QTY TG]])*IF(db[[#This Row],[QTY K]]="",1,db[[#This Row],[QTY K]])</f>
        <v>360</v>
      </c>
      <c r="AD2677" s="40" t="str">
        <f>IF(db[[#This Row],[STN K]]="",IF(db[[#This Row],[STN TG]]="",db[[#This Row],[STN B]],db[[#This Row],[STN TG]]),db[[#This Row],[STN K]])</f>
        <v>PCS</v>
      </c>
      <c r="AE2677" s="40"/>
    </row>
    <row r="2678" spans="1:31" x14ac:dyDescent="0.25">
      <c r="A2678" s="40">
        <f t="shared" si="41"/>
        <v>2677</v>
      </c>
      <c r="B2678" s="5" t="str">
        <f>LOWER(SUBSTITUTE(SUBSTITUTE(SUBSTITUTE(SUBSTITUTE(SUBSTITUTE(SUBSTITUTE(SUBSTITUTE(SUBSTITUTE(db[[#This Row],[NB BM]]," ",),".",""),"-",""),"(",""),")",""),"/",""),"""",""),"+",""))</f>
        <v>staplersdi1123</v>
      </c>
      <c r="C2678" s="5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D2678" s="5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E267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staplersdi112320lsnartomoro</v>
      </c>
      <c r="F267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sdistapler112320lsn</v>
      </c>
      <c r="G2678" s="5" t="str">
        <f>db[[#This Row],[NB NOTA_C]]&amp;LOWER(SUBSTITUTE(SUBSTITUTE(SUBSTITUTE(SUBSTITUTE(SUBSTITUTE(SUBSTITUTE(SUBSTITUTE(SUBSTITUTE(SUBSTITUTE(db[[#This Row],[FAKTUR]]," ",),".",""),"-",""),"(",""),")",""),",",""),"/",""),"""",""),"+",""))</f>
        <v>sdistapler1123artomoro</v>
      </c>
      <c r="H267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sdistapler112320lsnartomoro</v>
      </c>
      <c r="I2678" s="2" t="s">
        <v>1700</v>
      </c>
      <c r="J2678" s="2" t="s">
        <v>2601</v>
      </c>
      <c r="K2678" s="14" t="s">
        <v>3116</v>
      </c>
      <c r="L2678" s="2" t="s">
        <v>1335</v>
      </c>
      <c r="M2678" s="34" t="e">
        <f>IF(db[[#This Row],[NB NOTA_C]]="","",COUNTIF([2]!B_MSK[concat],db[[#This Row],[NB NOTA_C]]))</f>
        <v>#REF!</v>
      </c>
      <c r="N2678" s="9" t="s">
        <v>1844</v>
      </c>
      <c r="O2678" s="5" t="s">
        <v>1428</v>
      </c>
      <c r="P2678" s="2" t="s">
        <v>2450</v>
      </c>
      <c r="Q2678" s="2" t="s">
        <v>4541</v>
      </c>
      <c r="R2678" s="2" t="str">
        <f>IF(db[[#This Row],[QTY/ CTN]]="","",SUBSTITUTE(SUBSTITUTE(SUBSTITUTE(db[[#This Row],[QTY/ CTN]]," ","_",2),"(",""),")","")&amp;"_")</f>
        <v>20 LSN_</v>
      </c>
      <c r="S2678" s="2">
        <f>IF(db[[#This Row],[H_QTY/ CTN]]="","",SEARCH("_",db[[#This Row],[H_QTY/ CTN]]))</f>
        <v>7</v>
      </c>
      <c r="T2678" s="2">
        <f>IF(db[[#This Row],[H_QTY/ CTN]]="","",LEN(db[[#This Row],[H_QTY/ CTN]]))</f>
        <v>7</v>
      </c>
      <c r="U2678" s="41" t="str">
        <f>IF(db[[#This Row],[H_QTY/ CTN]]="","",LEFT(db[[#This Row],[H_QTY/ CTN]],db[[#This Row],[H_1]]-1))</f>
        <v>20 LSN</v>
      </c>
      <c r="V2678" s="40" t="str">
        <f>IF(NOT(db[[#This Row],[H_1]]=db[[#This Row],[H_2]]),MID(db[[#This Row],[H_QTY/ CTN]],db[[#This Row],[H_1]]+1,db[[#This Row],[H_2]]-db[[#This Row],[H_1]]-1),"")</f>
        <v/>
      </c>
      <c r="W2678" s="40" t="str">
        <f>IF(db[[#This Row],[QTY/ CTN B]]="","",LEFT(db[[#This Row],[QTY/ CTN B]],SEARCH(" ",db[[#This Row],[QTY/ CTN B]],1)-1))</f>
        <v>20</v>
      </c>
      <c r="X2678" s="40" t="str">
        <f>IF(db[[#This Row],[QTY/ CTN B]]="","",RIGHT(db[[#This Row],[QTY/ CTN B]],LEN(db[[#This Row],[QTY/ CTN B]])-SEARCH(" ",db[[#This Row],[QTY/ CTN B]],1)))</f>
        <v>LSN</v>
      </c>
      <c r="Y2678" s="40">
        <f>IF(db[[#This Row],[QTY/ CTN TG]]="",IF(db[[#This Row],[STN TG]]="","",12),LEFT(db[[#This Row],[QTY/ CTN TG]],SEARCH(" ",db[[#This Row],[QTY/ CTN TG]],1)-1))</f>
        <v>12</v>
      </c>
      <c r="Z26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78" s="40" t="str">
        <f>IF(db[[#This Row],[STN K]]="","",IF(db[[#This Row],[STN TG]]="LSN",12,""))</f>
        <v/>
      </c>
      <c r="AB2678" s="40" t="str">
        <f>IF(db[[#This Row],[STN TG]]="LSN","PCS","")</f>
        <v/>
      </c>
      <c r="AC2678" s="40">
        <f>db[[#This Row],[QTY B]]*IF(db[[#This Row],[QTY TG]]="",1,db[[#This Row],[QTY TG]])*IF(db[[#This Row],[QTY K]]="",1,db[[#This Row],[QTY K]])</f>
        <v>240</v>
      </c>
      <c r="AD2678" s="40" t="str">
        <f>IF(db[[#This Row],[STN K]]="",IF(db[[#This Row],[STN TG]]="",db[[#This Row],[STN B]],db[[#This Row],[STN TG]]),db[[#This Row],[STN K]])</f>
        <v>PCS</v>
      </c>
      <c r="AE2678" s="40"/>
    </row>
    <row r="2679" spans="1:31" x14ac:dyDescent="0.25">
      <c r="A2679" s="40">
        <f t="shared" si="41"/>
        <v>2678</v>
      </c>
      <c r="B2679" s="5" t="str">
        <f>LOWER(SUBSTITUTE(SUBSTITUTE(SUBSTITUTE(SUBSTITUTE(SUBSTITUTE(SUBSTITUTE(SUBSTITUTE(SUBSTITUTE(db[[#This Row],[NB BM]]," ",),".",""),"-",""),"(",""),")",""),"/",""),"""",""),"+",""))</f>
        <v>isistaplersdi1204no3</v>
      </c>
      <c r="C2679" s="5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D2679" s="5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E26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isistaplersdi1204no3500boxartomoro</v>
      </c>
      <c r="F26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sdistaples1204no3500box</v>
      </c>
      <c r="G2679" s="5" t="str">
        <f>db[[#This Row],[NB NOTA_C]]&amp;LOWER(SUBSTITUTE(SUBSTITUTE(SUBSTITUTE(SUBSTITUTE(SUBSTITUTE(SUBSTITUTE(SUBSTITUTE(SUBSTITUTE(SUBSTITUTE(db[[#This Row],[FAKTUR]]," ",),".",""),"-",""),"(",""),")",""),",",""),"/",""),"""",""),"+",""))</f>
        <v>sdistaples1204no3artomoro</v>
      </c>
      <c r="H26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sdistaples1204no3500boxartomoro</v>
      </c>
      <c r="I2679" s="2" t="s">
        <v>6478</v>
      </c>
      <c r="J2679" s="2" t="s">
        <v>4203</v>
      </c>
      <c r="K2679" s="14" t="s">
        <v>4539</v>
      </c>
      <c r="L2679" s="2" t="s">
        <v>1335</v>
      </c>
      <c r="M2679" s="33" t="e">
        <f>IF(db[[#This Row],[NB NOTA_C]]="","",COUNTIF([2]!B_MSK[concat],db[[#This Row],[NB NOTA_C]]))</f>
        <v>#REF!</v>
      </c>
      <c r="N2679" s="9" t="s">
        <v>1844</v>
      </c>
      <c r="O2679" s="5" t="s">
        <v>1424</v>
      </c>
      <c r="P2679" s="2" t="s">
        <v>2450</v>
      </c>
      <c r="Q2679" s="5"/>
      <c r="R2679" s="5" t="str">
        <f>IF(db[[#This Row],[QTY/ CTN]]="","",SUBSTITUTE(SUBSTITUTE(SUBSTITUTE(db[[#This Row],[QTY/ CTN]]," ","_",2),"(",""),")","")&amp;"_")</f>
        <v>500 BOX_</v>
      </c>
      <c r="S2679" s="5">
        <f>IF(db[[#This Row],[H_QTY/ CTN]]="","",SEARCH("_",db[[#This Row],[H_QTY/ CTN]]))</f>
        <v>8</v>
      </c>
      <c r="T2679" s="5">
        <f>IF(db[[#This Row],[H_QTY/ CTN]]="","",LEN(db[[#This Row],[H_QTY/ CTN]]))</f>
        <v>8</v>
      </c>
      <c r="U2679" s="40" t="str">
        <f>IF(db[[#This Row],[H_QTY/ CTN]]="","",LEFT(db[[#This Row],[H_QTY/ CTN]],db[[#This Row],[H_1]]-1))</f>
        <v>500 BOX</v>
      </c>
      <c r="V2679" s="40" t="str">
        <f>IF(NOT(db[[#This Row],[H_1]]=db[[#This Row],[H_2]]),MID(db[[#This Row],[H_QTY/ CTN]],db[[#This Row],[H_1]]+1,db[[#This Row],[H_2]]-db[[#This Row],[H_1]]-1),"")</f>
        <v/>
      </c>
      <c r="W2679" s="40" t="str">
        <f>IF(db[[#This Row],[QTY/ CTN B]]="","",LEFT(db[[#This Row],[QTY/ CTN B]],SEARCH(" ",db[[#This Row],[QTY/ CTN B]],1)-1))</f>
        <v>500</v>
      </c>
      <c r="X2679" s="40" t="str">
        <f>IF(db[[#This Row],[QTY/ CTN B]]="","",RIGHT(db[[#This Row],[QTY/ CTN B]],LEN(db[[#This Row],[QTY/ CTN B]])-SEARCH(" ",db[[#This Row],[QTY/ CTN B]],1)))</f>
        <v>BOX</v>
      </c>
      <c r="Y2679" s="40" t="str">
        <f>IF(db[[#This Row],[QTY/ CTN TG]]="",IF(db[[#This Row],[STN TG]]="","",12),LEFT(db[[#This Row],[QTY/ CTN TG]],SEARCH(" ",db[[#This Row],[QTY/ CTN TG]],1)-1))</f>
        <v/>
      </c>
      <c r="Z26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79" s="40" t="str">
        <f>IF(db[[#This Row],[STN K]]="","",IF(db[[#This Row],[STN TG]]="LSN",12,""))</f>
        <v/>
      </c>
      <c r="AB2679" s="40" t="str">
        <f>IF(db[[#This Row],[STN TG]]="LSN","PCS","")</f>
        <v/>
      </c>
      <c r="AC2679" s="40">
        <f>db[[#This Row],[QTY B]]*IF(db[[#This Row],[QTY TG]]="",1,db[[#This Row],[QTY TG]])*IF(db[[#This Row],[QTY K]]="",1,db[[#This Row],[QTY K]])</f>
        <v>500</v>
      </c>
      <c r="AD2679" s="40" t="str">
        <f>IF(db[[#This Row],[STN K]]="",IF(db[[#This Row],[STN TG]]="",db[[#This Row],[STN B]],db[[#This Row],[STN TG]]),db[[#This Row],[STN K]])</f>
        <v>BOX</v>
      </c>
      <c r="AE2679" s="40"/>
    </row>
    <row r="2680" spans="1:31" x14ac:dyDescent="0.25">
      <c r="A2680" s="40">
        <f t="shared" si="41"/>
        <v>2679</v>
      </c>
      <c r="B2680" s="5" t="str">
        <f>LOWER(SUBSTITUTE(SUBSTITUTE(SUBSTITUTE(SUBSTITUTE(SUBSTITUTE(SUBSTITUTE(SUBSTITUTE(SUBSTITUTE(db[[#This Row],[NB BM]]," ",),".",""),"-",""),"(",""),")",""),"/",""),"""",""),"+",""))</f>
        <v>isistaplersdi12102310</v>
      </c>
      <c r="C2680" s="5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D2680" s="5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E268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isistaplersdi12102310200boxartomoro</v>
      </c>
      <c r="F268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sdistaples12102310200box</v>
      </c>
      <c r="G2680" s="5" t="str">
        <f>db[[#This Row],[NB NOTA_C]]&amp;LOWER(SUBSTITUTE(SUBSTITUTE(SUBSTITUTE(SUBSTITUTE(SUBSTITUTE(SUBSTITUTE(SUBSTITUTE(SUBSTITUTE(SUBSTITUTE(db[[#This Row],[FAKTUR]]," ",),".",""),"-",""),"(",""),")",""),",",""),"/",""),"""",""),"+",""))</f>
        <v>sdistaples12102310artomoro</v>
      </c>
      <c r="H268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sdistaples12102310200boxartomoro</v>
      </c>
      <c r="I2680" s="2" t="s">
        <v>6477</v>
      </c>
      <c r="J2680" s="2" t="s">
        <v>4204</v>
      </c>
      <c r="K2680" s="14" t="s">
        <v>3115</v>
      </c>
      <c r="L2680" s="2" t="s">
        <v>1335</v>
      </c>
      <c r="M2680" s="34" t="e">
        <f>IF(db[[#This Row],[NB NOTA_C]]="","",COUNTIF([2]!B_MSK[concat],db[[#This Row],[NB NOTA_C]]))</f>
        <v>#REF!</v>
      </c>
      <c r="N2680" s="9" t="s">
        <v>1844</v>
      </c>
      <c r="O2680" s="5" t="s">
        <v>1422</v>
      </c>
      <c r="P2680" s="2" t="s">
        <v>2450</v>
      </c>
      <c r="Q2680" s="2" t="s">
        <v>5357</v>
      </c>
      <c r="R2680" s="2" t="str">
        <f>IF(db[[#This Row],[QTY/ CTN]]="","",SUBSTITUTE(SUBSTITUTE(SUBSTITUTE(db[[#This Row],[QTY/ CTN]]," ","_",2),"(",""),")","")&amp;"_")</f>
        <v>200 BOX_</v>
      </c>
      <c r="S2680" s="2">
        <f>IF(db[[#This Row],[H_QTY/ CTN]]="","",SEARCH("_",db[[#This Row],[H_QTY/ CTN]]))</f>
        <v>8</v>
      </c>
      <c r="T2680" s="2">
        <f>IF(db[[#This Row],[H_QTY/ CTN]]="","",LEN(db[[#This Row],[H_QTY/ CTN]]))</f>
        <v>8</v>
      </c>
      <c r="U2680" s="41" t="str">
        <f>IF(db[[#This Row],[H_QTY/ CTN]]="","",LEFT(db[[#This Row],[H_QTY/ CTN]],db[[#This Row],[H_1]]-1))</f>
        <v>200 BOX</v>
      </c>
      <c r="V2680" s="40" t="str">
        <f>IF(NOT(db[[#This Row],[H_1]]=db[[#This Row],[H_2]]),MID(db[[#This Row],[H_QTY/ CTN]],db[[#This Row],[H_1]]+1,db[[#This Row],[H_2]]-db[[#This Row],[H_1]]-1),"")</f>
        <v/>
      </c>
      <c r="W2680" s="40" t="str">
        <f>IF(db[[#This Row],[QTY/ CTN B]]="","",LEFT(db[[#This Row],[QTY/ CTN B]],SEARCH(" ",db[[#This Row],[QTY/ CTN B]],1)-1))</f>
        <v>200</v>
      </c>
      <c r="X2680" s="40" t="str">
        <f>IF(db[[#This Row],[QTY/ CTN B]]="","",RIGHT(db[[#This Row],[QTY/ CTN B]],LEN(db[[#This Row],[QTY/ CTN B]])-SEARCH(" ",db[[#This Row],[QTY/ CTN B]],1)))</f>
        <v>BOX</v>
      </c>
      <c r="Y2680" s="40" t="str">
        <f>IF(db[[#This Row],[QTY/ CTN TG]]="",IF(db[[#This Row],[STN TG]]="","",12),LEFT(db[[#This Row],[QTY/ CTN TG]],SEARCH(" ",db[[#This Row],[QTY/ CTN TG]],1)-1))</f>
        <v/>
      </c>
      <c r="Z26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80" s="40" t="str">
        <f>IF(db[[#This Row],[STN K]]="","",IF(db[[#This Row],[STN TG]]="LSN",12,""))</f>
        <v/>
      </c>
      <c r="AB2680" s="40" t="str">
        <f>IF(db[[#This Row],[STN TG]]="LSN","PCS","")</f>
        <v/>
      </c>
      <c r="AC2680" s="40">
        <f>db[[#This Row],[QTY B]]*IF(db[[#This Row],[QTY TG]]="",1,db[[#This Row],[QTY TG]])*IF(db[[#This Row],[QTY K]]="",1,db[[#This Row],[QTY K]])</f>
        <v>200</v>
      </c>
      <c r="AD2680" s="40" t="str">
        <f>IF(db[[#This Row],[STN K]]="",IF(db[[#This Row],[STN TG]]="",db[[#This Row],[STN B]],db[[#This Row],[STN TG]]),db[[#This Row],[STN K]])</f>
        <v>BOX</v>
      </c>
      <c r="AE2680" s="40"/>
    </row>
    <row r="2681" spans="1:31" x14ac:dyDescent="0.25">
      <c r="A2681" s="40">
        <f t="shared" si="41"/>
        <v>2680</v>
      </c>
      <c r="B2681" s="5" t="str">
        <f>LOWER(SUBSTITUTE(SUBSTITUTE(SUBSTITUTE(SUBSTITUTE(SUBSTITUTE(SUBSTITUTE(SUBSTITUTE(SUBSTITUTE(db[[#This Row],[NB BM]]," ",),".",""),"-",""),"(",""),")",""),"/",""),"""",""),"+",""))</f>
        <v>isistaplerstaplessdi12132313</v>
      </c>
      <c r="C2681" s="5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D2681" s="5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E268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isistaplerstaplessdi12132313200boxartomoro</v>
      </c>
      <c r="F268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sdistaples12132313200box</v>
      </c>
      <c r="G2681" s="5" t="str">
        <f>db[[#This Row],[NB NOTA_C]]&amp;LOWER(SUBSTITUTE(SUBSTITUTE(SUBSTITUTE(SUBSTITUTE(SUBSTITUTE(SUBSTITUTE(SUBSTITUTE(SUBSTITUTE(SUBSTITUTE(db[[#This Row],[FAKTUR]]," ",),".",""),"-",""),"(",""),")",""),",",""),"/",""),"""",""),"+",""))</f>
        <v>sdistaples12132313artomoro</v>
      </c>
      <c r="H268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sdistaples12132313200boxartomoro</v>
      </c>
      <c r="I2681" s="2" t="s">
        <v>4246</v>
      </c>
      <c r="J2681" s="2" t="s">
        <v>4244</v>
      </c>
      <c r="K2681" s="14" t="s">
        <v>4245</v>
      </c>
      <c r="L2681" s="2" t="s">
        <v>1335</v>
      </c>
      <c r="M2681" s="34" t="e">
        <f>IF(db[[#This Row],[NB NOTA_C]]="","",COUNTIF([2]!B_MSK[concat],db[[#This Row],[NB NOTA_C]]))</f>
        <v>#REF!</v>
      </c>
      <c r="N2681" s="9" t="s">
        <v>1844</v>
      </c>
      <c r="O2681" s="5" t="s">
        <v>1422</v>
      </c>
      <c r="P2681" s="2" t="s">
        <v>2450</v>
      </c>
      <c r="Q2681" s="2" t="s">
        <v>5358</v>
      </c>
      <c r="R2681" s="2" t="str">
        <f>IF(db[[#This Row],[QTY/ CTN]]="","",SUBSTITUTE(SUBSTITUTE(SUBSTITUTE(db[[#This Row],[QTY/ CTN]]," ","_",2),"(",""),")","")&amp;"_")</f>
        <v>200 BOX_</v>
      </c>
      <c r="S2681" s="2">
        <f>IF(db[[#This Row],[H_QTY/ CTN]]="","",SEARCH("_",db[[#This Row],[H_QTY/ CTN]]))</f>
        <v>8</v>
      </c>
      <c r="T2681" s="2">
        <f>IF(db[[#This Row],[H_QTY/ CTN]]="","",LEN(db[[#This Row],[H_QTY/ CTN]]))</f>
        <v>8</v>
      </c>
      <c r="U2681" s="41" t="str">
        <f>IF(db[[#This Row],[H_QTY/ CTN]]="","",LEFT(db[[#This Row],[H_QTY/ CTN]],db[[#This Row],[H_1]]-1))</f>
        <v>200 BOX</v>
      </c>
      <c r="V2681" s="40" t="str">
        <f>IF(NOT(db[[#This Row],[H_1]]=db[[#This Row],[H_2]]),MID(db[[#This Row],[H_QTY/ CTN]],db[[#This Row],[H_1]]+1,db[[#This Row],[H_2]]-db[[#This Row],[H_1]]-1),"")</f>
        <v/>
      </c>
      <c r="W2681" s="40" t="str">
        <f>IF(db[[#This Row],[QTY/ CTN B]]="","",LEFT(db[[#This Row],[QTY/ CTN B]],SEARCH(" ",db[[#This Row],[QTY/ CTN B]],1)-1))</f>
        <v>200</v>
      </c>
      <c r="X2681" s="40" t="str">
        <f>IF(db[[#This Row],[QTY/ CTN B]]="","",RIGHT(db[[#This Row],[QTY/ CTN B]],LEN(db[[#This Row],[QTY/ CTN B]])-SEARCH(" ",db[[#This Row],[QTY/ CTN B]],1)))</f>
        <v>BOX</v>
      </c>
      <c r="Y2681" s="40" t="str">
        <f>IF(db[[#This Row],[QTY/ CTN TG]]="",IF(db[[#This Row],[STN TG]]="","",12),LEFT(db[[#This Row],[QTY/ CTN TG]],SEARCH(" ",db[[#This Row],[QTY/ CTN TG]],1)-1))</f>
        <v/>
      </c>
      <c r="Z26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81" s="40" t="str">
        <f>IF(db[[#This Row],[STN K]]="","",IF(db[[#This Row],[STN TG]]="LSN",12,""))</f>
        <v/>
      </c>
      <c r="AB2681" s="40" t="str">
        <f>IF(db[[#This Row],[STN TG]]="LSN","PCS","")</f>
        <v/>
      </c>
      <c r="AC2681" s="40">
        <f>db[[#This Row],[QTY B]]*IF(db[[#This Row],[QTY TG]]="",1,db[[#This Row],[QTY TG]])*IF(db[[#This Row],[QTY K]]="",1,db[[#This Row],[QTY K]])</f>
        <v>200</v>
      </c>
      <c r="AD2681" s="40" t="str">
        <f>IF(db[[#This Row],[STN K]]="",IF(db[[#This Row],[STN TG]]="",db[[#This Row],[STN B]],db[[#This Row],[STN TG]]),db[[#This Row],[STN K]])</f>
        <v>BOX</v>
      </c>
      <c r="AE2681" s="40"/>
    </row>
    <row r="2682" spans="1:31" x14ac:dyDescent="0.25">
      <c r="A2682" s="40">
        <f t="shared" si="41"/>
        <v>2681</v>
      </c>
      <c r="B2682" s="5" t="str">
        <f>LOWER(SUBSTITUTE(SUBSTITUTE(SUBSTITUTE(SUBSTITUTE(SUBSTITUTE(SUBSTITUTE(SUBSTITUTE(SUBSTITUTE(db[[#This Row],[NB BM]]," ",),".",""),"-",""),"(",""),")",""),"/",""),"""",""),"+",""))</f>
        <v>markerwbsdis530vpbiru</v>
      </c>
      <c r="C2682" s="5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D2682" s="5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E268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markerwbsdis530vpbiru1pak12setartomoro</v>
      </c>
      <c r="F268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sdiwbmarkers530vpbiru1pak12set</v>
      </c>
      <c r="G2682" s="5" t="str">
        <f>db[[#This Row],[NB NOTA_C]]&amp;LOWER(SUBSTITUTE(SUBSTITUTE(SUBSTITUTE(SUBSTITUTE(SUBSTITUTE(SUBSTITUTE(SUBSTITUTE(SUBSTITUTE(SUBSTITUTE(db[[#This Row],[FAKTUR]]," ",),".",""),"-",""),"(",""),")",""),",",""),"/",""),"""",""),"+",""))</f>
        <v>sdiwbmarkers530vpbiruartomoro</v>
      </c>
      <c r="H268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sdiwbmarkers530vpbiru1pak12setartomoro</v>
      </c>
      <c r="I2682" s="2" t="s">
        <v>3108</v>
      </c>
      <c r="J2682" s="2" t="s">
        <v>3107</v>
      </c>
      <c r="K2682" s="14" t="s">
        <v>3929</v>
      </c>
      <c r="L2682" s="2" t="s">
        <v>1335</v>
      </c>
      <c r="M2682" s="33" t="e">
        <f>IF(db[[#This Row],[NB NOTA_C]]="","",COUNTIF([2]!B_MSK[concat],db[[#This Row],[NB NOTA_C]]))</f>
        <v>#REF!</v>
      </c>
      <c r="N2682" s="9" t="s">
        <v>1844</v>
      </c>
      <c r="O2682" s="5" t="s">
        <v>3109</v>
      </c>
      <c r="P2682" s="2" t="s">
        <v>2448</v>
      </c>
      <c r="Q2682" s="5"/>
      <c r="R2682" s="5" t="str">
        <f>IF(db[[#This Row],[QTY/ CTN]]="","",SUBSTITUTE(SUBSTITUTE(SUBSTITUTE(db[[#This Row],[QTY/ CTN]]," ","_",2),"(",""),")","")&amp;"_")</f>
        <v>1 PAK_12 SET_</v>
      </c>
      <c r="S2682" s="5">
        <f>IF(db[[#This Row],[H_QTY/ CTN]]="","",SEARCH("_",db[[#This Row],[H_QTY/ CTN]]))</f>
        <v>6</v>
      </c>
      <c r="T2682" s="5">
        <f>IF(db[[#This Row],[H_QTY/ CTN]]="","",LEN(db[[#This Row],[H_QTY/ CTN]]))</f>
        <v>13</v>
      </c>
      <c r="U2682" s="40" t="str">
        <f>IF(db[[#This Row],[H_QTY/ CTN]]="","",LEFT(db[[#This Row],[H_QTY/ CTN]],db[[#This Row],[H_1]]-1))</f>
        <v>1 PAK</v>
      </c>
      <c r="V2682" s="40" t="str">
        <f>IF(NOT(db[[#This Row],[H_1]]=db[[#This Row],[H_2]]),MID(db[[#This Row],[H_QTY/ CTN]],db[[#This Row],[H_1]]+1,db[[#This Row],[H_2]]-db[[#This Row],[H_1]]-1),"")</f>
        <v>12 SET</v>
      </c>
      <c r="W2682" s="40" t="str">
        <f>IF(db[[#This Row],[QTY/ CTN B]]="","",LEFT(db[[#This Row],[QTY/ CTN B]],SEARCH(" ",db[[#This Row],[QTY/ CTN B]],1)-1))</f>
        <v>1</v>
      </c>
      <c r="X2682" s="40" t="str">
        <f>IF(db[[#This Row],[QTY/ CTN B]]="","",RIGHT(db[[#This Row],[QTY/ CTN B]],LEN(db[[#This Row],[QTY/ CTN B]])-SEARCH(" ",db[[#This Row],[QTY/ CTN B]],1)))</f>
        <v>PAK</v>
      </c>
      <c r="Y2682" s="40" t="str">
        <f>IF(db[[#This Row],[QTY/ CTN TG]]="",IF(db[[#This Row],[STN TG]]="","",12),LEFT(db[[#This Row],[QTY/ CTN TG]],SEARCH(" ",db[[#This Row],[QTY/ CTN TG]],1)-1))</f>
        <v>12</v>
      </c>
      <c r="Z26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682" s="40" t="str">
        <f>IF(db[[#This Row],[STN K]]="","",IF(db[[#This Row],[STN TG]]="LSN",12,""))</f>
        <v/>
      </c>
      <c r="AB2682" s="40" t="str">
        <f>IF(db[[#This Row],[STN TG]]="LSN","PCS","")</f>
        <v/>
      </c>
      <c r="AC2682" s="40">
        <f>db[[#This Row],[QTY B]]*IF(db[[#This Row],[QTY TG]]="",1,db[[#This Row],[QTY TG]])*IF(db[[#This Row],[QTY K]]="",1,db[[#This Row],[QTY K]])</f>
        <v>12</v>
      </c>
      <c r="AD2682" s="40" t="str">
        <f>IF(db[[#This Row],[STN K]]="",IF(db[[#This Row],[STN TG]]="",db[[#This Row],[STN B]],db[[#This Row],[STN TG]]),db[[#This Row],[STN K]])</f>
        <v>SET</v>
      </c>
      <c r="AE2682" s="40"/>
    </row>
    <row r="2683" spans="1:31" x14ac:dyDescent="0.25">
      <c r="A2683" s="40">
        <f t="shared" si="41"/>
        <v>2682</v>
      </c>
      <c r="B2683" s="5" t="str">
        <f>LOWER(SUBSTITUTE(SUBSTITUTE(SUBSTITUTE(SUBSTITUTE(SUBSTITUTE(SUBSTITUTE(SUBSTITUTE(SUBSTITUTE(db[[#This Row],[NB BM]]," ",),".",""),"-",""),"(",""),")",""),"/",""),"""",""),"+",""))</f>
        <v>markerwbsdis530vphitam</v>
      </c>
      <c r="C2683" s="5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D2683" s="5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E268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markerwbsdis530vphitamartomoro</v>
      </c>
      <c r="F268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sdiwbmarkers530vphitam</v>
      </c>
      <c r="G2683" s="5" t="str">
        <f>db[[#This Row],[NB NOTA_C]]&amp;LOWER(SUBSTITUTE(SUBSTITUTE(SUBSTITUTE(SUBSTITUTE(SUBSTITUTE(SUBSTITUTE(SUBSTITUTE(SUBSTITUTE(SUBSTITUTE(db[[#This Row],[FAKTUR]]," ",),".",""),"-",""),"(",""),")",""),",",""),"/",""),"""",""),"+",""))</f>
        <v>sdiwbmarkers530vphitamartomoro</v>
      </c>
      <c r="H268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sdiwbmarkers530vphitamartomoro</v>
      </c>
      <c r="I2683" s="2" t="s">
        <v>4005</v>
      </c>
      <c r="J2683" s="2" t="s">
        <v>3889</v>
      </c>
      <c r="K2683" s="14" t="s">
        <v>3930</v>
      </c>
      <c r="L2683" s="2" t="s">
        <v>1335</v>
      </c>
      <c r="M2683" s="33" t="e">
        <f>IF(db[[#This Row],[NB NOTA_C]]="","",COUNTIF([2]!B_MSK[concat],db[[#This Row],[NB NOTA_C]]))</f>
        <v>#REF!</v>
      </c>
      <c r="N2683" s="9" t="s">
        <v>1844</v>
      </c>
      <c r="O2683" s="5" t="s">
        <v>2957</v>
      </c>
      <c r="P2683" s="2" t="s">
        <v>2448</v>
      </c>
      <c r="Q2683" s="5"/>
      <c r="R2683" s="5" t="str">
        <f>IF(db[[#This Row],[QTY/ CTN]]="","",SUBSTITUTE(SUBSTITUTE(SUBSTITUTE(db[[#This Row],[QTY/ CTN]]," ","_",2),"(",""),")","")&amp;"_")</f>
        <v>-_</v>
      </c>
      <c r="S2683" s="5">
        <f>IF(db[[#This Row],[H_QTY/ CTN]]="","",SEARCH("_",db[[#This Row],[H_QTY/ CTN]]))</f>
        <v>2</v>
      </c>
      <c r="T2683" s="5">
        <f>IF(db[[#This Row],[H_QTY/ CTN]]="","",LEN(db[[#This Row],[H_QTY/ CTN]]))</f>
        <v>2</v>
      </c>
      <c r="U2683" s="40" t="str">
        <f>IF(db[[#This Row],[H_QTY/ CTN]]="","",LEFT(db[[#This Row],[H_QTY/ CTN]],db[[#This Row],[H_1]]-1))</f>
        <v>-</v>
      </c>
      <c r="V2683" s="40" t="str">
        <f>IF(NOT(db[[#This Row],[H_1]]=db[[#This Row],[H_2]]),MID(db[[#This Row],[H_QTY/ CTN]],db[[#This Row],[H_1]]+1,db[[#This Row],[H_2]]-db[[#This Row],[H_1]]-1),"")</f>
        <v/>
      </c>
      <c r="W2683" s="40" t="e">
        <f>IF(db[[#This Row],[QTY/ CTN B]]="","",LEFT(db[[#This Row],[QTY/ CTN B]],SEARCH(" ",db[[#This Row],[QTY/ CTN B]],1)-1))</f>
        <v>#VALUE!</v>
      </c>
      <c r="X2683" s="40" t="e">
        <f>IF(db[[#This Row],[QTY/ CTN B]]="","",RIGHT(db[[#This Row],[QTY/ CTN B]],LEN(db[[#This Row],[QTY/ CTN B]])-SEARCH(" ",db[[#This Row],[QTY/ CTN B]],1)))</f>
        <v>#VALUE!</v>
      </c>
      <c r="Y2683" s="40" t="e">
        <f>IF(db[[#This Row],[QTY/ CTN TG]]="",IF(db[[#This Row],[STN TG]]="","",12),LEFT(db[[#This Row],[QTY/ CTN TG]],SEARCH(" ",db[[#This Row],[QTY/ CTN TG]],1)-1))</f>
        <v>#VALUE!</v>
      </c>
      <c r="Z2683" s="40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AA2683" s="40" t="e">
        <f>IF(db[[#This Row],[STN K]]="","",IF(db[[#This Row],[STN TG]]="LSN",12,""))</f>
        <v>#VALUE!</v>
      </c>
      <c r="AB2683" s="40" t="e">
        <f>IF(db[[#This Row],[STN TG]]="LSN","PCS","")</f>
        <v>#VALUE!</v>
      </c>
      <c r="AC2683" s="40" t="e">
        <f>db[[#This Row],[QTY B]]*IF(db[[#This Row],[QTY TG]]="",1,db[[#This Row],[QTY TG]])*IF(db[[#This Row],[QTY K]]="",1,db[[#This Row],[QTY K]])</f>
        <v>#VALUE!</v>
      </c>
      <c r="AD2683" s="40" t="e">
        <f>IF(db[[#This Row],[STN K]]="",IF(db[[#This Row],[STN TG]]="",db[[#This Row],[STN B]],db[[#This Row],[STN TG]]),db[[#This Row],[STN K]])</f>
        <v>#VALUE!</v>
      </c>
      <c r="AE2683" s="40"/>
    </row>
    <row r="2684" spans="1:31" x14ac:dyDescent="0.25">
      <c r="A2684" s="78">
        <f t="shared" si="41"/>
        <v>2683</v>
      </c>
      <c r="B2684" s="79" t="str">
        <f>LOWER(SUBSTITUTE(SUBSTITUTE(SUBSTITUTE(SUBSTITUTE(SUBSTITUTE(SUBSTITUTE(SUBSTITUTE(SUBSTITUTE(db[[#This Row],[NB BM]]," ",),".",""),"-",""),"(",""),")",""),"/",""),"""",""),"+",""))</f>
        <v>stampsetyz1603hverygood</v>
      </c>
      <c r="C2684" s="79" t="str">
        <f>LOWER(SUBSTITUTE(SUBSTITUTE(SUBSTITUTE(SUBSTITUTE(SUBSTITUTE(SUBSTITUTE(SUBSTITUTE(SUBSTITUTE(SUBSTITUTE(db[[#This Row],[NB NOTA]]," ",),".",""),"-",""),"(",""),")",""),",",""),"/",""),"""",""),"+",""))</f>
        <v>sealstampsetyz1603hverygoodisi10</v>
      </c>
      <c r="D2684" s="79" t="str">
        <f>LOWER(SUBSTITUTE(SUBSTITUTE(SUBSTITUTE(SUBSTITUTE(SUBSTITUTE(SUBSTITUTE(SUBSTITUTE(SUBSTITUTE(SUBSTITUTE(db[[#This Row],[NB PAJAK]]," ",""),"-",""),"(",""),")",""),".",""),",",""),"/",""),"""",""),"+",""))</f>
        <v/>
      </c>
      <c r="E2684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stampsetyz1603hverygood216setuntana</v>
      </c>
      <c r="F2684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sealstampsetyz1603hverygoodisi10216set</v>
      </c>
      <c r="G2684" s="79" t="str">
        <f>db[[#This Row],[NB NOTA_C]]&amp;LOWER(SUBSTITUTE(SUBSTITUTE(SUBSTITUTE(SUBSTITUTE(SUBSTITUTE(SUBSTITUTE(SUBSTITUTE(SUBSTITUTE(SUBSTITUTE(db[[#This Row],[FAKTUR]]," ",),".",""),"-",""),"(",""),")",""),",",""),"/",""),"""",""),"+",""))</f>
        <v>sealstampsetyz1603hverygoodisi10untana</v>
      </c>
      <c r="H2684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sealstampsetyz1603hverygoodisi10216setuntana</v>
      </c>
      <c r="I2684" s="70" t="s">
        <v>7152</v>
      </c>
      <c r="J2684" s="70" t="s">
        <v>7147</v>
      </c>
      <c r="K2684" s="71"/>
      <c r="L2684" s="70" t="s">
        <v>1336</v>
      </c>
      <c r="M2684" s="80" t="e">
        <f>IF(db[[#This Row],[NB NOTA_C]]="","",COUNTIF([2]!B_MSK[concat],db[[#This Row],[NB NOTA_C]]))</f>
        <v>#REF!</v>
      </c>
      <c r="N2684" s="81" t="s">
        <v>2729</v>
      </c>
      <c r="O2684" s="79" t="s">
        <v>7157</v>
      </c>
      <c r="P2684" s="70" t="s">
        <v>2449</v>
      </c>
      <c r="Q2684" s="79"/>
      <c r="R2684" s="79" t="str">
        <f>IF(db[[#This Row],[QTY/ CTN]]="","",SUBSTITUTE(SUBSTITUTE(SUBSTITUTE(db[[#This Row],[QTY/ CTN]]," ","_",2),"(",""),")","")&amp;"_")</f>
        <v>216 SET_</v>
      </c>
      <c r="S2684" s="79">
        <f>IF(db[[#This Row],[H_QTY/ CTN]]="","",SEARCH("_",db[[#This Row],[H_QTY/ CTN]]))</f>
        <v>8</v>
      </c>
      <c r="T2684" s="79">
        <f>IF(db[[#This Row],[H_QTY/ CTN]]="","",LEN(db[[#This Row],[H_QTY/ CTN]]))</f>
        <v>8</v>
      </c>
      <c r="U2684" s="78" t="str">
        <f>IF(db[[#This Row],[H_QTY/ CTN]]="","",LEFT(db[[#This Row],[H_QTY/ CTN]],db[[#This Row],[H_1]]-1))</f>
        <v>216 SET</v>
      </c>
      <c r="V2684" s="78" t="str">
        <f>IF(NOT(db[[#This Row],[H_1]]=db[[#This Row],[H_2]]),MID(db[[#This Row],[H_QTY/ CTN]],db[[#This Row],[H_1]]+1,db[[#This Row],[H_2]]-db[[#This Row],[H_1]]-1),"")</f>
        <v/>
      </c>
      <c r="W2684" s="78" t="str">
        <f>IF(db[[#This Row],[QTY/ CTN B]]="","",LEFT(db[[#This Row],[QTY/ CTN B]],SEARCH(" ",db[[#This Row],[QTY/ CTN B]],1)-1))</f>
        <v>216</v>
      </c>
      <c r="X2684" s="78" t="str">
        <f>IF(db[[#This Row],[QTY/ CTN B]]="","",RIGHT(db[[#This Row],[QTY/ CTN B]],LEN(db[[#This Row],[QTY/ CTN B]])-SEARCH(" ",db[[#This Row],[QTY/ CTN B]],1)))</f>
        <v>SET</v>
      </c>
      <c r="Y2684" s="78" t="str">
        <f>IF(db[[#This Row],[QTY/ CTN TG]]="",IF(db[[#This Row],[STN TG]]="","",12),LEFT(db[[#This Row],[QTY/ CTN TG]],SEARCH(" ",db[[#This Row],[QTY/ CTN TG]],1)-1))</f>
        <v/>
      </c>
      <c r="Z2684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84" s="78" t="str">
        <f>IF(db[[#This Row],[STN K]]="","",IF(db[[#This Row],[STN TG]]="LSN",12,""))</f>
        <v/>
      </c>
      <c r="AB2684" s="78" t="str">
        <f>IF(db[[#This Row],[STN TG]]="LSN","PCS","")</f>
        <v/>
      </c>
      <c r="AC2684" s="78">
        <f>db[[#This Row],[QTY B]]*IF(db[[#This Row],[QTY TG]]="",1,db[[#This Row],[QTY TG]])*IF(db[[#This Row],[QTY K]]="",1,db[[#This Row],[QTY K]])</f>
        <v>216</v>
      </c>
      <c r="AD2684" s="78" t="str">
        <f>IF(db[[#This Row],[STN K]]="",IF(db[[#This Row],[STN TG]]="",db[[#This Row],[STN B]],db[[#This Row],[STN TG]]),db[[#This Row],[STN K]])</f>
        <v>SET</v>
      </c>
      <c r="AE2684" s="78"/>
    </row>
    <row r="2685" spans="1:31" x14ac:dyDescent="0.25">
      <c r="A2685" s="40">
        <f t="shared" si="41"/>
        <v>2684</v>
      </c>
      <c r="B2685" s="94" t="str">
        <f>LOWER(SUBSTITUTE(SUBSTITUTE(SUBSTITUTE(SUBSTITUTE(SUBSTITUTE(SUBSTITUTE(SUBSTITUTE(SUBSTITUTE(db[[#This Row],[NB BM]]," ",),".",""),"-",""),"(",""),")",""),"/",""),"""",""),"+",""))</f>
        <v>garisansegitigabtno10</v>
      </c>
      <c r="C2685" s="94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D2685" s="94" t="str">
        <f>LOWER(SUBSTITUTE(SUBSTITUTE(SUBSTITUTE(SUBSTITUTE(SUBSTITUTE(SUBSTITUTE(SUBSTITUTE(SUBSTITUTE(SUBSTITUTE(db[[#This Row],[NB PAJAK]]," ",""),"-",""),"(",""),")",""),".",""),",",""),"/",""),"""",""),"+",""))</f>
        <v/>
      </c>
      <c r="E2685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garisansegitigabtno1016lsnuntana</v>
      </c>
      <c r="F2685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segitigabtno1016lsn</v>
      </c>
      <c r="G2685" s="94" t="str">
        <f>db[[#This Row],[NB NOTA_C]]&amp;LOWER(SUBSTITUTE(SUBSTITUTE(SUBSTITUTE(SUBSTITUTE(SUBSTITUTE(SUBSTITUTE(SUBSTITUTE(SUBSTITUTE(SUBSTITUTE(db[[#This Row],[FAKTUR]]," ",),".",""),"-",""),"(",""),")",""),",",""),"/",""),"""",""),"+",""))</f>
        <v>segitigabtno10untana</v>
      </c>
      <c r="H2685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segitigabtno1016lsnuntana</v>
      </c>
      <c r="I2685" s="6" t="s">
        <v>892</v>
      </c>
      <c r="J2685" s="6" t="s">
        <v>1107</v>
      </c>
      <c r="K2685" s="14"/>
      <c r="L2685" s="2" t="s">
        <v>1336</v>
      </c>
      <c r="M2685" s="34" t="e">
        <f>IF(db[[#This Row],[NB NOTA_C]]="","",COUNTIF([2]!B_MSK[concat],db[[#This Row],[NB NOTA_C]]))</f>
        <v>#REF!</v>
      </c>
      <c r="N2685" s="14" t="s">
        <v>1359</v>
      </c>
      <c r="O2685" s="2" t="s">
        <v>1447</v>
      </c>
      <c r="P2685" s="2" t="s">
        <v>2424</v>
      </c>
      <c r="R2685" s="2" t="str">
        <f>IF(db[[#This Row],[QTY/ CTN]]="","",SUBSTITUTE(SUBSTITUTE(SUBSTITUTE(db[[#This Row],[QTY/ CTN]]," ","_",2),"(",""),")","")&amp;"_")</f>
        <v>16 LSN_</v>
      </c>
      <c r="S2685" s="2">
        <f>IF(db[[#This Row],[H_QTY/ CTN]]="","",SEARCH("_",db[[#This Row],[H_QTY/ CTN]]))</f>
        <v>7</v>
      </c>
      <c r="T2685" s="2">
        <f>IF(db[[#This Row],[H_QTY/ CTN]]="","",LEN(db[[#This Row],[H_QTY/ CTN]]))</f>
        <v>7</v>
      </c>
      <c r="U2685" s="41" t="str">
        <f>IF(db[[#This Row],[H_QTY/ CTN]]="","",LEFT(db[[#This Row],[H_QTY/ CTN]],db[[#This Row],[H_1]]-1))</f>
        <v>16 LSN</v>
      </c>
      <c r="V2685" s="40" t="str">
        <f>IF(NOT(db[[#This Row],[H_1]]=db[[#This Row],[H_2]]),MID(db[[#This Row],[H_QTY/ CTN]],db[[#This Row],[H_1]]+1,db[[#This Row],[H_2]]-db[[#This Row],[H_1]]-1),"")</f>
        <v/>
      </c>
      <c r="W2685" s="40" t="str">
        <f>IF(db[[#This Row],[QTY/ CTN B]]="","",LEFT(db[[#This Row],[QTY/ CTN B]],SEARCH(" ",db[[#This Row],[QTY/ CTN B]],1)-1))</f>
        <v>16</v>
      </c>
      <c r="X2685" s="40" t="str">
        <f>IF(db[[#This Row],[QTY/ CTN B]]="","",RIGHT(db[[#This Row],[QTY/ CTN B]],LEN(db[[#This Row],[QTY/ CTN B]])-SEARCH(" ",db[[#This Row],[QTY/ CTN B]],1)))</f>
        <v>LSN</v>
      </c>
      <c r="Y2685" s="40">
        <f>IF(db[[#This Row],[QTY/ CTN TG]]="",IF(db[[#This Row],[STN TG]]="","",12),LEFT(db[[#This Row],[QTY/ CTN TG]],SEARCH(" ",db[[#This Row],[QTY/ CTN TG]],1)-1))</f>
        <v>12</v>
      </c>
      <c r="Z26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85" s="40" t="str">
        <f>IF(db[[#This Row],[STN K]]="","",IF(db[[#This Row],[STN TG]]="LSN",12,""))</f>
        <v/>
      </c>
      <c r="AB2685" s="40" t="str">
        <f>IF(db[[#This Row],[STN TG]]="LSN","PCS","")</f>
        <v/>
      </c>
      <c r="AC2685" s="40">
        <f>db[[#This Row],[QTY B]]*IF(db[[#This Row],[QTY TG]]="",1,db[[#This Row],[QTY TG]])*IF(db[[#This Row],[QTY K]]="",1,db[[#This Row],[QTY K]])</f>
        <v>192</v>
      </c>
      <c r="AD2685" s="40" t="str">
        <f>IF(db[[#This Row],[STN K]]="",IF(db[[#This Row],[STN TG]]="",db[[#This Row],[STN B]],db[[#This Row],[STN TG]]),db[[#This Row],[STN K]])</f>
        <v>PCS</v>
      </c>
      <c r="AE2685" s="40"/>
    </row>
    <row r="2686" spans="1:31" x14ac:dyDescent="0.25">
      <c r="A2686" s="40">
        <f t="shared" si="41"/>
        <v>2685</v>
      </c>
      <c r="B2686" s="5" t="str">
        <f>LOWER(SUBSTITUTE(SUBSTITUTE(SUBSTITUTE(SUBSTITUTE(SUBSTITUTE(SUBSTITUTE(SUBSTITUTE(SUBSTITUTE(db[[#This Row],[NB BM]]," ",),".",""),"-",""),"(",""),")",""),"/",""),"""",""),"+",""))</f>
        <v>garisansegitigabtno12</v>
      </c>
      <c r="C2686" s="5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D2686" s="5" t="str">
        <f>LOWER(SUBSTITUTE(SUBSTITUTE(SUBSTITUTE(SUBSTITUTE(SUBSTITUTE(SUBSTITUTE(SUBSTITUTE(SUBSTITUTE(SUBSTITUTE(db[[#This Row],[NB PAJAK]]," ",""),"-",""),"(",""),")",""),".",""),",",""),"/",""),"""",""),"+",""))</f>
        <v/>
      </c>
      <c r="E268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garisansegitigabtno1216lsnuntana</v>
      </c>
      <c r="F268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segitigabtno1216lsn</v>
      </c>
      <c r="G2686" s="5" t="str">
        <f>db[[#This Row],[NB NOTA_C]]&amp;LOWER(SUBSTITUTE(SUBSTITUTE(SUBSTITUTE(SUBSTITUTE(SUBSTITUTE(SUBSTITUTE(SUBSTITUTE(SUBSTITUTE(SUBSTITUTE(db[[#This Row],[FAKTUR]]," ",),".",""),"-",""),"(",""),")",""),",",""),"/",""),"""",""),"+",""))</f>
        <v>segitigabtno12untana</v>
      </c>
      <c r="H268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segitigabtno1216lsnuntana</v>
      </c>
      <c r="I2686" s="2" t="s">
        <v>1598</v>
      </c>
      <c r="J2686" s="2" t="s">
        <v>2872</v>
      </c>
      <c r="K2686" s="14"/>
      <c r="L2686" s="2" t="s">
        <v>1336</v>
      </c>
      <c r="M2686" s="34" t="e">
        <f>IF(db[[#This Row],[NB NOTA_C]]="","",COUNTIF([2]!B_MSK[concat],db[[#This Row],[NB NOTA_C]]))</f>
        <v>#REF!</v>
      </c>
      <c r="N2686" s="9" t="s">
        <v>1359</v>
      </c>
      <c r="O2686" s="5" t="s">
        <v>1447</v>
      </c>
      <c r="P2686" s="2" t="s">
        <v>2424</v>
      </c>
      <c r="R2686" s="2" t="str">
        <f>IF(db[[#This Row],[QTY/ CTN]]="","",SUBSTITUTE(SUBSTITUTE(SUBSTITUTE(db[[#This Row],[QTY/ CTN]]," ","_",2),"(",""),")","")&amp;"_")</f>
        <v>16 LSN_</v>
      </c>
      <c r="S2686" s="2">
        <f>IF(db[[#This Row],[H_QTY/ CTN]]="","",SEARCH("_",db[[#This Row],[H_QTY/ CTN]]))</f>
        <v>7</v>
      </c>
      <c r="T2686" s="2">
        <f>IF(db[[#This Row],[H_QTY/ CTN]]="","",LEN(db[[#This Row],[H_QTY/ CTN]]))</f>
        <v>7</v>
      </c>
      <c r="U2686" s="41" t="str">
        <f>IF(db[[#This Row],[H_QTY/ CTN]]="","",LEFT(db[[#This Row],[H_QTY/ CTN]],db[[#This Row],[H_1]]-1))</f>
        <v>16 LSN</v>
      </c>
      <c r="V2686" s="40" t="str">
        <f>IF(NOT(db[[#This Row],[H_1]]=db[[#This Row],[H_2]]),MID(db[[#This Row],[H_QTY/ CTN]],db[[#This Row],[H_1]]+1,db[[#This Row],[H_2]]-db[[#This Row],[H_1]]-1),"")</f>
        <v/>
      </c>
      <c r="W2686" s="40" t="str">
        <f>IF(db[[#This Row],[QTY/ CTN B]]="","",LEFT(db[[#This Row],[QTY/ CTN B]],SEARCH(" ",db[[#This Row],[QTY/ CTN B]],1)-1))</f>
        <v>16</v>
      </c>
      <c r="X2686" s="40" t="str">
        <f>IF(db[[#This Row],[QTY/ CTN B]]="","",RIGHT(db[[#This Row],[QTY/ CTN B]],LEN(db[[#This Row],[QTY/ CTN B]])-SEARCH(" ",db[[#This Row],[QTY/ CTN B]],1)))</f>
        <v>LSN</v>
      </c>
      <c r="Y2686" s="40">
        <f>IF(db[[#This Row],[QTY/ CTN TG]]="",IF(db[[#This Row],[STN TG]]="","",12),LEFT(db[[#This Row],[QTY/ CTN TG]],SEARCH(" ",db[[#This Row],[QTY/ CTN TG]],1)-1))</f>
        <v>12</v>
      </c>
      <c r="Z26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86" s="40" t="str">
        <f>IF(db[[#This Row],[STN K]]="","",IF(db[[#This Row],[STN TG]]="LSN",12,""))</f>
        <v/>
      </c>
      <c r="AB2686" s="40" t="str">
        <f>IF(db[[#This Row],[STN TG]]="LSN","PCS","")</f>
        <v/>
      </c>
      <c r="AC2686" s="40">
        <f>db[[#This Row],[QTY B]]*IF(db[[#This Row],[QTY TG]]="",1,db[[#This Row],[QTY TG]])*IF(db[[#This Row],[QTY K]]="",1,db[[#This Row],[QTY K]])</f>
        <v>192</v>
      </c>
      <c r="AD2686" s="40" t="str">
        <f>IF(db[[#This Row],[STN K]]="",IF(db[[#This Row],[STN TG]]="",db[[#This Row],[STN B]],db[[#This Row],[STN TG]]),db[[#This Row],[STN K]])</f>
        <v>PCS</v>
      </c>
      <c r="AE2686" s="40"/>
    </row>
    <row r="2687" spans="1:31" x14ac:dyDescent="0.25">
      <c r="A2687" s="40">
        <f t="shared" si="41"/>
        <v>2686</v>
      </c>
      <c r="B2687" s="5" t="str">
        <f>LOWER(SUBSTITUTE(SUBSTITUTE(SUBSTITUTE(SUBSTITUTE(SUBSTITUTE(SUBSTITUTE(SUBSTITUTE(SUBSTITUTE(db[[#This Row],[NB BM]]," ",),".",""),"-",""),"(",""),")",""),"/",""),"""",""),"+",""))</f>
        <v>garisansegitigabt15</v>
      </c>
      <c r="C2687" s="5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D2687" s="5" t="str">
        <f>LOWER(SUBSTITUTE(SUBSTITUTE(SUBSTITUTE(SUBSTITUTE(SUBSTITUTE(SUBSTITUTE(SUBSTITUTE(SUBSTITUTE(SUBSTITUTE(db[[#This Row],[NB PAJAK]]," ",""),"-",""),"(",""),")",""),".",""),",",""),"/",""),"""",""),"+",""))</f>
        <v/>
      </c>
      <c r="E268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garisansegitigabt156lsnuntana</v>
      </c>
      <c r="F268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segitigabtno156lsn</v>
      </c>
      <c r="G2687" s="5" t="str">
        <f>db[[#This Row],[NB NOTA_C]]&amp;LOWER(SUBSTITUTE(SUBSTITUTE(SUBSTITUTE(SUBSTITUTE(SUBSTITUTE(SUBSTITUTE(SUBSTITUTE(SUBSTITUTE(SUBSTITUTE(db[[#This Row],[FAKTUR]]," ",),".",""),"-",""),"(",""),")",""),",",""),"/",""),"""",""),"+",""))</f>
        <v>segitigabtno15untana</v>
      </c>
      <c r="H268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segitigabtno156lsnuntana</v>
      </c>
      <c r="I2687" s="2" t="s">
        <v>890</v>
      </c>
      <c r="J2687" s="2" t="s">
        <v>1106</v>
      </c>
      <c r="K2687" s="14"/>
      <c r="L2687" s="2" t="s">
        <v>1336</v>
      </c>
      <c r="M2687" s="34" t="e">
        <f>IF(db[[#This Row],[NB NOTA_C]]="","",COUNTIF([2]!B_MSK[concat],db[[#This Row],[NB NOTA_C]]))</f>
        <v>#REF!</v>
      </c>
      <c r="N2687" s="14" t="s">
        <v>1359</v>
      </c>
      <c r="O2687" s="2" t="s">
        <v>1414</v>
      </c>
      <c r="P2687" s="2" t="s">
        <v>2424</v>
      </c>
      <c r="R2687" s="2" t="str">
        <f>IF(db[[#This Row],[QTY/ CTN]]="","",SUBSTITUTE(SUBSTITUTE(SUBSTITUTE(db[[#This Row],[QTY/ CTN]]," ","_",2),"(",""),")","")&amp;"_")</f>
        <v>6 LSN_</v>
      </c>
      <c r="S2687" s="2">
        <f>IF(db[[#This Row],[H_QTY/ CTN]]="","",SEARCH("_",db[[#This Row],[H_QTY/ CTN]]))</f>
        <v>6</v>
      </c>
      <c r="T2687" s="2">
        <f>IF(db[[#This Row],[H_QTY/ CTN]]="","",LEN(db[[#This Row],[H_QTY/ CTN]]))</f>
        <v>6</v>
      </c>
      <c r="U2687" s="41" t="str">
        <f>IF(db[[#This Row],[H_QTY/ CTN]]="","",LEFT(db[[#This Row],[H_QTY/ CTN]],db[[#This Row],[H_1]]-1))</f>
        <v>6 LSN</v>
      </c>
      <c r="V2687" s="40" t="str">
        <f>IF(NOT(db[[#This Row],[H_1]]=db[[#This Row],[H_2]]),MID(db[[#This Row],[H_QTY/ CTN]],db[[#This Row],[H_1]]+1,db[[#This Row],[H_2]]-db[[#This Row],[H_1]]-1),"")</f>
        <v/>
      </c>
      <c r="W2687" s="40" t="str">
        <f>IF(db[[#This Row],[QTY/ CTN B]]="","",LEFT(db[[#This Row],[QTY/ CTN B]],SEARCH(" ",db[[#This Row],[QTY/ CTN B]],1)-1))</f>
        <v>6</v>
      </c>
      <c r="X2687" s="40" t="str">
        <f>IF(db[[#This Row],[QTY/ CTN B]]="","",RIGHT(db[[#This Row],[QTY/ CTN B]],LEN(db[[#This Row],[QTY/ CTN B]])-SEARCH(" ",db[[#This Row],[QTY/ CTN B]],1)))</f>
        <v>LSN</v>
      </c>
      <c r="Y2687" s="40">
        <f>IF(db[[#This Row],[QTY/ CTN TG]]="",IF(db[[#This Row],[STN TG]]="","",12),LEFT(db[[#This Row],[QTY/ CTN TG]],SEARCH(" ",db[[#This Row],[QTY/ CTN TG]],1)-1))</f>
        <v>12</v>
      </c>
      <c r="Z26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87" s="40" t="str">
        <f>IF(db[[#This Row],[STN K]]="","",IF(db[[#This Row],[STN TG]]="LSN",12,""))</f>
        <v/>
      </c>
      <c r="AB2687" s="40" t="str">
        <f>IF(db[[#This Row],[STN TG]]="LSN","PCS","")</f>
        <v/>
      </c>
      <c r="AC2687" s="40">
        <f>db[[#This Row],[QTY B]]*IF(db[[#This Row],[QTY TG]]="",1,db[[#This Row],[QTY TG]])*IF(db[[#This Row],[QTY K]]="",1,db[[#This Row],[QTY K]])</f>
        <v>72</v>
      </c>
      <c r="AD2687" s="40" t="str">
        <f>IF(db[[#This Row],[STN K]]="",IF(db[[#This Row],[STN TG]]="",db[[#This Row],[STN B]],db[[#This Row],[STN TG]]),db[[#This Row],[STN K]])</f>
        <v>PCS</v>
      </c>
      <c r="AE2687" s="40"/>
    </row>
    <row r="2688" spans="1:31" x14ac:dyDescent="0.25">
      <c r="A2688" s="40">
        <f t="shared" si="41"/>
        <v>2687</v>
      </c>
      <c r="B2688" s="5" t="str">
        <f>LOWER(SUBSTITUTE(SUBSTITUTE(SUBSTITUTE(SUBSTITUTE(SUBSTITUTE(SUBSTITUTE(SUBSTITUTE(SUBSTITUTE(db[[#This Row],[NB BM]]," ",),".",""),"-",""),"(",""),")",""),"/",""),"""",""),"+",""))</f>
        <v>garisansegitigabt18</v>
      </c>
      <c r="C2688" s="5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D2688" s="5" t="str">
        <f>LOWER(SUBSTITUTE(SUBSTITUTE(SUBSTITUTE(SUBSTITUTE(SUBSTITUTE(SUBSTITUTE(SUBSTITUTE(SUBSTITUTE(SUBSTITUTE(db[[#This Row],[NB PAJAK]]," ",""),"-",""),"(",""),")",""),".",""),",",""),"/",""),"""",""),"+",""))</f>
        <v/>
      </c>
      <c r="E268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garisansegitigabt186lsnuntana</v>
      </c>
      <c r="F268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segitigabtno186lsn</v>
      </c>
      <c r="G2688" s="5" t="str">
        <f>db[[#This Row],[NB NOTA_C]]&amp;LOWER(SUBSTITUTE(SUBSTITUTE(SUBSTITUTE(SUBSTITUTE(SUBSTITUTE(SUBSTITUTE(SUBSTITUTE(SUBSTITUTE(SUBSTITUTE(db[[#This Row],[FAKTUR]]," ",),".",""),"-",""),"(",""),")",""),",",""),"/",""),"""",""),"+",""))</f>
        <v>segitigabtno18untana</v>
      </c>
      <c r="H268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segitigabtno186lsnuntana</v>
      </c>
      <c r="I2688" s="2" t="s">
        <v>891</v>
      </c>
      <c r="J2688" s="2" t="s">
        <v>1333</v>
      </c>
      <c r="K2688" s="14"/>
      <c r="L2688" s="2" t="s">
        <v>1336</v>
      </c>
      <c r="M2688" s="34" t="e">
        <f>IF(db[[#This Row],[NB NOTA_C]]="","",COUNTIF([2]!B_MSK[concat],db[[#This Row],[NB NOTA_C]]))</f>
        <v>#REF!</v>
      </c>
      <c r="N2688" s="14" t="s">
        <v>1359</v>
      </c>
      <c r="O2688" s="2" t="s">
        <v>1414</v>
      </c>
      <c r="P2688" s="2" t="s">
        <v>2424</v>
      </c>
      <c r="R2688" s="2" t="str">
        <f>IF(db[[#This Row],[QTY/ CTN]]="","",SUBSTITUTE(SUBSTITUTE(SUBSTITUTE(db[[#This Row],[QTY/ CTN]]," ","_",2),"(",""),")","")&amp;"_")</f>
        <v>6 LSN_</v>
      </c>
      <c r="S2688" s="2">
        <f>IF(db[[#This Row],[H_QTY/ CTN]]="","",SEARCH("_",db[[#This Row],[H_QTY/ CTN]]))</f>
        <v>6</v>
      </c>
      <c r="T2688" s="2">
        <f>IF(db[[#This Row],[H_QTY/ CTN]]="","",LEN(db[[#This Row],[H_QTY/ CTN]]))</f>
        <v>6</v>
      </c>
      <c r="U2688" s="41" t="str">
        <f>IF(db[[#This Row],[H_QTY/ CTN]]="","",LEFT(db[[#This Row],[H_QTY/ CTN]],db[[#This Row],[H_1]]-1))</f>
        <v>6 LSN</v>
      </c>
      <c r="V2688" s="40" t="str">
        <f>IF(NOT(db[[#This Row],[H_1]]=db[[#This Row],[H_2]]),MID(db[[#This Row],[H_QTY/ CTN]],db[[#This Row],[H_1]]+1,db[[#This Row],[H_2]]-db[[#This Row],[H_1]]-1),"")</f>
        <v/>
      </c>
      <c r="W2688" s="40" t="str">
        <f>IF(db[[#This Row],[QTY/ CTN B]]="","",LEFT(db[[#This Row],[QTY/ CTN B]],SEARCH(" ",db[[#This Row],[QTY/ CTN B]],1)-1))</f>
        <v>6</v>
      </c>
      <c r="X2688" s="40" t="str">
        <f>IF(db[[#This Row],[QTY/ CTN B]]="","",RIGHT(db[[#This Row],[QTY/ CTN B]],LEN(db[[#This Row],[QTY/ CTN B]])-SEARCH(" ",db[[#This Row],[QTY/ CTN B]],1)))</f>
        <v>LSN</v>
      </c>
      <c r="Y2688" s="40">
        <f>IF(db[[#This Row],[QTY/ CTN TG]]="",IF(db[[#This Row],[STN TG]]="","",12),LEFT(db[[#This Row],[QTY/ CTN TG]],SEARCH(" ",db[[#This Row],[QTY/ CTN TG]],1)-1))</f>
        <v>12</v>
      </c>
      <c r="Z26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88" s="40" t="str">
        <f>IF(db[[#This Row],[STN K]]="","",IF(db[[#This Row],[STN TG]]="LSN",12,""))</f>
        <v/>
      </c>
      <c r="AB2688" s="40" t="str">
        <f>IF(db[[#This Row],[STN TG]]="LSN","PCS","")</f>
        <v/>
      </c>
      <c r="AC2688" s="40">
        <f>db[[#This Row],[QTY B]]*IF(db[[#This Row],[QTY TG]]="",1,db[[#This Row],[QTY TG]])*IF(db[[#This Row],[QTY K]]="",1,db[[#This Row],[QTY K]])</f>
        <v>72</v>
      </c>
      <c r="AD2688" s="40" t="str">
        <f>IF(db[[#This Row],[STN K]]="",IF(db[[#This Row],[STN TG]]="",db[[#This Row],[STN B]],db[[#This Row],[STN TG]]),db[[#This Row],[STN K]])</f>
        <v>PCS</v>
      </c>
      <c r="AE2688" s="40"/>
    </row>
    <row r="2689" spans="1:31" x14ac:dyDescent="0.25">
      <c r="A2689" s="40">
        <f t="shared" si="41"/>
        <v>2688</v>
      </c>
      <c r="B2689" s="5" t="str">
        <f>LOWER(SUBSTITUTE(SUBSTITUTE(SUBSTITUTE(SUBSTITUTE(SUBSTITUTE(SUBSTITUTE(SUBSTITUTE(SUBSTITUTE(db[[#This Row],[NB BM]]," ",),".",""),"-",""),"(",""),")",""),"/",""),"""",""),"+",""))</f>
        <v>garisansegitigabtno6</v>
      </c>
      <c r="C2689" s="5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D2689" s="5" t="str">
        <f>LOWER(SUBSTITUTE(SUBSTITUTE(SUBSTITUTE(SUBSTITUTE(SUBSTITUTE(SUBSTITUTE(SUBSTITUTE(SUBSTITUTE(SUBSTITUTE(db[[#This Row],[NB PAJAK]]," ",""),"-",""),"(",""),")",""),".",""),",",""),"/",""),"""",""),"+",""))</f>
        <v/>
      </c>
      <c r="E268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garisansegitigabtno616lsnuntana</v>
      </c>
      <c r="F268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segitigabtno616lsn</v>
      </c>
      <c r="G2689" s="5" t="str">
        <f>db[[#This Row],[NB NOTA_C]]&amp;LOWER(SUBSTITUTE(SUBSTITUTE(SUBSTITUTE(SUBSTITUTE(SUBSTITUTE(SUBSTITUTE(SUBSTITUTE(SUBSTITUTE(SUBSTITUTE(db[[#This Row],[FAKTUR]]," ",),".",""),"-",""),"(",""),")",""),",",""),"/",""),"""",""),"+",""))</f>
        <v>segitigabtno6untana</v>
      </c>
      <c r="H268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segitigabtno616lsnuntana</v>
      </c>
      <c r="I2689" s="2" t="s">
        <v>2949</v>
      </c>
      <c r="J2689" s="2" t="s">
        <v>2948</v>
      </c>
      <c r="K2689" s="14"/>
      <c r="L2689" s="2" t="s">
        <v>1336</v>
      </c>
      <c r="M2689" s="33" t="e">
        <f>IF(db[[#This Row],[NB NOTA_C]]="","",COUNTIF([2]!B_MSK[concat],db[[#This Row],[NB NOTA_C]]))</f>
        <v>#REF!</v>
      </c>
      <c r="N2689" s="9" t="s">
        <v>1359</v>
      </c>
      <c r="O2689" s="5" t="s">
        <v>1447</v>
      </c>
      <c r="P2689" s="2" t="s">
        <v>2424</v>
      </c>
      <c r="Q2689" s="5"/>
      <c r="R2689" s="5" t="str">
        <f>IF(db[[#This Row],[QTY/ CTN]]="","",SUBSTITUTE(SUBSTITUTE(SUBSTITUTE(db[[#This Row],[QTY/ CTN]]," ","_",2),"(",""),")","")&amp;"_")</f>
        <v>16 LSN_</v>
      </c>
      <c r="S2689" s="5">
        <f>IF(db[[#This Row],[H_QTY/ CTN]]="","",SEARCH("_",db[[#This Row],[H_QTY/ CTN]]))</f>
        <v>7</v>
      </c>
      <c r="T2689" s="5">
        <f>IF(db[[#This Row],[H_QTY/ CTN]]="","",LEN(db[[#This Row],[H_QTY/ CTN]]))</f>
        <v>7</v>
      </c>
      <c r="U2689" s="40" t="str">
        <f>IF(db[[#This Row],[H_QTY/ CTN]]="","",LEFT(db[[#This Row],[H_QTY/ CTN]],db[[#This Row],[H_1]]-1))</f>
        <v>16 LSN</v>
      </c>
      <c r="V2689" s="40" t="str">
        <f>IF(NOT(db[[#This Row],[H_1]]=db[[#This Row],[H_2]]),MID(db[[#This Row],[H_QTY/ CTN]],db[[#This Row],[H_1]]+1,db[[#This Row],[H_2]]-db[[#This Row],[H_1]]-1),"")</f>
        <v/>
      </c>
      <c r="W2689" s="40" t="str">
        <f>IF(db[[#This Row],[QTY/ CTN B]]="","",LEFT(db[[#This Row],[QTY/ CTN B]],SEARCH(" ",db[[#This Row],[QTY/ CTN B]],1)-1))</f>
        <v>16</v>
      </c>
      <c r="X2689" s="40" t="str">
        <f>IF(db[[#This Row],[QTY/ CTN B]]="","",RIGHT(db[[#This Row],[QTY/ CTN B]],LEN(db[[#This Row],[QTY/ CTN B]])-SEARCH(" ",db[[#This Row],[QTY/ CTN B]],1)))</f>
        <v>LSN</v>
      </c>
      <c r="Y2689" s="40">
        <f>IF(db[[#This Row],[QTY/ CTN TG]]="",IF(db[[#This Row],[STN TG]]="","",12),LEFT(db[[#This Row],[QTY/ CTN TG]],SEARCH(" ",db[[#This Row],[QTY/ CTN TG]],1)-1))</f>
        <v>12</v>
      </c>
      <c r="Z26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89" s="40" t="str">
        <f>IF(db[[#This Row],[STN K]]="","",IF(db[[#This Row],[STN TG]]="LSN",12,""))</f>
        <v/>
      </c>
      <c r="AB2689" s="40" t="str">
        <f>IF(db[[#This Row],[STN TG]]="LSN","PCS","")</f>
        <v/>
      </c>
      <c r="AC2689" s="40">
        <f>db[[#This Row],[QTY B]]*IF(db[[#This Row],[QTY TG]]="",1,db[[#This Row],[QTY TG]])*IF(db[[#This Row],[QTY K]]="",1,db[[#This Row],[QTY K]])</f>
        <v>192</v>
      </c>
      <c r="AD2689" s="40" t="str">
        <f>IF(db[[#This Row],[STN K]]="",IF(db[[#This Row],[STN TG]]="",db[[#This Row],[STN B]],db[[#This Row],[STN TG]]),db[[#This Row],[STN K]])</f>
        <v>PCS</v>
      </c>
      <c r="AE2689" s="40"/>
    </row>
    <row r="2690" spans="1:31" x14ac:dyDescent="0.25">
      <c r="A2690" s="40">
        <f t="shared" si="41"/>
        <v>2689</v>
      </c>
      <c r="B2690" s="5" t="str">
        <f>LOWER(SUBSTITUTE(SUBSTITUTE(SUBSTITUTE(SUBSTITUTE(SUBSTITUTE(SUBSTITUTE(SUBSTITUTE(SUBSTITUTE(db[[#This Row],[NB BM]]," ",),".",""),"-",""),"(",""),")",""),"/",""),"""",""),"+",""))</f>
        <v>garisansegitigabtno8</v>
      </c>
      <c r="C2690" s="5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D2690" s="5" t="str">
        <f>LOWER(SUBSTITUTE(SUBSTITUTE(SUBSTITUTE(SUBSTITUTE(SUBSTITUTE(SUBSTITUTE(SUBSTITUTE(SUBSTITUTE(SUBSTITUTE(db[[#This Row],[NB PAJAK]]," ",""),"-",""),"(",""),")",""),".",""),",",""),"/",""),"""",""),"+",""))</f>
        <v/>
      </c>
      <c r="E269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garisansegitigabtno816lsnuntana</v>
      </c>
      <c r="F269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segitigabtno816lsn</v>
      </c>
      <c r="G2690" s="5" t="str">
        <f>db[[#This Row],[NB NOTA_C]]&amp;LOWER(SUBSTITUTE(SUBSTITUTE(SUBSTITUTE(SUBSTITUTE(SUBSTITUTE(SUBSTITUTE(SUBSTITUTE(SUBSTITUTE(SUBSTITUTE(db[[#This Row],[FAKTUR]]," ",),".",""),"-",""),"(",""),")",""),",",""),"/",""),"""",""),"+",""))</f>
        <v>segitigabtno8untana</v>
      </c>
      <c r="H269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segitigabtno816lsnuntana</v>
      </c>
      <c r="I2690" s="2" t="s">
        <v>893</v>
      </c>
      <c r="J2690" s="2" t="s">
        <v>1108</v>
      </c>
      <c r="K2690" s="14"/>
      <c r="L2690" s="2" t="s">
        <v>1336</v>
      </c>
      <c r="M2690" s="34" t="e">
        <f>IF(db[[#This Row],[NB NOTA_C]]="","",COUNTIF([2]!B_MSK[concat],db[[#This Row],[NB NOTA_C]]))</f>
        <v>#REF!</v>
      </c>
      <c r="N2690" s="14" t="s">
        <v>1359</v>
      </c>
      <c r="O2690" s="2" t="s">
        <v>1447</v>
      </c>
      <c r="P2690" s="2" t="s">
        <v>2424</v>
      </c>
      <c r="R2690" s="2" t="str">
        <f>IF(db[[#This Row],[QTY/ CTN]]="","",SUBSTITUTE(SUBSTITUTE(SUBSTITUTE(db[[#This Row],[QTY/ CTN]]," ","_",2),"(",""),")","")&amp;"_")</f>
        <v>16 LSN_</v>
      </c>
      <c r="S2690" s="2">
        <f>IF(db[[#This Row],[H_QTY/ CTN]]="","",SEARCH("_",db[[#This Row],[H_QTY/ CTN]]))</f>
        <v>7</v>
      </c>
      <c r="T2690" s="2">
        <f>IF(db[[#This Row],[H_QTY/ CTN]]="","",LEN(db[[#This Row],[H_QTY/ CTN]]))</f>
        <v>7</v>
      </c>
      <c r="U2690" s="41" t="str">
        <f>IF(db[[#This Row],[H_QTY/ CTN]]="","",LEFT(db[[#This Row],[H_QTY/ CTN]],db[[#This Row],[H_1]]-1))</f>
        <v>16 LSN</v>
      </c>
      <c r="V2690" s="40" t="str">
        <f>IF(NOT(db[[#This Row],[H_1]]=db[[#This Row],[H_2]]),MID(db[[#This Row],[H_QTY/ CTN]],db[[#This Row],[H_1]]+1,db[[#This Row],[H_2]]-db[[#This Row],[H_1]]-1),"")</f>
        <v/>
      </c>
      <c r="W2690" s="40" t="str">
        <f>IF(db[[#This Row],[QTY/ CTN B]]="","",LEFT(db[[#This Row],[QTY/ CTN B]],SEARCH(" ",db[[#This Row],[QTY/ CTN B]],1)-1))</f>
        <v>16</v>
      </c>
      <c r="X2690" s="40" t="str">
        <f>IF(db[[#This Row],[QTY/ CTN B]]="","",RIGHT(db[[#This Row],[QTY/ CTN B]],LEN(db[[#This Row],[QTY/ CTN B]])-SEARCH(" ",db[[#This Row],[QTY/ CTN B]],1)))</f>
        <v>LSN</v>
      </c>
      <c r="Y2690" s="40">
        <f>IF(db[[#This Row],[QTY/ CTN TG]]="",IF(db[[#This Row],[STN TG]]="","",12),LEFT(db[[#This Row],[QTY/ CTN TG]],SEARCH(" ",db[[#This Row],[QTY/ CTN TG]],1)-1))</f>
        <v>12</v>
      </c>
      <c r="Z26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90" s="40" t="str">
        <f>IF(db[[#This Row],[STN K]]="","",IF(db[[#This Row],[STN TG]]="LSN",12,""))</f>
        <v/>
      </c>
      <c r="AB2690" s="40" t="str">
        <f>IF(db[[#This Row],[STN TG]]="LSN","PCS","")</f>
        <v/>
      </c>
      <c r="AC2690" s="40">
        <f>db[[#This Row],[QTY B]]*IF(db[[#This Row],[QTY TG]]="",1,db[[#This Row],[QTY TG]])*IF(db[[#This Row],[QTY K]]="",1,db[[#This Row],[QTY K]])</f>
        <v>192</v>
      </c>
      <c r="AD2690" s="40" t="str">
        <f>IF(db[[#This Row],[STN K]]="",IF(db[[#This Row],[STN TG]]="",db[[#This Row],[STN B]],db[[#This Row],[STN TG]]),db[[#This Row],[STN K]])</f>
        <v>PCS</v>
      </c>
      <c r="AE2690" s="40"/>
    </row>
    <row r="2691" spans="1:31" x14ac:dyDescent="0.25">
      <c r="A2691" s="40">
        <f t="shared" si="41"/>
        <v>2690</v>
      </c>
      <c r="B2691" s="5" t="str">
        <f>LOWER(SUBSTITUTE(SUBSTITUTE(SUBSTITUTE(SUBSTITUTE(SUBSTITUTE(SUBSTITUTE(SUBSTITUTE(SUBSTITUTE(db[[#This Row],[NB BM]]," ",),".",""),"-",""),"(",""),")",""),"/",""),"""",""),"+",""))</f>
        <v>selangpianikatiupanmr32sp</v>
      </c>
      <c r="C2691" s="5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D2691" s="5" t="str">
        <f>LOWER(SUBSTITUTE(SUBSTITUTE(SUBSTITUTE(SUBSTITUTE(SUBSTITUTE(SUBSTITUTE(SUBSTITUTE(SUBSTITUTE(SUBSTITUTE(db[[#This Row],[NB PAJAK]]," ",""),"-",""),"(",""),")",""),".",""),",",""),"/",""),"""",""),"+",""))</f>
        <v/>
      </c>
      <c r="E269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selangpianikatiupanmr32sp250pcsuntana</v>
      </c>
      <c r="F269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selangpianikatiupanmr32sp250pcs</v>
      </c>
      <c r="G2691" s="5" t="str">
        <f>db[[#This Row],[NB NOTA_C]]&amp;LOWER(SUBSTITUTE(SUBSTITUTE(SUBSTITUTE(SUBSTITUTE(SUBSTITUTE(SUBSTITUTE(SUBSTITUTE(SUBSTITUTE(SUBSTITUTE(db[[#This Row],[FAKTUR]]," ",),".",""),"-",""),"(",""),")",""),",",""),"/",""),"""",""),"+",""))</f>
        <v>selangpianikatiupanmr32spuntana</v>
      </c>
      <c r="H269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selangpianikatiupanmr32sp250pcsuntana</v>
      </c>
      <c r="I2691" s="2" t="s">
        <v>3752</v>
      </c>
      <c r="J2691" s="2" t="s">
        <v>3751</v>
      </c>
      <c r="K2691" s="14"/>
      <c r="L2691" s="2" t="s">
        <v>1336</v>
      </c>
      <c r="M2691" s="33" t="e">
        <f>IF(db[[#This Row],[NB NOTA_C]]="","",COUNTIF([2]!B_MSK[concat],db[[#This Row],[NB NOTA_C]]))</f>
        <v>#REF!</v>
      </c>
      <c r="N2691" s="9" t="s">
        <v>1349</v>
      </c>
      <c r="O2691" s="5" t="s">
        <v>3753</v>
      </c>
      <c r="P2691" s="2" t="s">
        <v>2422</v>
      </c>
      <c r="Q2691" s="5"/>
      <c r="R2691" s="5" t="str">
        <f>IF(db[[#This Row],[QTY/ CTN]]="","",SUBSTITUTE(SUBSTITUTE(SUBSTITUTE(db[[#This Row],[QTY/ CTN]]," ","_",2),"(",""),")","")&amp;"_")</f>
        <v>250 PCS_</v>
      </c>
      <c r="S2691" s="5">
        <f>IF(db[[#This Row],[H_QTY/ CTN]]="","",SEARCH("_",db[[#This Row],[H_QTY/ CTN]]))</f>
        <v>8</v>
      </c>
      <c r="T2691" s="5">
        <f>IF(db[[#This Row],[H_QTY/ CTN]]="","",LEN(db[[#This Row],[H_QTY/ CTN]]))</f>
        <v>8</v>
      </c>
      <c r="U2691" s="40" t="str">
        <f>IF(db[[#This Row],[H_QTY/ CTN]]="","",LEFT(db[[#This Row],[H_QTY/ CTN]],db[[#This Row],[H_1]]-1))</f>
        <v>250 PCS</v>
      </c>
      <c r="V2691" s="40" t="str">
        <f>IF(NOT(db[[#This Row],[H_1]]=db[[#This Row],[H_2]]),MID(db[[#This Row],[H_QTY/ CTN]],db[[#This Row],[H_1]]+1,db[[#This Row],[H_2]]-db[[#This Row],[H_1]]-1),"")</f>
        <v/>
      </c>
      <c r="W2691" s="40" t="str">
        <f>IF(db[[#This Row],[QTY/ CTN B]]="","",LEFT(db[[#This Row],[QTY/ CTN B]],SEARCH(" ",db[[#This Row],[QTY/ CTN B]],1)-1))</f>
        <v>250</v>
      </c>
      <c r="X2691" s="40" t="str">
        <f>IF(db[[#This Row],[QTY/ CTN B]]="","",RIGHT(db[[#This Row],[QTY/ CTN B]],LEN(db[[#This Row],[QTY/ CTN B]])-SEARCH(" ",db[[#This Row],[QTY/ CTN B]],1)))</f>
        <v>PCS</v>
      </c>
      <c r="Y2691" s="40" t="str">
        <f>IF(db[[#This Row],[QTY/ CTN TG]]="",IF(db[[#This Row],[STN TG]]="","",12),LEFT(db[[#This Row],[QTY/ CTN TG]],SEARCH(" ",db[[#This Row],[QTY/ CTN TG]],1)-1))</f>
        <v/>
      </c>
      <c r="Z26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91" s="40" t="str">
        <f>IF(db[[#This Row],[STN K]]="","",IF(db[[#This Row],[STN TG]]="LSN",12,""))</f>
        <v/>
      </c>
      <c r="AB2691" s="40" t="str">
        <f>IF(db[[#This Row],[STN TG]]="LSN","PCS","")</f>
        <v/>
      </c>
      <c r="AC2691" s="40">
        <f>db[[#This Row],[QTY B]]*IF(db[[#This Row],[QTY TG]]="",1,db[[#This Row],[QTY TG]])*IF(db[[#This Row],[QTY K]]="",1,db[[#This Row],[QTY K]])</f>
        <v>250</v>
      </c>
      <c r="AD2691" s="40" t="str">
        <f>IF(db[[#This Row],[STN K]]="",IF(db[[#This Row],[STN TG]]="",db[[#This Row],[STN B]],db[[#This Row],[STN TG]]),db[[#This Row],[STN K]])</f>
        <v>PCS</v>
      </c>
      <c r="AE2691" s="40"/>
    </row>
    <row r="2692" spans="1:31" x14ac:dyDescent="0.25">
      <c r="A2692" s="40">
        <f t="shared" si="41"/>
        <v>2691</v>
      </c>
      <c r="B2692" s="5" t="str">
        <f>LOWER(SUBSTITUTE(SUBSTITUTE(SUBSTITUTE(SUBSTITUTE(SUBSTITUTE(SUBSTITUTE(SUBSTITUTE(SUBSTITUTE(db[[#This Row],[NB BM]]," ",),".",""),"-",""),"(",""),")",""),"/",""),"""",""),"+",""))</f>
        <v>sekangpianikasp12</v>
      </c>
      <c r="C2692" s="5" t="str">
        <f>LOWER(SUBSTITUTE(SUBSTITUTE(SUBSTITUTE(SUBSTITUTE(SUBSTITUTE(SUBSTITUTE(SUBSTITUTE(SUBSTITUTE(SUBSTITUTE(db[[#This Row],[NB NOTA]]," ",),".",""),"-",""),"(",""),")",""),",",""),"/",""),"""",""),"+",""))</f>
        <v>selangpianikasp12</v>
      </c>
      <c r="D2692" s="5" t="str">
        <f>LOWER(SUBSTITUTE(SUBSTITUTE(SUBSTITUTE(SUBSTITUTE(SUBSTITUTE(SUBSTITUTE(SUBSTITUTE(SUBSTITUTE(SUBSTITUTE(db[[#This Row],[NB PAJAK]]," ",""),"-",""),"(",""),")",""),".",""),",",""),"/",""),"""",""),"+",""))</f>
        <v/>
      </c>
      <c r="E269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sekangpianikasp12250pcsuntana</v>
      </c>
      <c r="F269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selangpianikasp12250pcs</v>
      </c>
      <c r="G2692" s="5" t="str">
        <f>db[[#This Row],[NB NOTA_C]]&amp;LOWER(SUBSTITUTE(SUBSTITUTE(SUBSTITUTE(SUBSTITUTE(SUBSTITUTE(SUBSTITUTE(SUBSTITUTE(SUBSTITUTE(SUBSTITUTE(db[[#This Row],[FAKTUR]]," ",),".",""),"-",""),"(",""),")",""),",",""),"/",""),"""",""),"+",""))</f>
        <v>selangpianikasp12untana</v>
      </c>
      <c r="H269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selangpianikasp12250pcsuntana</v>
      </c>
      <c r="I2692" s="2" t="s">
        <v>7670</v>
      </c>
      <c r="J2692" s="2" t="s">
        <v>7501</v>
      </c>
      <c r="K2692" s="14"/>
      <c r="L2692" s="70" t="s">
        <v>1336</v>
      </c>
      <c r="M2692" s="33" t="e">
        <f>IF(db[[#This Row],[NB NOTA_C]]="","",COUNTIF([2]!B_MSK[concat],db[[#This Row],[NB NOTA_C]]))</f>
        <v>#REF!</v>
      </c>
      <c r="N2692" s="9" t="s">
        <v>1842</v>
      </c>
      <c r="O2692" s="5" t="s">
        <v>3753</v>
      </c>
      <c r="Q2692" s="5"/>
      <c r="R2692" s="5" t="str">
        <f>IF(db[[#This Row],[QTY/ CTN]]="","",SUBSTITUTE(SUBSTITUTE(SUBSTITUTE(db[[#This Row],[QTY/ CTN]]," ","_",2),"(",""),")","")&amp;"_")</f>
        <v>250 PCS_</v>
      </c>
      <c r="S2692" s="5">
        <f>IF(db[[#This Row],[H_QTY/ CTN]]="","",SEARCH("_",db[[#This Row],[H_QTY/ CTN]]))</f>
        <v>8</v>
      </c>
      <c r="T2692" s="5">
        <f>IF(db[[#This Row],[H_QTY/ CTN]]="","",LEN(db[[#This Row],[H_QTY/ CTN]]))</f>
        <v>8</v>
      </c>
      <c r="U2692" s="40" t="str">
        <f>IF(db[[#This Row],[H_QTY/ CTN]]="","",LEFT(db[[#This Row],[H_QTY/ CTN]],db[[#This Row],[H_1]]-1))</f>
        <v>250 PCS</v>
      </c>
      <c r="V2692" s="40" t="str">
        <f>IF(NOT(db[[#This Row],[H_1]]=db[[#This Row],[H_2]]),MID(db[[#This Row],[H_QTY/ CTN]],db[[#This Row],[H_1]]+1,db[[#This Row],[H_2]]-db[[#This Row],[H_1]]-1),"")</f>
        <v/>
      </c>
      <c r="W2692" s="40" t="str">
        <f>IF(db[[#This Row],[QTY/ CTN B]]="","",LEFT(db[[#This Row],[QTY/ CTN B]],SEARCH(" ",db[[#This Row],[QTY/ CTN B]],1)-1))</f>
        <v>250</v>
      </c>
      <c r="X2692" s="40" t="str">
        <f>IF(db[[#This Row],[QTY/ CTN B]]="","",RIGHT(db[[#This Row],[QTY/ CTN B]],LEN(db[[#This Row],[QTY/ CTN B]])-SEARCH(" ",db[[#This Row],[QTY/ CTN B]],1)))</f>
        <v>PCS</v>
      </c>
      <c r="Y2692" s="40" t="str">
        <f>IF(db[[#This Row],[QTY/ CTN TG]]="",IF(db[[#This Row],[STN TG]]="","",12),LEFT(db[[#This Row],[QTY/ CTN TG]],SEARCH(" ",db[[#This Row],[QTY/ CTN TG]],1)-1))</f>
        <v/>
      </c>
      <c r="Z26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92" s="40" t="str">
        <f>IF(db[[#This Row],[STN K]]="","",IF(db[[#This Row],[STN TG]]="LSN",12,""))</f>
        <v/>
      </c>
      <c r="AB2692" s="40" t="str">
        <f>IF(db[[#This Row],[STN TG]]="LSN","PCS","")</f>
        <v/>
      </c>
      <c r="AC2692" s="40">
        <f>db[[#This Row],[QTY B]]*IF(db[[#This Row],[QTY TG]]="",1,db[[#This Row],[QTY TG]])*IF(db[[#This Row],[QTY K]]="",1,db[[#This Row],[QTY K]])</f>
        <v>250</v>
      </c>
      <c r="AD2692" s="40" t="str">
        <f>IF(db[[#This Row],[STN K]]="",IF(db[[#This Row],[STN TG]]="",db[[#This Row],[STN B]],db[[#This Row],[STN TG]]),db[[#This Row],[STN K]])</f>
        <v>PCS</v>
      </c>
      <c r="AE2692" s="40"/>
    </row>
    <row r="2693" spans="1:31" x14ac:dyDescent="0.25">
      <c r="A2693" s="40">
        <f t="shared" si="41"/>
        <v>2692</v>
      </c>
      <c r="B2693" s="5" t="str">
        <f>LOWER(SUBSTITUTE(SUBSTITUTE(SUBSTITUTE(SUBSTITUTE(SUBSTITUTE(SUBSTITUTE(SUBSTITUTE(SUBSTITUTE(db[[#This Row],[NB BM]]," ",),".",""),"-",""),"(",""),")",""),"/",""),"""",""),"+",""))</f>
        <v>semigeltizotbsg09</v>
      </c>
      <c r="C2693" s="5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D2693" s="5" t="str">
        <f>LOWER(SUBSTITUTE(SUBSTITUTE(SUBSTITUTE(SUBSTITUTE(SUBSTITUTE(SUBSTITUTE(SUBSTITUTE(SUBSTITUTE(SUBSTITUTE(db[[#This Row],[NB PAJAK]]," ",""),"-",""),"(",""),")",""),".",""),",",""),"/",""),"""",""),"+",""))</f>
        <v/>
      </c>
      <c r="E269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semigeltizotbsg09144lsnuntana</v>
      </c>
      <c r="F269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semigeltizotbsg09144lsn</v>
      </c>
      <c r="G2693" s="5" t="str">
        <f>db[[#This Row],[NB NOTA_C]]&amp;LOWER(SUBSTITUTE(SUBSTITUTE(SUBSTITUTE(SUBSTITUTE(SUBSTITUTE(SUBSTITUTE(SUBSTITUTE(SUBSTITUTE(SUBSTITUTE(db[[#This Row],[FAKTUR]]," ",),".",""),"-",""),"(",""),")",""),",",""),"/",""),"""",""),"+",""))</f>
        <v>semigeltizotbsg09untana</v>
      </c>
      <c r="H269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semigeltizotbsg09144lsnuntana</v>
      </c>
      <c r="I2693" s="2" t="s">
        <v>2684</v>
      </c>
      <c r="J2693" s="2" t="s">
        <v>2683</v>
      </c>
      <c r="K2693" s="14"/>
      <c r="L2693" s="2" t="s">
        <v>1336</v>
      </c>
      <c r="M2693" s="34" t="e">
        <f>IF(db[[#This Row],[NB NOTA_C]]="","",COUNTIF([2]!B_MSK[concat],db[[#This Row],[NB NOTA_C]]))</f>
        <v>#REF!</v>
      </c>
      <c r="N2693" s="9" t="s">
        <v>2305</v>
      </c>
      <c r="O2693" s="5" t="s">
        <v>1391</v>
      </c>
      <c r="P2693" s="2" t="s">
        <v>2443</v>
      </c>
      <c r="Q2693" s="5"/>
      <c r="R2693" s="5" t="str">
        <f>IF(db[[#This Row],[QTY/ CTN]]="","",SUBSTITUTE(SUBSTITUTE(SUBSTITUTE(db[[#This Row],[QTY/ CTN]]," ","_",2),"(",""),")","")&amp;"_")</f>
        <v>144 LSN_</v>
      </c>
      <c r="S2693" s="5">
        <f>IF(db[[#This Row],[H_QTY/ CTN]]="","",SEARCH("_",db[[#This Row],[H_QTY/ CTN]]))</f>
        <v>8</v>
      </c>
      <c r="T2693" s="5">
        <f>IF(db[[#This Row],[H_QTY/ CTN]]="","",LEN(db[[#This Row],[H_QTY/ CTN]]))</f>
        <v>8</v>
      </c>
      <c r="U2693" s="41" t="str">
        <f>IF(db[[#This Row],[H_QTY/ CTN]]="","",LEFT(db[[#This Row],[H_QTY/ CTN]],db[[#This Row],[H_1]]-1))</f>
        <v>144 LSN</v>
      </c>
      <c r="V2693" s="40" t="str">
        <f>IF(NOT(db[[#This Row],[H_1]]=db[[#This Row],[H_2]]),MID(db[[#This Row],[H_QTY/ CTN]],db[[#This Row],[H_1]]+1,db[[#This Row],[H_2]]-db[[#This Row],[H_1]]-1),"")</f>
        <v/>
      </c>
      <c r="W2693" s="40" t="str">
        <f>IF(db[[#This Row],[QTY/ CTN B]]="","",LEFT(db[[#This Row],[QTY/ CTN B]],SEARCH(" ",db[[#This Row],[QTY/ CTN B]],1)-1))</f>
        <v>144</v>
      </c>
      <c r="X2693" s="40" t="str">
        <f>IF(db[[#This Row],[QTY/ CTN B]]="","",RIGHT(db[[#This Row],[QTY/ CTN B]],LEN(db[[#This Row],[QTY/ CTN B]])-SEARCH(" ",db[[#This Row],[QTY/ CTN B]],1)))</f>
        <v>LSN</v>
      </c>
      <c r="Y2693" s="40">
        <f>IF(db[[#This Row],[QTY/ CTN TG]]="",IF(db[[#This Row],[STN TG]]="","",12),LEFT(db[[#This Row],[QTY/ CTN TG]],SEARCH(" ",db[[#This Row],[QTY/ CTN TG]],1)-1))</f>
        <v>12</v>
      </c>
      <c r="Z26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93" s="40" t="str">
        <f>IF(db[[#This Row],[STN K]]="","",IF(db[[#This Row],[STN TG]]="LSN",12,""))</f>
        <v/>
      </c>
      <c r="AB2693" s="40" t="str">
        <f>IF(db[[#This Row],[STN TG]]="LSN","PCS","")</f>
        <v/>
      </c>
      <c r="AC2693" s="40">
        <f>db[[#This Row],[QTY B]]*IF(db[[#This Row],[QTY TG]]="",1,db[[#This Row],[QTY TG]])*IF(db[[#This Row],[QTY K]]="",1,db[[#This Row],[QTY K]])</f>
        <v>1728</v>
      </c>
      <c r="AD2693" s="40" t="str">
        <f>IF(db[[#This Row],[STN K]]="",IF(db[[#This Row],[STN TG]]="",db[[#This Row],[STN B]],db[[#This Row],[STN TG]]),db[[#This Row],[STN K]])</f>
        <v>PCS</v>
      </c>
      <c r="AE2693" s="40"/>
    </row>
    <row r="2694" spans="1:31" x14ac:dyDescent="0.25">
      <c r="A2694" s="78">
        <f t="shared" si="41"/>
        <v>2693</v>
      </c>
      <c r="B2694" s="79" t="str">
        <f>LOWER(SUBSTITUTE(SUBSTITUTE(SUBSTITUTE(SUBSTITUTE(SUBSTITUTE(SUBSTITUTE(SUBSTITUTE(SUBSTITUTE(db[[#This Row],[NB BM]]," ",),".",""),"-",""),"(",""),")",""),"/",""),"""",""),"+",""))</f>
        <v>sipoabp808</v>
      </c>
      <c r="C2694" s="79" t="str">
        <f>LOWER(SUBSTITUTE(SUBSTITUTE(SUBSTITUTE(SUBSTITUTE(SUBSTITUTE(SUBSTITUTE(SUBSTITUTE(SUBSTITUTE(SUBSTITUTE(db[[#This Row],[NB NOTA]]," ",),".",""),"-",""),"(",""),")",""),",",""),"/",""),"""",""),"+",""))</f>
        <v>sempoabp808</v>
      </c>
      <c r="D2694" s="79" t="str">
        <f>LOWER(SUBSTITUTE(SUBSTITUTE(SUBSTITUTE(SUBSTITUTE(SUBSTITUTE(SUBSTITUTE(SUBSTITUTE(SUBSTITUTE(SUBSTITUTE(db[[#This Row],[NB PAJAK]]," ",""),"-",""),"(",""),")",""),".",""),",",""),"/",""),"""",""),"+",""))</f>
        <v/>
      </c>
      <c r="E2694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sipoabp80824lsnuntana</v>
      </c>
      <c r="F2694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sempoabp80824lsn</v>
      </c>
      <c r="G2694" s="79" t="str">
        <f>db[[#This Row],[NB NOTA_C]]&amp;LOWER(SUBSTITUTE(SUBSTITUTE(SUBSTITUTE(SUBSTITUTE(SUBSTITUTE(SUBSTITUTE(SUBSTITUTE(SUBSTITUTE(SUBSTITUTE(db[[#This Row],[FAKTUR]]," ",),".",""),"-",""),"(",""),")",""),",",""),"/",""),"""",""),"+",""))</f>
        <v>sempoabp808untana</v>
      </c>
      <c r="H2694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sempoabp80824lsnuntana</v>
      </c>
      <c r="I2694" s="70" t="s">
        <v>7154</v>
      </c>
      <c r="J2694" s="70" t="s">
        <v>7149</v>
      </c>
      <c r="K2694" s="71"/>
      <c r="L2694" s="70" t="s">
        <v>1336</v>
      </c>
      <c r="M2694" s="80" t="e">
        <f>IF(db[[#This Row],[NB NOTA_C]]="","",COUNTIF([2]!B_MSK[concat],db[[#This Row],[NB NOTA_C]]))</f>
        <v>#REF!</v>
      </c>
      <c r="N2694" s="81" t="s">
        <v>3798</v>
      </c>
      <c r="O2694" s="79" t="s">
        <v>1431</v>
      </c>
      <c r="P2694" s="70" t="s">
        <v>7158</v>
      </c>
      <c r="Q2694" s="79"/>
      <c r="R2694" s="79" t="str">
        <f>IF(db[[#This Row],[QTY/ CTN]]="","",SUBSTITUTE(SUBSTITUTE(SUBSTITUTE(db[[#This Row],[QTY/ CTN]]," ","_",2),"(",""),")","")&amp;"_")</f>
        <v>24 LSN_</v>
      </c>
      <c r="S2694" s="79">
        <f>IF(db[[#This Row],[H_QTY/ CTN]]="","",SEARCH("_",db[[#This Row],[H_QTY/ CTN]]))</f>
        <v>7</v>
      </c>
      <c r="T2694" s="79">
        <f>IF(db[[#This Row],[H_QTY/ CTN]]="","",LEN(db[[#This Row],[H_QTY/ CTN]]))</f>
        <v>7</v>
      </c>
      <c r="U2694" s="78" t="str">
        <f>IF(db[[#This Row],[H_QTY/ CTN]]="","",LEFT(db[[#This Row],[H_QTY/ CTN]],db[[#This Row],[H_1]]-1))</f>
        <v>24 LSN</v>
      </c>
      <c r="V2694" s="78" t="str">
        <f>IF(NOT(db[[#This Row],[H_1]]=db[[#This Row],[H_2]]),MID(db[[#This Row],[H_QTY/ CTN]],db[[#This Row],[H_1]]+1,db[[#This Row],[H_2]]-db[[#This Row],[H_1]]-1),"")</f>
        <v/>
      </c>
      <c r="W2694" s="78" t="str">
        <f>IF(db[[#This Row],[QTY/ CTN B]]="","",LEFT(db[[#This Row],[QTY/ CTN B]],SEARCH(" ",db[[#This Row],[QTY/ CTN B]],1)-1))</f>
        <v>24</v>
      </c>
      <c r="X2694" s="78" t="str">
        <f>IF(db[[#This Row],[QTY/ CTN B]]="","",RIGHT(db[[#This Row],[QTY/ CTN B]],LEN(db[[#This Row],[QTY/ CTN B]])-SEARCH(" ",db[[#This Row],[QTY/ CTN B]],1)))</f>
        <v>LSN</v>
      </c>
      <c r="Y2694" s="78">
        <f>IF(db[[#This Row],[QTY/ CTN TG]]="",IF(db[[#This Row],[STN TG]]="","",12),LEFT(db[[#This Row],[QTY/ CTN TG]],SEARCH(" ",db[[#This Row],[QTY/ CTN TG]],1)-1))</f>
        <v>12</v>
      </c>
      <c r="Z2694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94" s="78" t="str">
        <f>IF(db[[#This Row],[STN K]]="","",IF(db[[#This Row],[STN TG]]="LSN",12,""))</f>
        <v/>
      </c>
      <c r="AB2694" s="78" t="str">
        <f>IF(db[[#This Row],[STN TG]]="LSN","PCS","")</f>
        <v/>
      </c>
      <c r="AC2694" s="78">
        <f>db[[#This Row],[QTY B]]*IF(db[[#This Row],[QTY TG]]="",1,db[[#This Row],[QTY TG]])*IF(db[[#This Row],[QTY K]]="",1,db[[#This Row],[QTY K]])</f>
        <v>288</v>
      </c>
      <c r="AD2694" s="78" t="str">
        <f>IF(db[[#This Row],[STN K]]="",IF(db[[#This Row],[STN TG]]="",db[[#This Row],[STN B]],db[[#This Row],[STN TG]]),db[[#This Row],[STN K]])</f>
        <v>PCS</v>
      </c>
      <c r="AE2694" s="78"/>
    </row>
    <row r="2695" spans="1:31" x14ac:dyDescent="0.25">
      <c r="A2695" s="40">
        <f t="shared" si="41"/>
        <v>2694</v>
      </c>
      <c r="B2695" s="5" t="str">
        <f>LOWER(SUBSTITUTE(SUBSTITUTE(SUBSTITUTE(SUBSTITUTE(SUBSTITUTE(SUBSTITUTE(SUBSTITUTE(SUBSTITUTE(db[[#This Row],[NB BM]]," ",),".",""),"-",""),"(",""),")",""),"/",""),"""",""),"+",""))</f>
        <v>sempoa13tiang</v>
      </c>
      <c r="C2695" s="5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D2695" s="5" t="str">
        <f>LOWER(SUBSTITUTE(SUBSTITUTE(SUBSTITUTE(SUBSTITUTE(SUBSTITUTE(SUBSTITUTE(SUBSTITUTE(SUBSTITUTE(SUBSTITUTE(db[[#This Row],[NB PAJAK]]," ",""),"-",""),"(",""),")",""),".",""),",",""),"/",""),"""",""),"+",""))</f>
        <v/>
      </c>
      <c r="E269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sempoa13tiang300pcsuntana</v>
      </c>
      <c r="F269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sempoa13tiang300pcs</v>
      </c>
      <c r="G2695" s="5" t="str">
        <f>db[[#This Row],[NB NOTA_C]]&amp;LOWER(SUBSTITUTE(SUBSTITUTE(SUBSTITUTE(SUBSTITUTE(SUBSTITUTE(SUBSTITUTE(SUBSTITUTE(SUBSTITUTE(SUBSTITUTE(db[[#This Row],[FAKTUR]]," ",),".",""),"-",""),"(",""),")",""),",",""),"/",""),"""",""),"+",""))</f>
        <v>sempoa13tianguntana</v>
      </c>
      <c r="H269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sempoa13tiang300pcsuntana</v>
      </c>
      <c r="I2695" s="2" t="s">
        <v>2933</v>
      </c>
      <c r="J2695" s="2" t="s">
        <v>2931</v>
      </c>
      <c r="K2695" s="1"/>
      <c r="L2695" s="2" t="s">
        <v>1336</v>
      </c>
      <c r="M2695" s="33" t="e">
        <f>IF(db[[#This Row],[NB NOTA_C]]="","",COUNTIF([2]!B_MSK[concat],db[[#This Row],[NB NOTA_C]]))</f>
        <v>#REF!</v>
      </c>
      <c r="N2695" s="9" t="s">
        <v>1366</v>
      </c>
      <c r="O2695" s="5" t="s">
        <v>1536</v>
      </c>
      <c r="P2695" s="2" t="s">
        <v>2422</v>
      </c>
      <c r="Q2695" s="5"/>
      <c r="R2695" s="5" t="str">
        <f>IF(db[[#This Row],[QTY/ CTN]]="","",SUBSTITUTE(SUBSTITUTE(SUBSTITUTE(db[[#This Row],[QTY/ CTN]]," ","_",2),"(",""),")","")&amp;"_")</f>
        <v>300 PCS_</v>
      </c>
      <c r="S2695" s="5">
        <f>IF(db[[#This Row],[H_QTY/ CTN]]="","",SEARCH("_",db[[#This Row],[H_QTY/ CTN]]))</f>
        <v>8</v>
      </c>
      <c r="T2695" s="5">
        <f>IF(db[[#This Row],[H_QTY/ CTN]]="","",LEN(db[[#This Row],[H_QTY/ CTN]]))</f>
        <v>8</v>
      </c>
      <c r="U2695" s="40" t="str">
        <f>IF(db[[#This Row],[H_QTY/ CTN]]="","",LEFT(db[[#This Row],[H_QTY/ CTN]],db[[#This Row],[H_1]]-1))</f>
        <v>300 PCS</v>
      </c>
      <c r="V2695" s="40" t="str">
        <f>IF(NOT(db[[#This Row],[H_1]]=db[[#This Row],[H_2]]),MID(db[[#This Row],[H_QTY/ CTN]],db[[#This Row],[H_1]]+1,db[[#This Row],[H_2]]-db[[#This Row],[H_1]]-1),"")</f>
        <v/>
      </c>
      <c r="W2695" s="40" t="str">
        <f>IF(db[[#This Row],[QTY/ CTN B]]="","",LEFT(db[[#This Row],[QTY/ CTN B]],SEARCH(" ",db[[#This Row],[QTY/ CTN B]],1)-1))</f>
        <v>300</v>
      </c>
      <c r="X2695" s="40" t="str">
        <f>IF(db[[#This Row],[QTY/ CTN B]]="","",RIGHT(db[[#This Row],[QTY/ CTN B]],LEN(db[[#This Row],[QTY/ CTN B]])-SEARCH(" ",db[[#This Row],[QTY/ CTN B]],1)))</f>
        <v>PCS</v>
      </c>
      <c r="Y2695" s="40" t="str">
        <f>IF(db[[#This Row],[QTY/ CTN TG]]="",IF(db[[#This Row],[STN TG]]="","",12),LEFT(db[[#This Row],[QTY/ CTN TG]],SEARCH(" ",db[[#This Row],[QTY/ CTN TG]],1)-1))</f>
        <v/>
      </c>
      <c r="Z26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95" s="40" t="str">
        <f>IF(db[[#This Row],[STN K]]="","",IF(db[[#This Row],[STN TG]]="LSN",12,""))</f>
        <v/>
      </c>
      <c r="AB2695" s="40" t="str">
        <f>IF(db[[#This Row],[STN TG]]="LSN","PCS","")</f>
        <v/>
      </c>
      <c r="AC2695" s="40">
        <f>db[[#This Row],[QTY B]]*IF(db[[#This Row],[QTY TG]]="",1,db[[#This Row],[QTY TG]])*IF(db[[#This Row],[QTY K]]="",1,db[[#This Row],[QTY K]])</f>
        <v>300</v>
      </c>
      <c r="AD2695" s="40" t="str">
        <f>IF(db[[#This Row],[STN K]]="",IF(db[[#This Row],[STN TG]]="",db[[#This Row],[STN B]],db[[#This Row],[STN TG]]),db[[#This Row],[STN K]])</f>
        <v>PCS</v>
      </c>
      <c r="AE2695" s="40"/>
    </row>
    <row r="2696" spans="1:31" x14ac:dyDescent="0.25">
      <c r="A2696" s="40">
        <f t="shared" si="41"/>
        <v>2695</v>
      </c>
      <c r="B2696" s="5" t="str">
        <f>LOWER(SUBSTITUTE(SUBSTITUTE(SUBSTITUTE(SUBSTITUTE(SUBSTITUTE(SUBSTITUTE(SUBSTITUTE(SUBSTITUTE(db[[#This Row],[NB BM]]," ",),".",""),"-",""),"(",""),")",""),"/",""),"""",""),"+",""))</f>
        <v>sempoa17tiang</v>
      </c>
      <c r="C2696" s="5" t="str">
        <f>LOWER(SUBSTITUTE(SUBSTITUTE(SUBSTITUTE(SUBSTITUTE(SUBSTITUTE(SUBSTITUTE(SUBSTITUTE(SUBSTITUTE(SUBSTITUTE(db[[#This Row],[NB NOTA]]," ",),".",""),"-",""),"(",""),")",""),",",""),"/",""),"""",""),"+",""))</f>
        <v>sempoa17tiang</v>
      </c>
      <c r="D2696" s="5" t="str">
        <f>LOWER(SUBSTITUTE(SUBSTITUTE(SUBSTITUTE(SUBSTITUTE(SUBSTITUTE(SUBSTITUTE(SUBSTITUTE(SUBSTITUTE(SUBSTITUTE(db[[#This Row],[NB PAJAK]]," ",""),"-",""),"(",""),")",""),".",""),",",""),"/",""),"""",""),"+",""))</f>
        <v/>
      </c>
      <c r="E269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sempoa17tiang300pcsuntana</v>
      </c>
      <c r="F269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sempoa17tiang300pcs</v>
      </c>
      <c r="G2696" s="5" t="str">
        <f>db[[#This Row],[NB NOTA_C]]&amp;LOWER(SUBSTITUTE(SUBSTITUTE(SUBSTITUTE(SUBSTITUTE(SUBSTITUTE(SUBSTITUTE(SUBSTITUTE(SUBSTITUTE(SUBSTITUTE(db[[#This Row],[FAKTUR]]," ",),".",""),"-",""),"(",""),")",""),",",""),"/",""),"""",""),"+",""))</f>
        <v>sempoa17tianguntana</v>
      </c>
      <c r="H269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sempoa17tiang300pcsuntana</v>
      </c>
      <c r="I2696" s="2" t="s">
        <v>4666</v>
      </c>
      <c r="J2696" s="2" t="s">
        <v>4667</v>
      </c>
      <c r="K2696" s="14"/>
      <c r="L2696" s="2" t="s">
        <v>1336</v>
      </c>
      <c r="M2696" s="33" t="e">
        <f>IF(db[[#This Row],[NB NOTA_C]]="","",COUNTIF([2]!B_MSK[concat],db[[#This Row],[NB NOTA_C]]))</f>
        <v>#REF!</v>
      </c>
      <c r="N2696" s="9" t="s">
        <v>1366</v>
      </c>
      <c r="O2696" s="5" t="s">
        <v>1536</v>
      </c>
      <c r="P2696" s="2" t="s">
        <v>2422</v>
      </c>
      <c r="Q2696" s="5"/>
      <c r="R2696" s="5" t="str">
        <f>IF(db[[#This Row],[QTY/ CTN]]="","",SUBSTITUTE(SUBSTITUTE(SUBSTITUTE(db[[#This Row],[QTY/ CTN]]," ","_",2),"(",""),")","")&amp;"_")</f>
        <v>300 PCS_</v>
      </c>
      <c r="S2696" s="5">
        <f>IF(db[[#This Row],[H_QTY/ CTN]]="","",SEARCH("_",db[[#This Row],[H_QTY/ CTN]]))</f>
        <v>8</v>
      </c>
      <c r="T2696" s="5">
        <f>IF(db[[#This Row],[H_QTY/ CTN]]="","",LEN(db[[#This Row],[H_QTY/ CTN]]))</f>
        <v>8</v>
      </c>
      <c r="U2696" s="40" t="str">
        <f>IF(db[[#This Row],[H_QTY/ CTN]]="","",LEFT(db[[#This Row],[H_QTY/ CTN]],db[[#This Row],[H_1]]-1))</f>
        <v>300 PCS</v>
      </c>
      <c r="V2696" s="40" t="str">
        <f>IF(NOT(db[[#This Row],[H_1]]=db[[#This Row],[H_2]]),MID(db[[#This Row],[H_QTY/ CTN]],db[[#This Row],[H_1]]+1,db[[#This Row],[H_2]]-db[[#This Row],[H_1]]-1),"")</f>
        <v/>
      </c>
      <c r="W2696" s="40" t="str">
        <f>IF(db[[#This Row],[QTY/ CTN B]]="","",LEFT(db[[#This Row],[QTY/ CTN B]],SEARCH(" ",db[[#This Row],[QTY/ CTN B]],1)-1))</f>
        <v>300</v>
      </c>
      <c r="X2696" s="40" t="str">
        <f>IF(db[[#This Row],[QTY/ CTN B]]="","",RIGHT(db[[#This Row],[QTY/ CTN B]],LEN(db[[#This Row],[QTY/ CTN B]])-SEARCH(" ",db[[#This Row],[QTY/ CTN B]],1)))</f>
        <v>PCS</v>
      </c>
      <c r="Y2696" s="40" t="str">
        <f>IF(db[[#This Row],[QTY/ CTN TG]]="",IF(db[[#This Row],[STN TG]]="","",12),LEFT(db[[#This Row],[QTY/ CTN TG]],SEARCH(" ",db[[#This Row],[QTY/ CTN TG]],1)-1))</f>
        <v/>
      </c>
      <c r="Z26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96" s="40" t="str">
        <f>IF(db[[#This Row],[STN K]]="","",IF(db[[#This Row],[STN TG]]="LSN",12,""))</f>
        <v/>
      </c>
      <c r="AB2696" s="40" t="str">
        <f>IF(db[[#This Row],[STN TG]]="LSN","PCS","")</f>
        <v/>
      </c>
      <c r="AC2696" s="40">
        <f>db[[#This Row],[QTY B]]*IF(db[[#This Row],[QTY TG]]="",1,db[[#This Row],[QTY TG]])*IF(db[[#This Row],[QTY K]]="",1,db[[#This Row],[QTY K]])</f>
        <v>300</v>
      </c>
      <c r="AD2696" s="40" t="str">
        <f>IF(db[[#This Row],[STN K]]="",IF(db[[#This Row],[STN TG]]="",db[[#This Row],[STN B]],db[[#This Row],[STN TG]]),db[[#This Row],[STN K]])</f>
        <v>PCS</v>
      </c>
      <c r="AE2696" s="40"/>
    </row>
    <row r="2697" spans="1:31" x14ac:dyDescent="0.25">
      <c r="A2697" s="40">
        <f t="shared" si="41"/>
        <v>2696</v>
      </c>
      <c r="B2697" s="5" t="str">
        <f>LOWER(SUBSTITUTE(SUBSTITUTE(SUBSTITUTE(SUBSTITUTE(SUBSTITUTE(SUBSTITUTE(SUBSTITUTE(SUBSTITUTE(db[[#This Row],[NB BM]]," ",),".",""),"-",""),"(",""),")",""),"/",""),"""",""),"+",""))</f>
        <v>sempoavtro8025kecil</v>
      </c>
      <c r="C2697" s="5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D2697" s="5" t="str">
        <f>LOWER(SUBSTITUTE(SUBSTITUTE(SUBSTITUTE(SUBSTITUTE(SUBSTITUTE(SUBSTITUTE(SUBSTITUTE(SUBSTITUTE(SUBSTITUTE(db[[#This Row],[NB PAJAK]]," ",""),"-",""),"(",""),")",""),".",""),",",""),"/",""),"""",""),"+",""))</f>
        <v/>
      </c>
      <c r="E269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sempoavtro8025kecil360pcsartomoro</v>
      </c>
      <c r="F269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sempoa8025smallvtro360pcs</v>
      </c>
      <c r="G2697" s="5" t="str">
        <f>db[[#This Row],[NB NOTA_C]]&amp;LOWER(SUBSTITUTE(SUBSTITUTE(SUBSTITUTE(SUBSTITUTE(SUBSTITUTE(SUBSTITUTE(SUBSTITUTE(SUBSTITUTE(SUBSTITUTE(db[[#This Row],[FAKTUR]]," ",),".",""),"-",""),"(",""),")",""),",",""),"/",""),"""",""),"+",""))</f>
        <v>sempoa8025smallvtroartomoro</v>
      </c>
      <c r="H269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sempoa8025smallvtro360pcsartomoro</v>
      </c>
      <c r="I2697" s="2" t="s">
        <v>1690</v>
      </c>
      <c r="J2697" s="2" t="s">
        <v>2581</v>
      </c>
      <c r="K2697" s="14"/>
      <c r="L2697" s="2" t="s">
        <v>1335</v>
      </c>
      <c r="M2697" s="34" t="e">
        <f>IF(db[[#This Row],[NB NOTA_C]]="","",COUNTIF([2]!B_MSK[concat],db[[#This Row],[NB NOTA_C]]))</f>
        <v>#REF!</v>
      </c>
      <c r="N2697" s="9" t="s">
        <v>1372</v>
      </c>
      <c r="O2697" s="5" t="s">
        <v>1862</v>
      </c>
      <c r="P2697" s="2" t="s">
        <v>2422</v>
      </c>
      <c r="R2697" s="2" t="str">
        <f>IF(db[[#This Row],[QTY/ CTN]]="","",SUBSTITUTE(SUBSTITUTE(SUBSTITUTE(db[[#This Row],[QTY/ CTN]]," ","_",2),"(",""),")","")&amp;"_")</f>
        <v>360 PCS_</v>
      </c>
      <c r="S2697" s="2">
        <f>IF(db[[#This Row],[H_QTY/ CTN]]="","",SEARCH("_",db[[#This Row],[H_QTY/ CTN]]))</f>
        <v>8</v>
      </c>
      <c r="T2697" s="2">
        <f>IF(db[[#This Row],[H_QTY/ CTN]]="","",LEN(db[[#This Row],[H_QTY/ CTN]]))</f>
        <v>8</v>
      </c>
      <c r="U2697" s="41" t="str">
        <f>IF(db[[#This Row],[H_QTY/ CTN]]="","",LEFT(db[[#This Row],[H_QTY/ CTN]],db[[#This Row],[H_1]]-1))</f>
        <v>360 PCS</v>
      </c>
      <c r="V2697" s="40" t="str">
        <f>IF(NOT(db[[#This Row],[H_1]]=db[[#This Row],[H_2]]),MID(db[[#This Row],[H_QTY/ CTN]],db[[#This Row],[H_1]]+1,db[[#This Row],[H_2]]-db[[#This Row],[H_1]]-1),"")</f>
        <v/>
      </c>
      <c r="W2697" s="40" t="str">
        <f>IF(db[[#This Row],[QTY/ CTN B]]="","",LEFT(db[[#This Row],[QTY/ CTN B]],SEARCH(" ",db[[#This Row],[QTY/ CTN B]],1)-1))</f>
        <v>360</v>
      </c>
      <c r="X2697" s="40" t="str">
        <f>IF(db[[#This Row],[QTY/ CTN B]]="","",RIGHT(db[[#This Row],[QTY/ CTN B]],LEN(db[[#This Row],[QTY/ CTN B]])-SEARCH(" ",db[[#This Row],[QTY/ CTN B]],1)))</f>
        <v>PCS</v>
      </c>
      <c r="Y2697" s="40" t="str">
        <f>IF(db[[#This Row],[QTY/ CTN TG]]="",IF(db[[#This Row],[STN TG]]="","",12),LEFT(db[[#This Row],[QTY/ CTN TG]],SEARCH(" ",db[[#This Row],[QTY/ CTN TG]],1)-1))</f>
        <v/>
      </c>
      <c r="Z26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97" s="40" t="str">
        <f>IF(db[[#This Row],[STN K]]="","",IF(db[[#This Row],[STN TG]]="LSN",12,""))</f>
        <v/>
      </c>
      <c r="AB2697" s="40" t="str">
        <f>IF(db[[#This Row],[STN TG]]="LSN","PCS","")</f>
        <v/>
      </c>
      <c r="AC2697" s="40">
        <f>db[[#This Row],[QTY B]]*IF(db[[#This Row],[QTY TG]]="",1,db[[#This Row],[QTY TG]])*IF(db[[#This Row],[QTY K]]="",1,db[[#This Row],[QTY K]])</f>
        <v>360</v>
      </c>
      <c r="AD2697" s="40" t="str">
        <f>IF(db[[#This Row],[STN K]]="",IF(db[[#This Row],[STN TG]]="",db[[#This Row],[STN B]],db[[#This Row],[STN TG]]),db[[#This Row],[STN K]])</f>
        <v>PCS</v>
      </c>
      <c r="AE2697" s="40"/>
    </row>
    <row r="2698" spans="1:31" x14ac:dyDescent="0.25">
      <c r="A2698" s="78">
        <f t="shared" si="41"/>
        <v>2697</v>
      </c>
      <c r="B2698" s="79" t="str">
        <f>LOWER(SUBSTITUTE(SUBSTITUTE(SUBSTITUTE(SUBSTITUTE(SUBSTITUTE(SUBSTITUTE(SUBSTITUTE(SUBSTITUTE(db[[#This Row],[NB BM]]," ",),".",""),"-",""),"(",""),")",""),"/",""),"""",""),"+",""))</f>
        <v>sulingtrend900</v>
      </c>
      <c r="C2698" s="79" t="str">
        <f>LOWER(SUBSTITUTE(SUBSTITUTE(SUBSTITUTE(SUBSTITUTE(SUBSTITUTE(SUBSTITUTE(SUBSTITUTE(SUBSTITUTE(SUBSTITUTE(db[[#This Row],[NB NOTA]]," ",),".",""),"-",""),"(",""),")",""),",",""),"/",""),"""",""),"+",""))</f>
        <v>seruling900trend</v>
      </c>
      <c r="D2698" s="79" t="str">
        <f>LOWER(SUBSTITUTE(SUBSTITUTE(SUBSTITUTE(SUBSTITUTE(SUBSTITUTE(SUBSTITUTE(SUBSTITUTE(SUBSTITUTE(SUBSTITUTE(db[[#This Row],[NB PAJAK]]," ",""),"-",""),"(",""),")",""),".",""),",",""),"/",""),"""",""),"+",""))</f>
        <v/>
      </c>
      <c r="E269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sulingtrend90024lsnuntana</v>
      </c>
      <c r="F269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seruling900trend24lsn</v>
      </c>
      <c r="G2698" s="79" t="str">
        <f>db[[#This Row],[NB NOTA_C]]&amp;LOWER(SUBSTITUTE(SUBSTITUTE(SUBSTITUTE(SUBSTITUTE(SUBSTITUTE(SUBSTITUTE(SUBSTITUTE(SUBSTITUTE(SUBSTITUTE(db[[#This Row],[FAKTUR]]," ",),".",""),"-",""),"(",""),")",""),",",""),"/",""),"""",""),"+",""))</f>
        <v>seruling900trenduntana</v>
      </c>
      <c r="H269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seruling900trend24lsnuntana</v>
      </c>
      <c r="I2698" s="2" t="s">
        <v>7671</v>
      </c>
      <c r="J2698" s="70" t="s">
        <v>7482</v>
      </c>
      <c r="K2698" s="71"/>
      <c r="L2698" s="70" t="s">
        <v>1336</v>
      </c>
      <c r="M2698" s="80" t="e">
        <f>IF(db[[#This Row],[NB NOTA_C]]="","",COUNTIF([2]!B_MSK[concat],db[[#This Row],[NB NOTA_C]]))</f>
        <v>#REF!</v>
      </c>
      <c r="N2698" s="81" t="s">
        <v>7254</v>
      </c>
      <c r="O2698" s="79" t="s">
        <v>1431</v>
      </c>
      <c r="P2698" s="70"/>
      <c r="Q2698" s="79"/>
      <c r="R2698" s="79" t="str">
        <f>IF(db[[#This Row],[QTY/ CTN]]="","",SUBSTITUTE(SUBSTITUTE(SUBSTITUTE(db[[#This Row],[QTY/ CTN]]," ","_",2),"(",""),")","")&amp;"_")</f>
        <v>24 LSN_</v>
      </c>
      <c r="S2698" s="79">
        <f>IF(db[[#This Row],[H_QTY/ CTN]]="","",SEARCH("_",db[[#This Row],[H_QTY/ CTN]]))</f>
        <v>7</v>
      </c>
      <c r="T2698" s="79">
        <f>IF(db[[#This Row],[H_QTY/ CTN]]="","",LEN(db[[#This Row],[H_QTY/ CTN]]))</f>
        <v>7</v>
      </c>
      <c r="U2698" s="78" t="str">
        <f>IF(db[[#This Row],[H_QTY/ CTN]]="","",LEFT(db[[#This Row],[H_QTY/ CTN]],db[[#This Row],[H_1]]-1))</f>
        <v>24 LSN</v>
      </c>
      <c r="V2698" s="78" t="str">
        <f>IF(NOT(db[[#This Row],[H_1]]=db[[#This Row],[H_2]]),MID(db[[#This Row],[H_QTY/ CTN]],db[[#This Row],[H_1]]+1,db[[#This Row],[H_2]]-db[[#This Row],[H_1]]-1),"")</f>
        <v/>
      </c>
      <c r="W2698" s="78" t="str">
        <f>IF(db[[#This Row],[QTY/ CTN B]]="","",LEFT(db[[#This Row],[QTY/ CTN B]],SEARCH(" ",db[[#This Row],[QTY/ CTN B]],1)-1))</f>
        <v>24</v>
      </c>
      <c r="X2698" s="78" t="str">
        <f>IF(db[[#This Row],[QTY/ CTN B]]="","",RIGHT(db[[#This Row],[QTY/ CTN B]],LEN(db[[#This Row],[QTY/ CTN B]])-SEARCH(" ",db[[#This Row],[QTY/ CTN B]],1)))</f>
        <v>LSN</v>
      </c>
      <c r="Y2698" s="78">
        <f>IF(db[[#This Row],[QTY/ CTN TG]]="",IF(db[[#This Row],[STN TG]]="","",12),LEFT(db[[#This Row],[QTY/ CTN TG]],SEARCH(" ",db[[#This Row],[QTY/ CTN TG]],1)-1))</f>
        <v>12</v>
      </c>
      <c r="Z269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698" s="78" t="str">
        <f>IF(db[[#This Row],[STN K]]="","",IF(db[[#This Row],[STN TG]]="LSN",12,""))</f>
        <v/>
      </c>
      <c r="AB2698" s="78" t="str">
        <f>IF(db[[#This Row],[STN TG]]="LSN","PCS","")</f>
        <v/>
      </c>
      <c r="AC2698" s="78">
        <f>db[[#This Row],[QTY B]]*IF(db[[#This Row],[QTY TG]]="",1,db[[#This Row],[QTY TG]])*IF(db[[#This Row],[QTY K]]="",1,db[[#This Row],[QTY K]])</f>
        <v>288</v>
      </c>
      <c r="AD2698" s="78" t="str">
        <f>IF(db[[#This Row],[STN K]]="",IF(db[[#This Row],[STN TG]]="",db[[#This Row],[STN B]],db[[#This Row],[STN TG]]),db[[#This Row],[STN K]])</f>
        <v>PCS</v>
      </c>
      <c r="AE2698" s="78"/>
    </row>
    <row r="2699" spans="1:31" x14ac:dyDescent="0.25">
      <c r="A2699" s="78">
        <f t="shared" si="41"/>
        <v>2698</v>
      </c>
      <c r="B2699" s="79" t="str">
        <f>LOWER(SUBSTITUTE(SUBSTITUTE(SUBSTITUTE(SUBSTITUTE(SUBSTITUTE(SUBSTITUTE(SUBSTITUTE(SUBSTITUTE(db[[#This Row],[NB BM]]," ",),".",""),"-",""),"(",""),")",""),"/",""),"""",""),"+",""))</f>
        <v>asahan007</v>
      </c>
      <c r="C2699" s="79" t="str">
        <f>LOWER(SUBSTITUTE(SUBSTITUTE(SUBSTITUTE(SUBSTITUTE(SUBSTITUTE(SUBSTITUTE(SUBSTITUTE(SUBSTITUTE(SUBSTITUTE(db[[#This Row],[NB NOTA]]," ",),".",""),"-",""),"(",""),")",""),",",""),"/",""),"""",""),"+",""))</f>
        <v>serutan007</v>
      </c>
      <c r="D2699" s="79" t="str">
        <f>LOWER(SUBSTITUTE(SUBSTITUTE(SUBSTITUTE(SUBSTITUTE(SUBSTITUTE(SUBSTITUTE(SUBSTITUTE(SUBSTITUTE(SUBSTITUTE(db[[#This Row],[NB PAJAK]]," ",""),"-",""),"(",""),")",""),".",""),",",""),"/",""),"""",""),"+",""))</f>
        <v/>
      </c>
      <c r="E2699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asahan007144pcsuntana</v>
      </c>
      <c r="F2699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serutan007144pcs</v>
      </c>
      <c r="G2699" s="79" t="str">
        <f>db[[#This Row],[NB NOTA_C]]&amp;LOWER(SUBSTITUTE(SUBSTITUTE(SUBSTITUTE(SUBSTITUTE(SUBSTITUTE(SUBSTITUTE(SUBSTITUTE(SUBSTITUTE(SUBSTITUTE(db[[#This Row],[FAKTUR]]," ",),".",""),"-",""),"(",""),")",""),",",""),"/",""),"""",""),"+",""))</f>
        <v>serutan007untana</v>
      </c>
      <c r="H2699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serutan007144pcsuntana</v>
      </c>
      <c r="I2699" s="2" t="s">
        <v>7261</v>
      </c>
      <c r="J2699" s="70" t="s">
        <v>7259</v>
      </c>
      <c r="K2699" s="71"/>
      <c r="L2699" s="2" t="s">
        <v>1336</v>
      </c>
      <c r="M2699" s="80" t="e">
        <f>IF(db[[#This Row],[NB NOTA_C]]="","",COUNTIF([2]!B_MSK[concat],db[[#This Row],[NB NOTA_C]]))</f>
        <v>#REF!</v>
      </c>
      <c r="N2699" s="9" t="s">
        <v>1842</v>
      </c>
      <c r="O2699" s="5" t="s">
        <v>1379</v>
      </c>
      <c r="P2699" s="2" t="s">
        <v>2413</v>
      </c>
      <c r="Q2699" s="79"/>
      <c r="R2699" s="79" t="str">
        <f>IF(db[[#This Row],[QTY/ CTN]]="","",SUBSTITUTE(SUBSTITUTE(SUBSTITUTE(db[[#This Row],[QTY/ CTN]]," ","_",2),"(",""),")","")&amp;"_")</f>
        <v>144 PCS_</v>
      </c>
      <c r="S2699" s="79">
        <f>IF(db[[#This Row],[H_QTY/ CTN]]="","",SEARCH("_",db[[#This Row],[H_QTY/ CTN]]))</f>
        <v>8</v>
      </c>
      <c r="T2699" s="79">
        <f>IF(db[[#This Row],[H_QTY/ CTN]]="","",LEN(db[[#This Row],[H_QTY/ CTN]]))</f>
        <v>8</v>
      </c>
      <c r="U2699" s="78" t="str">
        <f>IF(db[[#This Row],[H_QTY/ CTN]]="","",LEFT(db[[#This Row],[H_QTY/ CTN]],db[[#This Row],[H_1]]-1))</f>
        <v>144 PCS</v>
      </c>
      <c r="V2699" s="78" t="str">
        <f>IF(NOT(db[[#This Row],[H_1]]=db[[#This Row],[H_2]]),MID(db[[#This Row],[H_QTY/ CTN]],db[[#This Row],[H_1]]+1,db[[#This Row],[H_2]]-db[[#This Row],[H_1]]-1),"")</f>
        <v/>
      </c>
      <c r="W2699" s="78" t="str">
        <f>IF(db[[#This Row],[QTY/ CTN B]]="","",LEFT(db[[#This Row],[QTY/ CTN B]],SEARCH(" ",db[[#This Row],[QTY/ CTN B]],1)-1))</f>
        <v>144</v>
      </c>
      <c r="X2699" s="78" t="str">
        <f>IF(db[[#This Row],[QTY/ CTN B]]="","",RIGHT(db[[#This Row],[QTY/ CTN B]],LEN(db[[#This Row],[QTY/ CTN B]])-SEARCH(" ",db[[#This Row],[QTY/ CTN B]],1)))</f>
        <v>PCS</v>
      </c>
      <c r="Y2699" s="78" t="str">
        <f>IF(db[[#This Row],[QTY/ CTN TG]]="",IF(db[[#This Row],[STN TG]]="","",12),LEFT(db[[#This Row],[QTY/ CTN TG]],SEARCH(" ",db[[#This Row],[QTY/ CTN TG]],1)-1))</f>
        <v/>
      </c>
      <c r="Z2699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699" s="78" t="str">
        <f>IF(db[[#This Row],[STN K]]="","",IF(db[[#This Row],[STN TG]]="LSN",12,""))</f>
        <v/>
      </c>
      <c r="AB2699" s="78" t="str">
        <f>IF(db[[#This Row],[STN TG]]="LSN","PCS","")</f>
        <v/>
      </c>
      <c r="AC2699" s="78">
        <f>db[[#This Row],[QTY B]]*IF(db[[#This Row],[QTY TG]]="",1,db[[#This Row],[QTY TG]])*IF(db[[#This Row],[QTY K]]="",1,db[[#This Row],[QTY K]])</f>
        <v>144</v>
      </c>
      <c r="AD2699" s="78" t="str">
        <f>IF(db[[#This Row],[STN K]]="",IF(db[[#This Row],[STN TG]]="",db[[#This Row],[STN B]],db[[#This Row],[STN TG]]),db[[#This Row],[STN K]])</f>
        <v>PCS</v>
      </c>
      <c r="AE2699" s="78"/>
    </row>
    <row r="2700" spans="1:31" x14ac:dyDescent="0.25">
      <c r="A2700" s="78">
        <f t="shared" si="41"/>
        <v>2699</v>
      </c>
      <c r="B2700" s="79" t="str">
        <f>LOWER(SUBSTITUTE(SUBSTITUTE(SUBSTITUTE(SUBSTITUTE(SUBSTITUTE(SUBSTITUTE(SUBSTITUTE(SUBSTITUTE(db[[#This Row],[NB BM]]," ",),".",""),"-",""),"(",""),")",""),"/",""),"""",""),"+",""))</f>
        <v>asahan0795</v>
      </c>
      <c r="C2700" s="79" t="str">
        <f>LOWER(SUBSTITUTE(SUBSTITUTE(SUBSTITUTE(SUBSTITUTE(SUBSTITUTE(SUBSTITUTE(SUBSTITUTE(SUBSTITUTE(SUBSTITUTE(db[[#This Row],[NB NOTA]]," ",),".",""),"-",""),"(",""),")",""),",",""),"/",""),"""",""),"+",""))</f>
        <v>serutan0795</v>
      </c>
      <c r="D2700" s="79" t="str">
        <f>LOWER(SUBSTITUTE(SUBSTITUTE(SUBSTITUTE(SUBSTITUTE(SUBSTITUTE(SUBSTITUTE(SUBSTITUTE(SUBSTITUTE(SUBSTITUTE(db[[#This Row],[NB PAJAK]]," ",""),"-",""),"(",""),")",""),".",""),",",""),"/",""),"""",""),"+",""))</f>
        <v/>
      </c>
      <c r="E2700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asahan079596pcsuntana</v>
      </c>
      <c r="F2700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serutan079596pcs</v>
      </c>
      <c r="G2700" s="79" t="str">
        <f>db[[#This Row],[NB NOTA_C]]&amp;LOWER(SUBSTITUTE(SUBSTITUTE(SUBSTITUTE(SUBSTITUTE(SUBSTITUTE(SUBSTITUTE(SUBSTITUTE(SUBSTITUTE(SUBSTITUTE(db[[#This Row],[FAKTUR]]," ",),".",""),"-",""),"(",""),")",""),",",""),"/",""),"""",""),"+",""))</f>
        <v>serutan0795untana</v>
      </c>
      <c r="H2700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serutan079596pcsuntana</v>
      </c>
      <c r="I2700" s="2" t="s">
        <v>7262</v>
      </c>
      <c r="J2700" s="70" t="s">
        <v>7260</v>
      </c>
      <c r="K2700" s="71"/>
      <c r="L2700" s="2" t="s">
        <v>1336</v>
      </c>
      <c r="M2700" s="80" t="e">
        <f>IF(db[[#This Row],[NB NOTA_C]]="","",COUNTIF([2]!B_MSK[concat],db[[#This Row],[NB NOTA_C]]))</f>
        <v>#REF!</v>
      </c>
      <c r="N2700" s="9" t="s">
        <v>1842</v>
      </c>
      <c r="O2700" s="5" t="s">
        <v>1388</v>
      </c>
      <c r="P2700" s="2" t="s">
        <v>2413</v>
      </c>
      <c r="Q2700" s="79"/>
      <c r="R2700" s="79" t="str">
        <f>IF(db[[#This Row],[QTY/ CTN]]="","",SUBSTITUTE(SUBSTITUTE(SUBSTITUTE(db[[#This Row],[QTY/ CTN]]," ","_",2),"(",""),")","")&amp;"_")</f>
        <v>96 PCS_</v>
      </c>
      <c r="S2700" s="79">
        <f>IF(db[[#This Row],[H_QTY/ CTN]]="","",SEARCH("_",db[[#This Row],[H_QTY/ CTN]]))</f>
        <v>7</v>
      </c>
      <c r="T2700" s="79">
        <f>IF(db[[#This Row],[H_QTY/ CTN]]="","",LEN(db[[#This Row],[H_QTY/ CTN]]))</f>
        <v>7</v>
      </c>
      <c r="U2700" s="78" t="str">
        <f>IF(db[[#This Row],[H_QTY/ CTN]]="","",LEFT(db[[#This Row],[H_QTY/ CTN]],db[[#This Row],[H_1]]-1))</f>
        <v>96 PCS</v>
      </c>
      <c r="V2700" s="78" t="str">
        <f>IF(NOT(db[[#This Row],[H_1]]=db[[#This Row],[H_2]]),MID(db[[#This Row],[H_QTY/ CTN]],db[[#This Row],[H_1]]+1,db[[#This Row],[H_2]]-db[[#This Row],[H_1]]-1),"")</f>
        <v/>
      </c>
      <c r="W2700" s="78" t="str">
        <f>IF(db[[#This Row],[QTY/ CTN B]]="","",LEFT(db[[#This Row],[QTY/ CTN B]],SEARCH(" ",db[[#This Row],[QTY/ CTN B]],1)-1))</f>
        <v>96</v>
      </c>
      <c r="X2700" s="78" t="str">
        <f>IF(db[[#This Row],[QTY/ CTN B]]="","",RIGHT(db[[#This Row],[QTY/ CTN B]],LEN(db[[#This Row],[QTY/ CTN B]])-SEARCH(" ",db[[#This Row],[QTY/ CTN B]],1)))</f>
        <v>PCS</v>
      </c>
      <c r="Y2700" s="78" t="str">
        <f>IF(db[[#This Row],[QTY/ CTN TG]]="",IF(db[[#This Row],[STN TG]]="","",12),LEFT(db[[#This Row],[QTY/ CTN TG]],SEARCH(" ",db[[#This Row],[QTY/ CTN TG]],1)-1))</f>
        <v/>
      </c>
      <c r="Z2700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00" s="78" t="str">
        <f>IF(db[[#This Row],[STN K]]="","",IF(db[[#This Row],[STN TG]]="LSN",12,""))</f>
        <v/>
      </c>
      <c r="AB2700" s="78" t="str">
        <f>IF(db[[#This Row],[STN TG]]="LSN","PCS","")</f>
        <v/>
      </c>
      <c r="AC2700" s="78">
        <f>db[[#This Row],[QTY B]]*IF(db[[#This Row],[QTY TG]]="",1,db[[#This Row],[QTY TG]])*IF(db[[#This Row],[QTY K]]="",1,db[[#This Row],[QTY K]])</f>
        <v>96</v>
      </c>
      <c r="AD2700" s="78" t="str">
        <f>IF(db[[#This Row],[STN K]]="",IF(db[[#This Row],[STN TG]]="",db[[#This Row],[STN B]],db[[#This Row],[STN TG]]),db[[#This Row],[STN K]])</f>
        <v>PCS</v>
      </c>
      <c r="AE2700" s="78"/>
    </row>
    <row r="2701" spans="1:31" x14ac:dyDescent="0.25">
      <c r="A2701" s="40">
        <f t="shared" si="41"/>
        <v>2700</v>
      </c>
      <c r="B2701" s="82" t="str">
        <f>LOWER(SUBSTITUTE(SUBSTITUTE(SUBSTITUTE(SUBSTITUTE(SUBSTITUTE(SUBSTITUTE(SUBSTITUTE(SUBSTITUTE(db[[#This Row],[NB BM]]," ",),".",""),"-",""),"(",""),")",""),"/",""),"""",""),"+",""))</f>
        <v>asahan1006rumah</v>
      </c>
      <c r="C2701" s="82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D2701" s="82" t="str">
        <f>LOWER(SUBSTITUTE(SUBSTITUTE(SUBSTITUTE(SUBSTITUTE(SUBSTITUTE(SUBSTITUTE(SUBSTITUTE(SUBSTITUTE(SUBSTITUTE(db[[#This Row],[NB PAJAK]]," ",""),"-",""),"(",""),")",""),".",""),",",""),"/",""),"""",""),"+",""))</f>
        <v/>
      </c>
      <c r="E2701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asahan1006rumah96pcsuntana</v>
      </c>
      <c r="F2701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serutan1006rumah96pcs</v>
      </c>
      <c r="G2701" s="82" t="str">
        <f>db[[#This Row],[NB NOTA_C]]&amp;LOWER(SUBSTITUTE(SUBSTITUTE(SUBSTITUTE(SUBSTITUTE(SUBSTITUTE(SUBSTITUTE(SUBSTITUTE(SUBSTITUTE(SUBSTITUTE(db[[#This Row],[FAKTUR]]," ",),".",""),"-",""),"(",""),")",""),",",""),"/",""),"""",""),"+",""))</f>
        <v>serutan1006rumahuntana</v>
      </c>
      <c r="H2701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serutan1006rumah96pcsuntana</v>
      </c>
      <c r="I2701" s="7" t="s">
        <v>3488</v>
      </c>
      <c r="J2701" s="7" t="s">
        <v>3486</v>
      </c>
      <c r="K2701" s="15"/>
      <c r="L2701" s="2" t="s">
        <v>1336</v>
      </c>
      <c r="M2701" s="83" t="e">
        <f>IF(db[[#This Row],[NB NOTA_C]]="","",COUNTIF([2]!B_MSK[concat],db[[#This Row],[NB NOTA_C]]))</f>
        <v>#REF!</v>
      </c>
      <c r="N2701" s="84" t="s">
        <v>1836</v>
      </c>
      <c r="O2701" s="82" t="s">
        <v>1388</v>
      </c>
      <c r="P2701" s="7" t="s">
        <v>2413</v>
      </c>
      <c r="Q2701" s="82"/>
      <c r="R2701" s="82" t="str">
        <f>IF(db[[#This Row],[QTY/ CTN]]="","",SUBSTITUTE(SUBSTITUTE(SUBSTITUTE(db[[#This Row],[QTY/ CTN]]," ","_",2),"(",""),")","")&amp;"_")</f>
        <v>96 PCS_</v>
      </c>
      <c r="S2701" s="82">
        <f>IF(db[[#This Row],[H_QTY/ CTN]]="","",SEARCH("_",db[[#This Row],[H_QTY/ CTN]]))</f>
        <v>7</v>
      </c>
      <c r="T2701" s="82">
        <f>IF(db[[#This Row],[H_QTY/ CTN]]="","",LEN(db[[#This Row],[H_QTY/ CTN]]))</f>
        <v>7</v>
      </c>
      <c r="U2701" s="85" t="str">
        <f>IF(db[[#This Row],[H_QTY/ CTN]]="","",LEFT(db[[#This Row],[H_QTY/ CTN]],db[[#This Row],[H_1]]-1))</f>
        <v>96 PCS</v>
      </c>
      <c r="V2701" s="85" t="str">
        <f>IF(NOT(db[[#This Row],[H_1]]=db[[#This Row],[H_2]]),MID(db[[#This Row],[H_QTY/ CTN]],db[[#This Row],[H_1]]+1,db[[#This Row],[H_2]]-db[[#This Row],[H_1]]-1),"")</f>
        <v/>
      </c>
      <c r="W2701" s="40" t="str">
        <f>IF(db[[#This Row],[QTY/ CTN B]]="","",LEFT(db[[#This Row],[QTY/ CTN B]],SEARCH(" ",db[[#This Row],[QTY/ CTN B]],1)-1))</f>
        <v>96</v>
      </c>
      <c r="X2701" s="40" t="str">
        <f>IF(db[[#This Row],[QTY/ CTN B]]="","",RIGHT(db[[#This Row],[QTY/ CTN B]],LEN(db[[#This Row],[QTY/ CTN B]])-SEARCH(" ",db[[#This Row],[QTY/ CTN B]],1)))</f>
        <v>PCS</v>
      </c>
      <c r="Y2701" s="40" t="str">
        <f>IF(db[[#This Row],[QTY/ CTN TG]]="",IF(db[[#This Row],[STN TG]]="","",12),LEFT(db[[#This Row],[QTY/ CTN TG]],SEARCH(" ",db[[#This Row],[QTY/ CTN TG]],1)-1))</f>
        <v/>
      </c>
      <c r="Z27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01" s="40" t="str">
        <f>IF(db[[#This Row],[STN K]]="","",IF(db[[#This Row],[STN TG]]="LSN",12,""))</f>
        <v/>
      </c>
      <c r="AB2701" s="40" t="str">
        <f>IF(db[[#This Row],[STN TG]]="LSN","PCS","")</f>
        <v/>
      </c>
      <c r="AC2701" s="40">
        <f>db[[#This Row],[QTY B]]*IF(db[[#This Row],[QTY TG]]="",1,db[[#This Row],[QTY TG]])*IF(db[[#This Row],[QTY K]]="",1,db[[#This Row],[QTY K]])</f>
        <v>96</v>
      </c>
      <c r="AD2701" s="40" t="str">
        <f>IF(db[[#This Row],[STN K]]="",IF(db[[#This Row],[STN TG]]="",db[[#This Row],[STN B]],db[[#This Row],[STN TG]]),db[[#This Row],[STN K]])</f>
        <v>PCS</v>
      </c>
      <c r="AE2701" s="40"/>
    </row>
    <row r="2702" spans="1:31" x14ac:dyDescent="0.25">
      <c r="A2702" s="40">
        <f t="shared" si="41"/>
        <v>2701</v>
      </c>
      <c r="B2702" s="82" t="str">
        <f>LOWER(SUBSTITUTE(SUBSTITUTE(SUBSTITUTE(SUBSTITUTE(SUBSTITUTE(SUBSTITUTE(SUBSTITUTE(SUBSTITUTE(db[[#This Row],[NB BM]]," ",),".",""),"-",""),"(",""),")",""),"/",""),"""",""),"+",""))</f>
        <v>asahan8003</v>
      </c>
      <c r="C2702" s="82" t="str">
        <f>LOWER(SUBSTITUTE(SUBSTITUTE(SUBSTITUTE(SUBSTITUTE(SUBSTITUTE(SUBSTITUTE(SUBSTITUTE(SUBSTITUTE(SUBSTITUTE(db[[#This Row],[NB NOTA]]," ",),".",""),"-",""),"(",""),")",""),",",""),"/",""),"""",""),"+",""))</f>
        <v>serutan8003</v>
      </c>
      <c r="D2702" s="82" t="str">
        <f>LOWER(SUBSTITUTE(SUBSTITUTE(SUBSTITUTE(SUBSTITUTE(SUBSTITUTE(SUBSTITUTE(SUBSTITUTE(SUBSTITUTE(SUBSTITUTE(db[[#This Row],[NB PAJAK]]," ",""),"-",""),"(",""),")",""),".",""),",",""),"/",""),"""",""),"+",""))</f>
        <v/>
      </c>
      <c r="E2702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asahan800396pcsuntana</v>
      </c>
      <c r="F2702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serutan800396pcs</v>
      </c>
      <c r="G2702" s="82" t="str">
        <f>db[[#This Row],[NB NOTA_C]]&amp;LOWER(SUBSTITUTE(SUBSTITUTE(SUBSTITUTE(SUBSTITUTE(SUBSTITUTE(SUBSTITUTE(SUBSTITUTE(SUBSTITUTE(SUBSTITUTE(db[[#This Row],[FAKTUR]]," ",),".",""),"-",""),"(",""),")",""),",",""),"/",""),"""",""),"+",""))</f>
        <v>serutan8003untana</v>
      </c>
      <c r="H2702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serutan800396pcsuntana</v>
      </c>
      <c r="I2702" s="7" t="s">
        <v>3487</v>
      </c>
      <c r="J2702" s="7" t="s">
        <v>3485</v>
      </c>
      <c r="K2702" s="17"/>
      <c r="L2702" s="2" t="s">
        <v>1336</v>
      </c>
      <c r="M2702" s="83" t="e">
        <f>IF(db[[#This Row],[NB NOTA_C]]="","",COUNTIF([2]!B_MSK[concat],db[[#This Row],[NB NOTA_C]]))</f>
        <v>#REF!</v>
      </c>
      <c r="N2702" s="84" t="s">
        <v>1836</v>
      </c>
      <c r="O2702" s="82" t="s">
        <v>1388</v>
      </c>
      <c r="P2702" s="7" t="s">
        <v>2413</v>
      </c>
      <c r="Q2702" s="82"/>
      <c r="R2702" s="82" t="str">
        <f>IF(db[[#This Row],[QTY/ CTN]]="","",SUBSTITUTE(SUBSTITUTE(SUBSTITUTE(db[[#This Row],[QTY/ CTN]]," ","_",2),"(",""),")","")&amp;"_")</f>
        <v>96 PCS_</v>
      </c>
      <c r="S2702" s="82">
        <f>IF(db[[#This Row],[H_QTY/ CTN]]="","",SEARCH("_",db[[#This Row],[H_QTY/ CTN]]))</f>
        <v>7</v>
      </c>
      <c r="T2702" s="82">
        <f>IF(db[[#This Row],[H_QTY/ CTN]]="","",LEN(db[[#This Row],[H_QTY/ CTN]]))</f>
        <v>7</v>
      </c>
      <c r="U2702" s="85" t="str">
        <f>IF(db[[#This Row],[H_QTY/ CTN]]="","",LEFT(db[[#This Row],[H_QTY/ CTN]],db[[#This Row],[H_1]]-1))</f>
        <v>96 PCS</v>
      </c>
      <c r="V2702" s="85" t="str">
        <f>IF(NOT(db[[#This Row],[H_1]]=db[[#This Row],[H_2]]),MID(db[[#This Row],[H_QTY/ CTN]],db[[#This Row],[H_1]]+1,db[[#This Row],[H_2]]-db[[#This Row],[H_1]]-1),"")</f>
        <v/>
      </c>
      <c r="W2702" s="40" t="str">
        <f>IF(db[[#This Row],[QTY/ CTN B]]="","",LEFT(db[[#This Row],[QTY/ CTN B]],SEARCH(" ",db[[#This Row],[QTY/ CTN B]],1)-1))</f>
        <v>96</v>
      </c>
      <c r="X2702" s="40" t="str">
        <f>IF(db[[#This Row],[QTY/ CTN B]]="","",RIGHT(db[[#This Row],[QTY/ CTN B]],LEN(db[[#This Row],[QTY/ CTN B]])-SEARCH(" ",db[[#This Row],[QTY/ CTN B]],1)))</f>
        <v>PCS</v>
      </c>
      <c r="Y2702" s="40" t="str">
        <f>IF(db[[#This Row],[QTY/ CTN TG]]="",IF(db[[#This Row],[STN TG]]="","",12),LEFT(db[[#This Row],[QTY/ CTN TG]],SEARCH(" ",db[[#This Row],[QTY/ CTN TG]],1)-1))</f>
        <v/>
      </c>
      <c r="Z27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02" s="40" t="str">
        <f>IF(db[[#This Row],[STN K]]="","",IF(db[[#This Row],[STN TG]]="LSN",12,""))</f>
        <v/>
      </c>
      <c r="AB2702" s="40" t="str">
        <f>IF(db[[#This Row],[STN TG]]="LSN","PCS","")</f>
        <v/>
      </c>
      <c r="AC2702" s="40">
        <f>db[[#This Row],[QTY B]]*IF(db[[#This Row],[QTY TG]]="",1,db[[#This Row],[QTY TG]])*IF(db[[#This Row],[QTY K]]="",1,db[[#This Row],[QTY K]])</f>
        <v>96</v>
      </c>
      <c r="AD2702" s="40" t="str">
        <f>IF(db[[#This Row],[STN K]]="",IF(db[[#This Row],[STN TG]]="",db[[#This Row],[STN B]],db[[#This Row],[STN TG]]),db[[#This Row],[STN K]])</f>
        <v>PCS</v>
      </c>
      <c r="AE2702" s="40"/>
    </row>
    <row r="2703" spans="1:31" x14ac:dyDescent="0.25">
      <c r="A2703" s="40">
        <f t="shared" si="41"/>
        <v>2702</v>
      </c>
      <c r="B2703" s="82" t="str">
        <f>LOWER(SUBSTITUTE(SUBSTITUTE(SUBSTITUTE(SUBSTITUTE(SUBSTITUTE(SUBSTITUTE(SUBSTITUTE(SUBSTITUTE(db[[#This Row],[NB BM]]," ",),".",""),"-",""),"(",""),")",""),"/",""),"""",""),"+",""))</f>
        <v>serutan8909</v>
      </c>
      <c r="C2703" s="82" t="str">
        <f>LOWER(SUBSTITUTE(SUBSTITUTE(SUBSTITUTE(SUBSTITUTE(SUBSTITUTE(SUBSTITUTE(SUBSTITUTE(SUBSTITUTE(SUBSTITUTE(db[[#This Row],[NB NOTA]]," ",),".",""),"-",""),"(",""),")",""),",",""),"/",""),"""",""),"+",""))</f>
        <v>serutan8909</v>
      </c>
      <c r="D2703" s="82" t="str">
        <f>LOWER(SUBSTITUTE(SUBSTITUTE(SUBSTITUTE(SUBSTITUTE(SUBSTITUTE(SUBSTITUTE(SUBSTITUTE(SUBSTITUTE(SUBSTITUTE(db[[#This Row],[NB PAJAK]]," ",""),"-",""),"(",""),")",""),".",""),",",""),"/",""),"""",""),"+",""))</f>
        <v/>
      </c>
      <c r="E2703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serutan890996pcsuntana</v>
      </c>
      <c r="F2703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serutan890996pcs</v>
      </c>
      <c r="G2703" s="82" t="str">
        <f>db[[#This Row],[NB NOTA_C]]&amp;LOWER(SUBSTITUTE(SUBSTITUTE(SUBSTITUTE(SUBSTITUTE(SUBSTITUTE(SUBSTITUTE(SUBSTITUTE(SUBSTITUTE(SUBSTITUTE(db[[#This Row],[FAKTUR]]," ",),".",""),"-",""),"(",""),")",""),",",""),"/",""),"""",""),"+",""))</f>
        <v>serutan8909untana</v>
      </c>
      <c r="H2703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serutan890996pcsuntana</v>
      </c>
      <c r="I2703" s="7" t="s">
        <v>3611</v>
      </c>
      <c r="J2703" s="7" t="s">
        <v>3605</v>
      </c>
      <c r="K2703" s="15"/>
      <c r="L2703" s="2" t="s">
        <v>1336</v>
      </c>
      <c r="M2703" s="83" t="e">
        <f>IF(db[[#This Row],[NB NOTA_C]]="","",COUNTIF([2]!B_MSK[concat],db[[#This Row],[NB NOTA_C]]))</f>
        <v>#REF!</v>
      </c>
      <c r="N2703" s="84" t="s">
        <v>1842</v>
      </c>
      <c r="O2703" s="82" t="s">
        <v>1388</v>
      </c>
      <c r="P2703" s="7" t="s">
        <v>2413</v>
      </c>
      <c r="Q2703" s="82"/>
      <c r="R2703" s="82" t="str">
        <f>IF(db[[#This Row],[QTY/ CTN]]="","",SUBSTITUTE(SUBSTITUTE(SUBSTITUTE(db[[#This Row],[QTY/ CTN]]," ","_",2),"(",""),")","")&amp;"_")</f>
        <v>96 PCS_</v>
      </c>
      <c r="S2703" s="82">
        <f>IF(db[[#This Row],[H_QTY/ CTN]]="","",SEARCH("_",db[[#This Row],[H_QTY/ CTN]]))</f>
        <v>7</v>
      </c>
      <c r="T2703" s="82">
        <f>IF(db[[#This Row],[H_QTY/ CTN]]="","",LEN(db[[#This Row],[H_QTY/ CTN]]))</f>
        <v>7</v>
      </c>
      <c r="U2703" s="85" t="str">
        <f>IF(db[[#This Row],[H_QTY/ CTN]]="","",LEFT(db[[#This Row],[H_QTY/ CTN]],db[[#This Row],[H_1]]-1))</f>
        <v>96 PCS</v>
      </c>
      <c r="V2703" s="85" t="str">
        <f>IF(NOT(db[[#This Row],[H_1]]=db[[#This Row],[H_2]]),MID(db[[#This Row],[H_QTY/ CTN]],db[[#This Row],[H_1]]+1,db[[#This Row],[H_2]]-db[[#This Row],[H_1]]-1),"")</f>
        <v/>
      </c>
      <c r="W2703" s="40" t="str">
        <f>IF(db[[#This Row],[QTY/ CTN B]]="","",LEFT(db[[#This Row],[QTY/ CTN B]],SEARCH(" ",db[[#This Row],[QTY/ CTN B]],1)-1))</f>
        <v>96</v>
      </c>
      <c r="X2703" s="40" t="str">
        <f>IF(db[[#This Row],[QTY/ CTN B]]="","",RIGHT(db[[#This Row],[QTY/ CTN B]],LEN(db[[#This Row],[QTY/ CTN B]])-SEARCH(" ",db[[#This Row],[QTY/ CTN B]],1)))</f>
        <v>PCS</v>
      </c>
      <c r="Y2703" s="40" t="str">
        <f>IF(db[[#This Row],[QTY/ CTN TG]]="",IF(db[[#This Row],[STN TG]]="","",12),LEFT(db[[#This Row],[QTY/ CTN TG]],SEARCH(" ",db[[#This Row],[QTY/ CTN TG]],1)-1))</f>
        <v/>
      </c>
      <c r="Z27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03" s="40" t="str">
        <f>IF(db[[#This Row],[STN K]]="","",IF(db[[#This Row],[STN TG]]="LSN",12,""))</f>
        <v/>
      </c>
      <c r="AB2703" s="40" t="str">
        <f>IF(db[[#This Row],[STN TG]]="LSN","PCS","")</f>
        <v/>
      </c>
      <c r="AC2703" s="40">
        <f>db[[#This Row],[QTY B]]*IF(db[[#This Row],[QTY TG]]="",1,db[[#This Row],[QTY TG]])*IF(db[[#This Row],[QTY K]]="",1,db[[#This Row],[QTY K]])</f>
        <v>96</v>
      </c>
      <c r="AD2703" s="40" t="str">
        <f>IF(db[[#This Row],[STN K]]="",IF(db[[#This Row],[STN TG]]="",db[[#This Row],[STN B]],db[[#This Row],[STN TG]]),db[[#This Row],[STN K]])</f>
        <v>PCS</v>
      </c>
      <c r="AE2703" s="40"/>
    </row>
    <row r="2704" spans="1:31" x14ac:dyDescent="0.25">
      <c r="A2704" s="40">
        <f t="shared" si="41"/>
        <v>2703</v>
      </c>
      <c r="B2704" s="5" t="str">
        <f>LOWER(SUBSTITUTE(SUBSTITUTE(SUBSTITUTE(SUBSTITUTE(SUBSTITUTE(SUBSTITUTE(SUBSTITUTE(SUBSTITUTE(db[[#This Row],[NB BM]]," ",),".",""),"-",""),"(",""),")",""),"/",""),"""",""),"+",""))</f>
        <v>asahan9040arumah</v>
      </c>
      <c r="C2704" s="5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D2704" s="5" t="str">
        <f>LOWER(SUBSTITUTE(SUBSTITUTE(SUBSTITUTE(SUBSTITUTE(SUBSTITUTE(SUBSTITUTE(SUBSTITUTE(SUBSTITUTE(SUBSTITUTE(db[[#This Row],[NB PAJAK]]," ",""),"-",""),"(",""),")",""),".",""),",",""),"/",""),"""",""),"+",""))</f>
        <v/>
      </c>
      <c r="E270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asahan9040arumah144pcsuntana</v>
      </c>
      <c r="F270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serutan9040arumah144pcs</v>
      </c>
      <c r="G2704" s="5" t="str">
        <f>db[[#This Row],[NB NOTA_C]]&amp;LOWER(SUBSTITUTE(SUBSTITUTE(SUBSTITUTE(SUBSTITUTE(SUBSTITUTE(SUBSTITUTE(SUBSTITUTE(SUBSTITUTE(SUBSTITUTE(db[[#This Row],[FAKTUR]]," ",),".",""),"-",""),"(",""),")",""),",",""),"/",""),"""",""),"+",""))</f>
        <v>serutan9040arumahuntana</v>
      </c>
      <c r="H270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serutan9040arumah144pcsuntana</v>
      </c>
      <c r="I2704" s="2" t="s">
        <v>1955</v>
      </c>
      <c r="J2704" s="2" t="s">
        <v>1954</v>
      </c>
      <c r="K2704" s="14"/>
      <c r="L2704" s="2" t="s">
        <v>1336</v>
      </c>
      <c r="M2704" s="34" t="e">
        <f>IF(db[[#This Row],[NB NOTA_C]]="","",COUNTIF([2]!B_MSK[concat],db[[#This Row],[NB NOTA_C]]))</f>
        <v>#REF!</v>
      </c>
      <c r="N2704" s="9" t="s">
        <v>1836</v>
      </c>
      <c r="O2704" s="5" t="s">
        <v>1379</v>
      </c>
      <c r="P2704" s="2" t="s">
        <v>2413</v>
      </c>
      <c r="R2704" s="2" t="str">
        <f>IF(db[[#This Row],[QTY/ CTN]]="","",SUBSTITUTE(SUBSTITUTE(SUBSTITUTE(db[[#This Row],[QTY/ CTN]]," ","_",2),"(",""),")","")&amp;"_")</f>
        <v>144 PCS_</v>
      </c>
      <c r="S2704" s="2">
        <f>IF(db[[#This Row],[H_QTY/ CTN]]="","",SEARCH("_",db[[#This Row],[H_QTY/ CTN]]))</f>
        <v>8</v>
      </c>
      <c r="T2704" s="2">
        <f>IF(db[[#This Row],[H_QTY/ CTN]]="","",LEN(db[[#This Row],[H_QTY/ CTN]]))</f>
        <v>8</v>
      </c>
      <c r="U2704" s="41" t="str">
        <f>IF(db[[#This Row],[H_QTY/ CTN]]="","",LEFT(db[[#This Row],[H_QTY/ CTN]],db[[#This Row],[H_1]]-1))</f>
        <v>144 PCS</v>
      </c>
      <c r="V2704" s="40" t="str">
        <f>IF(NOT(db[[#This Row],[H_1]]=db[[#This Row],[H_2]]),MID(db[[#This Row],[H_QTY/ CTN]],db[[#This Row],[H_1]]+1,db[[#This Row],[H_2]]-db[[#This Row],[H_1]]-1),"")</f>
        <v/>
      </c>
      <c r="W2704" s="40" t="str">
        <f>IF(db[[#This Row],[QTY/ CTN B]]="","",LEFT(db[[#This Row],[QTY/ CTN B]],SEARCH(" ",db[[#This Row],[QTY/ CTN B]],1)-1))</f>
        <v>144</v>
      </c>
      <c r="X2704" s="40" t="str">
        <f>IF(db[[#This Row],[QTY/ CTN B]]="","",RIGHT(db[[#This Row],[QTY/ CTN B]],LEN(db[[#This Row],[QTY/ CTN B]])-SEARCH(" ",db[[#This Row],[QTY/ CTN B]],1)))</f>
        <v>PCS</v>
      </c>
      <c r="Y2704" s="40" t="str">
        <f>IF(db[[#This Row],[QTY/ CTN TG]]="",IF(db[[#This Row],[STN TG]]="","",12),LEFT(db[[#This Row],[QTY/ CTN TG]],SEARCH(" ",db[[#This Row],[QTY/ CTN TG]],1)-1))</f>
        <v/>
      </c>
      <c r="Z27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04" s="40" t="str">
        <f>IF(db[[#This Row],[STN K]]="","",IF(db[[#This Row],[STN TG]]="LSN",12,""))</f>
        <v/>
      </c>
      <c r="AB2704" s="40" t="str">
        <f>IF(db[[#This Row],[STN TG]]="LSN","PCS","")</f>
        <v/>
      </c>
      <c r="AC2704" s="40">
        <f>db[[#This Row],[QTY B]]*IF(db[[#This Row],[QTY TG]]="",1,db[[#This Row],[QTY TG]])*IF(db[[#This Row],[QTY K]]="",1,db[[#This Row],[QTY K]])</f>
        <v>144</v>
      </c>
      <c r="AD2704" s="40" t="str">
        <f>IF(db[[#This Row],[STN K]]="",IF(db[[#This Row],[STN TG]]="",db[[#This Row],[STN B]],db[[#This Row],[STN TG]]),db[[#This Row],[STN K]])</f>
        <v>PCS</v>
      </c>
      <c r="AE2704" s="40"/>
    </row>
    <row r="2705" spans="1:31" x14ac:dyDescent="0.25">
      <c r="A2705" s="40">
        <f t="shared" si="41"/>
        <v>2704</v>
      </c>
      <c r="B2705" s="5" t="str">
        <f>LOWER(SUBSTITUTE(SUBSTITUTE(SUBSTITUTE(SUBSTITUTE(SUBSTITUTE(SUBSTITUTE(SUBSTITUTE(SUBSTITUTE(db[[#This Row],[NB BM]]," ",),".",""),"-",""),"(",""),")",""),"/",""),"""",""),"+",""))</f>
        <v>asahanmeja9233</v>
      </c>
      <c r="C2705" s="5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D2705" s="5" t="str">
        <f>LOWER(SUBSTITUTE(SUBSTITUTE(SUBSTITUTE(SUBSTITUTE(SUBSTITUTE(SUBSTITUTE(SUBSTITUTE(SUBSTITUTE(SUBSTITUTE(db[[#This Row],[NB PAJAK]]," ",""),"-",""),"(",""),")",""),".",""),",",""),"/",""),"""",""),"+",""))</f>
        <v/>
      </c>
      <c r="E270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asahanmeja9233288pcsuntana</v>
      </c>
      <c r="F270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serutanmeja923315rb30%288pcs</v>
      </c>
      <c r="G2705" s="5" t="str">
        <f>db[[#This Row],[NB NOTA_C]]&amp;LOWER(SUBSTITUTE(SUBSTITUTE(SUBSTITUTE(SUBSTITUTE(SUBSTITUTE(SUBSTITUTE(SUBSTITUTE(SUBSTITUTE(SUBSTITUTE(db[[#This Row],[FAKTUR]]," ",),".",""),"-",""),"(",""),")",""),",",""),"/",""),"""",""),"+",""))</f>
        <v>serutanmeja923315rb30%untana</v>
      </c>
      <c r="H270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serutanmeja923315rb30%288pcsuntana</v>
      </c>
      <c r="I2705" s="2" t="s">
        <v>799</v>
      </c>
      <c r="J2705" s="2" t="s">
        <v>1012</v>
      </c>
      <c r="K2705" s="14"/>
      <c r="L2705" s="2" t="s">
        <v>1336</v>
      </c>
      <c r="M2705" s="34" t="e">
        <f>IF(db[[#This Row],[NB NOTA_C]]="","",COUNTIF([2]!B_MSK[concat],db[[#This Row],[NB NOTA_C]]))</f>
        <v>#REF!</v>
      </c>
      <c r="N2705" s="14" t="s">
        <v>1347</v>
      </c>
      <c r="O2705" s="2" t="s">
        <v>1387</v>
      </c>
      <c r="P2705" s="2" t="s">
        <v>2413</v>
      </c>
      <c r="R2705" s="2" t="str">
        <f>IF(db[[#This Row],[QTY/ CTN]]="","",SUBSTITUTE(SUBSTITUTE(SUBSTITUTE(db[[#This Row],[QTY/ CTN]]," ","_",2),"(",""),")","")&amp;"_")</f>
        <v>288 PCS_</v>
      </c>
      <c r="S2705" s="2">
        <f>IF(db[[#This Row],[H_QTY/ CTN]]="","",SEARCH("_",db[[#This Row],[H_QTY/ CTN]]))</f>
        <v>8</v>
      </c>
      <c r="T2705" s="2">
        <f>IF(db[[#This Row],[H_QTY/ CTN]]="","",LEN(db[[#This Row],[H_QTY/ CTN]]))</f>
        <v>8</v>
      </c>
      <c r="U2705" s="41" t="str">
        <f>IF(db[[#This Row],[H_QTY/ CTN]]="","",LEFT(db[[#This Row],[H_QTY/ CTN]],db[[#This Row],[H_1]]-1))</f>
        <v>288 PCS</v>
      </c>
      <c r="V2705" s="40" t="str">
        <f>IF(NOT(db[[#This Row],[H_1]]=db[[#This Row],[H_2]]),MID(db[[#This Row],[H_QTY/ CTN]],db[[#This Row],[H_1]]+1,db[[#This Row],[H_2]]-db[[#This Row],[H_1]]-1),"")</f>
        <v/>
      </c>
      <c r="W2705" s="40" t="str">
        <f>IF(db[[#This Row],[QTY/ CTN B]]="","",LEFT(db[[#This Row],[QTY/ CTN B]],SEARCH(" ",db[[#This Row],[QTY/ CTN B]],1)-1))</f>
        <v>288</v>
      </c>
      <c r="X2705" s="40" t="str">
        <f>IF(db[[#This Row],[QTY/ CTN B]]="","",RIGHT(db[[#This Row],[QTY/ CTN B]],LEN(db[[#This Row],[QTY/ CTN B]])-SEARCH(" ",db[[#This Row],[QTY/ CTN B]],1)))</f>
        <v>PCS</v>
      </c>
      <c r="Y2705" s="40" t="str">
        <f>IF(db[[#This Row],[QTY/ CTN TG]]="",IF(db[[#This Row],[STN TG]]="","",12),LEFT(db[[#This Row],[QTY/ CTN TG]],SEARCH(" ",db[[#This Row],[QTY/ CTN TG]],1)-1))</f>
        <v/>
      </c>
      <c r="Z27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05" s="40" t="str">
        <f>IF(db[[#This Row],[STN K]]="","",IF(db[[#This Row],[STN TG]]="LSN",12,""))</f>
        <v/>
      </c>
      <c r="AB2705" s="40" t="str">
        <f>IF(db[[#This Row],[STN TG]]="LSN","PCS","")</f>
        <v/>
      </c>
      <c r="AC2705" s="40">
        <f>db[[#This Row],[QTY B]]*IF(db[[#This Row],[QTY TG]]="",1,db[[#This Row],[QTY TG]])*IF(db[[#This Row],[QTY K]]="",1,db[[#This Row],[QTY K]])</f>
        <v>288</v>
      </c>
      <c r="AD2705" s="40" t="str">
        <f>IF(db[[#This Row],[STN K]]="",IF(db[[#This Row],[STN TG]]="",db[[#This Row],[STN B]],db[[#This Row],[STN TG]]),db[[#This Row],[STN K]])</f>
        <v>PCS</v>
      </c>
      <c r="AE2705" s="40"/>
    </row>
    <row r="2706" spans="1:31" x14ac:dyDescent="0.25">
      <c r="A2706" s="40">
        <f t="shared" si="41"/>
        <v>2705</v>
      </c>
      <c r="B2706" s="5" t="str">
        <f>LOWER(SUBSTITUTE(SUBSTITUTE(SUBSTITUTE(SUBSTITUTE(SUBSTITUTE(SUBSTITUTE(SUBSTITUTE(SUBSTITUTE(db[[#This Row],[NB BM]]," ",),".",""),"-",""),"(",""),")",""),"/",""),"""",""),"+",""))</f>
        <v>asahanmejaa33</v>
      </c>
      <c r="C2706" s="5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D2706" s="5" t="str">
        <f>LOWER(SUBSTITUTE(SUBSTITUTE(SUBSTITUTE(SUBSTITUTE(SUBSTITUTE(SUBSTITUTE(SUBSTITUTE(SUBSTITUTE(SUBSTITUTE(db[[#This Row],[NB PAJAK]]," ",""),"-",""),"(",""),")",""),".",""),",",""),"/",""),"""",""),"+",""))</f>
        <v/>
      </c>
      <c r="E270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asahanmejaa3396pcsuntana</v>
      </c>
      <c r="F270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serutanmejaa3321rb30%96pcs</v>
      </c>
      <c r="G2706" s="5" t="str">
        <f>db[[#This Row],[NB NOTA_C]]&amp;LOWER(SUBSTITUTE(SUBSTITUTE(SUBSTITUTE(SUBSTITUTE(SUBSTITUTE(SUBSTITUTE(SUBSTITUTE(SUBSTITUTE(SUBSTITUTE(db[[#This Row],[FAKTUR]]," ",),".",""),"-",""),"(",""),")",""),",",""),"/",""),"""",""),"+",""))</f>
        <v>serutanmejaa3321rb30%untana</v>
      </c>
      <c r="H270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serutanmejaa3321rb30%96pcsuntana</v>
      </c>
      <c r="I2706" s="2" t="s">
        <v>800</v>
      </c>
      <c r="J2706" s="2" t="s">
        <v>1013</v>
      </c>
      <c r="K2706" s="1"/>
      <c r="L2706" s="2" t="s">
        <v>1336</v>
      </c>
      <c r="M2706" s="34" t="e">
        <f>IF(db[[#This Row],[NB NOTA_C]]="","",COUNTIF([2]!B_MSK[concat],db[[#This Row],[NB NOTA_C]]))</f>
        <v>#REF!</v>
      </c>
      <c r="N2706" s="14" t="s">
        <v>1347</v>
      </c>
      <c r="O2706" s="2" t="s">
        <v>1388</v>
      </c>
      <c r="P2706" s="2" t="s">
        <v>2413</v>
      </c>
      <c r="R2706" s="2" t="str">
        <f>IF(db[[#This Row],[QTY/ CTN]]="","",SUBSTITUTE(SUBSTITUTE(SUBSTITUTE(db[[#This Row],[QTY/ CTN]]," ","_",2),"(",""),")","")&amp;"_")</f>
        <v>96 PCS_</v>
      </c>
      <c r="S2706" s="2">
        <f>IF(db[[#This Row],[H_QTY/ CTN]]="","",SEARCH("_",db[[#This Row],[H_QTY/ CTN]]))</f>
        <v>7</v>
      </c>
      <c r="T2706" s="2">
        <f>IF(db[[#This Row],[H_QTY/ CTN]]="","",LEN(db[[#This Row],[H_QTY/ CTN]]))</f>
        <v>7</v>
      </c>
      <c r="U2706" s="41" t="str">
        <f>IF(db[[#This Row],[H_QTY/ CTN]]="","",LEFT(db[[#This Row],[H_QTY/ CTN]],db[[#This Row],[H_1]]-1))</f>
        <v>96 PCS</v>
      </c>
      <c r="V2706" s="40" t="str">
        <f>IF(NOT(db[[#This Row],[H_1]]=db[[#This Row],[H_2]]),MID(db[[#This Row],[H_QTY/ CTN]],db[[#This Row],[H_1]]+1,db[[#This Row],[H_2]]-db[[#This Row],[H_1]]-1),"")</f>
        <v/>
      </c>
      <c r="W2706" s="40" t="str">
        <f>IF(db[[#This Row],[QTY/ CTN B]]="","",LEFT(db[[#This Row],[QTY/ CTN B]],SEARCH(" ",db[[#This Row],[QTY/ CTN B]],1)-1))</f>
        <v>96</v>
      </c>
      <c r="X2706" s="40" t="str">
        <f>IF(db[[#This Row],[QTY/ CTN B]]="","",RIGHT(db[[#This Row],[QTY/ CTN B]],LEN(db[[#This Row],[QTY/ CTN B]])-SEARCH(" ",db[[#This Row],[QTY/ CTN B]],1)))</f>
        <v>PCS</v>
      </c>
      <c r="Y2706" s="40" t="str">
        <f>IF(db[[#This Row],[QTY/ CTN TG]]="",IF(db[[#This Row],[STN TG]]="","",12),LEFT(db[[#This Row],[QTY/ CTN TG]],SEARCH(" ",db[[#This Row],[QTY/ CTN TG]],1)-1))</f>
        <v/>
      </c>
      <c r="Z27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06" s="40" t="str">
        <f>IF(db[[#This Row],[STN K]]="","",IF(db[[#This Row],[STN TG]]="LSN",12,""))</f>
        <v/>
      </c>
      <c r="AB2706" s="40" t="str">
        <f>IF(db[[#This Row],[STN TG]]="LSN","PCS","")</f>
        <v/>
      </c>
      <c r="AC2706" s="40">
        <f>db[[#This Row],[QTY B]]*IF(db[[#This Row],[QTY TG]]="",1,db[[#This Row],[QTY TG]])*IF(db[[#This Row],[QTY K]]="",1,db[[#This Row],[QTY K]])</f>
        <v>96</v>
      </c>
      <c r="AD2706" s="40" t="str">
        <f>IF(db[[#This Row],[STN K]]="",IF(db[[#This Row],[STN TG]]="",db[[#This Row],[STN B]],db[[#This Row],[STN TG]]),db[[#This Row],[STN K]])</f>
        <v>PCS</v>
      </c>
      <c r="AE2706" s="40"/>
    </row>
    <row r="2707" spans="1:31" x14ac:dyDescent="0.25">
      <c r="A2707" s="40">
        <f t="shared" si="41"/>
        <v>2706</v>
      </c>
      <c r="B2707" s="126" t="str">
        <f>LOWER(SUBSTITUTE(SUBSTITUTE(SUBSTITUTE(SUBSTITUTE(SUBSTITUTE(SUBSTITUTE(SUBSTITUTE(SUBSTITUTE(db[[#This Row],[NB BM]]," ",),".",""),"-",""),"(",""),")",""),"/",""),"""",""),"+",""))</f>
        <v>asahantabung231</v>
      </c>
      <c r="C2707" s="126" t="str">
        <f>LOWER(SUBSTITUTE(SUBSTITUTE(SUBSTITUTE(SUBSTITUTE(SUBSTITUTE(SUBSTITUTE(SUBSTITUTE(SUBSTITUTE(SUBSTITUTE(db[[#This Row],[NB NOTA]]," ",),".",""),"-",""),"(",""),")",""),",",""),"/",""),"""",""),"+",""))</f>
        <v>serutantabung231mixisi24pcs@120</v>
      </c>
      <c r="D2707" s="126" t="str">
        <f>LOWER(SUBSTITUTE(SUBSTITUTE(SUBSTITUTE(SUBSTITUTE(SUBSTITUTE(SUBSTITUTE(SUBSTITUTE(SUBSTITUTE(SUBSTITUTE(db[[#This Row],[NB PAJAK]]," ",""),"-",""),"(",""),")",""),".",""),",",""),"/",""),"""",""),"+",""))</f>
        <v/>
      </c>
      <c r="E2707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asahantabung231120pcsuntana</v>
      </c>
      <c r="F2707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serutantabung231mixisi24pcs@120120pcs</v>
      </c>
      <c r="G2707" s="126" t="str">
        <f>db[[#This Row],[NB NOTA_C]]&amp;LOWER(SUBSTITUTE(SUBSTITUTE(SUBSTITUTE(SUBSTITUTE(SUBSTITUTE(SUBSTITUTE(SUBSTITUTE(SUBSTITUTE(SUBSTITUTE(db[[#This Row],[FAKTUR]]," ",),".",""),"-",""),"(",""),")",""),",",""),"/",""),"""",""),"+",""))</f>
        <v>serutantabung231mixisi24pcs@120untana</v>
      </c>
      <c r="H2707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serutantabung231mixisi24pcs@120120pcsuntana</v>
      </c>
      <c r="I2707" s="43" t="s">
        <v>4681</v>
      </c>
      <c r="J2707" s="43" t="s">
        <v>4680</v>
      </c>
      <c r="K2707" s="44"/>
      <c r="L2707" s="2" t="s">
        <v>1336</v>
      </c>
      <c r="M2707" s="127" t="e">
        <f>IF(db[[#This Row],[NB NOTA_C]]="","",COUNTIF([2]!B_MSK[concat],db[[#This Row],[NB NOTA_C]]))</f>
        <v>#REF!</v>
      </c>
      <c r="N2707" s="128" t="s">
        <v>1369</v>
      </c>
      <c r="O2707" s="126" t="s">
        <v>1382</v>
      </c>
      <c r="P2707" s="43" t="s">
        <v>2413</v>
      </c>
      <c r="Q2707" s="126"/>
      <c r="R2707" s="126" t="str">
        <f>IF(db[[#This Row],[QTY/ CTN]]="","",SUBSTITUTE(SUBSTITUTE(SUBSTITUTE(db[[#This Row],[QTY/ CTN]]," ","_",2),"(",""),")","")&amp;"_")</f>
        <v>120 PCS_</v>
      </c>
      <c r="S2707" s="126">
        <f>IF(db[[#This Row],[H_QTY/ CTN]]="","",SEARCH("_",db[[#This Row],[H_QTY/ CTN]]))</f>
        <v>8</v>
      </c>
      <c r="T2707" s="126">
        <f>IF(db[[#This Row],[H_QTY/ CTN]]="","",LEN(db[[#This Row],[H_QTY/ CTN]]))</f>
        <v>8</v>
      </c>
      <c r="U2707" s="129" t="str">
        <f>IF(db[[#This Row],[H_QTY/ CTN]]="","",LEFT(db[[#This Row],[H_QTY/ CTN]],db[[#This Row],[H_1]]-1))</f>
        <v>120 PCS</v>
      </c>
      <c r="V2707" s="129" t="str">
        <f>IF(NOT(db[[#This Row],[H_1]]=db[[#This Row],[H_2]]),MID(db[[#This Row],[H_QTY/ CTN]],db[[#This Row],[H_1]]+1,db[[#This Row],[H_2]]-db[[#This Row],[H_1]]-1),"")</f>
        <v/>
      </c>
      <c r="W2707" s="129" t="str">
        <f>IF(db[[#This Row],[QTY/ CTN B]]="","",LEFT(db[[#This Row],[QTY/ CTN B]],SEARCH(" ",db[[#This Row],[QTY/ CTN B]],1)-1))</f>
        <v>120</v>
      </c>
      <c r="X2707" s="129" t="str">
        <f>IF(db[[#This Row],[QTY/ CTN B]]="","",RIGHT(db[[#This Row],[QTY/ CTN B]],LEN(db[[#This Row],[QTY/ CTN B]])-SEARCH(" ",db[[#This Row],[QTY/ CTN B]],1)))</f>
        <v>PCS</v>
      </c>
      <c r="Y2707" s="129" t="str">
        <f>IF(db[[#This Row],[QTY/ CTN TG]]="",IF(db[[#This Row],[STN TG]]="","",12),LEFT(db[[#This Row],[QTY/ CTN TG]],SEARCH(" ",db[[#This Row],[QTY/ CTN TG]],1)-1))</f>
        <v/>
      </c>
      <c r="Z2707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07" s="129" t="str">
        <f>IF(db[[#This Row],[STN K]]="","",IF(db[[#This Row],[STN TG]]="LSN",12,""))</f>
        <v/>
      </c>
      <c r="AB2707" s="129" t="str">
        <f>IF(db[[#This Row],[STN TG]]="LSN","PCS","")</f>
        <v/>
      </c>
      <c r="AC2707" s="129">
        <f>db[[#This Row],[QTY B]]*IF(db[[#This Row],[QTY TG]]="",1,db[[#This Row],[QTY TG]])*IF(db[[#This Row],[QTY K]]="",1,db[[#This Row],[QTY K]])</f>
        <v>120</v>
      </c>
      <c r="AD2707" s="129" t="str">
        <f>IF(db[[#This Row],[STN K]]="",IF(db[[#This Row],[STN TG]]="",db[[#This Row],[STN B]],db[[#This Row],[STN TG]]),db[[#This Row],[STN K]])</f>
        <v>PCS</v>
      </c>
      <c r="AE2707" s="40"/>
    </row>
    <row r="2708" spans="1:31" x14ac:dyDescent="0.25">
      <c r="A2708" s="40">
        <f t="shared" si="41"/>
        <v>2707</v>
      </c>
      <c r="B2708" s="110" t="str">
        <f>LOWER(SUBSTITUTE(SUBSTITUTE(SUBSTITUTE(SUBSTITUTE(SUBSTITUTE(SUBSTITUTE(SUBSTITUTE(SUBSTITUTE(db[[#This Row],[NB BM]]," ",),".",""),"-",""),"(",""),")",""),"/",""),"""",""),"+",""))</f>
        <v>asahantoples</v>
      </c>
      <c r="C2708" s="110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D2708" s="110" t="str">
        <f>LOWER(SUBSTITUTE(SUBSTITUTE(SUBSTITUTE(SUBSTITUTE(SUBSTITUTE(SUBSTITUTE(SUBSTITUTE(SUBSTITUTE(SUBSTITUTE(db[[#This Row],[NB PAJAK]]," ",""),"-",""),"(",""),")",""),".",""),",",""),"/",""),"""",""),"+",""))</f>
        <v/>
      </c>
      <c r="E2708" s="11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asahantoples144pcsuntana</v>
      </c>
      <c r="F2708" s="110" t="str">
        <f>db[[#This Row],[NB NOTA_C]]&amp;LOWER(SUBSTITUTE(SUBSTITUTE(SUBSTITUTE(SUBSTITUTE(SUBSTITUTE(SUBSTITUTE(SUBSTITUTE(SUBSTITUTE(SUBSTITUTE(db[[#This Row],[QTY/ CTN]]," ",),".",""),"-",""),"(",""),")",""),",",""),"/",""),"""",""),"+",""))</f>
        <v>serutantoples144pcs</v>
      </c>
      <c r="G2708" s="110" t="str">
        <f>db[[#This Row],[NB NOTA_C]]&amp;LOWER(SUBSTITUTE(SUBSTITUTE(SUBSTITUTE(SUBSTITUTE(SUBSTITUTE(SUBSTITUTE(SUBSTITUTE(SUBSTITUTE(SUBSTITUTE(db[[#This Row],[FAKTUR]]," ",),".",""),"-",""),"(",""),")",""),",",""),"/",""),"""",""),"+",""))</f>
        <v>serutantoplesuntana</v>
      </c>
      <c r="H2708" s="11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serutantoples144pcsuntana</v>
      </c>
      <c r="I2708" s="30" t="s">
        <v>4195</v>
      </c>
      <c r="J2708" s="30" t="s">
        <v>4162</v>
      </c>
      <c r="K2708" s="23"/>
      <c r="L2708" s="2" t="s">
        <v>1336</v>
      </c>
      <c r="M2708" s="111" t="e">
        <f>IF(db[[#This Row],[NB NOTA_C]]="","",COUNTIF([2]!B_MSK[concat],db[[#This Row],[NB NOTA_C]]))</f>
        <v>#REF!</v>
      </c>
      <c r="N2708" s="112" t="s">
        <v>1350</v>
      </c>
      <c r="O2708" s="110" t="s">
        <v>1379</v>
      </c>
      <c r="P2708" s="30" t="s">
        <v>2413</v>
      </c>
      <c r="Q2708" s="110"/>
      <c r="R2708" s="110" t="str">
        <f>IF(db[[#This Row],[QTY/ CTN]]="","",SUBSTITUTE(SUBSTITUTE(SUBSTITUTE(db[[#This Row],[QTY/ CTN]]," ","_",2),"(",""),")","")&amp;"_")</f>
        <v>144 PCS_</v>
      </c>
      <c r="S2708" s="110">
        <f>IF(db[[#This Row],[H_QTY/ CTN]]="","",SEARCH("_",db[[#This Row],[H_QTY/ CTN]]))</f>
        <v>8</v>
      </c>
      <c r="T2708" s="110">
        <f>IF(db[[#This Row],[H_QTY/ CTN]]="","",LEN(db[[#This Row],[H_QTY/ CTN]]))</f>
        <v>8</v>
      </c>
      <c r="U2708" s="113" t="str">
        <f>IF(db[[#This Row],[H_QTY/ CTN]]="","",LEFT(db[[#This Row],[H_QTY/ CTN]],db[[#This Row],[H_1]]-1))</f>
        <v>144 PCS</v>
      </c>
      <c r="V2708" s="113" t="str">
        <f>IF(NOT(db[[#This Row],[H_1]]=db[[#This Row],[H_2]]),MID(db[[#This Row],[H_QTY/ CTN]],db[[#This Row],[H_1]]+1,db[[#This Row],[H_2]]-db[[#This Row],[H_1]]-1),"")</f>
        <v/>
      </c>
      <c r="W2708" s="40" t="str">
        <f>IF(db[[#This Row],[QTY/ CTN B]]="","",LEFT(db[[#This Row],[QTY/ CTN B]],SEARCH(" ",db[[#This Row],[QTY/ CTN B]],1)-1))</f>
        <v>144</v>
      </c>
      <c r="X2708" s="40" t="str">
        <f>IF(db[[#This Row],[QTY/ CTN B]]="","",RIGHT(db[[#This Row],[QTY/ CTN B]],LEN(db[[#This Row],[QTY/ CTN B]])-SEARCH(" ",db[[#This Row],[QTY/ CTN B]],1)))</f>
        <v>PCS</v>
      </c>
      <c r="Y2708" s="40" t="str">
        <f>IF(db[[#This Row],[QTY/ CTN TG]]="",IF(db[[#This Row],[STN TG]]="","",12),LEFT(db[[#This Row],[QTY/ CTN TG]],SEARCH(" ",db[[#This Row],[QTY/ CTN TG]],1)-1))</f>
        <v/>
      </c>
      <c r="Z27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08" s="40" t="str">
        <f>IF(db[[#This Row],[STN K]]="","",IF(db[[#This Row],[STN TG]]="LSN",12,""))</f>
        <v/>
      </c>
      <c r="AB2708" s="40" t="str">
        <f>IF(db[[#This Row],[STN TG]]="LSN","PCS","")</f>
        <v/>
      </c>
      <c r="AC2708" s="40">
        <f>db[[#This Row],[QTY B]]*IF(db[[#This Row],[QTY TG]]="",1,db[[#This Row],[QTY TG]])*IF(db[[#This Row],[QTY K]]="",1,db[[#This Row],[QTY K]])</f>
        <v>144</v>
      </c>
      <c r="AD2708" s="40" t="str">
        <f>IF(db[[#This Row],[STN K]]="",IF(db[[#This Row],[STN TG]]="",db[[#This Row],[STN B]],db[[#This Row],[STN TG]]),db[[#This Row],[STN K]])</f>
        <v>PCS</v>
      </c>
      <c r="AE2708" s="40"/>
    </row>
    <row r="2709" spans="1:31" x14ac:dyDescent="0.25">
      <c r="A2709" s="78">
        <f t="shared" si="41"/>
        <v>2708</v>
      </c>
      <c r="B2709" s="79" t="str">
        <f>LOWER(SUBSTITUTE(SUBSTITUTE(SUBSTITUTE(SUBSTITUTE(SUBSTITUTE(SUBSTITUTE(SUBSTITUTE(SUBSTITUTE(db[[#This Row],[NB BM]]," ",),".",""),"-",""),"(",""),")",""),"/",""),"""",""),"+",""))</f>
        <v>asahanjka5l</v>
      </c>
      <c r="C2709" s="79" t="str">
        <f>LOWER(SUBSTITUTE(SUBSTITUTE(SUBSTITUTE(SUBSTITUTE(SUBSTITUTE(SUBSTITUTE(SUBSTITUTE(SUBSTITUTE(SUBSTITUTE(db[[#This Row],[NB NOTA]]," ",),".",""),"-",""),"(",""),")",""),",",""),"/",""),"""",""),"+",""))</f>
        <v>sharpenera5ljk</v>
      </c>
      <c r="D2709" s="79" t="str">
        <f>LOWER(SUBSTITUTE(SUBSTITUTE(SUBSTITUTE(SUBSTITUTE(SUBSTITUTE(SUBSTITUTE(SUBSTITUTE(SUBSTITUTE(SUBSTITUTE(db[[#This Row],[NB PAJAK]]," ",""),"-",""),"(",""),")",""),".",""),",",""),"/",""),"""",""),"+",""))</f>
        <v>asahanmejajoykoa5l</v>
      </c>
      <c r="E2709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asahanjka5l60pcsartomoro</v>
      </c>
      <c r="F2709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sharpenera5ljk60pcs</v>
      </c>
      <c r="G2709" s="79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sharpenera5ljkartomoro</v>
      </c>
      <c r="H2709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sharpenera5ljk60pcsartomoro</v>
      </c>
      <c r="I2709" s="70" t="s">
        <v>7710</v>
      </c>
      <c r="J2709" s="70" t="s">
        <v>7711</v>
      </c>
      <c r="K2709" s="71" t="s">
        <v>7741</v>
      </c>
      <c r="L2709" s="70" t="s">
        <v>1335</v>
      </c>
      <c r="M2709" s="80" t="e">
        <f>IF(db[[#This Row],[NB NOTA_C]]="","",COUNTIF([2]!B_MSK[concat],db[[#This Row],[NB NOTA_C]]))</f>
        <v>#REF!</v>
      </c>
      <c r="N2709" s="81" t="s">
        <v>7697</v>
      </c>
      <c r="O2709" s="79" t="s">
        <v>1380</v>
      </c>
      <c r="P2709" s="70"/>
      <c r="Q2709" s="79"/>
      <c r="R2709" s="79" t="str">
        <f>IF(db[[#This Row],[QTY/ CTN]]="","",SUBSTITUTE(SUBSTITUTE(SUBSTITUTE(db[[#This Row],[QTY/ CTN]]," ","_",2),"(",""),")","")&amp;"_")</f>
        <v>60 PCS_</v>
      </c>
      <c r="S2709" s="79">
        <f>IF(db[[#This Row],[H_QTY/ CTN]]="","",SEARCH("_",db[[#This Row],[H_QTY/ CTN]]))</f>
        <v>7</v>
      </c>
      <c r="T2709" s="79">
        <f>IF(db[[#This Row],[H_QTY/ CTN]]="","",LEN(db[[#This Row],[H_QTY/ CTN]]))</f>
        <v>7</v>
      </c>
      <c r="U2709" s="78" t="str">
        <f>IF(db[[#This Row],[H_QTY/ CTN]]="","",LEFT(db[[#This Row],[H_QTY/ CTN]],db[[#This Row],[H_1]]-1))</f>
        <v>60 PCS</v>
      </c>
      <c r="V2709" s="78" t="str">
        <f>IF(NOT(db[[#This Row],[H_1]]=db[[#This Row],[H_2]]),MID(db[[#This Row],[H_QTY/ CTN]],db[[#This Row],[H_1]]+1,db[[#This Row],[H_2]]-db[[#This Row],[H_1]]-1),"")</f>
        <v/>
      </c>
      <c r="W2709" s="78" t="str">
        <f>IF(db[[#This Row],[QTY/ CTN B]]="","",LEFT(db[[#This Row],[QTY/ CTN B]],SEARCH(" ",db[[#This Row],[QTY/ CTN B]],1)-1))</f>
        <v>60</v>
      </c>
      <c r="X2709" s="78" t="str">
        <f>IF(db[[#This Row],[QTY/ CTN B]]="","",RIGHT(db[[#This Row],[QTY/ CTN B]],LEN(db[[#This Row],[QTY/ CTN B]])-SEARCH(" ",db[[#This Row],[QTY/ CTN B]],1)))</f>
        <v>PCS</v>
      </c>
      <c r="Y2709" s="78" t="str">
        <f>IF(db[[#This Row],[QTY/ CTN TG]]="",IF(db[[#This Row],[STN TG]]="","",12),LEFT(db[[#This Row],[QTY/ CTN TG]],SEARCH(" ",db[[#This Row],[QTY/ CTN TG]],1)-1))</f>
        <v/>
      </c>
      <c r="Z2709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09" s="78" t="str">
        <f>IF(db[[#This Row],[STN K]]="","",IF(db[[#This Row],[STN TG]]="LSN",12,""))</f>
        <v/>
      </c>
      <c r="AB2709" s="78" t="str">
        <f>IF(db[[#This Row],[STN TG]]="LSN","PCS","")</f>
        <v/>
      </c>
      <c r="AC2709" s="78">
        <f>db[[#This Row],[QTY B]]*IF(db[[#This Row],[QTY TG]]="",1,db[[#This Row],[QTY TG]])*IF(db[[#This Row],[QTY K]]="",1,db[[#This Row],[QTY K]])</f>
        <v>60</v>
      </c>
      <c r="AD2709" s="78" t="str">
        <f>IF(db[[#This Row],[STN K]]="",IF(db[[#This Row],[STN TG]]="",db[[#This Row],[STN B]],db[[#This Row],[STN TG]]),db[[#This Row],[STN K]])</f>
        <v>PCS</v>
      </c>
      <c r="AE2709" s="78"/>
    </row>
    <row r="2710" spans="1:31" x14ac:dyDescent="0.25">
      <c r="A2710" s="40">
        <f t="shared" ref="A2710:A2776" si="42">ROW()-1</f>
        <v>2709</v>
      </c>
      <c r="B2710" s="5" t="str">
        <f>LOWER(SUBSTITUTE(SUBSTITUTE(SUBSTITUTE(SUBSTITUTE(SUBSTITUTE(SUBSTITUTE(SUBSTITUTE(SUBSTITUTE(db[[#This Row],[NB BM]]," ",),".",""),"-",""),"(",""),")",""),"/",""),"""",""),"+",""))</f>
        <v>asahanjka18penguin</v>
      </c>
      <c r="C2710" s="5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D2710" s="5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E271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asahanjka18penguin48pcsartomoro</v>
      </c>
      <c r="F271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sharpenera18penguinjk48pcs</v>
      </c>
      <c r="G2710" s="5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sharpenera18penguinjkartomoro</v>
      </c>
      <c r="H271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sharpenera18penguinjk48pcsartomoro</v>
      </c>
      <c r="I2710" s="2" t="s">
        <v>3318</v>
      </c>
      <c r="J2710" s="2" t="s">
        <v>3195</v>
      </c>
      <c r="K2710" s="14" t="s">
        <v>3198</v>
      </c>
      <c r="L2710" s="2" t="s">
        <v>1335</v>
      </c>
      <c r="M2710" s="33" t="e">
        <f>IF(db[[#This Row],[NB NOTA_C]]="","",COUNTIF([2]!B_MSK[concat],db[[#This Row],[NB NOTA_C]]))</f>
        <v>#REF!</v>
      </c>
      <c r="N2710" s="9" t="s">
        <v>1346</v>
      </c>
      <c r="O2710" s="5" t="s">
        <v>1384</v>
      </c>
      <c r="P2710" s="2" t="s">
        <v>2413</v>
      </c>
      <c r="Q2710" s="5"/>
      <c r="R2710" s="5" t="str">
        <f>IF(db[[#This Row],[QTY/ CTN]]="","",SUBSTITUTE(SUBSTITUTE(SUBSTITUTE(db[[#This Row],[QTY/ CTN]]," ","_",2),"(",""),")","")&amp;"_")</f>
        <v>48 PCS_</v>
      </c>
      <c r="S2710" s="5">
        <f>IF(db[[#This Row],[H_QTY/ CTN]]="","",SEARCH("_",db[[#This Row],[H_QTY/ CTN]]))</f>
        <v>7</v>
      </c>
      <c r="T2710" s="5">
        <f>IF(db[[#This Row],[H_QTY/ CTN]]="","",LEN(db[[#This Row],[H_QTY/ CTN]]))</f>
        <v>7</v>
      </c>
      <c r="U2710" s="40" t="str">
        <f>IF(db[[#This Row],[H_QTY/ CTN]]="","",LEFT(db[[#This Row],[H_QTY/ CTN]],db[[#This Row],[H_1]]-1))</f>
        <v>48 PCS</v>
      </c>
      <c r="V2710" s="40" t="str">
        <f>IF(NOT(db[[#This Row],[H_1]]=db[[#This Row],[H_2]]),MID(db[[#This Row],[H_QTY/ CTN]],db[[#This Row],[H_1]]+1,db[[#This Row],[H_2]]-db[[#This Row],[H_1]]-1),"")</f>
        <v/>
      </c>
      <c r="W2710" s="40" t="str">
        <f>IF(db[[#This Row],[QTY/ CTN B]]="","",LEFT(db[[#This Row],[QTY/ CTN B]],SEARCH(" ",db[[#This Row],[QTY/ CTN B]],1)-1))</f>
        <v>48</v>
      </c>
      <c r="X2710" s="40" t="str">
        <f>IF(db[[#This Row],[QTY/ CTN B]]="","",RIGHT(db[[#This Row],[QTY/ CTN B]],LEN(db[[#This Row],[QTY/ CTN B]])-SEARCH(" ",db[[#This Row],[QTY/ CTN B]],1)))</f>
        <v>PCS</v>
      </c>
      <c r="Y2710" s="40" t="str">
        <f>IF(db[[#This Row],[QTY/ CTN TG]]="",IF(db[[#This Row],[STN TG]]="","",12),LEFT(db[[#This Row],[QTY/ CTN TG]],SEARCH(" ",db[[#This Row],[QTY/ CTN TG]],1)-1))</f>
        <v/>
      </c>
      <c r="Z27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10" s="40" t="str">
        <f>IF(db[[#This Row],[STN K]]="","",IF(db[[#This Row],[STN TG]]="LSN",12,""))</f>
        <v/>
      </c>
      <c r="AB2710" s="40" t="str">
        <f>IF(db[[#This Row],[STN TG]]="LSN","PCS","")</f>
        <v/>
      </c>
      <c r="AC2710" s="40">
        <f>db[[#This Row],[QTY B]]*IF(db[[#This Row],[QTY TG]]="",1,db[[#This Row],[QTY TG]])*IF(db[[#This Row],[QTY K]]="",1,db[[#This Row],[QTY K]])</f>
        <v>48</v>
      </c>
      <c r="AD2710" s="40" t="str">
        <f>IF(db[[#This Row],[STN K]]="",IF(db[[#This Row],[STN TG]]="",db[[#This Row],[STN B]],db[[#This Row],[STN TG]]),db[[#This Row],[STN K]])</f>
        <v>PCS</v>
      </c>
      <c r="AE2710" s="40"/>
    </row>
    <row r="2711" spans="1:31" x14ac:dyDescent="0.25">
      <c r="A2711" s="40">
        <f t="shared" si="42"/>
        <v>2710</v>
      </c>
      <c r="B2711" s="2" t="str">
        <f>LOWER(SUBSTITUTE(SUBSTITUTE(SUBSTITUTE(SUBSTITUTE(SUBSTITUTE(SUBSTITUTE(SUBSTITUTE(SUBSTITUTE(db[[#This Row],[NB BM]]," ",),".",""),"-",""),"(",""),")",""),"/",""),"""",""),"+",""))</f>
        <v>asahanjka30kucing</v>
      </c>
      <c r="C2711" s="2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D2711" s="2" t="str">
        <f>LOWER(SUBSTITUTE(SUBSTITUTE(SUBSTITUTE(SUBSTITUTE(SUBSTITUTE(SUBSTITUTE(SUBSTITUTE(SUBSTITUTE(SUBSTITUTE(db[[#This Row],[NB PAJAK]]," ",""),"-",""),"(",""),")",""),".",""),",",""),"/",""),"""",""),"+",""))</f>
        <v>asahanjoykoa30penguin</v>
      </c>
      <c r="E271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asahanjka30kucing48pcsartomoro</v>
      </c>
      <c r="F271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sharpenera30kucingjk48pcs</v>
      </c>
      <c r="G2711" s="2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sharpenera30kucingjkartomoro</v>
      </c>
      <c r="H271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sharpenera30kucingjk48pcsartomoro</v>
      </c>
      <c r="I2711" s="2" t="s">
        <v>5477</v>
      </c>
      <c r="J2711" s="2" t="s">
        <v>656</v>
      </c>
      <c r="K2711" s="14" t="s">
        <v>5448</v>
      </c>
      <c r="L2711" s="2" t="s">
        <v>1335</v>
      </c>
      <c r="M2711" s="34" t="e">
        <f>IF(db[[#This Row],[NB NOTA_C]]="","",COUNTIF([2]!B_MSK[concat],db[[#This Row],[NB NOTA_C]]))</f>
        <v>#REF!</v>
      </c>
      <c r="N2711" s="14" t="s">
        <v>1346</v>
      </c>
      <c r="O2711" s="2" t="s">
        <v>1384</v>
      </c>
      <c r="P2711" s="2" t="s">
        <v>2413</v>
      </c>
      <c r="R2711" s="2" t="str">
        <f>IF(db[[#This Row],[QTY/ CTN]]="","",SUBSTITUTE(SUBSTITUTE(SUBSTITUTE(db[[#This Row],[QTY/ CTN]]," ","_",2),"(",""),")","")&amp;"_")</f>
        <v>48 PCS_</v>
      </c>
      <c r="S2711" s="2">
        <f>IF(db[[#This Row],[H_QTY/ CTN]]="","",SEARCH("_",db[[#This Row],[H_QTY/ CTN]]))</f>
        <v>7</v>
      </c>
      <c r="T2711" s="2">
        <f>IF(db[[#This Row],[H_QTY/ CTN]]="","",LEN(db[[#This Row],[H_QTY/ CTN]]))</f>
        <v>7</v>
      </c>
      <c r="U2711" s="41" t="str">
        <f>IF(db[[#This Row],[H_QTY/ CTN]]="","",LEFT(db[[#This Row],[H_QTY/ CTN]],db[[#This Row],[H_1]]-1))</f>
        <v>48 PCS</v>
      </c>
      <c r="V2711" s="40" t="str">
        <f>IF(NOT(db[[#This Row],[H_1]]=db[[#This Row],[H_2]]),MID(db[[#This Row],[H_QTY/ CTN]],db[[#This Row],[H_1]]+1,db[[#This Row],[H_2]]-db[[#This Row],[H_1]]-1),"")</f>
        <v/>
      </c>
      <c r="W2711" s="40" t="str">
        <f>IF(db[[#This Row],[QTY/ CTN B]]="","",LEFT(db[[#This Row],[QTY/ CTN B]],SEARCH(" ",db[[#This Row],[QTY/ CTN B]],1)-1))</f>
        <v>48</v>
      </c>
      <c r="X2711" s="40" t="str">
        <f>IF(db[[#This Row],[QTY/ CTN B]]="","",RIGHT(db[[#This Row],[QTY/ CTN B]],LEN(db[[#This Row],[QTY/ CTN B]])-SEARCH(" ",db[[#This Row],[QTY/ CTN B]],1)))</f>
        <v>PCS</v>
      </c>
      <c r="Y2711" s="40" t="str">
        <f>IF(db[[#This Row],[QTY/ CTN TG]]="",IF(db[[#This Row],[STN TG]]="","",12),LEFT(db[[#This Row],[QTY/ CTN TG]],SEARCH(" ",db[[#This Row],[QTY/ CTN TG]],1)-1))</f>
        <v/>
      </c>
      <c r="Z27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11" s="40" t="str">
        <f>IF(db[[#This Row],[STN K]]="","",IF(db[[#This Row],[STN TG]]="LSN",12,""))</f>
        <v/>
      </c>
      <c r="AB2711" s="40" t="str">
        <f>IF(db[[#This Row],[STN TG]]="LSN","PCS","")</f>
        <v/>
      </c>
      <c r="AC2711" s="40">
        <f>db[[#This Row],[QTY B]]*IF(db[[#This Row],[QTY TG]]="",1,db[[#This Row],[QTY TG]])*IF(db[[#This Row],[QTY K]]="",1,db[[#This Row],[QTY K]])</f>
        <v>48</v>
      </c>
      <c r="AD2711" s="40" t="str">
        <f>IF(db[[#This Row],[STN K]]="",IF(db[[#This Row],[STN TG]]="",db[[#This Row],[STN B]],db[[#This Row],[STN TG]]),db[[#This Row],[STN K]])</f>
        <v>PCS</v>
      </c>
      <c r="AE2711" s="40"/>
    </row>
    <row r="2712" spans="1:31" x14ac:dyDescent="0.25">
      <c r="A2712" s="40">
        <f t="shared" si="42"/>
        <v>2711</v>
      </c>
      <c r="B2712" s="2" t="str">
        <f>LOWER(SUBSTITUTE(SUBSTITUTE(SUBSTITUTE(SUBSTITUTE(SUBSTITUTE(SUBSTITUTE(SUBSTITUTE(SUBSTITUTE(db[[#This Row],[NB BM]]," ",),".",""),"-",""),"(",""),")",""),"/",""),"""",""),"+",""))</f>
        <v>asahanjka33</v>
      </c>
      <c r="C2712" s="2" t="str">
        <f>LOWER(SUBSTITUTE(SUBSTITUTE(SUBSTITUTE(SUBSTITUTE(SUBSTITUTE(SUBSTITUTE(SUBSTITUTE(SUBSTITUTE(SUBSTITUTE(db[[#This Row],[NB NOTA]]," ",),".",""),"-",""),"(",""),")",""),",",""),"/",""),"""",""),"+",""))</f>
        <v>sharpenera33jk</v>
      </c>
      <c r="D2712" s="2" t="str">
        <f>LOWER(SUBSTITUTE(SUBSTITUTE(SUBSTITUTE(SUBSTITUTE(SUBSTITUTE(SUBSTITUTE(SUBSTITUTE(SUBSTITUTE(SUBSTITUTE(db[[#This Row],[NB PAJAK]]," ",""),"-",""),"(",""),")",""),".",""),",",""),"/",""),"""",""),"+",""))</f>
        <v>asahanjoykoa33</v>
      </c>
      <c r="E271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asahanjka3360pcsartomoro</v>
      </c>
      <c r="F271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sharpenera33jk60pcs</v>
      </c>
      <c r="G2712" s="2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sharpenera33jkartomoro</v>
      </c>
      <c r="H271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sharpenera33jk60pcsartomoro</v>
      </c>
      <c r="I2712" s="2" t="s">
        <v>6773</v>
      </c>
      <c r="J2712" s="2" t="s">
        <v>6772</v>
      </c>
      <c r="K2712" s="14" t="s">
        <v>6774</v>
      </c>
      <c r="L2712" s="2" t="s">
        <v>1335</v>
      </c>
      <c r="M2712" s="34" t="e">
        <f>IF(db[[#This Row],[NB NOTA_C]]="","",COUNTIF([2]!B_MSK[concat],db[[#This Row],[NB NOTA_C]]))</f>
        <v>#REF!</v>
      </c>
      <c r="N2712" s="14" t="s">
        <v>1346</v>
      </c>
      <c r="O2712" s="2" t="s">
        <v>1380</v>
      </c>
      <c r="P2712" s="2" t="s">
        <v>2413</v>
      </c>
      <c r="Q2712" s="2" t="s">
        <v>6775</v>
      </c>
      <c r="R2712" s="2" t="str">
        <f>IF(db[[#This Row],[QTY/ CTN]]="","",SUBSTITUTE(SUBSTITUTE(SUBSTITUTE(db[[#This Row],[QTY/ CTN]]," ","_",2),"(",""),")","")&amp;"_")</f>
        <v>60 PCS_</v>
      </c>
      <c r="S2712" s="2">
        <f>IF(db[[#This Row],[H_QTY/ CTN]]="","",SEARCH("_",db[[#This Row],[H_QTY/ CTN]]))</f>
        <v>7</v>
      </c>
      <c r="T2712" s="2">
        <f>IF(db[[#This Row],[H_QTY/ CTN]]="","",LEN(db[[#This Row],[H_QTY/ CTN]]))</f>
        <v>7</v>
      </c>
      <c r="U2712" s="41" t="str">
        <f>IF(db[[#This Row],[H_QTY/ CTN]]="","",LEFT(db[[#This Row],[H_QTY/ CTN]],db[[#This Row],[H_1]]-1))</f>
        <v>60 PCS</v>
      </c>
      <c r="V2712" s="40" t="str">
        <f>IF(NOT(db[[#This Row],[H_1]]=db[[#This Row],[H_2]]),MID(db[[#This Row],[H_QTY/ CTN]],db[[#This Row],[H_1]]+1,db[[#This Row],[H_2]]-db[[#This Row],[H_1]]-1),"")</f>
        <v/>
      </c>
      <c r="W2712" s="40" t="str">
        <f>IF(db[[#This Row],[QTY/ CTN B]]="","",LEFT(db[[#This Row],[QTY/ CTN B]],SEARCH(" ",db[[#This Row],[QTY/ CTN B]],1)-1))</f>
        <v>60</v>
      </c>
      <c r="X2712" s="40" t="str">
        <f>IF(db[[#This Row],[QTY/ CTN B]]="","",RIGHT(db[[#This Row],[QTY/ CTN B]],LEN(db[[#This Row],[QTY/ CTN B]])-SEARCH(" ",db[[#This Row],[QTY/ CTN B]],1)))</f>
        <v>PCS</v>
      </c>
      <c r="Y2712" s="40" t="str">
        <f>IF(db[[#This Row],[QTY/ CTN TG]]="",IF(db[[#This Row],[STN TG]]="","",12),LEFT(db[[#This Row],[QTY/ CTN TG]],SEARCH(" ",db[[#This Row],[QTY/ CTN TG]],1)-1))</f>
        <v/>
      </c>
      <c r="Z27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12" s="40" t="str">
        <f>IF(db[[#This Row],[STN K]]="","",IF(db[[#This Row],[STN TG]]="LSN",12,""))</f>
        <v/>
      </c>
      <c r="AB2712" s="40" t="str">
        <f>IF(db[[#This Row],[STN TG]]="LSN","PCS","")</f>
        <v/>
      </c>
      <c r="AC2712" s="40">
        <f>db[[#This Row],[QTY B]]*IF(db[[#This Row],[QTY TG]]="",1,db[[#This Row],[QTY TG]])*IF(db[[#This Row],[QTY K]]="",1,db[[#This Row],[QTY K]])</f>
        <v>60</v>
      </c>
      <c r="AD2712" s="40" t="str">
        <f>IF(db[[#This Row],[STN K]]="",IF(db[[#This Row],[STN TG]]="",db[[#This Row],[STN B]],db[[#This Row],[STN TG]]),db[[#This Row],[STN K]])</f>
        <v>PCS</v>
      </c>
      <c r="AE2712" s="40"/>
    </row>
    <row r="2713" spans="1:31" x14ac:dyDescent="0.25">
      <c r="A2713" s="40">
        <f t="shared" si="42"/>
        <v>2712</v>
      </c>
      <c r="B2713" s="94" t="str">
        <f>LOWER(SUBSTITUTE(SUBSTITUTE(SUBSTITUTE(SUBSTITUTE(SUBSTITUTE(SUBSTITUTE(SUBSTITUTE(SUBSTITUTE(db[[#This Row],[NB BM]]," ",),".",""),"-",""),"(",""),")",""),"/",""),"""",""),"+",""))</f>
        <v>asahanmejajka5m</v>
      </c>
      <c r="C2713" s="94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D2713" s="94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E2713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asahanmejajka5m60pcsartomoro</v>
      </c>
      <c r="F2713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sharpenera5mjk60pcs</v>
      </c>
      <c r="G2713" s="94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sharpenera5mjkartomoro</v>
      </c>
      <c r="H2713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sharpenera5mjk60pcsartomoro</v>
      </c>
      <c r="I2713" s="6" t="s">
        <v>2924</v>
      </c>
      <c r="J2713" s="6" t="s">
        <v>2891</v>
      </c>
      <c r="K2713" s="14" t="s">
        <v>2892</v>
      </c>
      <c r="L2713" s="2" t="s">
        <v>1335</v>
      </c>
      <c r="M2713" s="33" t="e">
        <f>IF(db[[#This Row],[NB NOTA_C]]="","",COUNTIF([2]!B_MSK[concat],db[[#This Row],[NB NOTA_C]]))</f>
        <v>#REF!</v>
      </c>
      <c r="N2713" s="9" t="s">
        <v>1346</v>
      </c>
      <c r="O2713" s="5" t="s">
        <v>1380</v>
      </c>
      <c r="P2713" s="2" t="s">
        <v>2413</v>
      </c>
      <c r="Q2713" s="5"/>
      <c r="R2713" s="5" t="str">
        <f>IF(db[[#This Row],[QTY/ CTN]]="","",SUBSTITUTE(SUBSTITUTE(SUBSTITUTE(db[[#This Row],[QTY/ CTN]]," ","_",2),"(",""),")","")&amp;"_")</f>
        <v>60 PCS_</v>
      </c>
      <c r="S2713" s="5">
        <f>IF(db[[#This Row],[H_QTY/ CTN]]="","",SEARCH("_",db[[#This Row],[H_QTY/ CTN]]))</f>
        <v>7</v>
      </c>
      <c r="T2713" s="5">
        <f>IF(db[[#This Row],[H_QTY/ CTN]]="","",LEN(db[[#This Row],[H_QTY/ CTN]]))</f>
        <v>7</v>
      </c>
      <c r="U2713" s="40" t="str">
        <f>IF(db[[#This Row],[H_QTY/ CTN]]="","",LEFT(db[[#This Row],[H_QTY/ CTN]],db[[#This Row],[H_1]]-1))</f>
        <v>60 PCS</v>
      </c>
      <c r="V2713" s="40" t="str">
        <f>IF(NOT(db[[#This Row],[H_1]]=db[[#This Row],[H_2]]),MID(db[[#This Row],[H_QTY/ CTN]],db[[#This Row],[H_1]]+1,db[[#This Row],[H_2]]-db[[#This Row],[H_1]]-1),"")</f>
        <v/>
      </c>
      <c r="W2713" s="40" t="str">
        <f>IF(db[[#This Row],[QTY/ CTN B]]="","",LEFT(db[[#This Row],[QTY/ CTN B]],SEARCH(" ",db[[#This Row],[QTY/ CTN B]],1)-1))</f>
        <v>60</v>
      </c>
      <c r="X2713" s="40" t="str">
        <f>IF(db[[#This Row],[QTY/ CTN B]]="","",RIGHT(db[[#This Row],[QTY/ CTN B]],LEN(db[[#This Row],[QTY/ CTN B]])-SEARCH(" ",db[[#This Row],[QTY/ CTN B]],1)))</f>
        <v>PCS</v>
      </c>
      <c r="Y2713" s="40" t="str">
        <f>IF(db[[#This Row],[QTY/ CTN TG]]="",IF(db[[#This Row],[STN TG]]="","",12),LEFT(db[[#This Row],[QTY/ CTN TG]],SEARCH(" ",db[[#This Row],[QTY/ CTN TG]],1)-1))</f>
        <v/>
      </c>
      <c r="Z27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13" s="40" t="str">
        <f>IF(db[[#This Row],[STN K]]="","",IF(db[[#This Row],[STN TG]]="LSN",12,""))</f>
        <v/>
      </c>
      <c r="AB2713" s="40" t="str">
        <f>IF(db[[#This Row],[STN TG]]="LSN","PCS","")</f>
        <v/>
      </c>
      <c r="AC2713" s="40">
        <f>db[[#This Row],[QTY B]]*IF(db[[#This Row],[QTY TG]]="",1,db[[#This Row],[QTY TG]])*IF(db[[#This Row],[QTY K]]="",1,db[[#This Row],[QTY K]])</f>
        <v>60</v>
      </c>
      <c r="AD2713" s="40" t="str">
        <f>IF(db[[#This Row],[STN K]]="",IF(db[[#This Row],[STN TG]]="",db[[#This Row],[STN B]],db[[#This Row],[STN TG]]),db[[#This Row],[STN K]])</f>
        <v>PCS</v>
      </c>
      <c r="AE2713" s="40"/>
    </row>
    <row r="2714" spans="1:31" x14ac:dyDescent="0.25">
      <c r="A2714" s="40">
        <f t="shared" si="42"/>
        <v>2713</v>
      </c>
      <c r="B2714" s="2" t="str">
        <f>LOWER(SUBSTITUTE(SUBSTITUTE(SUBSTITUTE(SUBSTITUTE(SUBSTITUTE(SUBSTITUTE(SUBSTITUTE(SUBSTITUTE(db[[#This Row],[NB BM]]," ",),".",""),"-",""),"(",""),")",""),"/",""),"""",""),"+",""))</f>
        <v>asahanjka63robot</v>
      </c>
      <c r="C2714" s="2" t="str">
        <f>LOWER(SUBSTITUTE(SUBSTITUTE(SUBSTITUTE(SUBSTITUTE(SUBSTITUTE(SUBSTITUTE(SUBSTITUTE(SUBSTITUTE(SUBSTITUTE(db[[#This Row],[NB NOTA]]," ",),".",""),"-",""),"(",""),")",""),",",""),"/",""),"""",""),"+",""))</f>
        <v>sharpenera63robotjk</v>
      </c>
      <c r="D2714" s="2" t="str">
        <f>LOWER(SUBSTITUTE(SUBSTITUTE(SUBSTITUTE(SUBSTITUTE(SUBSTITUTE(SUBSTITUTE(SUBSTITUTE(SUBSTITUTE(SUBSTITUTE(db[[#This Row],[NB PAJAK]]," ",""),"-",""),"(",""),")",""),".",""),",",""),"/",""),"""",""),"+",""))</f>
        <v>asahanjoykoa63robot</v>
      </c>
      <c r="E271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asahanjka63robot72pcsartomoro</v>
      </c>
      <c r="F271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sharpenera63robotjk72pcs</v>
      </c>
      <c r="G2714" s="2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sharpenera63robotjkartomoro</v>
      </c>
      <c r="H271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sharpenera63robotjk72pcsartomoro</v>
      </c>
      <c r="I2714" s="2" t="s">
        <v>6047</v>
      </c>
      <c r="J2714" s="2" t="s">
        <v>6046</v>
      </c>
      <c r="K2714" s="14" t="s">
        <v>6045</v>
      </c>
      <c r="L2714" s="2" t="s">
        <v>1335</v>
      </c>
      <c r="M2714" s="34" t="e">
        <f>IF(db[[#This Row],[NB NOTA_C]]="","",COUNTIF([2]!B_MSK[concat],db[[#This Row],[NB NOTA_C]]))</f>
        <v>#REF!</v>
      </c>
      <c r="N2714" s="14" t="s">
        <v>1346</v>
      </c>
      <c r="O2714" s="2" t="s">
        <v>1390</v>
      </c>
      <c r="P2714" s="2" t="s">
        <v>2413</v>
      </c>
      <c r="R2714" s="2" t="str">
        <f>IF(db[[#This Row],[QTY/ CTN]]="","",SUBSTITUTE(SUBSTITUTE(SUBSTITUTE(db[[#This Row],[QTY/ CTN]]," ","_",2),"(",""),")","")&amp;"_")</f>
        <v>72 PCS_</v>
      </c>
      <c r="S2714" s="2">
        <f>IF(db[[#This Row],[H_QTY/ CTN]]="","",SEARCH("_",db[[#This Row],[H_QTY/ CTN]]))</f>
        <v>7</v>
      </c>
      <c r="T2714" s="2">
        <f>IF(db[[#This Row],[H_QTY/ CTN]]="","",LEN(db[[#This Row],[H_QTY/ CTN]]))</f>
        <v>7</v>
      </c>
      <c r="U2714" s="41" t="str">
        <f>IF(db[[#This Row],[H_QTY/ CTN]]="","",LEFT(db[[#This Row],[H_QTY/ CTN]],db[[#This Row],[H_1]]-1))</f>
        <v>72 PCS</v>
      </c>
      <c r="V2714" s="40" t="str">
        <f>IF(NOT(db[[#This Row],[H_1]]=db[[#This Row],[H_2]]),MID(db[[#This Row],[H_QTY/ CTN]],db[[#This Row],[H_1]]+1,db[[#This Row],[H_2]]-db[[#This Row],[H_1]]-1),"")</f>
        <v/>
      </c>
      <c r="W2714" s="40" t="str">
        <f>IF(db[[#This Row],[QTY/ CTN B]]="","",LEFT(db[[#This Row],[QTY/ CTN B]],SEARCH(" ",db[[#This Row],[QTY/ CTN B]],1)-1))</f>
        <v>72</v>
      </c>
      <c r="X2714" s="40" t="str">
        <f>IF(db[[#This Row],[QTY/ CTN B]]="","",RIGHT(db[[#This Row],[QTY/ CTN B]],LEN(db[[#This Row],[QTY/ CTN B]])-SEARCH(" ",db[[#This Row],[QTY/ CTN B]],1)))</f>
        <v>PCS</v>
      </c>
      <c r="Y2714" s="40" t="str">
        <f>IF(db[[#This Row],[QTY/ CTN TG]]="",IF(db[[#This Row],[STN TG]]="","",12),LEFT(db[[#This Row],[QTY/ CTN TG]],SEARCH(" ",db[[#This Row],[QTY/ CTN TG]],1)-1))</f>
        <v/>
      </c>
      <c r="Z27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14" s="40" t="str">
        <f>IF(db[[#This Row],[STN K]]="","",IF(db[[#This Row],[STN TG]]="LSN",12,""))</f>
        <v/>
      </c>
      <c r="AB2714" s="40" t="str">
        <f>IF(db[[#This Row],[STN TG]]="LSN","PCS","")</f>
        <v/>
      </c>
      <c r="AC2714" s="40">
        <f>db[[#This Row],[QTY B]]*IF(db[[#This Row],[QTY TG]]="",1,db[[#This Row],[QTY TG]])*IF(db[[#This Row],[QTY K]]="",1,db[[#This Row],[QTY K]])</f>
        <v>72</v>
      </c>
      <c r="AD2714" s="40" t="str">
        <f>IF(db[[#This Row],[STN K]]="",IF(db[[#This Row],[STN TG]]="",db[[#This Row],[STN B]],db[[#This Row],[STN TG]]),db[[#This Row],[STN K]])</f>
        <v>PCS</v>
      </c>
      <c r="AE2714" s="40"/>
    </row>
    <row r="2715" spans="1:31" x14ac:dyDescent="0.25">
      <c r="A2715" s="40">
        <f t="shared" si="42"/>
        <v>2714</v>
      </c>
      <c r="B2715" s="2" t="str">
        <f>LOWER(SUBSTITUTE(SUBSTITUTE(SUBSTITUTE(SUBSTITUTE(SUBSTITUTE(SUBSTITUTE(SUBSTITUTE(SUBSTITUTE(db[[#This Row],[NB BM]]," ",),".",""),"-",""),"(",""),")",""),"/",""),"""",""),"+",""))</f>
        <v>asahanjka71miring</v>
      </c>
      <c r="C2715" s="2" t="str">
        <f>LOWER(SUBSTITUTE(SUBSTITUTE(SUBSTITUTE(SUBSTITUTE(SUBSTITUTE(SUBSTITUTE(SUBSTITUTE(SUBSTITUTE(SUBSTITUTE(db[[#This Row],[NB NOTA]]," ",),".",""),"-",""),"(",""),")",""),",",""),"/",""),"""",""),"+",""))</f>
        <v>sharpenera71miringjk</v>
      </c>
      <c r="D2715" s="2" t="str">
        <f>LOWER(SUBSTITUTE(SUBSTITUTE(SUBSTITUTE(SUBSTITUTE(SUBSTITUTE(SUBSTITUTE(SUBSTITUTE(SUBSTITUTE(SUBSTITUTE(db[[#This Row],[NB PAJAK]]," ",""),"-",""),"(",""),")",""),".",""),",",""),"/",""),"""",""),"+",""))</f>
        <v>asahanjoykoa71miring</v>
      </c>
      <c r="E271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asahanjka71miring96pcsartomoro</v>
      </c>
      <c r="F271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sharpenera71miringjk96pcs</v>
      </c>
      <c r="G2715" s="2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sharpenera71miringjkartomoro</v>
      </c>
      <c r="H271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sharpenera71miringjk96pcsartomoro</v>
      </c>
      <c r="I2715" s="2" t="s">
        <v>5478</v>
      </c>
      <c r="J2715" s="2" t="s">
        <v>5475</v>
      </c>
      <c r="K2715" s="14" t="s">
        <v>5476</v>
      </c>
      <c r="L2715" s="2" t="s">
        <v>1335</v>
      </c>
      <c r="M2715" s="34" t="e">
        <f>IF(db[[#This Row],[NB NOTA_C]]="","",COUNTIF([2]!B_MSK[concat],db[[#This Row],[NB NOTA_C]]))</f>
        <v>#REF!</v>
      </c>
      <c r="N2715" s="14" t="s">
        <v>1346</v>
      </c>
      <c r="O2715" s="2" t="s">
        <v>1388</v>
      </c>
      <c r="P2715" s="2" t="s">
        <v>2413</v>
      </c>
      <c r="R2715" s="2" t="str">
        <f>IF(db[[#This Row],[QTY/ CTN]]="","",SUBSTITUTE(SUBSTITUTE(SUBSTITUTE(db[[#This Row],[QTY/ CTN]]," ","_",2),"(",""),")","")&amp;"_")</f>
        <v>96 PCS_</v>
      </c>
      <c r="S2715" s="2">
        <f>IF(db[[#This Row],[H_QTY/ CTN]]="","",SEARCH("_",db[[#This Row],[H_QTY/ CTN]]))</f>
        <v>7</v>
      </c>
      <c r="T2715" s="2">
        <f>IF(db[[#This Row],[H_QTY/ CTN]]="","",LEN(db[[#This Row],[H_QTY/ CTN]]))</f>
        <v>7</v>
      </c>
      <c r="U2715" s="41" t="str">
        <f>IF(db[[#This Row],[H_QTY/ CTN]]="","",LEFT(db[[#This Row],[H_QTY/ CTN]],db[[#This Row],[H_1]]-1))</f>
        <v>96 PCS</v>
      </c>
      <c r="V2715" s="40" t="str">
        <f>IF(NOT(db[[#This Row],[H_1]]=db[[#This Row],[H_2]]),MID(db[[#This Row],[H_QTY/ CTN]],db[[#This Row],[H_1]]+1,db[[#This Row],[H_2]]-db[[#This Row],[H_1]]-1),"")</f>
        <v/>
      </c>
      <c r="W2715" s="40" t="str">
        <f>IF(db[[#This Row],[QTY/ CTN B]]="","",LEFT(db[[#This Row],[QTY/ CTN B]],SEARCH(" ",db[[#This Row],[QTY/ CTN B]],1)-1))</f>
        <v>96</v>
      </c>
      <c r="X2715" s="40" t="str">
        <f>IF(db[[#This Row],[QTY/ CTN B]]="","",RIGHT(db[[#This Row],[QTY/ CTN B]],LEN(db[[#This Row],[QTY/ CTN B]])-SEARCH(" ",db[[#This Row],[QTY/ CTN B]],1)))</f>
        <v>PCS</v>
      </c>
      <c r="Y2715" s="40" t="str">
        <f>IF(db[[#This Row],[QTY/ CTN TG]]="",IF(db[[#This Row],[STN TG]]="","",12),LEFT(db[[#This Row],[QTY/ CTN TG]],SEARCH(" ",db[[#This Row],[QTY/ CTN TG]],1)-1))</f>
        <v/>
      </c>
      <c r="Z27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15" s="40" t="str">
        <f>IF(db[[#This Row],[STN K]]="","",IF(db[[#This Row],[STN TG]]="LSN",12,""))</f>
        <v/>
      </c>
      <c r="AB2715" s="40" t="str">
        <f>IF(db[[#This Row],[STN TG]]="LSN","PCS","")</f>
        <v/>
      </c>
      <c r="AC2715" s="40">
        <f>db[[#This Row],[QTY B]]*IF(db[[#This Row],[QTY TG]]="",1,db[[#This Row],[QTY TG]])*IF(db[[#This Row],[QTY K]]="",1,db[[#This Row],[QTY K]])</f>
        <v>96</v>
      </c>
      <c r="AD2715" s="40" t="str">
        <f>IF(db[[#This Row],[STN K]]="",IF(db[[#This Row],[STN TG]]="",db[[#This Row],[STN B]],db[[#This Row],[STN TG]]),db[[#This Row],[STN K]])</f>
        <v>PCS</v>
      </c>
      <c r="AE2715" s="40"/>
    </row>
    <row r="2716" spans="1:31" x14ac:dyDescent="0.25">
      <c r="A2716" s="40">
        <f t="shared" si="42"/>
        <v>2715</v>
      </c>
      <c r="B2716" s="2" t="str">
        <f>LOWER(SUBSTITUTE(SUBSTITUTE(SUBSTITUTE(SUBSTITUTE(SUBSTITUTE(SUBSTITUTE(SUBSTITUTE(SUBSTITUTE(db[[#This Row],[NB BM]]," ",),".",""),"-",""),"(",""),")",""),"/",""),"""",""),"+",""))</f>
        <v>asahanjkb23</v>
      </c>
      <c r="C2716" s="2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D2716" s="2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E271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asahanjkb2360lsnartomoro</v>
      </c>
      <c r="F271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sharpenerb23jk60lsn</v>
      </c>
      <c r="G2716" s="2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sharpenerb23jkartomoro</v>
      </c>
      <c r="H271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sharpenerb23jk60lsnartomoro</v>
      </c>
      <c r="I2716" s="2" t="s">
        <v>657</v>
      </c>
      <c r="J2716" s="2" t="s">
        <v>658</v>
      </c>
      <c r="K2716" s="1" t="s">
        <v>3714</v>
      </c>
      <c r="L2716" s="2" t="s">
        <v>1335</v>
      </c>
      <c r="M2716" s="34" t="e">
        <f>IF(db[[#This Row],[NB NOTA_C]]="","",COUNTIF([2]!B_MSK[concat],db[[#This Row],[NB NOTA_C]]))</f>
        <v>#REF!</v>
      </c>
      <c r="N2716" s="14" t="s">
        <v>1346</v>
      </c>
      <c r="O2716" s="2" t="s">
        <v>1385</v>
      </c>
      <c r="P2716" s="2" t="s">
        <v>2413</v>
      </c>
      <c r="Q2716" s="2" t="s">
        <v>4564</v>
      </c>
      <c r="R2716" s="2" t="str">
        <f>IF(db[[#This Row],[QTY/ CTN]]="","",SUBSTITUTE(SUBSTITUTE(SUBSTITUTE(db[[#This Row],[QTY/ CTN]]," ","_",2),"(",""),")","")&amp;"_")</f>
        <v>60 LSN_</v>
      </c>
      <c r="S2716" s="2">
        <f>IF(db[[#This Row],[H_QTY/ CTN]]="","",SEARCH("_",db[[#This Row],[H_QTY/ CTN]]))</f>
        <v>7</v>
      </c>
      <c r="T2716" s="2">
        <f>IF(db[[#This Row],[H_QTY/ CTN]]="","",LEN(db[[#This Row],[H_QTY/ CTN]]))</f>
        <v>7</v>
      </c>
      <c r="U2716" s="41" t="str">
        <f>IF(db[[#This Row],[H_QTY/ CTN]]="","",LEFT(db[[#This Row],[H_QTY/ CTN]],db[[#This Row],[H_1]]-1))</f>
        <v>60 LSN</v>
      </c>
      <c r="V2716" s="40" t="str">
        <f>IF(NOT(db[[#This Row],[H_1]]=db[[#This Row],[H_2]]),MID(db[[#This Row],[H_QTY/ CTN]],db[[#This Row],[H_1]]+1,db[[#This Row],[H_2]]-db[[#This Row],[H_1]]-1),"")</f>
        <v/>
      </c>
      <c r="W2716" s="40" t="str">
        <f>IF(db[[#This Row],[QTY/ CTN B]]="","",LEFT(db[[#This Row],[QTY/ CTN B]],SEARCH(" ",db[[#This Row],[QTY/ CTN B]],1)-1))</f>
        <v>60</v>
      </c>
      <c r="X2716" s="40" t="str">
        <f>IF(db[[#This Row],[QTY/ CTN B]]="","",RIGHT(db[[#This Row],[QTY/ CTN B]],LEN(db[[#This Row],[QTY/ CTN B]])-SEARCH(" ",db[[#This Row],[QTY/ CTN B]],1)))</f>
        <v>LSN</v>
      </c>
      <c r="Y2716" s="40">
        <f>IF(db[[#This Row],[QTY/ CTN TG]]="",IF(db[[#This Row],[STN TG]]="","",12),LEFT(db[[#This Row],[QTY/ CTN TG]],SEARCH(" ",db[[#This Row],[QTY/ CTN TG]],1)-1))</f>
        <v>12</v>
      </c>
      <c r="Z27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16" s="40" t="str">
        <f>IF(db[[#This Row],[STN K]]="","",IF(db[[#This Row],[STN TG]]="LSN",12,""))</f>
        <v/>
      </c>
      <c r="AB2716" s="40" t="str">
        <f>IF(db[[#This Row],[STN TG]]="LSN","PCS","")</f>
        <v/>
      </c>
      <c r="AC2716" s="40">
        <f>db[[#This Row],[QTY B]]*IF(db[[#This Row],[QTY TG]]="",1,db[[#This Row],[QTY TG]])*IF(db[[#This Row],[QTY K]]="",1,db[[#This Row],[QTY K]])</f>
        <v>720</v>
      </c>
      <c r="AD2716" s="40" t="str">
        <f>IF(db[[#This Row],[STN K]]="",IF(db[[#This Row],[STN TG]]="",db[[#This Row],[STN B]],db[[#This Row],[STN TG]]),db[[#This Row],[STN K]])</f>
        <v>PCS</v>
      </c>
      <c r="AE2716" s="40"/>
    </row>
    <row r="2717" spans="1:31" x14ac:dyDescent="0.25">
      <c r="A2717" s="40">
        <f t="shared" si="42"/>
        <v>2716</v>
      </c>
      <c r="B2717" s="2" t="str">
        <f>LOWER(SUBSTITUTE(SUBSTITUTE(SUBSTITUTE(SUBSTITUTE(SUBSTITUTE(SUBSTITUTE(SUBSTITUTE(SUBSTITUTE(db[[#This Row],[NB BM]]," ",),".",""),"-",""),"(",""),")",""),"/",""),"""",""),"+",""))</f>
        <v>asahanjkb24</v>
      </c>
      <c r="C2717" s="2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D2717" s="2" t="str">
        <f>LOWER(SUBSTITUTE(SUBSTITUTE(SUBSTITUTE(SUBSTITUTE(SUBSTITUTE(SUBSTITUTE(SUBSTITUTE(SUBSTITUTE(SUBSTITUTE(db[[#This Row],[NB PAJAK]]," ",""),"-",""),"(",""),")",""),".",""),",",""),"/",""),"""",""),"+",""))</f>
        <v>asahanjoykob24isi12pc</v>
      </c>
      <c r="E271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asahanjkb2460lsnartomoro</v>
      </c>
      <c r="F271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sharpenerb24jk60lsn</v>
      </c>
      <c r="G2717" s="2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sharpenerb24jkartomoro</v>
      </c>
      <c r="H271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sharpenerb24jk60lsnartomoro</v>
      </c>
      <c r="I2717" s="2" t="s">
        <v>659</v>
      </c>
      <c r="J2717" s="2" t="s">
        <v>660</v>
      </c>
      <c r="K2717" s="14" t="s">
        <v>6497</v>
      </c>
      <c r="L2717" s="2" t="s">
        <v>1335</v>
      </c>
      <c r="M2717" s="34" t="e">
        <f>IF(db[[#This Row],[NB NOTA_C]]="","",COUNTIF([2]!B_MSK[concat],db[[#This Row],[NB NOTA_C]]))</f>
        <v>#REF!</v>
      </c>
      <c r="N2717" s="14" t="s">
        <v>1346</v>
      </c>
      <c r="O2717" s="2" t="s">
        <v>1385</v>
      </c>
      <c r="P2717" s="2" t="s">
        <v>2413</v>
      </c>
      <c r="R2717" s="2" t="str">
        <f>IF(db[[#This Row],[QTY/ CTN]]="","",SUBSTITUTE(SUBSTITUTE(SUBSTITUTE(db[[#This Row],[QTY/ CTN]]," ","_",2),"(",""),")","")&amp;"_")</f>
        <v>60 LSN_</v>
      </c>
      <c r="S2717" s="2">
        <f>IF(db[[#This Row],[H_QTY/ CTN]]="","",SEARCH("_",db[[#This Row],[H_QTY/ CTN]]))</f>
        <v>7</v>
      </c>
      <c r="T2717" s="2">
        <f>IF(db[[#This Row],[H_QTY/ CTN]]="","",LEN(db[[#This Row],[H_QTY/ CTN]]))</f>
        <v>7</v>
      </c>
      <c r="U2717" s="41" t="str">
        <f>IF(db[[#This Row],[H_QTY/ CTN]]="","",LEFT(db[[#This Row],[H_QTY/ CTN]],db[[#This Row],[H_1]]-1))</f>
        <v>60 LSN</v>
      </c>
      <c r="V2717" s="40" t="str">
        <f>IF(NOT(db[[#This Row],[H_1]]=db[[#This Row],[H_2]]),MID(db[[#This Row],[H_QTY/ CTN]],db[[#This Row],[H_1]]+1,db[[#This Row],[H_2]]-db[[#This Row],[H_1]]-1),"")</f>
        <v/>
      </c>
      <c r="W2717" s="40" t="str">
        <f>IF(db[[#This Row],[QTY/ CTN B]]="","",LEFT(db[[#This Row],[QTY/ CTN B]],SEARCH(" ",db[[#This Row],[QTY/ CTN B]],1)-1))</f>
        <v>60</v>
      </c>
      <c r="X2717" s="40" t="str">
        <f>IF(db[[#This Row],[QTY/ CTN B]]="","",RIGHT(db[[#This Row],[QTY/ CTN B]],LEN(db[[#This Row],[QTY/ CTN B]])-SEARCH(" ",db[[#This Row],[QTY/ CTN B]],1)))</f>
        <v>LSN</v>
      </c>
      <c r="Y2717" s="40">
        <f>IF(db[[#This Row],[QTY/ CTN TG]]="",IF(db[[#This Row],[STN TG]]="","",12),LEFT(db[[#This Row],[QTY/ CTN TG]],SEARCH(" ",db[[#This Row],[QTY/ CTN TG]],1)-1))</f>
        <v>12</v>
      </c>
      <c r="Z27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17" s="40" t="str">
        <f>IF(db[[#This Row],[STN K]]="","",IF(db[[#This Row],[STN TG]]="LSN",12,""))</f>
        <v/>
      </c>
      <c r="AB2717" s="40" t="str">
        <f>IF(db[[#This Row],[STN TG]]="LSN","PCS","")</f>
        <v/>
      </c>
      <c r="AC2717" s="40">
        <f>db[[#This Row],[QTY B]]*IF(db[[#This Row],[QTY TG]]="",1,db[[#This Row],[QTY TG]])*IF(db[[#This Row],[QTY K]]="",1,db[[#This Row],[QTY K]])</f>
        <v>720</v>
      </c>
      <c r="AD2717" s="40" t="str">
        <f>IF(db[[#This Row],[STN K]]="",IF(db[[#This Row],[STN TG]]="",db[[#This Row],[STN B]],db[[#This Row],[STN TG]]),db[[#This Row],[STN K]])</f>
        <v>PCS</v>
      </c>
      <c r="AE2717" s="40"/>
    </row>
    <row r="2718" spans="1:31" x14ac:dyDescent="0.25">
      <c r="A2718" s="40">
        <f t="shared" si="42"/>
        <v>2717</v>
      </c>
      <c r="B2718" s="5" t="str">
        <f>LOWER(SUBSTITUTE(SUBSTITUTE(SUBSTITUTE(SUBSTITUTE(SUBSTITUTE(SUBSTITUTE(SUBSTITUTE(SUBSTITUTE(db[[#This Row],[NB BM]]," ",),".",""),"-",""),"(",""),")",""),"/",""),"""",""),"+",""))</f>
        <v>asahanjkb24ptl</v>
      </c>
      <c r="C2718" s="5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D2718" s="5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E271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asahanjkb24ptl60lsnartomoro</v>
      </c>
      <c r="F271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sharpenerb24ptljk60lsn</v>
      </c>
      <c r="G2718" s="5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sharpenerb24ptljkartomoro</v>
      </c>
      <c r="H271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sharpenerb24ptljk60lsnartomoro</v>
      </c>
      <c r="I2718" s="2" t="s">
        <v>5076</v>
      </c>
      <c r="J2718" s="2" t="s">
        <v>4518</v>
      </c>
      <c r="K2718" s="14" t="s">
        <v>4525</v>
      </c>
      <c r="L2718" s="2" t="s">
        <v>1335</v>
      </c>
      <c r="M2718" s="33" t="e">
        <f>IF(db[[#This Row],[NB NOTA_C]]="","",COUNTIF([2]!B_MSK[concat],db[[#This Row],[NB NOTA_C]]))</f>
        <v>#REF!</v>
      </c>
      <c r="N2718" s="9" t="s">
        <v>1346</v>
      </c>
      <c r="O2718" s="5" t="s">
        <v>1385</v>
      </c>
      <c r="P2718" s="2" t="s">
        <v>4521</v>
      </c>
      <c r="Q2718" s="5"/>
      <c r="R2718" s="5" t="str">
        <f>IF(db[[#This Row],[QTY/ CTN]]="","",SUBSTITUTE(SUBSTITUTE(SUBSTITUTE(db[[#This Row],[QTY/ CTN]]," ","_",2),"(",""),")","")&amp;"_")</f>
        <v>60 LSN_</v>
      </c>
      <c r="S2718" s="5">
        <f>IF(db[[#This Row],[H_QTY/ CTN]]="","",SEARCH("_",db[[#This Row],[H_QTY/ CTN]]))</f>
        <v>7</v>
      </c>
      <c r="T2718" s="5">
        <f>IF(db[[#This Row],[H_QTY/ CTN]]="","",LEN(db[[#This Row],[H_QTY/ CTN]]))</f>
        <v>7</v>
      </c>
      <c r="U2718" s="40" t="str">
        <f>IF(db[[#This Row],[H_QTY/ CTN]]="","",LEFT(db[[#This Row],[H_QTY/ CTN]],db[[#This Row],[H_1]]-1))</f>
        <v>60 LSN</v>
      </c>
      <c r="V2718" s="40" t="str">
        <f>IF(NOT(db[[#This Row],[H_1]]=db[[#This Row],[H_2]]),MID(db[[#This Row],[H_QTY/ CTN]],db[[#This Row],[H_1]]+1,db[[#This Row],[H_2]]-db[[#This Row],[H_1]]-1),"")</f>
        <v/>
      </c>
      <c r="W2718" s="40" t="str">
        <f>IF(db[[#This Row],[QTY/ CTN B]]="","",LEFT(db[[#This Row],[QTY/ CTN B]],SEARCH(" ",db[[#This Row],[QTY/ CTN B]],1)-1))</f>
        <v>60</v>
      </c>
      <c r="X2718" s="40" t="str">
        <f>IF(db[[#This Row],[QTY/ CTN B]]="","",RIGHT(db[[#This Row],[QTY/ CTN B]],LEN(db[[#This Row],[QTY/ CTN B]])-SEARCH(" ",db[[#This Row],[QTY/ CTN B]],1)))</f>
        <v>LSN</v>
      </c>
      <c r="Y2718" s="40">
        <f>IF(db[[#This Row],[QTY/ CTN TG]]="",IF(db[[#This Row],[STN TG]]="","",12),LEFT(db[[#This Row],[QTY/ CTN TG]],SEARCH(" ",db[[#This Row],[QTY/ CTN TG]],1)-1))</f>
        <v>12</v>
      </c>
      <c r="Z27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18" s="40" t="str">
        <f>IF(db[[#This Row],[STN K]]="","",IF(db[[#This Row],[STN TG]]="LSN",12,""))</f>
        <v/>
      </c>
      <c r="AB2718" s="40" t="str">
        <f>IF(db[[#This Row],[STN TG]]="LSN","PCS","")</f>
        <v/>
      </c>
      <c r="AC2718" s="40">
        <f>db[[#This Row],[QTY B]]*IF(db[[#This Row],[QTY TG]]="",1,db[[#This Row],[QTY TG]])*IF(db[[#This Row],[QTY K]]="",1,db[[#This Row],[QTY K]])</f>
        <v>720</v>
      </c>
      <c r="AD2718" s="40" t="str">
        <f>IF(db[[#This Row],[STN K]]="",IF(db[[#This Row],[STN TG]]="",db[[#This Row],[STN B]],db[[#This Row],[STN TG]]),db[[#This Row],[STN K]])</f>
        <v>PCS</v>
      </c>
      <c r="AE2718" s="40"/>
    </row>
    <row r="2719" spans="1:31" x14ac:dyDescent="0.25">
      <c r="A2719" s="40">
        <f t="shared" si="42"/>
        <v>2718</v>
      </c>
      <c r="B2719" s="5" t="str">
        <f>LOWER(SUBSTITUTE(SUBSTITUTE(SUBSTITUTE(SUBSTITUTE(SUBSTITUTE(SUBSTITUTE(SUBSTITUTE(SUBSTITUTE(db[[#This Row],[NB BM]]," ",),".",""),"-",""),"(",""),")",""),"/",""),"""",""),"+",""))</f>
        <v>asahanjkb72</v>
      </c>
      <c r="C2719" s="5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D2719" s="5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E271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asahanjkb7260box24pcsartomoro</v>
      </c>
      <c r="F271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sharpenerb72jk60box24pcs</v>
      </c>
      <c r="G2719" s="5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sharpenerb72jkartomoro</v>
      </c>
      <c r="H271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sharpenerb72jk60box24pcsartomoro</v>
      </c>
      <c r="I2719" s="2" t="s">
        <v>4731</v>
      </c>
      <c r="J2719" s="2" t="s">
        <v>2804</v>
      </c>
      <c r="K2719" s="14" t="s">
        <v>2812</v>
      </c>
      <c r="L2719" s="2" t="s">
        <v>1335</v>
      </c>
      <c r="M2719" s="34" t="e">
        <f>IF(db[[#This Row],[NB NOTA_C]]="","",COUNTIF([2]!B_MSK[concat],db[[#This Row],[NB NOTA_C]]))</f>
        <v>#REF!</v>
      </c>
      <c r="N2719" s="9" t="s">
        <v>1346</v>
      </c>
      <c r="O2719" s="5" t="s">
        <v>1386</v>
      </c>
      <c r="P2719" s="2" t="s">
        <v>2413</v>
      </c>
      <c r="Q2719" s="5"/>
      <c r="R2719" s="5" t="str">
        <f>IF(db[[#This Row],[QTY/ CTN]]="","",SUBSTITUTE(SUBSTITUTE(SUBSTITUTE(db[[#This Row],[QTY/ CTN]]," ","_",2),"(",""),")","")&amp;"_")</f>
        <v>60 BOX_24 PCS_</v>
      </c>
      <c r="S2719" s="5">
        <f>IF(db[[#This Row],[H_QTY/ CTN]]="","",SEARCH("_",db[[#This Row],[H_QTY/ CTN]]))</f>
        <v>7</v>
      </c>
      <c r="T2719" s="5">
        <f>IF(db[[#This Row],[H_QTY/ CTN]]="","",LEN(db[[#This Row],[H_QTY/ CTN]]))</f>
        <v>14</v>
      </c>
      <c r="U2719" s="40" t="str">
        <f>IF(db[[#This Row],[H_QTY/ CTN]]="","",LEFT(db[[#This Row],[H_QTY/ CTN]],db[[#This Row],[H_1]]-1))</f>
        <v>60 BOX</v>
      </c>
      <c r="V2719" s="40" t="str">
        <f>IF(NOT(db[[#This Row],[H_1]]=db[[#This Row],[H_2]]),MID(db[[#This Row],[H_QTY/ CTN]],db[[#This Row],[H_1]]+1,db[[#This Row],[H_2]]-db[[#This Row],[H_1]]-1),"")</f>
        <v>24 PCS</v>
      </c>
      <c r="W2719" s="40" t="str">
        <f>IF(db[[#This Row],[QTY/ CTN B]]="","",LEFT(db[[#This Row],[QTY/ CTN B]],SEARCH(" ",db[[#This Row],[QTY/ CTN B]],1)-1))</f>
        <v>60</v>
      </c>
      <c r="X2719" s="40" t="str">
        <f>IF(db[[#This Row],[QTY/ CTN B]]="","",RIGHT(db[[#This Row],[QTY/ CTN B]],LEN(db[[#This Row],[QTY/ CTN B]])-SEARCH(" ",db[[#This Row],[QTY/ CTN B]],1)))</f>
        <v>BOX</v>
      </c>
      <c r="Y2719" s="40" t="str">
        <f>IF(db[[#This Row],[QTY/ CTN TG]]="",IF(db[[#This Row],[STN TG]]="","",12),LEFT(db[[#This Row],[QTY/ CTN TG]],SEARCH(" ",db[[#This Row],[QTY/ CTN TG]],1)-1))</f>
        <v>24</v>
      </c>
      <c r="Z27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19" s="40" t="str">
        <f>IF(db[[#This Row],[STN K]]="","",IF(db[[#This Row],[STN TG]]="LSN",12,""))</f>
        <v/>
      </c>
      <c r="AB2719" s="40" t="str">
        <f>IF(db[[#This Row],[STN TG]]="LSN","PCS","")</f>
        <v/>
      </c>
      <c r="AC2719" s="40">
        <f>db[[#This Row],[QTY B]]*IF(db[[#This Row],[QTY TG]]="",1,db[[#This Row],[QTY TG]])*IF(db[[#This Row],[QTY K]]="",1,db[[#This Row],[QTY K]])</f>
        <v>1440</v>
      </c>
      <c r="AD2719" s="40" t="str">
        <f>IF(db[[#This Row],[STN K]]="",IF(db[[#This Row],[STN TG]]="",db[[#This Row],[STN B]],db[[#This Row],[STN TG]]),db[[#This Row],[STN K]])</f>
        <v>PCS</v>
      </c>
      <c r="AE2719" s="40"/>
    </row>
    <row r="2720" spans="1:31" x14ac:dyDescent="0.25">
      <c r="A2720" s="40">
        <f t="shared" si="42"/>
        <v>2719</v>
      </c>
      <c r="B2720" s="2" t="str">
        <f>LOWER(SUBSTITUTE(SUBSTITUTE(SUBSTITUTE(SUBSTITUTE(SUBSTITUTE(SUBSTITUTE(SUBSTITUTE(SUBSTITUTE(db[[#This Row],[NB BM]]," ",),".",""),"-",""),"(",""),")",""),"/",""),"""",""),"+",""))</f>
        <v>asahanjkb75kapak</v>
      </c>
      <c r="C2720" s="2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D2720" s="2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E272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asahanjkb75kapak60box24pcsartomoro</v>
      </c>
      <c r="F272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sharpenerb75kapaljk60box24pcs</v>
      </c>
      <c r="G2720" s="2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sharpenerb75kapaljkartomoro</v>
      </c>
      <c r="H272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sharpenerb75kapaljk60box24pcsartomoro</v>
      </c>
      <c r="I2720" s="2" t="s">
        <v>4730</v>
      </c>
      <c r="J2720" s="2" t="s">
        <v>1801</v>
      </c>
      <c r="K2720" s="1" t="s">
        <v>1798</v>
      </c>
      <c r="L2720" s="2" t="s">
        <v>1335</v>
      </c>
      <c r="M2720" s="34" t="e">
        <f>IF(db[[#This Row],[NB NOTA_C]]="","",COUNTIF([2]!B_MSK[concat],db[[#This Row],[NB NOTA_C]]))</f>
        <v>#REF!</v>
      </c>
      <c r="N2720" s="14" t="s">
        <v>1346</v>
      </c>
      <c r="O2720" s="2" t="s">
        <v>1386</v>
      </c>
      <c r="P2720" s="2" t="s">
        <v>2413</v>
      </c>
      <c r="R2720" s="2" t="str">
        <f>IF(db[[#This Row],[QTY/ CTN]]="","",SUBSTITUTE(SUBSTITUTE(SUBSTITUTE(db[[#This Row],[QTY/ CTN]]," ","_",2),"(",""),")","")&amp;"_")</f>
        <v>60 BOX_24 PCS_</v>
      </c>
      <c r="S2720" s="2">
        <f>IF(db[[#This Row],[H_QTY/ CTN]]="","",SEARCH("_",db[[#This Row],[H_QTY/ CTN]]))</f>
        <v>7</v>
      </c>
      <c r="T2720" s="2">
        <f>IF(db[[#This Row],[H_QTY/ CTN]]="","",LEN(db[[#This Row],[H_QTY/ CTN]]))</f>
        <v>14</v>
      </c>
      <c r="U2720" s="41" t="str">
        <f>IF(db[[#This Row],[H_QTY/ CTN]]="","",LEFT(db[[#This Row],[H_QTY/ CTN]],db[[#This Row],[H_1]]-1))</f>
        <v>60 BOX</v>
      </c>
      <c r="V2720" s="40" t="str">
        <f>IF(NOT(db[[#This Row],[H_1]]=db[[#This Row],[H_2]]),MID(db[[#This Row],[H_QTY/ CTN]],db[[#This Row],[H_1]]+1,db[[#This Row],[H_2]]-db[[#This Row],[H_1]]-1),"")</f>
        <v>24 PCS</v>
      </c>
      <c r="W2720" s="40" t="str">
        <f>IF(db[[#This Row],[QTY/ CTN B]]="","",LEFT(db[[#This Row],[QTY/ CTN B]],SEARCH(" ",db[[#This Row],[QTY/ CTN B]],1)-1))</f>
        <v>60</v>
      </c>
      <c r="X2720" s="40" t="str">
        <f>IF(db[[#This Row],[QTY/ CTN B]]="","",RIGHT(db[[#This Row],[QTY/ CTN B]],LEN(db[[#This Row],[QTY/ CTN B]])-SEARCH(" ",db[[#This Row],[QTY/ CTN B]],1)))</f>
        <v>BOX</v>
      </c>
      <c r="Y2720" s="40" t="str">
        <f>IF(db[[#This Row],[QTY/ CTN TG]]="",IF(db[[#This Row],[STN TG]]="","",12),LEFT(db[[#This Row],[QTY/ CTN TG]],SEARCH(" ",db[[#This Row],[QTY/ CTN TG]],1)-1))</f>
        <v>24</v>
      </c>
      <c r="Z27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20" s="40" t="str">
        <f>IF(db[[#This Row],[STN K]]="","",IF(db[[#This Row],[STN TG]]="LSN",12,""))</f>
        <v/>
      </c>
      <c r="AB2720" s="40" t="str">
        <f>IF(db[[#This Row],[STN TG]]="LSN","PCS","")</f>
        <v/>
      </c>
      <c r="AC2720" s="40">
        <f>db[[#This Row],[QTY B]]*IF(db[[#This Row],[QTY TG]]="",1,db[[#This Row],[QTY TG]])*IF(db[[#This Row],[QTY K]]="",1,db[[#This Row],[QTY K]])</f>
        <v>1440</v>
      </c>
      <c r="AD2720" s="40" t="str">
        <f>IF(db[[#This Row],[STN K]]="",IF(db[[#This Row],[STN TG]]="",db[[#This Row],[STN B]],db[[#This Row],[STN TG]]),db[[#This Row],[STN K]])</f>
        <v>PCS</v>
      </c>
      <c r="AE2720" s="40"/>
    </row>
    <row r="2721" spans="1:31" x14ac:dyDescent="0.25">
      <c r="A2721" s="40">
        <f t="shared" si="42"/>
        <v>2720</v>
      </c>
      <c r="B2721" s="2" t="str">
        <f>LOWER(SUBSTITUTE(SUBSTITUTE(SUBSTITUTE(SUBSTITUTE(SUBSTITUTE(SUBSTITUTE(SUBSTITUTE(SUBSTITUTE(db[[#This Row],[NB BM]]," ",),".",""),"-",""),"(",""),")",""),"/",""),"""",""),"+",""))</f>
        <v>asahanjkb82beruang</v>
      </c>
      <c r="C2721" s="2" t="str">
        <f>LOWER(SUBSTITUTE(SUBSTITUTE(SUBSTITUTE(SUBSTITUTE(SUBSTITUTE(SUBSTITUTE(SUBSTITUTE(SUBSTITUTE(SUBSTITUTE(db[[#This Row],[NB NOTA]]," ",),".",""),"-",""),"(",""),")",""),",",""),"/",""),"""",""),"+",""))</f>
        <v>sharpenerb82bearjk</v>
      </c>
      <c r="D2721" s="2" t="str">
        <f>LOWER(SUBSTITUTE(SUBSTITUTE(SUBSTITUTE(SUBSTITUTE(SUBSTITUTE(SUBSTITUTE(SUBSTITUTE(SUBSTITUTE(SUBSTITUTE(db[[#This Row],[NB PAJAK]]," ",""),"-",""),"(",""),")",""),".",""),",",""),"/",""),"""",""),"+",""))</f>
        <v>asahanjoykob82beruangisi24pc</v>
      </c>
      <c r="E272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asahanjkb82beruang60box24pcsartomoro</v>
      </c>
      <c r="F272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sharpenerb82bearjk60box24pcs</v>
      </c>
      <c r="G2721" s="2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sharpenerb82bearjkartomoro</v>
      </c>
      <c r="H272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sharpenerb82bearjk60box24pcsartomoro</v>
      </c>
      <c r="I2721" s="2" t="s">
        <v>4729</v>
      </c>
      <c r="J2721" s="2" t="s">
        <v>4717</v>
      </c>
      <c r="K2721" s="1" t="s">
        <v>4722</v>
      </c>
      <c r="L2721" s="2" t="s">
        <v>1335</v>
      </c>
      <c r="M2721" s="34" t="e">
        <f>IF(db[[#This Row],[NB NOTA_C]]="","",COUNTIF([2]!B_MSK[concat],db[[#This Row],[NB NOTA_C]]))</f>
        <v>#REF!</v>
      </c>
      <c r="N2721" s="14" t="s">
        <v>1346</v>
      </c>
      <c r="O2721" s="2" t="s">
        <v>1386</v>
      </c>
      <c r="P2721" s="2" t="s">
        <v>2413</v>
      </c>
      <c r="R2721" s="2" t="str">
        <f>IF(db[[#This Row],[QTY/ CTN]]="","",SUBSTITUTE(SUBSTITUTE(SUBSTITUTE(db[[#This Row],[QTY/ CTN]]," ","_",2),"(",""),")","")&amp;"_")</f>
        <v>60 BOX_24 PCS_</v>
      </c>
      <c r="S2721" s="2">
        <f>IF(db[[#This Row],[H_QTY/ CTN]]="","",SEARCH("_",db[[#This Row],[H_QTY/ CTN]]))</f>
        <v>7</v>
      </c>
      <c r="T2721" s="2">
        <f>IF(db[[#This Row],[H_QTY/ CTN]]="","",LEN(db[[#This Row],[H_QTY/ CTN]]))</f>
        <v>14</v>
      </c>
      <c r="U2721" s="41" t="str">
        <f>IF(db[[#This Row],[H_QTY/ CTN]]="","",LEFT(db[[#This Row],[H_QTY/ CTN]],db[[#This Row],[H_1]]-1))</f>
        <v>60 BOX</v>
      </c>
      <c r="V2721" s="40" t="str">
        <f>IF(NOT(db[[#This Row],[H_1]]=db[[#This Row],[H_2]]),MID(db[[#This Row],[H_QTY/ CTN]],db[[#This Row],[H_1]]+1,db[[#This Row],[H_2]]-db[[#This Row],[H_1]]-1),"")</f>
        <v>24 PCS</v>
      </c>
      <c r="W2721" s="40" t="str">
        <f>IF(db[[#This Row],[QTY/ CTN B]]="","",LEFT(db[[#This Row],[QTY/ CTN B]],SEARCH(" ",db[[#This Row],[QTY/ CTN B]],1)-1))</f>
        <v>60</v>
      </c>
      <c r="X2721" s="40" t="str">
        <f>IF(db[[#This Row],[QTY/ CTN B]]="","",RIGHT(db[[#This Row],[QTY/ CTN B]],LEN(db[[#This Row],[QTY/ CTN B]])-SEARCH(" ",db[[#This Row],[QTY/ CTN B]],1)))</f>
        <v>BOX</v>
      </c>
      <c r="Y2721" s="40" t="str">
        <f>IF(db[[#This Row],[QTY/ CTN TG]]="",IF(db[[#This Row],[STN TG]]="","",12),LEFT(db[[#This Row],[QTY/ CTN TG]],SEARCH(" ",db[[#This Row],[QTY/ CTN TG]],1)-1))</f>
        <v>24</v>
      </c>
      <c r="Z27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21" s="40" t="str">
        <f>IF(db[[#This Row],[STN K]]="","",IF(db[[#This Row],[STN TG]]="LSN",12,""))</f>
        <v/>
      </c>
      <c r="AB2721" s="40" t="str">
        <f>IF(db[[#This Row],[STN TG]]="LSN","PCS","")</f>
        <v/>
      </c>
      <c r="AC2721" s="40">
        <f>db[[#This Row],[QTY B]]*IF(db[[#This Row],[QTY TG]]="",1,db[[#This Row],[QTY TG]])*IF(db[[#This Row],[QTY K]]="",1,db[[#This Row],[QTY K]])</f>
        <v>1440</v>
      </c>
      <c r="AD2721" s="40" t="str">
        <f>IF(db[[#This Row],[STN K]]="",IF(db[[#This Row],[STN TG]]="",db[[#This Row],[STN B]],db[[#This Row],[STN TG]]),db[[#This Row],[STN K]])</f>
        <v>PCS</v>
      </c>
      <c r="AE2721" s="40"/>
    </row>
    <row r="2722" spans="1:31" x14ac:dyDescent="0.25">
      <c r="A2722" s="40">
        <f t="shared" si="42"/>
        <v>2721</v>
      </c>
      <c r="B2722" s="5" t="str">
        <f>LOWER(SUBSTITUTE(SUBSTITUTE(SUBSTITUTE(SUBSTITUTE(SUBSTITUTE(SUBSTITUTE(SUBSTITUTE(SUBSTITUTE(db[[#This Row],[NB BM]]," ",),".",""),"-",""),"(",""),")",""),"/",""),"""",""),"+",""))</f>
        <v>asahanjksp362</v>
      </c>
      <c r="C2722" s="5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D2722" s="5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E272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asahanjksp362180box24pcsartomoro</v>
      </c>
      <c r="F272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sharpenersp362jk180box24pcs</v>
      </c>
      <c r="G2722" s="5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sharpenersp362jkartomoro</v>
      </c>
      <c r="H272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sharpenersp362jk180box24pcsartomoro</v>
      </c>
      <c r="I2722" s="2" t="s">
        <v>4078</v>
      </c>
      <c r="J2722" s="2" t="s">
        <v>3994</v>
      </c>
      <c r="K2722" s="14" t="s">
        <v>3995</v>
      </c>
      <c r="L2722" s="2" t="s">
        <v>1335</v>
      </c>
      <c r="M2722" s="33" t="e">
        <f>IF(db[[#This Row],[NB NOTA_C]]="","",COUNTIF([2]!B_MSK[concat],db[[#This Row],[NB NOTA_C]]))</f>
        <v>#REF!</v>
      </c>
      <c r="N2722" s="9" t="s">
        <v>1346</v>
      </c>
      <c r="O2722" s="5" t="s">
        <v>3996</v>
      </c>
      <c r="P2722" s="2" t="s">
        <v>2413</v>
      </c>
      <c r="Q2722" s="5"/>
      <c r="R2722" s="5" t="str">
        <f>IF(db[[#This Row],[QTY/ CTN]]="","",SUBSTITUTE(SUBSTITUTE(SUBSTITUTE(db[[#This Row],[QTY/ CTN]]," ","_",2),"(",""),")","")&amp;"_")</f>
        <v>180 BOX_24 PCS_</v>
      </c>
      <c r="S2722" s="5">
        <f>IF(db[[#This Row],[H_QTY/ CTN]]="","",SEARCH("_",db[[#This Row],[H_QTY/ CTN]]))</f>
        <v>8</v>
      </c>
      <c r="T2722" s="5">
        <f>IF(db[[#This Row],[H_QTY/ CTN]]="","",LEN(db[[#This Row],[H_QTY/ CTN]]))</f>
        <v>15</v>
      </c>
      <c r="U2722" s="40" t="str">
        <f>IF(db[[#This Row],[H_QTY/ CTN]]="","",LEFT(db[[#This Row],[H_QTY/ CTN]],db[[#This Row],[H_1]]-1))</f>
        <v>180 BOX</v>
      </c>
      <c r="V2722" s="40" t="str">
        <f>IF(NOT(db[[#This Row],[H_1]]=db[[#This Row],[H_2]]),MID(db[[#This Row],[H_QTY/ CTN]],db[[#This Row],[H_1]]+1,db[[#This Row],[H_2]]-db[[#This Row],[H_1]]-1),"")</f>
        <v>24 PCS</v>
      </c>
      <c r="W2722" s="40" t="str">
        <f>IF(db[[#This Row],[QTY/ CTN B]]="","",LEFT(db[[#This Row],[QTY/ CTN B]],SEARCH(" ",db[[#This Row],[QTY/ CTN B]],1)-1))</f>
        <v>180</v>
      </c>
      <c r="X2722" s="40" t="str">
        <f>IF(db[[#This Row],[QTY/ CTN B]]="","",RIGHT(db[[#This Row],[QTY/ CTN B]],LEN(db[[#This Row],[QTY/ CTN B]])-SEARCH(" ",db[[#This Row],[QTY/ CTN B]],1)))</f>
        <v>BOX</v>
      </c>
      <c r="Y2722" s="40" t="str">
        <f>IF(db[[#This Row],[QTY/ CTN TG]]="",IF(db[[#This Row],[STN TG]]="","",12),LEFT(db[[#This Row],[QTY/ CTN TG]],SEARCH(" ",db[[#This Row],[QTY/ CTN TG]],1)-1))</f>
        <v>24</v>
      </c>
      <c r="Z27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22" s="40" t="str">
        <f>IF(db[[#This Row],[STN K]]="","",IF(db[[#This Row],[STN TG]]="LSN",12,""))</f>
        <v/>
      </c>
      <c r="AB2722" s="40" t="str">
        <f>IF(db[[#This Row],[STN TG]]="LSN","PCS","")</f>
        <v/>
      </c>
      <c r="AC2722" s="40">
        <f>db[[#This Row],[QTY B]]*IF(db[[#This Row],[QTY TG]]="",1,db[[#This Row],[QTY TG]])*IF(db[[#This Row],[QTY K]]="",1,db[[#This Row],[QTY K]])</f>
        <v>4320</v>
      </c>
      <c r="AD2722" s="40" t="str">
        <f>IF(db[[#This Row],[STN K]]="",IF(db[[#This Row],[STN TG]]="",db[[#This Row],[STN B]],db[[#This Row],[STN TG]]),db[[#This Row],[STN K]])</f>
        <v>PCS</v>
      </c>
      <c r="AE2722" s="40"/>
    </row>
    <row r="2723" spans="1:31" x14ac:dyDescent="0.25">
      <c r="A2723" s="40">
        <f t="shared" si="42"/>
        <v>2722</v>
      </c>
      <c r="B2723" s="5" t="str">
        <f>LOWER(SUBSTITUTE(SUBSTITUTE(SUBSTITUTE(SUBSTITUTE(SUBSTITUTE(SUBSTITUTE(SUBSTITUTE(SUBSTITUTE(db[[#This Row],[NB BM]]," ",),".",""),"-",""),"(",""),")",""),"/",""),"""",""),"+",""))</f>
        <v>shoppingbagbatikb30x40</v>
      </c>
      <c r="C2723" s="5" t="str">
        <f>LOWER(SUBSTITUTE(SUBSTITUTE(SUBSTITUTE(SUBSTITUTE(SUBSTITUTE(SUBSTITUTE(SUBSTITUTE(SUBSTITUTE(SUBSTITUTE(db[[#This Row],[NB NOTA]]," ",),".",""),"-",""),"(",""),")",""),",",""),"/",""),"""",""),"+",""))</f>
        <v>shoopingbagbatikukbesar30x40</v>
      </c>
      <c r="D2723" s="5" t="str">
        <f>LOWER(SUBSTITUTE(SUBSTITUTE(SUBSTITUTE(SUBSTITUTE(SUBSTITUTE(SUBSTITUTE(SUBSTITUTE(SUBSTITUTE(SUBSTITUTE(db[[#This Row],[NB PAJAK]]," ",""),"-",""),"(",""),")",""),".",""),",",""),"/",""),"""",""),"+",""))</f>
        <v/>
      </c>
      <c r="E272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shoppingbagbatikb30x4030lsnuntana</v>
      </c>
      <c r="F272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shoopingbagbatikukbesar30x4030lsn</v>
      </c>
      <c r="G2723" s="5" t="str">
        <f>db[[#This Row],[NB NOTA_C]]&amp;LOWER(SUBSTITUTE(SUBSTITUTE(SUBSTITUTE(SUBSTITUTE(SUBSTITUTE(SUBSTITUTE(SUBSTITUTE(SUBSTITUTE(SUBSTITUTE(db[[#This Row],[FAKTUR]]," ",),".",""),"-",""),"(",""),")",""),",",""),"/",""),"""",""),"+",""))</f>
        <v>shoopingbagbatikukbesar30x40untana</v>
      </c>
      <c r="H272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shoopingbagbatikukbesar30x4030lsnuntana</v>
      </c>
      <c r="I2723" s="2" t="s">
        <v>4839</v>
      </c>
      <c r="J2723" s="2" t="s">
        <v>4801</v>
      </c>
      <c r="K2723" s="14"/>
      <c r="L2723" s="2" t="s">
        <v>1336</v>
      </c>
      <c r="M2723" s="33" t="e">
        <f>IF(db[[#This Row],[NB NOTA_C]]="","",COUNTIF([2]!B_MSK[concat],db[[#This Row],[NB NOTA_C]]))</f>
        <v>#REF!</v>
      </c>
      <c r="N2723" s="9" t="s">
        <v>1343</v>
      </c>
      <c r="O2723" s="5" t="s">
        <v>1432</v>
      </c>
      <c r="P2723" s="2" t="s">
        <v>2452</v>
      </c>
      <c r="Q2723" s="5"/>
      <c r="R2723" s="5" t="str">
        <f>IF(db[[#This Row],[QTY/ CTN]]="","",SUBSTITUTE(SUBSTITUTE(SUBSTITUTE(db[[#This Row],[QTY/ CTN]]," ","_",2),"(",""),")","")&amp;"_")</f>
        <v>30 LSN_</v>
      </c>
      <c r="S2723" s="5">
        <f>IF(db[[#This Row],[H_QTY/ CTN]]="","",SEARCH("_",db[[#This Row],[H_QTY/ CTN]]))</f>
        <v>7</v>
      </c>
      <c r="T2723" s="5">
        <f>IF(db[[#This Row],[H_QTY/ CTN]]="","",LEN(db[[#This Row],[H_QTY/ CTN]]))</f>
        <v>7</v>
      </c>
      <c r="U2723" s="40" t="str">
        <f>IF(db[[#This Row],[H_QTY/ CTN]]="","",LEFT(db[[#This Row],[H_QTY/ CTN]],db[[#This Row],[H_1]]-1))</f>
        <v>30 LSN</v>
      </c>
      <c r="V2723" s="40" t="str">
        <f>IF(NOT(db[[#This Row],[H_1]]=db[[#This Row],[H_2]]),MID(db[[#This Row],[H_QTY/ CTN]],db[[#This Row],[H_1]]+1,db[[#This Row],[H_2]]-db[[#This Row],[H_1]]-1),"")</f>
        <v/>
      </c>
      <c r="W2723" s="40" t="str">
        <f>IF(db[[#This Row],[QTY/ CTN B]]="","",LEFT(db[[#This Row],[QTY/ CTN B]],SEARCH(" ",db[[#This Row],[QTY/ CTN B]],1)-1))</f>
        <v>30</v>
      </c>
      <c r="X2723" s="40" t="str">
        <f>IF(db[[#This Row],[QTY/ CTN B]]="","",RIGHT(db[[#This Row],[QTY/ CTN B]],LEN(db[[#This Row],[QTY/ CTN B]])-SEARCH(" ",db[[#This Row],[QTY/ CTN B]],1)))</f>
        <v>LSN</v>
      </c>
      <c r="Y2723" s="40">
        <f>IF(db[[#This Row],[QTY/ CTN TG]]="",IF(db[[#This Row],[STN TG]]="","",12),LEFT(db[[#This Row],[QTY/ CTN TG]],SEARCH(" ",db[[#This Row],[QTY/ CTN TG]],1)-1))</f>
        <v>12</v>
      </c>
      <c r="Z27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23" s="40" t="str">
        <f>IF(db[[#This Row],[STN K]]="","",IF(db[[#This Row],[STN TG]]="LSN",12,""))</f>
        <v/>
      </c>
      <c r="AB2723" s="40" t="str">
        <f>IF(db[[#This Row],[STN TG]]="LSN","PCS","")</f>
        <v/>
      </c>
      <c r="AC2723" s="40">
        <f>db[[#This Row],[QTY B]]*IF(db[[#This Row],[QTY TG]]="",1,db[[#This Row],[QTY TG]])*IF(db[[#This Row],[QTY K]]="",1,db[[#This Row],[QTY K]])</f>
        <v>360</v>
      </c>
      <c r="AD2723" s="40" t="str">
        <f>IF(db[[#This Row],[STN K]]="",IF(db[[#This Row],[STN TG]]="",db[[#This Row],[STN B]],db[[#This Row],[STN TG]]),db[[#This Row],[STN K]])</f>
        <v>PCS</v>
      </c>
      <c r="AE2723" s="40"/>
    </row>
    <row r="2724" spans="1:31" x14ac:dyDescent="0.25">
      <c r="A2724" s="40">
        <f t="shared" si="42"/>
        <v>2723</v>
      </c>
      <c r="B2724" s="5" t="str">
        <f>LOWER(SUBSTITUTE(SUBSTITUTE(SUBSTITUTE(SUBSTITUTE(SUBSTITUTE(SUBSTITUTE(SUBSTITUTE(SUBSTITUTE(db[[#This Row],[NB BM]]," ",),".",""),"-",""),"(",""),")",""),"/",""),"""",""),"+",""))</f>
        <v>shoppingbagbatikk20x25</v>
      </c>
      <c r="C2724" s="5" t="str">
        <f>LOWER(SUBSTITUTE(SUBSTITUTE(SUBSTITUTE(SUBSTITUTE(SUBSTITUTE(SUBSTITUTE(SUBSTITUTE(SUBSTITUTE(SUBSTITUTE(db[[#This Row],[NB NOTA]]," ",),".",""),"-",""),"(",""),")",""),",",""),"/",""),"""",""),"+",""))</f>
        <v>shoopingbagukkcl20x25</v>
      </c>
      <c r="D2724" s="5" t="str">
        <f>LOWER(SUBSTITUTE(SUBSTITUTE(SUBSTITUTE(SUBSTITUTE(SUBSTITUTE(SUBSTITUTE(SUBSTITUTE(SUBSTITUTE(SUBSTITUTE(db[[#This Row],[NB PAJAK]]," ",""),"-",""),"(",""),")",""),".",""),",",""),"/",""),"""",""),"+",""))</f>
        <v/>
      </c>
      <c r="E272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shoppingbagbatikk20x2550lsnuntana</v>
      </c>
      <c r="F272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shoopingbagukkcl20x2550lsn</v>
      </c>
      <c r="G2724" s="5" t="str">
        <f>db[[#This Row],[NB NOTA_C]]&amp;LOWER(SUBSTITUTE(SUBSTITUTE(SUBSTITUTE(SUBSTITUTE(SUBSTITUTE(SUBSTITUTE(SUBSTITUTE(SUBSTITUTE(SUBSTITUTE(db[[#This Row],[FAKTUR]]," ",),".",""),"-",""),"(",""),")",""),",",""),"/",""),"""",""),"+",""))</f>
        <v>shoopingbagukkcl20x25untana</v>
      </c>
      <c r="H272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shoopingbagukkcl20x2550lsnuntana</v>
      </c>
      <c r="I2724" s="2" t="s">
        <v>4840</v>
      </c>
      <c r="J2724" s="2" t="s">
        <v>4802</v>
      </c>
      <c r="K2724" s="14"/>
      <c r="L2724" s="2" t="s">
        <v>1336</v>
      </c>
      <c r="M2724" s="33" t="e">
        <f>IF(db[[#This Row],[NB NOTA_C]]="","",COUNTIF([2]!B_MSK[concat],db[[#This Row],[NB NOTA_C]]))</f>
        <v>#REF!</v>
      </c>
      <c r="N2724" s="9" t="s">
        <v>1343</v>
      </c>
      <c r="O2724" s="5" t="s">
        <v>1448</v>
      </c>
      <c r="P2724" s="2" t="s">
        <v>2452</v>
      </c>
      <c r="Q2724" s="5"/>
      <c r="R2724" s="5" t="str">
        <f>IF(db[[#This Row],[QTY/ CTN]]="","",SUBSTITUTE(SUBSTITUTE(SUBSTITUTE(db[[#This Row],[QTY/ CTN]]," ","_",2),"(",""),")","")&amp;"_")</f>
        <v>50 LSN_</v>
      </c>
      <c r="S2724" s="5">
        <f>IF(db[[#This Row],[H_QTY/ CTN]]="","",SEARCH("_",db[[#This Row],[H_QTY/ CTN]]))</f>
        <v>7</v>
      </c>
      <c r="T2724" s="5">
        <f>IF(db[[#This Row],[H_QTY/ CTN]]="","",LEN(db[[#This Row],[H_QTY/ CTN]]))</f>
        <v>7</v>
      </c>
      <c r="U2724" s="40" t="str">
        <f>IF(db[[#This Row],[H_QTY/ CTN]]="","",LEFT(db[[#This Row],[H_QTY/ CTN]],db[[#This Row],[H_1]]-1))</f>
        <v>50 LSN</v>
      </c>
      <c r="V2724" s="40" t="str">
        <f>IF(NOT(db[[#This Row],[H_1]]=db[[#This Row],[H_2]]),MID(db[[#This Row],[H_QTY/ CTN]],db[[#This Row],[H_1]]+1,db[[#This Row],[H_2]]-db[[#This Row],[H_1]]-1),"")</f>
        <v/>
      </c>
      <c r="W2724" s="40" t="str">
        <f>IF(db[[#This Row],[QTY/ CTN B]]="","",LEFT(db[[#This Row],[QTY/ CTN B]],SEARCH(" ",db[[#This Row],[QTY/ CTN B]],1)-1))</f>
        <v>50</v>
      </c>
      <c r="X2724" s="40" t="str">
        <f>IF(db[[#This Row],[QTY/ CTN B]]="","",RIGHT(db[[#This Row],[QTY/ CTN B]],LEN(db[[#This Row],[QTY/ CTN B]])-SEARCH(" ",db[[#This Row],[QTY/ CTN B]],1)))</f>
        <v>LSN</v>
      </c>
      <c r="Y2724" s="40">
        <f>IF(db[[#This Row],[QTY/ CTN TG]]="",IF(db[[#This Row],[STN TG]]="","",12),LEFT(db[[#This Row],[QTY/ CTN TG]],SEARCH(" ",db[[#This Row],[QTY/ CTN TG]],1)-1))</f>
        <v>12</v>
      </c>
      <c r="Z27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24" s="40" t="str">
        <f>IF(db[[#This Row],[STN K]]="","",IF(db[[#This Row],[STN TG]]="LSN",12,""))</f>
        <v/>
      </c>
      <c r="AB2724" s="40" t="str">
        <f>IF(db[[#This Row],[STN TG]]="LSN","PCS","")</f>
        <v/>
      </c>
      <c r="AC2724" s="40">
        <f>db[[#This Row],[QTY B]]*IF(db[[#This Row],[QTY TG]]="",1,db[[#This Row],[QTY TG]])*IF(db[[#This Row],[QTY K]]="",1,db[[#This Row],[QTY K]])</f>
        <v>600</v>
      </c>
      <c r="AD2724" s="40" t="str">
        <f>IF(db[[#This Row],[STN K]]="",IF(db[[#This Row],[STN TG]]="",db[[#This Row],[STN B]],db[[#This Row],[STN TG]]),db[[#This Row],[STN K]])</f>
        <v>PCS</v>
      </c>
      <c r="AE2724" s="40"/>
    </row>
    <row r="2725" spans="1:31" x14ac:dyDescent="0.25">
      <c r="A2725" s="40">
        <f t="shared" si="42"/>
        <v>2724</v>
      </c>
      <c r="B2725" s="5" t="str">
        <f>LOWER(SUBSTITUTE(SUBSTITUTE(SUBSTITUTE(SUBSTITUTE(SUBSTITUTE(SUBSTITUTE(SUBSTITUTE(SUBSTITUTE(db[[#This Row],[NB BM]]," ",),".",""),"-",""),"(",""),")",""),"/",""),"""",""),"+",""))</f>
        <v>shoopingbagbatiktg2532</v>
      </c>
      <c r="C2725" s="5" t="str">
        <f>LOWER(SUBSTITUTE(SUBSTITUTE(SUBSTITUTE(SUBSTITUTE(SUBSTITUTE(SUBSTITUTE(SUBSTITUTE(SUBSTITUTE(SUBSTITUTE(db[[#This Row],[NB NOTA]]," ",),".",""),"-",""),"(",""),")",""),",",""),"/",""),"""",""),"+",""))</f>
        <v>shoopingbaguksedang25x32</v>
      </c>
      <c r="D2725" s="5" t="str">
        <f>LOWER(SUBSTITUTE(SUBSTITUTE(SUBSTITUTE(SUBSTITUTE(SUBSTITUTE(SUBSTITUTE(SUBSTITUTE(SUBSTITUTE(SUBSTITUTE(db[[#This Row],[NB PAJAK]]," ",""),"-",""),"(",""),")",""),".",""),",",""),"/",""),"""",""),"+",""))</f>
        <v/>
      </c>
      <c r="E272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shoopingbagbatiktg253240lsnuntana</v>
      </c>
      <c r="F272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shoopingbaguksedang25x3240lsn</v>
      </c>
      <c r="G2725" s="5" t="str">
        <f>db[[#This Row],[NB NOTA_C]]&amp;LOWER(SUBSTITUTE(SUBSTITUTE(SUBSTITUTE(SUBSTITUTE(SUBSTITUTE(SUBSTITUTE(SUBSTITUTE(SUBSTITUTE(SUBSTITUTE(db[[#This Row],[FAKTUR]]," ",),".",""),"-",""),"(",""),")",""),",",""),"/",""),"""",""),"+",""))</f>
        <v>shoopingbaguksedang25x32untana</v>
      </c>
      <c r="H272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shoopingbaguksedang25x3240lsnuntana</v>
      </c>
      <c r="I2725" s="2" t="s">
        <v>4841</v>
      </c>
      <c r="J2725" s="2" t="s">
        <v>4803</v>
      </c>
      <c r="K2725" s="14"/>
      <c r="L2725" s="2" t="s">
        <v>1336</v>
      </c>
      <c r="M2725" s="33" t="e">
        <f>IF(db[[#This Row],[NB NOTA_C]]="","",COUNTIF([2]!B_MSK[concat],db[[#This Row],[NB NOTA_C]]))</f>
        <v>#REF!</v>
      </c>
      <c r="N2725" s="9" t="s">
        <v>1343</v>
      </c>
      <c r="O2725" s="5" t="s">
        <v>1394</v>
      </c>
      <c r="P2725" s="2" t="s">
        <v>2452</v>
      </c>
      <c r="Q2725" s="5"/>
      <c r="R2725" s="5" t="str">
        <f>IF(db[[#This Row],[QTY/ CTN]]="","",SUBSTITUTE(SUBSTITUTE(SUBSTITUTE(db[[#This Row],[QTY/ CTN]]," ","_",2),"(",""),")","")&amp;"_")</f>
        <v>40 LSN_</v>
      </c>
      <c r="S2725" s="5">
        <f>IF(db[[#This Row],[H_QTY/ CTN]]="","",SEARCH("_",db[[#This Row],[H_QTY/ CTN]]))</f>
        <v>7</v>
      </c>
      <c r="T2725" s="5">
        <f>IF(db[[#This Row],[H_QTY/ CTN]]="","",LEN(db[[#This Row],[H_QTY/ CTN]]))</f>
        <v>7</v>
      </c>
      <c r="U2725" s="40" t="str">
        <f>IF(db[[#This Row],[H_QTY/ CTN]]="","",LEFT(db[[#This Row],[H_QTY/ CTN]],db[[#This Row],[H_1]]-1))</f>
        <v>40 LSN</v>
      </c>
      <c r="V2725" s="40" t="str">
        <f>IF(NOT(db[[#This Row],[H_1]]=db[[#This Row],[H_2]]),MID(db[[#This Row],[H_QTY/ CTN]],db[[#This Row],[H_1]]+1,db[[#This Row],[H_2]]-db[[#This Row],[H_1]]-1),"")</f>
        <v/>
      </c>
      <c r="W2725" s="40" t="str">
        <f>IF(db[[#This Row],[QTY/ CTN B]]="","",LEFT(db[[#This Row],[QTY/ CTN B]],SEARCH(" ",db[[#This Row],[QTY/ CTN B]],1)-1))</f>
        <v>40</v>
      </c>
      <c r="X2725" s="40" t="str">
        <f>IF(db[[#This Row],[QTY/ CTN B]]="","",RIGHT(db[[#This Row],[QTY/ CTN B]],LEN(db[[#This Row],[QTY/ CTN B]])-SEARCH(" ",db[[#This Row],[QTY/ CTN B]],1)))</f>
        <v>LSN</v>
      </c>
      <c r="Y2725" s="40">
        <f>IF(db[[#This Row],[QTY/ CTN TG]]="",IF(db[[#This Row],[STN TG]]="","",12),LEFT(db[[#This Row],[QTY/ CTN TG]],SEARCH(" ",db[[#This Row],[QTY/ CTN TG]],1)-1))</f>
        <v>12</v>
      </c>
      <c r="Z27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25" s="40" t="str">
        <f>IF(db[[#This Row],[STN K]]="","",IF(db[[#This Row],[STN TG]]="LSN",12,""))</f>
        <v/>
      </c>
      <c r="AB2725" s="40" t="str">
        <f>IF(db[[#This Row],[STN TG]]="LSN","PCS","")</f>
        <v/>
      </c>
      <c r="AC2725" s="40">
        <f>db[[#This Row],[QTY B]]*IF(db[[#This Row],[QTY TG]]="",1,db[[#This Row],[QTY TG]])*IF(db[[#This Row],[QTY K]]="",1,db[[#This Row],[QTY K]])</f>
        <v>480</v>
      </c>
      <c r="AD2725" s="40" t="str">
        <f>IF(db[[#This Row],[STN K]]="",IF(db[[#This Row],[STN TG]]="",db[[#This Row],[STN B]],db[[#This Row],[STN TG]]),db[[#This Row],[STN K]])</f>
        <v>PCS</v>
      </c>
      <c r="AE2725" s="40"/>
    </row>
    <row r="2726" spans="1:31" x14ac:dyDescent="0.25">
      <c r="A2726" s="40">
        <f t="shared" si="42"/>
        <v>2725</v>
      </c>
      <c r="B2726" s="5" t="str">
        <f>LOWER(SUBSTITUTE(SUBSTITUTE(SUBSTITUTE(SUBSTITUTE(SUBSTITUTE(SUBSTITUTE(SUBSTITUTE(SUBSTITUTE(db[[#This Row],[NB BM]]," ",),".",""),"-",""),"(",""),")",""),"/",""),"""",""),"+",""))</f>
        <v>tassbagbatikxxlbksamping30x40</v>
      </c>
      <c r="C2726" s="5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D2726" s="5" t="str">
        <f>LOWER(SUBSTITUTE(SUBSTITUTE(SUBSTITUTE(SUBSTITUTE(SUBSTITUTE(SUBSTITUTE(SUBSTITUTE(SUBSTITUTE(SUBSTITUTE(db[[#This Row],[NB PAJAK]]," ",""),"-",""),"(",""),")",""),".",""),",",""),"/",""),"""",""),"+",""))</f>
        <v/>
      </c>
      <c r="E27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tassbagbatikxxlbksamping30x4030lsnuntana</v>
      </c>
      <c r="F27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shoppingbagbatikxxlbksamping30x4030lsn</v>
      </c>
      <c r="G2726" s="5" t="str">
        <f>db[[#This Row],[NB NOTA_C]]&amp;LOWER(SUBSTITUTE(SUBSTITUTE(SUBSTITUTE(SUBSTITUTE(SUBSTITUTE(SUBSTITUTE(SUBSTITUTE(SUBSTITUTE(SUBSTITUTE(db[[#This Row],[FAKTUR]]," ",),".",""),"-",""),"(",""),")",""),",",""),"/",""),"""",""),"+",""))</f>
        <v>shoppingbagbatikxxlbksamping30x40untana</v>
      </c>
      <c r="H27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shoppingbagbatikxxlbksamping30x4030lsnuntana</v>
      </c>
      <c r="I2726" s="2" t="s">
        <v>1721</v>
      </c>
      <c r="J2726" s="2" t="s">
        <v>1739</v>
      </c>
      <c r="K2726" s="14"/>
      <c r="L2726" s="2" t="s">
        <v>1336</v>
      </c>
      <c r="M2726" s="34" t="e">
        <f>IF(db[[#This Row],[NB NOTA_C]]="","",COUNTIF([2]!B_MSK[concat],db[[#This Row],[NB NOTA_C]]))</f>
        <v>#REF!</v>
      </c>
      <c r="N2726" s="9" t="s">
        <v>1343</v>
      </c>
      <c r="O2726" s="5" t="s">
        <v>1432</v>
      </c>
      <c r="P2726" s="2" t="s">
        <v>2452</v>
      </c>
      <c r="R2726" s="2" t="str">
        <f>IF(db[[#This Row],[QTY/ CTN]]="","",SUBSTITUTE(SUBSTITUTE(SUBSTITUTE(db[[#This Row],[QTY/ CTN]]," ","_",2),"(",""),")","")&amp;"_")</f>
        <v>30 LSN_</v>
      </c>
      <c r="S2726" s="2">
        <f>IF(db[[#This Row],[H_QTY/ CTN]]="","",SEARCH("_",db[[#This Row],[H_QTY/ CTN]]))</f>
        <v>7</v>
      </c>
      <c r="T2726" s="2">
        <f>IF(db[[#This Row],[H_QTY/ CTN]]="","",LEN(db[[#This Row],[H_QTY/ CTN]]))</f>
        <v>7</v>
      </c>
      <c r="U2726" s="41" t="str">
        <f>IF(db[[#This Row],[H_QTY/ CTN]]="","",LEFT(db[[#This Row],[H_QTY/ CTN]],db[[#This Row],[H_1]]-1))</f>
        <v>30 LSN</v>
      </c>
      <c r="V2726" s="40" t="str">
        <f>IF(NOT(db[[#This Row],[H_1]]=db[[#This Row],[H_2]]),MID(db[[#This Row],[H_QTY/ CTN]],db[[#This Row],[H_1]]+1,db[[#This Row],[H_2]]-db[[#This Row],[H_1]]-1),"")</f>
        <v/>
      </c>
      <c r="W2726" s="40" t="str">
        <f>IF(db[[#This Row],[QTY/ CTN B]]="","",LEFT(db[[#This Row],[QTY/ CTN B]],SEARCH(" ",db[[#This Row],[QTY/ CTN B]],1)-1))</f>
        <v>30</v>
      </c>
      <c r="X2726" s="40" t="str">
        <f>IF(db[[#This Row],[QTY/ CTN B]]="","",RIGHT(db[[#This Row],[QTY/ CTN B]],LEN(db[[#This Row],[QTY/ CTN B]])-SEARCH(" ",db[[#This Row],[QTY/ CTN B]],1)))</f>
        <v>LSN</v>
      </c>
      <c r="Y2726" s="40">
        <f>IF(db[[#This Row],[QTY/ CTN TG]]="",IF(db[[#This Row],[STN TG]]="","",12),LEFT(db[[#This Row],[QTY/ CTN TG]],SEARCH(" ",db[[#This Row],[QTY/ CTN TG]],1)-1))</f>
        <v>12</v>
      </c>
      <c r="Z27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26" s="40" t="str">
        <f>IF(db[[#This Row],[STN K]]="","",IF(db[[#This Row],[STN TG]]="LSN",12,""))</f>
        <v/>
      </c>
      <c r="AB2726" s="40" t="str">
        <f>IF(db[[#This Row],[STN TG]]="LSN","PCS","")</f>
        <v/>
      </c>
      <c r="AC2726" s="40">
        <f>db[[#This Row],[QTY B]]*IF(db[[#This Row],[QTY TG]]="",1,db[[#This Row],[QTY TG]])*IF(db[[#This Row],[QTY K]]="",1,db[[#This Row],[QTY K]])</f>
        <v>360</v>
      </c>
      <c r="AD2726" s="40" t="str">
        <f>IF(db[[#This Row],[STN K]]="",IF(db[[#This Row],[STN TG]]="",db[[#This Row],[STN B]],db[[#This Row],[STN TG]]),db[[#This Row],[STN K]])</f>
        <v>PCS</v>
      </c>
      <c r="AE2726" s="40"/>
    </row>
    <row r="2727" spans="1:31" x14ac:dyDescent="0.25">
      <c r="A2727" s="40">
        <f t="shared" si="42"/>
        <v>2726</v>
      </c>
      <c r="B2727" s="5" t="str">
        <f>LOWER(SUBSTITUTE(SUBSTITUTE(SUBSTITUTE(SUBSTITUTE(SUBSTITUTE(SUBSTITUTE(SUBSTITUTE(SUBSTITUTE(db[[#This Row],[NB BM]]," ",),".",""),"-",""),"(",""),")",""),"/",""),"""",""),"+",""))</f>
        <v>tasshoppingbagbrandedbesarbksamping</v>
      </c>
      <c r="C2727" s="5" t="str">
        <f>LOWER(SUBSTITUTE(SUBSTITUTE(SUBSTITUTE(SUBSTITUTE(SUBSTITUTE(SUBSTITUTE(SUBSTITUTE(SUBSTITUTE(SUBSTITUTE(db[[#This Row],[NB NOTA]]," ",),".",""),"-",""),"(",""),")",""),",",""),"/",""),"""",""),"+",""))</f>
        <v>shoppingbagbrandedbsrbksamping</v>
      </c>
      <c r="D2727" s="5" t="str">
        <f>LOWER(SUBSTITUTE(SUBSTITUTE(SUBSTITUTE(SUBSTITUTE(SUBSTITUTE(SUBSTITUTE(SUBSTITUTE(SUBSTITUTE(SUBSTITUTE(db[[#This Row],[NB PAJAK]]," ",""),"-",""),"(",""),")",""),".",""),",",""),"/",""),"""",""),"+",""))</f>
        <v/>
      </c>
      <c r="E272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tasshoppingbagbrandedbesarbksamping50lsnuntana</v>
      </c>
      <c r="F272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shoppingbagbrandedbsrbksamping50lsn</v>
      </c>
      <c r="G2727" s="5" t="str">
        <f>db[[#This Row],[NB NOTA_C]]&amp;LOWER(SUBSTITUTE(SUBSTITUTE(SUBSTITUTE(SUBSTITUTE(SUBSTITUTE(SUBSTITUTE(SUBSTITUTE(SUBSTITUTE(SUBSTITUTE(db[[#This Row],[FAKTUR]]," ",),".",""),"-",""),"(",""),")",""),",",""),"/",""),"""",""),"+",""))</f>
        <v>shoppingbagbrandedbsrbksampinguntana</v>
      </c>
      <c r="H272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shoppingbagbrandedbsrbksamping50lsnuntana</v>
      </c>
      <c r="I2727" s="2" t="s">
        <v>7372</v>
      </c>
      <c r="J2727" s="2" t="s">
        <v>7370</v>
      </c>
      <c r="K2727" s="14"/>
      <c r="L2727" s="2" t="s">
        <v>1336</v>
      </c>
      <c r="M2727" s="33" t="e">
        <f>IF(db[[#This Row],[NB NOTA_C]]="","",COUNTIF([2]!B_MSK[concat],db[[#This Row],[NB NOTA_C]]))</f>
        <v>#REF!</v>
      </c>
      <c r="N2727" s="9" t="s">
        <v>1343</v>
      </c>
      <c r="O2727" s="5" t="s">
        <v>1448</v>
      </c>
      <c r="P2727" s="2" t="s">
        <v>2452</v>
      </c>
      <c r="Q2727" s="5"/>
      <c r="R2727" s="5" t="str">
        <f>IF(db[[#This Row],[QTY/ CTN]]="","",SUBSTITUTE(SUBSTITUTE(SUBSTITUTE(db[[#This Row],[QTY/ CTN]]," ","_",2),"(",""),")","")&amp;"_")</f>
        <v>50 LSN_</v>
      </c>
      <c r="S2727" s="5">
        <f>IF(db[[#This Row],[H_QTY/ CTN]]="","",SEARCH("_",db[[#This Row],[H_QTY/ CTN]]))</f>
        <v>7</v>
      </c>
      <c r="T2727" s="5">
        <f>IF(db[[#This Row],[H_QTY/ CTN]]="","",LEN(db[[#This Row],[H_QTY/ CTN]]))</f>
        <v>7</v>
      </c>
      <c r="U2727" s="40" t="str">
        <f>IF(db[[#This Row],[H_QTY/ CTN]]="","",LEFT(db[[#This Row],[H_QTY/ CTN]],db[[#This Row],[H_1]]-1))</f>
        <v>50 LSN</v>
      </c>
      <c r="V2727" s="40" t="str">
        <f>IF(NOT(db[[#This Row],[H_1]]=db[[#This Row],[H_2]]),MID(db[[#This Row],[H_QTY/ CTN]],db[[#This Row],[H_1]]+1,db[[#This Row],[H_2]]-db[[#This Row],[H_1]]-1),"")</f>
        <v/>
      </c>
      <c r="W2727" s="40" t="str">
        <f>IF(db[[#This Row],[QTY/ CTN B]]="","",LEFT(db[[#This Row],[QTY/ CTN B]],SEARCH(" ",db[[#This Row],[QTY/ CTN B]],1)-1))</f>
        <v>50</v>
      </c>
      <c r="X2727" s="40" t="str">
        <f>IF(db[[#This Row],[QTY/ CTN B]]="","",RIGHT(db[[#This Row],[QTY/ CTN B]],LEN(db[[#This Row],[QTY/ CTN B]])-SEARCH(" ",db[[#This Row],[QTY/ CTN B]],1)))</f>
        <v>LSN</v>
      </c>
      <c r="Y2727" s="40">
        <f>IF(db[[#This Row],[QTY/ CTN TG]]="",IF(db[[#This Row],[STN TG]]="","",12),LEFT(db[[#This Row],[QTY/ CTN TG]],SEARCH(" ",db[[#This Row],[QTY/ CTN TG]],1)-1))</f>
        <v>12</v>
      </c>
      <c r="Z27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27" s="40" t="str">
        <f>IF(db[[#This Row],[STN K]]="","",IF(db[[#This Row],[STN TG]]="LSN",12,""))</f>
        <v/>
      </c>
      <c r="AB2727" s="40" t="str">
        <f>IF(db[[#This Row],[STN TG]]="LSN","PCS","")</f>
        <v/>
      </c>
      <c r="AC2727" s="40">
        <f>db[[#This Row],[QTY B]]*IF(db[[#This Row],[QTY TG]]="",1,db[[#This Row],[QTY TG]])*IF(db[[#This Row],[QTY K]]="",1,db[[#This Row],[QTY K]])</f>
        <v>600</v>
      </c>
      <c r="AD2727" s="40" t="str">
        <f>IF(db[[#This Row],[STN K]]="",IF(db[[#This Row],[STN TG]]="",db[[#This Row],[STN B]],db[[#This Row],[STN TG]]),db[[#This Row],[STN K]])</f>
        <v>PCS</v>
      </c>
      <c r="AE2727" s="40"/>
    </row>
    <row r="2728" spans="1:31" x14ac:dyDescent="0.25">
      <c r="A2728" s="40">
        <f t="shared" si="42"/>
        <v>2727</v>
      </c>
      <c r="B2728" s="5" t="str">
        <f>LOWER(SUBSTITUTE(SUBSTITUTE(SUBSTITUTE(SUBSTITUTE(SUBSTITUTE(SUBSTITUTE(SUBSTITUTE(SUBSTITUTE(db[[#This Row],[NB BM]]," ",),".",""),"-",""),"(",""),")",""),"/",""),"""",""),"+",""))</f>
        <v>tasbrandedkecil</v>
      </c>
      <c r="C2728" s="5" t="str">
        <f>LOWER(SUBSTITUTE(SUBSTITUTE(SUBSTITUTE(SUBSTITUTE(SUBSTITUTE(SUBSTITUTE(SUBSTITUTE(SUBSTITUTE(SUBSTITUTE(db[[#This Row],[NB NOTA]]," ",),".",""),"-",""),"(",""),")",""),",",""),"/",""),"""",""),"+",""))</f>
        <v>shoppingbagbrandedkecil</v>
      </c>
      <c r="D2728" s="5" t="str">
        <f>LOWER(SUBSTITUTE(SUBSTITUTE(SUBSTITUTE(SUBSTITUTE(SUBSTITUTE(SUBSTITUTE(SUBSTITUTE(SUBSTITUTE(SUBSTITUTE(db[[#This Row],[NB PAJAK]]," ",""),"-",""),"(",""),")",""),".",""),",",""),"/",""),"""",""),"+",""))</f>
        <v/>
      </c>
      <c r="E272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tasbrandedkecil50lsnuntana</v>
      </c>
      <c r="F272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shoppingbagbrandedkecil50lsn</v>
      </c>
      <c r="G2728" s="5" t="str">
        <f>db[[#This Row],[NB NOTA_C]]&amp;LOWER(SUBSTITUTE(SUBSTITUTE(SUBSTITUTE(SUBSTITUTE(SUBSTITUTE(SUBSTITUTE(SUBSTITUTE(SUBSTITUTE(SUBSTITUTE(db[[#This Row],[FAKTUR]]," ",),".",""),"-",""),"(",""),")",""),",",""),"/",""),"""",""),"+",""))</f>
        <v>shoppingbagbrandedkeciluntana</v>
      </c>
      <c r="H272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shoppingbagbrandedkecil50lsnuntana</v>
      </c>
      <c r="I2728" s="2" t="s">
        <v>6079</v>
      </c>
      <c r="J2728" s="2" t="s">
        <v>6023</v>
      </c>
      <c r="K2728" s="14"/>
      <c r="L2728" s="2" t="s">
        <v>1336</v>
      </c>
      <c r="M2728" s="33" t="e">
        <f>IF(db[[#This Row],[NB NOTA_C]]="","",COUNTIF([2]!B_MSK[concat],db[[#This Row],[NB NOTA_C]]))</f>
        <v>#REF!</v>
      </c>
      <c r="N2728" s="9" t="s">
        <v>1343</v>
      </c>
      <c r="O2728" s="5" t="s">
        <v>1448</v>
      </c>
      <c r="P2728" s="2" t="s">
        <v>2452</v>
      </c>
      <c r="Q2728" s="5"/>
      <c r="R2728" s="5" t="str">
        <f>IF(db[[#This Row],[QTY/ CTN]]="","",SUBSTITUTE(SUBSTITUTE(SUBSTITUTE(db[[#This Row],[QTY/ CTN]]," ","_",2),"(",""),")","")&amp;"_")</f>
        <v>50 LSN_</v>
      </c>
      <c r="S2728" s="5">
        <f>IF(db[[#This Row],[H_QTY/ CTN]]="","",SEARCH("_",db[[#This Row],[H_QTY/ CTN]]))</f>
        <v>7</v>
      </c>
      <c r="T2728" s="5">
        <f>IF(db[[#This Row],[H_QTY/ CTN]]="","",LEN(db[[#This Row],[H_QTY/ CTN]]))</f>
        <v>7</v>
      </c>
      <c r="U2728" s="40" t="str">
        <f>IF(db[[#This Row],[H_QTY/ CTN]]="","",LEFT(db[[#This Row],[H_QTY/ CTN]],db[[#This Row],[H_1]]-1))</f>
        <v>50 LSN</v>
      </c>
      <c r="V2728" s="40" t="str">
        <f>IF(NOT(db[[#This Row],[H_1]]=db[[#This Row],[H_2]]),MID(db[[#This Row],[H_QTY/ CTN]],db[[#This Row],[H_1]]+1,db[[#This Row],[H_2]]-db[[#This Row],[H_1]]-1),"")</f>
        <v/>
      </c>
      <c r="W2728" s="40" t="str">
        <f>IF(db[[#This Row],[QTY/ CTN B]]="","",LEFT(db[[#This Row],[QTY/ CTN B]],SEARCH(" ",db[[#This Row],[QTY/ CTN B]],1)-1))</f>
        <v>50</v>
      </c>
      <c r="X2728" s="40" t="str">
        <f>IF(db[[#This Row],[QTY/ CTN B]]="","",RIGHT(db[[#This Row],[QTY/ CTN B]],LEN(db[[#This Row],[QTY/ CTN B]])-SEARCH(" ",db[[#This Row],[QTY/ CTN B]],1)))</f>
        <v>LSN</v>
      </c>
      <c r="Y2728" s="40">
        <f>IF(db[[#This Row],[QTY/ CTN TG]]="",IF(db[[#This Row],[STN TG]]="","",12),LEFT(db[[#This Row],[QTY/ CTN TG]],SEARCH(" ",db[[#This Row],[QTY/ CTN TG]],1)-1))</f>
        <v>12</v>
      </c>
      <c r="Z27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28" s="40" t="str">
        <f>IF(db[[#This Row],[STN K]]="","",IF(db[[#This Row],[STN TG]]="LSN",12,""))</f>
        <v/>
      </c>
      <c r="AB2728" s="40" t="str">
        <f>IF(db[[#This Row],[STN TG]]="LSN","PCS","")</f>
        <v/>
      </c>
      <c r="AC2728" s="40">
        <f>db[[#This Row],[QTY B]]*IF(db[[#This Row],[QTY TG]]="",1,db[[#This Row],[QTY TG]])*IF(db[[#This Row],[QTY K]]="",1,db[[#This Row],[QTY K]])</f>
        <v>600</v>
      </c>
      <c r="AD2728" s="40" t="str">
        <f>IF(db[[#This Row],[STN K]]="",IF(db[[#This Row],[STN TG]]="",db[[#This Row],[STN B]],db[[#This Row],[STN TG]]),db[[#This Row],[STN K]])</f>
        <v>PCS</v>
      </c>
      <c r="AE2728" s="40"/>
    </row>
    <row r="2729" spans="1:31" x14ac:dyDescent="0.25">
      <c r="A2729" s="40">
        <f t="shared" si="42"/>
        <v>2728</v>
      </c>
      <c r="B2729" s="5" t="str">
        <f>LOWER(SUBSTITUTE(SUBSTITUTE(SUBSTITUTE(SUBSTITUTE(SUBSTITUTE(SUBSTITUTE(SUBSTITUTE(SUBSTITUTE(db[[#This Row],[NB BM]]," ",),".",""),"-",""),"(",""),")",""),"/",""),"""",""),"+",""))</f>
        <v>tasshoppingbagsb115brandedkecil</v>
      </c>
      <c r="C2729" s="5" t="str">
        <f>LOWER(SUBSTITUTE(SUBSTITUTE(SUBSTITUTE(SUBSTITUTE(SUBSTITUTE(SUBSTITUTE(SUBSTITUTE(SUBSTITUTE(SUBSTITUTE(db[[#This Row],[NB NOTA]]," ",),".",""),"-",""),"(",""),")",""),",",""),"/",""),"""",""),"+",""))</f>
        <v>shoppingbagsb115brandedkecil</v>
      </c>
      <c r="D2729" s="5" t="str">
        <f>LOWER(SUBSTITUTE(SUBSTITUTE(SUBSTITUTE(SUBSTITUTE(SUBSTITUTE(SUBSTITUTE(SUBSTITUTE(SUBSTITUTE(SUBSTITUTE(db[[#This Row],[NB PAJAK]]," ",""),"-",""),"(",""),")",""),".",""),",",""),"/",""),"""",""),"+",""))</f>
        <v/>
      </c>
      <c r="E272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tasshoppingbagsb115brandedkecil50lsnuntana</v>
      </c>
      <c r="F272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shoppingbagsb115brandedkecil50lsn</v>
      </c>
      <c r="G2729" s="5" t="str">
        <f>db[[#This Row],[NB NOTA_C]]&amp;LOWER(SUBSTITUTE(SUBSTITUTE(SUBSTITUTE(SUBSTITUTE(SUBSTITUTE(SUBSTITUTE(SUBSTITUTE(SUBSTITUTE(SUBSTITUTE(db[[#This Row],[FAKTUR]]," ",),".",""),"-",""),"(",""),")",""),",",""),"/",""),"""",""),"+",""))</f>
        <v>shoppingbagsb115brandedkeciluntana</v>
      </c>
      <c r="H272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shoppingbagsb115brandedkecil50lsnuntana</v>
      </c>
      <c r="I2729" s="2" t="s">
        <v>7821</v>
      </c>
      <c r="J2729" s="2" t="s">
        <v>7819</v>
      </c>
      <c r="K2729" s="14"/>
      <c r="L2729" s="2" t="s">
        <v>1336</v>
      </c>
      <c r="M2729" s="33" t="e">
        <f>IF(db[[#This Row],[NB NOTA_C]]="","",COUNTIF([2]!B_MSK[concat],db[[#This Row],[NB NOTA_C]]))</f>
        <v>#REF!</v>
      </c>
      <c r="N2729" s="9" t="s">
        <v>1343</v>
      </c>
      <c r="O2729" s="5" t="s">
        <v>1448</v>
      </c>
      <c r="P2729" s="2" t="s">
        <v>2452</v>
      </c>
      <c r="Q2729" s="5"/>
      <c r="R2729" s="5" t="str">
        <f>IF(db[[#This Row],[QTY/ CTN]]="","",SUBSTITUTE(SUBSTITUTE(SUBSTITUTE(db[[#This Row],[QTY/ CTN]]," ","_",2),"(",""),")","")&amp;"_")</f>
        <v>50 LSN_</v>
      </c>
      <c r="S2729" s="5">
        <f>IF(db[[#This Row],[H_QTY/ CTN]]="","",SEARCH("_",db[[#This Row],[H_QTY/ CTN]]))</f>
        <v>7</v>
      </c>
      <c r="T2729" s="5">
        <f>IF(db[[#This Row],[H_QTY/ CTN]]="","",LEN(db[[#This Row],[H_QTY/ CTN]]))</f>
        <v>7</v>
      </c>
      <c r="U2729" s="40" t="str">
        <f>IF(db[[#This Row],[H_QTY/ CTN]]="","",LEFT(db[[#This Row],[H_QTY/ CTN]],db[[#This Row],[H_1]]-1))</f>
        <v>50 LSN</v>
      </c>
      <c r="V2729" s="40" t="str">
        <f>IF(NOT(db[[#This Row],[H_1]]=db[[#This Row],[H_2]]),MID(db[[#This Row],[H_QTY/ CTN]],db[[#This Row],[H_1]]+1,db[[#This Row],[H_2]]-db[[#This Row],[H_1]]-1),"")</f>
        <v/>
      </c>
      <c r="W2729" s="40" t="str">
        <f>IF(db[[#This Row],[QTY/ CTN B]]="","",LEFT(db[[#This Row],[QTY/ CTN B]],SEARCH(" ",db[[#This Row],[QTY/ CTN B]],1)-1))</f>
        <v>50</v>
      </c>
      <c r="X2729" s="40" t="str">
        <f>IF(db[[#This Row],[QTY/ CTN B]]="","",RIGHT(db[[#This Row],[QTY/ CTN B]],LEN(db[[#This Row],[QTY/ CTN B]])-SEARCH(" ",db[[#This Row],[QTY/ CTN B]],1)))</f>
        <v>LSN</v>
      </c>
      <c r="Y2729" s="40">
        <f>IF(db[[#This Row],[QTY/ CTN TG]]="",IF(db[[#This Row],[STN TG]]="","",12),LEFT(db[[#This Row],[QTY/ CTN TG]],SEARCH(" ",db[[#This Row],[QTY/ CTN TG]],1)-1))</f>
        <v>12</v>
      </c>
      <c r="Z27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29" s="40" t="str">
        <f>IF(db[[#This Row],[STN K]]="","",IF(db[[#This Row],[STN TG]]="LSN",12,""))</f>
        <v/>
      </c>
      <c r="AB2729" s="40" t="str">
        <f>IF(db[[#This Row],[STN TG]]="LSN","PCS","")</f>
        <v/>
      </c>
      <c r="AC2729" s="40">
        <f>db[[#This Row],[QTY B]]*IF(db[[#This Row],[QTY TG]]="",1,db[[#This Row],[QTY TG]])*IF(db[[#This Row],[QTY K]]="",1,db[[#This Row],[QTY K]])</f>
        <v>600</v>
      </c>
      <c r="AD2729" s="40" t="str">
        <f>IF(db[[#This Row],[STN K]]="",IF(db[[#This Row],[STN TG]]="",db[[#This Row],[STN B]],db[[#This Row],[STN TG]]),db[[#This Row],[STN K]])</f>
        <v>PCS</v>
      </c>
      <c r="AE2729" s="40"/>
    </row>
    <row r="2730" spans="1:31" x14ac:dyDescent="0.25">
      <c r="A2730" s="40">
        <f t="shared" si="42"/>
        <v>2729</v>
      </c>
      <c r="B2730" s="5" t="str">
        <f>LOWER(SUBSTITUTE(SUBSTITUTE(SUBSTITUTE(SUBSTITUTE(SUBSTITUTE(SUBSTITUTE(SUBSTITUTE(SUBSTITUTE(db[[#This Row],[NB BM]]," ",),".",""),"-",""),"(",""),")",""),"/",""),"""",""),"+",""))</f>
        <v>tasshoppingbagsb116brandedtg</v>
      </c>
      <c r="C2730" s="5" t="str">
        <f>LOWER(SUBSTITUTE(SUBSTITUTE(SUBSTITUTE(SUBSTITUTE(SUBSTITUTE(SUBSTITUTE(SUBSTITUTE(SUBSTITUTE(SUBSTITUTE(db[[#This Row],[NB NOTA]]," ",),".",""),"-",""),"(",""),")",""),",",""),"/",""),"""",""),"+",""))</f>
        <v>shoppingbagsb116sdgbranded</v>
      </c>
      <c r="D2730" s="5" t="str">
        <f>LOWER(SUBSTITUTE(SUBSTITUTE(SUBSTITUTE(SUBSTITUTE(SUBSTITUTE(SUBSTITUTE(SUBSTITUTE(SUBSTITUTE(SUBSTITUTE(db[[#This Row],[NB PAJAK]]," ",""),"-",""),"(",""),")",""),".",""),",",""),"/",""),"""",""),"+",""))</f>
        <v/>
      </c>
      <c r="E273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tasshoppingbagsb116brandedtg40lsnuntana</v>
      </c>
      <c r="F273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shoppingbagsb116sdgbranded40lsn</v>
      </c>
      <c r="G2730" s="5" t="str">
        <f>db[[#This Row],[NB NOTA_C]]&amp;LOWER(SUBSTITUTE(SUBSTITUTE(SUBSTITUTE(SUBSTITUTE(SUBSTITUTE(SUBSTITUTE(SUBSTITUTE(SUBSTITUTE(SUBSTITUTE(db[[#This Row],[FAKTUR]]," ",),".",""),"-",""),"(",""),")",""),",",""),"/",""),"""",""),"+",""))</f>
        <v>shoppingbagsb116sdgbrandeduntana</v>
      </c>
      <c r="H273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shoppingbagsb116sdgbranded40lsnuntana</v>
      </c>
      <c r="I2730" s="2" t="s">
        <v>7820</v>
      </c>
      <c r="J2730" s="2" t="s">
        <v>6061</v>
      </c>
      <c r="K2730" s="14"/>
      <c r="L2730" s="2" t="s">
        <v>1336</v>
      </c>
      <c r="M2730" s="33" t="e">
        <f>IF(db[[#This Row],[NB NOTA_C]]="","",COUNTIF([2]!B_MSK[concat],db[[#This Row],[NB NOTA_C]]))</f>
        <v>#REF!</v>
      </c>
      <c r="N2730" s="9" t="s">
        <v>1343</v>
      </c>
      <c r="O2730" s="5" t="s">
        <v>1394</v>
      </c>
      <c r="P2730" s="2" t="s">
        <v>2452</v>
      </c>
      <c r="Q2730" s="5"/>
      <c r="R2730" s="5" t="str">
        <f>IF(db[[#This Row],[QTY/ CTN]]="","",SUBSTITUTE(SUBSTITUTE(SUBSTITUTE(db[[#This Row],[QTY/ CTN]]," ","_",2),"(",""),")","")&amp;"_")</f>
        <v>40 LSN_</v>
      </c>
      <c r="S2730" s="5">
        <f>IF(db[[#This Row],[H_QTY/ CTN]]="","",SEARCH("_",db[[#This Row],[H_QTY/ CTN]]))</f>
        <v>7</v>
      </c>
      <c r="T2730" s="5">
        <f>IF(db[[#This Row],[H_QTY/ CTN]]="","",LEN(db[[#This Row],[H_QTY/ CTN]]))</f>
        <v>7</v>
      </c>
      <c r="U2730" s="40" t="str">
        <f>IF(db[[#This Row],[H_QTY/ CTN]]="","",LEFT(db[[#This Row],[H_QTY/ CTN]],db[[#This Row],[H_1]]-1))</f>
        <v>40 LSN</v>
      </c>
      <c r="V2730" s="40" t="str">
        <f>IF(NOT(db[[#This Row],[H_1]]=db[[#This Row],[H_2]]),MID(db[[#This Row],[H_QTY/ CTN]],db[[#This Row],[H_1]]+1,db[[#This Row],[H_2]]-db[[#This Row],[H_1]]-1),"")</f>
        <v/>
      </c>
      <c r="W2730" s="40" t="str">
        <f>IF(db[[#This Row],[QTY/ CTN B]]="","",LEFT(db[[#This Row],[QTY/ CTN B]],SEARCH(" ",db[[#This Row],[QTY/ CTN B]],1)-1))</f>
        <v>40</v>
      </c>
      <c r="X2730" s="40" t="str">
        <f>IF(db[[#This Row],[QTY/ CTN B]]="","",RIGHT(db[[#This Row],[QTY/ CTN B]],LEN(db[[#This Row],[QTY/ CTN B]])-SEARCH(" ",db[[#This Row],[QTY/ CTN B]],1)))</f>
        <v>LSN</v>
      </c>
      <c r="Y2730" s="40">
        <f>IF(db[[#This Row],[QTY/ CTN TG]]="",IF(db[[#This Row],[STN TG]]="","",12),LEFT(db[[#This Row],[QTY/ CTN TG]],SEARCH(" ",db[[#This Row],[QTY/ CTN TG]],1)-1))</f>
        <v>12</v>
      </c>
      <c r="Z27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30" s="40" t="str">
        <f>IF(db[[#This Row],[STN K]]="","",IF(db[[#This Row],[STN TG]]="LSN",12,""))</f>
        <v/>
      </c>
      <c r="AB2730" s="40" t="str">
        <f>IF(db[[#This Row],[STN TG]]="LSN","PCS","")</f>
        <v/>
      </c>
      <c r="AC2730" s="40">
        <f>db[[#This Row],[QTY B]]*IF(db[[#This Row],[QTY TG]]="",1,db[[#This Row],[QTY TG]])*IF(db[[#This Row],[QTY K]]="",1,db[[#This Row],[QTY K]])</f>
        <v>480</v>
      </c>
      <c r="AD2730" s="40" t="str">
        <f>IF(db[[#This Row],[STN K]]="",IF(db[[#This Row],[STN TG]]="",db[[#This Row],[STN B]],db[[#This Row],[STN TG]]),db[[#This Row],[STN K]])</f>
        <v>PCS</v>
      </c>
      <c r="AE2730" s="40"/>
    </row>
    <row r="2731" spans="1:31" x14ac:dyDescent="0.25">
      <c r="A2731" s="40">
        <f t="shared" si="42"/>
        <v>2730</v>
      </c>
      <c r="B2731" s="5" t="str">
        <f>LOWER(SUBSTITUTE(SUBSTITUTE(SUBSTITUTE(SUBSTITUTE(SUBSTITUTE(SUBSTITUTE(SUBSTITUTE(SUBSTITUTE(db[[#This Row],[NB BM]]," ",),".",""),"-",""),"(",""),")",""),"/",""),"""",""),"+",""))</f>
        <v>tasshoppingbagsb117pariskecil2w</v>
      </c>
      <c r="C2731" s="5" t="str">
        <f>LOWER(SUBSTITUTE(SUBSTITUTE(SUBSTITUTE(SUBSTITUTE(SUBSTITUTE(SUBSTITUTE(SUBSTITUTE(SUBSTITUTE(SUBSTITUTE(db[[#This Row],[NB NOTA]]," ",),".",""),"-",""),"(",""),")",""),",",""),"/",""),"""",""),"+",""))</f>
        <v>shoppingbagsb117pariskecil2w</v>
      </c>
      <c r="D2731" s="5" t="str">
        <f>LOWER(SUBSTITUTE(SUBSTITUTE(SUBSTITUTE(SUBSTITUTE(SUBSTITUTE(SUBSTITUTE(SUBSTITUTE(SUBSTITUTE(SUBSTITUTE(db[[#This Row],[NB PAJAK]]," ",""),"-",""),"(",""),")",""),".",""),",",""),"/",""),"""",""),"+",""))</f>
        <v/>
      </c>
      <c r="E273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tasshoppingbagsb117pariskecil2w50lsnuntana</v>
      </c>
      <c r="F273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shoppingbagsb117pariskecil2w50lsn</v>
      </c>
      <c r="G2731" s="5" t="str">
        <f>db[[#This Row],[NB NOTA_C]]&amp;LOWER(SUBSTITUTE(SUBSTITUTE(SUBSTITUTE(SUBSTITUTE(SUBSTITUTE(SUBSTITUTE(SUBSTITUTE(SUBSTITUTE(SUBSTITUTE(db[[#This Row],[FAKTUR]]," ",),".",""),"-",""),"(",""),")",""),",",""),"/",""),"""",""),"+",""))</f>
        <v>shoppingbagsb117pariskecil2wuntana</v>
      </c>
      <c r="H273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shoppingbagsb117pariskecil2w50lsnuntana</v>
      </c>
      <c r="I2731" s="2" t="s">
        <v>7373</v>
      </c>
      <c r="J2731" s="2" t="s">
        <v>7371</v>
      </c>
      <c r="K2731" s="14"/>
      <c r="L2731" s="2" t="s">
        <v>1336</v>
      </c>
      <c r="M2731" s="33" t="e">
        <f>IF(db[[#This Row],[NB NOTA_C]]="","",COUNTIF([2]!B_MSK[concat],db[[#This Row],[NB NOTA_C]]))</f>
        <v>#REF!</v>
      </c>
      <c r="N2731" s="9" t="s">
        <v>1343</v>
      </c>
      <c r="O2731" s="5" t="s">
        <v>1448</v>
      </c>
      <c r="P2731" s="2" t="s">
        <v>2452</v>
      </c>
      <c r="Q2731" s="5"/>
      <c r="R2731" s="5" t="str">
        <f>IF(db[[#This Row],[QTY/ CTN]]="","",SUBSTITUTE(SUBSTITUTE(SUBSTITUTE(db[[#This Row],[QTY/ CTN]]," ","_",2),"(",""),")","")&amp;"_")</f>
        <v>50 LSN_</v>
      </c>
      <c r="S2731" s="5">
        <f>IF(db[[#This Row],[H_QTY/ CTN]]="","",SEARCH("_",db[[#This Row],[H_QTY/ CTN]]))</f>
        <v>7</v>
      </c>
      <c r="T2731" s="5">
        <f>IF(db[[#This Row],[H_QTY/ CTN]]="","",LEN(db[[#This Row],[H_QTY/ CTN]]))</f>
        <v>7</v>
      </c>
      <c r="U2731" s="40" t="str">
        <f>IF(db[[#This Row],[H_QTY/ CTN]]="","",LEFT(db[[#This Row],[H_QTY/ CTN]],db[[#This Row],[H_1]]-1))</f>
        <v>50 LSN</v>
      </c>
      <c r="V2731" s="40" t="str">
        <f>IF(NOT(db[[#This Row],[H_1]]=db[[#This Row],[H_2]]),MID(db[[#This Row],[H_QTY/ CTN]],db[[#This Row],[H_1]]+1,db[[#This Row],[H_2]]-db[[#This Row],[H_1]]-1),"")</f>
        <v/>
      </c>
      <c r="W2731" s="40" t="str">
        <f>IF(db[[#This Row],[QTY/ CTN B]]="","",LEFT(db[[#This Row],[QTY/ CTN B]],SEARCH(" ",db[[#This Row],[QTY/ CTN B]],1)-1))</f>
        <v>50</v>
      </c>
      <c r="X2731" s="40" t="str">
        <f>IF(db[[#This Row],[QTY/ CTN B]]="","",RIGHT(db[[#This Row],[QTY/ CTN B]],LEN(db[[#This Row],[QTY/ CTN B]])-SEARCH(" ",db[[#This Row],[QTY/ CTN B]],1)))</f>
        <v>LSN</v>
      </c>
      <c r="Y2731" s="40">
        <f>IF(db[[#This Row],[QTY/ CTN TG]]="",IF(db[[#This Row],[STN TG]]="","",12),LEFT(db[[#This Row],[QTY/ CTN TG]],SEARCH(" ",db[[#This Row],[QTY/ CTN TG]],1)-1))</f>
        <v>12</v>
      </c>
      <c r="Z27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31" s="40" t="str">
        <f>IF(db[[#This Row],[STN K]]="","",IF(db[[#This Row],[STN TG]]="LSN",12,""))</f>
        <v/>
      </c>
      <c r="AB2731" s="40" t="str">
        <f>IF(db[[#This Row],[STN TG]]="LSN","PCS","")</f>
        <v/>
      </c>
      <c r="AC2731" s="40">
        <f>db[[#This Row],[QTY B]]*IF(db[[#This Row],[QTY TG]]="",1,db[[#This Row],[QTY TG]])*IF(db[[#This Row],[QTY K]]="",1,db[[#This Row],[QTY K]])</f>
        <v>600</v>
      </c>
      <c r="AD2731" s="40" t="str">
        <f>IF(db[[#This Row],[STN K]]="",IF(db[[#This Row],[STN TG]]="",db[[#This Row],[STN B]],db[[#This Row],[STN TG]]),db[[#This Row],[STN K]])</f>
        <v>PCS</v>
      </c>
      <c r="AE2731" s="40"/>
    </row>
    <row r="2732" spans="1:31" x14ac:dyDescent="0.25">
      <c r="A2732" s="40">
        <f t="shared" si="42"/>
        <v>2731</v>
      </c>
      <c r="B2732" s="5" t="str">
        <f>LOWER(SUBSTITUTE(SUBSTITUTE(SUBSTITUTE(SUBSTITUTE(SUBSTITUTE(SUBSTITUTE(SUBSTITUTE(SUBSTITUTE(db[[#This Row],[NB BM]]," ",),".",""),"-",""),"(",""),")",""),"/",""),"""",""),"+",""))</f>
        <v>siletpemesrentengygf2018</v>
      </c>
      <c r="C2732" s="5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D2732" s="5" t="str">
        <f>LOWER(SUBSTITUTE(SUBSTITUTE(SUBSTITUTE(SUBSTITUTE(SUBSTITUTE(SUBSTITUTE(SUBSTITUTE(SUBSTITUTE(SUBSTITUTE(db[[#This Row],[NB PAJAK]]," ",""),"-",""),"(",""),")",""),".",""),",",""),"/",""),"""",""),"+",""))</f>
        <v/>
      </c>
      <c r="E27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siletpemesrentengygf2018240lsnuntana</v>
      </c>
      <c r="F27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siletpemesrentengyg240lsn</v>
      </c>
      <c r="G2732" s="5" t="str">
        <f>db[[#This Row],[NB NOTA_C]]&amp;LOWER(SUBSTITUTE(SUBSTITUTE(SUBSTITUTE(SUBSTITUTE(SUBSTITUTE(SUBSTITUTE(SUBSTITUTE(SUBSTITUTE(SUBSTITUTE(db[[#This Row],[FAKTUR]]," ",),".",""),"-",""),"(",""),")",""),",",""),"/",""),"""",""),"+",""))</f>
        <v>siletpemesrentengyguntana</v>
      </c>
      <c r="H27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siletpemesrentengyg240lsnuntana</v>
      </c>
      <c r="I2732" s="2" t="s">
        <v>1692</v>
      </c>
      <c r="J2732" s="2" t="s">
        <v>2868</v>
      </c>
      <c r="K2732" s="14"/>
      <c r="L2732" s="2" t="s">
        <v>1336</v>
      </c>
      <c r="M2732" s="34" t="e">
        <f>IF(db[[#This Row],[NB NOTA_C]]="","",COUNTIF([2]!B_MSK[concat],db[[#This Row],[NB NOTA_C]]))</f>
        <v>#REF!</v>
      </c>
      <c r="N2732" s="9" t="s">
        <v>1369</v>
      </c>
      <c r="O2732" s="5" t="s">
        <v>1873</v>
      </c>
      <c r="P2732" s="2" t="s">
        <v>2421</v>
      </c>
      <c r="R2732" s="2" t="str">
        <f>IF(db[[#This Row],[QTY/ CTN]]="","",SUBSTITUTE(SUBSTITUTE(SUBSTITUTE(db[[#This Row],[QTY/ CTN]]," ","_",2),"(",""),")","")&amp;"_")</f>
        <v>240 LSN_</v>
      </c>
      <c r="S2732" s="2">
        <f>IF(db[[#This Row],[H_QTY/ CTN]]="","",SEARCH("_",db[[#This Row],[H_QTY/ CTN]]))</f>
        <v>8</v>
      </c>
      <c r="T2732" s="2">
        <f>IF(db[[#This Row],[H_QTY/ CTN]]="","",LEN(db[[#This Row],[H_QTY/ CTN]]))</f>
        <v>8</v>
      </c>
      <c r="U2732" s="41" t="str">
        <f>IF(db[[#This Row],[H_QTY/ CTN]]="","",LEFT(db[[#This Row],[H_QTY/ CTN]],db[[#This Row],[H_1]]-1))</f>
        <v>240 LSN</v>
      </c>
      <c r="V2732" s="40" t="str">
        <f>IF(NOT(db[[#This Row],[H_1]]=db[[#This Row],[H_2]]),MID(db[[#This Row],[H_QTY/ CTN]],db[[#This Row],[H_1]]+1,db[[#This Row],[H_2]]-db[[#This Row],[H_1]]-1),"")</f>
        <v/>
      </c>
      <c r="W2732" s="40" t="str">
        <f>IF(db[[#This Row],[QTY/ CTN B]]="","",LEFT(db[[#This Row],[QTY/ CTN B]],SEARCH(" ",db[[#This Row],[QTY/ CTN B]],1)-1))</f>
        <v>240</v>
      </c>
      <c r="X2732" s="40" t="str">
        <f>IF(db[[#This Row],[QTY/ CTN B]]="","",RIGHT(db[[#This Row],[QTY/ CTN B]],LEN(db[[#This Row],[QTY/ CTN B]])-SEARCH(" ",db[[#This Row],[QTY/ CTN B]],1)))</f>
        <v>LSN</v>
      </c>
      <c r="Y2732" s="40">
        <f>IF(db[[#This Row],[QTY/ CTN TG]]="",IF(db[[#This Row],[STN TG]]="","",12),LEFT(db[[#This Row],[QTY/ CTN TG]],SEARCH(" ",db[[#This Row],[QTY/ CTN TG]],1)-1))</f>
        <v>12</v>
      </c>
      <c r="Z27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32" s="40" t="str">
        <f>IF(db[[#This Row],[STN K]]="","",IF(db[[#This Row],[STN TG]]="LSN",12,""))</f>
        <v/>
      </c>
      <c r="AB2732" s="40" t="str">
        <f>IF(db[[#This Row],[STN TG]]="LSN","PCS","")</f>
        <v/>
      </c>
      <c r="AC2732" s="40">
        <f>db[[#This Row],[QTY B]]*IF(db[[#This Row],[QTY TG]]="",1,db[[#This Row],[QTY TG]])*IF(db[[#This Row],[QTY K]]="",1,db[[#This Row],[QTY K]])</f>
        <v>2880</v>
      </c>
      <c r="AD2732" s="40" t="str">
        <f>IF(db[[#This Row],[STN K]]="",IF(db[[#This Row],[STN TG]]="",db[[#This Row],[STN B]],db[[#This Row],[STN TG]]),db[[#This Row],[STN K]])</f>
        <v>PCS</v>
      </c>
      <c r="AE2732" s="40"/>
    </row>
    <row r="2733" spans="1:31" x14ac:dyDescent="0.25">
      <c r="A2733" s="40">
        <f t="shared" si="42"/>
        <v>2732</v>
      </c>
      <c r="B2733" s="5" t="str">
        <f>LOWER(SUBSTITUTE(SUBSTITUTE(SUBSTITUTE(SUBSTITUTE(SUBSTITUTE(SUBSTITUTE(SUBSTITUTE(SUBSTITUTE(db[[#This Row],[NB BM]]," ",),".",""),"-",""),"(",""),")",""),"/",""),"""",""),"+",""))</f>
        <v>bksketsaa43557</v>
      </c>
      <c r="C2733" s="5" t="str">
        <f>LOWER(SUBSTITUTE(SUBSTITUTE(SUBSTITUTE(SUBSTITUTE(SUBSTITUTE(SUBSTITUTE(SUBSTITUTE(SUBSTITUTE(SUBSTITUTE(db[[#This Row],[NB NOTA]]," ",),".",""),"-",""),"(",""),")",""),",",""),"/",""),"""",""),"+",""))</f>
        <v>sketchbooka43557</v>
      </c>
      <c r="D2733" s="5" t="str">
        <f>LOWER(SUBSTITUTE(SUBSTITUTE(SUBSTITUTE(SUBSTITUTE(SUBSTITUTE(SUBSTITUTE(SUBSTITUTE(SUBSTITUTE(SUBSTITUTE(db[[#This Row],[NB PAJAK]]," ",""),"-",""),"(",""),")",""),".",""),",",""),"/",""),"""",""),"+",""))</f>
        <v/>
      </c>
      <c r="E27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bksketsaa4355772pcsuntana</v>
      </c>
      <c r="F27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sketchbooka4355772pcs</v>
      </c>
      <c r="G2733" s="5" t="str">
        <f>db[[#This Row],[NB NOTA_C]]&amp;LOWER(SUBSTITUTE(SUBSTITUTE(SUBSTITUTE(SUBSTITUTE(SUBSTITUTE(SUBSTITUTE(SUBSTITUTE(SUBSTITUTE(SUBSTITUTE(db[[#This Row],[FAKTUR]]," ",),".",""),"-",""),"(",""),")",""),",",""),"/",""),"""",""),"+",""))</f>
        <v>sketchbooka43557untana</v>
      </c>
      <c r="H27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sketchbooka4355772pcsuntana</v>
      </c>
      <c r="I2733" s="2" t="s">
        <v>6495</v>
      </c>
      <c r="J2733" s="2" t="s">
        <v>6493</v>
      </c>
      <c r="K2733" s="14"/>
      <c r="L2733" s="2" t="s">
        <v>1336</v>
      </c>
      <c r="M2733" s="33" t="e">
        <f>IF(db[[#This Row],[NB NOTA_C]]="","",COUNTIF([2]!B_MSK[concat],db[[#This Row],[NB NOTA_C]]))</f>
        <v>#REF!</v>
      </c>
      <c r="N2733" s="9" t="s">
        <v>1343</v>
      </c>
      <c r="O2733" s="5" t="s">
        <v>1390</v>
      </c>
      <c r="P2733" s="2" t="s">
        <v>2416</v>
      </c>
      <c r="Q2733" s="5"/>
      <c r="R2733" s="5" t="str">
        <f>IF(db[[#This Row],[QTY/ CTN]]="","",SUBSTITUTE(SUBSTITUTE(SUBSTITUTE(db[[#This Row],[QTY/ CTN]]," ","_",2),"(",""),")","")&amp;"_")</f>
        <v>72 PCS_</v>
      </c>
      <c r="S2733" s="5">
        <f>IF(db[[#This Row],[H_QTY/ CTN]]="","",SEARCH("_",db[[#This Row],[H_QTY/ CTN]]))</f>
        <v>7</v>
      </c>
      <c r="T2733" s="5">
        <f>IF(db[[#This Row],[H_QTY/ CTN]]="","",LEN(db[[#This Row],[H_QTY/ CTN]]))</f>
        <v>7</v>
      </c>
      <c r="U2733" s="40" t="str">
        <f>IF(db[[#This Row],[H_QTY/ CTN]]="","",LEFT(db[[#This Row],[H_QTY/ CTN]],db[[#This Row],[H_1]]-1))</f>
        <v>72 PCS</v>
      </c>
      <c r="V2733" s="40" t="str">
        <f>IF(NOT(db[[#This Row],[H_1]]=db[[#This Row],[H_2]]),MID(db[[#This Row],[H_QTY/ CTN]],db[[#This Row],[H_1]]+1,db[[#This Row],[H_2]]-db[[#This Row],[H_1]]-1),"")</f>
        <v/>
      </c>
      <c r="W2733" s="40" t="str">
        <f>IF(db[[#This Row],[QTY/ CTN B]]="","",LEFT(db[[#This Row],[QTY/ CTN B]],SEARCH(" ",db[[#This Row],[QTY/ CTN B]],1)-1))</f>
        <v>72</v>
      </c>
      <c r="X2733" s="40" t="str">
        <f>IF(db[[#This Row],[QTY/ CTN B]]="","",RIGHT(db[[#This Row],[QTY/ CTN B]],LEN(db[[#This Row],[QTY/ CTN B]])-SEARCH(" ",db[[#This Row],[QTY/ CTN B]],1)))</f>
        <v>PCS</v>
      </c>
      <c r="Y2733" s="40" t="str">
        <f>IF(db[[#This Row],[QTY/ CTN TG]]="",IF(db[[#This Row],[STN TG]]="","",12),LEFT(db[[#This Row],[QTY/ CTN TG]],SEARCH(" ",db[[#This Row],[QTY/ CTN TG]],1)-1))</f>
        <v/>
      </c>
      <c r="Z27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33" s="40" t="str">
        <f>IF(db[[#This Row],[STN K]]="","",IF(db[[#This Row],[STN TG]]="LSN",12,""))</f>
        <v/>
      </c>
      <c r="AB2733" s="40" t="str">
        <f>IF(db[[#This Row],[STN TG]]="LSN","PCS","")</f>
        <v/>
      </c>
      <c r="AC2733" s="40">
        <f>db[[#This Row],[QTY B]]*IF(db[[#This Row],[QTY TG]]="",1,db[[#This Row],[QTY TG]])*IF(db[[#This Row],[QTY K]]="",1,db[[#This Row],[QTY K]])</f>
        <v>72</v>
      </c>
      <c r="AD2733" s="40" t="str">
        <f>IF(db[[#This Row],[STN K]]="",IF(db[[#This Row],[STN TG]]="",db[[#This Row],[STN B]],db[[#This Row],[STN TG]]),db[[#This Row],[STN K]])</f>
        <v>PCS</v>
      </c>
      <c r="AE2733" s="40"/>
    </row>
    <row r="2734" spans="1:31" x14ac:dyDescent="0.25">
      <c r="A2734" s="40">
        <f t="shared" si="42"/>
        <v>2733</v>
      </c>
      <c r="B2734" s="5" t="str">
        <f>LOWER(SUBSTITUTE(SUBSTITUTE(SUBSTITUTE(SUBSTITUTE(SUBSTITUTE(SUBSTITUTE(SUBSTITUTE(SUBSTITUTE(db[[#This Row],[NB BM]]," ",),".",""),"-",""),"(",""),")",""),"/",""),"""",""),"+",""))</f>
        <v>bksketsaa53555</v>
      </c>
      <c r="C2734" s="5" t="str">
        <f>LOWER(SUBSTITUTE(SUBSTITUTE(SUBSTITUTE(SUBSTITUTE(SUBSTITUTE(SUBSTITUTE(SUBSTITUTE(SUBSTITUTE(SUBSTITUTE(db[[#This Row],[NB NOTA]]," ",),".",""),"-",""),"(",""),")",""),",",""),"/",""),"""",""),"+",""))</f>
        <v>sketchbooka53555</v>
      </c>
      <c r="D2734" s="5" t="str">
        <f>LOWER(SUBSTITUTE(SUBSTITUTE(SUBSTITUTE(SUBSTITUTE(SUBSTITUTE(SUBSTITUTE(SUBSTITUTE(SUBSTITUTE(SUBSTITUTE(db[[#This Row],[NB PAJAK]]," ",""),"-",""),"(",""),")",""),".",""),",",""),"/",""),"""",""),"+",""))</f>
        <v/>
      </c>
      <c r="E273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bksketsaa53555144pcsuntana</v>
      </c>
      <c r="F273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sketchbooka53555144pcs</v>
      </c>
      <c r="G2734" s="5" t="str">
        <f>db[[#This Row],[NB NOTA_C]]&amp;LOWER(SUBSTITUTE(SUBSTITUTE(SUBSTITUTE(SUBSTITUTE(SUBSTITUTE(SUBSTITUTE(SUBSTITUTE(SUBSTITUTE(SUBSTITUTE(db[[#This Row],[FAKTUR]]," ",),".",""),"-",""),"(",""),")",""),",",""),"/",""),"""",""),"+",""))</f>
        <v>sketchbooka53555untana</v>
      </c>
      <c r="H273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sketchbooka53555144pcsuntana</v>
      </c>
      <c r="I2734" s="2" t="s">
        <v>6494</v>
      </c>
      <c r="J2734" s="2" t="s">
        <v>6492</v>
      </c>
      <c r="K2734" s="14"/>
      <c r="L2734" s="2" t="s">
        <v>1336</v>
      </c>
      <c r="M2734" s="33" t="e">
        <f>IF(db[[#This Row],[NB NOTA_C]]="","",COUNTIF([2]!B_MSK[concat],db[[#This Row],[NB NOTA_C]]))</f>
        <v>#REF!</v>
      </c>
      <c r="N2734" s="9" t="s">
        <v>1343</v>
      </c>
      <c r="O2734" s="5" t="s">
        <v>1379</v>
      </c>
      <c r="Q2734" s="5"/>
      <c r="R2734" s="5" t="str">
        <f>IF(db[[#This Row],[QTY/ CTN]]="","",SUBSTITUTE(SUBSTITUTE(SUBSTITUTE(db[[#This Row],[QTY/ CTN]]," ","_",2),"(",""),")","")&amp;"_")</f>
        <v>144 PCS_</v>
      </c>
      <c r="S2734" s="5">
        <f>IF(db[[#This Row],[H_QTY/ CTN]]="","",SEARCH("_",db[[#This Row],[H_QTY/ CTN]]))</f>
        <v>8</v>
      </c>
      <c r="T2734" s="5">
        <f>IF(db[[#This Row],[H_QTY/ CTN]]="","",LEN(db[[#This Row],[H_QTY/ CTN]]))</f>
        <v>8</v>
      </c>
      <c r="U2734" s="40" t="str">
        <f>IF(db[[#This Row],[H_QTY/ CTN]]="","",LEFT(db[[#This Row],[H_QTY/ CTN]],db[[#This Row],[H_1]]-1))</f>
        <v>144 PCS</v>
      </c>
      <c r="V2734" s="40" t="str">
        <f>IF(NOT(db[[#This Row],[H_1]]=db[[#This Row],[H_2]]),MID(db[[#This Row],[H_QTY/ CTN]],db[[#This Row],[H_1]]+1,db[[#This Row],[H_2]]-db[[#This Row],[H_1]]-1),"")</f>
        <v/>
      </c>
      <c r="W2734" s="40" t="str">
        <f>IF(db[[#This Row],[QTY/ CTN B]]="","",LEFT(db[[#This Row],[QTY/ CTN B]],SEARCH(" ",db[[#This Row],[QTY/ CTN B]],1)-1))</f>
        <v>144</v>
      </c>
      <c r="X2734" s="40" t="str">
        <f>IF(db[[#This Row],[QTY/ CTN B]]="","",RIGHT(db[[#This Row],[QTY/ CTN B]],LEN(db[[#This Row],[QTY/ CTN B]])-SEARCH(" ",db[[#This Row],[QTY/ CTN B]],1)))</f>
        <v>PCS</v>
      </c>
      <c r="Y2734" s="40" t="str">
        <f>IF(db[[#This Row],[QTY/ CTN TG]]="",IF(db[[#This Row],[STN TG]]="","",12),LEFT(db[[#This Row],[QTY/ CTN TG]],SEARCH(" ",db[[#This Row],[QTY/ CTN TG]],1)-1))</f>
        <v/>
      </c>
      <c r="Z27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34" s="40" t="str">
        <f>IF(db[[#This Row],[STN K]]="","",IF(db[[#This Row],[STN TG]]="LSN",12,""))</f>
        <v/>
      </c>
      <c r="AB2734" s="40" t="str">
        <f>IF(db[[#This Row],[STN TG]]="LSN","PCS","")</f>
        <v/>
      </c>
      <c r="AC2734" s="40">
        <f>db[[#This Row],[QTY B]]*IF(db[[#This Row],[QTY TG]]="",1,db[[#This Row],[QTY TG]])*IF(db[[#This Row],[QTY K]]="",1,db[[#This Row],[QTY K]])</f>
        <v>144</v>
      </c>
      <c r="AD2734" s="40" t="str">
        <f>IF(db[[#This Row],[STN K]]="",IF(db[[#This Row],[STN TG]]="",db[[#This Row],[STN B]],db[[#This Row],[STN TG]]),db[[#This Row],[STN K]])</f>
        <v>PCS</v>
      </c>
      <c r="AE2734" s="40"/>
    </row>
    <row r="2735" spans="1:31" x14ac:dyDescent="0.25">
      <c r="A2735" s="40">
        <f t="shared" si="42"/>
        <v>2734</v>
      </c>
      <c r="B2735" s="5" t="str">
        <f>LOWER(SUBSTITUTE(SUBSTITUTE(SUBSTITUTE(SUBSTITUTE(SUBSTITUTE(SUBSTITUTE(SUBSTITUTE(SUBSTITUTE(db[[#This Row],[NB BM]]," ",),".",""),"-",""),"(",""),")",""),"/",""),"""",""),"+",""))</f>
        <v>tasshoppingbagbesartaliputih</v>
      </c>
      <c r="C2735" s="5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D2735" s="5" t="str">
        <f>LOWER(SUBSTITUTE(SUBSTITUTE(SUBSTITUTE(SUBSTITUTE(SUBSTITUTE(SUBSTITUTE(SUBSTITUTE(SUBSTITUTE(SUBSTITUTE(db[[#This Row],[NB PAJAK]]," ",""),"-",""),"(",""),")",""),".",""),",",""),"/",""),"""",""),"+",""))</f>
        <v/>
      </c>
      <c r="E273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tasshoppingbagbesartaliputih50lsnuntana</v>
      </c>
      <c r="F273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spbagbatikbsrtaliputih50lsn</v>
      </c>
      <c r="G2735" s="5" t="str">
        <f>db[[#This Row],[NB NOTA_C]]&amp;LOWER(SUBSTITUTE(SUBSTITUTE(SUBSTITUTE(SUBSTITUTE(SUBSTITUTE(SUBSTITUTE(SUBSTITUTE(SUBSTITUTE(SUBSTITUTE(db[[#This Row],[FAKTUR]]," ",),".",""),"-",""),"(",""),")",""),",",""),"/",""),"""",""),"+",""))</f>
        <v>spbagbatikbsrtaliputihuntana</v>
      </c>
      <c r="H273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spbagbatikbsrtaliputih50lsnuntana</v>
      </c>
      <c r="I2735" s="2" t="s">
        <v>3768</v>
      </c>
      <c r="J2735" s="2" t="s">
        <v>3766</v>
      </c>
      <c r="K2735" s="14"/>
      <c r="L2735" s="2" t="s">
        <v>1336</v>
      </c>
      <c r="M2735" s="33" t="e">
        <f>IF(db[[#This Row],[NB NOTA_C]]="","",COUNTIF([2]!B_MSK[concat],db[[#This Row],[NB NOTA_C]]))</f>
        <v>#REF!</v>
      </c>
      <c r="N2735" s="9" t="s">
        <v>1366</v>
      </c>
      <c r="O2735" s="5" t="s">
        <v>1448</v>
      </c>
      <c r="P2735" s="2" t="s">
        <v>2452</v>
      </c>
      <c r="Q2735" s="5"/>
      <c r="R2735" s="5" t="str">
        <f>IF(db[[#This Row],[QTY/ CTN]]="","",SUBSTITUTE(SUBSTITUTE(SUBSTITUTE(db[[#This Row],[QTY/ CTN]]," ","_",2),"(",""),")","")&amp;"_")</f>
        <v>50 LSN_</v>
      </c>
      <c r="S2735" s="5">
        <f>IF(db[[#This Row],[H_QTY/ CTN]]="","",SEARCH("_",db[[#This Row],[H_QTY/ CTN]]))</f>
        <v>7</v>
      </c>
      <c r="T2735" s="5">
        <f>IF(db[[#This Row],[H_QTY/ CTN]]="","",LEN(db[[#This Row],[H_QTY/ CTN]]))</f>
        <v>7</v>
      </c>
      <c r="U2735" s="40" t="str">
        <f>IF(db[[#This Row],[H_QTY/ CTN]]="","",LEFT(db[[#This Row],[H_QTY/ CTN]],db[[#This Row],[H_1]]-1))</f>
        <v>50 LSN</v>
      </c>
      <c r="V2735" s="40" t="str">
        <f>IF(NOT(db[[#This Row],[H_1]]=db[[#This Row],[H_2]]),MID(db[[#This Row],[H_QTY/ CTN]],db[[#This Row],[H_1]]+1,db[[#This Row],[H_2]]-db[[#This Row],[H_1]]-1),"")</f>
        <v/>
      </c>
      <c r="W2735" s="40" t="str">
        <f>IF(db[[#This Row],[QTY/ CTN B]]="","",LEFT(db[[#This Row],[QTY/ CTN B]],SEARCH(" ",db[[#This Row],[QTY/ CTN B]],1)-1))</f>
        <v>50</v>
      </c>
      <c r="X2735" s="40" t="str">
        <f>IF(db[[#This Row],[QTY/ CTN B]]="","",RIGHT(db[[#This Row],[QTY/ CTN B]],LEN(db[[#This Row],[QTY/ CTN B]])-SEARCH(" ",db[[#This Row],[QTY/ CTN B]],1)))</f>
        <v>LSN</v>
      </c>
      <c r="Y2735" s="40">
        <f>IF(db[[#This Row],[QTY/ CTN TG]]="",IF(db[[#This Row],[STN TG]]="","",12),LEFT(db[[#This Row],[QTY/ CTN TG]],SEARCH(" ",db[[#This Row],[QTY/ CTN TG]],1)-1))</f>
        <v>12</v>
      </c>
      <c r="Z27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35" s="40" t="str">
        <f>IF(db[[#This Row],[STN K]]="","",IF(db[[#This Row],[STN TG]]="LSN",12,""))</f>
        <v/>
      </c>
      <c r="AB2735" s="40" t="str">
        <f>IF(db[[#This Row],[STN TG]]="LSN","PCS","")</f>
        <v/>
      </c>
      <c r="AC2735" s="40">
        <f>db[[#This Row],[QTY B]]*IF(db[[#This Row],[QTY TG]]="",1,db[[#This Row],[QTY TG]])*IF(db[[#This Row],[QTY K]]="",1,db[[#This Row],[QTY K]])</f>
        <v>600</v>
      </c>
      <c r="AD2735" s="40" t="str">
        <f>IF(db[[#This Row],[STN K]]="",IF(db[[#This Row],[STN TG]]="",db[[#This Row],[STN B]],db[[#This Row],[STN TG]]),db[[#This Row],[STN K]])</f>
        <v>PCS</v>
      </c>
      <c r="AE2735" s="40"/>
    </row>
    <row r="2736" spans="1:31" x14ac:dyDescent="0.25">
      <c r="A2736" s="40">
        <f t="shared" si="42"/>
        <v>2735</v>
      </c>
      <c r="B2736" s="5" t="str">
        <f>LOWER(SUBSTITUTE(SUBSTITUTE(SUBSTITUTE(SUBSTITUTE(SUBSTITUTE(SUBSTITUTE(SUBSTITUTE(SUBSTITUTE(db[[#This Row],[NB BM]]," ",),".",""),"-",""),"(",""),")",""),"/",""),"""",""),"+",""))</f>
        <v>tasshoppingbagtaliputih</v>
      </c>
      <c r="C2736" s="5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D2736" s="5" t="str">
        <f>LOWER(SUBSTITUTE(SUBSTITUTE(SUBSTITUTE(SUBSTITUTE(SUBSTITUTE(SUBSTITUTE(SUBSTITUTE(SUBSTITUTE(SUBSTITUTE(db[[#This Row],[NB PAJAK]]," ",""),"-",""),"(",""),")",""),".",""),",",""),"/",""),"""",""),"+",""))</f>
        <v/>
      </c>
      <c r="E273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tasshoppingbagtaliputih50lsnuntana</v>
      </c>
      <c r="F273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spbagbatiktaliputih50lsn</v>
      </c>
      <c r="G2736" s="5" t="str">
        <f>db[[#This Row],[NB NOTA_C]]&amp;LOWER(SUBSTITUTE(SUBSTITUTE(SUBSTITUTE(SUBSTITUTE(SUBSTITUTE(SUBSTITUTE(SUBSTITUTE(SUBSTITUTE(SUBSTITUTE(db[[#This Row],[FAKTUR]]," ",),".",""),"-",""),"(",""),")",""),",",""),"/",""),"""",""),"+",""))</f>
        <v>spbagbatiktaliputihuntana</v>
      </c>
      <c r="H273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spbagbatiktaliputih50lsnuntana</v>
      </c>
      <c r="I2736" s="2" t="s">
        <v>2920</v>
      </c>
      <c r="J2736" s="2" t="s">
        <v>2915</v>
      </c>
      <c r="K2736" s="14"/>
      <c r="L2736" s="2" t="s">
        <v>1336</v>
      </c>
      <c r="M2736" s="33" t="e">
        <f>IF(db[[#This Row],[NB NOTA_C]]="","",COUNTIF([2]!B_MSK[concat],db[[#This Row],[NB NOTA_C]]))</f>
        <v>#REF!</v>
      </c>
      <c r="N2736" s="9" t="s">
        <v>1364</v>
      </c>
      <c r="O2736" s="5" t="s">
        <v>1448</v>
      </c>
      <c r="P2736" s="2" t="s">
        <v>2452</v>
      </c>
      <c r="Q2736" s="5"/>
      <c r="R2736" s="5" t="str">
        <f>IF(db[[#This Row],[QTY/ CTN]]="","",SUBSTITUTE(SUBSTITUTE(SUBSTITUTE(db[[#This Row],[QTY/ CTN]]," ","_",2),"(",""),")","")&amp;"_")</f>
        <v>50 LSN_</v>
      </c>
      <c r="S2736" s="5">
        <f>IF(db[[#This Row],[H_QTY/ CTN]]="","",SEARCH("_",db[[#This Row],[H_QTY/ CTN]]))</f>
        <v>7</v>
      </c>
      <c r="T2736" s="5">
        <f>IF(db[[#This Row],[H_QTY/ CTN]]="","",LEN(db[[#This Row],[H_QTY/ CTN]]))</f>
        <v>7</v>
      </c>
      <c r="U2736" s="40" t="str">
        <f>IF(db[[#This Row],[H_QTY/ CTN]]="","",LEFT(db[[#This Row],[H_QTY/ CTN]],db[[#This Row],[H_1]]-1))</f>
        <v>50 LSN</v>
      </c>
      <c r="V2736" s="40" t="str">
        <f>IF(NOT(db[[#This Row],[H_1]]=db[[#This Row],[H_2]]),MID(db[[#This Row],[H_QTY/ CTN]],db[[#This Row],[H_1]]+1,db[[#This Row],[H_2]]-db[[#This Row],[H_1]]-1),"")</f>
        <v/>
      </c>
      <c r="W2736" s="40" t="str">
        <f>IF(db[[#This Row],[QTY/ CTN B]]="","",LEFT(db[[#This Row],[QTY/ CTN B]],SEARCH(" ",db[[#This Row],[QTY/ CTN B]],1)-1))</f>
        <v>50</v>
      </c>
      <c r="X2736" s="40" t="str">
        <f>IF(db[[#This Row],[QTY/ CTN B]]="","",RIGHT(db[[#This Row],[QTY/ CTN B]],LEN(db[[#This Row],[QTY/ CTN B]])-SEARCH(" ",db[[#This Row],[QTY/ CTN B]],1)))</f>
        <v>LSN</v>
      </c>
      <c r="Y2736" s="40">
        <f>IF(db[[#This Row],[QTY/ CTN TG]]="",IF(db[[#This Row],[STN TG]]="","",12),LEFT(db[[#This Row],[QTY/ CTN TG]],SEARCH(" ",db[[#This Row],[QTY/ CTN TG]],1)-1))</f>
        <v>12</v>
      </c>
      <c r="Z27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36" s="40" t="str">
        <f>IF(db[[#This Row],[STN K]]="","",IF(db[[#This Row],[STN TG]]="LSN",12,""))</f>
        <v/>
      </c>
      <c r="AB2736" s="40" t="str">
        <f>IF(db[[#This Row],[STN TG]]="LSN","PCS","")</f>
        <v/>
      </c>
      <c r="AC2736" s="40">
        <f>db[[#This Row],[QTY B]]*IF(db[[#This Row],[QTY TG]]="",1,db[[#This Row],[QTY TG]])*IF(db[[#This Row],[QTY K]]="",1,db[[#This Row],[QTY K]])</f>
        <v>600</v>
      </c>
      <c r="AD2736" s="40" t="str">
        <f>IF(db[[#This Row],[STN K]]="",IF(db[[#This Row],[STN TG]]="",db[[#This Row],[STN B]],db[[#This Row],[STN TG]]),db[[#This Row],[STN K]])</f>
        <v>PCS</v>
      </c>
      <c r="AE2736" s="40"/>
    </row>
    <row r="2737" spans="1:31" x14ac:dyDescent="0.25">
      <c r="A2737" s="40">
        <f t="shared" si="42"/>
        <v>2736</v>
      </c>
      <c r="B2737" s="5" t="str">
        <f>LOWER(SUBSTITUTE(SUBSTITUTE(SUBSTITUTE(SUBSTITUTE(SUBSTITUTE(SUBSTITUTE(SUBSTITUTE(SUBSTITUTE(db[[#This Row],[NB BM]]," ",),".",""),"-",""),"(",""),")",""),"/",""),"""",""),"+",""))</f>
        <v>tasshoppingbagtanggungtaliputih</v>
      </c>
      <c r="C2737" s="5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D2737" s="5" t="str">
        <f>LOWER(SUBSTITUTE(SUBSTITUTE(SUBSTITUTE(SUBSTITUTE(SUBSTITUTE(SUBSTITUTE(SUBSTITUTE(SUBSTITUTE(SUBSTITUTE(db[[#This Row],[NB PAJAK]]," ",""),"-",""),"(",""),")",""),".",""),",",""),"/",""),"""",""),"+",""))</f>
        <v/>
      </c>
      <c r="E273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tasshoppingbagtanggungtaliputih50lsnuntana</v>
      </c>
      <c r="F273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spbagbatiktgtaliputih50lsn</v>
      </c>
      <c r="G2737" s="5" t="str">
        <f>db[[#This Row],[NB NOTA_C]]&amp;LOWER(SUBSTITUTE(SUBSTITUTE(SUBSTITUTE(SUBSTITUTE(SUBSTITUTE(SUBSTITUTE(SUBSTITUTE(SUBSTITUTE(SUBSTITUTE(db[[#This Row],[FAKTUR]]," ",),".",""),"-",""),"(",""),")",""),",",""),"/",""),"""",""),"+",""))</f>
        <v>spbagbatiktgtaliputihuntana</v>
      </c>
      <c r="H273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spbagbatiktgtaliputih50lsnuntana</v>
      </c>
      <c r="I2737" s="2" t="s">
        <v>3767</v>
      </c>
      <c r="J2737" s="2" t="s">
        <v>3765</v>
      </c>
      <c r="K2737" s="14"/>
      <c r="L2737" s="2" t="s">
        <v>1336</v>
      </c>
      <c r="M2737" s="33" t="e">
        <f>IF(db[[#This Row],[NB NOTA_C]]="","",COUNTIF([2]!B_MSK[concat],db[[#This Row],[NB NOTA_C]]))</f>
        <v>#REF!</v>
      </c>
      <c r="N2737" s="9" t="s">
        <v>1366</v>
      </c>
      <c r="O2737" s="5" t="s">
        <v>1448</v>
      </c>
      <c r="P2737" s="2" t="s">
        <v>2452</v>
      </c>
      <c r="Q2737" s="5"/>
      <c r="R2737" s="5" t="str">
        <f>IF(db[[#This Row],[QTY/ CTN]]="","",SUBSTITUTE(SUBSTITUTE(SUBSTITUTE(db[[#This Row],[QTY/ CTN]]," ","_",2),"(",""),")","")&amp;"_")</f>
        <v>50 LSN_</v>
      </c>
      <c r="S2737" s="5">
        <f>IF(db[[#This Row],[H_QTY/ CTN]]="","",SEARCH("_",db[[#This Row],[H_QTY/ CTN]]))</f>
        <v>7</v>
      </c>
      <c r="T2737" s="5">
        <f>IF(db[[#This Row],[H_QTY/ CTN]]="","",LEN(db[[#This Row],[H_QTY/ CTN]]))</f>
        <v>7</v>
      </c>
      <c r="U2737" s="40" t="str">
        <f>IF(db[[#This Row],[H_QTY/ CTN]]="","",LEFT(db[[#This Row],[H_QTY/ CTN]],db[[#This Row],[H_1]]-1))</f>
        <v>50 LSN</v>
      </c>
      <c r="V2737" s="40" t="str">
        <f>IF(NOT(db[[#This Row],[H_1]]=db[[#This Row],[H_2]]),MID(db[[#This Row],[H_QTY/ CTN]],db[[#This Row],[H_1]]+1,db[[#This Row],[H_2]]-db[[#This Row],[H_1]]-1),"")</f>
        <v/>
      </c>
      <c r="W2737" s="40" t="str">
        <f>IF(db[[#This Row],[QTY/ CTN B]]="","",LEFT(db[[#This Row],[QTY/ CTN B]],SEARCH(" ",db[[#This Row],[QTY/ CTN B]],1)-1))</f>
        <v>50</v>
      </c>
      <c r="X2737" s="40" t="str">
        <f>IF(db[[#This Row],[QTY/ CTN B]]="","",RIGHT(db[[#This Row],[QTY/ CTN B]],LEN(db[[#This Row],[QTY/ CTN B]])-SEARCH(" ",db[[#This Row],[QTY/ CTN B]],1)))</f>
        <v>LSN</v>
      </c>
      <c r="Y2737" s="40">
        <f>IF(db[[#This Row],[QTY/ CTN TG]]="",IF(db[[#This Row],[STN TG]]="","",12),LEFT(db[[#This Row],[QTY/ CTN TG]],SEARCH(" ",db[[#This Row],[QTY/ CTN TG]],1)-1))</f>
        <v>12</v>
      </c>
      <c r="Z27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37" s="40" t="str">
        <f>IF(db[[#This Row],[STN K]]="","",IF(db[[#This Row],[STN TG]]="LSN",12,""))</f>
        <v/>
      </c>
      <c r="AB2737" s="40" t="str">
        <f>IF(db[[#This Row],[STN TG]]="LSN","PCS","")</f>
        <v/>
      </c>
      <c r="AC2737" s="40">
        <f>db[[#This Row],[QTY B]]*IF(db[[#This Row],[QTY TG]]="",1,db[[#This Row],[QTY TG]])*IF(db[[#This Row],[QTY K]]="",1,db[[#This Row],[QTY K]])</f>
        <v>600</v>
      </c>
      <c r="AD2737" s="40" t="str">
        <f>IF(db[[#This Row],[STN K]]="",IF(db[[#This Row],[STN TG]]="",db[[#This Row],[STN B]],db[[#This Row],[STN TG]]),db[[#This Row],[STN K]])</f>
        <v>PCS</v>
      </c>
      <c r="AE2737" s="40"/>
    </row>
    <row r="2738" spans="1:31" x14ac:dyDescent="0.25">
      <c r="A2738" s="78">
        <f t="shared" si="42"/>
        <v>2737</v>
      </c>
      <c r="B2738" s="79" t="str">
        <f>LOWER(SUBSTITUTE(SUBSTITUTE(SUBSTITUTE(SUBSTITUTE(SUBSTITUTE(SUBSTITUTE(SUBSTITUTE(SUBSTITUTE(db[[#This Row],[NB BM]]," ",),".",""),"-",""),"(",""),")",""),"/",""),"""",""),"+",""))</f>
        <v>tasjasminkecil</v>
      </c>
      <c r="C2738" s="79" t="str">
        <f>LOWER(SUBSTITUTE(SUBSTITUTE(SUBSTITUTE(SUBSTITUTE(SUBSTITUTE(SUBSTITUTE(SUBSTITUTE(SUBSTITUTE(SUBSTITUTE(db[[#This Row],[NB NOTA]]," ",),".",""),"-",""),"(",""),")",""),",",""),"/",""),"""",""),"+",""))</f>
        <v>spbagjasminkecil</v>
      </c>
      <c r="D2738" s="79" t="str">
        <f>LOWER(SUBSTITUTE(SUBSTITUTE(SUBSTITUTE(SUBSTITUTE(SUBSTITUTE(SUBSTITUTE(SUBSTITUTE(SUBSTITUTE(SUBSTITUTE(db[[#This Row],[NB PAJAK]]," ",""),"-",""),"(",""),")",""),".",""),",",""),"/",""),"""",""),"+",""))</f>
        <v/>
      </c>
      <c r="E273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tasjasminkecil45lsnuntana</v>
      </c>
      <c r="F273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spbagjasminkecil45lsn</v>
      </c>
      <c r="G2738" s="79" t="str">
        <f>db[[#This Row],[NB NOTA_C]]&amp;LOWER(SUBSTITUTE(SUBSTITUTE(SUBSTITUTE(SUBSTITUTE(SUBSTITUTE(SUBSTITUTE(SUBSTITUTE(SUBSTITUTE(SUBSTITUTE(db[[#This Row],[FAKTUR]]," ",),".",""),"-",""),"(",""),")",""),",",""),"/",""),"""",""),"+",""))</f>
        <v>spbagjasminkeciluntana</v>
      </c>
      <c r="H273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spbagjasminkecil45lsnuntana</v>
      </c>
      <c r="I2738" s="70" t="s">
        <v>7095</v>
      </c>
      <c r="J2738" s="70" t="s">
        <v>7094</v>
      </c>
      <c r="K2738" s="71"/>
      <c r="L2738" s="70" t="s">
        <v>1336</v>
      </c>
      <c r="M2738" s="80" t="e">
        <f>IF(db[[#This Row],[NB NOTA_C]]="","",COUNTIF([2]!B_MSK[concat],db[[#This Row],[NB NOTA_C]]))</f>
        <v>#REF!</v>
      </c>
      <c r="N2738" s="81" t="s">
        <v>1364</v>
      </c>
      <c r="O2738" s="79" t="s">
        <v>7096</v>
      </c>
      <c r="P2738" s="70" t="s">
        <v>2452</v>
      </c>
      <c r="Q2738" s="79"/>
      <c r="R2738" s="79" t="str">
        <f>IF(db[[#This Row],[QTY/ CTN]]="","",SUBSTITUTE(SUBSTITUTE(SUBSTITUTE(db[[#This Row],[QTY/ CTN]]," ","_",2),"(",""),")","")&amp;"_")</f>
        <v>45 LSN_</v>
      </c>
      <c r="S2738" s="79">
        <f>IF(db[[#This Row],[H_QTY/ CTN]]="","",SEARCH("_",db[[#This Row],[H_QTY/ CTN]]))</f>
        <v>7</v>
      </c>
      <c r="T2738" s="79">
        <f>IF(db[[#This Row],[H_QTY/ CTN]]="","",LEN(db[[#This Row],[H_QTY/ CTN]]))</f>
        <v>7</v>
      </c>
      <c r="U2738" s="78" t="str">
        <f>IF(db[[#This Row],[H_QTY/ CTN]]="","",LEFT(db[[#This Row],[H_QTY/ CTN]],db[[#This Row],[H_1]]-1))</f>
        <v>45 LSN</v>
      </c>
      <c r="V2738" s="78" t="str">
        <f>IF(NOT(db[[#This Row],[H_1]]=db[[#This Row],[H_2]]),MID(db[[#This Row],[H_QTY/ CTN]],db[[#This Row],[H_1]]+1,db[[#This Row],[H_2]]-db[[#This Row],[H_1]]-1),"")</f>
        <v/>
      </c>
      <c r="W2738" s="78" t="str">
        <f>IF(db[[#This Row],[QTY/ CTN B]]="","",LEFT(db[[#This Row],[QTY/ CTN B]],SEARCH(" ",db[[#This Row],[QTY/ CTN B]],1)-1))</f>
        <v>45</v>
      </c>
      <c r="X2738" s="78" t="str">
        <f>IF(db[[#This Row],[QTY/ CTN B]]="","",RIGHT(db[[#This Row],[QTY/ CTN B]],LEN(db[[#This Row],[QTY/ CTN B]])-SEARCH(" ",db[[#This Row],[QTY/ CTN B]],1)))</f>
        <v>LSN</v>
      </c>
      <c r="Y2738" s="78">
        <f>IF(db[[#This Row],[QTY/ CTN TG]]="",IF(db[[#This Row],[STN TG]]="","",12),LEFT(db[[#This Row],[QTY/ CTN TG]],SEARCH(" ",db[[#This Row],[QTY/ CTN TG]],1)-1))</f>
        <v>12</v>
      </c>
      <c r="Z273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38" s="78" t="str">
        <f>IF(db[[#This Row],[STN K]]="","",IF(db[[#This Row],[STN TG]]="LSN",12,""))</f>
        <v/>
      </c>
      <c r="AB2738" s="78" t="str">
        <f>IF(db[[#This Row],[STN TG]]="LSN","PCS","")</f>
        <v/>
      </c>
      <c r="AC2738" s="78">
        <f>db[[#This Row],[QTY B]]*IF(db[[#This Row],[QTY TG]]="",1,db[[#This Row],[QTY TG]])*IF(db[[#This Row],[QTY K]]="",1,db[[#This Row],[QTY K]])</f>
        <v>540</v>
      </c>
      <c r="AD2738" s="78" t="str">
        <f>IF(db[[#This Row],[STN K]]="",IF(db[[#This Row],[STN TG]]="",db[[#This Row],[STN B]],db[[#This Row],[STN TG]]),db[[#This Row],[STN K]])</f>
        <v>PCS</v>
      </c>
      <c r="AE2738" s="78"/>
    </row>
    <row r="2739" spans="1:31" x14ac:dyDescent="0.25">
      <c r="A2739" s="40">
        <f t="shared" si="42"/>
        <v>2738</v>
      </c>
      <c r="B2739" s="82" t="str">
        <f>LOWER(SUBSTITUTE(SUBSTITUTE(SUBSTITUTE(SUBSTITUTE(SUBSTITUTE(SUBSTITUTE(SUBSTITUTE(SUBSTITUTE(db[[#This Row],[NB BM]]," ",),".",""),"-",""),"(",""),")",""),"/",""),"""",""),"+",""))</f>
        <v>spidol12wkuasdb21612</v>
      </c>
      <c r="C2739" s="82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D2739" s="82" t="str">
        <f>LOWER(SUBSTITUTE(SUBSTITUTE(SUBSTITUTE(SUBSTITUTE(SUBSTITUTE(SUBSTITUTE(SUBSTITUTE(SUBSTITUTE(SUBSTITUTE(db[[#This Row],[NB PAJAK]]," ",""),"-",""),"(",""),")",""),".",""),",",""),"/",""),"""",""),"+",""))</f>
        <v/>
      </c>
      <c r="E2739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spidol12wkuasdb21612144boxuntana</v>
      </c>
      <c r="F2739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spidol12wkuasdb21812144box</v>
      </c>
      <c r="G2739" s="82" t="str">
        <f>db[[#This Row],[NB NOTA_C]]&amp;LOWER(SUBSTITUTE(SUBSTITUTE(SUBSTITUTE(SUBSTITUTE(SUBSTITUTE(SUBSTITUTE(SUBSTITUTE(SUBSTITUTE(SUBSTITUTE(db[[#This Row],[FAKTUR]]," ",),".",""),"-",""),"(",""),")",""),",",""),"/",""),"""",""),"+",""))</f>
        <v>spidol12wkuasdb21812untana</v>
      </c>
      <c r="H2739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spidol12wkuasdb21812144boxuntana</v>
      </c>
      <c r="I2739" s="7" t="s">
        <v>3576</v>
      </c>
      <c r="J2739" s="7" t="s">
        <v>3574</v>
      </c>
      <c r="K2739" s="15"/>
      <c r="L2739" s="2" t="s">
        <v>1336</v>
      </c>
      <c r="M2739" s="83" t="e">
        <f>IF(db[[#This Row],[NB NOTA_C]]="","",COUNTIF([2]!B_MSK[concat],db[[#This Row],[NB NOTA_C]]))</f>
        <v>#REF!</v>
      </c>
      <c r="N2739" s="84" t="s">
        <v>2305</v>
      </c>
      <c r="O2739" s="82" t="s">
        <v>1389</v>
      </c>
      <c r="P2739" s="7" t="s">
        <v>2448</v>
      </c>
      <c r="Q2739" s="82"/>
      <c r="R2739" s="82" t="str">
        <f>IF(db[[#This Row],[QTY/ CTN]]="","",SUBSTITUTE(SUBSTITUTE(SUBSTITUTE(db[[#This Row],[QTY/ CTN]]," ","_",2),"(",""),")","")&amp;"_")</f>
        <v>144 BOX_</v>
      </c>
      <c r="S2739" s="82">
        <f>IF(db[[#This Row],[H_QTY/ CTN]]="","",SEARCH("_",db[[#This Row],[H_QTY/ CTN]]))</f>
        <v>8</v>
      </c>
      <c r="T2739" s="82">
        <f>IF(db[[#This Row],[H_QTY/ CTN]]="","",LEN(db[[#This Row],[H_QTY/ CTN]]))</f>
        <v>8</v>
      </c>
      <c r="U2739" s="85" t="str">
        <f>IF(db[[#This Row],[H_QTY/ CTN]]="","",LEFT(db[[#This Row],[H_QTY/ CTN]],db[[#This Row],[H_1]]-1))</f>
        <v>144 BOX</v>
      </c>
      <c r="V2739" s="85" t="str">
        <f>IF(NOT(db[[#This Row],[H_1]]=db[[#This Row],[H_2]]),MID(db[[#This Row],[H_QTY/ CTN]],db[[#This Row],[H_1]]+1,db[[#This Row],[H_2]]-db[[#This Row],[H_1]]-1),"")</f>
        <v/>
      </c>
      <c r="W2739" s="40" t="str">
        <f>IF(db[[#This Row],[QTY/ CTN B]]="","",LEFT(db[[#This Row],[QTY/ CTN B]],SEARCH(" ",db[[#This Row],[QTY/ CTN B]],1)-1))</f>
        <v>144</v>
      </c>
      <c r="X2739" s="40" t="str">
        <f>IF(db[[#This Row],[QTY/ CTN B]]="","",RIGHT(db[[#This Row],[QTY/ CTN B]],LEN(db[[#This Row],[QTY/ CTN B]])-SEARCH(" ",db[[#This Row],[QTY/ CTN B]],1)))</f>
        <v>BOX</v>
      </c>
      <c r="Y2739" s="40" t="str">
        <f>IF(db[[#This Row],[QTY/ CTN TG]]="",IF(db[[#This Row],[STN TG]]="","",12),LEFT(db[[#This Row],[QTY/ CTN TG]],SEARCH(" ",db[[#This Row],[QTY/ CTN TG]],1)-1))</f>
        <v/>
      </c>
      <c r="Z27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39" s="40" t="str">
        <f>IF(db[[#This Row],[STN K]]="","",IF(db[[#This Row],[STN TG]]="LSN",12,""))</f>
        <v/>
      </c>
      <c r="AB2739" s="40" t="str">
        <f>IF(db[[#This Row],[STN TG]]="LSN","PCS","")</f>
        <v/>
      </c>
      <c r="AC2739" s="40">
        <f>db[[#This Row],[QTY B]]*IF(db[[#This Row],[QTY TG]]="",1,db[[#This Row],[QTY TG]])*IF(db[[#This Row],[QTY K]]="",1,db[[#This Row],[QTY K]])</f>
        <v>144</v>
      </c>
      <c r="AD2739" s="40" t="str">
        <f>IF(db[[#This Row],[STN K]]="",IF(db[[#This Row],[STN TG]]="",db[[#This Row],[STN B]],db[[#This Row],[STN TG]]),db[[#This Row],[STN K]])</f>
        <v>BOX</v>
      </c>
      <c r="AE2739" s="40"/>
    </row>
    <row r="2740" spans="1:31" x14ac:dyDescent="0.25">
      <c r="A2740" s="40">
        <f t="shared" si="42"/>
        <v>2739</v>
      </c>
      <c r="B2740" s="5" t="str">
        <f>LOWER(SUBSTITUTE(SUBSTITUTE(SUBSTITUTE(SUBSTITUTE(SUBSTITUTE(SUBSTITUTE(SUBSTITUTE(SUBSTITUTE(db[[#This Row],[NB BM]]," ",),".",""),"-",""),"(",""),")",""),"/",""),"""",""),"+",""))</f>
        <v>spidol12wtwindbsp701</v>
      </c>
      <c r="C2740" s="5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D2740" s="5" t="str">
        <f>LOWER(SUBSTITUTE(SUBSTITUTE(SUBSTITUTE(SUBSTITUTE(SUBSTITUTE(SUBSTITUTE(SUBSTITUTE(SUBSTITUTE(SUBSTITUTE(db[[#This Row],[NB PAJAK]]," ",""),"-",""),"(",""),")",""),".",""),",",""),"/",""),"""",""),"+",""))</f>
        <v/>
      </c>
      <c r="E274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spidol12wtwindbsp70156setuntana</v>
      </c>
      <c r="F274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spidol12warnatwindbsp70156set</v>
      </c>
      <c r="G2740" s="5" t="str">
        <f>db[[#This Row],[NB NOTA_C]]&amp;LOWER(SUBSTITUTE(SUBSTITUTE(SUBSTITUTE(SUBSTITUTE(SUBSTITUTE(SUBSTITUTE(SUBSTITUTE(SUBSTITUTE(SUBSTITUTE(db[[#This Row],[FAKTUR]]," ",),".",""),"-",""),"(",""),")",""),",",""),"/",""),"""",""),"+",""))</f>
        <v>spidol12warnatwindbsp701untana</v>
      </c>
      <c r="H274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spidol12warnatwindbsp70156setuntana</v>
      </c>
      <c r="I2740" s="2" t="s">
        <v>976</v>
      </c>
      <c r="J2740" s="2" t="s">
        <v>1258</v>
      </c>
      <c r="K2740" s="1"/>
      <c r="L2740" s="2" t="s">
        <v>1336</v>
      </c>
      <c r="M2740" s="34" t="e">
        <f>IF(db[[#This Row],[NB NOTA_C]]="","",COUNTIF([2]!B_MSK[concat],db[[#This Row],[NB NOTA_C]]))</f>
        <v>#REF!</v>
      </c>
      <c r="N2740" s="14" t="s">
        <v>1349</v>
      </c>
      <c r="O2740" s="2" t="s">
        <v>1528</v>
      </c>
      <c r="P2740" s="2" t="s">
        <v>2448</v>
      </c>
      <c r="R2740" s="2" t="str">
        <f>IF(db[[#This Row],[QTY/ CTN]]="","",SUBSTITUTE(SUBSTITUTE(SUBSTITUTE(db[[#This Row],[QTY/ CTN]]," ","_",2),"(",""),")","")&amp;"_")</f>
        <v>56 SET_</v>
      </c>
      <c r="S2740" s="2">
        <f>IF(db[[#This Row],[H_QTY/ CTN]]="","",SEARCH("_",db[[#This Row],[H_QTY/ CTN]]))</f>
        <v>7</v>
      </c>
      <c r="T2740" s="2">
        <f>IF(db[[#This Row],[H_QTY/ CTN]]="","",LEN(db[[#This Row],[H_QTY/ CTN]]))</f>
        <v>7</v>
      </c>
      <c r="U2740" s="41" t="str">
        <f>IF(db[[#This Row],[H_QTY/ CTN]]="","",LEFT(db[[#This Row],[H_QTY/ CTN]],db[[#This Row],[H_1]]-1))</f>
        <v>56 SET</v>
      </c>
      <c r="V2740" s="40" t="str">
        <f>IF(NOT(db[[#This Row],[H_1]]=db[[#This Row],[H_2]]),MID(db[[#This Row],[H_QTY/ CTN]],db[[#This Row],[H_1]]+1,db[[#This Row],[H_2]]-db[[#This Row],[H_1]]-1),"")</f>
        <v/>
      </c>
      <c r="W2740" s="40" t="str">
        <f>IF(db[[#This Row],[QTY/ CTN B]]="","",LEFT(db[[#This Row],[QTY/ CTN B]],SEARCH(" ",db[[#This Row],[QTY/ CTN B]],1)-1))</f>
        <v>56</v>
      </c>
      <c r="X2740" s="40" t="str">
        <f>IF(db[[#This Row],[QTY/ CTN B]]="","",RIGHT(db[[#This Row],[QTY/ CTN B]],LEN(db[[#This Row],[QTY/ CTN B]])-SEARCH(" ",db[[#This Row],[QTY/ CTN B]],1)))</f>
        <v>SET</v>
      </c>
      <c r="Y2740" s="40" t="str">
        <f>IF(db[[#This Row],[QTY/ CTN TG]]="",IF(db[[#This Row],[STN TG]]="","",12),LEFT(db[[#This Row],[QTY/ CTN TG]],SEARCH(" ",db[[#This Row],[QTY/ CTN TG]],1)-1))</f>
        <v/>
      </c>
      <c r="Z27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40" s="40" t="str">
        <f>IF(db[[#This Row],[STN K]]="","",IF(db[[#This Row],[STN TG]]="LSN",12,""))</f>
        <v/>
      </c>
      <c r="AB2740" s="40" t="str">
        <f>IF(db[[#This Row],[STN TG]]="LSN","PCS","")</f>
        <v/>
      </c>
      <c r="AC2740" s="40">
        <f>db[[#This Row],[QTY B]]*IF(db[[#This Row],[QTY TG]]="",1,db[[#This Row],[QTY TG]])*IF(db[[#This Row],[QTY K]]="",1,db[[#This Row],[QTY K]])</f>
        <v>56</v>
      </c>
      <c r="AD2740" s="40" t="str">
        <f>IF(db[[#This Row],[STN K]]="",IF(db[[#This Row],[STN TG]]="",db[[#This Row],[STN B]],db[[#This Row],[STN TG]]),db[[#This Row],[STN K]])</f>
        <v>SET</v>
      </c>
      <c r="AE2740" s="40"/>
    </row>
    <row r="2741" spans="1:31" x14ac:dyDescent="0.25">
      <c r="A2741" s="40">
        <f t="shared" si="42"/>
        <v>2740</v>
      </c>
      <c r="B2741" s="5" t="str">
        <f>LOWER(SUBSTITUTE(SUBSTITUTE(SUBSTITUTE(SUBSTITUTE(SUBSTITUTE(SUBSTITUTE(SUBSTITUTE(SUBSTITUTE(db[[#This Row],[NB BM]]," ",),".",""),"-",""),"(",""),")",""),"/",""),"""",""),"+",""))</f>
        <v>spidol12w838</v>
      </c>
      <c r="C2741" s="5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D2741" s="5" t="str">
        <f>LOWER(SUBSTITUTE(SUBSTITUTE(SUBSTITUTE(SUBSTITUTE(SUBSTITUTE(SUBSTITUTE(SUBSTITUTE(SUBSTITUTE(SUBSTITUTE(db[[#This Row],[NB PAJAK]]," ",""),"-",""),"(",""),")",""),".",""),",",""),"/",""),"""",""),"+",""))</f>
        <v/>
      </c>
      <c r="E274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spidol12w83824pcsuntana</v>
      </c>
      <c r="F274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spidol83812wrn24pcs</v>
      </c>
      <c r="G2741" s="5" t="str">
        <f>db[[#This Row],[NB NOTA_C]]&amp;LOWER(SUBSTITUTE(SUBSTITUTE(SUBSTITUTE(SUBSTITUTE(SUBSTITUTE(SUBSTITUTE(SUBSTITUTE(SUBSTITUTE(SUBSTITUTE(db[[#This Row],[FAKTUR]]," ",),".",""),"-",""),"(",""),")",""),",",""),"/",""),"""",""),"+",""))</f>
        <v>spidol83812wrnuntana</v>
      </c>
      <c r="H274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spidol83812wrn24pcsuntana</v>
      </c>
      <c r="I2741" s="2" t="s">
        <v>1694</v>
      </c>
      <c r="J2741" s="2" t="s">
        <v>2750</v>
      </c>
      <c r="K2741" s="14"/>
      <c r="L2741" s="2" t="s">
        <v>1336</v>
      </c>
      <c r="M2741" s="34" t="e">
        <f>IF(db[[#This Row],[NB NOTA_C]]="","",COUNTIF([2]!B_MSK[concat],db[[#This Row],[NB NOTA_C]]))</f>
        <v>#REF!</v>
      </c>
      <c r="N2741" s="9" t="s">
        <v>1350</v>
      </c>
      <c r="O2741" s="5" t="s">
        <v>1409</v>
      </c>
      <c r="P2741" s="2" t="s">
        <v>2448</v>
      </c>
      <c r="R2741" s="2" t="str">
        <f>IF(db[[#This Row],[QTY/ CTN]]="","",SUBSTITUTE(SUBSTITUTE(SUBSTITUTE(db[[#This Row],[QTY/ CTN]]," ","_",2),"(",""),")","")&amp;"_")</f>
        <v>24 PCS_</v>
      </c>
      <c r="S2741" s="2">
        <f>IF(db[[#This Row],[H_QTY/ CTN]]="","",SEARCH("_",db[[#This Row],[H_QTY/ CTN]]))</f>
        <v>7</v>
      </c>
      <c r="T2741" s="2">
        <f>IF(db[[#This Row],[H_QTY/ CTN]]="","",LEN(db[[#This Row],[H_QTY/ CTN]]))</f>
        <v>7</v>
      </c>
      <c r="U2741" s="41" t="str">
        <f>IF(db[[#This Row],[H_QTY/ CTN]]="","",LEFT(db[[#This Row],[H_QTY/ CTN]],db[[#This Row],[H_1]]-1))</f>
        <v>24 PCS</v>
      </c>
      <c r="V2741" s="40" t="str">
        <f>IF(NOT(db[[#This Row],[H_1]]=db[[#This Row],[H_2]]),MID(db[[#This Row],[H_QTY/ CTN]],db[[#This Row],[H_1]]+1,db[[#This Row],[H_2]]-db[[#This Row],[H_1]]-1),"")</f>
        <v/>
      </c>
      <c r="W2741" s="40" t="str">
        <f>IF(db[[#This Row],[QTY/ CTN B]]="","",LEFT(db[[#This Row],[QTY/ CTN B]],SEARCH(" ",db[[#This Row],[QTY/ CTN B]],1)-1))</f>
        <v>24</v>
      </c>
      <c r="X2741" s="40" t="str">
        <f>IF(db[[#This Row],[QTY/ CTN B]]="","",RIGHT(db[[#This Row],[QTY/ CTN B]],LEN(db[[#This Row],[QTY/ CTN B]])-SEARCH(" ",db[[#This Row],[QTY/ CTN B]],1)))</f>
        <v>PCS</v>
      </c>
      <c r="Y2741" s="40" t="str">
        <f>IF(db[[#This Row],[QTY/ CTN TG]]="",IF(db[[#This Row],[STN TG]]="","",12),LEFT(db[[#This Row],[QTY/ CTN TG]],SEARCH(" ",db[[#This Row],[QTY/ CTN TG]],1)-1))</f>
        <v/>
      </c>
      <c r="Z27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41" s="40" t="str">
        <f>IF(db[[#This Row],[STN K]]="","",IF(db[[#This Row],[STN TG]]="LSN",12,""))</f>
        <v/>
      </c>
      <c r="AB2741" s="40" t="str">
        <f>IF(db[[#This Row],[STN TG]]="LSN","PCS","")</f>
        <v/>
      </c>
      <c r="AC2741" s="40">
        <f>db[[#This Row],[QTY B]]*IF(db[[#This Row],[QTY TG]]="",1,db[[#This Row],[QTY TG]])*IF(db[[#This Row],[QTY K]]="",1,db[[#This Row],[QTY K]])</f>
        <v>24</v>
      </c>
      <c r="AD2741" s="40" t="str">
        <f>IF(db[[#This Row],[STN K]]="",IF(db[[#This Row],[STN TG]]="",db[[#This Row],[STN B]],db[[#This Row],[STN TG]]),db[[#This Row],[STN K]])</f>
        <v>PCS</v>
      </c>
      <c r="AE2741" s="40"/>
    </row>
    <row r="2742" spans="1:31" x14ac:dyDescent="0.25">
      <c r="A2742" s="89">
        <f t="shared" si="42"/>
        <v>2741</v>
      </c>
      <c r="B2742" s="86" t="str">
        <f>LOWER(SUBSTITUTE(SUBSTITUTE(SUBSTITUTE(SUBSTITUTE(SUBSTITUTE(SUBSTITUTE(SUBSTITUTE(SUBSTITUTE(db[[#This Row],[NB BM]]," ",),".",""),"-",""),"(",""),")",""),"/",""),"""",""),"+",""))</f>
        <v>stabilloc52002macarontwinhead</v>
      </c>
      <c r="C2742" s="86" t="str">
        <f>LOWER(SUBSTITUTE(SUBSTITUTE(SUBSTITUTE(SUBSTITUTE(SUBSTITUTE(SUBSTITUTE(SUBSTITUTE(SUBSTITUTE(SUBSTITUTE(db[[#This Row],[NB NOTA]]," ",),".",""),"-",""),"(",""),")",""),",",""),"/",""),"""",""),"+",""))</f>
        <v>stabilloc52002macarontwinhead</v>
      </c>
      <c r="D2742" s="86" t="str">
        <f>LOWER(SUBSTITUTE(SUBSTITUTE(SUBSTITUTE(SUBSTITUTE(SUBSTITUTE(SUBSTITUTE(SUBSTITUTE(SUBSTITUTE(SUBSTITUTE(db[[#This Row],[NB PAJAK]]," ",""),"-",""),"(",""),")",""),".",""),",",""),"/",""),"""",""),"+",""))</f>
        <v/>
      </c>
      <c r="E2742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stabilloc52002macarontwinhead216lsnuntana</v>
      </c>
      <c r="F2742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stabilloc52002macarontwinhead216lsn</v>
      </c>
      <c r="G2742" s="86" t="str">
        <f>db[[#This Row],[NB NOTA_C]]&amp;LOWER(SUBSTITUTE(SUBSTITUTE(SUBSTITUTE(SUBSTITUTE(SUBSTITUTE(SUBSTITUTE(SUBSTITUTE(SUBSTITUTE(SUBSTITUTE(db[[#This Row],[FAKTUR]]," ",),".",""),"-",""),"(",""),")",""),",",""),"/",""),"""",""),"+",""))</f>
        <v>stabilloc52002macarontwinheaduntana</v>
      </c>
      <c r="H2742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stabilloc52002macarontwinhead216lsnuntana</v>
      </c>
      <c r="I2742" s="51" t="s">
        <v>5411</v>
      </c>
      <c r="J2742" s="51" t="s">
        <v>5410</v>
      </c>
      <c r="K2742" s="52"/>
      <c r="L2742" s="51" t="s">
        <v>1336</v>
      </c>
      <c r="M2742" s="87" t="e">
        <f>IF(db[[#This Row],[NB NOTA_C]]="","",COUNTIF([2]!B_MSK[concat],db[[#This Row],[NB NOTA_C]]))</f>
        <v>#REF!</v>
      </c>
      <c r="N2742" s="88" t="s">
        <v>1342</v>
      </c>
      <c r="O2742" s="86" t="s">
        <v>5412</v>
      </c>
      <c r="P2742" s="51" t="s">
        <v>5413</v>
      </c>
      <c r="Q2742" s="86"/>
      <c r="R2742" s="86" t="str">
        <f>IF(db[[#This Row],[QTY/ CTN]]="","",SUBSTITUTE(SUBSTITUTE(SUBSTITUTE(db[[#This Row],[QTY/ CTN]]," ","_",2),"(",""),")","")&amp;"_")</f>
        <v>216 LSN_</v>
      </c>
      <c r="S2742" s="86">
        <f>IF(db[[#This Row],[H_QTY/ CTN]]="","",SEARCH("_",db[[#This Row],[H_QTY/ CTN]]))</f>
        <v>8</v>
      </c>
      <c r="T2742" s="86">
        <f>IF(db[[#This Row],[H_QTY/ CTN]]="","",LEN(db[[#This Row],[H_QTY/ CTN]]))</f>
        <v>8</v>
      </c>
      <c r="U2742" s="89" t="str">
        <f>IF(db[[#This Row],[H_QTY/ CTN]]="","",LEFT(db[[#This Row],[H_QTY/ CTN]],db[[#This Row],[H_1]]-1))</f>
        <v>216 LSN</v>
      </c>
      <c r="V2742" s="89" t="str">
        <f>IF(NOT(db[[#This Row],[H_1]]=db[[#This Row],[H_2]]),MID(db[[#This Row],[H_QTY/ CTN]],db[[#This Row],[H_1]]+1,db[[#This Row],[H_2]]-db[[#This Row],[H_1]]-1),"")</f>
        <v/>
      </c>
      <c r="W2742" s="89" t="str">
        <f>IF(db[[#This Row],[QTY/ CTN B]]="","",LEFT(db[[#This Row],[QTY/ CTN B]],SEARCH(" ",db[[#This Row],[QTY/ CTN B]],1)-1))</f>
        <v>216</v>
      </c>
      <c r="X2742" s="89" t="str">
        <f>IF(db[[#This Row],[QTY/ CTN B]]="","",RIGHT(db[[#This Row],[QTY/ CTN B]],LEN(db[[#This Row],[QTY/ CTN B]])-SEARCH(" ",db[[#This Row],[QTY/ CTN B]],1)))</f>
        <v>LSN</v>
      </c>
      <c r="Y2742" s="89">
        <f>IF(db[[#This Row],[QTY/ CTN TG]]="",IF(db[[#This Row],[STN TG]]="","",12),LEFT(db[[#This Row],[QTY/ CTN TG]],SEARCH(" ",db[[#This Row],[QTY/ CTN TG]],1)-1))</f>
        <v>12</v>
      </c>
      <c r="Z2742" s="8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42" s="89" t="str">
        <f>IF(db[[#This Row],[STN K]]="","",IF(db[[#This Row],[STN TG]]="LSN",12,""))</f>
        <v/>
      </c>
      <c r="AB2742" s="89" t="str">
        <f>IF(db[[#This Row],[STN TG]]="LSN","PCS","")</f>
        <v/>
      </c>
      <c r="AC2742" s="89">
        <f>db[[#This Row],[QTY B]]*IF(db[[#This Row],[QTY TG]]="",1,db[[#This Row],[QTY TG]])*IF(db[[#This Row],[QTY K]]="",1,db[[#This Row],[QTY K]])</f>
        <v>2592</v>
      </c>
      <c r="AD2742" s="89" t="str">
        <f>IF(db[[#This Row],[STN K]]="",IF(db[[#This Row],[STN TG]]="",db[[#This Row],[STN B]],db[[#This Row],[STN TG]]),db[[#This Row],[STN K]])</f>
        <v>PCS</v>
      </c>
      <c r="AE2742" s="89"/>
    </row>
    <row r="2743" spans="1:31" x14ac:dyDescent="0.25">
      <c r="A2743" s="40">
        <f t="shared" si="42"/>
        <v>2742</v>
      </c>
      <c r="B2743" s="126" t="str">
        <f>LOWER(SUBSTITUTE(SUBSTITUTE(SUBSTITUTE(SUBSTITUTE(SUBSTITUTE(SUBSTITUTE(SUBSTITUTE(SUBSTITUTE(db[[#This Row],[NB BM]]," ",),".",""),"-",""),"(",""),")",""),"/",""),"""",""),"+",""))</f>
        <v>stabillohl520vanco</v>
      </c>
      <c r="C2743" s="126" t="str">
        <f>LOWER(SUBSTITUTE(SUBSTITUTE(SUBSTITUTE(SUBSTITUTE(SUBSTITUTE(SUBSTITUTE(SUBSTITUTE(SUBSTITUTE(SUBSTITUTE(db[[#This Row],[NB NOTA]]," ",),".",""),"-",""),"(",""),")",""),",",""),"/",""),"""",""),"+",""))</f>
        <v>stabillohl52012vanco</v>
      </c>
      <c r="D2743" s="126" t="str">
        <f>LOWER(SUBSTITUTE(SUBSTITUTE(SUBSTITUTE(SUBSTITUTE(SUBSTITUTE(SUBSTITUTE(SUBSTITUTE(SUBSTITUTE(SUBSTITUTE(db[[#This Row],[NB PAJAK]]," ",""),"-",""),"(",""),")",""),".",""),",",""),"/",""),"""",""),"+",""))</f>
        <v>highlighterstabillovancohl520</v>
      </c>
      <c r="E2743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stabillohl520vanco100lsnartomoro</v>
      </c>
      <c r="F2743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stabillohl52012vanco100lsn</v>
      </c>
      <c r="G2743" s="126" t="str">
        <f>db[[#This Row],[NB NOTA_C]]&amp;LOWER(SUBSTITUTE(SUBSTITUTE(SUBSTITUTE(SUBSTITUTE(SUBSTITUTE(SUBSTITUTE(SUBSTITUTE(SUBSTITUTE(SUBSTITUTE(db[[#This Row],[FAKTUR]]," ",),".",""),"-",""),"(",""),")",""),",",""),"/",""),"""",""),"+",""))</f>
        <v>stabillohl52012vancoartomoro</v>
      </c>
      <c r="H2743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stabillohl52012vanco100lsnartomoro</v>
      </c>
      <c r="I2743" s="43" t="s">
        <v>4647</v>
      </c>
      <c r="J2743" s="43" t="s">
        <v>4645</v>
      </c>
      <c r="K2743" s="44" t="s">
        <v>4648</v>
      </c>
      <c r="L2743" s="2" t="s">
        <v>1335</v>
      </c>
      <c r="M2743" s="127" t="e">
        <f>IF(db[[#This Row],[NB NOTA_C]]="","",COUNTIF([2]!B_MSK[concat],db[[#This Row],[NB NOTA_C]]))</f>
        <v>#REF!</v>
      </c>
      <c r="N2743" s="128" t="s">
        <v>1843</v>
      </c>
      <c r="O2743" s="126" t="s">
        <v>1490</v>
      </c>
      <c r="P2743" s="43" t="s">
        <v>2448</v>
      </c>
      <c r="Q2743" s="5" t="s">
        <v>5164</v>
      </c>
      <c r="R2743" s="126" t="str">
        <f>IF(db[[#This Row],[QTY/ CTN]]="","",SUBSTITUTE(SUBSTITUTE(SUBSTITUTE(db[[#This Row],[QTY/ CTN]]," ","_",2),"(",""),")","")&amp;"_")</f>
        <v>100 LSN_</v>
      </c>
      <c r="S2743" s="126">
        <f>IF(db[[#This Row],[H_QTY/ CTN]]="","",SEARCH("_",db[[#This Row],[H_QTY/ CTN]]))</f>
        <v>8</v>
      </c>
      <c r="T2743" s="126">
        <f>IF(db[[#This Row],[H_QTY/ CTN]]="","",LEN(db[[#This Row],[H_QTY/ CTN]]))</f>
        <v>8</v>
      </c>
      <c r="U2743" s="129" t="str">
        <f>IF(db[[#This Row],[H_QTY/ CTN]]="","",LEFT(db[[#This Row],[H_QTY/ CTN]],db[[#This Row],[H_1]]-1))</f>
        <v>100 LSN</v>
      </c>
      <c r="V2743" s="129" t="str">
        <f>IF(NOT(db[[#This Row],[H_1]]=db[[#This Row],[H_2]]),MID(db[[#This Row],[H_QTY/ CTN]],db[[#This Row],[H_1]]+1,db[[#This Row],[H_2]]-db[[#This Row],[H_1]]-1),"")</f>
        <v/>
      </c>
      <c r="W2743" s="129" t="str">
        <f>IF(db[[#This Row],[QTY/ CTN B]]="","",LEFT(db[[#This Row],[QTY/ CTN B]],SEARCH(" ",db[[#This Row],[QTY/ CTN B]],1)-1))</f>
        <v>100</v>
      </c>
      <c r="X2743" s="129" t="str">
        <f>IF(db[[#This Row],[QTY/ CTN B]]="","",RIGHT(db[[#This Row],[QTY/ CTN B]],LEN(db[[#This Row],[QTY/ CTN B]])-SEARCH(" ",db[[#This Row],[QTY/ CTN B]],1)))</f>
        <v>LSN</v>
      </c>
      <c r="Y2743" s="129">
        <f>IF(db[[#This Row],[QTY/ CTN TG]]="",IF(db[[#This Row],[STN TG]]="","",12),LEFT(db[[#This Row],[QTY/ CTN TG]],SEARCH(" ",db[[#This Row],[QTY/ CTN TG]],1)-1))</f>
        <v>12</v>
      </c>
      <c r="Z2743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43" s="129" t="str">
        <f>IF(db[[#This Row],[STN K]]="","",IF(db[[#This Row],[STN TG]]="LSN",12,""))</f>
        <v/>
      </c>
      <c r="AB2743" s="129" t="str">
        <f>IF(db[[#This Row],[STN TG]]="LSN","PCS","")</f>
        <v/>
      </c>
      <c r="AC2743" s="129">
        <f>db[[#This Row],[QTY B]]*IF(db[[#This Row],[QTY TG]]="",1,db[[#This Row],[QTY TG]])*IF(db[[#This Row],[QTY K]]="",1,db[[#This Row],[QTY K]])</f>
        <v>1200</v>
      </c>
      <c r="AD2743" s="129" t="str">
        <f>IF(db[[#This Row],[STN K]]="",IF(db[[#This Row],[STN TG]]="",db[[#This Row],[STN B]],db[[#This Row],[STN TG]]),db[[#This Row],[STN K]])</f>
        <v>PCS</v>
      </c>
      <c r="AE2743" s="40"/>
    </row>
    <row r="2744" spans="1:31" x14ac:dyDescent="0.25">
      <c r="A2744" s="40">
        <f t="shared" si="42"/>
        <v>2743</v>
      </c>
      <c r="B2744" s="5" t="str">
        <f>LOWER(SUBSTITUTE(SUBSTITUTE(SUBSTITUTE(SUBSTITUTE(SUBSTITUTE(SUBSTITUTE(SUBSTITUTE(SUBSTITUTE(db[[#This Row],[NB BM]]," ",),".",""),"-",""),"(",""),")",""),"/",""),"""",""),"+",""))</f>
        <v>stabillotf1145livecolourpastel</v>
      </c>
      <c r="C2744" s="5" t="str">
        <f>LOWER(SUBSTITUTE(SUBSTITUTE(SUBSTITUTE(SUBSTITUTE(SUBSTITUTE(SUBSTITUTE(SUBSTITUTE(SUBSTITUTE(SUBSTITUTE(db[[#This Row],[NB NOTA]]," ",),".",""),"-",""),"(",""),")",""),",",""),"/",""),"""",""),"+",""))</f>
        <v>stabillotf1145livecolourpastel</v>
      </c>
      <c r="D2744" s="5" t="str">
        <f>LOWER(SUBSTITUTE(SUBSTITUTE(SUBSTITUTE(SUBSTITUTE(SUBSTITUTE(SUBSTITUTE(SUBSTITUTE(SUBSTITUTE(SUBSTITUTE(db[[#This Row],[NB PAJAK]]," ",""),"-",""),"(",""),")",""),".",""),",",""),"/",""),"""",""),"+",""))</f>
        <v/>
      </c>
      <c r="E274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stabillotf1145livecolourpastel60lsnuntana</v>
      </c>
      <c r="F274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stabillotf1145livecolourpastel60lsn</v>
      </c>
      <c r="G2744" s="5" t="str">
        <f>db[[#This Row],[NB NOTA_C]]&amp;LOWER(SUBSTITUTE(SUBSTITUTE(SUBSTITUTE(SUBSTITUTE(SUBSTITUTE(SUBSTITUTE(SUBSTITUTE(SUBSTITUTE(SUBSTITUTE(db[[#This Row],[FAKTUR]]," ",),".",""),"-",""),"(",""),")",""),",",""),"/",""),"""",""),"+",""))</f>
        <v>stabillotf1145livecolourpasteluntana</v>
      </c>
      <c r="H274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stabillotf1145livecolourpastel60lsnuntana</v>
      </c>
      <c r="I2744" s="2" t="s">
        <v>5710</v>
      </c>
      <c r="J2744" s="2" t="s">
        <v>7241</v>
      </c>
      <c r="K2744" s="14"/>
      <c r="L2744" s="2" t="s">
        <v>1336</v>
      </c>
      <c r="M2744" s="33" t="e">
        <f>IF(db[[#This Row],[NB NOTA_C]]="","",COUNTIF([2]!B_MSK[concat],db[[#This Row],[NB NOTA_C]]))</f>
        <v>#REF!</v>
      </c>
      <c r="N2744" s="9" t="s">
        <v>1342</v>
      </c>
      <c r="O2744" s="5" t="s">
        <v>1385</v>
      </c>
      <c r="P2744" s="2" t="s">
        <v>5413</v>
      </c>
      <c r="Q2744" s="5"/>
      <c r="R2744" s="5" t="str">
        <f>IF(db[[#This Row],[QTY/ CTN]]="","",SUBSTITUTE(SUBSTITUTE(SUBSTITUTE(db[[#This Row],[QTY/ CTN]]," ","_",2),"(",""),")","")&amp;"_")</f>
        <v>60 LSN_</v>
      </c>
      <c r="S2744" s="5">
        <f>IF(db[[#This Row],[H_QTY/ CTN]]="","",SEARCH("_",db[[#This Row],[H_QTY/ CTN]]))</f>
        <v>7</v>
      </c>
      <c r="T2744" s="5">
        <f>IF(db[[#This Row],[H_QTY/ CTN]]="","",LEN(db[[#This Row],[H_QTY/ CTN]]))</f>
        <v>7</v>
      </c>
      <c r="U2744" s="40" t="str">
        <f>IF(db[[#This Row],[H_QTY/ CTN]]="","",LEFT(db[[#This Row],[H_QTY/ CTN]],db[[#This Row],[H_1]]-1))</f>
        <v>60 LSN</v>
      </c>
      <c r="V2744" s="40" t="str">
        <f>IF(NOT(db[[#This Row],[H_1]]=db[[#This Row],[H_2]]),MID(db[[#This Row],[H_QTY/ CTN]],db[[#This Row],[H_1]]+1,db[[#This Row],[H_2]]-db[[#This Row],[H_1]]-1),"")</f>
        <v/>
      </c>
      <c r="W2744" s="40" t="str">
        <f>IF(db[[#This Row],[QTY/ CTN B]]="","",LEFT(db[[#This Row],[QTY/ CTN B]],SEARCH(" ",db[[#This Row],[QTY/ CTN B]],1)-1))</f>
        <v>60</v>
      </c>
      <c r="X2744" s="40" t="str">
        <f>IF(db[[#This Row],[QTY/ CTN B]]="","",RIGHT(db[[#This Row],[QTY/ CTN B]],LEN(db[[#This Row],[QTY/ CTN B]])-SEARCH(" ",db[[#This Row],[QTY/ CTN B]],1)))</f>
        <v>LSN</v>
      </c>
      <c r="Y2744" s="40">
        <f>IF(db[[#This Row],[QTY/ CTN TG]]="",IF(db[[#This Row],[STN TG]]="","",12),LEFT(db[[#This Row],[QTY/ CTN TG]],SEARCH(" ",db[[#This Row],[QTY/ CTN TG]],1)-1))</f>
        <v>12</v>
      </c>
      <c r="Z27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44" s="40" t="str">
        <f>IF(db[[#This Row],[STN K]]="","",IF(db[[#This Row],[STN TG]]="LSN",12,""))</f>
        <v/>
      </c>
      <c r="AB2744" s="40" t="str">
        <f>IF(db[[#This Row],[STN TG]]="LSN","PCS","")</f>
        <v/>
      </c>
      <c r="AC2744" s="40">
        <f>db[[#This Row],[QTY B]]*IF(db[[#This Row],[QTY TG]]="",1,db[[#This Row],[QTY TG]])*IF(db[[#This Row],[QTY K]]="",1,db[[#This Row],[QTY K]])</f>
        <v>720</v>
      </c>
      <c r="AD2744" s="40" t="str">
        <f>IF(db[[#This Row],[STN K]]="",IF(db[[#This Row],[STN TG]]="",db[[#This Row],[STN B]],db[[#This Row],[STN TG]]),db[[#This Row],[STN K]])</f>
        <v>PCS</v>
      </c>
      <c r="AE2744" s="40"/>
    </row>
    <row r="2745" spans="1:31" x14ac:dyDescent="0.25">
      <c r="A2745" s="40">
        <f t="shared" si="42"/>
        <v>2744</v>
      </c>
      <c r="B2745" s="5" t="str">
        <f>LOWER(SUBSTITUTE(SUBSTITUTE(SUBSTITUTE(SUBSTITUTE(SUBSTITUTE(SUBSTITUTE(SUBSTITUTE(SUBSTITUTE(db[[#This Row],[NB BM]]," ",),".",""),"-",""),"(",""),")",""),"/",""),"""",""),"+",""))</f>
        <v>stabillotizo54pctf610</v>
      </c>
      <c r="C2745" s="5" t="str">
        <f>LOWER(SUBSTITUTE(SUBSTITUTE(SUBSTITUTE(SUBSTITUTE(SUBSTITUTE(SUBSTITUTE(SUBSTITUTE(SUBSTITUTE(SUBSTITUTE(db[[#This Row],[NB NOTA]]," ",),".",""),"-",""),"(",""),")",""),",",""),"/",""),"""",""),"+",""))</f>
        <v>stabillotizo54pctf610</v>
      </c>
      <c r="D2745" s="5" t="str">
        <f>LOWER(SUBSTITUTE(SUBSTITUTE(SUBSTITUTE(SUBSTITUTE(SUBSTITUTE(SUBSTITUTE(SUBSTITUTE(SUBSTITUTE(SUBSTITUTE(db[[#This Row],[NB PAJAK]]," ",""),"-",""),"(",""),")",""),".",""),",",""),"/",""),"""",""),"+",""))</f>
        <v>highlighterstabillotizotf610isi54pc</v>
      </c>
      <c r="E274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stabillotizo54pctf61024pak54pcsartomoro</v>
      </c>
      <c r="F274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stabillotizo54pctf61024pak54pcs</v>
      </c>
      <c r="G2745" s="5" t="str">
        <f>db[[#This Row],[NB NOTA_C]]&amp;LOWER(SUBSTITUTE(SUBSTITUTE(SUBSTITUTE(SUBSTITUTE(SUBSTITUTE(SUBSTITUTE(SUBSTITUTE(SUBSTITUTE(SUBSTITUTE(db[[#This Row],[FAKTUR]]," ",),".",""),"-",""),"(",""),")",""),",",""),"/",""),"""",""),"+",""))</f>
        <v>stabillotizo54pctf610artomoro</v>
      </c>
      <c r="H274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stabillotizo54pctf61024pak54pcsartomoro</v>
      </c>
      <c r="I2745" s="2" t="s">
        <v>977</v>
      </c>
      <c r="J2745" s="2" t="s">
        <v>4792</v>
      </c>
      <c r="K2745" s="14" t="s">
        <v>4900</v>
      </c>
      <c r="L2745" s="2" t="s">
        <v>1335</v>
      </c>
      <c r="M2745" s="34" t="e">
        <f>IF(db[[#This Row],[NB NOTA_C]]="","",COUNTIF([2]!B_MSK[concat],db[[#This Row],[NB NOTA_C]]))</f>
        <v>#REF!</v>
      </c>
      <c r="N2745" s="14">
        <v>99</v>
      </c>
      <c r="O2745" s="2" t="s">
        <v>4908</v>
      </c>
      <c r="P2745" s="2" t="s">
        <v>2448</v>
      </c>
      <c r="Q2745" s="2" t="s">
        <v>5168</v>
      </c>
      <c r="R2745" s="2" t="str">
        <f>IF(db[[#This Row],[QTY/ CTN]]="","",SUBSTITUTE(SUBSTITUTE(SUBSTITUTE(db[[#This Row],[QTY/ CTN]]," ","_",2),"(",""),")","")&amp;"_")</f>
        <v>24 PAK_54 PCS_</v>
      </c>
      <c r="S2745" s="2">
        <f>IF(db[[#This Row],[H_QTY/ CTN]]="","",SEARCH("_",db[[#This Row],[H_QTY/ CTN]]))</f>
        <v>7</v>
      </c>
      <c r="T2745" s="2">
        <f>IF(db[[#This Row],[H_QTY/ CTN]]="","",LEN(db[[#This Row],[H_QTY/ CTN]]))</f>
        <v>14</v>
      </c>
      <c r="U2745" s="41" t="str">
        <f>IF(db[[#This Row],[H_QTY/ CTN]]="","",LEFT(db[[#This Row],[H_QTY/ CTN]],db[[#This Row],[H_1]]-1))</f>
        <v>24 PAK</v>
      </c>
      <c r="V2745" s="40" t="str">
        <f>IF(NOT(db[[#This Row],[H_1]]=db[[#This Row],[H_2]]),MID(db[[#This Row],[H_QTY/ CTN]],db[[#This Row],[H_1]]+1,db[[#This Row],[H_2]]-db[[#This Row],[H_1]]-1),"")</f>
        <v>54 PCS</v>
      </c>
      <c r="W2745" s="40" t="str">
        <f>IF(db[[#This Row],[QTY/ CTN B]]="","",LEFT(db[[#This Row],[QTY/ CTN B]],SEARCH(" ",db[[#This Row],[QTY/ CTN B]],1)-1))</f>
        <v>24</v>
      </c>
      <c r="X2745" s="40" t="str">
        <f>IF(db[[#This Row],[QTY/ CTN B]]="","",RIGHT(db[[#This Row],[QTY/ CTN B]],LEN(db[[#This Row],[QTY/ CTN B]])-SEARCH(" ",db[[#This Row],[QTY/ CTN B]],1)))</f>
        <v>PAK</v>
      </c>
      <c r="Y2745" s="40" t="str">
        <f>IF(db[[#This Row],[QTY/ CTN TG]]="",IF(db[[#This Row],[STN TG]]="","",12),LEFT(db[[#This Row],[QTY/ CTN TG]],SEARCH(" ",db[[#This Row],[QTY/ CTN TG]],1)-1))</f>
        <v>54</v>
      </c>
      <c r="Z27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45" s="40" t="str">
        <f>IF(db[[#This Row],[STN K]]="","",IF(db[[#This Row],[STN TG]]="LSN",12,""))</f>
        <v/>
      </c>
      <c r="AB2745" s="40" t="str">
        <f>IF(db[[#This Row],[STN TG]]="LSN","PCS","")</f>
        <v/>
      </c>
      <c r="AC2745" s="40">
        <f>db[[#This Row],[QTY B]]*IF(db[[#This Row],[QTY TG]]="",1,db[[#This Row],[QTY TG]])*IF(db[[#This Row],[QTY K]]="",1,db[[#This Row],[QTY K]])</f>
        <v>1296</v>
      </c>
      <c r="AD2745" s="40" t="str">
        <f>IF(db[[#This Row],[STN K]]="",IF(db[[#This Row],[STN TG]]="",db[[#This Row],[STN B]],db[[#This Row],[STN TG]]),db[[#This Row],[STN K]])</f>
        <v>PCS</v>
      </c>
      <c r="AE2745" s="40"/>
    </row>
    <row r="2746" spans="1:31" x14ac:dyDescent="0.25">
      <c r="A2746" s="40">
        <f t="shared" si="42"/>
        <v>2745</v>
      </c>
      <c r="B2746" s="5" t="str">
        <f>LOWER(SUBSTITUTE(SUBSTITUTE(SUBSTITUTE(SUBSTITUTE(SUBSTITUTE(SUBSTITUTE(SUBSTITUTE(SUBSTITUTE(db[[#This Row],[NB BM]]," ",),".",""),"-",""),"(",""),")",""),"/",""),"""",""),"+",""))</f>
        <v>stabillotz8001</v>
      </c>
      <c r="C2746" s="5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D2746" s="5" t="str">
        <f>LOWER(SUBSTITUTE(SUBSTITUTE(SUBSTITUTE(SUBSTITUTE(SUBSTITUTE(SUBSTITUTE(SUBSTITUTE(SUBSTITUTE(SUBSTITUTE(db[[#This Row],[NB PAJAK]]," ",""),"-",""),"(",""),")",""),".",""),",",""),"/",""),"""",""),"+",""))</f>
        <v/>
      </c>
      <c r="E274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stabillotz8001144lsnuntana</v>
      </c>
      <c r="F274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stabillotz8001144lsn</v>
      </c>
      <c r="G2746" s="5" t="str">
        <f>db[[#This Row],[NB NOTA_C]]&amp;LOWER(SUBSTITUTE(SUBSTITUTE(SUBSTITUTE(SUBSTITUTE(SUBSTITUTE(SUBSTITUTE(SUBSTITUTE(SUBSTITUTE(SUBSTITUTE(db[[#This Row],[FAKTUR]]," ",),".",""),"-",""),"(",""),")",""),",",""),"/",""),"""",""),"+",""))</f>
        <v>stabillotz8001untana</v>
      </c>
      <c r="H274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stabillotz8001144lsnuntana</v>
      </c>
      <c r="I2746" s="2" t="s">
        <v>1697</v>
      </c>
      <c r="J2746" s="2" t="s">
        <v>3762</v>
      </c>
      <c r="K2746" s="14"/>
      <c r="L2746" s="2" t="s">
        <v>1336</v>
      </c>
      <c r="M2746" s="34" t="e">
        <f>IF(db[[#This Row],[NB NOTA_C]]="","",COUNTIF([2]!B_MSK[concat],db[[#This Row],[NB NOTA_C]]))</f>
        <v>#REF!</v>
      </c>
      <c r="N2746" s="9" t="s">
        <v>1842</v>
      </c>
      <c r="O2746" s="5" t="s">
        <v>1391</v>
      </c>
      <c r="P2746" s="2" t="s">
        <v>2448</v>
      </c>
      <c r="R2746" s="2" t="str">
        <f>IF(db[[#This Row],[QTY/ CTN]]="","",SUBSTITUTE(SUBSTITUTE(SUBSTITUTE(db[[#This Row],[QTY/ CTN]]," ","_",2),"(",""),")","")&amp;"_")</f>
        <v>144 LSN_</v>
      </c>
      <c r="S2746" s="2">
        <f>IF(db[[#This Row],[H_QTY/ CTN]]="","",SEARCH("_",db[[#This Row],[H_QTY/ CTN]]))</f>
        <v>8</v>
      </c>
      <c r="T2746" s="2">
        <f>IF(db[[#This Row],[H_QTY/ CTN]]="","",LEN(db[[#This Row],[H_QTY/ CTN]]))</f>
        <v>8</v>
      </c>
      <c r="U2746" s="41" t="str">
        <f>IF(db[[#This Row],[H_QTY/ CTN]]="","",LEFT(db[[#This Row],[H_QTY/ CTN]],db[[#This Row],[H_1]]-1))</f>
        <v>144 LSN</v>
      </c>
      <c r="V2746" s="40" t="str">
        <f>IF(NOT(db[[#This Row],[H_1]]=db[[#This Row],[H_2]]),MID(db[[#This Row],[H_QTY/ CTN]],db[[#This Row],[H_1]]+1,db[[#This Row],[H_2]]-db[[#This Row],[H_1]]-1),"")</f>
        <v/>
      </c>
      <c r="W2746" s="40" t="str">
        <f>IF(db[[#This Row],[QTY/ CTN B]]="","",LEFT(db[[#This Row],[QTY/ CTN B]],SEARCH(" ",db[[#This Row],[QTY/ CTN B]],1)-1))</f>
        <v>144</v>
      </c>
      <c r="X2746" s="40" t="str">
        <f>IF(db[[#This Row],[QTY/ CTN B]]="","",RIGHT(db[[#This Row],[QTY/ CTN B]],LEN(db[[#This Row],[QTY/ CTN B]])-SEARCH(" ",db[[#This Row],[QTY/ CTN B]],1)))</f>
        <v>LSN</v>
      </c>
      <c r="Y2746" s="40">
        <f>IF(db[[#This Row],[QTY/ CTN TG]]="",IF(db[[#This Row],[STN TG]]="","",12),LEFT(db[[#This Row],[QTY/ CTN TG]],SEARCH(" ",db[[#This Row],[QTY/ CTN TG]],1)-1))</f>
        <v>12</v>
      </c>
      <c r="Z27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46" s="40" t="str">
        <f>IF(db[[#This Row],[STN K]]="","",IF(db[[#This Row],[STN TG]]="LSN",12,""))</f>
        <v/>
      </c>
      <c r="AB2746" s="40" t="str">
        <f>IF(db[[#This Row],[STN TG]]="LSN","PCS","")</f>
        <v/>
      </c>
      <c r="AC2746" s="40">
        <f>db[[#This Row],[QTY B]]*IF(db[[#This Row],[QTY TG]]="",1,db[[#This Row],[QTY TG]])*IF(db[[#This Row],[QTY K]]="",1,db[[#This Row],[QTY K]])</f>
        <v>1728</v>
      </c>
      <c r="AD2746" s="40" t="str">
        <f>IF(db[[#This Row],[STN K]]="",IF(db[[#This Row],[STN TG]]="",db[[#This Row],[STN B]],db[[#This Row],[STN TG]]),db[[#This Row],[STN K]])</f>
        <v>PCS</v>
      </c>
      <c r="AE2746" s="40"/>
    </row>
    <row r="2747" spans="1:31" x14ac:dyDescent="0.25">
      <c r="A2747" s="78">
        <f t="shared" si="42"/>
        <v>2746</v>
      </c>
      <c r="B2747" s="79" t="str">
        <f>LOWER(SUBSTITUTE(SUBSTITUTE(SUBSTITUTE(SUBSTITUTE(SUBSTITUTE(SUBSTITUTE(SUBSTITUTE(SUBSTITUTE(db[[#This Row],[NB BM]]," ",),".",""),"-",""),"(",""),")",""),"/",""),"""",""),"+",""))</f>
        <v>guntingbesi45scsq04b</v>
      </c>
      <c r="C2747" s="79" t="str">
        <f>LOWER(SUBSTITUTE(SUBSTITUTE(SUBSTITUTE(SUBSTITUTE(SUBSTITUTE(SUBSTITUTE(SUBSTITUTE(SUBSTITUTE(SUBSTITUTE(db[[#This Row],[NB NOTA]]," ",),".",""),"-",""),"(",""),")",""),",",""),"/",""),"""",""),"+",""))</f>
        <v>stainlesssteelsqscissors45blackscsq04b</v>
      </c>
      <c r="D2747" s="79" t="str">
        <f>LOWER(SUBSTITUTE(SUBSTITUTE(SUBSTITUTE(SUBSTITUTE(SUBSTITUTE(SUBSTITUTE(SUBSTITUTE(SUBSTITUTE(SUBSTITUTE(db[[#This Row],[NB PAJAK]]," ",""),"-",""),"(",""),")",""),".",""),",",""),"/",""),"""",""),"+",""))</f>
        <v/>
      </c>
      <c r="E2747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guntingbesi45scsq04b600pcsuntana</v>
      </c>
      <c r="F2747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stainlesssteelsqscissors45blackscsq04b600pcs</v>
      </c>
      <c r="G2747" s="79" t="str">
        <f>db[[#This Row],[NB NOTA_C]]&amp;LOWER(SUBSTITUTE(SUBSTITUTE(SUBSTITUTE(SUBSTITUTE(SUBSTITUTE(SUBSTITUTE(SUBSTITUTE(SUBSTITUTE(SUBSTITUTE(db[[#This Row],[FAKTUR]]," ",),".",""),"-",""),"(",""),")",""),",",""),"/",""),"""",""),"+",""))</f>
        <v>stainlesssteelsqscissors45blackscsq04buntana</v>
      </c>
      <c r="H2747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stainlesssteelsqscissors45"blackscsq04b600pcsuntana</v>
      </c>
      <c r="I2747" s="70" t="s">
        <v>7435</v>
      </c>
      <c r="J2747" s="70" t="s">
        <v>7423</v>
      </c>
      <c r="K2747" s="71"/>
      <c r="L2747" s="70" t="s">
        <v>1336</v>
      </c>
      <c r="M2747" s="80" t="e">
        <v>#REF!</v>
      </c>
      <c r="N2747" s="81" t="s">
        <v>1354</v>
      </c>
      <c r="O2747" s="79" t="s">
        <v>1496</v>
      </c>
      <c r="P2747" s="70" t="s">
        <v>2425</v>
      </c>
      <c r="Q2747" s="79"/>
      <c r="R2747" s="79" t="str">
        <f>IF(db[[#This Row],[QTY/ CTN]]="","",SUBSTITUTE(SUBSTITUTE(SUBSTITUTE(db[[#This Row],[QTY/ CTN]]," ","_",2),"(",""),")","")&amp;"_")</f>
        <v>600 PCS_</v>
      </c>
      <c r="S2747" s="79">
        <f>IF(db[[#This Row],[H_QTY/ CTN]]="","",SEARCH("_",db[[#This Row],[H_QTY/ CTN]]))</f>
        <v>8</v>
      </c>
      <c r="T2747" s="79">
        <f>IF(db[[#This Row],[H_QTY/ CTN]]="","",LEN(db[[#This Row],[H_QTY/ CTN]]))</f>
        <v>8</v>
      </c>
      <c r="U2747" s="78" t="str">
        <f>IF(db[[#This Row],[H_QTY/ CTN]]="","",LEFT(db[[#This Row],[H_QTY/ CTN]],db[[#This Row],[H_1]]-1))</f>
        <v>600 PCS</v>
      </c>
      <c r="V2747" s="78" t="str">
        <f>IF(NOT(db[[#This Row],[H_1]]=db[[#This Row],[H_2]]),MID(db[[#This Row],[H_QTY/ CTN]],db[[#This Row],[H_1]]+1,db[[#This Row],[H_2]]-db[[#This Row],[H_1]]-1),"")</f>
        <v/>
      </c>
      <c r="W2747" s="78" t="str">
        <f>IF(db[[#This Row],[QTY/ CTN B]]="","",LEFT(db[[#This Row],[QTY/ CTN B]],SEARCH(" ",db[[#This Row],[QTY/ CTN B]],1)-1))</f>
        <v>600</v>
      </c>
      <c r="X2747" s="78" t="str">
        <f>IF(db[[#This Row],[QTY/ CTN B]]="","",RIGHT(db[[#This Row],[QTY/ CTN B]],LEN(db[[#This Row],[QTY/ CTN B]])-SEARCH(" ",db[[#This Row],[QTY/ CTN B]],1)))</f>
        <v>PCS</v>
      </c>
      <c r="Y2747" s="78" t="str">
        <f>IF(db[[#This Row],[QTY/ CTN TG]]="",IF(db[[#This Row],[STN TG]]="","",12),LEFT(db[[#This Row],[QTY/ CTN TG]],SEARCH(" ",db[[#This Row],[QTY/ CTN TG]],1)-1))</f>
        <v/>
      </c>
      <c r="Z2747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47" s="78" t="str">
        <f>IF(db[[#This Row],[STN K]]="","",IF(db[[#This Row],[STN TG]]="LSN",12,""))</f>
        <v/>
      </c>
      <c r="AB2747" s="78" t="str">
        <f>IF(db[[#This Row],[STN TG]]="LSN","PCS","")</f>
        <v/>
      </c>
      <c r="AC2747" s="78">
        <f>db[[#This Row],[QTY B]]*IF(db[[#This Row],[QTY TG]]="",1,db[[#This Row],[QTY TG]])*IF(db[[#This Row],[QTY K]]="",1,db[[#This Row],[QTY K]])</f>
        <v>600</v>
      </c>
      <c r="AD2747" s="78" t="str">
        <f>IF(db[[#This Row],[STN K]]="",IF(db[[#This Row],[STN TG]]="",db[[#This Row],[STN B]],db[[#This Row],[STN TG]]),db[[#This Row],[STN K]])</f>
        <v>PCS</v>
      </c>
      <c r="AE2747" s="78"/>
    </row>
    <row r="2748" spans="1:31" x14ac:dyDescent="0.25">
      <c r="A2748" s="78">
        <f t="shared" si="42"/>
        <v>2747</v>
      </c>
      <c r="B2748" s="79" t="str">
        <f>LOWER(SUBSTITUTE(SUBSTITUTE(SUBSTITUTE(SUBSTITUTE(SUBSTITUTE(SUBSTITUTE(SUBSTITUTE(SUBSTITUTE(db[[#This Row],[NB BM]]," ",),".",""),"-",""),"(",""),")",""),"/",""),"""",""),"+",""))</f>
        <v>guntingbesi45scsq04c</v>
      </c>
      <c r="C2748" s="79" t="str">
        <f>LOWER(SUBSTITUTE(SUBSTITUTE(SUBSTITUTE(SUBSTITUTE(SUBSTITUTE(SUBSTITUTE(SUBSTITUTE(SUBSTITUTE(SUBSTITUTE(db[[#This Row],[NB NOTA]]," ",),".",""),"-",""),"(",""),")",""),",",""),"/",""),"""",""),"+",""))</f>
        <v>stainlesssteelsqscissors45colorscsq04c</v>
      </c>
      <c r="D2748" s="79" t="str">
        <f>LOWER(SUBSTITUTE(SUBSTITUTE(SUBSTITUTE(SUBSTITUTE(SUBSTITUTE(SUBSTITUTE(SUBSTITUTE(SUBSTITUTE(SUBSTITUTE(db[[#This Row],[NB PAJAK]]," ",""),"-",""),"(",""),")",""),".",""),",",""),"/",""),"""",""),"+",""))</f>
        <v/>
      </c>
      <c r="E274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guntingbesi45scsq04c600pcsuntana</v>
      </c>
      <c r="F274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stainlesssteelsqscissors45colorscsq04c600pcs</v>
      </c>
      <c r="G2748" s="79" t="str">
        <f>db[[#This Row],[NB NOTA_C]]&amp;LOWER(SUBSTITUTE(SUBSTITUTE(SUBSTITUTE(SUBSTITUTE(SUBSTITUTE(SUBSTITUTE(SUBSTITUTE(SUBSTITUTE(SUBSTITUTE(db[[#This Row],[FAKTUR]]," ",),".",""),"-",""),"(",""),")",""),",",""),"/",""),"""",""),"+",""))</f>
        <v>stainlesssteelsqscissors45colorscsq04cuntana</v>
      </c>
      <c r="H274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stainlesssteelsqscissors45"colorscsq04c600pcsuntana</v>
      </c>
      <c r="I2748" s="70" t="s">
        <v>7433</v>
      </c>
      <c r="J2748" s="70" t="s">
        <v>7421</v>
      </c>
      <c r="K2748" s="71"/>
      <c r="L2748" s="70" t="s">
        <v>1336</v>
      </c>
      <c r="M2748" s="80" t="e">
        <f>IF(db[[#This Row],[NB NOTA_C]]="","",COUNTIF([2]!B_MSK[concat],db[[#This Row],[NB NOTA_C]]))</f>
        <v>#REF!</v>
      </c>
      <c r="N2748" s="81" t="s">
        <v>1354</v>
      </c>
      <c r="O2748" s="79" t="s">
        <v>1496</v>
      </c>
      <c r="P2748" s="70" t="s">
        <v>2425</v>
      </c>
      <c r="Q2748" s="79"/>
      <c r="R2748" s="79" t="str">
        <f>IF(db[[#This Row],[QTY/ CTN]]="","",SUBSTITUTE(SUBSTITUTE(SUBSTITUTE(db[[#This Row],[QTY/ CTN]]," ","_",2),"(",""),")","")&amp;"_")</f>
        <v>600 PCS_</v>
      </c>
      <c r="S2748" s="79">
        <f>IF(db[[#This Row],[H_QTY/ CTN]]="","",SEARCH("_",db[[#This Row],[H_QTY/ CTN]]))</f>
        <v>8</v>
      </c>
      <c r="T2748" s="79">
        <f>IF(db[[#This Row],[H_QTY/ CTN]]="","",LEN(db[[#This Row],[H_QTY/ CTN]]))</f>
        <v>8</v>
      </c>
      <c r="U2748" s="78" t="str">
        <f>IF(db[[#This Row],[H_QTY/ CTN]]="","",LEFT(db[[#This Row],[H_QTY/ CTN]],db[[#This Row],[H_1]]-1))</f>
        <v>600 PCS</v>
      </c>
      <c r="V2748" s="78" t="str">
        <f>IF(NOT(db[[#This Row],[H_1]]=db[[#This Row],[H_2]]),MID(db[[#This Row],[H_QTY/ CTN]],db[[#This Row],[H_1]]+1,db[[#This Row],[H_2]]-db[[#This Row],[H_1]]-1),"")</f>
        <v/>
      </c>
      <c r="W2748" s="78" t="str">
        <f>IF(db[[#This Row],[QTY/ CTN B]]="","",LEFT(db[[#This Row],[QTY/ CTN B]],SEARCH(" ",db[[#This Row],[QTY/ CTN B]],1)-1))</f>
        <v>600</v>
      </c>
      <c r="X2748" s="78" t="str">
        <f>IF(db[[#This Row],[QTY/ CTN B]]="","",RIGHT(db[[#This Row],[QTY/ CTN B]],LEN(db[[#This Row],[QTY/ CTN B]])-SEARCH(" ",db[[#This Row],[QTY/ CTN B]],1)))</f>
        <v>PCS</v>
      </c>
      <c r="Y2748" s="78" t="str">
        <f>IF(db[[#This Row],[QTY/ CTN TG]]="",IF(db[[#This Row],[STN TG]]="","",12),LEFT(db[[#This Row],[QTY/ CTN TG]],SEARCH(" ",db[[#This Row],[QTY/ CTN TG]],1)-1))</f>
        <v/>
      </c>
      <c r="Z274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48" s="78" t="str">
        <f>IF(db[[#This Row],[STN K]]="","",IF(db[[#This Row],[STN TG]]="LSN",12,""))</f>
        <v/>
      </c>
      <c r="AB2748" s="78" t="str">
        <f>IF(db[[#This Row],[STN TG]]="LSN","PCS","")</f>
        <v/>
      </c>
      <c r="AC2748" s="78">
        <f>db[[#This Row],[QTY B]]*IF(db[[#This Row],[QTY TG]]="",1,db[[#This Row],[QTY TG]])*IF(db[[#This Row],[QTY K]]="",1,db[[#This Row],[QTY K]])</f>
        <v>600</v>
      </c>
      <c r="AD2748" s="78" t="str">
        <f>IF(db[[#This Row],[STN K]]="",IF(db[[#This Row],[STN TG]]="",db[[#This Row],[STN B]],db[[#This Row],[STN TG]]),db[[#This Row],[STN K]])</f>
        <v>PCS</v>
      </c>
      <c r="AE2748" s="78"/>
    </row>
    <row r="2749" spans="1:31" x14ac:dyDescent="0.25">
      <c r="A2749" s="78">
        <f t="shared" si="42"/>
        <v>2748</v>
      </c>
      <c r="B2749" s="79" t="str">
        <f>LOWER(SUBSTITUTE(SUBSTITUTE(SUBSTITUTE(SUBSTITUTE(SUBSTITUTE(SUBSTITUTE(SUBSTITUTE(SUBSTITUTE(db[[#This Row],[NB BM]]," ",),".",""),"-",""),"(",""),")",""),"/",""),"""",""),"+",""))</f>
        <v>guntingbesi60scsq06b</v>
      </c>
      <c r="C2749" s="79" t="str">
        <f>LOWER(SUBSTITUTE(SUBSTITUTE(SUBSTITUTE(SUBSTITUTE(SUBSTITUTE(SUBSTITUTE(SUBSTITUTE(SUBSTITUTE(SUBSTITUTE(db[[#This Row],[NB NOTA]]," ",),".",""),"-",""),"(",""),")",""),",",""),"/",""),"""",""),"+",""))</f>
        <v>stainlesssteelsqscissors60blackscsq06b</v>
      </c>
      <c r="D2749" s="79" t="str">
        <f>LOWER(SUBSTITUTE(SUBSTITUTE(SUBSTITUTE(SUBSTITUTE(SUBSTITUTE(SUBSTITUTE(SUBSTITUTE(SUBSTITUTE(SUBSTITUTE(db[[#This Row],[NB PAJAK]]," ",""),"-",""),"(",""),")",""),".",""),",",""),"/",""),"""",""),"+",""))</f>
        <v/>
      </c>
      <c r="E2749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guntingbesi60scsq06b600pcsuntana</v>
      </c>
      <c r="F2749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stainlesssteelsqscissors60blackscsq06b600pcs</v>
      </c>
      <c r="G2749" s="79" t="str">
        <f>db[[#This Row],[NB NOTA_C]]&amp;LOWER(SUBSTITUTE(SUBSTITUTE(SUBSTITUTE(SUBSTITUTE(SUBSTITUTE(SUBSTITUTE(SUBSTITUTE(SUBSTITUTE(SUBSTITUTE(db[[#This Row],[FAKTUR]]," ",),".",""),"-",""),"(",""),")",""),",",""),"/",""),"""",""),"+",""))</f>
        <v>stainlesssteelsqscissors60blackscsq06buntana</v>
      </c>
      <c r="H2749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stainlesssteelsqscissors60"blackscsq06b600pcsuntana</v>
      </c>
      <c r="I2749" s="70" t="s">
        <v>7436</v>
      </c>
      <c r="J2749" s="70" t="s">
        <v>7424</v>
      </c>
      <c r="K2749" s="71"/>
      <c r="L2749" s="70" t="s">
        <v>1336</v>
      </c>
      <c r="M2749" s="80" t="e">
        <v>#REF!</v>
      </c>
      <c r="N2749" s="81" t="s">
        <v>1354</v>
      </c>
      <c r="O2749" s="79" t="s">
        <v>1496</v>
      </c>
      <c r="P2749" s="70" t="s">
        <v>2425</v>
      </c>
      <c r="Q2749" s="79"/>
      <c r="R2749" s="79" t="str">
        <f>IF(db[[#This Row],[QTY/ CTN]]="","",SUBSTITUTE(SUBSTITUTE(SUBSTITUTE(db[[#This Row],[QTY/ CTN]]," ","_",2),"(",""),")","")&amp;"_")</f>
        <v>600 PCS_</v>
      </c>
      <c r="S2749" s="79">
        <f>IF(db[[#This Row],[H_QTY/ CTN]]="","",SEARCH("_",db[[#This Row],[H_QTY/ CTN]]))</f>
        <v>8</v>
      </c>
      <c r="T2749" s="79">
        <f>IF(db[[#This Row],[H_QTY/ CTN]]="","",LEN(db[[#This Row],[H_QTY/ CTN]]))</f>
        <v>8</v>
      </c>
      <c r="U2749" s="78" t="str">
        <f>IF(db[[#This Row],[H_QTY/ CTN]]="","",LEFT(db[[#This Row],[H_QTY/ CTN]],db[[#This Row],[H_1]]-1))</f>
        <v>600 PCS</v>
      </c>
      <c r="V2749" s="78" t="str">
        <f>IF(NOT(db[[#This Row],[H_1]]=db[[#This Row],[H_2]]),MID(db[[#This Row],[H_QTY/ CTN]],db[[#This Row],[H_1]]+1,db[[#This Row],[H_2]]-db[[#This Row],[H_1]]-1),"")</f>
        <v/>
      </c>
      <c r="W2749" s="78" t="str">
        <f>IF(db[[#This Row],[QTY/ CTN B]]="","",LEFT(db[[#This Row],[QTY/ CTN B]],SEARCH(" ",db[[#This Row],[QTY/ CTN B]],1)-1))</f>
        <v>600</v>
      </c>
      <c r="X2749" s="78" t="str">
        <f>IF(db[[#This Row],[QTY/ CTN B]]="","",RIGHT(db[[#This Row],[QTY/ CTN B]],LEN(db[[#This Row],[QTY/ CTN B]])-SEARCH(" ",db[[#This Row],[QTY/ CTN B]],1)))</f>
        <v>PCS</v>
      </c>
      <c r="Y2749" s="78" t="str">
        <f>IF(db[[#This Row],[QTY/ CTN TG]]="",IF(db[[#This Row],[STN TG]]="","",12),LEFT(db[[#This Row],[QTY/ CTN TG]],SEARCH(" ",db[[#This Row],[QTY/ CTN TG]],1)-1))</f>
        <v/>
      </c>
      <c r="Z2749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49" s="78" t="str">
        <f>IF(db[[#This Row],[STN K]]="","",IF(db[[#This Row],[STN TG]]="LSN",12,""))</f>
        <v/>
      </c>
      <c r="AB2749" s="78" t="str">
        <f>IF(db[[#This Row],[STN TG]]="LSN","PCS","")</f>
        <v/>
      </c>
      <c r="AC2749" s="78">
        <f>db[[#This Row],[QTY B]]*IF(db[[#This Row],[QTY TG]]="",1,db[[#This Row],[QTY TG]])*IF(db[[#This Row],[QTY K]]="",1,db[[#This Row],[QTY K]])</f>
        <v>600</v>
      </c>
      <c r="AD2749" s="78" t="str">
        <f>IF(db[[#This Row],[STN K]]="",IF(db[[#This Row],[STN TG]]="",db[[#This Row],[STN B]],db[[#This Row],[STN TG]]),db[[#This Row],[STN K]])</f>
        <v>PCS</v>
      </c>
      <c r="AE2749" s="78"/>
    </row>
    <row r="2750" spans="1:31" x14ac:dyDescent="0.25">
      <c r="A2750" s="78">
        <f t="shared" si="42"/>
        <v>2749</v>
      </c>
      <c r="B2750" s="79" t="str">
        <f>LOWER(SUBSTITUTE(SUBSTITUTE(SUBSTITUTE(SUBSTITUTE(SUBSTITUTE(SUBSTITUTE(SUBSTITUTE(SUBSTITUTE(db[[#This Row],[NB BM]]," ",),".",""),"-",""),"(",""),")",""),"/",""),"""",""),"+",""))</f>
        <v>guntingbesi60scsq06c</v>
      </c>
      <c r="C2750" s="79" t="str">
        <f>LOWER(SUBSTITUTE(SUBSTITUTE(SUBSTITUTE(SUBSTITUTE(SUBSTITUTE(SUBSTITUTE(SUBSTITUTE(SUBSTITUTE(SUBSTITUTE(db[[#This Row],[NB NOTA]]," ",),".",""),"-",""),"(",""),")",""),",",""),"/",""),"""",""),"+",""))</f>
        <v>stainlesssteelsqscissors60colorscsq06c</v>
      </c>
      <c r="D2750" s="79" t="str">
        <f>LOWER(SUBSTITUTE(SUBSTITUTE(SUBSTITUTE(SUBSTITUTE(SUBSTITUTE(SUBSTITUTE(SUBSTITUTE(SUBSTITUTE(SUBSTITUTE(db[[#This Row],[NB PAJAK]]," ",""),"-",""),"(",""),")",""),".",""),",",""),"/",""),"""",""),"+",""))</f>
        <v/>
      </c>
      <c r="E2750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guntingbesi60scsq06c600pcsuntana</v>
      </c>
      <c r="F2750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stainlesssteelsqscissors60colorscsq06c600pcs</v>
      </c>
      <c r="G2750" s="79" t="str">
        <f>db[[#This Row],[NB NOTA_C]]&amp;LOWER(SUBSTITUTE(SUBSTITUTE(SUBSTITUTE(SUBSTITUTE(SUBSTITUTE(SUBSTITUTE(SUBSTITUTE(SUBSTITUTE(SUBSTITUTE(db[[#This Row],[FAKTUR]]," ",),".",""),"-",""),"(",""),")",""),",",""),"/",""),"""",""),"+",""))</f>
        <v>stainlesssteelsqscissors60colorscsq06cuntana</v>
      </c>
      <c r="H2750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stainlesssteelsqscissors60"colorscsq06c600pcsuntana</v>
      </c>
      <c r="I2750" s="70" t="s">
        <v>7434</v>
      </c>
      <c r="J2750" s="70" t="s">
        <v>7422</v>
      </c>
      <c r="K2750" s="71"/>
      <c r="L2750" s="70" t="s">
        <v>1336</v>
      </c>
      <c r="M2750" s="80" t="e">
        <f>IF(db[[#This Row],[NB NOTA_C]]="","",COUNTIF([2]!B_MSK[concat],db[[#This Row],[NB NOTA_C]]))</f>
        <v>#REF!</v>
      </c>
      <c r="N2750" s="81" t="s">
        <v>1354</v>
      </c>
      <c r="O2750" s="79" t="s">
        <v>1496</v>
      </c>
      <c r="P2750" s="70" t="s">
        <v>2425</v>
      </c>
      <c r="Q2750" s="79"/>
      <c r="R2750" s="79" t="str">
        <f>IF(db[[#This Row],[QTY/ CTN]]="","",SUBSTITUTE(SUBSTITUTE(SUBSTITUTE(db[[#This Row],[QTY/ CTN]]," ","_",2),"(",""),")","")&amp;"_")</f>
        <v>600 PCS_</v>
      </c>
      <c r="S2750" s="79">
        <f>IF(db[[#This Row],[H_QTY/ CTN]]="","",SEARCH("_",db[[#This Row],[H_QTY/ CTN]]))</f>
        <v>8</v>
      </c>
      <c r="T2750" s="79">
        <f>IF(db[[#This Row],[H_QTY/ CTN]]="","",LEN(db[[#This Row],[H_QTY/ CTN]]))</f>
        <v>8</v>
      </c>
      <c r="U2750" s="78" t="str">
        <f>IF(db[[#This Row],[H_QTY/ CTN]]="","",LEFT(db[[#This Row],[H_QTY/ CTN]],db[[#This Row],[H_1]]-1))</f>
        <v>600 PCS</v>
      </c>
      <c r="V2750" s="78" t="str">
        <f>IF(NOT(db[[#This Row],[H_1]]=db[[#This Row],[H_2]]),MID(db[[#This Row],[H_QTY/ CTN]],db[[#This Row],[H_1]]+1,db[[#This Row],[H_2]]-db[[#This Row],[H_1]]-1),"")</f>
        <v/>
      </c>
      <c r="W2750" s="78" t="str">
        <f>IF(db[[#This Row],[QTY/ CTN B]]="","",LEFT(db[[#This Row],[QTY/ CTN B]],SEARCH(" ",db[[#This Row],[QTY/ CTN B]],1)-1))</f>
        <v>600</v>
      </c>
      <c r="X2750" s="78" t="str">
        <f>IF(db[[#This Row],[QTY/ CTN B]]="","",RIGHT(db[[#This Row],[QTY/ CTN B]],LEN(db[[#This Row],[QTY/ CTN B]])-SEARCH(" ",db[[#This Row],[QTY/ CTN B]],1)))</f>
        <v>PCS</v>
      </c>
      <c r="Y2750" s="78" t="str">
        <f>IF(db[[#This Row],[QTY/ CTN TG]]="",IF(db[[#This Row],[STN TG]]="","",12),LEFT(db[[#This Row],[QTY/ CTN TG]],SEARCH(" ",db[[#This Row],[QTY/ CTN TG]],1)-1))</f>
        <v/>
      </c>
      <c r="Z2750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50" s="78" t="str">
        <f>IF(db[[#This Row],[STN K]]="","",IF(db[[#This Row],[STN TG]]="LSN",12,""))</f>
        <v/>
      </c>
      <c r="AB2750" s="78" t="str">
        <f>IF(db[[#This Row],[STN TG]]="LSN","PCS","")</f>
        <v/>
      </c>
      <c r="AC2750" s="78">
        <f>db[[#This Row],[QTY B]]*IF(db[[#This Row],[QTY TG]]="",1,db[[#This Row],[QTY TG]])*IF(db[[#This Row],[QTY K]]="",1,db[[#This Row],[QTY K]])</f>
        <v>600</v>
      </c>
      <c r="AD2750" s="78" t="str">
        <f>IF(db[[#This Row],[STN K]]="",IF(db[[#This Row],[STN TG]]="",db[[#This Row],[STN B]],db[[#This Row],[STN TG]]),db[[#This Row],[STN K]])</f>
        <v>PCS</v>
      </c>
      <c r="AE2750" s="78"/>
    </row>
    <row r="2751" spans="1:31" x14ac:dyDescent="0.25">
      <c r="A2751" s="40">
        <f t="shared" si="42"/>
        <v>2750</v>
      </c>
      <c r="B2751" s="5" t="str">
        <f>LOWER(SUBSTITUTE(SUBSTITUTE(SUBSTITUTE(SUBSTITUTE(SUBSTITUTE(SUBSTITUTE(SUBSTITUTE(SUBSTITUTE(db[[#This Row],[NB BM]]," ",),".",""),"-",""),"(",""),")",""),"/",""),"""",""),"+",""))</f>
        <v>stamppadherokecil</v>
      </c>
      <c r="C2751" s="5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D2751" s="5" t="str">
        <f>LOWER(SUBSTITUTE(SUBSTITUTE(SUBSTITUTE(SUBSTITUTE(SUBSTITUTE(SUBSTITUTE(SUBSTITUTE(SUBSTITUTE(SUBSTITUTE(db[[#This Row],[NB PAJAK]]," ",""),"-",""),"(",""),")",""),".",""),",",""),"/",""),"""",""),"+",""))</f>
        <v/>
      </c>
      <c r="E275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stamppadherokecil24dzuntana</v>
      </c>
      <c r="F275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stamppadherok24dz</v>
      </c>
      <c r="G2751" s="5" t="str">
        <f>db[[#This Row],[NB NOTA_C]]&amp;LOWER(SUBSTITUTE(SUBSTITUTE(SUBSTITUTE(SUBSTITUTE(SUBSTITUTE(SUBSTITUTE(SUBSTITUTE(SUBSTITUTE(SUBSTITUTE(db[[#This Row],[FAKTUR]]," ",),".",""),"-",""),"(",""),")",""),",",""),"/",""),"""",""),"+",""))</f>
        <v>stamppadherokuntana</v>
      </c>
      <c r="H275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stamppadherok24dzuntana</v>
      </c>
      <c r="I2751" s="2" t="s">
        <v>3299</v>
      </c>
      <c r="J2751" s="2" t="s">
        <v>3267</v>
      </c>
      <c r="K2751" s="14"/>
      <c r="L2751" s="2" t="s">
        <v>1336</v>
      </c>
      <c r="M2751" s="33" t="e">
        <f>IF(db[[#This Row],[NB NOTA_C]]="","",COUNTIF([2]!B_MSK[concat],db[[#This Row],[NB NOTA_C]]))</f>
        <v>#REF!</v>
      </c>
      <c r="N2751" s="9" t="s">
        <v>2659</v>
      </c>
      <c r="O2751" s="5" t="s">
        <v>3311</v>
      </c>
      <c r="P2751" s="2" t="s">
        <v>3312</v>
      </c>
      <c r="Q2751" s="5"/>
      <c r="R2751" s="5" t="str">
        <f>IF(db[[#This Row],[QTY/ CTN]]="","",SUBSTITUTE(SUBSTITUTE(SUBSTITUTE(db[[#This Row],[QTY/ CTN]]," ","_",2),"(",""),")","")&amp;"_")</f>
        <v>24 DZ_</v>
      </c>
      <c r="S2751" s="5">
        <f>IF(db[[#This Row],[H_QTY/ CTN]]="","",SEARCH("_",db[[#This Row],[H_QTY/ CTN]]))</f>
        <v>6</v>
      </c>
      <c r="T2751" s="5">
        <f>IF(db[[#This Row],[H_QTY/ CTN]]="","",LEN(db[[#This Row],[H_QTY/ CTN]]))</f>
        <v>6</v>
      </c>
      <c r="U2751" s="40" t="str">
        <f>IF(db[[#This Row],[H_QTY/ CTN]]="","",LEFT(db[[#This Row],[H_QTY/ CTN]],db[[#This Row],[H_1]]-1))</f>
        <v>24 DZ</v>
      </c>
      <c r="V2751" s="40" t="str">
        <f>IF(NOT(db[[#This Row],[H_1]]=db[[#This Row],[H_2]]),MID(db[[#This Row],[H_QTY/ CTN]],db[[#This Row],[H_1]]+1,db[[#This Row],[H_2]]-db[[#This Row],[H_1]]-1),"")</f>
        <v/>
      </c>
      <c r="W2751" s="40" t="str">
        <f>IF(db[[#This Row],[QTY/ CTN B]]="","",LEFT(db[[#This Row],[QTY/ CTN B]],SEARCH(" ",db[[#This Row],[QTY/ CTN B]],1)-1))</f>
        <v>24</v>
      </c>
      <c r="X2751" s="40" t="str">
        <f>IF(db[[#This Row],[QTY/ CTN B]]="","",RIGHT(db[[#This Row],[QTY/ CTN B]],LEN(db[[#This Row],[QTY/ CTN B]])-SEARCH(" ",db[[#This Row],[QTY/ CTN B]],1)))</f>
        <v>DZ</v>
      </c>
      <c r="Y2751" s="40" t="str">
        <f>IF(db[[#This Row],[QTY/ CTN TG]]="",IF(db[[#This Row],[STN TG]]="","",12),LEFT(db[[#This Row],[QTY/ CTN TG]],SEARCH(" ",db[[#This Row],[QTY/ CTN TG]],1)-1))</f>
        <v/>
      </c>
      <c r="Z27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51" s="40" t="str">
        <f>IF(db[[#This Row],[STN K]]="","",IF(db[[#This Row],[STN TG]]="LSN",12,""))</f>
        <v/>
      </c>
      <c r="AB2751" s="40" t="str">
        <f>IF(db[[#This Row],[STN TG]]="LSN","PCS","")</f>
        <v/>
      </c>
      <c r="AC2751" s="40">
        <f>db[[#This Row],[QTY B]]*IF(db[[#This Row],[QTY TG]]="",1,db[[#This Row],[QTY TG]])*IF(db[[#This Row],[QTY K]]="",1,db[[#This Row],[QTY K]])</f>
        <v>24</v>
      </c>
      <c r="AD2751" s="40" t="str">
        <f>IF(db[[#This Row],[STN K]]="",IF(db[[#This Row],[STN TG]]="",db[[#This Row],[STN B]],db[[#This Row],[STN TG]]),db[[#This Row],[STN K]])</f>
        <v>DZ</v>
      </c>
      <c r="AE2751" s="40"/>
    </row>
    <row r="2752" spans="1:31" x14ac:dyDescent="0.25">
      <c r="A2752" s="78">
        <f t="shared" si="42"/>
        <v>2751</v>
      </c>
      <c r="B2752" s="79" t="str">
        <f>LOWER(SUBSTITUTE(SUBSTITUTE(SUBSTITUTE(SUBSTITUTE(SUBSTITUTE(SUBSTITUTE(SUBSTITUTE(SUBSTITUTE(db[[#This Row],[NB BM]]," ",),".",""),"-",""),"(",""),")",""),"/",""),"""",""),"+",""))</f>
        <v>stamppadherono2e1460besar</v>
      </c>
      <c r="C2752" s="79" t="str">
        <f>LOWER(SUBSTITUTE(SUBSTITUTE(SUBSTITUTE(SUBSTITUTE(SUBSTITUTE(SUBSTITUTE(SUBSTITUTE(SUBSTITUTE(SUBSTITUTE(db[[#This Row],[NB NOTA]]," ",),".",""),"-",""),"(",""),")",""),",",""),"/",""),"""",""),"+",""))</f>
        <v>stamppadherono2e1460big</v>
      </c>
      <c r="D2752" s="79" t="str">
        <f>LOWER(SUBSTITUTE(SUBSTITUTE(SUBSTITUTE(SUBSTITUTE(SUBSTITUTE(SUBSTITUTE(SUBSTITUTE(SUBSTITUTE(SUBSTITUTE(db[[#This Row],[NB PAJAK]]," ",""),"-",""),"(",""),")",""),".",""),",",""),"/",""),"""",""),"+",""))</f>
        <v/>
      </c>
      <c r="E2752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stamppadherono2e1460besar20lsnuntana</v>
      </c>
      <c r="F2752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stamppadherono2e1460big20lsn</v>
      </c>
      <c r="G2752" s="79" t="str">
        <f>db[[#This Row],[NB NOTA_C]]&amp;LOWER(SUBSTITUTE(SUBSTITUTE(SUBSTITUTE(SUBSTITUTE(SUBSTITUTE(SUBSTITUTE(SUBSTITUTE(SUBSTITUTE(SUBSTITUTE(db[[#This Row],[FAKTUR]]," ",),".",""),"-",""),"(",""),")",""),",",""),"/",""),"""",""),"+",""))</f>
        <v>stamppadherono2e1460biguntana</v>
      </c>
      <c r="H2752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stamppadherono2e1460big20lsnuntana</v>
      </c>
      <c r="I2752" s="70" t="s">
        <v>7081</v>
      </c>
      <c r="J2752" s="70" t="s">
        <v>7079</v>
      </c>
      <c r="K2752" s="71"/>
      <c r="L2752" s="70" t="s">
        <v>1336</v>
      </c>
      <c r="M2752" s="80" t="e">
        <f>IF(db[[#This Row],[NB NOTA_C]]="","",COUNTIF([2]!B_MSK[concat],db[[#This Row],[NB NOTA_C]]))</f>
        <v>#REF!</v>
      </c>
      <c r="N2752" s="81" t="s">
        <v>1372</v>
      </c>
      <c r="O2752" s="79" t="s">
        <v>1428</v>
      </c>
      <c r="P2752" s="70" t="s">
        <v>2449</v>
      </c>
      <c r="Q2752" s="79"/>
      <c r="R2752" s="79" t="str">
        <f>IF(db[[#This Row],[QTY/ CTN]]="","",SUBSTITUTE(SUBSTITUTE(SUBSTITUTE(db[[#This Row],[QTY/ CTN]]," ","_",2),"(",""),")","")&amp;"_")</f>
        <v>20 LSN_</v>
      </c>
      <c r="S2752" s="79">
        <f>IF(db[[#This Row],[H_QTY/ CTN]]="","",SEARCH("_",db[[#This Row],[H_QTY/ CTN]]))</f>
        <v>7</v>
      </c>
      <c r="T2752" s="79">
        <f>IF(db[[#This Row],[H_QTY/ CTN]]="","",LEN(db[[#This Row],[H_QTY/ CTN]]))</f>
        <v>7</v>
      </c>
      <c r="U2752" s="78" t="str">
        <f>IF(db[[#This Row],[H_QTY/ CTN]]="","",LEFT(db[[#This Row],[H_QTY/ CTN]],db[[#This Row],[H_1]]-1))</f>
        <v>20 LSN</v>
      </c>
      <c r="V2752" s="78" t="str">
        <f>IF(NOT(db[[#This Row],[H_1]]=db[[#This Row],[H_2]]),MID(db[[#This Row],[H_QTY/ CTN]],db[[#This Row],[H_1]]+1,db[[#This Row],[H_2]]-db[[#This Row],[H_1]]-1),"")</f>
        <v/>
      </c>
      <c r="W2752" s="78" t="str">
        <f>IF(db[[#This Row],[QTY/ CTN B]]="","",LEFT(db[[#This Row],[QTY/ CTN B]],SEARCH(" ",db[[#This Row],[QTY/ CTN B]],1)-1))</f>
        <v>20</v>
      </c>
      <c r="X2752" s="78" t="str">
        <f>IF(db[[#This Row],[QTY/ CTN B]]="","",RIGHT(db[[#This Row],[QTY/ CTN B]],LEN(db[[#This Row],[QTY/ CTN B]])-SEARCH(" ",db[[#This Row],[QTY/ CTN B]],1)))</f>
        <v>LSN</v>
      </c>
      <c r="Y2752" s="78">
        <f>IF(db[[#This Row],[QTY/ CTN TG]]="",IF(db[[#This Row],[STN TG]]="","",12),LEFT(db[[#This Row],[QTY/ CTN TG]],SEARCH(" ",db[[#This Row],[QTY/ CTN TG]],1)-1))</f>
        <v>12</v>
      </c>
      <c r="Z2752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52" s="78" t="str">
        <f>IF(db[[#This Row],[STN K]]="","",IF(db[[#This Row],[STN TG]]="LSN",12,""))</f>
        <v/>
      </c>
      <c r="AB2752" s="78" t="str">
        <f>IF(db[[#This Row],[STN TG]]="LSN","PCS","")</f>
        <v/>
      </c>
      <c r="AC2752" s="78">
        <f>db[[#This Row],[QTY B]]*IF(db[[#This Row],[QTY TG]]="",1,db[[#This Row],[QTY TG]])*IF(db[[#This Row],[QTY K]]="",1,db[[#This Row],[QTY K]])</f>
        <v>240</v>
      </c>
      <c r="AD2752" s="78" t="str">
        <f>IF(db[[#This Row],[STN K]]="",IF(db[[#This Row],[STN TG]]="",db[[#This Row],[STN B]],db[[#This Row],[STN TG]]),db[[#This Row],[STN K]])</f>
        <v>PCS</v>
      </c>
      <c r="AE2752" s="78"/>
    </row>
    <row r="2753" spans="1:31" x14ac:dyDescent="0.25">
      <c r="A2753" s="78">
        <f t="shared" si="42"/>
        <v>2752</v>
      </c>
      <c r="B2753" s="79" t="str">
        <f>LOWER(SUBSTITUTE(SUBSTITUTE(SUBSTITUTE(SUBSTITUTE(SUBSTITUTE(SUBSTITUTE(SUBSTITUTE(SUBSTITUTE(db[[#This Row],[NB BM]]," ",),".",""),"-",""),"(",""),")",""),"/",""),"""",""),"+",""))</f>
        <v>stamppadherono3e2460kecil</v>
      </c>
      <c r="C2753" s="79" t="str">
        <f>LOWER(SUBSTITUTE(SUBSTITUTE(SUBSTITUTE(SUBSTITUTE(SUBSTITUTE(SUBSTITUTE(SUBSTITUTE(SUBSTITUTE(SUBSTITUTE(db[[#This Row],[NB NOTA]]," ",),".",""),"-",""),"(",""),")",""),",",""),"/",""),"""",""),"+",""))</f>
        <v>stamppadherono3e2460small</v>
      </c>
      <c r="D2753" s="79" t="str">
        <f>LOWER(SUBSTITUTE(SUBSTITUTE(SUBSTITUTE(SUBSTITUTE(SUBSTITUTE(SUBSTITUTE(SUBSTITUTE(SUBSTITUTE(SUBSTITUTE(db[[#This Row],[NB PAJAK]]," ",""),"-",""),"(",""),")",""),".",""),",",""),"/",""),"""",""),"+",""))</f>
        <v/>
      </c>
      <c r="E2753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stamppadherono3e2460kecil24lsnuntana</v>
      </c>
      <c r="F2753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stamppadherono3e2460small24lsn</v>
      </c>
      <c r="G2753" s="79" t="str">
        <f>db[[#This Row],[NB NOTA_C]]&amp;LOWER(SUBSTITUTE(SUBSTITUTE(SUBSTITUTE(SUBSTITUTE(SUBSTITUTE(SUBSTITUTE(SUBSTITUTE(SUBSTITUTE(SUBSTITUTE(db[[#This Row],[FAKTUR]]," ",),".",""),"-",""),"(",""),")",""),",",""),"/",""),"""",""),"+",""))</f>
        <v>stamppadherono3e2460smalluntana</v>
      </c>
      <c r="H2753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stamppadherono3e2460small24lsnuntana</v>
      </c>
      <c r="I2753" s="70" t="s">
        <v>7080</v>
      </c>
      <c r="J2753" s="70" t="s">
        <v>7078</v>
      </c>
      <c r="K2753" s="71"/>
      <c r="L2753" s="70" t="s">
        <v>1336</v>
      </c>
      <c r="M2753" s="80" t="e">
        <f>IF(db[[#This Row],[NB NOTA_C]]="","",COUNTIF([2]!B_MSK[concat],db[[#This Row],[NB NOTA_C]]))</f>
        <v>#REF!</v>
      </c>
      <c r="N2753" s="81" t="s">
        <v>1372</v>
      </c>
      <c r="O2753" s="79" t="s">
        <v>1431</v>
      </c>
      <c r="P2753" s="70" t="s">
        <v>2449</v>
      </c>
      <c r="Q2753" s="79"/>
      <c r="R2753" s="79" t="str">
        <f>IF(db[[#This Row],[QTY/ CTN]]="","",SUBSTITUTE(SUBSTITUTE(SUBSTITUTE(db[[#This Row],[QTY/ CTN]]," ","_",2),"(",""),")","")&amp;"_")</f>
        <v>24 LSN_</v>
      </c>
      <c r="S2753" s="79">
        <f>IF(db[[#This Row],[H_QTY/ CTN]]="","",SEARCH("_",db[[#This Row],[H_QTY/ CTN]]))</f>
        <v>7</v>
      </c>
      <c r="T2753" s="79">
        <f>IF(db[[#This Row],[H_QTY/ CTN]]="","",LEN(db[[#This Row],[H_QTY/ CTN]]))</f>
        <v>7</v>
      </c>
      <c r="U2753" s="78" t="str">
        <f>IF(db[[#This Row],[H_QTY/ CTN]]="","",LEFT(db[[#This Row],[H_QTY/ CTN]],db[[#This Row],[H_1]]-1))</f>
        <v>24 LSN</v>
      </c>
      <c r="V2753" s="78" t="str">
        <f>IF(NOT(db[[#This Row],[H_1]]=db[[#This Row],[H_2]]),MID(db[[#This Row],[H_QTY/ CTN]],db[[#This Row],[H_1]]+1,db[[#This Row],[H_2]]-db[[#This Row],[H_1]]-1),"")</f>
        <v/>
      </c>
      <c r="W2753" s="78" t="str">
        <f>IF(db[[#This Row],[QTY/ CTN B]]="","",LEFT(db[[#This Row],[QTY/ CTN B]],SEARCH(" ",db[[#This Row],[QTY/ CTN B]],1)-1))</f>
        <v>24</v>
      </c>
      <c r="X2753" s="78" t="str">
        <f>IF(db[[#This Row],[QTY/ CTN B]]="","",RIGHT(db[[#This Row],[QTY/ CTN B]],LEN(db[[#This Row],[QTY/ CTN B]])-SEARCH(" ",db[[#This Row],[QTY/ CTN B]],1)))</f>
        <v>LSN</v>
      </c>
      <c r="Y2753" s="78">
        <f>IF(db[[#This Row],[QTY/ CTN TG]]="",IF(db[[#This Row],[STN TG]]="","",12),LEFT(db[[#This Row],[QTY/ CTN TG]],SEARCH(" ",db[[#This Row],[QTY/ CTN TG]],1)-1))</f>
        <v>12</v>
      </c>
      <c r="Z2753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53" s="78" t="str">
        <f>IF(db[[#This Row],[STN K]]="","",IF(db[[#This Row],[STN TG]]="LSN",12,""))</f>
        <v/>
      </c>
      <c r="AB2753" s="78" t="str">
        <f>IF(db[[#This Row],[STN TG]]="LSN","PCS","")</f>
        <v/>
      </c>
      <c r="AC2753" s="78">
        <f>db[[#This Row],[QTY B]]*IF(db[[#This Row],[QTY TG]]="",1,db[[#This Row],[QTY TG]])*IF(db[[#This Row],[QTY K]]="",1,db[[#This Row],[QTY K]])</f>
        <v>288</v>
      </c>
      <c r="AD2753" s="78" t="str">
        <f>IF(db[[#This Row],[STN K]]="",IF(db[[#This Row],[STN TG]]="",db[[#This Row],[STN B]],db[[#This Row],[STN TG]]),db[[#This Row],[STN K]])</f>
        <v>PCS</v>
      </c>
      <c r="AE2753" s="78"/>
    </row>
    <row r="2754" spans="1:31" x14ac:dyDescent="0.25">
      <c r="A2754" s="40">
        <f t="shared" si="42"/>
        <v>2753</v>
      </c>
      <c r="B2754" s="2" t="str">
        <f>LOWER(SUBSTITUTE(SUBSTITUTE(SUBSTITUTE(SUBSTITUTE(SUBSTITUTE(SUBSTITUTE(SUBSTITUTE(SUBSTITUTE(db[[#This Row],[NB BM]]," ",),".",""),"-",""),"(",""),")",""),"/",""),"""",""),"+",""))</f>
        <v>tintastamppadjkspi12biru</v>
      </c>
      <c r="C2754" s="2" t="str">
        <f>LOWER(SUBSTITUTE(SUBSTITUTE(SUBSTITUTE(SUBSTITUTE(SUBSTITUTE(SUBSTITUTE(SUBSTITUTE(SUBSTITUTE(SUBSTITUTE(db[[#This Row],[NB NOTA]]," ",),".",""),"-",""),"(",""),")",""),",",""),"/",""),"""",""),"+",""))</f>
        <v>stamppadinkspi12bluejk</v>
      </c>
      <c r="D2754" s="2" t="str">
        <f>LOWER(SUBSTITUTE(SUBSTITUTE(SUBSTITUTE(SUBSTITUTE(SUBSTITUTE(SUBSTITUTE(SUBSTITUTE(SUBSTITUTE(SUBSTITUTE(db[[#This Row],[NB PAJAK]]," ",""),"-",""),"(",""),")",""),".",""),",",""),"/",""),"""",""),"+",""))</f>
        <v>tintastamppadjoykospi12biru</v>
      </c>
      <c r="E275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tintastamppadjkspi12biru12lsnartomoro</v>
      </c>
      <c r="F275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stamppadinkspi12bluejk12lsn</v>
      </c>
      <c r="G2754" s="2" t="str">
        <f>db[[#This Row],[NB NOTA_C]]&amp;LOWER(SUBSTITUTE(SUBSTITUTE(SUBSTITUTE(SUBSTITUTE(SUBSTITUTE(SUBSTITUTE(SUBSTITUTE(SUBSTITUTE(SUBSTITUTE(db[[#This Row],[FAKTUR]]," ",),".",""),"-",""),"(",""),")",""),",",""),"/",""),"""",""),"+",""))</f>
        <v>stamppadinkspi12bluejkartomoro</v>
      </c>
      <c r="H275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stamppadinkspi12bluejk12lsnartomoro</v>
      </c>
      <c r="I2754" s="2" t="s">
        <v>6932</v>
      </c>
      <c r="J2754" s="2" t="s">
        <v>6929</v>
      </c>
      <c r="K2754" s="25" t="s">
        <v>6931</v>
      </c>
      <c r="L2754" s="2" t="s">
        <v>1335</v>
      </c>
      <c r="M2754" s="34" t="e">
        <f>IF(db[[#This Row],[NB NOTA_C]]="","",COUNTIF([2]!B_MSK[concat],db[[#This Row],[NB NOTA_C]]))</f>
        <v>#REF!</v>
      </c>
      <c r="N2754" s="14" t="s">
        <v>1346</v>
      </c>
      <c r="O2754" s="2" t="s">
        <v>1376</v>
      </c>
      <c r="P2754" s="2" t="s">
        <v>2449</v>
      </c>
      <c r="Q2754" s="2" t="s">
        <v>6930</v>
      </c>
      <c r="R2754" s="2" t="str">
        <f>IF(db[[#This Row],[QTY/ CTN]]="","",SUBSTITUTE(SUBSTITUTE(SUBSTITUTE(db[[#This Row],[QTY/ CTN]]," ","_",2),"(",""),")","")&amp;"_")</f>
        <v>12 LSN_</v>
      </c>
      <c r="S2754" s="2">
        <f>IF(db[[#This Row],[H_QTY/ CTN]]="","",SEARCH("_",db[[#This Row],[H_QTY/ CTN]]))</f>
        <v>7</v>
      </c>
      <c r="T2754" s="2">
        <f>IF(db[[#This Row],[H_QTY/ CTN]]="","",LEN(db[[#This Row],[H_QTY/ CTN]]))</f>
        <v>7</v>
      </c>
      <c r="U2754" s="41" t="str">
        <f>IF(db[[#This Row],[H_QTY/ CTN]]="","",LEFT(db[[#This Row],[H_QTY/ CTN]],db[[#This Row],[H_1]]-1))</f>
        <v>12 LSN</v>
      </c>
      <c r="V2754" s="40" t="str">
        <f>IF(NOT(db[[#This Row],[H_1]]=db[[#This Row],[H_2]]),MID(db[[#This Row],[H_QTY/ CTN]],db[[#This Row],[H_1]]+1,db[[#This Row],[H_2]]-db[[#This Row],[H_1]]-1),"")</f>
        <v/>
      </c>
      <c r="W2754" s="40" t="str">
        <f>IF(db[[#This Row],[QTY/ CTN B]]="","",LEFT(db[[#This Row],[QTY/ CTN B]],SEARCH(" ",db[[#This Row],[QTY/ CTN B]],1)-1))</f>
        <v>12</v>
      </c>
      <c r="X2754" s="40" t="str">
        <f>IF(db[[#This Row],[QTY/ CTN B]]="","",RIGHT(db[[#This Row],[QTY/ CTN B]],LEN(db[[#This Row],[QTY/ CTN B]])-SEARCH(" ",db[[#This Row],[QTY/ CTN B]],1)))</f>
        <v>LSN</v>
      </c>
      <c r="Y2754" s="40">
        <f>IF(db[[#This Row],[QTY/ CTN TG]]="",IF(db[[#This Row],[STN TG]]="","",12),LEFT(db[[#This Row],[QTY/ CTN TG]],SEARCH(" ",db[[#This Row],[QTY/ CTN TG]],1)-1))</f>
        <v>12</v>
      </c>
      <c r="Z27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54" s="40" t="str">
        <f>IF(db[[#This Row],[STN K]]="","",IF(db[[#This Row],[STN TG]]="LSN",12,""))</f>
        <v/>
      </c>
      <c r="AB2754" s="40" t="str">
        <f>IF(db[[#This Row],[STN TG]]="LSN","PCS","")</f>
        <v/>
      </c>
      <c r="AC2754" s="40">
        <f>db[[#This Row],[QTY B]]*IF(db[[#This Row],[QTY TG]]="",1,db[[#This Row],[QTY TG]])*IF(db[[#This Row],[QTY K]]="",1,db[[#This Row],[QTY K]])</f>
        <v>144</v>
      </c>
      <c r="AD2754" s="40" t="str">
        <f>IF(db[[#This Row],[STN K]]="",IF(db[[#This Row],[STN TG]]="",db[[#This Row],[STN B]],db[[#This Row],[STN TG]]),db[[#This Row],[STN K]])</f>
        <v>PCS</v>
      </c>
      <c r="AE2754" s="40"/>
    </row>
    <row r="2755" spans="1:31" x14ac:dyDescent="0.25">
      <c r="A2755" s="40">
        <f t="shared" si="42"/>
        <v>2754</v>
      </c>
      <c r="B2755" s="2" t="str">
        <f>LOWER(SUBSTITUTE(SUBSTITUTE(SUBSTITUTE(SUBSTITUTE(SUBSTITUTE(SUBSTITUTE(SUBSTITUTE(SUBSTITUTE(db[[#This Row],[NB BM]]," ",),".",""),"-",""),"(",""),")",""),"/",""),"""",""),"+",""))</f>
        <v>stamppadjkno0</v>
      </c>
      <c r="C2755" s="2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D2755" s="2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E275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stamppadjkno018lsnartomoro</v>
      </c>
      <c r="F275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stamppadno0jk18lsn</v>
      </c>
      <c r="G2755" s="2" t="str">
        <f>db[[#This Row],[NB NOTA_C]]&amp;LOWER(SUBSTITUTE(SUBSTITUTE(SUBSTITUTE(SUBSTITUTE(SUBSTITUTE(SUBSTITUTE(SUBSTITUTE(SUBSTITUTE(SUBSTITUTE(db[[#This Row],[FAKTUR]]," ",),".",""),"-",""),"(",""),")",""),",",""),"/",""),"""",""),"+",""))</f>
        <v>stamppadno0jkartomoro</v>
      </c>
      <c r="H275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stamppadno0jk18lsnartomoro</v>
      </c>
      <c r="I2755" s="2" t="s">
        <v>661</v>
      </c>
      <c r="J2755" s="2" t="s">
        <v>662</v>
      </c>
      <c r="K2755" s="25" t="s">
        <v>1795</v>
      </c>
      <c r="L2755" s="2" t="s">
        <v>1335</v>
      </c>
      <c r="M2755" s="34" t="e">
        <f>IF(db[[#This Row],[NB NOTA_C]]="","",COUNTIF([2]!B_MSK[concat],db[[#This Row],[NB NOTA_C]]))</f>
        <v>#REF!</v>
      </c>
      <c r="N2755" s="14" t="s">
        <v>1346</v>
      </c>
      <c r="O2755" s="2" t="s">
        <v>1532</v>
      </c>
      <c r="P2755" s="2" t="s">
        <v>2449</v>
      </c>
      <c r="Q2755" s="2" t="s">
        <v>4748</v>
      </c>
      <c r="R2755" s="2" t="str">
        <f>IF(db[[#This Row],[QTY/ CTN]]="","",SUBSTITUTE(SUBSTITUTE(SUBSTITUTE(db[[#This Row],[QTY/ CTN]]," ","_",2),"(",""),")","")&amp;"_")</f>
        <v>18 LSN_</v>
      </c>
      <c r="S2755" s="2">
        <f>IF(db[[#This Row],[H_QTY/ CTN]]="","",SEARCH("_",db[[#This Row],[H_QTY/ CTN]]))</f>
        <v>7</v>
      </c>
      <c r="T2755" s="2">
        <f>IF(db[[#This Row],[H_QTY/ CTN]]="","",LEN(db[[#This Row],[H_QTY/ CTN]]))</f>
        <v>7</v>
      </c>
      <c r="U2755" s="41" t="str">
        <f>IF(db[[#This Row],[H_QTY/ CTN]]="","",LEFT(db[[#This Row],[H_QTY/ CTN]],db[[#This Row],[H_1]]-1))</f>
        <v>18 LSN</v>
      </c>
      <c r="V2755" s="40" t="str">
        <f>IF(NOT(db[[#This Row],[H_1]]=db[[#This Row],[H_2]]),MID(db[[#This Row],[H_QTY/ CTN]],db[[#This Row],[H_1]]+1,db[[#This Row],[H_2]]-db[[#This Row],[H_1]]-1),"")</f>
        <v/>
      </c>
      <c r="W2755" s="40" t="str">
        <f>IF(db[[#This Row],[QTY/ CTN B]]="","",LEFT(db[[#This Row],[QTY/ CTN B]],SEARCH(" ",db[[#This Row],[QTY/ CTN B]],1)-1))</f>
        <v>18</v>
      </c>
      <c r="X2755" s="40" t="str">
        <f>IF(db[[#This Row],[QTY/ CTN B]]="","",RIGHT(db[[#This Row],[QTY/ CTN B]],LEN(db[[#This Row],[QTY/ CTN B]])-SEARCH(" ",db[[#This Row],[QTY/ CTN B]],1)))</f>
        <v>LSN</v>
      </c>
      <c r="Y2755" s="40">
        <f>IF(db[[#This Row],[QTY/ CTN TG]]="",IF(db[[#This Row],[STN TG]]="","",12),LEFT(db[[#This Row],[QTY/ CTN TG]],SEARCH(" ",db[[#This Row],[QTY/ CTN TG]],1)-1))</f>
        <v>12</v>
      </c>
      <c r="Z27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55" s="40" t="str">
        <f>IF(db[[#This Row],[STN K]]="","",IF(db[[#This Row],[STN TG]]="LSN",12,""))</f>
        <v/>
      </c>
      <c r="AB2755" s="40" t="str">
        <f>IF(db[[#This Row],[STN TG]]="LSN","PCS","")</f>
        <v/>
      </c>
      <c r="AC2755" s="40">
        <f>db[[#This Row],[QTY B]]*IF(db[[#This Row],[QTY TG]]="",1,db[[#This Row],[QTY TG]])*IF(db[[#This Row],[QTY K]]="",1,db[[#This Row],[QTY K]])</f>
        <v>216</v>
      </c>
      <c r="AD2755" s="40" t="str">
        <f>IF(db[[#This Row],[STN K]]="",IF(db[[#This Row],[STN TG]]="",db[[#This Row],[STN B]],db[[#This Row],[STN TG]]),db[[#This Row],[STN K]])</f>
        <v>PCS</v>
      </c>
      <c r="AE2755" s="40"/>
    </row>
    <row r="2756" spans="1:31" x14ac:dyDescent="0.25">
      <c r="A2756" s="40">
        <f t="shared" si="42"/>
        <v>2755</v>
      </c>
      <c r="B2756" s="5" t="str">
        <f>LOWER(SUBSTITUTE(SUBSTITUTE(SUBSTITUTE(SUBSTITUTE(SUBSTITUTE(SUBSTITUTE(SUBSTITUTE(SUBSTITUTE(db[[#This Row],[NB BM]]," ",),".",""),"-",""),"(",""),")",""),"/",""),"""",""),"+",""))</f>
        <v>stamppadjkno00</v>
      </c>
      <c r="C2756" s="5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D2756" s="5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E275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stamppadjkno0024pak2lsnartomoro</v>
      </c>
      <c r="F275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stamppadno00jk24pak2lsn</v>
      </c>
      <c r="G2756" s="5" t="str">
        <f>db[[#This Row],[NB NOTA_C]]&amp;LOWER(SUBSTITUTE(SUBSTITUTE(SUBSTITUTE(SUBSTITUTE(SUBSTITUTE(SUBSTITUTE(SUBSTITUTE(SUBSTITUTE(SUBSTITUTE(db[[#This Row],[FAKTUR]]," ",),".",""),"-",""),"(",""),")",""),",",""),"/",""),"""",""),"+",""))</f>
        <v>stamppadno00jkartomoro</v>
      </c>
      <c r="H275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stamppadno00jk24pak2lsnartomoro</v>
      </c>
      <c r="I2756" s="2" t="s">
        <v>1793</v>
      </c>
      <c r="J2756" s="2" t="s">
        <v>1792</v>
      </c>
      <c r="K2756" s="25" t="s">
        <v>1794</v>
      </c>
      <c r="L2756" s="2" t="s">
        <v>1335</v>
      </c>
      <c r="M2756" s="11" t="e">
        <f>IF(db[[#This Row],[NB NOTA_C]]="","",COUNTIF([2]!B_MSK[concat],db[[#This Row],[NB NOTA_C]]))</f>
        <v>#REF!</v>
      </c>
      <c r="N2756" s="9" t="s">
        <v>1346</v>
      </c>
      <c r="O2756" s="5" t="s">
        <v>6505</v>
      </c>
      <c r="P2756" s="2" t="s">
        <v>2449</v>
      </c>
      <c r="R2756" s="2" t="str">
        <f>IF(db[[#This Row],[QTY/ CTN]]="","",SUBSTITUTE(SUBSTITUTE(SUBSTITUTE(db[[#This Row],[QTY/ CTN]]," ","_",2),"(",""),")","")&amp;"_")</f>
        <v>24 PAK_2 LSN_</v>
      </c>
      <c r="S2756" s="2">
        <f>IF(db[[#This Row],[H_QTY/ CTN]]="","",SEARCH("_",db[[#This Row],[H_QTY/ CTN]]))</f>
        <v>7</v>
      </c>
      <c r="T2756" s="2">
        <f>IF(db[[#This Row],[H_QTY/ CTN]]="","",LEN(db[[#This Row],[H_QTY/ CTN]]))</f>
        <v>13</v>
      </c>
      <c r="U2756" s="41" t="str">
        <f>IF(db[[#This Row],[H_QTY/ CTN]]="","",LEFT(db[[#This Row],[H_QTY/ CTN]],db[[#This Row],[H_1]]-1))</f>
        <v>24 PAK</v>
      </c>
      <c r="V2756" s="40" t="str">
        <f>IF(NOT(db[[#This Row],[H_1]]=db[[#This Row],[H_2]]),MID(db[[#This Row],[H_QTY/ CTN]],db[[#This Row],[H_1]]+1,db[[#This Row],[H_2]]-db[[#This Row],[H_1]]-1),"")</f>
        <v>2 LSN</v>
      </c>
      <c r="W2756" s="40" t="str">
        <f>IF(db[[#This Row],[QTY/ CTN B]]="","",LEFT(db[[#This Row],[QTY/ CTN B]],SEARCH(" ",db[[#This Row],[QTY/ CTN B]],1)-1))</f>
        <v>24</v>
      </c>
      <c r="X2756" s="40" t="str">
        <f>IF(db[[#This Row],[QTY/ CTN B]]="","",RIGHT(db[[#This Row],[QTY/ CTN B]],LEN(db[[#This Row],[QTY/ CTN B]])-SEARCH(" ",db[[#This Row],[QTY/ CTN B]],1)))</f>
        <v>PAK</v>
      </c>
      <c r="Y2756" s="40" t="str">
        <f>IF(db[[#This Row],[QTY/ CTN TG]]="",IF(db[[#This Row],[STN TG]]="","",12),LEFT(db[[#This Row],[QTY/ CTN TG]],SEARCH(" ",db[[#This Row],[QTY/ CTN TG]],1)-1))</f>
        <v>2</v>
      </c>
      <c r="Z27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756" s="40">
        <f>IF(db[[#This Row],[STN K]]="","",IF(db[[#This Row],[STN TG]]="LSN",12,""))</f>
        <v>12</v>
      </c>
      <c r="AB2756" s="40" t="str">
        <f>IF(db[[#This Row],[STN TG]]="LSN","PCS","")</f>
        <v>PCS</v>
      </c>
      <c r="AC2756" s="40">
        <f>db[[#This Row],[QTY B]]*IF(db[[#This Row],[QTY TG]]="",1,db[[#This Row],[QTY TG]])*IF(db[[#This Row],[QTY K]]="",1,db[[#This Row],[QTY K]])</f>
        <v>576</v>
      </c>
      <c r="AD2756" s="40" t="str">
        <f>IF(db[[#This Row],[STN K]]="",IF(db[[#This Row],[STN TG]]="",db[[#This Row],[STN B]],db[[#This Row],[STN TG]]),db[[#This Row],[STN K]])</f>
        <v>PCS</v>
      </c>
      <c r="AE2756" s="40"/>
    </row>
    <row r="2757" spans="1:31" x14ac:dyDescent="0.25">
      <c r="A2757" s="40">
        <f t="shared" si="42"/>
        <v>2756</v>
      </c>
      <c r="B2757" s="2" t="str">
        <f>LOWER(SUBSTITUTE(SUBSTITUTE(SUBSTITUTE(SUBSTITUTE(SUBSTITUTE(SUBSTITUTE(SUBSTITUTE(SUBSTITUTE(db[[#This Row],[NB BM]]," ",),".",""),"-",""),"(",""),")",""),"/",""),"""",""),"+",""))</f>
        <v>stamppadjk1</v>
      </c>
      <c r="C2757" s="2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D2757" s="2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E275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stamppadjk118lsnartomoro</v>
      </c>
      <c r="F275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stamppadno1jk18lsn</v>
      </c>
      <c r="G2757" s="2" t="str">
        <f>db[[#This Row],[NB NOTA_C]]&amp;LOWER(SUBSTITUTE(SUBSTITUTE(SUBSTITUTE(SUBSTITUTE(SUBSTITUTE(SUBSTITUTE(SUBSTITUTE(SUBSTITUTE(SUBSTITUTE(db[[#This Row],[FAKTUR]]," ",),".",""),"-",""),"(",""),")",""),",",""),"/",""),"""",""),"+",""))</f>
        <v>stamppadno1jkartomoro</v>
      </c>
      <c r="H275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stamppadno1jk18lsnartomoro</v>
      </c>
      <c r="I2757" s="2" t="s">
        <v>663</v>
      </c>
      <c r="J2757" s="2" t="s">
        <v>664</v>
      </c>
      <c r="K2757" s="25" t="s">
        <v>1796</v>
      </c>
      <c r="L2757" s="2" t="s">
        <v>1335</v>
      </c>
      <c r="M2757" s="34" t="e">
        <f>IF(db[[#This Row],[NB NOTA_C]]="","",COUNTIF([2]!B_MSK[concat],db[[#This Row],[NB NOTA_C]]))</f>
        <v>#REF!</v>
      </c>
      <c r="N2757" s="14" t="s">
        <v>1346</v>
      </c>
      <c r="O2757" s="2" t="s">
        <v>1532</v>
      </c>
      <c r="P2757" s="2" t="s">
        <v>2449</v>
      </c>
      <c r="Q2757" s="2" t="s">
        <v>4749</v>
      </c>
      <c r="R2757" s="2" t="str">
        <f>IF(db[[#This Row],[QTY/ CTN]]="","",SUBSTITUTE(SUBSTITUTE(SUBSTITUTE(db[[#This Row],[QTY/ CTN]]," ","_",2),"(",""),")","")&amp;"_")</f>
        <v>18 LSN_</v>
      </c>
      <c r="S2757" s="2">
        <f>IF(db[[#This Row],[H_QTY/ CTN]]="","",SEARCH("_",db[[#This Row],[H_QTY/ CTN]]))</f>
        <v>7</v>
      </c>
      <c r="T2757" s="2">
        <f>IF(db[[#This Row],[H_QTY/ CTN]]="","",LEN(db[[#This Row],[H_QTY/ CTN]]))</f>
        <v>7</v>
      </c>
      <c r="U2757" s="41" t="str">
        <f>IF(db[[#This Row],[H_QTY/ CTN]]="","",LEFT(db[[#This Row],[H_QTY/ CTN]],db[[#This Row],[H_1]]-1))</f>
        <v>18 LSN</v>
      </c>
      <c r="V2757" s="40" t="str">
        <f>IF(NOT(db[[#This Row],[H_1]]=db[[#This Row],[H_2]]),MID(db[[#This Row],[H_QTY/ CTN]],db[[#This Row],[H_1]]+1,db[[#This Row],[H_2]]-db[[#This Row],[H_1]]-1),"")</f>
        <v/>
      </c>
      <c r="W2757" s="40" t="str">
        <f>IF(db[[#This Row],[QTY/ CTN B]]="","",LEFT(db[[#This Row],[QTY/ CTN B]],SEARCH(" ",db[[#This Row],[QTY/ CTN B]],1)-1))</f>
        <v>18</v>
      </c>
      <c r="X2757" s="40" t="str">
        <f>IF(db[[#This Row],[QTY/ CTN B]]="","",RIGHT(db[[#This Row],[QTY/ CTN B]],LEN(db[[#This Row],[QTY/ CTN B]])-SEARCH(" ",db[[#This Row],[QTY/ CTN B]],1)))</f>
        <v>LSN</v>
      </c>
      <c r="Y2757" s="40">
        <f>IF(db[[#This Row],[QTY/ CTN TG]]="",IF(db[[#This Row],[STN TG]]="","",12),LEFT(db[[#This Row],[QTY/ CTN TG]],SEARCH(" ",db[[#This Row],[QTY/ CTN TG]],1)-1))</f>
        <v>12</v>
      </c>
      <c r="Z27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57" s="40" t="str">
        <f>IF(db[[#This Row],[STN K]]="","",IF(db[[#This Row],[STN TG]]="LSN",12,""))</f>
        <v/>
      </c>
      <c r="AB2757" s="40" t="str">
        <f>IF(db[[#This Row],[STN TG]]="LSN","PCS","")</f>
        <v/>
      </c>
      <c r="AC2757" s="40">
        <f>db[[#This Row],[QTY B]]*IF(db[[#This Row],[QTY TG]]="",1,db[[#This Row],[QTY TG]])*IF(db[[#This Row],[QTY K]]="",1,db[[#This Row],[QTY K]])</f>
        <v>216</v>
      </c>
      <c r="AD2757" s="40" t="str">
        <f>IF(db[[#This Row],[STN K]]="",IF(db[[#This Row],[STN TG]]="",db[[#This Row],[STN B]],db[[#This Row],[STN TG]]),db[[#This Row],[STN K]])</f>
        <v>PCS</v>
      </c>
      <c r="AE2757" s="40"/>
    </row>
    <row r="2758" spans="1:31" x14ac:dyDescent="0.25">
      <c r="A2758" s="40">
        <f t="shared" si="42"/>
        <v>2757</v>
      </c>
      <c r="B2758" s="5" t="str">
        <f>LOWER(SUBSTITUTE(SUBSTITUTE(SUBSTITUTE(SUBSTITUTE(SUBSTITUTE(SUBSTITUTE(SUBSTITUTE(SUBSTITUTE(db[[#This Row],[NB BM]]," ",),".",""),"-",""),"(",""),")",""),"/",""),"""",""),"+",""))</f>
        <v>staplerjkhd10m</v>
      </c>
      <c r="C2758" s="5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D2758" s="5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E275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staplerjkhd10m25lsnartomoro</v>
      </c>
      <c r="F275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staplerhd10mjk25lsn</v>
      </c>
      <c r="G2758" s="5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staplerhd10mjkartomoro</v>
      </c>
      <c r="H275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staplerhd10mjk25lsnartomoro</v>
      </c>
      <c r="I2758" s="2" t="s">
        <v>665</v>
      </c>
      <c r="J2758" s="2" t="s">
        <v>1776</v>
      </c>
      <c r="K2758" s="14" t="s">
        <v>1773</v>
      </c>
      <c r="L2758" s="2" t="s">
        <v>1335</v>
      </c>
      <c r="M2758" s="34" t="e">
        <f>IF(db[[#This Row],[NB NOTA_C]]="","",COUNTIF([2]!B_MSK[concat],db[[#This Row],[NB NOTA_C]]))</f>
        <v>#REF!</v>
      </c>
      <c r="N2758" s="9" t="s">
        <v>1346</v>
      </c>
      <c r="O2758" s="5" t="s">
        <v>1439</v>
      </c>
      <c r="P2758" s="2" t="s">
        <v>2450</v>
      </c>
      <c r="R2758" s="2" t="str">
        <f>IF(db[[#This Row],[QTY/ CTN]]="","",SUBSTITUTE(SUBSTITUTE(SUBSTITUTE(db[[#This Row],[QTY/ CTN]]," ","_",2),"(",""),")","")&amp;"_")</f>
        <v>25 LSN_</v>
      </c>
      <c r="S2758" s="2">
        <f>IF(db[[#This Row],[H_QTY/ CTN]]="","",SEARCH("_",db[[#This Row],[H_QTY/ CTN]]))</f>
        <v>7</v>
      </c>
      <c r="T2758" s="2">
        <f>IF(db[[#This Row],[H_QTY/ CTN]]="","",LEN(db[[#This Row],[H_QTY/ CTN]]))</f>
        <v>7</v>
      </c>
      <c r="U2758" s="41" t="str">
        <f>IF(db[[#This Row],[H_QTY/ CTN]]="","",LEFT(db[[#This Row],[H_QTY/ CTN]],db[[#This Row],[H_1]]-1))</f>
        <v>25 LSN</v>
      </c>
      <c r="V2758" s="40" t="str">
        <f>IF(NOT(db[[#This Row],[H_1]]=db[[#This Row],[H_2]]),MID(db[[#This Row],[H_QTY/ CTN]],db[[#This Row],[H_1]]+1,db[[#This Row],[H_2]]-db[[#This Row],[H_1]]-1),"")</f>
        <v/>
      </c>
      <c r="W2758" s="40" t="str">
        <f>IF(db[[#This Row],[QTY/ CTN B]]="","",LEFT(db[[#This Row],[QTY/ CTN B]],SEARCH(" ",db[[#This Row],[QTY/ CTN B]],1)-1))</f>
        <v>25</v>
      </c>
      <c r="X2758" s="40" t="str">
        <f>IF(db[[#This Row],[QTY/ CTN B]]="","",RIGHT(db[[#This Row],[QTY/ CTN B]],LEN(db[[#This Row],[QTY/ CTN B]])-SEARCH(" ",db[[#This Row],[QTY/ CTN B]],1)))</f>
        <v>LSN</v>
      </c>
      <c r="Y2758" s="40">
        <f>IF(db[[#This Row],[QTY/ CTN TG]]="",IF(db[[#This Row],[STN TG]]="","",12),LEFT(db[[#This Row],[QTY/ CTN TG]],SEARCH(" ",db[[#This Row],[QTY/ CTN TG]],1)-1))</f>
        <v>12</v>
      </c>
      <c r="Z27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58" s="40" t="str">
        <f>IF(db[[#This Row],[STN K]]="","",IF(db[[#This Row],[STN TG]]="LSN",12,""))</f>
        <v/>
      </c>
      <c r="AB2758" s="40" t="str">
        <f>IF(db[[#This Row],[STN TG]]="LSN","PCS","")</f>
        <v/>
      </c>
      <c r="AC2758" s="40">
        <f>db[[#This Row],[QTY B]]*IF(db[[#This Row],[QTY TG]]="",1,db[[#This Row],[QTY TG]])*IF(db[[#This Row],[QTY K]]="",1,db[[#This Row],[QTY K]])</f>
        <v>300</v>
      </c>
      <c r="AD2758" s="40" t="str">
        <f>IF(db[[#This Row],[STN K]]="",IF(db[[#This Row],[STN TG]]="",db[[#This Row],[STN B]],db[[#This Row],[STN TG]]),db[[#This Row],[STN K]])</f>
        <v>PCS</v>
      </c>
      <c r="AE2758" s="40"/>
    </row>
    <row r="2759" spans="1:31" x14ac:dyDescent="0.25">
      <c r="A2759" s="40">
        <f t="shared" si="42"/>
        <v>2758</v>
      </c>
      <c r="B2759" s="5" t="str">
        <f>LOWER(SUBSTITUTE(SUBSTITUTE(SUBSTITUTE(SUBSTITUTE(SUBSTITUTE(SUBSTITUTE(SUBSTITUTE(SUBSTITUTE(db[[#This Row],[NB BM]]," ",),".",""),"-",""),"(",""),")",""),"/",""),"""",""),"+",""))</f>
        <v>staplerjkhd10mp</v>
      </c>
      <c r="C2759" s="5" t="str">
        <f>LOWER(SUBSTITUTE(SUBSTITUTE(SUBSTITUTE(SUBSTITUTE(SUBSTITUTE(SUBSTITUTE(SUBSTITUTE(SUBSTITUTE(SUBSTITUTE(db[[#This Row],[NB NOTA]]," ",),".",""),"-",""),"(",""),")",""),",",""),"/",""),"""",""),"+",""))</f>
        <v>staplerhd10mpjk</v>
      </c>
      <c r="D2759" s="5" t="str">
        <f>LOWER(SUBSTITUTE(SUBSTITUTE(SUBSTITUTE(SUBSTITUTE(SUBSTITUTE(SUBSTITUTE(SUBSTITUTE(SUBSTITUTE(SUBSTITUTE(db[[#This Row],[NB PAJAK]]," ",""),"-",""),"(",""),")",""),".",""),",",""),"/",""),"""",""),"+",""))</f>
        <v>staplerjoykohd10mp</v>
      </c>
      <c r="E275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staplerjkhd10mp25lsnartomoro</v>
      </c>
      <c r="F275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staplerhd10mpjk25lsn</v>
      </c>
      <c r="G2759" s="5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staplerhd10mpjkartomoro</v>
      </c>
      <c r="H275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staplerhd10mpjk25lsnartomoro</v>
      </c>
      <c r="I2759" s="2" t="s">
        <v>4710</v>
      </c>
      <c r="J2759" s="2" t="s">
        <v>4711</v>
      </c>
      <c r="K2759" s="14" t="s">
        <v>4712</v>
      </c>
      <c r="L2759" s="2" t="s">
        <v>1335</v>
      </c>
      <c r="M2759" s="34" t="e">
        <f>IF(db[[#This Row],[NB NOTA_C]]="","",COUNTIF([2]!B_MSK[concat],db[[#This Row],[NB NOTA_C]]))</f>
        <v>#REF!</v>
      </c>
      <c r="N2759" s="9" t="s">
        <v>1346</v>
      </c>
      <c r="O2759" s="5" t="s">
        <v>1439</v>
      </c>
      <c r="P2759" s="2" t="s">
        <v>2450</v>
      </c>
      <c r="Q2759" s="2" t="s">
        <v>4713</v>
      </c>
      <c r="R2759" s="2" t="str">
        <f>IF(db[[#This Row],[QTY/ CTN]]="","",SUBSTITUTE(SUBSTITUTE(SUBSTITUTE(db[[#This Row],[QTY/ CTN]]," ","_",2),"(",""),")","")&amp;"_")</f>
        <v>25 LSN_</v>
      </c>
      <c r="S2759" s="2">
        <f>IF(db[[#This Row],[H_QTY/ CTN]]="","",SEARCH("_",db[[#This Row],[H_QTY/ CTN]]))</f>
        <v>7</v>
      </c>
      <c r="T2759" s="2">
        <f>IF(db[[#This Row],[H_QTY/ CTN]]="","",LEN(db[[#This Row],[H_QTY/ CTN]]))</f>
        <v>7</v>
      </c>
      <c r="U2759" s="41" t="str">
        <f>IF(db[[#This Row],[H_QTY/ CTN]]="","",LEFT(db[[#This Row],[H_QTY/ CTN]],db[[#This Row],[H_1]]-1))</f>
        <v>25 LSN</v>
      </c>
      <c r="V2759" s="40" t="str">
        <f>IF(NOT(db[[#This Row],[H_1]]=db[[#This Row],[H_2]]),MID(db[[#This Row],[H_QTY/ CTN]],db[[#This Row],[H_1]]+1,db[[#This Row],[H_2]]-db[[#This Row],[H_1]]-1),"")</f>
        <v/>
      </c>
      <c r="W2759" s="40" t="str">
        <f>IF(db[[#This Row],[QTY/ CTN B]]="","",LEFT(db[[#This Row],[QTY/ CTN B]],SEARCH(" ",db[[#This Row],[QTY/ CTN B]],1)-1))</f>
        <v>25</v>
      </c>
      <c r="X2759" s="40" t="str">
        <f>IF(db[[#This Row],[QTY/ CTN B]]="","",RIGHT(db[[#This Row],[QTY/ CTN B]],LEN(db[[#This Row],[QTY/ CTN B]])-SEARCH(" ",db[[#This Row],[QTY/ CTN B]],1)))</f>
        <v>LSN</v>
      </c>
      <c r="Y2759" s="40">
        <f>IF(db[[#This Row],[QTY/ CTN TG]]="",IF(db[[#This Row],[STN TG]]="","",12),LEFT(db[[#This Row],[QTY/ CTN TG]],SEARCH(" ",db[[#This Row],[QTY/ CTN TG]],1)-1))</f>
        <v>12</v>
      </c>
      <c r="Z27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59" s="40" t="str">
        <f>IF(db[[#This Row],[STN K]]="","",IF(db[[#This Row],[STN TG]]="LSN",12,""))</f>
        <v/>
      </c>
      <c r="AB2759" s="40" t="str">
        <f>IF(db[[#This Row],[STN TG]]="LSN","PCS","")</f>
        <v/>
      </c>
      <c r="AC2759" s="40">
        <f>db[[#This Row],[QTY B]]*IF(db[[#This Row],[QTY TG]]="",1,db[[#This Row],[QTY TG]])*IF(db[[#This Row],[QTY K]]="",1,db[[#This Row],[QTY K]])</f>
        <v>300</v>
      </c>
      <c r="AD2759" s="40" t="str">
        <f>IF(db[[#This Row],[STN K]]="",IF(db[[#This Row],[STN TG]]="",db[[#This Row],[STN B]],db[[#This Row],[STN TG]]),db[[#This Row],[STN K]])</f>
        <v>PCS</v>
      </c>
      <c r="AE2759" s="40"/>
    </row>
    <row r="2760" spans="1:31" x14ac:dyDescent="0.25">
      <c r="A2760" s="40">
        <f t="shared" si="42"/>
        <v>2759</v>
      </c>
      <c r="B2760" s="5" t="str">
        <f>LOWER(SUBSTITUTE(SUBSTITUTE(SUBSTITUTE(SUBSTITUTE(SUBSTITUTE(SUBSTITUTE(SUBSTITUTE(SUBSTITUTE(db[[#This Row],[NB BM]]," ",),".",""),"-",""),"(",""),")",""),"/",""),"""",""),"+",""))</f>
        <v>staplerjkhd10d</v>
      </c>
      <c r="C2760" s="5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D2760" s="5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E276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staplerjkhd10d24box10pcsartomoro</v>
      </c>
      <c r="F276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staplerhd10djk24box10pcs</v>
      </c>
      <c r="G2760" s="5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staplerhd10djkartomoro</v>
      </c>
      <c r="H276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staplerhd10djk24box10pcsartomoro</v>
      </c>
      <c r="I2760" s="2" t="s">
        <v>3319</v>
      </c>
      <c r="J2760" s="2" t="s">
        <v>3196</v>
      </c>
      <c r="K2760" s="14" t="s">
        <v>3197</v>
      </c>
      <c r="L2760" s="2" t="s">
        <v>1335</v>
      </c>
      <c r="M2760" s="33" t="e">
        <f>IF(db[[#This Row],[NB NOTA_C]]="","",COUNTIF([2]!B_MSK[concat],db[[#This Row],[NB NOTA_C]]))</f>
        <v>#REF!</v>
      </c>
      <c r="N2760" s="9" t="s">
        <v>1346</v>
      </c>
      <c r="O2760" s="5" t="s">
        <v>3213</v>
      </c>
      <c r="P2760" s="2" t="s">
        <v>2450</v>
      </c>
      <c r="Q2760" s="5" t="s">
        <v>5425</v>
      </c>
      <c r="R2760" s="5" t="str">
        <f>IF(db[[#This Row],[QTY/ CTN]]="","",SUBSTITUTE(SUBSTITUTE(SUBSTITUTE(db[[#This Row],[QTY/ CTN]]," ","_",2),"(",""),")","")&amp;"_")</f>
        <v>24 BOX_10 PCS_</v>
      </c>
      <c r="S2760" s="5">
        <f>IF(db[[#This Row],[H_QTY/ CTN]]="","",SEARCH("_",db[[#This Row],[H_QTY/ CTN]]))</f>
        <v>7</v>
      </c>
      <c r="T2760" s="5">
        <f>IF(db[[#This Row],[H_QTY/ CTN]]="","",LEN(db[[#This Row],[H_QTY/ CTN]]))</f>
        <v>14</v>
      </c>
      <c r="U2760" s="40" t="str">
        <f>IF(db[[#This Row],[H_QTY/ CTN]]="","",LEFT(db[[#This Row],[H_QTY/ CTN]],db[[#This Row],[H_1]]-1))</f>
        <v>24 BOX</v>
      </c>
      <c r="V2760" s="40" t="str">
        <f>IF(NOT(db[[#This Row],[H_1]]=db[[#This Row],[H_2]]),MID(db[[#This Row],[H_QTY/ CTN]],db[[#This Row],[H_1]]+1,db[[#This Row],[H_2]]-db[[#This Row],[H_1]]-1),"")</f>
        <v>10 PCS</v>
      </c>
      <c r="W2760" s="40" t="str">
        <f>IF(db[[#This Row],[QTY/ CTN B]]="","",LEFT(db[[#This Row],[QTY/ CTN B]],SEARCH(" ",db[[#This Row],[QTY/ CTN B]],1)-1))</f>
        <v>24</v>
      </c>
      <c r="X2760" s="40" t="str">
        <f>IF(db[[#This Row],[QTY/ CTN B]]="","",RIGHT(db[[#This Row],[QTY/ CTN B]],LEN(db[[#This Row],[QTY/ CTN B]])-SEARCH(" ",db[[#This Row],[QTY/ CTN B]],1)))</f>
        <v>BOX</v>
      </c>
      <c r="Y2760" s="40" t="str">
        <f>IF(db[[#This Row],[QTY/ CTN TG]]="",IF(db[[#This Row],[STN TG]]="","",12),LEFT(db[[#This Row],[QTY/ CTN TG]],SEARCH(" ",db[[#This Row],[QTY/ CTN TG]],1)-1))</f>
        <v>10</v>
      </c>
      <c r="Z27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60" s="40" t="str">
        <f>IF(db[[#This Row],[STN K]]="","",IF(db[[#This Row],[STN TG]]="LSN",12,""))</f>
        <v/>
      </c>
      <c r="AB2760" s="40" t="str">
        <f>IF(db[[#This Row],[STN TG]]="LSN","PCS","")</f>
        <v/>
      </c>
      <c r="AC2760" s="40">
        <f>db[[#This Row],[QTY B]]*IF(db[[#This Row],[QTY TG]]="",1,db[[#This Row],[QTY TG]])*IF(db[[#This Row],[QTY K]]="",1,db[[#This Row],[QTY K]])</f>
        <v>240</v>
      </c>
      <c r="AD2760" s="40" t="str">
        <f>IF(db[[#This Row],[STN K]]="",IF(db[[#This Row],[STN TG]]="",db[[#This Row],[STN B]],db[[#This Row],[STN TG]]),db[[#This Row],[STN K]])</f>
        <v>PCS</v>
      </c>
      <c r="AE2760" s="40"/>
    </row>
    <row r="2761" spans="1:31" x14ac:dyDescent="0.25">
      <c r="A2761" s="40">
        <f t="shared" si="42"/>
        <v>2760</v>
      </c>
      <c r="B2761" s="2" t="str">
        <f>LOWER(SUBSTITUTE(SUBSTITUTE(SUBSTITUTE(SUBSTITUTE(SUBSTITUTE(SUBSTITUTE(SUBSTITUTE(SUBSTITUTE(db[[#This Row],[NB BM]]," ",),".",""),"-",""),"(",""),")",""),"/",""),"""",""),"+",""))</f>
        <v>staplerjkhd10</v>
      </c>
      <c r="C2761" s="2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D2761" s="2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E276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staplerjkhd1020lsnartomoro</v>
      </c>
      <c r="F276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staplerhd10jk20lsn</v>
      </c>
      <c r="G2761" s="2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staplerhd10jkartomoro</v>
      </c>
      <c r="H276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staplerhd10jk20lsnartomoro</v>
      </c>
      <c r="I2761" s="2" t="s">
        <v>666</v>
      </c>
      <c r="J2761" s="2" t="s">
        <v>667</v>
      </c>
      <c r="K2761" s="1" t="s">
        <v>668</v>
      </c>
      <c r="L2761" s="2" t="s">
        <v>1335</v>
      </c>
      <c r="M2761" s="34" t="e">
        <f>IF(db[[#This Row],[NB NOTA_C]]="","",COUNTIF([2]!B_MSK[concat],db[[#This Row],[NB NOTA_C]]))</f>
        <v>#REF!</v>
      </c>
      <c r="N2761" s="14" t="s">
        <v>1346</v>
      </c>
      <c r="O2761" s="2" t="s">
        <v>1428</v>
      </c>
      <c r="P2761" s="2" t="s">
        <v>2450</v>
      </c>
      <c r="Q2761" s="39" t="s">
        <v>4428</v>
      </c>
      <c r="R2761" s="2" t="str">
        <f>IF(db[[#This Row],[QTY/ CTN]]="","",SUBSTITUTE(SUBSTITUTE(SUBSTITUTE(db[[#This Row],[QTY/ CTN]]," ","_",2),"(",""),")","")&amp;"_")</f>
        <v>20 LSN_</v>
      </c>
      <c r="S2761" s="2">
        <f>IF(db[[#This Row],[H_QTY/ CTN]]="","",SEARCH("_",db[[#This Row],[H_QTY/ CTN]]))</f>
        <v>7</v>
      </c>
      <c r="T2761" s="2">
        <f>IF(db[[#This Row],[H_QTY/ CTN]]="","",LEN(db[[#This Row],[H_QTY/ CTN]]))</f>
        <v>7</v>
      </c>
      <c r="U2761" s="41" t="str">
        <f>IF(db[[#This Row],[H_QTY/ CTN]]="","",LEFT(db[[#This Row],[H_QTY/ CTN]],db[[#This Row],[H_1]]-1))</f>
        <v>20 LSN</v>
      </c>
      <c r="V2761" s="40" t="str">
        <f>IF(NOT(db[[#This Row],[H_1]]=db[[#This Row],[H_2]]),MID(db[[#This Row],[H_QTY/ CTN]],db[[#This Row],[H_1]]+1,db[[#This Row],[H_2]]-db[[#This Row],[H_1]]-1),"")</f>
        <v/>
      </c>
      <c r="W2761" s="40" t="str">
        <f>IF(db[[#This Row],[QTY/ CTN B]]="","",LEFT(db[[#This Row],[QTY/ CTN B]],SEARCH(" ",db[[#This Row],[QTY/ CTN B]],1)-1))</f>
        <v>20</v>
      </c>
      <c r="X2761" s="40" t="str">
        <f>IF(db[[#This Row],[QTY/ CTN B]]="","",RIGHT(db[[#This Row],[QTY/ CTN B]],LEN(db[[#This Row],[QTY/ CTN B]])-SEARCH(" ",db[[#This Row],[QTY/ CTN B]],1)))</f>
        <v>LSN</v>
      </c>
      <c r="Y2761" s="40">
        <f>IF(db[[#This Row],[QTY/ CTN TG]]="",IF(db[[#This Row],[STN TG]]="","",12),LEFT(db[[#This Row],[QTY/ CTN TG]],SEARCH(" ",db[[#This Row],[QTY/ CTN TG]],1)-1))</f>
        <v>12</v>
      </c>
      <c r="Z27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61" s="40" t="str">
        <f>IF(db[[#This Row],[STN K]]="","",IF(db[[#This Row],[STN TG]]="LSN",12,""))</f>
        <v/>
      </c>
      <c r="AB2761" s="40" t="str">
        <f>IF(db[[#This Row],[STN TG]]="LSN","PCS","")</f>
        <v/>
      </c>
      <c r="AC2761" s="40">
        <f>db[[#This Row],[QTY B]]*IF(db[[#This Row],[QTY TG]]="",1,db[[#This Row],[QTY TG]])*IF(db[[#This Row],[QTY K]]="",1,db[[#This Row],[QTY K]])</f>
        <v>240</v>
      </c>
      <c r="AD2761" s="40" t="str">
        <f>IF(db[[#This Row],[STN K]]="",IF(db[[#This Row],[STN TG]]="",db[[#This Row],[STN B]],db[[#This Row],[STN TG]]),db[[#This Row],[STN K]])</f>
        <v>PCS</v>
      </c>
      <c r="AE2761" s="40"/>
    </row>
    <row r="2762" spans="1:31" x14ac:dyDescent="0.25">
      <c r="A2762" s="40">
        <f t="shared" si="42"/>
        <v>2761</v>
      </c>
      <c r="B2762" s="2" t="str">
        <f>LOWER(SUBSTITUTE(SUBSTITUTE(SUBSTITUTE(SUBSTITUTE(SUBSTITUTE(SUBSTITUTE(SUBSTITUTE(SUBSTITUTE(db[[#This Row],[NB BM]]," ",),".",""),"-",""),"(",""),")",""),"/",""),"""",""),"+",""))</f>
        <v>staplerjkhd10cl</v>
      </c>
      <c r="C2762" s="2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D2762" s="2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E276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staplerjkhd10cl20lsnartomoro</v>
      </c>
      <c r="F276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staplerhd10cljk20lsn</v>
      </c>
      <c r="G2762" s="2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staplerhd10cljkartomoro</v>
      </c>
      <c r="H276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staplerhd10cljk20lsnartomoro</v>
      </c>
      <c r="I2762" s="2" t="s">
        <v>669</v>
      </c>
      <c r="J2762" s="2" t="s">
        <v>670</v>
      </c>
      <c r="K2762" s="14" t="s">
        <v>671</v>
      </c>
      <c r="L2762" s="2" t="s">
        <v>1335</v>
      </c>
      <c r="M2762" s="34" t="e">
        <f>IF(db[[#This Row],[NB NOTA_C]]="","",COUNTIF([2]!B_MSK[concat],db[[#This Row],[NB NOTA_C]]))</f>
        <v>#REF!</v>
      </c>
      <c r="N2762" s="14" t="s">
        <v>1346</v>
      </c>
      <c r="O2762" s="2" t="s">
        <v>1428</v>
      </c>
      <c r="P2762" s="2" t="s">
        <v>2450</v>
      </c>
      <c r="Q2762" s="2" t="s">
        <v>4549</v>
      </c>
      <c r="R2762" s="2" t="str">
        <f>IF(db[[#This Row],[QTY/ CTN]]="","",SUBSTITUTE(SUBSTITUTE(SUBSTITUTE(db[[#This Row],[QTY/ CTN]]," ","_",2),"(",""),")","")&amp;"_")</f>
        <v>20 LSN_</v>
      </c>
      <c r="S2762" s="2">
        <f>IF(db[[#This Row],[H_QTY/ CTN]]="","",SEARCH("_",db[[#This Row],[H_QTY/ CTN]]))</f>
        <v>7</v>
      </c>
      <c r="T2762" s="2">
        <f>IF(db[[#This Row],[H_QTY/ CTN]]="","",LEN(db[[#This Row],[H_QTY/ CTN]]))</f>
        <v>7</v>
      </c>
      <c r="U2762" s="41" t="str">
        <f>IF(db[[#This Row],[H_QTY/ CTN]]="","",LEFT(db[[#This Row],[H_QTY/ CTN]],db[[#This Row],[H_1]]-1))</f>
        <v>20 LSN</v>
      </c>
      <c r="V2762" s="40" t="str">
        <f>IF(NOT(db[[#This Row],[H_1]]=db[[#This Row],[H_2]]),MID(db[[#This Row],[H_QTY/ CTN]],db[[#This Row],[H_1]]+1,db[[#This Row],[H_2]]-db[[#This Row],[H_1]]-1),"")</f>
        <v/>
      </c>
      <c r="W2762" s="40" t="str">
        <f>IF(db[[#This Row],[QTY/ CTN B]]="","",LEFT(db[[#This Row],[QTY/ CTN B]],SEARCH(" ",db[[#This Row],[QTY/ CTN B]],1)-1))</f>
        <v>20</v>
      </c>
      <c r="X2762" s="40" t="str">
        <f>IF(db[[#This Row],[QTY/ CTN B]]="","",RIGHT(db[[#This Row],[QTY/ CTN B]],LEN(db[[#This Row],[QTY/ CTN B]])-SEARCH(" ",db[[#This Row],[QTY/ CTN B]],1)))</f>
        <v>LSN</v>
      </c>
      <c r="Y2762" s="40">
        <f>IF(db[[#This Row],[QTY/ CTN TG]]="",IF(db[[#This Row],[STN TG]]="","",12),LEFT(db[[#This Row],[QTY/ CTN TG]],SEARCH(" ",db[[#This Row],[QTY/ CTN TG]],1)-1))</f>
        <v>12</v>
      </c>
      <c r="Z27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62" s="40" t="str">
        <f>IF(db[[#This Row],[STN K]]="","",IF(db[[#This Row],[STN TG]]="LSN",12,""))</f>
        <v/>
      </c>
      <c r="AB2762" s="40" t="str">
        <f>IF(db[[#This Row],[STN TG]]="LSN","PCS","")</f>
        <v/>
      </c>
      <c r="AC2762" s="40">
        <f>db[[#This Row],[QTY B]]*IF(db[[#This Row],[QTY TG]]="",1,db[[#This Row],[QTY TG]])*IF(db[[#This Row],[QTY K]]="",1,db[[#This Row],[QTY K]])</f>
        <v>240</v>
      </c>
      <c r="AD2762" s="40" t="str">
        <f>IF(db[[#This Row],[STN K]]="",IF(db[[#This Row],[STN TG]]="",db[[#This Row],[STN B]],db[[#This Row],[STN TG]]),db[[#This Row],[STN K]])</f>
        <v>PCS</v>
      </c>
      <c r="AE2762" s="40"/>
    </row>
    <row r="2763" spans="1:31" x14ac:dyDescent="0.25">
      <c r="A2763" s="40">
        <f t="shared" si="42"/>
        <v>2762</v>
      </c>
      <c r="B2763" s="2" t="str">
        <f>LOWER(SUBSTITUTE(SUBSTITUTE(SUBSTITUTE(SUBSTITUTE(SUBSTITUTE(SUBSTITUTE(SUBSTITUTE(SUBSTITUTE(db[[#This Row],[NB BM]]," ",),".",""),"-",""),"(",""),")",""),"/",""),"""",""),"+",""))</f>
        <v>staplerjkhd12l24</v>
      </c>
      <c r="C2763" s="2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D2763" s="2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E276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staplerjkhd12l246pcsartomoro</v>
      </c>
      <c r="F276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staplerhd12l24jk6pcs</v>
      </c>
      <c r="G2763" s="2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staplerhd12l24jkartomoro</v>
      </c>
      <c r="H276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staplerhd12l24jk6pcsartomoro</v>
      </c>
      <c r="I2763" s="2" t="s">
        <v>1326</v>
      </c>
      <c r="J2763" s="2" t="s">
        <v>1292</v>
      </c>
      <c r="K2763" s="14" t="s">
        <v>1791</v>
      </c>
      <c r="L2763" s="2" t="s">
        <v>1335</v>
      </c>
      <c r="M2763" s="34" t="e">
        <f>IF(db[[#This Row],[NB NOTA_C]]="","",COUNTIF([2]!B_MSK[concat],db[[#This Row],[NB NOTA_C]]))</f>
        <v>#REF!</v>
      </c>
      <c r="N2763" s="14" t="s">
        <v>1346</v>
      </c>
      <c r="O2763" s="2" t="s">
        <v>1533</v>
      </c>
      <c r="P2763" s="2" t="s">
        <v>2450</v>
      </c>
      <c r="R2763" s="2" t="str">
        <f>IF(db[[#This Row],[QTY/ CTN]]="","",SUBSTITUTE(SUBSTITUTE(SUBSTITUTE(db[[#This Row],[QTY/ CTN]]," ","_",2),"(",""),")","")&amp;"_")</f>
        <v>6 PCS_</v>
      </c>
      <c r="S2763" s="2">
        <f>IF(db[[#This Row],[H_QTY/ CTN]]="","",SEARCH("_",db[[#This Row],[H_QTY/ CTN]]))</f>
        <v>6</v>
      </c>
      <c r="T2763" s="2">
        <f>IF(db[[#This Row],[H_QTY/ CTN]]="","",LEN(db[[#This Row],[H_QTY/ CTN]]))</f>
        <v>6</v>
      </c>
      <c r="U2763" s="41" t="str">
        <f>IF(db[[#This Row],[H_QTY/ CTN]]="","",LEFT(db[[#This Row],[H_QTY/ CTN]],db[[#This Row],[H_1]]-1))</f>
        <v>6 PCS</v>
      </c>
      <c r="V2763" s="40" t="str">
        <f>IF(NOT(db[[#This Row],[H_1]]=db[[#This Row],[H_2]]),MID(db[[#This Row],[H_QTY/ CTN]],db[[#This Row],[H_1]]+1,db[[#This Row],[H_2]]-db[[#This Row],[H_1]]-1),"")</f>
        <v/>
      </c>
      <c r="W2763" s="40" t="str">
        <f>IF(db[[#This Row],[QTY/ CTN B]]="","",LEFT(db[[#This Row],[QTY/ CTN B]],SEARCH(" ",db[[#This Row],[QTY/ CTN B]],1)-1))</f>
        <v>6</v>
      </c>
      <c r="X2763" s="40" t="str">
        <f>IF(db[[#This Row],[QTY/ CTN B]]="","",RIGHT(db[[#This Row],[QTY/ CTN B]],LEN(db[[#This Row],[QTY/ CTN B]])-SEARCH(" ",db[[#This Row],[QTY/ CTN B]],1)))</f>
        <v>PCS</v>
      </c>
      <c r="Y2763" s="40" t="str">
        <f>IF(db[[#This Row],[QTY/ CTN TG]]="",IF(db[[#This Row],[STN TG]]="","",12),LEFT(db[[#This Row],[QTY/ CTN TG]],SEARCH(" ",db[[#This Row],[QTY/ CTN TG]],1)-1))</f>
        <v/>
      </c>
      <c r="Z27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63" s="40" t="str">
        <f>IF(db[[#This Row],[STN K]]="","",IF(db[[#This Row],[STN TG]]="LSN",12,""))</f>
        <v/>
      </c>
      <c r="AB2763" s="40" t="str">
        <f>IF(db[[#This Row],[STN TG]]="LSN","PCS","")</f>
        <v/>
      </c>
      <c r="AC2763" s="40">
        <f>db[[#This Row],[QTY B]]*IF(db[[#This Row],[QTY TG]]="",1,db[[#This Row],[QTY TG]])*IF(db[[#This Row],[QTY K]]="",1,db[[#This Row],[QTY K]])</f>
        <v>6</v>
      </c>
      <c r="AD2763" s="40" t="str">
        <f>IF(db[[#This Row],[STN K]]="",IF(db[[#This Row],[STN TG]]="",db[[#This Row],[STN B]],db[[#This Row],[STN TG]]),db[[#This Row],[STN K]])</f>
        <v>PCS</v>
      </c>
      <c r="AE2763" s="40"/>
    </row>
    <row r="2764" spans="1:31" x14ac:dyDescent="0.25">
      <c r="A2764" s="40">
        <f t="shared" si="42"/>
        <v>2763</v>
      </c>
      <c r="B2764" s="2" t="str">
        <f>LOWER(SUBSTITUTE(SUBSTITUTE(SUBSTITUTE(SUBSTITUTE(SUBSTITUTE(SUBSTITUTE(SUBSTITUTE(SUBSTITUTE(db[[#This Row],[NB BM]]," ",),".",""),"-",""),"(",""),")",""),"/",""),"""",""),"+",""))</f>
        <v>staplerjkhd12n24</v>
      </c>
      <c r="C2764" s="2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D2764" s="2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E276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staplerjkhd12n246pcsartomoro</v>
      </c>
      <c r="F276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staplerhd12n24jk6pcs</v>
      </c>
      <c r="G2764" s="2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staplerhd12n24jkartomoro</v>
      </c>
      <c r="H276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staplerhd12n24jk6pcsartomoro</v>
      </c>
      <c r="I2764" s="2" t="s">
        <v>672</v>
      </c>
      <c r="J2764" s="2" t="s">
        <v>673</v>
      </c>
      <c r="K2764" s="14" t="s">
        <v>674</v>
      </c>
      <c r="L2764" s="2" t="s">
        <v>1335</v>
      </c>
      <c r="M2764" s="34" t="e">
        <f>IF(db[[#This Row],[NB NOTA_C]]="","",COUNTIF([2]!B_MSK[concat],db[[#This Row],[NB NOTA_C]]))</f>
        <v>#REF!</v>
      </c>
      <c r="N2764" s="14" t="s">
        <v>1346</v>
      </c>
      <c r="O2764" s="2" t="s">
        <v>1533</v>
      </c>
      <c r="P2764" s="2" t="s">
        <v>2450</v>
      </c>
      <c r="Q2764" s="2" t="s">
        <v>4295</v>
      </c>
      <c r="R2764" s="2" t="str">
        <f>IF(db[[#This Row],[QTY/ CTN]]="","",SUBSTITUTE(SUBSTITUTE(SUBSTITUTE(db[[#This Row],[QTY/ CTN]]," ","_",2),"(",""),")","")&amp;"_")</f>
        <v>6 PCS_</v>
      </c>
      <c r="S2764" s="2">
        <f>IF(db[[#This Row],[H_QTY/ CTN]]="","",SEARCH("_",db[[#This Row],[H_QTY/ CTN]]))</f>
        <v>6</v>
      </c>
      <c r="T2764" s="2">
        <f>IF(db[[#This Row],[H_QTY/ CTN]]="","",LEN(db[[#This Row],[H_QTY/ CTN]]))</f>
        <v>6</v>
      </c>
      <c r="U2764" s="41" t="str">
        <f>IF(db[[#This Row],[H_QTY/ CTN]]="","",LEFT(db[[#This Row],[H_QTY/ CTN]],db[[#This Row],[H_1]]-1))</f>
        <v>6 PCS</v>
      </c>
      <c r="V2764" s="40" t="str">
        <f>IF(NOT(db[[#This Row],[H_1]]=db[[#This Row],[H_2]]),MID(db[[#This Row],[H_QTY/ CTN]],db[[#This Row],[H_1]]+1,db[[#This Row],[H_2]]-db[[#This Row],[H_1]]-1),"")</f>
        <v/>
      </c>
      <c r="W2764" s="40" t="str">
        <f>IF(db[[#This Row],[QTY/ CTN B]]="","",LEFT(db[[#This Row],[QTY/ CTN B]],SEARCH(" ",db[[#This Row],[QTY/ CTN B]],1)-1))</f>
        <v>6</v>
      </c>
      <c r="X2764" s="40" t="str">
        <f>IF(db[[#This Row],[QTY/ CTN B]]="","",RIGHT(db[[#This Row],[QTY/ CTN B]],LEN(db[[#This Row],[QTY/ CTN B]])-SEARCH(" ",db[[#This Row],[QTY/ CTN B]],1)))</f>
        <v>PCS</v>
      </c>
      <c r="Y2764" s="40" t="str">
        <f>IF(db[[#This Row],[QTY/ CTN TG]]="",IF(db[[#This Row],[STN TG]]="","",12),LEFT(db[[#This Row],[QTY/ CTN TG]],SEARCH(" ",db[[#This Row],[QTY/ CTN TG]],1)-1))</f>
        <v/>
      </c>
      <c r="Z27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64" s="40" t="str">
        <f>IF(db[[#This Row],[STN K]]="","",IF(db[[#This Row],[STN TG]]="LSN",12,""))</f>
        <v/>
      </c>
      <c r="AB2764" s="40" t="str">
        <f>IF(db[[#This Row],[STN TG]]="LSN","PCS","")</f>
        <v/>
      </c>
      <c r="AC2764" s="40">
        <f>db[[#This Row],[QTY B]]*IF(db[[#This Row],[QTY TG]]="",1,db[[#This Row],[QTY TG]])*IF(db[[#This Row],[QTY K]]="",1,db[[#This Row],[QTY K]])</f>
        <v>6</v>
      </c>
      <c r="AD2764" s="40" t="str">
        <f>IF(db[[#This Row],[STN K]]="",IF(db[[#This Row],[STN TG]]="",db[[#This Row],[STN B]],db[[#This Row],[STN TG]]),db[[#This Row],[STN K]])</f>
        <v>PCS</v>
      </c>
      <c r="AE2764" s="40"/>
    </row>
    <row r="2765" spans="1:31" x14ac:dyDescent="0.25">
      <c r="A2765" s="40">
        <f t="shared" si="42"/>
        <v>2764</v>
      </c>
      <c r="B2765" s="2" t="str">
        <f>LOWER(SUBSTITUTE(SUBSTITUTE(SUBSTITUTE(SUBSTITUTE(SUBSTITUTE(SUBSTITUTE(SUBSTITUTE(SUBSTITUTE(db[[#This Row],[NB BM]]," ",),".",""),"-",""),"(",""),")",""),"/",""),"""",""),"+",""))</f>
        <v>staplerjkhd30</v>
      </c>
      <c r="C2765" s="2" t="str">
        <f>LOWER(SUBSTITUTE(SUBSTITUTE(SUBSTITUTE(SUBSTITUTE(SUBSTITUTE(SUBSTITUTE(SUBSTITUTE(SUBSTITUTE(SUBSTITUTE(db[[#This Row],[NB NOTA]]," ",),".",""),"-",""),"(",""),")",""),",",""),"/",""),"""",""),"+",""))</f>
        <v>staplerhd30jk</v>
      </c>
      <c r="D2765" s="2" t="str">
        <f>LOWER(SUBSTITUTE(SUBSTITUTE(SUBSTITUTE(SUBSTITUTE(SUBSTITUTE(SUBSTITUTE(SUBSTITUTE(SUBSTITUTE(SUBSTITUTE(db[[#This Row],[NB PAJAK]]," ",""),"-",""),"(",""),")",""),".",""),",",""),"/",""),"""",""),"+",""))</f>
        <v>staplerjoykohd30</v>
      </c>
      <c r="E276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staplerjkhd3010lsnartomoro</v>
      </c>
      <c r="F276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staplerhd30jk10lsn</v>
      </c>
      <c r="G2765" s="2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staplerhd30jkartomoro</v>
      </c>
      <c r="H276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staplerhd30jk10lsnartomoro</v>
      </c>
      <c r="I2765" s="2" t="s">
        <v>5501</v>
      </c>
      <c r="J2765" s="2" t="s">
        <v>5502</v>
      </c>
      <c r="K2765" s="1" t="s">
        <v>5503</v>
      </c>
      <c r="L2765" s="2" t="s">
        <v>1335</v>
      </c>
      <c r="M2765" s="34" t="e">
        <f>IF(db[[#This Row],[NB NOTA_C]]="","",COUNTIF([2]!B_MSK[concat],db[[#This Row],[NB NOTA_C]]))</f>
        <v>#REF!</v>
      </c>
      <c r="N2765" s="14" t="s">
        <v>1346</v>
      </c>
      <c r="O2765" s="2" t="s">
        <v>1438</v>
      </c>
      <c r="P2765" s="2" t="s">
        <v>2450</v>
      </c>
      <c r="Q2765" s="39" t="s">
        <v>5504</v>
      </c>
      <c r="R2765" s="2" t="str">
        <f>IF(db[[#This Row],[QTY/ CTN]]="","",SUBSTITUTE(SUBSTITUTE(SUBSTITUTE(db[[#This Row],[QTY/ CTN]]," ","_",2),"(",""),")","")&amp;"_")</f>
        <v>10 LSN_</v>
      </c>
      <c r="S2765" s="2">
        <f>IF(db[[#This Row],[H_QTY/ CTN]]="","",SEARCH("_",db[[#This Row],[H_QTY/ CTN]]))</f>
        <v>7</v>
      </c>
      <c r="T2765" s="2">
        <f>IF(db[[#This Row],[H_QTY/ CTN]]="","",LEN(db[[#This Row],[H_QTY/ CTN]]))</f>
        <v>7</v>
      </c>
      <c r="U2765" s="41" t="str">
        <f>IF(db[[#This Row],[H_QTY/ CTN]]="","",LEFT(db[[#This Row],[H_QTY/ CTN]],db[[#This Row],[H_1]]-1))</f>
        <v>10 LSN</v>
      </c>
      <c r="V2765" s="40" t="str">
        <f>IF(NOT(db[[#This Row],[H_1]]=db[[#This Row],[H_2]]),MID(db[[#This Row],[H_QTY/ CTN]],db[[#This Row],[H_1]]+1,db[[#This Row],[H_2]]-db[[#This Row],[H_1]]-1),"")</f>
        <v/>
      </c>
      <c r="W2765" s="40" t="str">
        <f>IF(db[[#This Row],[QTY/ CTN B]]="","",LEFT(db[[#This Row],[QTY/ CTN B]],SEARCH(" ",db[[#This Row],[QTY/ CTN B]],1)-1))</f>
        <v>10</v>
      </c>
      <c r="X2765" s="40" t="str">
        <f>IF(db[[#This Row],[QTY/ CTN B]]="","",RIGHT(db[[#This Row],[QTY/ CTN B]],LEN(db[[#This Row],[QTY/ CTN B]])-SEARCH(" ",db[[#This Row],[QTY/ CTN B]],1)))</f>
        <v>LSN</v>
      </c>
      <c r="Y2765" s="40">
        <f>IF(db[[#This Row],[QTY/ CTN TG]]="",IF(db[[#This Row],[STN TG]]="","",12),LEFT(db[[#This Row],[QTY/ CTN TG]],SEARCH(" ",db[[#This Row],[QTY/ CTN TG]],1)-1))</f>
        <v>12</v>
      </c>
      <c r="Z27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65" s="40" t="str">
        <f>IF(db[[#This Row],[STN K]]="","",IF(db[[#This Row],[STN TG]]="LSN",12,""))</f>
        <v/>
      </c>
      <c r="AB2765" s="40" t="str">
        <f>IF(db[[#This Row],[STN TG]]="LSN","PCS","")</f>
        <v/>
      </c>
      <c r="AC2765" s="40">
        <f>db[[#This Row],[QTY B]]*IF(db[[#This Row],[QTY TG]]="",1,db[[#This Row],[QTY TG]])*IF(db[[#This Row],[QTY K]]="",1,db[[#This Row],[QTY K]])</f>
        <v>120</v>
      </c>
      <c r="AD2765" s="40" t="str">
        <f>IF(db[[#This Row],[STN K]]="",IF(db[[#This Row],[STN TG]]="",db[[#This Row],[STN B]],db[[#This Row],[STN TG]]),db[[#This Row],[STN K]])</f>
        <v>PCS</v>
      </c>
      <c r="AE2765" s="40"/>
    </row>
    <row r="2766" spans="1:31" x14ac:dyDescent="0.25">
      <c r="A2766" s="40">
        <f t="shared" si="42"/>
        <v>2765</v>
      </c>
      <c r="B2766" s="2" t="str">
        <f>LOWER(SUBSTITUTE(SUBSTITUTE(SUBSTITUTE(SUBSTITUTE(SUBSTITUTE(SUBSTITUTE(SUBSTITUTE(SUBSTITUTE(db[[#This Row],[NB BM]]," ",),".",""),"-",""),"(",""),")",""),"/",""),"""",""),"+",""))</f>
        <v>staplerjkhd50cl</v>
      </c>
      <c r="C2766" s="2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D2766" s="2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E276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staplerjkhd50cl20box6pcsartomoro</v>
      </c>
      <c r="F276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staplerhd50cljk20box6pcs</v>
      </c>
      <c r="G2766" s="2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staplerhd50cljkartomoro</v>
      </c>
      <c r="H276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staplerhd50cljk20box6pcsartomoro</v>
      </c>
      <c r="I2766" s="2" t="s">
        <v>4217</v>
      </c>
      <c r="J2766" s="2" t="s">
        <v>4218</v>
      </c>
      <c r="K2766" s="14" t="s">
        <v>4219</v>
      </c>
      <c r="L2766" s="2" t="s">
        <v>1335</v>
      </c>
      <c r="M2766" s="34" t="e">
        <f>IF(db[[#This Row],[NB NOTA_C]]="","",COUNTIF([2]!B_MSK[concat],db[[#This Row],[NB NOTA_C]]))</f>
        <v>#REF!</v>
      </c>
      <c r="N2766" s="14" t="s">
        <v>1346</v>
      </c>
      <c r="O2766" s="2" t="s">
        <v>1534</v>
      </c>
      <c r="P2766" s="2" t="s">
        <v>2450</v>
      </c>
      <c r="Q2766" s="2" t="s">
        <v>4550</v>
      </c>
      <c r="R2766" s="2" t="str">
        <f>IF(db[[#This Row],[QTY/ CTN]]="","",SUBSTITUTE(SUBSTITUTE(SUBSTITUTE(db[[#This Row],[QTY/ CTN]]," ","_",2),"(",""),")","")&amp;"_")</f>
        <v>20 BOX_6 PCS_</v>
      </c>
      <c r="S2766" s="2">
        <f>IF(db[[#This Row],[H_QTY/ CTN]]="","",SEARCH("_",db[[#This Row],[H_QTY/ CTN]]))</f>
        <v>7</v>
      </c>
      <c r="T2766" s="2">
        <f>IF(db[[#This Row],[H_QTY/ CTN]]="","",LEN(db[[#This Row],[H_QTY/ CTN]]))</f>
        <v>13</v>
      </c>
      <c r="U2766" s="41" t="str">
        <f>IF(db[[#This Row],[H_QTY/ CTN]]="","",LEFT(db[[#This Row],[H_QTY/ CTN]],db[[#This Row],[H_1]]-1))</f>
        <v>20 BOX</v>
      </c>
      <c r="V2766" s="40" t="str">
        <f>IF(NOT(db[[#This Row],[H_1]]=db[[#This Row],[H_2]]),MID(db[[#This Row],[H_QTY/ CTN]],db[[#This Row],[H_1]]+1,db[[#This Row],[H_2]]-db[[#This Row],[H_1]]-1),"")</f>
        <v>6 PCS</v>
      </c>
      <c r="W2766" s="40" t="str">
        <f>IF(db[[#This Row],[QTY/ CTN B]]="","",LEFT(db[[#This Row],[QTY/ CTN B]],SEARCH(" ",db[[#This Row],[QTY/ CTN B]],1)-1))</f>
        <v>20</v>
      </c>
      <c r="X2766" s="40" t="str">
        <f>IF(db[[#This Row],[QTY/ CTN B]]="","",RIGHT(db[[#This Row],[QTY/ CTN B]],LEN(db[[#This Row],[QTY/ CTN B]])-SEARCH(" ",db[[#This Row],[QTY/ CTN B]],1)))</f>
        <v>BOX</v>
      </c>
      <c r="Y2766" s="40" t="str">
        <f>IF(db[[#This Row],[QTY/ CTN TG]]="",IF(db[[#This Row],[STN TG]]="","",12),LEFT(db[[#This Row],[QTY/ CTN TG]],SEARCH(" ",db[[#This Row],[QTY/ CTN TG]],1)-1))</f>
        <v>6</v>
      </c>
      <c r="Z27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66" s="40" t="str">
        <f>IF(db[[#This Row],[STN K]]="","",IF(db[[#This Row],[STN TG]]="LSN",12,""))</f>
        <v/>
      </c>
      <c r="AB2766" s="40" t="str">
        <f>IF(db[[#This Row],[STN TG]]="LSN","PCS","")</f>
        <v/>
      </c>
      <c r="AC2766" s="40">
        <f>db[[#This Row],[QTY B]]*IF(db[[#This Row],[QTY TG]]="",1,db[[#This Row],[QTY TG]])*IF(db[[#This Row],[QTY K]]="",1,db[[#This Row],[QTY K]])</f>
        <v>120</v>
      </c>
      <c r="AD2766" s="40" t="str">
        <f>IF(db[[#This Row],[STN K]]="",IF(db[[#This Row],[STN TG]]="",db[[#This Row],[STN B]],db[[#This Row],[STN TG]]),db[[#This Row],[STN K]])</f>
        <v>PCS</v>
      </c>
      <c r="AE2766" s="40"/>
    </row>
    <row r="2767" spans="1:31" x14ac:dyDescent="0.25">
      <c r="A2767" s="40">
        <f t="shared" si="42"/>
        <v>2766</v>
      </c>
      <c r="B2767" s="2" t="str">
        <f>LOWER(SUBSTITUTE(SUBSTITUTE(SUBSTITUTE(SUBSTITUTE(SUBSTITUTE(SUBSTITUTE(SUBSTITUTE(SUBSTITUTE(db[[#This Row],[NB BM]]," ",),".",""),"-",""),"(",""),")",""),"/",""),"""",""),"+",""))</f>
        <v>staplerjkhd50</v>
      </c>
      <c r="C2767" s="2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D2767" s="2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E276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staplerjkhd5020box6pcsartomoro</v>
      </c>
      <c r="F276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staplerhd50jk20box6pcs</v>
      </c>
      <c r="G2767" s="2" t="str">
        <f>db[[#This Row],[NB NOTA_C]]&amp;LOWER(SUBSTITUTE(SUBSTITUTE(SUBSTITUTE(SUBSTITUTE(SUBSTITUTE(SUBSTITUTE(SUBSTITUTE(SUBSTITUTE(SUBSTITUTE(db[[#This Row],[FAKTUR]]," ",),".",""),"-",""),"(",""),")",""),",",""),"/",""),"""",""),"+",""))</f>
        <v>staplerhd50jkartomoro</v>
      </c>
      <c r="H276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staplerhd50jk20box6pcsartomoro</v>
      </c>
      <c r="I2767" s="2" t="s">
        <v>675</v>
      </c>
      <c r="J2767" s="2" t="s">
        <v>676</v>
      </c>
      <c r="K2767" s="14" t="s">
        <v>677</v>
      </c>
      <c r="L2767" s="2" t="s">
        <v>1335</v>
      </c>
      <c r="M2767" s="34" t="e">
        <f>IF(db[[#This Row],[NB NOTA_C]]="","",COUNTIF([2]!B_MSK[concat],db[[#This Row],[NB NOTA_C]]))</f>
        <v>#REF!</v>
      </c>
      <c r="N2767" s="14" t="s">
        <v>1346</v>
      </c>
      <c r="O2767" s="2" t="s">
        <v>1534</v>
      </c>
      <c r="P2767" s="2" t="s">
        <v>2450</v>
      </c>
      <c r="Q2767" s="2" t="s">
        <v>5100</v>
      </c>
      <c r="R2767" s="2" t="str">
        <f>IF(db[[#This Row],[QTY/ CTN]]="","",SUBSTITUTE(SUBSTITUTE(SUBSTITUTE(db[[#This Row],[QTY/ CTN]]," ","_",2),"(",""),")","")&amp;"_")</f>
        <v>20 BOX_6 PCS_</v>
      </c>
      <c r="S2767" s="2">
        <f>IF(db[[#This Row],[H_QTY/ CTN]]="","",SEARCH("_",db[[#This Row],[H_QTY/ CTN]]))</f>
        <v>7</v>
      </c>
      <c r="T2767" s="2">
        <f>IF(db[[#This Row],[H_QTY/ CTN]]="","",LEN(db[[#This Row],[H_QTY/ CTN]]))</f>
        <v>13</v>
      </c>
      <c r="U2767" s="41" t="str">
        <f>IF(db[[#This Row],[H_QTY/ CTN]]="","",LEFT(db[[#This Row],[H_QTY/ CTN]],db[[#This Row],[H_1]]-1))</f>
        <v>20 BOX</v>
      </c>
      <c r="V2767" s="40" t="str">
        <f>IF(NOT(db[[#This Row],[H_1]]=db[[#This Row],[H_2]]),MID(db[[#This Row],[H_QTY/ CTN]],db[[#This Row],[H_1]]+1,db[[#This Row],[H_2]]-db[[#This Row],[H_1]]-1),"")</f>
        <v>6 PCS</v>
      </c>
      <c r="W2767" s="40" t="str">
        <f>IF(db[[#This Row],[QTY/ CTN B]]="","",LEFT(db[[#This Row],[QTY/ CTN B]],SEARCH(" ",db[[#This Row],[QTY/ CTN B]],1)-1))</f>
        <v>20</v>
      </c>
      <c r="X2767" s="40" t="str">
        <f>IF(db[[#This Row],[QTY/ CTN B]]="","",RIGHT(db[[#This Row],[QTY/ CTN B]],LEN(db[[#This Row],[QTY/ CTN B]])-SEARCH(" ",db[[#This Row],[QTY/ CTN B]],1)))</f>
        <v>BOX</v>
      </c>
      <c r="Y2767" s="40" t="str">
        <f>IF(db[[#This Row],[QTY/ CTN TG]]="",IF(db[[#This Row],[STN TG]]="","",12),LEFT(db[[#This Row],[QTY/ CTN TG]],SEARCH(" ",db[[#This Row],[QTY/ CTN TG]],1)-1))</f>
        <v>6</v>
      </c>
      <c r="Z27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67" s="40" t="str">
        <f>IF(db[[#This Row],[STN K]]="","",IF(db[[#This Row],[STN TG]]="LSN",12,""))</f>
        <v/>
      </c>
      <c r="AB2767" s="40" t="str">
        <f>IF(db[[#This Row],[STN TG]]="LSN","PCS","")</f>
        <v/>
      </c>
      <c r="AC2767" s="40">
        <f>db[[#This Row],[QTY B]]*IF(db[[#This Row],[QTY TG]]="",1,db[[#This Row],[QTY TG]])*IF(db[[#This Row],[QTY K]]="",1,db[[#This Row],[QTY K]])</f>
        <v>120</v>
      </c>
      <c r="AD2767" s="40" t="str">
        <f>IF(db[[#This Row],[STN K]]="",IF(db[[#This Row],[STN TG]]="",db[[#This Row],[STN B]],db[[#This Row],[STN TG]]),db[[#This Row],[STN K]])</f>
        <v>PCS</v>
      </c>
      <c r="AE2767" s="40"/>
    </row>
    <row r="2768" spans="1:31" x14ac:dyDescent="0.25">
      <c r="A2768" s="40">
        <f t="shared" si="42"/>
        <v>2767</v>
      </c>
      <c r="B2768" s="2" t="str">
        <f>LOWER(SUBSTITUTE(SUBSTITUTE(SUBSTITUTE(SUBSTITUTE(SUBSTITUTE(SUBSTITUTE(SUBSTITUTE(SUBSTITUTE(db[[#This Row],[NB BM]]," ",),".",""),"-",""),"(",""),")",""),"/",""),"""",""),"+",""))</f>
        <v>staplerjkhs6</v>
      </c>
      <c r="C2768" s="2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D2768" s="2" t="str">
        <f>LOWER(SUBSTITUTE(SUBSTITUTE(SUBSTITUTE(SUBSTITUTE(SUBSTITUTE(SUBSTITUTE(SUBSTITUTE(SUBSTITUTE(SUBSTITUTE(db[[#This Row],[NB PAJAK]]," ",""),"-",""),"(",""),")",""),".",""),",",""),"/",""),"""",""),"+",""))</f>
        <v/>
      </c>
      <c r="E276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staplerjkhs612pcsartomoro</v>
      </c>
      <c r="F276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staplerhs6jk12pcs</v>
      </c>
      <c r="G2768" s="2" t="str">
        <f>db[[#This Row],[NB NOTA_C]]&amp;LOWER(SUBSTITUTE(SUBSTITUTE(SUBSTITUTE(SUBSTITUTE(SUBSTITUTE(SUBSTITUTE(SUBSTITUTE(SUBSTITUTE(SUBSTITUTE(db[[#This Row],[FAKTUR]]," ",),".",""),"-",""),"(",""),")",""),",",""),"/",""),"""",""),"+",""))</f>
        <v>staplerhs6jkartomoro</v>
      </c>
      <c r="H276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staplerhs6jk12pcsartomoro</v>
      </c>
      <c r="I2768" s="2" t="s">
        <v>678</v>
      </c>
      <c r="J2768" s="2" t="s">
        <v>679</v>
      </c>
      <c r="K2768" s="14"/>
      <c r="L2768" s="2" t="s">
        <v>1335</v>
      </c>
      <c r="M2768" s="34" t="e">
        <f>IF(db[[#This Row],[NB NOTA_C]]="","",COUNTIF([2]!B_MSK[concat],db[[#This Row],[NB NOTA_C]]))</f>
        <v>#REF!</v>
      </c>
      <c r="N2768" s="14" t="s">
        <v>1346</v>
      </c>
      <c r="O2768" s="2" t="s">
        <v>1502</v>
      </c>
      <c r="P2768" s="2" t="s">
        <v>2450</v>
      </c>
      <c r="R2768" s="2" t="str">
        <f>IF(db[[#This Row],[QTY/ CTN]]="","",SUBSTITUTE(SUBSTITUTE(SUBSTITUTE(db[[#This Row],[QTY/ CTN]]," ","_",2),"(",""),")","")&amp;"_")</f>
        <v>12 PCS_</v>
      </c>
      <c r="S2768" s="2">
        <f>IF(db[[#This Row],[H_QTY/ CTN]]="","",SEARCH("_",db[[#This Row],[H_QTY/ CTN]]))</f>
        <v>7</v>
      </c>
      <c r="T2768" s="2">
        <f>IF(db[[#This Row],[H_QTY/ CTN]]="","",LEN(db[[#This Row],[H_QTY/ CTN]]))</f>
        <v>7</v>
      </c>
      <c r="U2768" s="41" t="str">
        <f>IF(db[[#This Row],[H_QTY/ CTN]]="","",LEFT(db[[#This Row],[H_QTY/ CTN]],db[[#This Row],[H_1]]-1))</f>
        <v>12 PCS</v>
      </c>
      <c r="V2768" s="40" t="str">
        <f>IF(NOT(db[[#This Row],[H_1]]=db[[#This Row],[H_2]]),MID(db[[#This Row],[H_QTY/ CTN]],db[[#This Row],[H_1]]+1,db[[#This Row],[H_2]]-db[[#This Row],[H_1]]-1),"")</f>
        <v/>
      </c>
      <c r="W2768" s="40" t="str">
        <f>IF(db[[#This Row],[QTY/ CTN B]]="","",LEFT(db[[#This Row],[QTY/ CTN B]],SEARCH(" ",db[[#This Row],[QTY/ CTN B]],1)-1))</f>
        <v>12</v>
      </c>
      <c r="X2768" s="40" t="str">
        <f>IF(db[[#This Row],[QTY/ CTN B]]="","",RIGHT(db[[#This Row],[QTY/ CTN B]],LEN(db[[#This Row],[QTY/ CTN B]])-SEARCH(" ",db[[#This Row],[QTY/ CTN B]],1)))</f>
        <v>PCS</v>
      </c>
      <c r="Y2768" s="40" t="str">
        <f>IF(db[[#This Row],[QTY/ CTN TG]]="",IF(db[[#This Row],[STN TG]]="","",12),LEFT(db[[#This Row],[QTY/ CTN TG]],SEARCH(" ",db[[#This Row],[QTY/ CTN TG]],1)-1))</f>
        <v/>
      </c>
      <c r="Z27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68" s="40" t="str">
        <f>IF(db[[#This Row],[STN K]]="","",IF(db[[#This Row],[STN TG]]="LSN",12,""))</f>
        <v/>
      </c>
      <c r="AB2768" s="40" t="str">
        <f>IF(db[[#This Row],[STN TG]]="LSN","PCS","")</f>
        <v/>
      </c>
      <c r="AC2768" s="40">
        <f>db[[#This Row],[QTY B]]*IF(db[[#This Row],[QTY TG]]="",1,db[[#This Row],[QTY TG]])*IF(db[[#This Row],[QTY K]]="",1,db[[#This Row],[QTY K]])</f>
        <v>12</v>
      </c>
      <c r="AD2768" s="40" t="str">
        <f>IF(db[[#This Row],[STN K]]="",IF(db[[#This Row],[STN TG]]="",db[[#This Row],[STN B]],db[[#This Row],[STN TG]]),db[[#This Row],[STN K]])</f>
        <v>PCS</v>
      </c>
      <c r="AE2768" s="40"/>
    </row>
    <row r="2769" spans="1:31" x14ac:dyDescent="0.25">
      <c r="A2769" s="40">
        <f t="shared" si="42"/>
        <v>2768</v>
      </c>
      <c r="B2769" s="2" t="str">
        <f>LOWER(SUBSTITUTE(SUBSTITUTE(SUBSTITUTE(SUBSTITUTE(SUBSTITUTE(SUBSTITUTE(SUBSTITUTE(SUBSTITUTE(db[[#This Row],[NB BM]]," ",),".",""),"-",""),"(",""),")",""),"/",""),"""",""),"+",""))</f>
        <v>staplerjkhs7</v>
      </c>
      <c r="C2769" s="2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D2769" s="2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E276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staplerjkhs712pcsartomoro</v>
      </c>
      <c r="F276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staplerhs7jk12pcs</v>
      </c>
      <c r="G2769" s="2" t="str">
        <f>db[[#This Row],[NB NOTA_C]]&amp;LOWER(SUBSTITUTE(SUBSTITUTE(SUBSTITUTE(SUBSTITUTE(SUBSTITUTE(SUBSTITUTE(SUBSTITUTE(SUBSTITUTE(SUBSTITUTE(db[[#This Row],[FAKTUR]]," ",),".",""),"-",""),"(",""),")",""),",",""),"/",""),"""",""),"+",""))</f>
        <v>staplerhs7jkartomoro</v>
      </c>
      <c r="H276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staplerhs7jk12pcsartomoro</v>
      </c>
      <c r="I2769" s="2" t="s">
        <v>3616</v>
      </c>
      <c r="J2769" s="2" t="s">
        <v>3532</v>
      </c>
      <c r="K2769" s="14" t="s">
        <v>3533</v>
      </c>
      <c r="L2769" s="2" t="s">
        <v>1335</v>
      </c>
      <c r="M2769" s="34" t="e">
        <f>IF(db[[#This Row],[NB NOTA_C]]="","",COUNTIF([2]!B_MSK[concat],db[[#This Row],[NB NOTA_C]]))</f>
        <v>#REF!</v>
      </c>
      <c r="N2769" s="14" t="s">
        <v>1346</v>
      </c>
      <c r="O2769" s="2" t="s">
        <v>1502</v>
      </c>
      <c r="P2769" s="2" t="s">
        <v>2450</v>
      </c>
      <c r="R2769" s="2" t="str">
        <f>IF(db[[#This Row],[QTY/ CTN]]="","",SUBSTITUTE(SUBSTITUTE(SUBSTITUTE(db[[#This Row],[QTY/ CTN]]," ","_",2),"(",""),")","")&amp;"_")</f>
        <v>12 PCS_</v>
      </c>
      <c r="S2769" s="2">
        <f>IF(db[[#This Row],[H_QTY/ CTN]]="","",SEARCH("_",db[[#This Row],[H_QTY/ CTN]]))</f>
        <v>7</v>
      </c>
      <c r="T2769" s="2">
        <f>IF(db[[#This Row],[H_QTY/ CTN]]="","",LEN(db[[#This Row],[H_QTY/ CTN]]))</f>
        <v>7</v>
      </c>
      <c r="U2769" s="41" t="str">
        <f>IF(db[[#This Row],[H_QTY/ CTN]]="","",LEFT(db[[#This Row],[H_QTY/ CTN]],db[[#This Row],[H_1]]-1))</f>
        <v>12 PCS</v>
      </c>
      <c r="V2769" s="40" t="str">
        <f>IF(NOT(db[[#This Row],[H_1]]=db[[#This Row],[H_2]]),MID(db[[#This Row],[H_QTY/ CTN]],db[[#This Row],[H_1]]+1,db[[#This Row],[H_2]]-db[[#This Row],[H_1]]-1),"")</f>
        <v/>
      </c>
      <c r="W2769" s="40" t="str">
        <f>IF(db[[#This Row],[QTY/ CTN B]]="","",LEFT(db[[#This Row],[QTY/ CTN B]],SEARCH(" ",db[[#This Row],[QTY/ CTN B]],1)-1))</f>
        <v>12</v>
      </c>
      <c r="X2769" s="40" t="str">
        <f>IF(db[[#This Row],[QTY/ CTN B]]="","",RIGHT(db[[#This Row],[QTY/ CTN B]],LEN(db[[#This Row],[QTY/ CTN B]])-SEARCH(" ",db[[#This Row],[QTY/ CTN B]],1)))</f>
        <v>PCS</v>
      </c>
      <c r="Y2769" s="40" t="str">
        <f>IF(db[[#This Row],[QTY/ CTN TG]]="",IF(db[[#This Row],[STN TG]]="","",12),LEFT(db[[#This Row],[QTY/ CTN TG]],SEARCH(" ",db[[#This Row],[QTY/ CTN TG]],1)-1))</f>
        <v/>
      </c>
      <c r="Z27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69" s="40" t="str">
        <f>IF(db[[#This Row],[STN K]]="","",IF(db[[#This Row],[STN TG]]="LSN",12,""))</f>
        <v/>
      </c>
      <c r="AB2769" s="40" t="str">
        <f>IF(db[[#This Row],[STN TG]]="LSN","PCS","")</f>
        <v/>
      </c>
      <c r="AC2769" s="40">
        <f>db[[#This Row],[QTY B]]*IF(db[[#This Row],[QTY TG]]="",1,db[[#This Row],[QTY TG]])*IF(db[[#This Row],[QTY K]]="",1,db[[#This Row],[QTY K]])</f>
        <v>12</v>
      </c>
      <c r="AD2769" s="40" t="str">
        <f>IF(db[[#This Row],[STN K]]="",IF(db[[#This Row],[STN TG]]="",db[[#This Row],[STN B]],db[[#This Row],[STN TG]]),db[[#This Row],[STN K]])</f>
        <v>PCS</v>
      </c>
      <c r="AE2769" s="40"/>
    </row>
    <row r="2770" spans="1:31" x14ac:dyDescent="0.25">
      <c r="A2770" s="40">
        <f t="shared" si="42"/>
        <v>2769</v>
      </c>
      <c r="B2770" s="5" t="str">
        <f>LOWER(SUBSTITUTE(SUBSTITUTE(SUBSTITUTE(SUBSTITUTE(SUBSTITUTE(SUBSTITUTE(SUBSTITUTE(SUBSTITUTE(db[[#This Row],[NB BM]]," ",),".",""),"-",""),"(",""),")",""),"/",""),"""",""),"+",""))</f>
        <v>stapleryuanchang414</v>
      </c>
      <c r="C2770" s="5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D2770" s="5" t="str">
        <f>LOWER(SUBSTITUTE(SUBSTITUTE(SUBSTITUTE(SUBSTITUTE(SUBSTITUTE(SUBSTITUTE(SUBSTITUTE(SUBSTITUTE(SUBSTITUTE(db[[#This Row],[NB PAJAK]]," ",""),"-",""),"(",""),")",""),".",""),",",""),"/",""),"""",""),"+",""))</f>
        <v>stapleryuanchang414</v>
      </c>
      <c r="E277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stapleryuanchang4145lsnartomoro</v>
      </c>
      <c r="F277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stapleryuanchang4145lsn</v>
      </c>
      <c r="G2770" s="5" t="str">
        <f>db[[#This Row],[NB NOTA_C]]&amp;LOWER(SUBSTITUTE(SUBSTITUTE(SUBSTITUTE(SUBSTITUTE(SUBSTITUTE(SUBSTITUTE(SUBSTITUTE(SUBSTITUTE(SUBSTITUTE(db[[#This Row],[FAKTUR]]," ",),".",""),"-",""),"(",""),")",""),",",""),"/",""),"""",""),"+",""))</f>
        <v>stapleryuanchang414artomoro</v>
      </c>
      <c r="H277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stapleryuanchang4145lsnartomoro</v>
      </c>
      <c r="I2770" s="2" t="s">
        <v>979</v>
      </c>
      <c r="J2770" s="2" t="s">
        <v>1261</v>
      </c>
      <c r="K2770" s="1" t="s">
        <v>1261</v>
      </c>
      <c r="L2770" s="2" t="s">
        <v>1335</v>
      </c>
      <c r="M2770" s="34" t="e">
        <f>IF(db[[#This Row],[NB NOTA_C]]="","",COUNTIF([2]!B_MSK[concat],db[[#This Row],[NB NOTA_C]]))</f>
        <v>#REF!</v>
      </c>
      <c r="N2770" s="14" t="s">
        <v>1837</v>
      </c>
      <c r="O2770" s="2" t="s">
        <v>1418</v>
      </c>
      <c r="P2770" s="2" t="s">
        <v>2450</v>
      </c>
      <c r="Q2770" s="2" t="s">
        <v>6973</v>
      </c>
      <c r="R2770" s="2" t="str">
        <f>IF(db[[#This Row],[QTY/ CTN]]="","",SUBSTITUTE(SUBSTITUTE(SUBSTITUTE(db[[#This Row],[QTY/ CTN]]," ","_",2),"(",""),")","")&amp;"_")</f>
        <v>5 LSN_</v>
      </c>
      <c r="S2770" s="2">
        <f>IF(db[[#This Row],[H_QTY/ CTN]]="","",SEARCH("_",db[[#This Row],[H_QTY/ CTN]]))</f>
        <v>6</v>
      </c>
      <c r="T2770" s="2">
        <f>IF(db[[#This Row],[H_QTY/ CTN]]="","",LEN(db[[#This Row],[H_QTY/ CTN]]))</f>
        <v>6</v>
      </c>
      <c r="U2770" s="41" t="str">
        <f>IF(db[[#This Row],[H_QTY/ CTN]]="","",LEFT(db[[#This Row],[H_QTY/ CTN]],db[[#This Row],[H_1]]-1))</f>
        <v>5 LSN</v>
      </c>
      <c r="V2770" s="40" t="str">
        <f>IF(NOT(db[[#This Row],[H_1]]=db[[#This Row],[H_2]]),MID(db[[#This Row],[H_QTY/ CTN]],db[[#This Row],[H_1]]+1,db[[#This Row],[H_2]]-db[[#This Row],[H_1]]-1),"")</f>
        <v/>
      </c>
      <c r="W2770" s="40" t="str">
        <f>IF(db[[#This Row],[QTY/ CTN B]]="","",LEFT(db[[#This Row],[QTY/ CTN B]],SEARCH(" ",db[[#This Row],[QTY/ CTN B]],1)-1))</f>
        <v>5</v>
      </c>
      <c r="X2770" s="40" t="str">
        <f>IF(db[[#This Row],[QTY/ CTN B]]="","",RIGHT(db[[#This Row],[QTY/ CTN B]],LEN(db[[#This Row],[QTY/ CTN B]])-SEARCH(" ",db[[#This Row],[QTY/ CTN B]],1)))</f>
        <v>LSN</v>
      </c>
      <c r="Y2770" s="40">
        <f>IF(db[[#This Row],[QTY/ CTN TG]]="",IF(db[[#This Row],[STN TG]]="","",12),LEFT(db[[#This Row],[QTY/ CTN TG]],SEARCH(" ",db[[#This Row],[QTY/ CTN TG]],1)-1))</f>
        <v>12</v>
      </c>
      <c r="Z27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70" s="40" t="str">
        <f>IF(db[[#This Row],[STN K]]="","",IF(db[[#This Row],[STN TG]]="LSN",12,""))</f>
        <v/>
      </c>
      <c r="AB2770" s="40" t="str">
        <f>IF(db[[#This Row],[STN TG]]="LSN","PCS","")</f>
        <v/>
      </c>
      <c r="AC2770" s="40">
        <f>db[[#This Row],[QTY B]]*IF(db[[#This Row],[QTY TG]]="",1,db[[#This Row],[QTY TG]])*IF(db[[#This Row],[QTY K]]="",1,db[[#This Row],[QTY K]])</f>
        <v>60</v>
      </c>
      <c r="AD2770" s="40" t="str">
        <f>IF(db[[#This Row],[STN K]]="",IF(db[[#This Row],[STN TG]]="",db[[#This Row],[STN B]],db[[#This Row],[STN TG]]),db[[#This Row],[STN K]])</f>
        <v>PCS</v>
      </c>
      <c r="AE2770" s="40"/>
    </row>
    <row r="2771" spans="1:31" x14ac:dyDescent="0.25">
      <c r="A2771" s="40">
        <f t="shared" si="42"/>
        <v>2770</v>
      </c>
      <c r="B2771" s="5" t="str">
        <f>LOWER(SUBSTITUTE(SUBSTITUTE(SUBSTITUTE(SUBSTITUTE(SUBSTITUTE(SUBSTITUTE(SUBSTITUTE(SUBSTITUTE(db[[#This Row],[NB BM]]," ",),".",""),"-",""),"(",""),")",""),"/",""),"""",""),"+",""))</f>
        <v>stapleryuanchang414</v>
      </c>
      <c r="C2771" s="5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D2771" s="5" t="str">
        <f>LOWER(SUBSTITUTE(SUBSTITUTE(SUBSTITUTE(SUBSTITUTE(SUBSTITUTE(SUBSTITUTE(SUBSTITUTE(SUBSTITUTE(SUBSTITUTE(db[[#This Row],[NB PAJAK]]," ",""),"-",""),"(",""),")",""),".",""),",",""),"/",""),"""",""),"+",""))</f>
        <v/>
      </c>
      <c r="E277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stapleryuanchang4145lsnuntana</v>
      </c>
      <c r="F277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stapleryuanchang4145lsn</v>
      </c>
      <c r="G2771" s="5" t="str">
        <f>db[[#This Row],[NB NOTA_C]]&amp;LOWER(SUBSTITUTE(SUBSTITUTE(SUBSTITUTE(SUBSTITUTE(SUBSTITUTE(SUBSTITUTE(SUBSTITUTE(SUBSTITUTE(SUBSTITUTE(db[[#This Row],[FAKTUR]]," ",),".",""),"-",""),"(",""),")",""),",",""),"/",""),"""",""),"+",""))</f>
        <v>stapleryuanchang414untana</v>
      </c>
      <c r="H277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stapleryuanchang4145lsnuntana</v>
      </c>
      <c r="I2771" s="2" t="s">
        <v>979</v>
      </c>
      <c r="J2771" s="2" t="s">
        <v>1261</v>
      </c>
      <c r="K2771" s="1"/>
      <c r="L2771" s="2" t="s">
        <v>1336</v>
      </c>
      <c r="M2771" s="34" t="e">
        <f>IF(db[[#This Row],[NB NOTA_C]]="","",COUNTIF([2]!B_MSK[concat],db[[#This Row],[NB NOTA_C]]))</f>
        <v>#REF!</v>
      </c>
      <c r="N2771" s="14" t="s">
        <v>1373</v>
      </c>
      <c r="O2771" s="2" t="s">
        <v>1418</v>
      </c>
      <c r="P2771" s="2" t="s">
        <v>2450</v>
      </c>
      <c r="R2771" s="2" t="str">
        <f>IF(db[[#This Row],[QTY/ CTN]]="","",SUBSTITUTE(SUBSTITUTE(SUBSTITUTE(db[[#This Row],[QTY/ CTN]]," ","_",2),"(",""),")","")&amp;"_")</f>
        <v>5 LSN_</v>
      </c>
      <c r="S2771" s="2">
        <f>IF(db[[#This Row],[H_QTY/ CTN]]="","",SEARCH("_",db[[#This Row],[H_QTY/ CTN]]))</f>
        <v>6</v>
      </c>
      <c r="T2771" s="2">
        <f>IF(db[[#This Row],[H_QTY/ CTN]]="","",LEN(db[[#This Row],[H_QTY/ CTN]]))</f>
        <v>6</v>
      </c>
      <c r="U2771" s="41" t="str">
        <f>IF(db[[#This Row],[H_QTY/ CTN]]="","",LEFT(db[[#This Row],[H_QTY/ CTN]],db[[#This Row],[H_1]]-1))</f>
        <v>5 LSN</v>
      </c>
      <c r="V2771" s="40" t="str">
        <f>IF(NOT(db[[#This Row],[H_1]]=db[[#This Row],[H_2]]),MID(db[[#This Row],[H_QTY/ CTN]],db[[#This Row],[H_1]]+1,db[[#This Row],[H_2]]-db[[#This Row],[H_1]]-1),"")</f>
        <v/>
      </c>
      <c r="W2771" s="40" t="str">
        <f>IF(db[[#This Row],[QTY/ CTN B]]="","",LEFT(db[[#This Row],[QTY/ CTN B]],SEARCH(" ",db[[#This Row],[QTY/ CTN B]],1)-1))</f>
        <v>5</v>
      </c>
      <c r="X2771" s="40" t="str">
        <f>IF(db[[#This Row],[QTY/ CTN B]]="","",RIGHT(db[[#This Row],[QTY/ CTN B]],LEN(db[[#This Row],[QTY/ CTN B]])-SEARCH(" ",db[[#This Row],[QTY/ CTN B]],1)))</f>
        <v>LSN</v>
      </c>
      <c r="Y2771" s="40">
        <f>IF(db[[#This Row],[QTY/ CTN TG]]="",IF(db[[#This Row],[STN TG]]="","",12),LEFT(db[[#This Row],[QTY/ CTN TG]],SEARCH(" ",db[[#This Row],[QTY/ CTN TG]],1)-1))</f>
        <v>12</v>
      </c>
      <c r="Z27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71" s="40" t="str">
        <f>IF(db[[#This Row],[STN K]]="","",IF(db[[#This Row],[STN TG]]="LSN",12,""))</f>
        <v/>
      </c>
      <c r="AB2771" s="40" t="str">
        <f>IF(db[[#This Row],[STN TG]]="LSN","PCS","")</f>
        <v/>
      </c>
      <c r="AC2771" s="40">
        <f>db[[#This Row],[QTY B]]*IF(db[[#This Row],[QTY TG]]="",1,db[[#This Row],[QTY TG]])*IF(db[[#This Row],[QTY K]]="",1,db[[#This Row],[QTY K]])</f>
        <v>60</v>
      </c>
      <c r="AD2771" s="40" t="str">
        <f>IF(db[[#This Row],[STN K]]="",IF(db[[#This Row],[STN TG]]="",db[[#This Row],[STN B]],db[[#This Row],[STN TG]]),db[[#This Row],[STN K]])</f>
        <v>PCS</v>
      </c>
      <c r="AE2771" s="40"/>
    </row>
    <row r="2772" spans="1:31" x14ac:dyDescent="0.25">
      <c r="A2772" s="40">
        <f t="shared" si="42"/>
        <v>2771</v>
      </c>
      <c r="B2772" s="5" t="str">
        <f>LOWER(SUBSTITUTE(SUBSTITUTE(SUBSTITUTE(SUBSTITUTE(SUBSTITUTE(SUBSTITUTE(SUBSTITUTE(SUBSTITUTE(db[[#This Row],[NB BM]]," ",),".",""),"-",""),"(",""),")",""),"/",""),"""",""),"+",""))</f>
        <v>sticknotetf02458c400lbr</v>
      </c>
      <c r="C2772" s="5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D2772" s="5" t="str">
        <f>LOWER(SUBSTITUTE(SUBSTITUTE(SUBSTITUTE(SUBSTITUTE(SUBSTITUTE(SUBSTITUTE(SUBSTITUTE(SUBSTITUTE(SUBSTITUTE(db[[#This Row],[NB PAJAK]]," ",""),"-",""),"(",""),")",""),".",""),",",""),"/",""),"""",""),"+",""))</f>
        <v/>
      </c>
      <c r="E277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sticknotetf02458c400lbr108pcsuntana</v>
      </c>
      <c r="F277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sticknotetf02458c400lbr108pcs</v>
      </c>
      <c r="G2772" s="5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sticknotetf02458c400lbruntana</v>
      </c>
      <c r="H277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sticknotetf02458c400lbr108pcsuntana</v>
      </c>
      <c r="I2772" s="2" t="s">
        <v>6519</v>
      </c>
      <c r="J2772" s="2" t="s">
        <v>1262</v>
      </c>
      <c r="K2772" s="14"/>
      <c r="L2772" s="2" t="s">
        <v>1336</v>
      </c>
      <c r="M2772" s="34" t="e">
        <f>IF(db[[#This Row],[NB NOTA_C]]="","",COUNTIF([2]!B_MSK[concat],db[[#This Row],[NB NOTA_C]]))</f>
        <v>#REF!</v>
      </c>
      <c r="N2772" s="14" t="s">
        <v>1342</v>
      </c>
      <c r="O2772" s="2" t="s">
        <v>1535</v>
      </c>
      <c r="P2772" s="2" t="s">
        <v>2441</v>
      </c>
      <c r="R2772" s="2" t="str">
        <f>IF(db[[#This Row],[QTY/ CTN]]="","",SUBSTITUTE(SUBSTITUTE(SUBSTITUTE(db[[#This Row],[QTY/ CTN]]," ","_",2),"(",""),")","")&amp;"_")</f>
        <v>108 PCS_</v>
      </c>
      <c r="S2772" s="2">
        <f>IF(db[[#This Row],[H_QTY/ CTN]]="","",SEARCH("_",db[[#This Row],[H_QTY/ CTN]]))</f>
        <v>8</v>
      </c>
      <c r="T2772" s="2">
        <f>IF(db[[#This Row],[H_QTY/ CTN]]="","",LEN(db[[#This Row],[H_QTY/ CTN]]))</f>
        <v>8</v>
      </c>
      <c r="U2772" s="41" t="str">
        <f>IF(db[[#This Row],[H_QTY/ CTN]]="","",LEFT(db[[#This Row],[H_QTY/ CTN]],db[[#This Row],[H_1]]-1))</f>
        <v>108 PCS</v>
      </c>
      <c r="V2772" s="40" t="str">
        <f>IF(NOT(db[[#This Row],[H_1]]=db[[#This Row],[H_2]]),MID(db[[#This Row],[H_QTY/ CTN]],db[[#This Row],[H_1]]+1,db[[#This Row],[H_2]]-db[[#This Row],[H_1]]-1),"")</f>
        <v/>
      </c>
      <c r="W2772" s="40" t="str">
        <f>IF(db[[#This Row],[QTY/ CTN B]]="","",LEFT(db[[#This Row],[QTY/ CTN B]],SEARCH(" ",db[[#This Row],[QTY/ CTN B]],1)-1))</f>
        <v>108</v>
      </c>
      <c r="X2772" s="40" t="str">
        <f>IF(db[[#This Row],[QTY/ CTN B]]="","",RIGHT(db[[#This Row],[QTY/ CTN B]],LEN(db[[#This Row],[QTY/ CTN B]])-SEARCH(" ",db[[#This Row],[QTY/ CTN B]],1)))</f>
        <v>PCS</v>
      </c>
      <c r="Y2772" s="40" t="str">
        <f>IF(db[[#This Row],[QTY/ CTN TG]]="",IF(db[[#This Row],[STN TG]]="","",12),LEFT(db[[#This Row],[QTY/ CTN TG]],SEARCH(" ",db[[#This Row],[QTY/ CTN TG]],1)-1))</f>
        <v/>
      </c>
      <c r="Z27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72" s="40" t="str">
        <f>IF(db[[#This Row],[STN K]]="","",IF(db[[#This Row],[STN TG]]="LSN",12,""))</f>
        <v/>
      </c>
      <c r="AB2772" s="40" t="str">
        <f>IF(db[[#This Row],[STN TG]]="LSN","PCS","")</f>
        <v/>
      </c>
      <c r="AC2772" s="40">
        <f>db[[#This Row],[QTY B]]*IF(db[[#This Row],[QTY TG]]="",1,db[[#This Row],[QTY TG]])*IF(db[[#This Row],[QTY K]]="",1,db[[#This Row],[QTY K]])</f>
        <v>108</v>
      </c>
      <c r="AD2772" s="40" t="str">
        <f>IF(db[[#This Row],[STN K]]="",IF(db[[#This Row],[STN TG]]="",db[[#This Row],[STN B]],db[[#This Row],[STN TG]]),db[[#This Row],[STN K]])</f>
        <v>PCS</v>
      </c>
      <c r="AE2772" s="40"/>
    </row>
    <row r="2773" spans="1:31" x14ac:dyDescent="0.25">
      <c r="A2773" s="40">
        <f t="shared" si="42"/>
        <v>2772</v>
      </c>
      <c r="B2773" s="5" t="str">
        <f>LOWER(SUBSTITUTE(SUBSTITUTE(SUBSTITUTE(SUBSTITUTE(SUBSTITUTE(SUBSTITUTE(SUBSTITUTE(SUBSTITUTE(db[[#This Row],[NB BM]]," ",),".",""),"-",""),"(",""),")",""),"/",""),"""",""),"+",""))</f>
        <v>sticknotetf6548c200lbr</v>
      </c>
      <c r="C2773" s="5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D2773" s="5" t="str">
        <f>LOWER(SUBSTITUTE(SUBSTITUTE(SUBSTITUTE(SUBSTITUTE(SUBSTITUTE(SUBSTITUTE(SUBSTITUTE(SUBSTITUTE(SUBSTITUTE(db[[#This Row],[NB PAJAK]]," ",""),"-",""),"(",""),")",""),".",""),",",""),"/",""),"""",""),"+",""))</f>
        <v/>
      </c>
      <c r="E277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sticknotetf6548c200lbr600pcsuntana</v>
      </c>
      <c r="F277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sticknotetf6548c200lbr600pcs</v>
      </c>
      <c r="G2773" s="5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sticknotetf6548c200lbruntana</v>
      </c>
      <c r="H277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sticknotetf6548c200lbr600pcsuntana</v>
      </c>
      <c r="I2773" s="2" t="s">
        <v>6518</v>
      </c>
      <c r="J2773" s="2" t="s">
        <v>1263</v>
      </c>
      <c r="K2773" s="14"/>
      <c r="L2773" s="2" t="s">
        <v>1336</v>
      </c>
      <c r="M2773" s="34" t="e">
        <f>IF(db[[#This Row],[NB NOTA_C]]="","",COUNTIF([2]!B_MSK[concat],db[[#This Row],[NB NOTA_C]]))</f>
        <v>#REF!</v>
      </c>
      <c r="N2773" s="14" t="s">
        <v>1342</v>
      </c>
      <c r="O2773" s="2" t="s">
        <v>1496</v>
      </c>
      <c r="P2773" s="2" t="s">
        <v>2441</v>
      </c>
      <c r="R2773" s="2" t="str">
        <f>IF(db[[#This Row],[QTY/ CTN]]="","",SUBSTITUTE(SUBSTITUTE(SUBSTITUTE(db[[#This Row],[QTY/ CTN]]," ","_",2),"(",""),")","")&amp;"_")</f>
        <v>600 PCS_</v>
      </c>
      <c r="S2773" s="2">
        <f>IF(db[[#This Row],[H_QTY/ CTN]]="","",SEARCH("_",db[[#This Row],[H_QTY/ CTN]]))</f>
        <v>8</v>
      </c>
      <c r="T2773" s="2">
        <f>IF(db[[#This Row],[H_QTY/ CTN]]="","",LEN(db[[#This Row],[H_QTY/ CTN]]))</f>
        <v>8</v>
      </c>
      <c r="U2773" s="41" t="str">
        <f>IF(db[[#This Row],[H_QTY/ CTN]]="","",LEFT(db[[#This Row],[H_QTY/ CTN]],db[[#This Row],[H_1]]-1))</f>
        <v>600 PCS</v>
      </c>
      <c r="V2773" s="40" t="str">
        <f>IF(NOT(db[[#This Row],[H_1]]=db[[#This Row],[H_2]]),MID(db[[#This Row],[H_QTY/ CTN]],db[[#This Row],[H_1]]+1,db[[#This Row],[H_2]]-db[[#This Row],[H_1]]-1),"")</f>
        <v/>
      </c>
      <c r="W2773" s="40" t="str">
        <f>IF(db[[#This Row],[QTY/ CTN B]]="","",LEFT(db[[#This Row],[QTY/ CTN B]],SEARCH(" ",db[[#This Row],[QTY/ CTN B]],1)-1))</f>
        <v>600</v>
      </c>
      <c r="X2773" s="40" t="str">
        <f>IF(db[[#This Row],[QTY/ CTN B]]="","",RIGHT(db[[#This Row],[QTY/ CTN B]],LEN(db[[#This Row],[QTY/ CTN B]])-SEARCH(" ",db[[#This Row],[QTY/ CTN B]],1)))</f>
        <v>PCS</v>
      </c>
      <c r="Y2773" s="40" t="str">
        <f>IF(db[[#This Row],[QTY/ CTN TG]]="",IF(db[[#This Row],[STN TG]]="","",12),LEFT(db[[#This Row],[QTY/ CTN TG]],SEARCH(" ",db[[#This Row],[QTY/ CTN TG]],1)-1))</f>
        <v/>
      </c>
      <c r="Z27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73" s="40" t="str">
        <f>IF(db[[#This Row],[STN K]]="","",IF(db[[#This Row],[STN TG]]="LSN",12,""))</f>
        <v/>
      </c>
      <c r="AB2773" s="40" t="str">
        <f>IF(db[[#This Row],[STN TG]]="LSN","PCS","")</f>
        <v/>
      </c>
      <c r="AC2773" s="40">
        <f>db[[#This Row],[QTY B]]*IF(db[[#This Row],[QTY TG]]="",1,db[[#This Row],[QTY TG]])*IF(db[[#This Row],[QTY K]]="",1,db[[#This Row],[QTY K]])</f>
        <v>600</v>
      </c>
      <c r="AD2773" s="40" t="str">
        <f>IF(db[[#This Row],[STN K]]="",IF(db[[#This Row],[STN TG]]="",db[[#This Row],[STN B]],db[[#This Row],[STN TG]]),db[[#This Row],[STN K]])</f>
        <v>PCS</v>
      </c>
      <c r="AE2773" s="40"/>
    </row>
    <row r="2774" spans="1:31" x14ac:dyDescent="0.25">
      <c r="A2774" s="40">
        <f t="shared" si="42"/>
        <v>2773</v>
      </c>
      <c r="B2774" s="5" t="str">
        <f>LOWER(SUBSTITUTE(SUBSTITUTE(SUBSTITUTE(SUBSTITUTE(SUBSTITUTE(SUBSTITUTE(SUBSTITUTE(SUBSTITUTE(db[[#This Row],[NB BM]]," ",),".",""),"-",""),"(",""),")",""),"/",""),"""",""),"+",""))</f>
        <v>sticknotetf6545cmix</v>
      </c>
      <c r="C2774" s="5" t="str">
        <f>LOWER(SUBSTITUTE(SUBSTITUTE(SUBSTITUTE(SUBSTITUTE(SUBSTITUTE(SUBSTITUTE(SUBSTITUTE(SUBSTITUTE(SUBSTITUTE(db[[#This Row],[NB NOTA]]," ",),".",""),"-",""),"(",""),")",""),",",""),"/",""),"""",""),"+",""))</f>
        <v>sticknotetf6545cmix</v>
      </c>
      <c r="D2774" s="5" t="str">
        <f>LOWER(SUBSTITUTE(SUBSTITUTE(SUBSTITUTE(SUBSTITUTE(SUBSTITUTE(SUBSTITUTE(SUBSTITUTE(SUBSTITUTE(SUBSTITUTE(db[[#This Row],[NB PAJAK]]," ",""),"-",""),"(",""),")",""),".",""),",",""),"/",""),"""",""),"+",""))</f>
        <v/>
      </c>
      <c r="E277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sticknotetf6545cmix600pcsuntana</v>
      </c>
      <c r="F277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sticknotetf6545cmix600pcs</v>
      </c>
      <c r="G2774" s="5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sticknotetf6545cmixuntana</v>
      </c>
      <c r="H277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sticknotetf6545cmix600pcsuntana</v>
      </c>
      <c r="I2774" s="2" t="s">
        <v>7811</v>
      </c>
      <c r="J2774" s="2" t="s">
        <v>7809</v>
      </c>
      <c r="K2774" s="14"/>
      <c r="L2774" s="2" t="s">
        <v>1336</v>
      </c>
      <c r="M2774" s="34" t="e">
        <f>IF(db[[#This Row],[NB NOTA_C]]="","",COUNTIF([2]!B_MSK[concat],db[[#This Row],[NB NOTA_C]]))</f>
        <v>#REF!</v>
      </c>
      <c r="N2774" s="14" t="s">
        <v>1342</v>
      </c>
      <c r="O2774" s="2" t="s">
        <v>1496</v>
      </c>
      <c r="P2774" s="2" t="s">
        <v>2441</v>
      </c>
      <c r="R2774" s="2" t="str">
        <f>IF(db[[#This Row],[QTY/ CTN]]="","",SUBSTITUTE(SUBSTITUTE(SUBSTITUTE(db[[#This Row],[QTY/ CTN]]," ","_",2),"(",""),")","")&amp;"_")</f>
        <v>600 PCS_</v>
      </c>
      <c r="S2774" s="2">
        <f>IF(db[[#This Row],[H_QTY/ CTN]]="","",SEARCH("_",db[[#This Row],[H_QTY/ CTN]]))</f>
        <v>8</v>
      </c>
      <c r="T2774" s="2">
        <f>IF(db[[#This Row],[H_QTY/ CTN]]="","",LEN(db[[#This Row],[H_QTY/ CTN]]))</f>
        <v>8</v>
      </c>
      <c r="U2774" s="41" t="str">
        <f>IF(db[[#This Row],[H_QTY/ CTN]]="","",LEFT(db[[#This Row],[H_QTY/ CTN]],db[[#This Row],[H_1]]-1))</f>
        <v>600 PCS</v>
      </c>
      <c r="V2774" s="40" t="str">
        <f>IF(NOT(db[[#This Row],[H_1]]=db[[#This Row],[H_2]]),MID(db[[#This Row],[H_QTY/ CTN]],db[[#This Row],[H_1]]+1,db[[#This Row],[H_2]]-db[[#This Row],[H_1]]-1),"")</f>
        <v/>
      </c>
      <c r="W2774" s="40" t="str">
        <f>IF(db[[#This Row],[QTY/ CTN B]]="","",LEFT(db[[#This Row],[QTY/ CTN B]],SEARCH(" ",db[[#This Row],[QTY/ CTN B]],1)-1))</f>
        <v>600</v>
      </c>
      <c r="X2774" s="40" t="str">
        <f>IF(db[[#This Row],[QTY/ CTN B]]="","",RIGHT(db[[#This Row],[QTY/ CTN B]],LEN(db[[#This Row],[QTY/ CTN B]])-SEARCH(" ",db[[#This Row],[QTY/ CTN B]],1)))</f>
        <v>PCS</v>
      </c>
      <c r="Y2774" s="40" t="str">
        <f>IF(db[[#This Row],[QTY/ CTN TG]]="",IF(db[[#This Row],[STN TG]]="","",12),LEFT(db[[#This Row],[QTY/ CTN TG]],SEARCH(" ",db[[#This Row],[QTY/ CTN TG]],1)-1))</f>
        <v/>
      </c>
      <c r="Z27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74" s="40" t="str">
        <f>IF(db[[#This Row],[STN K]]="","",IF(db[[#This Row],[STN TG]]="LSN",12,""))</f>
        <v/>
      </c>
      <c r="AB2774" s="40" t="str">
        <f>IF(db[[#This Row],[STN TG]]="LSN","PCS","")</f>
        <v/>
      </c>
      <c r="AC2774" s="40">
        <f>db[[#This Row],[QTY B]]*IF(db[[#This Row],[QTY TG]]="",1,db[[#This Row],[QTY TG]])*IF(db[[#This Row],[QTY K]]="",1,db[[#This Row],[QTY K]])</f>
        <v>600</v>
      </c>
      <c r="AD2774" s="40" t="str">
        <f>IF(db[[#This Row],[STN K]]="",IF(db[[#This Row],[STN TG]]="",db[[#This Row],[STN B]],db[[#This Row],[STN TG]]),db[[#This Row],[STN K]])</f>
        <v>PCS</v>
      </c>
      <c r="AE2774" s="40"/>
    </row>
    <row r="2775" spans="1:31" x14ac:dyDescent="0.25">
      <c r="A2775" s="40">
        <f t="shared" si="42"/>
        <v>2774</v>
      </c>
      <c r="B2775" s="5" t="str">
        <f>LOWER(SUBSTITUTE(SUBSTITUTE(SUBSTITUTE(SUBSTITUTE(SUBSTITUTE(SUBSTITUTE(SUBSTITUTE(SUBSTITUTE(db[[#This Row],[NB BM]]," ",),".",""),"-",""),"(",""),")",""),"/",""),"""",""),"+",""))</f>
        <v>sticknotetf6545c100lbr</v>
      </c>
      <c r="C2775" s="5" t="str">
        <f>LOWER(SUBSTITUTE(SUBSTITUTE(SUBSTITUTE(SUBSTITUTE(SUBSTITUTE(SUBSTITUTE(SUBSTITUTE(SUBSTITUTE(SUBSTITUTE(db[[#This Row],[NB NOTA]]," ",),".",""),"-",""),"(",""),")",""),",",""),"/",""),"""",""),"+",""))</f>
        <v>sticknotetf6545c100lbr</v>
      </c>
      <c r="D2775" s="5" t="str">
        <f>LOWER(SUBSTITUTE(SUBSTITUTE(SUBSTITUTE(SUBSTITUTE(SUBSTITUTE(SUBSTITUTE(SUBSTITUTE(SUBSTITUTE(SUBSTITUTE(db[[#This Row],[NB PAJAK]]," ",""),"-",""),"(",""),")",""),".",""),",",""),"/",""),"""",""),"+",""))</f>
        <v/>
      </c>
      <c r="E277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sticknotetf6545c100lbr600pcsuntana</v>
      </c>
      <c r="F277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sticknotetf6545c100lbr600pcs</v>
      </c>
      <c r="G2775" s="5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sticknotetf6545c100lbruntana</v>
      </c>
      <c r="H277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sticknotetf6545c100lbr600pcsuntana</v>
      </c>
      <c r="I2775" s="2" t="s">
        <v>7812</v>
      </c>
      <c r="J2775" s="2" t="s">
        <v>7810</v>
      </c>
      <c r="K2775" s="14"/>
      <c r="L2775" s="2" t="s">
        <v>1336</v>
      </c>
      <c r="M2775" s="34" t="e">
        <f>IF(db[[#This Row],[NB NOTA_C]]="","",COUNTIF([2]!B_MSK[concat],db[[#This Row],[NB NOTA_C]]))</f>
        <v>#REF!</v>
      </c>
      <c r="N2775" s="14" t="s">
        <v>1342</v>
      </c>
      <c r="O2775" s="2" t="s">
        <v>1496</v>
      </c>
      <c r="P2775" s="2" t="s">
        <v>2441</v>
      </c>
      <c r="R2775" s="2" t="str">
        <f>IF(db[[#This Row],[QTY/ CTN]]="","",SUBSTITUTE(SUBSTITUTE(SUBSTITUTE(db[[#This Row],[QTY/ CTN]]," ","_",2),"(",""),")","")&amp;"_")</f>
        <v>600 PCS_</v>
      </c>
      <c r="S2775" s="2">
        <f>IF(db[[#This Row],[H_QTY/ CTN]]="","",SEARCH("_",db[[#This Row],[H_QTY/ CTN]]))</f>
        <v>8</v>
      </c>
      <c r="T2775" s="2">
        <f>IF(db[[#This Row],[H_QTY/ CTN]]="","",LEN(db[[#This Row],[H_QTY/ CTN]]))</f>
        <v>8</v>
      </c>
      <c r="U2775" s="41" t="str">
        <f>IF(db[[#This Row],[H_QTY/ CTN]]="","",LEFT(db[[#This Row],[H_QTY/ CTN]],db[[#This Row],[H_1]]-1))</f>
        <v>600 PCS</v>
      </c>
      <c r="V2775" s="40" t="str">
        <f>IF(NOT(db[[#This Row],[H_1]]=db[[#This Row],[H_2]]),MID(db[[#This Row],[H_QTY/ CTN]],db[[#This Row],[H_1]]+1,db[[#This Row],[H_2]]-db[[#This Row],[H_1]]-1),"")</f>
        <v/>
      </c>
      <c r="W2775" s="40" t="str">
        <f>IF(db[[#This Row],[QTY/ CTN B]]="","",LEFT(db[[#This Row],[QTY/ CTN B]],SEARCH(" ",db[[#This Row],[QTY/ CTN B]],1)-1))</f>
        <v>600</v>
      </c>
      <c r="X2775" s="40" t="str">
        <f>IF(db[[#This Row],[QTY/ CTN B]]="","",RIGHT(db[[#This Row],[QTY/ CTN B]],LEN(db[[#This Row],[QTY/ CTN B]])-SEARCH(" ",db[[#This Row],[QTY/ CTN B]],1)))</f>
        <v>PCS</v>
      </c>
      <c r="Y2775" s="40" t="str">
        <f>IF(db[[#This Row],[QTY/ CTN TG]]="",IF(db[[#This Row],[STN TG]]="","",12),LEFT(db[[#This Row],[QTY/ CTN TG]],SEARCH(" ",db[[#This Row],[QTY/ CTN TG]],1)-1))</f>
        <v/>
      </c>
      <c r="Z27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75" s="40" t="str">
        <f>IF(db[[#This Row],[STN K]]="","",IF(db[[#This Row],[STN TG]]="LSN",12,""))</f>
        <v/>
      </c>
      <c r="AB2775" s="40" t="str">
        <f>IF(db[[#This Row],[STN TG]]="LSN","PCS","")</f>
        <v/>
      </c>
      <c r="AC2775" s="40">
        <f>db[[#This Row],[QTY B]]*IF(db[[#This Row],[QTY TG]]="",1,db[[#This Row],[QTY TG]])*IF(db[[#This Row],[QTY K]]="",1,db[[#This Row],[QTY K]])</f>
        <v>600</v>
      </c>
      <c r="AD2775" s="40" t="str">
        <f>IF(db[[#This Row],[STN K]]="",IF(db[[#This Row],[STN TG]]="",db[[#This Row],[STN B]],db[[#This Row],[STN TG]]),db[[#This Row],[STN K]])</f>
        <v>PCS</v>
      </c>
      <c r="AE2775" s="40"/>
    </row>
    <row r="2776" spans="1:31" x14ac:dyDescent="0.25">
      <c r="A2776" s="40">
        <f t="shared" si="42"/>
        <v>2775</v>
      </c>
      <c r="B2776" s="5" t="str">
        <f>LOWER(SUBSTITUTE(SUBSTITUTE(SUBSTITUTE(SUBSTITUTE(SUBSTITUTE(SUBSTITUTE(SUBSTITUTE(SUBSTITUTE(db[[#This Row],[NB BM]]," ",),".",""),"-",""),"(",""),")",""),"/",""),"""",""),"+",""))</f>
        <v>sticknotetfsn02458c</v>
      </c>
      <c r="C2776" s="5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D2776" s="5" t="str">
        <f>LOWER(SUBSTITUTE(SUBSTITUTE(SUBSTITUTE(SUBSTITUTE(SUBSTITUTE(SUBSTITUTE(SUBSTITUTE(SUBSTITUTE(SUBSTITUTE(db[[#This Row],[NB PAJAK]]," ",""),"-",""),"(",""),")",""),".",""),",",""),"/",""),"""",""),"+",""))</f>
        <v/>
      </c>
      <c r="E277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sticknotetfsn02458c100pcsuntana</v>
      </c>
      <c r="F277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sticknotetfsn02458c100pcs</v>
      </c>
      <c r="G2776" s="5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sticknotetfsn02458cuntana</v>
      </c>
      <c r="H277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sticknotetfsn02458c100pcsuntana</v>
      </c>
      <c r="I2776" s="2" t="s">
        <v>1898</v>
      </c>
      <c r="J2776" s="2" t="s">
        <v>1895</v>
      </c>
      <c r="K2776" s="1"/>
      <c r="L2776" s="2" t="s">
        <v>1336</v>
      </c>
      <c r="M2776" s="34" t="e">
        <f>IF(db[[#This Row],[NB NOTA_C]]="","",COUNTIF([2]!B_MSK[concat],db[[#This Row],[NB NOTA_C]]))</f>
        <v>#REF!</v>
      </c>
      <c r="N2776" s="9" t="s">
        <v>1342</v>
      </c>
      <c r="O2776" s="5" t="s">
        <v>1381</v>
      </c>
      <c r="P2776" s="2" t="s">
        <v>2441</v>
      </c>
      <c r="R2776" s="2" t="str">
        <f>IF(db[[#This Row],[QTY/ CTN]]="","",SUBSTITUTE(SUBSTITUTE(SUBSTITUTE(db[[#This Row],[QTY/ CTN]]," ","_",2),"(",""),")","")&amp;"_")</f>
        <v>100 PCS_</v>
      </c>
      <c r="S2776" s="2">
        <f>IF(db[[#This Row],[H_QTY/ CTN]]="","",SEARCH("_",db[[#This Row],[H_QTY/ CTN]]))</f>
        <v>8</v>
      </c>
      <c r="T2776" s="2">
        <f>IF(db[[#This Row],[H_QTY/ CTN]]="","",LEN(db[[#This Row],[H_QTY/ CTN]]))</f>
        <v>8</v>
      </c>
      <c r="U2776" s="41" t="str">
        <f>IF(db[[#This Row],[H_QTY/ CTN]]="","",LEFT(db[[#This Row],[H_QTY/ CTN]],db[[#This Row],[H_1]]-1))</f>
        <v>100 PCS</v>
      </c>
      <c r="V2776" s="40" t="str">
        <f>IF(NOT(db[[#This Row],[H_1]]=db[[#This Row],[H_2]]),MID(db[[#This Row],[H_QTY/ CTN]],db[[#This Row],[H_1]]+1,db[[#This Row],[H_2]]-db[[#This Row],[H_1]]-1),"")</f>
        <v/>
      </c>
      <c r="W2776" s="40" t="str">
        <f>IF(db[[#This Row],[QTY/ CTN B]]="","",LEFT(db[[#This Row],[QTY/ CTN B]],SEARCH(" ",db[[#This Row],[QTY/ CTN B]],1)-1))</f>
        <v>100</v>
      </c>
      <c r="X2776" s="40" t="str">
        <f>IF(db[[#This Row],[QTY/ CTN B]]="","",RIGHT(db[[#This Row],[QTY/ CTN B]],LEN(db[[#This Row],[QTY/ CTN B]])-SEARCH(" ",db[[#This Row],[QTY/ CTN B]],1)))</f>
        <v>PCS</v>
      </c>
      <c r="Y2776" s="40" t="str">
        <f>IF(db[[#This Row],[QTY/ CTN TG]]="",IF(db[[#This Row],[STN TG]]="","",12),LEFT(db[[#This Row],[QTY/ CTN TG]],SEARCH(" ",db[[#This Row],[QTY/ CTN TG]],1)-1))</f>
        <v/>
      </c>
      <c r="Z27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76" s="40" t="str">
        <f>IF(db[[#This Row],[STN K]]="","",IF(db[[#This Row],[STN TG]]="LSN",12,""))</f>
        <v/>
      </c>
      <c r="AB2776" s="40" t="str">
        <f>IF(db[[#This Row],[STN TG]]="LSN","PCS","")</f>
        <v/>
      </c>
      <c r="AC2776" s="40">
        <f>db[[#This Row],[QTY B]]*IF(db[[#This Row],[QTY TG]]="",1,db[[#This Row],[QTY TG]])*IF(db[[#This Row],[QTY K]]="",1,db[[#This Row],[QTY K]])</f>
        <v>100</v>
      </c>
      <c r="AD2776" s="40" t="str">
        <f>IF(db[[#This Row],[STN K]]="",IF(db[[#This Row],[STN TG]]="",db[[#This Row],[STN B]],db[[#This Row],[STN TG]]),db[[#This Row],[STN K]])</f>
        <v>PCS</v>
      </c>
      <c r="AE2776" s="40"/>
    </row>
    <row r="2777" spans="1:31" x14ac:dyDescent="0.25">
      <c r="A2777" s="40">
        <f t="shared" ref="A2777:A2840" si="43">ROW()-1</f>
        <v>2776</v>
      </c>
      <c r="B2777" s="5" t="str">
        <f>LOWER(SUBSTITUTE(SUBSTITUTE(SUBSTITUTE(SUBSTITUTE(SUBSTITUTE(SUBSTITUTE(SUBSTITUTE(SUBSTITUTE(db[[#This Row],[NB BM]]," ",),".",""),"-",""),"(",""),")",""),"/",""),"""",""),"+",""))</f>
        <v>sticknotetf010</v>
      </c>
      <c r="C2777" s="5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D2777" s="5" t="str">
        <f>LOWER(SUBSTITUTE(SUBSTITUTE(SUBSTITUTE(SUBSTITUTE(SUBSTITUTE(SUBSTITUTE(SUBSTITUTE(SUBSTITUTE(SUBSTITUTE(db[[#This Row],[NB PAJAK]]," ",""),"-",""),"(",""),")",""),".",""),",",""),"/",""),"""",""),"+",""))</f>
        <v/>
      </c>
      <c r="E277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sticknotetf010600pcsuntana</v>
      </c>
      <c r="F277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sticknotetf010600pcs</v>
      </c>
      <c r="G2777" s="5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sticknotetf010untana</v>
      </c>
      <c r="H277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sticknotetf010600pcsuntana</v>
      </c>
      <c r="I2777" s="2" t="s">
        <v>6516</v>
      </c>
      <c r="J2777" s="2" t="s">
        <v>3979</v>
      </c>
      <c r="K2777" s="14"/>
      <c r="L2777" s="2" t="s">
        <v>1336</v>
      </c>
      <c r="M2777" s="34" t="e">
        <f>IF(db[[#This Row],[NB NOTA_C]]="","",COUNTIF([2]!B_MSK[concat],db[[#This Row],[NB NOTA_C]]))</f>
        <v>#REF!</v>
      </c>
      <c r="N2777" s="9" t="s">
        <v>1342</v>
      </c>
      <c r="O2777" s="5" t="s">
        <v>1496</v>
      </c>
      <c r="P2777" s="2" t="s">
        <v>2441</v>
      </c>
      <c r="Q2777" s="5"/>
      <c r="R2777" s="5" t="str">
        <f>IF(db[[#This Row],[QTY/ CTN]]="","",SUBSTITUTE(SUBSTITUTE(SUBSTITUTE(db[[#This Row],[QTY/ CTN]]," ","_",2),"(",""),")","")&amp;"_")</f>
        <v>600 PCS_</v>
      </c>
      <c r="S2777" s="5">
        <f>IF(db[[#This Row],[H_QTY/ CTN]]="","",SEARCH("_",db[[#This Row],[H_QTY/ CTN]]))</f>
        <v>8</v>
      </c>
      <c r="T2777" s="5">
        <f>IF(db[[#This Row],[H_QTY/ CTN]]="","",LEN(db[[#This Row],[H_QTY/ CTN]]))</f>
        <v>8</v>
      </c>
      <c r="U2777" s="41" t="str">
        <f>IF(db[[#This Row],[H_QTY/ CTN]]="","",LEFT(db[[#This Row],[H_QTY/ CTN]],db[[#This Row],[H_1]]-1))</f>
        <v>600 PCS</v>
      </c>
      <c r="V2777" s="40" t="str">
        <f>IF(NOT(db[[#This Row],[H_1]]=db[[#This Row],[H_2]]),MID(db[[#This Row],[H_QTY/ CTN]],db[[#This Row],[H_1]]+1,db[[#This Row],[H_2]]-db[[#This Row],[H_1]]-1),"")</f>
        <v/>
      </c>
      <c r="W2777" s="40" t="str">
        <f>IF(db[[#This Row],[QTY/ CTN B]]="","",LEFT(db[[#This Row],[QTY/ CTN B]],SEARCH(" ",db[[#This Row],[QTY/ CTN B]],1)-1))</f>
        <v>600</v>
      </c>
      <c r="X2777" s="40" t="str">
        <f>IF(db[[#This Row],[QTY/ CTN B]]="","",RIGHT(db[[#This Row],[QTY/ CTN B]],LEN(db[[#This Row],[QTY/ CTN B]])-SEARCH(" ",db[[#This Row],[QTY/ CTN B]],1)))</f>
        <v>PCS</v>
      </c>
      <c r="Y2777" s="40" t="str">
        <f>IF(db[[#This Row],[QTY/ CTN TG]]="",IF(db[[#This Row],[STN TG]]="","",12),LEFT(db[[#This Row],[QTY/ CTN TG]],SEARCH(" ",db[[#This Row],[QTY/ CTN TG]],1)-1))</f>
        <v/>
      </c>
      <c r="Z27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77" s="40" t="str">
        <f>IF(db[[#This Row],[STN K]]="","",IF(db[[#This Row],[STN TG]]="LSN",12,""))</f>
        <v/>
      </c>
      <c r="AB2777" s="40" t="str">
        <f>IF(db[[#This Row],[STN TG]]="LSN","PCS","")</f>
        <v/>
      </c>
      <c r="AC2777" s="40">
        <f>db[[#This Row],[QTY B]]*IF(db[[#This Row],[QTY TG]]="",1,db[[#This Row],[QTY TG]])*IF(db[[#This Row],[QTY K]]="",1,db[[#This Row],[QTY K]])</f>
        <v>600</v>
      </c>
      <c r="AD2777" s="40" t="str">
        <f>IF(db[[#This Row],[STN K]]="",IF(db[[#This Row],[STN TG]]="",db[[#This Row],[STN B]],db[[#This Row],[STN TG]]),db[[#This Row],[STN K]])</f>
        <v>PCS</v>
      </c>
      <c r="AE2777" s="40"/>
    </row>
    <row r="2778" spans="1:31" x14ac:dyDescent="0.25">
      <c r="A2778" s="78">
        <f t="shared" si="43"/>
        <v>2777</v>
      </c>
      <c r="B2778" s="79" t="str">
        <f>LOWER(SUBSTITUTE(SUBSTITUTE(SUBSTITUTE(SUBSTITUTE(SUBSTITUTE(SUBSTITUTE(SUBSTITUTE(SUBSTITUTE(db[[#This Row],[NB BM]]," ",),".",""),"-",""),"(",""),")",""),"/",""),"""",""),"+",""))</f>
        <v>sticknotetf5n0243</v>
      </c>
      <c r="C2778" s="79" t="str">
        <f>LOWER(SUBSTITUTE(SUBSTITUTE(SUBSTITUTE(SUBSTITUTE(SUBSTITUTE(SUBSTITUTE(SUBSTITUTE(SUBSTITUTE(SUBSTITUTE(db[[#This Row],[NB NOTA]]," ",),".",""),"-",""),"(",""),")",""),",",""),"/",""),"""",""),"+",""))</f>
        <v>sticknotetf5n0243</v>
      </c>
      <c r="D2778" s="79" t="str">
        <f>LOWER(SUBSTITUTE(SUBSTITUTE(SUBSTITUTE(SUBSTITUTE(SUBSTITUTE(SUBSTITUTE(SUBSTITUTE(SUBSTITUTE(SUBSTITUTE(db[[#This Row],[NB PAJAK]]," ",""),"-",""),"(",""),")",""),".",""),",",""),"/",""),"""",""),"+",""))</f>
        <v/>
      </c>
      <c r="E277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sticknotetf5n0243108pcsuntana</v>
      </c>
      <c r="F277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sticknotetf5n0243108pcs</v>
      </c>
      <c r="G2778" s="79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sticknotetf5n0243untana</v>
      </c>
      <c r="H277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sticknotetf5n0243108pcsuntana</v>
      </c>
      <c r="I2778" s="2" t="s">
        <v>7672</v>
      </c>
      <c r="J2778" s="70" t="s">
        <v>7473</v>
      </c>
      <c r="K2778" s="71"/>
      <c r="L2778" s="70" t="s">
        <v>1336</v>
      </c>
      <c r="M2778" s="80" t="e">
        <f>IF(db[[#This Row],[NB NOTA_C]]="","",COUNTIF([2]!B_MSK[concat],db[[#This Row],[NB NOTA_C]]))</f>
        <v>#REF!</v>
      </c>
      <c r="N2778" s="81" t="s">
        <v>1342</v>
      </c>
      <c r="O2778" s="79" t="s">
        <v>1535</v>
      </c>
      <c r="P2778" s="70"/>
      <c r="Q2778" s="79"/>
      <c r="R2778" s="79" t="str">
        <f>IF(db[[#This Row],[QTY/ CTN]]="","",SUBSTITUTE(SUBSTITUTE(SUBSTITUTE(db[[#This Row],[QTY/ CTN]]," ","_",2),"(",""),")","")&amp;"_")</f>
        <v>108 PCS_</v>
      </c>
      <c r="S2778" s="79">
        <f>IF(db[[#This Row],[H_QTY/ CTN]]="","",SEARCH("_",db[[#This Row],[H_QTY/ CTN]]))</f>
        <v>8</v>
      </c>
      <c r="T2778" s="79">
        <f>IF(db[[#This Row],[H_QTY/ CTN]]="","",LEN(db[[#This Row],[H_QTY/ CTN]]))</f>
        <v>8</v>
      </c>
      <c r="U2778" s="78" t="str">
        <f>IF(db[[#This Row],[H_QTY/ CTN]]="","",LEFT(db[[#This Row],[H_QTY/ CTN]],db[[#This Row],[H_1]]-1))</f>
        <v>108 PCS</v>
      </c>
      <c r="V2778" s="78" t="str">
        <f>IF(NOT(db[[#This Row],[H_1]]=db[[#This Row],[H_2]]),MID(db[[#This Row],[H_QTY/ CTN]],db[[#This Row],[H_1]]+1,db[[#This Row],[H_2]]-db[[#This Row],[H_1]]-1),"")</f>
        <v/>
      </c>
      <c r="W2778" s="78" t="str">
        <f>IF(db[[#This Row],[QTY/ CTN B]]="","",LEFT(db[[#This Row],[QTY/ CTN B]],SEARCH(" ",db[[#This Row],[QTY/ CTN B]],1)-1))</f>
        <v>108</v>
      </c>
      <c r="X2778" s="78" t="str">
        <f>IF(db[[#This Row],[QTY/ CTN B]]="","",RIGHT(db[[#This Row],[QTY/ CTN B]],LEN(db[[#This Row],[QTY/ CTN B]])-SEARCH(" ",db[[#This Row],[QTY/ CTN B]],1)))</f>
        <v>PCS</v>
      </c>
      <c r="Y2778" s="78" t="str">
        <f>IF(db[[#This Row],[QTY/ CTN TG]]="",IF(db[[#This Row],[STN TG]]="","",12),LEFT(db[[#This Row],[QTY/ CTN TG]],SEARCH(" ",db[[#This Row],[QTY/ CTN TG]],1)-1))</f>
        <v/>
      </c>
      <c r="Z277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78" s="78" t="str">
        <f>IF(db[[#This Row],[STN K]]="","",IF(db[[#This Row],[STN TG]]="LSN",12,""))</f>
        <v/>
      </c>
      <c r="AB2778" s="78" t="str">
        <f>IF(db[[#This Row],[STN TG]]="LSN","PCS","")</f>
        <v/>
      </c>
      <c r="AC2778" s="78">
        <f>db[[#This Row],[QTY B]]*IF(db[[#This Row],[QTY TG]]="",1,db[[#This Row],[QTY TG]])*IF(db[[#This Row],[QTY K]]="",1,db[[#This Row],[QTY K]])</f>
        <v>108</v>
      </c>
      <c r="AD2778" s="78" t="str">
        <f>IF(db[[#This Row],[STN K]]="",IF(db[[#This Row],[STN TG]]="",db[[#This Row],[STN B]],db[[#This Row],[STN TG]]),db[[#This Row],[STN K]])</f>
        <v>PCS</v>
      </c>
      <c r="AE2778" s="78"/>
    </row>
    <row r="2779" spans="1:31" x14ac:dyDescent="0.25">
      <c r="A2779" s="40">
        <f t="shared" si="43"/>
        <v>2778</v>
      </c>
      <c r="B2779" s="5" t="str">
        <f>LOWER(SUBSTITUTE(SUBSTITUTE(SUBSTITUTE(SUBSTITUTE(SUBSTITUTE(SUBSTITUTE(SUBSTITUTE(SUBSTITUTE(db[[#This Row],[NB BM]]," ",),".",""),"-",""),"(",""),")",""),"/",""),"""",""),"+",""))</f>
        <v>sticknotetfpn0244400lb3</v>
      </c>
      <c r="C2779" s="5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D2779" s="5" t="str">
        <f>LOWER(SUBSTITUTE(SUBSTITUTE(SUBSTITUTE(SUBSTITUTE(SUBSTITUTE(SUBSTITUTE(SUBSTITUTE(SUBSTITUTE(SUBSTITUTE(db[[#This Row],[NB PAJAK]]," ",""),"-",""),"(",""),")",""),".",""),",",""),"/",""),"""",""),"+",""))</f>
        <v/>
      </c>
      <c r="E27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sticknotetfpn0244400lb3108pcsuntana</v>
      </c>
      <c r="F27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sticknotetfpn0244400lbr3108pcs</v>
      </c>
      <c r="G2779" s="5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sticknotetfpn0244400lbr3untana</v>
      </c>
      <c r="H27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sticknotetfpn0244400lbr3"108pcsuntana</v>
      </c>
      <c r="I2779" s="2" t="s">
        <v>6517</v>
      </c>
      <c r="J2779" s="2" t="s">
        <v>2709</v>
      </c>
      <c r="K2779" s="14"/>
      <c r="L2779" s="2" t="s">
        <v>1336</v>
      </c>
      <c r="M2779" s="34" t="e">
        <f>IF(db[[#This Row],[NB NOTA_C]]="","",COUNTIF([2]!B_MSK[concat],db[[#This Row],[NB NOTA_C]]))</f>
        <v>#REF!</v>
      </c>
      <c r="N2779" s="9" t="s">
        <v>1342</v>
      </c>
      <c r="O2779" s="5" t="s">
        <v>1535</v>
      </c>
      <c r="P2779" s="2" t="s">
        <v>2441</v>
      </c>
      <c r="Q2779" s="5"/>
      <c r="R2779" s="5" t="str">
        <f>IF(db[[#This Row],[QTY/ CTN]]="","",SUBSTITUTE(SUBSTITUTE(SUBSTITUTE(db[[#This Row],[QTY/ CTN]]," ","_",2),"(",""),")","")&amp;"_")</f>
        <v>108 PCS_</v>
      </c>
      <c r="S2779" s="5">
        <f>IF(db[[#This Row],[H_QTY/ CTN]]="","",SEARCH("_",db[[#This Row],[H_QTY/ CTN]]))</f>
        <v>8</v>
      </c>
      <c r="T2779" s="5">
        <f>IF(db[[#This Row],[H_QTY/ CTN]]="","",LEN(db[[#This Row],[H_QTY/ CTN]]))</f>
        <v>8</v>
      </c>
      <c r="U2779" s="41" t="str">
        <f>IF(db[[#This Row],[H_QTY/ CTN]]="","",LEFT(db[[#This Row],[H_QTY/ CTN]],db[[#This Row],[H_1]]-1))</f>
        <v>108 PCS</v>
      </c>
      <c r="V2779" s="40" t="str">
        <f>IF(NOT(db[[#This Row],[H_1]]=db[[#This Row],[H_2]]),MID(db[[#This Row],[H_QTY/ CTN]],db[[#This Row],[H_1]]+1,db[[#This Row],[H_2]]-db[[#This Row],[H_1]]-1),"")</f>
        <v/>
      </c>
      <c r="W2779" s="40" t="str">
        <f>IF(db[[#This Row],[QTY/ CTN B]]="","",LEFT(db[[#This Row],[QTY/ CTN B]],SEARCH(" ",db[[#This Row],[QTY/ CTN B]],1)-1))</f>
        <v>108</v>
      </c>
      <c r="X2779" s="40" t="str">
        <f>IF(db[[#This Row],[QTY/ CTN B]]="","",RIGHT(db[[#This Row],[QTY/ CTN B]],LEN(db[[#This Row],[QTY/ CTN B]])-SEARCH(" ",db[[#This Row],[QTY/ CTN B]],1)))</f>
        <v>PCS</v>
      </c>
      <c r="Y2779" s="40" t="str">
        <f>IF(db[[#This Row],[QTY/ CTN TG]]="",IF(db[[#This Row],[STN TG]]="","",12),LEFT(db[[#This Row],[QTY/ CTN TG]],SEARCH(" ",db[[#This Row],[QTY/ CTN TG]],1)-1))</f>
        <v/>
      </c>
      <c r="Z27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79" s="40" t="str">
        <f>IF(db[[#This Row],[STN K]]="","",IF(db[[#This Row],[STN TG]]="LSN",12,""))</f>
        <v/>
      </c>
      <c r="AB2779" s="40" t="str">
        <f>IF(db[[#This Row],[STN TG]]="LSN","PCS","")</f>
        <v/>
      </c>
      <c r="AC2779" s="40">
        <f>db[[#This Row],[QTY B]]*IF(db[[#This Row],[QTY TG]]="",1,db[[#This Row],[QTY TG]])*IF(db[[#This Row],[QTY K]]="",1,db[[#This Row],[QTY K]])</f>
        <v>108</v>
      </c>
      <c r="AD2779" s="40" t="str">
        <f>IF(db[[#This Row],[STN K]]="",IF(db[[#This Row],[STN TG]]="",db[[#This Row],[STN B]],db[[#This Row],[STN TG]]),db[[#This Row],[STN K]])</f>
        <v>PCS</v>
      </c>
      <c r="AE2779" s="40"/>
    </row>
    <row r="2780" spans="1:31" x14ac:dyDescent="0.25">
      <c r="A2780" s="40">
        <f t="shared" si="43"/>
        <v>2779</v>
      </c>
      <c r="B2780" s="5" t="str">
        <f>LOWER(SUBSTITUTE(SUBSTITUTE(SUBSTITUTE(SUBSTITUTE(SUBSTITUTE(SUBSTITUTE(SUBSTITUTE(SUBSTITUTE(db[[#This Row],[NB BM]]," ",),".",""),"-",""),"(",""),")",""),"/",""),"""",""),"+",""))</f>
        <v>sticknotewlt88034w</v>
      </c>
      <c r="C2780" s="5" t="str">
        <f>LOWER(SUBSTITUTE(SUBSTITUTE(SUBSTITUTE(SUBSTITUTE(SUBSTITUTE(SUBSTITUTE(SUBSTITUTE(SUBSTITUTE(SUBSTITUTE(db[[#This Row],[NB NOTA]]," ",),".",""),"-",""),"(",""),")",""),",",""),"/",""),"""",""),"+",""))</f>
        <v>sticknotewlt88034w30600ct</v>
      </c>
      <c r="D2780" s="5" t="str">
        <f>LOWER(SUBSTITUTE(SUBSTITUTE(SUBSTITUTE(SUBSTITUTE(SUBSTITUTE(SUBSTITUTE(SUBSTITUTE(SUBSTITUTE(SUBSTITUTE(db[[#This Row],[NB PAJAK]]," ",""),"-",""),"(",""),")",""),".",""),",",""),"/",""),"""",""),"+",""))</f>
        <v/>
      </c>
      <c r="E278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sticknotewlt88034w720pcsuntana</v>
      </c>
      <c r="F278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sticknotewlt88034w30600ct720pcs</v>
      </c>
      <c r="G2780" s="5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sticknotewlt88034w30600ctuntana</v>
      </c>
      <c r="H278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sticknotewlt88034w30600ct720pcsuntana</v>
      </c>
      <c r="I2780" s="2" t="s">
        <v>7673</v>
      </c>
      <c r="J2780" s="2" t="s">
        <v>7494</v>
      </c>
      <c r="K2780" s="14"/>
      <c r="L2780" s="70" t="s">
        <v>1336</v>
      </c>
      <c r="M2780" s="33" t="e">
        <f>IF(db[[#This Row],[NB NOTA_C]]="","",COUNTIF([2]!B_MSK[concat],db[[#This Row],[NB NOTA_C]]))</f>
        <v>#REF!</v>
      </c>
      <c r="N2780" s="9" t="s">
        <v>1343</v>
      </c>
      <c r="O2780" s="5" t="s">
        <v>1866</v>
      </c>
      <c r="Q2780" s="5"/>
      <c r="R2780" s="5" t="str">
        <f>IF(db[[#This Row],[QTY/ CTN]]="","",SUBSTITUTE(SUBSTITUTE(SUBSTITUTE(db[[#This Row],[QTY/ CTN]]," ","_",2),"(",""),")","")&amp;"_")</f>
        <v>720 PCS_</v>
      </c>
      <c r="S2780" s="5">
        <f>IF(db[[#This Row],[H_QTY/ CTN]]="","",SEARCH("_",db[[#This Row],[H_QTY/ CTN]]))</f>
        <v>8</v>
      </c>
      <c r="T2780" s="5">
        <f>IF(db[[#This Row],[H_QTY/ CTN]]="","",LEN(db[[#This Row],[H_QTY/ CTN]]))</f>
        <v>8</v>
      </c>
      <c r="U2780" s="40" t="str">
        <f>IF(db[[#This Row],[H_QTY/ CTN]]="","",LEFT(db[[#This Row],[H_QTY/ CTN]],db[[#This Row],[H_1]]-1))</f>
        <v>720 PCS</v>
      </c>
      <c r="V2780" s="40" t="str">
        <f>IF(NOT(db[[#This Row],[H_1]]=db[[#This Row],[H_2]]),MID(db[[#This Row],[H_QTY/ CTN]],db[[#This Row],[H_1]]+1,db[[#This Row],[H_2]]-db[[#This Row],[H_1]]-1),"")</f>
        <v/>
      </c>
      <c r="W2780" s="40" t="str">
        <f>IF(db[[#This Row],[QTY/ CTN B]]="","",LEFT(db[[#This Row],[QTY/ CTN B]],SEARCH(" ",db[[#This Row],[QTY/ CTN B]],1)-1))</f>
        <v>720</v>
      </c>
      <c r="X2780" s="40" t="str">
        <f>IF(db[[#This Row],[QTY/ CTN B]]="","",RIGHT(db[[#This Row],[QTY/ CTN B]],LEN(db[[#This Row],[QTY/ CTN B]])-SEARCH(" ",db[[#This Row],[QTY/ CTN B]],1)))</f>
        <v>PCS</v>
      </c>
      <c r="Y2780" s="40" t="str">
        <f>IF(db[[#This Row],[QTY/ CTN TG]]="",IF(db[[#This Row],[STN TG]]="","",12),LEFT(db[[#This Row],[QTY/ CTN TG]],SEARCH(" ",db[[#This Row],[QTY/ CTN TG]],1)-1))</f>
        <v/>
      </c>
      <c r="Z27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80" s="40" t="str">
        <f>IF(db[[#This Row],[STN K]]="","",IF(db[[#This Row],[STN TG]]="LSN",12,""))</f>
        <v/>
      </c>
      <c r="AB2780" s="40" t="str">
        <f>IF(db[[#This Row],[STN TG]]="LSN","PCS","")</f>
        <v/>
      </c>
      <c r="AC2780" s="40">
        <f>db[[#This Row],[QTY B]]*IF(db[[#This Row],[QTY TG]]="",1,db[[#This Row],[QTY TG]])*IF(db[[#This Row],[QTY K]]="",1,db[[#This Row],[QTY K]])</f>
        <v>720</v>
      </c>
      <c r="AD2780" s="40" t="str">
        <f>IF(db[[#This Row],[STN K]]="",IF(db[[#This Row],[STN TG]]="",db[[#This Row],[STN B]],db[[#This Row],[STN TG]]),db[[#This Row],[STN K]])</f>
        <v>PCS</v>
      </c>
      <c r="AE2780" s="40"/>
    </row>
    <row r="2781" spans="1:31" x14ac:dyDescent="0.25">
      <c r="A2781" s="40">
        <f t="shared" si="43"/>
        <v>2780</v>
      </c>
      <c r="B2781" s="5" t="str">
        <f>LOWER(SUBSTITUTE(SUBSTITUTE(SUBSTITUTE(SUBSTITUTE(SUBSTITUTE(SUBSTITUTE(SUBSTITUTE(SUBSTITUTE(db[[#This Row],[NB BM]]," ",),".",""),"-",""),"(",""),")",""),"/",""),"""",""),"+",""))</f>
        <v>sticknotewlt88035w</v>
      </c>
      <c r="C2781" s="5" t="str">
        <f>LOWER(SUBSTITUTE(SUBSTITUTE(SUBSTITUTE(SUBSTITUTE(SUBSTITUTE(SUBSTITUTE(SUBSTITUTE(SUBSTITUTE(SUBSTITUTE(db[[#This Row],[NB NOTA]]," ",),".",""),"-",""),"(",""),")",""),",",""),"/",""),"""",""),"+",""))</f>
        <v>sticknotewlt88035w30600ct</v>
      </c>
      <c r="D2781" s="5" t="str">
        <f>LOWER(SUBSTITUTE(SUBSTITUTE(SUBSTITUTE(SUBSTITUTE(SUBSTITUTE(SUBSTITUTE(SUBSTITUTE(SUBSTITUTE(SUBSTITUTE(db[[#This Row],[NB PAJAK]]," ",""),"-",""),"(",""),")",""),".",""),",",""),"/",""),"""",""),"+",""))</f>
        <v/>
      </c>
      <c r="E278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sticknotewlt88035w576pcsuntana</v>
      </c>
      <c r="F278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sticknotewlt88035w30600ct576pcs</v>
      </c>
      <c r="G2781" s="5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sticknotewlt88035w30600ctuntana</v>
      </c>
      <c r="H278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sticknotewlt88035w30600ct576pcsuntana</v>
      </c>
      <c r="I2781" s="2" t="s">
        <v>7674</v>
      </c>
      <c r="J2781" s="2" t="s">
        <v>7493</v>
      </c>
      <c r="K2781" s="14"/>
      <c r="L2781" s="70" t="s">
        <v>1336</v>
      </c>
      <c r="M2781" s="33" t="e">
        <f>IF(db[[#This Row],[NB NOTA_C]]="","",COUNTIF([2]!B_MSK[concat],db[[#This Row],[NB NOTA_C]]))</f>
        <v>#REF!</v>
      </c>
      <c r="N2781" s="9" t="s">
        <v>1343</v>
      </c>
      <c r="O2781" s="5" t="s">
        <v>3085</v>
      </c>
      <c r="Q2781" s="5"/>
      <c r="R2781" s="5" t="str">
        <f>IF(db[[#This Row],[QTY/ CTN]]="","",SUBSTITUTE(SUBSTITUTE(SUBSTITUTE(db[[#This Row],[QTY/ CTN]]," ","_",2),"(",""),")","")&amp;"_")</f>
        <v>576 PCS_</v>
      </c>
      <c r="S2781" s="5">
        <f>IF(db[[#This Row],[H_QTY/ CTN]]="","",SEARCH("_",db[[#This Row],[H_QTY/ CTN]]))</f>
        <v>8</v>
      </c>
      <c r="T2781" s="5">
        <f>IF(db[[#This Row],[H_QTY/ CTN]]="","",LEN(db[[#This Row],[H_QTY/ CTN]]))</f>
        <v>8</v>
      </c>
      <c r="U2781" s="40" t="str">
        <f>IF(db[[#This Row],[H_QTY/ CTN]]="","",LEFT(db[[#This Row],[H_QTY/ CTN]],db[[#This Row],[H_1]]-1))</f>
        <v>576 PCS</v>
      </c>
      <c r="V2781" s="40" t="str">
        <f>IF(NOT(db[[#This Row],[H_1]]=db[[#This Row],[H_2]]),MID(db[[#This Row],[H_QTY/ CTN]],db[[#This Row],[H_1]]+1,db[[#This Row],[H_2]]-db[[#This Row],[H_1]]-1),"")</f>
        <v/>
      </c>
      <c r="W2781" s="40" t="str">
        <f>IF(db[[#This Row],[QTY/ CTN B]]="","",LEFT(db[[#This Row],[QTY/ CTN B]],SEARCH(" ",db[[#This Row],[QTY/ CTN B]],1)-1))</f>
        <v>576</v>
      </c>
      <c r="X2781" s="40" t="str">
        <f>IF(db[[#This Row],[QTY/ CTN B]]="","",RIGHT(db[[#This Row],[QTY/ CTN B]],LEN(db[[#This Row],[QTY/ CTN B]])-SEARCH(" ",db[[#This Row],[QTY/ CTN B]],1)))</f>
        <v>PCS</v>
      </c>
      <c r="Y2781" s="40" t="str">
        <f>IF(db[[#This Row],[QTY/ CTN TG]]="",IF(db[[#This Row],[STN TG]]="","",12),LEFT(db[[#This Row],[QTY/ CTN TG]],SEARCH(" ",db[[#This Row],[QTY/ CTN TG]],1)-1))</f>
        <v/>
      </c>
      <c r="Z27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81" s="40" t="str">
        <f>IF(db[[#This Row],[STN K]]="","",IF(db[[#This Row],[STN TG]]="LSN",12,""))</f>
        <v/>
      </c>
      <c r="AB2781" s="40" t="str">
        <f>IF(db[[#This Row],[STN TG]]="LSN","PCS","")</f>
        <v/>
      </c>
      <c r="AC2781" s="40">
        <f>db[[#This Row],[QTY B]]*IF(db[[#This Row],[QTY TG]]="",1,db[[#This Row],[QTY TG]])*IF(db[[#This Row],[QTY K]]="",1,db[[#This Row],[QTY K]])</f>
        <v>576</v>
      </c>
      <c r="AD2781" s="40" t="str">
        <f>IF(db[[#This Row],[STN K]]="",IF(db[[#This Row],[STN TG]]="",db[[#This Row],[STN B]],db[[#This Row],[STN TG]]),db[[#This Row],[STN K]])</f>
        <v>PCS</v>
      </c>
      <c r="AE2781" s="40"/>
    </row>
    <row r="2782" spans="1:31" x14ac:dyDescent="0.25">
      <c r="A2782" s="40">
        <f t="shared" si="43"/>
        <v>2781</v>
      </c>
      <c r="B2782" s="5" t="str">
        <f>LOWER(SUBSTITUTE(SUBSTITUTE(SUBSTITUTE(SUBSTITUTE(SUBSTITUTE(SUBSTITUTE(SUBSTITUTE(SUBSTITUTE(db[[#This Row],[NB BM]]," ",),".",""),"-",""),"(",""),")",""),"/",""),"""",""),"+",""))</f>
        <v>sticknotewlt88353w</v>
      </c>
      <c r="C2782" s="5" t="str">
        <f>LOWER(SUBSTITUTE(SUBSTITUTE(SUBSTITUTE(SUBSTITUTE(SUBSTITUTE(SUBSTITUTE(SUBSTITUTE(SUBSTITUTE(SUBSTITUTE(db[[#This Row],[NB NOTA]]," ",),".",""),"-",""),"(",""),")",""),",",""),"/",""),"""",""),"+",""))</f>
        <v>sticknotewlt88353w30600ct</v>
      </c>
      <c r="D2782" s="5" t="str">
        <f>LOWER(SUBSTITUTE(SUBSTITUTE(SUBSTITUTE(SUBSTITUTE(SUBSTITUTE(SUBSTITUTE(SUBSTITUTE(SUBSTITUTE(SUBSTITUTE(db[[#This Row],[NB PAJAK]]," ",""),"-",""),"(",""),")",""),".",""),",",""),"/",""),"""",""),"+",""))</f>
        <v/>
      </c>
      <c r="E278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sticknotewlt88353w576pcsuntana</v>
      </c>
      <c r="F278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sticknotewlt88353w30600ct576pcs</v>
      </c>
      <c r="G2782" s="5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sticknotewlt88353w30600ctuntana</v>
      </c>
      <c r="H278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sticknotewlt88353w30600ct576pcsuntana</v>
      </c>
      <c r="I2782" s="2" t="s">
        <v>7675</v>
      </c>
      <c r="J2782" s="2" t="s">
        <v>7495</v>
      </c>
      <c r="K2782" s="14"/>
      <c r="L2782" s="70" t="s">
        <v>1336</v>
      </c>
      <c r="M2782" s="33" t="e">
        <f>IF(db[[#This Row],[NB NOTA_C]]="","",COUNTIF([2]!B_MSK[concat],db[[#This Row],[NB NOTA_C]]))</f>
        <v>#REF!</v>
      </c>
      <c r="N2782" s="9" t="s">
        <v>1343</v>
      </c>
      <c r="O2782" s="5" t="s">
        <v>3085</v>
      </c>
      <c r="Q2782" s="5"/>
      <c r="R2782" s="5" t="str">
        <f>IF(db[[#This Row],[QTY/ CTN]]="","",SUBSTITUTE(SUBSTITUTE(SUBSTITUTE(db[[#This Row],[QTY/ CTN]]," ","_",2),"(",""),")","")&amp;"_")</f>
        <v>576 PCS_</v>
      </c>
      <c r="S2782" s="5">
        <f>IF(db[[#This Row],[H_QTY/ CTN]]="","",SEARCH("_",db[[#This Row],[H_QTY/ CTN]]))</f>
        <v>8</v>
      </c>
      <c r="T2782" s="5">
        <f>IF(db[[#This Row],[H_QTY/ CTN]]="","",LEN(db[[#This Row],[H_QTY/ CTN]]))</f>
        <v>8</v>
      </c>
      <c r="U2782" s="40" t="str">
        <f>IF(db[[#This Row],[H_QTY/ CTN]]="","",LEFT(db[[#This Row],[H_QTY/ CTN]],db[[#This Row],[H_1]]-1))</f>
        <v>576 PCS</v>
      </c>
      <c r="V2782" s="40" t="str">
        <f>IF(NOT(db[[#This Row],[H_1]]=db[[#This Row],[H_2]]),MID(db[[#This Row],[H_QTY/ CTN]],db[[#This Row],[H_1]]+1,db[[#This Row],[H_2]]-db[[#This Row],[H_1]]-1),"")</f>
        <v/>
      </c>
      <c r="W2782" s="40" t="str">
        <f>IF(db[[#This Row],[QTY/ CTN B]]="","",LEFT(db[[#This Row],[QTY/ CTN B]],SEARCH(" ",db[[#This Row],[QTY/ CTN B]],1)-1))</f>
        <v>576</v>
      </c>
      <c r="X2782" s="40" t="str">
        <f>IF(db[[#This Row],[QTY/ CTN B]]="","",RIGHT(db[[#This Row],[QTY/ CTN B]],LEN(db[[#This Row],[QTY/ CTN B]])-SEARCH(" ",db[[#This Row],[QTY/ CTN B]],1)))</f>
        <v>PCS</v>
      </c>
      <c r="Y2782" s="40" t="str">
        <f>IF(db[[#This Row],[QTY/ CTN TG]]="",IF(db[[#This Row],[STN TG]]="","",12),LEFT(db[[#This Row],[QTY/ CTN TG]],SEARCH(" ",db[[#This Row],[QTY/ CTN TG]],1)-1))</f>
        <v/>
      </c>
      <c r="Z27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82" s="40" t="str">
        <f>IF(db[[#This Row],[STN K]]="","",IF(db[[#This Row],[STN TG]]="LSN",12,""))</f>
        <v/>
      </c>
      <c r="AB2782" s="40" t="str">
        <f>IF(db[[#This Row],[STN TG]]="LSN","PCS","")</f>
        <v/>
      </c>
      <c r="AC2782" s="40">
        <f>db[[#This Row],[QTY B]]*IF(db[[#This Row],[QTY TG]]="",1,db[[#This Row],[QTY TG]])*IF(db[[#This Row],[QTY K]]="",1,db[[#This Row],[QTY K]])</f>
        <v>576</v>
      </c>
      <c r="AD2782" s="40" t="str">
        <f>IF(db[[#This Row],[STN K]]="",IF(db[[#This Row],[STN TG]]="",db[[#This Row],[STN B]],db[[#This Row],[STN TG]]),db[[#This Row],[STN K]])</f>
        <v>PCS</v>
      </c>
      <c r="AE2782" s="40"/>
    </row>
    <row r="2783" spans="1:31" x14ac:dyDescent="0.25">
      <c r="A2783" s="40">
        <f t="shared" si="43"/>
        <v>2782</v>
      </c>
      <c r="B2783" s="5" t="str">
        <f>LOWER(SUBSTITUTE(SUBSTITUTE(SUBSTITUTE(SUBSTITUTE(SUBSTITUTE(SUBSTITUTE(SUBSTITUTE(SUBSTITUTE(db[[#This Row],[NB BM]]," ",),".",""),"-",""),"(",""),")",""),"/",""),"""",""),"+",""))</f>
        <v>sticknotewlt88775w</v>
      </c>
      <c r="C2783" s="5" t="str">
        <f>LOWER(SUBSTITUTE(SUBSTITUTE(SUBSTITUTE(SUBSTITUTE(SUBSTITUTE(SUBSTITUTE(SUBSTITUTE(SUBSTITUTE(SUBSTITUTE(db[[#This Row],[NB NOTA]]," ",),".",""),"-",""),"(",""),")",""),",",""),"/",""),"""",""),"+",""))</f>
        <v>sticknotewlt88775w36720ct</v>
      </c>
      <c r="D2783" s="5" t="str">
        <f>LOWER(SUBSTITUTE(SUBSTITUTE(SUBSTITUTE(SUBSTITUTE(SUBSTITUTE(SUBSTITUTE(SUBSTITUTE(SUBSTITUTE(SUBSTITUTE(db[[#This Row],[NB PAJAK]]," ",""),"-",""),"(",""),")",""),".",""),",",""),"/",""),"""",""),"+",""))</f>
        <v/>
      </c>
      <c r="E278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sticknotewlt88775w720pcsuntana</v>
      </c>
      <c r="F278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sticknotewlt88775w36720ct720pcs</v>
      </c>
      <c r="G2783" s="5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sticknotewlt88775w36720ctuntana</v>
      </c>
      <c r="H278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sticknotewlt88775w36720ct720pcsuntana</v>
      </c>
      <c r="I2783" s="2" t="s">
        <v>7676</v>
      </c>
      <c r="J2783" s="2" t="s">
        <v>7496</v>
      </c>
      <c r="K2783" s="14"/>
      <c r="L2783" s="70" t="s">
        <v>1336</v>
      </c>
      <c r="M2783" s="33" t="e">
        <f>IF(db[[#This Row],[NB NOTA_C]]="","",COUNTIF([2]!B_MSK[concat],db[[#This Row],[NB NOTA_C]]))</f>
        <v>#REF!</v>
      </c>
      <c r="N2783" s="9" t="s">
        <v>1343</v>
      </c>
      <c r="O2783" s="5" t="s">
        <v>1866</v>
      </c>
      <c r="Q2783" s="5"/>
      <c r="R2783" s="5" t="str">
        <f>IF(db[[#This Row],[QTY/ CTN]]="","",SUBSTITUTE(SUBSTITUTE(SUBSTITUTE(db[[#This Row],[QTY/ CTN]]," ","_",2),"(",""),")","")&amp;"_")</f>
        <v>720 PCS_</v>
      </c>
      <c r="S2783" s="5">
        <f>IF(db[[#This Row],[H_QTY/ CTN]]="","",SEARCH("_",db[[#This Row],[H_QTY/ CTN]]))</f>
        <v>8</v>
      </c>
      <c r="T2783" s="5">
        <f>IF(db[[#This Row],[H_QTY/ CTN]]="","",LEN(db[[#This Row],[H_QTY/ CTN]]))</f>
        <v>8</v>
      </c>
      <c r="U2783" s="40" t="str">
        <f>IF(db[[#This Row],[H_QTY/ CTN]]="","",LEFT(db[[#This Row],[H_QTY/ CTN]],db[[#This Row],[H_1]]-1))</f>
        <v>720 PCS</v>
      </c>
      <c r="V2783" s="40" t="str">
        <f>IF(NOT(db[[#This Row],[H_1]]=db[[#This Row],[H_2]]),MID(db[[#This Row],[H_QTY/ CTN]],db[[#This Row],[H_1]]+1,db[[#This Row],[H_2]]-db[[#This Row],[H_1]]-1),"")</f>
        <v/>
      </c>
      <c r="W2783" s="40" t="str">
        <f>IF(db[[#This Row],[QTY/ CTN B]]="","",LEFT(db[[#This Row],[QTY/ CTN B]],SEARCH(" ",db[[#This Row],[QTY/ CTN B]],1)-1))</f>
        <v>720</v>
      </c>
      <c r="X2783" s="40" t="str">
        <f>IF(db[[#This Row],[QTY/ CTN B]]="","",RIGHT(db[[#This Row],[QTY/ CTN B]],LEN(db[[#This Row],[QTY/ CTN B]])-SEARCH(" ",db[[#This Row],[QTY/ CTN B]],1)))</f>
        <v>PCS</v>
      </c>
      <c r="Y2783" s="40" t="str">
        <f>IF(db[[#This Row],[QTY/ CTN TG]]="",IF(db[[#This Row],[STN TG]]="","",12),LEFT(db[[#This Row],[QTY/ CTN TG]],SEARCH(" ",db[[#This Row],[QTY/ CTN TG]],1)-1))</f>
        <v/>
      </c>
      <c r="Z27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83" s="40" t="str">
        <f>IF(db[[#This Row],[STN K]]="","",IF(db[[#This Row],[STN TG]]="LSN",12,""))</f>
        <v/>
      </c>
      <c r="AB2783" s="40" t="str">
        <f>IF(db[[#This Row],[STN TG]]="LSN","PCS","")</f>
        <v/>
      </c>
      <c r="AC2783" s="40">
        <f>db[[#This Row],[QTY B]]*IF(db[[#This Row],[QTY TG]]="",1,db[[#This Row],[QTY TG]])*IF(db[[#This Row],[QTY K]]="",1,db[[#This Row],[QTY K]])</f>
        <v>720</v>
      </c>
      <c r="AD2783" s="40" t="str">
        <f>IF(db[[#This Row],[STN K]]="",IF(db[[#This Row],[STN TG]]="",db[[#This Row],[STN B]],db[[#This Row],[STN TG]]),db[[#This Row],[STN K]])</f>
        <v>PCS</v>
      </c>
      <c r="AE2783" s="40"/>
    </row>
    <row r="2784" spans="1:31" x14ac:dyDescent="0.25">
      <c r="A2784" s="40">
        <f t="shared" si="43"/>
        <v>2783</v>
      </c>
      <c r="B2784" s="5" t="str">
        <f>LOWER(SUBSTITUTE(SUBSTITUTE(SUBSTITUTE(SUBSTITUTE(SUBSTITUTE(SUBSTITUTE(SUBSTITUTE(SUBSTITUTE(db[[#This Row],[NB BM]]," ",),".",""),"-",""),"(",""),")",""),"/",""),"""",""),"+",""))</f>
        <v>sticknotewlt88944w</v>
      </c>
      <c r="C2784" s="5" t="str">
        <f>LOWER(SUBSTITUTE(SUBSTITUTE(SUBSTITUTE(SUBSTITUTE(SUBSTITUTE(SUBSTITUTE(SUBSTITUTE(SUBSTITUTE(SUBSTITUTE(db[[#This Row],[NB NOTA]]," ",),".",""),"-",""),"(",""),")",""),",",""),"/",""),"""",""),"+",""))</f>
        <v>sticknotewlt88944w30600ct</v>
      </c>
      <c r="D2784" s="5" t="str">
        <f>LOWER(SUBSTITUTE(SUBSTITUTE(SUBSTITUTE(SUBSTITUTE(SUBSTITUTE(SUBSTITUTE(SUBSTITUTE(SUBSTITUTE(SUBSTITUTE(db[[#This Row],[NB PAJAK]]," ",""),"-",""),"(",""),")",""),".",""),",",""),"/",""),"""",""),"+",""))</f>
        <v/>
      </c>
      <c r="E278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sticknotewlt88944w576pcsuntana</v>
      </c>
      <c r="F278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sticknotewlt88944w30600ct576pcs</v>
      </c>
      <c r="G2784" s="5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sticknotewlt88944w30600ctuntana</v>
      </c>
      <c r="H278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sticknotewlt88944w30600ct576pcsuntana</v>
      </c>
      <c r="I2784" s="2" t="s">
        <v>7677</v>
      </c>
      <c r="J2784" s="2" t="s">
        <v>7497</v>
      </c>
      <c r="K2784" s="14"/>
      <c r="L2784" s="70" t="s">
        <v>1336</v>
      </c>
      <c r="M2784" s="33" t="e">
        <f>IF(db[[#This Row],[NB NOTA_C]]="","",COUNTIF([2]!B_MSK[concat],db[[#This Row],[NB NOTA_C]]))</f>
        <v>#REF!</v>
      </c>
      <c r="N2784" s="9" t="s">
        <v>1343</v>
      </c>
      <c r="O2784" s="5" t="s">
        <v>3085</v>
      </c>
      <c r="Q2784" s="5"/>
      <c r="R2784" s="5" t="str">
        <f>IF(db[[#This Row],[QTY/ CTN]]="","",SUBSTITUTE(SUBSTITUTE(SUBSTITUTE(db[[#This Row],[QTY/ CTN]]," ","_",2),"(",""),")","")&amp;"_")</f>
        <v>576 PCS_</v>
      </c>
      <c r="S2784" s="5">
        <f>IF(db[[#This Row],[H_QTY/ CTN]]="","",SEARCH("_",db[[#This Row],[H_QTY/ CTN]]))</f>
        <v>8</v>
      </c>
      <c r="T2784" s="5">
        <f>IF(db[[#This Row],[H_QTY/ CTN]]="","",LEN(db[[#This Row],[H_QTY/ CTN]]))</f>
        <v>8</v>
      </c>
      <c r="U2784" s="40" t="str">
        <f>IF(db[[#This Row],[H_QTY/ CTN]]="","",LEFT(db[[#This Row],[H_QTY/ CTN]],db[[#This Row],[H_1]]-1))</f>
        <v>576 PCS</v>
      </c>
      <c r="V2784" s="40" t="str">
        <f>IF(NOT(db[[#This Row],[H_1]]=db[[#This Row],[H_2]]),MID(db[[#This Row],[H_QTY/ CTN]],db[[#This Row],[H_1]]+1,db[[#This Row],[H_2]]-db[[#This Row],[H_1]]-1),"")</f>
        <v/>
      </c>
      <c r="W2784" s="40" t="str">
        <f>IF(db[[#This Row],[QTY/ CTN B]]="","",LEFT(db[[#This Row],[QTY/ CTN B]],SEARCH(" ",db[[#This Row],[QTY/ CTN B]],1)-1))</f>
        <v>576</v>
      </c>
      <c r="X2784" s="40" t="str">
        <f>IF(db[[#This Row],[QTY/ CTN B]]="","",RIGHT(db[[#This Row],[QTY/ CTN B]],LEN(db[[#This Row],[QTY/ CTN B]])-SEARCH(" ",db[[#This Row],[QTY/ CTN B]],1)))</f>
        <v>PCS</v>
      </c>
      <c r="Y2784" s="40" t="str">
        <f>IF(db[[#This Row],[QTY/ CTN TG]]="",IF(db[[#This Row],[STN TG]]="","",12),LEFT(db[[#This Row],[QTY/ CTN TG]],SEARCH(" ",db[[#This Row],[QTY/ CTN TG]],1)-1))</f>
        <v/>
      </c>
      <c r="Z27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84" s="40" t="str">
        <f>IF(db[[#This Row],[STN K]]="","",IF(db[[#This Row],[STN TG]]="LSN",12,""))</f>
        <v/>
      </c>
      <c r="AB2784" s="40" t="str">
        <f>IF(db[[#This Row],[STN TG]]="LSN","PCS","")</f>
        <v/>
      </c>
      <c r="AC2784" s="40">
        <f>db[[#This Row],[QTY B]]*IF(db[[#This Row],[QTY TG]]="",1,db[[#This Row],[QTY TG]])*IF(db[[#This Row],[QTY K]]="",1,db[[#This Row],[QTY K]])</f>
        <v>576</v>
      </c>
      <c r="AD2784" s="40" t="str">
        <f>IF(db[[#This Row],[STN K]]="",IF(db[[#This Row],[STN TG]]="",db[[#This Row],[STN B]],db[[#This Row],[STN TG]]),db[[#This Row],[STN K]])</f>
        <v>PCS</v>
      </c>
      <c r="AE2784" s="40"/>
    </row>
    <row r="2785" spans="1:31" x14ac:dyDescent="0.25">
      <c r="A2785" s="40">
        <f t="shared" si="43"/>
        <v>2784</v>
      </c>
      <c r="B2785" s="5" t="str">
        <f>LOWER(SUBSTITUTE(SUBSTITUTE(SUBSTITUTE(SUBSTITUTE(SUBSTITUTE(SUBSTITUTE(SUBSTITUTE(SUBSTITUTE(db[[#This Row],[NB BM]]," ",),".",""),"-",""),"(",""),")",""),"/",""),"""",""),"+",""))</f>
        <v>stickernamafancyholo</v>
      </c>
      <c r="C2785" s="5" t="str">
        <f>LOWER(SUBSTITUTE(SUBSTITUTE(SUBSTITUTE(SUBSTITUTE(SUBSTITUTE(SUBSTITUTE(SUBSTITUTE(SUBSTITUTE(SUBSTITUTE(db[[#This Row],[NB NOTA]]," ",),".",""),"-",""),"(",""),")",""),",",""),"/",""),"""",""),"+",""))</f>
        <v>stickernamafancyholo</v>
      </c>
      <c r="D2785" s="5" t="str">
        <f>LOWER(SUBSTITUTE(SUBSTITUTE(SUBSTITUTE(SUBSTITUTE(SUBSTITUTE(SUBSTITUTE(SUBSTITUTE(SUBSTITUTE(SUBSTITUTE(db[[#This Row],[NB PAJAK]]," ",""),"-",""),"(",""),")",""),".",""),",",""),"/",""),"""",""),"+",""))</f>
        <v/>
      </c>
      <c r="E278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stickernamafancyholo2520pcsuntana</v>
      </c>
      <c r="F278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stickernamafancyholo2520pcs</v>
      </c>
      <c r="G2785" s="5" t="str">
        <f>db[[#This Row],[NB NOTA_C]]&amp;LOWER(SUBSTITUTE(SUBSTITUTE(SUBSTITUTE(SUBSTITUTE(SUBSTITUTE(SUBSTITUTE(SUBSTITUTE(SUBSTITUTE(SUBSTITUTE(db[[#This Row],[FAKTUR]]," ",),".",""),"-",""),"(",""),")",""),",",""),"/",""),"""",""),"+",""))</f>
        <v>stickernamafancyholountana</v>
      </c>
      <c r="H278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stickernamafancyholo2520pcsuntana</v>
      </c>
      <c r="I2785" s="2" t="s">
        <v>5675</v>
      </c>
      <c r="J2785" s="2" t="s">
        <v>5668</v>
      </c>
      <c r="K2785" s="14"/>
      <c r="L2785" s="2" t="s">
        <v>1336</v>
      </c>
      <c r="M2785" s="33" t="e">
        <f>IF(db[[#This Row],[NB NOTA_C]]="","",COUNTIF([2]!B_MSK[concat],db[[#This Row],[NB NOTA_C]]))</f>
        <v>#REF!</v>
      </c>
      <c r="N2785" s="9" t="s">
        <v>2409</v>
      </c>
      <c r="O2785" s="5" t="s">
        <v>5678</v>
      </c>
      <c r="P2785" s="2" t="s">
        <v>2422</v>
      </c>
      <c r="Q2785" s="5"/>
      <c r="R2785" s="5" t="str">
        <f>IF(db[[#This Row],[QTY/ CTN]]="","",SUBSTITUTE(SUBSTITUTE(SUBSTITUTE(db[[#This Row],[QTY/ CTN]]," ","_",2),"(",""),")","")&amp;"_")</f>
        <v>2520 PCS_</v>
      </c>
      <c r="S2785" s="5">
        <f>IF(db[[#This Row],[H_QTY/ CTN]]="","",SEARCH("_",db[[#This Row],[H_QTY/ CTN]]))</f>
        <v>9</v>
      </c>
      <c r="T2785" s="5">
        <f>IF(db[[#This Row],[H_QTY/ CTN]]="","",LEN(db[[#This Row],[H_QTY/ CTN]]))</f>
        <v>9</v>
      </c>
      <c r="U2785" s="40" t="str">
        <f>IF(db[[#This Row],[H_QTY/ CTN]]="","",LEFT(db[[#This Row],[H_QTY/ CTN]],db[[#This Row],[H_1]]-1))</f>
        <v>2520 PCS</v>
      </c>
      <c r="V2785" s="40" t="str">
        <f>IF(NOT(db[[#This Row],[H_1]]=db[[#This Row],[H_2]]),MID(db[[#This Row],[H_QTY/ CTN]],db[[#This Row],[H_1]]+1,db[[#This Row],[H_2]]-db[[#This Row],[H_1]]-1),"")</f>
        <v/>
      </c>
      <c r="W2785" s="40" t="str">
        <f>IF(db[[#This Row],[QTY/ CTN B]]="","",LEFT(db[[#This Row],[QTY/ CTN B]],SEARCH(" ",db[[#This Row],[QTY/ CTN B]],1)-1))</f>
        <v>2520</v>
      </c>
      <c r="X2785" s="40" t="str">
        <f>IF(db[[#This Row],[QTY/ CTN B]]="","",RIGHT(db[[#This Row],[QTY/ CTN B]],LEN(db[[#This Row],[QTY/ CTN B]])-SEARCH(" ",db[[#This Row],[QTY/ CTN B]],1)))</f>
        <v>PCS</v>
      </c>
      <c r="Y2785" s="40" t="str">
        <f>IF(db[[#This Row],[QTY/ CTN TG]]="",IF(db[[#This Row],[STN TG]]="","",12),LEFT(db[[#This Row],[QTY/ CTN TG]],SEARCH(" ",db[[#This Row],[QTY/ CTN TG]],1)-1))</f>
        <v/>
      </c>
      <c r="Z27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85" s="40" t="str">
        <f>IF(db[[#This Row],[STN K]]="","",IF(db[[#This Row],[STN TG]]="LSN",12,""))</f>
        <v/>
      </c>
      <c r="AB2785" s="40" t="str">
        <f>IF(db[[#This Row],[STN TG]]="LSN","PCS","")</f>
        <v/>
      </c>
      <c r="AC2785" s="40">
        <f>db[[#This Row],[QTY B]]*IF(db[[#This Row],[QTY TG]]="",1,db[[#This Row],[QTY TG]])*IF(db[[#This Row],[QTY K]]="",1,db[[#This Row],[QTY K]])</f>
        <v>2520</v>
      </c>
      <c r="AD2785" s="40" t="str">
        <f>IF(db[[#This Row],[STN K]]="",IF(db[[#This Row],[STN TG]]="",db[[#This Row],[STN B]],db[[#This Row],[STN TG]]),db[[#This Row],[STN K]])</f>
        <v>PCS</v>
      </c>
      <c r="AE2785" s="40"/>
    </row>
    <row r="2786" spans="1:31" x14ac:dyDescent="0.25">
      <c r="A2786" s="40">
        <f t="shared" si="43"/>
        <v>2785</v>
      </c>
      <c r="B2786" s="5" t="str">
        <f>LOWER(SUBSTITUTE(SUBSTITUTE(SUBSTITUTE(SUBSTITUTE(SUBSTITUTE(SUBSTITUTE(SUBSTITUTE(SUBSTITUTE(db[[#This Row],[NB BM]]," ",),".",""),"-",""),"(",""),")",""),"/",""),"""",""),"+",""))</f>
        <v>stickernamafancyholo</v>
      </c>
      <c r="C2786" s="5" t="str">
        <f>LOWER(SUBSTITUTE(SUBSTITUTE(SUBSTITUTE(SUBSTITUTE(SUBSTITUTE(SUBSTITUTE(SUBSTITUTE(SUBSTITUTE(SUBSTITUTE(db[[#This Row],[NB NOTA]]," ",),".",""),"-",""),"(",""),")",""),",",""),"/",""),"""",""),"+",""))</f>
        <v>stickernamafancyholo</v>
      </c>
      <c r="D2786" s="5" t="str">
        <f>LOWER(SUBSTITUTE(SUBSTITUTE(SUBSTITUTE(SUBSTITUTE(SUBSTITUTE(SUBSTITUTE(SUBSTITUTE(SUBSTITUTE(SUBSTITUTE(db[[#This Row],[NB PAJAK]]," ",""),"-",""),"(",""),")",""),".",""),",",""),"/",""),"""",""),"+",""))</f>
        <v/>
      </c>
      <c r="E278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stickernamafancyholo3780pcsuntana</v>
      </c>
      <c r="F278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stickernamafancyholo3780pcs</v>
      </c>
      <c r="G2786" s="5" t="str">
        <f>db[[#This Row],[NB NOTA_C]]&amp;LOWER(SUBSTITUTE(SUBSTITUTE(SUBSTITUTE(SUBSTITUTE(SUBSTITUTE(SUBSTITUTE(SUBSTITUTE(SUBSTITUTE(SUBSTITUTE(db[[#This Row],[FAKTUR]]," ",),".",""),"-",""),"(",""),")",""),",",""),"/",""),"""",""),"+",""))</f>
        <v>stickernamafancyholountana</v>
      </c>
      <c r="H278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stickernamafancyholo3780pcsuntana</v>
      </c>
      <c r="I2786" s="2" t="s">
        <v>5675</v>
      </c>
      <c r="J2786" s="2" t="s">
        <v>5668</v>
      </c>
      <c r="K2786" s="14"/>
      <c r="L2786" s="2" t="s">
        <v>1336</v>
      </c>
      <c r="M2786" s="33" t="e">
        <f>IF(db[[#This Row],[NB NOTA_C]]="","",COUNTIF([2]!B_MSK[concat],db[[#This Row],[NB NOTA_C]]))</f>
        <v>#REF!</v>
      </c>
      <c r="N2786" s="9" t="s">
        <v>2409</v>
      </c>
      <c r="O2786" s="5" t="s">
        <v>5682</v>
      </c>
      <c r="P2786" s="2" t="s">
        <v>2422</v>
      </c>
      <c r="Q2786" s="5"/>
      <c r="R2786" s="5" t="str">
        <f>IF(db[[#This Row],[QTY/ CTN]]="","",SUBSTITUTE(SUBSTITUTE(SUBSTITUTE(db[[#This Row],[QTY/ CTN]]," ","_",2),"(",""),")","")&amp;"_")</f>
        <v>3780 PCS_</v>
      </c>
      <c r="S2786" s="5">
        <f>IF(db[[#This Row],[H_QTY/ CTN]]="","",SEARCH("_",db[[#This Row],[H_QTY/ CTN]]))</f>
        <v>9</v>
      </c>
      <c r="T2786" s="5">
        <f>IF(db[[#This Row],[H_QTY/ CTN]]="","",LEN(db[[#This Row],[H_QTY/ CTN]]))</f>
        <v>9</v>
      </c>
      <c r="U2786" s="40" t="str">
        <f>IF(db[[#This Row],[H_QTY/ CTN]]="","",LEFT(db[[#This Row],[H_QTY/ CTN]],db[[#This Row],[H_1]]-1))</f>
        <v>3780 PCS</v>
      </c>
      <c r="V2786" s="40" t="str">
        <f>IF(NOT(db[[#This Row],[H_1]]=db[[#This Row],[H_2]]),MID(db[[#This Row],[H_QTY/ CTN]],db[[#This Row],[H_1]]+1,db[[#This Row],[H_2]]-db[[#This Row],[H_1]]-1),"")</f>
        <v/>
      </c>
      <c r="W2786" s="40" t="str">
        <f>IF(db[[#This Row],[QTY/ CTN B]]="","",LEFT(db[[#This Row],[QTY/ CTN B]],SEARCH(" ",db[[#This Row],[QTY/ CTN B]],1)-1))</f>
        <v>3780</v>
      </c>
      <c r="X2786" s="40" t="str">
        <f>IF(db[[#This Row],[QTY/ CTN B]]="","",RIGHT(db[[#This Row],[QTY/ CTN B]],LEN(db[[#This Row],[QTY/ CTN B]])-SEARCH(" ",db[[#This Row],[QTY/ CTN B]],1)))</f>
        <v>PCS</v>
      </c>
      <c r="Y2786" s="40" t="str">
        <f>IF(db[[#This Row],[QTY/ CTN TG]]="",IF(db[[#This Row],[STN TG]]="","",12),LEFT(db[[#This Row],[QTY/ CTN TG]],SEARCH(" ",db[[#This Row],[QTY/ CTN TG]],1)-1))</f>
        <v/>
      </c>
      <c r="Z27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86" s="40" t="str">
        <f>IF(db[[#This Row],[STN K]]="","",IF(db[[#This Row],[STN TG]]="LSN",12,""))</f>
        <v/>
      </c>
      <c r="AB2786" s="40" t="str">
        <f>IF(db[[#This Row],[STN TG]]="LSN","PCS","")</f>
        <v/>
      </c>
      <c r="AC2786" s="40">
        <f>db[[#This Row],[QTY B]]*IF(db[[#This Row],[QTY TG]]="",1,db[[#This Row],[QTY TG]])*IF(db[[#This Row],[QTY K]]="",1,db[[#This Row],[QTY K]])</f>
        <v>3780</v>
      </c>
      <c r="AD2786" s="40" t="str">
        <f>IF(db[[#This Row],[STN K]]="",IF(db[[#This Row],[STN TG]]="",db[[#This Row],[STN B]],db[[#This Row],[STN TG]]),db[[#This Row],[STN K]])</f>
        <v>PCS</v>
      </c>
      <c r="AE2786" s="40"/>
    </row>
    <row r="2787" spans="1:31" x14ac:dyDescent="0.25">
      <c r="A2787" s="40">
        <f t="shared" si="43"/>
        <v>2786</v>
      </c>
      <c r="B2787" s="5" t="str">
        <f>LOWER(SUBSTITUTE(SUBSTITUTE(SUBSTITUTE(SUBSTITUTE(SUBSTITUTE(SUBSTITUTE(SUBSTITUTE(SUBSTITUTE(db[[#This Row],[NB BM]]," ",),".",""),"-",""),"(",""),")",""),"/",""),"""",""),"+",""))</f>
        <v>stipb24goztarwarnabesar</v>
      </c>
      <c r="C2787" s="5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D2787" s="5" t="str">
        <f>LOWER(SUBSTITUTE(SUBSTITUTE(SUBSTITUTE(SUBSTITUTE(SUBSTITUTE(SUBSTITUTE(SUBSTITUTE(SUBSTITUTE(SUBSTITUTE(db[[#This Row],[NB PAJAK]]," ",""),"-",""),"(",""),")",""),".",""),",",""),"/",""),"""",""),"+",""))</f>
        <v/>
      </c>
      <c r="E278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stipb24goztarwarnabesar60ktkuntana</v>
      </c>
      <c r="F278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stipb24goztarwarnabesar60ktk</v>
      </c>
      <c r="G2787" s="5" t="str">
        <f>db[[#This Row],[NB NOTA_C]]&amp;LOWER(SUBSTITUTE(SUBSTITUTE(SUBSTITUTE(SUBSTITUTE(SUBSTITUTE(SUBSTITUTE(SUBSTITUTE(SUBSTITUTE(SUBSTITUTE(db[[#This Row],[FAKTUR]]," ",),".",""),"-",""),"(",""),")",""),",",""),"/",""),"""",""),"+",""))</f>
        <v>stipb24goztarwarnabesaruntana</v>
      </c>
      <c r="H278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stipb24goztarwarnabesar60ktkuntana</v>
      </c>
      <c r="I2787" s="2" t="s">
        <v>980</v>
      </c>
      <c r="J2787" s="2" t="s">
        <v>2587</v>
      </c>
      <c r="K2787" s="14"/>
      <c r="L2787" s="2" t="s">
        <v>1336</v>
      </c>
      <c r="M2787" s="34" t="e">
        <f>IF(db[[#This Row],[NB NOTA_C]]="","",COUNTIF([2]!B_MSK[concat],db[[#This Row],[NB NOTA_C]]))</f>
        <v>#REF!</v>
      </c>
      <c r="N2787" s="9" t="s">
        <v>1361</v>
      </c>
      <c r="O2787" s="5" t="s">
        <v>1856</v>
      </c>
      <c r="P2787" s="2" t="s">
        <v>2451</v>
      </c>
      <c r="R2787" s="2" t="str">
        <f>IF(db[[#This Row],[QTY/ CTN]]="","",SUBSTITUTE(SUBSTITUTE(SUBSTITUTE(db[[#This Row],[QTY/ CTN]]," ","_",2),"(",""),")","")&amp;"_")</f>
        <v>60 KTK_</v>
      </c>
      <c r="S2787" s="2">
        <f>IF(db[[#This Row],[H_QTY/ CTN]]="","",SEARCH("_",db[[#This Row],[H_QTY/ CTN]]))</f>
        <v>7</v>
      </c>
      <c r="T2787" s="2">
        <f>IF(db[[#This Row],[H_QTY/ CTN]]="","",LEN(db[[#This Row],[H_QTY/ CTN]]))</f>
        <v>7</v>
      </c>
      <c r="U2787" s="41" t="str">
        <f>IF(db[[#This Row],[H_QTY/ CTN]]="","",LEFT(db[[#This Row],[H_QTY/ CTN]],db[[#This Row],[H_1]]-1))</f>
        <v>60 KTK</v>
      </c>
      <c r="V2787" s="40" t="str">
        <f>IF(NOT(db[[#This Row],[H_1]]=db[[#This Row],[H_2]]),MID(db[[#This Row],[H_QTY/ CTN]],db[[#This Row],[H_1]]+1,db[[#This Row],[H_2]]-db[[#This Row],[H_1]]-1),"")</f>
        <v/>
      </c>
      <c r="W2787" s="40" t="str">
        <f>IF(db[[#This Row],[QTY/ CTN B]]="","",LEFT(db[[#This Row],[QTY/ CTN B]],SEARCH(" ",db[[#This Row],[QTY/ CTN B]],1)-1))</f>
        <v>60</v>
      </c>
      <c r="X2787" s="40" t="str">
        <f>IF(db[[#This Row],[QTY/ CTN B]]="","",RIGHT(db[[#This Row],[QTY/ CTN B]],LEN(db[[#This Row],[QTY/ CTN B]])-SEARCH(" ",db[[#This Row],[QTY/ CTN B]],1)))</f>
        <v>KTK</v>
      </c>
      <c r="Y2787" s="40" t="str">
        <f>IF(db[[#This Row],[QTY/ CTN TG]]="",IF(db[[#This Row],[STN TG]]="","",12),LEFT(db[[#This Row],[QTY/ CTN TG]],SEARCH(" ",db[[#This Row],[QTY/ CTN TG]],1)-1))</f>
        <v/>
      </c>
      <c r="Z27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87" s="40" t="str">
        <f>IF(db[[#This Row],[STN K]]="","",IF(db[[#This Row],[STN TG]]="LSN",12,""))</f>
        <v/>
      </c>
      <c r="AB2787" s="40" t="str">
        <f>IF(db[[#This Row],[STN TG]]="LSN","PCS","")</f>
        <v/>
      </c>
      <c r="AC2787" s="40">
        <f>db[[#This Row],[QTY B]]*IF(db[[#This Row],[QTY TG]]="",1,db[[#This Row],[QTY TG]])*IF(db[[#This Row],[QTY K]]="",1,db[[#This Row],[QTY K]])</f>
        <v>60</v>
      </c>
      <c r="AD2787" s="40" t="str">
        <f>IF(db[[#This Row],[STN K]]="",IF(db[[#This Row],[STN TG]]="",db[[#This Row],[STN B]],db[[#This Row],[STN TG]]),db[[#This Row],[STN K]])</f>
        <v>KTK</v>
      </c>
      <c r="AE2787" s="40"/>
    </row>
    <row r="2788" spans="1:31" x14ac:dyDescent="0.25">
      <c r="A2788" s="78">
        <f t="shared" si="43"/>
        <v>2787</v>
      </c>
      <c r="B2788" s="79" t="str">
        <f>LOWER(SUBSTITUTE(SUBSTITUTE(SUBSTITUTE(SUBSTITUTE(SUBSTITUTE(SUBSTITUTE(SUBSTITUTE(SUBSTITUTE(db[[#This Row],[NB BM]]," ",),".",""),"-",""),"(",""),")",""),"/",""),"""",""),"+",""))</f>
        <v>stipb24mmacaron</v>
      </c>
      <c r="C2788" s="79" t="str">
        <f>LOWER(SUBSTITUTE(SUBSTITUTE(SUBSTITUTE(SUBSTITUTE(SUBSTITUTE(SUBSTITUTE(SUBSTITUTE(SUBSTITUTE(SUBSTITUTE(db[[#This Row],[NB NOTA]]," ",),".",""),"-",""),"(",""),")",""),",",""),"/",""),"""",""),"+",""))</f>
        <v>stipb24mmacaron</v>
      </c>
      <c r="D2788" s="79" t="str">
        <f>LOWER(SUBSTITUTE(SUBSTITUTE(SUBSTITUTE(SUBSTITUTE(SUBSTITUTE(SUBSTITUTE(SUBSTITUTE(SUBSTITUTE(SUBSTITUTE(db[[#This Row],[NB PAJAK]]," ",""),"-",""),"(",""),")",""),".",""),",",""),"/",""),"""",""),"+",""))</f>
        <v>stippenghapusb24mmacaron</v>
      </c>
      <c r="E278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stipb24mmacaron60boxartomoro</v>
      </c>
      <c r="F278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stipb24mmacaron60box</v>
      </c>
      <c r="G2788" s="79" t="str">
        <f>db[[#This Row],[NB NOTA_C]]&amp;LOWER(SUBSTITUTE(SUBSTITUTE(SUBSTITUTE(SUBSTITUTE(SUBSTITUTE(SUBSTITUTE(SUBSTITUTE(SUBSTITUTE(SUBSTITUTE(db[[#This Row],[FAKTUR]]," ",),".",""),"-",""),"(",""),")",""),",",""),"/",""),"""",""),"+",""))</f>
        <v>stipb24mmacaronartomoro</v>
      </c>
      <c r="H278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stipb24mmacaron60boxartomoro</v>
      </c>
      <c r="I2788" s="70" t="s">
        <v>7712</v>
      </c>
      <c r="J2788" s="70" t="s">
        <v>7694</v>
      </c>
      <c r="K2788" s="14" t="s">
        <v>7745</v>
      </c>
      <c r="L2788" s="70" t="s">
        <v>1335</v>
      </c>
      <c r="M2788" s="80" t="e">
        <f>IF(db[[#This Row],[NB NOTA_C]]="","",COUNTIF([2]!B_MSK[concat],db[[#This Row],[NB NOTA_C]]))</f>
        <v>#REF!</v>
      </c>
      <c r="N2788" s="81" t="s">
        <v>1843</v>
      </c>
      <c r="O2788" s="79" t="s">
        <v>3849</v>
      </c>
      <c r="P2788" s="70"/>
      <c r="Q2788" s="79"/>
      <c r="R2788" s="79" t="str">
        <f>IF(db[[#This Row],[QTY/ CTN]]="","",SUBSTITUTE(SUBSTITUTE(SUBSTITUTE(db[[#This Row],[QTY/ CTN]]," ","_",2),"(",""),")","")&amp;"_")</f>
        <v>60 BOX_</v>
      </c>
      <c r="S2788" s="79">
        <f>IF(db[[#This Row],[H_QTY/ CTN]]="","",SEARCH("_",db[[#This Row],[H_QTY/ CTN]]))</f>
        <v>7</v>
      </c>
      <c r="T2788" s="79">
        <f>IF(db[[#This Row],[H_QTY/ CTN]]="","",LEN(db[[#This Row],[H_QTY/ CTN]]))</f>
        <v>7</v>
      </c>
      <c r="U2788" s="78" t="str">
        <f>IF(db[[#This Row],[H_QTY/ CTN]]="","",LEFT(db[[#This Row],[H_QTY/ CTN]],db[[#This Row],[H_1]]-1))</f>
        <v>60 BOX</v>
      </c>
      <c r="V2788" s="78" t="str">
        <f>IF(NOT(db[[#This Row],[H_1]]=db[[#This Row],[H_2]]),MID(db[[#This Row],[H_QTY/ CTN]],db[[#This Row],[H_1]]+1,db[[#This Row],[H_2]]-db[[#This Row],[H_1]]-1),"")</f>
        <v/>
      </c>
      <c r="W2788" s="78" t="str">
        <f>IF(db[[#This Row],[QTY/ CTN B]]="","",LEFT(db[[#This Row],[QTY/ CTN B]],SEARCH(" ",db[[#This Row],[QTY/ CTN B]],1)-1))</f>
        <v>60</v>
      </c>
      <c r="X2788" s="78" t="str">
        <f>IF(db[[#This Row],[QTY/ CTN B]]="","",RIGHT(db[[#This Row],[QTY/ CTN B]],LEN(db[[#This Row],[QTY/ CTN B]])-SEARCH(" ",db[[#This Row],[QTY/ CTN B]],1)))</f>
        <v>BOX</v>
      </c>
      <c r="Y2788" s="78" t="str">
        <f>IF(db[[#This Row],[QTY/ CTN TG]]="",IF(db[[#This Row],[STN TG]]="","",12),LEFT(db[[#This Row],[QTY/ CTN TG]],SEARCH(" ",db[[#This Row],[QTY/ CTN TG]],1)-1))</f>
        <v/>
      </c>
      <c r="Z278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88" s="78" t="str">
        <f>IF(db[[#This Row],[STN K]]="","",IF(db[[#This Row],[STN TG]]="LSN",12,""))</f>
        <v/>
      </c>
      <c r="AB2788" s="78" t="str">
        <f>IF(db[[#This Row],[STN TG]]="LSN","PCS","")</f>
        <v/>
      </c>
      <c r="AC2788" s="78">
        <f>db[[#This Row],[QTY B]]*IF(db[[#This Row],[QTY TG]]="",1,db[[#This Row],[QTY TG]])*IF(db[[#This Row],[QTY K]]="",1,db[[#This Row],[QTY K]])</f>
        <v>60</v>
      </c>
      <c r="AD2788" s="78" t="str">
        <f>IF(db[[#This Row],[STN K]]="",IF(db[[#This Row],[STN TG]]="",db[[#This Row],[STN B]],db[[#This Row],[STN TG]]),db[[#This Row],[STN K]])</f>
        <v>BOX</v>
      </c>
      <c r="AE2788" s="78"/>
    </row>
    <row r="2789" spans="1:31" x14ac:dyDescent="0.25">
      <c r="A2789" s="40">
        <f t="shared" si="43"/>
        <v>2788</v>
      </c>
      <c r="B2789" s="5" t="str">
        <f>LOWER(SUBSTITUTE(SUBSTITUTE(SUBSTITUTE(SUBSTITUTE(SUBSTITUTE(SUBSTITUTE(SUBSTITUTE(SUBSTITUTE(db[[#This Row],[NB BM]]," ",),".",""),"-",""),"(",""),")",""),"/",""),"""",""),"+",""))</f>
        <v>sulinggds23solid</v>
      </c>
      <c r="C2789" s="5" t="str">
        <f>LOWER(SUBSTITUTE(SUBSTITUTE(SUBSTITUTE(SUBSTITUTE(SUBSTITUTE(SUBSTITUTE(SUBSTITUTE(SUBSTITUTE(SUBSTITUTE(db[[#This Row],[NB NOTA]]," ",),".",""),"-",""),"(",""),")",""),",",""),"/",""),"""",""),"+",""))</f>
        <v>sulinggds23solid</v>
      </c>
      <c r="D2789" s="5" t="str">
        <f>LOWER(SUBSTITUTE(SUBSTITUTE(SUBSTITUTE(SUBSTITUTE(SUBSTITUTE(SUBSTITUTE(SUBSTITUTE(SUBSTITUTE(SUBSTITUTE(db[[#This Row],[NB PAJAK]]," ",""),"-",""),"(",""),")",""),".",""),",",""),"/",""),"""",""),"+",""))</f>
        <v/>
      </c>
      <c r="E278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sulinggds23solid12lsnuntana</v>
      </c>
      <c r="F278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sulinggds23solid12lsn</v>
      </c>
      <c r="G2789" s="5" t="str">
        <f>db[[#This Row],[NB NOTA_C]]&amp;LOWER(SUBSTITUTE(SUBSTITUTE(SUBSTITUTE(SUBSTITUTE(SUBSTITUTE(SUBSTITUTE(SUBSTITUTE(SUBSTITUTE(SUBSTITUTE(db[[#This Row],[FAKTUR]]," ",),".",""),"-",""),"(",""),")",""),",",""),"/",""),"""",""),"+",""))</f>
        <v>sulinggds23soliduntana</v>
      </c>
      <c r="H278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sulinggds23solid12lsnuntana</v>
      </c>
      <c r="I2789" s="2" t="s">
        <v>4602</v>
      </c>
      <c r="J2789" s="2" t="s">
        <v>4601</v>
      </c>
      <c r="K2789" s="14"/>
      <c r="L2789" s="2" t="s">
        <v>1336</v>
      </c>
      <c r="M2789" s="33" t="e">
        <f>IF(db[[#This Row],[NB NOTA_C]]="","",COUNTIF([2]!B_MSK[concat],db[[#This Row],[NB NOTA_C]]))</f>
        <v>#REF!</v>
      </c>
      <c r="N2789" s="9" t="s">
        <v>1363</v>
      </c>
      <c r="O2789" s="5" t="s">
        <v>1376</v>
      </c>
      <c r="P2789" s="2" t="s">
        <v>2422</v>
      </c>
      <c r="Q2789" s="5"/>
      <c r="R2789" s="5" t="str">
        <f>IF(db[[#This Row],[QTY/ CTN]]="","",SUBSTITUTE(SUBSTITUTE(SUBSTITUTE(db[[#This Row],[QTY/ CTN]]," ","_",2),"(",""),")","")&amp;"_")</f>
        <v>12 LSN_</v>
      </c>
      <c r="S2789" s="5">
        <f>IF(db[[#This Row],[H_QTY/ CTN]]="","",SEARCH("_",db[[#This Row],[H_QTY/ CTN]]))</f>
        <v>7</v>
      </c>
      <c r="T2789" s="5">
        <f>IF(db[[#This Row],[H_QTY/ CTN]]="","",LEN(db[[#This Row],[H_QTY/ CTN]]))</f>
        <v>7</v>
      </c>
      <c r="U2789" s="40" t="str">
        <f>IF(db[[#This Row],[H_QTY/ CTN]]="","",LEFT(db[[#This Row],[H_QTY/ CTN]],db[[#This Row],[H_1]]-1))</f>
        <v>12 LSN</v>
      </c>
      <c r="V2789" s="40" t="str">
        <f>IF(NOT(db[[#This Row],[H_1]]=db[[#This Row],[H_2]]),MID(db[[#This Row],[H_QTY/ CTN]],db[[#This Row],[H_1]]+1,db[[#This Row],[H_2]]-db[[#This Row],[H_1]]-1),"")</f>
        <v/>
      </c>
      <c r="W2789" s="40" t="str">
        <f>IF(db[[#This Row],[QTY/ CTN B]]="","",LEFT(db[[#This Row],[QTY/ CTN B]],SEARCH(" ",db[[#This Row],[QTY/ CTN B]],1)-1))</f>
        <v>12</v>
      </c>
      <c r="X2789" s="40" t="str">
        <f>IF(db[[#This Row],[QTY/ CTN B]]="","",RIGHT(db[[#This Row],[QTY/ CTN B]],LEN(db[[#This Row],[QTY/ CTN B]])-SEARCH(" ",db[[#This Row],[QTY/ CTN B]],1)))</f>
        <v>LSN</v>
      </c>
      <c r="Y2789" s="40">
        <f>IF(db[[#This Row],[QTY/ CTN TG]]="",IF(db[[#This Row],[STN TG]]="","",12),LEFT(db[[#This Row],[QTY/ CTN TG]],SEARCH(" ",db[[#This Row],[QTY/ CTN TG]],1)-1))</f>
        <v>12</v>
      </c>
      <c r="Z27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89" s="40" t="str">
        <f>IF(db[[#This Row],[STN K]]="","",IF(db[[#This Row],[STN TG]]="LSN",12,""))</f>
        <v/>
      </c>
      <c r="AB2789" s="40" t="str">
        <f>IF(db[[#This Row],[STN TG]]="LSN","PCS","")</f>
        <v/>
      </c>
      <c r="AC2789" s="40">
        <f>db[[#This Row],[QTY B]]*IF(db[[#This Row],[QTY TG]]="",1,db[[#This Row],[QTY TG]])*IF(db[[#This Row],[QTY K]]="",1,db[[#This Row],[QTY K]])</f>
        <v>144</v>
      </c>
      <c r="AD2789" s="40" t="str">
        <f>IF(db[[#This Row],[STN K]]="",IF(db[[#This Row],[STN TG]]="",db[[#This Row],[STN B]],db[[#This Row],[STN TG]]),db[[#This Row],[STN K]])</f>
        <v>PCS</v>
      </c>
      <c r="AE2789" s="40"/>
    </row>
    <row r="2790" spans="1:31" x14ac:dyDescent="0.25">
      <c r="A2790" s="40">
        <f t="shared" si="43"/>
        <v>2789</v>
      </c>
      <c r="B2790" s="5" t="str">
        <f>LOWER(SUBSTITUTE(SUBSTITUTE(SUBSTITUTE(SUBSTITUTE(SUBSTITUTE(SUBSTITUTE(SUBSTITUTE(SUBSTITUTE(db[[#This Row],[NB BM]]," ",),".",""),"-",""),"(",""),")",""),"/",""),"""",""),"+",""))</f>
        <v>sulinggds23solid</v>
      </c>
      <c r="C2790" s="5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D2790" s="5" t="str">
        <f>LOWER(SUBSTITUTE(SUBSTITUTE(SUBSTITUTE(SUBSTITUTE(SUBSTITUTE(SUBSTITUTE(SUBSTITUTE(SUBSTITUTE(SUBSTITUTE(db[[#This Row],[NB PAJAK]]," ",""),"-",""),"(",""),")",""),".",""),",",""),"/",""),"""",""),"+",""))</f>
        <v/>
      </c>
      <c r="E279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sulinggds23solid12lsnuntana</v>
      </c>
      <c r="F279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sulinggds23solid12dzct12lsn</v>
      </c>
      <c r="G2790" s="5" t="str">
        <f>db[[#This Row],[NB NOTA_C]]&amp;LOWER(SUBSTITUTE(SUBSTITUTE(SUBSTITUTE(SUBSTITUTE(SUBSTITUTE(SUBSTITUTE(SUBSTITUTE(SUBSTITUTE(SUBSTITUTE(db[[#This Row],[FAKTUR]]," ",),".",""),"-",""),"(",""),")",""),",",""),"/",""),"""",""),"+",""))</f>
        <v>sulinggds23solid12dzctuntana</v>
      </c>
      <c r="H279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sulinggds23solid12dzct12lsnuntana</v>
      </c>
      <c r="I2790" s="2" t="s">
        <v>1702</v>
      </c>
      <c r="J2790" s="2" t="s">
        <v>2747</v>
      </c>
      <c r="K2790" s="14"/>
      <c r="L2790" s="2" t="s">
        <v>1336</v>
      </c>
      <c r="M2790" s="34" t="e">
        <f>IF(db[[#This Row],[NB NOTA_C]]="","",COUNTIF([2]!B_MSK[concat],db[[#This Row],[NB NOTA_C]]))</f>
        <v>#REF!</v>
      </c>
      <c r="N2790" s="9" t="s">
        <v>1363</v>
      </c>
      <c r="O2790" s="5" t="s">
        <v>1376</v>
      </c>
      <c r="P2790" s="2" t="s">
        <v>2422</v>
      </c>
      <c r="R2790" s="2" t="str">
        <f>IF(db[[#This Row],[QTY/ CTN]]="","",SUBSTITUTE(SUBSTITUTE(SUBSTITUTE(db[[#This Row],[QTY/ CTN]]," ","_",2),"(",""),")","")&amp;"_")</f>
        <v>12 LSN_</v>
      </c>
      <c r="S2790" s="2">
        <f>IF(db[[#This Row],[H_QTY/ CTN]]="","",SEARCH("_",db[[#This Row],[H_QTY/ CTN]]))</f>
        <v>7</v>
      </c>
      <c r="T2790" s="2">
        <f>IF(db[[#This Row],[H_QTY/ CTN]]="","",LEN(db[[#This Row],[H_QTY/ CTN]]))</f>
        <v>7</v>
      </c>
      <c r="U2790" s="41" t="str">
        <f>IF(db[[#This Row],[H_QTY/ CTN]]="","",LEFT(db[[#This Row],[H_QTY/ CTN]],db[[#This Row],[H_1]]-1))</f>
        <v>12 LSN</v>
      </c>
      <c r="V2790" s="40" t="str">
        <f>IF(NOT(db[[#This Row],[H_1]]=db[[#This Row],[H_2]]),MID(db[[#This Row],[H_QTY/ CTN]],db[[#This Row],[H_1]]+1,db[[#This Row],[H_2]]-db[[#This Row],[H_1]]-1),"")</f>
        <v/>
      </c>
      <c r="W2790" s="40" t="str">
        <f>IF(db[[#This Row],[QTY/ CTN B]]="","",LEFT(db[[#This Row],[QTY/ CTN B]],SEARCH(" ",db[[#This Row],[QTY/ CTN B]],1)-1))</f>
        <v>12</v>
      </c>
      <c r="X2790" s="40" t="str">
        <f>IF(db[[#This Row],[QTY/ CTN B]]="","",RIGHT(db[[#This Row],[QTY/ CTN B]],LEN(db[[#This Row],[QTY/ CTN B]])-SEARCH(" ",db[[#This Row],[QTY/ CTN B]],1)))</f>
        <v>LSN</v>
      </c>
      <c r="Y2790" s="40">
        <f>IF(db[[#This Row],[QTY/ CTN TG]]="",IF(db[[#This Row],[STN TG]]="","",12),LEFT(db[[#This Row],[QTY/ CTN TG]],SEARCH(" ",db[[#This Row],[QTY/ CTN TG]],1)-1))</f>
        <v>12</v>
      </c>
      <c r="Z27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790" s="40" t="str">
        <f>IF(db[[#This Row],[STN K]]="","",IF(db[[#This Row],[STN TG]]="LSN",12,""))</f>
        <v/>
      </c>
      <c r="AB2790" s="40" t="str">
        <f>IF(db[[#This Row],[STN TG]]="LSN","PCS","")</f>
        <v/>
      </c>
      <c r="AC2790" s="40">
        <f>db[[#This Row],[QTY B]]*IF(db[[#This Row],[QTY TG]]="",1,db[[#This Row],[QTY TG]])*IF(db[[#This Row],[QTY K]]="",1,db[[#This Row],[QTY K]])</f>
        <v>144</v>
      </c>
      <c r="AD2790" s="40" t="str">
        <f>IF(db[[#This Row],[STN K]]="",IF(db[[#This Row],[STN TG]]="",db[[#This Row],[STN B]],db[[#This Row],[STN TG]]),db[[#This Row],[STN K]])</f>
        <v>PCS</v>
      </c>
      <c r="AE2790" s="40"/>
    </row>
    <row r="2791" spans="1:31" x14ac:dyDescent="0.25">
      <c r="A2791" s="40">
        <f t="shared" si="43"/>
        <v>2790</v>
      </c>
      <c r="B2791" s="5" t="str">
        <f>LOWER(SUBSTITUTE(SUBSTITUTE(SUBSTITUTE(SUBSTITUTE(SUBSTITUTE(SUBSTITUTE(SUBSTITUTE(SUBSTITUTE(db[[#This Row],[NB BM]]," ",),".",""),"-",""),"(",""),")",""),"/",""),"""",""),"+",""))</f>
        <v>sulingyamaha</v>
      </c>
      <c r="C2791" s="5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D2791" s="5" t="str">
        <f>LOWER(SUBSTITUTE(SUBSTITUTE(SUBSTITUTE(SUBSTITUTE(SUBSTITUTE(SUBSTITUTE(SUBSTITUTE(SUBSTITUTE(SUBSTITUTE(db[[#This Row],[NB PAJAK]]," ",""),"-",""),"(",""),")",""),".",""),",",""),"/",""),"""",""),"+",""))</f>
        <v/>
      </c>
      <c r="E279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sulingyamaha50pcsartomoro</v>
      </c>
      <c r="F279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sulingyamaha50pcs</v>
      </c>
      <c r="G2791" s="5" t="str">
        <f>db[[#This Row],[NB NOTA_C]]&amp;LOWER(SUBSTITUTE(SUBSTITUTE(SUBSTITUTE(SUBSTITUTE(SUBSTITUTE(SUBSTITUTE(SUBSTITUTE(SUBSTITUTE(SUBSTITUTE(db[[#This Row],[FAKTUR]]," ",),".",""),"-",""),"(",""),")",""),",",""),"/",""),"""",""),"+",""))</f>
        <v>sulingyamahaartomoro</v>
      </c>
      <c r="H279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sulingyamaha50pcsartomoro</v>
      </c>
      <c r="I2791" s="2" t="s">
        <v>1703</v>
      </c>
      <c r="J2791" s="2" t="s">
        <v>2742</v>
      </c>
      <c r="K2791" s="14"/>
      <c r="L2791" s="2" t="s">
        <v>1335</v>
      </c>
      <c r="M2791" s="34" t="e">
        <f>IF(db[[#This Row],[NB NOTA_C]]="","",COUNTIF([2]!B_MSK[concat],db[[#This Row],[NB NOTA_C]]))</f>
        <v>#REF!</v>
      </c>
      <c r="N2791" s="9">
        <v>99</v>
      </c>
      <c r="O2791" s="5" t="s">
        <v>1460</v>
      </c>
      <c r="P2791" s="2" t="s">
        <v>2422</v>
      </c>
      <c r="R2791" s="2" t="str">
        <f>IF(db[[#This Row],[QTY/ CTN]]="","",SUBSTITUTE(SUBSTITUTE(SUBSTITUTE(db[[#This Row],[QTY/ CTN]]," ","_",2),"(",""),")","")&amp;"_")</f>
        <v>50 PCS_</v>
      </c>
      <c r="S2791" s="2">
        <f>IF(db[[#This Row],[H_QTY/ CTN]]="","",SEARCH("_",db[[#This Row],[H_QTY/ CTN]]))</f>
        <v>7</v>
      </c>
      <c r="T2791" s="2">
        <f>IF(db[[#This Row],[H_QTY/ CTN]]="","",LEN(db[[#This Row],[H_QTY/ CTN]]))</f>
        <v>7</v>
      </c>
      <c r="U2791" s="41" t="str">
        <f>IF(db[[#This Row],[H_QTY/ CTN]]="","",LEFT(db[[#This Row],[H_QTY/ CTN]],db[[#This Row],[H_1]]-1))</f>
        <v>50 PCS</v>
      </c>
      <c r="V2791" s="40" t="str">
        <f>IF(NOT(db[[#This Row],[H_1]]=db[[#This Row],[H_2]]),MID(db[[#This Row],[H_QTY/ CTN]],db[[#This Row],[H_1]]+1,db[[#This Row],[H_2]]-db[[#This Row],[H_1]]-1),"")</f>
        <v/>
      </c>
      <c r="W2791" s="40" t="str">
        <f>IF(db[[#This Row],[QTY/ CTN B]]="","",LEFT(db[[#This Row],[QTY/ CTN B]],SEARCH(" ",db[[#This Row],[QTY/ CTN B]],1)-1))</f>
        <v>50</v>
      </c>
      <c r="X2791" s="40" t="str">
        <f>IF(db[[#This Row],[QTY/ CTN B]]="","",RIGHT(db[[#This Row],[QTY/ CTN B]],LEN(db[[#This Row],[QTY/ CTN B]])-SEARCH(" ",db[[#This Row],[QTY/ CTN B]],1)))</f>
        <v>PCS</v>
      </c>
      <c r="Y2791" s="40" t="str">
        <f>IF(db[[#This Row],[QTY/ CTN TG]]="",IF(db[[#This Row],[STN TG]]="","",12),LEFT(db[[#This Row],[QTY/ CTN TG]],SEARCH(" ",db[[#This Row],[QTY/ CTN TG]],1)-1))</f>
        <v/>
      </c>
      <c r="Z27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91" s="40" t="str">
        <f>IF(db[[#This Row],[STN K]]="","",IF(db[[#This Row],[STN TG]]="LSN",12,""))</f>
        <v/>
      </c>
      <c r="AB2791" s="40" t="str">
        <f>IF(db[[#This Row],[STN TG]]="LSN","PCS","")</f>
        <v/>
      </c>
      <c r="AC2791" s="40">
        <f>db[[#This Row],[QTY B]]*IF(db[[#This Row],[QTY TG]]="",1,db[[#This Row],[QTY TG]])*IF(db[[#This Row],[QTY K]]="",1,db[[#This Row],[QTY K]])</f>
        <v>50</v>
      </c>
      <c r="AD2791" s="40" t="str">
        <f>IF(db[[#This Row],[STN K]]="",IF(db[[#This Row],[STN TG]]="",db[[#This Row],[STN B]],db[[#This Row],[STN TG]]),db[[#This Row],[STN K]])</f>
        <v>PCS</v>
      </c>
      <c r="AE2791" s="40"/>
    </row>
    <row r="2792" spans="1:31" x14ac:dyDescent="0.25">
      <c r="A2792" s="40">
        <f t="shared" si="43"/>
        <v>2791</v>
      </c>
      <c r="B2792" s="82" t="str">
        <f>LOWER(SUBSTITUTE(SUBSTITUTE(SUBSTITUTE(SUBSTITUTE(SUBSTITUTE(SUBSTITUTE(SUBSTITUTE(SUBSTITUTE(db[[#This Row],[NB BM]]," ",),".",""),"-",""),"(",""),")",""),"/",""),"""",""),"+",""))</f>
        <v>sulingyamahayrs23</v>
      </c>
      <c r="C2792" s="82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D2792" s="82" t="str">
        <f>LOWER(SUBSTITUTE(SUBSTITUTE(SUBSTITUTE(SUBSTITUTE(SUBSTITUTE(SUBSTITUTE(SUBSTITUTE(SUBSTITUTE(SUBSTITUTE(db[[#This Row],[NB PAJAK]]," ",""),"-",""),"(",""),")",""),".",""),",",""),"/",""),"""",""),"+",""))</f>
        <v/>
      </c>
      <c r="E2792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sulingyamahayrs2350pcsuntana</v>
      </c>
      <c r="F2792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sulingyamahayrs2350pcs</v>
      </c>
      <c r="G2792" s="82" t="str">
        <f>db[[#This Row],[NB NOTA_C]]&amp;LOWER(SUBSTITUTE(SUBSTITUTE(SUBSTITUTE(SUBSTITUTE(SUBSTITUTE(SUBSTITUTE(SUBSTITUTE(SUBSTITUTE(SUBSTITUTE(db[[#This Row],[FAKTUR]]," ",),".",""),"-",""),"(",""),")",""),",",""),"/",""),"""",""),"+",""))</f>
        <v>sulingyamahayrs23untana</v>
      </c>
      <c r="H2792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sulingyamahayrs2350pcsuntana</v>
      </c>
      <c r="I2792" s="7" t="s">
        <v>3120</v>
      </c>
      <c r="J2792" s="7" t="s">
        <v>3117</v>
      </c>
      <c r="K2792" s="15"/>
      <c r="L2792" s="2" t="s">
        <v>1336</v>
      </c>
      <c r="M2792" s="83" t="e">
        <f>IF(db[[#This Row],[NB NOTA_C]]="","",COUNTIF([2]!B_MSK[concat],db[[#This Row],[NB NOTA_C]]))</f>
        <v>#REF!</v>
      </c>
      <c r="N2792" s="84" t="s">
        <v>2305</v>
      </c>
      <c r="O2792" s="82" t="s">
        <v>1460</v>
      </c>
      <c r="P2792" s="7" t="s">
        <v>2422</v>
      </c>
      <c r="Q2792" s="82"/>
      <c r="R2792" s="82" t="str">
        <f>IF(db[[#This Row],[QTY/ CTN]]="","",SUBSTITUTE(SUBSTITUTE(SUBSTITUTE(db[[#This Row],[QTY/ CTN]]," ","_",2),"(",""),")","")&amp;"_")</f>
        <v>50 PCS_</v>
      </c>
      <c r="S2792" s="82">
        <f>IF(db[[#This Row],[H_QTY/ CTN]]="","",SEARCH("_",db[[#This Row],[H_QTY/ CTN]]))</f>
        <v>7</v>
      </c>
      <c r="T2792" s="82">
        <f>IF(db[[#This Row],[H_QTY/ CTN]]="","",LEN(db[[#This Row],[H_QTY/ CTN]]))</f>
        <v>7</v>
      </c>
      <c r="U2792" s="85" t="str">
        <f>IF(db[[#This Row],[H_QTY/ CTN]]="","",LEFT(db[[#This Row],[H_QTY/ CTN]],db[[#This Row],[H_1]]-1))</f>
        <v>50 PCS</v>
      </c>
      <c r="V2792" s="85" t="str">
        <f>IF(NOT(db[[#This Row],[H_1]]=db[[#This Row],[H_2]]),MID(db[[#This Row],[H_QTY/ CTN]],db[[#This Row],[H_1]]+1,db[[#This Row],[H_2]]-db[[#This Row],[H_1]]-1),"")</f>
        <v/>
      </c>
      <c r="W2792" s="40" t="str">
        <f>IF(db[[#This Row],[QTY/ CTN B]]="","",LEFT(db[[#This Row],[QTY/ CTN B]],SEARCH(" ",db[[#This Row],[QTY/ CTN B]],1)-1))</f>
        <v>50</v>
      </c>
      <c r="X2792" s="40" t="str">
        <f>IF(db[[#This Row],[QTY/ CTN B]]="","",RIGHT(db[[#This Row],[QTY/ CTN B]],LEN(db[[#This Row],[QTY/ CTN B]])-SEARCH(" ",db[[#This Row],[QTY/ CTN B]],1)))</f>
        <v>PCS</v>
      </c>
      <c r="Y2792" s="40" t="str">
        <f>IF(db[[#This Row],[QTY/ CTN TG]]="",IF(db[[#This Row],[STN TG]]="","",12),LEFT(db[[#This Row],[QTY/ CTN TG]],SEARCH(" ",db[[#This Row],[QTY/ CTN TG]],1)-1))</f>
        <v/>
      </c>
      <c r="Z27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92" s="40" t="str">
        <f>IF(db[[#This Row],[STN K]]="","",IF(db[[#This Row],[STN TG]]="LSN",12,""))</f>
        <v/>
      </c>
      <c r="AB2792" s="40" t="str">
        <f>IF(db[[#This Row],[STN TG]]="LSN","PCS","")</f>
        <v/>
      </c>
      <c r="AC2792" s="40">
        <f>db[[#This Row],[QTY B]]*IF(db[[#This Row],[QTY TG]]="",1,db[[#This Row],[QTY TG]])*IF(db[[#This Row],[QTY K]]="",1,db[[#This Row],[QTY K]])</f>
        <v>50</v>
      </c>
      <c r="AD2792" s="40" t="str">
        <f>IF(db[[#This Row],[STN K]]="",IF(db[[#This Row],[STN TG]]="",db[[#This Row],[STN B]],db[[#This Row],[STN TG]]),db[[#This Row],[STN K]])</f>
        <v>PCS</v>
      </c>
      <c r="AE2792" s="40"/>
    </row>
    <row r="2793" spans="1:31" x14ac:dyDescent="0.25">
      <c r="A2793" s="40">
        <f t="shared" si="43"/>
        <v>2792</v>
      </c>
      <c r="B2793" s="5" t="str">
        <f>LOWER(SUBSTITUTE(SUBSTITUTE(SUBSTITUTE(SUBSTITUTE(SUBSTITUTE(SUBSTITUTE(SUBSTITUTE(SUBSTITUTE(db[[#This Row],[NB BM]]," ",),".",""),"-",""),"(",""),")",""),"/",""),"""",""),"+",""))</f>
        <v>letter2trayjs2001</v>
      </c>
      <c r="C2793" s="5" t="str">
        <f>LOWER(SUBSTITUTE(SUBSTITUTE(SUBSTITUTE(SUBSTITUTE(SUBSTITUTE(SUBSTITUTE(SUBSTITUTE(SUBSTITUTE(SUBSTITUTE(db[[#This Row],[NB NOTA]]," ",),".",""),"-",""),"(",""),")",""),",",""),"/",""),"""",""),"+",""))</f>
        <v>tdokumen2trayjs2001</v>
      </c>
      <c r="D2793" s="5" t="str">
        <f>LOWER(SUBSTITUTE(SUBSTITUTE(SUBSTITUTE(SUBSTITUTE(SUBSTITUTE(SUBSTITUTE(SUBSTITUTE(SUBSTITUTE(SUBSTITUTE(db[[#This Row],[NB PAJAK]]," ",""),"-",""),"(",""),")",""),".",""),",",""),"/",""),"""",""),"+",""))</f>
        <v/>
      </c>
      <c r="E279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letter2trayjs200112pcsuntana</v>
      </c>
      <c r="F279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tdokumen2trayjs200112pcs</v>
      </c>
      <c r="G2793" s="5" t="str">
        <f>db[[#This Row],[NB NOTA_C]]&amp;LOWER(SUBSTITUTE(SUBSTITUTE(SUBSTITUTE(SUBSTITUTE(SUBSTITUTE(SUBSTITUTE(SUBSTITUTE(SUBSTITUTE(SUBSTITUTE(db[[#This Row],[FAKTUR]]," ",),".",""),"-",""),"(",""),")",""),",",""),"/",""),"""",""),"+",""))</f>
        <v>tdokumen2trayjs2001untana</v>
      </c>
      <c r="H279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tdokumen2trayjs200112pcsuntana</v>
      </c>
      <c r="I2793" s="2" t="s">
        <v>5718</v>
      </c>
      <c r="J2793" s="2" t="s">
        <v>5702</v>
      </c>
      <c r="K2793" s="14"/>
      <c r="L2793" s="2" t="s">
        <v>1336</v>
      </c>
      <c r="M2793" s="33" t="e">
        <f>IF(db[[#This Row],[NB NOTA_C]]="","",COUNTIF([2]!B_MSK[concat],db[[#This Row],[NB NOTA_C]]))</f>
        <v>#REF!</v>
      </c>
      <c r="N2793" s="9" t="s">
        <v>2305</v>
      </c>
      <c r="O2793" s="5" t="s">
        <v>1502</v>
      </c>
      <c r="P2793" s="2" t="s">
        <v>2423</v>
      </c>
      <c r="Q2793" s="5"/>
      <c r="R2793" s="5" t="str">
        <f>IF(db[[#This Row],[QTY/ CTN]]="","",SUBSTITUTE(SUBSTITUTE(SUBSTITUTE(db[[#This Row],[QTY/ CTN]]," ","_",2),"(",""),")","")&amp;"_")</f>
        <v>12 PCS_</v>
      </c>
      <c r="S2793" s="5">
        <f>IF(db[[#This Row],[H_QTY/ CTN]]="","",SEARCH("_",db[[#This Row],[H_QTY/ CTN]]))</f>
        <v>7</v>
      </c>
      <c r="T2793" s="5">
        <f>IF(db[[#This Row],[H_QTY/ CTN]]="","",LEN(db[[#This Row],[H_QTY/ CTN]]))</f>
        <v>7</v>
      </c>
      <c r="U2793" s="40" t="str">
        <f>IF(db[[#This Row],[H_QTY/ CTN]]="","",LEFT(db[[#This Row],[H_QTY/ CTN]],db[[#This Row],[H_1]]-1))</f>
        <v>12 PCS</v>
      </c>
      <c r="V2793" s="40" t="str">
        <f>IF(NOT(db[[#This Row],[H_1]]=db[[#This Row],[H_2]]),MID(db[[#This Row],[H_QTY/ CTN]],db[[#This Row],[H_1]]+1,db[[#This Row],[H_2]]-db[[#This Row],[H_1]]-1),"")</f>
        <v/>
      </c>
      <c r="W2793" s="40" t="str">
        <f>IF(db[[#This Row],[QTY/ CTN B]]="","",LEFT(db[[#This Row],[QTY/ CTN B]],SEARCH(" ",db[[#This Row],[QTY/ CTN B]],1)-1))</f>
        <v>12</v>
      </c>
      <c r="X2793" s="40" t="str">
        <f>IF(db[[#This Row],[QTY/ CTN B]]="","",RIGHT(db[[#This Row],[QTY/ CTN B]],LEN(db[[#This Row],[QTY/ CTN B]])-SEARCH(" ",db[[#This Row],[QTY/ CTN B]],1)))</f>
        <v>PCS</v>
      </c>
      <c r="Y2793" s="40" t="str">
        <f>IF(db[[#This Row],[QTY/ CTN TG]]="",IF(db[[#This Row],[STN TG]]="","",12),LEFT(db[[#This Row],[QTY/ CTN TG]],SEARCH(" ",db[[#This Row],[QTY/ CTN TG]],1)-1))</f>
        <v/>
      </c>
      <c r="Z27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93" s="40" t="str">
        <f>IF(db[[#This Row],[STN K]]="","",IF(db[[#This Row],[STN TG]]="LSN",12,""))</f>
        <v/>
      </c>
      <c r="AB2793" s="40" t="str">
        <f>IF(db[[#This Row],[STN TG]]="LSN","PCS","")</f>
        <v/>
      </c>
      <c r="AC2793" s="40">
        <f>db[[#This Row],[QTY B]]*IF(db[[#This Row],[QTY TG]]="",1,db[[#This Row],[QTY TG]])*IF(db[[#This Row],[QTY K]]="",1,db[[#This Row],[QTY K]])</f>
        <v>12</v>
      </c>
      <c r="AD2793" s="40" t="str">
        <f>IF(db[[#This Row],[STN K]]="",IF(db[[#This Row],[STN TG]]="",db[[#This Row],[STN B]],db[[#This Row],[STN TG]]),db[[#This Row],[STN K]])</f>
        <v>PCS</v>
      </c>
      <c r="AE2793" s="40"/>
    </row>
    <row r="2794" spans="1:31" x14ac:dyDescent="0.25">
      <c r="A2794" s="90">
        <f t="shared" si="43"/>
        <v>2793</v>
      </c>
      <c r="B2794" s="91" t="str">
        <f>LOWER(SUBSTITUTE(SUBSTITUTE(SUBSTITUTE(SUBSTITUTE(SUBSTITUTE(SUBSTITUTE(SUBSTITUTE(SUBSTITUTE(db[[#This Row],[NB BM]]," ",),".",""),"-",""),"(",""),")",""),"/",""),"""",""),"+",""))</f>
        <v>pcbd715</v>
      </c>
      <c r="C2794" s="91" t="str">
        <f>LOWER(SUBSTITUTE(SUBSTITUTE(SUBSTITUTE(SUBSTITUTE(SUBSTITUTE(SUBSTITUTE(SUBSTITUTE(SUBSTITUTE(SUBSTITUTE(db[[#This Row],[NB NOTA]]," ",),".",""),"-",""),"(",""),")",""),",",""),"/",""),"""",""),"+",""))</f>
        <v>tpensilbd715</v>
      </c>
      <c r="D2794" s="91" t="str">
        <f>LOWER(SUBSTITUTE(SUBSTITUTE(SUBSTITUTE(SUBSTITUTE(SUBSTITUTE(SUBSTITUTE(SUBSTITUTE(SUBSTITUTE(SUBSTITUTE(db[[#This Row],[NB PAJAK]]," ",""),"-",""),"(",""),")",""),".",""),",",""),"/",""),"""",""),"+",""))</f>
        <v/>
      </c>
      <c r="E2794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pcbd715180pcsuntana</v>
      </c>
      <c r="F2794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tpensilbd715180pcs</v>
      </c>
      <c r="G2794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tpensilbd715untana</v>
      </c>
      <c r="H2794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tpensilbd715180pcsuntana</v>
      </c>
      <c r="I2794" s="60" t="s">
        <v>5910</v>
      </c>
      <c r="J2794" s="60" t="s">
        <v>5628</v>
      </c>
      <c r="K2794" s="61"/>
      <c r="L2794" s="60" t="s">
        <v>1336</v>
      </c>
      <c r="M2794" s="92" t="e">
        <f>IF(db[[#This Row],[NB NOTA_C]]="","",COUNTIF([2]!B_MSK[concat],db[[#This Row],[NB NOTA_C]]))</f>
        <v>#REF!</v>
      </c>
      <c r="N2794" s="93" t="s">
        <v>1352</v>
      </c>
      <c r="O2794" s="91" t="s">
        <v>1491</v>
      </c>
      <c r="P2794" s="60" t="s">
        <v>2442</v>
      </c>
      <c r="Q2794" s="91"/>
      <c r="R2794" s="91" t="str">
        <f>IF(db[[#This Row],[QTY/ CTN]]="","",SUBSTITUTE(SUBSTITUTE(SUBSTITUTE(db[[#This Row],[QTY/ CTN]]," ","_",2),"(",""),")","")&amp;"_")</f>
        <v>180 PCS_</v>
      </c>
      <c r="S2794" s="91">
        <f>IF(db[[#This Row],[H_QTY/ CTN]]="","",SEARCH("_",db[[#This Row],[H_QTY/ CTN]]))</f>
        <v>8</v>
      </c>
      <c r="T2794" s="91">
        <f>IF(db[[#This Row],[H_QTY/ CTN]]="","",LEN(db[[#This Row],[H_QTY/ CTN]]))</f>
        <v>8</v>
      </c>
      <c r="U2794" s="90" t="str">
        <f>IF(db[[#This Row],[H_QTY/ CTN]]="","",LEFT(db[[#This Row],[H_QTY/ CTN]],db[[#This Row],[H_1]]-1))</f>
        <v>180 PCS</v>
      </c>
      <c r="V2794" s="90" t="str">
        <f>IF(NOT(db[[#This Row],[H_1]]=db[[#This Row],[H_2]]),MID(db[[#This Row],[H_QTY/ CTN]],db[[#This Row],[H_1]]+1,db[[#This Row],[H_2]]-db[[#This Row],[H_1]]-1),"")</f>
        <v/>
      </c>
      <c r="W2794" s="90" t="str">
        <f>IF(db[[#This Row],[QTY/ CTN B]]="","",LEFT(db[[#This Row],[QTY/ CTN B]],SEARCH(" ",db[[#This Row],[QTY/ CTN B]],1)-1))</f>
        <v>180</v>
      </c>
      <c r="X2794" s="90" t="str">
        <f>IF(db[[#This Row],[QTY/ CTN B]]="","",RIGHT(db[[#This Row],[QTY/ CTN B]],LEN(db[[#This Row],[QTY/ CTN B]])-SEARCH(" ",db[[#This Row],[QTY/ CTN B]],1)))</f>
        <v>PCS</v>
      </c>
      <c r="Y2794" s="90" t="str">
        <f>IF(db[[#This Row],[QTY/ CTN TG]]="",IF(db[[#This Row],[STN TG]]="","",12),LEFT(db[[#This Row],[QTY/ CTN TG]],SEARCH(" ",db[[#This Row],[QTY/ CTN TG]],1)-1))</f>
        <v/>
      </c>
      <c r="Z2794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94" s="90" t="str">
        <f>IF(db[[#This Row],[STN K]]="","",IF(db[[#This Row],[STN TG]]="LSN",12,""))</f>
        <v/>
      </c>
      <c r="AB2794" s="90" t="str">
        <f>IF(db[[#This Row],[STN TG]]="LSN","PCS","")</f>
        <v/>
      </c>
      <c r="AC2794" s="90">
        <f>db[[#This Row],[QTY B]]*IF(db[[#This Row],[QTY TG]]="",1,db[[#This Row],[QTY TG]])*IF(db[[#This Row],[QTY K]]="",1,db[[#This Row],[QTY K]])</f>
        <v>180</v>
      </c>
      <c r="AD2794" s="90" t="str">
        <f>IF(db[[#This Row],[STN K]]="",IF(db[[#This Row],[STN TG]]="",db[[#This Row],[STN B]],db[[#This Row],[STN TG]]),db[[#This Row],[STN K]])</f>
        <v>PCS</v>
      </c>
      <c r="AE2794" s="90"/>
    </row>
    <row r="2795" spans="1:31" x14ac:dyDescent="0.25">
      <c r="A2795" s="90">
        <f t="shared" si="43"/>
        <v>2794</v>
      </c>
      <c r="B2795" s="91" t="str">
        <f>LOWER(SUBSTITUTE(SUBSTITUTE(SUBSTITUTE(SUBSTITUTE(SUBSTITUTE(SUBSTITUTE(SUBSTITUTE(SUBSTITUTE(db[[#This Row],[NB BM]]," ",),".",""),"-",""),"(",""),")",""),"/",""),"""",""),"+",""))</f>
        <v>pcbd715</v>
      </c>
      <c r="C2795" s="91" t="str">
        <f>LOWER(SUBSTITUTE(SUBSTITUTE(SUBSTITUTE(SUBSTITUTE(SUBSTITUTE(SUBSTITUTE(SUBSTITUTE(SUBSTITUTE(SUBSTITUTE(db[[#This Row],[NB NOTA]]," ",),".",""),"-",""),"(",""),")",""),",",""),"/",""),"""",""),"+",""))</f>
        <v>tpensilbdbd715</v>
      </c>
      <c r="D2795" s="91" t="str">
        <f>LOWER(SUBSTITUTE(SUBSTITUTE(SUBSTITUTE(SUBSTITUTE(SUBSTITUTE(SUBSTITUTE(SUBSTITUTE(SUBSTITUTE(SUBSTITUTE(db[[#This Row],[NB PAJAK]]," ",""),"-",""),"(",""),")",""),".",""),",",""),"/",""),"""",""),"+",""))</f>
        <v/>
      </c>
      <c r="E2795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pcbd715180pcsuntana</v>
      </c>
      <c r="F2795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tpensilbdbd715180pcs</v>
      </c>
      <c r="G2795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tpensilbdbd715untana</v>
      </c>
      <c r="H2795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tpensilbdbd715180pcsuntana</v>
      </c>
      <c r="I2795" s="60" t="s">
        <v>5910</v>
      </c>
      <c r="J2795" s="60" t="s">
        <v>5601</v>
      </c>
      <c r="K2795" s="61"/>
      <c r="L2795" s="60" t="s">
        <v>1336</v>
      </c>
      <c r="M2795" s="92" t="e">
        <f>IF(db[[#This Row],[NB NOTA_C]]="","",COUNTIF([2]!B_MSK[concat],db[[#This Row],[NB NOTA_C]]))</f>
        <v>#REF!</v>
      </c>
      <c r="N2795" s="93" t="s">
        <v>2305</v>
      </c>
      <c r="O2795" s="91" t="s">
        <v>1491</v>
      </c>
      <c r="P2795" s="60" t="s">
        <v>2442</v>
      </c>
      <c r="Q2795" s="91"/>
      <c r="R2795" s="91" t="str">
        <f>IF(db[[#This Row],[QTY/ CTN]]="","",SUBSTITUTE(SUBSTITUTE(SUBSTITUTE(db[[#This Row],[QTY/ CTN]]," ","_",2),"(",""),")","")&amp;"_")</f>
        <v>180 PCS_</v>
      </c>
      <c r="S2795" s="91">
        <f>IF(db[[#This Row],[H_QTY/ CTN]]="","",SEARCH("_",db[[#This Row],[H_QTY/ CTN]]))</f>
        <v>8</v>
      </c>
      <c r="T2795" s="91">
        <f>IF(db[[#This Row],[H_QTY/ CTN]]="","",LEN(db[[#This Row],[H_QTY/ CTN]]))</f>
        <v>8</v>
      </c>
      <c r="U2795" s="90" t="str">
        <f>IF(db[[#This Row],[H_QTY/ CTN]]="","",LEFT(db[[#This Row],[H_QTY/ CTN]],db[[#This Row],[H_1]]-1))</f>
        <v>180 PCS</v>
      </c>
      <c r="V2795" s="90" t="str">
        <f>IF(NOT(db[[#This Row],[H_1]]=db[[#This Row],[H_2]]),MID(db[[#This Row],[H_QTY/ CTN]],db[[#This Row],[H_1]]+1,db[[#This Row],[H_2]]-db[[#This Row],[H_1]]-1),"")</f>
        <v/>
      </c>
      <c r="W2795" s="90" t="str">
        <f>IF(db[[#This Row],[QTY/ CTN B]]="","",LEFT(db[[#This Row],[QTY/ CTN B]],SEARCH(" ",db[[#This Row],[QTY/ CTN B]],1)-1))</f>
        <v>180</v>
      </c>
      <c r="X2795" s="90" t="str">
        <f>IF(db[[#This Row],[QTY/ CTN B]]="","",RIGHT(db[[#This Row],[QTY/ CTN B]],LEN(db[[#This Row],[QTY/ CTN B]])-SEARCH(" ",db[[#This Row],[QTY/ CTN B]],1)))</f>
        <v>PCS</v>
      </c>
      <c r="Y2795" s="90" t="str">
        <f>IF(db[[#This Row],[QTY/ CTN TG]]="",IF(db[[#This Row],[STN TG]]="","",12),LEFT(db[[#This Row],[QTY/ CTN TG]],SEARCH(" ",db[[#This Row],[QTY/ CTN TG]],1)-1))</f>
        <v/>
      </c>
      <c r="Z2795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95" s="90" t="str">
        <f>IF(db[[#This Row],[STN K]]="","",IF(db[[#This Row],[STN TG]]="LSN",12,""))</f>
        <v/>
      </c>
      <c r="AB2795" s="90" t="str">
        <f>IF(db[[#This Row],[STN TG]]="LSN","PCS","")</f>
        <v/>
      </c>
      <c r="AC2795" s="90">
        <f>db[[#This Row],[QTY B]]*IF(db[[#This Row],[QTY TG]]="",1,db[[#This Row],[QTY TG]])*IF(db[[#This Row],[QTY K]]="",1,db[[#This Row],[QTY K]])</f>
        <v>180</v>
      </c>
      <c r="AD2795" s="90" t="str">
        <f>IF(db[[#This Row],[STN K]]="",IF(db[[#This Row],[STN TG]]="",db[[#This Row],[STN B]],db[[#This Row],[STN TG]]),db[[#This Row],[STN K]])</f>
        <v>PCS</v>
      </c>
      <c r="AE2795" s="90"/>
    </row>
    <row r="2796" spans="1:31" x14ac:dyDescent="0.25">
      <c r="A2796" s="90">
        <f t="shared" si="43"/>
        <v>2795</v>
      </c>
      <c r="B2796" s="91" t="str">
        <f>LOWER(SUBSTITUTE(SUBSTITUTE(SUBSTITUTE(SUBSTITUTE(SUBSTITUTE(SUBSTITUTE(SUBSTITUTE(SUBSTITUTE(db[[#This Row],[NB BM]]," ",),".",""),"-",""),"(",""),")",""),"/",""),"""",""),"+",""))</f>
        <v>pcxlgbd691</v>
      </c>
      <c r="C2796" s="91" t="str">
        <f>LOWER(SUBSTITUTE(SUBSTITUTE(SUBSTITUTE(SUBSTITUTE(SUBSTITUTE(SUBSTITUTE(SUBSTITUTE(SUBSTITUTE(SUBSTITUTE(db[[#This Row],[NB NOTA]]," ",),".",""),"-",""),"(",""),")",""),",",""),"/",""),"""",""),"+",""))</f>
        <v>tpensilbdxlg691</v>
      </c>
      <c r="D2796" s="91" t="str">
        <f>LOWER(SUBSTITUTE(SUBSTITUTE(SUBSTITUTE(SUBSTITUTE(SUBSTITUTE(SUBSTITUTE(SUBSTITUTE(SUBSTITUTE(SUBSTITUTE(db[[#This Row],[NB PAJAK]]," ",""),"-",""),"(",""),")",""),".",""),",",""),"/",""),"""",""),"+",""))</f>
        <v/>
      </c>
      <c r="E2796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pcxlgbd691180pcsuntana</v>
      </c>
      <c r="F2796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tpensilbdxlg691180pcs</v>
      </c>
      <c r="G2796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tpensilbdxlg691untana</v>
      </c>
      <c r="H2796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tpensilbdxlg691180pcsuntana</v>
      </c>
      <c r="I2796" s="60" t="s">
        <v>5911</v>
      </c>
      <c r="J2796" s="60" t="s">
        <v>5633</v>
      </c>
      <c r="K2796" s="61"/>
      <c r="L2796" s="60" t="s">
        <v>1336</v>
      </c>
      <c r="M2796" s="92" t="e">
        <f>IF(db[[#This Row],[NB NOTA_C]]="","",COUNTIF([2]!B_MSK[concat],db[[#This Row],[NB NOTA_C]]))</f>
        <v>#REF!</v>
      </c>
      <c r="N2796" s="93" t="s">
        <v>1352</v>
      </c>
      <c r="O2796" s="91" t="s">
        <v>1491</v>
      </c>
      <c r="P2796" s="60" t="s">
        <v>2442</v>
      </c>
      <c r="Q2796" s="91"/>
      <c r="R2796" s="91" t="str">
        <f>IF(db[[#This Row],[QTY/ CTN]]="","",SUBSTITUTE(SUBSTITUTE(SUBSTITUTE(db[[#This Row],[QTY/ CTN]]," ","_",2),"(",""),")","")&amp;"_")</f>
        <v>180 PCS_</v>
      </c>
      <c r="S2796" s="91">
        <f>IF(db[[#This Row],[H_QTY/ CTN]]="","",SEARCH("_",db[[#This Row],[H_QTY/ CTN]]))</f>
        <v>8</v>
      </c>
      <c r="T2796" s="91">
        <f>IF(db[[#This Row],[H_QTY/ CTN]]="","",LEN(db[[#This Row],[H_QTY/ CTN]]))</f>
        <v>8</v>
      </c>
      <c r="U2796" s="90" t="str">
        <f>IF(db[[#This Row],[H_QTY/ CTN]]="","",LEFT(db[[#This Row],[H_QTY/ CTN]],db[[#This Row],[H_1]]-1))</f>
        <v>180 PCS</v>
      </c>
      <c r="V2796" s="90" t="str">
        <f>IF(NOT(db[[#This Row],[H_1]]=db[[#This Row],[H_2]]),MID(db[[#This Row],[H_QTY/ CTN]],db[[#This Row],[H_1]]+1,db[[#This Row],[H_2]]-db[[#This Row],[H_1]]-1),"")</f>
        <v/>
      </c>
      <c r="W2796" s="90" t="str">
        <f>IF(db[[#This Row],[QTY/ CTN B]]="","",LEFT(db[[#This Row],[QTY/ CTN B]],SEARCH(" ",db[[#This Row],[QTY/ CTN B]],1)-1))</f>
        <v>180</v>
      </c>
      <c r="X2796" s="90" t="str">
        <f>IF(db[[#This Row],[QTY/ CTN B]]="","",RIGHT(db[[#This Row],[QTY/ CTN B]],LEN(db[[#This Row],[QTY/ CTN B]])-SEARCH(" ",db[[#This Row],[QTY/ CTN B]],1)))</f>
        <v>PCS</v>
      </c>
      <c r="Y2796" s="90" t="str">
        <f>IF(db[[#This Row],[QTY/ CTN TG]]="",IF(db[[#This Row],[STN TG]]="","",12),LEFT(db[[#This Row],[QTY/ CTN TG]],SEARCH(" ",db[[#This Row],[QTY/ CTN TG]],1)-1))</f>
        <v/>
      </c>
      <c r="Z2796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96" s="90" t="str">
        <f>IF(db[[#This Row],[STN K]]="","",IF(db[[#This Row],[STN TG]]="LSN",12,""))</f>
        <v/>
      </c>
      <c r="AB2796" s="90" t="str">
        <f>IF(db[[#This Row],[STN TG]]="LSN","PCS","")</f>
        <v/>
      </c>
      <c r="AC2796" s="90">
        <f>db[[#This Row],[QTY B]]*IF(db[[#This Row],[QTY TG]]="",1,db[[#This Row],[QTY TG]])*IF(db[[#This Row],[QTY K]]="",1,db[[#This Row],[QTY K]])</f>
        <v>180</v>
      </c>
      <c r="AD2796" s="90" t="str">
        <f>IF(db[[#This Row],[STN K]]="",IF(db[[#This Row],[STN TG]]="",db[[#This Row],[STN B]],db[[#This Row],[STN TG]]),db[[#This Row],[STN K]])</f>
        <v>PCS</v>
      </c>
      <c r="AE2796" s="90"/>
    </row>
    <row r="2797" spans="1:31" x14ac:dyDescent="0.25">
      <c r="A2797" s="90">
        <f t="shared" si="43"/>
        <v>2796</v>
      </c>
      <c r="B2797" s="91" t="str">
        <f>LOWER(SUBSTITUTE(SUBSTITUTE(SUBSTITUTE(SUBSTITUTE(SUBSTITUTE(SUBSTITUTE(SUBSTITUTE(SUBSTITUTE(db[[#This Row],[NB BM]]," ",),".",""),"-",""),"(",""),")",""),"/",""),"""",""),"+",""))</f>
        <v>pcxlgbd691</v>
      </c>
      <c r="C2797" s="91" t="str">
        <f>LOWER(SUBSTITUTE(SUBSTITUTE(SUBSTITUTE(SUBSTITUTE(SUBSTITUTE(SUBSTITUTE(SUBSTITUTE(SUBSTITUTE(SUBSTITUTE(db[[#This Row],[NB NOTA]]," ",),".",""),"-",""),"(",""),")",""),",",""),"/",""),"""",""),"+",""))</f>
        <v>tpensilbdxlgbd691</v>
      </c>
      <c r="D2797" s="91" t="str">
        <f>LOWER(SUBSTITUTE(SUBSTITUTE(SUBSTITUTE(SUBSTITUTE(SUBSTITUTE(SUBSTITUTE(SUBSTITUTE(SUBSTITUTE(SUBSTITUTE(db[[#This Row],[NB PAJAK]]," ",""),"-",""),"(",""),")",""),".",""),",",""),"/",""),"""",""),"+",""))</f>
        <v/>
      </c>
      <c r="E2797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pcxlgbd691180pcsuntana</v>
      </c>
      <c r="F2797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tpensilbdxlgbd691180pcs</v>
      </c>
      <c r="G2797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tpensilbdxlgbd691untana</v>
      </c>
      <c r="H2797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tpensilbdxlgbd691180pcsuntana</v>
      </c>
      <c r="I2797" s="60" t="s">
        <v>5911</v>
      </c>
      <c r="J2797" s="60" t="s">
        <v>5604</v>
      </c>
      <c r="K2797" s="61"/>
      <c r="L2797" s="60" t="s">
        <v>1336</v>
      </c>
      <c r="M2797" s="92" t="e">
        <f>IF(db[[#This Row],[NB NOTA_C]]="","",COUNTIF([2]!B_MSK[concat],db[[#This Row],[NB NOTA_C]]))</f>
        <v>#REF!</v>
      </c>
      <c r="N2797" s="93" t="s">
        <v>2305</v>
      </c>
      <c r="O2797" s="91" t="s">
        <v>1491</v>
      </c>
      <c r="P2797" s="60" t="s">
        <v>2442</v>
      </c>
      <c r="Q2797" s="91"/>
      <c r="R2797" s="91" t="str">
        <f>IF(db[[#This Row],[QTY/ CTN]]="","",SUBSTITUTE(SUBSTITUTE(SUBSTITUTE(db[[#This Row],[QTY/ CTN]]," ","_",2),"(",""),")","")&amp;"_")</f>
        <v>180 PCS_</v>
      </c>
      <c r="S2797" s="91">
        <f>IF(db[[#This Row],[H_QTY/ CTN]]="","",SEARCH("_",db[[#This Row],[H_QTY/ CTN]]))</f>
        <v>8</v>
      </c>
      <c r="T2797" s="91">
        <f>IF(db[[#This Row],[H_QTY/ CTN]]="","",LEN(db[[#This Row],[H_QTY/ CTN]]))</f>
        <v>8</v>
      </c>
      <c r="U2797" s="90" t="str">
        <f>IF(db[[#This Row],[H_QTY/ CTN]]="","",LEFT(db[[#This Row],[H_QTY/ CTN]],db[[#This Row],[H_1]]-1))</f>
        <v>180 PCS</v>
      </c>
      <c r="V2797" s="90" t="str">
        <f>IF(NOT(db[[#This Row],[H_1]]=db[[#This Row],[H_2]]),MID(db[[#This Row],[H_QTY/ CTN]],db[[#This Row],[H_1]]+1,db[[#This Row],[H_2]]-db[[#This Row],[H_1]]-1),"")</f>
        <v/>
      </c>
      <c r="W2797" s="90" t="str">
        <f>IF(db[[#This Row],[QTY/ CTN B]]="","",LEFT(db[[#This Row],[QTY/ CTN B]],SEARCH(" ",db[[#This Row],[QTY/ CTN B]],1)-1))</f>
        <v>180</v>
      </c>
      <c r="X2797" s="90" t="str">
        <f>IF(db[[#This Row],[QTY/ CTN B]]="","",RIGHT(db[[#This Row],[QTY/ CTN B]],LEN(db[[#This Row],[QTY/ CTN B]])-SEARCH(" ",db[[#This Row],[QTY/ CTN B]],1)))</f>
        <v>PCS</v>
      </c>
      <c r="Y2797" s="90" t="str">
        <f>IF(db[[#This Row],[QTY/ CTN TG]]="",IF(db[[#This Row],[STN TG]]="","",12),LEFT(db[[#This Row],[QTY/ CTN TG]],SEARCH(" ",db[[#This Row],[QTY/ CTN TG]],1)-1))</f>
        <v/>
      </c>
      <c r="Z2797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97" s="90" t="str">
        <f>IF(db[[#This Row],[STN K]]="","",IF(db[[#This Row],[STN TG]]="LSN",12,""))</f>
        <v/>
      </c>
      <c r="AB2797" s="90" t="str">
        <f>IF(db[[#This Row],[STN TG]]="LSN","PCS","")</f>
        <v/>
      </c>
      <c r="AC2797" s="90">
        <f>db[[#This Row],[QTY B]]*IF(db[[#This Row],[QTY TG]]="",1,db[[#This Row],[QTY TG]])*IF(db[[#This Row],[QTY K]]="",1,db[[#This Row],[QTY K]])</f>
        <v>180</v>
      </c>
      <c r="AD2797" s="90" t="str">
        <f>IF(db[[#This Row],[STN K]]="",IF(db[[#This Row],[STN TG]]="",db[[#This Row],[STN B]],db[[#This Row],[STN TG]]),db[[#This Row],[STN K]])</f>
        <v>PCS</v>
      </c>
      <c r="AE2797" s="90"/>
    </row>
    <row r="2798" spans="1:31" x14ac:dyDescent="0.25">
      <c r="A2798" s="90">
        <f t="shared" si="43"/>
        <v>2797</v>
      </c>
      <c r="B2798" s="91" t="str">
        <f>LOWER(SUBSTITUTE(SUBSTITUTE(SUBSTITUTE(SUBSTITUTE(SUBSTITUTE(SUBSTITUTE(SUBSTITUTE(SUBSTITUTE(db[[#This Row],[NB BM]]," ",),".",""),"-",""),"(",""),")",""),"/",""),"""",""),"+",""))</f>
        <v>pcmagnitxlgb35182</v>
      </c>
      <c r="C2798" s="91" t="str">
        <f>LOWER(SUBSTITUTE(SUBSTITUTE(SUBSTITUTE(SUBSTITUTE(SUBSTITUTE(SUBSTITUTE(SUBSTITUTE(SUBSTITUTE(SUBSTITUTE(db[[#This Row],[NB NOTA]]," ",),".",""),"-",""),"(",""),")",""),",",""),"/",""),"""",""),"+",""))</f>
        <v>tpensilmagnetxlgb35182</v>
      </c>
      <c r="D2798" s="91" t="str">
        <f>LOWER(SUBSTITUTE(SUBSTITUTE(SUBSTITUTE(SUBSTITUTE(SUBSTITUTE(SUBSTITUTE(SUBSTITUTE(SUBSTITUTE(SUBSTITUTE(db[[#This Row],[NB PAJAK]]," ",""),"-",""),"(",""),")",""),".",""),",",""),"/",""),"""",""),"+",""))</f>
        <v/>
      </c>
      <c r="E2798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pcmagnitxlgb3518296pcsuntana</v>
      </c>
      <c r="F2798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tpensilmagnetxlgb3518296pcs</v>
      </c>
      <c r="G2798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tpensilmagnetxlgb35182untana</v>
      </c>
      <c r="H2798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tpensilmagnetxlgb3518296pcsuntana</v>
      </c>
      <c r="I2798" s="60" t="s">
        <v>5912</v>
      </c>
      <c r="J2798" s="60" t="s">
        <v>5587</v>
      </c>
      <c r="K2798" s="61"/>
      <c r="L2798" s="60" t="s">
        <v>1336</v>
      </c>
      <c r="M2798" s="92" t="e">
        <f>IF(db[[#This Row],[NB NOTA_C]]="","",COUNTIF([2]!B_MSK[concat],db[[#This Row],[NB NOTA_C]]))</f>
        <v>#REF!</v>
      </c>
      <c r="N2798" s="93" t="s">
        <v>2305</v>
      </c>
      <c r="O2798" s="91" t="s">
        <v>1388</v>
      </c>
      <c r="P2798" s="60" t="s">
        <v>2442</v>
      </c>
      <c r="Q2798" s="91"/>
      <c r="R2798" s="91" t="str">
        <f>IF(db[[#This Row],[QTY/ CTN]]="","",SUBSTITUTE(SUBSTITUTE(SUBSTITUTE(db[[#This Row],[QTY/ CTN]]," ","_",2),"(",""),")","")&amp;"_")</f>
        <v>96 PCS_</v>
      </c>
      <c r="S2798" s="91">
        <f>IF(db[[#This Row],[H_QTY/ CTN]]="","",SEARCH("_",db[[#This Row],[H_QTY/ CTN]]))</f>
        <v>7</v>
      </c>
      <c r="T2798" s="91">
        <f>IF(db[[#This Row],[H_QTY/ CTN]]="","",LEN(db[[#This Row],[H_QTY/ CTN]]))</f>
        <v>7</v>
      </c>
      <c r="U2798" s="90" t="str">
        <f>IF(db[[#This Row],[H_QTY/ CTN]]="","",LEFT(db[[#This Row],[H_QTY/ CTN]],db[[#This Row],[H_1]]-1))</f>
        <v>96 PCS</v>
      </c>
      <c r="V2798" s="90" t="str">
        <f>IF(NOT(db[[#This Row],[H_1]]=db[[#This Row],[H_2]]),MID(db[[#This Row],[H_QTY/ CTN]],db[[#This Row],[H_1]]+1,db[[#This Row],[H_2]]-db[[#This Row],[H_1]]-1),"")</f>
        <v/>
      </c>
      <c r="W2798" s="90" t="str">
        <f>IF(db[[#This Row],[QTY/ CTN B]]="","",LEFT(db[[#This Row],[QTY/ CTN B]],SEARCH(" ",db[[#This Row],[QTY/ CTN B]],1)-1))</f>
        <v>96</v>
      </c>
      <c r="X2798" s="90" t="str">
        <f>IF(db[[#This Row],[QTY/ CTN B]]="","",RIGHT(db[[#This Row],[QTY/ CTN B]],LEN(db[[#This Row],[QTY/ CTN B]])-SEARCH(" ",db[[#This Row],[QTY/ CTN B]],1)))</f>
        <v>PCS</v>
      </c>
      <c r="Y2798" s="90" t="str">
        <f>IF(db[[#This Row],[QTY/ CTN TG]]="",IF(db[[#This Row],[STN TG]]="","",12),LEFT(db[[#This Row],[QTY/ CTN TG]],SEARCH(" ",db[[#This Row],[QTY/ CTN TG]],1)-1))</f>
        <v/>
      </c>
      <c r="Z2798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98" s="90" t="str">
        <f>IF(db[[#This Row],[STN K]]="","",IF(db[[#This Row],[STN TG]]="LSN",12,""))</f>
        <v/>
      </c>
      <c r="AB2798" s="90" t="str">
        <f>IF(db[[#This Row],[STN TG]]="LSN","PCS","")</f>
        <v/>
      </c>
      <c r="AC2798" s="90">
        <f>db[[#This Row],[QTY B]]*IF(db[[#This Row],[QTY TG]]="",1,db[[#This Row],[QTY TG]])*IF(db[[#This Row],[QTY K]]="",1,db[[#This Row],[QTY K]])</f>
        <v>96</v>
      </c>
      <c r="AD2798" s="90" t="str">
        <f>IF(db[[#This Row],[STN K]]="",IF(db[[#This Row],[STN TG]]="",db[[#This Row],[STN B]],db[[#This Row],[STN TG]]),db[[#This Row],[STN K]])</f>
        <v>PCS</v>
      </c>
      <c r="AE2798" s="90"/>
    </row>
    <row r="2799" spans="1:31" x14ac:dyDescent="0.25">
      <c r="A2799" s="90">
        <f t="shared" si="43"/>
        <v>2798</v>
      </c>
      <c r="B2799" s="91" t="str">
        <f>LOWER(SUBSTITUTE(SUBSTITUTE(SUBSTITUTE(SUBSTITUTE(SUBSTITUTE(SUBSTITUTE(SUBSTITUTE(SUBSTITUTE(db[[#This Row],[NB BM]]," ",),".",""),"-",""),"(",""),")",""),"/",""),"""",""),"+",""))</f>
        <v>pcplastikb35122</v>
      </c>
      <c r="C2799" s="91" t="str">
        <f>LOWER(SUBSTITUTE(SUBSTITUTE(SUBSTITUTE(SUBSTITUTE(SUBSTITUTE(SUBSTITUTE(SUBSTITUTE(SUBSTITUTE(SUBSTITUTE(db[[#This Row],[NB NOTA]]," ",),".",""),"-",""),"(",""),")",""),",",""),"/",""),"""",""),"+",""))</f>
        <v>tpensilplastikb35122</v>
      </c>
      <c r="D2799" s="91" t="str">
        <f>LOWER(SUBSTITUTE(SUBSTITUTE(SUBSTITUTE(SUBSTITUTE(SUBSTITUTE(SUBSTITUTE(SUBSTITUTE(SUBSTITUTE(SUBSTITUTE(db[[#This Row],[NB PAJAK]]," ",""),"-",""),"(",""),")",""),".",""),",",""),"/",""),"""",""),"+",""))</f>
        <v/>
      </c>
      <c r="E2799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pcplastikb3512296pcsuntana</v>
      </c>
      <c r="F2799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tpensilplastikb3512296pcs</v>
      </c>
      <c r="G2799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tpensilplastikb35122untana</v>
      </c>
      <c r="H2799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tpensilplastikb3512296pcsuntana</v>
      </c>
      <c r="I2799" s="60" t="s">
        <v>5913</v>
      </c>
      <c r="J2799" s="60" t="s">
        <v>5586</v>
      </c>
      <c r="K2799" s="61"/>
      <c r="L2799" s="60" t="s">
        <v>1336</v>
      </c>
      <c r="M2799" s="92" t="e">
        <f>IF(db[[#This Row],[NB NOTA_C]]="","",COUNTIF([2]!B_MSK[concat],db[[#This Row],[NB NOTA_C]]))</f>
        <v>#REF!</v>
      </c>
      <c r="N2799" s="93" t="s">
        <v>2305</v>
      </c>
      <c r="O2799" s="91" t="s">
        <v>1388</v>
      </c>
      <c r="P2799" s="60" t="s">
        <v>2442</v>
      </c>
      <c r="Q2799" s="91"/>
      <c r="R2799" s="91" t="str">
        <f>IF(db[[#This Row],[QTY/ CTN]]="","",SUBSTITUTE(SUBSTITUTE(SUBSTITUTE(db[[#This Row],[QTY/ CTN]]," ","_",2),"(",""),")","")&amp;"_")</f>
        <v>96 PCS_</v>
      </c>
      <c r="S2799" s="91">
        <f>IF(db[[#This Row],[H_QTY/ CTN]]="","",SEARCH("_",db[[#This Row],[H_QTY/ CTN]]))</f>
        <v>7</v>
      </c>
      <c r="T2799" s="91">
        <f>IF(db[[#This Row],[H_QTY/ CTN]]="","",LEN(db[[#This Row],[H_QTY/ CTN]]))</f>
        <v>7</v>
      </c>
      <c r="U2799" s="90" t="str">
        <f>IF(db[[#This Row],[H_QTY/ CTN]]="","",LEFT(db[[#This Row],[H_QTY/ CTN]],db[[#This Row],[H_1]]-1))</f>
        <v>96 PCS</v>
      </c>
      <c r="V2799" s="90" t="str">
        <f>IF(NOT(db[[#This Row],[H_1]]=db[[#This Row],[H_2]]),MID(db[[#This Row],[H_QTY/ CTN]],db[[#This Row],[H_1]]+1,db[[#This Row],[H_2]]-db[[#This Row],[H_1]]-1),"")</f>
        <v/>
      </c>
      <c r="W2799" s="90" t="str">
        <f>IF(db[[#This Row],[QTY/ CTN B]]="","",LEFT(db[[#This Row],[QTY/ CTN B]],SEARCH(" ",db[[#This Row],[QTY/ CTN B]],1)-1))</f>
        <v>96</v>
      </c>
      <c r="X2799" s="90" t="str">
        <f>IF(db[[#This Row],[QTY/ CTN B]]="","",RIGHT(db[[#This Row],[QTY/ CTN B]],LEN(db[[#This Row],[QTY/ CTN B]])-SEARCH(" ",db[[#This Row],[QTY/ CTN B]],1)))</f>
        <v>PCS</v>
      </c>
      <c r="Y2799" s="90" t="str">
        <f>IF(db[[#This Row],[QTY/ CTN TG]]="",IF(db[[#This Row],[STN TG]]="","",12),LEFT(db[[#This Row],[QTY/ CTN TG]],SEARCH(" ",db[[#This Row],[QTY/ CTN TG]],1)-1))</f>
        <v/>
      </c>
      <c r="Z2799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799" s="90" t="str">
        <f>IF(db[[#This Row],[STN K]]="","",IF(db[[#This Row],[STN TG]]="LSN",12,""))</f>
        <v/>
      </c>
      <c r="AB2799" s="90" t="str">
        <f>IF(db[[#This Row],[STN TG]]="LSN","PCS","")</f>
        <v/>
      </c>
      <c r="AC2799" s="90">
        <f>db[[#This Row],[QTY B]]*IF(db[[#This Row],[QTY TG]]="",1,db[[#This Row],[QTY TG]])*IF(db[[#This Row],[QTY K]]="",1,db[[#This Row],[QTY K]])</f>
        <v>96</v>
      </c>
      <c r="AD2799" s="90" t="str">
        <f>IF(db[[#This Row],[STN K]]="",IF(db[[#This Row],[STN TG]]="",db[[#This Row],[STN B]],db[[#This Row],[STN TG]]),db[[#This Row],[STN K]])</f>
        <v>PCS</v>
      </c>
      <c r="AE2799" s="90"/>
    </row>
    <row r="2800" spans="1:31" x14ac:dyDescent="0.25">
      <c r="A2800" s="40">
        <f t="shared" si="43"/>
        <v>2799</v>
      </c>
      <c r="B2800" s="5" t="str">
        <f>LOWER(SUBSTITUTE(SUBSTITUTE(SUBSTITUTE(SUBSTITUTE(SUBSTITUTE(SUBSTITUTE(SUBSTITUTE(SUBSTITUTE(db[[#This Row],[NB BM]]," ",),".",""),"-",""),"(",""),")",""),"/",""),"""",""),"+",""))</f>
        <v>dokumentray3susundbdt300</v>
      </c>
      <c r="C2800" s="5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D2800" s="5" t="str">
        <f>LOWER(SUBSTITUTE(SUBSTITUTE(SUBSTITUTE(SUBSTITUTE(SUBSTITUTE(SUBSTITUTE(SUBSTITUTE(SUBSTITUTE(SUBSTITUTE(db[[#This Row],[NB PAJAK]]," ",""),"-",""),"(",""),")",""),".",""),",",""),"/",""),"""",""),"+",""))</f>
        <v/>
      </c>
      <c r="E280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dokumentray3susundbdt30012pcsuntana</v>
      </c>
      <c r="F280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tdokumen3traydbdt30012pcs</v>
      </c>
      <c r="G2800" s="5" t="str">
        <f>db[[#This Row],[NB NOTA_C]]&amp;LOWER(SUBSTITUTE(SUBSTITUTE(SUBSTITUTE(SUBSTITUTE(SUBSTITUTE(SUBSTITUTE(SUBSTITUTE(SUBSTITUTE(SUBSTITUTE(db[[#This Row],[FAKTUR]]," ",),".",""),"-",""),"(",""),")",""),",",""),"/",""),"""",""),"+",""))</f>
        <v>tdokumen3traydbdt300untana</v>
      </c>
      <c r="H280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tdokumen3traydbdt30012pcsuntana</v>
      </c>
      <c r="I2800" s="2" t="s">
        <v>2236</v>
      </c>
      <c r="J2800" s="2" t="s">
        <v>2231</v>
      </c>
      <c r="K2800" s="14"/>
      <c r="L2800" s="2" t="s">
        <v>1336</v>
      </c>
      <c r="M2800" s="34" t="e">
        <f>IF(db[[#This Row],[NB NOTA_C]]="","",COUNTIF([2]!B_MSK[concat],db[[#This Row],[NB NOTA_C]]))</f>
        <v>#REF!</v>
      </c>
      <c r="N2800" s="9" t="s">
        <v>1349</v>
      </c>
      <c r="O2800" s="5" t="s">
        <v>1502</v>
      </c>
      <c r="P2800" s="2" t="s">
        <v>2423</v>
      </c>
      <c r="R2800" s="2" t="str">
        <f>IF(db[[#This Row],[QTY/ CTN]]="","",SUBSTITUTE(SUBSTITUTE(SUBSTITUTE(db[[#This Row],[QTY/ CTN]]," ","_",2),"(",""),")","")&amp;"_")</f>
        <v>12 PCS_</v>
      </c>
      <c r="S2800" s="2">
        <f>IF(db[[#This Row],[H_QTY/ CTN]]="","",SEARCH("_",db[[#This Row],[H_QTY/ CTN]]))</f>
        <v>7</v>
      </c>
      <c r="T2800" s="2">
        <f>IF(db[[#This Row],[H_QTY/ CTN]]="","",LEN(db[[#This Row],[H_QTY/ CTN]]))</f>
        <v>7</v>
      </c>
      <c r="U2800" s="41" t="str">
        <f>IF(db[[#This Row],[H_QTY/ CTN]]="","",LEFT(db[[#This Row],[H_QTY/ CTN]],db[[#This Row],[H_1]]-1))</f>
        <v>12 PCS</v>
      </c>
      <c r="V2800" s="40" t="str">
        <f>IF(NOT(db[[#This Row],[H_1]]=db[[#This Row],[H_2]]),MID(db[[#This Row],[H_QTY/ CTN]],db[[#This Row],[H_1]]+1,db[[#This Row],[H_2]]-db[[#This Row],[H_1]]-1),"")</f>
        <v/>
      </c>
      <c r="W2800" s="40" t="str">
        <f>IF(db[[#This Row],[QTY/ CTN B]]="","",LEFT(db[[#This Row],[QTY/ CTN B]],SEARCH(" ",db[[#This Row],[QTY/ CTN B]],1)-1))</f>
        <v>12</v>
      </c>
      <c r="X2800" s="40" t="str">
        <f>IF(db[[#This Row],[QTY/ CTN B]]="","",RIGHT(db[[#This Row],[QTY/ CTN B]],LEN(db[[#This Row],[QTY/ CTN B]])-SEARCH(" ",db[[#This Row],[QTY/ CTN B]],1)))</f>
        <v>PCS</v>
      </c>
      <c r="Y2800" s="40" t="str">
        <f>IF(db[[#This Row],[QTY/ CTN TG]]="",IF(db[[#This Row],[STN TG]]="","",12),LEFT(db[[#This Row],[QTY/ CTN TG]],SEARCH(" ",db[[#This Row],[QTY/ CTN TG]],1)-1))</f>
        <v/>
      </c>
      <c r="Z28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00" s="40" t="str">
        <f>IF(db[[#This Row],[STN K]]="","",IF(db[[#This Row],[STN TG]]="LSN",12,""))</f>
        <v/>
      </c>
      <c r="AB2800" s="40" t="str">
        <f>IF(db[[#This Row],[STN TG]]="LSN","PCS","")</f>
        <v/>
      </c>
      <c r="AC2800" s="40">
        <f>db[[#This Row],[QTY B]]*IF(db[[#This Row],[QTY TG]]="",1,db[[#This Row],[QTY TG]])*IF(db[[#This Row],[QTY K]]="",1,db[[#This Row],[QTY K]])</f>
        <v>12</v>
      </c>
      <c r="AD2800" s="40" t="str">
        <f>IF(db[[#This Row],[STN K]]="",IF(db[[#This Row],[STN TG]]="",db[[#This Row],[STN B]],db[[#This Row],[STN TG]]),db[[#This Row],[STN K]])</f>
        <v>PCS</v>
      </c>
      <c r="AE2800" s="40"/>
    </row>
    <row r="2801" spans="1:31" x14ac:dyDescent="0.25">
      <c r="A2801" s="40">
        <f t="shared" si="43"/>
        <v>2800</v>
      </c>
      <c r="B2801" s="5" t="str">
        <f>LOWER(SUBSTITUTE(SUBSTITUTE(SUBSTITUTE(SUBSTITUTE(SUBSTITUTE(SUBSTITUTE(SUBSTITUTE(SUBSTITUTE(db[[#This Row],[NB BM]]," ",),".",""),"-",""),"(",""),")",""),"/",""),"""",""),"+",""))</f>
        <v>pcbd19326</v>
      </c>
      <c r="C2801" s="5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D2801" s="5" t="str">
        <f>LOWER(SUBSTITUTE(SUBSTITUTE(SUBSTITUTE(SUBSTITUTE(SUBSTITUTE(SUBSTITUTE(SUBSTITUTE(SUBSTITUTE(SUBSTITUTE(db[[#This Row],[NB PAJAK]]," ",""),"-",""),"(",""),")",""),".",""),",",""),"/",""),"""",""),"+",""))</f>
        <v/>
      </c>
      <c r="E280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pcbd19326180pcsuntana</v>
      </c>
      <c r="F280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tpensilbdbd19326180pcs</v>
      </c>
      <c r="G2801" s="5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tpensilbdbd19326untana</v>
      </c>
      <c r="H280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tpensilbdbd19326180pcsuntana</v>
      </c>
      <c r="I2801" s="2" t="s">
        <v>5914</v>
      </c>
      <c r="J2801" s="2" t="s">
        <v>2339</v>
      </c>
      <c r="K2801" s="14"/>
      <c r="L2801" s="2" t="s">
        <v>1336</v>
      </c>
      <c r="M2801" s="34" t="e">
        <f>IF(db[[#This Row],[NB NOTA_C]]="","",COUNTIF([2]!B_MSK[concat],db[[#This Row],[NB NOTA_C]]))</f>
        <v>#REF!</v>
      </c>
      <c r="N2801" s="9" t="s">
        <v>2305</v>
      </c>
      <c r="O2801" s="5" t="s">
        <v>1491</v>
      </c>
      <c r="P2801" s="2" t="s">
        <v>2442</v>
      </c>
      <c r="R2801" s="2" t="str">
        <f>IF(db[[#This Row],[QTY/ CTN]]="","",SUBSTITUTE(SUBSTITUTE(SUBSTITUTE(db[[#This Row],[QTY/ CTN]]," ","_",2),"(",""),")","")&amp;"_")</f>
        <v>180 PCS_</v>
      </c>
      <c r="S2801" s="2">
        <f>IF(db[[#This Row],[H_QTY/ CTN]]="","",SEARCH("_",db[[#This Row],[H_QTY/ CTN]]))</f>
        <v>8</v>
      </c>
      <c r="T2801" s="2">
        <f>IF(db[[#This Row],[H_QTY/ CTN]]="","",LEN(db[[#This Row],[H_QTY/ CTN]]))</f>
        <v>8</v>
      </c>
      <c r="U2801" s="41" t="str">
        <f>IF(db[[#This Row],[H_QTY/ CTN]]="","",LEFT(db[[#This Row],[H_QTY/ CTN]],db[[#This Row],[H_1]]-1))</f>
        <v>180 PCS</v>
      </c>
      <c r="V2801" s="40" t="str">
        <f>IF(NOT(db[[#This Row],[H_1]]=db[[#This Row],[H_2]]),MID(db[[#This Row],[H_QTY/ CTN]],db[[#This Row],[H_1]]+1,db[[#This Row],[H_2]]-db[[#This Row],[H_1]]-1),"")</f>
        <v/>
      </c>
      <c r="W2801" s="40" t="str">
        <f>IF(db[[#This Row],[QTY/ CTN B]]="","",LEFT(db[[#This Row],[QTY/ CTN B]],SEARCH(" ",db[[#This Row],[QTY/ CTN B]],1)-1))</f>
        <v>180</v>
      </c>
      <c r="X2801" s="40" t="str">
        <f>IF(db[[#This Row],[QTY/ CTN B]]="","",RIGHT(db[[#This Row],[QTY/ CTN B]],LEN(db[[#This Row],[QTY/ CTN B]])-SEARCH(" ",db[[#This Row],[QTY/ CTN B]],1)))</f>
        <v>PCS</v>
      </c>
      <c r="Y2801" s="40" t="str">
        <f>IF(db[[#This Row],[QTY/ CTN TG]]="",IF(db[[#This Row],[STN TG]]="","",12),LEFT(db[[#This Row],[QTY/ CTN TG]],SEARCH(" ",db[[#This Row],[QTY/ CTN TG]],1)-1))</f>
        <v/>
      </c>
      <c r="Z28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01" s="40" t="str">
        <f>IF(db[[#This Row],[STN K]]="","",IF(db[[#This Row],[STN TG]]="LSN",12,""))</f>
        <v/>
      </c>
      <c r="AB2801" s="40" t="str">
        <f>IF(db[[#This Row],[STN TG]]="LSN","PCS","")</f>
        <v/>
      </c>
      <c r="AC2801" s="40">
        <f>db[[#This Row],[QTY B]]*IF(db[[#This Row],[QTY TG]]="",1,db[[#This Row],[QTY TG]])*IF(db[[#This Row],[QTY K]]="",1,db[[#This Row],[QTY K]])</f>
        <v>180</v>
      </c>
      <c r="AD2801" s="40" t="str">
        <f>IF(db[[#This Row],[STN K]]="",IF(db[[#This Row],[STN TG]]="",db[[#This Row],[STN B]],db[[#This Row],[STN TG]]),db[[#This Row],[STN K]])</f>
        <v>PCS</v>
      </c>
      <c r="AE2801" s="40"/>
    </row>
    <row r="2802" spans="1:31" x14ac:dyDescent="0.25">
      <c r="A2802" s="40">
        <f t="shared" si="43"/>
        <v>2801</v>
      </c>
      <c r="B2802" s="5" t="str">
        <f>LOWER(SUBSTITUTE(SUBSTITUTE(SUBSTITUTE(SUBSTITUTE(SUBSTITUTE(SUBSTITUTE(SUBSTITUTE(SUBSTITUTE(db[[#This Row],[NB BM]]," ",),".",""),"-",""),"(",""),")",""),"/",""),"""",""),"+",""))</f>
        <v>pcbd795</v>
      </c>
      <c r="C2802" s="5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D2802" s="5" t="str">
        <f>LOWER(SUBSTITUTE(SUBSTITUTE(SUBSTITUTE(SUBSTITUTE(SUBSTITUTE(SUBSTITUTE(SUBSTITUTE(SUBSTITUTE(SUBSTITUTE(db[[#This Row],[NB PAJAK]]," ",""),"-",""),"(",""),")",""),".",""),",",""),"/",""),"""",""),"+",""))</f>
        <v/>
      </c>
      <c r="E280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pcbd795144pcsuntana</v>
      </c>
      <c r="F280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tpensilbdbd795144pcs</v>
      </c>
      <c r="G2802" s="5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tpensilbdbd795untana</v>
      </c>
      <c r="H280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tpensilbdbd795144pcsuntana</v>
      </c>
      <c r="I2802" s="2" t="s">
        <v>5915</v>
      </c>
      <c r="J2802" s="2" t="s">
        <v>1911</v>
      </c>
      <c r="K2802" s="14"/>
      <c r="L2802" s="2" t="s">
        <v>1336</v>
      </c>
      <c r="M2802" s="34" t="e">
        <f>IF(db[[#This Row],[NB NOTA_C]]="","",COUNTIF([2]!B_MSK[concat],db[[#This Row],[NB NOTA_C]]))</f>
        <v>#REF!</v>
      </c>
      <c r="N2802" s="9" t="s">
        <v>1352</v>
      </c>
      <c r="O2802" s="5" t="s">
        <v>1379</v>
      </c>
      <c r="P2802" s="2" t="s">
        <v>2442</v>
      </c>
      <c r="R2802" s="2" t="str">
        <f>IF(db[[#This Row],[QTY/ CTN]]="","",SUBSTITUTE(SUBSTITUTE(SUBSTITUTE(db[[#This Row],[QTY/ CTN]]," ","_",2),"(",""),")","")&amp;"_")</f>
        <v>144 PCS_</v>
      </c>
      <c r="S2802" s="2">
        <f>IF(db[[#This Row],[H_QTY/ CTN]]="","",SEARCH("_",db[[#This Row],[H_QTY/ CTN]]))</f>
        <v>8</v>
      </c>
      <c r="T2802" s="2">
        <f>IF(db[[#This Row],[H_QTY/ CTN]]="","",LEN(db[[#This Row],[H_QTY/ CTN]]))</f>
        <v>8</v>
      </c>
      <c r="U2802" s="41" t="str">
        <f>IF(db[[#This Row],[H_QTY/ CTN]]="","",LEFT(db[[#This Row],[H_QTY/ CTN]],db[[#This Row],[H_1]]-1))</f>
        <v>144 PCS</v>
      </c>
      <c r="V2802" s="40" t="str">
        <f>IF(NOT(db[[#This Row],[H_1]]=db[[#This Row],[H_2]]),MID(db[[#This Row],[H_QTY/ CTN]],db[[#This Row],[H_1]]+1,db[[#This Row],[H_2]]-db[[#This Row],[H_1]]-1),"")</f>
        <v/>
      </c>
      <c r="W2802" s="40" t="str">
        <f>IF(db[[#This Row],[QTY/ CTN B]]="","",LEFT(db[[#This Row],[QTY/ CTN B]],SEARCH(" ",db[[#This Row],[QTY/ CTN B]],1)-1))</f>
        <v>144</v>
      </c>
      <c r="X2802" s="40" t="str">
        <f>IF(db[[#This Row],[QTY/ CTN B]]="","",RIGHT(db[[#This Row],[QTY/ CTN B]],LEN(db[[#This Row],[QTY/ CTN B]])-SEARCH(" ",db[[#This Row],[QTY/ CTN B]],1)))</f>
        <v>PCS</v>
      </c>
      <c r="Y2802" s="40" t="str">
        <f>IF(db[[#This Row],[QTY/ CTN TG]]="",IF(db[[#This Row],[STN TG]]="","",12),LEFT(db[[#This Row],[QTY/ CTN TG]],SEARCH(" ",db[[#This Row],[QTY/ CTN TG]],1)-1))</f>
        <v/>
      </c>
      <c r="Z28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02" s="40" t="str">
        <f>IF(db[[#This Row],[STN K]]="","",IF(db[[#This Row],[STN TG]]="LSN",12,""))</f>
        <v/>
      </c>
      <c r="AB2802" s="40" t="str">
        <f>IF(db[[#This Row],[STN TG]]="LSN","PCS","")</f>
        <v/>
      </c>
      <c r="AC2802" s="40">
        <f>db[[#This Row],[QTY B]]*IF(db[[#This Row],[QTY TG]]="",1,db[[#This Row],[QTY TG]])*IF(db[[#This Row],[QTY K]]="",1,db[[#This Row],[QTY K]])</f>
        <v>144</v>
      </c>
      <c r="AD2802" s="40" t="str">
        <f>IF(db[[#This Row],[STN K]]="",IF(db[[#This Row],[STN TG]]="",db[[#This Row],[STN B]],db[[#This Row],[STN TG]]),db[[#This Row],[STN K]])</f>
        <v>PCS</v>
      </c>
      <c r="AE2802" s="40"/>
    </row>
    <row r="2803" spans="1:31" x14ac:dyDescent="0.25">
      <c r="A2803" s="40">
        <f t="shared" si="43"/>
        <v>2802</v>
      </c>
      <c r="B2803" s="5" t="str">
        <f>LOWER(SUBSTITUTE(SUBSTITUTE(SUBSTITUTE(SUBSTITUTE(SUBSTITUTE(SUBSTITUTE(SUBSTITUTE(SUBSTITUTE(db[[#This Row],[NB BM]]," ",),".",""),"-",""),"(",""),")",""),"/",""),"""",""),"+",""))</f>
        <v>pcbded640</v>
      </c>
      <c r="C2803" s="5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D2803" s="5" t="str">
        <f>LOWER(SUBSTITUTE(SUBSTITUTE(SUBSTITUTE(SUBSTITUTE(SUBSTITUTE(SUBSTITUTE(SUBSTITUTE(SUBSTITUTE(SUBSTITUTE(db[[#This Row],[NB PAJAK]]," ",""),"-",""),"(",""),")",""),".",""),",",""),"/",""),"""",""),"+",""))</f>
        <v/>
      </c>
      <c r="E280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pcbded640180pcsuntana</v>
      </c>
      <c r="F280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tpensilbded640180pcs</v>
      </c>
      <c r="G2803" s="5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tpensilbded640untana</v>
      </c>
      <c r="H280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tpensilbded640180pcsuntana</v>
      </c>
      <c r="I2803" s="2" t="s">
        <v>5916</v>
      </c>
      <c r="J2803" s="2" t="s">
        <v>1768</v>
      </c>
      <c r="K2803" s="14"/>
      <c r="L2803" s="2" t="s">
        <v>1336</v>
      </c>
      <c r="M2803" s="34" t="e">
        <f>IF(db[[#This Row],[NB NOTA_C]]="","",COUNTIF([2]!B_MSK[concat],db[[#This Row],[NB NOTA_C]]))</f>
        <v>#REF!</v>
      </c>
      <c r="N2803" s="9" t="s">
        <v>1349</v>
      </c>
      <c r="O2803" s="5" t="s">
        <v>1491</v>
      </c>
      <c r="P2803" s="2" t="s">
        <v>2442</v>
      </c>
      <c r="R2803" s="2" t="str">
        <f>IF(db[[#This Row],[QTY/ CTN]]="","",SUBSTITUTE(SUBSTITUTE(SUBSTITUTE(db[[#This Row],[QTY/ CTN]]," ","_",2),"(",""),")","")&amp;"_")</f>
        <v>180 PCS_</v>
      </c>
      <c r="S2803" s="2">
        <f>IF(db[[#This Row],[H_QTY/ CTN]]="","",SEARCH("_",db[[#This Row],[H_QTY/ CTN]]))</f>
        <v>8</v>
      </c>
      <c r="T2803" s="2">
        <f>IF(db[[#This Row],[H_QTY/ CTN]]="","",LEN(db[[#This Row],[H_QTY/ CTN]]))</f>
        <v>8</v>
      </c>
      <c r="U2803" s="41" t="str">
        <f>IF(db[[#This Row],[H_QTY/ CTN]]="","",LEFT(db[[#This Row],[H_QTY/ CTN]],db[[#This Row],[H_1]]-1))</f>
        <v>180 PCS</v>
      </c>
      <c r="V2803" s="40" t="str">
        <f>IF(NOT(db[[#This Row],[H_1]]=db[[#This Row],[H_2]]),MID(db[[#This Row],[H_QTY/ CTN]],db[[#This Row],[H_1]]+1,db[[#This Row],[H_2]]-db[[#This Row],[H_1]]-1),"")</f>
        <v/>
      </c>
      <c r="W2803" s="40" t="str">
        <f>IF(db[[#This Row],[QTY/ CTN B]]="","",LEFT(db[[#This Row],[QTY/ CTN B]],SEARCH(" ",db[[#This Row],[QTY/ CTN B]],1)-1))</f>
        <v>180</v>
      </c>
      <c r="X2803" s="40" t="str">
        <f>IF(db[[#This Row],[QTY/ CTN B]]="","",RIGHT(db[[#This Row],[QTY/ CTN B]],LEN(db[[#This Row],[QTY/ CTN B]])-SEARCH(" ",db[[#This Row],[QTY/ CTN B]],1)))</f>
        <v>PCS</v>
      </c>
      <c r="Y2803" s="40" t="str">
        <f>IF(db[[#This Row],[QTY/ CTN TG]]="",IF(db[[#This Row],[STN TG]]="","",12),LEFT(db[[#This Row],[QTY/ CTN TG]],SEARCH(" ",db[[#This Row],[QTY/ CTN TG]],1)-1))</f>
        <v/>
      </c>
      <c r="Z28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03" s="40" t="str">
        <f>IF(db[[#This Row],[STN K]]="","",IF(db[[#This Row],[STN TG]]="LSN",12,""))</f>
        <v/>
      </c>
      <c r="AB2803" s="40" t="str">
        <f>IF(db[[#This Row],[STN TG]]="LSN","PCS","")</f>
        <v/>
      </c>
      <c r="AC2803" s="40">
        <f>db[[#This Row],[QTY B]]*IF(db[[#This Row],[QTY TG]]="",1,db[[#This Row],[QTY TG]])*IF(db[[#This Row],[QTY K]]="",1,db[[#This Row],[QTY K]])</f>
        <v>180</v>
      </c>
      <c r="AD2803" s="40" t="str">
        <f>IF(db[[#This Row],[STN K]]="",IF(db[[#This Row],[STN TG]]="",db[[#This Row],[STN B]],db[[#This Row],[STN TG]]),db[[#This Row],[STN K]])</f>
        <v>PCS</v>
      </c>
      <c r="AE2803" s="40"/>
    </row>
    <row r="2804" spans="1:31" x14ac:dyDescent="0.25">
      <c r="A2804" s="40">
        <f t="shared" si="43"/>
        <v>2803</v>
      </c>
      <c r="B2804" s="5" t="str">
        <f>LOWER(SUBSTITUTE(SUBSTITUTE(SUBSTITUTE(SUBSTITUTE(SUBSTITUTE(SUBSTITUTE(SUBSTITUTE(SUBSTITUTE(db[[#This Row],[NB BM]]," ",),".",""),"-",""),"(",""),")",""),"/",""),"""",""),"+",""))</f>
        <v>pcset2bd33024</v>
      </c>
      <c r="C2804" s="5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D2804" s="5" t="str">
        <f>LOWER(SUBSTITUTE(SUBSTITUTE(SUBSTITUTE(SUBSTITUTE(SUBSTITUTE(SUBSTITUTE(SUBSTITUTE(SUBSTITUTE(SUBSTITUTE(db[[#This Row],[NB PAJAK]]," ",""),"-",""),"(",""),")",""),".",""),",",""),"/",""),"""",""),"+",""))</f>
        <v/>
      </c>
      <c r="E280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pcset2bd33024180pcsuntana</v>
      </c>
      <c r="F280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tpensilbdset2bd33024180pcs</v>
      </c>
      <c r="G2804" s="5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tpensilbdset2bd33024untana</v>
      </c>
      <c r="H280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tpensilbdset2bd33024180pcsuntana</v>
      </c>
      <c r="I2804" s="2" t="s">
        <v>5917</v>
      </c>
      <c r="J2804" s="2" t="s">
        <v>2664</v>
      </c>
      <c r="K2804" s="14"/>
      <c r="L2804" s="2" t="s">
        <v>1336</v>
      </c>
      <c r="M2804" s="34" t="e">
        <f>IF(db[[#This Row],[NB NOTA_C]]="","",COUNTIF([2]!B_MSK[concat],db[[#This Row],[NB NOTA_C]]))</f>
        <v>#REF!</v>
      </c>
      <c r="N2804" s="9" t="s">
        <v>2305</v>
      </c>
      <c r="O2804" s="5" t="s">
        <v>1491</v>
      </c>
      <c r="P2804" s="2" t="s">
        <v>2442</v>
      </c>
      <c r="Q2804" s="5"/>
      <c r="R2804" s="5" t="str">
        <f>IF(db[[#This Row],[QTY/ CTN]]="","",SUBSTITUTE(SUBSTITUTE(SUBSTITUTE(db[[#This Row],[QTY/ CTN]]," ","_",2),"(",""),")","")&amp;"_")</f>
        <v>180 PCS_</v>
      </c>
      <c r="S2804" s="5">
        <f>IF(db[[#This Row],[H_QTY/ CTN]]="","",SEARCH("_",db[[#This Row],[H_QTY/ CTN]]))</f>
        <v>8</v>
      </c>
      <c r="T2804" s="5">
        <f>IF(db[[#This Row],[H_QTY/ CTN]]="","",LEN(db[[#This Row],[H_QTY/ CTN]]))</f>
        <v>8</v>
      </c>
      <c r="U2804" s="41" t="str">
        <f>IF(db[[#This Row],[H_QTY/ CTN]]="","",LEFT(db[[#This Row],[H_QTY/ CTN]],db[[#This Row],[H_1]]-1))</f>
        <v>180 PCS</v>
      </c>
      <c r="V2804" s="40" t="str">
        <f>IF(NOT(db[[#This Row],[H_1]]=db[[#This Row],[H_2]]),MID(db[[#This Row],[H_QTY/ CTN]],db[[#This Row],[H_1]]+1,db[[#This Row],[H_2]]-db[[#This Row],[H_1]]-1),"")</f>
        <v/>
      </c>
      <c r="W2804" s="40" t="str">
        <f>IF(db[[#This Row],[QTY/ CTN B]]="","",LEFT(db[[#This Row],[QTY/ CTN B]],SEARCH(" ",db[[#This Row],[QTY/ CTN B]],1)-1))</f>
        <v>180</v>
      </c>
      <c r="X2804" s="40" t="str">
        <f>IF(db[[#This Row],[QTY/ CTN B]]="","",RIGHT(db[[#This Row],[QTY/ CTN B]],LEN(db[[#This Row],[QTY/ CTN B]])-SEARCH(" ",db[[#This Row],[QTY/ CTN B]],1)))</f>
        <v>PCS</v>
      </c>
      <c r="Y2804" s="40" t="str">
        <f>IF(db[[#This Row],[QTY/ CTN TG]]="",IF(db[[#This Row],[STN TG]]="","",12),LEFT(db[[#This Row],[QTY/ CTN TG]],SEARCH(" ",db[[#This Row],[QTY/ CTN TG]],1)-1))</f>
        <v/>
      </c>
      <c r="Z28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04" s="40" t="str">
        <f>IF(db[[#This Row],[STN K]]="","",IF(db[[#This Row],[STN TG]]="LSN",12,""))</f>
        <v/>
      </c>
      <c r="AB2804" s="40" t="str">
        <f>IF(db[[#This Row],[STN TG]]="LSN","PCS","")</f>
        <v/>
      </c>
      <c r="AC2804" s="40">
        <f>db[[#This Row],[QTY B]]*IF(db[[#This Row],[QTY TG]]="",1,db[[#This Row],[QTY TG]])*IF(db[[#This Row],[QTY K]]="",1,db[[#This Row],[QTY K]])</f>
        <v>180</v>
      </c>
      <c r="AD2804" s="40" t="str">
        <f>IF(db[[#This Row],[STN K]]="",IF(db[[#This Row],[STN TG]]="",db[[#This Row],[STN B]],db[[#This Row],[STN TG]]),db[[#This Row],[STN K]])</f>
        <v>PCS</v>
      </c>
      <c r="AE2804" s="40"/>
    </row>
    <row r="2805" spans="1:31" x14ac:dyDescent="0.25">
      <c r="A2805" s="40">
        <f t="shared" si="43"/>
        <v>2804</v>
      </c>
      <c r="B2805" s="5" t="str">
        <f>LOWER(SUBSTITUTE(SUBSTITUTE(SUBSTITUTE(SUBSTITUTE(SUBSTITUTE(SUBSTITUTE(SUBSTITUTE(SUBSTITUTE(db[[#This Row],[NB BM]]," ",),".",""),"-",""),"(",""),")",""),"/",""),"""",""),"+",""))</f>
        <v>pcxlgbd18026</v>
      </c>
      <c r="C2805" s="5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D2805" s="5" t="str">
        <f>LOWER(SUBSTITUTE(SUBSTITUTE(SUBSTITUTE(SUBSTITUTE(SUBSTITUTE(SUBSTITUTE(SUBSTITUTE(SUBSTITUTE(SUBSTITUTE(db[[#This Row],[NB PAJAK]]," ",""),"-",""),"(",""),")",""),".",""),",",""),"/",""),"""",""),"+",""))</f>
        <v/>
      </c>
      <c r="E280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pcxlgbd18026180pcsuntana</v>
      </c>
      <c r="F280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tpensilbdxlgbd18026180pcs</v>
      </c>
      <c r="G2805" s="5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tpensilbdxlgbd18026untana</v>
      </c>
      <c r="H280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tpensilbdxlgbd18026180pcsuntana</v>
      </c>
      <c r="I2805" s="2" t="s">
        <v>5918</v>
      </c>
      <c r="J2805" s="2" t="s">
        <v>2230</v>
      </c>
      <c r="K2805" s="14"/>
      <c r="L2805" s="2" t="s">
        <v>1336</v>
      </c>
      <c r="M2805" s="34" t="e">
        <f>IF(db[[#This Row],[NB NOTA_C]]="","",COUNTIF([2]!B_MSK[concat],db[[#This Row],[NB NOTA_C]]))</f>
        <v>#REF!</v>
      </c>
      <c r="N2805" s="9" t="s">
        <v>1349</v>
      </c>
      <c r="O2805" s="5" t="s">
        <v>1491</v>
      </c>
      <c r="P2805" s="2" t="s">
        <v>2442</v>
      </c>
      <c r="R2805" s="2" t="str">
        <f>IF(db[[#This Row],[QTY/ CTN]]="","",SUBSTITUTE(SUBSTITUTE(SUBSTITUTE(db[[#This Row],[QTY/ CTN]]," ","_",2),"(",""),")","")&amp;"_")</f>
        <v>180 PCS_</v>
      </c>
      <c r="S2805" s="2">
        <f>IF(db[[#This Row],[H_QTY/ CTN]]="","",SEARCH("_",db[[#This Row],[H_QTY/ CTN]]))</f>
        <v>8</v>
      </c>
      <c r="T2805" s="2">
        <f>IF(db[[#This Row],[H_QTY/ CTN]]="","",LEN(db[[#This Row],[H_QTY/ CTN]]))</f>
        <v>8</v>
      </c>
      <c r="U2805" s="41" t="str">
        <f>IF(db[[#This Row],[H_QTY/ CTN]]="","",LEFT(db[[#This Row],[H_QTY/ CTN]],db[[#This Row],[H_1]]-1))</f>
        <v>180 PCS</v>
      </c>
      <c r="V2805" s="40" t="str">
        <f>IF(NOT(db[[#This Row],[H_1]]=db[[#This Row],[H_2]]),MID(db[[#This Row],[H_QTY/ CTN]],db[[#This Row],[H_1]]+1,db[[#This Row],[H_2]]-db[[#This Row],[H_1]]-1),"")</f>
        <v/>
      </c>
      <c r="W2805" s="40" t="str">
        <f>IF(db[[#This Row],[QTY/ CTN B]]="","",LEFT(db[[#This Row],[QTY/ CTN B]],SEARCH(" ",db[[#This Row],[QTY/ CTN B]],1)-1))</f>
        <v>180</v>
      </c>
      <c r="X2805" s="40" t="str">
        <f>IF(db[[#This Row],[QTY/ CTN B]]="","",RIGHT(db[[#This Row],[QTY/ CTN B]],LEN(db[[#This Row],[QTY/ CTN B]])-SEARCH(" ",db[[#This Row],[QTY/ CTN B]],1)))</f>
        <v>PCS</v>
      </c>
      <c r="Y2805" s="40" t="str">
        <f>IF(db[[#This Row],[QTY/ CTN TG]]="",IF(db[[#This Row],[STN TG]]="","",12),LEFT(db[[#This Row],[QTY/ CTN TG]],SEARCH(" ",db[[#This Row],[QTY/ CTN TG]],1)-1))</f>
        <v/>
      </c>
      <c r="Z280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05" s="40" t="str">
        <f>IF(db[[#This Row],[STN K]]="","",IF(db[[#This Row],[STN TG]]="LSN",12,""))</f>
        <v/>
      </c>
      <c r="AB2805" s="40" t="str">
        <f>IF(db[[#This Row],[STN TG]]="LSN","PCS","")</f>
        <v/>
      </c>
      <c r="AC2805" s="40">
        <f>db[[#This Row],[QTY B]]*IF(db[[#This Row],[QTY TG]]="",1,db[[#This Row],[QTY TG]])*IF(db[[#This Row],[QTY K]]="",1,db[[#This Row],[QTY K]])</f>
        <v>180</v>
      </c>
      <c r="AD2805" s="40" t="str">
        <f>IF(db[[#This Row],[STN K]]="",IF(db[[#This Row],[STN TG]]="",db[[#This Row],[STN B]],db[[#This Row],[STN TG]]),db[[#This Row],[STN K]])</f>
        <v>PCS</v>
      </c>
      <c r="AE2805" s="40"/>
    </row>
    <row r="2806" spans="1:31" x14ac:dyDescent="0.25">
      <c r="A2806" s="40">
        <f t="shared" si="43"/>
        <v>2805</v>
      </c>
      <c r="B2806" s="5" t="str">
        <f>LOWER(SUBSTITUTE(SUBSTITUTE(SUBSTITUTE(SUBSTITUTE(SUBSTITUTE(SUBSTITUTE(SUBSTITUTE(SUBSTITUTE(db[[#This Row],[NB BM]]," ",),".",""),"-",""),"(",""),")",""),"/",""),"""",""),"+",""))</f>
        <v>pcxlgbd33122</v>
      </c>
      <c r="C2806" s="5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D2806" s="5" t="str">
        <f>LOWER(SUBSTITUTE(SUBSTITUTE(SUBSTITUTE(SUBSTITUTE(SUBSTITUTE(SUBSTITUTE(SUBSTITUTE(SUBSTITUTE(SUBSTITUTE(db[[#This Row],[NB PAJAK]]," ",""),"-",""),"(",""),")",""),".",""),",",""),"/",""),"""",""),"+",""))</f>
        <v/>
      </c>
      <c r="E280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pcxlgbd33122180pcsuntana</v>
      </c>
      <c r="F280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tpensilbdxlgbd33122180pcs</v>
      </c>
      <c r="G2806" s="5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tpensilbdxlgbd33122untana</v>
      </c>
      <c r="H280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tpensilbdxlgbd33122180pcsuntana</v>
      </c>
      <c r="I2806" s="2" t="s">
        <v>5919</v>
      </c>
      <c r="J2806" s="2" t="s">
        <v>2229</v>
      </c>
      <c r="K2806" s="14"/>
      <c r="L2806" s="2" t="s">
        <v>1336</v>
      </c>
      <c r="M2806" s="34" t="e">
        <f>IF(db[[#This Row],[NB NOTA_C]]="","",COUNTIF([2]!B_MSK[concat],db[[#This Row],[NB NOTA_C]]))</f>
        <v>#REF!</v>
      </c>
      <c r="N2806" s="9" t="s">
        <v>1349</v>
      </c>
      <c r="O2806" s="5" t="s">
        <v>1491</v>
      </c>
      <c r="P2806" s="2" t="s">
        <v>2442</v>
      </c>
      <c r="R2806" s="2" t="str">
        <f>IF(db[[#This Row],[QTY/ CTN]]="","",SUBSTITUTE(SUBSTITUTE(SUBSTITUTE(db[[#This Row],[QTY/ CTN]]," ","_",2),"(",""),")","")&amp;"_")</f>
        <v>180 PCS_</v>
      </c>
      <c r="S2806" s="2">
        <f>IF(db[[#This Row],[H_QTY/ CTN]]="","",SEARCH("_",db[[#This Row],[H_QTY/ CTN]]))</f>
        <v>8</v>
      </c>
      <c r="T2806" s="2">
        <f>IF(db[[#This Row],[H_QTY/ CTN]]="","",LEN(db[[#This Row],[H_QTY/ CTN]]))</f>
        <v>8</v>
      </c>
      <c r="U2806" s="41" t="str">
        <f>IF(db[[#This Row],[H_QTY/ CTN]]="","",LEFT(db[[#This Row],[H_QTY/ CTN]],db[[#This Row],[H_1]]-1))</f>
        <v>180 PCS</v>
      </c>
      <c r="V2806" s="40" t="str">
        <f>IF(NOT(db[[#This Row],[H_1]]=db[[#This Row],[H_2]]),MID(db[[#This Row],[H_QTY/ CTN]],db[[#This Row],[H_1]]+1,db[[#This Row],[H_2]]-db[[#This Row],[H_1]]-1),"")</f>
        <v/>
      </c>
      <c r="W2806" s="40" t="str">
        <f>IF(db[[#This Row],[QTY/ CTN B]]="","",LEFT(db[[#This Row],[QTY/ CTN B]],SEARCH(" ",db[[#This Row],[QTY/ CTN B]],1)-1))</f>
        <v>180</v>
      </c>
      <c r="X2806" s="40" t="str">
        <f>IF(db[[#This Row],[QTY/ CTN B]]="","",RIGHT(db[[#This Row],[QTY/ CTN B]],LEN(db[[#This Row],[QTY/ CTN B]])-SEARCH(" ",db[[#This Row],[QTY/ CTN B]],1)))</f>
        <v>PCS</v>
      </c>
      <c r="Y2806" s="40" t="str">
        <f>IF(db[[#This Row],[QTY/ CTN TG]]="",IF(db[[#This Row],[STN TG]]="","",12),LEFT(db[[#This Row],[QTY/ CTN TG]],SEARCH(" ",db[[#This Row],[QTY/ CTN TG]],1)-1))</f>
        <v/>
      </c>
      <c r="Z280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06" s="40" t="str">
        <f>IF(db[[#This Row],[STN K]]="","",IF(db[[#This Row],[STN TG]]="LSN",12,""))</f>
        <v/>
      </c>
      <c r="AB2806" s="40" t="str">
        <f>IF(db[[#This Row],[STN TG]]="LSN","PCS","")</f>
        <v/>
      </c>
      <c r="AC2806" s="40">
        <f>db[[#This Row],[QTY B]]*IF(db[[#This Row],[QTY TG]]="",1,db[[#This Row],[QTY TG]])*IF(db[[#This Row],[QTY K]]="",1,db[[#This Row],[QTY K]])</f>
        <v>180</v>
      </c>
      <c r="AD2806" s="40" t="str">
        <f>IF(db[[#This Row],[STN K]]="",IF(db[[#This Row],[STN TG]]="",db[[#This Row],[STN B]],db[[#This Row],[STN TG]]),db[[#This Row],[STN K]])</f>
        <v>PCS</v>
      </c>
      <c r="AE2806" s="40"/>
    </row>
    <row r="2807" spans="1:31" x14ac:dyDescent="0.25">
      <c r="A2807" s="40">
        <f t="shared" si="43"/>
        <v>2806</v>
      </c>
      <c r="B2807" s="5" t="str">
        <f>LOWER(SUBSTITUTE(SUBSTITUTE(SUBSTITUTE(SUBSTITUTE(SUBSTITUTE(SUBSTITUTE(SUBSTITUTE(SUBSTITUTE(db[[#This Row],[NB BM]]," ",),".",""),"-",""),"(",""),")",""),"/",""),"""",""),"+",""))</f>
        <v>pcbd19424</v>
      </c>
      <c r="C2807" s="5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D2807" s="5" t="str">
        <f>LOWER(SUBSTITUTE(SUBSTITUTE(SUBSTITUTE(SUBSTITUTE(SUBSTITUTE(SUBSTITUTE(SUBSTITUTE(SUBSTITUTE(SUBSTITUTE(db[[#This Row],[NB PAJAK]]," ",""),"-",""),"(",""),")",""),".",""),",",""),"/",""),"""",""),"+",""))</f>
        <v/>
      </c>
      <c r="E280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pcbd19424180pcsuntana</v>
      </c>
      <c r="F280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tpensilbd19425180pcs</v>
      </c>
      <c r="G2807" s="5" t="str">
        <f>db[[#This Row],[NB NOTA_C]]&amp;LOWER(SUBSTITUTE(SUBSTITUTE(SUBSTITUTE(SUBSTITUTE(SUBSTITUTE(SUBSTITUTE(SUBSTITUTE(SUBSTITUTE(SUBSTITUTE(db[[#This Row],[FAKTUR]]," ",),".",""),"-",""),"(",""),")",""),",",""),"/",""),"""",""),"+",""))</f>
        <v>tpensilbd19425untana</v>
      </c>
      <c r="H280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tpensilbd19425180pcsuntana</v>
      </c>
      <c r="I2807" s="2" t="s">
        <v>5920</v>
      </c>
      <c r="J2807" s="2" t="s">
        <v>2834</v>
      </c>
      <c r="K2807" s="14"/>
      <c r="L2807" s="2" t="s">
        <v>1336</v>
      </c>
      <c r="M2807" s="34" t="e">
        <f>IF(db[[#This Row],[NB NOTA_C]]="","",COUNTIF([2]!B_MSK[concat],db[[#This Row],[NB NOTA_C]]))</f>
        <v>#REF!</v>
      </c>
      <c r="N2807" s="9" t="s">
        <v>2305</v>
      </c>
      <c r="O2807" s="5" t="s">
        <v>1491</v>
      </c>
      <c r="P2807" s="2" t="s">
        <v>2442</v>
      </c>
      <c r="Q2807" s="5"/>
      <c r="R2807" s="5" t="str">
        <f>IF(db[[#This Row],[QTY/ CTN]]="","",SUBSTITUTE(SUBSTITUTE(SUBSTITUTE(db[[#This Row],[QTY/ CTN]]," ","_",2),"(",""),")","")&amp;"_")</f>
        <v>180 PCS_</v>
      </c>
      <c r="S2807" s="5">
        <f>IF(db[[#This Row],[H_QTY/ CTN]]="","",SEARCH("_",db[[#This Row],[H_QTY/ CTN]]))</f>
        <v>8</v>
      </c>
      <c r="T2807" s="5">
        <f>IF(db[[#This Row],[H_QTY/ CTN]]="","",LEN(db[[#This Row],[H_QTY/ CTN]]))</f>
        <v>8</v>
      </c>
      <c r="U2807" s="40" t="str">
        <f>IF(db[[#This Row],[H_QTY/ CTN]]="","",LEFT(db[[#This Row],[H_QTY/ CTN]],db[[#This Row],[H_1]]-1))</f>
        <v>180 PCS</v>
      </c>
      <c r="V2807" s="40" t="str">
        <f>IF(NOT(db[[#This Row],[H_1]]=db[[#This Row],[H_2]]),MID(db[[#This Row],[H_QTY/ CTN]],db[[#This Row],[H_1]]+1,db[[#This Row],[H_2]]-db[[#This Row],[H_1]]-1),"")</f>
        <v/>
      </c>
      <c r="W2807" s="40" t="str">
        <f>IF(db[[#This Row],[QTY/ CTN B]]="","",LEFT(db[[#This Row],[QTY/ CTN B]],SEARCH(" ",db[[#This Row],[QTY/ CTN B]],1)-1))</f>
        <v>180</v>
      </c>
      <c r="X2807" s="40" t="str">
        <f>IF(db[[#This Row],[QTY/ CTN B]]="","",RIGHT(db[[#This Row],[QTY/ CTN B]],LEN(db[[#This Row],[QTY/ CTN B]])-SEARCH(" ",db[[#This Row],[QTY/ CTN B]],1)))</f>
        <v>PCS</v>
      </c>
      <c r="Y2807" s="40" t="str">
        <f>IF(db[[#This Row],[QTY/ CTN TG]]="",IF(db[[#This Row],[STN TG]]="","",12),LEFT(db[[#This Row],[QTY/ CTN TG]],SEARCH(" ",db[[#This Row],[QTY/ CTN TG]],1)-1))</f>
        <v/>
      </c>
      <c r="Z28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07" s="40" t="str">
        <f>IF(db[[#This Row],[STN K]]="","",IF(db[[#This Row],[STN TG]]="LSN",12,""))</f>
        <v/>
      </c>
      <c r="AB2807" s="40" t="str">
        <f>IF(db[[#This Row],[STN TG]]="LSN","PCS","")</f>
        <v/>
      </c>
      <c r="AC2807" s="40">
        <f>db[[#This Row],[QTY B]]*IF(db[[#This Row],[QTY TG]]="",1,db[[#This Row],[QTY TG]])*IF(db[[#This Row],[QTY K]]="",1,db[[#This Row],[QTY K]])</f>
        <v>180</v>
      </c>
      <c r="AD2807" s="40" t="str">
        <f>IF(db[[#This Row],[STN K]]="",IF(db[[#This Row],[STN TG]]="",db[[#This Row],[STN B]],db[[#This Row],[STN TG]]),db[[#This Row],[STN K]])</f>
        <v>PCS</v>
      </c>
      <c r="AE2807" s="40"/>
    </row>
    <row r="2808" spans="1:31" x14ac:dyDescent="0.25">
      <c r="A2808" s="40">
        <f t="shared" si="43"/>
        <v>2807</v>
      </c>
      <c r="B2808" s="5" t="str">
        <f>LOWER(SUBSTITUTE(SUBSTITUTE(SUBSTITUTE(SUBSTITUTE(SUBSTITUTE(SUBSTITUTE(SUBSTITUTE(SUBSTITUTE(db[[#This Row],[NB BM]]," ",),".",""),"-",""),"(",""),")",""),"/",""),"""",""),"+",""))</f>
        <v>pcmagnitb35145</v>
      </c>
      <c r="C2808" s="5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D2808" s="5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E280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pcmagnitb3514596pcsartomoro</v>
      </c>
      <c r="F280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tpensilmagnetb3514596pcs</v>
      </c>
      <c r="G2808" s="5" t="str">
        <f>db[[#This Row],[NB NOTA_C]]&amp;LOWER(SUBSTITUTE(SUBSTITUTE(SUBSTITUTE(SUBSTITUTE(SUBSTITUTE(SUBSTITUTE(SUBSTITUTE(SUBSTITUTE(SUBSTITUTE(db[[#This Row],[FAKTUR]]," ",),".",""),"-",""),"(",""),")",""),",",""),"/",""),"""",""),"+",""))</f>
        <v>tpensilmagnetb35145artomoro</v>
      </c>
      <c r="H280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tpensilmagnetb3514596pcsartomoro</v>
      </c>
      <c r="I2808" s="2" t="s">
        <v>5921</v>
      </c>
      <c r="J2808" s="2" t="s">
        <v>2196</v>
      </c>
      <c r="K2808" s="14" t="s">
        <v>2371</v>
      </c>
      <c r="L2808" s="2" t="s">
        <v>1335</v>
      </c>
      <c r="M2808" s="34" t="e">
        <f>IF(db[[#This Row],[NB NOTA_C]]="","",COUNTIF([2]!B_MSK[concat],db[[#This Row],[NB NOTA_C]]))</f>
        <v>#REF!</v>
      </c>
      <c r="N2808" s="9">
        <v>99</v>
      </c>
      <c r="O2808" s="5" t="s">
        <v>1388</v>
      </c>
      <c r="P2808" s="2" t="s">
        <v>2442</v>
      </c>
      <c r="Q2808" s="2" t="s">
        <v>5423</v>
      </c>
      <c r="R2808" s="2" t="str">
        <f>IF(db[[#This Row],[QTY/ CTN]]="","",SUBSTITUTE(SUBSTITUTE(SUBSTITUTE(db[[#This Row],[QTY/ CTN]]," ","_",2),"(",""),")","")&amp;"_")</f>
        <v>96 PCS_</v>
      </c>
      <c r="S2808" s="2">
        <f>IF(db[[#This Row],[H_QTY/ CTN]]="","",SEARCH("_",db[[#This Row],[H_QTY/ CTN]]))</f>
        <v>7</v>
      </c>
      <c r="T2808" s="2">
        <f>IF(db[[#This Row],[H_QTY/ CTN]]="","",LEN(db[[#This Row],[H_QTY/ CTN]]))</f>
        <v>7</v>
      </c>
      <c r="U2808" s="41" t="str">
        <f>IF(db[[#This Row],[H_QTY/ CTN]]="","",LEFT(db[[#This Row],[H_QTY/ CTN]],db[[#This Row],[H_1]]-1))</f>
        <v>96 PCS</v>
      </c>
      <c r="V2808" s="40" t="str">
        <f>IF(NOT(db[[#This Row],[H_1]]=db[[#This Row],[H_2]]),MID(db[[#This Row],[H_QTY/ CTN]],db[[#This Row],[H_1]]+1,db[[#This Row],[H_2]]-db[[#This Row],[H_1]]-1),"")</f>
        <v/>
      </c>
      <c r="W2808" s="40" t="str">
        <f>IF(db[[#This Row],[QTY/ CTN B]]="","",LEFT(db[[#This Row],[QTY/ CTN B]],SEARCH(" ",db[[#This Row],[QTY/ CTN B]],1)-1))</f>
        <v>96</v>
      </c>
      <c r="X2808" s="40" t="str">
        <f>IF(db[[#This Row],[QTY/ CTN B]]="","",RIGHT(db[[#This Row],[QTY/ CTN B]],LEN(db[[#This Row],[QTY/ CTN B]])-SEARCH(" ",db[[#This Row],[QTY/ CTN B]],1)))</f>
        <v>PCS</v>
      </c>
      <c r="Y2808" s="40" t="str">
        <f>IF(db[[#This Row],[QTY/ CTN TG]]="",IF(db[[#This Row],[STN TG]]="","",12),LEFT(db[[#This Row],[QTY/ CTN TG]],SEARCH(" ",db[[#This Row],[QTY/ CTN TG]],1)-1))</f>
        <v/>
      </c>
      <c r="Z280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08" s="40" t="str">
        <f>IF(db[[#This Row],[STN K]]="","",IF(db[[#This Row],[STN TG]]="LSN",12,""))</f>
        <v/>
      </c>
      <c r="AB2808" s="40" t="str">
        <f>IF(db[[#This Row],[STN TG]]="LSN","PCS","")</f>
        <v/>
      </c>
      <c r="AC2808" s="40">
        <f>db[[#This Row],[QTY B]]*IF(db[[#This Row],[QTY TG]]="",1,db[[#This Row],[QTY TG]])*IF(db[[#This Row],[QTY K]]="",1,db[[#This Row],[QTY K]])</f>
        <v>96</v>
      </c>
      <c r="AD2808" s="40" t="str">
        <f>IF(db[[#This Row],[STN K]]="",IF(db[[#This Row],[STN TG]]="",db[[#This Row],[STN B]],db[[#This Row],[STN TG]]),db[[#This Row],[STN K]])</f>
        <v>PCS</v>
      </c>
      <c r="AE2808" s="40"/>
    </row>
    <row r="2809" spans="1:31" x14ac:dyDescent="0.25">
      <c r="A2809" s="40">
        <f t="shared" si="43"/>
        <v>2808</v>
      </c>
      <c r="B2809" s="5" t="str">
        <f>LOWER(SUBSTITUTE(SUBSTITUTE(SUBSTITUTE(SUBSTITUTE(SUBSTITUTE(SUBSTITUTE(SUBSTITUTE(SUBSTITUTE(db[[#This Row],[NB BM]]," ",),".",""),"-",""),"(",""),")",""),"/",""),"""",""),"+",""))</f>
        <v>pcmagnitb35145l</v>
      </c>
      <c r="C2809" s="5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D2809" s="5" t="str">
        <f>LOWER(SUBSTITUTE(SUBSTITUTE(SUBSTITUTE(SUBSTITUTE(SUBSTITUTE(SUBSTITUTE(SUBSTITUTE(SUBSTITUTE(SUBSTITUTE(db[[#This Row],[NB PAJAK]]," ",""),"-",""),"(",""),")",""),".",""),",",""),"/",""),"""",""),"+",""))</f>
        <v/>
      </c>
      <c r="E280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pcmagnitb35145l84pcsuntana</v>
      </c>
      <c r="F280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tpensilmagnetb35145l84pcs</v>
      </c>
      <c r="G2809" s="5" t="str">
        <f>db[[#This Row],[NB NOTA_C]]&amp;LOWER(SUBSTITUTE(SUBSTITUTE(SUBSTITUTE(SUBSTITUTE(SUBSTITUTE(SUBSTITUTE(SUBSTITUTE(SUBSTITUTE(SUBSTITUTE(db[[#This Row],[FAKTUR]]," ",),".",""),"-",""),"(",""),")",""),",",""),"/",""),"""",""),"+",""))</f>
        <v>tpensilmagnetb35145luntana</v>
      </c>
      <c r="H280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tpensilmagnetb35145l84pcsuntana</v>
      </c>
      <c r="I2809" s="2" t="s">
        <v>5922</v>
      </c>
      <c r="J2809" s="2" t="s">
        <v>2246</v>
      </c>
      <c r="K2809" s="14"/>
      <c r="L2809" s="2" t="s">
        <v>1336</v>
      </c>
      <c r="M2809" s="34" t="e">
        <f>IF(db[[#This Row],[NB NOTA_C]]="","",COUNTIF([2]!B_MSK[concat],db[[#This Row],[NB NOTA_C]]))</f>
        <v>#REF!</v>
      </c>
      <c r="N2809" s="9" t="s">
        <v>1349</v>
      </c>
      <c r="O2809" s="5" t="s">
        <v>2248</v>
      </c>
      <c r="P2809" s="2" t="s">
        <v>2442</v>
      </c>
      <c r="R2809" s="2" t="str">
        <f>IF(db[[#This Row],[QTY/ CTN]]="","",SUBSTITUTE(SUBSTITUTE(SUBSTITUTE(db[[#This Row],[QTY/ CTN]]," ","_",2),"(",""),")","")&amp;"_")</f>
        <v>84 PCS_</v>
      </c>
      <c r="S2809" s="2">
        <f>IF(db[[#This Row],[H_QTY/ CTN]]="","",SEARCH("_",db[[#This Row],[H_QTY/ CTN]]))</f>
        <v>7</v>
      </c>
      <c r="T2809" s="2">
        <f>IF(db[[#This Row],[H_QTY/ CTN]]="","",LEN(db[[#This Row],[H_QTY/ CTN]]))</f>
        <v>7</v>
      </c>
      <c r="U2809" s="41" t="str">
        <f>IF(db[[#This Row],[H_QTY/ CTN]]="","",LEFT(db[[#This Row],[H_QTY/ CTN]],db[[#This Row],[H_1]]-1))</f>
        <v>84 PCS</v>
      </c>
      <c r="V2809" s="40" t="str">
        <f>IF(NOT(db[[#This Row],[H_1]]=db[[#This Row],[H_2]]),MID(db[[#This Row],[H_QTY/ CTN]],db[[#This Row],[H_1]]+1,db[[#This Row],[H_2]]-db[[#This Row],[H_1]]-1),"")</f>
        <v/>
      </c>
      <c r="W2809" s="40" t="str">
        <f>IF(db[[#This Row],[QTY/ CTN B]]="","",LEFT(db[[#This Row],[QTY/ CTN B]],SEARCH(" ",db[[#This Row],[QTY/ CTN B]],1)-1))</f>
        <v>84</v>
      </c>
      <c r="X2809" s="40" t="str">
        <f>IF(db[[#This Row],[QTY/ CTN B]]="","",RIGHT(db[[#This Row],[QTY/ CTN B]],LEN(db[[#This Row],[QTY/ CTN B]])-SEARCH(" ",db[[#This Row],[QTY/ CTN B]],1)))</f>
        <v>PCS</v>
      </c>
      <c r="Y2809" s="40" t="str">
        <f>IF(db[[#This Row],[QTY/ CTN TG]]="",IF(db[[#This Row],[STN TG]]="","",12),LEFT(db[[#This Row],[QTY/ CTN TG]],SEARCH(" ",db[[#This Row],[QTY/ CTN TG]],1)-1))</f>
        <v/>
      </c>
      <c r="Z280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09" s="40" t="str">
        <f>IF(db[[#This Row],[STN K]]="","",IF(db[[#This Row],[STN TG]]="LSN",12,""))</f>
        <v/>
      </c>
      <c r="AB2809" s="40" t="str">
        <f>IF(db[[#This Row],[STN TG]]="LSN","PCS","")</f>
        <v/>
      </c>
      <c r="AC2809" s="40">
        <f>db[[#This Row],[QTY B]]*IF(db[[#This Row],[QTY TG]]="",1,db[[#This Row],[QTY TG]])*IF(db[[#This Row],[QTY K]]="",1,db[[#This Row],[QTY K]])</f>
        <v>84</v>
      </c>
      <c r="AD2809" s="40" t="str">
        <f>IF(db[[#This Row],[STN K]]="",IF(db[[#This Row],[STN TG]]="",db[[#This Row],[STN B]],db[[#This Row],[STN TG]]),db[[#This Row],[STN K]])</f>
        <v>PCS</v>
      </c>
      <c r="AE2809" s="40"/>
    </row>
    <row r="2810" spans="1:31" x14ac:dyDescent="0.25">
      <c r="A2810" s="40">
        <f t="shared" si="43"/>
        <v>2809</v>
      </c>
      <c r="B2810" s="5" t="str">
        <f>LOWER(SUBSTITUTE(SUBSTITUTE(SUBSTITUTE(SUBSTITUTE(SUBSTITUTE(SUBSTITUTE(SUBSTITUTE(SUBSTITUTE(db[[#This Row],[NB BM]]," ",),".",""),"-",""),"(",""),")",""),"/",""),"""",""),"+",""))</f>
        <v>pcmagnitb35165</v>
      </c>
      <c r="C2810" s="5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D2810" s="5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E281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pcmagnitb3516596pcsartomoro</v>
      </c>
      <c r="F281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tpensilmagnetb3516596pcs</v>
      </c>
      <c r="G2810" s="5" t="str">
        <f>db[[#This Row],[NB NOTA_C]]&amp;LOWER(SUBSTITUTE(SUBSTITUTE(SUBSTITUTE(SUBSTITUTE(SUBSTITUTE(SUBSTITUTE(SUBSTITUTE(SUBSTITUTE(SUBSTITUTE(db[[#This Row],[FAKTUR]]," ",),".",""),"-",""),"(",""),")",""),",",""),"/",""),"""",""),"+",""))</f>
        <v>tpensilmagnetb35165artomoro</v>
      </c>
      <c r="H281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tpensilmagnetb3516596pcsartomoro</v>
      </c>
      <c r="I2810" s="2" t="s">
        <v>5923</v>
      </c>
      <c r="J2810" s="2" t="s">
        <v>2199</v>
      </c>
      <c r="K2810" s="14" t="s">
        <v>2374</v>
      </c>
      <c r="L2810" s="2" t="s">
        <v>1335</v>
      </c>
      <c r="M2810" s="34" t="e">
        <f>IF(db[[#This Row],[NB NOTA_C]]="","",COUNTIF([2]!B_MSK[concat],db[[#This Row],[NB NOTA_C]]))</f>
        <v>#REF!</v>
      </c>
      <c r="N2810" s="9">
        <v>99</v>
      </c>
      <c r="O2810" s="5" t="s">
        <v>1388</v>
      </c>
      <c r="P2810" s="2" t="s">
        <v>2442</v>
      </c>
      <c r="Q2810" s="2" t="s">
        <v>5362</v>
      </c>
      <c r="R2810" s="2" t="str">
        <f>IF(db[[#This Row],[QTY/ CTN]]="","",SUBSTITUTE(SUBSTITUTE(SUBSTITUTE(db[[#This Row],[QTY/ CTN]]," ","_",2),"(",""),")","")&amp;"_")</f>
        <v>96 PCS_</v>
      </c>
      <c r="S2810" s="2">
        <f>IF(db[[#This Row],[H_QTY/ CTN]]="","",SEARCH("_",db[[#This Row],[H_QTY/ CTN]]))</f>
        <v>7</v>
      </c>
      <c r="T2810" s="2">
        <f>IF(db[[#This Row],[H_QTY/ CTN]]="","",LEN(db[[#This Row],[H_QTY/ CTN]]))</f>
        <v>7</v>
      </c>
      <c r="U2810" s="41" t="str">
        <f>IF(db[[#This Row],[H_QTY/ CTN]]="","",LEFT(db[[#This Row],[H_QTY/ CTN]],db[[#This Row],[H_1]]-1))</f>
        <v>96 PCS</v>
      </c>
      <c r="V2810" s="40" t="str">
        <f>IF(NOT(db[[#This Row],[H_1]]=db[[#This Row],[H_2]]),MID(db[[#This Row],[H_QTY/ CTN]],db[[#This Row],[H_1]]+1,db[[#This Row],[H_2]]-db[[#This Row],[H_1]]-1),"")</f>
        <v/>
      </c>
      <c r="W2810" s="40" t="str">
        <f>IF(db[[#This Row],[QTY/ CTN B]]="","",LEFT(db[[#This Row],[QTY/ CTN B]],SEARCH(" ",db[[#This Row],[QTY/ CTN B]],1)-1))</f>
        <v>96</v>
      </c>
      <c r="X2810" s="40" t="str">
        <f>IF(db[[#This Row],[QTY/ CTN B]]="","",RIGHT(db[[#This Row],[QTY/ CTN B]],LEN(db[[#This Row],[QTY/ CTN B]])-SEARCH(" ",db[[#This Row],[QTY/ CTN B]],1)))</f>
        <v>PCS</v>
      </c>
      <c r="Y2810" s="40" t="str">
        <f>IF(db[[#This Row],[QTY/ CTN TG]]="",IF(db[[#This Row],[STN TG]]="","",12),LEFT(db[[#This Row],[QTY/ CTN TG]],SEARCH(" ",db[[#This Row],[QTY/ CTN TG]],1)-1))</f>
        <v/>
      </c>
      <c r="Z28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10" s="40" t="str">
        <f>IF(db[[#This Row],[STN K]]="","",IF(db[[#This Row],[STN TG]]="LSN",12,""))</f>
        <v/>
      </c>
      <c r="AB2810" s="40" t="str">
        <f>IF(db[[#This Row],[STN TG]]="LSN","PCS","")</f>
        <v/>
      </c>
      <c r="AC2810" s="40">
        <f>db[[#This Row],[QTY B]]*IF(db[[#This Row],[QTY TG]]="",1,db[[#This Row],[QTY TG]])*IF(db[[#This Row],[QTY K]]="",1,db[[#This Row],[QTY K]])</f>
        <v>96</v>
      </c>
      <c r="AD2810" s="40" t="str">
        <f>IF(db[[#This Row],[STN K]]="",IF(db[[#This Row],[STN TG]]="",db[[#This Row],[STN B]],db[[#This Row],[STN TG]]),db[[#This Row],[STN K]])</f>
        <v>PCS</v>
      </c>
      <c r="AE2810" s="40"/>
    </row>
    <row r="2811" spans="1:31" x14ac:dyDescent="0.25">
      <c r="A2811" s="40">
        <f t="shared" si="43"/>
        <v>2810</v>
      </c>
      <c r="B2811" s="5" t="str">
        <f>LOWER(SUBSTITUTE(SUBSTITUTE(SUBSTITUTE(SUBSTITUTE(SUBSTITUTE(SUBSTITUTE(SUBSTITUTE(SUBSTITUTE(db[[#This Row],[NB BM]]," ",),".",""),"-",""),"(",""),")",""),"/",""),"""",""),"+",""))</f>
        <v>idcardholdervertikalt017vclear</v>
      </c>
      <c r="C2811" s="5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D2811" s="5" t="str">
        <f>LOWER(SUBSTITUTE(SUBSTITUTE(SUBSTITUTE(SUBSTITUTE(SUBSTITUTE(SUBSTITUTE(SUBSTITUTE(SUBSTITUTE(SUBSTITUTE(db[[#This Row],[NB PAJAK]]," ",""),"-",""),"(",""),")",""),".",""),",",""),"/",""),"""",""),"+",""))</f>
        <v/>
      </c>
      <c r="E281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idcardholdervertikalt017vclear1600pcsuntana</v>
      </c>
      <c r="F281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t017vidcardholderverticalclear1600@2001600pcs</v>
      </c>
      <c r="G2811" s="5" t="str">
        <f>db[[#This Row],[NB NOTA_C]]&amp;LOWER(SUBSTITUTE(SUBSTITUTE(SUBSTITUTE(SUBSTITUTE(SUBSTITUTE(SUBSTITUTE(SUBSTITUTE(SUBSTITUTE(SUBSTITUTE(db[[#This Row],[FAKTUR]]," ",),".",""),"-",""),"(",""),")",""),",",""),"/",""),"""",""),"+",""))</f>
        <v>t017vidcardholderverticalclear1600@200untana</v>
      </c>
      <c r="H281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t017vidcardholderverticalclear1600@2001600pcsuntana</v>
      </c>
      <c r="I2811" s="2" t="s">
        <v>3224</v>
      </c>
      <c r="J2811" s="2" t="s">
        <v>3221</v>
      </c>
      <c r="K2811" s="14"/>
      <c r="L2811" s="2" t="s">
        <v>1336</v>
      </c>
      <c r="M2811" s="33" t="e">
        <f>IF(db[[#This Row],[NB NOTA_C]]="","",COUNTIF([2]!B_MSK[concat],db[[#This Row],[NB NOTA_C]]))</f>
        <v>#REF!</v>
      </c>
      <c r="N2811" s="9" t="s">
        <v>1354</v>
      </c>
      <c r="O2811" s="5" t="s">
        <v>3223</v>
      </c>
      <c r="P2811" s="2" t="s">
        <v>2432</v>
      </c>
      <c r="Q2811" s="5"/>
      <c r="R2811" s="5" t="str">
        <f>IF(db[[#This Row],[QTY/ CTN]]="","",SUBSTITUTE(SUBSTITUTE(SUBSTITUTE(db[[#This Row],[QTY/ CTN]]," ","_",2),"(",""),")","")&amp;"_")</f>
        <v>1600 PCS_</v>
      </c>
      <c r="S2811" s="5">
        <f>IF(db[[#This Row],[H_QTY/ CTN]]="","",SEARCH("_",db[[#This Row],[H_QTY/ CTN]]))</f>
        <v>9</v>
      </c>
      <c r="T2811" s="5">
        <f>IF(db[[#This Row],[H_QTY/ CTN]]="","",LEN(db[[#This Row],[H_QTY/ CTN]]))</f>
        <v>9</v>
      </c>
      <c r="U2811" s="40" t="str">
        <f>IF(db[[#This Row],[H_QTY/ CTN]]="","",LEFT(db[[#This Row],[H_QTY/ CTN]],db[[#This Row],[H_1]]-1))</f>
        <v>1600 PCS</v>
      </c>
      <c r="V2811" s="40" t="str">
        <f>IF(NOT(db[[#This Row],[H_1]]=db[[#This Row],[H_2]]),MID(db[[#This Row],[H_QTY/ CTN]],db[[#This Row],[H_1]]+1,db[[#This Row],[H_2]]-db[[#This Row],[H_1]]-1),"")</f>
        <v/>
      </c>
      <c r="W2811" s="40" t="str">
        <f>IF(db[[#This Row],[QTY/ CTN B]]="","",LEFT(db[[#This Row],[QTY/ CTN B]],SEARCH(" ",db[[#This Row],[QTY/ CTN B]],1)-1))</f>
        <v>1600</v>
      </c>
      <c r="X2811" s="40" t="str">
        <f>IF(db[[#This Row],[QTY/ CTN B]]="","",RIGHT(db[[#This Row],[QTY/ CTN B]],LEN(db[[#This Row],[QTY/ CTN B]])-SEARCH(" ",db[[#This Row],[QTY/ CTN B]],1)))</f>
        <v>PCS</v>
      </c>
      <c r="Y2811" s="40" t="str">
        <f>IF(db[[#This Row],[QTY/ CTN TG]]="",IF(db[[#This Row],[STN TG]]="","",12),LEFT(db[[#This Row],[QTY/ CTN TG]],SEARCH(" ",db[[#This Row],[QTY/ CTN TG]],1)-1))</f>
        <v/>
      </c>
      <c r="Z28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11" s="40" t="str">
        <f>IF(db[[#This Row],[STN K]]="","",IF(db[[#This Row],[STN TG]]="LSN",12,""))</f>
        <v/>
      </c>
      <c r="AB2811" s="40" t="str">
        <f>IF(db[[#This Row],[STN TG]]="LSN","PCS","")</f>
        <v/>
      </c>
      <c r="AC2811" s="40">
        <f>db[[#This Row],[QTY B]]*IF(db[[#This Row],[QTY TG]]="",1,db[[#This Row],[QTY TG]])*IF(db[[#This Row],[QTY K]]="",1,db[[#This Row],[QTY K]])</f>
        <v>1600</v>
      </c>
      <c r="AD2811" s="40" t="str">
        <f>IF(db[[#This Row],[STN K]]="",IF(db[[#This Row],[STN TG]]="",db[[#This Row],[STN B]],db[[#This Row],[STN TG]]),db[[#This Row],[STN K]])</f>
        <v>PCS</v>
      </c>
      <c r="AE2811" s="40"/>
    </row>
    <row r="2812" spans="1:31" x14ac:dyDescent="0.25">
      <c r="A2812" s="40">
        <f t="shared" si="43"/>
        <v>2811</v>
      </c>
      <c r="B2812" s="82" t="str">
        <f>LOWER(SUBSTITUTE(SUBSTITUTE(SUBSTITUTE(SUBSTITUTE(SUBSTITUTE(SUBSTITUTE(SUBSTITUTE(SUBSTITUTE(db[[#This Row],[NB BM]]," ",),".",""),"-",""),"(",""),")",""),"/",""),"""",""),"+",""))</f>
        <v>talicantolplastik10biru</v>
      </c>
      <c r="C2812" s="82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D2812" s="82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E2812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talicantolplastik10biru50box100pcsartomoro</v>
      </c>
      <c r="F2812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talicantolplastik10biru50box100pcs</v>
      </c>
      <c r="G2812" s="82" t="str">
        <f>db[[#This Row],[NB NOTA_C]]&amp;LOWER(SUBSTITUTE(SUBSTITUTE(SUBSTITUTE(SUBSTITUTE(SUBSTITUTE(SUBSTITUTE(SUBSTITUTE(SUBSTITUTE(SUBSTITUTE(db[[#This Row],[FAKTUR]]," ",),".",""),"-",""),"(",""),")",""),",",""),"/",""),"""",""),"+",""))</f>
        <v>talicantolplastik10biruartomoro</v>
      </c>
      <c r="H2812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talicantolplastik10biru50box100pcsartomoro</v>
      </c>
      <c r="I2812" s="7" t="s">
        <v>3619</v>
      </c>
      <c r="J2812" s="7" t="s">
        <v>3535</v>
      </c>
      <c r="K2812" s="15" t="s">
        <v>3535</v>
      </c>
      <c r="L2812" s="2" t="s">
        <v>1335</v>
      </c>
      <c r="M2812" s="83" t="e">
        <f>IF(db[[#This Row],[NB NOTA_C]]="","",COUNTIF([2]!B_MSK[concat],db[[#This Row],[NB NOTA_C]]))</f>
        <v>#REF!</v>
      </c>
      <c r="N2812" s="84" t="s">
        <v>1843</v>
      </c>
      <c r="O2812" s="82" t="s">
        <v>3537</v>
      </c>
      <c r="P2812" s="7" t="s">
        <v>2431</v>
      </c>
      <c r="Q2812" s="82"/>
      <c r="R2812" s="82" t="str">
        <f>IF(db[[#This Row],[QTY/ CTN]]="","",SUBSTITUTE(SUBSTITUTE(SUBSTITUTE(db[[#This Row],[QTY/ CTN]]," ","_",2),"(",""),")","")&amp;"_")</f>
        <v>50 BOX_100 PCS_</v>
      </c>
      <c r="S2812" s="82">
        <f>IF(db[[#This Row],[H_QTY/ CTN]]="","",SEARCH("_",db[[#This Row],[H_QTY/ CTN]]))</f>
        <v>7</v>
      </c>
      <c r="T2812" s="82">
        <f>IF(db[[#This Row],[H_QTY/ CTN]]="","",LEN(db[[#This Row],[H_QTY/ CTN]]))</f>
        <v>15</v>
      </c>
      <c r="U2812" s="85" t="str">
        <f>IF(db[[#This Row],[H_QTY/ CTN]]="","",LEFT(db[[#This Row],[H_QTY/ CTN]],db[[#This Row],[H_1]]-1))</f>
        <v>50 BOX</v>
      </c>
      <c r="V2812" s="85" t="str">
        <f>IF(NOT(db[[#This Row],[H_1]]=db[[#This Row],[H_2]]),MID(db[[#This Row],[H_QTY/ CTN]],db[[#This Row],[H_1]]+1,db[[#This Row],[H_2]]-db[[#This Row],[H_1]]-1),"")</f>
        <v>100 PCS</v>
      </c>
      <c r="W2812" s="40" t="str">
        <f>IF(db[[#This Row],[QTY/ CTN B]]="","",LEFT(db[[#This Row],[QTY/ CTN B]],SEARCH(" ",db[[#This Row],[QTY/ CTN B]],1)-1))</f>
        <v>50</v>
      </c>
      <c r="X2812" s="40" t="str">
        <f>IF(db[[#This Row],[QTY/ CTN B]]="","",RIGHT(db[[#This Row],[QTY/ CTN B]],LEN(db[[#This Row],[QTY/ CTN B]])-SEARCH(" ",db[[#This Row],[QTY/ CTN B]],1)))</f>
        <v>BOX</v>
      </c>
      <c r="Y2812" s="40" t="str">
        <f>IF(db[[#This Row],[QTY/ CTN TG]]="",IF(db[[#This Row],[STN TG]]="","",12),LEFT(db[[#This Row],[QTY/ CTN TG]],SEARCH(" ",db[[#This Row],[QTY/ CTN TG]],1)-1))</f>
        <v>100</v>
      </c>
      <c r="Z281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12" s="40" t="str">
        <f>IF(db[[#This Row],[STN K]]="","",IF(db[[#This Row],[STN TG]]="LSN",12,""))</f>
        <v/>
      </c>
      <c r="AB2812" s="40" t="str">
        <f>IF(db[[#This Row],[STN TG]]="LSN","PCS","")</f>
        <v/>
      </c>
      <c r="AC2812" s="40">
        <f>db[[#This Row],[QTY B]]*IF(db[[#This Row],[QTY TG]]="",1,db[[#This Row],[QTY TG]])*IF(db[[#This Row],[QTY K]]="",1,db[[#This Row],[QTY K]])</f>
        <v>5000</v>
      </c>
      <c r="AD2812" s="40" t="str">
        <f>IF(db[[#This Row],[STN K]]="",IF(db[[#This Row],[STN TG]]="",db[[#This Row],[STN B]],db[[#This Row],[STN TG]]),db[[#This Row],[STN K]])</f>
        <v>PCS</v>
      </c>
      <c r="AE2812" s="40"/>
    </row>
    <row r="2813" spans="1:31" x14ac:dyDescent="0.25">
      <c r="A2813" s="40">
        <f t="shared" si="43"/>
        <v>2812</v>
      </c>
      <c r="B2813" s="82" t="str">
        <f>LOWER(SUBSTITUTE(SUBSTITUTE(SUBSTITUTE(SUBSTITUTE(SUBSTITUTE(SUBSTITUTE(SUBSTITUTE(SUBSTITUTE(db[[#This Row],[NB BM]]," ",),".",""),"-",""),"(",""),")",""),"/",""),"""",""),"+",""))</f>
        <v>talicantolplastik10hijau</v>
      </c>
      <c r="C2813" s="82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D2813" s="82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E2813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talicantolplastik10hijau50box100pcsartomoro</v>
      </c>
      <c r="F2813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talicantolplastik10hijau50box100pcs</v>
      </c>
      <c r="G2813" s="82" t="str">
        <f>db[[#This Row],[NB NOTA_C]]&amp;LOWER(SUBSTITUTE(SUBSTITUTE(SUBSTITUTE(SUBSTITUTE(SUBSTITUTE(SUBSTITUTE(SUBSTITUTE(SUBSTITUTE(SUBSTITUTE(db[[#This Row],[FAKTUR]]," ",),".",""),"-",""),"(",""),")",""),",",""),"/",""),"""",""),"+",""))</f>
        <v>talicantolplastik10hijauartomoro</v>
      </c>
      <c r="H2813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talicantolplastik10hijau50box100pcsartomoro</v>
      </c>
      <c r="I2813" s="7" t="s">
        <v>3620</v>
      </c>
      <c r="J2813" s="7" t="s">
        <v>3536</v>
      </c>
      <c r="K2813" s="15" t="s">
        <v>3536</v>
      </c>
      <c r="L2813" s="2" t="s">
        <v>1335</v>
      </c>
      <c r="M2813" s="83" t="e">
        <f>IF(db[[#This Row],[NB NOTA_C]]="","",COUNTIF([2]!B_MSK[concat],db[[#This Row],[NB NOTA_C]]))</f>
        <v>#REF!</v>
      </c>
      <c r="N2813" s="84" t="s">
        <v>1843</v>
      </c>
      <c r="O2813" s="82" t="s">
        <v>3537</v>
      </c>
      <c r="P2813" s="7" t="s">
        <v>2431</v>
      </c>
      <c r="Q2813" s="82"/>
      <c r="R2813" s="82" t="str">
        <f>IF(db[[#This Row],[QTY/ CTN]]="","",SUBSTITUTE(SUBSTITUTE(SUBSTITUTE(db[[#This Row],[QTY/ CTN]]," ","_",2),"(",""),")","")&amp;"_")</f>
        <v>50 BOX_100 PCS_</v>
      </c>
      <c r="S2813" s="82">
        <f>IF(db[[#This Row],[H_QTY/ CTN]]="","",SEARCH("_",db[[#This Row],[H_QTY/ CTN]]))</f>
        <v>7</v>
      </c>
      <c r="T2813" s="82">
        <f>IF(db[[#This Row],[H_QTY/ CTN]]="","",LEN(db[[#This Row],[H_QTY/ CTN]]))</f>
        <v>15</v>
      </c>
      <c r="U2813" s="85" t="str">
        <f>IF(db[[#This Row],[H_QTY/ CTN]]="","",LEFT(db[[#This Row],[H_QTY/ CTN]],db[[#This Row],[H_1]]-1))</f>
        <v>50 BOX</v>
      </c>
      <c r="V2813" s="85" t="str">
        <f>IF(NOT(db[[#This Row],[H_1]]=db[[#This Row],[H_2]]),MID(db[[#This Row],[H_QTY/ CTN]],db[[#This Row],[H_1]]+1,db[[#This Row],[H_2]]-db[[#This Row],[H_1]]-1),"")</f>
        <v>100 PCS</v>
      </c>
      <c r="W2813" s="40" t="str">
        <f>IF(db[[#This Row],[QTY/ CTN B]]="","",LEFT(db[[#This Row],[QTY/ CTN B]],SEARCH(" ",db[[#This Row],[QTY/ CTN B]],1)-1))</f>
        <v>50</v>
      </c>
      <c r="X2813" s="40" t="str">
        <f>IF(db[[#This Row],[QTY/ CTN B]]="","",RIGHT(db[[#This Row],[QTY/ CTN B]],LEN(db[[#This Row],[QTY/ CTN B]])-SEARCH(" ",db[[#This Row],[QTY/ CTN B]],1)))</f>
        <v>BOX</v>
      </c>
      <c r="Y2813" s="40" t="str">
        <f>IF(db[[#This Row],[QTY/ CTN TG]]="",IF(db[[#This Row],[STN TG]]="","",12),LEFT(db[[#This Row],[QTY/ CTN TG]],SEARCH(" ",db[[#This Row],[QTY/ CTN TG]],1)-1))</f>
        <v>100</v>
      </c>
      <c r="Z28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13" s="40" t="str">
        <f>IF(db[[#This Row],[STN K]]="","",IF(db[[#This Row],[STN TG]]="LSN",12,""))</f>
        <v/>
      </c>
      <c r="AB2813" s="40" t="str">
        <f>IF(db[[#This Row],[STN TG]]="LSN","PCS","")</f>
        <v/>
      </c>
      <c r="AC2813" s="40">
        <f>db[[#This Row],[QTY B]]*IF(db[[#This Row],[QTY TG]]="",1,db[[#This Row],[QTY TG]])*IF(db[[#This Row],[QTY K]]="",1,db[[#This Row],[QTY K]])</f>
        <v>5000</v>
      </c>
      <c r="AD2813" s="40" t="str">
        <f>IF(db[[#This Row],[STN K]]="",IF(db[[#This Row],[STN TG]]="",db[[#This Row],[STN B]],db[[#This Row],[STN TG]]),db[[#This Row],[STN K]])</f>
        <v>PCS</v>
      </c>
      <c r="AE2813" s="40"/>
    </row>
    <row r="2814" spans="1:31" x14ac:dyDescent="0.25">
      <c r="A2814" s="40">
        <f t="shared" si="43"/>
        <v>2813</v>
      </c>
      <c r="B2814" s="82" t="str">
        <f>LOWER(SUBSTITUTE(SUBSTITUTE(SUBSTITUTE(SUBSTITUTE(SUBSTITUTE(SUBSTITUTE(SUBSTITUTE(SUBSTITUTE(db[[#This Row],[NB BM]]," ",),".",""),"-",""),"(",""),")",""),"/",""),"""",""),"+",""))</f>
        <v>talicantolplastik10merah</v>
      </c>
      <c r="C2814" s="82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D2814" s="82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E281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talicantolplastik10merah50box100pcsartomoro</v>
      </c>
      <c r="F281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talicantolplastik10merah50box100pcs</v>
      </c>
      <c r="G2814" s="82" t="str">
        <f>db[[#This Row],[NB NOTA_C]]&amp;LOWER(SUBSTITUTE(SUBSTITUTE(SUBSTITUTE(SUBSTITUTE(SUBSTITUTE(SUBSTITUTE(SUBSTITUTE(SUBSTITUTE(SUBSTITUTE(db[[#This Row],[FAKTUR]]," ",),".",""),"-",""),"(",""),")",""),",",""),"/",""),"""",""),"+",""))</f>
        <v>talicantolplastik10merahartomoro</v>
      </c>
      <c r="H281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talicantolplastik10merah50box100pcsartomoro</v>
      </c>
      <c r="I2814" s="7" t="s">
        <v>3621</v>
      </c>
      <c r="J2814" s="7" t="s">
        <v>3534</v>
      </c>
      <c r="K2814" s="15" t="s">
        <v>3534</v>
      </c>
      <c r="L2814" s="2" t="s">
        <v>1335</v>
      </c>
      <c r="M2814" s="83" t="e">
        <f>IF(db[[#This Row],[NB NOTA_C]]="","",COUNTIF([2]!B_MSK[concat],db[[#This Row],[NB NOTA_C]]))</f>
        <v>#REF!</v>
      </c>
      <c r="N2814" s="84" t="s">
        <v>1843</v>
      </c>
      <c r="O2814" s="82" t="s">
        <v>3537</v>
      </c>
      <c r="P2814" s="7" t="s">
        <v>2431</v>
      </c>
      <c r="Q2814" s="82"/>
      <c r="R2814" s="82" t="str">
        <f>IF(db[[#This Row],[QTY/ CTN]]="","",SUBSTITUTE(SUBSTITUTE(SUBSTITUTE(db[[#This Row],[QTY/ CTN]]," ","_",2),"(",""),")","")&amp;"_")</f>
        <v>50 BOX_100 PCS_</v>
      </c>
      <c r="S2814" s="82">
        <f>IF(db[[#This Row],[H_QTY/ CTN]]="","",SEARCH("_",db[[#This Row],[H_QTY/ CTN]]))</f>
        <v>7</v>
      </c>
      <c r="T2814" s="82">
        <f>IF(db[[#This Row],[H_QTY/ CTN]]="","",LEN(db[[#This Row],[H_QTY/ CTN]]))</f>
        <v>15</v>
      </c>
      <c r="U2814" s="85" t="str">
        <f>IF(db[[#This Row],[H_QTY/ CTN]]="","",LEFT(db[[#This Row],[H_QTY/ CTN]],db[[#This Row],[H_1]]-1))</f>
        <v>50 BOX</v>
      </c>
      <c r="V2814" s="85" t="str">
        <f>IF(NOT(db[[#This Row],[H_1]]=db[[#This Row],[H_2]]),MID(db[[#This Row],[H_QTY/ CTN]],db[[#This Row],[H_1]]+1,db[[#This Row],[H_2]]-db[[#This Row],[H_1]]-1),"")</f>
        <v>100 PCS</v>
      </c>
      <c r="W2814" s="40" t="str">
        <f>IF(db[[#This Row],[QTY/ CTN B]]="","",LEFT(db[[#This Row],[QTY/ CTN B]],SEARCH(" ",db[[#This Row],[QTY/ CTN B]],1)-1))</f>
        <v>50</v>
      </c>
      <c r="X2814" s="40" t="str">
        <f>IF(db[[#This Row],[QTY/ CTN B]]="","",RIGHT(db[[#This Row],[QTY/ CTN B]],LEN(db[[#This Row],[QTY/ CTN B]])-SEARCH(" ",db[[#This Row],[QTY/ CTN B]],1)))</f>
        <v>BOX</v>
      </c>
      <c r="Y2814" s="40" t="str">
        <f>IF(db[[#This Row],[QTY/ CTN TG]]="",IF(db[[#This Row],[STN TG]]="","",12),LEFT(db[[#This Row],[QTY/ CTN TG]],SEARCH(" ",db[[#This Row],[QTY/ CTN TG]],1)-1))</f>
        <v>100</v>
      </c>
      <c r="Z28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14" s="40" t="str">
        <f>IF(db[[#This Row],[STN K]]="","",IF(db[[#This Row],[STN TG]]="LSN",12,""))</f>
        <v/>
      </c>
      <c r="AB2814" s="40" t="str">
        <f>IF(db[[#This Row],[STN TG]]="LSN","PCS","")</f>
        <v/>
      </c>
      <c r="AC2814" s="40">
        <f>db[[#This Row],[QTY B]]*IF(db[[#This Row],[QTY TG]]="",1,db[[#This Row],[QTY TG]])*IF(db[[#This Row],[QTY K]]="",1,db[[#This Row],[QTY K]])</f>
        <v>5000</v>
      </c>
      <c r="AD2814" s="40" t="str">
        <f>IF(db[[#This Row],[STN K]]="",IF(db[[#This Row],[STN TG]]="",db[[#This Row],[STN B]],db[[#This Row],[STN TG]]),db[[#This Row],[STN K]])</f>
        <v>PCS</v>
      </c>
      <c r="AE2814" s="40"/>
    </row>
    <row r="2815" spans="1:31" x14ac:dyDescent="0.25">
      <c r="A2815" s="40">
        <f t="shared" si="43"/>
        <v>2814</v>
      </c>
      <c r="B2815" s="5" t="str">
        <f>LOWER(SUBSTITUTE(SUBSTITUTE(SUBSTITUTE(SUBSTITUTE(SUBSTITUTE(SUBSTITUTE(SUBSTITUTE(SUBSTITUTE(db[[#This Row],[NB BM]]," ",),".",""),"-",""),"(",""),")",""),"/",""),"""",""),"+",""))</f>
        <v>taligantunganidmerah</v>
      </c>
      <c r="C2815" s="5" t="str">
        <f>LOWER(SUBSTITUTE(SUBSTITUTE(SUBSTITUTE(SUBSTITUTE(SUBSTITUTE(SUBSTITUTE(SUBSTITUTE(SUBSTITUTE(SUBSTITUTE(db[[#This Row],[NB NOTA]]," ",),".",""),"-",""),"(",""),")",""),",",""),"/",""),"""",""),"+",""))</f>
        <v>taligantunganidmerah</v>
      </c>
      <c r="D2815" s="5" t="str">
        <f>LOWER(SUBSTITUTE(SUBSTITUTE(SUBSTITUTE(SUBSTITUTE(SUBSTITUTE(SUBSTITUTE(SUBSTITUTE(SUBSTITUTE(SUBSTITUTE(db[[#This Row],[NB PAJAK]]," ",""),"-",""),"(",""),")",""),".",""),",",""),"/",""),"""",""),"+",""))</f>
        <v/>
      </c>
      <c r="E281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taligantunganidmerahuntana</v>
      </c>
      <c r="F281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taligantunganidmerah</v>
      </c>
      <c r="G2815" s="5" t="str">
        <f>db[[#This Row],[NB NOTA_C]]&amp;LOWER(SUBSTITUTE(SUBSTITUTE(SUBSTITUTE(SUBSTITUTE(SUBSTITUTE(SUBSTITUTE(SUBSTITUTE(SUBSTITUTE(SUBSTITUTE(db[[#This Row],[FAKTUR]]," ",),".",""),"-",""),"(",""),")",""),",",""),"/",""),"""",""),"+",""))</f>
        <v>taligantunganidmerahuntana</v>
      </c>
      <c r="H281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taligantunganidmerahuntana</v>
      </c>
      <c r="I2815" s="2" t="s">
        <v>7273</v>
      </c>
      <c r="J2815" s="2" t="s">
        <v>7270</v>
      </c>
      <c r="K2815" s="14"/>
      <c r="L2815" s="2" t="s">
        <v>1336</v>
      </c>
      <c r="M2815" s="33" t="e">
        <f>IF(db[[#This Row],[NB NOTA_C]]="","",COUNTIF([2]!B_MSK[concat],db[[#This Row],[NB NOTA_C]]))</f>
        <v>#REF!</v>
      </c>
      <c r="N2815" s="9" t="s">
        <v>3127</v>
      </c>
      <c r="O2815" s="5"/>
      <c r="P2815" s="2" t="s">
        <v>2422</v>
      </c>
      <c r="Q2815" s="5"/>
      <c r="R2815" s="5" t="str">
        <f>IF(db[[#This Row],[QTY/ CTN]]="","",SUBSTITUTE(SUBSTITUTE(SUBSTITUTE(db[[#This Row],[QTY/ CTN]]," ","_",2),"(",""),")","")&amp;"_")</f>
        <v/>
      </c>
      <c r="S2815" s="5" t="str">
        <f>IF(db[[#This Row],[H_QTY/ CTN]]="","",SEARCH("_",db[[#This Row],[H_QTY/ CTN]]))</f>
        <v/>
      </c>
      <c r="T2815" s="5" t="str">
        <f>IF(db[[#This Row],[H_QTY/ CTN]]="","",LEN(db[[#This Row],[H_QTY/ CTN]]))</f>
        <v/>
      </c>
      <c r="U2815" s="40" t="str">
        <f>IF(db[[#This Row],[H_QTY/ CTN]]="","",LEFT(db[[#This Row],[H_QTY/ CTN]],db[[#This Row],[H_1]]-1))</f>
        <v/>
      </c>
      <c r="V2815" s="40" t="str">
        <f>IF(NOT(db[[#This Row],[H_1]]=db[[#This Row],[H_2]]),MID(db[[#This Row],[H_QTY/ CTN]],db[[#This Row],[H_1]]+1,db[[#This Row],[H_2]]-db[[#This Row],[H_1]]-1),"")</f>
        <v/>
      </c>
      <c r="W2815" s="40" t="str">
        <f>IF(db[[#This Row],[QTY/ CTN B]]="","",LEFT(db[[#This Row],[QTY/ CTN B]],SEARCH(" ",db[[#This Row],[QTY/ CTN B]],1)-1))</f>
        <v/>
      </c>
      <c r="X2815" s="40" t="str">
        <f>IF(db[[#This Row],[QTY/ CTN B]]="","",RIGHT(db[[#This Row],[QTY/ CTN B]],LEN(db[[#This Row],[QTY/ CTN B]])-SEARCH(" ",db[[#This Row],[QTY/ CTN B]],1)))</f>
        <v/>
      </c>
      <c r="Y2815" s="40" t="str">
        <f>IF(db[[#This Row],[QTY/ CTN TG]]="",IF(db[[#This Row],[STN TG]]="","",12),LEFT(db[[#This Row],[QTY/ CTN TG]],SEARCH(" ",db[[#This Row],[QTY/ CTN TG]],1)-1))</f>
        <v/>
      </c>
      <c r="Z28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15" s="40" t="str">
        <f>IF(db[[#This Row],[STN K]]="","",IF(db[[#This Row],[STN TG]]="LSN",12,""))</f>
        <v/>
      </c>
      <c r="AB2815" s="40" t="str">
        <f>IF(db[[#This Row],[STN TG]]="LSN","PCS","")</f>
        <v/>
      </c>
      <c r="AC2815" s="40" t="e">
        <f>db[[#This Row],[QTY B]]*IF(db[[#This Row],[QTY TG]]="",1,db[[#This Row],[QTY TG]])*IF(db[[#This Row],[QTY K]]="",1,db[[#This Row],[QTY K]])</f>
        <v>#VALUE!</v>
      </c>
      <c r="AD2815" s="40" t="str">
        <f>IF(db[[#This Row],[STN K]]="",IF(db[[#This Row],[STN TG]]="",db[[#This Row],[STN B]],db[[#This Row],[STN TG]]),db[[#This Row],[STN K]])</f>
        <v/>
      </c>
      <c r="AE2815" s="40"/>
    </row>
    <row r="2816" spans="1:31" x14ac:dyDescent="0.25">
      <c r="A2816" s="40">
        <f t="shared" si="43"/>
        <v>2815</v>
      </c>
      <c r="B2816" s="2" t="str">
        <f>LOWER(SUBSTITUTE(SUBSTITUTE(SUBSTITUTE(SUBSTITUTE(SUBSTITUTE(SUBSTITUTE(SUBSTITUTE(SUBSTITUTE(db[[#This Row],[NB BM]]," ",),".",""),"-",""),"(",""),")",""),"/",""),"""",""),"+",""))</f>
        <v>dispenserjktc106</v>
      </c>
      <c r="C2816" s="2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D2816" s="2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E281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dispenserjktc10612pcsartomoro</v>
      </c>
      <c r="F281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tapecuttertc106jk12pcs</v>
      </c>
      <c r="G2816" s="2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tapecuttertc106jkartomoro</v>
      </c>
      <c r="H281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tapecuttertc106jk12pcsartomoro</v>
      </c>
      <c r="I2816" s="2" t="s">
        <v>6298</v>
      </c>
      <c r="J2816" s="2" t="s">
        <v>3040</v>
      </c>
      <c r="K2816" s="14" t="s">
        <v>3042</v>
      </c>
      <c r="L2816" s="2" t="s">
        <v>1335</v>
      </c>
      <c r="M2816" s="34" t="e">
        <f>IF(db[[#This Row],[NB NOTA_C]]="","",COUNTIF([2]!B_MSK[concat],db[[#This Row],[NB NOTA_C]]))</f>
        <v>#REF!</v>
      </c>
      <c r="N2816" s="14" t="s">
        <v>1346</v>
      </c>
      <c r="O2816" s="2" t="s">
        <v>1502</v>
      </c>
      <c r="P2816" s="2" t="s">
        <v>2427</v>
      </c>
      <c r="R2816" s="2" t="str">
        <f>IF(db[[#This Row],[QTY/ CTN]]="","",SUBSTITUTE(SUBSTITUTE(SUBSTITUTE(db[[#This Row],[QTY/ CTN]]," ","_",2),"(",""),")","")&amp;"_")</f>
        <v>12 PCS_</v>
      </c>
      <c r="S2816" s="2">
        <f>IF(db[[#This Row],[H_QTY/ CTN]]="","",SEARCH("_",db[[#This Row],[H_QTY/ CTN]]))</f>
        <v>7</v>
      </c>
      <c r="T2816" s="2">
        <f>IF(db[[#This Row],[H_QTY/ CTN]]="","",LEN(db[[#This Row],[H_QTY/ CTN]]))</f>
        <v>7</v>
      </c>
      <c r="U2816" s="41" t="str">
        <f>IF(db[[#This Row],[H_QTY/ CTN]]="","",LEFT(db[[#This Row],[H_QTY/ CTN]],db[[#This Row],[H_1]]-1))</f>
        <v>12 PCS</v>
      </c>
      <c r="V2816" s="40" t="str">
        <f>IF(NOT(db[[#This Row],[H_1]]=db[[#This Row],[H_2]]),MID(db[[#This Row],[H_QTY/ CTN]],db[[#This Row],[H_1]]+1,db[[#This Row],[H_2]]-db[[#This Row],[H_1]]-1),"")</f>
        <v/>
      </c>
      <c r="W2816" s="40" t="str">
        <f>IF(db[[#This Row],[QTY/ CTN B]]="","",LEFT(db[[#This Row],[QTY/ CTN B]],SEARCH(" ",db[[#This Row],[QTY/ CTN B]],1)-1))</f>
        <v>12</v>
      </c>
      <c r="X2816" s="40" t="str">
        <f>IF(db[[#This Row],[QTY/ CTN B]]="","",RIGHT(db[[#This Row],[QTY/ CTN B]],LEN(db[[#This Row],[QTY/ CTN B]])-SEARCH(" ",db[[#This Row],[QTY/ CTN B]],1)))</f>
        <v>PCS</v>
      </c>
      <c r="Y2816" s="40" t="str">
        <f>IF(db[[#This Row],[QTY/ CTN TG]]="",IF(db[[#This Row],[STN TG]]="","",12),LEFT(db[[#This Row],[QTY/ CTN TG]],SEARCH(" ",db[[#This Row],[QTY/ CTN TG]],1)-1))</f>
        <v/>
      </c>
      <c r="Z28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16" s="40" t="str">
        <f>IF(db[[#This Row],[STN K]]="","",IF(db[[#This Row],[STN TG]]="LSN",12,""))</f>
        <v/>
      </c>
      <c r="AB2816" s="40" t="str">
        <f>IF(db[[#This Row],[STN TG]]="LSN","PCS","")</f>
        <v/>
      </c>
      <c r="AC2816" s="40">
        <f>db[[#This Row],[QTY B]]*IF(db[[#This Row],[QTY TG]]="",1,db[[#This Row],[QTY TG]])*IF(db[[#This Row],[QTY K]]="",1,db[[#This Row],[QTY K]])</f>
        <v>12</v>
      </c>
      <c r="AD2816" s="40" t="str">
        <f>IF(db[[#This Row],[STN K]]="",IF(db[[#This Row],[STN TG]]="",db[[#This Row],[STN B]],db[[#This Row],[STN TG]]),db[[#This Row],[STN K]])</f>
        <v>PCS</v>
      </c>
      <c r="AE2816" s="40"/>
    </row>
    <row r="2817" spans="1:31" x14ac:dyDescent="0.25">
      <c r="A2817" s="40">
        <f t="shared" si="43"/>
        <v>2816</v>
      </c>
      <c r="B2817" s="2" t="str">
        <f>LOWER(SUBSTITUTE(SUBSTITUTE(SUBSTITUTE(SUBSTITUTE(SUBSTITUTE(SUBSTITUTE(SUBSTITUTE(SUBSTITUTE(db[[#This Row],[NB BM]]," ",),".",""),"-",""),"(",""),")",""),"/",""),"""",""),"+",""))</f>
        <v>dispenserjktc107</v>
      </c>
      <c r="C2817" s="2" t="str">
        <f>LOWER(SUBSTITUTE(SUBSTITUTE(SUBSTITUTE(SUBSTITUTE(SUBSTITUTE(SUBSTITUTE(SUBSTITUTE(SUBSTITUTE(SUBSTITUTE(db[[#This Row],[NB NOTA]]," ",),".",""),"-",""),"(",""),")",""),",",""),"/",""),"""",""),"+",""))</f>
        <v>tapecuttertc107jk</v>
      </c>
      <c r="D2817" s="2" t="str">
        <f>LOWER(SUBSTITUTE(SUBSTITUTE(SUBSTITUTE(SUBSTITUTE(SUBSTITUTE(SUBSTITUTE(SUBSTITUTE(SUBSTITUTE(SUBSTITUTE(db[[#This Row],[NB PAJAK]]," ",""),"-",""),"(",""),")",""),".",""),",",""),"/",""),"""",""),"+",""))</f>
        <v>tapecutterjoykotc107</v>
      </c>
      <c r="E281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dispenserjktc10712pcsartomoro</v>
      </c>
      <c r="F281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tapecuttertc107jk12pcs</v>
      </c>
      <c r="G2817" s="2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tapecuttertc107jkartomoro</v>
      </c>
      <c r="H281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tapecuttertc107jk12pcsartomoro</v>
      </c>
      <c r="I2817" s="2" t="s">
        <v>6299</v>
      </c>
      <c r="J2817" s="2" t="s">
        <v>5461</v>
      </c>
      <c r="K2817" s="14" t="s">
        <v>5462</v>
      </c>
      <c r="L2817" s="2" t="s">
        <v>1335</v>
      </c>
      <c r="M2817" s="34" t="e">
        <f>IF(db[[#This Row],[NB NOTA_C]]="","",COUNTIF([2]!B_MSK[concat],db[[#This Row],[NB NOTA_C]]))</f>
        <v>#REF!</v>
      </c>
      <c r="N2817" s="14" t="s">
        <v>1346</v>
      </c>
      <c r="O2817" s="2" t="s">
        <v>1502</v>
      </c>
      <c r="P2817" s="2" t="s">
        <v>2427</v>
      </c>
      <c r="R2817" s="2" t="str">
        <f>IF(db[[#This Row],[QTY/ CTN]]="","",SUBSTITUTE(SUBSTITUTE(SUBSTITUTE(db[[#This Row],[QTY/ CTN]]," ","_",2),"(",""),")","")&amp;"_")</f>
        <v>12 PCS_</v>
      </c>
      <c r="S2817" s="2">
        <f>IF(db[[#This Row],[H_QTY/ CTN]]="","",SEARCH("_",db[[#This Row],[H_QTY/ CTN]]))</f>
        <v>7</v>
      </c>
      <c r="T2817" s="2">
        <f>IF(db[[#This Row],[H_QTY/ CTN]]="","",LEN(db[[#This Row],[H_QTY/ CTN]]))</f>
        <v>7</v>
      </c>
      <c r="U2817" s="41" t="str">
        <f>IF(db[[#This Row],[H_QTY/ CTN]]="","",LEFT(db[[#This Row],[H_QTY/ CTN]],db[[#This Row],[H_1]]-1))</f>
        <v>12 PCS</v>
      </c>
      <c r="V2817" s="40" t="str">
        <f>IF(NOT(db[[#This Row],[H_1]]=db[[#This Row],[H_2]]),MID(db[[#This Row],[H_QTY/ CTN]],db[[#This Row],[H_1]]+1,db[[#This Row],[H_2]]-db[[#This Row],[H_1]]-1),"")</f>
        <v/>
      </c>
      <c r="W2817" s="40" t="str">
        <f>IF(db[[#This Row],[QTY/ CTN B]]="","",LEFT(db[[#This Row],[QTY/ CTN B]],SEARCH(" ",db[[#This Row],[QTY/ CTN B]],1)-1))</f>
        <v>12</v>
      </c>
      <c r="X2817" s="40" t="str">
        <f>IF(db[[#This Row],[QTY/ CTN B]]="","",RIGHT(db[[#This Row],[QTY/ CTN B]],LEN(db[[#This Row],[QTY/ CTN B]])-SEARCH(" ",db[[#This Row],[QTY/ CTN B]],1)))</f>
        <v>PCS</v>
      </c>
      <c r="Y2817" s="40" t="str">
        <f>IF(db[[#This Row],[QTY/ CTN TG]]="",IF(db[[#This Row],[STN TG]]="","",12),LEFT(db[[#This Row],[QTY/ CTN TG]],SEARCH(" ",db[[#This Row],[QTY/ CTN TG]],1)-1))</f>
        <v/>
      </c>
      <c r="Z28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17" s="40" t="str">
        <f>IF(db[[#This Row],[STN K]]="","",IF(db[[#This Row],[STN TG]]="LSN",12,""))</f>
        <v/>
      </c>
      <c r="AB2817" s="40" t="str">
        <f>IF(db[[#This Row],[STN TG]]="LSN","PCS","")</f>
        <v/>
      </c>
      <c r="AC2817" s="40">
        <f>db[[#This Row],[QTY B]]*IF(db[[#This Row],[QTY TG]]="",1,db[[#This Row],[QTY TG]])*IF(db[[#This Row],[QTY K]]="",1,db[[#This Row],[QTY K]])</f>
        <v>12</v>
      </c>
      <c r="AD2817" s="40" t="str">
        <f>IF(db[[#This Row],[STN K]]="",IF(db[[#This Row],[STN TG]]="",db[[#This Row],[STN B]],db[[#This Row],[STN TG]]),db[[#This Row],[STN K]])</f>
        <v>PCS</v>
      </c>
      <c r="AE2817" s="40"/>
    </row>
    <row r="2818" spans="1:31" x14ac:dyDescent="0.25">
      <c r="A2818" s="89">
        <f t="shared" si="43"/>
        <v>2817</v>
      </c>
      <c r="B2818" s="86" t="str">
        <f>LOWER(SUBSTITUTE(SUBSTITUTE(SUBSTITUTE(SUBSTITUTE(SUBSTITUTE(SUBSTITUTE(SUBSTITUTE(SUBSTITUTE(db[[#This Row],[NB BM]]," ",),".",""),"-",""),"(",""),")",""),"/",""),"""",""),"+",""))</f>
        <v>dispenserjktc110</v>
      </c>
      <c r="C2818" s="86" t="str">
        <f>LOWER(SUBSTITUTE(SUBSTITUTE(SUBSTITUTE(SUBSTITUTE(SUBSTITUTE(SUBSTITUTE(SUBSTITUTE(SUBSTITUTE(SUBSTITUTE(db[[#This Row],[NB NOTA]]," ",),".",""),"-",""),"(",""),")",""),",",""),"/",""),"""",""),"+",""))</f>
        <v>tapecuttertc110jk</v>
      </c>
      <c r="D2818" s="86" t="str">
        <f>LOWER(SUBSTITUTE(SUBSTITUTE(SUBSTITUTE(SUBSTITUTE(SUBSTITUTE(SUBSTITUTE(SUBSTITUTE(SUBSTITUTE(SUBSTITUTE(db[[#This Row],[NB PAJAK]]," ",""),"-",""),"(",""),")",""),".",""),",",""),"/",""),"""",""),"+",""))</f>
        <v>tapecutterjoykotc110</v>
      </c>
      <c r="E2818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dispenserjktc11024pcsartomoro</v>
      </c>
      <c r="F2818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tapecuttertc110jk24pcs</v>
      </c>
      <c r="G2818" s="86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tapecuttertc110jkartomoro</v>
      </c>
      <c r="H2818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tapecuttertc110jk24pcsartomoro</v>
      </c>
      <c r="I2818" s="2" t="s">
        <v>6300</v>
      </c>
      <c r="J2818" s="2" t="s">
        <v>5291</v>
      </c>
      <c r="K2818" s="14" t="s">
        <v>5292</v>
      </c>
      <c r="L2818" s="2" t="s">
        <v>1335</v>
      </c>
      <c r="M2818" s="87" t="e">
        <f>IF(db[[#This Row],[NB NOTA_C]]="","",COUNTIF([2]!B_MSK[concat],db[[#This Row],[NB NOTA_C]]))</f>
        <v>#REF!</v>
      </c>
      <c r="N2818" s="9" t="s">
        <v>1346</v>
      </c>
      <c r="O2818" s="5" t="s">
        <v>1409</v>
      </c>
      <c r="P2818" s="2" t="s">
        <v>2427</v>
      </c>
      <c r="Q2818" s="5" t="s">
        <v>5293</v>
      </c>
      <c r="R2818" s="86" t="str">
        <f>IF(db[[#This Row],[QTY/ CTN]]="","",SUBSTITUTE(SUBSTITUTE(SUBSTITUTE(db[[#This Row],[QTY/ CTN]]," ","_",2),"(",""),")","")&amp;"_")</f>
        <v>24 PCS_</v>
      </c>
      <c r="S2818" s="86">
        <f>IF(db[[#This Row],[H_QTY/ CTN]]="","",SEARCH("_",db[[#This Row],[H_QTY/ CTN]]))</f>
        <v>7</v>
      </c>
      <c r="T2818" s="86">
        <f>IF(db[[#This Row],[H_QTY/ CTN]]="","",LEN(db[[#This Row],[H_QTY/ CTN]]))</f>
        <v>7</v>
      </c>
      <c r="U2818" s="89" t="str">
        <f>IF(db[[#This Row],[H_QTY/ CTN]]="","",LEFT(db[[#This Row],[H_QTY/ CTN]],db[[#This Row],[H_1]]-1))</f>
        <v>24 PCS</v>
      </c>
      <c r="V2818" s="89" t="str">
        <f>IF(NOT(db[[#This Row],[H_1]]=db[[#This Row],[H_2]]),MID(db[[#This Row],[H_QTY/ CTN]],db[[#This Row],[H_1]]+1,db[[#This Row],[H_2]]-db[[#This Row],[H_1]]-1),"")</f>
        <v/>
      </c>
      <c r="W2818" s="89" t="str">
        <f>IF(db[[#This Row],[QTY/ CTN B]]="","",LEFT(db[[#This Row],[QTY/ CTN B]],SEARCH(" ",db[[#This Row],[QTY/ CTN B]],1)-1))</f>
        <v>24</v>
      </c>
      <c r="X2818" s="89" t="str">
        <f>IF(db[[#This Row],[QTY/ CTN B]]="","",RIGHT(db[[#This Row],[QTY/ CTN B]],LEN(db[[#This Row],[QTY/ CTN B]])-SEARCH(" ",db[[#This Row],[QTY/ CTN B]],1)))</f>
        <v>PCS</v>
      </c>
      <c r="Y2818" s="89" t="str">
        <f>IF(db[[#This Row],[QTY/ CTN TG]]="",IF(db[[#This Row],[STN TG]]="","",12),LEFT(db[[#This Row],[QTY/ CTN TG]],SEARCH(" ",db[[#This Row],[QTY/ CTN TG]],1)-1))</f>
        <v/>
      </c>
      <c r="Z281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18" s="89" t="str">
        <f>IF(db[[#This Row],[STN K]]="","",IF(db[[#This Row],[STN TG]]="LSN",12,""))</f>
        <v/>
      </c>
      <c r="AB2818" s="89" t="str">
        <f>IF(db[[#This Row],[STN TG]]="LSN","PCS","")</f>
        <v/>
      </c>
      <c r="AC2818" s="89">
        <f>db[[#This Row],[QTY B]]*IF(db[[#This Row],[QTY TG]]="",1,db[[#This Row],[QTY TG]])*IF(db[[#This Row],[QTY K]]="",1,db[[#This Row],[QTY K]])</f>
        <v>24</v>
      </c>
      <c r="AD2818" s="89" t="str">
        <f>IF(db[[#This Row],[STN K]]="",IF(db[[#This Row],[STN TG]]="",db[[#This Row],[STN B]],db[[#This Row],[STN TG]]),db[[#This Row],[STN K]])</f>
        <v>PCS</v>
      </c>
      <c r="AE2818" s="40"/>
    </row>
    <row r="2819" spans="1:31" x14ac:dyDescent="0.25">
      <c r="A2819" s="40">
        <f t="shared" si="43"/>
        <v>2818</v>
      </c>
      <c r="B2819" s="2" t="str">
        <f>LOWER(SUBSTITUTE(SUBSTITUTE(SUBSTITUTE(SUBSTITUTE(SUBSTITUTE(SUBSTITUTE(SUBSTITUTE(SUBSTITUTE(db[[#This Row],[NB BM]]," ",),".",""),"-",""),"(",""),")",""),"/",""),"""",""),"+",""))</f>
        <v>dispenserjktc111</v>
      </c>
      <c r="C2819" s="2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D2819" s="2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E281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dispenserjktc11124pcsartomoro</v>
      </c>
      <c r="F281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tapecuttertc111jk24pcs</v>
      </c>
      <c r="G2819" s="2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tapecuttertc111jkartomoro</v>
      </c>
      <c r="H281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tapecuttertc111jk24pcsartomoro</v>
      </c>
      <c r="I2819" s="2" t="s">
        <v>6301</v>
      </c>
      <c r="J2819" s="2" t="s">
        <v>3041</v>
      </c>
      <c r="K2819" s="14" t="s">
        <v>3043</v>
      </c>
      <c r="L2819" s="2" t="s">
        <v>1335</v>
      </c>
      <c r="M2819" s="34" t="e">
        <f>IF(db[[#This Row],[NB NOTA_C]]="","",COUNTIF([2]!B_MSK[concat],db[[#This Row],[NB NOTA_C]]))</f>
        <v>#REF!</v>
      </c>
      <c r="N2819" s="14" t="s">
        <v>1346</v>
      </c>
      <c r="O2819" s="2" t="s">
        <v>1409</v>
      </c>
      <c r="P2819" s="2" t="s">
        <v>2427</v>
      </c>
      <c r="R2819" s="2" t="str">
        <f>IF(db[[#This Row],[QTY/ CTN]]="","",SUBSTITUTE(SUBSTITUTE(SUBSTITUTE(db[[#This Row],[QTY/ CTN]]," ","_",2),"(",""),")","")&amp;"_")</f>
        <v>24 PCS_</v>
      </c>
      <c r="S2819" s="2">
        <f>IF(db[[#This Row],[H_QTY/ CTN]]="","",SEARCH("_",db[[#This Row],[H_QTY/ CTN]]))</f>
        <v>7</v>
      </c>
      <c r="T2819" s="2">
        <f>IF(db[[#This Row],[H_QTY/ CTN]]="","",LEN(db[[#This Row],[H_QTY/ CTN]]))</f>
        <v>7</v>
      </c>
      <c r="U2819" s="41" t="str">
        <f>IF(db[[#This Row],[H_QTY/ CTN]]="","",LEFT(db[[#This Row],[H_QTY/ CTN]],db[[#This Row],[H_1]]-1))</f>
        <v>24 PCS</v>
      </c>
      <c r="V2819" s="40" t="str">
        <f>IF(NOT(db[[#This Row],[H_1]]=db[[#This Row],[H_2]]),MID(db[[#This Row],[H_QTY/ CTN]],db[[#This Row],[H_1]]+1,db[[#This Row],[H_2]]-db[[#This Row],[H_1]]-1),"")</f>
        <v/>
      </c>
      <c r="W2819" s="40" t="str">
        <f>IF(db[[#This Row],[QTY/ CTN B]]="","",LEFT(db[[#This Row],[QTY/ CTN B]],SEARCH(" ",db[[#This Row],[QTY/ CTN B]],1)-1))</f>
        <v>24</v>
      </c>
      <c r="X2819" s="40" t="str">
        <f>IF(db[[#This Row],[QTY/ CTN B]]="","",RIGHT(db[[#This Row],[QTY/ CTN B]],LEN(db[[#This Row],[QTY/ CTN B]])-SEARCH(" ",db[[#This Row],[QTY/ CTN B]],1)))</f>
        <v>PCS</v>
      </c>
      <c r="Y2819" s="40" t="str">
        <f>IF(db[[#This Row],[QTY/ CTN TG]]="",IF(db[[#This Row],[STN TG]]="","",12),LEFT(db[[#This Row],[QTY/ CTN TG]],SEARCH(" ",db[[#This Row],[QTY/ CTN TG]],1)-1))</f>
        <v/>
      </c>
      <c r="Z28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19" s="40" t="str">
        <f>IF(db[[#This Row],[STN K]]="","",IF(db[[#This Row],[STN TG]]="LSN",12,""))</f>
        <v/>
      </c>
      <c r="AB2819" s="40" t="str">
        <f>IF(db[[#This Row],[STN TG]]="LSN","PCS","")</f>
        <v/>
      </c>
      <c r="AC2819" s="40">
        <f>db[[#This Row],[QTY B]]*IF(db[[#This Row],[QTY TG]]="",1,db[[#This Row],[QTY TG]])*IF(db[[#This Row],[QTY K]]="",1,db[[#This Row],[QTY K]])</f>
        <v>24</v>
      </c>
      <c r="AD2819" s="40" t="str">
        <f>IF(db[[#This Row],[STN K]]="",IF(db[[#This Row],[STN TG]]="",db[[#This Row],[STN B]],db[[#This Row],[STN TG]]),db[[#This Row],[STN K]])</f>
        <v>PCS</v>
      </c>
      <c r="AE2819" s="40"/>
    </row>
    <row r="2820" spans="1:31" x14ac:dyDescent="0.25">
      <c r="A2820" s="40">
        <f t="shared" si="43"/>
        <v>2819</v>
      </c>
      <c r="B2820" s="5" t="str">
        <f>LOWER(SUBSTITUTE(SUBSTITUTE(SUBSTITUTE(SUBSTITUTE(SUBSTITUTE(SUBSTITUTE(SUBSTITUTE(SUBSTITUTE(db[[#This Row],[NB BM]]," ",),".",""),"-",""),"(",""),")",""),"/",""),"""",""),"+",""))</f>
        <v>dispenserjktc113</v>
      </c>
      <c r="C2820" s="5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D2820" s="5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E282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dispenserjktc11324pcsartomoro</v>
      </c>
      <c r="F282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tapecuttertc113jk24pcs</v>
      </c>
      <c r="G2820" s="5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tapecuttertc113jkartomoro</v>
      </c>
      <c r="H282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tapecuttertc113jk24pcsartomoro</v>
      </c>
      <c r="I2820" s="2" t="s">
        <v>6302</v>
      </c>
      <c r="J2820" s="2" t="s">
        <v>4520</v>
      </c>
      <c r="K2820" s="14" t="s">
        <v>4526</v>
      </c>
      <c r="L2820" s="2" t="s">
        <v>1335</v>
      </c>
      <c r="M2820" s="33" t="e">
        <f>IF(db[[#This Row],[NB NOTA_C]]="","",COUNTIF([2]!B_MSK[concat],db[[#This Row],[NB NOTA_C]]))</f>
        <v>#REF!</v>
      </c>
      <c r="N2820" s="9" t="s">
        <v>1346</v>
      </c>
      <c r="O2820" s="5" t="s">
        <v>1409</v>
      </c>
      <c r="P2820" s="2" t="s">
        <v>2427</v>
      </c>
      <c r="Q2820" s="5"/>
      <c r="R2820" s="5" t="str">
        <f>IF(db[[#This Row],[QTY/ CTN]]="","",SUBSTITUTE(SUBSTITUTE(SUBSTITUTE(db[[#This Row],[QTY/ CTN]]," ","_",2),"(",""),")","")&amp;"_")</f>
        <v>24 PCS_</v>
      </c>
      <c r="S2820" s="5">
        <f>IF(db[[#This Row],[H_QTY/ CTN]]="","",SEARCH("_",db[[#This Row],[H_QTY/ CTN]]))</f>
        <v>7</v>
      </c>
      <c r="T2820" s="5">
        <f>IF(db[[#This Row],[H_QTY/ CTN]]="","",LEN(db[[#This Row],[H_QTY/ CTN]]))</f>
        <v>7</v>
      </c>
      <c r="U2820" s="40" t="str">
        <f>IF(db[[#This Row],[H_QTY/ CTN]]="","",LEFT(db[[#This Row],[H_QTY/ CTN]],db[[#This Row],[H_1]]-1))</f>
        <v>24 PCS</v>
      </c>
      <c r="V2820" s="40" t="str">
        <f>IF(NOT(db[[#This Row],[H_1]]=db[[#This Row],[H_2]]),MID(db[[#This Row],[H_QTY/ CTN]],db[[#This Row],[H_1]]+1,db[[#This Row],[H_2]]-db[[#This Row],[H_1]]-1),"")</f>
        <v/>
      </c>
      <c r="W2820" s="40" t="str">
        <f>IF(db[[#This Row],[QTY/ CTN B]]="","",LEFT(db[[#This Row],[QTY/ CTN B]],SEARCH(" ",db[[#This Row],[QTY/ CTN B]],1)-1))</f>
        <v>24</v>
      </c>
      <c r="X2820" s="40" t="str">
        <f>IF(db[[#This Row],[QTY/ CTN B]]="","",RIGHT(db[[#This Row],[QTY/ CTN B]],LEN(db[[#This Row],[QTY/ CTN B]])-SEARCH(" ",db[[#This Row],[QTY/ CTN B]],1)))</f>
        <v>PCS</v>
      </c>
      <c r="Y2820" s="40" t="str">
        <f>IF(db[[#This Row],[QTY/ CTN TG]]="",IF(db[[#This Row],[STN TG]]="","",12),LEFT(db[[#This Row],[QTY/ CTN TG]],SEARCH(" ",db[[#This Row],[QTY/ CTN TG]],1)-1))</f>
        <v/>
      </c>
      <c r="Z28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20" s="40" t="str">
        <f>IF(db[[#This Row],[STN K]]="","",IF(db[[#This Row],[STN TG]]="LSN",12,""))</f>
        <v/>
      </c>
      <c r="AB2820" s="40" t="str">
        <f>IF(db[[#This Row],[STN TG]]="LSN","PCS","")</f>
        <v/>
      </c>
      <c r="AC2820" s="40">
        <f>db[[#This Row],[QTY B]]*IF(db[[#This Row],[QTY TG]]="",1,db[[#This Row],[QTY TG]])*IF(db[[#This Row],[QTY K]]="",1,db[[#This Row],[QTY K]])</f>
        <v>24</v>
      </c>
      <c r="AD2820" s="40" t="str">
        <f>IF(db[[#This Row],[STN K]]="",IF(db[[#This Row],[STN TG]]="",db[[#This Row],[STN B]],db[[#This Row],[STN TG]]),db[[#This Row],[STN K]])</f>
        <v>PCS</v>
      </c>
      <c r="AE2820" s="40"/>
    </row>
    <row r="2821" spans="1:31" x14ac:dyDescent="0.25">
      <c r="A2821" s="40">
        <f t="shared" si="43"/>
        <v>2820</v>
      </c>
      <c r="B2821" s="2" t="str">
        <f>LOWER(SUBSTITUTE(SUBSTITUTE(SUBSTITUTE(SUBSTITUTE(SUBSTITUTE(SUBSTITUTE(SUBSTITUTE(SUBSTITUTE(db[[#This Row],[NB BM]]," ",),".",""),"-",""),"(",""),")",""),"/",""),"""",""),"+",""))</f>
        <v>dispenserjktc114</v>
      </c>
      <c r="C2821" s="2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D2821" s="2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E282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dispenserjktc11424pcsartomoro</v>
      </c>
      <c r="F282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tapecuttertc114jk24pcs</v>
      </c>
      <c r="G2821" s="2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tapecuttertc114jkartomoro</v>
      </c>
      <c r="H282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tapecuttertc114jk24pcsartomoro</v>
      </c>
      <c r="I2821" s="2" t="s">
        <v>6303</v>
      </c>
      <c r="J2821" s="2" t="s">
        <v>680</v>
      </c>
      <c r="K2821" s="14" t="s">
        <v>681</v>
      </c>
      <c r="L2821" s="2" t="s">
        <v>1335</v>
      </c>
      <c r="M2821" s="34" t="e">
        <f>IF(db[[#This Row],[NB NOTA_C]]="","",COUNTIF([2]!B_MSK[concat],db[[#This Row],[NB NOTA_C]]))</f>
        <v>#REF!</v>
      </c>
      <c r="N2821" s="14" t="s">
        <v>1346</v>
      </c>
      <c r="O2821" s="2" t="s">
        <v>1409</v>
      </c>
      <c r="P2821" s="2" t="s">
        <v>2427</v>
      </c>
      <c r="R2821" s="2" t="str">
        <f>IF(db[[#This Row],[QTY/ CTN]]="","",SUBSTITUTE(SUBSTITUTE(SUBSTITUTE(db[[#This Row],[QTY/ CTN]]," ","_",2),"(",""),")","")&amp;"_")</f>
        <v>24 PCS_</v>
      </c>
      <c r="S2821" s="2">
        <f>IF(db[[#This Row],[H_QTY/ CTN]]="","",SEARCH("_",db[[#This Row],[H_QTY/ CTN]]))</f>
        <v>7</v>
      </c>
      <c r="T2821" s="2">
        <f>IF(db[[#This Row],[H_QTY/ CTN]]="","",LEN(db[[#This Row],[H_QTY/ CTN]]))</f>
        <v>7</v>
      </c>
      <c r="U2821" s="41" t="str">
        <f>IF(db[[#This Row],[H_QTY/ CTN]]="","",LEFT(db[[#This Row],[H_QTY/ CTN]],db[[#This Row],[H_1]]-1))</f>
        <v>24 PCS</v>
      </c>
      <c r="V2821" s="40" t="str">
        <f>IF(NOT(db[[#This Row],[H_1]]=db[[#This Row],[H_2]]),MID(db[[#This Row],[H_QTY/ CTN]],db[[#This Row],[H_1]]+1,db[[#This Row],[H_2]]-db[[#This Row],[H_1]]-1),"")</f>
        <v/>
      </c>
      <c r="W2821" s="40" t="str">
        <f>IF(db[[#This Row],[QTY/ CTN B]]="","",LEFT(db[[#This Row],[QTY/ CTN B]],SEARCH(" ",db[[#This Row],[QTY/ CTN B]],1)-1))</f>
        <v>24</v>
      </c>
      <c r="X2821" s="40" t="str">
        <f>IF(db[[#This Row],[QTY/ CTN B]]="","",RIGHT(db[[#This Row],[QTY/ CTN B]],LEN(db[[#This Row],[QTY/ CTN B]])-SEARCH(" ",db[[#This Row],[QTY/ CTN B]],1)))</f>
        <v>PCS</v>
      </c>
      <c r="Y2821" s="40" t="str">
        <f>IF(db[[#This Row],[QTY/ CTN TG]]="",IF(db[[#This Row],[STN TG]]="","",12),LEFT(db[[#This Row],[QTY/ CTN TG]],SEARCH(" ",db[[#This Row],[QTY/ CTN TG]],1)-1))</f>
        <v/>
      </c>
      <c r="Z28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21" s="40" t="str">
        <f>IF(db[[#This Row],[STN K]]="","",IF(db[[#This Row],[STN TG]]="LSN",12,""))</f>
        <v/>
      </c>
      <c r="AB2821" s="40" t="str">
        <f>IF(db[[#This Row],[STN TG]]="LSN","PCS","")</f>
        <v/>
      </c>
      <c r="AC2821" s="40">
        <f>db[[#This Row],[QTY B]]*IF(db[[#This Row],[QTY TG]]="",1,db[[#This Row],[QTY TG]])*IF(db[[#This Row],[QTY K]]="",1,db[[#This Row],[QTY K]])</f>
        <v>24</v>
      </c>
      <c r="AD2821" s="40" t="str">
        <f>IF(db[[#This Row],[STN K]]="",IF(db[[#This Row],[STN TG]]="",db[[#This Row],[STN B]],db[[#This Row],[STN TG]]),db[[#This Row],[STN K]])</f>
        <v>PCS</v>
      </c>
      <c r="AE2821" s="40"/>
    </row>
    <row r="2822" spans="1:31" x14ac:dyDescent="0.25">
      <c r="A2822" s="40">
        <f t="shared" si="43"/>
        <v>2821</v>
      </c>
      <c r="B2822" s="5" t="str">
        <f>LOWER(SUBSTITUTE(SUBSTITUTE(SUBSTITUTE(SUBSTITUTE(SUBSTITUTE(SUBSTITUTE(SUBSTITUTE(SUBSTITUTE(db[[#This Row],[NB BM]]," ",),".",""),"-",""),"(",""),")",""),"/",""),"""",""),"+",""))</f>
        <v>dispenserjktc116</v>
      </c>
      <c r="C2822" s="5" t="str">
        <f>LOWER(SUBSTITUTE(SUBSTITUTE(SUBSTITUTE(SUBSTITUTE(SUBSTITUTE(SUBSTITUTE(SUBSTITUTE(SUBSTITUTE(SUBSTITUTE(db[[#This Row],[NB NOTA]]," ",),".",""),"-",""),"(",""),")",""),",",""),"/",""),"""",""),"+",""))</f>
        <v>tapecuttertc116jk</v>
      </c>
      <c r="D2822" s="5" t="str">
        <f>LOWER(SUBSTITUTE(SUBSTITUTE(SUBSTITUTE(SUBSTITUTE(SUBSTITUTE(SUBSTITUTE(SUBSTITUTE(SUBSTITUTE(SUBSTITUTE(db[[#This Row],[NB PAJAK]]," ",""),"-",""),"(",""),")",""),".",""),",",""),"/",""),"""",""),"+",""))</f>
        <v>tapecutterjoykotc116</v>
      </c>
      <c r="E282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dispenserjktc11612pcsartomoro</v>
      </c>
      <c r="F282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tapecuttertc116jk12pcs</v>
      </c>
      <c r="G2822" s="5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tapecuttertc116jkartomoro</v>
      </c>
      <c r="H282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tapecuttertc116jk12pcsartomoro</v>
      </c>
      <c r="I2822" s="2" t="s">
        <v>6304</v>
      </c>
      <c r="J2822" s="2" t="s">
        <v>4894</v>
      </c>
      <c r="K2822" s="14" t="s">
        <v>4895</v>
      </c>
      <c r="L2822" s="2" t="s">
        <v>1335</v>
      </c>
      <c r="M2822" s="33" t="e">
        <f>IF(db[[#This Row],[NB NOTA_C]]="","",COUNTIF([2]!B_MSK[concat],db[[#This Row],[NB NOTA_C]]))</f>
        <v>#REF!</v>
      </c>
      <c r="N2822" s="9" t="s">
        <v>1346</v>
      </c>
      <c r="O2822" s="5" t="s">
        <v>1502</v>
      </c>
      <c r="P2822" s="2" t="s">
        <v>2427</v>
      </c>
      <c r="Q2822" s="5"/>
      <c r="R2822" s="5" t="str">
        <f>IF(db[[#This Row],[QTY/ CTN]]="","",SUBSTITUTE(SUBSTITUTE(SUBSTITUTE(db[[#This Row],[QTY/ CTN]]," ","_",2),"(",""),")","")&amp;"_")</f>
        <v>12 PCS_</v>
      </c>
      <c r="S2822" s="5">
        <f>IF(db[[#This Row],[H_QTY/ CTN]]="","",SEARCH("_",db[[#This Row],[H_QTY/ CTN]]))</f>
        <v>7</v>
      </c>
      <c r="T2822" s="5">
        <f>IF(db[[#This Row],[H_QTY/ CTN]]="","",LEN(db[[#This Row],[H_QTY/ CTN]]))</f>
        <v>7</v>
      </c>
      <c r="U2822" s="40" t="str">
        <f>IF(db[[#This Row],[H_QTY/ CTN]]="","",LEFT(db[[#This Row],[H_QTY/ CTN]],db[[#This Row],[H_1]]-1))</f>
        <v>12 PCS</v>
      </c>
      <c r="V2822" s="40" t="str">
        <f>IF(NOT(db[[#This Row],[H_1]]=db[[#This Row],[H_2]]),MID(db[[#This Row],[H_QTY/ CTN]],db[[#This Row],[H_1]]+1,db[[#This Row],[H_2]]-db[[#This Row],[H_1]]-1),"")</f>
        <v/>
      </c>
      <c r="W2822" s="40" t="str">
        <f>IF(db[[#This Row],[QTY/ CTN B]]="","",LEFT(db[[#This Row],[QTY/ CTN B]],SEARCH(" ",db[[#This Row],[QTY/ CTN B]],1)-1))</f>
        <v>12</v>
      </c>
      <c r="X2822" s="40" t="str">
        <f>IF(db[[#This Row],[QTY/ CTN B]]="","",RIGHT(db[[#This Row],[QTY/ CTN B]],LEN(db[[#This Row],[QTY/ CTN B]])-SEARCH(" ",db[[#This Row],[QTY/ CTN B]],1)))</f>
        <v>PCS</v>
      </c>
      <c r="Y2822" s="40" t="str">
        <f>IF(db[[#This Row],[QTY/ CTN TG]]="",IF(db[[#This Row],[STN TG]]="","",12),LEFT(db[[#This Row],[QTY/ CTN TG]],SEARCH(" ",db[[#This Row],[QTY/ CTN TG]],1)-1))</f>
        <v/>
      </c>
      <c r="Z28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22" s="40" t="str">
        <f>IF(db[[#This Row],[STN K]]="","",IF(db[[#This Row],[STN TG]]="LSN",12,""))</f>
        <v/>
      </c>
      <c r="AB2822" s="40" t="str">
        <f>IF(db[[#This Row],[STN TG]]="LSN","PCS","")</f>
        <v/>
      </c>
      <c r="AC2822" s="40">
        <f>db[[#This Row],[QTY B]]*IF(db[[#This Row],[QTY TG]]="",1,db[[#This Row],[QTY TG]])*IF(db[[#This Row],[QTY K]]="",1,db[[#This Row],[QTY K]])</f>
        <v>12</v>
      </c>
      <c r="AD2822" s="40" t="str">
        <f>IF(db[[#This Row],[STN K]]="",IF(db[[#This Row],[STN TG]]="",db[[#This Row],[STN B]],db[[#This Row],[STN TG]]),db[[#This Row],[STN K]])</f>
        <v>PCS</v>
      </c>
      <c r="AE2822" s="40"/>
    </row>
    <row r="2823" spans="1:31" x14ac:dyDescent="0.25">
      <c r="A2823" s="40">
        <f t="shared" si="43"/>
        <v>2822</v>
      </c>
      <c r="B2823" s="82" t="str">
        <f>LOWER(SUBSTITUTE(SUBSTITUTE(SUBSTITUTE(SUBSTITUTE(SUBSTITUTE(SUBSTITUTE(SUBSTITUTE(SUBSTITUTE(db[[#This Row],[NB BM]]," ",),".",""),"-",""),"(",""),")",""),"/",""),"""",""),"+",""))</f>
        <v>dispenserjktc117</v>
      </c>
      <c r="C2823" s="82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D2823" s="82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E2823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dispenserjktc11712box20pcsartomoro</v>
      </c>
      <c r="F2823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tapecuttertc117jk12box20pcs</v>
      </c>
      <c r="G2823" s="82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tapecuttertc117jkartomoro</v>
      </c>
      <c r="H2823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tapecuttertc117jk12box20pcsartomoro</v>
      </c>
      <c r="I2823" s="7" t="s">
        <v>6305</v>
      </c>
      <c r="J2823" s="7" t="s">
        <v>3512</v>
      </c>
      <c r="K2823" s="15" t="s">
        <v>3513</v>
      </c>
      <c r="L2823" s="2" t="s">
        <v>1335</v>
      </c>
      <c r="M2823" s="83" t="e">
        <f>IF(db[[#This Row],[NB NOTA_C]]="","",COUNTIF([2]!B_MSK[concat],db[[#This Row],[NB NOTA_C]]))</f>
        <v>#REF!</v>
      </c>
      <c r="N2823" s="84" t="s">
        <v>1346</v>
      </c>
      <c r="O2823" s="82" t="s">
        <v>3514</v>
      </c>
      <c r="P2823" s="7" t="s">
        <v>2427</v>
      </c>
      <c r="Q2823" s="82"/>
      <c r="R2823" s="82" t="str">
        <f>IF(db[[#This Row],[QTY/ CTN]]="","",SUBSTITUTE(SUBSTITUTE(SUBSTITUTE(db[[#This Row],[QTY/ CTN]]," ","_",2),"(",""),")","")&amp;"_")</f>
        <v>12 BOX_20 PCS_</v>
      </c>
      <c r="S2823" s="82">
        <f>IF(db[[#This Row],[H_QTY/ CTN]]="","",SEARCH("_",db[[#This Row],[H_QTY/ CTN]]))</f>
        <v>7</v>
      </c>
      <c r="T2823" s="82">
        <f>IF(db[[#This Row],[H_QTY/ CTN]]="","",LEN(db[[#This Row],[H_QTY/ CTN]]))</f>
        <v>14</v>
      </c>
      <c r="U2823" s="85" t="str">
        <f>IF(db[[#This Row],[H_QTY/ CTN]]="","",LEFT(db[[#This Row],[H_QTY/ CTN]],db[[#This Row],[H_1]]-1))</f>
        <v>12 BOX</v>
      </c>
      <c r="V2823" s="85" t="str">
        <f>IF(NOT(db[[#This Row],[H_1]]=db[[#This Row],[H_2]]),MID(db[[#This Row],[H_QTY/ CTN]],db[[#This Row],[H_1]]+1,db[[#This Row],[H_2]]-db[[#This Row],[H_1]]-1),"")</f>
        <v>20 PCS</v>
      </c>
      <c r="W2823" s="40" t="str">
        <f>IF(db[[#This Row],[QTY/ CTN B]]="","",LEFT(db[[#This Row],[QTY/ CTN B]],SEARCH(" ",db[[#This Row],[QTY/ CTN B]],1)-1))</f>
        <v>12</v>
      </c>
      <c r="X2823" s="40" t="str">
        <f>IF(db[[#This Row],[QTY/ CTN B]]="","",RIGHT(db[[#This Row],[QTY/ CTN B]],LEN(db[[#This Row],[QTY/ CTN B]])-SEARCH(" ",db[[#This Row],[QTY/ CTN B]],1)))</f>
        <v>BOX</v>
      </c>
      <c r="Y2823" s="40" t="str">
        <f>IF(db[[#This Row],[QTY/ CTN TG]]="",IF(db[[#This Row],[STN TG]]="","",12),LEFT(db[[#This Row],[QTY/ CTN TG]],SEARCH(" ",db[[#This Row],[QTY/ CTN TG]],1)-1))</f>
        <v>20</v>
      </c>
      <c r="Z28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23" s="40" t="str">
        <f>IF(db[[#This Row],[STN K]]="","",IF(db[[#This Row],[STN TG]]="LSN",12,""))</f>
        <v/>
      </c>
      <c r="AB2823" s="40" t="str">
        <f>IF(db[[#This Row],[STN TG]]="LSN","PCS","")</f>
        <v/>
      </c>
      <c r="AC2823" s="40">
        <f>db[[#This Row],[QTY B]]*IF(db[[#This Row],[QTY TG]]="",1,db[[#This Row],[QTY TG]])*IF(db[[#This Row],[QTY K]]="",1,db[[#This Row],[QTY K]])</f>
        <v>240</v>
      </c>
      <c r="AD2823" s="40" t="str">
        <f>IF(db[[#This Row],[STN K]]="",IF(db[[#This Row],[STN TG]]="",db[[#This Row],[STN B]],db[[#This Row],[STN TG]]),db[[#This Row],[STN K]])</f>
        <v>PCS</v>
      </c>
      <c r="AE2823" s="40"/>
    </row>
    <row r="2824" spans="1:31" x14ac:dyDescent="0.25">
      <c r="A2824" s="78">
        <f t="shared" si="43"/>
        <v>2823</v>
      </c>
      <c r="B2824" s="79" t="str">
        <f>LOWER(SUBSTITUTE(SUBSTITUTE(SUBSTITUTE(SUBSTITUTE(SUBSTITUTE(SUBSTITUTE(SUBSTITUTE(SUBSTITUTE(db[[#This Row],[NB BM]]," ",),".",""),"-",""),"(",""),")",""),"/",""),"""",""),"+",""))</f>
        <v>dispenserjktc119</v>
      </c>
      <c r="C2824" s="79" t="str">
        <f>LOWER(SUBSTITUTE(SUBSTITUTE(SUBSTITUTE(SUBSTITUTE(SUBSTITUTE(SUBSTITUTE(SUBSTITUTE(SUBSTITUTE(SUBSTITUTE(db[[#This Row],[NB NOTA]]," ",),".",""),"-",""),"(",""),")",""),",",""),"/",""),"""",""),"+",""))</f>
        <v>tapecuttertc119jk</v>
      </c>
      <c r="D2824" s="79" t="str">
        <f>LOWER(SUBSTITUTE(SUBSTITUTE(SUBSTITUTE(SUBSTITUTE(SUBSTITUTE(SUBSTITUTE(SUBSTITUTE(SUBSTITUTE(SUBSTITUTE(db[[#This Row],[NB PAJAK]]," ",""),"-",""),"(",""),")",""),".",""),",",""),"/",""),"""",""),"+",""))</f>
        <v>tapecutterjoykotc119</v>
      </c>
      <c r="E2824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dispenserjktc119100pcsartomoro</v>
      </c>
      <c r="F2824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tapecuttertc119jk100pcs</v>
      </c>
      <c r="G2824" s="79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tapecuttertc119jkartomoro</v>
      </c>
      <c r="H2824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tapecuttertc119jk100pcsartomoro</v>
      </c>
      <c r="I2824" s="70" t="s">
        <v>7713</v>
      </c>
      <c r="J2824" s="70" t="s">
        <v>7687</v>
      </c>
      <c r="K2824" s="71" t="s">
        <v>7728</v>
      </c>
      <c r="L2824" s="70" t="s">
        <v>1335</v>
      </c>
      <c r="M2824" s="80" t="e">
        <f>IF(db[[#This Row],[NB NOTA_C]]="","",COUNTIF([2]!B_MSK[concat],db[[#This Row],[NB NOTA_C]]))</f>
        <v>#REF!</v>
      </c>
      <c r="N2824" s="81" t="s">
        <v>7697</v>
      </c>
      <c r="O2824" s="79" t="s">
        <v>1381</v>
      </c>
      <c r="P2824" s="70"/>
      <c r="Q2824" s="79"/>
      <c r="R2824" s="79" t="str">
        <f>IF(db[[#This Row],[QTY/ CTN]]="","",SUBSTITUTE(SUBSTITUTE(SUBSTITUTE(db[[#This Row],[QTY/ CTN]]," ","_",2),"(",""),")","")&amp;"_")</f>
        <v>100 PCS_</v>
      </c>
      <c r="S2824" s="79">
        <f>IF(db[[#This Row],[H_QTY/ CTN]]="","",SEARCH("_",db[[#This Row],[H_QTY/ CTN]]))</f>
        <v>8</v>
      </c>
      <c r="T2824" s="79">
        <f>IF(db[[#This Row],[H_QTY/ CTN]]="","",LEN(db[[#This Row],[H_QTY/ CTN]]))</f>
        <v>8</v>
      </c>
      <c r="U2824" s="78" t="str">
        <f>IF(db[[#This Row],[H_QTY/ CTN]]="","",LEFT(db[[#This Row],[H_QTY/ CTN]],db[[#This Row],[H_1]]-1))</f>
        <v>100 PCS</v>
      </c>
      <c r="V2824" s="78" t="str">
        <f>IF(NOT(db[[#This Row],[H_1]]=db[[#This Row],[H_2]]),MID(db[[#This Row],[H_QTY/ CTN]],db[[#This Row],[H_1]]+1,db[[#This Row],[H_2]]-db[[#This Row],[H_1]]-1),"")</f>
        <v/>
      </c>
      <c r="W2824" s="78" t="str">
        <f>IF(db[[#This Row],[QTY/ CTN B]]="","",LEFT(db[[#This Row],[QTY/ CTN B]],SEARCH(" ",db[[#This Row],[QTY/ CTN B]],1)-1))</f>
        <v>100</v>
      </c>
      <c r="X2824" s="78" t="str">
        <f>IF(db[[#This Row],[QTY/ CTN B]]="","",RIGHT(db[[#This Row],[QTY/ CTN B]],LEN(db[[#This Row],[QTY/ CTN B]])-SEARCH(" ",db[[#This Row],[QTY/ CTN B]],1)))</f>
        <v>PCS</v>
      </c>
      <c r="Y2824" s="78" t="str">
        <f>IF(db[[#This Row],[QTY/ CTN TG]]="",IF(db[[#This Row],[STN TG]]="","",12),LEFT(db[[#This Row],[QTY/ CTN TG]],SEARCH(" ",db[[#This Row],[QTY/ CTN TG]],1)-1))</f>
        <v/>
      </c>
      <c r="Z2824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24" s="78" t="str">
        <f>IF(db[[#This Row],[STN K]]="","",IF(db[[#This Row],[STN TG]]="LSN",12,""))</f>
        <v/>
      </c>
      <c r="AB2824" s="78" t="str">
        <f>IF(db[[#This Row],[STN TG]]="LSN","PCS","")</f>
        <v/>
      </c>
      <c r="AC2824" s="78">
        <f>db[[#This Row],[QTY B]]*IF(db[[#This Row],[QTY TG]]="",1,db[[#This Row],[QTY TG]])*IF(db[[#This Row],[QTY K]]="",1,db[[#This Row],[QTY K]])</f>
        <v>100</v>
      </c>
      <c r="AD2824" s="78" t="str">
        <f>IF(db[[#This Row],[STN K]]="",IF(db[[#This Row],[STN TG]]="",db[[#This Row],[STN B]],db[[#This Row],[STN TG]]),db[[#This Row],[STN K]])</f>
        <v>PCS</v>
      </c>
      <c r="AE2824" s="78"/>
    </row>
    <row r="2825" spans="1:31" x14ac:dyDescent="0.25">
      <c r="A2825" s="40">
        <f t="shared" si="43"/>
        <v>2824</v>
      </c>
      <c r="B2825" s="2" t="str">
        <f>LOWER(SUBSTITUTE(SUBSTITUTE(SUBSTITUTE(SUBSTITUTE(SUBSTITUTE(SUBSTITUTE(SUBSTITUTE(SUBSTITUTE(db[[#This Row],[NB BM]]," ",),".",""),"-",""),"(",""),")",""),"/",""),"""",""),"+",""))</f>
        <v>dispenserjktd09n</v>
      </c>
      <c r="C2825" s="2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D2825" s="2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E282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dispenserjktd09n24pcsartomoro</v>
      </c>
      <c r="F282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tapecuttertd09njk24pcs</v>
      </c>
      <c r="G2825" s="2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tapecuttertd09njkartomoro</v>
      </c>
      <c r="H282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tapecuttertd09njk24pcsartomoro</v>
      </c>
      <c r="I2825" s="2" t="s">
        <v>6306</v>
      </c>
      <c r="J2825" s="2" t="s">
        <v>682</v>
      </c>
      <c r="K2825" s="14" t="s">
        <v>683</v>
      </c>
      <c r="L2825" s="2" t="s">
        <v>1335</v>
      </c>
      <c r="M2825" s="34" t="e">
        <f>IF(db[[#This Row],[NB NOTA_C]]="","",COUNTIF([2]!B_MSK[concat],db[[#This Row],[NB NOTA_C]]))</f>
        <v>#REF!</v>
      </c>
      <c r="N2825" s="14" t="s">
        <v>1346</v>
      </c>
      <c r="O2825" s="2" t="s">
        <v>1409</v>
      </c>
      <c r="P2825" s="2" t="s">
        <v>2427</v>
      </c>
      <c r="R2825" s="2" t="str">
        <f>IF(db[[#This Row],[QTY/ CTN]]="","",SUBSTITUTE(SUBSTITUTE(SUBSTITUTE(db[[#This Row],[QTY/ CTN]]," ","_",2),"(",""),")","")&amp;"_")</f>
        <v>24 PCS_</v>
      </c>
      <c r="S2825" s="2">
        <f>IF(db[[#This Row],[H_QTY/ CTN]]="","",SEARCH("_",db[[#This Row],[H_QTY/ CTN]]))</f>
        <v>7</v>
      </c>
      <c r="T2825" s="2">
        <f>IF(db[[#This Row],[H_QTY/ CTN]]="","",LEN(db[[#This Row],[H_QTY/ CTN]]))</f>
        <v>7</v>
      </c>
      <c r="U2825" s="41" t="str">
        <f>IF(db[[#This Row],[H_QTY/ CTN]]="","",LEFT(db[[#This Row],[H_QTY/ CTN]],db[[#This Row],[H_1]]-1))</f>
        <v>24 PCS</v>
      </c>
      <c r="V2825" s="40" t="str">
        <f>IF(NOT(db[[#This Row],[H_1]]=db[[#This Row],[H_2]]),MID(db[[#This Row],[H_QTY/ CTN]],db[[#This Row],[H_1]]+1,db[[#This Row],[H_2]]-db[[#This Row],[H_1]]-1),"")</f>
        <v/>
      </c>
      <c r="W2825" s="40" t="str">
        <f>IF(db[[#This Row],[QTY/ CTN B]]="","",LEFT(db[[#This Row],[QTY/ CTN B]],SEARCH(" ",db[[#This Row],[QTY/ CTN B]],1)-1))</f>
        <v>24</v>
      </c>
      <c r="X2825" s="40" t="str">
        <f>IF(db[[#This Row],[QTY/ CTN B]]="","",RIGHT(db[[#This Row],[QTY/ CTN B]],LEN(db[[#This Row],[QTY/ CTN B]])-SEARCH(" ",db[[#This Row],[QTY/ CTN B]],1)))</f>
        <v>PCS</v>
      </c>
      <c r="Y2825" s="40" t="str">
        <f>IF(db[[#This Row],[QTY/ CTN TG]]="",IF(db[[#This Row],[STN TG]]="","",12),LEFT(db[[#This Row],[QTY/ CTN TG]],SEARCH(" ",db[[#This Row],[QTY/ CTN TG]],1)-1))</f>
        <v/>
      </c>
      <c r="Z28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25" s="40" t="str">
        <f>IF(db[[#This Row],[STN K]]="","",IF(db[[#This Row],[STN TG]]="LSN",12,""))</f>
        <v/>
      </c>
      <c r="AB2825" s="40" t="str">
        <f>IF(db[[#This Row],[STN TG]]="LSN","PCS","")</f>
        <v/>
      </c>
      <c r="AC2825" s="40">
        <f>db[[#This Row],[QTY B]]*IF(db[[#This Row],[QTY TG]]="",1,db[[#This Row],[QTY TG]])*IF(db[[#This Row],[QTY K]]="",1,db[[#This Row],[QTY K]])</f>
        <v>24</v>
      </c>
      <c r="AD2825" s="40" t="str">
        <f>IF(db[[#This Row],[STN K]]="",IF(db[[#This Row],[STN TG]]="",db[[#This Row],[STN B]],db[[#This Row],[STN TG]]),db[[#This Row],[STN K]])</f>
        <v>PCS</v>
      </c>
      <c r="AE2825" s="40"/>
    </row>
    <row r="2826" spans="1:31" x14ac:dyDescent="0.25">
      <c r="A2826" s="40">
        <f t="shared" si="43"/>
        <v>2825</v>
      </c>
      <c r="B2826" s="5" t="str">
        <f>LOWER(SUBSTITUTE(SUBSTITUTE(SUBSTITUTE(SUBSTITUTE(SUBSTITUTE(SUBSTITUTE(SUBSTITUTE(SUBSTITUTE(db[[#This Row],[NB BM]]," ",),".",""),"-",""),"(",""),")",""),"/",""),"""",""),"+",""))</f>
        <v>dispenserjktd101</v>
      </c>
      <c r="C2826" s="5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D2826" s="5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E28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dispenserjktd10124pcsartomoro</v>
      </c>
      <c r="F28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tapecuttertd101jk24pcs</v>
      </c>
      <c r="G2826" s="5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tapecuttertd101jkartomoro</v>
      </c>
      <c r="H28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tapecuttertd101jk24pcsartomoro</v>
      </c>
      <c r="I2826" s="2" t="s">
        <v>6307</v>
      </c>
      <c r="J2826" s="2" t="s">
        <v>1760</v>
      </c>
      <c r="K2826" s="14" t="s">
        <v>1786</v>
      </c>
      <c r="L2826" s="2" t="s">
        <v>1335</v>
      </c>
      <c r="M2826" s="34" t="e">
        <f>IF(db[[#This Row],[NB NOTA_C]]="","",COUNTIF([2]!B_MSK[concat],db[[#This Row],[NB NOTA_C]]))</f>
        <v>#REF!</v>
      </c>
      <c r="N2826" s="9" t="s">
        <v>1346</v>
      </c>
      <c r="O2826" s="5" t="s">
        <v>1409</v>
      </c>
      <c r="P2826" s="2" t="s">
        <v>2427</v>
      </c>
      <c r="R2826" s="2" t="str">
        <f>IF(db[[#This Row],[QTY/ CTN]]="","",SUBSTITUTE(SUBSTITUTE(SUBSTITUTE(db[[#This Row],[QTY/ CTN]]," ","_",2),"(",""),")","")&amp;"_")</f>
        <v>24 PCS_</v>
      </c>
      <c r="S2826" s="2">
        <f>IF(db[[#This Row],[H_QTY/ CTN]]="","",SEARCH("_",db[[#This Row],[H_QTY/ CTN]]))</f>
        <v>7</v>
      </c>
      <c r="T2826" s="2">
        <f>IF(db[[#This Row],[H_QTY/ CTN]]="","",LEN(db[[#This Row],[H_QTY/ CTN]]))</f>
        <v>7</v>
      </c>
      <c r="U2826" s="41" t="str">
        <f>IF(db[[#This Row],[H_QTY/ CTN]]="","",LEFT(db[[#This Row],[H_QTY/ CTN]],db[[#This Row],[H_1]]-1))</f>
        <v>24 PCS</v>
      </c>
      <c r="V2826" s="40" t="str">
        <f>IF(NOT(db[[#This Row],[H_1]]=db[[#This Row],[H_2]]),MID(db[[#This Row],[H_QTY/ CTN]],db[[#This Row],[H_1]]+1,db[[#This Row],[H_2]]-db[[#This Row],[H_1]]-1),"")</f>
        <v/>
      </c>
      <c r="W2826" s="40" t="str">
        <f>IF(db[[#This Row],[QTY/ CTN B]]="","",LEFT(db[[#This Row],[QTY/ CTN B]],SEARCH(" ",db[[#This Row],[QTY/ CTN B]],1)-1))</f>
        <v>24</v>
      </c>
      <c r="X2826" s="40" t="str">
        <f>IF(db[[#This Row],[QTY/ CTN B]]="","",RIGHT(db[[#This Row],[QTY/ CTN B]],LEN(db[[#This Row],[QTY/ CTN B]])-SEARCH(" ",db[[#This Row],[QTY/ CTN B]],1)))</f>
        <v>PCS</v>
      </c>
      <c r="Y2826" s="40" t="str">
        <f>IF(db[[#This Row],[QTY/ CTN TG]]="",IF(db[[#This Row],[STN TG]]="","",12),LEFT(db[[#This Row],[QTY/ CTN TG]],SEARCH(" ",db[[#This Row],[QTY/ CTN TG]],1)-1))</f>
        <v/>
      </c>
      <c r="Z28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26" s="40" t="str">
        <f>IF(db[[#This Row],[STN K]]="","",IF(db[[#This Row],[STN TG]]="LSN",12,""))</f>
        <v/>
      </c>
      <c r="AB2826" s="40" t="str">
        <f>IF(db[[#This Row],[STN TG]]="LSN","PCS","")</f>
        <v/>
      </c>
      <c r="AC2826" s="40">
        <f>db[[#This Row],[QTY B]]*IF(db[[#This Row],[QTY TG]]="",1,db[[#This Row],[QTY TG]])*IF(db[[#This Row],[QTY K]]="",1,db[[#This Row],[QTY K]])</f>
        <v>24</v>
      </c>
      <c r="AD2826" s="40" t="str">
        <f>IF(db[[#This Row],[STN K]]="",IF(db[[#This Row],[STN TG]]="",db[[#This Row],[STN B]],db[[#This Row],[STN TG]]),db[[#This Row],[STN K]])</f>
        <v>PCS</v>
      </c>
      <c r="AE2826" s="40"/>
    </row>
    <row r="2827" spans="1:31" x14ac:dyDescent="0.25">
      <c r="A2827" s="40">
        <f t="shared" si="43"/>
        <v>2826</v>
      </c>
      <c r="B2827" s="2" t="str">
        <f>LOWER(SUBSTITUTE(SUBSTITUTE(SUBSTITUTE(SUBSTITUTE(SUBSTITUTE(SUBSTITUTE(SUBSTITUTE(SUBSTITUTE(db[[#This Row],[NB BM]]," ",),".",""),"-",""),"(",""),")",""),"/",""),"""",""),"+",""))</f>
        <v>dispenserjktd102</v>
      </c>
      <c r="C2827" s="2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D2827" s="2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E282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dispenserjktd10224pcsartomoro</v>
      </c>
      <c r="F282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tapecuttertd102jk24pcs</v>
      </c>
      <c r="G2827" s="2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tapecuttertd102jkartomoro</v>
      </c>
      <c r="H282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tapecuttertd102jk24pcsartomoro</v>
      </c>
      <c r="I2827" s="2" t="s">
        <v>6308</v>
      </c>
      <c r="J2827" s="2" t="s">
        <v>684</v>
      </c>
      <c r="K2827" s="14" t="s">
        <v>685</v>
      </c>
      <c r="L2827" s="2" t="s">
        <v>1335</v>
      </c>
      <c r="M2827" s="34" t="e">
        <f>IF(db[[#This Row],[NB NOTA_C]]="","",COUNTIF([2]!B_MSK[concat],db[[#This Row],[NB NOTA_C]]))</f>
        <v>#REF!</v>
      </c>
      <c r="N2827" s="14" t="s">
        <v>1346</v>
      </c>
      <c r="O2827" s="2" t="s">
        <v>1409</v>
      </c>
      <c r="P2827" s="2" t="s">
        <v>2427</v>
      </c>
      <c r="Q2827" s="2" t="s">
        <v>4643</v>
      </c>
      <c r="R2827" s="2" t="str">
        <f>IF(db[[#This Row],[QTY/ CTN]]="","",SUBSTITUTE(SUBSTITUTE(SUBSTITUTE(db[[#This Row],[QTY/ CTN]]," ","_",2),"(",""),")","")&amp;"_")</f>
        <v>24 PCS_</v>
      </c>
      <c r="S2827" s="2">
        <f>IF(db[[#This Row],[H_QTY/ CTN]]="","",SEARCH("_",db[[#This Row],[H_QTY/ CTN]]))</f>
        <v>7</v>
      </c>
      <c r="T2827" s="2">
        <f>IF(db[[#This Row],[H_QTY/ CTN]]="","",LEN(db[[#This Row],[H_QTY/ CTN]]))</f>
        <v>7</v>
      </c>
      <c r="U2827" s="41" t="str">
        <f>IF(db[[#This Row],[H_QTY/ CTN]]="","",LEFT(db[[#This Row],[H_QTY/ CTN]],db[[#This Row],[H_1]]-1))</f>
        <v>24 PCS</v>
      </c>
      <c r="V2827" s="40" t="str">
        <f>IF(NOT(db[[#This Row],[H_1]]=db[[#This Row],[H_2]]),MID(db[[#This Row],[H_QTY/ CTN]],db[[#This Row],[H_1]]+1,db[[#This Row],[H_2]]-db[[#This Row],[H_1]]-1),"")</f>
        <v/>
      </c>
      <c r="W2827" s="40" t="str">
        <f>IF(db[[#This Row],[QTY/ CTN B]]="","",LEFT(db[[#This Row],[QTY/ CTN B]],SEARCH(" ",db[[#This Row],[QTY/ CTN B]],1)-1))</f>
        <v>24</v>
      </c>
      <c r="X2827" s="40" t="str">
        <f>IF(db[[#This Row],[QTY/ CTN B]]="","",RIGHT(db[[#This Row],[QTY/ CTN B]],LEN(db[[#This Row],[QTY/ CTN B]])-SEARCH(" ",db[[#This Row],[QTY/ CTN B]],1)))</f>
        <v>PCS</v>
      </c>
      <c r="Y2827" s="40" t="str">
        <f>IF(db[[#This Row],[QTY/ CTN TG]]="",IF(db[[#This Row],[STN TG]]="","",12),LEFT(db[[#This Row],[QTY/ CTN TG]],SEARCH(" ",db[[#This Row],[QTY/ CTN TG]],1)-1))</f>
        <v/>
      </c>
      <c r="Z28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27" s="40" t="str">
        <f>IF(db[[#This Row],[STN K]]="","",IF(db[[#This Row],[STN TG]]="LSN",12,""))</f>
        <v/>
      </c>
      <c r="AB2827" s="40" t="str">
        <f>IF(db[[#This Row],[STN TG]]="LSN","PCS","")</f>
        <v/>
      </c>
      <c r="AC2827" s="40">
        <f>db[[#This Row],[QTY B]]*IF(db[[#This Row],[QTY TG]]="",1,db[[#This Row],[QTY TG]])*IF(db[[#This Row],[QTY K]]="",1,db[[#This Row],[QTY K]])</f>
        <v>24</v>
      </c>
      <c r="AD2827" s="40" t="str">
        <f>IF(db[[#This Row],[STN K]]="",IF(db[[#This Row],[STN TG]]="",db[[#This Row],[STN B]],db[[#This Row],[STN TG]]),db[[#This Row],[STN K]])</f>
        <v>PCS</v>
      </c>
      <c r="AE2827" s="40"/>
    </row>
    <row r="2828" spans="1:31" x14ac:dyDescent="0.25">
      <c r="A2828" s="40">
        <f t="shared" si="43"/>
        <v>2827</v>
      </c>
      <c r="B2828" s="2" t="str">
        <f>LOWER(SUBSTITUTE(SUBSTITUTE(SUBSTITUTE(SUBSTITUTE(SUBSTITUTE(SUBSTITUTE(SUBSTITUTE(SUBSTITUTE(db[[#This Row],[NB BM]]," ",),".",""),"-",""),"(",""),")",""),"/",""),"""",""),"+",""))</f>
        <v>dispenserjktd103</v>
      </c>
      <c r="C2828" s="2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D2828" s="2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E282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dispenserjktd10324pcsartomoro</v>
      </c>
      <c r="F282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tapecuttertd103jk24pcs</v>
      </c>
      <c r="G2828" s="2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tapecuttertd103jkartomoro</v>
      </c>
      <c r="H282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tapecuttertd103jk24pcsartomoro</v>
      </c>
      <c r="I2828" s="2" t="s">
        <v>6309</v>
      </c>
      <c r="J2828" s="2" t="s">
        <v>686</v>
      </c>
      <c r="K2828" s="14" t="s">
        <v>687</v>
      </c>
      <c r="L2828" s="2" t="s">
        <v>1335</v>
      </c>
      <c r="M2828" s="34" t="e">
        <f>IF(db[[#This Row],[NB NOTA_C]]="","",COUNTIF([2]!B_MSK[concat],db[[#This Row],[NB NOTA_C]]))</f>
        <v>#REF!</v>
      </c>
      <c r="N2828" s="14" t="s">
        <v>1346</v>
      </c>
      <c r="O2828" s="2" t="s">
        <v>1409</v>
      </c>
      <c r="P2828" s="2" t="s">
        <v>2427</v>
      </c>
      <c r="Q2828" s="2" t="s">
        <v>5430</v>
      </c>
      <c r="R2828" s="2" t="str">
        <f>IF(db[[#This Row],[QTY/ CTN]]="","",SUBSTITUTE(SUBSTITUTE(SUBSTITUTE(db[[#This Row],[QTY/ CTN]]," ","_",2),"(",""),")","")&amp;"_")</f>
        <v>24 PCS_</v>
      </c>
      <c r="S2828" s="2">
        <f>IF(db[[#This Row],[H_QTY/ CTN]]="","",SEARCH("_",db[[#This Row],[H_QTY/ CTN]]))</f>
        <v>7</v>
      </c>
      <c r="T2828" s="2">
        <f>IF(db[[#This Row],[H_QTY/ CTN]]="","",LEN(db[[#This Row],[H_QTY/ CTN]]))</f>
        <v>7</v>
      </c>
      <c r="U2828" s="41" t="str">
        <f>IF(db[[#This Row],[H_QTY/ CTN]]="","",LEFT(db[[#This Row],[H_QTY/ CTN]],db[[#This Row],[H_1]]-1))</f>
        <v>24 PCS</v>
      </c>
      <c r="V2828" s="40" t="str">
        <f>IF(NOT(db[[#This Row],[H_1]]=db[[#This Row],[H_2]]),MID(db[[#This Row],[H_QTY/ CTN]],db[[#This Row],[H_1]]+1,db[[#This Row],[H_2]]-db[[#This Row],[H_1]]-1),"")</f>
        <v/>
      </c>
      <c r="W2828" s="40" t="str">
        <f>IF(db[[#This Row],[QTY/ CTN B]]="","",LEFT(db[[#This Row],[QTY/ CTN B]],SEARCH(" ",db[[#This Row],[QTY/ CTN B]],1)-1))</f>
        <v>24</v>
      </c>
      <c r="X2828" s="40" t="str">
        <f>IF(db[[#This Row],[QTY/ CTN B]]="","",RIGHT(db[[#This Row],[QTY/ CTN B]],LEN(db[[#This Row],[QTY/ CTN B]])-SEARCH(" ",db[[#This Row],[QTY/ CTN B]],1)))</f>
        <v>PCS</v>
      </c>
      <c r="Y2828" s="40" t="str">
        <f>IF(db[[#This Row],[QTY/ CTN TG]]="",IF(db[[#This Row],[STN TG]]="","",12),LEFT(db[[#This Row],[QTY/ CTN TG]],SEARCH(" ",db[[#This Row],[QTY/ CTN TG]],1)-1))</f>
        <v/>
      </c>
      <c r="Z28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28" s="40" t="str">
        <f>IF(db[[#This Row],[STN K]]="","",IF(db[[#This Row],[STN TG]]="LSN",12,""))</f>
        <v/>
      </c>
      <c r="AB2828" s="40" t="str">
        <f>IF(db[[#This Row],[STN TG]]="LSN","PCS","")</f>
        <v/>
      </c>
      <c r="AC2828" s="40">
        <f>db[[#This Row],[QTY B]]*IF(db[[#This Row],[QTY TG]]="",1,db[[#This Row],[QTY TG]])*IF(db[[#This Row],[QTY K]]="",1,db[[#This Row],[QTY K]])</f>
        <v>24</v>
      </c>
      <c r="AD2828" s="40" t="str">
        <f>IF(db[[#This Row],[STN K]]="",IF(db[[#This Row],[STN TG]]="",db[[#This Row],[STN B]],db[[#This Row],[STN TG]]),db[[#This Row],[STN K]])</f>
        <v>PCS</v>
      </c>
      <c r="AE2828" s="40"/>
    </row>
    <row r="2829" spans="1:31" x14ac:dyDescent="0.25">
      <c r="A2829" s="40">
        <f t="shared" si="43"/>
        <v>2828</v>
      </c>
      <c r="B2829" s="6" t="str">
        <f>LOWER(SUBSTITUTE(SUBSTITUTE(SUBSTITUTE(SUBSTITUTE(SUBSTITUTE(SUBSTITUTE(SUBSTITUTE(SUBSTITUTE(db[[#This Row],[NB BM]]," ",),".",""),"-",""),"(",""),")",""),"/",""),"""",""),"+",""))</f>
        <v>dispenserjktd2</v>
      </c>
      <c r="C2829" s="6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D2829" s="6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E2829" s="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dispenserjktd296pcsartomoro</v>
      </c>
      <c r="F2829" s="6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tapecuttertd2jk96pcs</v>
      </c>
      <c r="G2829" s="6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tapecuttertd2jkartomoro</v>
      </c>
      <c r="H2829" s="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tapecuttertd2jk96pcsartomoro</v>
      </c>
      <c r="I2829" s="6" t="s">
        <v>6310</v>
      </c>
      <c r="J2829" s="6" t="s">
        <v>688</v>
      </c>
      <c r="K2829" s="14" t="s">
        <v>689</v>
      </c>
      <c r="L2829" s="2" t="s">
        <v>1335</v>
      </c>
      <c r="M2829" s="34" t="e">
        <f>IF(db[[#This Row],[NB NOTA_C]]="","",COUNTIF([2]!B_MSK[concat],db[[#This Row],[NB NOTA_C]]))</f>
        <v>#REF!</v>
      </c>
      <c r="N2829" s="14" t="s">
        <v>1346</v>
      </c>
      <c r="O2829" s="2" t="s">
        <v>1388</v>
      </c>
      <c r="P2829" s="2" t="s">
        <v>2427</v>
      </c>
      <c r="R2829" s="2" t="str">
        <f>IF(db[[#This Row],[QTY/ CTN]]="","",SUBSTITUTE(SUBSTITUTE(SUBSTITUTE(db[[#This Row],[QTY/ CTN]]," ","_",2),"(",""),")","")&amp;"_")</f>
        <v>96 PCS_</v>
      </c>
      <c r="S2829" s="2">
        <f>IF(db[[#This Row],[H_QTY/ CTN]]="","",SEARCH("_",db[[#This Row],[H_QTY/ CTN]]))</f>
        <v>7</v>
      </c>
      <c r="T2829" s="2">
        <f>IF(db[[#This Row],[H_QTY/ CTN]]="","",LEN(db[[#This Row],[H_QTY/ CTN]]))</f>
        <v>7</v>
      </c>
      <c r="U2829" s="41" t="str">
        <f>IF(db[[#This Row],[H_QTY/ CTN]]="","",LEFT(db[[#This Row],[H_QTY/ CTN]],db[[#This Row],[H_1]]-1))</f>
        <v>96 PCS</v>
      </c>
      <c r="V2829" s="40" t="str">
        <f>IF(NOT(db[[#This Row],[H_1]]=db[[#This Row],[H_2]]),MID(db[[#This Row],[H_QTY/ CTN]],db[[#This Row],[H_1]]+1,db[[#This Row],[H_2]]-db[[#This Row],[H_1]]-1),"")</f>
        <v/>
      </c>
      <c r="W2829" s="40" t="str">
        <f>IF(db[[#This Row],[QTY/ CTN B]]="","",LEFT(db[[#This Row],[QTY/ CTN B]],SEARCH(" ",db[[#This Row],[QTY/ CTN B]],1)-1))</f>
        <v>96</v>
      </c>
      <c r="X2829" s="40" t="str">
        <f>IF(db[[#This Row],[QTY/ CTN B]]="","",RIGHT(db[[#This Row],[QTY/ CTN B]],LEN(db[[#This Row],[QTY/ CTN B]])-SEARCH(" ",db[[#This Row],[QTY/ CTN B]],1)))</f>
        <v>PCS</v>
      </c>
      <c r="Y2829" s="40" t="str">
        <f>IF(db[[#This Row],[QTY/ CTN TG]]="",IF(db[[#This Row],[STN TG]]="","",12),LEFT(db[[#This Row],[QTY/ CTN TG]],SEARCH(" ",db[[#This Row],[QTY/ CTN TG]],1)-1))</f>
        <v/>
      </c>
      <c r="Z28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29" s="40" t="str">
        <f>IF(db[[#This Row],[STN K]]="","",IF(db[[#This Row],[STN TG]]="LSN",12,""))</f>
        <v/>
      </c>
      <c r="AB2829" s="40" t="str">
        <f>IF(db[[#This Row],[STN TG]]="LSN","PCS","")</f>
        <v/>
      </c>
      <c r="AC2829" s="40">
        <f>db[[#This Row],[QTY B]]*IF(db[[#This Row],[QTY TG]]="",1,db[[#This Row],[QTY TG]])*IF(db[[#This Row],[QTY K]]="",1,db[[#This Row],[QTY K]])</f>
        <v>96</v>
      </c>
      <c r="AD2829" s="40" t="str">
        <f>IF(db[[#This Row],[STN K]]="",IF(db[[#This Row],[STN TG]]="",db[[#This Row],[STN B]],db[[#This Row],[STN TG]]),db[[#This Row],[STN K]])</f>
        <v>PCS</v>
      </c>
      <c r="AE2829" s="40"/>
    </row>
    <row r="2830" spans="1:31" x14ac:dyDescent="0.25">
      <c r="A2830" s="40">
        <f t="shared" si="43"/>
        <v>2829</v>
      </c>
      <c r="B2830" s="5" t="str">
        <f>LOWER(SUBSTITUTE(SUBSTITUTE(SUBSTITUTE(SUBSTITUTE(SUBSTITUTE(SUBSTITUTE(SUBSTITUTE(SUBSTITUTE(db[[#This Row],[NB BM]]," ",),".",""),"-",""),"(",""),")",""),"/",""),"""",""),"+",""))</f>
        <v>dispenserjktd2hhandle</v>
      </c>
      <c r="C2830" s="5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D2830" s="5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E283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dispenserjktd2hhandle24pcsartomoro</v>
      </c>
      <c r="F283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tapecuttertd2hjk24pcs</v>
      </c>
      <c r="G2830" s="5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tapecuttertd2hjkartomoro</v>
      </c>
      <c r="H283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tapecuttertd2hjk24pcsartomoro</v>
      </c>
      <c r="I2830" s="2" t="s">
        <v>6311</v>
      </c>
      <c r="J2830" s="2" t="s">
        <v>1802</v>
      </c>
      <c r="K2830" s="14" t="s">
        <v>691</v>
      </c>
      <c r="L2830" s="2" t="s">
        <v>1335</v>
      </c>
      <c r="M2830" s="34" t="e">
        <f>IF(db[[#This Row],[NB NOTA_C]]="","",COUNTIF([2]!B_MSK[concat],db[[#This Row],[NB NOTA_C]]))</f>
        <v>#REF!</v>
      </c>
      <c r="N2830" s="9" t="s">
        <v>1346</v>
      </c>
      <c r="O2830" s="5" t="s">
        <v>1409</v>
      </c>
      <c r="P2830" s="2" t="s">
        <v>2427</v>
      </c>
      <c r="Q2830" s="2" t="s">
        <v>7744</v>
      </c>
      <c r="R2830" s="2" t="str">
        <f>IF(db[[#This Row],[QTY/ CTN]]="","",SUBSTITUTE(SUBSTITUTE(SUBSTITUTE(db[[#This Row],[QTY/ CTN]]," ","_",2),"(",""),")","")&amp;"_")</f>
        <v>24 PCS_</v>
      </c>
      <c r="S2830" s="2">
        <f>IF(db[[#This Row],[H_QTY/ CTN]]="","",SEARCH("_",db[[#This Row],[H_QTY/ CTN]]))</f>
        <v>7</v>
      </c>
      <c r="T2830" s="2">
        <f>IF(db[[#This Row],[H_QTY/ CTN]]="","",LEN(db[[#This Row],[H_QTY/ CTN]]))</f>
        <v>7</v>
      </c>
      <c r="U2830" s="41" t="str">
        <f>IF(db[[#This Row],[H_QTY/ CTN]]="","",LEFT(db[[#This Row],[H_QTY/ CTN]],db[[#This Row],[H_1]]-1))</f>
        <v>24 PCS</v>
      </c>
      <c r="V2830" s="40" t="str">
        <f>IF(NOT(db[[#This Row],[H_1]]=db[[#This Row],[H_2]]),MID(db[[#This Row],[H_QTY/ CTN]],db[[#This Row],[H_1]]+1,db[[#This Row],[H_2]]-db[[#This Row],[H_1]]-1),"")</f>
        <v/>
      </c>
      <c r="W2830" s="40" t="str">
        <f>IF(db[[#This Row],[QTY/ CTN B]]="","",LEFT(db[[#This Row],[QTY/ CTN B]],SEARCH(" ",db[[#This Row],[QTY/ CTN B]],1)-1))</f>
        <v>24</v>
      </c>
      <c r="X2830" s="40" t="str">
        <f>IF(db[[#This Row],[QTY/ CTN B]]="","",RIGHT(db[[#This Row],[QTY/ CTN B]],LEN(db[[#This Row],[QTY/ CTN B]])-SEARCH(" ",db[[#This Row],[QTY/ CTN B]],1)))</f>
        <v>PCS</v>
      </c>
      <c r="Y2830" s="40" t="str">
        <f>IF(db[[#This Row],[QTY/ CTN TG]]="",IF(db[[#This Row],[STN TG]]="","",12),LEFT(db[[#This Row],[QTY/ CTN TG]],SEARCH(" ",db[[#This Row],[QTY/ CTN TG]],1)-1))</f>
        <v/>
      </c>
      <c r="Z28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30" s="40" t="str">
        <f>IF(db[[#This Row],[STN K]]="","",IF(db[[#This Row],[STN TG]]="LSN",12,""))</f>
        <v/>
      </c>
      <c r="AB2830" s="40" t="str">
        <f>IF(db[[#This Row],[STN TG]]="LSN","PCS","")</f>
        <v/>
      </c>
      <c r="AC2830" s="40">
        <f>db[[#This Row],[QTY B]]*IF(db[[#This Row],[QTY TG]]="",1,db[[#This Row],[QTY TG]])*IF(db[[#This Row],[QTY K]]="",1,db[[#This Row],[QTY K]])</f>
        <v>24</v>
      </c>
      <c r="AD2830" s="40" t="str">
        <f>IF(db[[#This Row],[STN K]]="",IF(db[[#This Row],[STN TG]]="",db[[#This Row],[STN B]],db[[#This Row],[STN TG]]),db[[#This Row],[STN K]])</f>
        <v>PCS</v>
      </c>
      <c r="AE2830" s="40"/>
    </row>
    <row r="2831" spans="1:31" x14ac:dyDescent="0.25">
      <c r="A2831" s="40">
        <f t="shared" si="43"/>
        <v>2830</v>
      </c>
      <c r="B2831" s="2" t="str">
        <f>LOWER(SUBSTITUTE(SUBSTITUTE(SUBSTITUTE(SUBSTITUTE(SUBSTITUTE(SUBSTITUTE(SUBSTITUTE(SUBSTITUTE(db[[#This Row],[NB BM]]," ",),".",""),"-",""),"(",""),")",""),"/",""),"""",""),"+",""))</f>
        <v>dispenserjktd2h</v>
      </c>
      <c r="C2831" s="2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D2831" s="2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E283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dispenserjktd2h24pcsartomoro</v>
      </c>
      <c r="F283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tapecuttertd2hjk24pcs</v>
      </c>
      <c r="G2831" s="2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tapecuttertd2hjkartomoro</v>
      </c>
      <c r="H283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tapecuttertd2hjk24pcsartomoro</v>
      </c>
      <c r="I2831" s="2" t="s">
        <v>6312</v>
      </c>
      <c r="J2831" s="2" t="s">
        <v>690</v>
      </c>
      <c r="K2831" s="1" t="s">
        <v>691</v>
      </c>
      <c r="L2831" s="2" t="s">
        <v>1335</v>
      </c>
      <c r="M2831" s="34" t="e">
        <f>IF(db[[#This Row],[NB NOTA_C]]="","",COUNTIF([2]!B_MSK[concat],db[[#This Row],[NB NOTA_C]]))</f>
        <v>#REF!</v>
      </c>
      <c r="N2831" s="14" t="s">
        <v>1346</v>
      </c>
      <c r="O2831" s="2" t="s">
        <v>1409</v>
      </c>
      <c r="P2831" s="2" t="s">
        <v>2427</v>
      </c>
      <c r="R2831" s="2" t="str">
        <f>IF(db[[#This Row],[QTY/ CTN]]="","",SUBSTITUTE(SUBSTITUTE(SUBSTITUTE(db[[#This Row],[QTY/ CTN]]," ","_",2),"(",""),")","")&amp;"_")</f>
        <v>24 PCS_</v>
      </c>
      <c r="S2831" s="2">
        <f>IF(db[[#This Row],[H_QTY/ CTN]]="","",SEARCH("_",db[[#This Row],[H_QTY/ CTN]]))</f>
        <v>7</v>
      </c>
      <c r="T2831" s="2">
        <f>IF(db[[#This Row],[H_QTY/ CTN]]="","",LEN(db[[#This Row],[H_QTY/ CTN]]))</f>
        <v>7</v>
      </c>
      <c r="U2831" s="41" t="str">
        <f>IF(db[[#This Row],[H_QTY/ CTN]]="","",LEFT(db[[#This Row],[H_QTY/ CTN]],db[[#This Row],[H_1]]-1))</f>
        <v>24 PCS</v>
      </c>
      <c r="V2831" s="40" t="str">
        <f>IF(NOT(db[[#This Row],[H_1]]=db[[#This Row],[H_2]]),MID(db[[#This Row],[H_QTY/ CTN]],db[[#This Row],[H_1]]+1,db[[#This Row],[H_2]]-db[[#This Row],[H_1]]-1),"")</f>
        <v/>
      </c>
      <c r="W2831" s="40" t="str">
        <f>IF(db[[#This Row],[QTY/ CTN B]]="","",LEFT(db[[#This Row],[QTY/ CTN B]],SEARCH(" ",db[[#This Row],[QTY/ CTN B]],1)-1))</f>
        <v>24</v>
      </c>
      <c r="X2831" s="40" t="str">
        <f>IF(db[[#This Row],[QTY/ CTN B]]="","",RIGHT(db[[#This Row],[QTY/ CTN B]],LEN(db[[#This Row],[QTY/ CTN B]])-SEARCH(" ",db[[#This Row],[QTY/ CTN B]],1)))</f>
        <v>PCS</v>
      </c>
      <c r="Y2831" s="40" t="str">
        <f>IF(db[[#This Row],[QTY/ CTN TG]]="",IF(db[[#This Row],[STN TG]]="","",12),LEFT(db[[#This Row],[QTY/ CTN TG]],SEARCH(" ",db[[#This Row],[QTY/ CTN TG]],1)-1))</f>
        <v/>
      </c>
      <c r="Z28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31" s="40" t="str">
        <f>IF(db[[#This Row],[STN K]]="","",IF(db[[#This Row],[STN TG]]="LSN",12,""))</f>
        <v/>
      </c>
      <c r="AB2831" s="40" t="str">
        <f>IF(db[[#This Row],[STN TG]]="LSN","PCS","")</f>
        <v/>
      </c>
      <c r="AC2831" s="40">
        <f>db[[#This Row],[QTY B]]*IF(db[[#This Row],[QTY TG]]="",1,db[[#This Row],[QTY TG]])*IF(db[[#This Row],[QTY K]]="",1,db[[#This Row],[QTY K]])</f>
        <v>24</v>
      </c>
      <c r="AD2831" s="40" t="str">
        <f>IF(db[[#This Row],[STN K]]="",IF(db[[#This Row],[STN TG]]="",db[[#This Row],[STN B]],db[[#This Row],[STN TG]]),db[[#This Row],[STN K]])</f>
        <v>PCS</v>
      </c>
      <c r="AE2831" s="40"/>
    </row>
    <row r="2832" spans="1:31" x14ac:dyDescent="0.25">
      <c r="A2832" s="40">
        <f t="shared" si="43"/>
        <v>2831</v>
      </c>
      <c r="B2832" s="2" t="str">
        <f>LOWER(SUBSTITUTE(SUBSTITUTE(SUBSTITUTE(SUBSTITUTE(SUBSTITUTE(SUBSTITUTE(SUBSTITUTE(SUBSTITUTE(db[[#This Row],[NB BM]]," ",),".",""),"-",""),"(",""),")",""),"/",""),"""",""),"+",""))</f>
        <v>dispenserjktd2s</v>
      </c>
      <c r="C2832" s="2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D2832" s="2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E283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dispenserjktd2s100pcsartomoro</v>
      </c>
      <c r="F283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tapecuttertd2sjk100pcs</v>
      </c>
      <c r="G2832" s="2" t="str">
        <f>db[[#This Row],[NB NOTA_C]]&amp;LOWER(SUBSTITUTE(SUBSTITUTE(SUBSTITUTE(SUBSTITUTE(SUBSTITUTE(SUBSTITUTE(SUBSTITUTE(SUBSTITUTE(SUBSTITUTE(db[[#This Row],[FAKTUR]]," ",),".",""),"-",""),"(",""),")",""),",",""),"/",""),"""",""),"+",""))</f>
        <v>tapecuttertd2sjkartomoro</v>
      </c>
      <c r="H283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tapecuttertd2sjk100pcsartomoro</v>
      </c>
      <c r="I2832" s="2" t="s">
        <v>6313</v>
      </c>
      <c r="J2832" s="2" t="s">
        <v>692</v>
      </c>
      <c r="K2832" s="14" t="s">
        <v>693</v>
      </c>
      <c r="L2832" s="2" t="s">
        <v>1335</v>
      </c>
      <c r="M2832" s="34" t="e">
        <f>IF(db[[#This Row],[NB NOTA_C]]="","",COUNTIF([2]!B_MSK[concat],db[[#This Row],[NB NOTA_C]]))</f>
        <v>#REF!</v>
      </c>
      <c r="N2832" s="14" t="s">
        <v>1346</v>
      </c>
      <c r="O2832" s="2" t="s">
        <v>1381</v>
      </c>
      <c r="P2832" s="2" t="s">
        <v>2427</v>
      </c>
      <c r="Q2832" s="2" t="s">
        <v>7747</v>
      </c>
      <c r="R2832" s="2" t="str">
        <f>IF(db[[#This Row],[QTY/ CTN]]="","",SUBSTITUTE(SUBSTITUTE(SUBSTITUTE(db[[#This Row],[QTY/ CTN]]," ","_",2),"(",""),")","")&amp;"_")</f>
        <v>100 PCS_</v>
      </c>
      <c r="S2832" s="2">
        <f>IF(db[[#This Row],[H_QTY/ CTN]]="","",SEARCH("_",db[[#This Row],[H_QTY/ CTN]]))</f>
        <v>8</v>
      </c>
      <c r="T2832" s="2">
        <f>IF(db[[#This Row],[H_QTY/ CTN]]="","",LEN(db[[#This Row],[H_QTY/ CTN]]))</f>
        <v>8</v>
      </c>
      <c r="U2832" s="41" t="str">
        <f>IF(db[[#This Row],[H_QTY/ CTN]]="","",LEFT(db[[#This Row],[H_QTY/ CTN]],db[[#This Row],[H_1]]-1))</f>
        <v>100 PCS</v>
      </c>
      <c r="V2832" s="40" t="str">
        <f>IF(NOT(db[[#This Row],[H_1]]=db[[#This Row],[H_2]]),MID(db[[#This Row],[H_QTY/ CTN]],db[[#This Row],[H_1]]+1,db[[#This Row],[H_2]]-db[[#This Row],[H_1]]-1),"")</f>
        <v/>
      </c>
      <c r="W2832" s="40" t="str">
        <f>IF(db[[#This Row],[QTY/ CTN B]]="","",LEFT(db[[#This Row],[QTY/ CTN B]],SEARCH(" ",db[[#This Row],[QTY/ CTN B]],1)-1))</f>
        <v>100</v>
      </c>
      <c r="X2832" s="40" t="str">
        <f>IF(db[[#This Row],[QTY/ CTN B]]="","",RIGHT(db[[#This Row],[QTY/ CTN B]],LEN(db[[#This Row],[QTY/ CTN B]])-SEARCH(" ",db[[#This Row],[QTY/ CTN B]],1)))</f>
        <v>PCS</v>
      </c>
      <c r="Y2832" s="40" t="str">
        <f>IF(db[[#This Row],[QTY/ CTN TG]]="",IF(db[[#This Row],[STN TG]]="","",12),LEFT(db[[#This Row],[QTY/ CTN TG]],SEARCH(" ",db[[#This Row],[QTY/ CTN TG]],1)-1))</f>
        <v/>
      </c>
      <c r="Z28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32" s="40" t="str">
        <f>IF(db[[#This Row],[STN K]]="","",IF(db[[#This Row],[STN TG]]="LSN",12,""))</f>
        <v/>
      </c>
      <c r="AB2832" s="40" t="str">
        <f>IF(db[[#This Row],[STN TG]]="LSN","PCS","")</f>
        <v/>
      </c>
      <c r="AC2832" s="40">
        <f>db[[#This Row],[QTY B]]*IF(db[[#This Row],[QTY TG]]="",1,db[[#This Row],[QTY TG]])*IF(db[[#This Row],[QTY K]]="",1,db[[#This Row],[QTY K]])</f>
        <v>100</v>
      </c>
      <c r="AD2832" s="40" t="str">
        <f>IF(db[[#This Row],[STN K]]="",IF(db[[#This Row],[STN TG]]="",db[[#This Row],[STN B]],db[[#This Row],[STN TG]]),db[[#This Row],[STN K]])</f>
        <v>PCS</v>
      </c>
      <c r="AE2832" s="40"/>
    </row>
    <row r="2833" spans="1:31" x14ac:dyDescent="0.25">
      <c r="A2833" s="40">
        <f t="shared" si="43"/>
        <v>2832</v>
      </c>
      <c r="B2833" s="5" t="str">
        <f>LOWER(SUBSTITUTE(SUBSTITUTE(SUBSTITUTE(SUBSTITUTE(SUBSTITUTE(SUBSTITUTE(SUBSTITUTE(SUBSTITUTE(db[[#This Row],[NB BM]]," ",),".",""),"-",""),"(",""),")",""),"/",""),"""",""),"+",""))</f>
        <v>tapedispenser801biru</v>
      </c>
      <c r="C2833" s="5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D2833" s="5" t="str">
        <f>LOWER(SUBSTITUTE(SUBSTITUTE(SUBSTITUTE(SUBSTITUTE(SUBSTITUTE(SUBSTITUTE(SUBSTITUTE(SUBSTITUTE(SUBSTITUTE(db[[#This Row],[NB PAJAK]]," ",""),"-",""),"(",""),")",""),".",""),",",""),"/",""),"""",""),"+",""))</f>
        <v/>
      </c>
      <c r="E28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tapedispenser801biru24pcsuntana</v>
      </c>
      <c r="F28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tapedispenser801biru24pcs</v>
      </c>
      <c r="G2833" s="5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tapedispenser801biruuntana</v>
      </c>
      <c r="H28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tapedispenser801biru24pcsuntana</v>
      </c>
      <c r="I2833" s="2" t="s">
        <v>982</v>
      </c>
      <c r="J2833" s="2" t="s">
        <v>1265</v>
      </c>
      <c r="K2833" s="14"/>
      <c r="L2833" s="2" t="s">
        <v>1336</v>
      </c>
      <c r="M2833" s="34" t="e">
        <f>IF(db[[#This Row],[NB NOTA_C]]="","",COUNTIF([2]!B_MSK[concat],db[[#This Row],[NB NOTA_C]]))</f>
        <v>#REF!</v>
      </c>
      <c r="N2833" s="14" t="s">
        <v>1374</v>
      </c>
      <c r="O2833" s="2" t="s">
        <v>1409</v>
      </c>
      <c r="P2833" s="2" t="s">
        <v>2427</v>
      </c>
      <c r="R2833" s="2" t="str">
        <f>IF(db[[#This Row],[QTY/ CTN]]="","",SUBSTITUTE(SUBSTITUTE(SUBSTITUTE(db[[#This Row],[QTY/ CTN]]," ","_",2),"(",""),")","")&amp;"_")</f>
        <v>24 PCS_</v>
      </c>
      <c r="S2833" s="2">
        <f>IF(db[[#This Row],[H_QTY/ CTN]]="","",SEARCH("_",db[[#This Row],[H_QTY/ CTN]]))</f>
        <v>7</v>
      </c>
      <c r="T2833" s="2">
        <f>IF(db[[#This Row],[H_QTY/ CTN]]="","",LEN(db[[#This Row],[H_QTY/ CTN]]))</f>
        <v>7</v>
      </c>
      <c r="U2833" s="41" t="str">
        <f>IF(db[[#This Row],[H_QTY/ CTN]]="","",LEFT(db[[#This Row],[H_QTY/ CTN]],db[[#This Row],[H_1]]-1))</f>
        <v>24 PCS</v>
      </c>
      <c r="V2833" s="40" t="str">
        <f>IF(NOT(db[[#This Row],[H_1]]=db[[#This Row],[H_2]]),MID(db[[#This Row],[H_QTY/ CTN]],db[[#This Row],[H_1]]+1,db[[#This Row],[H_2]]-db[[#This Row],[H_1]]-1),"")</f>
        <v/>
      </c>
      <c r="W2833" s="40" t="str">
        <f>IF(db[[#This Row],[QTY/ CTN B]]="","",LEFT(db[[#This Row],[QTY/ CTN B]],SEARCH(" ",db[[#This Row],[QTY/ CTN B]],1)-1))</f>
        <v>24</v>
      </c>
      <c r="X2833" s="40" t="str">
        <f>IF(db[[#This Row],[QTY/ CTN B]]="","",RIGHT(db[[#This Row],[QTY/ CTN B]],LEN(db[[#This Row],[QTY/ CTN B]])-SEARCH(" ",db[[#This Row],[QTY/ CTN B]],1)))</f>
        <v>PCS</v>
      </c>
      <c r="Y2833" s="40" t="str">
        <f>IF(db[[#This Row],[QTY/ CTN TG]]="",IF(db[[#This Row],[STN TG]]="","",12),LEFT(db[[#This Row],[QTY/ CTN TG]],SEARCH(" ",db[[#This Row],[QTY/ CTN TG]],1)-1))</f>
        <v/>
      </c>
      <c r="Z28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33" s="40" t="str">
        <f>IF(db[[#This Row],[STN K]]="","",IF(db[[#This Row],[STN TG]]="LSN",12,""))</f>
        <v/>
      </c>
      <c r="AB2833" s="40" t="str">
        <f>IF(db[[#This Row],[STN TG]]="LSN","PCS","")</f>
        <v/>
      </c>
      <c r="AC2833" s="40">
        <f>db[[#This Row],[QTY B]]*IF(db[[#This Row],[QTY TG]]="",1,db[[#This Row],[QTY TG]])*IF(db[[#This Row],[QTY K]]="",1,db[[#This Row],[QTY K]])</f>
        <v>24</v>
      </c>
      <c r="AD2833" s="40" t="str">
        <f>IF(db[[#This Row],[STN K]]="",IF(db[[#This Row],[STN TG]]="",db[[#This Row],[STN B]],db[[#This Row],[STN TG]]),db[[#This Row],[STN K]])</f>
        <v>PCS</v>
      </c>
      <c r="AE2833" s="40"/>
    </row>
    <row r="2834" spans="1:31" x14ac:dyDescent="0.25">
      <c r="A2834" s="40">
        <f t="shared" si="43"/>
        <v>2833</v>
      </c>
      <c r="B2834" s="5" t="str">
        <f>LOWER(SUBSTITUTE(SUBSTITUTE(SUBSTITUTE(SUBSTITUTE(SUBSTITUTE(SUBSTITUTE(SUBSTITUTE(SUBSTITUTE(db[[#This Row],[NB BM]]," ",),".",""),"-",""),"(",""),")",""),"/",""),"""",""),"+",""))</f>
        <v>tapedispenser801hijau</v>
      </c>
      <c r="C2834" s="5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D2834" s="5" t="str">
        <f>LOWER(SUBSTITUTE(SUBSTITUTE(SUBSTITUTE(SUBSTITUTE(SUBSTITUTE(SUBSTITUTE(SUBSTITUTE(SUBSTITUTE(SUBSTITUTE(db[[#This Row],[NB PAJAK]]," ",""),"-",""),"(",""),")",""),".",""),",",""),"/",""),"""",""),"+",""))</f>
        <v/>
      </c>
      <c r="E283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tapedispenser801hijau24pcsuntana</v>
      </c>
      <c r="F283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tapedispenser801hijau24pcs</v>
      </c>
      <c r="G2834" s="5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tapedispenser801hijauuntana</v>
      </c>
      <c r="H283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tapedispenser801hijau24pcsuntana</v>
      </c>
      <c r="I2834" s="2" t="s">
        <v>983</v>
      </c>
      <c r="J2834" s="2" t="s">
        <v>1266</v>
      </c>
      <c r="K2834" s="14"/>
      <c r="L2834" s="2" t="s">
        <v>1336</v>
      </c>
      <c r="M2834" s="34" t="e">
        <f>IF(db[[#This Row],[NB NOTA_C]]="","",COUNTIF([2]!B_MSK[concat],db[[#This Row],[NB NOTA_C]]))</f>
        <v>#REF!</v>
      </c>
      <c r="N2834" s="14" t="s">
        <v>1374</v>
      </c>
      <c r="O2834" s="2" t="s">
        <v>1409</v>
      </c>
      <c r="P2834" s="2" t="s">
        <v>2427</v>
      </c>
      <c r="R2834" s="2" t="str">
        <f>IF(db[[#This Row],[QTY/ CTN]]="","",SUBSTITUTE(SUBSTITUTE(SUBSTITUTE(db[[#This Row],[QTY/ CTN]]," ","_",2),"(",""),")","")&amp;"_")</f>
        <v>24 PCS_</v>
      </c>
      <c r="S2834" s="2">
        <f>IF(db[[#This Row],[H_QTY/ CTN]]="","",SEARCH("_",db[[#This Row],[H_QTY/ CTN]]))</f>
        <v>7</v>
      </c>
      <c r="T2834" s="2">
        <f>IF(db[[#This Row],[H_QTY/ CTN]]="","",LEN(db[[#This Row],[H_QTY/ CTN]]))</f>
        <v>7</v>
      </c>
      <c r="U2834" s="41" t="str">
        <f>IF(db[[#This Row],[H_QTY/ CTN]]="","",LEFT(db[[#This Row],[H_QTY/ CTN]],db[[#This Row],[H_1]]-1))</f>
        <v>24 PCS</v>
      </c>
      <c r="V2834" s="40" t="str">
        <f>IF(NOT(db[[#This Row],[H_1]]=db[[#This Row],[H_2]]),MID(db[[#This Row],[H_QTY/ CTN]],db[[#This Row],[H_1]]+1,db[[#This Row],[H_2]]-db[[#This Row],[H_1]]-1),"")</f>
        <v/>
      </c>
      <c r="W2834" s="40" t="str">
        <f>IF(db[[#This Row],[QTY/ CTN B]]="","",LEFT(db[[#This Row],[QTY/ CTN B]],SEARCH(" ",db[[#This Row],[QTY/ CTN B]],1)-1))</f>
        <v>24</v>
      </c>
      <c r="X2834" s="40" t="str">
        <f>IF(db[[#This Row],[QTY/ CTN B]]="","",RIGHT(db[[#This Row],[QTY/ CTN B]],LEN(db[[#This Row],[QTY/ CTN B]])-SEARCH(" ",db[[#This Row],[QTY/ CTN B]],1)))</f>
        <v>PCS</v>
      </c>
      <c r="Y2834" s="40" t="str">
        <f>IF(db[[#This Row],[QTY/ CTN TG]]="",IF(db[[#This Row],[STN TG]]="","",12),LEFT(db[[#This Row],[QTY/ CTN TG]],SEARCH(" ",db[[#This Row],[QTY/ CTN TG]],1)-1))</f>
        <v/>
      </c>
      <c r="Z28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34" s="40" t="str">
        <f>IF(db[[#This Row],[STN K]]="","",IF(db[[#This Row],[STN TG]]="LSN",12,""))</f>
        <v/>
      </c>
      <c r="AB2834" s="40" t="str">
        <f>IF(db[[#This Row],[STN TG]]="LSN","PCS","")</f>
        <v/>
      </c>
      <c r="AC2834" s="40">
        <f>db[[#This Row],[QTY B]]*IF(db[[#This Row],[QTY TG]]="",1,db[[#This Row],[QTY TG]])*IF(db[[#This Row],[QTY K]]="",1,db[[#This Row],[QTY K]])</f>
        <v>24</v>
      </c>
      <c r="AD2834" s="40" t="str">
        <f>IF(db[[#This Row],[STN K]]="",IF(db[[#This Row],[STN TG]]="",db[[#This Row],[STN B]],db[[#This Row],[STN TG]]),db[[#This Row],[STN K]])</f>
        <v>PCS</v>
      </c>
      <c r="AE2834" s="40"/>
    </row>
    <row r="2835" spans="1:31" x14ac:dyDescent="0.25">
      <c r="A2835" s="40">
        <f t="shared" si="43"/>
        <v>2834</v>
      </c>
      <c r="B2835" s="5" t="str">
        <f>LOWER(SUBSTITUTE(SUBSTITUTE(SUBSTITUTE(SUBSTITUTE(SUBSTITUTE(SUBSTITUTE(SUBSTITUTE(SUBSTITUTE(db[[#This Row],[NB BM]]," ",),".",""),"-",""),"(",""),")",""),"/",""),"""",""),"+",""))</f>
        <v>tapedispenser801merah</v>
      </c>
      <c r="C2835" s="5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D2835" s="5" t="str">
        <f>LOWER(SUBSTITUTE(SUBSTITUTE(SUBSTITUTE(SUBSTITUTE(SUBSTITUTE(SUBSTITUTE(SUBSTITUTE(SUBSTITUTE(SUBSTITUTE(db[[#This Row],[NB PAJAK]]," ",""),"-",""),"(",""),")",""),".",""),",",""),"/",""),"""",""),"+",""))</f>
        <v/>
      </c>
      <c r="E283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tapedispenser801merah24pcsuntana</v>
      </c>
      <c r="F283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tapedispenser801merah24pcs</v>
      </c>
      <c r="G2835" s="5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tapedispenser801merahuntana</v>
      </c>
      <c r="H283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tapedispenser801merah24pcsuntana</v>
      </c>
      <c r="I2835" s="2" t="s">
        <v>984</v>
      </c>
      <c r="J2835" s="2" t="s">
        <v>1267</v>
      </c>
      <c r="K2835" s="1"/>
      <c r="L2835" s="2" t="s">
        <v>1336</v>
      </c>
      <c r="M2835" s="34" t="e">
        <f>IF(db[[#This Row],[NB NOTA_C]]="","",COUNTIF([2]!B_MSK[concat],db[[#This Row],[NB NOTA_C]]))</f>
        <v>#REF!</v>
      </c>
      <c r="N2835" s="14" t="s">
        <v>1374</v>
      </c>
      <c r="O2835" s="2" t="s">
        <v>1409</v>
      </c>
      <c r="P2835" s="2" t="s">
        <v>2427</v>
      </c>
      <c r="R2835" s="2" t="str">
        <f>IF(db[[#This Row],[QTY/ CTN]]="","",SUBSTITUTE(SUBSTITUTE(SUBSTITUTE(db[[#This Row],[QTY/ CTN]]," ","_",2),"(",""),")","")&amp;"_")</f>
        <v>24 PCS_</v>
      </c>
      <c r="S2835" s="2">
        <f>IF(db[[#This Row],[H_QTY/ CTN]]="","",SEARCH("_",db[[#This Row],[H_QTY/ CTN]]))</f>
        <v>7</v>
      </c>
      <c r="T2835" s="2">
        <f>IF(db[[#This Row],[H_QTY/ CTN]]="","",LEN(db[[#This Row],[H_QTY/ CTN]]))</f>
        <v>7</v>
      </c>
      <c r="U2835" s="41" t="str">
        <f>IF(db[[#This Row],[H_QTY/ CTN]]="","",LEFT(db[[#This Row],[H_QTY/ CTN]],db[[#This Row],[H_1]]-1))</f>
        <v>24 PCS</v>
      </c>
      <c r="V2835" s="40" t="str">
        <f>IF(NOT(db[[#This Row],[H_1]]=db[[#This Row],[H_2]]),MID(db[[#This Row],[H_QTY/ CTN]],db[[#This Row],[H_1]]+1,db[[#This Row],[H_2]]-db[[#This Row],[H_1]]-1),"")</f>
        <v/>
      </c>
      <c r="W2835" s="40" t="str">
        <f>IF(db[[#This Row],[QTY/ CTN B]]="","",LEFT(db[[#This Row],[QTY/ CTN B]],SEARCH(" ",db[[#This Row],[QTY/ CTN B]],1)-1))</f>
        <v>24</v>
      </c>
      <c r="X2835" s="40" t="str">
        <f>IF(db[[#This Row],[QTY/ CTN B]]="","",RIGHT(db[[#This Row],[QTY/ CTN B]],LEN(db[[#This Row],[QTY/ CTN B]])-SEARCH(" ",db[[#This Row],[QTY/ CTN B]],1)))</f>
        <v>PCS</v>
      </c>
      <c r="Y2835" s="40" t="str">
        <f>IF(db[[#This Row],[QTY/ CTN TG]]="",IF(db[[#This Row],[STN TG]]="","",12),LEFT(db[[#This Row],[QTY/ CTN TG]],SEARCH(" ",db[[#This Row],[QTY/ CTN TG]],1)-1))</f>
        <v/>
      </c>
      <c r="Z28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35" s="40" t="str">
        <f>IF(db[[#This Row],[STN K]]="","",IF(db[[#This Row],[STN TG]]="LSN",12,""))</f>
        <v/>
      </c>
      <c r="AB2835" s="40" t="str">
        <f>IF(db[[#This Row],[STN TG]]="LSN","PCS","")</f>
        <v/>
      </c>
      <c r="AC2835" s="40">
        <f>db[[#This Row],[QTY B]]*IF(db[[#This Row],[QTY TG]]="",1,db[[#This Row],[QTY TG]])*IF(db[[#This Row],[QTY K]]="",1,db[[#This Row],[QTY K]])</f>
        <v>24</v>
      </c>
      <c r="AD2835" s="40" t="str">
        <f>IF(db[[#This Row],[STN K]]="",IF(db[[#This Row],[STN TG]]="",db[[#This Row],[STN B]],db[[#This Row],[STN TG]]),db[[#This Row],[STN K]])</f>
        <v>PCS</v>
      </c>
      <c r="AE2835" s="40"/>
    </row>
    <row r="2836" spans="1:31" x14ac:dyDescent="0.25">
      <c r="A2836" s="40">
        <f t="shared" si="43"/>
        <v>2835</v>
      </c>
      <c r="B2836" s="5" t="str">
        <f>LOWER(SUBSTITUTE(SUBSTITUTE(SUBSTITUTE(SUBSTITUTE(SUBSTITUTE(SUBSTITUTE(SUBSTITUTE(SUBSTITUTE(db[[#This Row],[NB BM]]," ",),".",""),"-",""),"(",""),")",""),"/",""),"""",""),"+",""))</f>
        <v>tapedispenser801ungu</v>
      </c>
      <c r="C2836" s="5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D2836" s="5" t="str">
        <f>LOWER(SUBSTITUTE(SUBSTITUTE(SUBSTITUTE(SUBSTITUTE(SUBSTITUTE(SUBSTITUTE(SUBSTITUTE(SUBSTITUTE(SUBSTITUTE(db[[#This Row],[NB PAJAK]]," ",""),"-",""),"(",""),")",""),".",""),",",""),"/",""),"""",""),"+",""))</f>
        <v/>
      </c>
      <c r="E283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tapedispenser801ungu24pcsuntana</v>
      </c>
      <c r="F283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tapedispenser801ungu24pcs</v>
      </c>
      <c r="G2836" s="5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tapedispenser801unguuntana</v>
      </c>
      <c r="H283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tapedispenser801ungu24pcsuntana</v>
      </c>
      <c r="I2836" s="2" t="s">
        <v>985</v>
      </c>
      <c r="J2836" s="2" t="s">
        <v>1268</v>
      </c>
      <c r="K2836" s="14"/>
      <c r="L2836" s="2" t="s">
        <v>1336</v>
      </c>
      <c r="M2836" s="34" t="e">
        <f>IF(db[[#This Row],[NB NOTA_C]]="","",COUNTIF([2]!B_MSK[concat],db[[#This Row],[NB NOTA_C]]))</f>
        <v>#REF!</v>
      </c>
      <c r="N2836" s="14" t="s">
        <v>1374</v>
      </c>
      <c r="O2836" s="2" t="s">
        <v>1409</v>
      </c>
      <c r="P2836" s="2" t="s">
        <v>2427</v>
      </c>
      <c r="R2836" s="2" t="str">
        <f>IF(db[[#This Row],[QTY/ CTN]]="","",SUBSTITUTE(SUBSTITUTE(SUBSTITUTE(db[[#This Row],[QTY/ CTN]]," ","_",2),"(",""),")","")&amp;"_")</f>
        <v>24 PCS_</v>
      </c>
      <c r="S2836" s="2">
        <f>IF(db[[#This Row],[H_QTY/ CTN]]="","",SEARCH("_",db[[#This Row],[H_QTY/ CTN]]))</f>
        <v>7</v>
      </c>
      <c r="T2836" s="2">
        <f>IF(db[[#This Row],[H_QTY/ CTN]]="","",LEN(db[[#This Row],[H_QTY/ CTN]]))</f>
        <v>7</v>
      </c>
      <c r="U2836" s="41" t="str">
        <f>IF(db[[#This Row],[H_QTY/ CTN]]="","",LEFT(db[[#This Row],[H_QTY/ CTN]],db[[#This Row],[H_1]]-1))</f>
        <v>24 PCS</v>
      </c>
      <c r="V2836" s="40" t="str">
        <f>IF(NOT(db[[#This Row],[H_1]]=db[[#This Row],[H_2]]),MID(db[[#This Row],[H_QTY/ CTN]],db[[#This Row],[H_1]]+1,db[[#This Row],[H_2]]-db[[#This Row],[H_1]]-1),"")</f>
        <v/>
      </c>
      <c r="W2836" s="40" t="str">
        <f>IF(db[[#This Row],[QTY/ CTN B]]="","",LEFT(db[[#This Row],[QTY/ CTN B]],SEARCH(" ",db[[#This Row],[QTY/ CTN B]],1)-1))</f>
        <v>24</v>
      </c>
      <c r="X2836" s="40" t="str">
        <f>IF(db[[#This Row],[QTY/ CTN B]]="","",RIGHT(db[[#This Row],[QTY/ CTN B]],LEN(db[[#This Row],[QTY/ CTN B]])-SEARCH(" ",db[[#This Row],[QTY/ CTN B]],1)))</f>
        <v>PCS</v>
      </c>
      <c r="Y2836" s="40" t="str">
        <f>IF(db[[#This Row],[QTY/ CTN TG]]="",IF(db[[#This Row],[STN TG]]="","",12),LEFT(db[[#This Row],[QTY/ CTN TG]],SEARCH(" ",db[[#This Row],[QTY/ CTN TG]],1)-1))</f>
        <v/>
      </c>
      <c r="Z28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36" s="40" t="str">
        <f>IF(db[[#This Row],[STN K]]="","",IF(db[[#This Row],[STN TG]]="LSN",12,""))</f>
        <v/>
      </c>
      <c r="AB2836" s="40" t="str">
        <f>IF(db[[#This Row],[STN TG]]="LSN","PCS","")</f>
        <v/>
      </c>
      <c r="AC2836" s="40">
        <f>db[[#This Row],[QTY B]]*IF(db[[#This Row],[QTY TG]]="",1,db[[#This Row],[QTY TG]])*IF(db[[#This Row],[QTY K]]="",1,db[[#This Row],[QTY K]])</f>
        <v>24</v>
      </c>
      <c r="AD2836" s="40" t="str">
        <f>IF(db[[#This Row],[STN K]]="",IF(db[[#This Row],[STN TG]]="",db[[#This Row],[STN B]],db[[#This Row],[STN TG]]),db[[#This Row],[STN K]])</f>
        <v>PCS</v>
      </c>
      <c r="AE2836" s="40"/>
    </row>
    <row r="2837" spans="1:31" x14ac:dyDescent="0.25">
      <c r="A2837" s="40">
        <f t="shared" si="43"/>
        <v>2836</v>
      </c>
      <c r="B2837" s="5" t="str">
        <f>LOWER(SUBSTITUTE(SUBSTITUTE(SUBSTITUTE(SUBSTITUTE(SUBSTITUTE(SUBSTITUTE(SUBSTITUTE(SUBSTITUTE(db[[#This Row],[NB BM]]," ",),".",""),"-",""),"(",""),")",""),"/",""),"""",""),"+",""))</f>
        <v>tapedispenser805biru</v>
      </c>
      <c r="C2837" s="5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D2837" s="5" t="str">
        <f>LOWER(SUBSTITUTE(SUBSTITUTE(SUBSTITUTE(SUBSTITUTE(SUBSTITUTE(SUBSTITUTE(SUBSTITUTE(SUBSTITUTE(SUBSTITUTE(db[[#This Row],[NB PAJAK]]," ",""),"-",""),"(",""),")",""),".",""),",",""),"/",""),"""",""),"+",""))</f>
        <v/>
      </c>
      <c r="E283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tapedispenser805biru36pcsuntana</v>
      </c>
      <c r="F283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tapedispenser805biru36pcs</v>
      </c>
      <c r="G2837" s="5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tapedispenser805biruuntana</v>
      </c>
      <c r="H283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tapedispenser805biru36pcsuntana</v>
      </c>
      <c r="I2837" s="2" t="s">
        <v>986</v>
      </c>
      <c r="J2837" s="2" t="s">
        <v>1269</v>
      </c>
      <c r="K2837" s="14"/>
      <c r="L2837" s="2" t="s">
        <v>1336</v>
      </c>
      <c r="M2837" s="34" t="e">
        <f>IF(db[[#This Row],[NB NOTA_C]]="","",COUNTIF([2]!B_MSK[concat],db[[#This Row],[NB NOTA_C]]))</f>
        <v>#REF!</v>
      </c>
      <c r="N2837" s="14" t="s">
        <v>1374</v>
      </c>
      <c r="O2837" s="2" t="s">
        <v>1541</v>
      </c>
      <c r="P2837" s="2" t="s">
        <v>2427</v>
      </c>
      <c r="R2837" s="2" t="str">
        <f>IF(db[[#This Row],[QTY/ CTN]]="","",SUBSTITUTE(SUBSTITUTE(SUBSTITUTE(db[[#This Row],[QTY/ CTN]]," ","_",2),"(",""),")","")&amp;"_")</f>
        <v>36 PCS_</v>
      </c>
      <c r="S2837" s="2">
        <f>IF(db[[#This Row],[H_QTY/ CTN]]="","",SEARCH("_",db[[#This Row],[H_QTY/ CTN]]))</f>
        <v>7</v>
      </c>
      <c r="T2837" s="2">
        <f>IF(db[[#This Row],[H_QTY/ CTN]]="","",LEN(db[[#This Row],[H_QTY/ CTN]]))</f>
        <v>7</v>
      </c>
      <c r="U2837" s="41" t="str">
        <f>IF(db[[#This Row],[H_QTY/ CTN]]="","",LEFT(db[[#This Row],[H_QTY/ CTN]],db[[#This Row],[H_1]]-1))</f>
        <v>36 PCS</v>
      </c>
      <c r="V2837" s="40" t="str">
        <f>IF(NOT(db[[#This Row],[H_1]]=db[[#This Row],[H_2]]),MID(db[[#This Row],[H_QTY/ CTN]],db[[#This Row],[H_1]]+1,db[[#This Row],[H_2]]-db[[#This Row],[H_1]]-1),"")</f>
        <v/>
      </c>
      <c r="W2837" s="40" t="str">
        <f>IF(db[[#This Row],[QTY/ CTN B]]="","",LEFT(db[[#This Row],[QTY/ CTN B]],SEARCH(" ",db[[#This Row],[QTY/ CTN B]],1)-1))</f>
        <v>36</v>
      </c>
      <c r="X2837" s="40" t="str">
        <f>IF(db[[#This Row],[QTY/ CTN B]]="","",RIGHT(db[[#This Row],[QTY/ CTN B]],LEN(db[[#This Row],[QTY/ CTN B]])-SEARCH(" ",db[[#This Row],[QTY/ CTN B]],1)))</f>
        <v>PCS</v>
      </c>
      <c r="Y2837" s="40" t="str">
        <f>IF(db[[#This Row],[QTY/ CTN TG]]="",IF(db[[#This Row],[STN TG]]="","",12),LEFT(db[[#This Row],[QTY/ CTN TG]],SEARCH(" ",db[[#This Row],[QTY/ CTN TG]],1)-1))</f>
        <v/>
      </c>
      <c r="Z28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37" s="40" t="str">
        <f>IF(db[[#This Row],[STN K]]="","",IF(db[[#This Row],[STN TG]]="LSN",12,""))</f>
        <v/>
      </c>
      <c r="AB2837" s="40" t="str">
        <f>IF(db[[#This Row],[STN TG]]="LSN","PCS","")</f>
        <v/>
      </c>
      <c r="AC2837" s="40">
        <f>db[[#This Row],[QTY B]]*IF(db[[#This Row],[QTY TG]]="",1,db[[#This Row],[QTY TG]])*IF(db[[#This Row],[QTY K]]="",1,db[[#This Row],[QTY K]])</f>
        <v>36</v>
      </c>
      <c r="AD2837" s="40" t="str">
        <f>IF(db[[#This Row],[STN K]]="",IF(db[[#This Row],[STN TG]]="",db[[#This Row],[STN B]],db[[#This Row],[STN TG]]),db[[#This Row],[STN K]])</f>
        <v>PCS</v>
      </c>
      <c r="AE2837" s="40"/>
    </row>
    <row r="2838" spans="1:31" x14ac:dyDescent="0.25">
      <c r="A2838" s="40">
        <f t="shared" si="43"/>
        <v>2837</v>
      </c>
      <c r="B2838" s="5" t="str">
        <f>LOWER(SUBSTITUTE(SUBSTITUTE(SUBSTITUTE(SUBSTITUTE(SUBSTITUTE(SUBSTITUTE(SUBSTITUTE(SUBSTITUTE(db[[#This Row],[NB BM]]," ",),".",""),"-",""),"(",""),")",""),"/",""),"""",""),"+",""))</f>
        <v>tapedispenser805hijau</v>
      </c>
      <c r="C2838" s="5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D2838" s="5" t="str">
        <f>LOWER(SUBSTITUTE(SUBSTITUTE(SUBSTITUTE(SUBSTITUTE(SUBSTITUTE(SUBSTITUTE(SUBSTITUTE(SUBSTITUTE(SUBSTITUTE(db[[#This Row],[NB PAJAK]]," ",""),"-",""),"(",""),")",""),".",""),",",""),"/",""),"""",""),"+",""))</f>
        <v/>
      </c>
      <c r="E283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tapedispenser805hijau36pcsuntana</v>
      </c>
      <c r="F283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tapedispenser805hijau36pcs</v>
      </c>
      <c r="G2838" s="5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tapedispenser805hijauuntana</v>
      </c>
      <c r="H283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tapedispenser805hijau36pcsuntana</v>
      </c>
      <c r="I2838" s="2" t="s">
        <v>987</v>
      </c>
      <c r="J2838" s="2" t="s">
        <v>1270</v>
      </c>
      <c r="K2838" s="1"/>
      <c r="L2838" s="2" t="s">
        <v>1336</v>
      </c>
      <c r="M2838" s="34" t="e">
        <f>IF(db[[#This Row],[NB NOTA_C]]="","",COUNTIF([2]!B_MSK[concat],db[[#This Row],[NB NOTA_C]]))</f>
        <v>#REF!</v>
      </c>
      <c r="N2838" s="14" t="s">
        <v>1374</v>
      </c>
      <c r="O2838" s="2" t="s">
        <v>1541</v>
      </c>
      <c r="P2838" s="2" t="s">
        <v>2427</v>
      </c>
      <c r="R2838" s="2" t="str">
        <f>IF(db[[#This Row],[QTY/ CTN]]="","",SUBSTITUTE(SUBSTITUTE(SUBSTITUTE(db[[#This Row],[QTY/ CTN]]," ","_",2),"(",""),")","")&amp;"_")</f>
        <v>36 PCS_</v>
      </c>
      <c r="S2838" s="2">
        <f>IF(db[[#This Row],[H_QTY/ CTN]]="","",SEARCH("_",db[[#This Row],[H_QTY/ CTN]]))</f>
        <v>7</v>
      </c>
      <c r="T2838" s="2">
        <f>IF(db[[#This Row],[H_QTY/ CTN]]="","",LEN(db[[#This Row],[H_QTY/ CTN]]))</f>
        <v>7</v>
      </c>
      <c r="U2838" s="41" t="str">
        <f>IF(db[[#This Row],[H_QTY/ CTN]]="","",LEFT(db[[#This Row],[H_QTY/ CTN]],db[[#This Row],[H_1]]-1))</f>
        <v>36 PCS</v>
      </c>
      <c r="V2838" s="40" t="str">
        <f>IF(NOT(db[[#This Row],[H_1]]=db[[#This Row],[H_2]]),MID(db[[#This Row],[H_QTY/ CTN]],db[[#This Row],[H_1]]+1,db[[#This Row],[H_2]]-db[[#This Row],[H_1]]-1),"")</f>
        <v/>
      </c>
      <c r="W2838" s="40" t="str">
        <f>IF(db[[#This Row],[QTY/ CTN B]]="","",LEFT(db[[#This Row],[QTY/ CTN B]],SEARCH(" ",db[[#This Row],[QTY/ CTN B]],1)-1))</f>
        <v>36</v>
      </c>
      <c r="X2838" s="40" t="str">
        <f>IF(db[[#This Row],[QTY/ CTN B]]="","",RIGHT(db[[#This Row],[QTY/ CTN B]],LEN(db[[#This Row],[QTY/ CTN B]])-SEARCH(" ",db[[#This Row],[QTY/ CTN B]],1)))</f>
        <v>PCS</v>
      </c>
      <c r="Y2838" s="40" t="str">
        <f>IF(db[[#This Row],[QTY/ CTN TG]]="",IF(db[[#This Row],[STN TG]]="","",12),LEFT(db[[#This Row],[QTY/ CTN TG]],SEARCH(" ",db[[#This Row],[QTY/ CTN TG]],1)-1))</f>
        <v/>
      </c>
      <c r="Z28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38" s="40" t="str">
        <f>IF(db[[#This Row],[STN K]]="","",IF(db[[#This Row],[STN TG]]="LSN",12,""))</f>
        <v/>
      </c>
      <c r="AB2838" s="40" t="str">
        <f>IF(db[[#This Row],[STN TG]]="LSN","PCS","")</f>
        <v/>
      </c>
      <c r="AC2838" s="40">
        <f>db[[#This Row],[QTY B]]*IF(db[[#This Row],[QTY TG]]="",1,db[[#This Row],[QTY TG]])*IF(db[[#This Row],[QTY K]]="",1,db[[#This Row],[QTY K]])</f>
        <v>36</v>
      </c>
      <c r="AD2838" s="40" t="str">
        <f>IF(db[[#This Row],[STN K]]="",IF(db[[#This Row],[STN TG]]="",db[[#This Row],[STN B]],db[[#This Row],[STN TG]]),db[[#This Row],[STN K]])</f>
        <v>PCS</v>
      </c>
      <c r="AE2838" s="40"/>
    </row>
    <row r="2839" spans="1:31" x14ac:dyDescent="0.25">
      <c r="A2839" s="40">
        <f t="shared" si="43"/>
        <v>2838</v>
      </c>
      <c r="B2839" s="5" t="str">
        <f>LOWER(SUBSTITUTE(SUBSTITUTE(SUBSTITUTE(SUBSTITUTE(SUBSTITUTE(SUBSTITUTE(SUBSTITUTE(SUBSTITUTE(db[[#This Row],[NB BM]]," ",),".",""),"-",""),"(",""),")",""),"/",""),"""",""),"+",""))</f>
        <v>tapedispenser805merah</v>
      </c>
      <c r="C2839" s="5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D2839" s="5" t="str">
        <f>LOWER(SUBSTITUTE(SUBSTITUTE(SUBSTITUTE(SUBSTITUTE(SUBSTITUTE(SUBSTITUTE(SUBSTITUTE(SUBSTITUTE(SUBSTITUTE(db[[#This Row],[NB PAJAK]]," ",""),"-",""),"(",""),")",""),".",""),",",""),"/",""),"""",""),"+",""))</f>
        <v/>
      </c>
      <c r="E283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tapedispenser805merah36pcsuntana</v>
      </c>
      <c r="F283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tapedispenser805merah36pcs</v>
      </c>
      <c r="G2839" s="5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tapedispenser805merahuntana</v>
      </c>
      <c r="H283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tapedispenser805merah36pcsuntana</v>
      </c>
      <c r="I2839" s="2" t="s">
        <v>988</v>
      </c>
      <c r="J2839" s="2" t="s">
        <v>1271</v>
      </c>
      <c r="K2839" s="14"/>
      <c r="L2839" s="2" t="s">
        <v>1336</v>
      </c>
      <c r="M2839" s="34" t="e">
        <f>IF(db[[#This Row],[NB NOTA_C]]="","",COUNTIF([2]!B_MSK[concat],db[[#This Row],[NB NOTA_C]]))</f>
        <v>#REF!</v>
      </c>
      <c r="N2839" s="14" t="s">
        <v>1374</v>
      </c>
      <c r="O2839" s="2" t="s">
        <v>1541</v>
      </c>
      <c r="P2839" s="2" t="s">
        <v>2427</v>
      </c>
      <c r="R2839" s="2" t="str">
        <f>IF(db[[#This Row],[QTY/ CTN]]="","",SUBSTITUTE(SUBSTITUTE(SUBSTITUTE(db[[#This Row],[QTY/ CTN]]," ","_",2),"(",""),")","")&amp;"_")</f>
        <v>36 PCS_</v>
      </c>
      <c r="S2839" s="2">
        <f>IF(db[[#This Row],[H_QTY/ CTN]]="","",SEARCH("_",db[[#This Row],[H_QTY/ CTN]]))</f>
        <v>7</v>
      </c>
      <c r="T2839" s="2">
        <f>IF(db[[#This Row],[H_QTY/ CTN]]="","",LEN(db[[#This Row],[H_QTY/ CTN]]))</f>
        <v>7</v>
      </c>
      <c r="U2839" s="41" t="str">
        <f>IF(db[[#This Row],[H_QTY/ CTN]]="","",LEFT(db[[#This Row],[H_QTY/ CTN]],db[[#This Row],[H_1]]-1))</f>
        <v>36 PCS</v>
      </c>
      <c r="V2839" s="40" t="str">
        <f>IF(NOT(db[[#This Row],[H_1]]=db[[#This Row],[H_2]]),MID(db[[#This Row],[H_QTY/ CTN]],db[[#This Row],[H_1]]+1,db[[#This Row],[H_2]]-db[[#This Row],[H_1]]-1),"")</f>
        <v/>
      </c>
      <c r="W2839" s="40" t="str">
        <f>IF(db[[#This Row],[QTY/ CTN B]]="","",LEFT(db[[#This Row],[QTY/ CTN B]],SEARCH(" ",db[[#This Row],[QTY/ CTN B]],1)-1))</f>
        <v>36</v>
      </c>
      <c r="X2839" s="40" t="str">
        <f>IF(db[[#This Row],[QTY/ CTN B]]="","",RIGHT(db[[#This Row],[QTY/ CTN B]],LEN(db[[#This Row],[QTY/ CTN B]])-SEARCH(" ",db[[#This Row],[QTY/ CTN B]],1)))</f>
        <v>PCS</v>
      </c>
      <c r="Y2839" s="40" t="str">
        <f>IF(db[[#This Row],[QTY/ CTN TG]]="",IF(db[[#This Row],[STN TG]]="","",12),LEFT(db[[#This Row],[QTY/ CTN TG]],SEARCH(" ",db[[#This Row],[QTY/ CTN TG]],1)-1))</f>
        <v/>
      </c>
      <c r="Z28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39" s="40" t="str">
        <f>IF(db[[#This Row],[STN K]]="","",IF(db[[#This Row],[STN TG]]="LSN",12,""))</f>
        <v/>
      </c>
      <c r="AB2839" s="40" t="str">
        <f>IF(db[[#This Row],[STN TG]]="LSN","PCS","")</f>
        <v/>
      </c>
      <c r="AC2839" s="40">
        <f>db[[#This Row],[QTY B]]*IF(db[[#This Row],[QTY TG]]="",1,db[[#This Row],[QTY TG]])*IF(db[[#This Row],[QTY K]]="",1,db[[#This Row],[QTY K]])</f>
        <v>36</v>
      </c>
      <c r="AD2839" s="40" t="str">
        <f>IF(db[[#This Row],[STN K]]="",IF(db[[#This Row],[STN TG]]="",db[[#This Row],[STN B]],db[[#This Row],[STN TG]]),db[[#This Row],[STN K]])</f>
        <v>PCS</v>
      </c>
      <c r="AE2839" s="40"/>
    </row>
    <row r="2840" spans="1:31" x14ac:dyDescent="0.25">
      <c r="A2840" s="40">
        <f t="shared" si="43"/>
        <v>2839</v>
      </c>
      <c r="B2840" s="5" t="str">
        <f>LOWER(SUBSTITUTE(SUBSTITUTE(SUBSTITUTE(SUBSTITUTE(SUBSTITUTE(SUBSTITUTE(SUBSTITUTE(SUBSTITUTE(db[[#This Row],[NB BM]]," ",),".",""),"-",""),"(",""),")",""),"/",""),"""",""),"+",""))</f>
        <v>tapedispenser805ungu</v>
      </c>
      <c r="C2840" s="5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D2840" s="5" t="str">
        <f>LOWER(SUBSTITUTE(SUBSTITUTE(SUBSTITUTE(SUBSTITUTE(SUBSTITUTE(SUBSTITUTE(SUBSTITUTE(SUBSTITUTE(SUBSTITUTE(db[[#This Row],[NB PAJAK]]," ",""),"-",""),"(",""),")",""),".",""),",",""),"/",""),"""",""),"+",""))</f>
        <v/>
      </c>
      <c r="E284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tapedispenser805ungu36pcsuntana</v>
      </c>
      <c r="F284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tapedispenser805ungu36pcs</v>
      </c>
      <c r="G2840" s="5" t="str">
        <f>db[[#This Row],[NB NOTA_C]]&amp;LOWER(SUBSTITUTE(SUBSTITUTE(SUBSTITUTE(SUBSTITUTE(SUBSTITUTE(SUBSTITUTE(SUBSTITUTE(SUBSTITUTE(SUBSTITUTE(db[[#This Row],[FAKTUR]]," ",),".",""),"-",""),"(",""),")",""),",",""),"/",""),"""",""),"+",""))</f>
        <v>tapedispenser805unguuntana</v>
      </c>
      <c r="H284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tapedispenser805ungu36pcsuntana</v>
      </c>
      <c r="I2840" s="2" t="s">
        <v>4018</v>
      </c>
      <c r="J2840" s="2" t="s">
        <v>4017</v>
      </c>
      <c r="K2840" s="14"/>
      <c r="L2840" s="2" t="s">
        <v>1336</v>
      </c>
      <c r="M2840" s="34" t="e">
        <f>IF(db[[#This Row],[NB NOTA_C]]="","",COUNTIF([2]!B_MSK[concat],db[[#This Row],[NB NOTA_C]]))</f>
        <v>#REF!</v>
      </c>
      <c r="N2840" s="14" t="s">
        <v>1374</v>
      </c>
      <c r="O2840" s="2" t="s">
        <v>1541</v>
      </c>
      <c r="P2840" s="2" t="s">
        <v>2427</v>
      </c>
      <c r="R2840" s="2" t="str">
        <f>IF(db[[#This Row],[QTY/ CTN]]="","",SUBSTITUTE(SUBSTITUTE(SUBSTITUTE(db[[#This Row],[QTY/ CTN]]," ","_",2),"(",""),")","")&amp;"_")</f>
        <v>36 PCS_</v>
      </c>
      <c r="S2840" s="2">
        <f>IF(db[[#This Row],[H_QTY/ CTN]]="","",SEARCH("_",db[[#This Row],[H_QTY/ CTN]]))</f>
        <v>7</v>
      </c>
      <c r="T2840" s="2">
        <f>IF(db[[#This Row],[H_QTY/ CTN]]="","",LEN(db[[#This Row],[H_QTY/ CTN]]))</f>
        <v>7</v>
      </c>
      <c r="U2840" s="41" t="str">
        <f>IF(db[[#This Row],[H_QTY/ CTN]]="","",LEFT(db[[#This Row],[H_QTY/ CTN]],db[[#This Row],[H_1]]-1))</f>
        <v>36 PCS</v>
      </c>
      <c r="V2840" s="40" t="str">
        <f>IF(NOT(db[[#This Row],[H_1]]=db[[#This Row],[H_2]]),MID(db[[#This Row],[H_QTY/ CTN]],db[[#This Row],[H_1]]+1,db[[#This Row],[H_2]]-db[[#This Row],[H_1]]-1),"")</f>
        <v/>
      </c>
      <c r="W2840" s="40" t="str">
        <f>IF(db[[#This Row],[QTY/ CTN B]]="","",LEFT(db[[#This Row],[QTY/ CTN B]],SEARCH(" ",db[[#This Row],[QTY/ CTN B]],1)-1))</f>
        <v>36</v>
      </c>
      <c r="X2840" s="40" t="str">
        <f>IF(db[[#This Row],[QTY/ CTN B]]="","",RIGHT(db[[#This Row],[QTY/ CTN B]],LEN(db[[#This Row],[QTY/ CTN B]])-SEARCH(" ",db[[#This Row],[QTY/ CTN B]],1)))</f>
        <v>PCS</v>
      </c>
      <c r="Y2840" s="40" t="str">
        <f>IF(db[[#This Row],[QTY/ CTN TG]]="",IF(db[[#This Row],[STN TG]]="","",12),LEFT(db[[#This Row],[QTY/ CTN TG]],SEARCH(" ",db[[#This Row],[QTY/ CTN TG]],1)-1))</f>
        <v/>
      </c>
      <c r="Z28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40" s="40" t="str">
        <f>IF(db[[#This Row],[STN K]]="","",IF(db[[#This Row],[STN TG]]="LSN",12,""))</f>
        <v/>
      </c>
      <c r="AB2840" s="40" t="str">
        <f>IF(db[[#This Row],[STN TG]]="LSN","PCS","")</f>
        <v/>
      </c>
      <c r="AC2840" s="40">
        <f>db[[#This Row],[QTY B]]*IF(db[[#This Row],[QTY TG]]="",1,db[[#This Row],[QTY TG]])*IF(db[[#This Row],[QTY K]]="",1,db[[#This Row],[QTY K]])</f>
        <v>36</v>
      </c>
      <c r="AD2840" s="40" t="str">
        <f>IF(db[[#This Row],[STN K]]="",IF(db[[#This Row],[STN TG]]="",db[[#This Row],[STN B]],db[[#This Row],[STN TG]]),db[[#This Row],[STN K]])</f>
        <v>PCS</v>
      </c>
      <c r="AE2840" s="40"/>
    </row>
    <row r="2841" spans="1:31" x14ac:dyDescent="0.25">
      <c r="A2841" s="40">
        <f t="shared" ref="A2841:A2904" si="44">ROW()-1</f>
        <v>2840</v>
      </c>
      <c r="B2841" s="75" t="str">
        <f>LOWER(SUBSTITUTE(SUBSTITUTE(SUBSTITUTE(SUBSTITUTE(SUBSTITUTE(SUBSTITUTE(SUBSTITUTE(SUBSTITUTE(db[[#This Row],[NB BM]]," ",),".",""),"-",""),"(",""),")",""),"/",""),"""",""),"+",""))</f>
        <v>tascabinelpida</v>
      </c>
      <c r="C2841" s="75" t="str">
        <f>LOWER(SUBSTITUTE(SUBSTITUTE(SUBSTITUTE(SUBSTITUTE(SUBSTITUTE(SUBSTITUTE(SUBSTITUTE(SUBSTITUTE(SUBSTITUTE(db[[#This Row],[NB NOTA]]," ",),".",""),"-",""),"(",""),")",""),",",""),"/",""),"""",""),"+",""))</f>
        <v>tascabinelpidabonus</v>
      </c>
      <c r="D2841" s="75" t="str">
        <f>LOWER(SUBSTITUTE(SUBSTITUTE(SUBSTITUTE(SUBSTITUTE(SUBSTITUTE(SUBSTITUTE(SUBSTITUTE(SUBSTITUTE(SUBSTITUTE(db[[#This Row],[NB PAJAK]]," ",""),"-",""),"(",""),")",""),".",""),",",""),"/",""),"""",""),"+",""))</f>
        <v>tascabinelpidabonus</v>
      </c>
      <c r="E2841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tascabinelpida1ctn1pcsartomoro</v>
      </c>
      <c r="F2841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tascabinelpidabonus1ctn1pcs</v>
      </c>
      <c r="G2841" s="75" t="str">
        <f>db[[#This Row],[NB NOTA_C]]&amp;LOWER(SUBSTITUTE(SUBSTITUTE(SUBSTITUTE(SUBSTITUTE(SUBSTITUTE(SUBSTITUTE(SUBSTITUTE(SUBSTITUTE(SUBSTITUTE(db[[#This Row],[FAKTUR]]," ",),".",""),"-",""),"(",""),")",""),",",""),"/",""),"""",""),"+",""))</f>
        <v>tascabinelpidabonusartomoro</v>
      </c>
      <c r="H2841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tascabinelpidabonus1ctn1pcsartomoro</v>
      </c>
      <c r="I2841" s="2" t="s">
        <v>6513</v>
      </c>
      <c r="J2841" s="2" t="s">
        <v>6515</v>
      </c>
      <c r="K2841" s="14" t="s">
        <v>6515</v>
      </c>
      <c r="L2841" s="2" t="s">
        <v>1335</v>
      </c>
      <c r="M2841" s="76" t="e">
        <f>IF(db[[#This Row],[NB NOTA_C]]="","",COUNTIF([2]!B_MSK[concat],db[[#This Row],[NB NOTA_C]]))</f>
        <v>#REF!</v>
      </c>
      <c r="N2841" s="9" t="s">
        <v>4503</v>
      </c>
      <c r="O2841" s="5" t="s">
        <v>6514</v>
      </c>
      <c r="P2841" s="2" t="s">
        <v>2452</v>
      </c>
      <c r="Q2841" s="75"/>
      <c r="R2841" s="75" t="str">
        <f>IF(db[[#This Row],[QTY/ CTN]]="","",SUBSTITUTE(SUBSTITUTE(SUBSTITUTE(db[[#This Row],[QTY/ CTN]]," ","_",2),"(",""),")","")&amp;"_")</f>
        <v>1 CTN_1 PCS_</v>
      </c>
      <c r="S2841" s="75">
        <f>IF(db[[#This Row],[H_QTY/ CTN]]="","",SEARCH("_",db[[#This Row],[H_QTY/ CTN]]))</f>
        <v>6</v>
      </c>
      <c r="T2841" s="75">
        <f>IF(db[[#This Row],[H_QTY/ CTN]]="","",LEN(db[[#This Row],[H_QTY/ CTN]]))</f>
        <v>12</v>
      </c>
      <c r="U2841" s="77" t="str">
        <f>IF(db[[#This Row],[H_QTY/ CTN]]="","",LEFT(db[[#This Row],[H_QTY/ CTN]],db[[#This Row],[H_1]]-1))</f>
        <v>1 CTN</v>
      </c>
      <c r="V2841" s="77" t="str">
        <f>IF(NOT(db[[#This Row],[H_1]]=db[[#This Row],[H_2]]),MID(db[[#This Row],[H_QTY/ CTN]],db[[#This Row],[H_1]]+1,db[[#This Row],[H_2]]-db[[#This Row],[H_1]]-1),"")</f>
        <v>1 PCS</v>
      </c>
      <c r="W2841" s="77" t="str">
        <f>IF(db[[#This Row],[QTY/ CTN B]]="","",LEFT(db[[#This Row],[QTY/ CTN B]],SEARCH(" ",db[[#This Row],[QTY/ CTN B]],1)-1))</f>
        <v>1</v>
      </c>
      <c r="X2841" s="77" t="str">
        <f>IF(db[[#This Row],[QTY/ CTN B]]="","",RIGHT(db[[#This Row],[QTY/ CTN B]],LEN(db[[#This Row],[QTY/ CTN B]])-SEARCH(" ",db[[#This Row],[QTY/ CTN B]],1)))</f>
        <v>CTN</v>
      </c>
      <c r="Y2841" s="77" t="str">
        <f>IF(db[[#This Row],[QTY/ CTN TG]]="",IF(db[[#This Row],[STN TG]]="","",12),LEFT(db[[#This Row],[QTY/ CTN TG]],SEARCH(" ",db[[#This Row],[QTY/ CTN TG]],1)-1))</f>
        <v>1</v>
      </c>
      <c r="Z2841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41" s="77" t="str">
        <f>IF(db[[#This Row],[STN K]]="","",IF(db[[#This Row],[STN TG]]="LSN",12,""))</f>
        <v/>
      </c>
      <c r="AB2841" s="77" t="str">
        <f>IF(db[[#This Row],[STN TG]]="LSN","PCS","")</f>
        <v/>
      </c>
      <c r="AC2841" s="77">
        <f>db[[#This Row],[QTY B]]*IF(db[[#This Row],[QTY TG]]="",1,db[[#This Row],[QTY TG]])*IF(db[[#This Row],[QTY K]]="",1,db[[#This Row],[QTY K]])</f>
        <v>1</v>
      </c>
      <c r="AD2841" s="77" t="str">
        <f>IF(db[[#This Row],[STN K]]="",IF(db[[#This Row],[STN TG]]="",db[[#This Row],[STN B]],db[[#This Row],[STN TG]]),db[[#This Row],[STN K]])</f>
        <v>PCS</v>
      </c>
      <c r="AE2841" s="40"/>
    </row>
    <row r="2842" spans="1:31" x14ac:dyDescent="0.25">
      <c r="A2842" s="78">
        <f t="shared" si="44"/>
        <v>2841</v>
      </c>
      <c r="B2842" s="79" t="str">
        <f>LOWER(SUBSTITUTE(SUBSTITUTE(SUBSTITUTE(SUBSTITUTE(SUBSTITUTE(SUBSTITUTE(SUBSTITUTE(SUBSTITUTE(db[[#This Row],[NB BM]]," ",),".",""),"-",""),"(",""),")",""),"/",""),"""",""),"+",""))</f>
        <v>tascabinelpidahijauepcb007hjbonus</v>
      </c>
      <c r="C2842" s="79" t="str">
        <f>LOWER(SUBSTITUTE(SUBSTITUTE(SUBSTITUTE(SUBSTITUTE(SUBSTITUTE(SUBSTITUTE(SUBSTITUTE(SUBSTITUTE(SUBSTITUTE(db[[#This Row],[NB NOTA]]," ",),".",""),"-",""),"(",""),")",""),",",""),"/",""),"""",""),"+",""))</f>
        <v>tascabinelpidahijauepcb007hj</v>
      </c>
      <c r="D2842" s="79" t="str">
        <f>LOWER(SUBSTITUTE(SUBSTITUTE(SUBSTITUTE(SUBSTITUTE(SUBSTITUTE(SUBSTITUTE(SUBSTITUTE(SUBSTITUTE(SUBSTITUTE(db[[#This Row],[NB PAJAK]]," ",""),"-",""),"(",""),")",""),".",""),",",""),"/",""),"""",""),"+",""))</f>
        <v/>
      </c>
      <c r="E2842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tascabinelpidahijauepcb007hjbonus1pcsuntana</v>
      </c>
      <c r="F2842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tascabinelpidahijauepcb007hj1pcs</v>
      </c>
      <c r="G2842" s="79" t="str">
        <f>db[[#This Row],[NB NOTA_C]]&amp;LOWER(SUBSTITUTE(SUBSTITUTE(SUBSTITUTE(SUBSTITUTE(SUBSTITUTE(SUBSTITUTE(SUBSTITUTE(SUBSTITUTE(SUBSTITUTE(db[[#This Row],[FAKTUR]]," ",),".",""),"-",""),"(",""),")",""),",",""),"/",""),"""",""),"+",""))</f>
        <v>tascabinelpidahijauepcb007hjuntana</v>
      </c>
      <c r="H2842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tascabinelpidahijauepcb007hj1pcsuntana</v>
      </c>
      <c r="I2842" s="70" t="s">
        <v>7061</v>
      </c>
      <c r="J2842" s="70" t="s">
        <v>7060</v>
      </c>
      <c r="K2842" s="71"/>
      <c r="L2842" s="70" t="s">
        <v>1336</v>
      </c>
      <c r="M2842" s="80" t="e">
        <f>IF(db[[#This Row],[NB NOTA_C]]="","",COUNTIF([2]!B_MSK[concat],db[[#This Row],[NB NOTA_C]]))</f>
        <v>#REF!</v>
      </c>
      <c r="N2842" s="81" t="s">
        <v>2305</v>
      </c>
      <c r="O2842" s="79" t="s">
        <v>1874</v>
      </c>
      <c r="P2842" s="70" t="s">
        <v>2452</v>
      </c>
      <c r="Q2842" s="79"/>
      <c r="R2842" s="79" t="str">
        <f>IF(db[[#This Row],[QTY/ CTN]]="","",SUBSTITUTE(SUBSTITUTE(SUBSTITUTE(db[[#This Row],[QTY/ CTN]]," ","_",2),"(",""),")","")&amp;"_")</f>
        <v>1 PCS_</v>
      </c>
      <c r="S2842" s="79">
        <f>IF(db[[#This Row],[H_QTY/ CTN]]="","",SEARCH("_",db[[#This Row],[H_QTY/ CTN]]))</f>
        <v>6</v>
      </c>
      <c r="T2842" s="79">
        <f>IF(db[[#This Row],[H_QTY/ CTN]]="","",LEN(db[[#This Row],[H_QTY/ CTN]]))</f>
        <v>6</v>
      </c>
      <c r="U2842" s="78" t="str">
        <f>IF(db[[#This Row],[H_QTY/ CTN]]="","",LEFT(db[[#This Row],[H_QTY/ CTN]],db[[#This Row],[H_1]]-1))</f>
        <v>1 PCS</v>
      </c>
      <c r="V2842" s="78" t="str">
        <f>IF(NOT(db[[#This Row],[H_1]]=db[[#This Row],[H_2]]),MID(db[[#This Row],[H_QTY/ CTN]],db[[#This Row],[H_1]]+1,db[[#This Row],[H_2]]-db[[#This Row],[H_1]]-1),"")</f>
        <v/>
      </c>
      <c r="W2842" s="78" t="str">
        <f>IF(db[[#This Row],[QTY/ CTN B]]="","",LEFT(db[[#This Row],[QTY/ CTN B]],SEARCH(" ",db[[#This Row],[QTY/ CTN B]],1)-1))</f>
        <v>1</v>
      </c>
      <c r="X2842" s="78" t="str">
        <f>IF(db[[#This Row],[QTY/ CTN B]]="","",RIGHT(db[[#This Row],[QTY/ CTN B]],LEN(db[[#This Row],[QTY/ CTN B]])-SEARCH(" ",db[[#This Row],[QTY/ CTN B]],1)))</f>
        <v>PCS</v>
      </c>
      <c r="Y2842" s="78" t="str">
        <f>IF(db[[#This Row],[QTY/ CTN TG]]="",IF(db[[#This Row],[STN TG]]="","",12),LEFT(db[[#This Row],[QTY/ CTN TG]],SEARCH(" ",db[[#This Row],[QTY/ CTN TG]],1)-1))</f>
        <v/>
      </c>
      <c r="Z2842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42" s="78" t="str">
        <f>IF(db[[#This Row],[STN K]]="","",IF(db[[#This Row],[STN TG]]="LSN",12,""))</f>
        <v/>
      </c>
      <c r="AB2842" s="78" t="str">
        <f>IF(db[[#This Row],[STN TG]]="LSN","PCS","")</f>
        <v/>
      </c>
      <c r="AC2842" s="78">
        <f>db[[#This Row],[QTY B]]*IF(db[[#This Row],[QTY TG]]="",1,db[[#This Row],[QTY TG]])*IF(db[[#This Row],[QTY K]]="",1,db[[#This Row],[QTY K]])</f>
        <v>1</v>
      </c>
      <c r="AD2842" s="78" t="str">
        <f>IF(db[[#This Row],[STN K]]="",IF(db[[#This Row],[STN TG]]="",db[[#This Row],[STN B]],db[[#This Row],[STN TG]]),db[[#This Row],[STN K]])</f>
        <v>PCS</v>
      </c>
      <c r="AE2842" s="78"/>
    </row>
    <row r="2843" spans="1:31" x14ac:dyDescent="0.25">
      <c r="A2843" s="40">
        <f t="shared" si="44"/>
        <v>2842</v>
      </c>
      <c r="B2843" s="75" t="str">
        <f>LOWER(SUBSTITUTE(SUBSTITUTE(SUBSTITUTE(SUBSTITUTE(SUBSTITUTE(SUBSTITUTE(SUBSTITUTE(SUBSTITUTE(db[[#This Row],[NB BM]]," ",),".",""),"-",""),"(",""),")",""),"/",""),"""",""),"+",""))</f>
        <v>tasidulfitri30x40x8hjstabillowsg</v>
      </c>
      <c r="C2843" s="75" t="str">
        <f>LOWER(SUBSTITUTE(SUBSTITUTE(SUBSTITUTE(SUBSTITUTE(SUBSTITUTE(SUBSTITUTE(SUBSTITUTE(SUBSTITUTE(SUBSTITUTE(db[[#This Row],[NB NOTA]]," ",),".",""),"-",""),"(",""),")",""),",",""),"/",""),"""",""),"+",""))</f>
        <v>tasidulfitri30x40x8hjstabillowsg</v>
      </c>
      <c r="D2843" s="75" t="str">
        <f>LOWER(SUBSTITUTE(SUBSTITUTE(SUBSTITUTE(SUBSTITUTE(SUBSTITUTE(SUBSTITUTE(SUBSTITUTE(SUBSTITUTE(SUBSTITUTE(db[[#This Row],[NB PAJAK]]," ",""),"-",""),"(",""),")",""),".",""),",",""),"/",""),"""",""),"+",""))</f>
        <v/>
      </c>
      <c r="E2843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tasidulfitri30x40x8hjstabillowsg40lsnuntana</v>
      </c>
      <c r="F2843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tasidulfitri30x40x8hjstabillowsg40lsn</v>
      </c>
      <c r="G2843" s="75" t="str">
        <f>db[[#This Row],[NB NOTA_C]]&amp;LOWER(SUBSTITUTE(SUBSTITUTE(SUBSTITUTE(SUBSTITUTE(SUBSTITUTE(SUBSTITUTE(SUBSTITUTE(SUBSTITUTE(SUBSTITUTE(db[[#This Row],[FAKTUR]]," ",),".",""),"-",""),"(",""),")",""),",",""),"/",""),"""",""),"+",""))</f>
        <v>tasidulfitri30x40x8hjstabillowsguntana</v>
      </c>
      <c r="H2843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tasidulfitri30x40x8hjstabillowsg40lsnuntana</v>
      </c>
      <c r="I2843" s="2" t="s">
        <v>5050</v>
      </c>
      <c r="J2843" s="4" t="s">
        <v>5005</v>
      </c>
      <c r="K2843" s="48"/>
      <c r="L2843" s="2" t="s">
        <v>1336</v>
      </c>
      <c r="M2843" s="76" t="e">
        <f>IF(db[[#This Row],[NB NOTA_C]]="","",COUNTIF([2]!B_MSK[concat],db[[#This Row],[NB NOTA_C]]))</f>
        <v>#REF!</v>
      </c>
      <c r="N2843" s="9" t="s">
        <v>5056</v>
      </c>
      <c r="O2843" s="5" t="s">
        <v>1394</v>
      </c>
      <c r="P2843" s="2" t="s">
        <v>2452</v>
      </c>
      <c r="Q2843" s="75"/>
      <c r="R2843" s="75" t="str">
        <f>IF(db[[#This Row],[QTY/ CTN]]="","",SUBSTITUTE(SUBSTITUTE(SUBSTITUTE(db[[#This Row],[QTY/ CTN]]," ","_",2),"(",""),")","")&amp;"_")</f>
        <v>40 LSN_</v>
      </c>
      <c r="S2843" s="75">
        <f>IF(db[[#This Row],[H_QTY/ CTN]]="","",SEARCH("_",db[[#This Row],[H_QTY/ CTN]]))</f>
        <v>7</v>
      </c>
      <c r="T2843" s="75">
        <f>IF(db[[#This Row],[H_QTY/ CTN]]="","",LEN(db[[#This Row],[H_QTY/ CTN]]))</f>
        <v>7</v>
      </c>
      <c r="U2843" s="77" t="str">
        <f>IF(db[[#This Row],[H_QTY/ CTN]]="","",LEFT(db[[#This Row],[H_QTY/ CTN]],db[[#This Row],[H_1]]-1))</f>
        <v>40 LSN</v>
      </c>
      <c r="V2843" s="77" t="str">
        <f>IF(NOT(db[[#This Row],[H_1]]=db[[#This Row],[H_2]]),MID(db[[#This Row],[H_QTY/ CTN]],db[[#This Row],[H_1]]+1,db[[#This Row],[H_2]]-db[[#This Row],[H_1]]-1),"")</f>
        <v/>
      </c>
      <c r="W2843" s="77" t="str">
        <f>IF(db[[#This Row],[QTY/ CTN B]]="","",LEFT(db[[#This Row],[QTY/ CTN B]],SEARCH(" ",db[[#This Row],[QTY/ CTN B]],1)-1))</f>
        <v>40</v>
      </c>
      <c r="X2843" s="77" t="str">
        <f>IF(db[[#This Row],[QTY/ CTN B]]="","",RIGHT(db[[#This Row],[QTY/ CTN B]],LEN(db[[#This Row],[QTY/ CTN B]])-SEARCH(" ",db[[#This Row],[QTY/ CTN B]],1)))</f>
        <v>LSN</v>
      </c>
      <c r="Y2843" s="77">
        <f>IF(db[[#This Row],[QTY/ CTN TG]]="",IF(db[[#This Row],[STN TG]]="","",12),LEFT(db[[#This Row],[QTY/ CTN TG]],SEARCH(" ",db[[#This Row],[QTY/ CTN TG]],1)-1))</f>
        <v>12</v>
      </c>
      <c r="Z2843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43" s="77" t="str">
        <f>IF(db[[#This Row],[STN K]]="","",IF(db[[#This Row],[STN TG]]="LSN",12,""))</f>
        <v/>
      </c>
      <c r="AB2843" s="77" t="str">
        <f>IF(db[[#This Row],[STN TG]]="LSN","PCS","")</f>
        <v/>
      </c>
      <c r="AC2843" s="77">
        <f>db[[#This Row],[QTY B]]*IF(db[[#This Row],[QTY TG]]="",1,db[[#This Row],[QTY TG]])*IF(db[[#This Row],[QTY K]]="",1,db[[#This Row],[QTY K]])</f>
        <v>480</v>
      </c>
      <c r="AD2843" s="77" t="str">
        <f>IF(db[[#This Row],[STN K]]="",IF(db[[#This Row],[STN TG]]="",db[[#This Row],[STN B]],db[[#This Row],[STN TG]]),db[[#This Row],[STN K]])</f>
        <v>PCS</v>
      </c>
      <c r="AE2843" s="40"/>
    </row>
    <row r="2844" spans="1:31" x14ac:dyDescent="0.25">
      <c r="A2844" s="40">
        <f t="shared" si="44"/>
        <v>2843</v>
      </c>
      <c r="B2844" s="75" t="str">
        <f>LOWER(SUBSTITUTE(SUBSTITUTE(SUBSTITUTE(SUBSTITUTE(SUBSTITUTE(SUBSTITUTE(SUBSTITUTE(SUBSTITUTE(db[[#This Row],[NB BM]]," ",),".",""),"-",""),"(",""),")",""),"/",""),"""",""),"+",""))</f>
        <v>tasidulfitri30x40x8kngwby</v>
      </c>
      <c r="C2844" s="75" t="str">
        <f>LOWER(SUBSTITUTE(SUBSTITUTE(SUBSTITUTE(SUBSTITUTE(SUBSTITUTE(SUBSTITUTE(SUBSTITUTE(SUBSTITUTE(SUBSTITUTE(db[[#This Row],[NB NOTA]]," ",),".",""),"-",""),"(",""),")",""),",",""),"/",""),"""",""),"+",""))</f>
        <v>tasidulfitri30x40x8kngwby</v>
      </c>
      <c r="D2844" s="75" t="str">
        <f>LOWER(SUBSTITUTE(SUBSTITUTE(SUBSTITUTE(SUBSTITUTE(SUBSTITUTE(SUBSTITUTE(SUBSTITUTE(SUBSTITUTE(SUBSTITUTE(db[[#This Row],[NB PAJAK]]," ",""),"-",""),"(",""),")",""),".",""),",",""),"/",""),"""",""),"+",""))</f>
        <v/>
      </c>
      <c r="E2844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tasidulfitri30x40x8kngwby40lsnuntana</v>
      </c>
      <c r="F2844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tasidulfitri30x40x8kngwby40lsn</v>
      </c>
      <c r="G2844" s="75" t="str">
        <f>db[[#This Row],[NB NOTA_C]]&amp;LOWER(SUBSTITUTE(SUBSTITUTE(SUBSTITUTE(SUBSTITUTE(SUBSTITUTE(SUBSTITUTE(SUBSTITUTE(SUBSTITUTE(SUBSTITUTE(db[[#This Row],[FAKTUR]]," ",),".",""),"-",""),"(",""),")",""),",",""),"/",""),"""",""),"+",""))</f>
        <v>tasidulfitri30x40x8kngwbyuntana</v>
      </c>
      <c r="H2844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tasidulfitri30x40x8kngwby40lsnuntana</v>
      </c>
      <c r="I2844" s="2" t="s">
        <v>5054</v>
      </c>
      <c r="J2844" s="4" t="s">
        <v>5004</v>
      </c>
      <c r="K2844" s="48"/>
      <c r="L2844" s="2" t="s">
        <v>1336</v>
      </c>
      <c r="M2844" s="76" t="e">
        <f>IF(db[[#This Row],[NB NOTA_C]]="","",COUNTIF([2]!B_MSK[concat],db[[#This Row],[NB NOTA_C]]))</f>
        <v>#REF!</v>
      </c>
      <c r="N2844" s="9" t="s">
        <v>5056</v>
      </c>
      <c r="O2844" s="5" t="s">
        <v>1394</v>
      </c>
      <c r="P2844" s="2" t="s">
        <v>2452</v>
      </c>
      <c r="Q2844" s="75"/>
      <c r="R2844" s="75" t="str">
        <f>IF(db[[#This Row],[QTY/ CTN]]="","",SUBSTITUTE(SUBSTITUTE(SUBSTITUTE(db[[#This Row],[QTY/ CTN]]," ","_",2),"(",""),")","")&amp;"_")</f>
        <v>40 LSN_</v>
      </c>
      <c r="S2844" s="75">
        <f>IF(db[[#This Row],[H_QTY/ CTN]]="","",SEARCH("_",db[[#This Row],[H_QTY/ CTN]]))</f>
        <v>7</v>
      </c>
      <c r="T2844" s="75">
        <f>IF(db[[#This Row],[H_QTY/ CTN]]="","",LEN(db[[#This Row],[H_QTY/ CTN]]))</f>
        <v>7</v>
      </c>
      <c r="U2844" s="77" t="str">
        <f>IF(db[[#This Row],[H_QTY/ CTN]]="","",LEFT(db[[#This Row],[H_QTY/ CTN]],db[[#This Row],[H_1]]-1))</f>
        <v>40 LSN</v>
      </c>
      <c r="V2844" s="77" t="str">
        <f>IF(NOT(db[[#This Row],[H_1]]=db[[#This Row],[H_2]]),MID(db[[#This Row],[H_QTY/ CTN]],db[[#This Row],[H_1]]+1,db[[#This Row],[H_2]]-db[[#This Row],[H_1]]-1),"")</f>
        <v/>
      </c>
      <c r="W2844" s="77" t="str">
        <f>IF(db[[#This Row],[QTY/ CTN B]]="","",LEFT(db[[#This Row],[QTY/ CTN B]],SEARCH(" ",db[[#This Row],[QTY/ CTN B]],1)-1))</f>
        <v>40</v>
      </c>
      <c r="X2844" s="77" t="str">
        <f>IF(db[[#This Row],[QTY/ CTN B]]="","",RIGHT(db[[#This Row],[QTY/ CTN B]],LEN(db[[#This Row],[QTY/ CTN B]])-SEARCH(" ",db[[#This Row],[QTY/ CTN B]],1)))</f>
        <v>LSN</v>
      </c>
      <c r="Y2844" s="77">
        <f>IF(db[[#This Row],[QTY/ CTN TG]]="",IF(db[[#This Row],[STN TG]]="","",12),LEFT(db[[#This Row],[QTY/ CTN TG]],SEARCH(" ",db[[#This Row],[QTY/ CTN TG]],1)-1))</f>
        <v>12</v>
      </c>
      <c r="Z2844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44" s="77" t="str">
        <f>IF(db[[#This Row],[STN K]]="","",IF(db[[#This Row],[STN TG]]="LSN",12,""))</f>
        <v/>
      </c>
      <c r="AB2844" s="77" t="str">
        <f>IF(db[[#This Row],[STN TG]]="LSN","PCS","")</f>
        <v/>
      </c>
      <c r="AC2844" s="77">
        <f>db[[#This Row],[QTY B]]*IF(db[[#This Row],[QTY TG]]="",1,db[[#This Row],[QTY TG]])*IF(db[[#This Row],[QTY K]]="",1,db[[#This Row],[QTY K]])</f>
        <v>480</v>
      </c>
      <c r="AD2844" s="77" t="str">
        <f>IF(db[[#This Row],[STN K]]="",IF(db[[#This Row],[STN TG]]="",db[[#This Row],[STN B]],db[[#This Row],[STN TG]]),db[[#This Row],[STN K]])</f>
        <v>PCS</v>
      </c>
      <c r="AE2844" s="40"/>
    </row>
    <row r="2845" spans="1:31" x14ac:dyDescent="0.25">
      <c r="A2845" s="40">
        <f t="shared" si="44"/>
        <v>2844</v>
      </c>
      <c r="B2845" s="75" t="str">
        <f>LOWER(SUBSTITUTE(SUBSTITUTE(SUBSTITUTE(SUBSTITUTE(SUBSTITUTE(SUBSTITUTE(SUBSTITUTE(SUBSTITUTE(db[[#This Row],[NB BM]]," ",),".",""),"-",""),"(",""),")",""),"/",""),"""",""),"+",""))</f>
        <v>tasidulfitri35x4640x12hjstabillowsg</v>
      </c>
      <c r="C2845" s="75" t="str">
        <f>LOWER(SUBSTITUTE(SUBSTITUTE(SUBSTITUTE(SUBSTITUTE(SUBSTITUTE(SUBSTITUTE(SUBSTITUTE(SUBSTITUTE(SUBSTITUTE(db[[#This Row],[NB NOTA]]," ",),".",""),"-",""),"(",""),")",""),",",""),"/",""),"""",""),"+",""))</f>
        <v>tasidulfitri35x4640x12hjstabillowsg</v>
      </c>
      <c r="D2845" s="75" t="str">
        <f>LOWER(SUBSTITUTE(SUBSTITUTE(SUBSTITUTE(SUBSTITUTE(SUBSTITUTE(SUBSTITUTE(SUBSTITUTE(SUBSTITUTE(SUBSTITUTE(db[[#This Row],[NB PAJAK]]," ",""),"-",""),"(",""),")",""),".",""),",",""),"/",""),"""",""),"+",""))</f>
        <v/>
      </c>
      <c r="E2845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tasidulfitri35x4640x12hjstabillowsg50lsnuntana</v>
      </c>
      <c r="F2845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tasidulfitri35x4640x12hjstabillowsg50lsn</v>
      </c>
      <c r="G2845" s="75" t="str">
        <f>db[[#This Row],[NB NOTA_C]]&amp;LOWER(SUBSTITUTE(SUBSTITUTE(SUBSTITUTE(SUBSTITUTE(SUBSTITUTE(SUBSTITUTE(SUBSTITUTE(SUBSTITUTE(SUBSTITUTE(db[[#This Row],[FAKTUR]]," ",),".",""),"-",""),"(",""),")",""),",",""),"/",""),"""",""),"+",""))</f>
        <v>tasidulfitri35x4640x12hjstabillowsguntana</v>
      </c>
      <c r="H2845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tasidulfitri35x4640x12hjstabillowsg50lsnuntana</v>
      </c>
      <c r="I2845" s="2" t="s">
        <v>5051</v>
      </c>
      <c r="J2845" s="4" t="s">
        <v>5003</v>
      </c>
      <c r="K2845" s="48"/>
      <c r="L2845" s="2" t="s">
        <v>1336</v>
      </c>
      <c r="M2845" s="76" t="e">
        <f>IF(db[[#This Row],[NB NOTA_C]]="","",COUNTIF([2]!B_MSK[concat],db[[#This Row],[NB NOTA_C]]))</f>
        <v>#REF!</v>
      </c>
      <c r="N2845" s="9" t="s">
        <v>5056</v>
      </c>
      <c r="O2845" s="5" t="s">
        <v>1448</v>
      </c>
      <c r="P2845" s="2" t="s">
        <v>2452</v>
      </c>
      <c r="Q2845" s="75"/>
      <c r="R2845" s="75" t="str">
        <f>IF(db[[#This Row],[QTY/ CTN]]="","",SUBSTITUTE(SUBSTITUTE(SUBSTITUTE(db[[#This Row],[QTY/ CTN]]," ","_",2),"(",""),")","")&amp;"_")</f>
        <v>50 LSN_</v>
      </c>
      <c r="S2845" s="75">
        <f>IF(db[[#This Row],[H_QTY/ CTN]]="","",SEARCH("_",db[[#This Row],[H_QTY/ CTN]]))</f>
        <v>7</v>
      </c>
      <c r="T2845" s="75">
        <f>IF(db[[#This Row],[H_QTY/ CTN]]="","",LEN(db[[#This Row],[H_QTY/ CTN]]))</f>
        <v>7</v>
      </c>
      <c r="U2845" s="77" t="str">
        <f>IF(db[[#This Row],[H_QTY/ CTN]]="","",LEFT(db[[#This Row],[H_QTY/ CTN]],db[[#This Row],[H_1]]-1))</f>
        <v>50 LSN</v>
      </c>
      <c r="V2845" s="77" t="str">
        <f>IF(NOT(db[[#This Row],[H_1]]=db[[#This Row],[H_2]]),MID(db[[#This Row],[H_QTY/ CTN]],db[[#This Row],[H_1]]+1,db[[#This Row],[H_2]]-db[[#This Row],[H_1]]-1),"")</f>
        <v/>
      </c>
      <c r="W2845" s="77" t="str">
        <f>IF(db[[#This Row],[QTY/ CTN B]]="","",LEFT(db[[#This Row],[QTY/ CTN B]],SEARCH(" ",db[[#This Row],[QTY/ CTN B]],1)-1))</f>
        <v>50</v>
      </c>
      <c r="X2845" s="77" t="str">
        <f>IF(db[[#This Row],[QTY/ CTN B]]="","",RIGHT(db[[#This Row],[QTY/ CTN B]],LEN(db[[#This Row],[QTY/ CTN B]])-SEARCH(" ",db[[#This Row],[QTY/ CTN B]],1)))</f>
        <v>LSN</v>
      </c>
      <c r="Y2845" s="77">
        <f>IF(db[[#This Row],[QTY/ CTN TG]]="",IF(db[[#This Row],[STN TG]]="","",12),LEFT(db[[#This Row],[QTY/ CTN TG]],SEARCH(" ",db[[#This Row],[QTY/ CTN TG]],1)-1))</f>
        <v>12</v>
      </c>
      <c r="Z2845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45" s="77" t="str">
        <f>IF(db[[#This Row],[STN K]]="","",IF(db[[#This Row],[STN TG]]="LSN",12,""))</f>
        <v/>
      </c>
      <c r="AB2845" s="77" t="str">
        <f>IF(db[[#This Row],[STN TG]]="LSN","PCS","")</f>
        <v/>
      </c>
      <c r="AC2845" s="77">
        <f>db[[#This Row],[QTY B]]*IF(db[[#This Row],[QTY TG]]="",1,db[[#This Row],[QTY TG]])*IF(db[[#This Row],[QTY K]]="",1,db[[#This Row],[QTY K]])</f>
        <v>600</v>
      </c>
      <c r="AD2845" s="77" t="str">
        <f>IF(db[[#This Row],[STN K]]="",IF(db[[#This Row],[STN TG]]="",db[[#This Row],[STN B]],db[[#This Row],[STN TG]]),db[[#This Row],[STN K]])</f>
        <v>PCS</v>
      </c>
      <c r="AE2845" s="40"/>
    </row>
    <row r="2846" spans="1:31" x14ac:dyDescent="0.25">
      <c r="A2846" s="40">
        <f t="shared" si="44"/>
        <v>2845</v>
      </c>
      <c r="B2846" s="75" t="str">
        <f>LOWER(SUBSTITUTE(SUBSTITUTE(SUBSTITUTE(SUBSTITUTE(SUBSTITUTE(SUBSTITUTE(SUBSTITUTE(SUBSTITUTE(db[[#This Row],[NB BM]]," ",),".",""),"-",""),"(",""),")",""),"/",""),"""",""),"+",""))</f>
        <v>tasidulfitri35x4640x12kngwby</v>
      </c>
      <c r="C2846" s="75" t="str">
        <f>LOWER(SUBSTITUTE(SUBSTITUTE(SUBSTITUTE(SUBSTITUTE(SUBSTITUTE(SUBSTITUTE(SUBSTITUTE(SUBSTITUTE(SUBSTITUTE(db[[#This Row],[NB NOTA]]," ",),".",""),"-",""),"(",""),")",""),",",""),"/",""),"""",""),"+",""))</f>
        <v>tasidulfitri35x4640x12kngwby</v>
      </c>
      <c r="D2846" s="75" t="str">
        <f>LOWER(SUBSTITUTE(SUBSTITUTE(SUBSTITUTE(SUBSTITUTE(SUBSTITUTE(SUBSTITUTE(SUBSTITUTE(SUBSTITUTE(SUBSTITUTE(db[[#This Row],[NB PAJAK]]," ",""),"-",""),"(",""),")",""),".",""),",",""),"/",""),"""",""),"+",""))</f>
        <v/>
      </c>
      <c r="E2846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tasidulfitri35x4640x12kngwby50lsnuntana</v>
      </c>
      <c r="F2846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tasidulfitri35x4640x12kngwby50lsn</v>
      </c>
      <c r="G2846" s="75" t="str">
        <f>db[[#This Row],[NB NOTA_C]]&amp;LOWER(SUBSTITUTE(SUBSTITUTE(SUBSTITUTE(SUBSTITUTE(SUBSTITUTE(SUBSTITUTE(SUBSTITUTE(SUBSTITUTE(SUBSTITUTE(db[[#This Row],[FAKTUR]]," ",),".",""),"-",""),"(",""),")",""),",",""),"/",""),"""",""),"+",""))</f>
        <v>tasidulfitri35x4640x12kngwbyuntana</v>
      </c>
      <c r="H2846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tasidulfitri35x4640x12kngwby50lsnuntana</v>
      </c>
      <c r="I2846" s="2" t="s">
        <v>5055</v>
      </c>
      <c r="J2846" s="4" t="s">
        <v>5002</v>
      </c>
      <c r="K2846" s="48"/>
      <c r="L2846" s="2" t="s">
        <v>1336</v>
      </c>
      <c r="M2846" s="76" t="e">
        <f>IF(db[[#This Row],[NB NOTA_C]]="","",COUNTIF([2]!B_MSK[concat],db[[#This Row],[NB NOTA_C]]))</f>
        <v>#REF!</v>
      </c>
      <c r="N2846" s="9" t="s">
        <v>5056</v>
      </c>
      <c r="O2846" s="5" t="s">
        <v>1448</v>
      </c>
      <c r="P2846" s="2" t="s">
        <v>2452</v>
      </c>
      <c r="Q2846" s="75"/>
      <c r="R2846" s="75" t="str">
        <f>IF(db[[#This Row],[QTY/ CTN]]="","",SUBSTITUTE(SUBSTITUTE(SUBSTITUTE(db[[#This Row],[QTY/ CTN]]," ","_",2),"(",""),")","")&amp;"_")</f>
        <v>50 LSN_</v>
      </c>
      <c r="S2846" s="75">
        <f>IF(db[[#This Row],[H_QTY/ CTN]]="","",SEARCH("_",db[[#This Row],[H_QTY/ CTN]]))</f>
        <v>7</v>
      </c>
      <c r="T2846" s="75">
        <f>IF(db[[#This Row],[H_QTY/ CTN]]="","",LEN(db[[#This Row],[H_QTY/ CTN]]))</f>
        <v>7</v>
      </c>
      <c r="U2846" s="77" t="str">
        <f>IF(db[[#This Row],[H_QTY/ CTN]]="","",LEFT(db[[#This Row],[H_QTY/ CTN]],db[[#This Row],[H_1]]-1))</f>
        <v>50 LSN</v>
      </c>
      <c r="V2846" s="77" t="str">
        <f>IF(NOT(db[[#This Row],[H_1]]=db[[#This Row],[H_2]]),MID(db[[#This Row],[H_QTY/ CTN]],db[[#This Row],[H_1]]+1,db[[#This Row],[H_2]]-db[[#This Row],[H_1]]-1),"")</f>
        <v/>
      </c>
      <c r="W2846" s="77" t="str">
        <f>IF(db[[#This Row],[QTY/ CTN B]]="","",LEFT(db[[#This Row],[QTY/ CTN B]],SEARCH(" ",db[[#This Row],[QTY/ CTN B]],1)-1))</f>
        <v>50</v>
      </c>
      <c r="X2846" s="77" t="str">
        <f>IF(db[[#This Row],[QTY/ CTN B]]="","",RIGHT(db[[#This Row],[QTY/ CTN B]],LEN(db[[#This Row],[QTY/ CTN B]])-SEARCH(" ",db[[#This Row],[QTY/ CTN B]],1)))</f>
        <v>LSN</v>
      </c>
      <c r="Y2846" s="77">
        <f>IF(db[[#This Row],[QTY/ CTN TG]]="",IF(db[[#This Row],[STN TG]]="","",12),LEFT(db[[#This Row],[QTY/ CTN TG]],SEARCH(" ",db[[#This Row],[QTY/ CTN TG]],1)-1))</f>
        <v>12</v>
      </c>
      <c r="Z2846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46" s="77" t="str">
        <f>IF(db[[#This Row],[STN K]]="","",IF(db[[#This Row],[STN TG]]="LSN",12,""))</f>
        <v/>
      </c>
      <c r="AB2846" s="77" t="str">
        <f>IF(db[[#This Row],[STN TG]]="LSN","PCS","")</f>
        <v/>
      </c>
      <c r="AC2846" s="77">
        <f>db[[#This Row],[QTY B]]*IF(db[[#This Row],[QTY TG]]="",1,db[[#This Row],[QTY TG]])*IF(db[[#This Row],[QTY K]]="",1,db[[#This Row],[QTY K]])</f>
        <v>600</v>
      </c>
      <c r="AD2846" s="77" t="str">
        <f>IF(db[[#This Row],[STN K]]="",IF(db[[#This Row],[STN TG]]="",db[[#This Row],[STN B]],db[[#This Row],[STN TG]]),db[[#This Row],[STN K]])</f>
        <v>PCS</v>
      </c>
      <c r="AE2846" s="40"/>
    </row>
    <row r="2847" spans="1:31" x14ac:dyDescent="0.25">
      <c r="A2847" s="40">
        <f t="shared" si="44"/>
        <v>2846</v>
      </c>
      <c r="B2847" s="75" t="str">
        <f>LOWER(SUBSTITUTE(SUBSTITUTE(SUBSTITUTE(SUBSTITUTE(SUBSTITUTE(SUBSTITUTE(SUBSTITUTE(SUBSTITUTE(db[[#This Row],[NB BM]]," ",),".",""),"-",""),"(",""),")",""),"/",""),"""",""),"+",""))</f>
        <v>tasidulfitri38x45x8hjstabillowsg</v>
      </c>
      <c r="C2847" s="75" t="str">
        <f>LOWER(SUBSTITUTE(SUBSTITUTE(SUBSTITUTE(SUBSTITUTE(SUBSTITUTE(SUBSTITUTE(SUBSTITUTE(SUBSTITUTE(SUBSTITUTE(db[[#This Row],[NB NOTA]]," ",),".",""),"-",""),"(",""),")",""),",",""),"/",""),"""",""),"+",""))</f>
        <v>tasidulfitri38x45x8hjstabillowsg</v>
      </c>
      <c r="D2847" s="75" t="str">
        <f>LOWER(SUBSTITUTE(SUBSTITUTE(SUBSTITUTE(SUBSTITUTE(SUBSTITUTE(SUBSTITUTE(SUBSTITUTE(SUBSTITUTE(SUBSTITUTE(db[[#This Row],[NB PAJAK]]," ",""),"-",""),"(",""),")",""),".",""),",",""),"/",""),"""",""),"+",""))</f>
        <v/>
      </c>
      <c r="E2847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tasidulfitri38x45x8hjstabillowsg50lsnuntana</v>
      </c>
      <c r="F2847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tasidulfitri38x45x8hjstabillowsg50lsn</v>
      </c>
      <c r="G2847" s="75" t="str">
        <f>db[[#This Row],[NB NOTA_C]]&amp;LOWER(SUBSTITUTE(SUBSTITUTE(SUBSTITUTE(SUBSTITUTE(SUBSTITUTE(SUBSTITUTE(SUBSTITUTE(SUBSTITUTE(SUBSTITUTE(db[[#This Row],[FAKTUR]]," ",),".",""),"-",""),"(",""),")",""),",",""),"/",""),"""",""),"+",""))</f>
        <v>tasidulfitri38x45x8hjstabillowsguntana</v>
      </c>
      <c r="H2847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tasidulfitri38x45x8hjstabillowsg50lsnuntana</v>
      </c>
      <c r="I2847" s="2" t="s">
        <v>5052</v>
      </c>
      <c r="J2847" s="4" t="s">
        <v>5007</v>
      </c>
      <c r="K2847" s="48"/>
      <c r="L2847" s="2" t="s">
        <v>1336</v>
      </c>
      <c r="M2847" s="76" t="e">
        <f>IF(db[[#This Row],[NB NOTA_C]]="","",COUNTIF([2]!B_MSK[concat],db[[#This Row],[NB NOTA_C]]))</f>
        <v>#REF!</v>
      </c>
      <c r="N2847" s="9" t="s">
        <v>5056</v>
      </c>
      <c r="O2847" s="5" t="s">
        <v>1448</v>
      </c>
      <c r="P2847" s="2" t="s">
        <v>2452</v>
      </c>
      <c r="Q2847" s="75"/>
      <c r="R2847" s="75" t="str">
        <f>IF(db[[#This Row],[QTY/ CTN]]="","",SUBSTITUTE(SUBSTITUTE(SUBSTITUTE(db[[#This Row],[QTY/ CTN]]," ","_",2),"(",""),")","")&amp;"_")</f>
        <v>50 LSN_</v>
      </c>
      <c r="S2847" s="75">
        <f>IF(db[[#This Row],[H_QTY/ CTN]]="","",SEARCH("_",db[[#This Row],[H_QTY/ CTN]]))</f>
        <v>7</v>
      </c>
      <c r="T2847" s="75">
        <f>IF(db[[#This Row],[H_QTY/ CTN]]="","",LEN(db[[#This Row],[H_QTY/ CTN]]))</f>
        <v>7</v>
      </c>
      <c r="U2847" s="77" t="str">
        <f>IF(db[[#This Row],[H_QTY/ CTN]]="","",LEFT(db[[#This Row],[H_QTY/ CTN]],db[[#This Row],[H_1]]-1))</f>
        <v>50 LSN</v>
      </c>
      <c r="V2847" s="77" t="str">
        <f>IF(NOT(db[[#This Row],[H_1]]=db[[#This Row],[H_2]]),MID(db[[#This Row],[H_QTY/ CTN]],db[[#This Row],[H_1]]+1,db[[#This Row],[H_2]]-db[[#This Row],[H_1]]-1),"")</f>
        <v/>
      </c>
      <c r="W2847" s="77" t="str">
        <f>IF(db[[#This Row],[QTY/ CTN B]]="","",LEFT(db[[#This Row],[QTY/ CTN B]],SEARCH(" ",db[[#This Row],[QTY/ CTN B]],1)-1))</f>
        <v>50</v>
      </c>
      <c r="X2847" s="77" t="str">
        <f>IF(db[[#This Row],[QTY/ CTN B]]="","",RIGHT(db[[#This Row],[QTY/ CTN B]],LEN(db[[#This Row],[QTY/ CTN B]])-SEARCH(" ",db[[#This Row],[QTY/ CTN B]],1)))</f>
        <v>LSN</v>
      </c>
      <c r="Y2847" s="77">
        <f>IF(db[[#This Row],[QTY/ CTN TG]]="",IF(db[[#This Row],[STN TG]]="","",12),LEFT(db[[#This Row],[QTY/ CTN TG]],SEARCH(" ",db[[#This Row],[QTY/ CTN TG]],1)-1))</f>
        <v>12</v>
      </c>
      <c r="Z2847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47" s="77" t="str">
        <f>IF(db[[#This Row],[STN K]]="","",IF(db[[#This Row],[STN TG]]="LSN",12,""))</f>
        <v/>
      </c>
      <c r="AB2847" s="77" t="str">
        <f>IF(db[[#This Row],[STN TG]]="LSN","PCS","")</f>
        <v/>
      </c>
      <c r="AC2847" s="77">
        <f>db[[#This Row],[QTY B]]*IF(db[[#This Row],[QTY TG]]="",1,db[[#This Row],[QTY TG]])*IF(db[[#This Row],[QTY K]]="",1,db[[#This Row],[QTY K]])</f>
        <v>600</v>
      </c>
      <c r="AD2847" s="77" t="str">
        <f>IF(db[[#This Row],[STN K]]="",IF(db[[#This Row],[STN TG]]="",db[[#This Row],[STN B]],db[[#This Row],[STN TG]]),db[[#This Row],[STN K]])</f>
        <v>PCS</v>
      </c>
      <c r="AE2847" s="40"/>
    </row>
    <row r="2848" spans="1:31" x14ac:dyDescent="0.25">
      <c r="A2848" s="40">
        <f t="shared" si="44"/>
        <v>2847</v>
      </c>
      <c r="B2848" s="75" t="str">
        <f>LOWER(SUBSTITUTE(SUBSTITUTE(SUBSTITUTE(SUBSTITUTE(SUBSTITUTE(SUBSTITUTE(SUBSTITUTE(SUBSTITUTE(db[[#This Row],[NB BM]]," ",),".",""),"-",""),"(",""),")",""),"/",""),"""",""),"+",""))</f>
        <v>tasidulfitri38x45x8kngwby</v>
      </c>
      <c r="C2848" s="75" t="str">
        <f>LOWER(SUBSTITUTE(SUBSTITUTE(SUBSTITUTE(SUBSTITUTE(SUBSTITUTE(SUBSTITUTE(SUBSTITUTE(SUBSTITUTE(SUBSTITUTE(db[[#This Row],[NB NOTA]]," ",),".",""),"-",""),"(",""),")",""),",",""),"/",""),"""",""),"+",""))</f>
        <v>tasidulfitri38x45x8kngwby</v>
      </c>
      <c r="D2848" s="75" t="str">
        <f>LOWER(SUBSTITUTE(SUBSTITUTE(SUBSTITUTE(SUBSTITUTE(SUBSTITUTE(SUBSTITUTE(SUBSTITUTE(SUBSTITUTE(SUBSTITUTE(db[[#This Row],[NB PAJAK]]," ",""),"-",""),"(",""),")",""),".",""),",",""),"/",""),"""",""),"+",""))</f>
        <v/>
      </c>
      <c r="E2848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tasidulfitri38x45x8kngwby50lsnuntana</v>
      </c>
      <c r="F2848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tasidulfitri38x45x8kngwby50lsn</v>
      </c>
      <c r="G2848" s="75" t="str">
        <f>db[[#This Row],[NB NOTA_C]]&amp;LOWER(SUBSTITUTE(SUBSTITUTE(SUBSTITUTE(SUBSTITUTE(SUBSTITUTE(SUBSTITUTE(SUBSTITUTE(SUBSTITUTE(SUBSTITUTE(db[[#This Row],[FAKTUR]]," ",),".",""),"-",""),"(",""),")",""),",",""),"/",""),"""",""),"+",""))</f>
        <v>tasidulfitri38x45x8kngwbyuntana</v>
      </c>
      <c r="H2848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tasidulfitri38x45x8kngwby50lsnuntana</v>
      </c>
      <c r="I2848" s="2" t="s">
        <v>5053</v>
      </c>
      <c r="J2848" s="4" t="s">
        <v>5006</v>
      </c>
      <c r="K2848" s="48"/>
      <c r="L2848" s="2" t="s">
        <v>1336</v>
      </c>
      <c r="M2848" s="76" t="e">
        <f>IF(db[[#This Row],[NB NOTA_C]]="","",COUNTIF([2]!B_MSK[concat],db[[#This Row],[NB NOTA_C]]))</f>
        <v>#REF!</v>
      </c>
      <c r="N2848" s="9" t="s">
        <v>5056</v>
      </c>
      <c r="O2848" s="5" t="s">
        <v>1448</v>
      </c>
      <c r="P2848" s="2" t="s">
        <v>2452</v>
      </c>
      <c r="Q2848" s="75"/>
      <c r="R2848" s="75" t="str">
        <f>IF(db[[#This Row],[QTY/ CTN]]="","",SUBSTITUTE(SUBSTITUTE(SUBSTITUTE(db[[#This Row],[QTY/ CTN]]," ","_",2),"(",""),")","")&amp;"_")</f>
        <v>50 LSN_</v>
      </c>
      <c r="S2848" s="75">
        <f>IF(db[[#This Row],[H_QTY/ CTN]]="","",SEARCH("_",db[[#This Row],[H_QTY/ CTN]]))</f>
        <v>7</v>
      </c>
      <c r="T2848" s="75">
        <f>IF(db[[#This Row],[H_QTY/ CTN]]="","",LEN(db[[#This Row],[H_QTY/ CTN]]))</f>
        <v>7</v>
      </c>
      <c r="U2848" s="77" t="str">
        <f>IF(db[[#This Row],[H_QTY/ CTN]]="","",LEFT(db[[#This Row],[H_QTY/ CTN]],db[[#This Row],[H_1]]-1))</f>
        <v>50 LSN</v>
      </c>
      <c r="V2848" s="77" t="str">
        <f>IF(NOT(db[[#This Row],[H_1]]=db[[#This Row],[H_2]]),MID(db[[#This Row],[H_QTY/ CTN]],db[[#This Row],[H_1]]+1,db[[#This Row],[H_2]]-db[[#This Row],[H_1]]-1),"")</f>
        <v/>
      </c>
      <c r="W2848" s="77" t="str">
        <f>IF(db[[#This Row],[QTY/ CTN B]]="","",LEFT(db[[#This Row],[QTY/ CTN B]],SEARCH(" ",db[[#This Row],[QTY/ CTN B]],1)-1))</f>
        <v>50</v>
      </c>
      <c r="X2848" s="77" t="str">
        <f>IF(db[[#This Row],[QTY/ CTN B]]="","",RIGHT(db[[#This Row],[QTY/ CTN B]],LEN(db[[#This Row],[QTY/ CTN B]])-SEARCH(" ",db[[#This Row],[QTY/ CTN B]],1)))</f>
        <v>LSN</v>
      </c>
      <c r="Y2848" s="77">
        <f>IF(db[[#This Row],[QTY/ CTN TG]]="",IF(db[[#This Row],[STN TG]]="","",12),LEFT(db[[#This Row],[QTY/ CTN TG]],SEARCH(" ",db[[#This Row],[QTY/ CTN TG]],1)-1))</f>
        <v>12</v>
      </c>
      <c r="Z2848" s="7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48" s="77" t="str">
        <f>IF(db[[#This Row],[STN K]]="","",IF(db[[#This Row],[STN TG]]="LSN",12,""))</f>
        <v/>
      </c>
      <c r="AB2848" s="77" t="str">
        <f>IF(db[[#This Row],[STN TG]]="LSN","PCS","")</f>
        <v/>
      </c>
      <c r="AC2848" s="77">
        <f>db[[#This Row],[QTY B]]*IF(db[[#This Row],[QTY TG]]="",1,db[[#This Row],[QTY TG]])*IF(db[[#This Row],[QTY K]]="",1,db[[#This Row],[QTY K]])</f>
        <v>600</v>
      </c>
      <c r="AD2848" s="77" t="str">
        <f>IF(db[[#This Row],[STN K]]="",IF(db[[#This Row],[STN TG]]="",db[[#This Row],[STN B]],db[[#This Row],[STN TG]]),db[[#This Row],[STN K]])</f>
        <v>PCS</v>
      </c>
      <c r="AE2848" s="40"/>
    </row>
    <row r="2849" spans="1:31" x14ac:dyDescent="0.25">
      <c r="A2849" s="40">
        <f t="shared" si="44"/>
        <v>2848</v>
      </c>
      <c r="B2849" s="5" t="str">
        <f>LOWER(SUBSTITUTE(SUBSTITUTE(SUBSTITUTE(SUBSTITUTE(SUBSTITUTE(SUBSTITUTE(SUBSTITUTE(SUBSTITUTE(db[[#This Row],[NB BM]]," ",),".",""),"-",""),"(",""),")",""),"/",""),"""",""),"+",""))</f>
        <v>tasif38x45x10</v>
      </c>
      <c r="C2849" s="5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D2849" s="5" t="str">
        <f>LOWER(SUBSTITUTE(SUBSTITUTE(SUBSTITUTE(SUBSTITUTE(SUBSTITUTE(SUBSTITUTE(SUBSTITUTE(SUBSTITUTE(SUBSTITUTE(db[[#This Row],[NB PAJAK]]," ",""),"-",""),"(",""),")",""),".",""),",",""),"/",""),"""",""),"+",""))</f>
        <v/>
      </c>
      <c r="E284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tasif38x45x1075lsnuntana</v>
      </c>
      <c r="F284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tasif38x45x1075lsn</v>
      </c>
      <c r="G2849" s="5" t="str">
        <f>db[[#This Row],[NB NOTA_C]]&amp;LOWER(SUBSTITUTE(SUBSTITUTE(SUBSTITUTE(SUBSTITUTE(SUBSTITUTE(SUBSTITUTE(SUBSTITUTE(SUBSTITUTE(SUBSTITUTE(db[[#This Row],[FAKTUR]]," ",),".",""),"-",""),"(",""),")",""),",",""),"/",""),"""",""),"+",""))</f>
        <v>tasif38x45x10untana</v>
      </c>
      <c r="H284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tasif38x45x1075lsnuntana</v>
      </c>
      <c r="I2849" s="2" t="s">
        <v>1713</v>
      </c>
      <c r="J2849" s="2" t="s">
        <v>2583</v>
      </c>
      <c r="K2849" s="14"/>
      <c r="L2849" s="2" t="s">
        <v>1336</v>
      </c>
      <c r="M2849" s="34" t="e">
        <f>IF(db[[#This Row],[NB NOTA_C]]="","",COUNTIF([2]!B_MSK[concat],db[[#This Row],[NB NOTA_C]]))</f>
        <v>#REF!</v>
      </c>
      <c r="N2849" s="9" t="s">
        <v>1840</v>
      </c>
      <c r="O2849" s="5" t="s">
        <v>1863</v>
      </c>
      <c r="P2849" s="2" t="s">
        <v>2452</v>
      </c>
      <c r="R2849" s="2" t="str">
        <f>IF(db[[#This Row],[QTY/ CTN]]="","",SUBSTITUTE(SUBSTITUTE(SUBSTITUTE(db[[#This Row],[QTY/ CTN]]," ","_",2),"(",""),")","")&amp;"_")</f>
        <v>75 LSN_</v>
      </c>
      <c r="S2849" s="2">
        <f>IF(db[[#This Row],[H_QTY/ CTN]]="","",SEARCH("_",db[[#This Row],[H_QTY/ CTN]]))</f>
        <v>7</v>
      </c>
      <c r="T2849" s="2">
        <f>IF(db[[#This Row],[H_QTY/ CTN]]="","",LEN(db[[#This Row],[H_QTY/ CTN]]))</f>
        <v>7</v>
      </c>
      <c r="U2849" s="41" t="str">
        <f>IF(db[[#This Row],[H_QTY/ CTN]]="","",LEFT(db[[#This Row],[H_QTY/ CTN]],db[[#This Row],[H_1]]-1))</f>
        <v>75 LSN</v>
      </c>
      <c r="V2849" s="40" t="str">
        <f>IF(NOT(db[[#This Row],[H_1]]=db[[#This Row],[H_2]]),MID(db[[#This Row],[H_QTY/ CTN]],db[[#This Row],[H_1]]+1,db[[#This Row],[H_2]]-db[[#This Row],[H_1]]-1),"")</f>
        <v/>
      </c>
      <c r="W2849" s="40" t="str">
        <f>IF(db[[#This Row],[QTY/ CTN B]]="","",LEFT(db[[#This Row],[QTY/ CTN B]],SEARCH(" ",db[[#This Row],[QTY/ CTN B]],1)-1))</f>
        <v>75</v>
      </c>
      <c r="X2849" s="40" t="str">
        <f>IF(db[[#This Row],[QTY/ CTN B]]="","",RIGHT(db[[#This Row],[QTY/ CTN B]],LEN(db[[#This Row],[QTY/ CTN B]])-SEARCH(" ",db[[#This Row],[QTY/ CTN B]],1)))</f>
        <v>LSN</v>
      </c>
      <c r="Y2849" s="40">
        <f>IF(db[[#This Row],[QTY/ CTN TG]]="",IF(db[[#This Row],[STN TG]]="","",12),LEFT(db[[#This Row],[QTY/ CTN TG]],SEARCH(" ",db[[#This Row],[QTY/ CTN TG]],1)-1))</f>
        <v>12</v>
      </c>
      <c r="Z28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49" s="40" t="str">
        <f>IF(db[[#This Row],[STN K]]="","",IF(db[[#This Row],[STN TG]]="LSN",12,""))</f>
        <v/>
      </c>
      <c r="AB2849" s="40" t="str">
        <f>IF(db[[#This Row],[STN TG]]="LSN","PCS","")</f>
        <v/>
      </c>
      <c r="AC2849" s="40">
        <f>db[[#This Row],[QTY B]]*IF(db[[#This Row],[QTY TG]]="",1,db[[#This Row],[QTY TG]])*IF(db[[#This Row],[QTY K]]="",1,db[[#This Row],[QTY K]])</f>
        <v>900</v>
      </c>
      <c r="AD2849" s="40" t="str">
        <f>IF(db[[#This Row],[STN K]]="",IF(db[[#This Row],[STN TG]]="",db[[#This Row],[STN B]],db[[#This Row],[STN TG]]),db[[#This Row],[STN K]])</f>
        <v>PCS</v>
      </c>
      <c r="AE2849" s="40"/>
    </row>
    <row r="2850" spans="1:31" x14ac:dyDescent="0.25">
      <c r="A2850" s="40">
        <f t="shared" si="44"/>
        <v>2849</v>
      </c>
      <c r="B2850" s="5" t="str">
        <f>LOWER(SUBSTITUTE(SUBSTITUTE(SUBSTITUTE(SUBSTITUTE(SUBSTITUTE(SUBSTITUTE(SUBSTITUTE(SUBSTITUTE(db[[#This Row],[NB BM]]," ",),".",""),"-",""),"(",""),")",""),"/",""),"""",""),"+",""))</f>
        <v>tasif38x45x10h</v>
      </c>
      <c r="C2850" s="5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D2850" s="5" t="str">
        <f>LOWER(SUBSTITUTE(SUBSTITUTE(SUBSTITUTE(SUBSTITUTE(SUBSTITUTE(SUBSTITUTE(SUBSTITUTE(SUBSTITUTE(SUBSTITUTE(db[[#This Row],[NB PAJAK]]," ",""),"-",""),"(",""),")",""),".",""),",",""),"/",""),"""",""),"+",""))</f>
        <v/>
      </c>
      <c r="E285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tasif38x45x10h75lsnuntana</v>
      </c>
      <c r="F285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tasif38x45x10h75lsn</v>
      </c>
      <c r="G2850" s="5" t="str">
        <f>db[[#This Row],[NB NOTA_C]]&amp;LOWER(SUBSTITUTE(SUBSTITUTE(SUBSTITUTE(SUBSTITUTE(SUBSTITUTE(SUBSTITUTE(SUBSTITUTE(SUBSTITUTE(SUBSTITUTE(db[[#This Row],[FAKTUR]]," ",),".",""),"-",""),"(",""),")",""),",",""),"/",""),"""",""),"+",""))</f>
        <v>tasif38x45x10huntana</v>
      </c>
      <c r="H285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tasif38x45x10h75lsnuntana</v>
      </c>
      <c r="I2850" s="2" t="s">
        <v>1714</v>
      </c>
      <c r="J2850" s="2" t="s">
        <v>2584</v>
      </c>
      <c r="K2850" s="14"/>
      <c r="L2850" s="2" t="s">
        <v>1336</v>
      </c>
      <c r="M2850" s="34" t="e">
        <f>IF(db[[#This Row],[NB NOTA_C]]="","",COUNTIF([2]!B_MSK[concat],db[[#This Row],[NB NOTA_C]]))</f>
        <v>#REF!</v>
      </c>
      <c r="N2850" s="9" t="s">
        <v>1840</v>
      </c>
      <c r="O2850" s="5" t="s">
        <v>1863</v>
      </c>
      <c r="P2850" s="2" t="s">
        <v>2452</v>
      </c>
      <c r="R2850" s="2" t="str">
        <f>IF(db[[#This Row],[QTY/ CTN]]="","",SUBSTITUTE(SUBSTITUTE(SUBSTITUTE(db[[#This Row],[QTY/ CTN]]," ","_",2),"(",""),")","")&amp;"_")</f>
        <v>75 LSN_</v>
      </c>
      <c r="S2850" s="2">
        <f>IF(db[[#This Row],[H_QTY/ CTN]]="","",SEARCH("_",db[[#This Row],[H_QTY/ CTN]]))</f>
        <v>7</v>
      </c>
      <c r="T2850" s="2">
        <f>IF(db[[#This Row],[H_QTY/ CTN]]="","",LEN(db[[#This Row],[H_QTY/ CTN]]))</f>
        <v>7</v>
      </c>
      <c r="U2850" s="41" t="str">
        <f>IF(db[[#This Row],[H_QTY/ CTN]]="","",LEFT(db[[#This Row],[H_QTY/ CTN]],db[[#This Row],[H_1]]-1))</f>
        <v>75 LSN</v>
      </c>
      <c r="V2850" s="40" t="str">
        <f>IF(NOT(db[[#This Row],[H_1]]=db[[#This Row],[H_2]]),MID(db[[#This Row],[H_QTY/ CTN]],db[[#This Row],[H_1]]+1,db[[#This Row],[H_2]]-db[[#This Row],[H_1]]-1),"")</f>
        <v/>
      </c>
      <c r="W2850" s="40" t="str">
        <f>IF(db[[#This Row],[QTY/ CTN B]]="","",LEFT(db[[#This Row],[QTY/ CTN B]],SEARCH(" ",db[[#This Row],[QTY/ CTN B]],1)-1))</f>
        <v>75</v>
      </c>
      <c r="X2850" s="40" t="str">
        <f>IF(db[[#This Row],[QTY/ CTN B]]="","",RIGHT(db[[#This Row],[QTY/ CTN B]],LEN(db[[#This Row],[QTY/ CTN B]])-SEARCH(" ",db[[#This Row],[QTY/ CTN B]],1)))</f>
        <v>LSN</v>
      </c>
      <c r="Y2850" s="40">
        <f>IF(db[[#This Row],[QTY/ CTN TG]]="",IF(db[[#This Row],[STN TG]]="","",12),LEFT(db[[#This Row],[QTY/ CTN TG]],SEARCH(" ",db[[#This Row],[QTY/ CTN TG]],1)-1))</f>
        <v>12</v>
      </c>
      <c r="Z28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50" s="40" t="str">
        <f>IF(db[[#This Row],[STN K]]="","",IF(db[[#This Row],[STN TG]]="LSN",12,""))</f>
        <v/>
      </c>
      <c r="AB2850" s="40" t="str">
        <f>IF(db[[#This Row],[STN TG]]="LSN","PCS","")</f>
        <v/>
      </c>
      <c r="AC2850" s="40">
        <f>db[[#This Row],[QTY B]]*IF(db[[#This Row],[QTY TG]]="",1,db[[#This Row],[QTY TG]])*IF(db[[#This Row],[QTY K]]="",1,db[[#This Row],[QTY K]])</f>
        <v>900</v>
      </c>
      <c r="AD2850" s="40" t="str">
        <f>IF(db[[#This Row],[STN K]]="",IF(db[[#This Row],[STN TG]]="",db[[#This Row],[STN B]],db[[#This Row],[STN TG]]),db[[#This Row],[STN K]])</f>
        <v>PCS</v>
      </c>
      <c r="AE2850" s="40"/>
    </row>
    <row r="2851" spans="1:31" x14ac:dyDescent="0.25">
      <c r="A2851" s="40">
        <f t="shared" si="44"/>
        <v>2850</v>
      </c>
      <c r="B2851" s="5" t="str">
        <f>LOWER(SUBSTITUTE(SUBSTITUTE(SUBSTITUTE(SUBSTITUTE(SUBSTITUTE(SUBSTITUTE(SUBSTITUTE(SUBSTITUTE(db[[#This Row],[NB BM]]," ",),".",""),"-",""),"(",""),")",""),"/",""),"""",""),"+",""))</f>
        <v>tasif38x45x10km</v>
      </c>
      <c r="C2851" s="5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D2851" s="5" t="str">
        <f>LOWER(SUBSTITUTE(SUBSTITUTE(SUBSTITUTE(SUBSTITUTE(SUBSTITUTE(SUBSTITUTE(SUBSTITUTE(SUBSTITUTE(SUBSTITUTE(db[[#This Row],[NB PAJAK]]," ",""),"-",""),"(",""),")",""),".",""),",",""),"/",""),"""",""),"+",""))</f>
        <v/>
      </c>
      <c r="E285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tasif38x45x10km75lsnuntana</v>
      </c>
      <c r="F285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tasif38x45x10km75lsn</v>
      </c>
      <c r="G2851" s="5" t="str">
        <f>db[[#This Row],[NB NOTA_C]]&amp;LOWER(SUBSTITUTE(SUBSTITUTE(SUBSTITUTE(SUBSTITUTE(SUBSTITUTE(SUBSTITUTE(SUBSTITUTE(SUBSTITUTE(SUBSTITUTE(db[[#This Row],[FAKTUR]]," ",),".",""),"-",""),"(",""),")",""),",",""),"/",""),"""",""),"+",""))</f>
        <v>tasif38x45x10kmuntana</v>
      </c>
      <c r="H285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tasif38x45x10km75lsnuntana</v>
      </c>
      <c r="I2851" s="2" t="s">
        <v>1715</v>
      </c>
      <c r="J2851" s="2" t="s">
        <v>2585</v>
      </c>
      <c r="K2851" s="14"/>
      <c r="L2851" s="2" t="s">
        <v>1336</v>
      </c>
      <c r="M2851" s="34" t="e">
        <f>IF(db[[#This Row],[NB NOTA_C]]="","",COUNTIF([2]!B_MSK[concat],db[[#This Row],[NB NOTA_C]]))</f>
        <v>#REF!</v>
      </c>
      <c r="N2851" s="9" t="s">
        <v>1840</v>
      </c>
      <c r="O2851" s="5" t="s">
        <v>1863</v>
      </c>
      <c r="P2851" s="2" t="s">
        <v>2452</v>
      </c>
      <c r="R2851" s="2" t="str">
        <f>IF(db[[#This Row],[QTY/ CTN]]="","",SUBSTITUTE(SUBSTITUTE(SUBSTITUTE(db[[#This Row],[QTY/ CTN]]," ","_",2),"(",""),")","")&amp;"_")</f>
        <v>75 LSN_</v>
      </c>
      <c r="S2851" s="2">
        <f>IF(db[[#This Row],[H_QTY/ CTN]]="","",SEARCH("_",db[[#This Row],[H_QTY/ CTN]]))</f>
        <v>7</v>
      </c>
      <c r="T2851" s="2">
        <f>IF(db[[#This Row],[H_QTY/ CTN]]="","",LEN(db[[#This Row],[H_QTY/ CTN]]))</f>
        <v>7</v>
      </c>
      <c r="U2851" s="41" t="str">
        <f>IF(db[[#This Row],[H_QTY/ CTN]]="","",LEFT(db[[#This Row],[H_QTY/ CTN]],db[[#This Row],[H_1]]-1))</f>
        <v>75 LSN</v>
      </c>
      <c r="V2851" s="40" t="str">
        <f>IF(NOT(db[[#This Row],[H_1]]=db[[#This Row],[H_2]]),MID(db[[#This Row],[H_QTY/ CTN]],db[[#This Row],[H_1]]+1,db[[#This Row],[H_2]]-db[[#This Row],[H_1]]-1),"")</f>
        <v/>
      </c>
      <c r="W2851" s="40" t="str">
        <f>IF(db[[#This Row],[QTY/ CTN B]]="","",LEFT(db[[#This Row],[QTY/ CTN B]],SEARCH(" ",db[[#This Row],[QTY/ CTN B]],1)-1))</f>
        <v>75</v>
      </c>
      <c r="X2851" s="40" t="str">
        <f>IF(db[[#This Row],[QTY/ CTN B]]="","",RIGHT(db[[#This Row],[QTY/ CTN B]],LEN(db[[#This Row],[QTY/ CTN B]])-SEARCH(" ",db[[#This Row],[QTY/ CTN B]],1)))</f>
        <v>LSN</v>
      </c>
      <c r="Y2851" s="40">
        <f>IF(db[[#This Row],[QTY/ CTN TG]]="",IF(db[[#This Row],[STN TG]]="","",12),LEFT(db[[#This Row],[QTY/ CTN TG]],SEARCH(" ",db[[#This Row],[QTY/ CTN TG]],1)-1))</f>
        <v>12</v>
      </c>
      <c r="Z28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51" s="40" t="str">
        <f>IF(db[[#This Row],[STN K]]="","",IF(db[[#This Row],[STN TG]]="LSN",12,""))</f>
        <v/>
      </c>
      <c r="AB2851" s="40" t="str">
        <f>IF(db[[#This Row],[STN TG]]="LSN","PCS","")</f>
        <v/>
      </c>
      <c r="AC2851" s="40">
        <f>db[[#This Row],[QTY B]]*IF(db[[#This Row],[QTY TG]]="",1,db[[#This Row],[QTY TG]])*IF(db[[#This Row],[QTY K]]="",1,db[[#This Row],[QTY K]])</f>
        <v>900</v>
      </c>
      <c r="AD2851" s="40" t="str">
        <f>IF(db[[#This Row],[STN K]]="",IF(db[[#This Row],[STN TG]]="",db[[#This Row],[STN B]],db[[#This Row],[STN TG]]),db[[#This Row],[STN K]])</f>
        <v>PCS</v>
      </c>
      <c r="AE2851" s="40"/>
    </row>
    <row r="2852" spans="1:31" x14ac:dyDescent="0.25">
      <c r="A2852" s="40">
        <f t="shared" si="44"/>
        <v>2851</v>
      </c>
      <c r="B2852" s="5" t="str">
        <f>LOWER(SUBSTITUTE(SUBSTITUTE(SUBSTITUTE(SUBSTITUTE(SUBSTITUTE(SUBSTITUTE(SUBSTITUTE(SUBSTITUTE(db[[#This Row],[NB BM]]," ",),".",""),"-",""),"(",""),")",""),"/",""),"""",""),"+",""))</f>
        <v>tasif38x45x10tt</v>
      </c>
      <c r="C2852" s="5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D2852" s="5" t="str">
        <f>LOWER(SUBSTITUTE(SUBSTITUTE(SUBSTITUTE(SUBSTITUTE(SUBSTITUTE(SUBSTITUTE(SUBSTITUTE(SUBSTITUTE(SUBSTITUTE(db[[#This Row],[NB PAJAK]]," ",""),"-",""),"(",""),")",""),".",""),",",""),"/",""),"""",""),"+",""))</f>
        <v/>
      </c>
      <c r="E285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tasif38x45x10tt75lsnuntana</v>
      </c>
      <c r="F285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tasif38x45x10tt75lsn</v>
      </c>
      <c r="G2852" s="5" t="str">
        <f>db[[#This Row],[NB NOTA_C]]&amp;LOWER(SUBSTITUTE(SUBSTITUTE(SUBSTITUTE(SUBSTITUTE(SUBSTITUTE(SUBSTITUTE(SUBSTITUTE(SUBSTITUTE(SUBSTITUTE(db[[#This Row],[FAKTUR]]," ",),".",""),"-",""),"(",""),")",""),",",""),"/",""),"""",""),"+",""))</f>
        <v>tasif38x45x10ttuntana</v>
      </c>
      <c r="H285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tasif38x45x10tt75lsnuntana</v>
      </c>
      <c r="I2852" s="2" t="s">
        <v>1716</v>
      </c>
      <c r="J2852" s="2" t="s">
        <v>2586</v>
      </c>
      <c r="K2852" s="14"/>
      <c r="L2852" s="2" t="s">
        <v>1336</v>
      </c>
      <c r="M2852" s="34" t="e">
        <f>IF(db[[#This Row],[NB NOTA_C]]="","",COUNTIF([2]!B_MSK[concat],db[[#This Row],[NB NOTA_C]]))</f>
        <v>#REF!</v>
      </c>
      <c r="N2852" s="9" t="s">
        <v>1840</v>
      </c>
      <c r="O2852" s="5" t="s">
        <v>1863</v>
      </c>
      <c r="P2852" s="2" t="s">
        <v>2452</v>
      </c>
      <c r="R2852" s="2" t="str">
        <f>IF(db[[#This Row],[QTY/ CTN]]="","",SUBSTITUTE(SUBSTITUTE(SUBSTITUTE(db[[#This Row],[QTY/ CTN]]," ","_",2),"(",""),")","")&amp;"_")</f>
        <v>75 LSN_</v>
      </c>
      <c r="S2852" s="2">
        <f>IF(db[[#This Row],[H_QTY/ CTN]]="","",SEARCH("_",db[[#This Row],[H_QTY/ CTN]]))</f>
        <v>7</v>
      </c>
      <c r="T2852" s="2">
        <f>IF(db[[#This Row],[H_QTY/ CTN]]="","",LEN(db[[#This Row],[H_QTY/ CTN]]))</f>
        <v>7</v>
      </c>
      <c r="U2852" s="41" t="str">
        <f>IF(db[[#This Row],[H_QTY/ CTN]]="","",LEFT(db[[#This Row],[H_QTY/ CTN]],db[[#This Row],[H_1]]-1))</f>
        <v>75 LSN</v>
      </c>
      <c r="V2852" s="40" t="str">
        <f>IF(NOT(db[[#This Row],[H_1]]=db[[#This Row],[H_2]]),MID(db[[#This Row],[H_QTY/ CTN]],db[[#This Row],[H_1]]+1,db[[#This Row],[H_2]]-db[[#This Row],[H_1]]-1),"")</f>
        <v/>
      </c>
      <c r="W2852" s="40" t="str">
        <f>IF(db[[#This Row],[QTY/ CTN B]]="","",LEFT(db[[#This Row],[QTY/ CTN B]],SEARCH(" ",db[[#This Row],[QTY/ CTN B]],1)-1))</f>
        <v>75</v>
      </c>
      <c r="X2852" s="40" t="str">
        <f>IF(db[[#This Row],[QTY/ CTN B]]="","",RIGHT(db[[#This Row],[QTY/ CTN B]],LEN(db[[#This Row],[QTY/ CTN B]])-SEARCH(" ",db[[#This Row],[QTY/ CTN B]],1)))</f>
        <v>LSN</v>
      </c>
      <c r="Y2852" s="40">
        <f>IF(db[[#This Row],[QTY/ CTN TG]]="",IF(db[[#This Row],[STN TG]]="","",12),LEFT(db[[#This Row],[QTY/ CTN TG]],SEARCH(" ",db[[#This Row],[QTY/ CTN TG]],1)-1))</f>
        <v>12</v>
      </c>
      <c r="Z28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52" s="40" t="str">
        <f>IF(db[[#This Row],[STN K]]="","",IF(db[[#This Row],[STN TG]]="LSN",12,""))</f>
        <v/>
      </c>
      <c r="AB2852" s="40" t="str">
        <f>IF(db[[#This Row],[STN TG]]="LSN","PCS","")</f>
        <v/>
      </c>
      <c r="AC2852" s="40">
        <f>db[[#This Row],[QTY B]]*IF(db[[#This Row],[QTY TG]]="",1,db[[#This Row],[QTY TG]])*IF(db[[#This Row],[QTY K]]="",1,db[[#This Row],[QTY K]])</f>
        <v>900</v>
      </c>
      <c r="AD2852" s="40" t="str">
        <f>IF(db[[#This Row],[STN K]]="",IF(db[[#This Row],[STN TG]]="",db[[#This Row],[STN B]],db[[#This Row],[STN TG]]),db[[#This Row],[STN K]])</f>
        <v>PCS</v>
      </c>
      <c r="AE2852" s="40"/>
    </row>
    <row r="2853" spans="1:31" x14ac:dyDescent="0.25">
      <c r="A2853" s="40">
        <f t="shared" si="44"/>
        <v>2852</v>
      </c>
      <c r="B2853" s="5" t="str">
        <f>LOWER(SUBSTITUTE(SUBSTITUTE(SUBSTITUTE(SUBSTITUTE(SUBSTITUTE(SUBSTITUTE(SUBSTITUTE(SUBSTITUTE(db[[#This Row],[NB BM]]," ",),".",""),"-",""),"(",""),")",""),"/",""),"""",""),"+",""))</f>
        <v>tasifjahit30x40x15</v>
      </c>
      <c r="C2853" s="5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D2853" s="5" t="str">
        <f>LOWER(SUBSTITUTE(SUBSTITUTE(SUBSTITUTE(SUBSTITUTE(SUBSTITUTE(SUBSTITUTE(SUBSTITUTE(SUBSTITUTE(SUBSTITUTE(db[[#This Row],[NB PAJAK]]," ",""),"-",""),"(",""),")",""),".",""),",",""),"/",""),"""",""),"+",""))</f>
        <v/>
      </c>
      <c r="E28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tasifjahit30x40x1590lsnuntana</v>
      </c>
      <c r="F28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tasifjahit30x40x1590lsn</v>
      </c>
      <c r="G2853" s="5" t="str">
        <f>db[[#This Row],[NB NOTA_C]]&amp;LOWER(SUBSTITUTE(SUBSTITUTE(SUBSTITUTE(SUBSTITUTE(SUBSTITUTE(SUBSTITUTE(SUBSTITUTE(SUBSTITUTE(SUBSTITUTE(db[[#This Row],[FAKTUR]]," ",),".",""),"-",""),"(",""),")",""),",",""),"/",""),"""",""),"+",""))</f>
        <v>tasifjahit30x40x15untana</v>
      </c>
      <c r="H28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tasifjahit30x40x1590lsnuntana</v>
      </c>
      <c r="I2853" s="2" t="s">
        <v>1717</v>
      </c>
      <c r="J2853" s="2" t="s">
        <v>2616</v>
      </c>
      <c r="K2853" s="14"/>
      <c r="L2853" s="2" t="s">
        <v>1336</v>
      </c>
      <c r="M2853" s="34" t="e">
        <f>IF(db[[#This Row],[NB NOTA_C]]="","",COUNTIF([2]!B_MSK[concat],db[[#This Row],[NB NOTA_C]]))</f>
        <v>#REF!</v>
      </c>
      <c r="N2853" s="9" t="s">
        <v>1840</v>
      </c>
      <c r="O2853" s="5" t="s">
        <v>1445</v>
      </c>
      <c r="P2853" s="2" t="s">
        <v>2452</v>
      </c>
      <c r="R2853" s="2" t="str">
        <f>IF(db[[#This Row],[QTY/ CTN]]="","",SUBSTITUTE(SUBSTITUTE(SUBSTITUTE(db[[#This Row],[QTY/ CTN]]," ","_",2),"(",""),")","")&amp;"_")</f>
        <v>90 LSN_</v>
      </c>
      <c r="S2853" s="2">
        <f>IF(db[[#This Row],[H_QTY/ CTN]]="","",SEARCH("_",db[[#This Row],[H_QTY/ CTN]]))</f>
        <v>7</v>
      </c>
      <c r="T2853" s="2">
        <f>IF(db[[#This Row],[H_QTY/ CTN]]="","",LEN(db[[#This Row],[H_QTY/ CTN]]))</f>
        <v>7</v>
      </c>
      <c r="U2853" s="41" t="str">
        <f>IF(db[[#This Row],[H_QTY/ CTN]]="","",LEFT(db[[#This Row],[H_QTY/ CTN]],db[[#This Row],[H_1]]-1))</f>
        <v>90 LSN</v>
      </c>
      <c r="V2853" s="40" t="str">
        <f>IF(NOT(db[[#This Row],[H_1]]=db[[#This Row],[H_2]]),MID(db[[#This Row],[H_QTY/ CTN]],db[[#This Row],[H_1]]+1,db[[#This Row],[H_2]]-db[[#This Row],[H_1]]-1),"")</f>
        <v/>
      </c>
      <c r="W2853" s="40" t="str">
        <f>IF(db[[#This Row],[QTY/ CTN B]]="","",LEFT(db[[#This Row],[QTY/ CTN B]],SEARCH(" ",db[[#This Row],[QTY/ CTN B]],1)-1))</f>
        <v>90</v>
      </c>
      <c r="X2853" s="40" t="str">
        <f>IF(db[[#This Row],[QTY/ CTN B]]="","",RIGHT(db[[#This Row],[QTY/ CTN B]],LEN(db[[#This Row],[QTY/ CTN B]])-SEARCH(" ",db[[#This Row],[QTY/ CTN B]],1)))</f>
        <v>LSN</v>
      </c>
      <c r="Y2853" s="40">
        <f>IF(db[[#This Row],[QTY/ CTN TG]]="",IF(db[[#This Row],[STN TG]]="","",12),LEFT(db[[#This Row],[QTY/ CTN TG]],SEARCH(" ",db[[#This Row],[QTY/ CTN TG]],1)-1))</f>
        <v>12</v>
      </c>
      <c r="Z28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53" s="40" t="str">
        <f>IF(db[[#This Row],[STN K]]="","",IF(db[[#This Row],[STN TG]]="LSN",12,""))</f>
        <v/>
      </c>
      <c r="AB2853" s="40" t="str">
        <f>IF(db[[#This Row],[STN TG]]="LSN","PCS","")</f>
        <v/>
      </c>
      <c r="AC2853" s="40">
        <f>db[[#This Row],[QTY B]]*IF(db[[#This Row],[QTY TG]]="",1,db[[#This Row],[QTY TG]])*IF(db[[#This Row],[QTY K]]="",1,db[[#This Row],[QTY K]])</f>
        <v>1080</v>
      </c>
      <c r="AD2853" s="40" t="str">
        <f>IF(db[[#This Row],[STN K]]="",IF(db[[#This Row],[STN TG]]="",db[[#This Row],[STN B]],db[[#This Row],[STN TG]]),db[[#This Row],[STN K]])</f>
        <v>PCS</v>
      </c>
      <c r="AE2853" s="40"/>
    </row>
    <row r="2854" spans="1:31" x14ac:dyDescent="0.25">
      <c r="A2854" s="40">
        <f t="shared" si="44"/>
        <v>2853</v>
      </c>
      <c r="B2854" s="5" t="str">
        <f>LOWER(SUBSTITUTE(SUBSTITUTE(SUBSTITUTE(SUBSTITUTE(SUBSTITUTE(SUBSTITUTE(SUBSTITUTE(SUBSTITUTE(db[[#This Row],[NB BM]]," ",),".",""),"-",""),"(",""),")",""),"/",""),"""",""),"+",""))</f>
        <v>taskarung40x45</v>
      </c>
      <c r="C2854" s="5" t="str">
        <f>LOWER(SUBSTITUTE(SUBSTITUTE(SUBSTITUTE(SUBSTITUTE(SUBSTITUTE(SUBSTITUTE(SUBSTITUTE(SUBSTITUTE(SUBSTITUTE(db[[#This Row],[NB NOTA]]," ",),".",""),"-",""),"(",""),")",""),",",""),"/",""),"""",""),"+",""))</f>
        <v>taskarung40x45</v>
      </c>
      <c r="D2854" s="5" t="str">
        <f>LOWER(SUBSTITUTE(SUBSTITUTE(SUBSTITUTE(SUBSTITUTE(SUBSTITUTE(SUBSTITUTE(SUBSTITUTE(SUBSTITUTE(SUBSTITUTE(db[[#This Row],[NB PAJAK]]," ",""),"-",""),"(",""),")",""),".",""),",",""),"/",""),"""",""),"+",""))</f>
        <v/>
      </c>
      <c r="E285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taskarung40x45120pcsuntana</v>
      </c>
      <c r="F285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taskarung40x45120pcs</v>
      </c>
      <c r="G2854" s="5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taskarung40x45untana</v>
      </c>
      <c r="H285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taskarung40x45120pcsuntana</v>
      </c>
      <c r="I2854" s="2" t="s">
        <v>4642</v>
      </c>
      <c r="J2854" s="2" t="s">
        <v>4635</v>
      </c>
      <c r="K2854" s="14"/>
      <c r="L2854" s="2" t="s">
        <v>1336</v>
      </c>
      <c r="M2854" s="33" t="e">
        <f>IF(db[[#This Row],[NB NOTA_C]]="","",COUNTIF([2]!B_MSK[concat],db[[#This Row],[NB NOTA_C]]))</f>
        <v>#REF!</v>
      </c>
      <c r="N2854" s="9" t="s">
        <v>1846</v>
      </c>
      <c r="O2854" s="5" t="s">
        <v>1382</v>
      </c>
      <c r="P2854" s="2" t="s">
        <v>2452</v>
      </c>
      <c r="Q2854" s="5"/>
      <c r="R2854" s="5" t="str">
        <f>IF(db[[#This Row],[QTY/ CTN]]="","",SUBSTITUTE(SUBSTITUTE(SUBSTITUTE(db[[#This Row],[QTY/ CTN]]," ","_",2),"(",""),")","")&amp;"_")</f>
        <v>120 PCS_</v>
      </c>
      <c r="S2854" s="5">
        <f>IF(db[[#This Row],[H_QTY/ CTN]]="","",SEARCH("_",db[[#This Row],[H_QTY/ CTN]]))</f>
        <v>8</v>
      </c>
      <c r="T2854" s="5">
        <f>IF(db[[#This Row],[H_QTY/ CTN]]="","",LEN(db[[#This Row],[H_QTY/ CTN]]))</f>
        <v>8</v>
      </c>
      <c r="U2854" s="40" t="str">
        <f>IF(db[[#This Row],[H_QTY/ CTN]]="","",LEFT(db[[#This Row],[H_QTY/ CTN]],db[[#This Row],[H_1]]-1))</f>
        <v>120 PCS</v>
      </c>
      <c r="V2854" s="40" t="str">
        <f>IF(NOT(db[[#This Row],[H_1]]=db[[#This Row],[H_2]]),MID(db[[#This Row],[H_QTY/ CTN]],db[[#This Row],[H_1]]+1,db[[#This Row],[H_2]]-db[[#This Row],[H_1]]-1),"")</f>
        <v/>
      </c>
      <c r="W2854" s="40" t="str">
        <f>IF(db[[#This Row],[QTY/ CTN B]]="","",LEFT(db[[#This Row],[QTY/ CTN B]],SEARCH(" ",db[[#This Row],[QTY/ CTN B]],1)-1))</f>
        <v>120</v>
      </c>
      <c r="X2854" s="40" t="str">
        <f>IF(db[[#This Row],[QTY/ CTN B]]="","",RIGHT(db[[#This Row],[QTY/ CTN B]],LEN(db[[#This Row],[QTY/ CTN B]])-SEARCH(" ",db[[#This Row],[QTY/ CTN B]],1)))</f>
        <v>PCS</v>
      </c>
      <c r="Y2854" s="40" t="str">
        <f>IF(db[[#This Row],[QTY/ CTN TG]]="",IF(db[[#This Row],[STN TG]]="","",12),LEFT(db[[#This Row],[QTY/ CTN TG]],SEARCH(" ",db[[#This Row],[QTY/ CTN TG]],1)-1))</f>
        <v/>
      </c>
      <c r="Z28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54" s="40" t="str">
        <f>IF(db[[#This Row],[STN K]]="","",IF(db[[#This Row],[STN TG]]="LSN",12,""))</f>
        <v/>
      </c>
      <c r="AB2854" s="40" t="str">
        <f>IF(db[[#This Row],[STN TG]]="LSN","PCS","")</f>
        <v/>
      </c>
      <c r="AC2854" s="40">
        <f>db[[#This Row],[QTY B]]*IF(db[[#This Row],[QTY TG]]="",1,db[[#This Row],[QTY TG]])*IF(db[[#This Row],[QTY K]]="",1,db[[#This Row],[QTY K]])</f>
        <v>120</v>
      </c>
      <c r="AD2854" s="40" t="str">
        <f>IF(db[[#This Row],[STN K]]="",IF(db[[#This Row],[STN TG]]="",db[[#This Row],[STN B]],db[[#This Row],[STN TG]]),db[[#This Row],[STN K]])</f>
        <v>PCS</v>
      </c>
      <c r="AE2854" s="40"/>
    </row>
    <row r="2855" spans="1:31" x14ac:dyDescent="0.25">
      <c r="A2855" s="40">
        <f t="shared" si="44"/>
        <v>2854</v>
      </c>
      <c r="B2855" s="5" t="str">
        <f>LOWER(SUBSTITUTE(SUBSTITUTE(SUBSTITUTE(SUBSTITUTE(SUBSTITUTE(SUBSTITUTE(SUBSTITUTE(SUBSTITUTE(db[[#This Row],[NB BM]]," ",),".",""),"-",""),"(",""),")",""),"/",""),"""",""),"+",""))</f>
        <v>taskarung45x50</v>
      </c>
      <c r="C2855" s="5" t="str">
        <f>LOWER(SUBSTITUTE(SUBSTITUTE(SUBSTITUTE(SUBSTITUTE(SUBSTITUTE(SUBSTITUTE(SUBSTITUTE(SUBSTITUTE(SUBSTITUTE(db[[#This Row],[NB NOTA]]," ",),".",""),"-",""),"(",""),")",""),",",""),"/",""),"""",""),"+",""))</f>
        <v>taskarung45x50</v>
      </c>
      <c r="D2855" s="5" t="str">
        <f>LOWER(SUBSTITUTE(SUBSTITUTE(SUBSTITUTE(SUBSTITUTE(SUBSTITUTE(SUBSTITUTE(SUBSTITUTE(SUBSTITUTE(SUBSTITUTE(db[[#This Row],[NB PAJAK]]," ",""),"-",""),"(",""),")",""),".",""),",",""),"/",""),"""",""),"+",""))</f>
        <v/>
      </c>
      <c r="E285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taskarung45x50120pcsuntana</v>
      </c>
      <c r="F285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taskarung45x50120pcs</v>
      </c>
      <c r="G2855" s="5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taskarung45x50untana</v>
      </c>
      <c r="H285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taskarung45x50120pcsuntana</v>
      </c>
      <c r="I2855" s="2" t="s">
        <v>4641</v>
      </c>
      <c r="J2855" s="2" t="s">
        <v>4634</v>
      </c>
      <c r="K2855" s="14"/>
      <c r="L2855" s="2" t="s">
        <v>1336</v>
      </c>
      <c r="M2855" s="33" t="e">
        <f>IF(db[[#This Row],[NB NOTA_C]]="","",COUNTIF([2]!B_MSK[concat],db[[#This Row],[NB NOTA_C]]))</f>
        <v>#REF!</v>
      </c>
      <c r="N2855" s="9" t="s">
        <v>1846</v>
      </c>
      <c r="O2855" s="5" t="s">
        <v>1382</v>
      </c>
      <c r="P2855" s="2" t="s">
        <v>2452</v>
      </c>
      <c r="Q2855" s="5"/>
      <c r="R2855" s="5" t="str">
        <f>IF(db[[#This Row],[QTY/ CTN]]="","",SUBSTITUTE(SUBSTITUTE(SUBSTITUTE(db[[#This Row],[QTY/ CTN]]," ","_",2),"(",""),")","")&amp;"_")</f>
        <v>120 PCS_</v>
      </c>
      <c r="S2855" s="5">
        <f>IF(db[[#This Row],[H_QTY/ CTN]]="","",SEARCH("_",db[[#This Row],[H_QTY/ CTN]]))</f>
        <v>8</v>
      </c>
      <c r="T2855" s="5">
        <f>IF(db[[#This Row],[H_QTY/ CTN]]="","",LEN(db[[#This Row],[H_QTY/ CTN]]))</f>
        <v>8</v>
      </c>
      <c r="U2855" s="40" t="str">
        <f>IF(db[[#This Row],[H_QTY/ CTN]]="","",LEFT(db[[#This Row],[H_QTY/ CTN]],db[[#This Row],[H_1]]-1))</f>
        <v>120 PCS</v>
      </c>
      <c r="V2855" s="40" t="str">
        <f>IF(NOT(db[[#This Row],[H_1]]=db[[#This Row],[H_2]]),MID(db[[#This Row],[H_QTY/ CTN]],db[[#This Row],[H_1]]+1,db[[#This Row],[H_2]]-db[[#This Row],[H_1]]-1),"")</f>
        <v/>
      </c>
      <c r="W2855" s="40" t="str">
        <f>IF(db[[#This Row],[QTY/ CTN B]]="","",LEFT(db[[#This Row],[QTY/ CTN B]],SEARCH(" ",db[[#This Row],[QTY/ CTN B]],1)-1))</f>
        <v>120</v>
      </c>
      <c r="X2855" s="40" t="str">
        <f>IF(db[[#This Row],[QTY/ CTN B]]="","",RIGHT(db[[#This Row],[QTY/ CTN B]],LEN(db[[#This Row],[QTY/ CTN B]])-SEARCH(" ",db[[#This Row],[QTY/ CTN B]],1)))</f>
        <v>PCS</v>
      </c>
      <c r="Y2855" s="40" t="str">
        <f>IF(db[[#This Row],[QTY/ CTN TG]]="",IF(db[[#This Row],[STN TG]]="","",12),LEFT(db[[#This Row],[QTY/ CTN TG]],SEARCH(" ",db[[#This Row],[QTY/ CTN TG]],1)-1))</f>
        <v/>
      </c>
      <c r="Z28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55" s="40" t="str">
        <f>IF(db[[#This Row],[STN K]]="","",IF(db[[#This Row],[STN TG]]="LSN",12,""))</f>
        <v/>
      </c>
      <c r="AB2855" s="40" t="str">
        <f>IF(db[[#This Row],[STN TG]]="LSN","PCS","")</f>
        <v/>
      </c>
      <c r="AC2855" s="40">
        <f>db[[#This Row],[QTY B]]*IF(db[[#This Row],[QTY TG]]="",1,db[[#This Row],[QTY TG]])*IF(db[[#This Row],[QTY K]]="",1,db[[#This Row],[QTY K]])</f>
        <v>120</v>
      </c>
      <c r="AD2855" s="40" t="str">
        <f>IF(db[[#This Row],[STN K]]="",IF(db[[#This Row],[STN TG]]="",db[[#This Row],[STN B]],db[[#This Row],[STN TG]]),db[[#This Row],[STN K]])</f>
        <v>PCS</v>
      </c>
      <c r="AE2855" s="40"/>
    </row>
    <row r="2856" spans="1:31" x14ac:dyDescent="0.25">
      <c r="A2856" s="40">
        <f t="shared" si="44"/>
        <v>2855</v>
      </c>
      <c r="B2856" s="5" t="str">
        <f>LOWER(SUBSTITUTE(SUBSTITUTE(SUBSTITUTE(SUBSTITUTE(SUBSTITUTE(SUBSTITUTE(SUBSTITUTE(SUBSTITUTE(db[[#This Row],[NB BM]]," ",),".",""),"-",""),"(",""),")",""),"/",""),"""",""),"+",""))</f>
        <v>taskarung50x55</v>
      </c>
      <c r="C2856" s="5" t="str">
        <f>LOWER(SUBSTITUTE(SUBSTITUTE(SUBSTITUTE(SUBSTITUTE(SUBSTITUTE(SUBSTITUTE(SUBSTITUTE(SUBSTITUTE(SUBSTITUTE(db[[#This Row],[NB NOTA]]," ",),".",""),"-",""),"(",""),")",""),",",""),"/",""),"""",""),"+",""))</f>
        <v>taskarung50x55</v>
      </c>
      <c r="D2856" s="5" t="str">
        <f>LOWER(SUBSTITUTE(SUBSTITUTE(SUBSTITUTE(SUBSTITUTE(SUBSTITUTE(SUBSTITUTE(SUBSTITUTE(SUBSTITUTE(SUBSTITUTE(db[[#This Row],[NB PAJAK]]," ",""),"-",""),"(",""),")",""),".",""),",",""),"/",""),"""",""),"+",""))</f>
        <v/>
      </c>
      <c r="E285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taskarung50x55120pcsuntana</v>
      </c>
      <c r="F285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taskarung50x55120pcs</v>
      </c>
      <c r="G2856" s="5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taskarung50x55untana</v>
      </c>
      <c r="H285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taskarung50x55120pcsuntana</v>
      </c>
      <c r="I2856" s="2" t="s">
        <v>4640</v>
      </c>
      <c r="J2856" s="2" t="s">
        <v>4633</v>
      </c>
      <c r="K2856" s="14"/>
      <c r="L2856" s="2" t="s">
        <v>1336</v>
      </c>
      <c r="M2856" s="33" t="e">
        <f>IF(db[[#This Row],[NB NOTA_C]]="","",COUNTIF([2]!B_MSK[concat],db[[#This Row],[NB NOTA_C]]))</f>
        <v>#REF!</v>
      </c>
      <c r="N2856" s="9" t="s">
        <v>1846</v>
      </c>
      <c r="O2856" s="5" t="s">
        <v>1382</v>
      </c>
      <c r="P2856" s="2" t="s">
        <v>2452</v>
      </c>
      <c r="Q2856" s="5"/>
      <c r="R2856" s="5" t="str">
        <f>IF(db[[#This Row],[QTY/ CTN]]="","",SUBSTITUTE(SUBSTITUTE(SUBSTITUTE(db[[#This Row],[QTY/ CTN]]," ","_",2),"(",""),")","")&amp;"_")</f>
        <v>120 PCS_</v>
      </c>
      <c r="S2856" s="5">
        <f>IF(db[[#This Row],[H_QTY/ CTN]]="","",SEARCH("_",db[[#This Row],[H_QTY/ CTN]]))</f>
        <v>8</v>
      </c>
      <c r="T2856" s="5">
        <f>IF(db[[#This Row],[H_QTY/ CTN]]="","",LEN(db[[#This Row],[H_QTY/ CTN]]))</f>
        <v>8</v>
      </c>
      <c r="U2856" s="40" t="str">
        <f>IF(db[[#This Row],[H_QTY/ CTN]]="","",LEFT(db[[#This Row],[H_QTY/ CTN]],db[[#This Row],[H_1]]-1))</f>
        <v>120 PCS</v>
      </c>
      <c r="V2856" s="40" t="str">
        <f>IF(NOT(db[[#This Row],[H_1]]=db[[#This Row],[H_2]]),MID(db[[#This Row],[H_QTY/ CTN]],db[[#This Row],[H_1]]+1,db[[#This Row],[H_2]]-db[[#This Row],[H_1]]-1),"")</f>
        <v/>
      </c>
      <c r="W2856" s="40" t="str">
        <f>IF(db[[#This Row],[QTY/ CTN B]]="","",LEFT(db[[#This Row],[QTY/ CTN B]],SEARCH(" ",db[[#This Row],[QTY/ CTN B]],1)-1))</f>
        <v>120</v>
      </c>
      <c r="X2856" s="40" t="str">
        <f>IF(db[[#This Row],[QTY/ CTN B]]="","",RIGHT(db[[#This Row],[QTY/ CTN B]],LEN(db[[#This Row],[QTY/ CTN B]])-SEARCH(" ",db[[#This Row],[QTY/ CTN B]],1)))</f>
        <v>PCS</v>
      </c>
      <c r="Y2856" s="40" t="str">
        <f>IF(db[[#This Row],[QTY/ CTN TG]]="",IF(db[[#This Row],[STN TG]]="","",12),LEFT(db[[#This Row],[QTY/ CTN TG]],SEARCH(" ",db[[#This Row],[QTY/ CTN TG]],1)-1))</f>
        <v/>
      </c>
      <c r="Z28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56" s="40" t="str">
        <f>IF(db[[#This Row],[STN K]]="","",IF(db[[#This Row],[STN TG]]="LSN",12,""))</f>
        <v/>
      </c>
      <c r="AB2856" s="40" t="str">
        <f>IF(db[[#This Row],[STN TG]]="LSN","PCS","")</f>
        <v/>
      </c>
      <c r="AC2856" s="40">
        <f>db[[#This Row],[QTY B]]*IF(db[[#This Row],[QTY TG]]="",1,db[[#This Row],[QTY TG]])*IF(db[[#This Row],[QTY K]]="",1,db[[#This Row],[QTY K]])</f>
        <v>120</v>
      </c>
      <c r="AD2856" s="40" t="str">
        <f>IF(db[[#This Row],[STN K]]="",IF(db[[#This Row],[STN TG]]="",db[[#This Row],[STN B]],db[[#This Row],[STN TG]]),db[[#This Row],[STN K]])</f>
        <v>PCS</v>
      </c>
      <c r="AE2856" s="40"/>
    </row>
    <row r="2857" spans="1:31" x14ac:dyDescent="0.25">
      <c r="A2857" s="40">
        <f t="shared" si="44"/>
        <v>2856</v>
      </c>
      <c r="B2857" s="5" t="str">
        <f>LOWER(SUBSTITUTE(SUBSTITUTE(SUBSTITUTE(SUBSTITUTE(SUBSTITUTE(SUBSTITUTE(SUBSTITUTE(SUBSTITUTE(db[[#This Row],[NB BM]]," ",),".",""),"-",""),"(",""),")",""),"/",""),"""",""),"+",""))</f>
        <v>taskarung50x55x25</v>
      </c>
      <c r="C2857" s="5" t="str">
        <f>LOWER(SUBSTITUTE(SUBSTITUTE(SUBSTITUTE(SUBSTITUTE(SUBSTITUTE(SUBSTITUTE(SUBSTITUTE(SUBSTITUTE(SUBSTITUTE(db[[#This Row],[NB NOTA]]," ",),".",""),"-",""),"(",""),")",""),",",""),"/",""),"""",""),"+",""))</f>
        <v>taskarung50*55*25</v>
      </c>
      <c r="D2857" s="5" t="str">
        <f>LOWER(SUBSTITUTE(SUBSTITUTE(SUBSTITUTE(SUBSTITUTE(SUBSTITUTE(SUBSTITUTE(SUBSTITUTE(SUBSTITUTE(SUBSTITUTE(db[[#This Row],[NB PAJAK]]," ",""),"-",""),"(",""),")",""),".",""),",",""),"/",""),"""",""),"+",""))</f>
        <v/>
      </c>
      <c r="E285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taskarung50x55x25120pcsuntana</v>
      </c>
      <c r="F285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taskarung50*55*25120pcs</v>
      </c>
      <c r="G2857" s="5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taskarung50*55*25untana</v>
      </c>
      <c r="H285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taskarung505525120pcsuntana</v>
      </c>
      <c r="I2857" s="2" t="s">
        <v>4846</v>
      </c>
      <c r="J2857" s="2" t="s">
        <v>4808</v>
      </c>
      <c r="K2857" s="14"/>
      <c r="L2857" s="2" t="s">
        <v>1336</v>
      </c>
      <c r="M2857" s="33" t="e">
        <f>IF(db[[#This Row],[NB NOTA_C]]="","",COUNTIF([2]!B_MSK[concat],db[[#This Row],[NB NOTA_C]]))</f>
        <v>#REF!</v>
      </c>
      <c r="N2857" s="9" t="s">
        <v>1369</v>
      </c>
      <c r="O2857" s="5" t="s">
        <v>1382</v>
      </c>
      <c r="P2857" s="2" t="s">
        <v>2452</v>
      </c>
      <c r="Q2857" s="5"/>
      <c r="R2857" s="5" t="str">
        <f>IF(db[[#This Row],[QTY/ CTN]]="","",SUBSTITUTE(SUBSTITUTE(SUBSTITUTE(db[[#This Row],[QTY/ CTN]]," ","_",2),"(",""),")","")&amp;"_")</f>
        <v>120 PCS_</v>
      </c>
      <c r="S2857" s="5">
        <f>IF(db[[#This Row],[H_QTY/ CTN]]="","",SEARCH("_",db[[#This Row],[H_QTY/ CTN]]))</f>
        <v>8</v>
      </c>
      <c r="T2857" s="5">
        <f>IF(db[[#This Row],[H_QTY/ CTN]]="","",LEN(db[[#This Row],[H_QTY/ CTN]]))</f>
        <v>8</v>
      </c>
      <c r="U2857" s="40" t="str">
        <f>IF(db[[#This Row],[H_QTY/ CTN]]="","",LEFT(db[[#This Row],[H_QTY/ CTN]],db[[#This Row],[H_1]]-1))</f>
        <v>120 PCS</v>
      </c>
      <c r="V2857" s="40" t="str">
        <f>IF(NOT(db[[#This Row],[H_1]]=db[[#This Row],[H_2]]),MID(db[[#This Row],[H_QTY/ CTN]],db[[#This Row],[H_1]]+1,db[[#This Row],[H_2]]-db[[#This Row],[H_1]]-1),"")</f>
        <v/>
      </c>
      <c r="W2857" s="40" t="str">
        <f>IF(db[[#This Row],[QTY/ CTN B]]="","",LEFT(db[[#This Row],[QTY/ CTN B]],SEARCH(" ",db[[#This Row],[QTY/ CTN B]],1)-1))</f>
        <v>120</v>
      </c>
      <c r="X2857" s="40" t="str">
        <f>IF(db[[#This Row],[QTY/ CTN B]]="","",RIGHT(db[[#This Row],[QTY/ CTN B]],LEN(db[[#This Row],[QTY/ CTN B]])-SEARCH(" ",db[[#This Row],[QTY/ CTN B]],1)))</f>
        <v>PCS</v>
      </c>
      <c r="Y2857" s="40" t="str">
        <f>IF(db[[#This Row],[QTY/ CTN TG]]="",IF(db[[#This Row],[STN TG]]="","",12),LEFT(db[[#This Row],[QTY/ CTN TG]],SEARCH(" ",db[[#This Row],[QTY/ CTN TG]],1)-1))</f>
        <v/>
      </c>
      <c r="Z28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57" s="40" t="str">
        <f>IF(db[[#This Row],[STN K]]="","",IF(db[[#This Row],[STN TG]]="LSN",12,""))</f>
        <v/>
      </c>
      <c r="AB2857" s="40" t="str">
        <f>IF(db[[#This Row],[STN TG]]="LSN","PCS","")</f>
        <v/>
      </c>
      <c r="AC2857" s="40">
        <f>db[[#This Row],[QTY B]]*IF(db[[#This Row],[QTY TG]]="",1,db[[#This Row],[QTY TG]])*IF(db[[#This Row],[QTY K]]="",1,db[[#This Row],[QTY K]])</f>
        <v>120</v>
      </c>
      <c r="AD2857" s="40" t="str">
        <f>IF(db[[#This Row],[STN K]]="",IF(db[[#This Row],[STN TG]]="",db[[#This Row],[STN B]],db[[#This Row],[STN TG]]),db[[#This Row],[STN K]])</f>
        <v>PCS</v>
      </c>
      <c r="AE2857" s="40"/>
    </row>
    <row r="2858" spans="1:31" x14ac:dyDescent="0.25">
      <c r="A2858" s="40">
        <f t="shared" si="44"/>
        <v>2857</v>
      </c>
      <c r="B2858" s="5" t="str">
        <f>LOWER(SUBSTITUTE(SUBSTITUTE(SUBSTITUTE(SUBSTITUTE(SUBSTITUTE(SUBSTITUTE(SUBSTITUTE(SUBSTITUTE(db[[#This Row],[NB BM]]," ",),".",""),"-",""),"(",""),")",""),"/",""),"""",""),"+",""))</f>
        <v>taskarung55x65</v>
      </c>
      <c r="C2858" s="5" t="str">
        <f>LOWER(SUBSTITUTE(SUBSTITUTE(SUBSTITUTE(SUBSTITUTE(SUBSTITUTE(SUBSTITUTE(SUBSTITUTE(SUBSTITUTE(SUBSTITUTE(db[[#This Row],[NB NOTA]]," ",),".",""),"-",""),"(",""),")",""),",",""),"/",""),"""",""),"+",""))</f>
        <v>taskarung55x65x25</v>
      </c>
      <c r="D2858" s="5" t="str">
        <f>LOWER(SUBSTITUTE(SUBSTITUTE(SUBSTITUTE(SUBSTITUTE(SUBSTITUTE(SUBSTITUTE(SUBSTITUTE(SUBSTITUTE(SUBSTITUTE(db[[#This Row],[NB PAJAK]]," ",""),"-",""),"(",""),")",""),".",""),",",""),"/",""),"""",""),"+",""))</f>
        <v/>
      </c>
      <c r="E285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taskarung55x65120pcsuntana</v>
      </c>
      <c r="F285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taskarung55x65x25120pcs</v>
      </c>
      <c r="G2858" s="5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taskarung55x65x25untana</v>
      </c>
      <c r="H285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taskarung55x65x25120pcsuntana</v>
      </c>
      <c r="I2858" s="2" t="s">
        <v>6229</v>
      </c>
      <c r="J2858" s="2" t="s">
        <v>4632</v>
      </c>
      <c r="K2858" s="14"/>
      <c r="L2858" s="2" t="s">
        <v>1336</v>
      </c>
      <c r="M2858" s="33" t="e">
        <f>IF(db[[#This Row],[NB NOTA_C]]="","",COUNTIF([2]!B_MSK[concat],db[[#This Row],[NB NOTA_C]]))</f>
        <v>#REF!</v>
      </c>
      <c r="N2858" s="9" t="s">
        <v>1846</v>
      </c>
      <c r="O2858" s="5" t="s">
        <v>1382</v>
      </c>
      <c r="P2858" s="2" t="s">
        <v>2452</v>
      </c>
      <c r="Q2858" s="5"/>
      <c r="R2858" s="5" t="str">
        <f>IF(db[[#This Row],[QTY/ CTN]]="","",SUBSTITUTE(SUBSTITUTE(SUBSTITUTE(db[[#This Row],[QTY/ CTN]]," ","_",2),"(",""),")","")&amp;"_")</f>
        <v>120 PCS_</v>
      </c>
      <c r="S2858" s="5">
        <f>IF(db[[#This Row],[H_QTY/ CTN]]="","",SEARCH("_",db[[#This Row],[H_QTY/ CTN]]))</f>
        <v>8</v>
      </c>
      <c r="T2858" s="5">
        <f>IF(db[[#This Row],[H_QTY/ CTN]]="","",LEN(db[[#This Row],[H_QTY/ CTN]]))</f>
        <v>8</v>
      </c>
      <c r="U2858" s="40" t="str">
        <f>IF(db[[#This Row],[H_QTY/ CTN]]="","",LEFT(db[[#This Row],[H_QTY/ CTN]],db[[#This Row],[H_1]]-1))</f>
        <v>120 PCS</v>
      </c>
      <c r="V2858" s="40" t="str">
        <f>IF(NOT(db[[#This Row],[H_1]]=db[[#This Row],[H_2]]),MID(db[[#This Row],[H_QTY/ CTN]],db[[#This Row],[H_1]]+1,db[[#This Row],[H_2]]-db[[#This Row],[H_1]]-1),"")</f>
        <v/>
      </c>
      <c r="W2858" s="40" t="str">
        <f>IF(db[[#This Row],[QTY/ CTN B]]="","",LEFT(db[[#This Row],[QTY/ CTN B]],SEARCH(" ",db[[#This Row],[QTY/ CTN B]],1)-1))</f>
        <v>120</v>
      </c>
      <c r="X2858" s="40" t="str">
        <f>IF(db[[#This Row],[QTY/ CTN B]]="","",RIGHT(db[[#This Row],[QTY/ CTN B]],LEN(db[[#This Row],[QTY/ CTN B]])-SEARCH(" ",db[[#This Row],[QTY/ CTN B]],1)))</f>
        <v>PCS</v>
      </c>
      <c r="Y2858" s="40" t="str">
        <f>IF(db[[#This Row],[QTY/ CTN TG]]="",IF(db[[#This Row],[STN TG]]="","",12),LEFT(db[[#This Row],[QTY/ CTN TG]],SEARCH(" ",db[[#This Row],[QTY/ CTN TG]],1)-1))</f>
        <v/>
      </c>
      <c r="Z28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58" s="40" t="str">
        <f>IF(db[[#This Row],[STN K]]="","",IF(db[[#This Row],[STN TG]]="LSN",12,""))</f>
        <v/>
      </c>
      <c r="AB2858" s="40" t="str">
        <f>IF(db[[#This Row],[STN TG]]="LSN","PCS","")</f>
        <v/>
      </c>
      <c r="AC2858" s="40">
        <f>db[[#This Row],[QTY B]]*IF(db[[#This Row],[QTY TG]]="",1,db[[#This Row],[QTY TG]])*IF(db[[#This Row],[QTY K]]="",1,db[[#This Row],[QTY K]])</f>
        <v>120</v>
      </c>
      <c r="AD2858" s="40" t="str">
        <f>IF(db[[#This Row],[STN K]]="",IF(db[[#This Row],[STN TG]]="",db[[#This Row],[STN B]],db[[#This Row],[STN TG]]),db[[#This Row],[STN K]])</f>
        <v>PCS</v>
      </c>
      <c r="AE2858" s="40"/>
    </row>
    <row r="2859" spans="1:31" x14ac:dyDescent="0.25">
      <c r="A2859" s="40">
        <f t="shared" si="44"/>
        <v>2858</v>
      </c>
      <c r="B2859" s="5" t="str">
        <f>LOWER(SUBSTITUTE(SUBSTITUTE(SUBSTITUTE(SUBSTITUTE(SUBSTITUTE(SUBSTITUTE(SUBSTITUTE(SUBSTITUTE(db[[#This Row],[NB BM]]," ",),".",""),"-",""),"(",""),")",""),"/",""),"""",""),"+",""))</f>
        <v>taskarung70x70</v>
      </c>
      <c r="C2859" s="5" t="str">
        <f>LOWER(SUBSTITUTE(SUBSTITUTE(SUBSTITUTE(SUBSTITUTE(SUBSTITUTE(SUBSTITUTE(SUBSTITUTE(SUBSTITUTE(SUBSTITUTE(db[[#This Row],[NB NOTA]]," ",),".",""),"-",""),"(",""),")",""),",",""),"/",""),"""",""),"+",""))</f>
        <v>taskarung70x70</v>
      </c>
      <c r="D2859" s="5" t="str">
        <f>LOWER(SUBSTITUTE(SUBSTITUTE(SUBSTITUTE(SUBSTITUTE(SUBSTITUTE(SUBSTITUTE(SUBSTITUTE(SUBSTITUTE(SUBSTITUTE(db[[#This Row],[NB PAJAK]]," ",""),"-",""),"(",""),")",""),".",""),",",""),"/",""),"""",""),"+",""))</f>
        <v/>
      </c>
      <c r="E285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taskarung70x70120pcsuntana</v>
      </c>
      <c r="F285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taskarung70x70120pcs</v>
      </c>
      <c r="G2859" s="5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taskarung70x70untana</v>
      </c>
      <c r="H285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taskarung70x70120pcsuntana</v>
      </c>
      <c r="I2859" s="2" t="s">
        <v>4639</v>
      </c>
      <c r="J2859" s="2" t="s">
        <v>4631</v>
      </c>
      <c r="K2859" s="14"/>
      <c r="L2859" s="2" t="s">
        <v>1336</v>
      </c>
      <c r="M2859" s="33" t="e">
        <f>IF(db[[#This Row],[NB NOTA_C]]="","",COUNTIF([2]!B_MSK[concat],db[[#This Row],[NB NOTA_C]]))</f>
        <v>#REF!</v>
      </c>
      <c r="N2859" s="9" t="s">
        <v>1846</v>
      </c>
      <c r="O2859" s="5" t="s">
        <v>1382</v>
      </c>
      <c r="P2859" s="2" t="s">
        <v>2452</v>
      </c>
      <c r="Q2859" s="5"/>
      <c r="R2859" s="5" t="str">
        <f>IF(db[[#This Row],[QTY/ CTN]]="","",SUBSTITUTE(SUBSTITUTE(SUBSTITUTE(db[[#This Row],[QTY/ CTN]]," ","_",2),"(",""),")","")&amp;"_")</f>
        <v>120 PCS_</v>
      </c>
      <c r="S2859" s="5">
        <f>IF(db[[#This Row],[H_QTY/ CTN]]="","",SEARCH("_",db[[#This Row],[H_QTY/ CTN]]))</f>
        <v>8</v>
      </c>
      <c r="T2859" s="5">
        <f>IF(db[[#This Row],[H_QTY/ CTN]]="","",LEN(db[[#This Row],[H_QTY/ CTN]]))</f>
        <v>8</v>
      </c>
      <c r="U2859" s="40" t="str">
        <f>IF(db[[#This Row],[H_QTY/ CTN]]="","",LEFT(db[[#This Row],[H_QTY/ CTN]],db[[#This Row],[H_1]]-1))</f>
        <v>120 PCS</v>
      </c>
      <c r="V2859" s="40" t="str">
        <f>IF(NOT(db[[#This Row],[H_1]]=db[[#This Row],[H_2]]),MID(db[[#This Row],[H_QTY/ CTN]],db[[#This Row],[H_1]]+1,db[[#This Row],[H_2]]-db[[#This Row],[H_1]]-1),"")</f>
        <v/>
      </c>
      <c r="W2859" s="40" t="str">
        <f>IF(db[[#This Row],[QTY/ CTN B]]="","",LEFT(db[[#This Row],[QTY/ CTN B]],SEARCH(" ",db[[#This Row],[QTY/ CTN B]],1)-1))</f>
        <v>120</v>
      </c>
      <c r="X2859" s="40" t="str">
        <f>IF(db[[#This Row],[QTY/ CTN B]]="","",RIGHT(db[[#This Row],[QTY/ CTN B]],LEN(db[[#This Row],[QTY/ CTN B]])-SEARCH(" ",db[[#This Row],[QTY/ CTN B]],1)))</f>
        <v>PCS</v>
      </c>
      <c r="Y2859" s="40" t="str">
        <f>IF(db[[#This Row],[QTY/ CTN TG]]="",IF(db[[#This Row],[STN TG]]="","",12),LEFT(db[[#This Row],[QTY/ CTN TG]],SEARCH(" ",db[[#This Row],[QTY/ CTN TG]],1)-1))</f>
        <v/>
      </c>
      <c r="Z28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59" s="40" t="str">
        <f>IF(db[[#This Row],[STN K]]="","",IF(db[[#This Row],[STN TG]]="LSN",12,""))</f>
        <v/>
      </c>
      <c r="AB2859" s="40" t="str">
        <f>IF(db[[#This Row],[STN TG]]="LSN","PCS","")</f>
        <v/>
      </c>
      <c r="AC2859" s="40">
        <f>db[[#This Row],[QTY B]]*IF(db[[#This Row],[QTY TG]]="",1,db[[#This Row],[QTY TG]])*IF(db[[#This Row],[QTY K]]="",1,db[[#This Row],[QTY K]])</f>
        <v>120</v>
      </c>
      <c r="AD2859" s="40" t="str">
        <f>IF(db[[#This Row],[STN K]]="",IF(db[[#This Row],[STN TG]]="",db[[#This Row],[STN B]],db[[#This Row],[STN TG]]),db[[#This Row],[STN K]])</f>
        <v>PCS</v>
      </c>
      <c r="AE2859" s="40"/>
    </row>
    <row r="2860" spans="1:31" x14ac:dyDescent="0.25">
      <c r="A2860" s="40">
        <f t="shared" si="44"/>
        <v>2859</v>
      </c>
      <c r="B2860" s="5" t="str">
        <f>LOWER(SUBSTITUTE(SUBSTITUTE(SUBSTITUTE(SUBSTITUTE(SUBSTITUTE(SUBSTITUTE(SUBSTITUTE(SUBSTITUTE(db[[#This Row],[NB BM]]," ",),".",""),"-",""),"(",""),")",""),"/",""),"""",""),"+",""))</f>
        <v>taskarung70x70x30</v>
      </c>
      <c r="C2860" s="5" t="str">
        <f>LOWER(SUBSTITUTE(SUBSTITUTE(SUBSTITUTE(SUBSTITUTE(SUBSTITUTE(SUBSTITUTE(SUBSTITUTE(SUBSTITUTE(SUBSTITUTE(db[[#This Row],[NB NOTA]]," ",),".",""),"-",""),"(",""),")",""),",",""),"/",""),"""",""),"+",""))</f>
        <v>taskarung70*70*30</v>
      </c>
      <c r="D2860" s="5" t="str">
        <f>LOWER(SUBSTITUTE(SUBSTITUTE(SUBSTITUTE(SUBSTITUTE(SUBSTITUTE(SUBSTITUTE(SUBSTITUTE(SUBSTITUTE(SUBSTITUTE(db[[#This Row],[NB PAJAK]]," ",""),"-",""),"(",""),")",""),".",""),",",""),"/",""),"""",""),"+",""))</f>
        <v/>
      </c>
      <c r="E286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taskarung70x70x30120pcsuntana</v>
      </c>
      <c r="F286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taskarung70*70*30120pcs</v>
      </c>
      <c r="G2860" s="5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taskarung70*70*30untana</v>
      </c>
      <c r="H286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taskarung707030120pcsuntana</v>
      </c>
      <c r="I2860" s="2" t="s">
        <v>4845</v>
      </c>
      <c r="J2860" s="2" t="s">
        <v>4807</v>
      </c>
      <c r="K2860" s="14"/>
      <c r="L2860" s="2" t="s">
        <v>1336</v>
      </c>
      <c r="M2860" s="33" t="e">
        <f>IF(db[[#This Row],[NB NOTA_C]]="","",COUNTIF([2]!B_MSK[concat],db[[#This Row],[NB NOTA_C]]))</f>
        <v>#REF!</v>
      </c>
      <c r="N2860" s="9" t="s">
        <v>1369</v>
      </c>
      <c r="O2860" s="5" t="s">
        <v>1382</v>
      </c>
      <c r="P2860" s="2" t="s">
        <v>2452</v>
      </c>
      <c r="Q2860" s="5"/>
      <c r="R2860" s="5" t="str">
        <f>IF(db[[#This Row],[QTY/ CTN]]="","",SUBSTITUTE(SUBSTITUTE(SUBSTITUTE(db[[#This Row],[QTY/ CTN]]," ","_",2),"(",""),")","")&amp;"_")</f>
        <v>120 PCS_</v>
      </c>
      <c r="S2860" s="5">
        <f>IF(db[[#This Row],[H_QTY/ CTN]]="","",SEARCH("_",db[[#This Row],[H_QTY/ CTN]]))</f>
        <v>8</v>
      </c>
      <c r="T2860" s="5">
        <f>IF(db[[#This Row],[H_QTY/ CTN]]="","",LEN(db[[#This Row],[H_QTY/ CTN]]))</f>
        <v>8</v>
      </c>
      <c r="U2860" s="40" t="str">
        <f>IF(db[[#This Row],[H_QTY/ CTN]]="","",LEFT(db[[#This Row],[H_QTY/ CTN]],db[[#This Row],[H_1]]-1))</f>
        <v>120 PCS</v>
      </c>
      <c r="V2860" s="40" t="str">
        <f>IF(NOT(db[[#This Row],[H_1]]=db[[#This Row],[H_2]]),MID(db[[#This Row],[H_QTY/ CTN]],db[[#This Row],[H_1]]+1,db[[#This Row],[H_2]]-db[[#This Row],[H_1]]-1),"")</f>
        <v/>
      </c>
      <c r="W2860" s="40" t="str">
        <f>IF(db[[#This Row],[QTY/ CTN B]]="","",LEFT(db[[#This Row],[QTY/ CTN B]],SEARCH(" ",db[[#This Row],[QTY/ CTN B]],1)-1))</f>
        <v>120</v>
      </c>
      <c r="X2860" s="40" t="str">
        <f>IF(db[[#This Row],[QTY/ CTN B]]="","",RIGHT(db[[#This Row],[QTY/ CTN B]],LEN(db[[#This Row],[QTY/ CTN B]])-SEARCH(" ",db[[#This Row],[QTY/ CTN B]],1)))</f>
        <v>PCS</v>
      </c>
      <c r="Y2860" s="40" t="str">
        <f>IF(db[[#This Row],[QTY/ CTN TG]]="",IF(db[[#This Row],[STN TG]]="","",12),LEFT(db[[#This Row],[QTY/ CTN TG]],SEARCH(" ",db[[#This Row],[QTY/ CTN TG]],1)-1))</f>
        <v/>
      </c>
      <c r="Z28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60" s="40" t="str">
        <f>IF(db[[#This Row],[STN K]]="","",IF(db[[#This Row],[STN TG]]="LSN",12,""))</f>
        <v/>
      </c>
      <c r="AB2860" s="40" t="str">
        <f>IF(db[[#This Row],[STN TG]]="LSN","PCS","")</f>
        <v/>
      </c>
      <c r="AC2860" s="40">
        <f>db[[#This Row],[QTY B]]*IF(db[[#This Row],[QTY TG]]="",1,db[[#This Row],[QTY TG]])*IF(db[[#This Row],[QTY K]]="",1,db[[#This Row],[QTY K]])</f>
        <v>120</v>
      </c>
      <c r="AD2860" s="40" t="str">
        <f>IF(db[[#This Row],[STN K]]="",IF(db[[#This Row],[STN TG]]="",db[[#This Row],[STN B]],db[[#This Row],[STN TG]]),db[[#This Row],[STN K]])</f>
        <v>PCS</v>
      </c>
      <c r="AE2860" s="40"/>
    </row>
    <row r="2861" spans="1:31" x14ac:dyDescent="0.25">
      <c r="A2861" s="40">
        <f t="shared" si="44"/>
        <v>2860</v>
      </c>
      <c r="B2861" s="5" t="str">
        <f>LOWER(SUBSTITUTE(SUBSTITUTE(SUBSTITUTE(SUBSTITUTE(SUBSTITUTE(SUBSTITUTE(SUBSTITUTE(SUBSTITUTE(db[[#This Row],[NB BM]]," ",),".",""),"-",""),"(",""),")",""),"/",""),"""",""),"+",""))</f>
        <v>taskarungbesarjk0053</v>
      </c>
      <c r="C2861" s="5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D2861" s="5" t="str">
        <f>LOWER(SUBSTITUTE(SUBSTITUTE(SUBSTITUTE(SUBSTITUTE(SUBSTITUTE(SUBSTITUTE(SUBSTITUTE(SUBSTITUTE(SUBSTITUTE(db[[#This Row],[NB PAJAK]]," ",""),"-",""),"(",""),")",""),".",""),",",""),"/",""),"""",""),"+",""))</f>
        <v/>
      </c>
      <c r="E286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taskarungbesarjk005310lsnuntana</v>
      </c>
      <c r="F286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taskarungbesarjk005310lsn</v>
      </c>
      <c r="G2861" s="5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taskarungbesarjk0053untana</v>
      </c>
      <c r="H286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taskarungbesarjk005310lsnuntana</v>
      </c>
      <c r="I2861" s="2" t="s">
        <v>991</v>
      </c>
      <c r="J2861" s="2" t="s">
        <v>1274</v>
      </c>
      <c r="K2861" s="14"/>
      <c r="L2861" s="2" t="s">
        <v>1336</v>
      </c>
      <c r="M2861" s="34" t="e">
        <f>IF(db[[#This Row],[NB NOTA_C]]="","",COUNTIF([2]!B_MSK[concat],db[[#This Row],[NB NOTA_C]]))</f>
        <v>#REF!</v>
      </c>
      <c r="N2861" s="14" t="s">
        <v>1375</v>
      </c>
      <c r="O2861" s="2" t="s">
        <v>1438</v>
      </c>
      <c r="P2861" s="2" t="s">
        <v>2452</v>
      </c>
      <c r="R2861" s="2" t="str">
        <f>IF(db[[#This Row],[QTY/ CTN]]="","",SUBSTITUTE(SUBSTITUTE(SUBSTITUTE(db[[#This Row],[QTY/ CTN]]," ","_",2),"(",""),")","")&amp;"_")</f>
        <v>10 LSN_</v>
      </c>
      <c r="S2861" s="2">
        <f>IF(db[[#This Row],[H_QTY/ CTN]]="","",SEARCH("_",db[[#This Row],[H_QTY/ CTN]]))</f>
        <v>7</v>
      </c>
      <c r="T2861" s="2">
        <f>IF(db[[#This Row],[H_QTY/ CTN]]="","",LEN(db[[#This Row],[H_QTY/ CTN]]))</f>
        <v>7</v>
      </c>
      <c r="U2861" s="41" t="str">
        <f>IF(db[[#This Row],[H_QTY/ CTN]]="","",LEFT(db[[#This Row],[H_QTY/ CTN]],db[[#This Row],[H_1]]-1))</f>
        <v>10 LSN</v>
      </c>
      <c r="V2861" s="40" t="str">
        <f>IF(NOT(db[[#This Row],[H_1]]=db[[#This Row],[H_2]]),MID(db[[#This Row],[H_QTY/ CTN]],db[[#This Row],[H_1]]+1,db[[#This Row],[H_2]]-db[[#This Row],[H_1]]-1),"")</f>
        <v/>
      </c>
      <c r="W2861" s="40" t="str">
        <f>IF(db[[#This Row],[QTY/ CTN B]]="","",LEFT(db[[#This Row],[QTY/ CTN B]],SEARCH(" ",db[[#This Row],[QTY/ CTN B]],1)-1))</f>
        <v>10</v>
      </c>
      <c r="X2861" s="40" t="str">
        <f>IF(db[[#This Row],[QTY/ CTN B]]="","",RIGHT(db[[#This Row],[QTY/ CTN B]],LEN(db[[#This Row],[QTY/ CTN B]])-SEARCH(" ",db[[#This Row],[QTY/ CTN B]],1)))</f>
        <v>LSN</v>
      </c>
      <c r="Y2861" s="40">
        <f>IF(db[[#This Row],[QTY/ CTN TG]]="",IF(db[[#This Row],[STN TG]]="","",12),LEFT(db[[#This Row],[QTY/ CTN TG]],SEARCH(" ",db[[#This Row],[QTY/ CTN TG]],1)-1))</f>
        <v>12</v>
      </c>
      <c r="Z28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61" s="40" t="str">
        <f>IF(db[[#This Row],[STN K]]="","",IF(db[[#This Row],[STN TG]]="LSN",12,""))</f>
        <v/>
      </c>
      <c r="AB2861" s="40" t="str">
        <f>IF(db[[#This Row],[STN TG]]="LSN","PCS","")</f>
        <v/>
      </c>
      <c r="AC2861" s="40">
        <f>db[[#This Row],[QTY B]]*IF(db[[#This Row],[QTY TG]]="",1,db[[#This Row],[QTY TG]])*IF(db[[#This Row],[QTY K]]="",1,db[[#This Row],[QTY K]])</f>
        <v>120</v>
      </c>
      <c r="AD2861" s="40" t="str">
        <f>IF(db[[#This Row],[STN K]]="",IF(db[[#This Row],[STN TG]]="",db[[#This Row],[STN B]],db[[#This Row],[STN TG]]),db[[#This Row],[STN K]])</f>
        <v>PCS</v>
      </c>
      <c r="AE2861" s="40"/>
    </row>
    <row r="2862" spans="1:31" x14ac:dyDescent="0.25">
      <c r="A2862" s="40">
        <f t="shared" si="44"/>
        <v>2861</v>
      </c>
      <c r="B2862" s="5" t="str">
        <f>LOWER(SUBSTITUTE(SUBSTITUTE(SUBSTITUTE(SUBSTITUTE(SUBSTITUTE(SUBSTITUTE(SUBSTITUTE(SUBSTITUTE(db[[#This Row],[NB BM]]," ",),".",""),"-",""),"(",""),")",""),"/",""),"""",""),"+",""))</f>
        <v>taskarungbesarresletingsep194</v>
      </c>
      <c r="C2862" s="5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D2862" s="5" t="str">
        <f>LOWER(SUBSTITUTE(SUBSTITUTE(SUBSTITUTE(SUBSTITUTE(SUBSTITUTE(SUBSTITUTE(SUBSTITUTE(SUBSTITUTE(SUBSTITUTE(db[[#This Row],[NB PAJAK]]," ",""),"-",""),"(",""),")",""),".",""),",",""),"/",""),"""",""),"+",""))</f>
        <v/>
      </c>
      <c r="E286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taskarungbesarresletingsep19410lsnuntana</v>
      </c>
      <c r="F286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taskarungbesarresletingsep19410lsn</v>
      </c>
      <c r="G2862" s="5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taskarungbesarresletingsep194untana</v>
      </c>
      <c r="H286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taskarungbesarresletingsep19410lsnuntana</v>
      </c>
      <c r="I2862" s="2" t="s">
        <v>992</v>
      </c>
      <c r="J2862" s="2" t="s">
        <v>1275</v>
      </c>
      <c r="K2862" s="14"/>
      <c r="L2862" s="2" t="s">
        <v>1336</v>
      </c>
      <c r="M2862" s="34" t="e">
        <f>IF(db[[#This Row],[NB NOTA_C]]="","",COUNTIF([2]!B_MSK[concat],db[[#This Row],[NB NOTA_C]]))</f>
        <v>#REF!</v>
      </c>
      <c r="N2862" s="14" t="s">
        <v>1375</v>
      </c>
      <c r="O2862" s="2" t="s">
        <v>1438</v>
      </c>
      <c r="P2862" s="2" t="s">
        <v>2452</v>
      </c>
      <c r="R2862" s="2" t="str">
        <f>IF(db[[#This Row],[QTY/ CTN]]="","",SUBSTITUTE(SUBSTITUTE(SUBSTITUTE(db[[#This Row],[QTY/ CTN]]," ","_",2),"(",""),")","")&amp;"_")</f>
        <v>10 LSN_</v>
      </c>
      <c r="S2862" s="2">
        <f>IF(db[[#This Row],[H_QTY/ CTN]]="","",SEARCH("_",db[[#This Row],[H_QTY/ CTN]]))</f>
        <v>7</v>
      </c>
      <c r="T2862" s="2">
        <f>IF(db[[#This Row],[H_QTY/ CTN]]="","",LEN(db[[#This Row],[H_QTY/ CTN]]))</f>
        <v>7</v>
      </c>
      <c r="U2862" s="41" t="str">
        <f>IF(db[[#This Row],[H_QTY/ CTN]]="","",LEFT(db[[#This Row],[H_QTY/ CTN]],db[[#This Row],[H_1]]-1))</f>
        <v>10 LSN</v>
      </c>
      <c r="V2862" s="40" t="str">
        <f>IF(NOT(db[[#This Row],[H_1]]=db[[#This Row],[H_2]]),MID(db[[#This Row],[H_QTY/ CTN]],db[[#This Row],[H_1]]+1,db[[#This Row],[H_2]]-db[[#This Row],[H_1]]-1),"")</f>
        <v/>
      </c>
      <c r="W2862" s="40" t="str">
        <f>IF(db[[#This Row],[QTY/ CTN B]]="","",LEFT(db[[#This Row],[QTY/ CTN B]],SEARCH(" ",db[[#This Row],[QTY/ CTN B]],1)-1))</f>
        <v>10</v>
      </c>
      <c r="X2862" s="40" t="str">
        <f>IF(db[[#This Row],[QTY/ CTN B]]="","",RIGHT(db[[#This Row],[QTY/ CTN B]],LEN(db[[#This Row],[QTY/ CTN B]])-SEARCH(" ",db[[#This Row],[QTY/ CTN B]],1)))</f>
        <v>LSN</v>
      </c>
      <c r="Y2862" s="40">
        <f>IF(db[[#This Row],[QTY/ CTN TG]]="",IF(db[[#This Row],[STN TG]]="","",12),LEFT(db[[#This Row],[QTY/ CTN TG]],SEARCH(" ",db[[#This Row],[QTY/ CTN TG]],1)-1))</f>
        <v>12</v>
      </c>
      <c r="Z28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62" s="40" t="str">
        <f>IF(db[[#This Row],[STN K]]="","",IF(db[[#This Row],[STN TG]]="LSN",12,""))</f>
        <v/>
      </c>
      <c r="AB2862" s="40" t="str">
        <f>IF(db[[#This Row],[STN TG]]="LSN","PCS","")</f>
        <v/>
      </c>
      <c r="AC2862" s="40">
        <f>db[[#This Row],[QTY B]]*IF(db[[#This Row],[QTY TG]]="",1,db[[#This Row],[QTY TG]])*IF(db[[#This Row],[QTY K]]="",1,db[[#This Row],[QTY K]])</f>
        <v>120</v>
      </c>
      <c r="AD2862" s="40" t="str">
        <f>IF(db[[#This Row],[STN K]]="",IF(db[[#This Row],[STN TG]]="",db[[#This Row],[STN B]],db[[#This Row],[STN TG]]),db[[#This Row],[STN K]])</f>
        <v>PCS</v>
      </c>
      <c r="AE2862" s="40"/>
    </row>
    <row r="2863" spans="1:31" x14ac:dyDescent="0.25">
      <c r="A2863" s="40">
        <f t="shared" si="44"/>
        <v>2862</v>
      </c>
      <c r="B2863" s="82" t="str">
        <f>LOWER(SUBSTITUTE(SUBSTITUTE(SUBSTITUTE(SUBSTITUTE(SUBSTITUTE(SUBSTITUTE(SUBSTITUTE(SUBSTITUTE(db[[#This Row],[NB BM]]," ",),".",""),"-",""),"(",""),")",""),"/",""),"""",""),"+",""))</f>
        <v>taskarungkecilmelingkar30x20x14</v>
      </c>
      <c r="C2863" s="82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D2863" s="82" t="str">
        <f>LOWER(SUBSTITUTE(SUBSTITUTE(SUBSTITUTE(SUBSTITUTE(SUBSTITUTE(SUBSTITUTE(SUBSTITUTE(SUBSTITUTE(SUBSTITUTE(db[[#This Row],[NB PAJAK]]," ",""),"-",""),"(",""),")",""),".",""),",",""),"/",""),"""",""),"+",""))</f>
        <v/>
      </c>
      <c r="E2863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taskarungkecilmelingkar30x20x1430lsnuntana</v>
      </c>
      <c r="F2863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taskarungkecilmelingkar30*20*1430lsn</v>
      </c>
      <c r="G2863" s="82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taskarungkecilmelingkar30*20*14untana</v>
      </c>
      <c r="H2863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taskarungkecilmelingkar30201430lsnuntana</v>
      </c>
      <c r="I2863" s="7" t="s">
        <v>3647</v>
      </c>
      <c r="J2863" s="7" t="s">
        <v>3645</v>
      </c>
      <c r="K2863" s="15"/>
      <c r="L2863" s="2" t="s">
        <v>1336</v>
      </c>
      <c r="M2863" s="83" t="e">
        <f>IF(db[[#This Row],[NB NOTA_C]]="","",COUNTIF([2]!B_MSK[concat],db[[#This Row],[NB NOTA_C]]))</f>
        <v>#REF!</v>
      </c>
      <c r="N2863" s="84" t="s">
        <v>1375</v>
      </c>
      <c r="O2863" s="82" t="s">
        <v>1432</v>
      </c>
      <c r="P2863" s="7" t="s">
        <v>2452</v>
      </c>
      <c r="Q2863" s="82"/>
      <c r="R2863" s="82" t="str">
        <f>IF(db[[#This Row],[QTY/ CTN]]="","",SUBSTITUTE(SUBSTITUTE(SUBSTITUTE(db[[#This Row],[QTY/ CTN]]," ","_",2),"(",""),")","")&amp;"_")</f>
        <v>30 LSN_</v>
      </c>
      <c r="S2863" s="82">
        <f>IF(db[[#This Row],[H_QTY/ CTN]]="","",SEARCH("_",db[[#This Row],[H_QTY/ CTN]]))</f>
        <v>7</v>
      </c>
      <c r="T2863" s="82">
        <f>IF(db[[#This Row],[H_QTY/ CTN]]="","",LEN(db[[#This Row],[H_QTY/ CTN]]))</f>
        <v>7</v>
      </c>
      <c r="U2863" s="85" t="str">
        <f>IF(db[[#This Row],[H_QTY/ CTN]]="","",LEFT(db[[#This Row],[H_QTY/ CTN]],db[[#This Row],[H_1]]-1))</f>
        <v>30 LSN</v>
      </c>
      <c r="V2863" s="85" t="str">
        <f>IF(NOT(db[[#This Row],[H_1]]=db[[#This Row],[H_2]]),MID(db[[#This Row],[H_QTY/ CTN]],db[[#This Row],[H_1]]+1,db[[#This Row],[H_2]]-db[[#This Row],[H_1]]-1),"")</f>
        <v/>
      </c>
      <c r="W2863" s="40" t="str">
        <f>IF(db[[#This Row],[QTY/ CTN B]]="","",LEFT(db[[#This Row],[QTY/ CTN B]],SEARCH(" ",db[[#This Row],[QTY/ CTN B]],1)-1))</f>
        <v>30</v>
      </c>
      <c r="X2863" s="40" t="str">
        <f>IF(db[[#This Row],[QTY/ CTN B]]="","",RIGHT(db[[#This Row],[QTY/ CTN B]],LEN(db[[#This Row],[QTY/ CTN B]])-SEARCH(" ",db[[#This Row],[QTY/ CTN B]],1)))</f>
        <v>LSN</v>
      </c>
      <c r="Y2863" s="40">
        <f>IF(db[[#This Row],[QTY/ CTN TG]]="",IF(db[[#This Row],[STN TG]]="","",12),LEFT(db[[#This Row],[QTY/ CTN TG]],SEARCH(" ",db[[#This Row],[QTY/ CTN TG]],1)-1))</f>
        <v>12</v>
      </c>
      <c r="Z28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63" s="40" t="str">
        <f>IF(db[[#This Row],[STN K]]="","",IF(db[[#This Row],[STN TG]]="LSN",12,""))</f>
        <v/>
      </c>
      <c r="AB2863" s="40" t="str">
        <f>IF(db[[#This Row],[STN TG]]="LSN","PCS","")</f>
        <v/>
      </c>
      <c r="AC2863" s="40">
        <f>db[[#This Row],[QTY B]]*IF(db[[#This Row],[QTY TG]]="",1,db[[#This Row],[QTY TG]])*IF(db[[#This Row],[QTY K]]="",1,db[[#This Row],[QTY K]])</f>
        <v>360</v>
      </c>
      <c r="AD2863" s="40" t="str">
        <f>IF(db[[#This Row],[STN K]]="",IF(db[[#This Row],[STN TG]]="",db[[#This Row],[STN B]],db[[#This Row],[STN TG]]),db[[#This Row],[STN K]])</f>
        <v>PCS</v>
      </c>
      <c r="AE2863" s="40"/>
    </row>
    <row r="2864" spans="1:31" x14ac:dyDescent="0.25">
      <c r="A2864" s="40">
        <f t="shared" si="44"/>
        <v>2863</v>
      </c>
      <c r="B2864" s="82" t="str">
        <f>LOWER(SUBSTITUTE(SUBSTITUTE(SUBSTITUTE(SUBSTITUTE(SUBSTITUTE(SUBSTITUTE(SUBSTITUTE(SUBSTITUTE(db[[#This Row],[NB BM]]," ",),".",""),"-",""),"(",""),")",""),"/",""),"""",""),"+",""))</f>
        <v>taskarungminitalimelingkar23x20x14</v>
      </c>
      <c r="C2864" s="82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D2864" s="82" t="str">
        <f>LOWER(SUBSTITUTE(SUBSTITUTE(SUBSTITUTE(SUBSTITUTE(SUBSTITUTE(SUBSTITUTE(SUBSTITUTE(SUBSTITUTE(SUBSTITUTE(db[[#This Row],[NB PAJAK]]," ",""),"-",""),"(",""),")",""),".",""),",",""),"/",""),"""",""),"+",""))</f>
        <v/>
      </c>
      <c r="E286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taskarungminitalimelingkar23x20x1430lsnuntana</v>
      </c>
      <c r="F286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taskarungminitalimelingkar23*20*1430lsn</v>
      </c>
      <c r="G2864" s="82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taskarungminitalimelingkar23*20*14untana</v>
      </c>
      <c r="H286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taskarungminitalimelingkar23201430lsnuntana</v>
      </c>
      <c r="I2864" s="7" t="s">
        <v>3646</v>
      </c>
      <c r="J2864" s="7" t="s">
        <v>3644</v>
      </c>
      <c r="K2864" s="15"/>
      <c r="L2864" s="2" t="s">
        <v>1336</v>
      </c>
      <c r="M2864" s="83" t="e">
        <f>IF(db[[#This Row],[NB NOTA_C]]="","",COUNTIF([2]!B_MSK[concat],db[[#This Row],[NB NOTA_C]]))</f>
        <v>#REF!</v>
      </c>
      <c r="N2864" s="84" t="s">
        <v>1375</v>
      </c>
      <c r="O2864" s="82" t="s">
        <v>1432</v>
      </c>
      <c r="P2864" s="7" t="s">
        <v>2452</v>
      </c>
      <c r="Q2864" s="82"/>
      <c r="R2864" s="82" t="str">
        <f>IF(db[[#This Row],[QTY/ CTN]]="","",SUBSTITUTE(SUBSTITUTE(SUBSTITUTE(db[[#This Row],[QTY/ CTN]]," ","_",2),"(",""),")","")&amp;"_")</f>
        <v>30 LSN_</v>
      </c>
      <c r="S2864" s="82">
        <f>IF(db[[#This Row],[H_QTY/ CTN]]="","",SEARCH("_",db[[#This Row],[H_QTY/ CTN]]))</f>
        <v>7</v>
      </c>
      <c r="T2864" s="82">
        <f>IF(db[[#This Row],[H_QTY/ CTN]]="","",LEN(db[[#This Row],[H_QTY/ CTN]]))</f>
        <v>7</v>
      </c>
      <c r="U2864" s="85" t="str">
        <f>IF(db[[#This Row],[H_QTY/ CTN]]="","",LEFT(db[[#This Row],[H_QTY/ CTN]],db[[#This Row],[H_1]]-1))</f>
        <v>30 LSN</v>
      </c>
      <c r="V2864" s="85" t="str">
        <f>IF(NOT(db[[#This Row],[H_1]]=db[[#This Row],[H_2]]),MID(db[[#This Row],[H_QTY/ CTN]],db[[#This Row],[H_1]]+1,db[[#This Row],[H_2]]-db[[#This Row],[H_1]]-1),"")</f>
        <v/>
      </c>
      <c r="W2864" s="40" t="str">
        <f>IF(db[[#This Row],[QTY/ CTN B]]="","",LEFT(db[[#This Row],[QTY/ CTN B]],SEARCH(" ",db[[#This Row],[QTY/ CTN B]],1)-1))</f>
        <v>30</v>
      </c>
      <c r="X2864" s="40" t="str">
        <f>IF(db[[#This Row],[QTY/ CTN B]]="","",RIGHT(db[[#This Row],[QTY/ CTN B]],LEN(db[[#This Row],[QTY/ CTN B]])-SEARCH(" ",db[[#This Row],[QTY/ CTN B]],1)))</f>
        <v>LSN</v>
      </c>
      <c r="Y2864" s="40">
        <f>IF(db[[#This Row],[QTY/ CTN TG]]="",IF(db[[#This Row],[STN TG]]="","",12),LEFT(db[[#This Row],[QTY/ CTN TG]],SEARCH(" ",db[[#This Row],[QTY/ CTN TG]],1)-1))</f>
        <v>12</v>
      </c>
      <c r="Z28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64" s="40" t="str">
        <f>IF(db[[#This Row],[STN K]]="","",IF(db[[#This Row],[STN TG]]="LSN",12,""))</f>
        <v/>
      </c>
      <c r="AB2864" s="40" t="str">
        <f>IF(db[[#This Row],[STN TG]]="LSN","PCS","")</f>
        <v/>
      </c>
      <c r="AC2864" s="40">
        <f>db[[#This Row],[QTY B]]*IF(db[[#This Row],[QTY TG]]="",1,db[[#This Row],[QTY TG]])*IF(db[[#This Row],[QTY K]]="",1,db[[#This Row],[QTY K]])</f>
        <v>360</v>
      </c>
      <c r="AD2864" s="40" t="str">
        <f>IF(db[[#This Row],[STN K]]="",IF(db[[#This Row],[STN TG]]="",db[[#This Row],[STN B]],db[[#This Row],[STN TG]]),db[[#This Row],[STN K]])</f>
        <v>PCS</v>
      </c>
      <c r="AE2864" s="40"/>
    </row>
    <row r="2865" spans="1:31" x14ac:dyDescent="0.25">
      <c r="A2865" s="40">
        <f t="shared" si="44"/>
        <v>2864</v>
      </c>
      <c r="B2865" s="5" t="str">
        <f>LOWER(SUBSTITUTE(SUBSTITUTE(SUBSTITUTE(SUBSTITUTE(SUBSTITUTE(SUBSTITUTE(SUBSTITUTE(SUBSTITUTE(db[[#This Row],[NB BM]]," ",),".",""),"-",""),"(",""),")",""),"/",""),"""",""),"+",""))</f>
        <v>taskarungresletingbesarj1706</v>
      </c>
      <c r="C2865" s="5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D2865" s="5" t="str">
        <f>LOWER(SUBSTITUTE(SUBSTITUTE(SUBSTITUTE(SUBSTITUTE(SUBSTITUTE(SUBSTITUTE(SUBSTITUTE(SUBSTITUTE(SUBSTITUTE(db[[#This Row],[NB PAJAK]]," ",""),"-",""),"(",""),")",""),".",""),",",""),"/",""),"""",""),"+",""))</f>
        <v/>
      </c>
      <c r="E286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taskarungresletingbesarj170610lsnuntana</v>
      </c>
      <c r="F286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taskarungresletingbesarj170610lsn</v>
      </c>
      <c r="G2865" s="5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taskarungresletingbesarj1706untana</v>
      </c>
      <c r="H286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taskarungresletingbesarj170610lsnuntana</v>
      </c>
      <c r="I2865" s="2" t="s">
        <v>993</v>
      </c>
      <c r="J2865" s="2" t="s">
        <v>1276</v>
      </c>
      <c r="K2865" s="14"/>
      <c r="L2865" s="2" t="s">
        <v>1336</v>
      </c>
      <c r="M2865" s="34" t="e">
        <f>IF(db[[#This Row],[NB NOTA_C]]="","",COUNTIF([2]!B_MSK[concat],db[[#This Row],[NB NOTA_C]]))</f>
        <v>#REF!</v>
      </c>
      <c r="N2865" s="14" t="s">
        <v>1375</v>
      </c>
      <c r="O2865" s="2" t="s">
        <v>1438</v>
      </c>
      <c r="P2865" s="2" t="s">
        <v>2452</v>
      </c>
      <c r="R2865" s="2" t="str">
        <f>IF(db[[#This Row],[QTY/ CTN]]="","",SUBSTITUTE(SUBSTITUTE(SUBSTITUTE(db[[#This Row],[QTY/ CTN]]," ","_",2),"(",""),")","")&amp;"_")</f>
        <v>10 LSN_</v>
      </c>
      <c r="S2865" s="2">
        <f>IF(db[[#This Row],[H_QTY/ CTN]]="","",SEARCH("_",db[[#This Row],[H_QTY/ CTN]]))</f>
        <v>7</v>
      </c>
      <c r="T2865" s="2">
        <f>IF(db[[#This Row],[H_QTY/ CTN]]="","",LEN(db[[#This Row],[H_QTY/ CTN]]))</f>
        <v>7</v>
      </c>
      <c r="U2865" s="41" t="str">
        <f>IF(db[[#This Row],[H_QTY/ CTN]]="","",LEFT(db[[#This Row],[H_QTY/ CTN]],db[[#This Row],[H_1]]-1))</f>
        <v>10 LSN</v>
      </c>
      <c r="V2865" s="40" t="str">
        <f>IF(NOT(db[[#This Row],[H_1]]=db[[#This Row],[H_2]]),MID(db[[#This Row],[H_QTY/ CTN]],db[[#This Row],[H_1]]+1,db[[#This Row],[H_2]]-db[[#This Row],[H_1]]-1),"")</f>
        <v/>
      </c>
      <c r="W2865" s="40" t="str">
        <f>IF(db[[#This Row],[QTY/ CTN B]]="","",LEFT(db[[#This Row],[QTY/ CTN B]],SEARCH(" ",db[[#This Row],[QTY/ CTN B]],1)-1))</f>
        <v>10</v>
      </c>
      <c r="X2865" s="40" t="str">
        <f>IF(db[[#This Row],[QTY/ CTN B]]="","",RIGHT(db[[#This Row],[QTY/ CTN B]],LEN(db[[#This Row],[QTY/ CTN B]])-SEARCH(" ",db[[#This Row],[QTY/ CTN B]],1)))</f>
        <v>LSN</v>
      </c>
      <c r="Y2865" s="40">
        <f>IF(db[[#This Row],[QTY/ CTN TG]]="",IF(db[[#This Row],[STN TG]]="","",12),LEFT(db[[#This Row],[QTY/ CTN TG]],SEARCH(" ",db[[#This Row],[QTY/ CTN TG]],1)-1))</f>
        <v>12</v>
      </c>
      <c r="Z28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65" s="40" t="str">
        <f>IF(db[[#This Row],[STN K]]="","",IF(db[[#This Row],[STN TG]]="LSN",12,""))</f>
        <v/>
      </c>
      <c r="AB2865" s="40" t="str">
        <f>IF(db[[#This Row],[STN TG]]="LSN","PCS","")</f>
        <v/>
      </c>
      <c r="AC2865" s="40">
        <f>db[[#This Row],[QTY B]]*IF(db[[#This Row],[QTY TG]]="",1,db[[#This Row],[QTY TG]])*IF(db[[#This Row],[QTY K]]="",1,db[[#This Row],[QTY K]])</f>
        <v>120</v>
      </c>
      <c r="AD2865" s="40" t="str">
        <f>IF(db[[#This Row],[STN K]]="",IF(db[[#This Row],[STN TG]]="",db[[#This Row],[STN B]],db[[#This Row],[STN TG]]),db[[#This Row],[STN K]])</f>
        <v>PCS</v>
      </c>
      <c r="AE2865" s="40"/>
    </row>
    <row r="2866" spans="1:31" x14ac:dyDescent="0.25">
      <c r="A2866" s="40">
        <f t="shared" si="44"/>
        <v>2865</v>
      </c>
      <c r="B2866" s="5" t="str">
        <f>LOWER(SUBSTITUTE(SUBSTITUTE(SUBSTITUTE(SUBSTITUTE(SUBSTITUTE(SUBSTITUTE(SUBSTITUTE(SUBSTITUTE(db[[#This Row],[NB BM]]," ",),".",""),"-",""),"(",""),")",""),"/",""),"""",""),"+",""))</f>
        <v>taskarungresletingbesarj2729</v>
      </c>
      <c r="C2866" s="5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D2866" s="5" t="str">
        <f>LOWER(SUBSTITUTE(SUBSTITUTE(SUBSTITUTE(SUBSTITUTE(SUBSTITUTE(SUBSTITUTE(SUBSTITUTE(SUBSTITUTE(SUBSTITUTE(db[[#This Row],[NB PAJAK]]," ",""),"-",""),"(",""),")",""),".",""),",",""),"/",""),"""",""),"+",""))</f>
        <v/>
      </c>
      <c r="E286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taskarungresletingbesarj272910lsnuntana</v>
      </c>
      <c r="F286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taskarungresletingbesarj272910lsn</v>
      </c>
      <c r="G2866" s="5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taskarungresletingbesarj2729untana</v>
      </c>
      <c r="H286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taskarungresletingbesarj272910lsnuntana</v>
      </c>
      <c r="I2866" s="2" t="s">
        <v>994</v>
      </c>
      <c r="J2866" s="2" t="s">
        <v>1277</v>
      </c>
      <c r="K2866" s="14"/>
      <c r="L2866" s="2" t="s">
        <v>1336</v>
      </c>
      <c r="M2866" s="34" t="e">
        <f>IF(db[[#This Row],[NB NOTA_C]]="","",COUNTIF([2]!B_MSK[concat],db[[#This Row],[NB NOTA_C]]))</f>
        <v>#REF!</v>
      </c>
      <c r="N2866" s="14" t="s">
        <v>1375</v>
      </c>
      <c r="O2866" s="2" t="s">
        <v>1438</v>
      </c>
      <c r="P2866" s="2" t="s">
        <v>2452</v>
      </c>
      <c r="R2866" s="2" t="str">
        <f>IF(db[[#This Row],[QTY/ CTN]]="","",SUBSTITUTE(SUBSTITUTE(SUBSTITUTE(db[[#This Row],[QTY/ CTN]]," ","_",2),"(",""),")","")&amp;"_")</f>
        <v>10 LSN_</v>
      </c>
      <c r="S2866" s="2">
        <f>IF(db[[#This Row],[H_QTY/ CTN]]="","",SEARCH("_",db[[#This Row],[H_QTY/ CTN]]))</f>
        <v>7</v>
      </c>
      <c r="T2866" s="2">
        <f>IF(db[[#This Row],[H_QTY/ CTN]]="","",LEN(db[[#This Row],[H_QTY/ CTN]]))</f>
        <v>7</v>
      </c>
      <c r="U2866" s="41" t="str">
        <f>IF(db[[#This Row],[H_QTY/ CTN]]="","",LEFT(db[[#This Row],[H_QTY/ CTN]],db[[#This Row],[H_1]]-1))</f>
        <v>10 LSN</v>
      </c>
      <c r="V2866" s="40" t="str">
        <f>IF(NOT(db[[#This Row],[H_1]]=db[[#This Row],[H_2]]),MID(db[[#This Row],[H_QTY/ CTN]],db[[#This Row],[H_1]]+1,db[[#This Row],[H_2]]-db[[#This Row],[H_1]]-1),"")</f>
        <v/>
      </c>
      <c r="W2866" s="40" t="str">
        <f>IF(db[[#This Row],[QTY/ CTN B]]="","",LEFT(db[[#This Row],[QTY/ CTN B]],SEARCH(" ",db[[#This Row],[QTY/ CTN B]],1)-1))</f>
        <v>10</v>
      </c>
      <c r="X2866" s="40" t="str">
        <f>IF(db[[#This Row],[QTY/ CTN B]]="","",RIGHT(db[[#This Row],[QTY/ CTN B]],LEN(db[[#This Row],[QTY/ CTN B]])-SEARCH(" ",db[[#This Row],[QTY/ CTN B]],1)))</f>
        <v>LSN</v>
      </c>
      <c r="Y2866" s="40">
        <f>IF(db[[#This Row],[QTY/ CTN TG]]="",IF(db[[#This Row],[STN TG]]="","",12),LEFT(db[[#This Row],[QTY/ CTN TG]],SEARCH(" ",db[[#This Row],[QTY/ CTN TG]],1)-1))</f>
        <v>12</v>
      </c>
      <c r="Z28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66" s="40" t="str">
        <f>IF(db[[#This Row],[STN K]]="","",IF(db[[#This Row],[STN TG]]="LSN",12,""))</f>
        <v/>
      </c>
      <c r="AB2866" s="40" t="str">
        <f>IF(db[[#This Row],[STN TG]]="LSN","PCS","")</f>
        <v/>
      </c>
      <c r="AC2866" s="40">
        <f>db[[#This Row],[QTY B]]*IF(db[[#This Row],[QTY TG]]="",1,db[[#This Row],[QTY TG]])*IF(db[[#This Row],[QTY K]]="",1,db[[#This Row],[QTY K]])</f>
        <v>120</v>
      </c>
      <c r="AD2866" s="40" t="str">
        <f>IF(db[[#This Row],[STN K]]="",IF(db[[#This Row],[STN TG]]="",db[[#This Row],[STN B]],db[[#This Row],[STN TG]]),db[[#This Row],[STN K]])</f>
        <v>PCS</v>
      </c>
      <c r="AE2866" s="40"/>
    </row>
    <row r="2867" spans="1:31" x14ac:dyDescent="0.25">
      <c r="A2867" s="78">
        <f t="shared" si="44"/>
        <v>2866</v>
      </c>
      <c r="B2867" s="79" t="str">
        <f>LOWER(SUBSTITUTE(SUBSTITUTE(SUBSTITUTE(SUBSTITUTE(SUBSTITUTE(SUBSTITUTE(SUBSTITUTE(SUBSTITUTE(db[[#This Row],[NB BM]]," ",),".",""),"-",""),"(",""),")",""),"/",""),"""",""),"+",""))</f>
        <v>taskarungv35x40</v>
      </c>
      <c r="C2867" s="79" t="str">
        <f>LOWER(SUBSTITUTE(SUBSTITUTE(SUBSTITUTE(SUBSTITUTE(SUBSTITUTE(SUBSTITUTE(SUBSTITUTE(SUBSTITUTE(SUBSTITUTE(db[[#This Row],[NB NOTA]]," ",),".",""),"-",""),"(",""),")",""),",",""),"/",""),"""",""),"+",""))</f>
        <v>taskarungv35x40</v>
      </c>
      <c r="D2867" s="79" t="str">
        <f>LOWER(SUBSTITUTE(SUBSTITUTE(SUBSTITUTE(SUBSTITUTE(SUBSTITUTE(SUBSTITUTE(SUBSTITUTE(SUBSTITUTE(SUBSTITUTE(db[[#This Row],[NB PAJAK]]," ",""),"-",""),"(",""),")",""),".",""),",",""),"/",""),"""",""),"+",""))</f>
        <v>taskarungv35x40</v>
      </c>
      <c r="E2867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taskarungv35x40240pcsartomoro</v>
      </c>
      <c r="F2867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taskarungv35x40240pcs</v>
      </c>
      <c r="G2867" s="79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taskarungv35x40artomoro</v>
      </c>
      <c r="H2867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taskarungv35x40240pcsartomoro</v>
      </c>
      <c r="I2867" s="70" t="s">
        <v>7714</v>
      </c>
      <c r="J2867" s="70" t="s">
        <v>7691</v>
      </c>
      <c r="K2867" s="71" t="s">
        <v>7729</v>
      </c>
      <c r="L2867" s="70" t="s">
        <v>1335</v>
      </c>
      <c r="M2867" s="80" t="e">
        <f>IF(db[[#This Row],[NB NOTA_C]]="","",COUNTIF([2]!B_MSK[concat],db[[#This Row],[NB NOTA_C]]))</f>
        <v>#REF!</v>
      </c>
      <c r="N2867" s="81" t="s">
        <v>1843</v>
      </c>
      <c r="O2867" s="79" t="s">
        <v>1412</v>
      </c>
      <c r="P2867" s="70"/>
      <c r="Q2867" s="79"/>
      <c r="R2867" s="79" t="str">
        <f>IF(db[[#This Row],[QTY/ CTN]]="","",SUBSTITUTE(SUBSTITUTE(SUBSTITUTE(db[[#This Row],[QTY/ CTN]]," ","_",2),"(",""),")","")&amp;"_")</f>
        <v>240 PCS_</v>
      </c>
      <c r="S2867" s="79">
        <f>IF(db[[#This Row],[H_QTY/ CTN]]="","",SEARCH("_",db[[#This Row],[H_QTY/ CTN]]))</f>
        <v>8</v>
      </c>
      <c r="T2867" s="79">
        <f>IF(db[[#This Row],[H_QTY/ CTN]]="","",LEN(db[[#This Row],[H_QTY/ CTN]]))</f>
        <v>8</v>
      </c>
      <c r="U2867" s="78" t="str">
        <f>IF(db[[#This Row],[H_QTY/ CTN]]="","",LEFT(db[[#This Row],[H_QTY/ CTN]],db[[#This Row],[H_1]]-1))</f>
        <v>240 PCS</v>
      </c>
      <c r="V2867" s="78" t="str">
        <f>IF(NOT(db[[#This Row],[H_1]]=db[[#This Row],[H_2]]),MID(db[[#This Row],[H_QTY/ CTN]],db[[#This Row],[H_1]]+1,db[[#This Row],[H_2]]-db[[#This Row],[H_1]]-1),"")</f>
        <v/>
      </c>
      <c r="W2867" s="78" t="str">
        <f>IF(db[[#This Row],[QTY/ CTN B]]="","",LEFT(db[[#This Row],[QTY/ CTN B]],SEARCH(" ",db[[#This Row],[QTY/ CTN B]],1)-1))</f>
        <v>240</v>
      </c>
      <c r="X2867" s="78" t="str">
        <f>IF(db[[#This Row],[QTY/ CTN B]]="","",RIGHT(db[[#This Row],[QTY/ CTN B]],LEN(db[[#This Row],[QTY/ CTN B]])-SEARCH(" ",db[[#This Row],[QTY/ CTN B]],1)))</f>
        <v>PCS</v>
      </c>
      <c r="Y2867" s="78" t="str">
        <f>IF(db[[#This Row],[QTY/ CTN TG]]="",IF(db[[#This Row],[STN TG]]="","",12),LEFT(db[[#This Row],[QTY/ CTN TG]],SEARCH(" ",db[[#This Row],[QTY/ CTN TG]],1)-1))</f>
        <v/>
      </c>
      <c r="Z2867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67" s="78" t="str">
        <f>IF(db[[#This Row],[STN K]]="","",IF(db[[#This Row],[STN TG]]="LSN",12,""))</f>
        <v/>
      </c>
      <c r="AB2867" s="78" t="str">
        <f>IF(db[[#This Row],[STN TG]]="LSN","PCS","")</f>
        <v/>
      </c>
      <c r="AC2867" s="78">
        <f>db[[#This Row],[QTY B]]*IF(db[[#This Row],[QTY TG]]="",1,db[[#This Row],[QTY TG]])*IF(db[[#This Row],[QTY K]]="",1,db[[#This Row],[QTY K]])</f>
        <v>240</v>
      </c>
      <c r="AD2867" s="78" t="str">
        <f>IF(db[[#This Row],[STN K]]="",IF(db[[#This Row],[STN TG]]="",db[[#This Row],[STN B]],db[[#This Row],[STN TG]]),db[[#This Row],[STN K]])</f>
        <v>PCS</v>
      </c>
      <c r="AE2867" s="78"/>
    </row>
    <row r="2868" spans="1:31" x14ac:dyDescent="0.25">
      <c r="A2868" s="78">
        <f t="shared" si="44"/>
        <v>2867</v>
      </c>
      <c r="B2868" s="79" t="str">
        <f>LOWER(SUBSTITUTE(SUBSTITUTE(SUBSTITUTE(SUBSTITUTE(SUBSTITUTE(SUBSTITUTE(SUBSTITUTE(SUBSTITUTE(db[[#This Row],[NB BM]]," ",),".",""),"-",""),"(",""),")",""),"/",""),"""",""),"+",""))</f>
        <v>taskarungv45x50</v>
      </c>
      <c r="C2868" s="79" t="str">
        <f>LOWER(SUBSTITUTE(SUBSTITUTE(SUBSTITUTE(SUBSTITUTE(SUBSTITUTE(SUBSTITUTE(SUBSTITUTE(SUBSTITUTE(SUBSTITUTE(db[[#This Row],[NB NOTA]]," ",),".",""),"-",""),"(",""),")",""),",",""),"/",""),"""",""),"+",""))</f>
        <v>taskarungv45x50</v>
      </c>
      <c r="D2868" s="79" t="str">
        <f>LOWER(SUBSTITUTE(SUBSTITUTE(SUBSTITUTE(SUBSTITUTE(SUBSTITUTE(SUBSTITUTE(SUBSTITUTE(SUBSTITUTE(SUBSTITUTE(db[[#This Row],[NB PAJAK]]," ",""),"-",""),"(",""),")",""),".",""),",",""),"/",""),"""",""),"+",""))</f>
        <v>taskarungv45x50</v>
      </c>
      <c r="E286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taskarungv45x50240pcsartomoro</v>
      </c>
      <c r="F286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taskarungv45x50240pcs</v>
      </c>
      <c r="G2868" s="79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taskarungv45x50artomoro</v>
      </c>
      <c r="H286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taskarungv45x50240pcsartomoro</v>
      </c>
      <c r="I2868" s="70" t="s">
        <v>7715</v>
      </c>
      <c r="J2868" s="70" t="s">
        <v>7690</v>
      </c>
      <c r="K2868" s="71" t="s">
        <v>7730</v>
      </c>
      <c r="L2868" s="70" t="s">
        <v>1335</v>
      </c>
      <c r="M2868" s="80" t="e">
        <f>IF(db[[#This Row],[NB NOTA_C]]="","",COUNTIF([2]!B_MSK[concat],db[[#This Row],[NB NOTA_C]]))</f>
        <v>#REF!</v>
      </c>
      <c r="N2868" s="81" t="s">
        <v>1843</v>
      </c>
      <c r="O2868" s="79" t="s">
        <v>1412</v>
      </c>
      <c r="P2868" s="70"/>
      <c r="Q2868" s="79"/>
      <c r="R2868" s="79" t="str">
        <f>IF(db[[#This Row],[QTY/ CTN]]="","",SUBSTITUTE(SUBSTITUTE(SUBSTITUTE(db[[#This Row],[QTY/ CTN]]," ","_",2),"(",""),")","")&amp;"_")</f>
        <v>240 PCS_</v>
      </c>
      <c r="S2868" s="79">
        <f>IF(db[[#This Row],[H_QTY/ CTN]]="","",SEARCH("_",db[[#This Row],[H_QTY/ CTN]]))</f>
        <v>8</v>
      </c>
      <c r="T2868" s="79">
        <f>IF(db[[#This Row],[H_QTY/ CTN]]="","",LEN(db[[#This Row],[H_QTY/ CTN]]))</f>
        <v>8</v>
      </c>
      <c r="U2868" s="78" t="str">
        <f>IF(db[[#This Row],[H_QTY/ CTN]]="","",LEFT(db[[#This Row],[H_QTY/ CTN]],db[[#This Row],[H_1]]-1))</f>
        <v>240 PCS</v>
      </c>
      <c r="V2868" s="78" t="str">
        <f>IF(NOT(db[[#This Row],[H_1]]=db[[#This Row],[H_2]]),MID(db[[#This Row],[H_QTY/ CTN]],db[[#This Row],[H_1]]+1,db[[#This Row],[H_2]]-db[[#This Row],[H_1]]-1),"")</f>
        <v/>
      </c>
      <c r="W2868" s="78" t="str">
        <f>IF(db[[#This Row],[QTY/ CTN B]]="","",LEFT(db[[#This Row],[QTY/ CTN B]],SEARCH(" ",db[[#This Row],[QTY/ CTN B]],1)-1))</f>
        <v>240</v>
      </c>
      <c r="X2868" s="78" t="str">
        <f>IF(db[[#This Row],[QTY/ CTN B]]="","",RIGHT(db[[#This Row],[QTY/ CTN B]],LEN(db[[#This Row],[QTY/ CTN B]])-SEARCH(" ",db[[#This Row],[QTY/ CTN B]],1)))</f>
        <v>PCS</v>
      </c>
      <c r="Y2868" s="78" t="str">
        <f>IF(db[[#This Row],[QTY/ CTN TG]]="",IF(db[[#This Row],[STN TG]]="","",12),LEFT(db[[#This Row],[QTY/ CTN TG]],SEARCH(" ",db[[#This Row],[QTY/ CTN TG]],1)-1))</f>
        <v/>
      </c>
      <c r="Z286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68" s="78" t="str">
        <f>IF(db[[#This Row],[STN K]]="","",IF(db[[#This Row],[STN TG]]="LSN",12,""))</f>
        <v/>
      </c>
      <c r="AB2868" s="78" t="str">
        <f>IF(db[[#This Row],[STN TG]]="LSN","PCS","")</f>
        <v/>
      </c>
      <c r="AC2868" s="78">
        <f>db[[#This Row],[QTY B]]*IF(db[[#This Row],[QTY TG]]="",1,db[[#This Row],[QTY TG]])*IF(db[[#This Row],[QTY K]]="",1,db[[#This Row],[QTY K]])</f>
        <v>240</v>
      </c>
      <c r="AD2868" s="78" t="str">
        <f>IF(db[[#This Row],[STN K]]="",IF(db[[#This Row],[STN TG]]="",db[[#This Row],[STN B]],db[[#This Row],[STN TG]]),db[[#This Row],[STN K]])</f>
        <v>PCS</v>
      </c>
      <c r="AE2868" s="78"/>
    </row>
    <row r="2869" spans="1:31" x14ac:dyDescent="0.25">
      <c r="A2869" s="78">
        <f t="shared" si="44"/>
        <v>2868</v>
      </c>
      <c r="B2869" s="79" t="str">
        <f>LOWER(SUBSTITUTE(SUBSTITUTE(SUBSTITUTE(SUBSTITUTE(SUBSTITUTE(SUBSTITUTE(SUBSTITUTE(SUBSTITUTE(db[[#This Row],[NB BM]]," ",),".",""),"-",""),"(",""),")",""),"/",""),"""",""),"+",""))</f>
        <v>taskarungv55x65</v>
      </c>
      <c r="C2869" s="79" t="str">
        <f>LOWER(SUBSTITUTE(SUBSTITUTE(SUBSTITUTE(SUBSTITUTE(SUBSTITUTE(SUBSTITUTE(SUBSTITUTE(SUBSTITUTE(SUBSTITUTE(db[[#This Row],[NB NOTA]]," ",),".",""),"-",""),"(",""),")",""),",",""),"/",""),"""",""),"+",""))</f>
        <v>taskarungv55x65</v>
      </c>
      <c r="D2869" s="79" t="str">
        <f>LOWER(SUBSTITUTE(SUBSTITUTE(SUBSTITUTE(SUBSTITUTE(SUBSTITUTE(SUBSTITUTE(SUBSTITUTE(SUBSTITUTE(SUBSTITUTE(db[[#This Row],[NB PAJAK]]," ",""),"-",""),"(",""),")",""),".",""),",",""),"/",""),"""",""),"+",""))</f>
        <v>taskarungv55x65</v>
      </c>
      <c r="E2869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taskarungv55x65120pcsartomoro</v>
      </c>
      <c r="F2869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taskarungv55x65120pcs</v>
      </c>
      <c r="G2869" s="79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taskarungv55x65artomoro</v>
      </c>
      <c r="H2869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taskarungv55x65120pcsartomoro</v>
      </c>
      <c r="I2869" s="70" t="s">
        <v>7716</v>
      </c>
      <c r="J2869" s="70" t="s">
        <v>7689</v>
      </c>
      <c r="K2869" s="71" t="s">
        <v>7731</v>
      </c>
      <c r="L2869" s="70" t="s">
        <v>1335</v>
      </c>
      <c r="M2869" s="80" t="e">
        <f>IF(db[[#This Row],[NB NOTA_C]]="","",COUNTIF([2]!B_MSK[concat],db[[#This Row],[NB NOTA_C]]))</f>
        <v>#REF!</v>
      </c>
      <c r="N2869" s="81" t="s">
        <v>1843</v>
      </c>
      <c r="O2869" s="79" t="s">
        <v>1382</v>
      </c>
      <c r="P2869" s="70"/>
      <c r="Q2869" s="79"/>
      <c r="R2869" s="79" t="str">
        <f>IF(db[[#This Row],[QTY/ CTN]]="","",SUBSTITUTE(SUBSTITUTE(SUBSTITUTE(db[[#This Row],[QTY/ CTN]]," ","_",2),"(",""),")","")&amp;"_")</f>
        <v>120 PCS_</v>
      </c>
      <c r="S2869" s="79">
        <f>IF(db[[#This Row],[H_QTY/ CTN]]="","",SEARCH("_",db[[#This Row],[H_QTY/ CTN]]))</f>
        <v>8</v>
      </c>
      <c r="T2869" s="79">
        <f>IF(db[[#This Row],[H_QTY/ CTN]]="","",LEN(db[[#This Row],[H_QTY/ CTN]]))</f>
        <v>8</v>
      </c>
      <c r="U2869" s="78" t="str">
        <f>IF(db[[#This Row],[H_QTY/ CTN]]="","",LEFT(db[[#This Row],[H_QTY/ CTN]],db[[#This Row],[H_1]]-1))</f>
        <v>120 PCS</v>
      </c>
      <c r="V2869" s="78" t="str">
        <f>IF(NOT(db[[#This Row],[H_1]]=db[[#This Row],[H_2]]),MID(db[[#This Row],[H_QTY/ CTN]],db[[#This Row],[H_1]]+1,db[[#This Row],[H_2]]-db[[#This Row],[H_1]]-1),"")</f>
        <v/>
      </c>
      <c r="W2869" s="78" t="str">
        <f>IF(db[[#This Row],[QTY/ CTN B]]="","",LEFT(db[[#This Row],[QTY/ CTN B]],SEARCH(" ",db[[#This Row],[QTY/ CTN B]],1)-1))</f>
        <v>120</v>
      </c>
      <c r="X2869" s="78" t="str">
        <f>IF(db[[#This Row],[QTY/ CTN B]]="","",RIGHT(db[[#This Row],[QTY/ CTN B]],LEN(db[[#This Row],[QTY/ CTN B]])-SEARCH(" ",db[[#This Row],[QTY/ CTN B]],1)))</f>
        <v>PCS</v>
      </c>
      <c r="Y2869" s="78" t="str">
        <f>IF(db[[#This Row],[QTY/ CTN TG]]="",IF(db[[#This Row],[STN TG]]="","",12),LEFT(db[[#This Row],[QTY/ CTN TG]],SEARCH(" ",db[[#This Row],[QTY/ CTN TG]],1)-1))</f>
        <v/>
      </c>
      <c r="Z2869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69" s="78" t="str">
        <f>IF(db[[#This Row],[STN K]]="","",IF(db[[#This Row],[STN TG]]="LSN",12,""))</f>
        <v/>
      </c>
      <c r="AB2869" s="78" t="str">
        <f>IF(db[[#This Row],[STN TG]]="LSN","PCS","")</f>
        <v/>
      </c>
      <c r="AC2869" s="78">
        <f>db[[#This Row],[QTY B]]*IF(db[[#This Row],[QTY TG]]="",1,db[[#This Row],[QTY TG]])*IF(db[[#This Row],[QTY K]]="",1,db[[#This Row],[QTY K]])</f>
        <v>120</v>
      </c>
      <c r="AD2869" s="78" t="str">
        <f>IF(db[[#This Row],[STN K]]="",IF(db[[#This Row],[STN TG]]="",db[[#This Row],[STN B]],db[[#This Row],[STN TG]]),db[[#This Row],[STN K]])</f>
        <v>PCS</v>
      </c>
      <c r="AE2869" s="78"/>
    </row>
    <row r="2870" spans="1:31" x14ac:dyDescent="0.25">
      <c r="A2870" s="40">
        <f t="shared" si="44"/>
        <v>2869</v>
      </c>
      <c r="B2870" s="5" t="str">
        <f>LOWER(SUBSTITUTE(SUBSTITUTE(SUBSTITUTE(SUBSTITUTE(SUBSTITUTE(SUBSTITUTE(SUBSTITUTE(SUBSTITUTE(db[[#This Row],[NB BM]]," ",),".",""),"-",""),"(",""),")",""),"/",""),"""",""),"+",""))</f>
        <v>taspaperbagmj2</v>
      </c>
      <c r="C2870" s="5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D2870" s="5" t="str">
        <f>LOWER(SUBSTITUTE(SUBSTITUTE(SUBSTITUTE(SUBSTITUTE(SUBSTITUTE(SUBSTITUTE(SUBSTITUTE(SUBSTITUTE(SUBSTITUTE(db[[#This Row],[NB PAJAK]]," ",""),"-",""),"(",""),")",""),".",""),",",""),"/",""),"""",""),"+",""))</f>
        <v/>
      </c>
      <c r="E287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taspaperbagmj260lsnuntana</v>
      </c>
      <c r="F287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taspaperbagmj260lsn</v>
      </c>
      <c r="G2870" s="5" t="str">
        <f>db[[#This Row],[NB NOTA_C]]&amp;LOWER(SUBSTITUTE(SUBSTITUTE(SUBSTITUTE(SUBSTITUTE(SUBSTITUTE(SUBSTITUTE(SUBSTITUTE(SUBSTITUTE(SUBSTITUTE(db[[#This Row],[FAKTUR]]," ",),".",""),"-",""),"(",""),")",""),",",""),"/",""),"""",""),"+",""))</f>
        <v>taspaperbagmj2untana</v>
      </c>
      <c r="H287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taspaperbagmj260lsnuntana</v>
      </c>
      <c r="I2870" s="2" t="s">
        <v>1720</v>
      </c>
      <c r="J2870" s="2" t="s">
        <v>2631</v>
      </c>
      <c r="K2870" s="14"/>
      <c r="L2870" s="2" t="s">
        <v>1336</v>
      </c>
      <c r="M2870" s="34" t="e">
        <f>IF(db[[#This Row],[NB NOTA_C]]="","",COUNTIF([2]!B_MSK[concat],db[[#This Row],[NB NOTA_C]]))</f>
        <v>#REF!</v>
      </c>
      <c r="N2870" s="9" t="s">
        <v>1840</v>
      </c>
      <c r="O2870" s="5" t="s">
        <v>1385</v>
      </c>
      <c r="P2870" s="2" t="s">
        <v>2452</v>
      </c>
      <c r="R2870" s="2" t="str">
        <f>IF(db[[#This Row],[QTY/ CTN]]="","",SUBSTITUTE(SUBSTITUTE(SUBSTITUTE(db[[#This Row],[QTY/ CTN]]," ","_",2),"(",""),")","")&amp;"_")</f>
        <v>60 LSN_</v>
      </c>
      <c r="S2870" s="2">
        <f>IF(db[[#This Row],[H_QTY/ CTN]]="","",SEARCH("_",db[[#This Row],[H_QTY/ CTN]]))</f>
        <v>7</v>
      </c>
      <c r="T2870" s="2">
        <f>IF(db[[#This Row],[H_QTY/ CTN]]="","",LEN(db[[#This Row],[H_QTY/ CTN]]))</f>
        <v>7</v>
      </c>
      <c r="U2870" s="41" t="str">
        <f>IF(db[[#This Row],[H_QTY/ CTN]]="","",LEFT(db[[#This Row],[H_QTY/ CTN]],db[[#This Row],[H_1]]-1))</f>
        <v>60 LSN</v>
      </c>
      <c r="V2870" s="40" t="str">
        <f>IF(NOT(db[[#This Row],[H_1]]=db[[#This Row],[H_2]]),MID(db[[#This Row],[H_QTY/ CTN]],db[[#This Row],[H_1]]+1,db[[#This Row],[H_2]]-db[[#This Row],[H_1]]-1),"")</f>
        <v/>
      </c>
      <c r="W2870" s="40" t="str">
        <f>IF(db[[#This Row],[QTY/ CTN B]]="","",LEFT(db[[#This Row],[QTY/ CTN B]],SEARCH(" ",db[[#This Row],[QTY/ CTN B]],1)-1))</f>
        <v>60</v>
      </c>
      <c r="X2870" s="40" t="str">
        <f>IF(db[[#This Row],[QTY/ CTN B]]="","",RIGHT(db[[#This Row],[QTY/ CTN B]],LEN(db[[#This Row],[QTY/ CTN B]])-SEARCH(" ",db[[#This Row],[QTY/ CTN B]],1)))</f>
        <v>LSN</v>
      </c>
      <c r="Y2870" s="40">
        <f>IF(db[[#This Row],[QTY/ CTN TG]]="",IF(db[[#This Row],[STN TG]]="","",12),LEFT(db[[#This Row],[QTY/ CTN TG]],SEARCH(" ",db[[#This Row],[QTY/ CTN TG]],1)-1))</f>
        <v>12</v>
      </c>
      <c r="Z28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70" s="40" t="str">
        <f>IF(db[[#This Row],[STN K]]="","",IF(db[[#This Row],[STN TG]]="LSN",12,""))</f>
        <v/>
      </c>
      <c r="AB2870" s="40" t="str">
        <f>IF(db[[#This Row],[STN TG]]="LSN","PCS","")</f>
        <v/>
      </c>
      <c r="AC2870" s="40">
        <f>db[[#This Row],[QTY B]]*IF(db[[#This Row],[QTY TG]]="",1,db[[#This Row],[QTY TG]])*IF(db[[#This Row],[QTY K]]="",1,db[[#This Row],[QTY K]])</f>
        <v>720</v>
      </c>
      <c r="AD2870" s="40" t="str">
        <f>IF(db[[#This Row],[STN K]]="",IF(db[[#This Row],[STN TG]]="",db[[#This Row],[STN B]],db[[#This Row],[STN TG]]),db[[#This Row],[STN K]])</f>
        <v>PCS</v>
      </c>
      <c r="AE2870" s="40"/>
    </row>
    <row r="2871" spans="1:31" x14ac:dyDescent="0.25">
      <c r="A2871" s="40">
        <f t="shared" si="44"/>
        <v>2870</v>
      </c>
      <c r="B2871" s="5" t="str">
        <f>LOWER(SUBSTITUTE(SUBSTITUTE(SUBSTITUTE(SUBSTITUTE(SUBSTITUTE(SUBSTITUTE(SUBSTITUTE(SUBSTITUTE(db[[#This Row],[NB BM]]," ",),".",""),"-",""),"(",""),")",""),"/",""),"""",""),"+",""))</f>
        <v>tastentengkarungtnt080</v>
      </c>
      <c r="C2871" s="5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D2871" s="5" t="str">
        <f>LOWER(SUBSTITUTE(SUBSTITUTE(SUBSTITUTE(SUBSTITUTE(SUBSTITUTE(SUBSTITUTE(SUBSTITUTE(SUBSTITUTE(SUBSTITUTE(db[[#This Row],[NB PAJAK]]," ",""),"-",""),"(",""),")",""),".",""),",",""),"/",""),"""",""),"+",""))</f>
        <v/>
      </c>
      <c r="E287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tastentengkarungtnt08050lsnuntana</v>
      </c>
      <c r="F287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tastentengkarungtnt08050lsn</v>
      </c>
      <c r="G2871" s="5" t="str">
        <f>db[[#This Row],[NB NOTA_C]]&amp;LOWER(SUBSTITUTE(SUBSTITUTE(SUBSTITUTE(SUBSTITUTE(SUBSTITUTE(SUBSTITUTE(SUBSTITUTE(SUBSTITUTE(SUBSTITUTE(db[[#This Row],[FAKTUR]]," ",),".",""),"-",""),"(",""),")",""),",",""),"/",""),"""",""),"+",""))</f>
        <v>tastentengkarungtnt080untana</v>
      </c>
      <c r="H287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tastentengkarungtnt08050lsnuntana</v>
      </c>
      <c r="I2871" s="2" t="s">
        <v>995</v>
      </c>
      <c r="J2871" s="2" t="s">
        <v>1278</v>
      </c>
      <c r="K2871" s="14"/>
      <c r="L2871" s="2" t="s">
        <v>1336</v>
      </c>
      <c r="M2871" s="34" t="e">
        <f>IF(db[[#This Row],[NB NOTA_C]]="","",COUNTIF([2]!B_MSK[concat],db[[#This Row],[NB NOTA_C]]))</f>
        <v>#REF!</v>
      </c>
      <c r="N2871" s="14" t="s">
        <v>1355</v>
      </c>
      <c r="O2871" s="2" t="s">
        <v>1448</v>
      </c>
      <c r="P2871" s="2" t="s">
        <v>2452</v>
      </c>
      <c r="R2871" s="2" t="str">
        <f>IF(db[[#This Row],[QTY/ CTN]]="","",SUBSTITUTE(SUBSTITUTE(SUBSTITUTE(db[[#This Row],[QTY/ CTN]]," ","_",2),"(",""),")","")&amp;"_")</f>
        <v>50 LSN_</v>
      </c>
      <c r="S2871" s="2">
        <f>IF(db[[#This Row],[H_QTY/ CTN]]="","",SEARCH("_",db[[#This Row],[H_QTY/ CTN]]))</f>
        <v>7</v>
      </c>
      <c r="T2871" s="2">
        <f>IF(db[[#This Row],[H_QTY/ CTN]]="","",LEN(db[[#This Row],[H_QTY/ CTN]]))</f>
        <v>7</v>
      </c>
      <c r="U2871" s="41" t="str">
        <f>IF(db[[#This Row],[H_QTY/ CTN]]="","",LEFT(db[[#This Row],[H_QTY/ CTN]],db[[#This Row],[H_1]]-1))</f>
        <v>50 LSN</v>
      </c>
      <c r="V2871" s="40" t="str">
        <f>IF(NOT(db[[#This Row],[H_1]]=db[[#This Row],[H_2]]),MID(db[[#This Row],[H_QTY/ CTN]],db[[#This Row],[H_1]]+1,db[[#This Row],[H_2]]-db[[#This Row],[H_1]]-1),"")</f>
        <v/>
      </c>
      <c r="W2871" s="40" t="str">
        <f>IF(db[[#This Row],[QTY/ CTN B]]="","",LEFT(db[[#This Row],[QTY/ CTN B]],SEARCH(" ",db[[#This Row],[QTY/ CTN B]],1)-1))</f>
        <v>50</v>
      </c>
      <c r="X2871" s="40" t="str">
        <f>IF(db[[#This Row],[QTY/ CTN B]]="","",RIGHT(db[[#This Row],[QTY/ CTN B]],LEN(db[[#This Row],[QTY/ CTN B]])-SEARCH(" ",db[[#This Row],[QTY/ CTN B]],1)))</f>
        <v>LSN</v>
      </c>
      <c r="Y2871" s="40">
        <f>IF(db[[#This Row],[QTY/ CTN TG]]="",IF(db[[#This Row],[STN TG]]="","",12),LEFT(db[[#This Row],[QTY/ CTN TG]],SEARCH(" ",db[[#This Row],[QTY/ CTN TG]],1)-1))</f>
        <v>12</v>
      </c>
      <c r="Z28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71" s="40" t="str">
        <f>IF(db[[#This Row],[STN K]]="","",IF(db[[#This Row],[STN TG]]="LSN",12,""))</f>
        <v/>
      </c>
      <c r="AB2871" s="40" t="str">
        <f>IF(db[[#This Row],[STN TG]]="LSN","PCS","")</f>
        <v/>
      </c>
      <c r="AC2871" s="40">
        <f>db[[#This Row],[QTY B]]*IF(db[[#This Row],[QTY TG]]="",1,db[[#This Row],[QTY TG]])*IF(db[[#This Row],[QTY K]]="",1,db[[#This Row],[QTY K]])</f>
        <v>600</v>
      </c>
      <c r="AD2871" s="40" t="str">
        <f>IF(db[[#This Row],[STN K]]="",IF(db[[#This Row],[STN TG]]="",db[[#This Row],[STN B]],db[[#This Row],[STN TG]]),db[[#This Row],[STN K]])</f>
        <v>PCS</v>
      </c>
      <c r="AE2871" s="40"/>
    </row>
    <row r="2872" spans="1:31" x14ac:dyDescent="0.25">
      <c r="A2872" s="40">
        <f t="shared" si="44"/>
        <v>2871</v>
      </c>
      <c r="B2872" s="5" t="str">
        <f>LOWER(SUBSTITUTE(SUBSTITUTE(SUBSTITUTE(SUBSTITUTE(SUBSTITUTE(SUBSTITUTE(SUBSTITUTE(SUBSTITUTE(db[[#This Row],[NB BM]]," ",),".",""),"-",""),"(",""),")",""),"/",""),"""",""),"+",""))</f>
        <v>thermossauma</v>
      </c>
      <c r="C2872" s="5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D2872" s="5" t="str">
        <f>LOWER(SUBSTITUTE(SUBSTITUTE(SUBSTITUTE(SUBSTITUTE(SUBSTITUTE(SUBSTITUTE(SUBSTITUTE(SUBSTITUTE(SUBSTITUTE(db[[#This Row],[NB PAJAK]]," ",""),"-",""),"(",""),")",""),".",""),",",""),"/",""),"""",""),"+",""))</f>
        <v/>
      </c>
      <c r="E287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thermossauma1pcsartomoro</v>
      </c>
      <c r="F287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thermossauma1pcs</v>
      </c>
      <c r="G2872" s="5" t="str">
        <f>db[[#This Row],[NB NOTA_C]]&amp;LOWER(SUBSTITUTE(SUBSTITUTE(SUBSTITUTE(SUBSTITUTE(SUBSTITUTE(SUBSTITUTE(SUBSTITUTE(SUBSTITUTE(SUBSTITUTE(db[[#This Row],[FAKTUR]]," ",),".",""),"-",""),"(",""),")",""),",",""),"/",""),"""",""),"+",""))</f>
        <v>thermossaumaartomoro</v>
      </c>
      <c r="H287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thermossauma1pcsartomoro</v>
      </c>
      <c r="I2872" s="2" t="s">
        <v>3045</v>
      </c>
      <c r="J2872" s="2" t="s">
        <v>3044</v>
      </c>
      <c r="K2872" s="14"/>
      <c r="L2872" s="2" t="s">
        <v>1335</v>
      </c>
      <c r="M2872" s="33" t="e">
        <f>IF(db[[#This Row],[NB NOTA_C]]="","",COUNTIF([2]!B_MSK[concat],db[[#This Row],[NB NOTA_C]]))</f>
        <v>#REF!</v>
      </c>
      <c r="N2872" s="9" t="s">
        <v>1348</v>
      </c>
      <c r="O2872" s="5" t="s">
        <v>1874</v>
      </c>
      <c r="P2872" s="2" t="s">
        <v>2422</v>
      </c>
      <c r="Q2872" s="5"/>
      <c r="R2872" s="5" t="str">
        <f>IF(db[[#This Row],[QTY/ CTN]]="","",SUBSTITUTE(SUBSTITUTE(SUBSTITUTE(db[[#This Row],[QTY/ CTN]]," ","_",2),"(",""),")","")&amp;"_")</f>
        <v>1 PCS_</v>
      </c>
      <c r="S2872" s="5">
        <f>IF(db[[#This Row],[H_QTY/ CTN]]="","",SEARCH("_",db[[#This Row],[H_QTY/ CTN]]))</f>
        <v>6</v>
      </c>
      <c r="T2872" s="5">
        <f>IF(db[[#This Row],[H_QTY/ CTN]]="","",LEN(db[[#This Row],[H_QTY/ CTN]]))</f>
        <v>6</v>
      </c>
      <c r="U2872" s="40" t="str">
        <f>IF(db[[#This Row],[H_QTY/ CTN]]="","",LEFT(db[[#This Row],[H_QTY/ CTN]],db[[#This Row],[H_1]]-1))</f>
        <v>1 PCS</v>
      </c>
      <c r="V2872" s="40" t="str">
        <f>IF(NOT(db[[#This Row],[H_1]]=db[[#This Row],[H_2]]),MID(db[[#This Row],[H_QTY/ CTN]],db[[#This Row],[H_1]]+1,db[[#This Row],[H_2]]-db[[#This Row],[H_1]]-1),"")</f>
        <v/>
      </c>
      <c r="W2872" s="40" t="str">
        <f>IF(db[[#This Row],[QTY/ CTN B]]="","",LEFT(db[[#This Row],[QTY/ CTN B]],SEARCH(" ",db[[#This Row],[QTY/ CTN B]],1)-1))</f>
        <v>1</v>
      </c>
      <c r="X2872" s="40" t="str">
        <f>IF(db[[#This Row],[QTY/ CTN B]]="","",RIGHT(db[[#This Row],[QTY/ CTN B]],LEN(db[[#This Row],[QTY/ CTN B]])-SEARCH(" ",db[[#This Row],[QTY/ CTN B]],1)))</f>
        <v>PCS</v>
      </c>
      <c r="Y2872" s="40" t="str">
        <f>IF(db[[#This Row],[QTY/ CTN TG]]="",IF(db[[#This Row],[STN TG]]="","",12),LEFT(db[[#This Row],[QTY/ CTN TG]],SEARCH(" ",db[[#This Row],[QTY/ CTN TG]],1)-1))</f>
        <v/>
      </c>
      <c r="Z28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72" s="40" t="str">
        <f>IF(db[[#This Row],[STN K]]="","",IF(db[[#This Row],[STN TG]]="LSN",12,""))</f>
        <v/>
      </c>
      <c r="AB2872" s="40" t="str">
        <f>IF(db[[#This Row],[STN TG]]="LSN","PCS","")</f>
        <v/>
      </c>
      <c r="AC2872" s="40">
        <f>db[[#This Row],[QTY B]]*IF(db[[#This Row],[QTY TG]]="",1,db[[#This Row],[QTY TG]])*IF(db[[#This Row],[QTY K]]="",1,db[[#This Row],[QTY K]])</f>
        <v>1</v>
      </c>
      <c r="AD2872" s="40" t="str">
        <f>IF(db[[#This Row],[STN K]]="",IF(db[[#This Row],[STN TG]]="",db[[#This Row],[STN B]],db[[#This Row],[STN TG]]),db[[#This Row],[STN K]])</f>
        <v>PCS</v>
      </c>
      <c r="AE2872" s="40"/>
    </row>
    <row r="2873" spans="1:31" x14ac:dyDescent="0.25">
      <c r="A2873" s="78">
        <f t="shared" si="44"/>
        <v>2872</v>
      </c>
      <c r="B2873" s="79" t="str">
        <f>LOWER(SUBSTITUTE(SUBSTITUTE(SUBSTITUTE(SUBSTITUTE(SUBSTITUTE(SUBSTITUTE(SUBSTITUTE(SUBSTITUTE(db[[#This Row],[NB BM]]," ",),".",""),"-",""),"(",""),")",""),"/",""),"""",""),"+",""))</f>
        <v>pakupayungjktt11</v>
      </c>
      <c r="C2873" s="79" t="str">
        <f>LOWER(SUBSTITUTE(SUBSTITUTE(SUBSTITUTE(SUBSTITUTE(SUBSTITUTE(SUBSTITUTE(SUBSTITUTE(SUBSTITUTE(SUBSTITUTE(db[[#This Row],[NB NOTA]]," ",),".",""),"-",""),"(",""),")",""),",",""),"/",""),"""",""),"+",""))</f>
        <v>thumbtackstt11pkpayungjk</v>
      </c>
      <c r="D2873" s="79" t="str">
        <f>LOWER(SUBSTITUTE(SUBSTITUTE(SUBSTITUTE(SUBSTITUTE(SUBSTITUTE(SUBSTITUTE(SUBSTITUTE(SUBSTITUTE(SUBSTITUTE(db[[#This Row],[NB PAJAK]]," ",""),"-",""),"(",""),")",""),".",""),",",""),"/",""),"""",""),"+",""))</f>
        <v>pakupayungjoykott11</v>
      </c>
      <c r="E2873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pakupayungjktt11100boxartomoro</v>
      </c>
      <c r="F2873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thumbtackstt11pkpayungjk100box</v>
      </c>
      <c r="G2873" s="79" t="str">
        <f>db[[#This Row],[NB NOTA_C]]&amp;LOWER(SUBSTITUTE(SUBSTITUTE(SUBSTITUTE(SUBSTITUTE(SUBSTITUTE(SUBSTITUTE(SUBSTITUTE(SUBSTITUTE(SUBSTITUTE(db[[#This Row],[FAKTUR]]," ",),".",""),"-",""),"(",""),")",""),",",""),"/",""),"""",""),"+",""))</f>
        <v>thumbtackstt11pkpayungjkartomoro</v>
      </c>
      <c r="H2873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thumbtackstt11pkpayungjk100boxartomoro</v>
      </c>
      <c r="I2873" s="70" t="s">
        <v>7717</v>
      </c>
      <c r="J2873" s="70" t="s">
        <v>7682</v>
      </c>
      <c r="K2873" s="71" t="s">
        <v>7732</v>
      </c>
      <c r="L2873" s="70" t="s">
        <v>1335</v>
      </c>
      <c r="M2873" s="80" t="e">
        <f>IF(db[[#This Row],[NB NOTA_C]]="","",COUNTIF([2]!B_MSK[concat],db[[#This Row],[NB NOTA_C]]))</f>
        <v>#REF!</v>
      </c>
      <c r="N2873" s="81" t="s">
        <v>7697</v>
      </c>
      <c r="O2873" s="79" t="s">
        <v>1513</v>
      </c>
      <c r="P2873" s="70"/>
      <c r="Q2873" s="79"/>
      <c r="R2873" s="79" t="str">
        <f>IF(db[[#This Row],[QTY/ CTN]]="","",SUBSTITUTE(SUBSTITUTE(SUBSTITUTE(db[[#This Row],[QTY/ CTN]]," ","_",2),"(",""),")","")&amp;"_")</f>
        <v>100 BOX_</v>
      </c>
      <c r="S2873" s="79">
        <f>IF(db[[#This Row],[H_QTY/ CTN]]="","",SEARCH("_",db[[#This Row],[H_QTY/ CTN]]))</f>
        <v>8</v>
      </c>
      <c r="T2873" s="79">
        <f>IF(db[[#This Row],[H_QTY/ CTN]]="","",LEN(db[[#This Row],[H_QTY/ CTN]]))</f>
        <v>8</v>
      </c>
      <c r="U2873" s="78" t="str">
        <f>IF(db[[#This Row],[H_QTY/ CTN]]="","",LEFT(db[[#This Row],[H_QTY/ CTN]],db[[#This Row],[H_1]]-1))</f>
        <v>100 BOX</v>
      </c>
      <c r="V2873" s="78" t="str">
        <f>IF(NOT(db[[#This Row],[H_1]]=db[[#This Row],[H_2]]),MID(db[[#This Row],[H_QTY/ CTN]],db[[#This Row],[H_1]]+1,db[[#This Row],[H_2]]-db[[#This Row],[H_1]]-1),"")</f>
        <v/>
      </c>
      <c r="W2873" s="78" t="str">
        <f>IF(db[[#This Row],[QTY/ CTN B]]="","",LEFT(db[[#This Row],[QTY/ CTN B]],SEARCH(" ",db[[#This Row],[QTY/ CTN B]],1)-1))</f>
        <v>100</v>
      </c>
      <c r="X2873" s="78" t="str">
        <f>IF(db[[#This Row],[QTY/ CTN B]]="","",RIGHT(db[[#This Row],[QTY/ CTN B]],LEN(db[[#This Row],[QTY/ CTN B]])-SEARCH(" ",db[[#This Row],[QTY/ CTN B]],1)))</f>
        <v>BOX</v>
      </c>
      <c r="Y2873" s="78" t="str">
        <f>IF(db[[#This Row],[QTY/ CTN TG]]="",IF(db[[#This Row],[STN TG]]="","",12),LEFT(db[[#This Row],[QTY/ CTN TG]],SEARCH(" ",db[[#This Row],[QTY/ CTN TG]],1)-1))</f>
        <v/>
      </c>
      <c r="Z2873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73" s="78" t="str">
        <f>IF(db[[#This Row],[STN K]]="","",IF(db[[#This Row],[STN TG]]="LSN",12,""))</f>
        <v/>
      </c>
      <c r="AB2873" s="78" t="str">
        <f>IF(db[[#This Row],[STN TG]]="LSN","PCS","")</f>
        <v/>
      </c>
      <c r="AC2873" s="78">
        <f>db[[#This Row],[QTY B]]*IF(db[[#This Row],[QTY TG]]="",1,db[[#This Row],[QTY TG]])*IF(db[[#This Row],[QTY K]]="",1,db[[#This Row],[QTY K]])</f>
        <v>100</v>
      </c>
      <c r="AD2873" s="78" t="str">
        <f>IF(db[[#This Row],[STN K]]="",IF(db[[#This Row],[STN TG]]="",db[[#This Row],[STN B]],db[[#This Row],[STN TG]]),db[[#This Row],[STN K]])</f>
        <v>BOX</v>
      </c>
      <c r="AE2873" s="78"/>
    </row>
    <row r="2874" spans="1:31" x14ac:dyDescent="0.25">
      <c r="A2874" s="40">
        <f t="shared" si="44"/>
        <v>2873</v>
      </c>
      <c r="B2874" s="5" t="str">
        <f>LOWER(SUBSTITUTE(SUBSTITUTE(SUBSTITUTE(SUBSTITUTE(SUBSTITUTE(SUBSTITUTE(SUBSTITUTE(SUBSTITUTE(db[[#This Row],[NB BM]]," ",),".",""),"-",""),"(",""),")",""),"/",""),"""",""),"+",""))</f>
        <v>tintaherok1054</v>
      </c>
      <c r="C2874" s="5" t="str">
        <f>LOWER(SUBSTITUTE(SUBSTITUTE(SUBSTITUTE(SUBSTITUTE(SUBSTITUTE(SUBSTITUTE(SUBSTITUTE(SUBSTITUTE(SUBSTITUTE(db[[#This Row],[NB NOTA]]," ",),".",""),"-",""),"(",""),")",""),",",""),"/",""),"""",""),"+",""))</f>
        <v>tintak1054</v>
      </c>
      <c r="D2874" s="5" t="str">
        <f>LOWER(SUBSTITUTE(SUBSTITUTE(SUBSTITUTE(SUBSTITUTE(SUBSTITUTE(SUBSTITUTE(SUBSTITUTE(SUBSTITUTE(SUBSTITUTE(db[[#This Row],[NB PAJAK]]," ",""),"-",""),"(",""),")",""),".",""),",",""),"/",""),"""",""),"+",""))</f>
        <v>tintaherok1054</v>
      </c>
      <c r="E287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tintaherok105412lsnartomoro</v>
      </c>
      <c r="F287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tintak105412lsn</v>
      </c>
      <c r="G2874" s="5" t="str">
        <f>db[[#This Row],[NB NOTA_C]]&amp;LOWER(SUBSTITUTE(SUBSTITUTE(SUBSTITUTE(SUBSTITUTE(SUBSTITUTE(SUBSTITUTE(SUBSTITUTE(SUBSTITUTE(SUBSTITUTE(db[[#This Row],[FAKTUR]]," ",),".",""),"-",""),"(",""),")",""),",",""),"/",""),"""",""),"+",""))</f>
        <v>tintak1054artomoro</v>
      </c>
      <c r="H287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tintak105412lsnartomoro</v>
      </c>
      <c r="I2874" s="2" t="s">
        <v>5350</v>
      </c>
      <c r="J2874" s="2" t="s">
        <v>5284</v>
      </c>
      <c r="K2874" s="14" t="s">
        <v>5351</v>
      </c>
      <c r="L2874" s="2" t="s">
        <v>1335</v>
      </c>
      <c r="M2874" s="33" t="e">
        <f>IF(db[[#This Row],[NB NOTA_C]]="","",COUNTIF([2]!B_MSK[concat],db[[#This Row],[NB NOTA_C]]))</f>
        <v>#REF!</v>
      </c>
      <c r="N2874" s="9" t="s">
        <v>1837</v>
      </c>
      <c r="O2874" s="5" t="s">
        <v>1376</v>
      </c>
      <c r="P2874" s="2" t="s">
        <v>5322</v>
      </c>
      <c r="Q2874" s="5" t="s">
        <v>5323</v>
      </c>
      <c r="R2874" s="5" t="str">
        <f>IF(db[[#This Row],[QTY/ CTN]]="","",SUBSTITUTE(SUBSTITUTE(SUBSTITUTE(db[[#This Row],[QTY/ CTN]]," ","_",2),"(",""),")","")&amp;"_")</f>
        <v>12 LSN_</v>
      </c>
      <c r="S2874" s="5">
        <f>IF(db[[#This Row],[H_QTY/ CTN]]="","",SEARCH("_",db[[#This Row],[H_QTY/ CTN]]))</f>
        <v>7</v>
      </c>
      <c r="T2874" s="5">
        <f>IF(db[[#This Row],[H_QTY/ CTN]]="","",LEN(db[[#This Row],[H_QTY/ CTN]]))</f>
        <v>7</v>
      </c>
      <c r="U2874" s="40" t="str">
        <f>IF(db[[#This Row],[H_QTY/ CTN]]="","",LEFT(db[[#This Row],[H_QTY/ CTN]],db[[#This Row],[H_1]]-1))</f>
        <v>12 LSN</v>
      </c>
      <c r="V2874" s="40" t="str">
        <f>IF(NOT(db[[#This Row],[H_1]]=db[[#This Row],[H_2]]),MID(db[[#This Row],[H_QTY/ CTN]],db[[#This Row],[H_1]]+1,db[[#This Row],[H_2]]-db[[#This Row],[H_1]]-1),"")</f>
        <v/>
      </c>
      <c r="W2874" s="40" t="str">
        <f>IF(db[[#This Row],[QTY/ CTN B]]="","",LEFT(db[[#This Row],[QTY/ CTN B]],SEARCH(" ",db[[#This Row],[QTY/ CTN B]],1)-1))</f>
        <v>12</v>
      </c>
      <c r="X2874" s="40" t="str">
        <f>IF(db[[#This Row],[QTY/ CTN B]]="","",RIGHT(db[[#This Row],[QTY/ CTN B]],LEN(db[[#This Row],[QTY/ CTN B]])-SEARCH(" ",db[[#This Row],[QTY/ CTN B]],1)))</f>
        <v>LSN</v>
      </c>
      <c r="Y2874" s="40">
        <f>IF(db[[#This Row],[QTY/ CTN TG]]="",IF(db[[#This Row],[STN TG]]="","",12),LEFT(db[[#This Row],[QTY/ CTN TG]],SEARCH(" ",db[[#This Row],[QTY/ CTN TG]],1)-1))</f>
        <v>12</v>
      </c>
      <c r="Z28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74" s="40" t="str">
        <f>IF(db[[#This Row],[STN K]]="","",IF(db[[#This Row],[STN TG]]="LSN",12,""))</f>
        <v/>
      </c>
      <c r="AB2874" s="40" t="str">
        <f>IF(db[[#This Row],[STN TG]]="LSN","PCS","")</f>
        <v/>
      </c>
      <c r="AC2874" s="40">
        <f>db[[#This Row],[QTY B]]*IF(db[[#This Row],[QTY TG]]="",1,db[[#This Row],[QTY TG]])*IF(db[[#This Row],[QTY K]]="",1,db[[#This Row],[QTY K]])</f>
        <v>144</v>
      </c>
      <c r="AD2874" s="40" t="str">
        <f>IF(db[[#This Row],[STN K]]="",IF(db[[#This Row],[STN TG]]="",db[[#This Row],[STN B]],db[[#This Row],[STN TG]]),db[[#This Row],[STN K]])</f>
        <v>PCS</v>
      </c>
      <c r="AE2874" s="40"/>
    </row>
    <row r="2875" spans="1:31" x14ac:dyDescent="0.25">
      <c r="A2875" s="40">
        <f t="shared" si="44"/>
        <v>2874</v>
      </c>
      <c r="B2875" s="82" t="str">
        <f>LOWER(SUBSTITUTE(SUBSTITUTE(SUBSTITUTE(SUBSTITUTE(SUBSTITUTE(SUBSTITUTE(SUBSTITUTE(SUBSTITUTE(db[[#This Row],[NB BM]]," ",),".",""),"-",""),"(",""),")",""),"/",""),"""",""),"+",""))</f>
        <v>tipeex8003</v>
      </c>
      <c r="C2875" s="82" t="str">
        <f>LOWER(SUBSTITUTE(SUBSTITUTE(SUBSTITUTE(SUBSTITUTE(SUBSTITUTE(SUBSTITUTE(SUBSTITUTE(SUBSTITUTE(SUBSTITUTE(db[[#This Row],[NB NOTA]]," ",),".",""),"-",""),"(",""),")",""),",",""),"/",""),"""",""),"+",""))</f>
        <v>tipeex8003</v>
      </c>
      <c r="D2875" s="82" t="str">
        <f>LOWER(SUBSTITUTE(SUBSTITUTE(SUBSTITUTE(SUBSTITUTE(SUBSTITUTE(SUBSTITUTE(SUBSTITUTE(SUBSTITUTE(SUBSTITUTE(db[[#This Row],[NB PAJAK]]," ",""),"-",""),"(",""),")",""),".",""),",",""),"/",""),"""",""),"+",""))</f>
        <v/>
      </c>
      <c r="E287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tipeex8003120lsnuntana</v>
      </c>
      <c r="F287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tipeex8003120lsn</v>
      </c>
      <c r="G2875" s="82" t="str">
        <f>db[[#This Row],[NB NOTA_C]]&amp;LOWER(SUBSTITUTE(SUBSTITUTE(SUBSTITUTE(SUBSTITUTE(SUBSTITUTE(SUBSTITUTE(SUBSTITUTE(SUBSTITUTE(SUBSTITUTE(db[[#This Row],[FAKTUR]]," ",),".",""),"-",""),"(",""),")",""),",",""),"/",""),"""",""),"+",""))</f>
        <v>tipeex8003untana</v>
      </c>
      <c r="H287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tipeex8003120lsnuntana</v>
      </c>
      <c r="I2875" s="7" t="s">
        <v>3609</v>
      </c>
      <c r="J2875" s="7" t="s">
        <v>3603</v>
      </c>
      <c r="K2875" s="15"/>
      <c r="L2875" s="2" t="s">
        <v>1336</v>
      </c>
      <c r="M2875" s="83" t="e">
        <f>IF(db[[#This Row],[NB NOTA_C]]="","",COUNTIF([2]!B_MSK[concat],db[[#This Row],[NB NOTA_C]]))</f>
        <v>#REF!</v>
      </c>
      <c r="N2875" s="84" t="s">
        <v>1842</v>
      </c>
      <c r="O2875" s="82" t="s">
        <v>1433</v>
      </c>
      <c r="P2875" s="7" t="s">
        <v>2453</v>
      </c>
      <c r="Q2875" s="82"/>
      <c r="R2875" s="82" t="str">
        <f>IF(db[[#This Row],[QTY/ CTN]]="","",SUBSTITUTE(SUBSTITUTE(SUBSTITUTE(db[[#This Row],[QTY/ CTN]]," ","_",2),"(",""),")","")&amp;"_")</f>
        <v>120 LSN_</v>
      </c>
      <c r="S2875" s="82">
        <f>IF(db[[#This Row],[H_QTY/ CTN]]="","",SEARCH("_",db[[#This Row],[H_QTY/ CTN]]))</f>
        <v>8</v>
      </c>
      <c r="T2875" s="82">
        <f>IF(db[[#This Row],[H_QTY/ CTN]]="","",LEN(db[[#This Row],[H_QTY/ CTN]]))</f>
        <v>8</v>
      </c>
      <c r="U2875" s="85" t="str">
        <f>IF(db[[#This Row],[H_QTY/ CTN]]="","",LEFT(db[[#This Row],[H_QTY/ CTN]],db[[#This Row],[H_1]]-1))</f>
        <v>120 LSN</v>
      </c>
      <c r="V2875" s="85" t="str">
        <f>IF(NOT(db[[#This Row],[H_1]]=db[[#This Row],[H_2]]),MID(db[[#This Row],[H_QTY/ CTN]],db[[#This Row],[H_1]]+1,db[[#This Row],[H_2]]-db[[#This Row],[H_1]]-1),"")</f>
        <v/>
      </c>
      <c r="W2875" s="40" t="str">
        <f>IF(db[[#This Row],[QTY/ CTN B]]="","",LEFT(db[[#This Row],[QTY/ CTN B]],SEARCH(" ",db[[#This Row],[QTY/ CTN B]],1)-1))</f>
        <v>120</v>
      </c>
      <c r="X2875" s="40" t="str">
        <f>IF(db[[#This Row],[QTY/ CTN B]]="","",RIGHT(db[[#This Row],[QTY/ CTN B]],LEN(db[[#This Row],[QTY/ CTN B]])-SEARCH(" ",db[[#This Row],[QTY/ CTN B]],1)))</f>
        <v>LSN</v>
      </c>
      <c r="Y2875" s="40">
        <f>IF(db[[#This Row],[QTY/ CTN TG]]="",IF(db[[#This Row],[STN TG]]="","",12),LEFT(db[[#This Row],[QTY/ CTN TG]],SEARCH(" ",db[[#This Row],[QTY/ CTN TG]],1)-1))</f>
        <v>12</v>
      </c>
      <c r="Z28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75" s="40" t="str">
        <f>IF(db[[#This Row],[STN K]]="","",IF(db[[#This Row],[STN TG]]="LSN",12,""))</f>
        <v/>
      </c>
      <c r="AB2875" s="40" t="str">
        <f>IF(db[[#This Row],[STN TG]]="LSN","PCS","")</f>
        <v/>
      </c>
      <c r="AC2875" s="40">
        <f>db[[#This Row],[QTY B]]*IF(db[[#This Row],[QTY TG]]="",1,db[[#This Row],[QTY TG]])*IF(db[[#This Row],[QTY K]]="",1,db[[#This Row],[QTY K]])</f>
        <v>1440</v>
      </c>
      <c r="AD2875" s="40" t="str">
        <f>IF(db[[#This Row],[STN K]]="",IF(db[[#This Row],[STN TG]]="",db[[#This Row],[STN B]],db[[#This Row],[STN TG]]),db[[#This Row],[STN K]])</f>
        <v>PCS</v>
      </c>
      <c r="AE2875" s="40"/>
    </row>
    <row r="2876" spans="1:31" x14ac:dyDescent="0.25">
      <c r="A2876" s="40">
        <f t="shared" si="44"/>
        <v>2875</v>
      </c>
      <c r="B2876" s="82" t="str">
        <f>LOWER(SUBSTITUTE(SUBSTITUTE(SUBSTITUTE(SUBSTITUTE(SUBSTITUTE(SUBSTITUTE(SUBSTITUTE(SUBSTITUTE(db[[#This Row],[NB BM]]," ",),".",""),"-",""),"(",""),")",""),"/",""),"""",""),"+",""))</f>
        <v>tipeex8005</v>
      </c>
      <c r="C2876" s="82" t="str">
        <f>LOWER(SUBSTITUTE(SUBSTITUTE(SUBSTITUTE(SUBSTITUTE(SUBSTITUTE(SUBSTITUTE(SUBSTITUTE(SUBSTITUTE(SUBSTITUTE(db[[#This Row],[NB NOTA]]," ",),".",""),"-",""),"(",""),")",""),",",""),"/",""),"""",""),"+",""))</f>
        <v>tipeex8005</v>
      </c>
      <c r="D2876" s="82" t="str">
        <f>LOWER(SUBSTITUTE(SUBSTITUTE(SUBSTITUTE(SUBSTITUTE(SUBSTITUTE(SUBSTITUTE(SUBSTITUTE(SUBSTITUTE(SUBSTITUTE(db[[#This Row],[NB PAJAK]]," ",""),"-",""),"(",""),")",""),".",""),",",""),"/",""),"""",""),"+",""))</f>
        <v/>
      </c>
      <c r="E2876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tipeex8005120lsnuntana</v>
      </c>
      <c r="F2876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tipeex8005120lsn</v>
      </c>
      <c r="G2876" s="82" t="str">
        <f>db[[#This Row],[NB NOTA_C]]&amp;LOWER(SUBSTITUTE(SUBSTITUTE(SUBSTITUTE(SUBSTITUTE(SUBSTITUTE(SUBSTITUTE(SUBSTITUTE(SUBSTITUTE(SUBSTITUTE(db[[#This Row],[FAKTUR]]," ",),".",""),"-",""),"(",""),")",""),",",""),"/",""),"""",""),"+",""))</f>
        <v>tipeex8005untana</v>
      </c>
      <c r="H2876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tipeex8005120lsnuntana</v>
      </c>
      <c r="I2876" s="7" t="s">
        <v>3612</v>
      </c>
      <c r="J2876" s="7" t="s">
        <v>3606</v>
      </c>
      <c r="K2876" s="15"/>
      <c r="L2876" s="2" t="s">
        <v>1336</v>
      </c>
      <c r="M2876" s="83" t="e">
        <f>IF(db[[#This Row],[NB NOTA_C]]="","",COUNTIF([2]!B_MSK[concat],db[[#This Row],[NB NOTA_C]]))</f>
        <v>#REF!</v>
      </c>
      <c r="N2876" s="84" t="s">
        <v>1842</v>
      </c>
      <c r="O2876" s="82" t="s">
        <v>1433</v>
      </c>
      <c r="P2876" s="7" t="s">
        <v>2453</v>
      </c>
      <c r="Q2876" s="82"/>
      <c r="R2876" s="82" t="str">
        <f>IF(db[[#This Row],[QTY/ CTN]]="","",SUBSTITUTE(SUBSTITUTE(SUBSTITUTE(db[[#This Row],[QTY/ CTN]]," ","_",2),"(",""),")","")&amp;"_")</f>
        <v>120 LSN_</v>
      </c>
      <c r="S2876" s="82">
        <f>IF(db[[#This Row],[H_QTY/ CTN]]="","",SEARCH("_",db[[#This Row],[H_QTY/ CTN]]))</f>
        <v>8</v>
      </c>
      <c r="T2876" s="82">
        <f>IF(db[[#This Row],[H_QTY/ CTN]]="","",LEN(db[[#This Row],[H_QTY/ CTN]]))</f>
        <v>8</v>
      </c>
      <c r="U2876" s="85" t="str">
        <f>IF(db[[#This Row],[H_QTY/ CTN]]="","",LEFT(db[[#This Row],[H_QTY/ CTN]],db[[#This Row],[H_1]]-1))</f>
        <v>120 LSN</v>
      </c>
      <c r="V2876" s="85" t="str">
        <f>IF(NOT(db[[#This Row],[H_1]]=db[[#This Row],[H_2]]),MID(db[[#This Row],[H_QTY/ CTN]],db[[#This Row],[H_1]]+1,db[[#This Row],[H_2]]-db[[#This Row],[H_1]]-1),"")</f>
        <v/>
      </c>
      <c r="W2876" s="40" t="str">
        <f>IF(db[[#This Row],[QTY/ CTN B]]="","",LEFT(db[[#This Row],[QTY/ CTN B]],SEARCH(" ",db[[#This Row],[QTY/ CTN B]],1)-1))</f>
        <v>120</v>
      </c>
      <c r="X2876" s="40" t="str">
        <f>IF(db[[#This Row],[QTY/ CTN B]]="","",RIGHT(db[[#This Row],[QTY/ CTN B]],LEN(db[[#This Row],[QTY/ CTN B]])-SEARCH(" ",db[[#This Row],[QTY/ CTN B]],1)))</f>
        <v>LSN</v>
      </c>
      <c r="Y2876" s="40">
        <f>IF(db[[#This Row],[QTY/ CTN TG]]="",IF(db[[#This Row],[STN TG]]="","",12),LEFT(db[[#This Row],[QTY/ CTN TG]],SEARCH(" ",db[[#This Row],[QTY/ CTN TG]],1)-1))</f>
        <v>12</v>
      </c>
      <c r="Z28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76" s="40" t="str">
        <f>IF(db[[#This Row],[STN K]]="","",IF(db[[#This Row],[STN TG]]="LSN",12,""))</f>
        <v/>
      </c>
      <c r="AB2876" s="40" t="str">
        <f>IF(db[[#This Row],[STN TG]]="LSN","PCS","")</f>
        <v/>
      </c>
      <c r="AC2876" s="40">
        <f>db[[#This Row],[QTY B]]*IF(db[[#This Row],[QTY TG]]="",1,db[[#This Row],[QTY TG]])*IF(db[[#This Row],[QTY K]]="",1,db[[#This Row],[QTY K]])</f>
        <v>1440</v>
      </c>
      <c r="AD2876" s="40" t="str">
        <f>IF(db[[#This Row],[STN K]]="",IF(db[[#This Row],[STN TG]]="",db[[#This Row],[STN B]],db[[#This Row],[STN TG]]),db[[#This Row],[STN K]])</f>
        <v>PCS</v>
      </c>
      <c r="AE2876" s="40"/>
    </row>
    <row r="2877" spans="1:31" x14ac:dyDescent="0.25">
      <c r="A2877" s="40">
        <f t="shared" si="44"/>
        <v>2876</v>
      </c>
      <c r="B2877" s="82" t="str">
        <f>LOWER(SUBSTITUTE(SUBSTITUTE(SUBSTITUTE(SUBSTITUTE(SUBSTITUTE(SUBSTITUTE(SUBSTITUTE(SUBSTITUTE(db[[#This Row],[NB BM]]," ",),".",""),"-",""),"(",""),")",""),"/",""),"""",""),"+",""))</f>
        <v>tipeex8014</v>
      </c>
      <c r="C2877" s="82" t="str">
        <f>LOWER(SUBSTITUTE(SUBSTITUTE(SUBSTITUTE(SUBSTITUTE(SUBSTITUTE(SUBSTITUTE(SUBSTITUTE(SUBSTITUTE(SUBSTITUTE(db[[#This Row],[NB NOTA]]," ",),".",""),"-",""),"(",""),")",""),",",""),"/",""),"""",""),"+",""))</f>
        <v>tipeex8014</v>
      </c>
      <c r="D2877" s="82" t="str">
        <f>LOWER(SUBSTITUTE(SUBSTITUTE(SUBSTITUTE(SUBSTITUTE(SUBSTITUTE(SUBSTITUTE(SUBSTITUTE(SUBSTITUTE(SUBSTITUTE(db[[#This Row],[NB PAJAK]]," ",""),"-",""),"(",""),")",""),".",""),",",""),"/",""),"""",""),"+",""))</f>
        <v/>
      </c>
      <c r="E2877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tipeex8014120lsnuntana</v>
      </c>
      <c r="F2877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tipeex8014120lsn</v>
      </c>
      <c r="G2877" s="82" t="str">
        <f>db[[#This Row],[NB NOTA_C]]&amp;LOWER(SUBSTITUTE(SUBSTITUTE(SUBSTITUTE(SUBSTITUTE(SUBSTITUTE(SUBSTITUTE(SUBSTITUTE(SUBSTITUTE(SUBSTITUTE(db[[#This Row],[FAKTUR]]," ",),".",""),"-",""),"(",""),")",""),",",""),"/",""),"""",""),"+",""))</f>
        <v>tipeex8014untana</v>
      </c>
      <c r="H2877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tipeex8014120lsnuntana</v>
      </c>
      <c r="I2877" s="7" t="s">
        <v>3613</v>
      </c>
      <c r="J2877" s="7" t="s">
        <v>3607</v>
      </c>
      <c r="K2877" s="15"/>
      <c r="L2877" s="2" t="s">
        <v>1336</v>
      </c>
      <c r="M2877" s="83" t="e">
        <f>IF(db[[#This Row],[NB NOTA_C]]="","",COUNTIF([2]!B_MSK[concat],db[[#This Row],[NB NOTA_C]]))</f>
        <v>#REF!</v>
      </c>
      <c r="N2877" s="84" t="s">
        <v>1842</v>
      </c>
      <c r="O2877" s="82" t="s">
        <v>1433</v>
      </c>
      <c r="P2877" s="7" t="s">
        <v>2453</v>
      </c>
      <c r="Q2877" s="82"/>
      <c r="R2877" s="82" t="str">
        <f>IF(db[[#This Row],[QTY/ CTN]]="","",SUBSTITUTE(SUBSTITUTE(SUBSTITUTE(db[[#This Row],[QTY/ CTN]]," ","_",2),"(",""),")","")&amp;"_")</f>
        <v>120 LSN_</v>
      </c>
      <c r="S2877" s="82">
        <f>IF(db[[#This Row],[H_QTY/ CTN]]="","",SEARCH("_",db[[#This Row],[H_QTY/ CTN]]))</f>
        <v>8</v>
      </c>
      <c r="T2877" s="82">
        <f>IF(db[[#This Row],[H_QTY/ CTN]]="","",LEN(db[[#This Row],[H_QTY/ CTN]]))</f>
        <v>8</v>
      </c>
      <c r="U2877" s="85" t="str">
        <f>IF(db[[#This Row],[H_QTY/ CTN]]="","",LEFT(db[[#This Row],[H_QTY/ CTN]],db[[#This Row],[H_1]]-1))</f>
        <v>120 LSN</v>
      </c>
      <c r="V2877" s="85" t="str">
        <f>IF(NOT(db[[#This Row],[H_1]]=db[[#This Row],[H_2]]),MID(db[[#This Row],[H_QTY/ CTN]],db[[#This Row],[H_1]]+1,db[[#This Row],[H_2]]-db[[#This Row],[H_1]]-1),"")</f>
        <v/>
      </c>
      <c r="W2877" s="40" t="str">
        <f>IF(db[[#This Row],[QTY/ CTN B]]="","",LEFT(db[[#This Row],[QTY/ CTN B]],SEARCH(" ",db[[#This Row],[QTY/ CTN B]],1)-1))</f>
        <v>120</v>
      </c>
      <c r="X2877" s="40" t="str">
        <f>IF(db[[#This Row],[QTY/ CTN B]]="","",RIGHT(db[[#This Row],[QTY/ CTN B]],LEN(db[[#This Row],[QTY/ CTN B]])-SEARCH(" ",db[[#This Row],[QTY/ CTN B]],1)))</f>
        <v>LSN</v>
      </c>
      <c r="Y2877" s="40">
        <f>IF(db[[#This Row],[QTY/ CTN TG]]="",IF(db[[#This Row],[STN TG]]="","",12),LEFT(db[[#This Row],[QTY/ CTN TG]],SEARCH(" ",db[[#This Row],[QTY/ CTN TG]],1)-1))</f>
        <v>12</v>
      </c>
      <c r="Z28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77" s="40" t="str">
        <f>IF(db[[#This Row],[STN K]]="","",IF(db[[#This Row],[STN TG]]="LSN",12,""))</f>
        <v/>
      </c>
      <c r="AB2877" s="40" t="str">
        <f>IF(db[[#This Row],[STN TG]]="LSN","PCS","")</f>
        <v/>
      </c>
      <c r="AC2877" s="40">
        <f>db[[#This Row],[QTY B]]*IF(db[[#This Row],[QTY TG]]="",1,db[[#This Row],[QTY TG]])*IF(db[[#This Row],[QTY K]]="",1,db[[#This Row],[QTY K]])</f>
        <v>1440</v>
      </c>
      <c r="AD2877" s="40" t="str">
        <f>IF(db[[#This Row],[STN K]]="",IF(db[[#This Row],[STN TG]]="",db[[#This Row],[STN B]],db[[#This Row],[STN TG]]),db[[#This Row],[STN K]])</f>
        <v>PCS</v>
      </c>
      <c r="AE2877" s="40"/>
    </row>
    <row r="2878" spans="1:31" x14ac:dyDescent="0.25">
      <c r="A2878" s="40">
        <f t="shared" si="44"/>
        <v>2877</v>
      </c>
      <c r="B2878" s="2" t="str">
        <f>LOWER(SUBSTITUTE(SUBSTITUTE(SUBSTITUTE(SUBSTITUTE(SUBSTITUTE(SUBSTITUTE(SUBSTITUTE(SUBSTITUTE(db[[#This Row],[NB BM]]," ",),".",""),"-",""),"(",""),")",""),"/",""),"""",""),"+",""))</f>
        <v>opasteltiti12wtip12s</v>
      </c>
      <c r="C2878" s="2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D2878" s="2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E287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opasteltiti12wtip12s12lsnartomoro</v>
      </c>
      <c r="F287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titi12coloroilpasteltip12s12lsn</v>
      </c>
      <c r="G2878" s="2" t="str">
        <f>db[[#This Row],[NB NOTA_C]]&amp;LOWER(SUBSTITUTE(SUBSTITUTE(SUBSTITUTE(SUBSTITUTE(SUBSTITUTE(SUBSTITUTE(SUBSTITUTE(SUBSTITUTE(SUBSTITUTE(db[[#This Row],[FAKTUR]]," ",),".",""),"-",""),"(",""),")",""),",",""),"/",""),"""",""),"+",""))</f>
        <v>titi12coloroilpasteltip12sartomoro</v>
      </c>
      <c r="H287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titi12coloroilpasteltip12s12lsnartomoro</v>
      </c>
      <c r="I2878" s="2" t="s">
        <v>703</v>
      </c>
      <c r="J2878" s="2" t="s">
        <v>759</v>
      </c>
      <c r="K2878" s="14" t="s">
        <v>2063</v>
      </c>
      <c r="L2878" s="2" t="s">
        <v>1335</v>
      </c>
      <c r="M2878" s="34" t="e">
        <f>IF(db[[#This Row],[NB NOTA_C]]="","",COUNTIF([2]!B_MSK[concat],db[[#This Row],[NB NOTA_C]]))</f>
        <v>#REF!</v>
      </c>
      <c r="N2878" s="14" t="s">
        <v>1348</v>
      </c>
      <c r="O2878" s="2" t="s">
        <v>1376</v>
      </c>
      <c r="P2878" s="2" t="s">
        <v>2420</v>
      </c>
      <c r="R2878" s="2" t="str">
        <f>IF(db[[#This Row],[QTY/ CTN]]="","",SUBSTITUTE(SUBSTITUTE(SUBSTITUTE(db[[#This Row],[QTY/ CTN]]," ","_",2),"(",""),")","")&amp;"_")</f>
        <v>12 LSN_</v>
      </c>
      <c r="S2878" s="2">
        <f>IF(db[[#This Row],[H_QTY/ CTN]]="","",SEARCH("_",db[[#This Row],[H_QTY/ CTN]]))</f>
        <v>7</v>
      </c>
      <c r="T2878" s="2">
        <f>IF(db[[#This Row],[H_QTY/ CTN]]="","",LEN(db[[#This Row],[H_QTY/ CTN]]))</f>
        <v>7</v>
      </c>
      <c r="U2878" s="41" t="str">
        <f>IF(db[[#This Row],[H_QTY/ CTN]]="","",LEFT(db[[#This Row],[H_QTY/ CTN]],db[[#This Row],[H_1]]-1))</f>
        <v>12 LSN</v>
      </c>
      <c r="V2878" s="40" t="str">
        <f>IF(NOT(db[[#This Row],[H_1]]=db[[#This Row],[H_2]]),MID(db[[#This Row],[H_QTY/ CTN]],db[[#This Row],[H_1]]+1,db[[#This Row],[H_2]]-db[[#This Row],[H_1]]-1),"")</f>
        <v/>
      </c>
      <c r="W2878" s="40" t="str">
        <f>IF(db[[#This Row],[QTY/ CTN B]]="","",LEFT(db[[#This Row],[QTY/ CTN B]],SEARCH(" ",db[[#This Row],[QTY/ CTN B]],1)-1))</f>
        <v>12</v>
      </c>
      <c r="X2878" s="40" t="str">
        <f>IF(db[[#This Row],[QTY/ CTN B]]="","",RIGHT(db[[#This Row],[QTY/ CTN B]],LEN(db[[#This Row],[QTY/ CTN B]])-SEARCH(" ",db[[#This Row],[QTY/ CTN B]],1)))</f>
        <v>LSN</v>
      </c>
      <c r="Y2878" s="40">
        <f>IF(db[[#This Row],[QTY/ CTN TG]]="",IF(db[[#This Row],[STN TG]]="","",12),LEFT(db[[#This Row],[QTY/ CTN TG]],SEARCH(" ",db[[#This Row],[QTY/ CTN TG]],1)-1))</f>
        <v>12</v>
      </c>
      <c r="Z28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78" s="40" t="str">
        <f>IF(db[[#This Row],[STN K]]="","",IF(db[[#This Row],[STN TG]]="LSN",12,""))</f>
        <v/>
      </c>
      <c r="AB2878" s="40" t="str">
        <f>IF(db[[#This Row],[STN TG]]="LSN","PCS","")</f>
        <v/>
      </c>
      <c r="AC2878" s="40">
        <f>db[[#This Row],[QTY B]]*IF(db[[#This Row],[QTY TG]]="",1,db[[#This Row],[QTY TG]])*IF(db[[#This Row],[QTY K]]="",1,db[[#This Row],[QTY K]])</f>
        <v>144</v>
      </c>
      <c r="AD2878" s="40" t="str">
        <f>IF(db[[#This Row],[STN K]]="",IF(db[[#This Row],[STN TG]]="",db[[#This Row],[STN B]],db[[#This Row],[STN TG]]),db[[#This Row],[STN K]])</f>
        <v>PCS</v>
      </c>
      <c r="AE2878" s="40"/>
    </row>
    <row r="2879" spans="1:31" x14ac:dyDescent="0.25">
      <c r="A2879" s="40">
        <f t="shared" si="44"/>
        <v>2878</v>
      </c>
      <c r="B2879" s="5" t="str">
        <f>LOWER(SUBSTITUTE(SUBSTITUTE(SUBSTITUTE(SUBSTITUTE(SUBSTITUTE(SUBSTITUTE(SUBSTITUTE(SUBSTITUTE(db[[#This Row],[NB BM]]," ",),".",""),"-",""),"(",""),")",""),"/",""),"""",""),"+",""))</f>
        <v>crayonputartiti12wpanjang</v>
      </c>
      <c r="C2879" s="5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D2879" s="5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E28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crayonputartiti12wpanjang12lsnartomoro</v>
      </c>
      <c r="F28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titi12colortwistcrayonticp12t12lsn</v>
      </c>
      <c r="G2879" s="5" t="str">
        <f>db[[#This Row],[NB NOTA_C]]&amp;LOWER(SUBSTITUTE(SUBSTITUTE(SUBSTITUTE(SUBSTITUTE(SUBSTITUTE(SUBSTITUTE(SUBSTITUTE(SUBSTITUTE(SUBSTITUTE(db[[#This Row],[FAKTUR]]," ",),".",""),"-",""),"(",""),")",""),",",""),"/",""),"""",""),"+",""))</f>
        <v>titi12colortwistcrayonticp12tartomoro</v>
      </c>
      <c r="H28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titi12colortwistcrayonticp12t12lsnartomoro</v>
      </c>
      <c r="I2879" s="2" t="s">
        <v>6687</v>
      </c>
      <c r="J2879" s="2" t="s">
        <v>3706</v>
      </c>
      <c r="K2879" s="14" t="s">
        <v>3708</v>
      </c>
      <c r="L2879" s="2" t="s">
        <v>1335</v>
      </c>
      <c r="M2879" s="33" t="e">
        <f>IF(db[[#This Row],[NB NOTA_C]]="","",COUNTIF([2]!B_MSK[concat],db[[#This Row],[NB NOTA_C]]))</f>
        <v>#REF!</v>
      </c>
      <c r="N2879" s="9" t="s">
        <v>1348</v>
      </c>
      <c r="O2879" s="5" t="s">
        <v>1376</v>
      </c>
      <c r="P2879" s="2" t="s">
        <v>3707</v>
      </c>
      <c r="Q2879" s="5" t="s">
        <v>8031</v>
      </c>
      <c r="R2879" s="5" t="str">
        <f>IF(db[[#This Row],[QTY/ CTN]]="","",SUBSTITUTE(SUBSTITUTE(SUBSTITUTE(db[[#This Row],[QTY/ CTN]]," ","_",2),"(",""),")","")&amp;"_")</f>
        <v>12 LSN_</v>
      </c>
      <c r="S2879" s="5">
        <f>IF(db[[#This Row],[H_QTY/ CTN]]="","",SEARCH("_",db[[#This Row],[H_QTY/ CTN]]))</f>
        <v>7</v>
      </c>
      <c r="T2879" s="5">
        <f>IF(db[[#This Row],[H_QTY/ CTN]]="","",LEN(db[[#This Row],[H_QTY/ CTN]]))</f>
        <v>7</v>
      </c>
      <c r="U2879" s="40" t="str">
        <f>IF(db[[#This Row],[H_QTY/ CTN]]="","",LEFT(db[[#This Row],[H_QTY/ CTN]],db[[#This Row],[H_1]]-1))</f>
        <v>12 LSN</v>
      </c>
      <c r="V2879" s="40" t="str">
        <f>IF(NOT(db[[#This Row],[H_1]]=db[[#This Row],[H_2]]),MID(db[[#This Row],[H_QTY/ CTN]],db[[#This Row],[H_1]]+1,db[[#This Row],[H_2]]-db[[#This Row],[H_1]]-1),"")</f>
        <v/>
      </c>
      <c r="W2879" s="40" t="str">
        <f>IF(db[[#This Row],[QTY/ CTN B]]="","",LEFT(db[[#This Row],[QTY/ CTN B]],SEARCH(" ",db[[#This Row],[QTY/ CTN B]],1)-1))</f>
        <v>12</v>
      </c>
      <c r="X2879" s="40" t="str">
        <f>IF(db[[#This Row],[QTY/ CTN B]]="","",RIGHT(db[[#This Row],[QTY/ CTN B]],LEN(db[[#This Row],[QTY/ CTN B]])-SEARCH(" ",db[[#This Row],[QTY/ CTN B]],1)))</f>
        <v>LSN</v>
      </c>
      <c r="Y2879" s="40">
        <f>IF(db[[#This Row],[QTY/ CTN TG]]="",IF(db[[#This Row],[STN TG]]="","",12),LEFT(db[[#This Row],[QTY/ CTN TG]],SEARCH(" ",db[[#This Row],[QTY/ CTN TG]],1)-1))</f>
        <v>12</v>
      </c>
      <c r="Z28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79" s="40" t="str">
        <f>IF(db[[#This Row],[STN K]]="","",IF(db[[#This Row],[STN TG]]="LSN",12,""))</f>
        <v/>
      </c>
      <c r="AB2879" s="40" t="str">
        <f>IF(db[[#This Row],[STN TG]]="LSN","PCS","")</f>
        <v/>
      </c>
      <c r="AC2879" s="40">
        <f>db[[#This Row],[QTY B]]*IF(db[[#This Row],[QTY TG]]="",1,db[[#This Row],[QTY TG]])*IF(db[[#This Row],[QTY K]]="",1,db[[#This Row],[QTY K]])</f>
        <v>144</v>
      </c>
      <c r="AD2879" s="40" t="str">
        <f>IF(db[[#This Row],[STN K]]="",IF(db[[#This Row],[STN TG]]="",db[[#This Row],[STN B]],db[[#This Row],[STN TG]]),db[[#This Row],[STN K]])</f>
        <v>PCS</v>
      </c>
      <c r="AE2879" s="40"/>
    </row>
    <row r="2880" spans="1:31" x14ac:dyDescent="0.25">
      <c r="A2880" s="40">
        <f t="shared" si="44"/>
        <v>2879</v>
      </c>
      <c r="B2880" s="2" t="str">
        <f>LOWER(SUBSTITUTE(SUBSTITUTE(SUBSTITUTE(SUBSTITUTE(SUBSTITUTE(SUBSTITUTE(SUBSTITUTE(SUBSTITUTE(db[[#This Row],[NB BM]]," ",),".",""),"-",""),"(",""),")",""),"/",""),"""",""),"+",""))</f>
        <v>opasteltiti18wtip18s</v>
      </c>
      <c r="C2880" s="2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D2880" s="2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E288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opasteltiti18wtip18s6lsnartomoro</v>
      </c>
      <c r="F288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titi18coloroilpasteltip18s6lsn</v>
      </c>
      <c r="G2880" s="2" t="str">
        <f>db[[#This Row],[NB NOTA_C]]&amp;LOWER(SUBSTITUTE(SUBSTITUTE(SUBSTITUTE(SUBSTITUTE(SUBSTITUTE(SUBSTITUTE(SUBSTITUTE(SUBSTITUTE(SUBSTITUTE(db[[#This Row],[FAKTUR]]," ",),".",""),"-",""),"(",""),")",""),",",""),"/",""),"""",""),"+",""))</f>
        <v>titi18coloroilpasteltip18sartomoro</v>
      </c>
      <c r="H288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titi18coloroilpasteltip18s6lsnartomoro</v>
      </c>
      <c r="I2880" s="2" t="s">
        <v>704</v>
      </c>
      <c r="J2880" s="2" t="s">
        <v>760</v>
      </c>
      <c r="K2880" s="14" t="s">
        <v>2064</v>
      </c>
      <c r="L2880" s="2" t="s">
        <v>1335</v>
      </c>
      <c r="M2880" s="34" t="e">
        <f>IF(db[[#This Row],[NB NOTA_C]]="","",COUNTIF([2]!B_MSK[concat],db[[#This Row],[NB NOTA_C]]))</f>
        <v>#REF!</v>
      </c>
      <c r="N2880" s="14" t="s">
        <v>1348</v>
      </c>
      <c r="O2880" s="2" t="s">
        <v>1414</v>
      </c>
      <c r="P2880" s="2" t="s">
        <v>2420</v>
      </c>
      <c r="R2880" s="2" t="str">
        <f>IF(db[[#This Row],[QTY/ CTN]]="","",SUBSTITUTE(SUBSTITUTE(SUBSTITUTE(db[[#This Row],[QTY/ CTN]]," ","_",2),"(",""),")","")&amp;"_")</f>
        <v>6 LSN_</v>
      </c>
      <c r="S2880" s="2">
        <f>IF(db[[#This Row],[H_QTY/ CTN]]="","",SEARCH("_",db[[#This Row],[H_QTY/ CTN]]))</f>
        <v>6</v>
      </c>
      <c r="T2880" s="2">
        <f>IF(db[[#This Row],[H_QTY/ CTN]]="","",LEN(db[[#This Row],[H_QTY/ CTN]]))</f>
        <v>6</v>
      </c>
      <c r="U2880" s="41" t="str">
        <f>IF(db[[#This Row],[H_QTY/ CTN]]="","",LEFT(db[[#This Row],[H_QTY/ CTN]],db[[#This Row],[H_1]]-1))</f>
        <v>6 LSN</v>
      </c>
      <c r="V2880" s="40" t="str">
        <f>IF(NOT(db[[#This Row],[H_1]]=db[[#This Row],[H_2]]),MID(db[[#This Row],[H_QTY/ CTN]],db[[#This Row],[H_1]]+1,db[[#This Row],[H_2]]-db[[#This Row],[H_1]]-1),"")</f>
        <v/>
      </c>
      <c r="W2880" s="40" t="str">
        <f>IF(db[[#This Row],[QTY/ CTN B]]="","",LEFT(db[[#This Row],[QTY/ CTN B]],SEARCH(" ",db[[#This Row],[QTY/ CTN B]],1)-1))</f>
        <v>6</v>
      </c>
      <c r="X2880" s="40" t="str">
        <f>IF(db[[#This Row],[QTY/ CTN B]]="","",RIGHT(db[[#This Row],[QTY/ CTN B]],LEN(db[[#This Row],[QTY/ CTN B]])-SEARCH(" ",db[[#This Row],[QTY/ CTN B]],1)))</f>
        <v>LSN</v>
      </c>
      <c r="Y2880" s="40">
        <f>IF(db[[#This Row],[QTY/ CTN TG]]="",IF(db[[#This Row],[STN TG]]="","",12),LEFT(db[[#This Row],[QTY/ CTN TG]],SEARCH(" ",db[[#This Row],[QTY/ CTN TG]],1)-1))</f>
        <v>12</v>
      </c>
      <c r="Z28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80" s="40" t="str">
        <f>IF(db[[#This Row],[STN K]]="","",IF(db[[#This Row],[STN TG]]="LSN",12,""))</f>
        <v/>
      </c>
      <c r="AB2880" s="40" t="str">
        <f>IF(db[[#This Row],[STN TG]]="LSN","PCS","")</f>
        <v/>
      </c>
      <c r="AC2880" s="40">
        <f>db[[#This Row],[QTY B]]*IF(db[[#This Row],[QTY TG]]="",1,db[[#This Row],[QTY TG]])*IF(db[[#This Row],[QTY K]]="",1,db[[#This Row],[QTY K]])</f>
        <v>72</v>
      </c>
      <c r="AD2880" s="40" t="str">
        <f>IF(db[[#This Row],[STN K]]="",IF(db[[#This Row],[STN TG]]="",db[[#This Row],[STN B]],db[[#This Row],[STN TG]]),db[[#This Row],[STN K]])</f>
        <v>PCS</v>
      </c>
      <c r="AE2880" s="40"/>
    </row>
    <row r="2881" spans="1:31" x14ac:dyDescent="0.25">
      <c r="A2881" s="40">
        <f t="shared" si="44"/>
        <v>2880</v>
      </c>
      <c r="B2881" s="2" t="str">
        <f>LOWER(SUBSTITUTE(SUBSTITUTE(SUBSTITUTE(SUBSTITUTE(SUBSTITUTE(SUBSTITUTE(SUBSTITUTE(SUBSTITUTE(db[[#This Row],[NB BM]]," ",),".",""),"-",""),"(",""),")",""),"/",""),"""",""),"+",""))</f>
        <v>opasteltiti24wtip24s</v>
      </c>
      <c r="C2881" s="2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D2881" s="2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E288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opasteltiti24wtip24s8box6setartomoro</v>
      </c>
      <c r="F288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titi24coloroilpasteltip24s8box6set</v>
      </c>
      <c r="G2881" s="2" t="str">
        <f>db[[#This Row],[NB NOTA_C]]&amp;LOWER(SUBSTITUTE(SUBSTITUTE(SUBSTITUTE(SUBSTITUTE(SUBSTITUTE(SUBSTITUTE(SUBSTITUTE(SUBSTITUTE(SUBSTITUTE(db[[#This Row],[FAKTUR]]," ",),".",""),"-",""),"(",""),")",""),",",""),"/",""),"""",""),"+",""))</f>
        <v>titi24coloroilpasteltip24sartomoro</v>
      </c>
      <c r="H288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titi24coloroilpasteltip24s8box6setartomoro</v>
      </c>
      <c r="I2881" s="2" t="s">
        <v>705</v>
      </c>
      <c r="J2881" s="2" t="s">
        <v>761</v>
      </c>
      <c r="K2881" s="14" t="s">
        <v>2065</v>
      </c>
      <c r="L2881" s="2" t="s">
        <v>1335</v>
      </c>
      <c r="M2881" s="34" t="e">
        <f>IF(db[[#This Row],[NB NOTA_C]]="","",COUNTIF([2]!B_MSK[concat],db[[#This Row],[NB NOTA_C]]))</f>
        <v>#REF!</v>
      </c>
      <c r="N2881" s="14" t="s">
        <v>1348</v>
      </c>
      <c r="O2881" s="2" t="s">
        <v>1504</v>
      </c>
      <c r="P2881" s="2" t="s">
        <v>2420</v>
      </c>
      <c r="R2881" s="2" t="str">
        <f>IF(db[[#This Row],[QTY/ CTN]]="","",SUBSTITUTE(SUBSTITUTE(SUBSTITUTE(db[[#This Row],[QTY/ CTN]]," ","_",2),"(",""),")","")&amp;"_")</f>
        <v>8 BOX_6 SET_</v>
      </c>
      <c r="S2881" s="2">
        <f>IF(db[[#This Row],[H_QTY/ CTN]]="","",SEARCH("_",db[[#This Row],[H_QTY/ CTN]]))</f>
        <v>6</v>
      </c>
      <c r="T2881" s="2">
        <f>IF(db[[#This Row],[H_QTY/ CTN]]="","",LEN(db[[#This Row],[H_QTY/ CTN]]))</f>
        <v>12</v>
      </c>
      <c r="U2881" s="41" t="str">
        <f>IF(db[[#This Row],[H_QTY/ CTN]]="","",LEFT(db[[#This Row],[H_QTY/ CTN]],db[[#This Row],[H_1]]-1))</f>
        <v>8 BOX</v>
      </c>
      <c r="V2881" s="40" t="str">
        <f>IF(NOT(db[[#This Row],[H_1]]=db[[#This Row],[H_2]]),MID(db[[#This Row],[H_QTY/ CTN]],db[[#This Row],[H_1]]+1,db[[#This Row],[H_2]]-db[[#This Row],[H_1]]-1),"")</f>
        <v>6 SET</v>
      </c>
      <c r="W2881" s="40" t="str">
        <f>IF(db[[#This Row],[QTY/ CTN B]]="","",LEFT(db[[#This Row],[QTY/ CTN B]],SEARCH(" ",db[[#This Row],[QTY/ CTN B]],1)-1))</f>
        <v>8</v>
      </c>
      <c r="X2881" s="40" t="str">
        <f>IF(db[[#This Row],[QTY/ CTN B]]="","",RIGHT(db[[#This Row],[QTY/ CTN B]],LEN(db[[#This Row],[QTY/ CTN B]])-SEARCH(" ",db[[#This Row],[QTY/ CTN B]],1)))</f>
        <v>BOX</v>
      </c>
      <c r="Y2881" s="40" t="str">
        <f>IF(db[[#This Row],[QTY/ CTN TG]]="",IF(db[[#This Row],[STN TG]]="","",12),LEFT(db[[#This Row],[QTY/ CTN TG]],SEARCH(" ",db[[#This Row],[QTY/ CTN TG]],1)-1))</f>
        <v>6</v>
      </c>
      <c r="Z28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881" s="40" t="str">
        <f>IF(db[[#This Row],[STN K]]="","",IF(db[[#This Row],[STN TG]]="LSN",12,""))</f>
        <v/>
      </c>
      <c r="AB2881" s="40" t="str">
        <f>IF(db[[#This Row],[STN TG]]="LSN","PCS","")</f>
        <v/>
      </c>
      <c r="AC2881" s="40">
        <f>db[[#This Row],[QTY B]]*IF(db[[#This Row],[QTY TG]]="",1,db[[#This Row],[QTY TG]])*IF(db[[#This Row],[QTY K]]="",1,db[[#This Row],[QTY K]])</f>
        <v>48</v>
      </c>
      <c r="AD2881" s="40" t="str">
        <f>IF(db[[#This Row],[STN K]]="",IF(db[[#This Row],[STN TG]]="",db[[#This Row],[STN B]],db[[#This Row],[STN TG]]),db[[#This Row],[STN K]])</f>
        <v>SET</v>
      </c>
      <c r="AE2881" s="40"/>
    </row>
    <row r="2882" spans="1:31" x14ac:dyDescent="0.25">
      <c r="A2882" s="40">
        <f t="shared" si="44"/>
        <v>2881</v>
      </c>
      <c r="B2882" s="5" t="str">
        <f>LOWER(SUBSTITUTE(SUBSTITUTE(SUBSTITUTE(SUBSTITUTE(SUBSTITUTE(SUBSTITUTE(SUBSTITUTE(SUBSTITUTE(db[[#This Row],[NB BM]]," ",),".",""),"-",""),"(",""),")",""),"/",""),"""",""),"+",""))</f>
        <v>crayonputartiti24wpanjang</v>
      </c>
      <c r="C2882" s="5" t="str">
        <f>LOWER(SUBSTITUTE(SUBSTITUTE(SUBSTITUTE(SUBSTITUTE(SUBSTITUTE(SUBSTITUTE(SUBSTITUTE(SUBSTITUTE(SUBSTITUTE(db[[#This Row],[NB NOTA]]," ",),".",""),"-",""),"(",""),")",""),",",""),"/",""),"""",""),"+",""))</f>
        <v>titi24colortwistcrayonticp24t</v>
      </c>
      <c r="D2882" s="5" t="str">
        <f>LOWER(SUBSTITUTE(SUBSTITUTE(SUBSTITUTE(SUBSTITUTE(SUBSTITUTE(SUBSTITUTE(SUBSTITUTE(SUBSTITUTE(SUBSTITUTE(db[[#This Row],[NB PAJAK]]," ",""),"-",""),"(",""),")",""),".",""),",",""),"/",""),"""",""),"+",""))</f>
        <v>crayonoilpastelputartititicp24ttwist</v>
      </c>
      <c r="E288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crayonputartiti24wpanjang6lsnartomoro</v>
      </c>
      <c r="F288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titi24colortwistcrayonticp24t6lsn</v>
      </c>
      <c r="G2882" s="5" t="str">
        <f>db[[#This Row],[NB NOTA_C]]&amp;LOWER(SUBSTITUTE(SUBSTITUTE(SUBSTITUTE(SUBSTITUTE(SUBSTITUTE(SUBSTITUTE(SUBSTITUTE(SUBSTITUTE(SUBSTITUTE(db[[#This Row],[FAKTUR]]," ",),".",""),"-",""),"(",""),")",""),",",""),"/",""),"""",""),"+",""))</f>
        <v>titi24colortwistcrayonticp24tartomoro</v>
      </c>
      <c r="H288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titi24colortwistcrayonticp24t6lsnartomoro</v>
      </c>
      <c r="I2882" s="2" t="s">
        <v>6686</v>
      </c>
      <c r="J2882" s="2" t="s">
        <v>5572</v>
      </c>
      <c r="K2882" s="14" t="s">
        <v>5571</v>
      </c>
      <c r="L2882" s="2" t="s">
        <v>1335</v>
      </c>
      <c r="M2882" s="33" t="e">
        <f>IF(db[[#This Row],[NB NOTA_C]]="","",COUNTIF([2]!B_MSK[concat],db[[#This Row],[NB NOTA_C]]))</f>
        <v>#REF!</v>
      </c>
      <c r="N2882" s="9" t="s">
        <v>1348</v>
      </c>
      <c r="O2882" s="5" t="s">
        <v>1414</v>
      </c>
      <c r="P2882" s="2" t="s">
        <v>3707</v>
      </c>
      <c r="Q2882" s="5" t="s">
        <v>5573</v>
      </c>
      <c r="R2882" s="5" t="str">
        <f>IF(db[[#This Row],[QTY/ CTN]]="","",SUBSTITUTE(SUBSTITUTE(SUBSTITUTE(db[[#This Row],[QTY/ CTN]]," ","_",2),"(",""),")","")&amp;"_")</f>
        <v>6 LSN_</v>
      </c>
      <c r="S2882" s="5">
        <f>IF(db[[#This Row],[H_QTY/ CTN]]="","",SEARCH("_",db[[#This Row],[H_QTY/ CTN]]))</f>
        <v>6</v>
      </c>
      <c r="T2882" s="5">
        <f>IF(db[[#This Row],[H_QTY/ CTN]]="","",LEN(db[[#This Row],[H_QTY/ CTN]]))</f>
        <v>6</v>
      </c>
      <c r="U2882" s="40" t="str">
        <f>IF(db[[#This Row],[H_QTY/ CTN]]="","",LEFT(db[[#This Row],[H_QTY/ CTN]],db[[#This Row],[H_1]]-1))</f>
        <v>6 LSN</v>
      </c>
      <c r="V2882" s="40" t="str">
        <f>IF(NOT(db[[#This Row],[H_1]]=db[[#This Row],[H_2]]),MID(db[[#This Row],[H_QTY/ CTN]],db[[#This Row],[H_1]]+1,db[[#This Row],[H_2]]-db[[#This Row],[H_1]]-1),"")</f>
        <v/>
      </c>
      <c r="W2882" s="40" t="str">
        <f>IF(db[[#This Row],[QTY/ CTN B]]="","",LEFT(db[[#This Row],[QTY/ CTN B]],SEARCH(" ",db[[#This Row],[QTY/ CTN B]],1)-1))</f>
        <v>6</v>
      </c>
      <c r="X2882" s="40" t="str">
        <f>IF(db[[#This Row],[QTY/ CTN B]]="","",RIGHT(db[[#This Row],[QTY/ CTN B]],LEN(db[[#This Row],[QTY/ CTN B]])-SEARCH(" ",db[[#This Row],[QTY/ CTN B]],1)))</f>
        <v>LSN</v>
      </c>
      <c r="Y2882" s="40">
        <f>IF(db[[#This Row],[QTY/ CTN TG]]="",IF(db[[#This Row],[STN TG]]="","",12),LEFT(db[[#This Row],[QTY/ CTN TG]],SEARCH(" ",db[[#This Row],[QTY/ CTN TG]],1)-1))</f>
        <v>12</v>
      </c>
      <c r="Z28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882" s="40" t="str">
        <f>IF(db[[#This Row],[STN K]]="","",IF(db[[#This Row],[STN TG]]="LSN",12,""))</f>
        <v/>
      </c>
      <c r="AB2882" s="40" t="str">
        <f>IF(db[[#This Row],[STN TG]]="LSN","PCS","")</f>
        <v/>
      </c>
      <c r="AC2882" s="40">
        <f>db[[#This Row],[QTY B]]*IF(db[[#This Row],[QTY TG]]="",1,db[[#This Row],[QTY TG]])*IF(db[[#This Row],[QTY K]]="",1,db[[#This Row],[QTY K]])</f>
        <v>72</v>
      </c>
      <c r="AD2882" s="40" t="str">
        <f>IF(db[[#This Row],[STN K]]="",IF(db[[#This Row],[STN TG]]="",db[[#This Row],[STN B]],db[[#This Row],[STN TG]]),db[[#This Row],[STN K]])</f>
        <v>PCS</v>
      </c>
      <c r="AE2882" s="40"/>
    </row>
    <row r="2883" spans="1:31" x14ac:dyDescent="0.25">
      <c r="A2883" s="40">
        <f t="shared" si="44"/>
        <v>2882</v>
      </c>
      <c r="B2883" s="2" t="str">
        <f>LOWER(SUBSTITUTE(SUBSTITUTE(SUBSTITUTE(SUBSTITUTE(SUBSTITUTE(SUBSTITUTE(SUBSTITUTE(SUBSTITUTE(db[[#This Row],[NB BM]]," ",),".",""),"-",""),"(",""),")",""),"/",""),"""",""),"+",""))</f>
        <v>opasteltiti36wtip36s</v>
      </c>
      <c r="C2883" s="2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D2883" s="2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E288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opasteltiti36wtip36s6box6setartomoro</v>
      </c>
      <c r="F288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titi36coloroilpasteltip36s6box6set</v>
      </c>
      <c r="G2883" s="2" t="str">
        <f>db[[#This Row],[NB NOTA_C]]&amp;LOWER(SUBSTITUTE(SUBSTITUTE(SUBSTITUTE(SUBSTITUTE(SUBSTITUTE(SUBSTITUTE(SUBSTITUTE(SUBSTITUTE(SUBSTITUTE(db[[#This Row],[FAKTUR]]," ",),".",""),"-",""),"(",""),")",""),",",""),"/",""),"""",""),"+",""))</f>
        <v>titi36coloroilpasteltip36sartomoro</v>
      </c>
      <c r="H288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titi36coloroilpasteltip36s6box6setartomoro</v>
      </c>
      <c r="I2883" s="2" t="s">
        <v>706</v>
      </c>
      <c r="J2883" s="2" t="s">
        <v>762</v>
      </c>
      <c r="K2883" s="14" t="s">
        <v>2066</v>
      </c>
      <c r="L2883" s="2" t="s">
        <v>1335</v>
      </c>
      <c r="M2883" s="34" t="e">
        <f>IF(db[[#This Row],[NB NOTA_C]]="","",COUNTIF([2]!B_MSK[concat],db[[#This Row],[NB NOTA_C]]))</f>
        <v>#REF!</v>
      </c>
      <c r="N2883" s="14" t="s">
        <v>1348</v>
      </c>
      <c r="O2883" s="2" t="s">
        <v>1505</v>
      </c>
      <c r="P2883" s="2" t="s">
        <v>2420</v>
      </c>
      <c r="R2883" s="2" t="str">
        <f>IF(db[[#This Row],[QTY/ CTN]]="","",SUBSTITUTE(SUBSTITUTE(SUBSTITUTE(db[[#This Row],[QTY/ CTN]]," ","_",2),"(",""),")","")&amp;"_")</f>
        <v>6 BOX_6 SET_</v>
      </c>
      <c r="S2883" s="2">
        <f>IF(db[[#This Row],[H_QTY/ CTN]]="","",SEARCH("_",db[[#This Row],[H_QTY/ CTN]]))</f>
        <v>6</v>
      </c>
      <c r="T2883" s="2">
        <f>IF(db[[#This Row],[H_QTY/ CTN]]="","",LEN(db[[#This Row],[H_QTY/ CTN]]))</f>
        <v>12</v>
      </c>
      <c r="U2883" s="41" t="str">
        <f>IF(db[[#This Row],[H_QTY/ CTN]]="","",LEFT(db[[#This Row],[H_QTY/ CTN]],db[[#This Row],[H_1]]-1))</f>
        <v>6 BOX</v>
      </c>
      <c r="V2883" s="40" t="str">
        <f>IF(NOT(db[[#This Row],[H_1]]=db[[#This Row],[H_2]]),MID(db[[#This Row],[H_QTY/ CTN]],db[[#This Row],[H_1]]+1,db[[#This Row],[H_2]]-db[[#This Row],[H_1]]-1),"")</f>
        <v>6 SET</v>
      </c>
      <c r="W2883" s="40" t="str">
        <f>IF(db[[#This Row],[QTY/ CTN B]]="","",LEFT(db[[#This Row],[QTY/ CTN B]],SEARCH(" ",db[[#This Row],[QTY/ CTN B]],1)-1))</f>
        <v>6</v>
      </c>
      <c r="X2883" s="40" t="str">
        <f>IF(db[[#This Row],[QTY/ CTN B]]="","",RIGHT(db[[#This Row],[QTY/ CTN B]],LEN(db[[#This Row],[QTY/ CTN B]])-SEARCH(" ",db[[#This Row],[QTY/ CTN B]],1)))</f>
        <v>BOX</v>
      </c>
      <c r="Y2883" s="40" t="str">
        <f>IF(db[[#This Row],[QTY/ CTN TG]]="",IF(db[[#This Row],[STN TG]]="","",12),LEFT(db[[#This Row],[QTY/ CTN TG]],SEARCH(" ",db[[#This Row],[QTY/ CTN TG]],1)-1))</f>
        <v>6</v>
      </c>
      <c r="Z28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883" s="40" t="str">
        <f>IF(db[[#This Row],[STN K]]="","",IF(db[[#This Row],[STN TG]]="LSN",12,""))</f>
        <v/>
      </c>
      <c r="AB2883" s="40" t="str">
        <f>IF(db[[#This Row],[STN TG]]="LSN","PCS","")</f>
        <v/>
      </c>
      <c r="AC2883" s="40">
        <f>db[[#This Row],[QTY B]]*IF(db[[#This Row],[QTY TG]]="",1,db[[#This Row],[QTY TG]])*IF(db[[#This Row],[QTY K]]="",1,db[[#This Row],[QTY K]])</f>
        <v>36</v>
      </c>
      <c r="AD2883" s="40" t="str">
        <f>IF(db[[#This Row],[STN K]]="",IF(db[[#This Row],[STN TG]]="",db[[#This Row],[STN B]],db[[#This Row],[STN TG]]),db[[#This Row],[STN K]])</f>
        <v>SET</v>
      </c>
      <c r="AE2883" s="40"/>
    </row>
    <row r="2884" spans="1:31" x14ac:dyDescent="0.25">
      <c r="A2884" s="40">
        <f t="shared" si="44"/>
        <v>2883</v>
      </c>
      <c r="B2884" s="2" t="str">
        <f>LOWER(SUBSTITUTE(SUBSTITUTE(SUBSTITUTE(SUBSTITUTE(SUBSTITUTE(SUBSTITUTE(SUBSTITUTE(SUBSTITUTE(db[[#This Row],[NB BM]]," ",),".",""),"-",""),"(",""),")",""),"/",""),"""",""),"+",""))</f>
        <v>opasteltiti48wtip48s</v>
      </c>
      <c r="C2884" s="2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D2884" s="2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E288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opasteltiti48wtip48s4box6setartomoro</v>
      </c>
      <c r="F288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titi48coloroilpasteltip48s4box6set</v>
      </c>
      <c r="G2884" s="2" t="str">
        <f>db[[#This Row],[NB NOTA_C]]&amp;LOWER(SUBSTITUTE(SUBSTITUTE(SUBSTITUTE(SUBSTITUTE(SUBSTITUTE(SUBSTITUTE(SUBSTITUTE(SUBSTITUTE(SUBSTITUTE(db[[#This Row],[FAKTUR]]," ",),".",""),"-",""),"(",""),")",""),",",""),"/",""),"""",""),"+",""))</f>
        <v>titi48coloroilpasteltip48sartomoro</v>
      </c>
      <c r="H288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titi48coloroilpasteltip48s4box6setartomoro</v>
      </c>
      <c r="I2884" s="2" t="s">
        <v>707</v>
      </c>
      <c r="J2884" s="2" t="s">
        <v>763</v>
      </c>
      <c r="K2884" s="14" t="s">
        <v>2067</v>
      </c>
      <c r="L2884" s="2" t="s">
        <v>1335</v>
      </c>
      <c r="M2884" s="34" t="e">
        <f>IF(db[[#This Row],[NB NOTA_C]]="","",COUNTIF([2]!B_MSK[concat],db[[#This Row],[NB NOTA_C]]))</f>
        <v>#REF!</v>
      </c>
      <c r="N2884" s="14" t="s">
        <v>1348</v>
      </c>
      <c r="O2884" s="2" t="s">
        <v>1506</v>
      </c>
      <c r="P2884" s="2" t="s">
        <v>2420</v>
      </c>
      <c r="R2884" s="2" t="str">
        <f>IF(db[[#This Row],[QTY/ CTN]]="","",SUBSTITUTE(SUBSTITUTE(SUBSTITUTE(db[[#This Row],[QTY/ CTN]]," ","_",2),"(",""),")","")&amp;"_")</f>
        <v>4 BOX_6 SET_</v>
      </c>
      <c r="S2884" s="2">
        <f>IF(db[[#This Row],[H_QTY/ CTN]]="","",SEARCH("_",db[[#This Row],[H_QTY/ CTN]]))</f>
        <v>6</v>
      </c>
      <c r="T2884" s="2">
        <f>IF(db[[#This Row],[H_QTY/ CTN]]="","",LEN(db[[#This Row],[H_QTY/ CTN]]))</f>
        <v>12</v>
      </c>
      <c r="U2884" s="41" t="str">
        <f>IF(db[[#This Row],[H_QTY/ CTN]]="","",LEFT(db[[#This Row],[H_QTY/ CTN]],db[[#This Row],[H_1]]-1))</f>
        <v>4 BOX</v>
      </c>
      <c r="V2884" s="40" t="str">
        <f>IF(NOT(db[[#This Row],[H_1]]=db[[#This Row],[H_2]]),MID(db[[#This Row],[H_QTY/ CTN]],db[[#This Row],[H_1]]+1,db[[#This Row],[H_2]]-db[[#This Row],[H_1]]-1),"")</f>
        <v>6 SET</v>
      </c>
      <c r="W2884" s="40" t="str">
        <f>IF(db[[#This Row],[QTY/ CTN B]]="","",LEFT(db[[#This Row],[QTY/ CTN B]],SEARCH(" ",db[[#This Row],[QTY/ CTN B]],1)-1))</f>
        <v>4</v>
      </c>
      <c r="X2884" s="40" t="str">
        <f>IF(db[[#This Row],[QTY/ CTN B]]="","",RIGHT(db[[#This Row],[QTY/ CTN B]],LEN(db[[#This Row],[QTY/ CTN B]])-SEARCH(" ",db[[#This Row],[QTY/ CTN B]],1)))</f>
        <v>BOX</v>
      </c>
      <c r="Y2884" s="40" t="str">
        <f>IF(db[[#This Row],[QTY/ CTN TG]]="",IF(db[[#This Row],[STN TG]]="","",12),LEFT(db[[#This Row],[QTY/ CTN TG]],SEARCH(" ",db[[#This Row],[QTY/ CTN TG]],1)-1))</f>
        <v>6</v>
      </c>
      <c r="Z28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884" s="40" t="str">
        <f>IF(db[[#This Row],[STN K]]="","",IF(db[[#This Row],[STN TG]]="LSN",12,""))</f>
        <v/>
      </c>
      <c r="AB2884" s="40" t="str">
        <f>IF(db[[#This Row],[STN TG]]="LSN","PCS","")</f>
        <v/>
      </c>
      <c r="AC2884" s="40">
        <f>db[[#This Row],[QTY B]]*IF(db[[#This Row],[QTY TG]]="",1,db[[#This Row],[QTY TG]])*IF(db[[#This Row],[QTY K]]="",1,db[[#This Row],[QTY K]])</f>
        <v>24</v>
      </c>
      <c r="AD2884" s="40" t="str">
        <f>IF(db[[#This Row],[STN K]]="",IF(db[[#This Row],[STN TG]]="",db[[#This Row],[STN B]],db[[#This Row],[STN TG]]),db[[#This Row],[STN K]])</f>
        <v>SET</v>
      </c>
      <c r="AE2884" s="40"/>
    </row>
    <row r="2885" spans="1:31" x14ac:dyDescent="0.25">
      <c r="A2885" s="40">
        <f t="shared" si="44"/>
        <v>2884</v>
      </c>
      <c r="B2885" s="2" t="str">
        <f>LOWER(SUBSTITUTE(SUBSTITUTE(SUBSTITUTE(SUBSTITUTE(SUBSTITUTE(SUBSTITUTE(SUBSTITUTE(SUBSTITUTE(db[[#This Row],[NB BM]]," ",),".",""),"-",""),"(",""),")",""),"/",""),"""",""),"+",""))</f>
        <v>opasteltiti55wtip55s</v>
      </c>
      <c r="C2885" s="2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D2885" s="2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E288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opasteltiti55wtip55s4box6setartomoro</v>
      </c>
      <c r="F288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titi55coloroilpasteltip55s4box6set</v>
      </c>
      <c r="G2885" s="2" t="str">
        <f>db[[#This Row],[NB NOTA_C]]&amp;LOWER(SUBSTITUTE(SUBSTITUTE(SUBSTITUTE(SUBSTITUTE(SUBSTITUTE(SUBSTITUTE(SUBSTITUTE(SUBSTITUTE(SUBSTITUTE(db[[#This Row],[FAKTUR]]," ",),".",""),"-",""),"(",""),")",""),",",""),"/",""),"""",""),"+",""))</f>
        <v>titi55coloroilpasteltip55sartomoro</v>
      </c>
      <c r="H288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titi55coloroilpasteltip55s4box6setartomoro</v>
      </c>
      <c r="I2885" s="2" t="s">
        <v>708</v>
      </c>
      <c r="J2885" s="2" t="s">
        <v>764</v>
      </c>
      <c r="K2885" s="14" t="s">
        <v>2068</v>
      </c>
      <c r="L2885" s="2" t="s">
        <v>1335</v>
      </c>
      <c r="M2885" s="34" t="e">
        <f>IF(db[[#This Row],[NB NOTA_C]]="","",COUNTIF([2]!B_MSK[concat],db[[#This Row],[NB NOTA_C]]))</f>
        <v>#REF!</v>
      </c>
      <c r="N2885" s="14" t="s">
        <v>1348</v>
      </c>
      <c r="O2885" s="2" t="s">
        <v>1506</v>
      </c>
      <c r="P2885" s="2" t="s">
        <v>2420</v>
      </c>
      <c r="R2885" s="2" t="str">
        <f>IF(db[[#This Row],[QTY/ CTN]]="","",SUBSTITUTE(SUBSTITUTE(SUBSTITUTE(db[[#This Row],[QTY/ CTN]]," ","_",2),"(",""),")","")&amp;"_")</f>
        <v>4 BOX_6 SET_</v>
      </c>
      <c r="S2885" s="2">
        <f>IF(db[[#This Row],[H_QTY/ CTN]]="","",SEARCH("_",db[[#This Row],[H_QTY/ CTN]]))</f>
        <v>6</v>
      </c>
      <c r="T2885" s="2">
        <f>IF(db[[#This Row],[H_QTY/ CTN]]="","",LEN(db[[#This Row],[H_QTY/ CTN]]))</f>
        <v>12</v>
      </c>
      <c r="U2885" s="41" t="str">
        <f>IF(db[[#This Row],[H_QTY/ CTN]]="","",LEFT(db[[#This Row],[H_QTY/ CTN]],db[[#This Row],[H_1]]-1))</f>
        <v>4 BOX</v>
      </c>
      <c r="V2885" s="40" t="str">
        <f>IF(NOT(db[[#This Row],[H_1]]=db[[#This Row],[H_2]]),MID(db[[#This Row],[H_QTY/ CTN]],db[[#This Row],[H_1]]+1,db[[#This Row],[H_2]]-db[[#This Row],[H_1]]-1),"")</f>
        <v>6 SET</v>
      </c>
      <c r="W2885" s="40" t="str">
        <f>IF(db[[#This Row],[QTY/ CTN B]]="","",LEFT(db[[#This Row],[QTY/ CTN B]],SEARCH(" ",db[[#This Row],[QTY/ CTN B]],1)-1))</f>
        <v>4</v>
      </c>
      <c r="X2885" s="40" t="str">
        <f>IF(db[[#This Row],[QTY/ CTN B]]="","",RIGHT(db[[#This Row],[QTY/ CTN B]],LEN(db[[#This Row],[QTY/ CTN B]])-SEARCH(" ",db[[#This Row],[QTY/ CTN B]],1)))</f>
        <v>BOX</v>
      </c>
      <c r="Y2885" s="40" t="str">
        <f>IF(db[[#This Row],[QTY/ CTN TG]]="",IF(db[[#This Row],[STN TG]]="","",12),LEFT(db[[#This Row],[QTY/ CTN TG]],SEARCH(" ",db[[#This Row],[QTY/ CTN TG]],1)-1))</f>
        <v>6</v>
      </c>
      <c r="Z28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885" s="40" t="str">
        <f>IF(db[[#This Row],[STN K]]="","",IF(db[[#This Row],[STN TG]]="LSN",12,""))</f>
        <v/>
      </c>
      <c r="AB2885" s="40" t="str">
        <f>IF(db[[#This Row],[STN TG]]="LSN","PCS","")</f>
        <v/>
      </c>
      <c r="AC2885" s="40">
        <f>db[[#This Row],[QTY B]]*IF(db[[#This Row],[QTY TG]]="",1,db[[#This Row],[QTY TG]])*IF(db[[#This Row],[QTY K]]="",1,db[[#This Row],[QTY K]])</f>
        <v>24</v>
      </c>
      <c r="AD2885" s="40" t="str">
        <f>IF(db[[#This Row],[STN K]]="",IF(db[[#This Row],[STN TG]]="",db[[#This Row],[STN B]],db[[#This Row],[STN TG]]),db[[#This Row],[STN K]])</f>
        <v>SET</v>
      </c>
      <c r="AE2885" s="40"/>
    </row>
    <row r="2886" spans="1:31" x14ac:dyDescent="0.25">
      <c r="A2886" s="40">
        <f t="shared" si="44"/>
        <v>2885</v>
      </c>
      <c r="B2886" s="106" t="str">
        <f>LOWER(SUBSTITUTE(SUBSTITUTE(SUBSTITUTE(SUBSTITUTE(SUBSTITUTE(SUBSTITUTE(SUBSTITUTE(SUBSTITUTE(db[[#This Row],[NB BM]]," ",),".",""),"-",""),"(",""),")",""),"/",""),"""",""),"+",""))</f>
        <v>topikerucut</v>
      </c>
      <c r="C2886" s="106" t="str">
        <f>LOWER(SUBSTITUTE(SUBSTITUTE(SUBSTITUTE(SUBSTITUTE(SUBSTITUTE(SUBSTITUTE(SUBSTITUTE(SUBSTITUTE(SUBSTITUTE(db[[#This Row],[NB NOTA]]," ",),".",""),"-",""),"(",""),")",""),",",""),"/",""),"""",""),"+",""))</f>
        <v>topikerucut</v>
      </c>
      <c r="D2886" s="106" t="str">
        <f>LOWER(SUBSTITUTE(SUBSTITUTE(SUBSTITUTE(SUBSTITUTE(SUBSTITUTE(SUBSTITUTE(SUBSTITUTE(SUBSTITUTE(SUBSTITUTE(db[[#This Row],[NB PAJAK]]," ",""),"-",""),"(",""),")",""),".",""),",",""),"/",""),"""",""),"+",""))</f>
        <v/>
      </c>
      <c r="E2886" s="10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topikerucut600pcsuntana</v>
      </c>
      <c r="F2886" s="106" t="str">
        <f>db[[#This Row],[NB NOTA_C]]&amp;LOWER(SUBSTITUTE(SUBSTITUTE(SUBSTITUTE(SUBSTITUTE(SUBSTITUTE(SUBSTITUTE(SUBSTITUTE(SUBSTITUTE(SUBSTITUTE(db[[#This Row],[QTY/ CTN]]," ",),".",""),"-",""),"(",""),")",""),",",""),"/",""),"""",""),"+",""))</f>
        <v>topikerucut600pcs</v>
      </c>
      <c r="G2886" s="106" t="str">
        <f>db[[#This Row],[NB NOTA_C]]&amp;LOWER(SUBSTITUTE(SUBSTITUTE(SUBSTITUTE(SUBSTITUTE(SUBSTITUTE(SUBSTITUTE(SUBSTITUTE(SUBSTITUTE(SUBSTITUTE(db[[#This Row],[FAKTUR]]," ",),".",""),"-",""),"(",""),")",""),",",""),"/",""),"""",""),"+",""))</f>
        <v>topikerucutuntana</v>
      </c>
      <c r="H2886" s="10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topikerucut600pcsuntana</v>
      </c>
      <c r="I2886" s="35" t="s">
        <v>4332</v>
      </c>
      <c r="J2886" s="35" t="s">
        <v>4325</v>
      </c>
      <c r="K2886" s="36"/>
      <c r="L2886" s="2" t="s">
        <v>1336</v>
      </c>
      <c r="M2886" s="107" t="e">
        <f>IF(db[[#This Row],[NB NOTA_C]]="","",COUNTIF([2]!B_MSK[concat],db[[#This Row],[NB NOTA_C]]))</f>
        <v>#REF!</v>
      </c>
      <c r="N2886" s="108" t="s">
        <v>1841</v>
      </c>
      <c r="O2886" s="106" t="s">
        <v>1496</v>
      </c>
      <c r="P2886" s="35" t="s">
        <v>2422</v>
      </c>
      <c r="Q2886" s="106"/>
      <c r="R2886" s="106" t="str">
        <f>IF(db[[#This Row],[QTY/ CTN]]="","",SUBSTITUTE(SUBSTITUTE(SUBSTITUTE(db[[#This Row],[QTY/ CTN]]," ","_",2),"(",""),")","")&amp;"_")</f>
        <v>600 PCS_</v>
      </c>
      <c r="S2886" s="106">
        <f>IF(db[[#This Row],[H_QTY/ CTN]]="","",SEARCH("_",db[[#This Row],[H_QTY/ CTN]]))</f>
        <v>8</v>
      </c>
      <c r="T2886" s="106">
        <f>IF(db[[#This Row],[H_QTY/ CTN]]="","",LEN(db[[#This Row],[H_QTY/ CTN]]))</f>
        <v>8</v>
      </c>
      <c r="U2886" s="109" t="str">
        <f>IF(db[[#This Row],[H_QTY/ CTN]]="","",LEFT(db[[#This Row],[H_QTY/ CTN]],db[[#This Row],[H_1]]-1))</f>
        <v>600 PCS</v>
      </c>
      <c r="V2886" s="109" t="str">
        <f>IF(NOT(db[[#This Row],[H_1]]=db[[#This Row],[H_2]]),MID(db[[#This Row],[H_QTY/ CTN]],db[[#This Row],[H_1]]+1,db[[#This Row],[H_2]]-db[[#This Row],[H_1]]-1),"")</f>
        <v/>
      </c>
      <c r="W2886" s="40" t="str">
        <f>IF(db[[#This Row],[QTY/ CTN B]]="","",LEFT(db[[#This Row],[QTY/ CTN B]],SEARCH(" ",db[[#This Row],[QTY/ CTN B]],1)-1))</f>
        <v>600</v>
      </c>
      <c r="X2886" s="40" t="str">
        <f>IF(db[[#This Row],[QTY/ CTN B]]="","",RIGHT(db[[#This Row],[QTY/ CTN B]],LEN(db[[#This Row],[QTY/ CTN B]])-SEARCH(" ",db[[#This Row],[QTY/ CTN B]],1)))</f>
        <v>PCS</v>
      </c>
      <c r="Y2886" s="40" t="str">
        <f>IF(db[[#This Row],[QTY/ CTN TG]]="",IF(db[[#This Row],[STN TG]]="","",12),LEFT(db[[#This Row],[QTY/ CTN TG]],SEARCH(" ",db[[#This Row],[QTY/ CTN TG]],1)-1))</f>
        <v/>
      </c>
      <c r="Z28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86" s="40" t="str">
        <f>IF(db[[#This Row],[STN K]]="","",IF(db[[#This Row],[STN TG]]="LSN",12,""))</f>
        <v/>
      </c>
      <c r="AB2886" s="40" t="str">
        <f>IF(db[[#This Row],[STN TG]]="LSN","PCS","")</f>
        <v/>
      </c>
      <c r="AC2886" s="40">
        <f>db[[#This Row],[QTY B]]*IF(db[[#This Row],[QTY TG]]="",1,db[[#This Row],[QTY TG]])*IF(db[[#This Row],[QTY K]]="",1,db[[#This Row],[QTY K]])</f>
        <v>600</v>
      </c>
      <c r="AD2886" s="40" t="str">
        <f>IF(db[[#This Row],[STN K]]="",IF(db[[#This Row],[STN TG]]="",db[[#This Row],[STN B]],db[[#This Row],[STN TG]]),db[[#This Row],[STN K]])</f>
        <v>PCS</v>
      </c>
      <c r="AE2886" s="40"/>
    </row>
    <row r="2887" spans="1:31" x14ac:dyDescent="0.25">
      <c r="A2887" s="40">
        <f t="shared" si="44"/>
        <v>2886</v>
      </c>
      <c r="B2887" s="106" t="str">
        <f>LOWER(SUBSTITUTE(SUBSTITUTE(SUBSTITUTE(SUBSTITUTE(SUBSTITUTE(SUBSTITUTE(SUBSTITUTE(SUBSTITUTE(db[[#This Row],[NB BM]]," ",),".",""),"-",""),"(",""),")",""),"/",""),"""",""),"+",""))</f>
        <v>topikerucut3d</v>
      </c>
      <c r="C2887" s="106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D2887" s="106" t="str">
        <f>LOWER(SUBSTITUTE(SUBSTITUTE(SUBSTITUTE(SUBSTITUTE(SUBSTITUTE(SUBSTITUTE(SUBSTITUTE(SUBSTITUTE(SUBSTITUTE(db[[#This Row],[NB PAJAK]]," ",""),"-",""),"(",""),")",""),".",""),",",""),"/",""),"""",""),"+",""))</f>
        <v/>
      </c>
      <c r="E2887" s="10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topikerucut3d288pcsuntana</v>
      </c>
      <c r="F2887" s="106" t="str">
        <f>db[[#This Row],[NB NOTA_C]]&amp;LOWER(SUBSTITUTE(SUBSTITUTE(SUBSTITUTE(SUBSTITUTE(SUBSTITUTE(SUBSTITUTE(SUBSTITUTE(SUBSTITUTE(SUBSTITUTE(db[[#This Row],[QTY/ CTN]]," ",),".",""),"-",""),"(",""),")",""),",",""),"/",""),"""",""),"+",""))</f>
        <v>topikerucut3d288pcs</v>
      </c>
      <c r="G2887" s="106" t="str">
        <f>db[[#This Row],[NB NOTA_C]]&amp;LOWER(SUBSTITUTE(SUBSTITUTE(SUBSTITUTE(SUBSTITUTE(SUBSTITUTE(SUBSTITUTE(SUBSTITUTE(SUBSTITUTE(SUBSTITUTE(db[[#This Row],[FAKTUR]]," ",),".",""),"-",""),"(",""),")",""),",",""),"/",""),"""",""),"+",""))</f>
        <v>topikerucut3duntana</v>
      </c>
      <c r="H2887" s="10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topikerucut3d288pcsuntana</v>
      </c>
      <c r="I2887" s="35" t="s">
        <v>4333</v>
      </c>
      <c r="J2887" s="35" t="s">
        <v>4326</v>
      </c>
      <c r="K2887" s="36"/>
      <c r="L2887" s="2" t="s">
        <v>1336</v>
      </c>
      <c r="M2887" s="107" t="e">
        <f>IF(db[[#This Row],[NB NOTA_C]]="","",COUNTIF([2]!B_MSK[concat],db[[#This Row],[NB NOTA_C]]))</f>
        <v>#REF!</v>
      </c>
      <c r="N2887" s="108" t="s">
        <v>1841</v>
      </c>
      <c r="O2887" s="106" t="s">
        <v>1387</v>
      </c>
      <c r="P2887" s="35" t="s">
        <v>2422</v>
      </c>
      <c r="Q2887" s="106"/>
      <c r="R2887" s="106" t="str">
        <f>IF(db[[#This Row],[QTY/ CTN]]="","",SUBSTITUTE(SUBSTITUTE(SUBSTITUTE(db[[#This Row],[QTY/ CTN]]," ","_",2),"(",""),")","")&amp;"_")</f>
        <v>288 PCS_</v>
      </c>
      <c r="S2887" s="106">
        <f>IF(db[[#This Row],[H_QTY/ CTN]]="","",SEARCH("_",db[[#This Row],[H_QTY/ CTN]]))</f>
        <v>8</v>
      </c>
      <c r="T2887" s="106">
        <f>IF(db[[#This Row],[H_QTY/ CTN]]="","",LEN(db[[#This Row],[H_QTY/ CTN]]))</f>
        <v>8</v>
      </c>
      <c r="U2887" s="109" t="str">
        <f>IF(db[[#This Row],[H_QTY/ CTN]]="","",LEFT(db[[#This Row],[H_QTY/ CTN]],db[[#This Row],[H_1]]-1))</f>
        <v>288 PCS</v>
      </c>
      <c r="V2887" s="109" t="str">
        <f>IF(NOT(db[[#This Row],[H_1]]=db[[#This Row],[H_2]]),MID(db[[#This Row],[H_QTY/ CTN]],db[[#This Row],[H_1]]+1,db[[#This Row],[H_2]]-db[[#This Row],[H_1]]-1),"")</f>
        <v/>
      </c>
      <c r="W2887" s="40" t="str">
        <f>IF(db[[#This Row],[QTY/ CTN B]]="","",LEFT(db[[#This Row],[QTY/ CTN B]],SEARCH(" ",db[[#This Row],[QTY/ CTN B]],1)-1))</f>
        <v>288</v>
      </c>
      <c r="X2887" s="40" t="str">
        <f>IF(db[[#This Row],[QTY/ CTN B]]="","",RIGHT(db[[#This Row],[QTY/ CTN B]],LEN(db[[#This Row],[QTY/ CTN B]])-SEARCH(" ",db[[#This Row],[QTY/ CTN B]],1)))</f>
        <v>PCS</v>
      </c>
      <c r="Y2887" s="40" t="str">
        <f>IF(db[[#This Row],[QTY/ CTN TG]]="",IF(db[[#This Row],[STN TG]]="","",12),LEFT(db[[#This Row],[QTY/ CTN TG]],SEARCH(" ",db[[#This Row],[QTY/ CTN TG]],1)-1))</f>
        <v/>
      </c>
      <c r="Z28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87" s="40" t="str">
        <f>IF(db[[#This Row],[STN K]]="","",IF(db[[#This Row],[STN TG]]="LSN",12,""))</f>
        <v/>
      </c>
      <c r="AB2887" s="40" t="str">
        <f>IF(db[[#This Row],[STN TG]]="LSN","PCS","")</f>
        <v/>
      </c>
      <c r="AC2887" s="40">
        <f>db[[#This Row],[QTY B]]*IF(db[[#This Row],[QTY TG]]="",1,db[[#This Row],[QTY TG]])*IF(db[[#This Row],[QTY K]]="",1,db[[#This Row],[QTY K]])</f>
        <v>288</v>
      </c>
      <c r="AD2887" s="40" t="str">
        <f>IF(db[[#This Row],[STN K]]="",IF(db[[#This Row],[STN TG]]="",db[[#This Row],[STN B]],db[[#This Row],[STN TG]]),db[[#This Row],[STN K]])</f>
        <v>PCS</v>
      </c>
      <c r="AE2887" s="40"/>
    </row>
    <row r="2888" spans="1:31" x14ac:dyDescent="0.25">
      <c r="A2888" s="40">
        <f t="shared" si="44"/>
        <v>2887</v>
      </c>
      <c r="B2888" s="106" t="str">
        <f>LOWER(SUBSTITUTE(SUBSTITUTE(SUBSTITUTE(SUBSTITUTE(SUBSTITUTE(SUBSTITUTE(SUBSTITUTE(SUBSTITUTE(db[[#This Row],[NB BM]]," ",),".",""),"-",""),"(",""),")",""),"/",""),"""",""),"+",""))</f>
        <v>topimahkota</v>
      </c>
      <c r="C2888" s="106" t="str">
        <f>LOWER(SUBSTITUTE(SUBSTITUTE(SUBSTITUTE(SUBSTITUTE(SUBSTITUTE(SUBSTITUTE(SUBSTITUTE(SUBSTITUTE(SUBSTITUTE(db[[#This Row],[NB NOTA]]," ",),".",""),"-",""),"(",""),")",""),",",""),"/",""),"""",""),"+",""))</f>
        <v>topimahkota</v>
      </c>
      <c r="D2888" s="106" t="str">
        <f>LOWER(SUBSTITUTE(SUBSTITUTE(SUBSTITUTE(SUBSTITUTE(SUBSTITUTE(SUBSTITUTE(SUBSTITUTE(SUBSTITUTE(SUBSTITUTE(db[[#This Row],[NB PAJAK]]," ",""),"-",""),"(",""),")",""),".",""),",",""),"/",""),"""",""),"+",""))</f>
        <v/>
      </c>
      <c r="E2888" s="10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topimahkota600pcsuntana</v>
      </c>
      <c r="F2888" s="106" t="str">
        <f>db[[#This Row],[NB NOTA_C]]&amp;LOWER(SUBSTITUTE(SUBSTITUTE(SUBSTITUTE(SUBSTITUTE(SUBSTITUTE(SUBSTITUTE(SUBSTITUTE(SUBSTITUTE(SUBSTITUTE(db[[#This Row],[QTY/ CTN]]," ",),".",""),"-",""),"(",""),")",""),",",""),"/",""),"""",""),"+",""))</f>
        <v>topimahkota600pcs</v>
      </c>
      <c r="G2888" s="106" t="str">
        <f>db[[#This Row],[NB NOTA_C]]&amp;LOWER(SUBSTITUTE(SUBSTITUTE(SUBSTITUTE(SUBSTITUTE(SUBSTITUTE(SUBSTITUTE(SUBSTITUTE(SUBSTITUTE(SUBSTITUTE(db[[#This Row],[FAKTUR]]," ",),".",""),"-",""),"(",""),")",""),",",""),"/",""),"""",""),"+",""))</f>
        <v>topimahkotauntana</v>
      </c>
      <c r="H2888" s="10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topimahkota600pcsuntana</v>
      </c>
      <c r="I2888" s="35" t="s">
        <v>4334</v>
      </c>
      <c r="J2888" s="35" t="s">
        <v>4324</v>
      </c>
      <c r="K2888" s="36"/>
      <c r="L2888" s="2" t="s">
        <v>1336</v>
      </c>
      <c r="M2888" s="107" t="e">
        <f>IF(db[[#This Row],[NB NOTA_C]]="","",COUNTIF([2]!B_MSK[concat],db[[#This Row],[NB NOTA_C]]))</f>
        <v>#REF!</v>
      </c>
      <c r="N2888" s="108" t="s">
        <v>1841</v>
      </c>
      <c r="O2888" s="106" t="s">
        <v>1496</v>
      </c>
      <c r="P2888" s="35" t="s">
        <v>2422</v>
      </c>
      <c r="Q2888" s="106"/>
      <c r="R2888" s="106" t="str">
        <f>IF(db[[#This Row],[QTY/ CTN]]="","",SUBSTITUTE(SUBSTITUTE(SUBSTITUTE(db[[#This Row],[QTY/ CTN]]," ","_",2),"(",""),")","")&amp;"_")</f>
        <v>600 PCS_</v>
      </c>
      <c r="S2888" s="106">
        <f>IF(db[[#This Row],[H_QTY/ CTN]]="","",SEARCH("_",db[[#This Row],[H_QTY/ CTN]]))</f>
        <v>8</v>
      </c>
      <c r="T2888" s="106">
        <f>IF(db[[#This Row],[H_QTY/ CTN]]="","",LEN(db[[#This Row],[H_QTY/ CTN]]))</f>
        <v>8</v>
      </c>
      <c r="U2888" s="109" t="str">
        <f>IF(db[[#This Row],[H_QTY/ CTN]]="","",LEFT(db[[#This Row],[H_QTY/ CTN]],db[[#This Row],[H_1]]-1))</f>
        <v>600 PCS</v>
      </c>
      <c r="V2888" s="109" t="str">
        <f>IF(NOT(db[[#This Row],[H_1]]=db[[#This Row],[H_2]]),MID(db[[#This Row],[H_QTY/ CTN]],db[[#This Row],[H_1]]+1,db[[#This Row],[H_2]]-db[[#This Row],[H_1]]-1),"")</f>
        <v/>
      </c>
      <c r="W2888" s="40" t="str">
        <f>IF(db[[#This Row],[QTY/ CTN B]]="","",LEFT(db[[#This Row],[QTY/ CTN B]],SEARCH(" ",db[[#This Row],[QTY/ CTN B]],1)-1))</f>
        <v>600</v>
      </c>
      <c r="X2888" s="40" t="str">
        <f>IF(db[[#This Row],[QTY/ CTN B]]="","",RIGHT(db[[#This Row],[QTY/ CTN B]],LEN(db[[#This Row],[QTY/ CTN B]])-SEARCH(" ",db[[#This Row],[QTY/ CTN B]],1)))</f>
        <v>PCS</v>
      </c>
      <c r="Y2888" s="40" t="str">
        <f>IF(db[[#This Row],[QTY/ CTN TG]]="",IF(db[[#This Row],[STN TG]]="","",12),LEFT(db[[#This Row],[QTY/ CTN TG]],SEARCH(" ",db[[#This Row],[QTY/ CTN TG]],1)-1))</f>
        <v/>
      </c>
      <c r="Z28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88" s="40" t="str">
        <f>IF(db[[#This Row],[STN K]]="","",IF(db[[#This Row],[STN TG]]="LSN",12,""))</f>
        <v/>
      </c>
      <c r="AB2888" s="40" t="str">
        <f>IF(db[[#This Row],[STN TG]]="LSN","PCS","")</f>
        <v/>
      </c>
      <c r="AC2888" s="40">
        <f>db[[#This Row],[QTY B]]*IF(db[[#This Row],[QTY TG]]="",1,db[[#This Row],[QTY TG]])*IF(db[[#This Row],[QTY K]]="",1,db[[#This Row],[QTY K]])</f>
        <v>600</v>
      </c>
      <c r="AD2888" s="40" t="str">
        <f>IF(db[[#This Row],[STN K]]="",IF(db[[#This Row],[STN TG]]="",db[[#This Row],[STN B]],db[[#This Row],[STN TG]]),db[[#This Row],[STN K]])</f>
        <v>PCS</v>
      </c>
      <c r="AE2888" s="40"/>
    </row>
    <row r="2889" spans="1:31" x14ac:dyDescent="0.25">
      <c r="A2889" s="40">
        <f t="shared" si="44"/>
        <v>2888</v>
      </c>
      <c r="B2889" s="5" t="str">
        <f>LOWER(SUBSTITUTE(SUBSTITUTE(SUBSTITUTE(SUBSTITUTE(SUBSTITUTE(SUBSTITUTE(SUBSTITUTE(SUBSTITUTE(db[[#This Row],[NB BM]]," ",),".",""),"-",""),"(",""),")",""),"/",""),"""",""),"+",""))</f>
        <v>pcbd180un1</v>
      </c>
      <c r="C2889" s="5" t="str">
        <f>LOWER(SUBSTITUTE(SUBSTITUTE(SUBSTITUTE(SUBSTITUTE(SUBSTITUTE(SUBSTITUTE(SUBSTITUTE(SUBSTITUTE(SUBSTITUTE(db[[#This Row],[NB NOTA]]," ",),".",""),"-",""),"(",""),")",""),",",""),"/",""),"""",""),"+",""))</f>
        <v>tpbd180un1</v>
      </c>
      <c r="D2889" s="5" t="str">
        <f>LOWER(SUBSTITUTE(SUBSTITUTE(SUBSTITUTE(SUBSTITUTE(SUBSTITUTE(SUBSTITUTE(SUBSTITUTE(SUBSTITUTE(SUBSTITUTE(db[[#This Row],[NB PAJAK]]," ",""),"-",""),"(",""),")",""),".",""),",",""),"/",""),"""",""),"+",""))</f>
        <v/>
      </c>
      <c r="E288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pcbd180un1180pcsuntana</v>
      </c>
      <c r="F288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tpbd180un1180pcs</v>
      </c>
      <c r="G2889" s="5" t="str">
        <f>db[[#This Row],[NB NOTA_C]]&amp;LOWER(SUBSTITUTE(SUBSTITUTE(SUBSTITUTE(SUBSTITUTE(SUBSTITUTE(SUBSTITUTE(SUBSTITUTE(SUBSTITUTE(SUBSTITUTE(db[[#This Row],[FAKTUR]]," ",),".",""),"-",""),"(",""),")",""),",",""),"/",""),"""",""),"+",""))</f>
        <v>tpbd180un1untana</v>
      </c>
      <c r="H288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tpbd180un1180pcsuntana</v>
      </c>
      <c r="I2889" s="2" t="s">
        <v>5924</v>
      </c>
      <c r="J2889" s="2" t="s">
        <v>2835</v>
      </c>
      <c r="K2889" s="14"/>
      <c r="L2889" s="2" t="s">
        <v>1336</v>
      </c>
      <c r="M2889" s="34" t="e">
        <f>IF(db[[#This Row],[NB NOTA_C]]="","",COUNTIF([2]!B_MSK[concat],db[[#This Row],[NB NOTA_C]]))</f>
        <v>#REF!</v>
      </c>
      <c r="N2889" s="9" t="s">
        <v>2305</v>
      </c>
      <c r="O2889" s="5" t="s">
        <v>1491</v>
      </c>
      <c r="P2889" s="2" t="s">
        <v>2442</v>
      </c>
      <c r="Q2889" s="5"/>
      <c r="R2889" s="5" t="str">
        <f>IF(db[[#This Row],[QTY/ CTN]]="","",SUBSTITUTE(SUBSTITUTE(SUBSTITUTE(db[[#This Row],[QTY/ CTN]]," ","_",2),"(",""),")","")&amp;"_")</f>
        <v>180 PCS_</v>
      </c>
      <c r="S2889" s="5">
        <f>IF(db[[#This Row],[H_QTY/ CTN]]="","",SEARCH("_",db[[#This Row],[H_QTY/ CTN]]))</f>
        <v>8</v>
      </c>
      <c r="T2889" s="5">
        <f>IF(db[[#This Row],[H_QTY/ CTN]]="","",LEN(db[[#This Row],[H_QTY/ CTN]]))</f>
        <v>8</v>
      </c>
      <c r="U2889" s="40" t="str">
        <f>IF(db[[#This Row],[H_QTY/ CTN]]="","",LEFT(db[[#This Row],[H_QTY/ CTN]],db[[#This Row],[H_1]]-1))</f>
        <v>180 PCS</v>
      </c>
      <c r="V2889" s="40" t="str">
        <f>IF(NOT(db[[#This Row],[H_1]]=db[[#This Row],[H_2]]),MID(db[[#This Row],[H_QTY/ CTN]],db[[#This Row],[H_1]]+1,db[[#This Row],[H_2]]-db[[#This Row],[H_1]]-1),"")</f>
        <v/>
      </c>
      <c r="W2889" s="40" t="str">
        <f>IF(db[[#This Row],[QTY/ CTN B]]="","",LEFT(db[[#This Row],[QTY/ CTN B]],SEARCH(" ",db[[#This Row],[QTY/ CTN B]],1)-1))</f>
        <v>180</v>
      </c>
      <c r="X2889" s="40" t="str">
        <f>IF(db[[#This Row],[QTY/ CTN B]]="","",RIGHT(db[[#This Row],[QTY/ CTN B]],LEN(db[[#This Row],[QTY/ CTN B]])-SEARCH(" ",db[[#This Row],[QTY/ CTN B]],1)))</f>
        <v>PCS</v>
      </c>
      <c r="Y2889" s="40" t="str">
        <f>IF(db[[#This Row],[QTY/ CTN TG]]="",IF(db[[#This Row],[STN TG]]="","",12),LEFT(db[[#This Row],[QTY/ CTN TG]],SEARCH(" ",db[[#This Row],[QTY/ CTN TG]],1)-1))</f>
        <v/>
      </c>
      <c r="Z28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89" s="40" t="str">
        <f>IF(db[[#This Row],[STN K]]="","",IF(db[[#This Row],[STN TG]]="LSN",12,""))</f>
        <v/>
      </c>
      <c r="AB2889" s="40" t="str">
        <f>IF(db[[#This Row],[STN TG]]="LSN","PCS","")</f>
        <v/>
      </c>
      <c r="AC2889" s="40">
        <f>db[[#This Row],[QTY B]]*IF(db[[#This Row],[QTY TG]]="",1,db[[#This Row],[QTY TG]])*IF(db[[#This Row],[QTY K]]="",1,db[[#This Row],[QTY K]])</f>
        <v>180</v>
      </c>
      <c r="AD2889" s="40" t="str">
        <f>IF(db[[#This Row],[STN K]]="",IF(db[[#This Row],[STN TG]]="",db[[#This Row],[STN B]],db[[#This Row],[STN TG]]),db[[#This Row],[STN K]])</f>
        <v>PCS</v>
      </c>
      <c r="AE2889" s="40"/>
    </row>
    <row r="2890" spans="1:31" x14ac:dyDescent="0.25">
      <c r="A2890" s="40">
        <f t="shared" si="44"/>
        <v>2889</v>
      </c>
      <c r="B2890" s="126" t="str">
        <f>LOWER(SUBSTITUTE(SUBSTITUTE(SUBSTITUTE(SUBSTITUTE(SUBSTITUTE(SUBSTITUTE(SUBSTITUTE(SUBSTITUTE(db[[#This Row],[NB BM]]," ",),".",""),"-",""),"(",""),")",""),"/",""),"""",""),"+",""))</f>
        <v>pcbd19126</v>
      </c>
      <c r="C2890" s="126" t="str">
        <f>LOWER(SUBSTITUTE(SUBSTITUTE(SUBSTITUTE(SUBSTITUTE(SUBSTITUTE(SUBSTITUTE(SUBSTITUTE(SUBSTITUTE(SUBSTITUTE(db[[#This Row],[NB NOTA]]," ",),".",""),"-",""),"(",""),")",""),",",""),"/",""),"""",""),"+",""))</f>
        <v>tpbd19126</v>
      </c>
      <c r="D2890" s="126" t="str">
        <f>LOWER(SUBSTITUTE(SUBSTITUTE(SUBSTITUTE(SUBSTITUTE(SUBSTITUTE(SUBSTITUTE(SUBSTITUTE(SUBSTITUTE(SUBSTITUTE(db[[#This Row],[NB PAJAK]]," ",""),"-",""),"(",""),")",""),".",""),",",""),"/",""),"""",""),"+",""))</f>
        <v/>
      </c>
      <c r="E2890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pcbd19126180pcsuntana</v>
      </c>
      <c r="F2890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tpbd19126180pcs</v>
      </c>
      <c r="G2890" s="126" t="str">
        <f>db[[#This Row],[NB NOTA_C]]&amp;LOWER(SUBSTITUTE(SUBSTITUTE(SUBSTITUTE(SUBSTITUTE(SUBSTITUTE(SUBSTITUTE(SUBSTITUTE(SUBSTITUTE(SUBSTITUTE(db[[#This Row],[FAKTUR]]," ",),".",""),"-",""),"(",""),")",""),",",""),"/",""),"""",""),"+",""))</f>
        <v>tpbd19126untana</v>
      </c>
      <c r="H2890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tpbd19126180pcsuntana</v>
      </c>
      <c r="I2890" s="43" t="s">
        <v>5925</v>
      </c>
      <c r="J2890" s="43" t="s">
        <v>4702</v>
      </c>
      <c r="K2890" s="14"/>
      <c r="L2890" s="2" t="s">
        <v>1336</v>
      </c>
      <c r="M2890" s="127" t="e">
        <f>IF(db[[#This Row],[NB NOTA_C]]="","",COUNTIF([2]!B_MSK[concat],db[[#This Row],[NB NOTA_C]]))</f>
        <v>#REF!</v>
      </c>
      <c r="N2890" s="128" t="s">
        <v>2305</v>
      </c>
      <c r="O2890" s="126" t="s">
        <v>1491</v>
      </c>
      <c r="P2890" s="43" t="s">
        <v>2442</v>
      </c>
      <c r="Q2890" s="126"/>
      <c r="R2890" s="126" t="str">
        <f>IF(db[[#This Row],[QTY/ CTN]]="","",SUBSTITUTE(SUBSTITUTE(SUBSTITUTE(db[[#This Row],[QTY/ CTN]]," ","_",2),"(",""),")","")&amp;"_")</f>
        <v>180 PCS_</v>
      </c>
      <c r="S2890" s="126">
        <f>IF(db[[#This Row],[H_QTY/ CTN]]="","",SEARCH("_",db[[#This Row],[H_QTY/ CTN]]))</f>
        <v>8</v>
      </c>
      <c r="T2890" s="126">
        <f>IF(db[[#This Row],[H_QTY/ CTN]]="","",LEN(db[[#This Row],[H_QTY/ CTN]]))</f>
        <v>8</v>
      </c>
      <c r="U2890" s="129" t="str">
        <f>IF(db[[#This Row],[H_QTY/ CTN]]="","",LEFT(db[[#This Row],[H_QTY/ CTN]],db[[#This Row],[H_1]]-1))</f>
        <v>180 PCS</v>
      </c>
      <c r="V2890" s="129" t="str">
        <f>IF(NOT(db[[#This Row],[H_1]]=db[[#This Row],[H_2]]),MID(db[[#This Row],[H_QTY/ CTN]],db[[#This Row],[H_1]]+1,db[[#This Row],[H_2]]-db[[#This Row],[H_1]]-1),"")</f>
        <v/>
      </c>
      <c r="W2890" s="129" t="str">
        <f>IF(db[[#This Row],[QTY/ CTN B]]="","",LEFT(db[[#This Row],[QTY/ CTN B]],SEARCH(" ",db[[#This Row],[QTY/ CTN B]],1)-1))</f>
        <v>180</v>
      </c>
      <c r="X2890" s="129" t="str">
        <f>IF(db[[#This Row],[QTY/ CTN B]]="","",RIGHT(db[[#This Row],[QTY/ CTN B]],LEN(db[[#This Row],[QTY/ CTN B]])-SEARCH(" ",db[[#This Row],[QTY/ CTN B]],1)))</f>
        <v>PCS</v>
      </c>
      <c r="Y2890" s="129" t="str">
        <f>IF(db[[#This Row],[QTY/ CTN TG]]="",IF(db[[#This Row],[STN TG]]="","",12),LEFT(db[[#This Row],[QTY/ CTN TG]],SEARCH(" ",db[[#This Row],[QTY/ CTN TG]],1)-1))</f>
        <v/>
      </c>
      <c r="Z2890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90" s="129" t="str">
        <f>IF(db[[#This Row],[STN K]]="","",IF(db[[#This Row],[STN TG]]="LSN",12,""))</f>
        <v/>
      </c>
      <c r="AB2890" s="129" t="str">
        <f>IF(db[[#This Row],[STN TG]]="LSN","PCS","")</f>
        <v/>
      </c>
      <c r="AC2890" s="129">
        <f>db[[#This Row],[QTY B]]*IF(db[[#This Row],[QTY TG]]="",1,db[[#This Row],[QTY TG]])*IF(db[[#This Row],[QTY K]]="",1,db[[#This Row],[QTY K]])</f>
        <v>180</v>
      </c>
      <c r="AD2890" s="129" t="str">
        <f>IF(db[[#This Row],[STN K]]="",IF(db[[#This Row],[STN TG]]="",db[[#This Row],[STN B]],db[[#This Row],[STN TG]]),db[[#This Row],[STN K]])</f>
        <v>PCS</v>
      </c>
      <c r="AE2890" s="40"/>
    </row>
    <row r="2891" spans="1:31" x14ac:dyDescent="0.25">
      <c r="A2891" s="40">
        <f t="shared" si="44"/>
        <v>2890</v>
      </c>
      <c r="B2891" s="126" t="str">
        <f>LOWER(SUBSTITUTE(SUBSTITUTE(SUBSTITUTE(SUBSTITUTE(SUBSTITUTE(SUBSTITUTE(SUBSTITUTE(SUBSTITUTE(db[[#This Row],[NB BM]]," ",),".",""),"-",""),"(",""),")",""),"/",""),"""",""),"+",""))</f>
        <v>pcbd933</v>
      </c>
      <c r="C2891" s="126" t="str">
        <f>LOWER(SUBSTITUTE(SUBSTITUTE(SUBSTITUTE(SUBSTITUTE(SUBSTITUTE(SUBSTITUTE(SUBSTITUTE(SUBSTITUTE(SUBSTITUTE(db[[#This Row],[NB NOTA]]," ",),".",""),"-",""),"(",""),")",""),",",""),"/",""),"""",""),"+",""))</f>
        <v>tpbd933</v>
      </c>
      <c r="D2891" s="126" t="str">
        <f>LOWER(SUBSTITUTE(SUBSTITUTE(SUBSTITUTE(SUBSTITUTE(SUBSTITUTE(SUBSTITUTE(SUBSTITUTE(SUBSTITUTE(SUBSTITUTE(db[[#This Row],[NB PAJAK]]," ",""),"-",""),"(",""),")",""),".",""),",",""),"/",""),"""",""),"+",""))</f>
        <v/>
      </c>
      <c r="E2891" s="12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pcbd933180pcsuntana</v>
      </c>
      <c r="F2891" s="126" t="str">
        <f>db[[#This Row],[NB NOTA_C]]&amp;LOWER(SUBSTITUTE(SUBSTITUTE(SUBSTITUTE(SUBSTITUTE(SUBSTITUTE(SUBSTITUTE(SUBSTITUTE(SUBSTITUTE(SUBSTITUTE(db[[#This Row],[QTY/ CTN]]," ",),".",""),"-",""),"(",""),")",""),",",""),"/",""),"""",""),"+",""))</f>
        <v>tpbd933180pcs</v>
      </c>
      <c r="G2891" s="126" t="str">
        <f>db[[#This Row],[NB NOTA_C]]&amp;LOWER(SUBSTITUTE(SUBSTITUTE(SUBSTITUTE(SUBSTITUTE(SUBSTITUTE(SUBSTITUTE(SUBSTITUTE(SUBSTITUTE(SUBSTITUTE(db[[#This Row],[FAKTUR]]," ",),".",""),"-",""),"(",""),")",""),",",""),"/",""),"""",""),"+",""))</f>
        <v>tpbd933untana</v>
      </c>
      <c r="H2891" s="12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tpbd933180pcsuntana</v>
      </c>
      <c r="I2891" s="43" t="s">
        <v>5926</v>
      </c>
      <c r="J2891" s="43" t="s">
        <v>4665</v>
      </c>
      <c r="K2891" s="44"/>
      <c r="L2891" s="2" t="s">
        <v>1336</v>
      </c>
      <c r="M2891" s="127" t="e">
        <f>IF(db[[#This Row],[NB NOTA_C]]="","",COUNTIF([2]!B_MSK[concat],db[[#This Row],[NB NOTA_C]]))</f>
        <v>#REF!</v>
      </c>
      <c r="N2891" s="128" t="s">
        <v>1342</v>
      </c>
      <c r="O2891" s="126" t="s">
        <v>1491</v>
      </c>
      <c r="P2891" s="43" t="s">
        <v>2442</v>
      </c>
      <c r="Q2891" s="126"/>
      <c r="R2891" s="126" t="str">
        <f>IF(db[[#This Row],[QTY/ CTN]]="","",SUBSTITUTE(SUBSTITUTE(SUBSTITUTE(db[[#This Row],[QTY/ CTN]]," ","_",2),"(",""),")","")&amp;"_")</f>
        <v>180 PCS_</v>
      </c>
      <c r="S2891" s="126">
        <f>IF(db[[#This Row],[H_QTY/ CTN]]="","",SEARCH("_",db[[#This Row],[H_QTY/ CTN]]))</f>
        <v>8</v>
      </c>
      <c r="T2891" s="126">
        <f>IF(db[[#This Row],[H_QTY/ CTN]]="","",LEN(db[[#This Row],[H_QTY/ CTN]]))</f>
        <v>8</v>
      </c>
      <c r="U2891" s="129" t="str">
        <f>IF(db[[#This Row],[H_QTY/ CTN]]="","",LEFT(db[[#This Row],[H_QTY/ CTN]],db[[#This Row],[H_1]]-1))</f>
        <v>180 PCS</v>
      </c>
      <c r="V2891" s="129" t="str">
        <f>IF(NOT(db[[#This Row],[H_1]]=db[[#This Row],[H_2]]),MID(db[[#This Row],[H_QTY/ CTN]],db[[#This Row],[H_1]]+1,db[[#This Row],[H_2]]-db[[#This Row],[H_1]]-1),"")</f>
        <v/>
      </c>
      <c r="W2891" s="129" t="str">
        <f>IF(db[[#This Row],[QTY/ CTN B]]="","",LEFT(db[[#This Row],[QTY/ CTN B]],SEARCH(" ",db[[#This Row],[QTY/ CTN B]],1)-1))</f>
        <v>180</v>
      </c>
      <c r="X2891" s="129" t="str">
        <f>IF(db[[#This Row],[QTY/ CTN B]]="","",RIGHT(db[[#This Row],[QTY/ CTN B]],LEN(db[[#This Row],[QTY/ CTN B]])-SEARCH(" ",db[[#This Row],[QTY/ CTN B]],1)))</f>
        <v>PCS</v>
      </c>
      <c r="Y2891" s="129" t="str">
        <f>IF(db[[#This Row],[QTY/ CTN TG]]="",IF(db[[#This Row],[STN TG]]="","",12),LEFT(db[[#This Row],[QTY/ CTN TG]],SEARCH(" ",db[[#This Row],[QTY/ CTN TG]],1)-1))</f>
        <v/>
      </c>
      <c r="Z2891" s="12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91" s="129" t="str">
        <f>IF(db[[#This Row],[STN K]]="","",IF(db[[#This Row],[STN TG]]="LSN",12,""))</f>
        <v/>
      </c>
      <c r="AB2891" s="129" t="str">
        <f>IF(db[[#This Row],[STN TG]]="LSN","PCS","")</f>
        <v/>
      </c>
      <c r="AC2891" s="129">
        <f>db[[#This Row],[QTY B]]*IF(db[[#This Row],[QTY TG]]="",1,db[[#This Row],[QTY TG]])*IF(db[[#This Row],[QTY K]]="",1,db[[#This Row],[QTY K]])</f>
        <v>180</v>
      </c>
      <c r="AD2891" s="129" t="str">
        <f>IF(db[[#This Row],[STN K]]="",IF(db[[#This Row],[STN TG]]="",db[[#This Row],[STN B]],db[[#This Row],[STN TG]]),db[[#This Row],[STN K]])</f>
        <v>PCS</v>
      </c>
      <c r="AE2891" s="40"/>
    </row>
    <row r="2892" spans="1:31" x14ac:dyDescent="0.25">
      <c r="A2892" s="90">
        <f t="shared" si="44"/>
        <v>2891</v>
      </c>
      <c r="B2892" s="91" t="str">
        <f>LOWER(SUBSTITUTE(SUBSTITUTE(SUBSTITUTE(SUBSTITUTE(SUBSTITUTE(SUBSTITUTE(SUBSTITUTE(SUBSTITUTE(db[[#This Row],[NB BM]]," ",),".",""),"-",""),"(",""),")",""),"/",""),"""",""),"+",""))</f>
        <v>pcbd180chewananimal</v>
      </c>
      <c r="C2892" s="91" t="str">
        <f>LOWER(SUBSTITUTE(SUBSTITUTE(SUBSTITUTE(SUBSTITUTE(SUBSTITUTE(SUBSTITUTE(SUBSTITUTE(SUBSTITUTE(SUBSTITUTE(db[[#This Row],[NB NOTA]]," ",),".",""),"-",""),"(",""),")",""),",",""),"/",""),"""",""),"+",""))</f>
        <v>tpbdanimalbd180c</v>
      </c>
      <c r="D2892" s="91" t="str">
        <f>LOWER(SUBSTITUTE(SUBSTITUTE(SUBSTITUTE(SUBSTITUTE(SUBSTITUTE(SUBSTITUTE(SUBSTITUTE(SUBSTITUTE(SUBSTITUTE(db[[#This Row],[NB PAJAK]]," ",""),"-",""),"(",""),")",""),".",""),",",""),"/",""),"""",""),"+",""))</f>
        <v/>
      </c>
      <c r="E2892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pcbd180chewananimal180pcsuntana</v>
      </c>
      <c r="F2892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tpbdanimalbd180c180pcs</v>
      </c>
      <c r="G2892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tpbdanimalbd180cuntana</v>
      </c>
      <c r="H2892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tpbdanimalbd180c180pcsuntana</v>
      </c>
      <c r="I2892" s="60" t="s">
        <v>5927</v>
      </c>
      <c r="J2892" s="60" t="s">
        <v>5597</v>
      </c>
      <c r="K2892" s="61"/>
      <c r="L2892" s="60" t="s">
        <v>1336</v>
      </c>
      <c r="M2892" s="92" t="e">
        <f>IF(db[[#This Row],[NB NOTA_C]]="","",COUNTIF([2]!B_MSK[concat],db[[#This Row],[NB NOTA_C]]))</f>
        <v>#REF!</v>
      </c>
      <c r="N2892" s="93" t="s">
        <v>2305</v>
      </c>
      <c r="O2892" s="91" t="s">
        <v>1491</v>
      </c>
      <c r="P2892" s="60" t="s">
        <v>2442</v>
      </c>
      <c r="Q2892" s="91"/>
      <c r="R2892" s="91" t="str">
        <f>IF(db[[#This Row],[QTY/ CTN]]="","",SUBSTITUTE(SUBSTITUTE(SUBSTITUTE(db[[#This Row],[QTY/ CTN]]," ","_",2),"(",""),")","")&amp;"_")</f>
        <v>180 PCS_</v>
      </c>
      <c r="S2892" s="91">
        <f>IF(db[[#This Row],[H_QTY/ CTN]]="","",SEARCH("_",db[[#This Row],[H_QTY/ CTN]]))</f>
        <v>8</v>
      </c>
      <c r="T2892" s="91">
        <f>IF(db[[#This Row],[H_QTY/ CTN]]="","",LEN(db[[#This Row],[H_QTY/ CTN]]))</f>
        <v>8</v>
      </c>
      <c r="U2892" s="90" t="str">
        <f>IF(db[[#This Row],[H_QTY/ CTN]]="","",LEFT(db[[#This Row],[H_QTY/ CTN]],db[[#This Row],[H_1]]-1))</f>
        <v>180 PCS</v>
      </c>
      <c r="V2892" s="90" t="str">
        <f>IF(NOT(db[[#This Row],[H_1]]=db[[#This Row],[H_2]]),MID(db[[#This Row],[H_QTY/ CTN]],db[[#This Row],[H_1]]+1,db[[#This Row],[H_2]]-db[[#This Row],[H_1]]-1),"")</f>
        <v/>
      </c>
      <c r="W2892" s="90" t="str">
        <f>IF(db[[#This Row],[QTY/ CTN B]]="","",LEFT(db[[#This Row],[QTY/ CTN B]],SEARCH(" ",db[[#This Row],[QTY/ CTN B]],1)-1))</f>
        <v>180</v>
      </c>
      <c r="X2892" s="90" t="str">
        <f>IF(db[[#This Row],[QTY/ CTN B]]="","",RIGHT(db[[#This Row],[QTY/ CTN B]],LEN(db[[#This Row],[QTY/ CTN B]])-SEARCH(" ",db[[#This Row],[QTY/ CTN B]],1)))</f>
        <v>PCS</v>
      </c>
      <c r="Y2892" s="90" t="str">
        <f>IF(db[[#This Row],[QTY/ CTN TG]]="",IF(db[[#This Row],[STN TG]]="","",12),LEFT(db[[#This Row],[QTY/ CTN TG]],SEARCH(" ",db[[#This Row],[QTY/ CTN TG]],1)-1))</f>
        <v/>
      </c>
      <c r="Z2892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92" s="90" t="str">
        <f>IF(db[[#This Row],[STN K]]="","",IF(db[[#This Row],[STN TG]]="LSN",12,""))</f>
        <v/>
      </c>
      <c r="AB2892" s="90" t="str">
        <f>IF(db[[#This Row],[STN TG]]="LSN","PCS","")</f>
        <v/>
      </c>
      <c r="AC2892" s="90">
        <f>db[[#This Row],[QTY B]]*IF(db[[#This Row],[QTY TG]]="",1,db[[#This Row],[QTY TG]])*IF(db[[#This Row],[QTY K]]="",1,db[[#This Row],[QTY K]])</f>
        <v>180</v>
      </c>
      <c r="AD2892" s="90" t="str">
        <f>IF(db[[#This Row],[STN K]]="",IF(db[[#This Row],[STN TG]]="",db[[#This Row],[STN B]],db[[#This Row],[STN TG]]),db[[#This Row],[STN K]])</f>
        <v>PCS</v>
      </c>
      <c r="AE2892" s="90"/>
    </row>
    <row r="2893" spans="1:31" x14ac:dyDescent="0.25">
      <c r="A2893" s="90">
        <f t="shared" si="44"/>
        <v>2892</v>
      </c>
      <c r="B2893" s="91" t="str">
        <f>LOWER(SUBSTITUTE(SUBSTITUTE(SUBSTITUTE(SUBSTITUTE(SUBSTITUTE(SUBSTITUTE(SUBSTITUTE(SUBSTITUTE(db[[#This Row],[NB BM]]," ",),".",""),"-",""),"(",""),")",""),"/",""),"""",""),"+",""))</f>
        <v>pcbd180chewananimal</v>
      </c>
      <c r="C2893" s="91" t="str">
        <f>LOWER(SUBSTITUTE(SUBSTITUTE(SUBSTITUTE(SUBSTITUTE(SUBSTITUTE(SUBSTITUTE(SUBSTITUTE(SUBSTITUTE(SUBSTITUTE(db[[#This Row],[NB NOTA]]," ",),".",""),"-",""),"(",""),")",""),",",""),"/",""),"""",""),"+",""))</f>
        <v>tpbdanimalbd180c</v>
      </c>
      <c r="D2893" s="91" t="str">
        <f>LOWER(SUBSTITUTE(SUBSTITUTE(SUBSTITUTE(SUBSTITUTE(SUBSTITUTE(SUBSTITUTE(SUBSTITUTE(SUBSTITUTE(SUBSTITUTE(db[[#This Row],[NB PAJAK]]," ",""),"-",""),"(",""),")",""),".",""),",",""),"/",""),"""",""),"+",""))</f>
        <v/>
      </c>
      <c r="E2893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pcbd180chewananimal180pcsuntana</v>
      </c>
      <c r="F2893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tpbdanimalbd180c180pcs</v>
      </c>
      <c r="G2893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tpbdanimalbd180cuntana</v>
      </c>
      <c r="H2893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tpbdanimalbd180c180pcsuntana</v>
      </c>
      <c r="I2893" s="60" t="s">
        <v>5927</v>
      </c>
      <c r="J2893" s="60" t="s">
        <v>5597</v>
      </c>
      <c r="K2893" s="61"/>
      <c r="L2893" s="60" t="s">
        <v>1336</v>
      </c>
      <c r="M2893" s="92" t="e">
        <f>IF(db[[#This Row],[NB NOTA_C]]="","",COUNTIF([2]!B_MSK[concat],db[[#This Row],[NB NOTA_C]]))</f>
        <v>#REF!</v>
      </c>
      <c r="N2893" s="93" t="s">
        <v>2305</v>
      </c>
      <c r="O2893" s="91" t="s">
        <v>1491</v>
      </c>
      <c r="P2893" s="60" t="s">
        <v>2442</v>
      </c>
      <c r="Q2893" s="91"/>
      <c r="R2893" s="91" t="str">
        <f>IF(db[[#This Row],[QTY/ CTN]]="","",SUBSTITUTE(SUBSTITUTE(SUBSTITUTE(db[[#This Row],[QTY/ CTN]]," ","_",2),"(",""),")","")&amp;"_")</f>
        <v>180 PCS_</v>
      </c>
      <c r="S2893" s="91">
        <f>IF(db[[#This Row],[H_QTY/ CTN]]="","",SEARCH("_",db[[#This Row],[H_QTY/ CTN]]))</f>
        <v>8</v>
      </c>
      <c r="T2893" s="91">
        <f>IF(db[[#This Row],[H_QTY/ CTN]]="","",LEN(db[[#This Row],[H_QTY/ CTN]]))</f>
        <v>8</v>
      </c>
      <c r="U2893" s="90" t="str">
        <f>IF(db[[#This Row],[H_QTY/ CTN]]="","",LEFT(db[[#This Row],[H_QTY/ CTN]],db[[#This Row],[H_1]]-1))</f>
        <v>180 PCS</v>
      </c>
      <c r="V2893" s="90" t="str">
        <f>IF(NOT(db[[#This Row],[H_1]]=db[[#This Row],[H_2]]),MID(db[[#This Row],[H_QTY/ CTN]],db[[#This Row],[H_1]]+1,db[[#This Row],[H_2]]-db[[#This Row],[H_1]]-1),"")</f>
        <v/>
      </c>
      <c r="W2893" s="90" t="str">
        <f>IF(db[[#This Row],[QTY/ CTN B]]="","",LEFT(db[[#This Row],[QTY/ CTN B]],SEARCH(" ",db[[#This Row],[QTY/ CTN B]],1)-1))</f>
        <v>180</v>
      </c>
      <c r="X2893" s="90" t="str">
        <f>IF(db[[#This Row],[QTY/ CTN B]]="","",RIGHT(db[[#This Row],[QTY/ CTN B]],LEN(db[[#This Row],[QTY/ CTN B]])-SEARCH(" ",db[[#This Row],[QTY/ CTN B]],1)))</f>
        <v>PCS</v>
      </c>
      <c r="Y2893" s="90" t="str">
        <f>IF(db[[#This Row],[QTY/ CTN TG]]="",IF(db[[#This Row],[STN TG]]="","",12),LEFT(db[[#This Row],[QTY/ CTN TG]],SEARCH(" ",db[[#This Row],[QTY/ CTN TG]],1)-1))</f>
        <v/>
      </c>
      <c r="Z2893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93" s="90" t="str">
        <f>IF(db[[#This Row],[STN K]]="","",IF(db[[#This Row],[STN TG]]="LSN",12,""))</f>
        <v/>
      </c>
      <c r="AB2893" s="90" t="str">
        <f>IF(db[[#This Row],[STN TG]]="LSN","PCS","")</f>
        <v/>
      </c>
      <c r="AC2893" s="90">
        <f>db[[#This Row],[QTY B]]*IF(db[[#This Row],[QTY TG]]="",1,db[[#This Row],[QTY TG]])*IF(db[[#This Row],[QTY K]]="",1,db[[#This Row],[QTY K]])</f>
        <v>180</v>
      </c>
      <c r="AD2893" s="90" t="str">
        <f>IF(db[[#This Row],[STN K]]="",IF(db[[#This Row],[STN TG]]="",db[[#This Row],[STN B]],db[[#This Row],[STN TG]]),db[[#This Row],[STN K]])</f>
        <v>PCS</v>
      </c>
      <c r="AE2893" s="90"/>
    </row>
    <row r="2894" spans="1:31" x14ac:dyDescent="0.25">
      <c r="A2894" s="40">
        <f t="shared" si="44"/>
        <v>2893</v>
      </c>
      <c r="B2894" s="75" t="str">
        <f>LOWER(SUBSTITUTE(SUBSTITUTE(SUBSTITUTE(SUBSTITUTE(SUBSTITUTE(SUBSTITUTE(SUBSTITUTE(SUBSTITUTE(db[[#This Row],[NB BM]]," ",),".",""),"-",""),"(",""),")",""),"/",""),"""",""),"+",""))</f>
        <v>pcbd19126</v>
      </c>
      <c r="C2894" s="75" t="str">
        <f>LOWER(SUBSTITUTE(SUBSTITUTE(SUBSTITUTE(SUBSTITUTE(SUBSTITUTE(SUBSTITUTE(SUBSTITUTE(SUBSTITUTE(SUBSTITUTE(db[[#This Row],[NB NOTA]]," ",),".",""),"-",""),"(",""),")",""),",",""),"/",""),"""",""),"+",""))</f>
        <v>tpbdbd19126</v>
      </c>
      <c r="D2894" s="75" t="str">
        <f>LOWER(SUBSTITUTE(SUBSTITUTE(SUBSTITUTE(SUBSTITUTE(SUBSTITUTE(SUBSTITUTE(SUBSTITUTE(SUBSTITUTE(SUBSTITUTE(db[[#This Row],[NB PAJAK]]," ",""),"-",""),"(",""),")",""),".",""),",",""),"/",""),"""",""),"+",""))</f>
        <v/>
      </c>
      <c r="E2894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pcbd19126180pcsuntana</v>
      </c>
      <c r="F2894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tpbdbd19126180pcs</v>
      </c>
      <c r="G2894" s="75" t="str">
        <f>db[[#This Row],[NB NOTA_C]]&amp;LOWER(SUBSTITUTE(SUBSTITUTE(SUBSTITUTE(SUBSTITUTE(SUBSTITUTE(SUBSTITUTE(SUBSTITUTE(SUBSTITUTE(SUBSTITUTE(db[[#This Row],[FAKTUR]]," ",),".",""),"-",""),"(",""),")",""),",",""),"/",""),"""",""),"+",""))</f>
        <v>tpbdbd19126untana</v>
      </c>
      <c r="H2894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tpbdbd19126180pcsuntana</v>
      </c>
      <c r="I2894" s="2" t="s">
        <v>5925</v>
      </c>
      <c r="J2894" s="4" t="s">
        <v>4996</v>
      </c>
      <c r="K2894" s="48"/>
      <c r="L2894" s="2" t="s">
        <v>1336</v>
      </c>
      <c r="M2894" s="76" t="e">
        <f>IF(db[[#This Row],[NB NOTA_C]]="","",COUNTIF([2]!B_MSK[concat],db[[#This Row],[NB NOTA_C]]))</f>
        <v>#REF!</v>
      </c>
      <c r="N2894" s="9" t="s">
        <v>2305</v>
      </c>
      <c r="O2894" s="5" t="s">
        <v>1491</v>
      </c>
      <c r="P2894" s="2" t="s">
        <v>2442</v>
      </c>
      <c r="Q2894" s="75"/>
      <c r="R2894" s="75" t="str">
        <f>IF(db[[#This Row],[QTY/ CTN]]="","",SUBSTITUTE(SUBSTITUTE(SUBSTITUTE(db[[#This Row],[QTY/ CTN]]," ","_",2),"(",""),")","")&amp;"_")</f>
        <v>180 PCS_</v>
      </c>
      <c r="S2894" s="75">
        <f>IF(db[[#This Row],[H_QTY/ CTN]]="","",SEARCH("_",db[[#This Row],[H_QTY/ CTN]]))</f>
        <v>8</v>
      </c>
      <c r="T2894" s="75">
        <f>IF(db[[#This Row],[H_QTY/ CTN]]="","",LEN(db[[#This Row],[H_QTY/ CTN]]))</f>
        <v>8</v>
      </c>
      <c r="U2894" s="77" t="str">
        <f>IF(db[[#This Row],[H_QTY/ CTN]]="","",LEFT(db[[#This Row],[H_QTY/ CTN]],db[[#This Row],[H_1]]-1))</f>
        <v>180 PCS</v>
      </c>
      <c r="V2894" s="77" t="str">
        <f>IF(NOT(db[[#This Row],[H_1]]=db[[#This Row],[H_2]]),MID(db[[#This Row],[H_QTY/ CTN]],db[[#This Row],[H_1]]+1,db[[#This Row],[H_2]]-db[[#This Row],[H_1]]-1),"")</f>
        <v/>
      </c>
      <c r="W2894" s="77" t="str">
        <f>IF(db[[#This Row],[QTY/ CTN B]]="","",LEFT(db[[#This Row],[QTY/ CTN B]],SEARCH(" ",db[[#This Row],[QTY/ CTN B]],1)-1))</f>
        <v>180</v>
      </c>
      <c r="X2894" s="77" t="str">
        <f>IF(db[[#This Row],[QTY/ CTN B]]="","",RIGHT(db[[#This Row],[QTY/ CTN B]],LEN(db[[#This Row],[QTY/ CTN B]])-SEARCH(" ",db[[#This Row],[QTY/ CTN B]],1)))</f>
        <v>PCS</v>
      </c>
      <c r="Y2894" s="77" t="str">
        <f>IF(db[[#This Row],[QTY/ CTN TG]]="",IF(db[[#This Row],[STN TG]]="","",12),LEFT(db[[#This Row],[QTY/ CTN TG]],SEARCH(" ",db[[#This Row],[QTY/ CTN TG]],1)-1))</f>
        <v/>
      </c>
      <c r="Z2894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94" s="77" t="str">
        <f>IF(db[[#This Row],[STN K]]="","",IF(db[[#This Row],[STN TG]]="LSN",12,""))</f>
        <v/>
      </c>
      <c r="AB2894" s="77" t="str">
        <f>IF(db[[#This Row],[STN TG]]="LSN","PCS","")</f>
        <v/>
      </c>
      <c r="AC2894" s="77">
        <f>db[[#This Row],[QTY B]]*IF(db[[#This Row],[QTY TG]]="",1,db[[#This Row],[QTY TG]])*IF(db[[#This Row],[QTY K]]="",1,db[[#This Row],[QTY K]])</f>
        <v>180</v>
      </c>
      <c r="AD2894" s="77" t="str">
        <f>IF(db[[#This Row],[STN K]]="",IF(db[[#This Row],[STN TG]]="",db[[#This Row],[STN B]],db[[#This Row],[STN TG]]),db[[#This Row],[STN K]])</f>
        <v>PCS</v>
      </c>
      <c r="AE2894" s="40"/>
    </row>
    <row r="2895" spans="1:31" x14ac:dyDescent="0.25">
      <c r="A2895" s="90">
        <f t="shared" si="44"/>
        <v>2894</v>
      </c>
      <c r="B2895" s="91" t="str">
        <f>LOWER(SUBSTITUTE(SUBSTITUTE(SUBSTITUTE(SUBSTITUTE(SUBSTITUTE(SUBSTITUTE(SUBSTITUTE(SUBSTITUTE(db[[#This Row],[NB BM]]," ",),".",""),"-",""),"(",""),")",""),"/",""),"""",""),"+",""))</f>
        <v>pcbd180un2</v>
      </c>
      <c r="C2895" s="91" t="str">
        <f>LOWER(SUBSTITUTE(SUBSTITUTE(SUBSTITUTE(SUBSTITUTE(SUBSTITUTE(SUBSTITUTE(SUBSTITUTE(SUBSTITUTE(SUBSTITUTE(db[[#This Row],[NB NOTA]]," ",),".",""),"-",""),"(",""),")",""),",",""),"/",""),"""",""),"+",""))</f>
        <v>tpbdbd180un2</v>
      </c>
      <c r="D2895" s="91" t="str">
        <f>LOWER(SUBSTITUTE(SUBSTITUTE(SUBSTITUTE(SUBSTITUTE(SUBSTITUTE(SUBSTITUTE(SUBSTITUTE(SUBSTITUTE(SUBSTITUTE(db[[#This Row],[NB PAJAK]]," ",""),"-",""),"(",""),")",""),".",""),",",""),"/",""),"""",""),"+",""))</f>
        <v/>
      </c>
      <c r="E2895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pcbd180un2180pcsuntana</v>
      </c>
      <c r="F2895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tpbdbd180un2180pcs</v>
      </c>
      <c r="G2895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tpbdbd180un2untana</v>
      </c>
      <c r="H2895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tpbdbd180un2180pcsuntana</v>
      </c>
      <c r="I2895" s="60" t="s">
        <v>5928</v>
      </c>
      <c r="J2895" s="60" t="s">
        <v>5596</v>
      </c>
      <c r="K2895" s="61"/>
      <c r="L2895" s="60" t="s">
        <v>1336</v>
      </c>
      <c r="M2895" s="92" t="e">
        <f>IF(db[[#This Row],[NB NOTA_C]]="","",COUNTIF([2]!B_MSK[concat],db[[#This Row],[NB NOTA_C]]))</f>
        <v>#REF!</v>
      </c>
      <c r="N2895" s="93" t="s">
        <v>2305</v>
      </c>
      <c r="O2895" s="91" t="s">
        <v>1491</v>
      </c>
      <c r="P2895" s="60" t="s">
        <v>2442</v>
      </c>
      <c r="Q2895" s="91"/>
      <c r="R2895" s="91" t="str">
        <f>IF(db[[#This Row],[QTY/ CTN]]="","",SUBSTITUTE(SUBSTITUTE(SUBSTITUTE(db[[#This Row],[QTY/ CTN]]," ","_",2),"(",""),")","")&amp;"_")</f>
        <v>180 PCS_</v>
      </c>
      <c r="S2895" s="91">
        <f>IF(db[[#This Row],[H_QTY/ CTN]]="","",SEARCH("_",db[[#This Row],[H_QTY/ CTN]]))</f>
        <v>8</v>
      </c>
      <c r="T2895" s="91">
        <f>IF(db[[#This Row],[H_QTY/ CTN]]="","",LEN(db[[#This Row],[H_QTY/ CTN]]))</f>
        <v>8</v>
      </c>
      <c r="U2895" s="90" t="str">
        <f>IF(db[[#This Row],[H_QTY/ CTN]]="","",LEFT(db[[#This Row],[H_QTY/ CTN]],db[[#This Row],[H_1]]-1))</f>
        <v>180 PCS</v>
      </c>
      <c r="V2895" s="90" t="str">
        <f>IF(NOT(db[[#This Row],[H_1]]=db[[#This Row],[H_2]]),MID(db[[#This Row],[H_QTY/ CTN]],db[[#This Row],[H_1]]+1,db[[#This Row],[H_2]]-db[[#This Row],[H_1]]-1),"")</f>
        <v/>
      </c>
      <c r="W2895" s="90" t="str">
        <f>IF(db[[#This Row],[QTY/ CTN B]]="","",LEFT(db[[#This Row],[QTY/ CTN B]],SEARCH(" ",db[[#This Row],[QTY/ CTN B]],1)-1))</f>
        <v>180</v>
      </c>
      <c r="X2895" s="90" t="str">
        <f>IF(db[[#This Row],[QTY/ CTN B]]="","",RIGHT(db[[#This Row],[QTY/ CTN B]],LEN(db[[#This Row],[QTY/ CTN B]])-SEARCH(" ",db[[#This Row],[QTY/ CTN B]],1)))</f>
        <v>PCS</v>
      </c>
      <c r="Y2895" s="90" t="str">
        <f>IF(db[[#This Row],[QTY/ CTN TG]]="",IF(db[[#This Row],[STN TG]]="","",12),LEFT(db[[#This Row],[QTY/ CTN TG]],SEARCH(" ",db[[#This Row],[QTY/ CTN TG]],1)-1))</f>
        <v/>
      </c>
      <c r="Z2895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95" s="90" t="str">
        <f>IF(db[[#This Row],[STN K]]="","",IF(db[[#This Row],[STN TG]]="LSN",12,""))</f>
        <v/>
      </c>
      <c r="AB2895" s="90" t="str">
        <f>IF(db[[#This Row],[STN TG]]="LSN","PCS","")</f>
        <v/>
      </c>
      <c r="AC2895" s="90">
        <f>db[[#This Row],[QTY B]]*IF(db[[#This Row],[QTY TG]]="",1,db[[#This Row],[QTY TG]])*IF(db[[#This Row],[QTY K]]="",1,db[[#This Row],[QTY K]])</f>
        <v>180</v>
      </c>
      <c r="AD2895" s="90" t="str">
        <f>IF(db[[#This Row],[STN K]]="",IF(db[[#This Row],[STN TG]]="",db[[#This Row],[STN B]],db[[#This Row],[STN TG]]),db[[#This Row],[STN K]])</f>
        <v>PCS</v>
      </c>
      <c r="AE2895" s="90"/>
    </row>
    <row r="2896" spans="1:31" x14ac:dyDescent="0.25">
      <c r="A2896" s="90">
        <f t="shared" si="44"/>
        <v>2895</v>
      </c>
      <c r="B2896" s="91" t="str">
        <f>LOWER(SUBSTITUTE(SUBSTITUTE(SUBSTITUTE(SUBSTITUTE(SUBSTITUTE(SUBSTITUTE(SUBSTITUTE(SUBSTITUTE(db[[#This Row],[NB BM]]," ",),".",""),"-",""),"(",""),")",""),"/",""),"""",""),"+",""))</f>
        <v>pcbd191un</v>
      </c>
      <c r="C2896" s="91" t="str">
        <f>LOWER(SUBSTITUTE(SUBSTITUTE(SUBSTITUTE(SUBSTITUTE(SUBSTITUTE(SUBSTITUTE(SUBSTITUTE(SUBSTITUTE(SUBSTITUTE(db[[#This Row],[NB NOTA]]," ",),".",""),"-",""),"(",""),")",""),",",""),"/",""),"""",""),"+",""))</f>
        <v>tpbdbd191un</v>
      </c>
      <c r="D2896" s="91" t="str">
        <f>LOWER(SUBSTITUTE(SUBSTITUTE(SUBSTITUTE(SUBSTITUTE(SUBSTITUTE(SUBSTITUTE(SUBSTITUTE(SUBSTITUTE(SUBSTITUTE(db[[#This Row],[NB PAJAK]]," ",""),"-",""),"(",""),")",""),".",""),",",""),"/",""),"""",""),"+",""))</f>
        <v/>
      </c>
      <c r="E2896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pcbd191un180pcsuntana</v>
      </c>
      <c r="F2896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tpbdbd191un180pcs</v>
      </c>
      <c r="G2896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tpbdbd191ununtana</v>
      </c>
      <c r="H2896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tpbdbd191un180pcsuntana</v>
      </c>
      <c r="I2896" s="60" t="s">
        <v>5929</v>
      </c>
      <c r="J2896" s="60" t="s">
        <v>5598</v>
      </c>
      <c r="K2896" s="61"/>
      <c r="L2896" s="60" t="s">
        <v>1336</v>
      </c>
      <c r="M2896" s="92" t="e">
        <f>IF(db[[#This Row],[NB NOTA_C]]="","",COUNTIF([2]!B_MSK[concat],db[[#This Row],[NB NOTA_C]]))</f>
        <v>#REF!</v>
      </c>
      <c r="N2896" s="93" t="s">
        <v>2305</v>
      </c>
      <c r="O2896" s="91" t="s">
        <v>1491</v>
      </c>
      <c r="P2896" s="60" t="s">
        <v>2442</v>
      </c>
      <c r="Q2896" s="91"/>
      <c r="R2896" s="91" t="str">
        <f>IF(db[[#This Row],[QTY/ CTN]]="","",SUBSTITUTE(SUBSTITUTE(SUBSTITUTE(db[[#This Row],[QTY/ CTN]]," ","_",2),"(",""),")","")&amp;"_")</f>
        <v>180 PCS_</v>
      </c>
      <c r="S2896" s="91">
        <f>IF(db[[#This Row],[H_QTY/ CTN]]="","",SEARCH("_",db[[#This Row],[H_QTY/ CTN]]))</f>
        <v>8</v>
      </c>
      <c r="T2896" s="91">
        <f>IF(db[[#This Row],[H_QTY/ CTN]]="","",LEN(db[[#This Row],[H_QTY/ CTN]]))</f>
        <v>8</v>
      </c>
      <c r="U2896" s="90" t="str">
        <f>IF(db[[#This Row],[H_QTY/ CTN]]="","",LEFT(db[[#This Row],[H_QTY/ CTN]],db[[#This Row],[H_1]]-1))</f>
        <v>180 PCS</v>
      </c>
      <c r="V2896" s="90" t="str">
        <f>IF(NOT(db[[#This Row],[H_1]]=db[[#This Row],[H_2]]),MID(db[[#This Row],[H_QTY/ CTN]],db[[#This Row],[H_1]]+1,db[[#This Row],[H_2]]-db[[#This Row],[H_1]]-1),"")</f>
        <v/>
      </c>
      <c r="W2896" s="90" t="str">
        <f>IF(db[[#This Row],[QTY/ CTN B]]="","",LEFT(db[[#This Row],[QTY/ CTN B]],SEARCH(" ",db[[#This Row],[QTY/ CTN B]],1)-1))</f>
        <v>180</v>
      </c>
      <c r="X2896" s="90" t="str">
        <f>IF(db[[#This Row],[QTY/ CTN B]]="","",RIGHT(db[[#This Row],[QTY/ CTN B]],LEN(db[[#This Row],[QTY/ CTN B]])-SEARCH(" ",db[[#This Row],[QTY/ CTN B]],1)))</f>
        <v>PCS</v>
      </c>
      <c r="Y2896" s="90" t="str">
        <f>IF(db[[#This Row],[QTY/ CTN TG]]="",IF(db[[#This Row],[STN TG]]="","",12),LEFT(db[[#This Row],[QTY/ CTN TG]],SEARCH(" ",db[[#This Row],[QTY/ CTN TG]],1)-1))</f>
        <v/>
      </c>
      <c r="Z2896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96" s="90" t="str">
        <f>IF(db[[#This Row],[STN K]]="","",IF(db[[#This Row],[STN TG]]="LSN",12,""))</f>
        <v/>
      </c>
      <c r="AB2896" s="90" t="str">
        <f>IF(db[[#This Row],[STN TG]]="LSN","PCS","")</f>
        <v/>
      </c>
      <c r="AC2896" s="90">
        <f>db[[#This Row],[QTY B]]*IF(db[[#This Row],[QTY TG]]="",1,db[[#This Row],[QTY TG]])*IF(db[[#This Row],[QTY K]]="",1,db[[#This Row],[QTY K]])</f>
        <v>180</v>
      </c>
      <c r="AD2896" s="90" t="str">
        <f>IF(db[[#This Row],[STN K]]="",IF(db[[#This Row],[STN TG]]="",db[[#This Row],[STN B]],db[[#This Row],[STN TG]]),db[[#This Row],[STN K]])</f>
        <v>PCS</v>
      </c>
      <c r="AE2896" s="90"/>
    </row>
    <row r="2897" spans="1:31" x14ac:dyDescent="0.25">
      <c r="A2897" s="90">
        <f t="shared" si="44"/>
        <v>2896</v>
      </c>
      <c r="B2897" s="91" t="str">
        <f>LOWER(SUBSTITUTE(SUBSTITUTE(SUBSTITUTE(SUBSTITUTE(SUBSTITUTE(SUBSTITUTE(SUBSTITUTE(SUBSTITUTE(db[[#This Row],[NB BM]]," ",),".",""),"-",""),"(",""),")",""),"/",""),"""",""),"+",""))</f>
        <v>pcbd194un</v>
      </c>
      <c r="C2897" s="91" t="str">
        <f>LOWER(SUBSTITUTE(SUBSTITUTE(SUBSTITUTE(SUBSTITUTE(SUBSTITUTE(SUBSTITUTE(SUBSTITUTE(SUBSTITUTE(SUBSTITUTE(db[[#This Row],[NB NOTA]]," ",),".",""),"-",""),"(",""),")",""),",",""),"/",""),"""",""),"+",""))</f>
        <v>tpbdbd194un</v>
      </c>
      <c r="D2897" s="91" t="str">
        <f>LOWER(SUBSTITUTE(SUBSTITUTE(SUBSTITUTE(SUBSTITUTE(SUBSTITUTE(SUBSTITUTE(SUBSTITUTE(SUBSTITUTE(SUBSTITUTE(db[[#This Row],[NB PAJAK]]," ",""),"-",""),"(",""),")",""),".",""),",",""),"/",""),"""",""),"+",""))</f>
        <v/>
      </c>
      <c r="E2897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pcbd194un180pcsuntana</v>
      </c>
      <c r="F2897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tpbdbd194un180pcs</v>
      </c>
      <c r="G2897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tpbdbd194ununtana</v>
      </c>
      <c r="H2897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tpbdbd194un180pcsuntana</v>
      </c>
      <c r="I2897" s="60" t="s">
        <v>5930</v>
      </c>
      <c r="J2897" s="60" t="s">
        <v>5599</v>
      </c>
      <c r="K2897" s="61"/>
      <c r="L2897" s="60" t="s">
        <v>1336</v>
      </c>
      <c r="M2897" s="92" t="e">
        <f>IF(db[[#This Row],[NB NOTA_C]]="","",COUNTIF([2]!B_MSK[concat],db[[#This Row],[NB NOTA_C]]))</f>
        <v>#REF!</v>
      </c>
      <c r="N2897" s="93" t="s">
        <v>2305</v>
      </c>
      <c r="O2897" s="91" t="s">
        <v>1491</v>
      </c>
      <c r="P2897" s="60" t="s">
        <v>2442</v>
      </c>
      <c r="Q2897" s="91"/>
      <c r="R2897" s="91" t="str">
        <f>IF(db[[#This Row],[QTY/ CTN]]="","",SUBSTITUTE(SUBSTITUTE(SUBSTITUTE(db[[#This Row],[QTY/ CTN]]," ","_",2),"(",""),")","")&amp;"_")</f>
        <v>180 PCS_</v>
      </c>
      <c r="S2897" s="91">
        <f>IF(db[[#This Row],[H_QTY/ CTN]]="","",SEARCH("_",db[[#This Row],[H_QTY/ CTN]]))</f>
        <v>8</v>
      </c>
      <c r="T2897" s="91">
        <f>IF(db[[#This Row],[H_QTY/ CTN]]="","",LEN(db[[#This Row],[H_QTY/ CTN]]))</f>
        <v>8</v>
      </c>
      <c r="U2897" s="90" t="str">
        <f>IF(db[[#This Row],[H_QTY/ CTN]]="","",LEFT(db[[#This Row],[H_QTY/ CTN]],db[[#This Row],[H_1]]-1))</f>
        <v>180 PCS</v>
      </c>
      <c r="V2897" s="90" t="str">
        <f>IF(NOT(db[[#This Row],[H_1]]=db[[#This Row],[H_2]]),MID(db[[#This Row],[H_QTY/ CTN]],db[[#This Row],[H_1]]+1,db[[#This Row],[H_2]]-db[[#This Row],[H_1]]-1),"")</f>
        <v/>
      </c>
      <c r="W2897" s="90" t="str">
        <f>IF(db[[#This Row],[QTY/ CTN B]]="","",LEFT(db[[#This Row],[QTY/ CTN B]],SEARCH(" ",db[[#This Row],[QTY/ CTN B]],1)-1))</f>
        <v>180</v>
      </c>
      <c r="X2897" s="90" t="str">
        <f>IF(db[[#This Row],[QTY/ CTN B]]="","",RIGHT(db[[#This Row],[QTY/ CTN B]],LEN(db[[#This Row],[QTY/ CTN B]])-SEARCH(" ",db[[#This Row],[QTY/ CTN B]],1)))</f>
        <v>PCS</v>
      </c>
      <c r="Y2897" s="90" t="str">
        <f>IF(db[[#This Row],[QTY/ CTN TG]]="",IF(db[[#This Row],[STN TG]]="","",12),LEFT(db[[#This Row],[QTY/ CTN TG]],SEARCH(" ",db[[#This Row],[QTY/ CTN TG]],1)-1))</f>
        <v/>
      </c>
      <c r="Z2897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97" s="90" t="str">
        <f>IF(db[[#This Row],[STN K]]="","",IF(db[[#This Row],[STN TG]]="LSN",12,""))</f>
        <v/>
      </c>
      <c r="AB2897" s="90" t="str">
        <f>IF(db[[#This Row],[STN TG]]="LSN","PCS","")</f>
        <v/>
      </c>
      <c r="AC2897" s="90">
        <f>db[[#This Row],[QTY B]]*IF(db[[#This Row],[QTY TG]]="",1,db[[#This Row],[QTY TG]])*IF(db[[#This Row],[QTY K]]="",1,db[[#This Row],[QTY K]])</f>
        <v>180</v>
      </c>
      <c r="AD2897" s="90" t="str">
        <f>IF(db[[#This Row],[STN K]]="",IF(db[[#This Row],[STN TG]]="",db[[#This Row],[STN B]],db[[#This Row],[STN TG]]),db[[#This Row],[STN K]])</f>
        <v>PCS</v>
      </c>
      <c r="AE2897" s="90"/>
    </row>
    <row r="2898" spans="1:31" x14ac:dyDescent="0.25">
      <c r="A2898" s="40">
        <f t="shared" si="44"/>
        <v>2897</v>
      </c>
      <c r="B2898" s="5" t="str">
        <f>LOWER(SUBSTITUTE(SUBSTITUTE(SUBSTITUTE(SUBSTITUTE(SUBSTITUTE(SUBSTITUTE(SUBSTITUTE(SUBSTITUTE(db[[#This Row],[NB BM]]," ",),".",""),"-",""),"(",""),")",""),"/",""),"""",""),"+",""))</f>
        <v>pcbdxlg931</v>
      </c>
      <c r="C2898" s="5" t="str">
        <f>LOWER(SUBSTITUTE(SUBSTITUTE(SUBSTITUTE(SUBSTITUTE(SUBSTITUTE(SUBSTITUTE(SUBSTITUTE(SUBSTITUTE(SUBSTITUTE(db[[#This Row],[NB NOTA]]," ",),".",""),"-",""),"(",""),")",""),",",""),"/",""),"""",""),"+",""))</f>
        <v>tpbdbd931</v>
      </c>
      <c r="D2898" s="5" t="str">
        <f>LOWER(SUBSTITUTE(SUBSTITUTE(SUBSTITUTE(SUBSTITUTE(SUBSTITUTE(SUBSTITUTE(SUBSTITUTE(SUBSTITUTE(SUBSTITUTE(db[[#This Row],[NB PAJAK]]," ",""),"-",""),"(",""),")",""),".",""),",",""),"/",""),"""",""),"+",""))</f>
        <v/>
      </c>
      <c r="E289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pcbdxlg931180pcsuntana</v>
      </c>
      <c r="F289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tpbdbd931180pcs</v>
      </c>
      <c r="G2898" s="5" t="str">
        <f>db[[#This Row],[NB NOTA_C]]&amp;LOWER(SUBSTITUTE(SUBSTITUTE(SUBSTITUTE(SUBSTITUTE(SUBSTITUTE(SUBSTITUTE(SUBSTITUTE(SUBSTITUTE(SUBSTITUTE(db[[#This Row],[FAKTUR]]," ",),".",""),"-",""),"(",""),")",""),",",""),"/",""),"""",""),"+",""))</f>
        <v>tpbdbd931untana</v>
      </c>
      <c r="H289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tpbdbd931180pcsuntana</v>
      </c>
      <c r="I2898" s="2" t="s">
        <v>5931</v>
      </c>
      <c r="J2898" s="2" t="s">
        <v>4086</v>
      </c>
      <c r="K2898" s="14"/>
      <c r="L2898" s="2" t="s">
        <v>1336</v>
      </c>
      <c r="M2898" s="33" t="e">
        <f>IF(db[[#This Row],[NB NOTA_C]]="","",COUNTIF([2]!B_MSK[concat],db[[#This Row],[NB NOTA_C]]))</f>
        <v>#REF!</v>
      </c>
      <c r="N2898" s="9" t="s">
        <v>2305</v>
      </c>
      <c r="O2898" s="5" t="s">
        <v>1491</v>
      </c>
      <c r="P2898" s="2" t="s">
        <v>2442</v>
      </c>
      <c r="Q2898" s="5"/>
      <c r="R2898" s="5" t="str">
        <f>IF(db[[#This Row],[QTY/ CTN]]="","",SUBSTITUTE(SUBSTITUTE(SUBSTITUTE(db[[#This Row],[QTY/ CTN]]," ","_",2),"(",""),")","")&amp;"_")</f>
        <v>180 PCS_</v>
      </c>
      <c r="S2898" s="5">
        <f>IF(db[[#This Row],[H_QTY/ CTN]]="","",SEARCH("_",db[[#This Row],[H_QTY/ CTN]]))</f>
        <v>8</v>
      </c>
      <c r="T2898" s="5">
        <f>IF(db[[#This Row],[H_QTY/ CTN]]="","",LEN(db[[#This Row],[H_QTY/ CTN]]))</f>
        <v>8</v>
      </c>
      <c r="U2898" s="40" t="str">
        <f>IF(db[[#This Row],[H_QTY/ CTN]]="","",LEFT(db[[#This Row],[H_QTY/ CTN]],db[[#This Row],[H_1]]-1))</f>
        <v>180 PCS</v>
      </c>
      <c r="V2898" s="40" t="str">
        <f>IF(NOT(db[[#This Row],[H_1]]=db[[#This Row],[H_2]]),MID(db[[#This Row],[H_QTY/ CTN]],db[[#This Row],[H_1]]+1,db[[#This Row],[H_2]]-db[[#This Row],[H_1]]-1),"")</f>
        <v/>
      </c>
      <c r="W2898" s="40" t="str">
        <f>IF(db[[#This Row],[QTY/ CTN B]]="","",LEFT(db[[#This Row],[QTY/ CTN B]],SEARCH(" ",db[[#This Row],[QTY/ CTN B]],1)-1))</f>
        <v>180</v>
      </c>
      <c r="X2898" s="40" t="str">
        <f>IF(db[[#This Row],[QTY/ CTN B]]="","",RIGHT(db[[#This Row],[QTY/ CTN B]],LEN(db[[#This Row],[QTY/ CTN B]])-SEARCH(" ",db[[#This Row],[QTY/ CTN B]],1)))</f>
        <v>PCS</v>
      </c>
      <c r="Y2898" s="40" t="str">
        <f>IF(db[[#This Row],[QTY/ CTN TG]]="",IF(db[[#This Row],[STN TG]]="","",12),LEFT(db[[#This Row],[QTY/ CTN TG]],SEARCH(" ",db[[#This Row],[QTY/ CTN TG]],1)-1))</f>
        <v/>
      </c>
      <c r="Z28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98" s="40" t="str">
        <f>IF(db[[#This Row],[STN K]]="","",IF(db[[#This Row],[STN TG]]="LSN",12,""))</f>
        <v/>
      </c>
      <c r="AB2898" s="40" t="str">
        <f>IF(db[[#This Row],[STN TG]]="LSN","PCS","")</f>
        <v/>
      </c>
      <c r="AC2898" s="40">
        <f>db[[#This Row],[QTY B]]*IF(db[[#This Row],[QTY TG]]="",1,db[[#This Row],[QTY TG]])*IF(db[[#This Row],[QTY K]]="",1,db[[#This Row],[QTY K]])</f>
        <v>180</v>
      </c>
      <c r="AD2898" s="40" t="str">
        <f>IF(db[[#This Row],[STN K]]="",IF(db[[#This Row],[STN TG]]="",db[[#This Row],[STN B]],db[[#This Row],[STN TG]]),db[[#This Row],[STN K]])</f>
        <v>PCS</v>
      </c>
      <c r="AE2898" s="40"/>
    </row>
    <row r="2899" spans="1:31" x14ac:dyDescent="0.25">
      <c r="A2899" s="90">
        <f t="shared" si="44"/>
        <v>2898</v>
      </c>
      <c r="B2899" s="91" t="str">
        <f>LOWER(SUBSTITUTE(SUBSTITUTE(SUBSTITUTE(SUBSTITUTE(SUBSTITUTE(SUBSTITUTE(SUBSTITUTE(SUBSTITUTE(db[[#This Row],[NB BM]]," ",),".",""),"-",""),"(",""),")",""),"/",""),"""",""),"+",""))</f>
        <v>pcxlgbd806</v>
      </c>
      <c r="C2899" s="91" t="str">
        <f>LOWER(SUBSTITUTE(SUBSTITUTE(SUBSTITUTE(SUBSTITUTE(SUBSTITUTE(SUBSTITUTE(SUBSTITUTE(SUBSTITUTE(SUBSTITUTE(db[[#This Row],[NB NOTA]]," ",),".",""),"-",""),"(",""),")",""),",",""),"/",""),"""",""),"+",""))</f>
        <v>tpbdxlg806</v>
      </c>
      <c r="D2899" s="91" t="str">
        <f>LOWER(SUBSTITUTE(SUBSTITUTE(SUBSTITUTE(SUBSTITUTE(SUBSTITUTE(SUBSTITUTE(SUBSTITUTE(SUBSTITUTE(SUBSTITUTE(db[[#This Row],[NB PAJAK]]," ",""),"-",""),"(",""),")",""),".",""),",",""),"/",""),"""",""),"+",""))</f>
        <v/>
      </c>
      <c r="E2899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pcxlgbd806180pcsuntana</v>
      </c>
      <c r="F2899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tpbdxlg806180pcs</v>
      </c>
      <c r="G2899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tpbdxlg806untana</v>
      </c>
      <c r="H2899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tpbdxlg806180pcsuntana</v>
      </c>
      <c r="I2899" s="60" t="s">
        <v>5932</v>
      </c>
      <c r="J2899" s="60" t="s">
        <v>5629</v>
      </c>
      <c r="K2899" s="61"/>
      <c r="L2899" s="60" t="s">
        <v>1336</v>
      </c>
      <c r="M2899" s="92" t="e">
        <f>IF(db[[#This Row],[NB NOTA_C]]="","",COUNTIF([2]!B_MSK[concat],db[[#This Row],[NB NOTA_C]]))</f>
        <v>#REF!</v>
      </c>
      <c r="N2899" s="93" t="s">
        <v>1352</v>
      </c>
      <c r="O2899" s="91" t="s">
        <v>1491</v>
      </c>
      <c r="P2899" s="60" t="s">
        <v>2442</v>
      </c>
      <c r="Q2899" s="91"/>
      <c r="R2899" s="91" t="str">
        <f>IF(db[[#This Row],[QTY/ CTN]]="","",SUBSTITUTE(SUBSTITUTE(SUBSTITUTE(db[[#This Row],[QTY/ CTN]]," ","_",2),"(",""),")","")&amp;"_")</f>
        <v>180 PCS_</v>
      </c>
      <c r="S2899" s="91">
        <f>IF(db[[#This Row],[H_QTY/ CTN]]="","",SEARCH("_",db[[#This Row],[H_QTY/ CTN]]))</f>
        <v>8</v>
      </c>
      <c r="T2899" s="91">
        <f>IF(db[[#This Row],[H_QTY/ CTN]]="","",LEN(db[[#This Row],[H_QTY/ CTN]]))</f>
        <v>8</v>
      </c>
      <c r="U2899" s="90" t="str">
        <f>IF(db[[#This Row],[H_QTY/ CTN]]="","",LEFT(db[[#This Row],[H_QTY/ CTN]],db[[#This Row],[H_1]]-1))</f>
        <v>180 PCS</v>
      </c>
      <c r="V2899" s="90" t="str">
        <f>IF(NOT(db[[#This Row],[H_1]]=db[[#This Row],[H_2]]),MID(db[[#This Row],[H_QTY/ CTN]],db[[#This Row],[H_1]]+1,db[[#This Row],[H_2]]-db[[#This Row],[H_1]]-1),"")</f>
        <v/>
      </c>
      <c r="W2899" s="90" t="str">
        <f>IF(db[[#This Row],[QTY/ CTN B]]="","",LEFT(db[[#This Row],[QTY/ CTN B]],SEARCH(" ",db[[#This Row],[QTY/ CTN B]],1)-1))</f>
        <v>180</v>
      </c>
      <c r="X2899" s="90" t="str">
        <f>IF(db[[#This Row],[QTY/ CTN B]]="","",RIGHT(db[[#This Row],[QTY/ CTN B]],LEN(db[[#This Row],[QTY/ CTN B]])-SEARCH(" ",db[[#This Row],[QTY/ CTN B]],1)))</f>
        <v>PCS</v>
      </c>
      <c r="Y2899" s="90" t="str">
        <f>IF(db[[#This Row],[QTY/ CTN TG]]="",IF(db[[#This Row],[STN TG]]="","",12),LEFT(db[[#This Row],[QTY/ CTN TG]],SEARCH(" ",db[[#This Row],[QTY/ CTN TG]],1)-1))</f>
        <v/>
      </c>
      <c r="Z2899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899" s="90" t="str">
        <f>IF(db[[#This Row],[STN K]]="","",IF(db[[#This Row],[STN TG]]="LSN",12,""))</f>
        <v/>
      </c>
      <c r="AB2899" s="90" t="str">
        <f>IF(db[[#This Row],[STN TG]]="LSN","PCS","")</f>
        <v/>
      </c>
      <c r="AC2899" s="90">
        <f>db[[#This Row],[QTY B]]*IF(db[[#This Row],[QTY TG]]="",1,db[[#This Row],[QTY TG]])*IF(db[[#This Row],[QTY K]]="",1,db[[#This Row],[QTY K]])</f>
        <v>180</v>
      </c>
      <c r="AD2899" s="90" t="str">
        <f>IF(db[[#This Row],[STN K]]="",IF(db[[#This Row],[STN TG]]="",db[[#This Row],[STN B]],db[[#This Row],[STN TG]]),db[[#This Row],[STN K]])</f>
        <v>PCS</v>
      </c>
      <c r="AE2899" s="90"/>
    </row>
    <row r="2900" spans="1:31" x14ac:dyDescent="0.25">
      <c r="A2900" s="90">
        <f t="shared" si="44"/>
        <v>2899</v>
      </c>
      <c r="B2900" s="91" t="str">
        <f>LOWER(SUBSTITUTE(SUBSTITUTE(SUBSTITUTE(SUBSTITUTE(SUBSTITUTE(SUBSTITUTE(SUBSTITUTE(SUBSTITUTE(db[[#This Row],[NB BM]]," ",),".",""),"-",""),"(",""),")",""),"/",""),"""",""),"+",""))</f>
        <v>pcxlgbd838</v>
      </c>
      <c r="C2900" s="91" t="str">
        <f>LOWER(SUBSTITUTE(SUBSTITUTE(SUBSTITUTE(SUBSTITUTE(SUBSTITUTE(SUBSTITUTE(SUBSTITUTE(SUBSTITUTE(SUBSTITUTE(db[[#This Row],[NB NOTA]]," ",),".",""),"-",""),"(",""),")",""),",",""),"/",""),"""",""),"+",""))</f>
        <v>tpbdxlg838</v>
      </c>
      <c r="D2900" s="91" t="str">
        <f>LOWER(SUBSTITUTE(SUBSTITUTE(SUBSTITUTE(SUBSTITUTE(SUBSTITUTE(SUBSTITUTE(SUBSTITUTE(SUBSTITUTE(SUBSTITUTE(db[[#This Row],[NB PAJAK]]," ",""),"-",""),"(",""),")",""),".",""),",",""),"/",""),"""",""),"+",""))</f>
        <v/>
      </c>
      <c r="E2900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pcxlgbd838180pcsuntana</v>
      </c>
      <c r="F2900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tpbdxlg838180pcs</v>
      </c>
      <c r="G2900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tpbdxlg838untana</v>
      </c>
      <c r="H2900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tpbdxlg838180pcsuntana</v>
      </c>
      <c r="I2900" s="60" t="s">
        <v>5933</v>
      </c>
      <c r="J2900" s="60" t="s">
        <v>5630</v>
      </c>
      <c r="K2900" s="61"/>
      <c r="L2900" s="60" t="s">
        <v>1336</v>
      </c>
      <c r="M2900" s="92" t="e">
        <f>IF(db[[#This Row],[NB NOTA_C]]="","",COUNTIF([2]!B_MSK[concat],db[[#This Row],[NB NOTA_C]]))</f>
        <v>#REF!</v>
      </c>
      <c r="N2900" s="93" t="s">
        <v>1352</v>
      </c>
      <c r="O2900" s="91" t="s">
        <v>1491</v>
      </c>
      <c r="P2900" s="60" t="s">
        <v>2442</v>
      </c>
      <c r="Q2900" s="91"/>
      <c r="R2900" s="91" t="str">
        <f>IF(db[[#This Row],[QTY/ CTN]]="","",SUBSTITUTE(SUBSTITUTE(SUBSTITUTE(db[[#This Row],[QTY/ CTN]]," ","_",2),"(",""),")","")&amp;"_")</f>
        <v>180 PCS_</v>
      </c>
      <c r="S2900" s="91">
        <f>IF(db[[#This Row],[H_QTY/ CTN]]="","",SEARCH("_",db[[#This Row],[H_QTY/ CTN]]))</f>
        <v>8</v>
      </c>
      <c r="T2900" s="91">
        <f>IF(db[[#This Row],[H_QTY/ CTN]]="","",LEN(db[[#This Row],[H_QTY/ CTN]]))</f>
        <v>8</v>
      </c>
      <c r="U2900" s="90" t="str">
        <f>IF(db[[#This Row],[H_QTY/ CTN]]="","",LEFT(db[[#This Row],[H_QTY/ CTN]],db[[#This Row],[H_1]]-1))</f>
        <v>180 PCS</v>
      </c>
      <c r="V2900" s="90" t="str">
        <f>IF(NOT(db[[#This Row],[H_1]]=db[[#This Row],[H_2]]),MID(db[[#This Row],[H_QTY/ CTN]],db[[#This Row],[H_1]]+1,db[[#This Row],[H_2]]-db[[#This Row],[H_1]]-1),"")</f>
        <v/>
      </c>
      <c r="W2900" s="90" t="str">
        <f>IF(db[[#This Row],[QTY/ CTN B]]="","",LEFT(db[[#This Row],[QTY/ CTN B]],SEARCH(" ",db[[#This Row],[QTY/ CTN B]],1)-1))</f>
        <v>180</v>
      </c>
      <c r="X2900" s="90" t="str">
        <f>IF(db[[#This Row],[QTY/ CTN B]]="","",RIGHT(db[[#This Row],[QTY/ CTN B]],LEN(db[[#This Row],[QTY/ CTN B]])-SEARCH(" ",db[[#This Row],[QTY/ CTN B]],1)))</f>
        <v>PCS</v>
      </c>
      <c r="Y2900" s="90" t="str">
        <f>IF(db[[#This Row],[QTY/ CTN TG]]="",IF(db[[#This Row],[STN TG]]="","",12),LEFT(db[[#This Row],[QTY/ CTN TG]],SEARCH(" ",db[[#This Row],[QTY/ CTN TG]],1)-1))</f>
        <v/>
      </c>
      <c r="Z2900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00" s="90" t="str">
        <f>IF(db[[#This Row],[STN K]]="","",IF(db[[#This Row],[STN TG]]="LSN",12,""))</f>
        <v/>
      </c>
      <c r="AB2900" s="90" t="str">
        <f>IF(db[[#This Row],[STN TG]]="LSN","PCS","")</f>
        <v/>
      </c>
      <c r="AC2900" s="90">
        <f>db[[#This Row],[QTY B]]*IF(db[[#This Row],[QTY TG]]="",1,db[[#This Row],[QTY TG]])*IF(db[[#This Row],[QTY K]]="",1,db[[#This Row],[QTY K]])</f>
        <v>180</v>
      </c>
      <c r="AD2900" s="90" t="str">
        <f>IF(db[[#This Row],[STN K]]="",IF(db[[#This Row],[STN TG]]="",db[[#This Row],[STN B]],db[[#This Row],[STN TG]]),db[[#This Row],[STN K]])</f>
        <v>PCS</v>
      </c>
      <c r="AE2900" s="90"/>
    </row>
    <row r="2901" spans="1:31" x14ac:dyDescent="0.25">
      <c r="A2901" s="90">
        <f t="shared" si="44"/>
        <v>2900</v>
      </c>
      <c r="B2901" s="91" t="str">
        <f>LOWER(SUBSTITUTE(SUBSTITUTE(SUBSTITUTE(SUBSTITUTE(SUBSTITUTE(SUBSTITUTE(SUBSTITUTE(SUBSTITUTE(db[[#This Row],[NB BM]]," ",),".",""),"-",""),"(",""),")",""),"/",""),"""",""),"+",""))</f>
        <v>pcxlgbd806</v>
      </c>
      <c r="C2901" s="91" t="str">
        <f>LOWER(SUBSTITUTE(SUBSTITUTE(SUBSTITUTE(SUBSTITUTE(SUBSTITUTE(SUBSTITUTE(SUBSTITUTE(SUBSTITUTE(SUBSTITUTE(db[[#This Row],[NB NOTA]]," ",),".",""),"-",""),"(",""),")",""),",",""),"/",""),"""",""),"+",""))</f>
        <v>tpbdxlgbd806</v>
      </c>
      <c r="D2901" s="91" t="str">
        <f>LOWER(SUBSTITUTE(SUBSTITUTE(SUBSTITUTE(SUBSTITUTE(SUBSTITUTE(SUBSTITUTE(SUBSTITUTE(SUBSTITUTE(SUBSTITUTE(db[[#This Row],[NB PAJAK]]," ",""),"-",""),"(",""),")",""),".",""),",",""),"/",""),"""",""),"+",""))</f>
        <v/>
      </c>
      <c r="E2901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pcxlgbd806180pcsuntana</v>
      </c>
      <c r="F2901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tpbdxlgbd806180pcs</v>
      </c>
      <c r="G2901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tpbdxlgbd806untana</v>
      </c>
      <c r="H2901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tpbdxlgbd806180pcsuntana</v>
      </c>
      <c r="I2901" s="60" t="s">
        <v>5932</v>
      </c>
      <c r="J2901" s="60" t="s">
        <v>5602</v>
      </c>
      <c r="K2901" s="61"/>
      <c r="L2901" s="60" t="s">
        <v>1336</v>
      </c>
      <c r="M2901" s="92" t="e">
        <f>IF(db[[#This Row],[NB NOTA_C]]="","",COUNTIF([2]!B_MSK[concat],db[[#This Row],[NB NOTA_C]]))</f>
        <v>#REF!</v>
      </c>
      <c r="N2901" s="93" t="s">
        <v>2305</v>
      </c>
      <c r="O2901" s="91" t="s">
        <v>1491</v>
      </c>
      <c r="P2901" s="60" t="s">
        <v>2442</v>
      </c>
      <c r="Q2901" s="91"/>
      <c r="R2901" s="91" t="str">
        <f>IF(db[[#This Row],[QTY/ CTN]]="","",SUBSTITUTE(SUBSTITUTE(SUBSTITUTE(db[[#This Row],[QTY/ CTN]]," ","_",2),"(",""),")","")&amp;"_")</f>
        <v>180 PCS_</v>
      </c>
      <c r="S2901" s="91">
        <f>IF(db[[#This Row],[H_QTY/ CTN]]="","",SEARCH("_",db[[#This Row],[H_QTY/ CTN]]))</f>
        <v>8</v>
      </c>
      <c r="T2901" s="91">
        <f>IF(db[[#This Row],[H_QTY/ CTN]]="","",LEN(db[[#This Row],[H_QTY/ CTN]]))</f>
        <v>8</v>
      </c>
      <c r="U2901" s="90" t="str">
        <f>IF(db[[#This Row],[H_QTY/ CTN]]="","",LEFT(db[[#This Row],[H_QTY/ CTN]],db[[#This Row],[H_1]]-1))</f>
        <v>180 PCS</v>
      </c>
      <c r="V2901" s="90" t="str">
        <f>IF(NOT(db[[#This Row],[H_1]]=db[[#This Row],[H_2]]),MID(db[[#This Row],[H_QTY/ CTN]],db[[#This Row],[H_1]]+1,db[[#This Row],[H_2]]-db[[#This Row],[H_1]]-1),"")</f>
        <v/>
      </c>
      <c r="W2901" s="90" t="str">
        <f>IF(db[[#This Row],[QTY/ CTN B]]="","",LEFT(db[[#This Row],[QTY/ CTN B]],SEARCH(" ",db[[#This Row],[QTY/ CTN B]],1)-1))</f>
        <v>180</v>
      </c>
      <c r="X2901" s="90" t="str">
        <f>IF(db[[#This Row],[QTY/ CTN B]]="","",RIGHT(db[[#This Row],[QTY/ CTN B]],LEN(db[[#This Row],[QTY/ CTN B]])-SEARCH(" ",db[[#This Row],[QTY/ CTN B]],1)))</f>
        <v>PCS</v>
      </c>
      <c r="Y2901" s="90" t="str">
        <f>IF(db[[#This Row],[QTY/ CTN TG]]="",IF(db[[#This Row],[STN TG]]="","",12),LEFT(db[[#This Row],[QTY/ CTN TG]],SEARCH(" ",db[[#This Row],[QTY/ CTN TG]],1)-1))</f>
        <v/>
      </c>
      <c r="Z2901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01" s="90" t="str">
        <f>IF(db[[#This Row],[STN K]]="","",IF(db[[#This Row],[STN TG]]="LSN",12,""))</f>
        <v/>
      </c>
      <c r="AB2901" s="90" t="str">
        <f>IF(db[[#This Row],[STN TG]]="LSN","PCS","")</f>
        <v/>
      </c>
      <c r="AC2901" s="90">
        <f>db[[#This Row],[QTY B]]*IF(db[[#This Row],[QTY TG]]="",1,db[[#This Row],[QTY TG]])*IF(db[[#This Row],[QTY K]]="",1,db[[#This Row],[QTY K]])</f>
        <v>180</v>
      </c>
      <c r="AD2901" s="90" t="str">
        <f>IF(db[[#This Row],[STN K]]="",IF(db[[#This Row],[STN TG]]="",db[[#This Row],[STN B]],db[[#This Row],[STN TG]]),db[[#This Row],[STN K]])</f>
        <v>PCS</v>
      </c>
      <c r="AE2901" s="90"/>
    </row>
    <row r="2902" spans="1:31" x14ac:dyDescent="0.25">
      <c r="A2902" s="40">
        <f t="shared" si="44"/>
        <v>2901</v>
      </c>
      <c r="B2902" s="75" t="str">
        <f>LOWER(SUBSTITUTE(SUBSTITUTE(SUBSTITUTE(SUBSTITUTE(SUBSTITUTE(SUBSTITUTE(SUBSTITUTE(SUBSTITUTE(db[[#This Row],[NB BM]]," ",),".",""),"-",""),"(",""),")",""),"/",""),"""",""),"+",""))</f>
        <v>pcbdxlg893</v>
      </c>
      <c r="C2902" s="75" t="str">
        <f>LOWER(SUBSTITUTE(SUBSTITUTE(SUBSTITUTE(SUBSTITUTE(SUBSTITUTE(SUBSTITUTE(SUBSTITUTE(SUBSTITUTE(SUBSTITUTE(db[[#This Row],[NB NOTA]]," ",),".",""),"-",""),"(",""),")",""),",",""),"/",""),"""",""),"+",""))</f>
        <v>tpbdxlgbd839</v>
      </c>
      <c r="D2902" s="75" t="str">
        <f>LOWER(SUBSTITUTE(SUBSTITUTE(SUBSTITUTE(SUBSTITUTE(SUBSTITUTE(SUBSTITUTE(SUBSTITUTE(SUBSTITUTE(SUBSTITUTE(db[[#This Row],[NB PAJAK]]," ",""),"-",""),"(",""),")",""),".",""),",",""),"/",""),"""",""),"+",""))</f>
        <v/>
      </c>
      <c r="E2902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pcbdxlg893144pcsuntana</v>
      </c>
      <c r="F2902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tpbdxlgbd839144pcs</v>
      </c>
      <c r="G2902" s="75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tpbdxlgbd839untana</v>
      </c>
      <c r="H2902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tpbdxlgbd839144pcsuntana</v>
      </c>
      <c r="I2902" s="2" t="s">
        <v>5934</v>
      </c>
      <c r="J2902" s="4" t="s">
        <v>4997</v>
      </c>
      <c r="K2902" s="48"/>
      <c r="L2902" s="2" t="s">
        <v>1336</v>
      </c>
      <c r="M2902" s="76" t="e">
        <f>IF(db[[#This Row],[NB NOTA_C]]="","",COUNTIF([2]!B_MSK[concat],db[[#This Row],[NB NOTA_C]]))</f>
        <v>#REF!</v>
      </c>
      <c r="N2902" s="9" t="s">
        <v>2305</v>
      </c>
      <c r="O2902" s="5" t="s">
        <v>1379</v>
      </c>
      <c r="P2902" s="2" t="s">
        <v>2442</v>
      </c>
      <c r="Q2902" s="75"/>
      <c r="R2902" s="75" t="str">
        <f>IF(db[[#This Row],[QTY/ CTN]]="","",SUBSTITUTE(SUBSTITUTE(SUBSTITUTE(db[[#This Row],[QTY/ CTN]]," ","_",2),"(",""),")","")&amp;"_")</f>
        <v>144 PCS_</v>
      </c>
      <c r="S2902" s="75">
        <f>IF(db[[#This Row],[H_QTY/ CTN]]="","",SEARCH("_",db[[#This Row],[H_QTY/ CTN]]))</f>
        <v>8</v>
      </c>
      <c r="T2902" s="75">
        <f>IF(db[[#This Row],[H_QTY/ CTN]]="","",LEN(db[[#This Row],[H_QTY/ CTN]]))</f>
        <v>8</v>
      </c>
      <c r="U2902" s="77" t="str">
        <f>IF(db[[#This Row],[H_QTY/ CTN]]="","",LEFT(db[[#This Row],[H_QTY/ CTN]],db[[#This Row],[H_1]]-1))</f>
        <v>144 PCS</v>
      </c>
      <c r="V2902" s="77" t="str">
        <f>IF(NOT(db[[#This Row],[H_1]]=db[[#This Row],[H_2]]),MID(db[[#This Row],[H_QTY/ CTN]],db[[#This Row],[H_1]]+1,db[[#This Row],[H_2]]-db[[#This Row],[H_1]]-1),"")</f>
        <v/>
      </c>
      <c r="W2902" s="77" t="str">
        <f>IF(db[[#This Row],[QTY/ CTN B]]="","",LEFT(db[[#This Row],[QTY/ CTN B]],SEARCH(" ",db[[#This Row],[QTY/ CTN B]],1)-1))</f>
        <v>144</v>
      </c>
      <c r="X2902" s="77" t="str">
        <f>IF(db[[#This Row],[QTY/ CTN B]]="","",RIGHT(db[[#This Row],[QTY/ CTN B]],LEN(db[[#This Row],[QTY/ CTN B]])-SEARCH(" ",db[[#This Row],[QTY/ CTN B]],1)))</f>
        <v>PCS</v>
      </c>
      <c r="Y2902" s="77" t="str">
        <f>IF(db[[#This Row],[QTY/ CTN TG]]="",IF(db[[#This Row],[STN TG]]="","",12),LEFT(db[[#This Row],[QTY/ CTN TG]],SEARCH(" ",db[[#This Row],[QTY/ CTN TG]],1)-1))</f>
        <v/>
      </c>
      <c r="Z2902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02" s="77" t="str">
        <f>IF(db[[#This Row],[STN K]]="","",IF(db[[#This Row],[STN TG]]="LSN",12,""))</f>
        <v/>
      </c>
      <c r="AB2902" s="77" t="str">
        <f>IF(db[[#This Row],[STN TG]]="LSN","PCS","")</f>
        <v/>
      </c>
      <c r="AC2902" s="77">
        <f>db[[#This Row],[QTY B]]*IF(db[[#This Row],[QTY TG]]="",1,db[[#This Row],[QTY TG]])*IF(db[[#This Row],[QTY K]]="",1,db[[#This Row],[QTY K]])</f>
        <v>144</v>
      </c>
      <c r="AD2902" s="77" t="str">
        <f>IF(db[[#This Row],[STN K]]="",IF(db[[#This Row],[STN TG]]="",db[[#This Row],[STN B]],db[[#This Row],[STN TG]]),db[[#This Row],[STN K]])</f>
        <v>PCS</v>
      </c>
      <c r="AE2902" s="40"/>
    </row>
    <row r="2903" spans="1:31" x14ac:dyDescent="0.25">
      <c r="A2903" s="40">
        <f t="shared" si="44"/>
        <v>2902</v>
      </c>
      <c r="B2903" s="75" t="str">
        <f>LOWER(SUBSTITUTE(SUBSTITUTE(SUBSTITUTE(SUBSTITUTE(SUBSTITUTE(SUBSTITUTE(SUBSTITUTE(SUBSTITUTE(db[[#This Row],[NB BM]]," ",),".",""),"-",""),"(",""),")",""),"/",""),"""",""),"+",""))</f>
        <v>pcbdxlg935</v>
      </c>
      <c r="C2903" s="75" t="str">
        <f>LOWER(SUBSTITUTE(SUBSTITUTE(SUBSTITUTE(SUBSTITUTE(SUBSTITUTE(SUBSTITUTE(SUBSTITUTE(SUBSTITUTE(SUBSTITUTE(db[[#This Row],[NB NOTA]]," ",),".",""),"-",""),"(",""),")",""),",",""),"/",""),"""",""),"+",""))</f>
        <v>tpbdxlgbd935</v>
      </c>
      <c r="D2903" s="75" t="str">
        <f>LOWER(SUBSTITUTE(SUBSTITUTE(SUBSTITUTE(SUBSTITUTE(SUBSTITUTE(SUBSTITUTE(SUBSTITUTE(SUBSTITUTE(SUBSTITUTE(db[[#This Row],[NB PAJAK]]," ",""),"-",""),"(",""),")",""),".",""),",",""),"/",""),"""",""),"+",""))</f>
        <v/>
      </c>
      <c r="E2903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pcbdxlg935180pcsuntana</v>
      </c>
      <c r="F2903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tpbdxlgbd935180pcs</v>
      </c>
      <c r="G2903" s="75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tpbdxlgbd935untana</v>
      </c>
      <c r="H2903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tpbdxlgbd935180pcsuntana</v>
      </c>
      <c r="I2903" s="2" t="s">
        <v>5935</v>
      </c>
      <c r="J2903" s="4" t="s">
        <v>4999</v>
      </c>
      <c r="K2903" s="48"/>
      <c r="L2903" s="2" t="s">
        <v>1336</v>
      </c>
      <c r="M2903" s="76" t="e">
        <f>IF(db[[#This Row],[NB NOTA_C]]="","",COUNTIF([2]!B_MSK[concat],db[[#This Row],[NB NOTA_C]]))</f>
        <v>#REF!</v>
      </c>
      <c r="N2903" s="9" t="s">
        <v>2305</v>
      </c>
      <c r="O2903" s="5" t="s">
        <v>1491</v>
      </c>
      <c r="P2903" s="2" t="s">
        <v>2442</v>
      </c>
      <c r="Q2903" s="75"/>
      <c r="R2903" s="75" t="str">
        <f>IF(db[[#This Row],[QTY/ CTN]]="","",SUBSTITUTE(SUBSTITUTE(SUBSTITUTE(db[[#This Row],[QTY/ CTN]]," ","_",2),"(",""),")","")&amp;"_")</f>
        <v>180 PCS_</v>
      </c>
      <c r="S2903" s="75">
        <f>IF(db[[#This Row],[H_QTY/ CTN]]="","",SEARCH("_",db[[#This Row],[H_QTY/ CTN]]))</f>
        <v>8</v>
      </c>
      <c r="T2903" s="75">
        <f>IF(db[[#This Row],[H_QTY/ CTN]]="","",LEN(db[[#This Row],[H_QTY/ CTN]]))</f>
        <v>8</v>
      </c>
      <c r="U2903" s="77" t="str">
        <f>IF(db[[#This Row],[H_QTY/ CTN]]="","",LEFT(db[[#This Row],[H_QTY/ CTN]],db[[#This Row],[H_1]]-1))</f>
        <v>180 PCS</v>
      </c>
      <c r="V2903" s="77" t="str">
        <f>IF(NOT(db[[#This Row],[H_1]]=db[[#This Row],[H_2]]),MID(db[[#This Row],[H_QTY/ CTN]],db[[#This Row],[H_1]]+1,db[[#This Row],[H_2]]-db[[#This Row],[H_1]]-1),"")</f>
        <v/>
      </c>
      <c r="W2903" s="77" t="str">
        <f>IF(db[[#This Row],[QTY/ CTN B]]="","",LEFT(db[[#This Row],[QTY/ CTN B]],SEARCH(" ",db[[#This Row],[QTY/ CTN B]],1)-1))</f>
        <v>180</v>
      </c>
      <c r="X2903" s="77" t="str">
        <f>IF(db[[#This Row],[QTY/ CTN B]]="","",RIGHT(db[[#This Row],[QTY/ CTN B]],LEN(db[[#This Row],[QTY/ CTN B]])-SEARCH(" ",db[[#This Row],[QTY/ CTN B]],1)))</f>
        <v>PCS</v>
      </c>
      <c r="Y2903" s="77" t="str">
        <f>IF(db[[#This Row],[QTY/ CTN TG]]="",IF(db[[#This Row],[STN TG]]="","",12),LEFT(db[[#This Row],[QTY/ CTN TG]],SEARCH(" ",db[[#This Row],[QTY/ CTN TG]],1)-1))</f>
        <v/>
      </c>
      <c r="Z2903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03" s="77" t="str">
        <f>IF(db[[#This Row],[STN K]]="","",IF(db[[#This Row],[STN TG]]="LSN",12,""))</f>
        <v/>
      </c>
      <c r="AB2903" s="77" t="str">
        <f>IF(db[[#This Row],[STN TG]]="LSN","PCS","")</f>
        <v/>
      </c>
      <c r="AC2903" s="77">
        <f>db[[#This Row],[QTY B]]*IF(db[[#This Row],[QTY TG]]="",1,db[[#This Row],[QTY TG]])*IF(db[[#This Row],[QTY K]]="",1,db[[#This Row],[QTY K]])</f>
        <v>180</v>
      </c>
      <c r="AD2903" s="77" t="str">
        <f>IF(db[[#This Row],[STN K]]="",IF(db[[#This Row],[STN TG]]="",db[[#This Row],[STN B]],db[[#This Row],[STN TG]]),db[[#This Row],[STN K]])</f>
        <v>PCS</v>
      </c>
      <c r="AE2903" s="40"/>
    </row>
    <row r="2904" spans="1:31" x14ac:dyDescent="0.25">
      <c r="A2904" s="90">
        <f t="shared" si="44"/>
        <v>2903</v>
      </c>
      <c r="B2904" s="91" t="str">
        <f>LOWER(SUBSTITUTE(SUBSTITUTE(SUBSTITUTE(SUBSTITUTE(SUBSTITUTE(SUBSTITUTE(SUBSTITUTE(SUBSTITUTE(db[[#This Row],[NB BM]]," ",),".",""),"-",""),"(",""),")",""),"/",""),"""",""),"+",""))</f>
        <v>pcxlgbd194c</v>
      </c>
      <c r="C2904" s="91" t="str">
        <f>LOWER(SUBSTITUTE(SUBSTITUTE(SUBSTITUTE(SUBSTITUTE(SUBSTITUTE(SUBSTITUTE(SUBSTITUTE(SUBSTITUTE(SUBSTITUTE(db[[#This Row],[NB NOTA]]," ",),".",""),"-",""),"(",""),")",""),",",""),"/",""),"""",""),"+",""))</f>
        <v>tpbdxlgbd194c</v>
      </c>
      <c r="D2904" s="91" t="str">
        <f>LOWER(SUBSTITUTE(SUBSTITUTE(SUBSTITUTE(SUBSTITUTE(SUBSTITUTE(SUBSTITUTE(SUBSTITUTE(SUBSTITUTE(SUBSTITUTE(db[[#This Row],[NB PAJAK]]," ",""),"-",""),"(",""),")",""),".",""),",",""),"/",""),"""",""),"+",""))</f>
        <v/>
      </c>
      <c r="E2904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pcxlgbd194c180pcsuntana</v>
      </c>
      <c r="F2904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tpbdxlgbd194c180pcs</v>
      </c>
      <c r="G2904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tpbdxlgbd194cuntana</v>
      </c>
      <c r="H2904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tpbdxlgbd194c180pcsuntana</v>
      </c>
      <c r="I2904" s="60" t="s">
        <v>5936</v>
      </c>
      <c r="J2904" s="60" t="s">
        <v>5600</v>
      </c>
      <c r="K2904" s="61"/>
      <c r="L2904" s="60" t="s">
        <v>1336</v>
      </c>
      <c r="M2904" s="92" t="e">
        <f>IF(db[[#This Row],[NB NOTA_C]]="","",COUNTIF([2]!B_MSK[concat],db[[#This Row],[NB NOTA_C]]))</f>
        <v>#REF!</v>
      </c>
      <c r="N2904" s="93" t="s">
        <v>2305</v>
      </c>
      <c r="O2904" s="91" t="s">
        <v>1491</v>
      </c>
      <c r="P2904" s="60" t="s">
        <v>2442</v>
      </c>
      <c r="Q2904" s="91"/>
      <c r="R2904" s="91" t="str">
        <f>IF(db[[#This Row],[QTY/ CTN]]="","",SUBSTITUTE(SUBSTITUTE(SUBSTITUTE(db[[#This Row],[QTY/ CTN]]," ","_",2),"(",""),")","")&amp;"_")</f>
        <v>180 PCS_</v>
      </c>
      <c r="S2904" s="91">
        <f>IF(db[[#This Row],[H_QTY/ CTN]]="","",SEARCH("_",db[[#This Row],[H_QTY/ CTN]]))</f>
        <v>8</v>
      </c>
      <c r="T2904" s="91">
        <f>IF(db[[#This Row],[H_QTY/ CTN]]="","",LEN(db[[#This Row],[H_QTY/ CTN]]))</f>
        <v>8</v>
      </c>
      <c r="U2904" s="90" t="str">
        <f>IF(db[[#This Row],[H_QTY/ CTN]]="","",LEFT(db[[#This Row],[H_QTY/ CTN]],db[[#This Row],[H_1]]-1))</f>
        <v>180 PCS</v>
      </c>
      <c r="V2904" s="90" t="str">
        <f>IF(NOT(db[[#This Row],[H_1]]=db[[#This Row],[H_2]]),MID(db[[#This Row],[H_QTY/ CTN]],db[[#This Row],[H_1]]+1,db[[#This Row],[H_2]]-db[[#This Row],[H_1]]-1),"")</f>
        <v/>
      </c>
      <c r="W2904" s="90" t="str">
        <f>IF(db[[#This Row],[QTY/ CTN B]]="","",LEFT(db[[#This Row],[QTY/ CTN B]],SEARCH(" ",db[[#This Row],[QTY/ CTN B]],1)-1))</f>
        <v>180</v>
      </c>
      <c r="X2904" s="90" t="str">
        <f>IF(db[[#This Row],[QTY/ CTN B]]="","",RIGHT(db[[#This Row],[QTY/ CTN B]],LEN(db[[#This Row],[QTY/ CTN B]])-SEARCH(" ",db[[#This Row],[QTY/ CTN B]],1)))</f>
        <v>PCS</v>
      </c>
      <c r="Y2904" s="90" t="str">
        <f>IF(db[[#This Row],[QTY/ CTN TG]]="",IF(db[[#This Row],[STN TG]]="","",12),LEFT(db[[#This Row],[QTY/ CTN TG]],SEARCH(" ",db[[#This Row],[QTY/ CTN TG]],1)-1))</f>
        <v/>
      </c>
      <c r="Z2904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04" s="90" t="str">
        <f>IF(db[[#This Row],[STN K]]="","",IF(db[[#This Row],[STN TG]]="LSN",12,""))</f>
        <v/>
      </c>
      <c r="AB2904" s="90" t="str">
        <f>IF(db[[#This Row],[STN TG]]="LSN","PCS","")</f>
        <v/>
      </c>
      <c r="AC2904" s="90">
        <f>db[[#This Row],[QTY B]]*IF(db[[#This Row],[QTY TG]]="",1,db[[#This Row],[QTY TG]])*IF(db[[#This Row],[QTY K]]="",1,db[[#This Row],[QTY K]])</f>
        <v>180</v>
      </c>
      <c r="AD2904" s="90" t="str">
        <f>IF(db[[#This Row],[STN K]]="",IF(db[[#This Row],[STN TG]]="",db[[#This Row],[STN B]],db[[#This Row],[STN TG]]),db[[#This Row],[STN K]])</f>
        <v>PCS</v>
      </c>
      <c r="AE2904" s="90"/>
    </row>
    <row r="2905" spans="1:31" x14ac:dyDescent="0.25">
      <c r="A2905" s="90">
        <f t="shared" ref="A2905:A2968" si="45">ROW()-1</f>
        <v>2904</v>
      </c>
      <c r="B2905" s="91" t="str">
        <f>LOWER(SUBSTITUTE(SUBSTITUTE(SUBSTITUTE(SUBSTITUTE(SUBSTITUTE(SUBSTITUTE(SUBSTITUTE(SUBSTITUTE(db[[#This Row],[NB BM]]," ",),".",""),"-",""),"(",""),")",""),"/",""),"""",""),"+",""))</f>
        <v>pcbdxlgbd847</v>
      </c>
      <c r="C2905" s="91" t="str">
        <f>LOWER(SUBSTITUTE(SUBSTITUTE(SUBSTITUTE(SUBSTITUTE(SUBSTITUTE(SUBSTITUTE(SUBSTITUTE(SUBSTITUTE(SUBSTITUTE(db[[#This Row],[NB NOTA]]," ",),".",""),"-",""),"(",""),")",""),",",""),"/",""),"""",""),"+",""))</f>
        <v>tpbdxlgbd847</v>
      </c>
      <c r="D2905" s="91" t="str">
        <f>LOWER(SUBSTITUTE(SUBSTITUTE(SUBSTITUTE(SUBSTITUTE(SUBSTITUTE(SUBSTITUTE(SUBSTITUTE(SUBSTITUTE(SUBSTITUTE(db[[#This Row],[NB PAJAK]]," ",""),"-",""),"(",""),")",""),".",""),",",""),"/",""),"""",""),"+",""))</f>
        <v/>
      </c>
      <c r="E2905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pcbdxlgbd847180pcsuntana</v>
      </c>
      <c r="F2905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tpbdxlgbd847180pcs</v>
      </c>
      <c r="G2905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tpbdxlgbd847untana</v>
      </c>
      <c r="H2905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tpbdxlgbd847180pcsuntana</v>
      </c>
      <c r="I2905" s="60" t="s">
        <v>5937</v>
      </c>
      <c r="J2905" s="60" t="s">
        <v>5592</v>
      </c>
      <c r="K2905" s="61"/>
      <c r="L2905" s="60" t="s">
        <v>1336</v>
      </c>
      <c r="M2905" s="92" t="e">
        <f>IF(db[[#This Row],[NB NOTA_C]]="","",COUNTIF([2]!B_MSK[concat],db[[#This Row],[NB NOTA_C]]))</f>
        <v>#REF!</v>
      </c>
      <c r="N2905" s="93" t="s">
        <v>2305</v>
      </c>
      <c r="O2905" s="91" t="s">
        <v>1491</v>
      </c>
      <c r="P2905" s="60" t="s">
        <v>2442</v>
      </c>
      <c r="Q2905" s="91"/>
      <c r="R2905" s="91" t="str">
        <f>IF(db[[#This Row],[QTY/ CTN]]="","",SUBSTITUTE(SUBSTITUTE(SUBSTITUTE(db[[#This Row],[QTY/ CTN]]," ","_",2),"(",""),")","")&amp;"_")</f>
        <v>180 PCS_</v>
      </c>
      <c r="S2905" s="91">
        <f>IF(db[[#This Row],[H_QTY/ CTN]]="","",SEARCH("_",db[[#This Row],[H_QTY/ CTN]]))</f>
        <v>8</v>
      </c>
      <c r="T2905" s="91">
        <f>IF(db[[#This Row],[H_QTY/ CTN]]="","",LEN(db[[#This Row],[H_QTY/ CTN]]))</f>
        <v>8</v>
      </c>
      <c r="U2905" s="90" t="str">
        <f>IF(db[[#This Row],[H_QTY/ CTN]]="","",LEFT(db[[#This Row],[H_QTY/ CTN]],db[[#This Row],[H_1]]-1))</f>
        <v>180 PCS</v>
      </c>
      <c r="V2905" s="90" t="str">
        <f>IF(NOT(db[[#This Row],[H_1]]=db[[#This Row],[H_2]]),MID(db[[#This Row],[H_QTY/ CTN]],db[[#This Row],[H_1]]+1,db[[#This Row],[H_2]]-db[[#This Row],[H_1]]-1),"")</f>
        <v/>
      </c>
      <c r="W2905" s="90" t="str">
        <f>IF(db[[#This Row],[QTY/ CTN B]]="","",LEFT(db[[#This Row],[QTY/ CTN B]],SEARCH(" ",db[[#This Row],[QTY/ CTN B]],1)-1))</f>
        <v>180</v>
      </c>
      <c r="X2905" s="90" t="str">
        <f>IF(db[[#This Row],[QTY/ CTN B]]="","",RIGHT(db[[#This Row],[QTY/ CTN B]],LEN(db[[#This Row],[QTY/ CTN B]])-SEARCH(" ",db[[#This Row],[QTY/ CTN B]],1)))</f>
        <v>PCS</v>
      </c>
      <c r="Y2905" s="90" t="str">
        <f>IF(db[[#This Row],[QTY/ CTN TG]]="",IF(db[[#This Row],[STN TG]]="","",12),LEFT(db[[#This Row],[QTY/ CTN TG]],SEARCH(" ",db[[#This Row],[QTY/ CTN TG]],1)-1))</f>
        <v/>
      </c>
      <c r="Z2905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05" s="90" t="str">
        <f>IF(db[[#This Row],[STN K]]="","",IF(db[[#This Row],[STN TG]]="LSN",12,""))</f>
        <v/>
      </c>
      <c r="AB2905" s="90" t="str">
        <f>IF(db[[#This Row],[STN TG]]="LSN","PCS","")</f>
        <v/>
      </c>
      <c r="AC2905" s="90">
        <f>db[[#This Row],[QTY B]]*IF(db[[#This Row],[QTY TG]]="",1,db[[#This Row],[QTY TG]])*IF(db[[#This Row],[QTY K]]="",1,db[[#This Row],[QTY K]])</f>
        <v>180</v>
      </c>
      <c r="AD2905" s="90" t="str">
        <f>IF(db[[#This Row],[STN K]]="",IF(db[[#This Row],[STN TG]]="",db[[#This Row],[STN B]],db[[#This Row],[STN TG]]),db[[#This Row],[STN K]])</f>
        <v>PCS</v>
      </c>
      <c r="AE2905" s="90"/>
    </row>
    <row r="2906" spans="1:31" x14ac:dyDescent="0.25">
      <c r="A2906" s="40">
        <f t="shared" si="45"/>
        <v>2905</v>
      </c>
      <c r="B2906" s="75" t="str">
        <f>LOWER(SUBSTITUTE(SUBSTITUTE(SUBSTITUTE(SUBSTITUTE(SUBSTITUTE(SUBSTITUTE(SUBSTITUTE(SUBSTITUTE(db[[#This Row],[NB BM]]," ",),".",""),"-",""),"(",""),")",""),"/",""),"""",""),"+",""))</f>
        <v>pcbdxlg934</v>
      </c>
      <c r="C2906" s="75" t="str">
        <f>LOWER(SUBSTITUTE(SUBSTITUTE(SUBSTITUTE(SUBSTITUTE(SUBSTITUTE(SUBSTITUTE(SUBSTITUTE(SUBSTITUTE(SUBSTITUTE(db[[#This Row],[NB NOTA]]," ",),".",""),"-",""),"(",""),")",""),",",""),"/",""),"""",""),"+",""))</f>
        <v>tpbdxlgbd934</v>
      </c>
      <c r="D2906" s="75" t="str">
        <f>LOWER(SUBSTITUTE(SUBSTITUTE(SUBSTITUTE(SUBSTITUTE(SUBSTITUTE(SUBSTITUTE(SUBSTITUTE(SUBSTITUTE(SUBSTITUTE(db[[#This Row],[NB PAJAK]]," ",""),"-",""),"(",""),")",""),".",""),",",""),"/",""),"""",""),"+",""))</f>
        <v/>
      </c>
      <c r="E2906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pcbdxlg934180pcsuntana</v>
      </c>
      <c r="F2906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tpbdxlgbd934180pcs</v>
      </c>
      <c r="G2906" s="75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tpbdxlgbd934untana</v>
      </c>
      <c r="H2906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tpbdxlgbd934180pcsuntana</v>
      </c>
      <c r="I2906" s="2" t="s">
        <v>5938</v>
      </c>
      <c r="J2906" s="4" t="s">
        <v>4994</v>
      </c>
      <c r="K2906" s="48"/>
      <c r="L2906" s="2" t="s">
        <v>1336</v>
      </c>
      <c r="M2906" s="76" t="e">
        <f>IF(db[[#This Row],[NB NOTA_C]]="","",COUNTIF([2]!B_MSK[concat],db[[#This Row],[NB NOTA_C]]))</f>
        <v>#REF!</v>
      </c>
      <c r="N2906" s="9" t="s">
        <v>2305</v>
      </c>
      <c r="O2906" s="5" t="s">
        <v>1491</v>
      </c>
      <c r="P2906" s="2" t="s">
        <v>2442</v>
      </c>
      <c r="Q2906" s="75"/>
      <c r="R2906" s="75" t="str">
        <f>IF(db[[#This Row],[QTY/ CTN]]="","",SUBSTITUTE(SUBSTITUTE(SUBSTITUTE(db[[#This Row],[QTY/ CTN]]," ","_",2),"(",""),")","")&amp;"_")</f>
        <v>180 PCS_</v>
      </c>
      <c r="S2906" s="75">
        <f>IF(db[[#This Row],[H_QTY/ CTN]]="","",SEARCH("_",db[[#This Row],[H_QTY/ CTN]]))</f>
        <v>8</v>
      </c>
      <c r="T2906" s="75">
        <f>IF(db[[#This Row],[H_QTY/ CTN]]="","",LEN(db[[#This Row],[H_QTY/ CTN]]))</f>
        <v>8</v>
      </c>
      <c r="U2906" s="77" t="str">
        <f>IF(db[[#This Row],[H_QTY/ CTN]]="","",LEFT(db[[#This Row],[H_QTY/ CTN]],db[[#This Row],[H_1]]-1))</f>
        <v>180 PCS</v>
      </c>
      <c r="V2906" s="77" t="str">
        <f>IF(NOT(db[[#This Row],[H_1]]=db[[#This Row],[H_2]]),MID(db[[#This Row],[H_QTY/ CTN]],db[[#This Row],[H_1]]+1,db[[#This Row],[H_2]]-db[[#This Row],[H_1]]-1),"")</f>
        <v/>
      </c>
      <c r="W2906" s="77" t="str">
        <f>IF(db[[#This Row],[QTY/ CTN B]]="","",LEFT(db[[#This Row],[QTY/ CTN B]],SEARCH(" ",db[[#This Row],[QTY/ CTN B]],1)-1))</f>
        <v>180</v>
      </c>
      <c r="X2906" s="77" t="str">
        <f>IF(db[[#This Row],[QTY/ CTN B]]="","",RIGHT(db[[#This Row],[QTY/ CTN B]],LEN(db[[#This Row],[QTY/ CTN B]])-SEARCH(" ",db[[#This Row],[QTY/ CTN B]],1)))</f>
        <v>PCS</v>
      </c>
      <c r="Y2906" s="77" t="str">
        <f>IF(db[[#This Row],[QTY/ CTN TG]]="",IF(db[[#This Row],[STN TG]]="","",12),LEFT(db[[#This Row],[QTY/ CTN TG]],SEARCH(" ",db[[#This Row],[QTY/ CTN TG]],1)-1))</f>
        <v/>
      </c>
      <c r="Z2906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06" s="77" t="str">
        <f>IF(db[[#This Row],[STN K]]="","",IF(db[[#This Row],[STN TG]]="LSN",12,""))</f>
        <v/>
      </c>
      <c r="AB2906" s="77" t="str">
        <f>IF(db[[#This Row],[STN TG]]="LSN","PCS","")</f>
        <v/>
      </c>
      <c r="AC2906" s="77">
        <f>db[[#This Row],[QTY B]]*IF(db[[#This Row],[QTY TG]]="",1,db[[#This Row],[QTY TG]])*IF(db[[#This Row],[QTY K]]="",1,db[[#This Row],[QTY K]])</f>
        <v>180</v>
      </c>
      <c r="AD2906" s="77" t="str">
        <f>IF(db[[#This Row],[STN K]]="",IF(db[[#This Row],[STN TG]]="",db[[#This Row],[STN B]],db[[#This Row],[STN TG]]),db[[#This Row],[STN K]])</f>
        <v>PCS</v>
      </c>
      <c r="AE2906" s="40"/>
    </row>
    <row r="2907" spans="1:31" x14ac:dyDescent="0.25">
      <c r="A2907" s="40">
        <f t="shared" si="45"/>
        <v>2906</v>
      </c>
      <c r="B2907" s="5" t="str">
        <f>LOWER(SUBSTITUTE(SUBSTITUTE(SUBSTITUTE(SUBSTITUTE(SUBSTITUTE(SUBSTITUTE(SUBSTITUTE(SUBSTITUTE(db[[#This Row],[NB BM]]," ",),".",""),"-",""),"(",""),")",""),"/",""),"""",""),"+",""))</f>
        <v>pcbdxlgbd938</v>
      </c>
      <c r="C2907" s="5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D2907" s="5" t="str">
        <f>LOWER(SUBSTITUTE(SUBSTITUTE(SUBSTITUTE(SUBSTITUTE(SUBSTITUTE(SUBSTITUTE(SUBSTITUTE(SUBSTITUTE(SUBSTITUTE(db[[#This Row],[NB PAJAK]]," ",""),"-",""),"(",""),")",""),".",""),",",""),"/",""),"""",""),"+",""))</f>
        <v/>
      </c>
      <c r="E290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pcbdxlgbd938180pcsuntana</v>
      </c>
      <c r="F290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tpbdxlgbd938180pcs</v>
      </c>
      <c r="G2907" s="5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tpbdxlgbd938untana</v>
      </c>
      <c r="H290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tpbdxlgbd938180pcsuntana</v>
      </c>
      <c r="I2907" s="2" t="s">
        <v>5939</v>
      </c>
      <c r="J2907" s="2" t="s">
        <v>4087</v>
      </c>
      <c r="K2907" s="14"/>
      <c r="L2907" s="2" t="s">
        <v>1336</v>
      </c>
      <c r="M2907" s="33" t="e">
        <f>IF(db[[#This Row],[NB NOTA_C]]="","",COUNTIF([2]!B_MSK[concat],db[[#This Row],[NB NOTA_C]]))</f>
        <v>#REF!</v>
      </c>
      <c r="N2907" s="9" t="s">
        <v>2305</v>
      </c>
      <c r="O2907" s="5" t="s">
        <v>1491</v>
      </c>
      <c r="P2907" s="2" t="s">
        <v>2442</v>
      </c>
      <c r="Q2907" s="5"/>
      <c r="R2907" s="5" t="str">
        <f>IF(db[[#This Row],[QTY/ CTN]]="","",SUBSTITUTE(SUBSTITUTE(SUBSTITUTE(db[[#This Row],[QTY/ CTN]]," ","_",2),"(",""),")","")&amp;"_")</f>
        <v>180 PCS_</v>
      </c>
      <c r="S2907" s="5">
        <f>IF(db[[#This Row],[H_QTY/ CTN]]="","",SEARCH("_",db[[#This Row],[H_QTY/ CTN]]))</f>
        <v>8</v>
      </c>
      <c r="T2907" s="5">
        <f>IF(db[[#This Row],[H_QTY/ CTN]]="","",LEN(db[[#This Row],[H_QTY/ CTN]]))</f>
        <v>8</v>
      </c>
      <c r="U2907" s="40" t="str">
        <f>IF(db[[#This Row],[H_QTY/ CTN]]="","",LEFT(db[[#This Row],[H_QTY/ CTN]],db[[#This Row],[H_1]]-1))</f>
        <v>180 PCS</v>
      </c>
      <c r="V2907" s="40" t="str">
        <f>IF(NOT(db[[#This Row],[H_1]]=db[[#This Row],[H_2]]),MID(db[[#This Row],[H_QTY/ CTN]],db[[#This Row],[H_1]]+1,db[[#This Row],[H_2]]-db[[#This Row],[H_1]]-1),"")</f>
        <v/>
      </c>
      <c r="W2907" s="40" t="str">
        <f>IF(db[[#This Row],[QTY/ CTN B]]="","",LEFT(db[[#This Row],[QTY/ CTN B]],SEARCH(" ",db[[#This Row],[QTY/ CTN B]],1)-1))</f>
        <v>180</v>
      </c>
      <c r="X2907" s="40" t="str">
        <f>IF(db[[#This Row],[QTY/ CTN B]]="","",RIGHT(db[[#This Row],[QTY/ CTN B]],LEN(db[[#This Row],[QTY/ CTN B]])-SEARCH(" ",db[[#This Row],[QTY/ CTN B]],1)))</f>
        <v>PCS</v>
      </c>
      <c r="Y2907" s="40" t="str">
        <f>IF(db[[#This Row],[QTY/ CTN TG]]="",IF(db[[#This Row],[STN TG]]="","",12),LEFT(db[[#This Row],[QTY/ CTN TG]],SEARCH(" ",db[[#This Row],[QTY/ CTN TG]],1)-1))</f>
        <v/>
      </c>
      <c r="Z290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07" s="40" t="str">
        <f>IF(db[[#This Row],[STN K]]="","",IF(db[[#This Row],[STN TG]]="LSN",12,""))</f>
        <v/>
      </c>
      <c r="AB2907" s="40" t="str">
        <f>IF(db[[#This Row],[STN TG]]="LSN","PCS","")</f>
        <v/>
      </c>
      <c r="AC2907" s="40">
        <f>db[[#This Row],[QTY B]]*IF(db[[#This Row],[QTY TG]]="",1,db[[#This Row],[QTY TG]])*IF(db[[#This Row],[QTY K]]="",1,db[[#This Row],[QTY K]])</f>
        <v>180</v>
      </c>
      <c r="AD2907" s="40" t="str">
        <f>IF(db[[#This Row],[STN K]]="",IF(db[[#This Row],[STN TG]]="",db[[#This Row],[STN B]],db[[#This Row],[STN TG]]),db[[#This Row],[STN K]])</f>
        <v>PCS</v>
      </c>
      <c r="AE2907" s="40"/>
    </row>
    <row r="2908" spans="1:31" x14ac:dyDescent="0.25">
      <c r="A2908" s="40">
        <f t="shared" si="45"/>
        <v>2907</v>
      </c>
      <c r="B2908" s="75" t="str">
        <f>LOWER(SUBSTITUTE(SUBSTITUTE(SUBSTITUTE(SUBSTITUTE(SUBSTITUTE(SUBSTITUTE(SUBSTITUTE(SUBSTITUTE(db[[#This Row],[NB BM]]," ",),".",""),"-",""),"(",""),")",""),"/",""),"""",""),"+",""))</f>
        <v>pcbdxlg940</v>
      </c>
      <c r="C2908" s="75" t="str">
        <f>LOWER(SUBSTITUTE(SUBSTITUTE(SUBSTITUTE(SUBSTITUTE(SUBSTITUTE(SUBSTITUTE(SUBSTITUTE(SUBSTITUTE(SUBSTITUTE(db[[#This Row],[NB NOTA]]," ",),".",""),"-",""),"(",""),")",""),",",""),"/",""),"""",""),"+",""))</f>
        <v>tpbdxlgbd940</v>
      </c>
      <c r="D2908" s="75" t="str">
        <f>LOWER(SUBSTITUTE(SUBSTITUTE(SUBSTITUTE(SUBSTITUTE(SUBSTITUTE(SUBSTITUTE(SUBSTITUTE(SUBSTITUTE(SUBSTITUTE(db[[#This Row],[NB PAJAK]]," ",""),"-",""),"(",""),")",""),".",""),",",""),"/",""),"""",""),"+",""))</f>
        <v/>
      </c>
      <c r="E2908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pcbdxlg940180pcsuntana</v>
      </c>
      <c r="F2908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tpbdxlgbd940180pcs</v>
      </c>
      <c r="G2908" s="75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tpbdxlgbd940untana</v>
      </c>
      <c r="H2908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tpbdxlgbd940180pcsuntana</v>
      </c>
      <c r="I2908" s="2" t="s">
        <v>5940</v>
      </c>
      <c r="J2908" s="4" t="s">
        <v>5023</v>
      </c>
      <c r="K2908" s="48"/>
      <c r="L2908" s="2" t="s">
        <v>1336</v>
      </c>
      <c r="M2908" s="76" t="e">
        <f>IF(db[[#This Row],[NB NOTA_C]]="","",COUNTIF([2]!B_MSK[concat],db[[#This Row],[NB NOTA_C]]))</f>
        <v>#REF!</v>
      </c>
      <c r="N2908" s="9" t="s">
        <v>2305</v>
      </c>
      <c r="O2908" s="5" t="s">
        <v>1491</v>
      </c>
      <c r="P2908" s="2" t="s">
        <v>2442</v>
      </c>
      <c r="Q2908" s="75"/>
      <c r="R2908" s="75" t="str">
        <f>IF(db[[#This Row],[QTY/ CTN]]="","",SUBSTITUTE(SUBSTITUTE(SUBSTITUTE(db[[#This Row],[QTY/ CTN]]," ","_",2),"(",""),")","")&amp;"_")</f>
        <v>180 PCS_</v>
      </c>
      <c r="S2908" s="75">
        <f>IF(db[[#This Row],[H_QTY/ CTN]]="","",SEARCH("_",db[[#This Row],[H_QTY/ CTN]]))</f>
        <v>8</v>
      </c>
      <c r="T2908" s="75">
        <f>IF(db[[#This Row],[H_QTY/ CTN]]="","",LEN(db[[#This Row],[H_QTY/ CTN]]))</f>
        <v>8</v>
      </c>
      <c r="U2908" s="77" t="str">
        <f>IF(db[[#This Row],[H_QTY/ CTN]]="","",LEFT(db[[#This Row],[H_QTY/ CTN]],db[[#This Row],[H_1]]-1))</f>
        <v>180 PCS</v>
      </c>
      <c r="V2908" s="77" t="str">
        <f>IF(NOT(db[[#This Row],[H_1]]=db[[#This Row],[H_2]]),MID(db[[#This Row],[H_QTY/ CTN]],db[[#This Row],[H_1]]+1,db[[#This Row],[H_2]]-db[[#This Row],[H_1]]-1),"")</f>
        <v/>
      </c>
      <c r="W2908" s="77" t="str">
        <f>IF(db[[#This Row],[QTY/ CTN B]]="","",LEFT(db[[#This Row],[QTY/ CTN B]],SEARCH(" ",db[[#This Row],[QTY/ CTN B]],1)-1))</f>
        <v>180</v>
      </c>
      <c r="X2908" s="77" t="str">
        <f>IF(db[[#This Row],[QTY/ CTN B]]="","",RIGHT(db[[#This Row],[QTY/ CTN B]],LEN(db[[#This Row],[QTY/ CTN B]])-SEARCH(" ",db[[#This Row],[QTY/ CTN B]],1)))</f>
        <v>PCS</v>
      </c>
      <c r="Y2908" s="77" t="str">
        <f>IF(db[[#This Row],[QTY/ CTN TG]]="",IF(db[[#This Row],[STN TG]]="","",12),LEFT(db[[#This Row],[QTY/ CTN TG]],SEARCH(" ",db[[#This Row],[QTY/ CTN TG]],1)-1))</f>
        <v/>
      </c>
      <c r="Z2908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08" s="77" t="str">
        <f>IF(db[[#This Row],[STN K]]="","",IF(db[[#This Row],[STN TG]]="LSN",12,""))</f>
        <v/>
      </c>
      <c r="AB2908" s="77" t="str">
        <f>IF(db[[#This Row],[STN TG]]="LSN","PCS","")</f>
        <v/>
      </c>
      <c r="AC2908" s="77">
        <f>db[[#This Row],[QTY B]]*IF(db[[#This Row],[QTY TG]]="",1,db[[#This Row],[QTY TG]])*IF(db[[#This Row],[QTY K]]="",1,db[[#This Row],[QTY K]])</f>
        <v>180</v>
      </c>
      <c r="AD2908" s="77" t="str">
        <f>IF(db[[#This Row],[STN K]]="",IF(db[[#This Row],[STN TG]]="",db[[#This Row],[STN B]],db[[#This Row],[STN TG]]),db[[#This Row],[STN K]])</f>
        <v>PCS</v>
      </c>
      <c r="AE2908" s="40"/>
    </row>
    <row r="2909" spans="1:31" x14ac:dyDescent="0.25">
      <c r="A2909" s="40">
        <f t="shared" si="45"/>
        <v>2908</v>
      </c>
      <c r="B2909" s="75" t="str">
        <f>LOWER(SUBSTITUTE(SUBSTITUTE(SUBSTITUTE(SUBSTITUTE(SUBSTITUTE(SUBSTITUTE(SUBSTITUTE(SUBSTITUTE(db[[#This Row],[NB BM]]," ",),".",""),"-",""),"(",""),")",""),"/",""),"""",""),"+",""))</f>
        <v>pcbdxlg942</v>
      </c>
      <c r="C2909" s="75" t="str">
        <f>LOWER(SUBSTITUTE(SUBSTITUTE(SUBSTITUTE(SUBSTITUTE(SUBSTITUTE(SUBSTITUTE(SUBSTITUTE(SUBSTITUTE(SUBSTITUTE(db[[#This Row],[NB NOTA]]," ",),".",""),"-",""),"(",""),")",""),",",""),"/",""),"""",""),"+",""))</f>
        <v>tpbdxlgbd942</v>
      </c>
      <c r="D2909" s="75" t="str">
        <f>LOWER(SUBSTITUTE(SUBSTITUTE(SUBSTITUTE(SUBSTITUTE(SUBSTITUTE(SUBSTITUTE(SUBSTITUTE(SUBSTITUTE(SUBSTITUTE(db[[#This Row],[NB PAJAK]]," ",""),"-",""),"(",""),")",""),".",""),",",""),"/",""),"""",""),"+",""))</f>
        <v/>
      </c>
      <c r="E2909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pcbdxlg942180pcsuntana</v>
      </c>
      <c r="F2909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tpbdxlgbd942180pcs</v>
      </c>
      <c r="G2909" s="75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tpbdxlgbd942untana</v>
      </c>
      <c r="H2909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tpbdxlgbd942180pcsuntana</v>
      </c>
      <c r="I2909" s="2" t="s">
        <v>5941</v>
      </c>
      <c r="J2909" s="4" t="s">
        <v>4995</v>
      </c>
      <c r="K2909" s="48"/>
      <c r="L2909" s="2" t="s">
        <v>1336</v>
      </c>
      <c r="M2909" s="76" t="e">
        <f>IF(db[[#This Row],[NB NOTA_C]]="","",COUNTIF([2]!B_MSK[concat],db[[#This Row],[NB NOTA_C]]))</f>
        <v>#REF!</v>
      </c>
      <c r="N2909" s="9" t="s">
        <v>2305</v>
      </c>
      <c r="O2909" s="5" t="s">
        <v>1491</v>
      </c>
      <c r="P2909" s="2" t="s">
        <v>2442</v>
      </c>
      <c r="Q2909" s="75"/>
      <c r="R2909" s="75" t="str">
        <f>IF(db[[#This Row],[QTY/ CTN]]="","",SUBSTITUTE(SUBSTITUTE(SUBSTITUTE(db[[#This Row],[QTY/ CTN]]," ","_",2),"(",""),")","")&amp;"_")</f>
        <v>180 PCS_</v>
      </c>
      <c r="S2909" s="75">
        <f>IF(db[[#This Row],[H_QTY/ CTN]]="","",SEARCH("_",db[[#This Row],[H_QTY/ CTN]]))</f>
        <v>8</v>
      </c>
      <c r="T2909" s="75">
        <f>IF(db[[#This Row],[H_QTY/ CTN]]="","",LEN(db[[#This Row],[H_QTY/ CTN]]))</f>
        <v>8</v>
      </c>
      <c r="U2909" s="77" t="str">
        <f>IF(db[[#This Row],[H_QTY/ CTN]]="","",LEFT(db[[#This Row],[H_QTY/ CTN]],db[[#This Row],[H_1]]-1))</f>
        <v>180 PCS</v>
      </c>
      <c r="V2909" s="77" t="str">
        <f>IF(NOT(db[[#This Row],[H_1]]=db[[#This Row],[H_2]]),MID(db[[#This Row],[H_QTY/ CTN]],db[[#This Row],[H_1]]+1,db[[#This Row],[H_2]]-db[[#This Row],[H_1]]-1),"")</f>
        <v/>
      </c>
      <c r="W2909" s="77" t="str">
        <f>IF(db[[#This Row],[QTY/ CTN B]]="","",LEFT(db[[#This Row],[QTY/ CTN B]],SEARCH(" ",db[[#This Row],[QTY/ CTN B]],1)-1))</f>
        <v>180</v>
      </c>
      <c r="X2909" s="77" t="str">
        <f>IF(db[[#This Row],[QTY/ CTN B]]="","",RIGHT(db[[#This Row],[QTY/ CTN B]],LEN(db[[#This Row],[QTY/ CTN B]])-SEARCH(" ",db[[#This Row],[QTY/ CTN B]],1)))</f>
        <v>PCS</v>
      </c>
      <c r="Y2909" s="77" t="str">
        <f>IF(db[[#This Row],[QTY/ CTN TG]]="",IF(db[[#This Row],[STN TG]]="","",12),LEFT(db[[#This Row],[QTY/ CTN TG]],SEARCH(" ",db[[#This Row],[QTY/ CTN TG]],1)-1))</f>
        <v/>
      </c>
      <c r="Z2909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09" s="77" t="str">
        <f>IF(db[[#This Row],[STN K]]="","",IF(db[[#This Row],[STN TG]]="LSN",12,""))</f>
        <v/>
      </c>
      <c r="AB2909" s="77" t="str">
        <f>IF(db[[#This Row],[STN TG]]="LSN","PCS","")</f>
        <v/>
      </c>
      <c r="AC2909" s="77">
        <f>db[[#This Row],[QTY B]]*IF(db[[#This Row],[QTY TG]]="",1,db[[#This Row],[QTY TG]])*IF(db[[#This Row],[QTY K]]="",1,db[[#This Row],[QTY K]])</f>
        <v>180</v>
      </c>
      <c r="AD2909" s="77" t="str">
        <f>IF(db[[#This Row],[STN K]]="",IF(db[[#This Row],[STN TG]]="",db[[#This Row],[STN B]],db[[#This Row],[STN TG]]),db[[#This Row],[STN K]])</f>
        <v>PCS</v>
      </c>
      <c r="AE2909" s="40"/>
    </row>
    <row r="2910" spans="1:31" x14ac:dyDescent="0.25">
      <c r="A2910" s="90">
        <f t="shared" si="45"/>
        <v>2909</v>
      </c>
      <c r="B2910" s="91" t="str">
        <f>LOWER(SUBSTITUTE(SUBSTITUTE(SUBSTITUTE(SUBSTITUTE(SUBSTITUTE(SUBSTITUTE(SUBSTITUTE(SUBSTITUTE(db[[#This Row],[NB BM]]," ",),".",""),"-",""),"(",""),")",""),"/",""),"""",""),"+",""))</f>
        <v>pcmagnetb3511320kuncikombinasi</v>
      </c>
      <c r="C2910" s="91" t="str">
        <f>LOWER(SUBSTITUTE(SUBSTITUTE(SUBSTITUTE(SUBSTITUTE(SUBSTITUTE(SUBSTITUTE(SUBSTITUTE(SUBSTITUTE(SUBSTITUTE(db[[#This Row],[NB NOTA]]," ",),".",""),"-",""),"(",""),")",""),",",""),"/",""),"""",""),"+",""))</f>
        <v>tpmagnetkuncikombinasib3511320</v>
      </c>
      <c r="D2910" s="91" t="str">
        <f>LOWER(SUBSTITUTE(SUBSTITUTE(SUBSTITUTE(SUBSTITUTE(SUBSTITUTE(SUBSTITUTE(SUBSTITUTE(SUBSTITUTE(SUBSTITUTE(db[[#This Row],[NB PAJAK]]," ",""),"-",""),"(",""),")",""),".",""),",",""),"/",""),"""",""),"+",""))</f>
        <v/>
      </c>
      <c r="E2910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pcmagnetb3511320kuncikombinasi96pcsuntana</v>
      </c>
      <c r="F2910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tpmagnetkuncikombinasib351132096pcs</v>
      </c>
      <c r="G2910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tpmagnetkuncikombinasib3511320untana</v>
      </c>
      <c r="H2910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tpmagnetkuncikombinasib351132096pcsuntana</v>
      </c>
      <c r="I2910" s="60" t="s">
        <v>5942</v>
      </c>
      <c r="J2910" s="60" t="s">
        <v>5613</v>
      </c>
      <c r="K2910" s="61"/>
      <c r="L2910" s="60" t="s">
        <v>1336</v>
      </c>
      <c r="M2910" s="92" t="e">
        <f>IF(db[[#This Row],[NB NOTA_C]]="","",COUNTIF([2]!B_MSK[concat],db[[#This Row],[NB NOTA_C]]))</f>
        <v>#REF!</v>
      </c>
      <c r="N2910" s="93" t="s">
        <v>2305</v>
      </c>
      <c r="O2910" s="91" t="s">
        <v>1388</v>
      </c>
      <c r="P2910" s="60" t="s">
        <v>2442</v>
      </c>
      <c r="Q2910" s="91"/>
      <c r="R2910" s="91" t="str">
        <f>IF(db[[#This Row],[QTY/ CTN]]="","",SUBSTITUTE(SUBSTITUTE(SUBSTITUTE(db[[#This Row],[QTY/ CTN]]," ","_",2),"(",""),")","")&amp;"_")</f>
        <v>96 PCS_</v>
      </c>
      <c r="S2910" s="91">
        <f>IF(db[[#This Row],[H_QTY/ CTN]]="","",SEARCH("_",db[[#This Row],[H_QTY/ CTN]]))</f>
        <v>7</v>
      </c>
      <c r="T2910" s="91">
        <f>IF(db[[#This Row],[H_QTY/ CTN]]="","",LEN(db[[#This Row],[H_QTY/ CTN]]))</f>
        <v>7</v>
      </c>
      <c r="U2910" s="90" t="str">
        <f>IF(db[[#This Row],[H_QTY/ CTN]]="","",LEFT(db[[#This Row],[H_QTY/ CTN]],db[[#This Row],[H_1]]-1))</f>
        <v>96 PCS</v>
      </c>
      <c r="V2910" s="90" t="str">
        <f>IF(NOT(db[[#This Row],[H_1]]=db[[#This Row],[H_2]]),MID(db[[#This Row],[H_QTY/ CTN]],db[[#This Row],[H_1]]+1,db[[#This Row],[H_2]]-db[[#This Row],[H_1]]-1),"")</f>
        <v/>
      </c>
      <c r="W2910" s="90" t="str">
        <f>IF(db[[#This Row],[QTY/ CTN B]]="","",LEFT(db[[#This Row],[QTY/ CTN B]],SEARCH(" ",db[[#This Row],[QTY/ CTN B]],1)-1))</f>
        <v>96</v>
      </c>
      <c r="X2910" s="90" t="str">
        <f>IF(db[[#This Row],[QTY/ CTN B]]="","",RIGHT(db[[#This Row],[QTY/ CTN B]],LEN(db[[#This Row],[QTY/ CTN B]])-SEARCH(" ",db[[#This Row],[QTY/ CTN B]],1)))</f>
        <v>PCS</v>
      </c>
      <c r="Y2910" s="90" t="str">
        <f>IF(db[[#This Row],[QTY/ CTN TG]]="",IF(db[[#This Row],[STN TG]]="","",12),LEFT(db[[#This Row],[QTY/ CTN TG]],SEARCH(" ",db[[#This Row],[QTY/ CTN TG]],1)-1))</f>
        <v/>
      </c>
      <c r="Z2910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10" s="90" t="str">
        <f>IF(db[[#This Row],[STN K]]="","",IF(db[[#This Row],[STN TG]]="LSN",12,""))</f>
        <v/>
      </c>
      <c r="AB2910" s="90" t="str">
        <f>IF(db[[#This Row],[STN TG]]="LSN","PCS","")</f>
        <v/>
      </c>
      <c r="AC2910" s="90">
        <f>db[[#This Row],[QTY B]]*IF(db[[#This Row],[QTY TG]]="",1,db[[#This Row],[QTY TG]])*IF(db[[#This Row],[QTY K]]="",1,db[[#This Row],[QTY K]])</f>
        <v>96</v>
      </c>
      <c r="AD2910" s="90" t="str">
        <f>IF(db[[#This Row],[STN K]]="",IF(db[[#This Row],[STN TG]]="",db[[#This Row],[STN B]],db[[#This Row],[STN TG]]),db[[#This Row],[STN K]])</f>
        <v>PCS</v>
      </c>
      <c r="AE2910" s="90"/>
    </row>
    <row r="2911" spans="1:31" x14ac:dyDescent="0.25">
      <c r="A2911" s="90">
        <f t="shared" si="45"/>
        <v>2910</v>
      </c>
      <c r="B2911" s="91" t="str">
        <f>LOWER(SUBSTITUTE(SUBSTITUTE(SUBSTITUTE(SUBSTITUTE(SUBSTITUTE(SUBSTITUTE(SUBSTITUTE(SUBSTITUTE(db[[#This Row],[NB BM]]," ",),".",""),"-",""),"(",""),")",""),"/",""),"""",""),"+",""))</f>
        <v>pcmagnitairb35241</v>
      </c>
      <c r="C2911" s="91" t="str">
        <f>LOWER(SUBSTITUTE(SUBSTITUTE(SUBSTITUTE(SUBSTITUTE(SUBSTITUTE(SUBSTITUTE(SUBSTITUTE(SUBSTITUTE(SUBSTITUTE(db[[#This Row],[NB NOTA]]," ",),".",""),"-",""),"(",""),")",""),",",""),"/",""),"""",""),"+",""))</f>
        <v>tpmagnetairb35241</v>
      </c>
      <c r="D2911" s="91" t="str">
        <f>LOWER(SUBSTITUTE(SUBSTITUTE(SUBSTITUTE(SUBSTITUTE(SUBSTITUTE(SUBSTITUTE(SUBSTITUTE(SUBSTITUTE(SUBSTITUTE(db[[#This Row],[NB PAJAK]]," ",""),"-",""),"(",""),")",""),".",""),",",""),"/",""),"""",""),"+",""))</f>
        <v/>
      </c>
      <c r="E2911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pcmagnitairb3524196pcsuntana</v>
      </c>
      <c r="F2911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tpmagnetairb3524196pcs</v>
      </c>
      <c r="G2911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tpmagnetairb35241untana</v>
      </c>
      <c r="H2911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tpmagnetairb3524196pcsuntana</v>
      </c>
      <c r="I2911" s="60" t="s">
        <v>5943</v>
      </c>
      <c r="J2911" s="60" t="s">
        <v>5614</v>
      </c>
      <c r="K2911" s="61"/>
      <c r="L2911" s="60" t="s">
        <v>1336</v>
      </c>
      <c r="M2911" s="92" t="e">
        <f>IF(db[[#This Row],[NB NOTA_C]]="","",COUNTIF([2]!B_MSK[concat],db[[#This Row],[NB NOTA_C]]))</f>
        <v>#REF!</v>
      </c>
      <c r="N2911" s="93" t="s">
        <v>2305</v>
      </c>
      <c r="O2911" s="91" t="s">
        <v>1388</v>
      </c>
      <c r="P2911" s="60" t="s">
        <v>2442</v>
      </c>
      <c r="Q2911" s="91"/>
      <c r="R2911" s="91" t="str">
        <f>IF(db[[#This Row],[QTY/ CTN]]="","",SUBSTITUTE(SUBSTITUTE(SUBSTITUTE(db[[#This Row],[QTY/ CTN]]," ","_",2),"(",""),")","")&amp;"_")</f>
        <v>96 PCS_</v>
      </c>
      <c r="S2911" s="91">
        <f>IF(db[[#This Row],[H_QTY/ CTN]]="","",SEARCH("_",db[[#This Row],[H_QTY/ CTN]]))</f>
        <v>7</v>
      </c>
      <c r="T2911" s="91">
        <f>IF(db[[#This Row],[H_QTY/ CTN]]="","",LEN(db[[#This Row],[H_QTY/ CTN]]))</f>
        <v>7</v>
      </c>
      <c r="U2911" s="90" t="str">
        <f>IF(db[[#This Row],[H_QTY/ CTN]]="","",LEFT(db[[#This Row],[H_QTY/ CTN]],db[[#This Row],[H_1]]-1))</f>
        <v>96 PCS</v>
      </c>
      <c r="V2911" s="90" t="str">
        <f>IF(NOT(db[[#This Row],[H_1]]=db[[#This Row],[H_2]]),MID(db[[#This Row],[H_QTY/ CTN]],db[[#This Row],[H_1]]+1,db[[#This Row],[H_2]]-db[[#This Row],[H_1]]-1),"")</f>
        <v/>
      </c>
      <c r="W2911" s="90" t="str">
        <f>IF(db[[#This Row],[QTY/ CTN B]]="","",LEFT(db[[#This Row],[QTY/ CTN B]],SEARCH(" ",db[[#This Row],[QTY/ CTN B]],1)-1))</f>
        <v>96</v>
      </c>
      <c r="X2911" s="90" t="str">
        <f>IF(db[[#This Row],[QTY/ CTN B]]="","",RIGHT(db[[#This Row],[QTY/ CTN B]],LEN(db[[#This Row],[QTY/ CTN B]])-SEARCH(" ",db[[#This Row],[QTY/ CTN B]],1)))</f>
        <v>PCS</v>
      </c>
      <c r="Y2911" s="90" t="str">
        <f>IF(db[[#This Row],[QTY/ CTN TG]]="",IF(db[[#This Row],[STN TG]]="","",12),LEFT(db[[#This Row],[QTY/ CTN TG]],SEARCH(" ",db[[#This Row],[QTY/ CTN TG]],1)-1))</f>
        <v/>
      </c>
      <c r="Z2911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11" s="90" t="str">
        <f>IF(db[[#This Row],[STN K]]="","",IF(db[[#This Row],[STN TG]]="LSN",12,""))</f>
        <v/>
      </c>
      <c r="AB2911" s="90" t="str">
        <f>IF(db[[#This Row],[STN TG]]="LSN","PCS","")</f>
        <v/>
      </c>
      <c r="AC2911" s="90">
        <f>db[[#This Row],[QTY B]]*IF(db[[#This Row],[QTY TG]]="",1,db[[#This Row],[QTY TG]])*IF(db[[#This Row],[QTY K]]="",1,db[[#This Row],[QTY K]])</f>
        <v>96</v>
      </c>
      <c r="AD2911" s="90" t="str">
        <f>IF(db[[#This Row],[STN K]]="",IF(db[[#This Row],[STN TG]]="",db[[#This Row],[STN B]],db[[#This Row],[STN TG]]),db[[#This Row],[STN K]])</f>
        <v>PCS</v>
      </c>
      <c r="AE2911" s="90"/>
    </row>
    <row r="2912" spans="1:31" x14ac:dyDescent="0.25">
      <c r="A2912" s="90">
        <f t="shared" si="45"/>
        <v>2911</v>
      </c>
      <c r="B2912" s="91" t="str">
        <f>LOWER(SUBSTITUTE(SUBSTITUTE(SUBSTITUTE(SUBSTITUTE(SUBSTITUTE(SUBSTITUTE(SUBSTITUTE(SUBSTITUTE(db[[#This Row],[NB BM]]," ",),".",""),"-",""),"(",""),")",""),"/",""),"""",""),"+",""))</f>
        <v>pcmagnitb3511620</v>
      </c>
      <c r="C2912" s="91" t="str">
        <f>LOWER(SUBSTITUTE(SUBSTITUTE(SUBSTITUTE(SUBSTITUTE(SUBSTITUTE(SUBSTITUTE(SUBSTITUTE(SUBSTITUTE(SUBSTITUTE(db[[#This Row],[NB NOTA]]," ",),".",""),"-",""),"(",""),")",""),",",""),"/",""),"""",""),"+",""))</f>
        <v>tpmagnetb3511620</v>
      </c>
      <c r="D2912" s="91" t="str">
        <f>LOWER(SUBSTITUTE(SUBSTITUTE(SUBSTITUTE(SUBSTITUTE(SUBSTITUTE(SUBSTITUTE(SUBSTITUTE(SUBSTITUTE(SUBSTITUTE(db[[#This Row],[NB PAJAK]]," ",""),"-",""),"(",""),")",""),".",""),",",""),"/",""),"""",""),"+",""))</f>
        <v/>
      </c>
      <c r="E2912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pcmagnitb351162096pcsuntana</v>
      </c>
      <c r="F2912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tpmagnetb351162096pcs</v>
      </c>
      <c r="G2912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tpmagnetb3511620untana</v>
      </c>
      <c r="H2912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tpmagnetb351162096pcsuntana</v>
      </c>
      <c r="I2912" s="60" t="s">
        <v>5944</v>
      </c>
      <c r="J2912" s="60" t="s">
        <v>5591</v>
      </c>
      <c r="K2912" s="61"/>
      <c r="L2912" s="60" t="s">
        <v>1336</v>
      </c>
      <c r="M2912" s="92" t="e">
        <f>IF(db[[#This Row],[NB NOTA_C]]="","",COUNTIF([2]!B_MSK[concat],db[[#This Row],[NB NOTA_C]]))</f>
        <v>#REF!</v>
      </c>
      <c r="N2912" s="93" t="s">
        <v>2305</v>
      </c>
      <c r="O2912" s="91" t="s">
        <v>1388</v>
      </c>
      <c r="P2912" s="60" t="s">
        <v>2442</v>
      </c>
      <c r="Q2912" s="91"/>
      <c r="R2912" s="91" t="str">
        <f>IF(db[[#This Row],[QTY/ CTN]]="","",SUBSTITUTE(SUBSTITUTE(SUBSTITUTE(db[[#This Row],[QTY/ CTN]]," ","_",2),"(",""),")","")&amp;"_")</f>
        <v>96 PCS_</v>
      </c>
      <c r="S2912" s="91">
        <f>IF(db[[#This Row],[H_QTY/ CTN]]="","",SEARCH("_",db[[#This Row],[H_QTY/ CTN]]))</f>
        <v>7</v>
      </c>
      <c r="T2912" s="91">
        <f>IF(db[[#This Row],[H_QTY/ CTN]]="","",LEN(db[[#This Row],[H_QTY/ CTN]]))</f>
        <v>7</v>
      </c>
      <c r="U2912" s="90" t="str">
        <f>IF(db[[#This Row],[H_QTY/ CTN]]="","",LEFT(db[[#This Row],[H_QTY/ CTN]],db[[#This Row],[H_1]]-1))</f>
        <v>96 PCS</v>
      </c>
      <c r="V2912" s="90" t="str">
        <f>IF(NOT(db[[#This Row],[H_1]]=db[[#This Row],[H_2]]),MID(db[[#This Row],[H_QTY/ CTN]],db[[#This Row],[H_1]]+1,db[[#This Row],[H_2]]-db[[#This Row],[H_1]]-1),"")</f>
        <v/>
      </c>
      <c r="W2912" s="90" t="str">
        <f>IF(db[[#This Row],[QTY/ CTN B]]="","",LEFT(db[[#This Row],[QTY/ CTN B]],SEARCH(" ",db[[#This Row],[QTY/ CTN B]],1)-1))</f>
        <v>96</v>
      </c>
      <c r="X2912" s="90" t="str">
        <f>IF(db[[#This Row],[QTY/ CTN B]]="","",RIGHT(db[[#This Row],[QTY/ CTN B]],LEN(db[[#This Row],[QTY/ CTN B]])-SEARCH(" ",db[[#This Row],[QTY/ CTN B]],1)))</f>
        <v>PCS</v>
      </c>
      <c r="Y2912" s="90" t="str">
        <f>IF(db[[#This Row],[QTY/ CTN TG]]="",IF(db[[#This Row],[STN TG]]="","",12),LEFT(db[[#This Row],[QTY/ CTN TG]],SEARCH(" ",db[[#This Row],[QTY/ CTN TG]],1)-1))</f>
        <v/>
      </c>
      <c r="Z2912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12" s="90" t="str">
        <f>IF(db[[#This Row],[STN K]]="","",IF(db[[#This Row],[STN TG]]="LSN",12,""))</f>
        <v/>
      </c>
      <c r="AB2912" s="90" t="str">
        <f>IF(db[[#This Row],[STN TG]]="LSN","PCS","")</f>
        <v/>
      </c>
      <c r="AC2912" s="90">
        <f>db[[#This Row],[QTY B]]*IF(db[[#This Row],[QTY TG]]="",1,db[[#This Row],[QTY TG]])*IF(db[[#This Row],[QTY K]]="",1,db[[#This Row],[QTY K]])</f>
        <v>96</v>
      </c>
      <c r="AD2912" s="90" t="str">
        <f>IF(db[[#This Row],[STN K]]="",IF(db[[#This Row],[STN TG]]="",db[[#This Row],[STN B]],db[[#This Row],[STN TG]]),db[[#This Row],[STN K]])</f>
        <v>PCS</v>
      </c>
      <c r="AE2912" s="90"/>
    </row>
    <row r="2913" spans="1:31" x14ac:dyDescent="0.25">
      <c r="A2913" s="90">
        <f t="shared" si="45"/>
        <v>2912</v>
      </c>
      <c r="B2913" s="91" t="str">
        <f>LOWER(SUBSTITUTE(SUBSTITUTE(SUBSTITUTE(SUBSTITUTE(SUBSTITUTE(SUBSTITUTE(SUBSTITUTE(SUBSTITUTE(db[[#This Row],[NB BM]]," ",),".",""),"-",""),"(",""),")",""),"/",""),"""",""),"+",""))</f>
        <v>pcmagnitb3511620l</v>
      </c>
      <c r="C2913" s="91" t="str">
        <f>LOWER(SUBSTITUTE(SUBSTITUTE(SUBSTITUTE(SUBSTITUTE(SUBSTITUTE(SUBSTITUTE(SUBSTITUTE(SUBSTITUTE(SUBSTITUTE(db[[#This Row],[NB NOTA]]," ",),".",""),"-",""),"(",""),")",""),",",""),"/",""),"""",""),"+",""))</f>
        <v>tpmagnetb3511620l</v>
      </c>
      <c r="D2913" s="91" t="str">
        <f>LOWER(SUBSTITUTE(SUBSTITUTE(SUBSTITUTE(SUBSTITUTE(SUBSTITUTE(SUBSTITUTE(SUBSTITUTE(SUBSTITUTE(SUBSTITUTE(db[[#This Row],[NB PAJAK]]," ",""),"-",""),"(",""),")",""),".",""),",",""),"/",""),"""",""),"+",""))</f>
        <v/>
      </c>
      <c r="E2913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pcmagnitb3511620l60pcsuntana</v>
      </c>
      <c r="F2913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tpmagnetb3511620l60pcs</v>
      </c>
      <c r="G2913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tpmagnetb3511620luntana</v>
      </c>
      <c r="H2913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tpmagnetb3511620l60pcsuntana</v>
      </c>
      <c r="I2913" s="60" t="s">
        <v>5945</v>
      </c>
      <c r="J2913" s="60" t="s">
        <v>5634</v>
      </c>
      <c r="K2913" s="61"/>
      <c r="L2913" s="60" t="s">
        <v>1336</v>
      </c>
      <c r="M2913" s="92" t="e">
        <f>IF(db[[#This Row],[NB NOTA_C]]="","",COUNTIF([2]!B_MSK[concat],db[[#This Row],[NB NOTA_C]]))</f>
        <v>#REF!</v>
      </c>
      <c r="N2913" s="93" t="s">
        <v>1352</v>
      </c>
      <c r="O2913" s="91" t="s">
        <v>1380</v>
      </c>
      <c r="P2913" s="60" t="s">
        <v>2442</v>
      </c>
      <c r="Q2913" s="91"/>
      <c r="R2913" s="91" t="str">
        <f>IF(db[[#This Row],[QTY/ CTN]]="","",SUBSTITUTE(SUBSTITUTE(SUBSTITUTE(db[[#This Row],[QTY/ CTN]]," ","_",2),"(",""),")","")&amp;"_")</f>
        <v>60 PCS_</v>
      </c>
      <c r="S2913" s="91">
        <f>IF(db[[#This Row],[H_QTY/ CTN]]="","",SEARCH("_",db[[#This Row],[H_QTY/ CTN]]))</f>
        <v>7</v>
      </c>
      <c r="T2913" s="91">
        <f>IF(db[[#This Row],[H_QTY/ CTN]]="","",LEN(db[[#This Row],[H_QTY/ CTN]]))</f>
        <v>7</v>
      </c>
      <c r="U2913" s="90" t="str">
        <f>IF(db[[#This Row],[H_QTY/ CTN]]="","",LEFT(db[[#This Row],[H_QTY/ CTN]],db[[#This Row],[H_1]]-1))</f>
        <v>60 PCS</v>
      </c>
      <c r="V2913" s="90" t="str">
        <f>IF(NOT(db[[#This Row],[H_1]]=db[[#This Row],[H_2]]),MID(db[[#This Row],[H_QTY/ CTN]],db[[#This Row],[H_1]]+1,db[[#This Row],[H_2]]-db[[#This Row],[H_1]]-1),"")</f>
        <v/>
      </c>
      <c r="W2913" s="90" t="str">
        <f>IF(db[[#This Row],[QTY/ CTN B]]="","",LEFT(db[[#This Row],[QTY/ CTN B]],SEARCH(" ",db[[#This Row],[QTY/ CTN B]],1)-1))</f>
        <v>60</v>
      </c>
      <c r="X2913" s="90" t="str">
        <f>IF(db[[#This Row],[QTY/ CTN B]]="","",RIGHT(db[[#This Row],[QTY/ CTN B]],LEN(db[[#This Row],[QTY/ CTN B]])-SEARCH(" ",db[[#This Row],[QTY/ CTN B]],1)))</f>
        <v>PCS</v>
      </c>
      <c r="Y2913" s="90" t="str">
        <f>IF(db[[#This Row],[QTY/ CTN TG]]="",IF(db[[#This Row],[STN TG]]="","",12),LEFT(db[[#This Row],[QTY/ CTN TG]],SEARCH(" ",db[[#This Row],[QTY/ CTN TG]],1)-1))</f>
        <v/>
      </c>
      <c r="Z2913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13" s="90" t="str">
        <f>IF(db[[#This Row],[STN K]]="","",IF(db[[#This Row],[STN TG]]="LSN",12,""))</f>
        <v/>
      </c>
      <c r="AB2913" s="90" t="str">
        <f>IF(db[[#This Row],[STN TG]]="LSN","PCS","")</f>
        <v/>
      </c>
      <c r="AC2913" s="90">
        <f>db[[#This Row],[QTY B]]*IF(db[[#This Row],[QTY TG]]="",1,db[[#This Row],[QTY TG]])*IF(db[[#This Row],[QTY K]]="",1,db[[#This Row],[QTY K]])</f>
        <v>60</v>
      </c>
      <c r="AD2913" s="90" t="str">
        <f>IF(db[[#This Row],[STN K]]="",IF(db[[#This Row],[STN TG]]="",db[[#This Row],[STN B]],db[[#This Row],[STN TG]]),db[[#This Row],[STN K]])</f>
        <v>PCS</v>
      </c>
      <c r="AE2913" s="90"/>
    </row>
    <row r="2914" spans="1:31" x14ac:dyDescent="0.25">
      <c r="A2914" s="90">
        <f t="shared" si="45"/>
        <v>2913</v>
      </c>
      <c r="B2914" s="91" t="str">
        <f>LOWER(SUBSTITUTE(SUBSTITUTE(SUBSTITUTE(SUBSTITUTE(SUBSTITUTE(SUBSTITUTE(SUBSTITUTE(SUBSTITUTE(db[[#This Row],[NB BM]]," ",),".",""),"-",""),"(",""),")",""),"/",""),"""",""),"+",""))</f>
        <v>pcmagnitb35141</v>
      </c>
      <c r="C2914" s="91" t="str">
        <f>LOWER(SUBSTITUTE(SUBSTITUTE(SUBSTITUTE(SUBSTITUTE(SUBSTITUTE(SUBSTITUTE(SUBSTITUTE(SUBSTITUTE(SUBSTITUTE(db[[#This Row],[NB NOTA]]," ",),".",""),"-",""),"(",""),")",""),",",""),"/",""),"""",""),"+",""))</f>
        <v>tpmagnetb35141</v>
      </c>
      <c r="D2914" s="91" t="str">
        <f>LOWER(SUBSTITUTE(SUBSTITUTE(SUBSTITUTE(SUBSTITUTE(SUBSTITUTE(SUBSTITUTE(SUBSTITUTE(SUBSTITUTE(SUBSTITUTE(db[[#This Row],[NB PAJAK]]," ",""),"-",""),"(",""),")",""),".",""),",",""),"/",""),"""",""),"+",""))</f>
        <v/>
      </c>
      <c r="E2914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pcmagnitb3514196pcsuntana</v>
      </c>
      <c r="F2914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tpmagnetb3514196pcs</v>
      </c>
      <c r="G2914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tpmagnetb35141untana</v>
      </c>
      <c r="H2914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tpmagnetb3514196pcsuntana</v>
      </c>
      <c r="I2914" s="60" t="s">
        <v>5946</v>
      </c>
      <c r="J2914" s="60" t="s">
        <v>5589</v>
      </c>
      <c r="K2914" s="61"/>
      <c r="L2914" s="60" t="s">
        <v>1336</v>
      </c>
      <c r="M2914" s="92" t="e">
        <f>IF(db[[#This Row],[NB NOTA_C]]="","",COUNTIF([2]!B_MSK[concat],db[[#This Row],[NB NOTA_C]]))</f>
        <v>#REF!</v>
      </c>
      <c r="N2914" s="93" t="s">
        <v>2305</v>
      </c>
      <c r="O2914" s="91" t="s">
        <v>1388</v>
      </c>
      <c r="P2914" s="60" t="s">
        <v>2442</v>
      </c>
      <c r="Q2914" s="91"/>
      <c r="R2914" s="91" t="str">
        <f>IF(db[[#This Row],[QTY/ CTN]]="","",SUBSTITUTE(SUBSTITUTE(SUBSTITUTE(db[[#This Row],[QTY/ CTN]]," ","_",2),"(",""),")","")&amp;"_")</f>
        <v>96 PCS_</v>
      </c>
      <c r="S2914" s="91">
        <f>IF(db[[#This Row],[H_QTY/ CTN]]="","",SEARCH("_",db[[#This Row],[H_QTY/ CTN]]))</f>
        <v>7</v>
      </c>
      <c r="T2914" s="91">
        <f>IF(db[[#This Row],[H_QTY/ CTN]]="","",LEN(db[[#This Row],[H_QTY/ CTN]]))</f>
        <v>7</v>
      </c>
      <c r="U2914" s="90" t="str">
        <f>IF(db[[#This Row],[H_QTY/ CTN]]="","",LEFT(db[[#This Row],[H_QTY/ CTN]],db[[#This Row],[H_1]]-1))</f>
        <v>96 PCS</v>
      </c>
      <c r="V2914" s="90" t="str">
        <f>IF(NOT(db[[#This Row],[H_1]]=db[[#This Row],[H_2]]),MID(db[[#This Row],[H_QTY/ CTN]],db[[#This Row],[H_1]]+1,db[[#This Row],[H_2]]-db[[#This Row],[H_1]]-1),"")</f>
        <v/>
      </c>
      <c r="W2914" s="90" t="str">
        <f>IF(db[[#This Row],[QTY/ CTN B]]="","",LEFT(db[[#This Row],[QTY/ CTN B]],SEARCH(" ",db[[#This Row],[QTY/ CTN B]],1)-1))</f>
        <v>96</v>
      </c>
      <c r="X2914" s="90" t="str">
        <f>IF(db[[#This Row],[QTY/ CTN B]]="","",RIGHT(db[[#This Row],[QTY/ CTN B]],LEN(db[[#This Row],[QTY/ CTN B]])-SEARCH(" ",db[[#This Row],[QTY/ CTN B]],1)))</f>
        <v>PCS</v>
      </c>
      <c r="Y2914" s="90" t="str">
        <f>IF(db[[#This Row],[QTY/ CTN TG]]="",IF(db[[#This Row],[STN TG]]="","",12),LEFT(db[[#This Row],[QTY/ CTN TG]],SEARCH(" ",db[[#This Row],[QTY/ CTN TG]],1)-1))</f>
        <v/>
      </c>
      <c r="Z2914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14" s="90" t="str">
        <f>IF(db[[#This Row],[STN K]]="","",IF(db[[#This Row],[STN TG]]="LSN",12,""))</f>
        <v/>
      </c>
      <c r="AB2914" s="90" t="str">
        <f>IF(db[[#This Row],[STN TG]]="LSN","PCS","")</f>
        <v/>
      </c>
      <c r="AC2914" s="90">
        <f>db[[#This Row],[QTY B]]*IF(db[[#This Row],[QTY TG]]="",1,db[[#This Row],[QTY TG]])*IF(db[[#This Row],[QTY K]]="",1,db[[#This Row],[QTY K]])</f>
        <v>96</v>
      </c>
      <c r="AD2914" s="90" t="str">
        <f>IF(db[[#This Row],[STN K]]="",IF(db[[#This Row],[STN TG]]="",db[[#This Row],[STN B]],db[[#This Row],[STN TG]]),db[[#This Row],[STN K]])</f>
        <v>PCS</v>
      </c>
      <c r="AE2914" s="90"/>
    </row>
    <row r="2915" spans="1:31" x14ac:dyDescent="0.25">
      <c r="A2915" s="90">
        <f t="shared" si="45"/>
        <v>2914</v>
      </c>
      <c r="B2915" s="91" t="str">
        <f>LOWER(SUBSTITUTE(SUBSTITUTE(SUBSTITUTE(SUBSTITUTE(SUBSTITUTE(SUBSTITUTE(SUBSTITUTE(SUBSTITUTE(db[[#This Row],[NB BM]]," ",),".",""),"-",""),"(",""),")",""),"/",""),"""",""),"+",""))</f>
        <v>pcmagnitb357820</v>
      </c>
      <c r="C2915" s="91" t="str">
        <f>LOWER(SUBSTITUTE(SUBSTITUTE(SUBSTITUTE(SUBSTITUTE(SUBSTITUTE(SUBSTITUTE(SUBSTITUTE(SUBSTITUTE(SUBSTITUTE(db[[#This Row],[NB NOTA]]," ",),".",""),"-",""),"(",""),")",""),",",""),"/",""),"""",""),"+",""))</f>
        <v>tpmagnetb357820</v>
      </c>
      <c r="D2915" s="91" t="str">
        <f>LOWER(SUBSTITUTE(SUBSTITUTE(SUBSTITUTE(SUBSTITUTE(SUBSTITUTE(SUBSTITUTE(SUBSTITUTE(SUBSTITUTE(SUBSTITUTE(db[[#This Row],[NB PAJAK]]," ",""),"-",""),"(",""),")",""),".",""),",",""),"/",""),"""",""),"+",""))</f>
        <v/>
      </c>
      <c r="E2915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pcmagnitb35782096pcsuntana</v>
      </c>
      <c r="F2915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tpmagnetb35782096pcs</v>
      </c>
      <c r="G2915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tpmagnetb357820untana</v>
      </c>
      <c r="H2915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tpmagnetb35782096pcsuntana</v>
      </c>
      <c r="I2915" s="60" t="s">
        <v>5947</v>
      </c>
      <c r="J2915" s="60" t="s">
        <v>5615</v>
      </c>
      <c r="K2915" s="61"/>
      <c r="L2915" s="60" t="s">
        <v>1336</v>
      </c>
      <c r="M2915" s="92" t="e">
        <f>IF(db[[#This Row],[NB NOTA_C]]="","",COUNTIF([2]!B_MSK[concat],db[[#This Row],[NB NOTA_C]]))</f>
        <v>#REF!</v>
      </c>
      <c r="N2915" s="93" t="s">
        <v>2305</v>
      </c>
      <c r="O2915" s="91" t="s">
        <v>1388</v>
      </c>
      <c r="P2915" s="60" t="s">
        <v>2442</v>
      </c>
      <c r="Q2915" s="91"/>
      <c r="R2915" s="91" t="str">
        <f>IF(db[[#This Row],[QTY/ CTN]]="","",SUBSTITUTE(SUBSTITUTE(SUBSTITUTE(db[[#This Row],[QTY/ CTN]]," ","_",2),"(",""),")","")&amp;"_")</f>
        <v>96 PCS_</v>
      </c>
      <c r="S2915" s="91">
        <f>IF(db[[#This Row],[H_QTY/ CTN]]="","",SEARCH("_",db[[#This Row],[H_QTY/ CTN]]))</f>
        <v>7</v>
      </c>
      <c r="T2915" s="91">
        <f>IF(db[[#This Row],[H_QTY/ CTN]]="","",LEN(db[[#This Row],[H_QTY/ CTN]]))</f>
        <v>7</v>
      </c>
      <c r="U2915" s="90" t="str">
        <f>IF(db[[#This Row],[H_QTY/ CTN]]="","",LEFT(db[[#This Row],[H_QTY/ CTN]],db[[#This Row],[H_1]]-1))</f>
        <v>96 PCS</v>
      </c>
      <c r="V2915" s="90" t="str">
        <f>IF(NOT(db[[#This Row],[H_1]]=db[[#This Row],[H_2]]),MID(db[[#This Row],[H_QTY/ CTN]],db[[#This Row],[H_1]]+1,db[[#This Row],[H_2]]-db[[#This Row],[H_1]]-1),"")</f>
        <v/>
      </c>
      <c r="W2915" s="90" t="str">
        <f>IF(db[[#This Row],[QTY/ CTN B]]="","",LEFT(db[[#This Row],[QTY/ CTN B]],SEARCH(" ",db[[#This Row],[QTY/ CTN B]],1)-1))</f>
        <v>96</v>
      </c>
      <c r="X2915" s="90" t="str">
        <f>IF(db[[#This Row],[QTY/ CTN B]]="","",RIGHT(db[[#This Row],[QTY/ CTN B]],LEN(db[[#This Row],[QTY/ CTN B]])-SEARCH(" ",db[[#This Row],[QTY/ CTN B]],1)))</f>
        <v>PCS</v>
      </c>
      <c r="Y2915" s="90" t="str">
        <f>IF(db[[#This Row],[QTY/ CTN TG]]="",IF(db[[#This Row],[STN TG]]="","",12),LEFT(db[[#This Row],[QTY/ CTN TG]],SEARCH(" ",db[[#This Row],[QTY/ CTN TG]],1)-1))</f>
        <v/>
      </c>
      <c r="Z2915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15" s="90" t="str">
        <f>IF(db[[#This Row],[STN K]]="","",IF(db[[#This Row],[STN TG]]="LSN",12,""))</f>
        <v/>
      </c>
      <c r="AB2915" s="90" t="str">
        <f>IF(db[[#This Row],[STN TG]]="LSN","PCS","")</f>
        <v/>
      </c>
      <c r="AC2915" s="90">
        <f>db[[#This Row],[QTY B]]*IF(db[[#This Row],[QTY TG]]="",1,db[[#This Row],[QTY TG]])*IF(db[[#This Row],[QTY K]]="",1,db[[#This Row],[QTY K]])</f>
        <v>96</v>
      </c>
      <c r="AD2915" s="90" t="str">
        <f>IF(db[[#This Row],[STN K]]="",IF(db[[#This Row],[STN TG]]="",db[[#This Row],[STN B]],db[[#This Row],[STN TG]]),db[[#This Row],[STN K]])</f>
        <v>PCS</v>
      </c>
      <c r="AE2915" s="90"/>
    </row>
    <row r="2916" spans="1:31" x14ac:dyDescent="0.25">
      <c r="A2916" s="90">
        <f t="shared" si="45"/>
        <v>2915</v>
      </c>
      <c r="B2916" s="91" t="str">
        <f>LOWER(SUBSTITUTE(SUBSTITUTE(SUBSTITUTE(SUBSTITUTE(SUBSTITUTE(SUBSTITUTE(SUBSTITUTE(SUBSTITUTE(db[[#This Row],[NB BM]]," ",),".",""),"-",""),"(",""),")",""),"/",""),"""",""),"+",""))</f>
        <v>pcxlgb351324</v>
      </c>
      <c r="C2916" s="91" t="str">
        <f>LOWER(SUBSTITUTE(SUBSTITUTE(SUBSTITUTE(SUBSTITUTE(SUBSTITUTE(SUBSTITUTE(SUBSTITUTE(SUBSTITUTE(SUBSTITUTE(db[[#This Row],[NB NOTA]]," ",),".",""),"-",""),"(",""),")",""),",",""),"/",""),"""",""),"+",""))</f>
        <v>tpmagnetxlgb351324</v>
      </c>
      <c r="D2916" s="91" t="str">
        <f>LOWER(SUBSTITUTE(SUBSTITUTE(SUBSTITUTE(SUBSTITUTE(SUBSTITUTE(SUBSTITUTE(SUBSTITUTE(SUBSTITUTE(SUBSTITUTE(db[[#This Row],[NB PAJAK]]," ",""),"-",""),"(",""),")",""),".",""),",",""),"/",""),"""",""),"+",""))</f>
        <v/>
      </c>
      <c r="E2916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pcxlgb35132496pcsuntana</v>
      </c>
      <c r="F2916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tpmagnetxlgb35132496pcs</v>
      </c>
      <c r="G2916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tpmagnetxlgb351324untana</v>
      </c>
      <c r="H2916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tpmagnetxlgb35132496pcsuntana</v>
      </c>
      <c r="I2916" s="60" t="s">
        <v>5948</v>
      </c>
      <c r="J2916" s="60" t="s">
        <v>5621</v>
      </c>
      <c r="K2916" s="61"/>
      <c r="L2916" s="60" t="s">
        <v>1336</v>
      </c>
      <c r="M2916" s="92" t="e">
        <f>IF(db[[#This Row],[NB NOTA_C]]="","",COUNTIF([2]!B_MSK[concat],db[[#This Row],[NB NOTA_C]]))</f>
        <v>#REF!</v>
      </c>
      <c r="N2916" s="93" t="s">
        <v>2305</v>
      </c>
      <c r="O2916" s="91" t="s">
        <v>1388</v>
      </c>
      <c r="P2916" s="60" t="s">
        <v>2442</v>
      </c>
      <c r="Q2916" s="91"/>
      <c r="R2916" s="91" t="str">
        <f>IF(db[[#This Row],[QTY/ CTN]]="","",SUBSTITUTE(SUBSTITUTE(SUBSTITUTE(db[[#This Row],[QTY/ CTN]]," ","_",2),"(",""),")","")&amp;"_")</f>
        <v>96 PCS_</v>
      </c>
      <c r="S2916" s="91">
        <f>IF(db[[#This Row],[H_QTY/ CTN]]="","",SEARCH("_",db[[#This Row],[H_QTY/ CTN]]))</f>
        <v>7</v>
      </c>
      <c r="T2916" s="91">
        <f>IF(db[[#This Row],[H_QTY/ CTN]]="","",LEN(db[[#This Row],[H_QTY/ CTN]]))</f>
        <v>7</v>
      </c>
      <c r="U2916" s="90" t="str">
        <f>IF(db[[#This Row],[H_QTY/ CTN]]="","",LEFT(db[[#This Row],[H_QTY/ CTN]],db[[#This Row],[H_1]]-1))</f>
        <v>96 PCS</v>
      </c>
      <c r="V2916" s="90" t="str">
        <f>IF(NOT(db[[#This Row],[H_1]]=db[[#This Row],[H_2]]),MID(db[[#This Row],[H_QTY/ CTN]],db[[#This Row],[H_1]]+1,db[[#This Row],[H_2]]-db[[#This Row],[H_1]]-1),"")</f>
        <v/>
      </c>
      <c r="W2916" s="90" t="str">
        <f>IF(db[[#This Row],[QTY/ CTN B]]="","",LEFT(db[[#This Row],[QTY/ CTN B]],SEARCH(" ",db[[#This Row],[QTY/ CTN B]],1)-1))</f>
        <v>96</v>
      </c>
      <c r="X2916" s="90" t="str">
        <f>IF(db[[#This Row],[QTY/ CTN B]]="","",RIGHT(db[[#This Row],[QTY/ CTN B]],LEN(db[[#This Row],[QTY/ CTN B]])-SEARCH(" ",db[[#This Row],[QTY/ CTN B]],1)))</f>
        <v>PCS</v>
      </c>
      <c r="Y2916" s="90" t="str">
        <f>IF(db[[#This Row],[QTY/ CTN TG]]="",IF(db[[#This Row],[STN TG]]="","",12),LEFT(db[[#This Row],[QTY/ CTN TG]],SEARCH(" ",db[[#This Row],[QTY/ CTN TG]],1)-1))</f>
        <v/>
      </c>
      <c r="Z2916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16" s="90" t="str">
        <f>IF(db[[#This Row],[STN K]]="","",IF(db[[#This Row],[STN TG]]="LSN",12,""))</f>
        <v/>
      </c>
      <c r="AB2916" s="90" t="str">
        <f>IF(db[[#This Row],[STN TG]]="LSN","PCS","")</f>
        <v/>
      </c>
      <c r="AC2916" s="90">
        <f>db[[#This Row],[QTY B]]*IF(db[[#This Row],[QTY TG]]="",1,db[[#This Row],[QTY TG]])*IF(db[[#This Row],[QTY K]]="",1,db[[#This Row],[QTY K]])</f>
        <v>96</v>
      </c>
      <c r="AD2916" s="90" t="str">
        <f>IF(db[[#This Row],[STN K]]="",IF(db[[#This Row],[STN TG]]="",db[[#This Row],[STN B]],db[[#This Row],[STN TG]]),db[[#This Row],[STN K]])</f>
        <v>PCS</v>
      </c>
      <c r="AE2916" s="90"/>
    </row>
    <row r="2917" spans="1:31" x14ac:dyDescent="0.25">
      <c r="A2917" s="90">
        <f t="shared" si="45"/>
        <v>2916</v>
      </c>
      <c r="B2917" s="91" t="str">
        <f>LOWER(SUBSTITUTE(SUBSTITUTE(SUBSTITUTE(SUBSTITUTE(SUBSTITUTE(SUBSTITUTE(SUBSTITUTE(SUBSTITUTE(db[[#This Row],[NB BM]]," ",),".",""),"-",""),"(",""),")",""),"/",""),"""",""),"+",""))</f>
        <v>pcxlgb351324l</v>
      </c>
      <c r="C2917" s="91" t="str">
        <f>LOWER(SUBSTITUTE(SUBSTITUTE(SUBSTITUTE(SUBSTITUTE(SUBSTITUTE(SUBSTITUTE(SUBSTITUTE(SUBSTITUTE(SUBSTITUTE(db[[#This Row],[NB NOTA]]," ",),".",""),"-",""),"(",""),")",""),",",""),"/",""),"""",""),"+",""))</f>
        <v>tpmagnetxlgb351324l</v>
      </c>
      <c r="D2917" s="91" t="str">
        <f>LOWER(SUBSTITUTE(SUBSTITUTE(SUBSTITUTE(SUBSTITUTE(SUBSTITUTE(SUBSTITUTE(SUBSTITUTE(SUBSTITUTE(SUBSTITUTE(db[[#This Row],[NB PAJAK]]," ",""),"-",""),"(",""),")",""),".",""),",",""),"/",""),"""",""),"+",""))</f>
        <v/>
      </c>
      <c r="E2917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pcxlgb351324l96pcsuntana</v>
      </c>
      <c r="F2917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tpmagnetxlgb351324l96pcs</v>
      </c>
      <c r="G2917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tpmagnetxlgb351324luntana</v>
      </c>
      <c r="H2917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tpmagnetxlgb351324l96pcsuntana</v>
      </c>
      <c r="I2917" s="60" t="s">
        <v>5949</v>
      </c>
      <c r="J2917" s="60" t="s">
        <v>5622</v>
      </c>
      <c r="K2917" s="61"/>
      <c r="L2917" s="60" t="s">
        <v>1336</v>
      </c>
      <c r="M2917" s="92" t="e">
        <f>IF(db[[#This Row],[NB NOTA_C]]="","",COUNTIF([2]!B_MSK[concat],db[[#This Row],[NB NOTA_C]]))</f>
        <v>#REF!</v>
      </c>
      <c r="N2917" s="93" t="s">
        <v>2305</v>
      </c>
      <c r="O2917" s="91" t="s">
        <v>1388</v>
      </c>
      <c r="P2917" s="60" t="s">
        <v>2442</v>
      </c>
      <c r="Q2917" s="91"/>
      <c r="R2917" s="91" t="str">
        <f>IF(db[[#This Row],[QTY/ CTN]]="","",SUBSTITUTE(SUBSTITUTE(SUBSTITUTE(db[[#This Row],[QTY/ CTN]]," ","_",2),"(",""),")","")&amp;"_")</f>
        <v>96 PCS_</v>
      </c>
      <c r="S2917" s="91">
        <f>IF(db[[#This Row],[H_QTY/ CTN]]="","",SEARCH("_",db[[#This Row],[H_QTY/ CTN]]))</f>
        <v>7</v>
      </c>
      <c r="T2917" s="91">
        <f>IF(db[[#This Row],[H_QTY/ CTN]]="","",LEN(db[[#This Row],[H_QTY/ CTN]]))</f>
        <v>7</v>
      </c>
      <c r="U2917" s="90" t="str">
        <f>IF(db[[#This Row],[H_QTY/ CTN]]="","",LEFT(db[[#This Row],[H_QTY/ CTN]],db[[#This Row],[H_1]]-1))</f>
        <v>96 PCS</v>
      </c>
      <c r="V2917" s="90" t="str">
        <f>IF(NOT(db[[#This Row],[H_1]]=db[[#This Row],[H_2]]),MID(db[[#This Row],[H_QTY/ CTN]],db[[#This Row],[H_1]]+1,db[[#This Row],[H_2]]-db[[#This Row],[H_1]]-1),"")</f>
        <v/>
      </c>
      <c r="W2917" s="90" t="str">
        <f>IF(db[[#This Row],[QTY/ CTN B]]="","",LEFT(db[[#This Row],[QTY/ CTN B]],SEARCH(" ",db[[#This Row],[QTY/ CTN B]],1)-1))</f>
        <v>96</v>
      </c>
      <c r="X2917" s="90" t="str">
        <f>IF(db[[#This Row],[QTY/ CTN B]]="","",RIGHT(db[[#This Row],[QTY/ CTN B]],LEN(db[[#This Row],[QTY/ CTN B]])-SEARCH(" ",db[[#This Row],[QTY/ CTN B]],1)))</f>
        <v>PCS</v>
      </c>
      <c r="Y2917" s="90" t="str">
        <f>IF(db[[#This Row],[QTY/ CTN TG]]="",IF(db[[#This Row],[STN TG]]="","",12),LEFT(db[[#This Row],[QTY/ CTN TG]],SEARCH(" ",db[[#This Row],[QTY/ CTN TG]],1)-1))</f>
        <v/>
      </c>
      <c r="Z2917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17" s="90" t="str">
        <f>IF(db[[#This Row],[STN K]]="","",IF(db[[#This Row],[STN TG]]="LSN",12,""))</f>
        <v/>
      </c>
      <c r="AB2917" s="90" t="str">
        <f>IF(db[[#This Row],[STN TG]]="LSN","PCS","")</f>
        <v/>
      </c>
      <c r="AC2917" s="90">
        <f>db[[#This Row],[QTY B]]*IF(db[[#This Row],[QTY TG]]="",1,db[[#This Row],[QTY TG]])*IF(db[[#This Row],[QTY K]]="",1,db[[#This Row],[QTY K]])</f>
        <v>96</v>
      </c>
      <c r="AD2917" s="90" t="str">
        <f>IF(db[[#This Row],[STN K]]="",IF(db[[#This Row],[STN TG]]="",db[[#This Row],[STN B]],db[[#This Row],[STN TG]]),db[[#This Row],[STN K]])</f>
        <v>PCS</v>
      </c>
      <c r="AE2917" s="90"/>
    </row>
    <row r="2918" spans="1:31" x14ac:dyDescent="0.25">
      <c r="A2918" s="90">
        <f t="shared" si="45"/>
        <v>2917</v>
      </c>
      <c r="B2918" s="91" t="str">
        <f>LOWER(SUBSTITUTE(SUBSTITUTE(SUBSTITUTE(SUBSTITUTE(SUBSTITUTE(SUBSTITUTE(SUBSTITUTE(SUBSTITUTE(db[[#This Row],[NB BM]]," ",),".",""),"-",""),"(",""),")",""),"/",""),"""",""),"+",""))</f>
        <v>pcmagnitxlgb35189</v>
      </c>
      <c r="C2918" s="91" t="str">
        <f>LOWER(SUBSTITUTE(SUBSTITUTE(SUBSTITUTE(SUBSTITUTE(SUBSTITUTE(SUBSTITUTE(SUBSTITUTE(SUBSTITUTE(SUBSTITUTE(db[[#This Row],[NB NOTA]]," ",),".",""),"-",""),"(",""),")",""),",",""),"/",""),"""",""),"+",""))</f>
        <v>tpmagnetxlgb35189</v>
      </c>
      <c r="D2918" s="91" t="str">
        <f>LOWER(SUBSTITUTE(SUBSTITUTE(SUBSTITUTE(SUBSTITUTE(SUBSTITUTE(SUBSTITUTE(SUBSTITUTE(SUBSTITUTE(SUBSTITUTE(db[[#This Row],[NB PAJAK]]," ",""),"-",""),"(",""),")",""),".",""),",",""),"/",""),"""",""),"+",""))</f>
        <v/>
      </c>
      <c r="E2918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pcmagnitxlgb3518996pcsuntana</v>
      </c>
      <c r="F2918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tpmagnetxlgb3518996pcs</v>
      </c>
      <c r="G2918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tpmagnetxlgb35189untana</v>
      </c>
      <c r="H2918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tpmagnetxlgb3518996pcsuntana</v>
      </c>
      <c r="I2918" s="60" t="s">
        <v>5950</v>
      </c>
      <c r="J2918" s="60" t="s">
        <v>5588</v>
      </c>
      <c r="K2918" s="61"/>
      <c r="L2918" s="60" t="s">
        <v>1336</v>
      </c>
      <c r="M2918" s="92" t="e">
        <f>IF(db[[#This Row],[NB NOTA_C]]="","",COUNTIF([2]!B_MSK[concat],db[[#This Row],[NB NOTA_C]]))</f>
        <v>#REF!</v>
      </c>
      <c r="N2918" s="93" t="s">
        <v>2305</v>
      </c>
      <c r="O2918" s="91" t="s">
        <v>1388</v>
      </c>
      <c r="P2918" s="60" t="s">
        <v>2442</v>
      </c>
      <c r="Q2918" s="91"/>
      <c r="R2918" s="91" t="str">
        <f>IF(db[[#This Row],[QTY/ CTN]]="","",SUBSTITUTE(SUBSTITUTE(SUBSTITUTE(db[[#This Row],[QTY/ CTN]]," ","_",2),"(",""),")","")&amp;"_")</f>
        <v>96 PCS_</v>
      </c>
      <c r="S2918" s="91">
        <f>IF(db[[#This Row],[H_QTY/ CTN]]="","",SEARCH("_",db[[#This Row],[H_QTY/ CTN]]))</f>
        <v>7</v>
      </c>
      <c r="T2918" s="91">
        <f>IF(db[[#This Row],[H_QTY/ CTN]]="","",LEN(db[[#This Row],[H_QTY/ CTN]]))</f>
        <v>7</v>
      </c>
      <c r="U2918" s="90" t="str">
        <f>IF(db[[#This Row],[H_QTY/ CTN]]="","",LEFT(db[[#This Row],[H_QTY/ CTN]],db[[#This Row],[H_1]]-1))</f>
        <v>96 PCS</v>
      </c>
      <c r="V2918" s="90" t="str">
        <f>IF(NOT(db[[#This Row],[H_1]]=db[[#This Row],[H_2]]),MID(db[[#This Row],[H_QTY/ CTN]],db[[#This Row],[H_1]]+1,db[[#This Row],[H_2]]-db[[#This Row],[H_1]]-1),"")</f>
        <v/>
      </c>
      <c r="W2918" s="90" t="str">
        <f>IF(db[[#This Row],[QTY/ CTN B]]="","",LEFT(db[[#This Row],[QTY/ CTN B]],SEARCH(" ",db[[#This Row],[QTY/ CTN B]],1)-1))</f>
        <v>96</v>
      </c>
      <c r="X2918" s="90" t="str">
        <f>IF(db[[#This Row],[QTY/ CTN B]]="","",RIGHT(db[[#This Row],[QTY/ CTN B]],LEN(db[[#This Row],[QTY/ CTN B]])-SEARCH(" ",db[[#This Row],[QTY/ CTN B]],1)))</f>
        <v>PCS</v>
      </c>
      <c r="Y2918" s="90" t="str">
        <f>IF(db[[#This Row],[QTY/ CTN TG]]="",IF(db[[#This Row],[STN TG]]="","",12),LEFT(db[[#This Row],[QTY/ CTN TG]],SEARCH(" ",db[[#This Row],[QTY/ CTN TG]],1)-1))</f>
        <v/>
      </c>
      <c r="Z2918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18" s="90" t="str">
        <f>IF(db[[#This Row],[STN K]]="","",IF(db[[#This Row],[STN TG]]="LSN",12,""))</f>
        <v/>
      </c>
      <c r="AB2918" s="90" t="str">
        <f>IF(db[[#This Row],[STN TG]]="LSN","PCS","")</f>
        <v/>
      </c>
      <c r="AC2918" s="90">
        <f>db[[#This Row],[QTY B]]*IF(db[[#This Row],[QTY TG]]="",1,db[[#This Row],[QTY TG]])*IF(db[[#This Row],[QTY K]]="",1,db[[#This Row],[QTY K]])</f>
        <v>96</v>
      </c>
      <c r="AD2918" s="90" t="str">
        <f>IF(db[[#This Row],[STN K]]="",IF(db[[#This Row],[STN TG]]="",db[[#This Row],[STN B]],db[[#This Row],[STN TG]]),db[[#This Row],[STN K]])</f>
        <v>PCS</v>
      </c>
      <c r="AE2918" s="90"/>
    </row>
    <row r="2919" spans="1:31" x14ac:dyDescent="0.25">
      <c r="A2919" s="90">
        <f t="shared" si="45"/>
        <v>2918</v>
      </c>
      <c r="B2919" s="91" t="str">
        <f>LOWER(SUBSTITUTE(SUBSTITUTE(SUBSTITUTE(SUBSTITUTE(SUBSTITUTE(SUBSTITUTE(SUBSTITUTE(SUBSTITUTE(db[[#This Row],[NB BM]]," ",),".",""),"-",""),"(",""),")",""),"/",""),"""",""),"+",""))</f>
        <v>pcxlgb353524</v>
      </c>
      <c r="C2919" s="91" t="str">
        <f>LOWER(SUBSTITUTE(SUBSTITUTE(SUBSTITUTE(SUBSTITUTE(SUBSTITUTE(SUBSTITUTE(SUBSTITUTE(SUBSTITUTE(SUBSTITUTE(db[[#This Row],[NB NOTA]]," ",),".",""),"-",""),"(",""),")",""),",",""),"/",""),"""",""),"+",""))</f>
        <v>tpmagnetxlgb353524</v>
      </c>
      <c r="D2919" s="91" t="str">
        <f>LOWER(SUBSTITUTE(SUBSTITUTE(SUBSTITUTE(SUBSTITUTE(SUBSTITUTE(SUBSTITUTE(SUBSTITUTE(SUBSTITUTE(SUBSTITUTE(db[[#This Row],[NB PAJAK]]," ",""),"-",""),"(",""),")",""),".",""),",",""),"/",""),"""",""),"+",""))</f>
        <v/>
      </c>
      <c r="E2919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pcxlgb35352496pcsuntana</v>
      </c>
      <c r="F2919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tpmagnetxlgb35352496pcs</v>
      </c>
      <c r="G2919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tpmagnetxlgb353524untana</v>
      </c>
      <c r="H2919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tpmagnetxlgb35352496pcsuntana</v>
      </c>
      <c r="I2919" s="60" t="s">
        <v>5951</v>
      </c>
      <c r="J2919" s="60" t="s">
        <v>5623</v>
      </c>
      <c r="K2919" s="61"/>
      <c r="L2919" s="60" t="s">
        <v>1336</v>
      </c>
      <c r="M2919" s="92" t="e">
        <f>IF(db[[#This Row],[NB NOTA_C]]="","",COUNTIF([2]!B_MSK[concat],db[[#This Row],[NB NOTA_C]]))</f>
        <v>#REF!</v>
      </c>
      <c r="N2919" s="93" t="s">
        <v>2305</v>
      </c>
      <c r="O2919" s="91" t="s">
        <v>1388</v>
      </c>
      <c r="P2919" s="60" t="s">
        <v>2442</v>
      </c>
      <c r="Q2919" s="91"/>
      <c r="R2919" s="91" t="str">
        <f>IF(db[[#This Row],[QTY/ CTN]]="","",SUBSTITUTE(SUBSTITUTE(SUBSTITUTE(db[[#This Row],[QTY/ CTN]]," ","_",2),"(",""),")","")&amp;"_")</f>
        <v>96 PCS_</v>
      </c>
      <c r="S2919" s="91">
        <f>IF(db[[#This Row],[H_QTY/ CTN]]="","",SEARCH("_",db[[#This Row],[H_QTY/ CTN]]))</f>
        <v>7</v>
      </c>
      <c r="T2919" s="91">
        <f>IF(db[[#This Row],[H_QTY/ CTN]]="","",LEN(db[[#This Row],[H_QTY/ CTN]]))</f>
        <v>7</v>
      </c>
      <c r="U2919" s="90" t="str">
        <f>IF(db[[#This Row],[H_QTY/ CTN]]="","",LEFT(db[[#This Row],[H_QTY/ CTN]],db[[#This Row],[H_1]]-1))</f>
        <v>96 PCS</v>
      </c>
      <c r="V2919" s="90" t="str">
        <f>IF(NOT(db[[#This Row],[H_1]]=db[[#This Row],[H_2]]),MID(db[[#This Row],[H_QTY/ CTN]],db[[#This Row],[H_1]]+1,db[[#This Row],[H_2]]-db[[#This Row],[H_1]]-1),"")</f>
        <v/>
      </c>
      <c r="W2919" s="90" t="str">
        <f>IF(db[[#This Row],[QTY/ CTN B]]="","",LEFT(db[[#This Row],[QTY/ CTN B]],SEARCH(" ",db[[#This Row],[QTY/ CTN B]],1)-1))</f>
        <v>96</v>
      </c>
      <c r="X2919" s="90" t="str">
        <f>IF(db[[#This Row],[QTY/ CTN B]]="","",RIGHT(db[[#This Row],[QTY/ CTN B]],LEN(db[[#This Row],[QTY/ CTN B]])-SEARCH(" ",db[[#This Row],[QTY/ CTN B]],1)))</f>
        <v>PCS</v>
      </c>
      <c r="Y2919" s="90" t="str">
        <f>IF(db[[#This Row],[QTY/ CTN TG]]="",IF(db[[#This Row],[STN TG]]="","",12),LEFT(db[[#This Row],[QTY/ CTN TG]],SEARCH(" ",db[[#This Row],[QTY/ CTN TG]],1)-1))</f>
        <v/>
      </c>
      <c r="Z2919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19" s="90" t="str">
        <f>IF(db[[#This Row],[STN K]]="","",IF(db[[#This Row],[STN TG]]="LSN",12,""))</f>
        <v/>
      </c>
      <c r="AB2919" s="90" t="str">
        <f>IF(db[[#This Row],[STN TG]]="LSN","PCS","")</f>
        <v/>
      </c>
      <c r="AC2919" s="90">
        <f>db[[#This Row],[QTY B]]*IF(db[[#This Row],[QTY TG]]="",1,db[[#This Row],[QTY TG]])*IF(db[[#This Row],[QTY K]]="",1,db[[#This Row],[QTY K]])</f>
        <v>96</v>
      </c>
      <c r="AD2919" s="90" t="str">
        <f>IF(db[[#This Row],[STN K]]="",IF(db[[#This Row],[STN TG]]="",db[[#This Row],[STN B]],db[[#This Row],[STN TG]]),db[[#This Row],[STN K]])</f>
        <v>PCS</v>
      </c>
      <c r="AE2919" s="90"/>
    </row>
    <row r="2920" spans="1:31" x14ac:dyDescent="0.25">
      <c r="A2920" s="90">
        <f t="shared" si="45"/>
        <v>2919</v>
      </c>
      <c r="B2920" s="91" t="str">
        <f>LOWER(SUBSTITUTE(SUBSTITUTE(SUBSTITUTE(SUBSTITUTE(SUBSTITUTE(SUBSTITUTE(SUBSTITUTE(SUBSTITUTE(db[[#This Row],[NB BM]]," ",),".",""),"-",""),"(",""),")",""),"/",""),"""",""),"+",""))</f>
        <v>pcxlgbd812</v>
      </c>
      <c r="C2920" s="91" t="str">
        <f>LOWER(SUBSTITUTE(SUBSTITUTE(SUBSTITUTE(SUBSTITUTE(SUBSTITUTE(SUBSTITUTE(SUBSTITUTE(SUBSTITUTE(SUBSTITUTE(db[[#This Row],[NB NOTA]]," ",),".",""),"-",""),"(",""),")",""),",",""),"/",""),"""",""),"+",""))</f>
        <v>tppensilbdxlg812</v>
      </c>
      <c r="D2920" s="91" t="str">
        <f>LOWER(SUBSTITUTE(SUBSTITUTE(SUBSTITUTE(SUBSTITUTE(SUBSTITUTE(SUBSTITUTE(SUBSTITUTE(SUBSTITUTE(SUBSTITUTE(db[[#This Row],[NB PAJAK]]," ",""),"-",""),"(",""),")",""),".",""),",",""),"/",""),"""",""),"+",""))</f>
        <v/>
      </c>
      <c r="E2920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pcxlgbd812180pcsuntana</v>
      </c>
      <c r="F2920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tppensilbdxlg812180pcs</v>
      </c>
      <c r="G2920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tppensilbdxlg812untana</v>
      </c>
      <c r="H2920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tppensilbdxlg812180pcsuntana</v>
      </c>
      <c r="I2920" s="60" t="s">
        <v>5952</v>
      </c>
      <c r="J2920" s="60" t="s">
        <v>5631</v>
      </c>
      <c r="K2920" s="61"/>
      <c r="L2920" s="60" t="s">
        <v>1336</v>
      </c>
      <c r="M2920" s="92" t="e">
        <f>IF(db[[#This Row],[NB NOTA_C]]="","",COUNTIF([2]!B_MSK[concat],db[[#This Row],[NB NOTA_C]]))</f>
        <v>#REF!</v>
      </c>
      <c r="N2920" s="93" t="s">
        <v>1352</v>
      </c>
      <c r="O2920" s="91" t="s">
        <v>1491</v>
      </c>
      <c r="P2920" s="60" t="s">
        <v>2442</v>
      </c>
      <c r="Q2920" s="91"/>
      <c r="R2920" s="91" t="str">
        <f>IF(db[[#This Row],[QTY/ CTN]]="","",SUBSTITUTE(SUBSTITUTE(SUBSTITUTE(db[[#This Row],[QTY/ CTN]]," ","_",2),"(",""),")","")&amp;"_")</f>
        <v>180 PCS_</v>
      </c>
      <c r="S2920" s="91">
        <f>IF(db[[#This Row],[H_QTY/ CTN]]="","",SEARCH("_",db[[#This Row],[H_QTY/ CTN]]))</f>
        <v>8</v>
      </c>
      <c r="T2920" s="91">
        <f>IF(db[[#This Row],[H_QTY/ CTN]]="","",LEN(db[[#This Row],[H_QTY/ CTN]]))</f>
        <v>8</v>
      </c>
      <c r="U2920" s="90" t="str">
        <f>IF(db[[#This Row],[H_QTY/ CTN]]="","",LEFT(db[[#This Row],[H_QTY/ CTN]],db[[#This Row],[H_1]]-1))</f>
        <v>180 PCS</v>
      </c>
      <c r="V2920" s="90" t="str">
        <f>IF(NOT(db[[#This Row],[H_1]]=db[[#This Row],[H_2]]),MID(db[[#This Row],[H_QTY/ CTN]],db[[#This Row],[H_1]]+1,db[[#This Row],[H_2]]-db[[#This Row],[H_1]]-1),"")</f>
        <v/>
      </c>
      <c r="W2920" s="90" t="str">
        <f>IF(db[[#This Row],[QTY/ CTN B]]="","",LEFT(db[[#This Row],[QTY/ CTN B]],SEARCH(" ",db[[#This Row],[QTY/ CTN B]],1)-1))</f>
        <v>180</v>
      </c>
      <c r="X2920" s="90" t="str">
        <f>IF(db[[#This Row],[QTY/ CTN B]]="","",RIGHT(db[[#This Row],[QTY/ CTN B]],LEN(db[[#This Row],[QTY/ CTN B]])-SEARCH(" ",db[[#This Row],[QTY/ CTN B]],1)))</f>
        <v>PCS</v>
      </c>
      <c r="Y2920" s="90" t="str">
        <f>IF(db[[#This Row],[QTY/ CTN TG]]="",IF(db[[#This Row],[STN TG]]="","",12),LEFT(db[[#This Row],[QTY/ CTN TG]],SEARCH(" ",db[[#This Row],[QTY/ CTN TG]],1)-1))</f>
        <v/>
      </c>
      <c r="Z2920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20" s="90" t="str">
        <f>IF(db[[#This Row],[STN K]]="","",IF(db[[#This Row],[STN TG]]="LSN",12,""))</f>
        <v/>
      </c>
      <c r="AB2920" s="90" t="str">
        <f>IF(db[[#This Row],[STN TG]]="LSN","PCS","")</f>
        <v/>
      </c>
      <c r="AC2920" s="90">
        <f>db[[#This Row],[QTY B]]*IF(db[[#This Row],[QTY TG]]="",1,db[[#This Row],[QTY TG]])*IF(db[[#This Row],[QTY K]]="",1,db[[#This Row],[QTY K]])</f>
        <v>180</v>
      </c>
      <c r="AD2920" s="90" t="str">
        <f>IF(db[[#This Row],[STN K]]="",IF(db[[#This Row],[STN TG]]="",db[[#This Row],[STN B]],db[[#This Row],[STN TG]]),db[[#This Row],[STN K]])</f>
        <v>PCS</v>
      </c>
      <c r="AE2920" s="90"/>
    </row>
    <row r="2921" spans="1:31" x14ac:dyDescent="0.25">
      <c r="A2921" s="90">
        <f t="shared" si="45"/>
        <v>2920</v>
      </c>
      <c r="B2921" s="91" t="str">
        <f>LOWER(SUBSTITUTE(SUBSTITUTE(SUBSTITUTE(SUBSTITUTE(SUBSTITUTE(SUBSTITUTE(SUBSTITUTE(SUBSTITUTE(db[[#This Row],[NB BM]]," ",),".",""),"-",""),"(",""),")",""),"/",""),"""",""),"+",""))</f>
        <v>pcxlgbd828</v>
      </c>
      <c r="C2921" s="91" t="str">
        <f>LOWER(SUBSTITUTE(SUBSTITUTE(SUBSTITUTE(SUBSTITUTE(SUBSTITUTE(SUBSTITUTE(SUBSTITUTE(SUBSTITUTE(SUBSTITUTE(db[[#This Row],[NB NOTA]]," ",),".",""),"-",""),"(",""),")",""),",",""),"/",""),"""",""),"+",""))</f>
        <v>tppensilbdxlg828</v>
      </c>
      <c r="D2921" s="91" t="str">
        <f>LOWER(SUBSTITUTE(SUBSTITUTE(SUBSTITUTE(SUBSTITUTE(SUBSTITUTE(SUBSTITUTE(SUBSTITUTE(SUBSTITUTE(SUBSTITUTE(db[[#This Row],[NB PAJAK]]," ",""),"-",""),"(",""),")",""),".",""),",",""),"/",""),"""",""),"+",""))</f>
        <v/>
      </c>
      <c r="E2921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pcxlgbd828180pcsuntana</v>
      </c>
      <c r="F2921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tppensilbdxlg828180pcs</v>
      </c>
      <c r="G2921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tppensilbdxlg828untana</v>
      </c>
      <c r="H2921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tppensilbdxlg828180pcsuntana</v>
      </c>
      <c r="I2921" s="60" t="s">
        <v>5953</v>
      </c>
      <c r="J2921" s="60" t="s">
        <v>5627</v>
      </c>
      <c r="K2921" s="61"/>
      <c r="L2921" s="60" t="s">
        <v>1336</v>
      </c>
      <c r="M2921" s="92" t="e">
        <f>IF(db[[#This Row],[NB NOTA_C]]="","",COUNTIF([2]!B_MSK[concat],db[[#This Row],[NB NOTA_C]]))</f>
        <v>#REF!</v>
      </c>
      <c r="N2921" s="93" t="s">
        <v>1352</v>
      </c>
      <c r="O2921" s="91" t="s">
        <v>1491</v>
      </c>
      <c r="P2921" s="60" t="s">
        <v>2442</v>
      </c>
      <c r="Q2921" s="91"/>
      <c r="R2921" s="91" t="str">
        <f>IF(db[[#This Row],[QTY/ CTN]]="","",SUBSTITUTE(SUBSTITUTE(SUBSTITUTE(db[[#This Row],[QTY/ CTN]]," ","_",2),"(",""),")","")&amp;"_")</f>
        <v>180 PCS_</v>
      </c>
      <c r="S2921" s="91">
        <f>IF(db[[#This Row],[H_QTY/ CTN]]="","",SEARCH("_",db[[#This Row],[H_QTY/ CTN]]))</f>
        <v>8</v>
      </c>
      <c r="T2921" s="91">
        <f>IF(db[[#This Row],[H_QTY/ CTN]]="","",LEN(db[[#This Row],[H_QTY/ CTN]]))</f>
        <v>8</v>
      </c>
      <c r="U2921" s="90" t="str">
        <f>IF(db[[#This Row],[H_QTY/ CTN]]="","",LEFT(db[[#This Row],[H_QTY/ CTN]],db[[#This Row],[H_1]]-1))</f>
        <v>180 PCS</v>
      </c>
      <c r="V2921" s="90" t="str">
        <f>IF(NOT(db[[#This Row],[H_1]]=db[[#This Row],[H_2]]),MID(db[[#This Row],[H_QTY/ CTN]],db[[#This Row],[H_1]]+1,db[[#This Row],[H_2]]-db[[#This Row],[H_1]]-1),"")</f>
        <v/>
      </c>
      <c r="W2921" s="90" t="str">
        <f>IF(db[[#This Row],[QTY/ CTN B]]="","",LEFT(db[[#This Row],[QTY/ CTN B]],SEARCH(" ",db[[#This Row],[QTY/ CTN B]],1)-1))</f>
        <v>180</v>
      </c>
      <c r="X2921" s="90" t="str">
        <f>IF(db[[#This Row],[QTY/ CTN B]]="","",RIGHT(db[[#This Row],[QTY/ CTN B]],LEN(db[[#This Row],[QTY/ CTN B]])-SEARCH(" ",db[[#This Row],[QTY/ CTN B]],1)))</f>
        <v>PCS</v>
      </c>
      <c r="Y2921" s="90" t="str">
        <f>IF(db[[#This Row],[QTY/ CTN TG]]="",IF(db[[#This Row],[STN TG]]="","",12),LEFT(db[[#This Row],[QTY/ CTN TG]],SEARCH(" ",db[[#This Row],[QTY/ CTN TG]],1)-1))</f>
        <v/>
      </c>
      <c r="Z2921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21" s="90" t="str">
        <f>IF(db[[#This Row],[STN K]]="","",IF(db[[#This Row],[STN TG]]="LSN",12,""))</f>
        <v/>
      </c>
      <c r="AB2921" s="90" t="str">
        <f>IF(db[[#This Row],[STN TG]]="LSN","PCS","")</f>
        <v/>
      </c>
      <c r="AC2921" s="90">
        <f>db[[#This Row],[QTY B]]*IF(db[[#This Row],[QTY TG]]="",1,db[[#This Row],[QTY TG]])*IF(db[[#This Row],[QTY K]]="",1,db[[#This Row],[QTY K]])</f>
        <v>180</v>
      </c>
      <c r="AD2921" s="90" t="str">
        <f>IF(db[[#This Row],[STN K]]="",IF(db[[#This Row],[STN TG]]="",db[[#This Row],[STN B]],db[[#This Row],[STN TG]]),db[[#This Row],[STN K]])</f>
        <v>PCS</v>
      </c>
      <c r="AE2921" s="90"/>
    </row>
    <row r="2922" spans="1:31" x14ac:dyDescent="0.25">
      <c r="A2922" s="90">
        <f t="shared" si="45"/>
        <v>2921</v>
      </c>
      <c r="B2922" s="91" t="str">
        <f>LOWER(SUBSTITUTE(SUBSTITUTE(SUBSTITUTE(SUBSTITUTE(SUBSTITUTE(SUBSTITUTE(SUBSTITUTE(SUBSTITUTE(db[[#This Row],[NB BM]]," ",),".",""),"-",""),"(",""),")",""),"/",""),"""",""),"+",""))</f>
        <v>pcxlgbd861</v>
      </c>
      <c r="C2922" s="91" t="str">
        <f>LOWER(SUBSTITUTE(SUBSTITUTE(SUBSTITUTE(SUBSTITUTE(SUBSTITUTE(SUBSTITUTE(SUBSTITUTE(SUBSTITUTE(SUBSTITUTE(db[[#This Row],[NB NOTA]]," ",),".",""),"-",""),"(",""),")",""),",",""),"/",""),"""",""),"+",""))</f>
        <v>tppensilbdxlg861</v>
      </c>
      <c r="D2922" s="91" t="str">
        <f>LOWER(SUBSTITUTE(SUBSTITUTE(SUBSTITUTE(SUBSTITUTE(SUBSTITUTE(SUBSTITUTE(SUBSTITUTE(SUBSTITUTE(SUBSTITUTE(db[[#This Row],[NB PAJAK]]," ",""),"-",""),"(",""),")",""),".",""),",",""),"/",""),"""",""),"+",""))</f>
        <v/>
      </c>
      <c r="E2922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pcxlgbd861180pcsuntana</v>
      </c>
      <c r="F2922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tppensilbdxlg861180pcs</v>
      </c>
      <c r="G2922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tppensilbdxlg861untana</v>
      </c>
      <c r="H2922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tppensilbdxlg861180pcsuntana</v>
      </c>
      <c r="I2922" s="60" t="s">
        <v>5954</v>
      </c>
      <c r="J2922" s="60" t="s">
        <v>5632</v>
      </c>
      <c r="K2922" s="61"/>
      <c r="L2922" s="60" t="s">
        <v>1336</v>
      </c>
      <c r="M2922" s="92" t="e">
        <f>IF(db[[#This Row],[NB NOTA_C]]="","",COUNTIF([2]!B_MSK[concat],db[[#This Row],[NB NOTA_C]]))</f>
        <v>#REF!</v>
      </c>
      <c r="N2922" s="93" t="s">
        <v>1352</v>
      </c>
      <c r="O2922" s="91" t="s">
        <v>1491</v>
      </c>
      <c r="P2922" s="60" t="s">
        <v>2442</v>
      </c>
      <c r="Q2922" s="91"/>
      <c r="R2922" s="91" t="str">
        <f>IF(db[[#This Row],[QTY/ CTN]]="","",SUBSTITUTE(SUBSTITUTE(SUBSTITUTE(db[[#This Row],[QTY/ CTN]]," ","_",2),"(",""),")","")&amp;"_")</f>
        <v>180 PCS_</v>
      </c>
      <c r="S2922" s="91">
        <f>IF(db[[#This Row],[H_QTY/ CTN]]="","",SEARCH("_",db[[#This Row],[H_QTY/ CTN]]))</f>
        <v>8</v>
      </c>
      <c r="T2922" s="91">
        <f>IF(db[[#This Row],[H_QTY/ CTN]]="","",LEN(db[[#This Row],[H_QTY/ CTN]]))</f>
        <v>8</v>
      </c>
      <c r="U2922" s="90" t="str">
        <f>IF(db[[#This Row],[H_QTY/ CTN]]="","",LEFT(db[[#This Row],[H_QTY/ CTN]],db[[#This Row],[H_1]]-1))</f>
        <v>180 PCS</v>
      </c>
      <c r="V2922" s="90" t="str">
        <f>IF(NOT(db[[#This Row],[H_1]]=db[[#This Row],[H_2]]),MID(db[[#This Row],[H_QTY/ CTN]],db[[#This Row],[H_1]]+1,db[[#This Row],[H_2]]-db[[#This Row],[H_1]]-1),"")</f>
        <v/>
      </c>
      <c r="W2922" s="90" t="str">
        <f>IF(db[[#This Row],[QTY/ CTN B]]="","",LEFT(db[[#This Row],[QTY/ CTN B]],SEARCH(" ",db[[#This Row],[QTY/ CTN B]],1)-1))</f>
        <v>180</v>
      </c>
      <c r="X2922" s="90" t="str">
        <f>IF(db[[#This Row],[QTY/ CTN B]]="","",RIGHT(db[[#This Row],[QTY/ CTN B]],LEN(db[[#This Row],[QTY/ CTN B]])-SEARCH(" ",db[[#This Row],[QTY/ CTN B]],1)))</f>
        <v>PCS</v>
      </c>
      <c r="Y2922" s="90" t="str">
        <f>IF(db[[#This Row],[QTY/ CTN TG]]="",IF(db[[#This Row],[STN TG]]="","",12),LEFT(db[[#This Row],[QTY/ CTN TG]],SEARCH(" ",db[[#This Row],[QTY/ CTN TG]],1)-1))</f>
        <v/>
      </c>
      <c r="Z2922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22" s="90" t="str">
        <f>IF(db[[#This Row],[STN K]]="","",IF(db[[#This Row],[STN TG]]="LSN",12,""))</f>
        <v/>
      </c>
      <c r="AB2922" s="90" t="str">
        <f>IF(db[[#This Row],[STN TG]]="LSN","PCS","")</f>
        <v/>
      </c>
      <c r="AC2922" s="90">
        <f>db[[#This Row],[QTY B]]*IF(db[[#This Row],[QTY TG]]="",1,db[[#This Row],[QTY TG]])*IF(db[[#This Row],[QTY K]]="",1,db[[#This Row],[QTY K]])</f>
        <v>180</v>
      </c>
      <c r="AD2922" s="90" t="str">
        <f>IF(db[[#This Row],[STN K]]="",IF(db[[#This Row],[STN TG]]="",db[[#This Row],[STN B]],db[[#This Row],[STN TG]]),db[[#This Row],[STN K]])</f>
        <v>PCS</v>
      </c>
      <c r="AE2922" s="90"/>
    </row>
    <row r="2923" spans="1:31" x14ac:dyDescent="0.25">
      <c r="A2923" s="40">
        <f t="shared" si="45"/>
        <v>2922</v>
      </c>
      <c r="B2923" s="75" t="str">
        <f>LOWER(SUBSTITUTE(SUBSTITUTE(SUBSTITUTE(SUBSTITUTE(SUBSTITUTE(SUBSTITUTE(SUBSTITUTE(SUBSTITUTE(db[[#This Row],[NB BM]]," ",),".",""),"-",""),"(",""),")",""),"/",""),"""",""),"+",""))</f>
        <v>pcbdxlg858</v>
      </c>
      <c r="C2923" s="75" t="str">
        <f>LOWER(SUBSTITUTE(SUBSTITUTE(SUBSTITUTE(SUBSTITUTE(SUBSTITUTE(SUBSTITUTE(SUBSTITUTE(SUBSTITUTE(SUBSTITUTE(db[[#This Row],[NB NOTA]]," ",),".",""),"-",""),"(",""),")",""),",",""),"/",""),"""",""),"+",""))</f>
        <v>tppensilbdxlgbd858</v>
      </c>
      <c r="D2923" s="75" t="str">
        <f>LOWER(SUBSTITUTE(SUBSTITUTE(SUBSTITUTE(SUBSTITUTE(SUBSTITUTE(SUBSTITUTE(SUBSTITUTE(SUBSTITUTE(SUBSTITUTE(db[[#This Row],[NB PAJAK]]," ",""),"-",""),"(",""),")",""),".",""),",",""),"/",""),"""",""),"+",""))</f>
        <v/>
      </c>
      <c r="E2923" s="7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pcbdxlg858144pcsuntana</v>
      </c>
      <c r="F2923" s="75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tppensilbdxlgbd858144pcs</v>
      </c>
      <c r="G2923" s="75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tppensilbdxlgbd858untana</v>
      </c>
      <c r="H2923" s="7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tppensilbdxlgbd858144pcsuntana</v>
      </c>
      <c r="I2923" s="2" t="s">
        <v>5955</v>
      </c>
      <c r="J2923" s="4" t="s">
        <v>4998</v>
      </c>
      <c r="K2923" s="48"/>
      <c r="L2923" s="2" t="s">
        <v>1336</v>
      </c>
      <c r="M2923" s="76" t="e">
        <f>IF(db[[#This Row],[NB NOTA_C]]="","",COUNTIF([2]!B_MSK[concat],db[[#This Row],[NB NOTA_C]]))</f>
        <v>#REF!</v>
      </c>
      <c r="N2923" s="9" t="s">
        <v>2305</v>
      </c>
      <c r="O2923" s="5" t="s">
        <v>1379</v>
      </c>
      <c r="P2923" s="2" t="s">
        <v>2442</v>
      </c>
      <c r="Q2923" s="75"/>
      <c r="R2923" s="75" t="str">
        <f>IF(db[[#This Row],[QTY/ CTN]]="","",SUBSTITUTE(SUBSTITUTE(SUBSTITUTE(db[[#This Row],[QTY/ CTN]]," ","_",2),"(",""),")","")&amp;"_")</f>
        <v>144 PCS_</v>
      </c>
      <c r="S2923" s="75">
        <f>IF(db[[#This Row],[H_QTY/ CTN]]="","",SEARCH("_",db[[#This Row],[H_QTY/ CTN]]))</f>
        <v>8</v>
      </c>
      <c r="T2923" s="75">
        <f>IF(db[[#This Row],[H_QTY/ CTN]]="","",LEN(db[[#This Row],[H_QTY/ CTN]]))</f>
        <v>8</v>
      </c>
      <c r="U2923" s="77" t="str">
        <f>IF(db[[#This Row],[H_QTY/ CTN]]="","",LEFT(db[[#This Row],[H_QTY/ CTN]],db[[#This Row],[H_1]]-1))</f>
        <v>144 PCS</v>
      </c>
      <c r="V2923" s="77" t="str">
        <f>IF(NOT(db[[#This Row],[H_1]]=db[[#This Row],[H_2]]),MID(db[[#This Row],[H_QTY/ CTN]],db[[#This Row],[H_1]]+1,db[[#This Row],[H_2]]-db[[#This Row],[H_1]]-1),"")</f>
        <v/>
      </c>
      <c r="W2923" s="77" t="str">
        <f>IF(db[[#This Row],[QTY/ CTN B]]="","",LEFT(db[[#This Row],[QTY/ CTN B]],SEARCH(" ",db[[#This Row],[QTY/ CTN B]],1)-1))</f>
        <v>144</v>
      </c>
      <c r="X2923" s="77" t="str">
        <f>IF(db[[#This Row],[QTY/ CTN B]]="","",RIGHT(db[[#This Row],[QTY/ CTN B]],LEN(db[[#This Row],[QTY/ CTN B]])-SEARCH(" ",db[[#This Row],[QTY/ CTN B]],1)))</f>
        <v>PCS</v>
      </c>
      <c r="Y2923" s="77" t="str">
        <f>IF(db[[#This Row],[QTY/ CTN TG]]="",IF(db[[#This Row],[STN TG]]="","",12),LEFT(db[[#This Row],[QTY/ CTN TG]],SEARCH(" ",db[[#This Row],[QTY/ CTN TG]],1)-1))</f>
        <v/>
      </c>
      <c r="Z2923" s="7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23" s="77" t="str">
        <f>IF(db[[#This Row],[STN K]]="","",IF(db[[#This Row],[STN TG]]="LSN",12,""))</f>
        <v/>
      </c>
      <c r="AB2923" s="77" t="str">
        <f>IF(db[[#This Row],[STN TG]]="LSN","PCS","")</f>
        <v/>
      </c>
      <c r="AC2923" s="77">
        <f>db[[#This Row],[QTY B]]*IF(db[[#This Row],[QTY TG]]="",1,db[[#This Row],[QTY TG]])*IF(db[[#This Row],[QTY K]]="",1,db[[#This Row],[QTY K]])</f>
        <v>144</v>
      </c>
      <c r="AD2923" s="77" t="str">
        <f>IF(db[[#This Row],[STN K]]="",IF(db[[#This Row],[STN TG]]="",db[[#This Row],[STN B]],db[[#This Row],[STN TG]]),db[[#This Row],[STN K]])</f>
        <v>PCS</v>
      </c>
      <c r="AE2923" s="40"/>
    </row>
    <row r="2924" spans="1:31" x14ac:dyDescent="0.25">
      <c r="A2924" s="90">
        <f t="shared" si="45"/>
        <v>2923</v>
      </c>
      <c r="B2924" s="91" t="str">
        <f>LOWER(SUBSTITUTE(SUBSTITUTE(SUBSTITUTE(SUBSTITUTE(SUBSTITUTE(SUBSTITUTE(SUBSTITUTE(SUBSTITUTE(db[[#This Row],[NB BM]]," ",),".",""),"-",""),"(",""),")",""),"/",""),"""",""),"+",""))</f>
        <v>pcxlgbd811</v>
      </c>
      <c r="C2924" s="91" t="str">
        <f>LOWER(SUBSTITUTE(SUBSTITUTE(SUBSTITUTE(SUBSTITUTE(SUBSTITUTE(SUBSTITUTE(SUBSTITUTE(SUBSTITUTE(SUBSTITUTE(db[[#This Row],[NB NOTA]]," ",),".",""),"-",""),"(",""),")",""),",",""),"/",""),"""",""),"+",""))</f>
        <v>tppensilbdxlgbd811</v>
      </c>
      <c r="D2924" s="91" t="str">
        <f>LOWER(SUBSTITUTE(SUBSTITUTE(SUBSTITUTE(SUBSTITUTE(SUBSTITUTE(SUBSTITUTE(SUBSTITUTE(SUBSTITUTE(SUBSTITUTE(db[[#This Row],[NB PAJAK]]," ",""),"-",""),"(",""),")",""),".",""),",",""),"/",""),"""",""),"+",""))</f>
        <v/>
      </c>
      <c r="E2924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pcxlgbd811180pcsuntana</v>
      </c>
      <c r="F2924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tppensilbdxlgbd811180pcs</v>
      </c>
      <c r="G2924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tppensilbdxlgbd811untana</v>
      </c>
      <c r="H2924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tppensilbdxlgbd811180pcsuntana</v>
      </c>
      <c r="I2924" s="60" t="s">
        <v>5956</v>
      </c>
      <c r="J2924" s="60" t="s">
        <v>5605</v>
      </c>
      <c r="K2924" s="61"/>
      <c r="L2924" s="60" t="s">
        <v>1336</v>
      </c>
      <c r="M2924" s="92" t="e">
        <f>IF(db[[#This Row],[NB NOTA_C]]="","",COUNTIF([2]!B_MSK[concat],db[[#This Row],[NB NOTA_C]]))</f>
        <v>#REF!</v>
      </c>
      <c r="N2924" s="93" t="s">
        <v>2305</v>
      </c>
      <c r="O2924" s="91" t="s">
        <v>1491</v>
      </c>
      <c r="P2924" s="60" t="s">
        <v>2442</v>
      </c>
      <c r="Q2924" s="91"/>
      <c r="R2924" s="91" t="str">
        <f>IF(db[[#This Row],[QTY/ CTN]]="","",SUBSTITUTE(SUBSTITUTE(SUBSTITUTE(db[[#This Row],[QTY/ CTN]]," ","_",2),"(",""),")","")&amp;"_")</f>
        <v>180 PCS_</v>
      </c>
      <c r="S2924" s="91">
        <f>IF(db[[#This Row],[H_QTY/ CTN]]="","",SEARCH("_",db[[#This Row],[H_QTY/ CTN]]))</f>
        <v>8</v>
      </c>
      <c r="T2924" s="91">
        <f>IF(db[[#This Row],[H_QTY/ CTN]]="","",LEN(db[[#This Row],[H_QTY/ CTN]]))</f>
        <v>8</v>
      </c>
      <c r="U2924" s="90" t="str">
        <f>IF(db[[#This Row],[H_QTY/ CTN]]="","",LEFT(db[[#This Row],[H_QTY/ CTN]],db[[#This Row],[H_1]]-1))</f>
        <v>180 PCS</v>
      </c>
      <c r="V2924" s="90" t="str">
        <f>IF(NOT(db[[#This Row],[H_1]]=db[[#This Row],[H_2]]),MID(db[[#This Row],[H_QTY/ CTN]],db[[#This Row],[H_1]]+1,db[[#This Row],[H_2]]-db[[#This Row],[H_1]]-1),"")</f>
        <v/>
      </c>
      <c r="W2924" s="90" t="str">
        <f>IF(db[[#This Row],[QTY/ CTN B]]="","",LEFT(db[[#This Row],[QTY/ CTN B]],SEARCH(" ",db[[#This Row],[QTY/ CTN B]],1)-1))</f>
        <v>180</v>
      </c>
      <c r="X2924" s="90" t="str">
        <f>IF(db[[#This Row],[QTY/ CTN B]]="","",RIGHT(db[[#This Row],[QTY/ CTN B]],LEN(db[[#This Row],[QTY/ CTN B]])-SEARCH(" ",db[[#This Row],[QTY/ CTN B]],1)))</f>
        <v>PCS</v>
      </c>
      <c r="Y2924" s="90" t="str">
        <f>IF(db[[#This Row],[QTY/ CTN TG]]="",IF(db[[#This Row],[STN TG]]="","",12),LEFT(db[[#This Row],[QTY/ CTN TG]],SEARCH(" ",db[[#This Row],[QTY/ CTN TG]],1)-1))</f>
        <v/>
      </c>
      <c r="Z2924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24" s="90" t="str">
        <f>IF(db[[#This Row],[STN K]]="","",IF(db[[#This Row],[STN TG]]="LSN",12,""))</f>
        <v/>
      </c>
      <c r="AB2924" s="90" t="str">
        <f>IF(db[[#This Row],[STN TG]]="LSN","PCS","")</f>
        <v/>
      </c>
      <c r="AC2924" s="90">
        <f>db[[#This Row],[QTY B]]*IF(db[[#This Row],[QTY TG]]="",1,db[[#This Row],[QTY TG]])*IF(db[[#This Row],[QTY K]]="",1,db[[#This Row],[QTY K]])</f>
        <v>180</v>
      </c>
      <c r="AD2924" s="90" t="str">
        <f>IF(db[[#This Row],[STN K]]="",IF(db[[#This Row],[STN TG]]="",db[[#This Row],[STN B]],db[[#This Row],[STN TG]]),db[[#This Row],[STN K]])</f>
        <v>PCS</v>
      </c>
      <c r="AE2924" s="90"/>
    </row>
    <row r="2925" spans="1:31" x14ac:dyDescent="0.25">
      <c r="A2925" s="90">
        <f t="shared" si="45"/>
        <v>2924</v>
      </c>
      <c r="B2925" s="91" t="str">
        <f>LOWER(SUBSTITUTE(SUBSTITUTE(SUBSTITUTE(SUBSTITUTE(SUBSTITUTE(SUBSTITUTE(SUBSTITUTE(SUBSTITUTE(db[[#This Row],[NB BM]]," ",),".",""),"-",""),"(",""),")",""),"/",""),"""",""),"+",""))</f>
        <v>pcxlgbd828</v>
      </c>
      <c r="C2925" s="91" t="str">
        <f>LOWER(SUBSTITUTE(SUBSTITUTE(SUBSTITUTE(SUBSTITUTE(SUBSTITUTE(SUBSTITUTE(SUBSTITUTE(SUBSTITUTE(SUBSTITUTE(db[[#This Row],[NB NOTA]]," ",),".",""),"-",""),"(",""),")",""),",",""),"/",""),"""",""),"+",""))</f>
        <v>tppensilbdxlgbd828</v>
      </c>
      <c r="D2925" s="91" t="str">
        <f>LOWER(SUBSTITUTE(SUBSTITUTE(SUBSTITUTE(SUBSTITUTE(SUBSTITUTE(SUBSTITUTE(SUBSTITUTE(SUBSTITUTE(SUBSTITUTE(db[[#This Row],[NB PAJAK]]," ",""),"-",""),"(",""),")",""),".",""),",",""),"/",""),"""",""),"+",""))</f>
        <v/>
      </c>
      <c r="E2925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pcxlgbd828180pcsuntana</v>
      </c>
      <c r="F2925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tppensilbdxlgbd828180pcs</v>
      </c>
      <c r="G2925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tppensilbdxlgbd828untana</v>
      </c>
      <c r="H2925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tppensilbdxlgbd828180pcsuntana</v>
      </c>
      <c r="I2925" s="60" t="s">
        <v>5953</v>
      </c>
      <c r="J2925" s="60" t="s">
        <v>5606</v>
      </c>
      <c r="K2925" s="61"/>
      <c r="L2925" s="60" t="s">
        <v>1336</v>
      </c>
      <c r="M2925" s="92" t="e">
        <f>IF(db[[#This Row],[NB NOTA_C]]="","",COUNTIF([2]!B_MSK[concat],db[[#This Row],[NB NOTA_C]]))</f>
        <v>#REF!</v>
      </c>
      <c r="N2925" s="93" t="s">
        <v>2305</v>
      </c>
      <c r="O2925" s="91" t="s">
        <v>1491</v>
      </c>
      <c r="P2925" s="60" t="s">
        <v>2442</v>
      </c>
      <c r="Q2925" s="91"/>
      <c r="R2925" s="91" t="str">
        <f>IF(db[[#This Row],[QTY/ CTN]]="","",SUBSTITUTE(SUBSTITUTE(SUBSTITUTE(db[[#This Row],[QTY/ CTN]]," ","_",2),"(",""),")","")&amp;"_")</f>
        <v>180 PCS_</v>
      </c>
      <c r="S2925" s="91">
        <f>IF(db[[#This Row],[H_QTY/ CTN]]="","",SEARCH("_",db[[#This Row],[H_QTY/ CTN]]))</f>
        <v>8</v>
      </c>
      <c r="T2925" s="91">
        <f>IF(db[[#This Row],[H_QTY/ CTN]]="","",LEN(db[[#This Row],[H_QTY/ CTN]]))</f>
        <v>8</v>
      </c>
      <c r="U2925" s="90" t="str">
        <f>IF(db[[#This Row],[H_QTY/ CTN]]="","",LEFT(db[[#This Row],[H_QTY/ CTN]],db[[#This Row],[H_1]]-1))</f>
        <v>180 PCS</v>
      </c>
      <c r="V2925" s="90" t="str">
        <f>IF(NOT(db[[#This Row],[H_1]]=db[[#This Row],[H_2]]),MID(db[[#This Row],[H_QTY/ CTN]],db[[#This Row],[H_1]]+1,db[[#This Row],[H_2]]-db[[#This Row],[H_1]]-1),"")</f>
        <v/>
      </c>
      <c r="W2925" s="90" t="str">
        <f>IF(db[[#This Row],[QTY/ CTN B]]="","",LEFT(db[[#This Row],[QTY/ CTN B]],SEARCH(" ",db[[#This Row],[QTY/ CTN B]],1)-1))</f>
        <v>180</v>
      </c>
      <c r="X2925" s="90" t="str">
        <f>IF(db[[#This Row],[QTY/ CTN B]]="","",RIGHT(db[[#This Row],[QTY/ CTN B]],LEN(db[[#This Row],[QTY/ CTN B]])-SEARCH(" ",db[[#This Row],[QTY/ CTN B]],1)))</f>
        <v>PCS</v>
      </c>
      <c r="Y2925" s="90" t="str">
        <f>IF(db[[#This Row],[QTY/ CTN TG]]="",IF(db[[#This Row],[STN TG]]="","",12),LEFT(db[[#This Row],[QTY/ CTN TG]],SEARCH(" ",db[[#This Row],[QTY/ CTN TG]],1)-1))</f>
        <v/>
      </c>
      <c r="Z2925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25" s="90" t="str">
        <f>IF(db[[#This Row],[STN K]]="","",IF(db[[#This Row],[STN TG]]="LSN",12,""))</f>
        <v/>
      </c>
      <c r="AB2925" s="90" t="str">
        <f>IF(db[[#This Row],[STN TG]]="LSN","PCS","")</f>
        <v/>
      </c>
      <c r="AC2925" s="90">
        <f>db[[#This Row],[QTY B]]*IF(db[[#This Row],[QTY TG]]="",1,db[[#This Row],[QTY TG]])*IF(db[[#This Row],[QTY K]]="",1,db[[#This Row],[QTY K]])</f>
        <v>180</v>
      </c>
      <c r="AD2925" s="90" t="str">
        <f>IF(db[[#This Row],[STN K]]="",IF(db[[#This Row],[STN TG]]="",db[[#This Row],[STN B]],db[[#This Row],[STN TG]]),db[[#This Row],[STN K]])</f>
        <v>PCS</v>
      </c>
      <c r="AE2925" s="90"/>
    </row>
    <row r="2926" spans="1:31" x14ac:dyDescent="0.25">
      <c r="A2926" s="90">
        <f t="shared" si="45"/>
        <v>2925</v>
      </c>
      <c r="B2926" s="91" t="str">
        <f>LOWER(SUBSTITUTE(SUBSTITUTE(SUBSTITUTE(SUBSTITUTE(SUBSTITUTE(SUBSTITUTE(SUBSTITUTE(SUBSTITUTE(db[[#This Row],[NB BM]]," ",),".",""),"-",""),"(",""),")",""),"/",""),"""",""),"+",""))</f>
        <v>pcxlgbd861</v>
      </c>
      <c r="C2926" s="91" t="str">
        <f>LOWER(SUBSTITUTE(SUBSTITUTE(SUBSTITUTE(SUBSTITUTE(SUBSTITUTE(SUBSTITUTE(SUBSTITUTE(SUBSTITUTE(SUBSTITUTE(db[[#This Row],[NB NOTA]]," ",),".",""),"-",""),"(",""),")",""),",",""),"/",""),"""",""),"+",""))</f>
        <v>tppensilbdxlgbd861</v>
      </c>
      <c r="D2926" s="91" t="str">
        <f>LOWER(SUBSTITUTE(SUBSTITUTE(SUBSTITUTE(SUBSTITUTE(SUBSTITUTE(SUBSTITUTE(SUBSTITUTE(SUBSTITUTE(SUBSTITUTE(db[[#This Row],[NB PAJAK]]," ",""),"-",""),"(",""),")",""),".",""),",",""),"/",""),"""",""),"+",""))</f>
        <v/>
      </c>
      <c r="E2926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pcxlgbd861180pcsuntana</v>
      </c>
      <c r="F2926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tppensilbdxlgbd861180pcs</v>
      </c>
      <c r="G2926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tppensilbdxlgbd861untana</v>
      </c>
      <c r="H2926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tppensilbdxlgbd861180pcsuntana</v>
      </c>
      <c r="I2926" s="60" t="s">
        <v>5954</v>
      </c>
      <c r="J2926" s="60" t="s">
        <v>5607</v>
      </c>
      <c r="K2926" s="61"/>
      <c r="L2926" s="60" t="s">
        <v>1336</v>
      </c>
      <c r="M2926" s="92" t="e">
        <f>IF(db[[#This Row],[NB NOTA_C]]="","",COUNTIF([2]!B_MSK[concat],db[[#This Row],[NB NOTA_C]]))</f>
        <v>#REF!</v>
      </c>
      <c r="N2926" s="93" t="s">
        <v>2305</v>
      </c>
      <c r="O2926" s="91" t="s">
        <v>1491</v>
      </c>
      <c r="P2926" s="60" t="s">
        <v>2442</v>
      </c>
      <c r="Q2926" s="91"/>
      <c r="R2926" s="91" t="str">
        <f>IF(db[[#This Row],[QTY/ CTN]]="","",SUBSTITUTE(SUBSTITUTE(SUBSTITUTE(db[[#This Row],[QTY/ CTN]]," ","_",2),"(",""),")","")&amp;"_")</f>
        <v>180 PCS_</v>
      </c>
      <c r="S2926" s="91">
        <f>IF(db[[#This Row],[H_QTY/ CTN]]="","",SEARCH("_",db[[#This Row],[H_QTY/ CTN]]))</f>
        <v>8</v>
      </c>
      <c r="T2926" s="91">
        <f>IF(db[[#This Row],[H_QTY/ CTN]]="","",LEN(db[[#This Row],[H_QTY/ CTN]]))</f>
        <v>8</v>
      </c>
      <c r="U2926" s="90" t="str">
        <f>IF(db[[#This Row],[H_QTY/ CTN]]="","",LEFT(db[[#This Row],[H_QTY/ CTN]],db[[#This Row],[H_1]]-1))</f>
        <v>180 PCS</v>
      </c>
      <c r="V2926" s="90" t="str">
        <f>IF(NOT(db[[#This Row],[H_1]]=db[[#This Row],[H_2]]),MID(db[[#This Row],[H_QTY/ CTN]],db[[#This Row],[H_1]]+1,db[[#This Row],[H_2]]-db[[#This Row],[H_1]]-1),"")</f>
        <v/>
      </c>
      <c r="W2926" s="90" t="str">
        <f>IF(db[[#This Row],[QTY/ CTN B]]="","",LEFT(db[[#This Row],[QTY/ CTN B]],SEARCH(" ",db[[#This Row],[QTY/ CTN B]],1)-1))</f>
        <v>180</v>
      </c>
      <c r="X2926" s="90" t="str">
        <f>IF(db[[#This Row],[QTY/ CTN B]]="","",RIGHT(db[[#This Row],[QTY/ CTN B]],LEN(db[[#This Row],[QTY/ CTN B]])-SEARCH(" ",db[[#This Row],[QTY/ CTN B]],1)))</f>
        <v>PCS</v>
      </c>
      <c r="Y2926" s="90" t="str">
        <f>IF(db[[#This Row],[QTY/ CTN TG]]="",IF(db[[#This Row],[STN TG]]="","",12),LEFT(db[[#This Row],[QTY/ CTN TG]],SEARCH(" ",db[[#This Row],[QTY/ CTN TG]],1)-1))</f>
        <v/>
      </c>
      <c r="Z2926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26" s="90" t="str">
        <f>IF(db[[#This Row],[STN K]]="","",IF(db[[#This Row],[STN TG]]="LSN",12,""))</f>
        <v/>
      </c>
      <c r="AB2926" s="90" t="str">
        <f>IF(db[[#This Row],[STN TG]]="LSN","PCS","")</f>
        <v/>
      </c>
      <c r="AC2926" s="90">
        <f>db[[#This Row],[QTY B]]*IF(db[[#This Row],[QTY TG]]="",1,db[[#This Row],[QTY TG]])*IF(db[[#This Row],[QTY K]]="",1,db[[#This Row],[QTY K]])</f>
        <v>180</v>
      </c>
      <c r="AD2926" s="90" t="str">
        <f>IF(db[[#This Row],[STN K]]="",IF(db[[#This Row],[STN TG]]="",db[[#This Row],[STN B]],db[[#This Row],[STN TG]]),db[[#This Row],[STN K]])</f>
        <v>PCS</v>
      </c>
      <c r="AE2926" s="90"/>
    </row>
    <row r="2927" spans="1:31" x14ac:dyDescent="0.25">
      <c r="A2927" s="90">
        <f t="shared" si="45"/>
        <v>2926</v>
      </c>
      <c r="B2927" s="91" t="str">
        <f>LOWER(SUBSTITUTE(SUBSTITUTE(SUBSTITUTE(SUBSTITUTE(SUBSTITUTE(SUBSTITUTE(SUBSTITUTE(SUBSTITUTE(db[[#This Row],[NB BM]]," ",),".",""),"-",""),"(",""),")",""),"/",""),"""",""),"+",""))</f>
        <v>pcxlgbd828</v>
      </c>
      <c r="C2927" s="91" t="str">
        <f>LOWER(SUBSTITUTE(SUBSTITUTE(SUBSTITUTE(SUBSTITUTE(SUBSTITUTE(SUBSTITUTE(SUBSTITUTE(SUBSTITUTE(SUBSTITUTE(db[[#This Row],[NB NOTA]]," ",),".",""),"-",""),"(",""),")",""),",",""),"/",""),"""",""),"+",""))</f>
        <v>tppensilxlgbd828</v>
      </c>
      <c r="D2927" s="91" t="str">
        <f>LOWER(SUBSTITUTE(SUBSTITUTE(SUBSTITUTE(SUBSTITUTE(SUBSTITUTE(SUBSTITUTE(SUBSTITUTE(SUBSTITUTE(SUBSTITUTE(db[[#This Row],[NB PAJAK]]," ",""),"-",""),"(",""),")",""),".",""),",",""),"/",""),"""",""),"+",""))</f>
        <v/>
      </c>
      <c r="E2927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pcxlgbd828180pcsuntana</v>
      </c>
      <c r="F2927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tppensilxlgbd828180pcs</v>
      </c>
      <c r="G2927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tppensilxlgbd828untana</v>
      </c>
      <c r="H2927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tppensilxlgbd828180pcsuntana</v>
      </c>
      <c r="I2927" s="60" t="s">
        <v>5953</v>
      </c>
      <c r="J2927" s="60" t="s">
        <v>5603</v>
      </c>
      <c r="K2927" s="61"/>
      <c r="L2927" s="60" t="s">
        <v>1336</v>
      </c>
      <c r="M2927" s="92" t="e">
        <f>IF(db[[#This Row],[NB NOTA_C]]="","",COUNTIF([2]!B_MSK[concat],db[[#This Row],[NB NOTA_C]]))</f>
        <v>#REF!</v>
      </c>
      <c r="N2927" s="93" t="s">
        <v>2305</v>
      </c>
      <c r="O2927" s="91" t="s">
        <v>1491</v>
      </c>
      <c r="P2927" s="60" t="s">
        <v>2442</v>
      </c>
      <c r="Q2927" s="91"/>
      <c r="R2927" s="91" t="str">
        <f>IF(db[[#This Row],[QTY/ CTN]]="","",SUBSTITUTE(SUBSTITUTE(SUBSTITUTE(db[[#This Row],[QTY/ CTN]]," ","_",2),"(",""),")","")&amp;"_")</f>
        <v>180 PCS_</v>
      </c>
      <c r="S2927" s="91">
        <f>IF(db[[#This Row],[H_QTY/ CTN]]="","",SEARCH("_",db[[#This Row],[H_QTY/ CTN]]))</f>
        <v>8</v>
      </c>
      <c r="T2927" s="91">
        <f>IF(db[[#This Row],[H_QTY/ CTN]]="","",LEN(db[[#This Row],[H_QTY/ CTN]]))</f>
        <v>8</v>
      </c>
      <c r="U2927" s="90" t="str">
        <f>IF(db[[#This Row],[H_QTY/ CTN]]="","",LEFT(db[[#This Row],[H_QTY/ CTN]],db[[#This Row],[H_1]]-1))</f>
        <v>180 PCS</v>
      </c>
      <c r="V2927" s="90" t="str">
        <f>IF(NOT(db[[#This Row],[H_1]]=db[[#This Row],[H_2]]),MID(db[[#This Row],[H_QTY/ CTN]],db[[#This Row],[H_1]]+1,db[[#This Row],[H_2]]-db[[#This Row],[H_1]]-1),"")</f>
        <v/>
      </c>
      <c r="W2927" s="90" t="str">
        <f>IF(db[[#This Row],[QTY/ CTN B]]="","",LEFT(db[[#This Row],[QTY/ CTN B]],SEARCH(" ",db[[#This Row],[QTY/ CTN B]],1)-1))</f>
        <v>180</v>
      </c>
      <c r="X2927" s="90" t="str">
        <f>IF(db[[#This Row],[QTY/ CTN B]]="","",RIGHT(db[[#This Row],[QTY/ CTN B]],LEN(db[[#This Row],[QTY/ CTN B]])-SEARCH(" ",db[[#This Row],[QTY/ CTN B]],1)))</f>
        <v>PCS</v>
      </c>
      <c r="Y2927" s="90" t="str">
        <f>IF(db[[#This Row],[QTY/ CTN TG]]="",IF(db[[#This Row],[STN TG]]="","",12),LEFT(db[[#This Row],[QTY/ CTN TG]],SEARCH(" ",db[[#This Row],[QTY/ CTN TG]],1)-1))</f>
        <v/>
      </c>
      <c r="Z2927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27" s="90" t="str">
        <f>IF(db[[#This Row],[STN K]]="","",IF(db[[#This Row],[STN TG]]="LSN",12,""))</f>
        <v/>
      </c>
      <c r="AB2927" s="90" t="str">
        <f>IF(db[[#This Row],[STN TG]]="LSN","PCS","")</f>
        <v/>
      </c>
      <c r="AC2927" s="90">
        <f>db[[#This Row],[QTY B]]*IF(db[[#This Row],[QTY TG]]="",1,db[[#This Row],[QTY TG]])*IF(db[[#This Row],[QTY K]]="",1,db[[#This Row],[QTY K]])</f>
        <v>180</v>
      </c>
      <c r="AD2927" s="90" t="str">
        <f>IF(db[[#This Row],[STN K]]="",IF(db[[#This Row],[STN TG]]="",db[[#This Row],[STN B]],db[[#This Row],[STN TG]]),db[[#This Row],[STN K]])</f>
        <v>PCS</v>
      </c>
      <c r="AE2927" s="90"/>
    </row>
    <row r="2928" spans="1:31" x14ac:dyDescent="0.25">
      <c r="A2928" s="40">
        <f t="shared" si="45"/>
        <v>2927</v>
      </c>
      <c r="B2928" s="5" t="str">
        <f>LOWER(SUBSTITUTE(SUBSTITUTE(SUBSTITUTE(SUBSTITUTE(SUBSTITUTE(SUBSTITUTE(SUBSTITUTE(SUBSTITUTE(db[[#This Row],[NB BM]]," ",),".",""),"-",""),"(",""),")",""),"/",""),"""",""),"+",""))</f>
        <v>pcbd19325</v>
      </c>
      <c r="C2928" s="5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D2928" s="5" t="str">
        <f>LOWER(SUBSTITUTE(SUBSTITUTE(SUBSTITUTE(SUBSTITUTE(SUBSTITUTE(SUBSTITUTE(SUBSTITUTE(SUBSTITUTE(SUBSTITUTE(db[[#This Row],[NB PAJAK]]," ",""),"-",""),"(",""),")",""),".",""),",",""),"/",""),"""",""),"+",""))</f>
        <v/>
      </c>
      <c r="E292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pcbd19325180pcsuntana</v>
      </c>
      <c r="F292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tppensilbd19325180pcs</v>
      </c>
      <c r="G2928" s="5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tppensilbd19325untana</v>
      </c>
      <c r="H292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tppensilbd19325180pcsuntana</v>
      </c>
      <c r="I2928" s="2" t="s">
        <v>5957</v>
      </c>
      <c r="J2928" s="2" t="s">
        <v>2670</v>
      </c>
      <c r="K2928" s="14"/>
      <c r="L2928" s="2" t="s">
        <v>1336</v>
      </c>
      <c r="M2928" s="34" t="e">
        <f>IF(db[[#This Row],[NB NOTA_C]]="","",COUNTIF([2]!B_MSK[concat],db[[#This Row],[NB NOTA_C]]))</f>
        <v>#REF!</v>
      </c>
      <c r="N2928" s="9" t="s">
        <v>1349</v>
      </c>
      <c r="O2928" s="5" t="s">
        <v>1491</v>
      </c>
      <c r="P2928" s="2" t="s">
        <v>2442</v>
      </c>
      <c r="R2928" s="2" t="str">
        <f>IF(db[[#This Row],[QTY/ CTN]]="","",SUBSTITUTE(SUBSTITUTE(SUBSTITUTE(db[[#This Row],[QTY/ CTN]]," ","_",2),"(",""),")","")&amp;"_")</f>
        <v>180 PCS_</v>
      </c>
      <c r="S2928" s="2">
        <f>IF(db[[#This Row],[H_QTY/ CTN]]="","",SEARCH("_",db[[#This Row],[H_QTY/ CTN]]))</f>
        <v>8</v>
      </c>
      <c r="T2928" s="2">
        <f>IF(db[[#This Row],[H_QTY/ CTN]]="","",LEN(db[[#This Row],[H_QTY/ CTN]]))</f>
        <v>8</v>
      </c>
      <c r="U2928" s="41" t="str">
        <f>IF(db[[#This Row],[H_QTY/ CTN]]="","",LEFT(db[[#This Row],[H_QTY/ CTN]],db[[#This Row],[H_1]]-1))</f>
        <v>180 PCS</v>
      </c>
      <c r="V2928" s="40" t="str">
        <f>IF(NOT(db[[#This Row],[H_1]]=db[[#This Row],[H_2]]),MID(db[[#This Row],[H_QTY/ CTN]],db[[#This Row],[H_1]]+1,db[[#This Row],[H_2]]-db[[#This Row],[H_1]]-1),"")</f>
        <v/>
      </c>
      <c r="W2928" s="40" t="str">
        <f>IF(db[[#This Row],[QTY/ CTN B]]="","",LEFT(db[[#This Row],[QTY/ CTN B]],SEARCH(" ",db[[#This Row],[QTY/ CTN B]],1)-1))</f>
        <v>180</v>
      </c>
      <c r="X2928" s="40" t="str">
        <f>IF(db[[#This Row],[QTY/ CTN B]]="","",RIGHT(db[[#This Row],[QTY/ CTN B]],LEN(db[[#This Row],[QTY/ CTN B]])-SEARCH(" ",db[[#This Row],[QTY/ CTN B]],1)))</f>
        <v>PCS</v>
      </c>
      <c r="Y2928" s="40" t="str">
        <f>IF(db[[#This Row],[QTY/ CTN TG]]="",IF(db[[#This Row],[STN TG]]="","",12),LEFT(db[[#This Row],[QTY/ CTN TG]],SEARCH(" ",db[[#This Row],[QTY/ CTN TG]],1)-1))</f>
        <v/>
      </c>
      <c r="Z29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28" s="40" t="str">
        <f>IF(db[[#This Row],[STN K]]="","",IF(db[[#This Row],[STN TG]]="LSN",12,""))</f>
        <v/>
      </c>
      <c r="AB2928" s="40" t="str">
        <f>IF(db[[#This Row],[STN TG]]="LSN","PCS","")</f>
        <v/>
      </c>
      <c r="AC2928" s="40">
        <f>db[[#This Row],[QTY B]]*IF(db[[#This Row],[QTY TG]]="",1,db[[#This Row],[QTY TG]])*IF(db[[#This Row],[QTY K]]="",1,db[[#This Row],[QTY K]])</f>
        <v>180</v>
      </c>
      <c r="AD2928" s="40" t="str">
        <f>IF(db[[#This Row],[STN K]]="",IF(db[[#This Row],[STN TG]]="",db[[#This Row],[STN B]],db[[#This Row],[STN TG]]),db[[#This Row],[STN K]])</f>
        <v>PCS</v>
      </c>
      <c r="AE2928" s="40"/>
    </row>
    <row r="2929" spans="1:31" x14ac:dyDescent="0.25">
      <c r="A2929" s="90">
        <f t="shared" si="45"/>
        <v>2928</v>
      </c>
      <c r="B2929" s="91" t="str">
        <f>LOWER(SUBSTITUTE(SUBSTITUTE(SUBSTITUTE(SUBSTITUTE(SUBSTITUTE(SUBSTITUTE(SUBSTITUTE(SUBSTITUTE(db[[#This Row],[NB BM]]," ",),".",""),"-",""),"(",""),")",""),"/",""),"""",""),"+",""))</f>
        <v>pcplastikb3581</v>
      </c>
      <c r="C2929" s="91" t="str">
        <f>LOWER(SUBSTITUTE(SUBSTITUTE(SUBSTITUTE(SUBSTITUTE(SUBSTITUTE(SUBSTITUTE(SUBSTITUTE(SUBSTITUTE(SUBSTITUTE(db[[#This Row],[NB NOTA]]," ",),".",""),"-",""),"(",""),")",""),",",""),"/",""),"""",""),"+",""))</f>
        <v>tpplastikb3581</v>
      </c>
      <c r="D2929" s="91" t="str">
        <f>LOWER(SUBSTITUTE(SUBSTITUTE(SUBSTITUTE(SUBSTITUTE(SUBSTITUTE(SUBSTITUTE(SUBSTITUTE(SUBSTITUTE(SUBSTITUTE(db[[#This Row],[NB PAJAK]]," ",""),"-",""),"(",""),")",""),".",""),",",""),"/",""),"""",""),"+",""))</f>
        <v/>
      </c>
      <c r="E2929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pcplastikb3581120pcsuntana</v>
      </c>
      <c r="F2929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tpplastikb3581120pcs</v>
      </c>
      <c r="G2929" s="91" t="str">
        <f>db[[#This Row],[NB NOTA_C]]&amp;LOWER(SUBSTITUTE(SUBSTITUTE(SUBSTITUTE(SUBSTITUTE(SUBSTITUTE(SUBSTITUTE(SUBSTITUTE(SUBSTITUTE(SUBSTITUTE(db[[#This Row],[FAKTUR]]," ",),".",""),"-",""),"(",""),")",""),",",""),"/",""),"""",""),"+",""))</f>
        <v>tpplastikb3581untana</v>
      </c>
      <c r="H2929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tpplastikb3581120pcsuntana</v>
      </c>
      <c r="I2929" s="60" t="s">
        <v>5958</v>
      </c>
      <c r="J2929" s="60" t="s">
        <v>5590</v>
      </c>
      <c r="K2929" s="61"/>
      <c r="L2929" s="60" t="s">
        <v>1336</v>
      </c>
      <c r="M2929" s="92" t="e">
        <f>IF(db[[#This Row],[NB NOTA_C]]="","",COUNTIF([2]!B_MSK[concat],db[[#This Row],[NB NOTA_C]]))</f>
        <v>#REF!</v>
      </c>
      <c r="N2929" s="93" t="s">
        <v>2305</v>
      </c>
      <c r="O2929" s="91" t="s">
        <v>1382</v>
      </c>
      <c r="P2929" s="60" t="s">
        <v>2442</v>
      </c>
      <c r="Q2929" s="91"/>
      <c r="R2929" s="91" t="str">
        <f>IF(db[[#This Row],[QTY/ CTN]]="","",SUBSTITUTE(SUBSTITUTE(SUBSTITUTE(db[[#This Row],[QTY/ CTN]]," ","_",2),"(",""),")","")&amp;"_")</f>
        <v>120 PCS_</v>
      </c>
      <c r="S2929" s="91">
        <f>IF(db[[#This Row],[H_QTY/ CTN]]="","",SEARCH("_",db[[#This Row],[H_QTY/ CTN]]))</f>
        <v>8</v>
      </c>
      <c r="T2929" s="91">
        <f>IF(db[[#This Row],[H_QTY/ CTN]]="","",LEN(db[[#This Row],[H_QTY/ CTN]]))</f>
        <v>8</v>
      </c>
      <c r="U2929" s="90" t="str">
        <f>IF(db[[#This Row],[H_QTY/ CTN]]="","",LEFT(db[[#This Row],[H_QTY/ CTN]],db[[#This Row],[H_1]]-1))</f>
        <v>120 PCS</v>
      </c>
      <c r="V2929" s="90" t="str">
        <f>IF(NOT(db[[#This Row],[H_1]]=db[[#This Row],[H_2]]),MID(db[[#This Row],[H_QTY/ CTN]],db[[#This Row],[H_1]]+1,db[[#This Row],[H_2]]-db[[#This Row],[H_1]]-1),"")</f>
        <v/>
      </c>
      <c r="W2929" s="90" t="str">
        <f>IF(db[[#This Row],[QTY/ CTN B]]="","",LEFT(db[[#This Row],[QTY/ CTN B]],SEARCH(" ",db[[#This Row],[QTY/ CTN B]],1)-1))</f>
        <v>120</v>
      </c>
      <c r="X2929" s="90" t="str">
        <f>IF(db[[#This Row],[QTY/ CTN B]]="","",RIGHT(db[[#This Row],[QTY/ CTN B]],LEN(db[[#This Row],[QTY/ CTN B]])-SEARCH(" ",db[[#This Row],[QTY/ CTN B]],1)))</f>
        <v>PCS</v>
      </c>
      <c r="Y2929" s="90" t="str">
        <f>IF(db[[#This Row],[QTY/ CTN TG]]="",IF(db[[#This Row],[STN TG]]="","",12),LEFT(db[[#This Row],[QTY/ CTN TG]],SEARCH(" ",db[[#This Row],[QTY/ CTN TG]],1)-1))</f>
        <v/>
      </c>
      <c r="Z2929" s="9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29" s="90" t="str">
        <f>IF(db[[#This Row],[STN K]]="","",IF(db[[#This Row],[STN TG]]="LSN",12,""))</f>
        <v/>
      </c>
      <c r="AB2929" s="90" t="str">
        <f>IF(db[[#This Row],[STN TG]]="LSN","PCS","")</f>
        <v/>
      </c>
      <c r="AC2929" s="90">
        <f>db[[#This Row],[QTY B]]*IF(db[[#This Row],[QTY TG]]="",1,db[[#This Row],[QTY TG]])*IF(db[[#This Row],[QTY K]]="",1,db[[#This Row],[QTY K]])</f>
        <v>120</v>
      </c>
      <c r="AD2929" s="90" t="str">
        <f>IF(db[[#This Row],[STN K]]="",IF(db[[#This Row],[STN TG]]="",db[[#This Row],[STN B]],db[[#This Row],[STN TG]]),db[[#This Row],[STN K]])</f>
        <v>PCS</v>
      </c>
      <c r="AE2929" s="90"/>
    </row>
    <row r="2930" spans="1:31" x14ac:dyDescent="0.25">
      <c r="A2930" s="40">
        <f t="shared" si="45"/>
        <v>2929</v>
      </c>
      <c r="B2930" s="5" t="str">
        <f>LOWER(SUBSTITUTE(SUBSTITUTE(SUBSTITUTE(SUBSTITUTE(SUBSTITUTE(SUBSTITUTE(SUBSTITUTE(SUBSTITUTE(db[[#This Row],[NB BM]]," ",),".",""),"-",""),"(",""),")",""),"/",""),"""",""),"+",""))</f>
        <v>pcbd194un</v>
      </c>
      <c r="C2930" s="5" t="str">
        <f>LOWER(SUBSTITUTE(SUBSTITUTE(SUBSTITUTE(SUBSTITUTE(SUBSTITUTE(SUBSTITUTE(SUBSTITUTE(SUBSTITUTE(SUBSTITUTE(db[[#This Row],[NB NOTA]]," ",),".",""),"-",""),"(",""),")",""),",",""),"/",""),"""",""),"+",""))</f>
        <v>tpbd194un</v>
      </c>
      <c r="D2930" s="5" t="str">
        <f>LOWER(SUBSTITUTE(SUBSTITUTE(SUBSTITUTE(SUBSTITUTE(SUBSTITUTE(SUBSTITUTE(SUBSTITUTE(SUBSTITUTE(SUBSTITUTE(db[[#This Row],[NB PAJAK]]," ",""),"-",""),"(",""),")",""),".",""),",",""),"/",""),"""",""),"+",""))</f>
        <v/>
      </c>
      <c r="E293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pcbd194un180pcsuntana</v>
      </c>
      <c r="F293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tpbd194un180pcs</v>
      </c>
      <c r="G2930" s="5" t="str">
        <f>db[[#This Row],[NB NOTA_C]]&amp;LOWER(SUBSTITUTE(SUBSTITUTE(SUBSTITUTE(SUBSTITUTE(SUBSTITUTE(SUBSTITUTE(SUBSTITUTE(SUBSTITUTE(SUBSTITUTE(db[[#This Row],[FAKTUR]]," ",),".",""),"-",""),"(",""),")",""),",",""),"/",""),"""",""),"+",""))</f>
        <v>tpbd194ununtana</v>
      </c>
      <c r="H293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tpbd194un180pcsuntana</v>
      </c>
      <c r="I2930" s="2" t="s">
        <v>5930</v>
      </c>
      <c r="J2930" s="2" t="s">
        <v>2672</v>
      </c>
      <c r="K2930" s="14"/>
      <c r="L2930" s="2" t="s">
        <v>1336</v>
      </c>
      <c r="M2930" s="34" t="e">
        <f>IF(db[[#This Row],[NB NOTA_C]]="","",COUNTIF([2]!B_MSK[concat],db[[#This Row],[NB NOTA_C]]))</f>
        <v>#REF!</v>
      </c>
      <c r="N2930" s="9" t="s">
        <v>1349</v>
      </c>
      <c r="O2930" s="5" t="s">
        <v>1491</v>
      </c>
      <c r="P2930" s="2" t="s">
        <v>2442</v>
      </c>
      <c r="R2930" s="2" t="str">
        <f>IF(db[[#This Row],[QTY/ CTN]]="","",SUBSTITUTE(SUBSTITUTE(SUBSTITUTE(db[[#This Row],[QTY/ CTN]]," ","_",2),"(",""),")","")&amp;"_")</f>
        <v>180 PCS_</v>
      </c>
      <c r="S2930" s="2">
        <f>IF(db[[#This Row],[H_QTY/ CTN]]="","",SEARCH("_",db[[#This Row],[H_QTY/ CTN]]))</f>
        <v>8</v>
      </c>
      <c r="T2930" s="2">
        <f>IF(db[[#This Row],[H_QTY/ CTN]]="","",LEN(db[[#This Row],[H_QTY/ CTN]]))</f>
        <v>8</v>
      </c>
      <c r="U2930" s="41" t="str">
        <f>IF(db[[#This Row],[H_QTY/ CTN]]="","",LEFT(db[[#This Row],[H_QTY/ CTN]],db[[#This Row],[H_1]]-1))</f>
        <v>180 PCS</v>
      </c>
      <c r="V2930" s="40" t="str">
        <f>IF(NOT(db[[#This Row],[H_1]]=db[[#This Row],[H_2]]),MID(db[[#This Row],[H_QTY/ CTN]],db[[#This Row],[H_1]]+1,db[[#This Row],[H_2]]-db[[#This Row],[H_1]]-1),"")</f>
        <v/>
      </c>
      <c r="W2930" s="40" t="str">
        <f>IF(db[[#This Row],[QTY/ CTN B]]="","",LEFT(db[[#This Row],[QTY/ CTN B]],SEARCH(" ",db[[#This Row],[QTY/ CTN B]],1)-1))</f>
        <v>180</v>
      </c>
      <c r="X2930" s="40" t="str">
        <f>IF(db[[#This Row],[QTY/ CTN B]]="","",RIGHT(db[[#This Row],[QTY/ CTN B]],LEN(db[[#This Row],[QTY/ CTN B]])-SEARCH(" ",db[[#This Row],[QTY/ CTN B]],1)))</f>
        <v>PCS</v>
      </c>
      <c r="Y2930" s="40" t="str">
        <f>IF(db[[#This Row],[QTY/ CTN TG]]="",IF(db[[#This Row],[STN TG]]="","",12),LEFT(db[[#This Row],[QTY/ CTN TG]],SEARCH(" ",db[[#This Row],[QTY/ CTN TG]],1)-1))</f>
        <v/>
      </c>
      <c r="Z29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30" s="40" t="str">
        <f>IF(db[[#This Row],[STN K]]="","",IF(db[[#This Row],[STN TG]]="LSN",12,""))</f>
        <v/>
      </c>
      <c r="AB2930" s="40" t="str">
        <f>IF(db[[#This Row],[STN TG]]="LSN","PCS","")</f>
        <v/>
      </c>
      <c r="AC2930" s="40">
        <f>db[[#This Row],[QTY B]]*IF(db[[#This Row],[QTY TG]]="",1,db[[#This Row],[QTY TG]])*IF(db[[#This Row],[QTY K]]="",1,db[[#This Row],[QTY K]])</f>
        <v>180</v>
      </c>
      <c r="AD2930" s="40" t="str">
        <f>IF(db[[#This Row],[STN K]]="",IF(db[[#This Row],[STN TG]]="",db[[#This Row],[STN B]],db[[#This Row],[STN TG]]),db[[#This Row],[STN K]])</f>
        <v>PCS</v>
      </c>
      <c r="AE2930" s="40"/>
    </row>
    <row r="2931" spans="1:31" x14ac:dyDescent="0.25">
      <c r="A2931" s="40">
        <f t="shared" si="45"/>
        <v>2930</v>
      </c>
      <c r="B2931" s="5" t="str">
        <f>LOWER(SUBSTITUTE(SUBSTITUTE(SUBSTITUTE(SUBSTITUTE(SUBSTITUTE(SUBSTITUTE(SUBSTITUTE(SUBSTITUTE(db[[#This Row],[NB BM]]," ",),".",""),"-",""),"(",""),")",""),"/",""),"""",""),"+",""))</f>
        <v>pcbd907</v>
      </c>
      <c r="C2931" s="5" t="str">
        <f>LOWER(SUBSTITUTE(SUBSTITUTE(SUBSTITUTE(SUBSTITUTE(SUBSTITUTE(SUBSTITUTE(SUBSTITUTE(SUBSTITUTE(SUBSTITUTE(db[[#This Row],[NB NOTA]]," ",),".",""),"-",""),"(",""),")",""),",",""),"/",""),"""",""),"+",""))</f>
        <v>tpbd907</v>
      </c>
      <c r="D2931" s="5" t="str">
        <f>LOWER(SUBSTITUTE(SUBSTITUTE(SUBSTITUTE(SUBSTITUTE(SUBSTITUTE(SUBSTITUTE(SUBSTITUTE(SUBSTITUTE(SUBSTITUTE(db[[#This Row],[NB PAJAK]]," ",""),"-",""),"(",""),")",""),".",""),",",""),"/",""),"""",""),"+",""))</f>
        <v/>
      </c>
      <c r="E293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pcbd907144pcsuntana</v>
      </c>
      <c r="F293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tpbd907144pcs</v>
      </c>
      <c r="G2931" s="5" t="str">
        <f>db[[#This Row],[NB NOTA_C]]&amp;LOWER(SUBSTITUTE(SUBSTITUTE(SUBSTITUTE(SUBSTITUTE(SUBSTITUTE(SUBSTITUTE(SUBSTITUTE(SUBSTITUTE(SUBSTITUTE(db[[#This Row],[FAKTUR]]," ",),".",""),"-",""),"(",""),")",""),",",""),"/",""),"""",""),"+",""))</f>
        <v>tpbd907untana</v>
      </c>
      <c r="H293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tpbd907144pcsuntana</v>
      </c>
      <c r="I2931" s="2" t="s">
        <v>5959</v>
      </c>
      <c r="J2931" s="2" t="s">
        <v>2671</v>
      </c>
      <c r="K2931" s="14"/>
      <c r="L2931" s="2" t="s">
        <v>1336</v>
      </c>
      <c r="M2931" s="34" t="e">
        <f>IF(db[[#This Row],[NB NOTA_C]]="","",COUNTIF([2]!B_MSK[concat],db[[#This Row],[NB NOTA_C]]))</f>
        <v>#REF!</v>
      </c>
      <c r="N2931" s="9" t="s">
        <v>1349</v>
      </c>
      <c r="O2931" s="5" t="s">
        <v>1379</v>
      </c>
      <c r="P2931" s="2" t="s">
        <v>2442</v>
      </c>
      <c r="R2931" s="2" t="str">
        <f>IF(db[[#This Row],[QTY/ CTN]]="","",SUBSTITUTE(SUBSTITUTE(SUBSTITUTE(db[[#This Row],[QTY/ CTN]]," ","_",2),"(",""),")","")&amp;"_")</f>
        <v>144 PCS_</v>
      </c>
      <c r="S2931" s="2">
        <f>IF(db[[#This Row],[H_QTY/ CTN]]="","",SEARCH("_",db[[#This Row],[H_QTY/ CTN]]))</f>
        <v>8</v>
      </c>
      <c r="T2931" s="2">
        <f>IF(db[[#This Row],[H_QTY/ CTN]]="","",LEN(db[[#This Row],[H_QTY/ CTN]]))</f>
        <v>8</v>
      </c>
      <c r="U2931" s="41" t="str">
        <f>IF(db[[#This Row],[H_QTY/ CTN]]="","",LEFT(db[[#This Row],[H_QTY/ CTN]],db[[#This Row],[H_1]]-1))</f>
        <v>144 PCS</v>
      </c>
      <c r="V2931" s="40" t="str">
        <f>IF(NOT(db[[#This Row],[H_1]]=db[[#This Row],[H_2]]),MID(db[[#This Row],[H_QTY/ CTN]],db[[#This Row],[H_1]]+1,db[[#This Row],[H_2]]-db[[#This Row],[H_1]]-1),"")</f>
        <v/>
      </c>
      <c r="W2931" s="40" t="str">
        <f>IF(db[[#This Row],[QTY/ CTN B]]="","",LEFT(db[[#This Row],[QTY/ CTN B]],SEARCH(" ",db[[#This Row],[QTY/ CTN B]],1)-1))</f>
        <v>144</v>
      </c>
      <c r="X2931" s="40" t="str">
        <f>IF(db[[#This Row],[QTY/ CTN B]]="","",RIGHT(db[[#This Row],[QTY/ CTN B]],LEN(db[[#This Row],[QTY/ CTN B]])-SEARCH(" ",db[[#This Row],[QTY/ CTN B]],1)))</f>
        <v>PCS</v>
      </c>
      <c r="Y2931" s="40" t="str">
        <f>IF(db[[#This Row],[QTY/ CTN TG]]="",IF(db[[#This Row],[STN TG]]="","",12),LEFT(db[[#This Row],[QTY/ CTN TG]],SEARCH(" ",db[[#This Row],[QTY/ CTN TG]],1)-1))</f>
        <v/>
      </c>
      <c r="Z29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31" s="40" t="str">
        <f>IF(db[[#This Row],[STN K]]="","",IF(db[[#This Row],[STN TG]]="LSN",12,""))</f>
        <v/>
      </c>
      <c r="AB2931" s="40" t="str">
        <f>IF(db[[#This Row],[STN TG]]="LSN","PCS","")</f>
        <v/>
      </c>
      <c r="AC2931" s="40">
        <f>db[[#This Row],[QTY B]]*IF(db[[#This Row],[QTY TG]]="",1,db[[#This Row],[QTY TG]])*IF(db[[#This Row],[QTY K]]="",1,db[[#This Row],[QTY K]])</f>
        <v>144</v>
      </c>
      <c r="AD2931" s="40" t="str">
        <f>IF(db[[#This Row],[STN K]]="",IF(db[[#This Row],[STN TG]]="",db[[#This Row],[STN B]],db[[#This Row],[STN TG]]),db[[#This Row],[STN K]])</f>
        <v>PCS</v>
      </c>
      <c r="AE2931" s="40"/>
    </row>
    <row r="2932" spans="1:31" x14ac:dyDescent="0.25">
      <c r="A2932" s="40">
        <f t="shared" si="45"/>
        <v>2931</v>
      </c>
      <c r="B2932" s="5" t="str">
        <f>LOWER(SUBSTITUTE(SUBSTITUTE(SUBSTITUTE(SUBSTITUTE(SUBSTITUTE(SUBSTITUTE(SUBSTITUTE(SUBSTITUTE(db[[#This Row],[NB BM]]," ",),".",""),"-",""),"(",""),")",""),"/",""),"""",""),"+",""))</f>
        <v>pcbdbtxlg1745</v>
      </c>
      <c r="C2932" s="5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D2932" s="5" t="str">
        <f>LOWER(SUBSTITUTE(SUBSTITUTE(SUBSTITUTE(SUBSTITUTE(SUBSTITUTE(SUBSTITUTE(SUBSTITUTE(SUBSTITUTE(SUBSTITUTE(db[[#This Row],[NB PAJAK]]," ",""),"-",""),"(",""),")",""),".",""),",",""),"/",""),"""",""),"+",""))</f>
        <v/>
      </c>
      <c r="E29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pcbdbtxlg1745180pcsuntana</v>
      </c>
      <c r="F29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tpbdbtxlg1745180pcs</v>
      </c>
      <c r="G2932" s="5" t="str">
        <f>db[[#This Row],[NB NOTA_C]]&amp;LOWER(SUBSTITUTE(SUBSTITUTE(SUBSTITUTE(SUBSTITUTE(SUBSTITUTE(SUBSTITUTE(SUBSTITUTE(SUBSTITUTE(SUBSTITUTE(db[[#This Row],[FAKTUR]]," ",),".",""),"-",""),"(",""),")",""),",",""),"/",""),"""",""),"+",""))</f>
        <v>tpbdbtxlg1745untana</v>
      </c>
      <c r="H29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tpbdbtxlg1745180pcsuntana</v>
      </c>
      <c r="I2932" s="2" t="s">
        <v>5960</v>
      </c>
      <c r="J2932" s="2" t="s">
        <v>2673</v>
      </c>
      <c r="K2932" s="14"/>
      <c r="L2932" s="2" t="s">
        <v>1336</v>
      </c>
      <c r="M2932" s="34" t="e">
        <f>IF(db[[#This Row],[NB NOTA_C]]="","",COUNTIF([2]!B_MSK[concat],db[[#This Row],[NB NOTA_C]]))</f>
        <v>#REF!</v>
      </c>
      <c r="N2932" s="9" t="s">
        <v>1349</v>
      </c>
      <c r="O2932" s="5" t="s">
        <v>1491</v>
      </c>
      <c r="P2932" s="2" t="s">
        <v>2442</v>
      </c>
      <c r="R2932" s="2" t="str">
        <f>IF(db[[#This Row],[QTY/ CTN]]="","",SUBSTITUTE(SUBSTITUTE(SUBSTITUTE(db[[#This Row],[QTY/ CTN]]," ","_",2),"(",""),")","")&amp;"_")</f>
        <v>180 PCS_</v>
      </c>
      <c r="S2932" s="2">
        <f>IF(db[[#This Row],[H_QTY/ CTN]]="","",SEARCH("_",db[[#This Row],[H_QTY/ CTN]]))</f>
        <v>8</v>
      </c>
      <c r="T2932" s="2">
        <f>IF(db[[#This Row],[H_QTY/ CTN]]="","",LEN(db[[#This Row],[H_QTY/ CTN]]))</f>
        <v>8</v>
      </c>
      <c r="U2932" s="41" t="str">
        <f>IF(db[[#This Row],[H_QTY/ CTN]]="","",LEFT(db[[#This Row],[H_QTY/ CTN]],db[[#This Row],[H_1]]-1))</f>
        <v>180 PCS</v>
      </c>
      <c r="V2932" s="40" t="str">
        <f>IF(NOT(db[[#This Row],[H_1]]=db[[#This Row],[H_2]]),MID(db[[#This Row],[H_QTY/ CTN]],db[[#This Row],[H_1]]+1,db[[#This Row],[H_2]]-db[[#This Row],[H_1]]-1),"")</f>
        <v/>
      </c>
      <c r="W2932" s="40" t="str">
        <f>IF(db[[#This Row],[QTY/ CTN B]]="","",LEFT(db[[#This Row],[QTY/ CTN B]],SEARCH(" ",db[[#This Row],[QTY/ CTN B]],1)-1))</f>
        <v>180</v>
      </c>
      <c r="X2932" s="40" t="str">
        <f>IF(db[[#This Row],[QTY/ CTN B]]="","",RIGHT(db[[#This Row],[QTY/ CTN B]],LEN(db[[#This Row],[QTY/ CTN B]])-SEARCH(" ",db[[#This Row],[QTY/ CTN B]],1)))</f>
        <v>PCS</v>
      </c>
      <c r="Y2932" s="40" t="str">
        <f>IF(db[[#This Row],[QTY/ CTN TG]]="",IF(db[[#This Row],[STN TG]]="","",12),LEFT(db[[#This Row],[QTY/ CTN TG]],SEARCH(" ",db[[#This Row],[QTY/ CTN TG]],1)-1))</f>
        <v/>
      </c>
      <c r="Z29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32" s="40" t="str">
        <f>IF(db[[#This Row],[STN K]]="","",IF(db[[#This Row],[STN TG]]="LSN",12,""))</f>
        <v/>
      </c>
      <c r="AB2932" s="40" t="str">
        <f>IF(db[[#This Row],[STN TG]]="LSN","PCS","")</f>
        <v/>
      </c>
      <c r="AC2932" s="40">
        <f>db[[#This Row],[QTY B]]*IF(db[[#This Row],[QTY TG]]="",1,db[[#This Row],[QTY TG]])*IF(db[[#This Row],[QTY K]]="",1,db[[#This Row],[QTY K]])</f>
        <v>180</v>
      </c>
      <c r="AD2932" s="40" t="str">
        <f>IF(db[[#This Row],[STN K]]="",IF(db[[#This Row],[STN TG]]="",db[[#This Row],[STN B]],db[[#This Row],[STN TG]]),db[[#This Row],[STN K]])</f>
        <v>PCS</v>
      </c>
      <c r="AE2932" s="40"/>
    </row>
    <row r="2933" spans="1:31" x14ac:dyDescent="0.25">
      <c r="A2933" s="40">
        <f t="shared" si="45"/>
        <v>2932</v>
      </c>
      <c r="B2933" s="5" t="str">
        <f>LOWER(SUBSTITUTE(SUBSTITUTE(SUBSTITUTE(SUBSTITUTE(SUBSTITUTE(SUBSTITUTE(SUBSTITUTE(SUBSTITUTE(db[[#This Row],[NB BM]]," ",),".",""),"-",""),"(",""),")",""),"/",""),"""",""),"+",""))</f>
        <v>pcasebdxlg866</v>
      </c>
      <c r="C2933" s="5" t="str">
        <f>LOWER(SUBSTITUTE(SUBSTITUTE(SUBSTITUTE(SUBSTITUTE(SUBSTITUTE(SUBSTITUTE(SUBSTITUTE(SUBSTITUTE(SUBSTITUTE(db[[#This Row],[NB NOTA]]," ",),".",""),"-",""),"(",""),")",""),",",""),"/",""),"""",""),"+",""))</f>
        <v>tpbdxlgbd866</v>
      </c>
      <c r="D2933" s="5" t="str">
        <f>LOWER(SUBSTITUTE(SUBSTITUTE(SUBSTITUTE(SUBSTITUTE(SUBSTITUTE(SUBSTITUTE(SUBSTITUTE(SUBSTITUTE(SUBSTITUTE(db[[#This Row],[NB PAJAK]]," ",""),"-",""),"(",""),")",""),".",""),",",""),"/",""),"""",""),"+",""))</f>
        <v/>
      </c>
      <c r="E293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pcasebdxlg866144pcsuntana</v>
      </c>
      <c r="F293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tpbdxlgbd866144pcs</v>
      </c>
      <c r="G2933" s="5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tpbdxlgbd866untana</v>
      </c>
      <c r="H293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tpbdxlgbd866144pcsuntana</v>
      </c>
      <c r="I2933" s="2" t="s">
        <v>4863</v>
      </c>
      <c r="J2933" s="2" t="s">
        <v>4824</v>
      </c>
      <c r="K2933" s="14"/>
      <c r="L2933" s="2" t="s">
        <v>1336</v>
      </c>
      <c r="M2933" s="33" t="e">
        <f>IF(db[[#This Row],[NB NOTA_C]]="","",COUNTIF([2]!B_MSK[concat],db[[#This Row],[NB NOTA_C]]))</f>
        <v>#REF!</v>
      </c>
      <c r="N2933" s="9" t="s">
        <v>2305</v>
      </c>
      <c r="O2933" s="5" t="s">
        <v>1379</v>
      </c>
      <c r="P2933" s="2" t="s">
        <v>2442</v>
      </c>
      <c r="Q2933" s="5"/>
      <c r="R2933" s="5" t="str">
        <f>IF(db[[#This Row],[QTY/ CTN]]="","",SUBSTITUTE(SUBSTITUTE(SUBSTITUTE(db[[#This Row],[QTY/ CTN]]," ","_",2),"(",""),")","")&amp;"_")</f>
        <v>144 PCS_</v>
      </c>
      <c r="S2933" s="5">
        <f>IF(db[[#This Row],[H_QTY/ CTN]]="","",SEARCH("_",db[[#This Row],[H_QTY/ CTN]]))</f>
        <v>8</v>
      </c>
      <c r="T2933" s="5">
        <f>IF(db[[#This Row],[H_QTY/ CTN]]="","",LEN(db[[#This Row],[H_QTY/ CTN]]))</f>
        <v>8</v>
      </c>
      <c r="U2933" s="40" t="str">
        <f>IF(db[[#This Row],[H_QTY/ CTN]]="","",LEFT(db[[#This Row],[H_QTY/ CTN]],db[[#This Row],[H_1]]-1))</f>
        <v>144 PCS</v>
      </c>
      <c r="V2933" s="40" t="str">
        <f>IF(NOT(db[[#This Row],[H_1]]=db[[#This Row],[H_2]]),MID(db[[#This Row],[H_QTY/ CTN]],db[[#This Row],[H_1]]+1,db[[#This Row],[H_2]]-db[[#This Row],[H_1]]-1),"")</f>
        <v/>
      </c>
      <c r="W2933" s="40" t="str">
        <f>IF(db[[#This Row],[QTY/ CTN B]]="","",LEFT(db[[#This Row],[QTY/ CTN B]],SEARCH(" ",db[[#This Row],[QTY/ CTN B]],1)-1))</f>
        <v>144</v>
      </c>
      <c r="X2933" s="40" t="str">
        <f>IF(db[[#This Row],[QTY/ CTN B]]="","",RIGHT(db[[#This Row],[QTY/ CTN B]],LEN(db[[#This Row],[QTY/ CTN B]])-SEARCH(" ",db[[#This Row],[QTY/ CTN B]],1)))</f>
        <v>PCS</v>
      </c>
      <c r="Y2933" s="40" t="str">
        <f>IF(db[[#This Row],[QTY/ CTN TG]]="",IF(db[[#This Row],[STN TG]]="","",12),LEFT(db[[#This Row],[QTY/ CTN TG]],SEARCH(" ",db[[#This Row],[QTY/ CTN TG]],1)-1))</f>
        <v/>
      </c>
      <c r="Z29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33" s="40" t="str">
        <f>IF(db[[#This Row],[STN K]]="","",IF(db[[#This Row],[STN TG]]="LSN",12,""))</f>
        <v/>
      </c>
      <c r="AB2933" s="40" t="str">
        <f>IF(db[[#This Row],[STN TG]]="LSN","PCS","")</f>
        <v/>
      </c>
      <c r="AC2933" s="40">
        <f>db[[#This Row],[QTY B]]*IF(db[[#This Row],[QTY TG]]="",1,db[[#This Row],[QTY TG]])*IF(db[[#This Row],[QTY K]]="",1,db[[#This Row],[QTY K]])</f>
        <v>144</v>
      </c>
      <c r="AD2933" s="40" t="str">
        <f>IF(db[[#This Row],[STN K]]="",IF(db[[#This Row],[STN TG]]="",db[[#This Row],[STN B]],db[[#This Row],[STN TG]]),db[[#This Row],[STN K]])</f>
        <v>PCS</v>
      </c>
      <c r="AE2933" s="40"/>
    </row>
    <row r="2934" spans="1:31" x14ac:dyDescent="0.25">
      <c r="A2934" s="40">
        <f t="shared" si="45"/>
        <v>2933</v>
      </c>
      <c r="B2934" s="5" t="str">
        <f>LOWER(SUBSTITUTE(SUBSTITUTE(SUBSTITUTE(SUBSTITUTE(SUBSTITUTE(SUBSTITUTE(SUBSTITUTE(SUBSTITUTE(db[[#This Row],[NB BM]]," ",),".",""),"-",""),"(",""),")",""),"/",""),"""",""),"+",""))</f>
        <v>pcbd180un</v>
      </c>
      <c r="C2934" s="5" t="str">
        <f>LOWER(SUBSTITUTE(SUBSTITUTE(SUBSTITUTE(SUBSTITUTE(SUBSTITUTE(SUBSTITUTE(SUBSTITUTE(SUBSTITUTE(SUBSTITUTE(db[[#This Row],[NB NOTA]]," ",),".",""),"-",""),"(",""),")",""),",",""),"/",""),"""",""),"+",""))</f>
        <v>tpbd180un</v>
      </c>
      <c r="D2934" s="5" t="str">
        <f>LOWER(SUBSTITUTE(SUBSTITUTE(SUBSTITUTE(SUBSTITUTE(SUBSTITUTE(SUBSTITUTE(SUBSTITUTE(SUBSTITUTE(SUBSTITUTE(db[[#This Row],[NB PAJAK]]," ",""),"-",""),"(",""),")",""),".",""),",",""),"/",""),"""",""),"+",""))</f>
        <v/>
      </c>
      <c r="E293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pcbd180un180pcsuntana</v>
      </c>
      <c r="F293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tpbd180un180pcs</v>
      </c>
      <c r="G2934" s="5" t="str">
        <f>db[[#This Row],[NB NOTA_C]]&amp;LOWER(SUBSTITUTE(SUBSTITUTE(SUBSTITUTE(SUBSTITUTE(SUBSTITUTE(SUBSTITUTE(SUBSTITUTE(SUBSTITUTE(SUBSTITUTE(db[[#This Row],[FAKTUR]]," ",),".",""),"-",""),"(",""),")",""),",",""),"/",""),"""",""),"+",""))</f>
        <v>tpbd180ununtana</v>
      </c>
      <c r="H293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tpbd180un180pcsuntana</v>
      </c>
      <c r="I2934" s="2" t="s">
        <v>5961</v>
      </c>
      <c r="J2934" s="2" t="s">
        <v>2674</v>
      </c>
      <c r="K2934" s="14"/>
      <c r="L2934" s="2" t="s">
        <v>1336</v>
      </c>
      <c r="M2934" s="34" t="e">
        <f>IF(db[[#This Row],[NB NOTA_C]]="","",COUNTIF([2]!B_MSK[concat],db[[#This Row],[NB NOTA_C]]))</f>
        <v>#REF!</v>
      </c>
      <c r="N2934" s="9" t="s">
        <v>1349</v>
      </c>
      <c r="O2934" s="5" t="s">
        <v>1491</v>
      </c>
      <c r="P2934" s="2" t="s">
        <v>2442</v>
      </c>
      <c r="R2934" s="2" t="str">
        <f>IF(db[[#This Row],[QTY/ CTN]]="","",SUBSTITUTE(SUBSTITUTE(SUBSTITUTE(db[[#This Row],[QTY/ CTN]]," ","_",2),"(",""),")","")&amp;"_")</f>
        <v>180 PCS_</v>
      </c>
      <c r="S2934" s="2">
        <f>IF(db[[#This Row],[H_QTY/ CTN]]="","",SEARCH("_",db[[#This Row],[H_QTY/ CTN]]))</f>
        <v>8</v>
      </c>
      <c r="T2934" s="2">
        <f>IF(db[[#This Row],[H_QTY/ CTN]]="","",LEN(db[[#This Row],[H_QTY/ CTN]]))</f>
        <v>8</v>
      </c>
      <c r="U2934" s="41" t="str">
        <f>IF(db[[#This Row],[H_QTY/ CTN]]="","",LEFT(db[[#This Row],[H_QTY/ CTN]],db[[#This Row],[H_1]]-1))</f>
        <v>180 PCS</v>
      </c>
      <c r="V2934" s="40" t="str">
        <f>IF(NOT(db[[#This Row],[H_1]]=db[[#This Row],[H_2]]),MID(db[[#This Row],[H_QTY/ CTN]],db[[#This Row],[H_1]]+1,db[[#This Row],[H_2]]-db[[#This Row],[H_1]]-1),"")</f>
        <v/>
      </c>
      <c r="W2934" s="40" t="str">
        <f>IF(db[[#This Row],[QTY/ CTN B]]="","",LEFT(db[[#This Row],[QTY/ CTN B]],SEARCH(" ",db[[#This Row],[QTY/ CTN B]],1)-1))</f>
        <v>180</v>
      </c>
      <c r="X2934" s="40" t="str">
        <f>IF(db[[#This Row],[QTY/ CTN B]]="","",RIGHT(db[[#This Row],[QTY/ CTN B]],LEN(db[[#This Row],[QTY/ CTN B]])-SEARCH(" ",db[[#This Row],[QTY/ CTN B]],1)))</f>
        <v>PCS</v>
      </c>
      <c r="Y2934" s="40" t="str">
        <f>IF(db[[#This Row],[QTY/ CTN TG]]="",IF(db[[#This Row],[STN TG]]="","",12),LEFT(db[[#This Row],[QTY/ CTN TG]],SEARCH(" ",db[[#This Row],[QTY/ CTN TG]],1)-1))</f>
        <v/>
      </c>
      <c r="Z29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34" s="40" t="str">
        <f>IF(db[[#This Row],[STN K]]="","",IF(db[[#This Row],[STN TG]]="LSN",12,""))</f>
        <v/>
      </c>
      <c r="AB2934" s="40" t="str">
        <f>IF(db[[#This Row],[STN TG]]="LSN","PCS","")</f>
        <v/>
      </c>
      <c r="AC2934" s="40">
        <f>db[[#This Row],[QTY B]]*IF(db[[#This Row],[QTY TG]]="",1,db[[#This Row],[QTY TG]])*IF(db[[#This Row],[QTY K]]="",1,db[[#This Row],[QTY K]])</f>
        <v>180</v>
      </c>
      <c r="AD2934" s="40" t="str">
        <f>IF(db[[#This Row],[STN K]]="",IF(db[[#This Row],[STN TG]]="",db[[#This Row],[STN B]],db[[#This Row],[STN TG]]),db[[#This Row],[STN K]])</f>
        <v>PCS</v>
      </c>
      <c r="AE2934" s="40"/>
    </row>
    <row r="2935" spans="1:31" x14ac:dyDescent="0.25">
      <c r="A2935" s="40">
        <f t="shared" si="45"/>
        <v>2934</v>
      </c>
      <c r="B2935" s="5" t="str">
        <f>LOWER(SUBSTITUTE(SUBSTITUTE(SUBSTITUTE(SUBSTITUTE(SUBSTITUTE(SUBSTITUTE(SUBSTITUTE(SUBSTITUTE(db[[#This Row],[NB BM]]," ",),".",""),"-",""),"(",""),")",""),"/",""),"""",""),"+",""))</f>
        <v>pcxlgbd905</v>
      </c>
      <c r="C2935" s="5" t="str">
        <f>LOWER(SUBSTITUTE(SUBSTITUTE(SUBSTITUTE(SUBSTITUTE(SUBSTITUTE(SUBSTITUTE(SUBSTITUTE(SUBSTITUTE(SUBSTITUTE(db[[#This Row],[NB NOTA]]," ",),".",""),"-",""),"(",""),")",""),",",""),"/",""),"""",""),"+",""))</f>
        <v>tpbdxlg905</v>
      </c>
      <c r="D2935" s="5" t="str">
        <f>LOWER(SUBSTITUTE(SUBSTITUTE(SUBSTITUTE(SUBSTITUTE(SUBSTITUTE(SUBSTITUTE(SUBSTITUTE(SUBSTITUTE(SUBSTITUTE(db[[#This Row],[NB PAJAK]]," ",""),"-",""),"(",""),")",""),".",""),",",""),"/",""),"""",""),"+",""))</f>
        <v/>
      </c>
      <c r="E293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pcxlgbd905144pcsuntana</v>
      </c>
      <c r="F293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tpbdxlg905144pcs</v>
      </c>
      <c r="G2935" s="5" t="str">
        <f>db[[#This Row],[NB NOTA_C]]&amp;LOWER(SUBSTITUTE(SUBSTITUTE(SUBSTITUTE(SUBSTITUTE(SUBSTITUTE(SUBSTITUTE(SUBSTITUTE(SUBSTITUTE(SUBSTITUTE(db[[#This Row],[FAKTUR]]," ",),".",""),"-",""),"(",""),")",""),",",""),"/",""),"""",""),"+",""))</f>
        <v>tpbdxlg905untana</v>
      </c>
      <c r="H293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tpbdxlg905144pcsuntana</v>
      </c>
      <c r="I2935" s="2" t="s">
        <v>5962</v>
      </c>
      <c r="J2935" s="2" t="s">
        <v>2675</v>
      </c>
      <c r="K2935" s="1"/>
      <c r="L2935" s="2" t="s">
        <v>1336</v>
      </c>
      <c r="M2935" s="34" t="e">
        <f>IF(db[[#This Row],[NB NOTA_C]]="","",COUNTIF([2]!B_MSK[concat],db[[#This Row],[NB NOTA_C]]))</f>
        <v>#REF!</v>
      </c>
      <c r="N2935" s="9" t="s">
        <v>1349</v>
      </c>
      <c r="O2935" s="5" t="s">
        <v>1379</v>
      </c>
      <c r="P2935" s="2" t="s">
        <v>2442</v>
      </c>
      <c r="R2935" s="2" t="str">
        <f>IF(db[[#This Row],[QTY/ CTN]]="","",SUBSTITUTE(SUBSTITUTE(SUBSTITUTE(db[[#This Row],[QTY/ CTN]]," ","_",2),"(",""),")","")&amp;"_")</f>
        <v>144 PCS_</v>
      </c>
      <c r="S2935" s="2">
        <f>IF(db[[#This Row],[H_QTY/ CTN]]="","",SEARCH("_",db[[#This Row],[H_QTY/ CTN]]))</f>
        <v>8</v>
      </c>
      <c r="T2935" s="2">
        <f>IF(db[[#This Row],[H_QTY/ CTN]]="","",LEN(db[[#This Row],[H_QTY/ CTN]]))</f>
        <v>8</v>
      </c>
      <c r="U2935" s="41" t="str">
        <f>IF(db[[#This Row],[H_QTY/ CTN]]="","",LEFT(db[[#This Row],[H_QTY/ CTN]],db[[#This Row],[H_1]]-1))</f>
        <v>144 PCS</v>
      </c>
      <c r="V2935" s="40" t="str">
        <f>IF(NOT(db[[#This Row],[H_1]]=db[[#This Row],[H_2]]),MID(db[[#This Row],[H_QTY/ CTN]],db[[#This Row],[H_1]]+1,db[[#This Row],[H_2]]-db[[#This Row],[H_1]]-1),"")</f>
        <v/>
      </c>
      <c r="W2935" s="40" t="str">
        <f>IF(db[[#This Row],[QTY/ CTN B]]="","",LEFT(db[[#This Row],[QTY/ CTN B]],SEARCH(" ",db[[#This Row],[QTY/ CTN B]],1)-1))</f>
        <v>144</v>
      </c>
      <c r="X2935" s="40" t="str">
        <f>IF(db[[#This Row],[QTY/ CTN B]]="","",RIGHT(db[[#This Row],[QTY/ CTN B]],LEN(db[[#This Row],[QTY/ CTN B]])-SEARCH(" ",db[[#This Row],[QTY/ CTN B]],1)))</f>
        <v>PCS</v>
      </c>
      <c r="Y2935" s="40" t="str">
        <f>IF(db[[#This Row],[QTY/ CTN TG]]="",IF(db[[#This Row],[STN TG]]="","",12),LEFT(db[[#This Row],[QTY/ CTN TG]],SEARCH(" ",db[[#This Row],[QTY/ CTN TG]],1)-1))</f>
        <v/>
      </c>
      <c r="Z29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35" s="40" t="str">
        <f>IF(db[[#This Row],[STN K]]="","",IF(db[[#This Row],[STN TG]]="LSN",12,""))</f>
        <v/>
      </c>
      <c r="AB2935" s="40" t="str">
        <f>IF(db[[#This Row],[STN TG]]="LSN","PCS","")</f>
        <v/>
      </c>
      <c r="AC2935" s="40">
        <f>db[[#This Row],[QTY B]]*IF(db[[#This Row],[QTY TG]]="",1,db[[#This Row],[QTY TG]])*IF(db[[#This Row],[QTY K]]="",1,db[[#This Row],[QTY K]])</f>
        <v>144</v>
      </c>
      <c r="AD2935" s="40" t="str">
        <f>IF(db[[#This Row],[STN K]]="",IF(db[[#This Row],[STN TG]]="",db[[#This Row],[STN B]],db[[#This Row],[STN TG]]),db[[#This Row],[STN K]])</f>
        <v>PCS</v>
      </c>
      <c r="AE2935" s="40"/>
    </row>
    <row r="2936" spans="1:31" x14ac:dyDescent="0.25">
      <c r="A2936" s="40">
        <f t="shared" si="45"/>
        <v>2935</v>
      </c>
      <c r="B2936" s="5" t="str">
        <f>LOWER(SUBSTITUTE(SUBSTITUTE(SUBSTITUTE(SUBSTITUTE(SUBSTITUTE(SUBSTITUTE(SUBSTITUTE(SUBSTITUTE(db[[#This Row],[NB BM]]," ",),".",""),"-",""),"(",""),")",""),"/",""),"""",""),"+",""))</f>
        <v>pcxlgbd17728a</v>
      </c>
      <c r="C2936" s="5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D2936" s="5" t="str">
        <f>LOWER(SUBSTITUTE(SUBSTITUTE(SUBSTITUTE(SUBSTITUTE(SUBSTITUTE(SUBSTITUTE(SUBSTITUTE(SUBSTITUTE(SUBSTITUTE(db[[#This Row],[NB PAJAK]]," ",""),"-",""),"(",""),")",""),".",""),",",""),"/",""),"""",""),"+",""))</f>
        <v/>
      </c>
      <c r="E293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pcxlgbd17728a180pcsuntana</v>
      </c>
      <c r="F293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tpbdxlgbd17728a180pcs</v>
      </c>
      <c r="G2936" s="5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tpbdxlgbd17728auntana</v>
      </c>
      <c r="H293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tpbdxlgbd17728a180pcsuntana</v>
      </c>
      <c r="I2936" s="2" t="s">
        <v>5963</v>
      </c>
      <c r="J2936" s="2" t="s">
        <v>2663</v>
      </c>
      <c r="K2936" s="14"/>
      <c r="L2936" s="2" t="s">
        <v>1336</v>
      </c>
      <c r="M2936" s="34" t="e">
        <f>IF(db[[#This Row],[NB NOTA_C]]="","",COUNTIF([2]!B_MSK[concat],db[[#This Row],[NB NOTA_C]]))</f>
        <v>#REF!</v>
      </c>
      <c r="N2936" s="9" t="s">
        <v>2305</v>
      </c>
      <c r="O2936" s="5" t="s">
        <v>1491</v>
      </c>
      <c r="P2936" s="2" t="s">
        <v>2442</v>
      </c>
      <c r="Q2936" s="5"/>
      <c r="R2936" s="5" t="str">
        <f>IF(db[[#This Row],[QTY/ CTN]]="","",SUBSTITUTE(SUBSTITUTE(SUBSTITUTE(db[[#This Row],[QTY/ CTN]]," ","_",2),"(",""),")","")&amp;"_")</f>
        <v>180 PCS_</v>
      </c>
      <c r="S2936" s="5">
        <f>IF(db[[#This Row],[H_QTY/ CTN]]="","",SEARCH("_",db[[#This Row],[H_QTY/ CTN]]))</f>
        <v>8</v>
      </c>
      <c r="T2936" s="5">
        <f>IF(db[[#This Row],[H_QTY/ CTN]]="","",LEN(db[[#This Row],[H_QTY/ CTN]]))</f>
        <v>8</v>
      </c>
      <c r="U2936" s="41" t="str">
        <f>IF(db[[#This Row],[H_QTY/ CTN]]="","",LEFT(db[[#This Row],[H_QTY/ CTN]],db[[#This Row],[H_1]]-1))</f>
        <v>180 PCS</v>
      </c>
      <c r="V2936" s="40" t="str">
        <f>IF(NOT(db[[#This Row],[H_1]]=db[[#This Row],[H_2]]),MID(db[[#This Row],[H_QTY/ CTN]],db[[#This Row],[H_1]]+1,db[[#This Row],[H_2]]-db[[#This Row],[H_1]]-1),"")</f>
        <v/>
      </c>
      <c r="W2936" s="40" t="str">
        <f>IF(db[[#This Row],[QTY/ CTN B]]="","",LEFT(db[[#This Row],[QTY/ CTN B]],SEARCH(" ",db[[#This Row],[QTY/ CTN B]],1)-1))</f>
        <v>180</v>
      </c>
      <c r="X2936" s="40" t="str">
        <f>IF(db[[#This Row],[QTY/ CTN B]]="","",RIGHT(db[[#This Row],[QTY/ CTN B]],LEN(db[[#This Row],[QTY/ CTN B]])-SEARCH(" ",db[[#This Row],[QTY/ CTN B]],1)))</f>
        <v>PCS</v>
      </c>
      <c r="Y2936" s="40" t="str">
        <f>IF(db[[#This Row],[QTY/ CTN TG]]="",IF(db[[#This Row],[STN TG]]="","",12),LEFT(db[[#This Row],[QTY/ CTN TG]],SEARCH(" ",db[[#This Row],[QTY/ CTN TG]],1)-1))</f>
        <v/>
      </c>
      <c r="Z29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36" s="40" t="str">
        <f>IF(db[[#This Row],[STN K]]="","",IF(db[[#This Row],[STN TG]]="LSN",12,""))</f>
        <v/>
      </c>
      <c r="AB2936" s="40" t="str">
        <f>IF(db[[#This Row],[STN TG]]="LSN","PCS","")</f>
        <v/>
      </c>
      <c r="AC2936" s="40">
        <f>db[[#This Row],[QTY B]]*IF(db[[#This Row],[QTY TG]]="",1,db[[#This Row],[QTY TG]])*IF(db[[#This Row],[QTY K]]="",1,db[[#This Row],[QTY K]])</f>
        <v>180</v>
      </c>
      <c r="AD2936" s="40" t="str">
        <f>IF(db[[#This Row],[STN K]]="",IF(db[[#This Row],[STN TG]]="",db[[#This Row],[STN B]],db[[#This Row],[STN TG]]),db[[#This Row],[STN K]])</f>
        <v>PCS</v>
      </c>
      <c r="AE2936" s="40"/>
    </row>
    <row r="2937" spans="1:31" x14ac:dyDescent="0.25">
      <c r="A2937" s="40">
        <f t="shared" si="45"/>
        <v>2936</v>
      </c>
      <c r="B2937" s="5" t="str">
        <f>LOWER(SUBSTITUTE(SUBSTITUTE(SUBSTITUTE(SUBSTITUTE(SUBSTITUTE(SUBSTITUTE(SUBSTITUTE(SUBSTITUTE(db[[#This Row],[NB BM]]," ",),".",""),"-",""),"(",""),")",""),"/",""),"""",""),"+",""))</f>
        <v>pcxlgbd798</v>
      </c>
      <c r="C2937" s="5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D2937" s="5" t="str">
        <f>LOWER(SUBSTITUTE(SUBSTITUTE(SUBSTITUTE(SUBSTITUTE(SUBSTITUTE(SUBSTITUTE(SUBSTITUTE(SUBSTITUTE(SUBSTITUTE(db[[#This Row],[NB PAJAK]]," ",""),"-",""),"(",""),")",""),".",""),",",""),"/",""),"""",""),"+",""))</f>
        <v/>
      </c>
      <c r="E293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pcxlgbd798144pcsuntana</v>
      </c>
      <c r="F293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tpbdxlgbd798144pcs</v>
      </c>
      <c r="G2937" s="5" t="str">
        <f>db[[#This Row],[NB NOTA_C]]&amp;LOWER(SUBSTITUTE(SUBSTITUTE(SUBSTITUTE(SUBSTITUTE(SUBSTITUTE(SUBSTITUTE(SUBSTITUTE(SUBSTITUTE(SUBSTITUTE(db[[#This Row],[FAKTUR]]," ",),".",""),"-",""),"(",""),")",""),",",""),"/",""),"""",""),"+",""))</f>
        <v>tpbdxlgbd798untana</v>
      </c>
      <c r="H293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tpbdxlgbd798144pcsuntana</v>
      </c>
      <c r="I2937" s="2" t="s">
        <v>5964</v>
      </c>
      <c r="J2937" s="2" t="s">
        <v>1910</v>
      </c>
      <c r="K2937" s="14"/>
      <c r="L2937" s="2" t="s">
        <v>1336</v>
      </c>
      <c r="M2937" s="34" t="e">
        <f>IF(db[[#This Row],[NB NOTA_C]]="","",COUNTIF([2]!B_MSK[concat],db[[#This Row],[NB NOTA_C]]))</f>
        <v>#REF!</v>
      </c>
      <c r="N2937" s="9" t="s">
        <v>1352</v>
      </c>
      <c r="O2937" s="5" t="s">
        <v>1379</v>
      </c>
      <c r="P2937" s="2" t="s">
        <v>2442</v>
      </c>
      <c r="R2937" s="2" t="str">
        <f>IF(db[[#This Row],[QTY/ CTN]]="","",SUBSTITUTE(SUBSTITUTE(SUBSTITUTE(db[[#This Row],[QTY/ CTN]]," ","_",2),"(",""),")","")&amp;"_")</f>
        <v>144 PCS_</v>
      </c>
      <c r="S2937" s="2">
        <f>IF(db[[#This Row],[H_QTY/ CTN]]="","",SEARCH("_",db[[#This Row],[H_QTY/ CTN]]))</f>
        <v>8</v>
      </c>
      <c r="T2937" s="2">
        <f>IF(db[[#This Row],[H_QTY/ CTN]]="","",LEN(db[[#This Row],[H_QTY/ CTN]]))</f>
        <v>8</v>
      </c>
      <c r="U2937" s="41" t="str">
        <f>IF(db[[#This Row],[H_QTY/ CTN]]="","",LEFT(db[[#This Row],[H_QTY/ CTN]],db[[#This Row],[H_1]]-1))</f>
        <v>144 PCS</v>
      </c>
      <c r="V2937" s="40" t="str">
        <f>IF(NOT(db[[#This Row],[H_1]]=db[[#This Row],[H_2]]),MID(db[[#This Row],[H_QTY/ CTN]],db[[#This Row],[H_1]]+1,db[[#This Row],[H_2]]-db[[#This Row],[H_1]]-1),"")</f>
        <v/>
      </c>
      <c r="W2937" s="40" t="str">
        <f>IF(db[[#This Row],[QTY/ CTN B]]="","",LEFT(db[[#This Row],[QTY/ CTN B]],SEARCH(" ",db[[#This Row],[QTY/ CTN B]],1)-1))</f>
        <v>144</v>
      </c>
      <c r="X2937" s="40" t="str">
        <f>IF(db[[#This Row],[QTY/ CTN B]]="","",RIGHT(db[[#This Row],[QTY/ CTN B]],LEN(db[[#This Row],[QTY/ CTN B]])-SEARCH(" ",db[[#This Row],[QTY/ CTN B]],1)))</f>
        <v>PCS</v>
      </c>
      <c r="Y2937" s="40" t="str">
        <f>IF(db[[#This Row],[QTY/ CTN TG]]="",IF(db[[#This Row],[STN TG]]="","",12),LEFT(db[[#This Row],[QTY/ CTN TG]],SEARCH(" ",db[[#This Row],[QTY/ CTN TG]],1)-1))</f>
        <v/>
      </c>
      <c r="Z29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37" s="40" t="str">
        <f>IF(db[[#This Row],[STN K]]="","",IF(db[[#This Row],[STN TG]]="LSN",12,""))</f>
        <v/>
      </c>
      <c r="AB2937" s="40" t="str">
        <f>IF(db[[#This Row],[STN TG]]="LSN","PCS","")</f>
        <v/>
      </c>
      <c r="AC2937" s="40">
        <f>db[[#This Row],[QTY B]]*IF(db[[#This Row],[QTY TG]]="",1,db[[#This Row],[QTY TG]])*IF(db[[#This Row],[QTY K]]="",1,db[[#This Row],[QTY K]])</f>
        <v>144</v>
      </c>
      <c r="AD2937" s="40" t="str">
        <f>IF(db[[#This Row],[STN K]]="",IF(db[[#This Row],[STN TG]]="",db[[#This Row],[STN B]],db[[#This Row],[STN TG]]),db[[#This Row],[STN K]])</f>
        <v>PCS</v>
      </c>
      <c r="AE2937" s="40"/>
    </row>
    <row r="2938" spans="1:31" x14ac:dyDescent="0.25">
      <c r="A2938" s="40">
        <f t="shared" si="45"/>
        <v>2937</v>
      </c>
      <c r="B2938" s="5" t="str">
        <f>LOWER(SUBSTITUTE(SUBSTITUTE(SUBSTITUTE(SUBSTITUTE(SUBSTITUTE(SUBSTITUTE(SUBSTITUTE(SUBSTITUTE(db[[#This Row],[NB BM]]," ",),".",""),"-",""),"(",""),")",""),"/",""),"""",""),"+",""))</f>
        <v>pcbd191un</v>
      </c>
      <c r="C2938" s="5" t="str">
        <f>LOWER(SUBSTITUTE(SUBSTITUTE(SUBSTITUTE(SUBSTITUTE(SUBSTITUTE(SUBSTITUTE(SUBSTITUTE(SUBSTITUTE(SUBSTITUTE(db[[#This Row],[NB NOTA]]," ",),".",""),"-",""),"(",""),")",""),",",""),"/",""),"""",""),"+",""))</f>
        <v>tpbd191un</v>
      </c>
      <c r="D2938" s="5" t="str">
        <f>LOWER(SUBSTITUTE(SUBSTITUTE(SUBSTITUTE(SUBSTITUTE(SUBSTITUTE(SUBSTITUTE(SUBSTITUTE(SUBSTITUTE(SUBSTITUTE(db[[#This Row],[NB PAJAK]]," ",""),"-",""),"(",""),")",""),".",""),",",""),"/",""),"""",""),"+",""))</f>
        <v/>
      </c>
      <c r="E293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pcbd191un180pcsuntana</v>
      </c>
      <c r="F293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tpbd191un180pcs</v>
      </c>
      <c r="G2938" s="5" t="str">
        <f>db[[#This Row],[NB NOTA_C]]&amp;LOWER(SUBSTITUTE(SUBSTITUTE(SUBSTITUTE(SUBSTITUTE(SUBSTITUTE(SUBSTITUTE(SUBSTITUTE(SUBSTITUTE(SUBSTITUTE(db[[#This Row],[FAKTUR]]," ",),".",""),"-",""),"(",""),")",""),",",""),"/",""),"""",""),"+",""))</f>
        <v>tpbd191ununtana</v>
      </c>
      <c r="H293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tpbd191un180pcsuntana</v>
      </c>
      <c r="I2938" s="2" t="s">
        <v>5929</v>
      </c>
      <c r="J2938" s="2" t="s">
        <v>2662</v>
      </c>
      <c r="K2938" s="14"/>
      <c r="L2938" s="2" t="s">
        <v>1336</v>
      </c>
      <c r="M2938" s="34" t="e">
        <f>IF(db[[#This Row],[NB NOTA_C]]="","",COUNTIF([2]!B_MSK[concat],db[[#This Row],[NB NOTA_C]]))</f>
        <v>#REF!</v>
      </c>
      <c r="N2938" s="9" t="s">
        <v>1349</v>
      </c>
      <c r="O2938" s="5" t="s">
        <v>1491</v>
      </c>
      <c r="P2938" s="2" t="s">
        <v>2442</v>
      </c>
      <c r="R2938" s="2" t="str">
        <f>IF(db[[#This Row],[QTY/ CTN]]="","",SUBSTITUTE(SUBSTITUTE(SUBSTITUTE(db[[#This Row],[QTY/ CTN]]," ","_",2),"(",""),")","")&amp;"_")</f>
        <v>180 PCS_</v>
      </c>
      <c r="S2938" s="2">
        <f>IF(db[[#This Row],[H_QTY/ CTN]]="","",SEARCH("_",db[[#This Row],[H_QTY/ CTN]]))</f>
        <v>8</v>
      </c>
      <c r="T2938" s="2">
        <f>IF(db[[#This Row],[H_QTY/ CTN]]="","",LEN(db[[#This Row],[H_QTY/ CTN]]))</f>
        <v>8</v>
      </c>
      <c r="U2938" s="41" t="str">
        <f>IF(db[[#This Row],[H_QTY/ CTN]]="","",LEFT(db[[#This Row],[H_QTY/ CTN]],db[[#This Row],[H_1]]-1))</f>
        <v>180 PCS</v>
      </c>
      <c r="V2938" s="40" t="str">
        <f>IF(NOT(db[[#This Row],[H_1]]=db[[#This Row],[H_2]]),MID(db[[#This Row],[H_QTY/ CTN]],db[[#This Row],[H_1]]+1,db[[#This Row],[H_2]]-db[[#This Row],[H_1]]-1),"")</f>
        <v/>
      </c>
      <c r="W2938" s="40" t="str">
        <f>IF(db[[#This Row],[QTY/ CTN B]]="","",LEFT(db[[#This Row],[QTY/ CTN B]],SEARCH(" ",db[[#This Row],[QTY/ CTN B]],1)-1))</f>
        <v>180</v>
      </c>
      <c r="X2938" s="40" t="str">
        <f>IF(db[[#This Row],[QTY/ CTN B]]="","",RIGHT(db[[#This Row],[QTY/ CTN B]],LEN(db[[#This Row],[QTY/ CTN B]])-SEARCH(" ",db[[#This Row],[QTY/ CTN B]],1)))</f>
        <v>PCS</v>
      </c>
      <c r="Y2938" s="40" t="str">
        <f>IF(db[[#This Row],[QTY/ CTN TG]]="",IF(db[[#This Row],[STN TG]]="","",12),LEFT(db[[#This Row],[QTY/ CTN TG]],SEARCH(" ",db[[#This Row],[QTY/ CTN TG]],1)-1))</f>
        <v/>
      </c>
      <c r="Z29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38" s="40" t="str">
        <f>IF(db[[#This Row],[STN K]]="","",IF(db[[#This Row],[STN TG]]="LSN",12,""))</f>
        <v/>
      </c>
      <c r="AB2938" s="40" t="str">
        <f>IF(db[[#This Row],[STN TG]]="LSN","PCS","")</f>
        <v/>
      </c>
      <c r="AC2938" s="40">
        <f>db[[#This Row],[QTY B]]*IF(db[[#This Row],[QTY TG]]="",1,db[[#This Row],[QTY TG]])*IF(db[[#This Row],[QTY K]]="",1,db[[#This Row],[QTY K]])</f>
        <v>180</v>
      </c>
      <c r="AD2938" s="40" t="str">
        <f>IF(db[[#This Row],[STN K]]="",IF(db[[#This Row],[STN TG]]="",db[[#This Row],[STN B]],db[[#This Row],[STN TG]]),db[[#This Row],[STN K]])</f>
        <v>PCS</v>
      </c>
      <c r="AE2938" s="40"/>
    </row>
    <row r="2939" spans="1:31" x14ac:dyDescent="0.25">
      <c r="A2939" s="40">
        <f t="shared" si="45"/>
        <v>2938</v>
      </c>
      <c r="B2939" s="5" t="str">
        <f>LOWER(SUBSTITUTE(SUBSTITUTE(SUBSTITUTE(SUBSTITUTE(SUBSTITUTE(SUBSTITUTE(SUBSTITUTE(SUBSTITUTE(db[[#This Row],[NB BM]]," ",),".",""),"-",""),"(",""),")",""),"/",""),"""",""),"+",""))</f>
        <v>pcmagnitb351315</v>
      </c>
      <c r="C2939" s="5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D2939" s="5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E293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pcmagnitb35131596pcsartomoro</v>
      </c>
      <c r="F293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tpmagnetb35131596pcs</v>
      </c>
      <c r="G2939" s="5" t="str">
        <f>db[[#This Row],[NB NOTA_C]]&amp;LOWER(SUBSTITUTE(SUBSTITUTE(SUBSTITUTE(SUBSTITUTE(SUBSTITUTE(SUBSTITUTE(SUBSTITUTE(SUBSTITUTE(SUBSTITUTE(db[[#This Row],[FAKTUR]]," ",),".",""),"-",""),"(",""),")",""),",",""),"/",""),"""",""),"+",""))</f>
        <v>tpmagnetb351315artomoro</v>
      </c>
      <c r="H293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tpmagnetb35131596pcsartomoro</v>
      </c>
      <c r="I2939" s="2" t="s">
        <v>5965</v>
      </c>
      <c r="J2939" s="2" t="s">
        <v>2198</v>
      </c>
      <c r="K2939" s="14" t="s">
        <v>2373</v>
      </c>
      <c r="L2939" s="2" t="s">
        <v>1335</v>
      </c>
      <c r="M2939" s="34" t="e">
        <f>IF(db[[#This Row],[NB NOTA_C]]="","",COUNTIF([2]!B_MSK[concat],db[[#This Row],[NB NOTA_C]]))</f>
        <v>#REF!</v>
      </c>
      <c r="N2939" s="9">
        <v>99</v>
      </c>
      <c r="O2939" s="5" t="s">
        <v>1388</v>
      </c>
      <c r="P2939" s="2" t="s">
        <v>2442</v>
      </c>
      <c r="R2939" s="2" t="str">
        <f>IF(db[[#This Row],[QTY/ CTN]]="","",SUBSTITUTE(SUBSTITUTE(SUBSTITUTE(db[[#This Row],[QTY/ CTN]]," ","_",2),"(",""),")","")&amp;"_")</f>
        <v>96 PCS_</v>
      </c>
      <c r="S2939" s="2">
        <f>IF(db[[#This Row],[H_QTY/ CTN]]="","",SEARCH("_",db[[#This Row],[H_QTY/ CTN]]))</f>
        <v>7</v>
      </c>
      <c r="T2939" s="2">
        <f>IF(db[[#This Row],[H_QTY/ CTN]]="","",LEN(db[[#This Row],[H_QTY/ CTN]]))</f>
        <v>7</v>
      </c>
      <c r="U2939" s="41" t="str">
        <f>IF(db[[#This Row],[H_QTY/ CTN]]="","",LEFT(db[[#This Row],[H_QTY/ CTN]],db[[#This Row],[H_1]]-1))</f>
        <v>96 PCS</v>
      </c>
      <c r="V2939" s="40" t="str">
        <f>IF(NOT(db[[#This Row],[H_1]]=db[[#This Row],[H_2]]),MID(db[[#This Row],[H_QTY/ CTN]],db[[#This Row],[H_1]]+1,db[[#This Row],[H_2]]-db[[#This Row],[H_1]]-1),"")</f>
        <v/>
      </c>
      <c r="W2939" s="40" t="str">
        <f>IF(db[[#This Row],[QTY/ CTN B]]="","",LEFT(db[[#This Row],[QTY/ CTN B]],SEARCH(" ",db[[#This Row],[QTY/ CTN B]],1)-1))</f>
        <v>96</v>
      </c>
      <c r="X2939" s="40" t="str">
        <f>IF(db[[#This Row],[QTY/ CTN B]]="","",RIGHT(db[[#This Row],[QTY/ CTN B]],LEN(db[[#This Row],[QTY/ CTN B]])-SEARCH(" ",db[[#This Row],[QTY/ CTN B]],1)))</f>
        <v>PCS</v>
      </c>
      <c r="Y2939" s="40" t="str">
        <f>IF(db[[#This Row],[QTY/ CTN TG]]="",IF(db[[#This Row],[STN TG]]="","",12),LEFT(db[[#This Row],[QTY/ CTN TG]],SEARCH(" ",db[[#This Row],[QTY/ CTN TG]],1)-1))</f>
        <v/>
      </c>
      <c r="Z29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39" s="40" t="str">
        <f>IF(db[[#This Row],[STN K]]="","",IF(db[[#This Row],[STN TG]]="LSN",12,""))</f>
        <v/>
      </c>
      <c r="AB2939" s="40" t="str">
        <f>IF(db[[#This Row],[STN TG]]="LSN","PCS","")</f>
        <v/>
      </c>
      <c r="AC2939" s="40">
        <f>db[[#This Row],[QTY B]]*IF(db[[#This Row],[QTY TG]]="",1,db[[#This Row],[QTY TG]])*IF(db[[#This Row],[QTY K]]="",1,db[[#This Row],[QTY K]])</f>
        <v>96</v>
      </c>
      <c r="AD2939" s="40" t="str">
        <f>IF(db[[#This Row],[STN K]]="",IF(db[[#This Row],[STN TG]]="",db[[#This Row],[STN B]],db[[#This Row],[STN TG]]),db[[#This Row],[STN K]])</f>
        <v>PCS</v>
      </c>
      <c r="AE2939" s="40"/>
    </row>
    <row r="2940" spans="1:31" x14ac:dyDescent="0.25">
      <c r="A2940" s="40">
        <f t="shared" si="45"/>
        <v>2939</v>
      </c>
      <c r="B2940" s="5" t="str">
        <f>LOWER(SUBSTITUTE(SUBSTITUTE(SUBSTITUTE(SUBSTITUTE(SUBSTITUTE(SUBSTITUTE(SUBSTITUTE(SUBSTITUTE(db[[#This Row],[NB BM]]," ",),".",""),"-",""),"(",""),")",""),"/",""),"""",""),"+",""))</f>
        <v>pcmagnitb3513821</v>
      </c>
      <c r="C2940" s="5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D2940" s="5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E294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pcmagnitb351382196pcsartomoro</v>
      </c>
      <c r="F294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tpmagnetb351382196pcs</v>
      </c>
      <c r="G2940" s="5" t="str">
        <f>db[[#This Row],[NB NOTA_C]]&amp;LOWER(SUBSTITUTE(SUBSTITUTE(SUBSTITUTE(SUBSTITUTE(SUBSTITUTE(SUBSTITUTE(SUBSTITUTE(SUBSTITUTE(SUBSTITUTE(db[[#This Row],[FAKTUR]]," ",),".",""),"-",""),"(",""),")",""),",",""),"/",""),"""",""),"+",""))</f>
        <v>tpmagnetb3513821artomoro</v>
      </c>
      <c r="H294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tpmagnetb351382196pcsartomoro</v>
      </c>
      <c r="I2940" s="2" t="s">
        <v>5966</v>
      </c>
      <c r="J2940" s="2" t="s">
        <v>2200</v>
      </c>
      <c r="K2940" s="14" t="s">
        <v>2375</v>
      </c>
      <c r="L2940" s="2" t="s">
        <v>1335</v>
      </c>
      <c r="M2940" s="34" t="e">
        <f>IF(db[[#This Row],[NB NOTA_C]]="","",COUNTIF([2]!B_MSK[concat],db[[#This Row],[NB NOTA_C]]))</f>
        <v>#REF!</v>
      </c>
      <c r="N2940" s="9">
        <v>99</v>
      </c>
      <c r="O2940" s="5" t="s">
        <v>1388</v>
      </c>
      <c r="P2940" s="2" t="s">
        <v>2442</v>
      </c>
      <c r="Q2940" s="2" t="s">
        <v>5169</v>
      </c>
      <c r="R2940" s="2" t="str">
        <f>IF(db[[#This Row],[QTY/ CTN]]="","",SUBSTITUTE(SUBSTITUTE(SUBSTITUTE(db[[#This Row],[QTY/ CTN]]," ","_",2),"(",""),")","")&amp;"_")</f>
        <v>96 PCS_</v>
      </c>
      <c r="S2940" s="2">
        <f>IF(db[[#This Row],[H_QTY/ CTN]]="","",SEARCH("_",db[[#This Row],[H_QTY/ CTN]]))</f>
        <v>7</v>
      </c>
      <c r="T2940" s="2">
        <f>IF(db[[#This Row],[H_QTY/ CTN]]="","",LEN(db[[#This Row],[H_QTY/ CTN]]))</f>
        <v>7</v>
      </c>
      <c r="U2940" s="41" t="str">
        <f>IF(db[[#This Row],[H_QTY/ CTN]]="","",LEFT(db[[#This Row],[H_QTY/ CTN]],db[[#This Row],[H_1]]-1))</f>
        <v>96 PCS</v>
      </c>
      <c r="V2940" s="40" t="str">
        <f>IF(NOT(db[[#This Row],[H_1]]=db[[#This Row],[H_2]]),MID(db[[#This Row],[H_QTY/ CTN]],db[[#This Row],[H_1]]+1,db[[#This Row],[H_2]]-db[[#This Row],[H_1]]-1),"")</f>
        <v/>
      </c>
      <c r="W2940" s="40" t="str">
        <f>IF(db[[#This Row],[QTY/ CTN B]]="","",LEFT(db[[#This Row],[QTY/ CTN B]],SEARCH(" ",db[[#This Row],[QTY/ CTN B]],1)-1))</f>
        <v>96</v>
      </c>
      <c r="X2940" s="40" t="str">
        <f>IF(db[[#This Row],[QTY/ CTN B]]="","",RIGHT(db[[#This Row],[QTY/ CTN B]],LEN(db[[#This Row],[QTY/ CTN B]])-SEARCH(" ",db[[#This Row],[QTY/ CTN B]],1)))</f>
        <v>PCS</v>
      </c>
      <c r="Y2940" s="40" t="str">
        <f>IF(db[[#This Row],[QTY/ CTN TG]]="",IF(db[[#This Row],[STN TG]]="","",12),LEFT(db[[#This Row],[QTY/ CTN TG]],SEARCH(" ",db[[#This Row],[QTY/ CTN TG]],1)-1))</f>
        <v/>
      </c>
      <c r="Z29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40" s="40" t="str">
        <f>IF(db[[#This Row],[STN K]]="","",IF(db[[#This Row],[STN TG]]="LSN",12,""))</f>
        <v/>
      </c>
      <c r="AB2940" s="40" t="str">
        <f>IF(db[[#This Row],[STN TG]]="LSN","PCS","")</f>
        <v/>
      </c>
      <c r="AC2940" s="40">
        <f>db[[#This Row],[QTY B]]*IF(db[[#This Row],[QTY TG]]="",1,db[[#This Row],[QTY TG]])*IF(db[[#This Row],[QTY K]]="",1,db[[#This Row],[QTY K]])</f>
        <v>96</v>
      </c>
      <c r="AD2940" s="40" t="str">
        <f>IF(db[[#This Row],[STN K]]="",IF(db[[#This Row],[STN TG]]="",db[[#This Row],[STN B]],db[[#This Row],[STN TG]]),db[[#This Row],[STN K]])</f>
        <v>PCS</v>
      </c>
      <c r="AE2940" s="40"/>
    </row>
    <row r="2941" spans="1:31" x14ac:dyDescent="0.25">
      <c r="A2941" s="40">
        <f t="shared" si="45"/>
        <v>2940</v>
      </c>
      <c r="B2941" s="5" t="str">
        <f>LOWER(SUBSTITUTE(SUBSTITUTE(SUBSTITUTE(SUBSTITUTE(SUBSTITUTE(SUBSTITUTE(SUBSTITUTE(SUBSTITUTE(db[[#This Row],[NB BM]]," ",),".",""),"-",""),"(",""),")",""),"/",""),"""",""),"+",""))</f>
        <v>pcmagnitoggyo022</v>
      </c>
      <c r="C2941" s="5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D2941" s="5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E294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pcmagnitoggyo02296pcsartomoro</v>
      </c>
      <c r="F294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tpmagnetoggyo02296pcs</v>
      </c>
      <c r="G2941" s="5" t="str">
        <f>db[[#This Row],[NB NOTA_C]]&amp;LOWER(SUBSTITUTE(SUBSTITUTE(SUBSTITUTE(SUBSTITUTE(SUBSTITUTE(SUBSTITUTE(SUBSTITUTE(SUBSTITUTE(SUBSTITUTE(db[[#This Row],[FAKTUR]]," ",),".",""),"-",""),"(",""),")",""),",",""),"/",""),"""",""),"+",""))</f>
        <v>tpmagnetoggyo022artomoro</v>
      </c>
      <c r="H294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tpmagnetoggyo02296pcsartomoro</v>
      </c>
      <c r="I2941" s="2" t="s">
        <v>5967</v>
      </c>
      <c r="J2941" s="2" t="s">
        <v>2197</v>
      </c>
      <c r="K2941" s="14" t="s">
        <v>2372</v>
      </c>
      <c r="L2941" s="2" t="s">
        <v>1335</v>
      </c>
      <c r="M2941" s="34" t="e">
        <f>IF(db[[#This Row],[NB NOTA_C]]="","",COUNTIF([2]!B_MSK[concat],db[[#This Row],[NB NOTA_C]]))</f>
        <v>#REF!</v>
      </c>
      <c r="N2941" s="9">
        <v>99</v>
      </c>
      <c r="O2941" s="5" t="s">
        <v>1388</v>
      </c>
      <c r="P2941" s="2" t="s">
        <v>2442</v>
      </c>
      <c r="Q2941" s="2" t="s">
        <v>5361</v>
      </c>
      <c r="R2941" s="2" t="str">
        <f>IF(db[[#This Row],[QTY/ CTN]]="","",SUBSTITUTE(SUBSTITUTE(SUBSTITUTE(db[[#This Row],[QTY/ CTN]]," ","_",2),"(",""),")","")&amp;"_")</f>
        <v>96 PCS_</v>
      </c>
      <c r="S2941" s="2">
        <f>IF(db[[#This Row],[H_QTY/ CTN]]="","",SEARCH("_",db[[#This Row],[H_QTY/ CTN]]))</f>
        <v>7</v>
      </c>
      <c r="T2941" s="2">
        <f>IF(db[[#This Row],[H_QTY/ CTN]]="","",LEN(db[[#This Row],[H_QTY/ CTN]]))</f>
        <v>7</v>
      </c>
      <c r="U2941" s="41" t="str">
        <f>IF(db[[#This Row],[H_QTY/ CTN]]="","",LEFT(db[[#This Row],[H_QTY/ CTN]],db[[#This Row],[H_1]]-1))</f>
        <v>96 PCS</v>
      </c>
      <c r="V2941" s="40" t="str">
        <f>IF(NOT(db[[#This Row],[H_1]]=db[[#This Row],[H_2]]),MID(db[[#This Row],[H_QTY/ CTN]],db[[#This Row],[H_1]]+1,db[[#This Row],[H_2]]-db[[#This Row],[H_1]]-1),"")</f>
        <v/>
      </c>
      <c r="W2941" s="40" t="str">
        <f>IF(db[[#This Row],[QTY/ CTN B]]="","",LEFT(db[[#This Row],[QTY/ CTN B]],SEARCH(" ",db[[#This Row],[QTY/ CTN B]],1)-1))</f>
        <v>96</v>
      </c>
      <c r="X2941" s="40" t="str">
        <f>IF(db[[#This Row],[QTY/ CTN B]]="","",RIGHT(db[[#This Row],[QTY/ CTN B]],LEN(db[[#This Row],[QTY/ CTN B]])-SEARCH(" ",db[[#This Row],[QTY/ CTN B]],1)))</f>
        <v>PCS</v>
      </c>
      <c r="Y2941" s="40" t="str">
        <f>IF(db[[#This Row],[QTY/ CTN TG]]="",IF(db[[#This Row],[STN TG]]="","",12),LEFT(db[[#This Row],[QTY/ CTN TG]],SEARCH(" ",db[[#This Row],[QTY/ CTN TG]],1)-1))</f>
        <v/>
      </c>
      <c r="Z29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41" s="40" t="str">
        <f>IF(db[[#This Row],[STN K]]="","",IF(db[[#This Row],[STN TG]]="LSN",12,""))</f>
        <v/>
      </c>
      <c r="AB2941" s="40" t="str">
        <f>IF(db[[#This Row],[STN TG]]="LSN","PCS","")</f>
        <v/>
      </c>
      <c r="AC2941" s="40">
        <f>db[[#This Row],[QTY B]]*IF(db[[#This Row],[QTY TG]]="",1,db[[#This Row],[QTY TG]])*IF(db[[#This Row],[QTY K]]="",1,db[[#This Row],[QTY K]])</f>
        <v>96</v>
      </c>
      <c r="AD2941" s="40" t="str">
        <f>IF(db[[#This Row],[STN K]]="",IF(db[[#This Row],[STN TG]]="",db[[#This Row],[STN B]],db[[#This Row],[STN TG]]),db[[#This Row],[STN K]])</f>
        <v>PCS</v>
      </c>
      <c r="AE2941" s="40"/>
    </row>
    <row r="2942" spans="1:31" x14ac:dyDescent="0.25">
      <c r="A2942" s="40">
        <f t="shared" si="45"/>
        <v>2941</v>
      </c>
      <c r="B2942" s="5" t="str">
        <f>LOWER(SUBSTITUTE(SUBSTITUTE(SUBSTITUTE(SUBSTITUTE(SUBSTITUTE(SUBSTITUTE(SUBSTITUTE(SUBSTITUTE(db[[#This Row],[NB BM]]," ",),".",""),"-",""),"(",""),")",""),"/",""),"""",""),"+",""))</f>
        <v>pcmagnitoggyo22l</v>
      </c>
      <c r="C2942" s="5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D2942" s="5" t="str">
        <f>LOWER(SUBSTITUTE(SUBSTITUTE(SUBSTITUTE(SUBSTITUTE(SUBSTITUTE(SUBSTITUTE(SUBSTITUTE(SUBSTITUTE(SUBSTITUTE(db[[#This Row],[NB PAJAK]]," ",""),"-",""),"(",""),")",""),".",""),",",""),"/",""),"""",""),"+",""))</f>
        <v/>
      </c>
      <c r="E294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pcmagnitoggyo22l58pcsuntana</v>
      </c>
      <c r="F294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tpmagnetoggyo022l58pcs</v>
      </c>
      <c r="G2942" s="5" t="str">
        <f>db[[#This Row],[NB NOTA_C]]&amp;LOWER(SUBSTITUTE(SUBSTITUTE(SUBSTITUTE(SUBSTITUTE(SUBSTITUTE(SUBSTITUTE(SUBSTITUTE(SUBSTITUTE(SUBSTITUTE(db[[#This Row],[FAKTUR]]," ",),".",""),"-",""),"(",""),")",""),",",""),"/",""),"""",""),"+",""))</f>
        <v>tpmagnetoggyo022luntana</v>
      </c>
      <c r="H294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tpmagnetoggyo022l58pcsuntana</v>
      </c>
      <c r="I2942" s="2" t="s">
        <v>5968</v>
      </c>
      <c r="J2942" s="2" t="s">
        <v>2247</v>
      </c>
      <c r="K2942" s="14"/>
      <c r="L2942" s="2" t="s">
        <v>1336</v>
      </c>
      <c r="M2942" s="34" t="e">
        <f>IF(db[[#This Row],[NB NOTA_C]]="","",COUNTIF([2]!B_MSK[concat],db[[#This Row],[NB NOTA_C]]))</f>
        <v>#REF!</v>
      </c>
      <c r="N2942" s="9" t="s">
        <v>1349</v>
      </c>
      <c r="O2942" s="5" t="s">
        <v>2249</v>
      </c>
      <c r="P2942" s="2" t="s">
        <v>2442</v>
      </c>
      <c r="R2942" s="2" t="str">
        <f>IF(db[[#This Row],[QTY/ CTN]]="","",SUBSTITUTE(SUBSTITUTE(SUBSTITUTE(db[[#This Row],[QTY/ CTN]]," ","_",2),"(",""),")","")&amp;"_")</f>
        <v>58 PCS_</v>
      </c>
      <c r="S2942" s="2">
        <f>IF(db[[#This Row],[H_QTY/ CTN]]="","",SEARCH("_",db[[#This Row],[H_QTY/ CTN]]))</f>
        <v>7</v>
      </c>
      <c r="T2942" s="2">
        <f>IF(db[[#This Row],[H_QTY/ CTN]]="","",LEN(db[[#This Row],[H_QTY/ CTN]]))</f>
        <v>7</v>
      </c>
      <c r="U2942" s="41" t="str">
        <f>IF(db[[#This Row],[H_QTY/ CTN]]="","",LEFT(db[[#This Row],[H_QTY/ CTN]],db[[#This Row],[H_1]]-1))</f>
        <v>58 PCS</v>
      </c>
      <c r="V2942" s="40" t="str">
        <f>IF(NOT(db[[#This Row],[H_1]]=db[[#This Row],[H_2]]),MID(db[[#This Row],[H_QTY/ CTN]],db[[#This Row],[H_1]]+1,db[[#This Row],[H_2]]-db[[#This Row],[H_1]]-1),"")</f>
        <v/>
      </c>
      <c r="W2942" s="40" t="str">
        <f>IF(db[[#This Row],[QTY/ CTN B]]="","",LEFT(db[[#This Row],[QTY/ CTN B]],SEARCH(" ",db[[#This Row],[QTY/ CTN B]],1)-1))</f>
        <v>58</v>
      </c>
      <c r="X2942" s="40" t="str">
        <f>IF(db[[#This Row],[QTY/ CTN B]]="","",RIGHT(db[[#This Row],[QTY/ CTN B]],LEN(db[[#This Row],[QTY/ CTN B]])-SEARCH(" ",db[[#This Row],[QTY/ CTN B]],1)))</f>
        <v>PCS</v>
      </c>
      <c r="Y2942" s="40" t="str">
        <f>IF(db[[#This Row],[QTY/ CTN TG]]="",IF(db[[#This Row],[STN TG]]="","",12),LEFT(db[[#This Row],[QTY/ CTN TG]],SEARCH(" ",db[[#This Row],[QTY/ CTN TG]],1)-1))</f>
        <v/>
      </c>
      <c r="Z29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42" s="40" t="str">
        <f>IF(db[[#This Row],[STN K]]="","",IF(db[[#This Row],[STN TG]]="LSN",12,""))</f>
        <v/>
      </c>
      <c r="AB2942" s="40" t="str">
        <f>IF(db[[#This Row],[STN TG]]="LSN","PCS","")</f>
        <v/>
      </c>
      <c r="AC2942" s="40">
        <f>db[[#This Row],[QTY B]]*IF(db[[#This Row],[QTY TG]]="",1,db[[#This Row],[QTY TG]])*IF(db[[#This Row],[QTY K]]="",1,db[[#This Row],[QTY K]])</f>
        <v>58</v>
      </c>
      <c r="AD2942" s="40" t="str">
        <f>IF(db[[#This Row],[STN K]]="",IF(db[[#This Row],[STN TG]]="",db[[#This Row],[STN B]],db[[#This Row],[STN TG]]),db[[#This Row],[STN K]])</f>
        <v>PCS</v>
      </c>
      <c r="AE2942" s="40"/>
    </row>
    <row r="2943" spans="1:31" x14ac:dyDescent="0.25">
      <c r="A2943" s="40">
        <f t="shared" si="45"/>
        <v>2942</v>
      </c>
      <c r="B2943" s="5" t="str">
        <f>LOWER(SUBSTITUTE(SUBSTITUTE(SUBSTITUTE(SUBSTITUTE(SUBSTITUTE(SUBSTITUTE(SUBSTITUTE(SUBSTITUTE(db[[#This Row],[NB BM]]," ",),".",""),"-",""),"(",""),")",""),"/",""),"""",""),"+",""))</f>
        <v>pcbd918</v>
      </c>
      <c r="C2943" s="5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D2943" s="5" t="str">
        <f>LOWER(SUBSTITUTE(SUBSTITUTE(SUBSTITUTE(SUBSTITUTE(SUBSTITUTE(SUBSTITUTE(SUBSTITUTE(SUBSTITUTE(SUBSTITUTE(db[[#This Row],[NB PAJAK]]," ",""),"-",""),"(",""),")",""),".",""),",",""),"/",""),"""",""),"+",""))</f>
        <v/>
      </c>
      <c r="E294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pcbd918180pcsuntana</v>
      </c>
      <c r="F294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tppensilbdbd918180pcs</v>
      </c>
      <c r="G2943" s="5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tppensilbdbd918untana</v>
      </c>
      <c r="H294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tppensilbdbd918180pcsuntana</v>
      </c>
      <c r="I2943" s="2" t="s">
        <v>5969</v>
      </c>
      <c r="J2943" s="2" t="s">
        <v>2304</v>
      </c>
      <c r="K2943" s="14"/>
      <c r="L2943" s="2" t="s">
        <v>1336</v>
      </c>
      <c r="M2943" s="34" t="e">
        <f>IF(db[[#This Row],[NB NOTA_C]]="","",COUNTIF([2]!B_MSK[concat],db[[#This Row],[NB NOTA_C]]))</f>
        <v>#REF!</v>
      </c>
      <c r="N2943" s="9" t="s">
        <v>2305</v>
      </c>
      <c r="O2943" s="5" t="s">
        <v>1491</v>
      </c>
      <c r="P2943" s="2" t="s">
        <v>2442</v>
      </c>
      <c r="R2943" s="2" t="str">
        <f>IF(db[[#This Row],[QTY/ CTN]]="","",SUBSTITUTE(SUBSTITUTE(SUBSTITUTE(db[[#This Row],[QTY/ CTN]]," ","_",2),"(",""),")","")&amp;"_")</f>
        <v>180 PCS_</v>
      </c>
      <c r="S2943" s="2">
        <f>IF(db[[#This Row],[H_QTY/ CTN]]="","",SEARCH("_",db[[#This Row],[H_QTY/ CTN]]))</f>
        <v>8</v>
      </c>
      <c r="T2943" s="2">
        <f>IF(db[[#This Row],[H_QTY/ CTN]]="","",LEN(db[[#This Row],[H_QTY/ CTN]]))</f>
        <v>8</v>
      </c>
      <c r="U2943" s="41" t="str">
        <f>IF(db[[#This Row],[H_QTY/ CTN]]="","",LEFT(db[[#This Row],[H_QTY/ CTN]],db[[#This Row],[H_1]]-1))</f>
        <v>180 PCS</v>
      </c>
      <c r="V2943" s="40" t="str">
        <f>IF(NOT(db[[#This Row],[H_1]]=db[[#This Row],[H_2]]),MID(db[[#This Row],[H_QTY/ CTN]],db[[#This Row],[H_1]]+1,db[[#This Row],[H_2]]-db[[#This Row],[H_1]]-1),"")</f>
        <v/>
      </c>
      <c r="W2943" s="40" t="str">
        <f>IF(db[[#This Row],[QTY/ CTN B]]="","",LEFT(db[[#This Row],[QTY/ CTN B]],SEARCH(" ",db[[#This Row],[QTY/ CTN B]],1)-1))</f>
        <v>180</v>
      </c>
      <c r="X2943" s="40" t="str">
        <f>IF(db[[#This Row],[QTY/ CTN B]]="","",RIGHT(db[[#This Row],[QTY/ CTN B]],LEN(db[[#This Row],[QTY/ CTN B]])-SEARCH(" ",db[[#This Row],[QTY/ CTN B]],1)))</f>
        <v>PCS</v>
      </c>
      <c r="Y2943" s="40" t="str">
        <f>IF(db[[#This Row],[QTY/ CTN TG]]="",IF(db[[#This Row],[STN TG]]="","",12),LEFT(db[[#This Row],[QTY/ CTN TG]],SEARCH(" ",db[[#This Row],[QTY/ CTN TG]],1)-1))</f>
        <v/>
      </c>
      <c r="Z29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43" s="40" t="str">
        <f>IF(db[[#This Row],[STN K]]="","",IF(db[[#This Row],[STN TG]]="LSN",12,""))</f>
        <v/>
      </c>
      <c r="AB2943" s="40" t="str">
        <f>IF(db[[#This Row],[STN TG]]="LSN","PCS","")</f>
        <v/>
      </c>
      <c r="AC2943" s="40">
        <f>db[[#This Row],[QTY B]]*IF(db[[#This Row],[QTY TG]]="",1,db[[#This Row],[QTY TG]])*IF(db[[#This Row],[QTY K]]="",1,db[[#This Row],[QTY K]])</f>
        <v>180</v>
      </c>
      <c r="AD2943" s="40" t="str">
        <f>IF(db[[#This Row],[STN K]]="",IF(db[[#This Row],[STN TG]]="",db[[#This Row],[STN B]],db[[#This Row],[STN TG]]),db[[#This Row],[STN K]])</f>
        <v>PCS</v>
      </c>
      <c r="AE2943" s="40"/>
    </row>
    <row r="2944" spans="1:31" x14ac:dyDescent="0.25">
      <c r="A2944" s="40">
        <f t="shared" si="45"/>
        <v>2943</v>
      </c>
      <c r="B2944" s="5" t="str">
        <f>LOWER(SUBSTITUTE(SUBSTITUTE(SUBSTITUTE(SUBSTITUTE(SUBSTITUTE(SUBSTITUTE(SUBSTITUTE(SUBSTITUTE(db[[#This Row],[NB BM]]," ",),".",""),"-",""),"(",""),")",""),"/",""),"""",""),"+",""))</f>
        <v>pcbd19125</v>
      </c>
      <c r="C2944" s="5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D2944" s="5" t="str">
        <f>LOWER(SUBSTITUTE(SUBSTITUTE(SUBSTITUTE(SUBSTITUTE(SUBSTITUTE(SUBSTITUTE(SUBSTITUTE(SUBSTITUTE(SUBSTITUTE(db[[#This Row],[NB PAJAK]]," ",""),"-",""),"(",""),")",""),".",""),",",""),"/",""),"""",""),"+",""))</f>
        <v/>
      </c>
      <c r="E294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pcbd19125180pcsuntana</v>
      </c>
      <c r="F294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tppensilbd19125180pcs</v>
      </c>
      <c r="G2944" s="5" t="str">
        <f>db[[#This Row],[NB NOTA_C]]&amp;LOWER(SUBSTITUTE(SUBSTITUTE(SUBSTITUTE(SUBSTITUTE(SUBSTITUTE(SUBSTITUTE(SUBSTITUTE(SUBSTITUTE(SUBSTITUTE(db[[#This Row],[FAKTUR]]," ",),".",""),"-",""),"(",""),")",""),",",""),"/",""),"""",""),"+",""))</f>
        <v>tppensilbd19125untana</v>
      </c>
      <c r="H294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tppensilbd19125180pcsuntana</v>
      </c>
      <c r="I2944" s="2" t="s">
        <v>5970</v>
      </c>
      <c r="J2944" s="2" t="s">
        <v>2833</v>
      </c>
      <c r="K2944" s="14"/>
      <c r="L2944" s="2" t="s">
        <v>1336</v>
      </c>
      <c r="M2944" s="34" t="e">
        <f>IF(db[[#This Row],[NB NOTA_C]]="","",COUNTIF([2]!B_MSK[concat],db[[#This Row],[NB NOTA_C]]))</f>
        <v>#REF!</v>
      </c>
      <c r="N2944" s="9" t="s">
        <v>2305</v>
      </c>
      <c r="O2944" s="5" t="s">
        <v>1491</v>
      </c>
      <c r="P2944" s="2" t="s">
        <v>2442</v>
      </c>
      <c r="Q2944" s="5"/>
      <c r="R2944" s="5" t="str">
        <f>IF(db[[#This Row],[QTY/ CTN]]="","",SUBSTITUTE(SUBSTITUTE(SUBSTITUTE(db[[#This Row],[QTY/ CTN]]," ","_",2),"(",""),")","")&amp;"_")</f>
        <v>180 PCS_</v>
      </c>
      <c r="S2944" s="5">
        <f>IF(db[[#This Row],[H_QTY/ CTN]]="","",SEARCH("_",db[[#This Row],[H_QTY/ CTN]]))</f>
        <v>8</v>
      </c>
      <c r="T2944" s="5">
        <f>IF(db[[#This Row],[H_QTY/ CTN]]="","",LEN(db[[#This Row],[H_QTY/ CTN]]))</f>
        <v>8</v>
      </c>
      <c r="U2944" s="40" t="str">
        <f>IF(db[[#This Row],[H_QTY/ CTN]]="","",LEFT(db[[#This Row],[H_QTY/ CTN]],db[[#This Row],[H_1]]-1))</f>
        <v>180 PCS</v>
      </c>
      <c r="V2944" s="40" t="str">
        <f>IF(NOT(db[[#This Row],[H_1]]=db[[#This Row],[H_2]]),MID(db[[#This Row],[H_QTY/ CTN]],db[[#This Row],[H_1]]+1,db[[#This Row],[H_2]]-db[[#This Row],[H_1]]-1),"")</f>
        <v/>
      </c>
      <c r="W2944" s="40" t="str">
        <f>IF(db[[#This Row],[QTY/ CTN B]]="","",LEFT(db[[#This Row],[QTY/ CTN B]],SEARCH(" ",db[[#This Row],[QTY/ CTN B]],1)-1))</f>
        <v>180</v>
      </c>
      <c r="X2944" s="40" t="str">
        <f>IF(db[[#This Row],[QTY/ CTN B]]="","",RIGHT(db[[#This Row],[QTY/ CTN B]],LEN(db[[#This Row],[QTY/ CTN B]])-SEARCH(" ",db[[#This Row],[QTY/ CTN B]],1)))</f>
        <v>PCS</v>
      </c>
      <c r="Y2944" s="40" t="str">
        <f>IF(db[[#This Row],[QTY/ CTN TG]]="",IF(db[[#This Row],[STN TG]]="","",12),LEFT(db[[#This Row],[QTY/ CTN TG]],SEARCH(" ",db[[#This Row],[QTY/ CTN TG]],1)-1))</f>
        <v/>
      </c>
      <c r="Z29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44" s="40" t="str">
        <f>IF(db[[#This Row],[STN K]]="","",IF(db[[#This Row],[STN TG]]="LSN",12,""))</f>
        <v/>
      </c>
      <c r="AB2944" s="40" t="str">
        <f>IF(db[[#This Row],[STN TG]]="LSN","PCS","")</f>
        <v/>
      </c>
      <c r="AC2944" s="40">
        <f>db[[#This Row],[QTY B]]*IF(db[[#This Row],[QTY TG]]="",1,db[[#This Row],[QTY TG]])*IF(db[[#This Row],[QTY K]]="",1,db[[#This Row],[QTY K]])</f>
        <v>180</v>
      </c>
      <c r="AD2944" s="40" t="str">
        <f>IF(db[[#This Row],[STN K]]="",IF(db[[#This Row],[STN TG]]="",db[[#This Row],[STN B]],db[[#This Row],[STN TG]]),db[[#This Row],[STN K]])</f>
        <v>PCS</v>
      </c>
      <c r="AE2944" s="40"/>
    </row>
    <row r="2945" spans="1:31" x14ac:dyDescent="0.25">
      <c r="A2945" s="40">
        <f t="shared" si="45"/>
        <v>2944</v>
      </c>
      <c r="B2945" s="2" t="str">
        <f>LOWER(SUBSTITUTE(SUBSTITUTE(SUBSTITUTE(SUBSTITUTE(SUBSTITUTE(SUBSTITUTE(SUBSTITUTE(SUBSTITUTE(db[[#This Row],[NB BM]]," ",),".",""),"-",""),"(",""),")",""),"/",""),"""",""),"+",""))</f>
        <v>clipjkno1</v>
      </c>
      <c r="C2945" s="2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D2945" s="2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E294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clipjkno1500boxartomoro</v>
      </c>
      <c r="F294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trigonalclipno1jk500box</v>
      </c>
      <c r="G2945" s="2" t="str">
        <f>db[[#This Row],[NB NOTA_C]]&amp;LOWER(SUBSTITUTE(SUBSTITUTE(SUBSTITUTE(SUBSTITUTE(SUBSTITUTE(SUBSTITUTE(SUBSTITUTE(SUBSTITUTE(SUBSTITUTE(db[[#This Row],[FAKTUR]]," ",),".",""),"-",""),"(",""),")",""),",",""),"/",""),"""",""),"+",""))</f>
        <v>trigonalclipno1jkartomoro</v>
      </c>
      <c r="H294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trigonalclipno1jk500boxartomoro</v>
      </c>
      <c r="I2945" s="2" t="s">
        <v>6677</v>
      </c>
      <c r="J2945" s="2" t="s">
        <v>694</v>
      </c>
      <c r="K2945" s="14" t="s">
        <v>695</v>
      </c>
      <c r="L2945" s="2" t="s">
        <v>1335</v>
      </c>
      <c r="M2945" s="34" t="e">
        <f>IF(db[[#This Row],[NB NOTA_C]]="","",COUNTIF([2]!B_MSK[concat],db[[#This Row],[NB NOTA_C]]))</f>
        <v>#REF!</v>
      </c>
      <c r="N2945" s="14" t="s">
        <v>1346</v>
      </c>
      <c r="O2945" s="2" t="s">
        <v>1424</v>
      </c>
      <c r="P2945" s="2" t="s">
        <v>2418</v>
      </c>
      <c r="R2945" s="2" t="str">
        <f>IF(db[[#This Row],[QTY/ CTN]]="","",SUBSTITUTE(SUBSTITUTE(SUBSTITUTE(db[[#This Row],[QTY/ CTN]]," ","_",2),"(",""),")","")&amp;"_")</f>
        <v>500 BOX_</v>
      </c>
      <c r="S2945" s="2">
        <f>IF(db[[#This Row],[H_QTY/ CTN]]="","",SEARCH("_",db[[#This Row],[H_QTY/ CTN]]))</f>
        <v>8</v>
      </c>
      <c r="T2945" s="2">
        <f>IF(db[[#This Row],[H_QTY/ CTN]]="","",LEN(db[[#This Row],[H_QTY/ CTN]]))</f>
        <v>8</v>
      </c>
      <c r="U2945" s="41" t="str">
        <f>IF(db[[#This Row],[H_QTY/ CTN]]="","",LEFT(db[[#This Row],[H_QTY/ CTN]],db[[#This Row],[H_1]]-1))</f>
        <v>500 BOX</v>
      </c>
      <c r="V2945" s="40" t="str">
        <f>IF(NOT(db[[#This Row],[H_1]]=db[[#This Row],[H_2]]),MID(db[[#This Row],[H_QTY/ CTN]],db[[#This Row],[H_1]]+1,db[[#This Row],[H_2]]-db[[#This Row],[H_1]]-1),"")</f>
        <v/>
      </c>
      <c r="W2945" s="40" t="str">
        <f>IF(db[[#This Row],[QTY/ CTN B]]="","",LEFT(db[[#This Row],[QTY/ CTN B]],SEARCH(" ",db[[#This Row],[QTY/ CTN B]],1)-1))</f>
        <v>500</v>
      </c>
      <c r="X2945" s="40" t="str">
        <f>IF(db[[#This Row],[QTY/ CTN B]]="","",RIGHT(db[[#This Row],[QTY/ CTN B]],LEN(db[[#This Row],[QTY/ CTN B]])-SEARCH(" ",db[[#This Row],[QTY/ CTN B]],1)))</f>
        <v>BOX</v>
      </c>
      <c r="Y2945" s="40" t="str">
        <f>IF(db[[#This Row],[QTY/ CTN TG]]="",IF(db[[#This Row],[STN TG]]="","",12),LEFT(db[[#This Row],[QTY/ CTN TG]],SEARCH(" ",db[[#This Row],[QTY/ CTN TG]],1)-1))</f>
        <v/>
      </c>
      <c r="Z29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45" s="40" t="str">
        <f>IF(db[[#This Row],[STN K]]="","",IF(db[[#This Row],[STN TG]]="LSN",12,""))</f>
        <v/>
      </c>
      <c r="AB2945" s="40" t="str">
        <f>IF(db[[#This Row],[STN TG]]="LSN","PCS","")</f>
        <v/>
      </c>
      <c r="AC2945" s="40">
        <f>db[[#This Row],[QTY B]]*IF(db[[#This Row],[QTY TG]]="",1,db[[#This Row],[QTY TG]])*IF(db[[#This Row],[QTY K]]="",1,db[[#This Row],[QTY K]])</f>
        <v>500</v>
      </c>
      <c r="AD2945" s="40" t="str">
        <f>IF(db[[#This Row],[STN K]]="",IF(db[[#This Row],[STN TG]]="",db[[#This Row],[STN B]],db[[#This Row],[STN TG]]),db[[#This Row],[STN K]])</f>
        <v>BOX</v>
      </c>
      <c r="AE2945" s="40"/>
    </row>
    <row r="2946" spans="1:31" x14ac:dyDescent="0.25">
      <c r="A2946" s="40">
        <f t="shared" si="45"/>
        <v>2945</v>
      </c>
      <c r="B2946" s="2" t="str">
        <f>LOWER(SUBSTITUTE(SUBSTITUTE(SUBSTITUTE(SUBSTITUTE(SUBSTITUTE(SUBSTITUTE(SUBSTITUTE(SUBSTITUTE(db[[#This Row],[NB BM]]," ",),".",""),"-",""),"(",""),")",""),"/",""),"""",""),"+",""))</f>
        <v>clipjkno3</v>
      </c>
      <c r="C2946" s="2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D2946" s="2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E294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clipjkno3500boxartomoro</v>
      </c>
      <c r="F294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trigonalclipno3jk500box</v>
      </c>
      <c r="G2946" s="2" t="str">
        <f>db[[#This Row],[NB NOTA_C]]&amp;LOWER(SUBSTITUTE(SUBSTITUTE(SUBSTITUTE(SUBSTITUTE(SUBSTITUTE(SUBSTITUTE(SUBSTITUTE(SUBSTITUTE(SUBSTITUTE(db[[#This Row],[FAKTUR]]," ",),".",""),"-",""),"(",""),")",""),",",""),"/",""),"""",""),"+",""))</f>
        <v>trigonalclipno3jkartomoro</v>
      </c>
      <c r="H294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trigonalclipno3jk500boxartomoro</v>
      </c>
      <c r="I2946" s="2" t="s">
        <v>6678</v>
      </c>
      <c r="J2946" s="2" t="s">
        <v>696</v>
      </c>
      <c r="K2946" s="14" t="s">
        <v>697</v>
      </c>
      <c r="L2946" s="2" t="s">
        <v>1335</v>
      </c>
      <c r="M2946" s="34" t="e">
        <f>IF(db[[#This Row],[NB NOTA_C]]="","",COUNTIF([2]!B_MSK[concat],db[[#This Row],[NB NOTA_C]]))</f>
        <v>#REF!</v>
      </c>
      <c r="N2946" s="14" t="s">
        <v>1346</v>
      </c>
      <c r="O2946" s="2" t="s">
        <v>1424</v>
      </c>
      <c r="P2946" s="2" t="s">
        <v>2418</v>
      </c>
      <c r="Q2946" s="2" t="s">
        <v>5364</v>
      </c>
      <c r="R2946" s="2" t="str">
        <f>IF(db[[#This Row],[QTY/ CTN]]="","",SUBSTITUTE(SUBSTITUTE(SUBSTITUTE(db[[#This Row],[QTY/ CTN]]," ","_",2),"(",""),")","")&amp;"_")</f>
        <v>500 BOX_</v>
      </c>
      <c r="S2946" s="2">
        <f>IF(db[[#This Row],[H_QTY/ CTN]]="","",SEARCH("_",db[[#This Row],[H_QTY/ CTN]]))</f>
        <v>8</v>
      </c>
      <c r="T2946" s="2">
        <f>IF(db[[#This Row],[H_QTY/ CTN]]="","",LEN(db[[#This Row],[H_QTY/ CTN]]))</f>
        <v>8</v>
      </c>
      <c r="U2946" s="41" t="str">
        <f>IF(db[[#This Row],[H_QTY/ CTN]]="","",LEFT(db[[#This Row],[H_QTY/ CTN]],db[[#This Row],[H_1]]-1))</f>
        <v>500 BOX</v>
      </c>
      <c r="V2946" s="40" t="str">
        <f>IF(NOT(db[[#This Row],[H_1]]=db[[#This Row],[H_2]]),MID(db[[#This Row],[H_QTY/ CTN]],db[[#This Row],[H_1]]+1,db[[#This Row],[H_2]]-db[[#This Row],[H_1]]-1),"")</f>
        <v/>
      </c>
      <c r="W2946" s="40" t="str">
        <f>IF(db[[#This Row],[QTY/ CTN B]]="","",LEFT(db[[#This Row],[QTY/ CTN B]],SEARCH(" ",db[[#This Row],[QTY/ CTN B]],1)-1))</f>
        <v>500</v>
      </c>
      <c r="X2946" s="40" t="str">
        <f>IF(db[[#This Row],[QTY/ CTN B]]="","",RIGHT(db[[#This Row],[QTY/ CTN B]],LEN(db[[#This Row],[QTY/ CTN B]])-SEARCH(" ",db[[#This Row],[QTY/ CTN B]],1)))</f>
        <v>BOX</v>
      </c>
      <c r="Y2946" s="40" t="str">
        <f>IF(db[[#This Row],[QTY/ CTN TG]]="",IF(db[[#This Row],[STN TG]]="","",12),LEFT(db[[#This Row],[QTY/ CTN TG]],SEARCH(" ",db[[#This Row],[QTY/ CTN TG]],1)-1))</f>
        <v/>
      </c>
      <c r="Z29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46" s="40" t="str">
        <f>IF(db[[#This Row],[STN K]]="","",IF(db[[#This Row],[STN TG]]="LSN",12,""))</f>
        <v/>
      </c>
      <c r="AB2946" s="40" t="str">
        <f>IF(db[[#This Row],[STN TG]]="LSN","PCS","")</f>
        <v/>
      </c>
      <c r="AC2946" s="40">
        <f>db[[#This Row],[QTY B]]*IF(db[[#This Row],[QTY TG]]="",1,db[[#This Row],[QTY TG]])*IF(db[[#This Row],[QTY K]]="",1,db[[#This Row],[QTY K]])</f>
        <v>500</v>
      </c>
      <c r="AD2946" s="40" t="str">
        <f>IF(db[[#This Row],[STN K]]="",IF(db[[#This Row],[STN TG]]="",db[[#This Row],[STN B]],db[[#This Row],[STN TG]]),db[[#This Row],[STN K]])</f>
        <v>BOX</v>
      </c>
      <c r="AE2946" s="40"/>
    </row>
    <row r="2947" spans="1:31" x14ac:dyDescent="0.25">
      <c r="A2947" s="40">
        <f t="shared" si="45"/>
        <v>2946</v>
      </c>
      <c r="B2947" s="82" t="str">
        <f>LOWER(SUBSTITUTE(SUBSTITUTE(SUBSTITUTE(SUBSTITUTE(SUBSTITUTE(SUBSTITUTE(SUBSTITUTE(SUBSTITUTE(db[[#This Row],[NB BM]]," ",),".",""),"-",""),"(",""),")",""),"/",""),"""",""),"+",""))</f>
        <v>tusukanbonchengda7008xl001</v>
      </c>
      <c r="C2947" s="82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D2947" s="82" t="str">
        <f>LOWER(SUBSTITUTE(SUBSTITUTE(SUBSTITUTE(SUBSTITUTE(SUBSTITUTE(SUBSTITUTE(SUBSTITUTE(SUBSTITUTE(SUBSTITUTE(db[[#This Row],[NB PAJAK]]," ",""),"-",""),"(",""),")",""),".",""),",",""),"/",""),"""",""),"+",""))</f>
        <v/>
      </c>
      <c r="E2947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tusukanbonchengda7008xl00160lsnuntana</v>
      </c>
      <c r="F2947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tusukanbonchengda7008xl00160lsn</v>
      </c>
      <c r="G2947" s="82" t="str">
        <f>db[[#This Row],[NB NOTA_C]]&amp;LOWER(SUBSTITUTE(SUBSTITUTE(SUBSTITUTE(SUBSTITUTE(SUBSTITUTE(SUBSTITUTE(SUBSTITUTE(SUBSTITUTE(SUBSTITUTE(db[[#This Row],[FAKTUR]]," ",),".",""),"-",""),"(",""),")",""),",",""),"/",""),"""",""),"+",""))</f>
        <v>tusukanbonchengda7008xl001untana</v>
      </c>
      <c r="H2947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tusukanbonchengda7008xl00160lsnuntana</v>
      </c>
      <c r="I2947" s="7" t="s">
        <v>3643</v>
      </c>
      <c r="J2947" s="7" t="s">
        <v>3642</v>
      </c>
      <c r="K2947" s="15"/>
      <c r="L2947" s="2" t="s">
        <v>1336</v>
      </c>
      <c r="M2947" s="83" t="e">
        <f>IF(db[[#This Row],[NB NOTA_C]]="","",COUNTIF([2]!B_MSK[concat],db[[#This Row],[NB NOTA_C]]))</f>
        <v>#REF!</v>
      </c>
      <c r="N2947" s="84" t="s">
        <v>1352</v>
      </c>
      <c r="O2947" s="5" t="s">
        <v>1385</v>
      </c>
      <c r="P2947" s="7" t="s">
        <v>2422</v>
      </c>
      <c r="Q2947" s="82"/>
      <c r="R2947" s="82" t="str">
        <f>IF(db[[#This Row],[QTY/ CTN]]="","",SUBSTITUTE(SUBSTITUTE(SUBSTITUTE(db[[#This Row],[QTY/ CTN]]," ","_",2),"(",""),")","")&amp;"_")</f>
        <v>60 LSN_</v>
      </c>
      <c r="S2947" s="82">
        <f>IF(db[[#This Row],[H_QTY/ CTN]]="","",SEARCH("_",db[[#This Row],[H_QTY/ CTN]]))</f>
        <v>7</v>
      </c>
      <c r="T2947" s="82">
        <f>IF(db[[#This Row],[H_QTY/ CTN]]="","",LEN(db[[#This Row],[H_QTY/ CTN]]))</f>
        <v>7</v>
      </c>
      <c r="U2947" s="85" t="str">
        <f>IF(db[[#This Row],[H_QTY/ CTN]]="","",LEFT(db[[#This Row],[H_QTY/ CTN]],db[[#This Row],[H_1]]-1))</f>
        <v>60 LSN</v>
      </c>
      <c r="V2947" s="85" t="str">
        <f>IF(NOT(db[[#This Row],[H_1]]=db[[#This Row],[H_2]]),MID(db[[#This Row],[H_QTY/ CTN]],db[[#This Row],[H_1]]+1,db[[#This Row],[H_2]]-db[[#This Row],[H_1]]-1),"")</f>
        <v/>
      </c>
      <c r="W2947" s="40" t="str">
        <f>IF(db[[#This Row],[QTY/ CTN B]]="","",LEFT(db[[#This Row],[QTY/ CTN B]],SEARCH(" ",db[[#This Row],[QTY/ CTN B]],1)-1))</f>
        <v>60</v>
      </c>
      <c r="X2947" s="40" t="str">
        <f>IF(db[[#This Row],[QTY/ CTN B]]="","",RIGHT(db[[#This Row],[QTY/ CTN B]],LEN(db[[#This Row],[QTY/ CTN B]])-SEARCH(" ",db[[#This Row],[QTY/ CTN B]],1)))</f>
        <v>LSN</v>
      </c>
      <c r="Y2947" s="40">
        <f>IF(db[[#This Row],[QTY/ CTN TG]]="",IF(db[[#This Row],[STN TG]]="","",12),LEFT(db[[#This Row],[QTY/ CTN TG]],SEARCH(" ",db[[#This Row],[QTY/ CTN TG]],1)-1))</f>
        <v>12</v>
      </c>
      <c r="Z29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947" s="40" t="str">
        <f>IF(db[[#This Row],[STN K]]="","",IF(db[[#This Row],[STN TG]]="LSN",12,""))</f>
        <v/>
      </c>
      <c r="AB2947" s="40" t="str">
        <f>IF(db[[#This Row],[STN TG]]="LSN","PCS","")</f>
        <v/>
      </c>
      <c r="AC2947" s="40">
        <f>db[[#This Row],[QTY B]]*IF(db[[#This Row],[QTY TG]]="",1,db[[#This Row],[QTY TG]])*IF(db[[#This Row],[QTY K]]="",1,db[[#This Row],[QTY K]])</f>
        <v>720</v>
      </c>
      <c r="AD2947" s="40" t="str">
        <f>IF(db[[#This Row],[STN K]]="",IF(db[[#This Row],[STN TG]]="",db[[#This Row],[STN B]],db[[#This Row],[STN TG]]),db[[#This Row],[STN K]])</f>
        <v>PCS</v>
      </c>
      <c r="AE2947" s="40"/>
    </row>
    <row r="2948" spans="1:31" x14ac:dyDescent="0.25">
      <c r="A2948" s="78">
        <f t="shared" si="45"/>
        <v>2947</v>
      </c>
      <c r="B2948" s="79" t="str">
        <f>LOWER(SUBSTITUTE(SUBSTITUTE(SUBSTITUTE(SUBSTITUTE(SUBSTITUTE(SUBSTITUTE(SUBSTITUTE(SUBSTITUTE(db[[#This Row],[NB BM]]," ",),".",""),"-",""),"(",""),")",""),"/",""),"""",""),"+",""))</f>
        <v>tusukannotaxl001</v>
      </c>
      <c r="C2948" s="79" t="str">
        <f>LOWER(SUBSTITUTE(SUBSTITUTE(SUBSTITUTE(SUBSTITUTE(SUBSTITUTE(SUBSTITUTE(SUBSTITUTE(SUBSTITUTE(SUBSTITUTE(db[[#This Row],[NB NOTA]]," ",),".",""),"-",""),"(",""),")",""),",",""),"/",""),"""",""),"+",""))</f>
        <v>tusukannotaxl001</v>
      </c>
      <c r="D2948" s="79" t="str">
        <f>LOWER(SUBSTITUTE(SUBSTITUTE(SUBSTITUTE(SUBSTITUTE(SUBSTITUTE(SUBSTITUTE(SUBSTITUTE(SUBSTITUTE(SUBSTITUTE(db[[#This Row],[NB PAJAK]]," ",""),"-",""),"(",""),")",""),".",""),",",""),"/",""),"""",""),"+",""))</f>
        <v/>
      </c>
      <c r="E294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tusukannotaxl001240pcsuntana</v>
      </c>
      <c r="F294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tusukannotaxl001240pcs</v>
      </c>
      <c r="G2948" s="79" t="str">
        <f>db[[#This Row],[NB NOTA_C]]&amp;LOWER(SUBSTITUTE(SUBSTITUTE(SUBSTITUTE(SUBSTITUTE(SUBSTITUTE(SUBSTITUTE(SUBSTITUTE(SUBSTITUTE(SUBSTITUTE(db[[#This Row],[FAKTUR]]," ",),".",""),"-",""),"(",""),")",""),",",""),"/",""),"""",""),"+",""))</f>
        <v>tusukannotaxl001untana</v>
      </c>
      <c r="H294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tusukannotaxl001240pcsuntana</v>
      </c>
      <c r="I2948" s="70" t="s">
        <v>7117</v>
      </c>
      <c r="J2948" s="70" t="s">
        <v>7118</v>
      </c>
      <c r="K2948" s="71"/>
      <c r="L2948" s="70" t="s">
        <v>1336</v>
      </c>
      <c r="M2948" s="80" t="e">
        <f>IF(db[[#This Row],[NB NOTA_C]]="","",COUNTIF([2]!B_MSK[concat],db[[#This Row],[NB NOTA_C]]))</f>
        <v>#REF!</v>
      </c>
      <c r="N2948" s="81" t="s">
        <v>1842</v>
      </c>
      <c r="O2948" s="79" t="s">
        <v>1412</v>
      </c>
      <c r="P2948" s="70" t="s">
        <v>2422</v>
      </c>
      <c r="Q2948" s="79"/>
      <c r="R2948" s="79" t="str">
        <f>IF(db[[#This Row],[QTY/ CTN]]="","",SUBSTITUTE(SUBSTITUTE(SUBSTITUTE(db[[#This Row],[QTY/ CTN]]," ","_",2),"(",""),")","")&amp;"_")</f>
        <v>240 PCS_</v>
      </c>
      <c r="S2948" s="79">
        <f>IF(db[[#This Row],[H_QTY/ CTN]]="","",SEARCH("_",db[[#This Row],[H_QTY/ CTN]]))</f>
        <v>8</v>
      </c>
      <c r="T2948" s="79">
        <f>IF(db[[#This Row],[H_QTY/ CTN]]="","",LEN(db[[#This Row],[H_QTY/ CTN]]))</f>
        <v>8</v>
      </c>
      <c r="U2948" s="78" t="str">
        <f>IF(db[[#This Row],[H_QTY/ CTN]]="","",LEFT(db[[#This Row],[H_QTY/ CTN]],db[[#This Row],[H_1]]-1))</f>
        <v>240 PCS</v>
      </c>
      <c r="V2948" s="78" t="str">
        <f>IF(NOT(db[[#This Row],[H_1]]=db[[#This Row],[H_2]]),MID(db[[#This Row],[H_QTY/ CTN]],db[[#This Row],[H_1]]+1,db[[#This Row],[H_2]]-db[[#This Row],[H_1]]-1),"")</f>
        <v/>
      </c>
      <c r="W2948" s="78" t="str">
        <f>IF(db[[#This Row],[QTY/ CTN B]]="","",LEFT(db[[#This Row],[QTY/ CTN B]],SEARCH(" ",db[[#This Row],[QTY/ CTN B]],1)-1))</f>
        <v>240</v>
      </c>
      <c r="X2948" s="78" t="str">
        <f>IF(db[[#This Row],[QTY/ CTN B]]="","",RIGHT(db[[#This Row],[QTY/ CTN B]],LEN(db[[#This Row],[QTY/ CTN B]])-SEARCH(" ",db[[#This Row],[QTY/ CTN B]],1)))</f>
        <v>PCS</v>
      </c>
      <c r="Y2948" s="78" t="str">
        <f>IF(db[[#This Row],[QTY/ CTN TG]]="",IF(db[[#This Row],[STN TG]]="","",12),LEFT(db[[#This Row],[QTY/ CTN TG]],SEARCH(" ",db[[#This Row],[QTY/ CTN TG]],1)-1))</f>
        <v/>
      </c>
      <c r="Z294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48" s="78" t="str">
        <f>IF(db[[#This Row],[STN K]]="","",IF(db[[#This Row],[STN TG]]="LSN",12,""))</f>
        <v/>
      </c>
      <c r="AB2948" s="78" t="str">
        <f>IF(db[[#This Row],[STN TG]]="LSN","PCS","")</f>
        <v/>
      </c>
      <c r="AC2948" s="78">
        <f>db[[#This Row],[QTY B]]*IF(db[[#This Row],[QTY TG]]="",1,db[[#This Row],[QTY TG]])*IF(db[[#This Row],[QTY K]]="",1,db[[#This Row],[QTY K]])</f>
        <v>240</v>
      </c>
      <c r="AD2948" s="78" t="str">
        <f>IF(db[[#This Row],[STN K]]="",IF(db[[#This Row],[STN TG]]="",db[[#This Row],[STN B]],db[[#This Row],[STN TG]]),db[[#This Row],[STN K]])</f>
        <v>PCS</v>
      </c>
      <c r="AE2948" s="78"/>
    </row>
    <row r="2949" spans="1:31" x14ac:dyDescent="0.25">
      <c r="A2949" s="40">
        <f t="shared" si="45"/>
        <v>2948</v>
      </c>
      <c r="B2949" s="5" t="str">
        <f>LOWER(SUBSTITUTE(SUBSTITUTE(SUBSTITUTE(SUBSTITUTE(SUBSTITUTE(SUBSTITUTE(SUBSTITUTE(SUBSTITUTE(db[[#This Row],[NB BM]]," ",),".",""),"-",""),"(",""),")",""),"/",""),"""",""),"+",""))</f>
        <v>gelpentz1000</v>
      </c>
      <c r="C2949" s="5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D2949" s="5" t="str">
        <f>LOWER(SUBSTITUTE(SUBSTITUTE(SUBSTITUTE(SUBSTITUTE(SUBSTITUTE(SUBSTITUTE(SUBSTITUTE(SUBSTITUTE(SUBSTITUTE(db[[#This Row],[NB PAJAK]]," ",""),"-",""),"(",""),")",""),".",""),",",""),"/",""),"""",""),"+",""))</f>
        <v/>
      </c>
      <c r="E294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gelpentz1000144lsnuntana</v>
      </c>
      <c r="F294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tz1000pengel144lsn</v>
      </c>
      <c r="G2949" s="5" t="str">
        <f>db[[#This Row],[NB NOTA_C]]&amp;LOWER(SUBSTITUTE(SUBSTITUTE(SUBSTITUTE(SUBSTITUTE(SUBSTITUTE(SUBSTITUTE(SUBSTITUTE(SUBSTITUTE(SUBSTITUTE(db[[#This Row],[FAKTUR]]," ",),".",""),"-",""),"(",""),")",""),",",""),"/",""),"""",""),"+",""))</f>
        <v>tz1000pengeluntana</v>
      </c>
      <c r="H294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tz1000pengel144lsnuntana</v>
      </c>
      <c r="I2949" s="2" t="s">
        <v>2592</v>
      </c>
      <c r="J2949" s="2" t="s">
        <v>2591</v>
      </c>
      <c r="K2949" s="14"/>
      <c r="L2949" s="2" t="s">
        <v>1336</v>
      </c>
      <c r="M2949" s="34" t="e">
        <f>IF(db[[#This Row],[NB NOTA_C]]="","",COUNTIF([2]!B_MSK[concat],db[[#This Row],[NB NOTA_C]]))</f>
        <v>#REF!</v>
      </c>
      <c r="N2949" s="9" t="s">
        <v>1842</v>
      </c>
      <c r="O2949" s="5" t="s">
        <v>1391</v>
      </c>
      <c r="P2949" s="2" t="s">
        <v>2443</v>
      </c>
      <c r="Q2949" s="5"/>
      <c r="R2949" s="5" t="str">
        <f>IF(db[[#This Row],[QTY/ CTN]]="","",SUBSTITUTE(SUBSTITUTE(SUBSTITUTE(db[[#This Row],[QTY/ CTN]]," ","_",2),"(",""),")","")&amp;"_")</f>
        <v>144 LSN_</v>
      </c>
      <c r="S2949" s="5">
        <f>IF(db[[#This Row],[H_QTY/ CTN]]="","",SEARCH("_",db[[#This Row],[H_QTY/ CTN]]))</f>
        <v>8</v>
      </c>
      <c r="T2949" s="5">
        <f>IF(db[[#This Row],[H_QTY/ CTN]]="","",LEN(db[[#This Row],[H_QTY/ CTN]]))</f>
        <v>8</v>
      </c>
      <c r="U2949" s="41" t="str">
        <f>IF(db[[#This Row],[H_QTY/ CTN]]="","",LEFT(db[[#This Row],[H_QTY/ CTN]],db[[#This Row],[H_1]]-1))</f>
        <v>144 LSN</v>
      </c>
      <c r="V2949" s="40" t="str">
        <f>IF(NOT(db[[#This Row],[H_1]]=db[[#This Row],[H_2]]),MID(db[[#This Row],[H_QTY/ CTN]],db[[#This Row],[H_1]]+1,db[[#This Row],[H_2]]-db[[#This Row],[H_1]]-1),"")</f>
        <v/>
      </c>
      <c r="W2949" s="40" t="str">
        <f>IF(db[[#This Row],[QTY/ CTN B]]="","",LEFT(db[[#This Row],[QTY/ CTN B]],SEARCH(" ",db[[#This Row],[QTY/ CTN B]],1)-1))</f>
        <v>144</v>
      </c>
      <c r="X2949" s="40" t="str">
        <f>IF(db[[#This Row],[QTY/ CTN B]]="","",RIGHT(db[[#This Row],[QTY/ CTN B]],LEN(db[[#This Row],[QTY/ CTN B]])-SEARCH(" ",db[[#This Row],[QTY/ CTN B]],1)))</f>
        <v>LSN</v>
      </c>
      <c r="Y2949" s="40">
        <f>IF(db[[#This Row],[QTY/ CTN TG]]="",IF(db[[#This Row],[STN TG]]="","",12),LEFT(db[[#This Row],[QTY/ CTN TG]],SEARCH(" ",db[[#This Row],[QTY/ CTN TG]],1)-1))</f>
        <v>12</v>
      </c>
      <c r="Z29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949" s="40" t="str">
        <f>IF(db[[#This Row],[STN K]]="","",IF(db[[#This Row],[STN TG]]="LSN",12,""))</f>
        <v/>
      </c>
      <c r="AB2949" s="40" t="str">
        <f>IF(db[[#This Row],[STN TG]]="LSN","PCS","")</f>
        <v/>
      </c>
      <c r="AC2949" s="40">
        <f>db[[#This Row],[QTY B]]*IF(db[[#This Row],[QTY TG]]="",1,db[[#This Row],[QTY TG]])*IF(db[[#This Row],[QTY K]]="",1,db[[#This Row],[QTY K]])</f>
        <v>1728</v>
      </c>
      <c r="AD2949" s="40" t="str">
        <f>IF(db[[#This Row],[STN K]]="",IF(db[[#This Row],[STN TG]]="",db[[#This Row],[STN B]],db[[#This Row],[STN TG]]),db[[#This Row],[STN K]])</f>
        <v>PCS</v>
      </c>
      <c r="AE2949" s="40"/>
    </row>
    <row r="2950" spans="1:31" x14ac:dyDescent="0.25">
      <c r="A2950" s="40">
        <f t="shared" si="45"/>
        <v>2949</v>
      </c>
      <c r="B2950" s="5" t="str">
        <f>LOWER(SUBSTITUTE(SUBSTITUTE(SUBSTITUTE(SUBSTITUTE(SUBSTITUTE(SUBSTITUTE(SUBSTITUTE(SUBSTITUTE(db[[#This Row],[NB BM]]," ",),".",""),"-",""),"(",""),")",""),"/",""),"""",""),"+",""))</f>
        <v>gelpentz1002</v>
      </c>
      <c r="C2950" s="5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D2950" s="5" t="str">
        <f>LOWER(SUBSTITUTE(SUBSTITUTE(SUBSTITUTE(SUBSTITUTE(SUBSTITUTE(SUBSTITUTE(SUBSTITUTE(SUBSTITUTE(SUBSTITUTE(db[[#This Row],[NB PAJAK]]," ",""),"-",""),"(",""),")",""),".",""),",",""),"/",""),"""",""),"+",""))</f>
        <v/>
      </c>
      <c r="E295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gelpentz1002144lsnuntana</v>
      </c>
      <c r="F295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tz1002pengel144lsn</v>
      </c>
      <c r="G2950" s="5" t="str">
        <f>db[[#This Row],[NB NOTA_C]]&amp;LOWER(SUBSTITUTE(SUBSTITUTE(SUBSTITUTE(SUBSTITUTE(SUBSTITUTE(SUBSTITUTE(SUBSTITUTE(SUBSTITUTE(SUBSTITUTE(db[[#This Row],[FAKTUR]]," ",),".",""),"-",""),"(",""),")",""),",",""),"/",""),"""",""),"+",""))</f>
        <v>tz1002pengeluntana</v>
      </c>
      <c r="H295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tz1002pengel144lsnuntana</v>
      </c>
      <c r="I2950" s="2" t="s">
        <v>1611</v>
      </c>
      <c r="J2950" s="2" t="s">
        <v>2575</v>
      </c>
      <c r="K2950" s="14"/>
      <c r="L2950" s="2" t="s">
        <v>1336</v>
      </c>
      <c r="M2950" s="34" t="e">
        <f>IF(db[[#This Row],[NB NOTA_C]]="","",COUNTIF([2]!B_MSK[concat],db[[#This Row],[NB NOTA_C]]))</f>
        <v>#REF!</v>
      </c>
      <c r="N2950" s="9" t="s">
        <v>1842</v>
      </c>
      <c r="O2950" s="5" t="s">
        <v>1391</v>
      </c>
      <c r="P2950" s="2" t="s">
        <v>2443</v>
      </c>
      <c r="R2950" s="2" t="str">
        <f>IF(db[[#This Row],[QTY/ CTN]]="","",SUBSTITUTE(SUBSTITUTE(SUBSTITUTE(db[[#This Row],[QTY/ CTN]]," ","_",2),"(",""),")","")&amp;"_")</f>
        <v>144 LSN_</v>
      </c>
      <c r="S2950" s="2">
        <f>IF(db[[#This Row],[H_QTY/ CTN]]="","",SEARCH("_",db[[#This Row],[H_QTY/ CTN]]))</f>
        <v>8</v>
      </c>
      <c r="T2950" s="2">
        <f>IF(db[[#This Row],[H_QTY/ CTN]]="","",LEN(db[[#This Row],[H_QTY/ CTN]]))</f>
        <v>8</v>
      </c>
      <c r="U2950" s="41" t="str">
        <f>IF(db[[#This Row],[H_QTY/ CTN]]="","",LEFT(db[[#This Row],[H_QTY/ CTN]],db[[#This Row],[H_1]]-1))</f>
        <v>144 LSN</v>
      </c>
      <c r="V2950" s="40" t="str">
        <f>IF(NOT(db[[#This Row],[H_1]]=db[[#This Row],[H_2]]),MID(db[[#This Row],[H_QTY/ CTN]],db[[#This Row],[H_1]]+1,db[[#This Row],[H_2]]-db[[#This Row],[H_1]]-1),"")</f>
        <v/>
      </c>
      <c r="W2950" s="40" t="str">
        <f>IF(db[[#This Row],[QTY/ CTN B]]="","",LEFT(db[[#This Row],[QTY/ CTN B]],SEARCH(" ",db[[#This Row],[QTY/ CTN B]],1)-1))</f>
        <v>144</v>
      </c>
      <c r="X2950" s="40" t="str">
        <f>IF(db[[#This Row],[QTY/ CTN B]]="","",RIGHT(db[[#This Row],[QTY/ CTN B]],LEN(db[[#This Row],[QTY/ CTN B]])-SEARCH(" ",db[[#This Row],[QTY/ CTN B]],1)))</f>
        <v>LSN</v>
      </c>
      <c r="Y2950" s="40">
        <f>IF(db[[#This Row],[QTY/ CTN TG]]="",IF(db[[#This Row],[STN TG]]="","",12),LEFT(db[[#This Row],[QTY/ CTN TG]],SEARCH(" ",db[[#This Row],[QTY/ CTN TG]],1)-1))</f>
        <v>12</v>
      </c>
      <c r="Z29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950" s="40" t="str">
        <f>IF(db[[#This Row],[STN K]]="","",IF(db[[#This Row],[STN TG]]="LSN",12,""))</f>
        <v/>
      </c>
      <c r="AB2950" s="40" t="str">
        <f>IF(db[[#This Row],[STN TG]]="LSN","PCS","")</f>
        <v/>
      </c>
      <c r="AC2950" s="40">
        <f>db[[#This Row],[QTY B]]*IF(db[[#This Row],[QTY TG]]="",1,db[[#This Row],[QTY TG]])*IF(db[[#This Row],[QTY K]]="",1,db[[#This Row],[QTY K]])</f>
        <v>1728</v>
      </c>
      <c r="AD2950" s="40" t="str">
        <f>IF(db[[#This Row],[STN K]]="",IF(db[[#This Row],[STN TG]]="",db[[#This Row],[STN B]],db[[#This Row],[STN TG]]),db[[#This Row],[STN K]])</f>
        <v>PCS</v>
      </c>
      <c r="AE2950" s="40"/>
    </row>
    <row r="2951" spans="1:31" x14ac:dyDescent="0.25">
      <c r="A2951" s="40">
        <f t="shared" si="45"/>
        <v>2950</v>
      </c>
      <c r="B2951" s="5" t="str">
        <f>LOWER(SUBSTITUTE(SUBSTITUTE(SUBSTITUTE(SUBSTITUTE(SUBSTITUTE(SUBSTITUTE(SUBSTITUTE(SUBSTITUTE(db[[#This Row],[NB BM]]," ",),".",""),"-",""),"(",""),")",""),"/",""),"""",""),"+",""))</f>
        <v>stabillotz8001</v>
      </c>
      <c r="C2951" s="5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D2951" s="5" t="str">
        <f>LOWER(SUBSTITUTE(SUBSTITUTE(SUBSTITUTE(SUBSTITUTE(SUBSTITUTE(SUBSTITUTE(SUBSTITUTE(SUBSTITUTE(SUBSTITUTE(db[[#This Row],[NB PAJAK]]," ",""),"-",""),"(",""),")",""),".",""),",",""),"/",""),"""",""),"+",""))</f>
        <v/>
      </c>
      <c r="E295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stabillotz8001144lsnuntana</v>
      </c>
      <c r="F295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tz8001stabillo144lsn</v>
      </c>
      <c r="G2951" s="5" t="str">
        <f>db[[#This Row],[NB NOTA_C]]&amp;LOWER(SUBSTITUTE(SUBSTITUTE(SUBSTITUTE(SUBSTITUTE(SUBSTITUTE(SUBSTITUTE(SUBSTITUTE(SUBSTITUTE(SUBSTITUTE(db[[#This Row],[FAKTUR]]," ",),".",""),"-",""),"(",""),")",""),",",""),"/",""),"""",""),"+",""))</f>
        <v>tz8001stabillountana</v>
      </c>
      <c r="H295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tz8001stabillo144lsnuntana</v>
      </c>
      <c r="I2951" s="2" t="s">
        <v>1697</v>
      </c>
      <c r="J2951" s="2" t="s">
        <v>2570</v>
      </c>
      <c r="K2951" s="14"/>
      <c r="L2951" s="2" t="s">
        <v>1336</v>
      </c>
      <c r="M2951" s="34" t="e">
        <f>IF(db[[#This Row],[NB NOTA_C]]="","",COUNTIF([2]!B_MSK[concat],db[[#This Row],[NB NOTA_C]]))</f>
        <v>#REF!</v>
      </c>
      <c r="N2951" s="9" t="s">
        <v>1842</v>
      </c>
      <c r="O2951" s="5" t="s">
        <v>1391</v>
      </c>
      <c r="P2951" s="2" t="s">
        <v>2448</v>
      </c>
      <c r="R2951" s="2" t="str">
        <f>IF(db[[#This Row],[QTY/ CTN]]="","",SUBSTITUTE(SUBSTITUTE(SUBSTITUTE(db[[#This Row],[QTY/ CTN]]," ","_",2),"(",""),")","")&amp;"_")</f>
        <v>144 LSN_</v>
      </c>
      <c r="S2951" s="2">
        <f>IF(db[[#This Row],[H_QTY/ CTN]]="","",SEARCH("_",db[[#This Row],[H_QTY/ CTN]]))</f>
        <v>8</v>
      </c>
      <c r="T2951" s="2">
        <f>IF(db[[#This Row],[H_QTY/ CTN]]="","",LEN(db[[#This Row],[H_QTY/ CTN]]))</f>
        <v>8</v>
      </c>
      <c r="U2951" s="41" t="str">
        <f>IF(db[[#This Row],[H_QTY/ CTN]]="","",LEFT(db[[#This Row],[H_QTY/ CTN]],db[[#This Row],[H_1]]-1))</f>
        <v>144 LSN</v>
      </c>
      <c r="V2951" s="40" t="str">
        <f>IF(NOT(db[[#This Row],[H_1]]=db[[#This Row],[H_2]]),MID(db[[#This Row],[H_QTY/ CTN]],db[[#This Row],[H_1]]+1,db[[#This Row],[H_2]]-db[[#This Row],[H_1]]-1),"")</f>
        <v/>
      </c>
      <c r="W2951" s="40" t="str">
        <f>IF(db[[#This Row],[QTY/ CTN B]]="","",LEFT(db[[#This Row],[QTY/ CTN B]],SEARCH(" ",db[[#This Row],[QTY/ CTN B]],1)-1))</f>
        <v>144</v>
      </c>
      <c r="X2951" s="40" t="str">
        <f>IF(db[[#This Row],[QTY/ CTN B]]="","",RIGHT(db[[#This Row],[QTY/ CTN B]],LEN(db[[#This Row],[QTY/ CTN B]])-SEARCH(" ",db[[#This Row],[QTY/ CTN B]],1)))</f>
        <v>LSN</v>
      </c>
      <c r="Y2951" s="40">
        <f>IF(db[[#This Row],[QTY/ CTN TG]]="",IF(db[[#This Row],[STN TG]]="","",12),LEFT(db[[#This Row],[QTY/ CTN TG]],SEARCH(" ",db[[#This Row],[QTY/ CTN TG]],1)-1))</f>
        <v>12</v>
      </c>
      <c r="Z29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951" s="40" t="str">
        <f>IF(db[[#This Row],[STN K]]="","",IF(db[[#This Row],[STN TG]]="LSN",12,""))</f>
        <v/>
      </c>
      <c r="AB2951" s="40" t="str">
        <f>IF(db[[#This Row],[STN TG]]="LSN","PCS","")</f>
        <v/>
      </c>
      <c r="AC2951" s="40">
        <f>db[[#This Row],[QTY B]]*IF(db[[#This Row],[QTY TG]]="",1,db[[#This Row],[QTY TG]])*IF(db[[#This Row],[QTY K]]="",1,db[[#This Row],[QTY K]])</f>
        <v>1728</v>
      </c>
      <c r="AD2951" s="40" t="str">
        <f>IF(db[[#This Row],[STN K]]="",IF(db[[#This Row],[STN TG]]="",db[[#This Row],[STN B]],db[[#This Row],[STN TG]]),db[[#This Row],[STN K]])</f>
        <v>PCS</v>
      </c>
      <c r="AE2951" s="40"/>
    </row>
    <row r="2952" spans="1:31" x14ac:dyDescent="0.25">
      <c r="A2952" s="40">
        <f t="shared" si="45"/>
        <v>2951</v>
      </c>
      <c r="B2952" s="5" t="str">
        <f>LOWER(SUBSTITUTE(SUBSTITUTE(SUBSTITUTE(SUBSTITUTE(SUBSTITUTE(SUBSTITUTE(SUBSTITUTE(SUBSTITUTE(db[[#This Row],[NB BM]]," ",),".",""),"-",""),"(",""),")",""),"/",""),"""",""),"+",""))</f>
        <v>pen4wtz8401</v>
      </c>
      <c r="C2952" s="5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D2952" s="5" t="str">
        <f>LOWER(SUBSTITUTE(SUBSTITUTE(SUBSTITUTE(SUBSTITUTE(SUBSTITUTE(SUBSTITUTE(SUBSTITUTE(SUBSTITUTE(SUBSTITUTE(db[[#This Row],[NB PAJAK]]," ",""),"-",""),"(",""),")",""),".",""),",",""),"/",""),"""",""),"+",""))</f>
        <v/>
      </c>
      <c r="E295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pen4wtz8401144lsnuntana</v>
      </c>
      <c r="F295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tz8401pen4warna144lsn</v>
      </c>
      <c r="G2952" s="5" t="str">
        <f>db[[#This Row],[NB NOTA_C]]&amp;LOWER(SUBSTITUTE(SUBSTITUTE(SUBSTITUTE(SUBSTITUTE(SUBSTITUTE(SUBSTITUTE(SUBSTITUTE(SUBSTITUTE(SUBSTITUTE(db[[#This Row],[FAKTUR]]," ",),".",""),"-",""),"(",""),")",""),",",""),"/",""),"""",""),"+",""))</f>
        <v>tz8401pen4warnauntana</v>
      </c>
      <c r="H295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tz8401pen4warna144lsnuntana</v>
      </c>
      <c r="I2952" s="2" t="s">
        <v>3764</v>
      </c>
      <c r="J2952" s="2" t="s">
        <v>1742</v>
      </c>
      <c r="K2952" s="14"/>
      <c r="L2952" s="2" t="s">
        <v>1336</v>
      </c>
      <c r="M2952" s="34" t="e">
        <f>IF(db[[#This Row],[NB NOTA_C]]="","",COUNTIF([2]!B_MSK[concat],db[[#This Row],[NB NOTA_C]]))</f>
        <v>#REF!</v>
      </c>
      <c r="N2952" s="9" t="s">
        <v>1842</v>
      </c>
      <c r="O2952" s="5" t="s">
        <v>1391</v>
      </c>
      <c r="P2952" s="2" t="s">
        <v>2443</v>
      </c>
      <c r="R2952" s="2" t="str">
        <f>IF(db[[#This Row],[QTY/ CTN]]="","",SUBSTITUTE(SUBSTITUTE(SUBSTITUTE(db[[#This Row],[QTY/ CTN]]," ","_",2),"(",""),")","")&amp;"_")</f>
        <v>144 LSN_</v>
      </c>
      <c r="S2952" s="2">
        <f>IF(db[[#This Row],[H_QTY/ CTN]]="","",SEARCH("_",db[[#This Row],[H_QTY/ CTN]]))</f>
        <v>8</v>
      </c>
      <c r="T2952" s="2">
        <f>IF(db[[#This Row],[H_QTY/ CTN]]="","",LEN(db[[#This Row],[H_QTY/ CTN]]))</f>
        <v>8</v>
      </c>
      <c r="U2952" s="41" t="str">
        <f>IF(db[[#This Row],[H_QTY/ CTN]]="","",LEFT(db[[#This Row],[H_QTY/ CTN]],db[[#This Row],[H_1]]-1))</f>
        <v>144 LSN</v>
      </c>
      <c r="V2952" s="40" t="str">
        <f>IF(NOT(db[[#This Row],[H_1]]=db[[#This Row],[H_2]]),MID(db[[#This Row],[H_QTY/ CTN]],db[[#This Row],[H_1]]+1,db[[#This Row],[H_2]]-db[[#This Row],[H_1]]-1),"")</f>
        <v/>
      </c>
      <c r="W2952" s="40" t="str">
        <f>IF(db[[#This Row],[QTY/ CTN B]]="","",LEFT(db[[#This Row],[QTY/ CTN B]],SEARCH(" ",db[[#This Row],[QTY/ CTN B]],1)-1))</f>
        <v>144</v>
      </c>
      <c r="X2952" s="40" t="str">
        <f>IF(db[[#This Row],[QTY/ CTN B]]="","",RIGHT(db[[#This Row],[QTY/ CTN B]],LEN(db[[#This Row],[QTY/ CTN B]])-SEARCH(" ",db[[#This Row],[QTY/ CTN B]],1)))</f>
        <v>LSN</v>
      </c>
      <c r="Y2952" s="40">
        <f>IF(db[[#This Row],[QTY/ CTN TG]]="",IF(db[[#This Row],[STN TG]]="","",12),LEFT(db[[#This Row],[QTY/ CTN TG]],SEARCH(" ",db[[#This Row],[QTY/ CTN TG]],1)-1))</f>
        <v>12</v>
      </c>
      <c r="Z29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952" s="40" t="str">
        <f>IF(db[[#This Row],[STN K]]="","",IF(db[[#This Row],[STN TG]]="LSN",12,""))</f>
        <v/>
      </c>
      <c r="AB2952" s="40" t="str">
        <f>IF(db[[#This Row],[STN TG]]="LSN","PCS","")</f>
        <v/>
      </c>
      <c r="AC2952" s="40">
        <f>db[[#This Row],[QTY B]]*IF(db[[#This Row],[QTY TG]]="",1,db[[#This Row],[QTY TG]])*IF(db[[#This Row],[QTY K]]="",1,db[[#This Row],[QTY K]])</f>
        <v>1728</v>
      </c>
      <c r="AD2952" s="40" t="str">
        <f>IF(db[[#This Row],[STN K]]="",IF(db[[#This Row],[STN TG]]="",db[[#This Row],[STN B]],db[[#This Row],[STN TG]]),db[[#This Row],[STN K]])</f>
        <v>PCS</v>
      </c>
      <c r="AE2952" s="40"/>
    </row>
    <row r="2953" spans="1:31" ht="16.5" customHeight="1" x14ac:dyDescent="0.25">
      <c r="A2953" s="78">
        <f t="shared" si="45"/>
        <v>2952</v>
      </c>
      <c r="B2953" s="79" t="str">
        <f>LOWER(SUBSTITUTE(SUBSTITUTE(SUBSTITUTE(SUBSTITUTE(SUBSTITUTE(SUBSTITUTE(SUBSTITUTE(SUBSTITUTE(db[[#This Row],[NB BM]]," ",),".",""),"-",""),"(",""),")",""),"/",""),"""",""),"+",""))</f>
        <v>opusagi12w</v>
      </c>
      <c r="C2953" s="79" t="str">
        <f>LOWER(SUBSTITUTE(SUBSTITUTE(SUBSTITUTE(SUBSTITUTE(SUBSTITUTE(SUBSTITUTE(SUBSTITUTE(SUBSTITUTE(SUBSTITUTE(db[[#This Row],[NB NOTA]]," ",),".",""),"-",""),"(",""),")",""),",",""),"/",""),"""",""),"+",""))</f>
        <v>usagiop12w</v>
      </c>
      <c r="D2953" s="79" t="str">
        <f>LOWER(SUBSTITUTE(SUBSTITUTE(SUBSTITUTE(SUBSTITUTE(SUBSTITUTE(SUBSTITUTE(SUBSTITUTE(SUBSTITUTE(SUBSTITUTE(db[[#This Row],[NB PAJAK]]," ",""),"-",""),"(",""),")",""),".",""),",",""),"/",""),"""",""),"+",""))</f>
        <v/>
      </c>
      <c r="E2953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opusagi12w144pcsuntana</v>
      </c>
      <c r="F2953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usagiop12w144pcs</v>
      </c>
      <c r="G2953" s="79" t="str">
        <f>db[[#This Row],[NB NOTA_C]]&amp;LOWER(SUBSTITUTE(SUBSTITUTE(SUBSTITUTE(SUBSTITUTE(SUBSTITUTE(SUBSTITUTE(SUBSTITUTE(SUBSTITUTE(SUBSTITUTE(db[[#This Row],[FAKTUR]]," ",),".",""),"-",""),"(",""),")",""),",",""),"/",""),"""",""),"+",""))</f>
        <v>usagiop12wuntana</v>
      </c>
      <c r="H2953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usagiop12w144pcsuntana</v>
      </c>
      <c r="I2953" s="70" t="s">
        <v>7437</v>
      </c>
      <c r="J2953" s="70" t="s">
        <v>7429</v>
      </c>
      <c r="K2953" s="71"/>
      <c r="L2953" s="70" t="s">
        <v>1336</v>
      </c>
      <c r="M2953" s="80" t="e">
        <f>IF(db[[#This Row],[NB NOTA_C]]="","",COUNTIF([2]!B_MSK[concat],db[[#This Row],[NB NOTA_C]]))</f>
        <v>#REF!</v>
      </c>
      <c r="N2953" s="81" t="s">
        <v>1366</v>
      </c>
      <c r="O2953" s="79" t="s">
        <v>1379</v>
      </c>
      <c r="P2953" s="70" t="s">
        <v>2447</v>
      </c>
      <c r="Q2953" s="79"/>
      <c r="R2953" s="79" t="str">
        <f>IF(db[[#This Row],[QTY/ CTN]]="","",SUBSTITUTE(SUBSTITUTE(SUBSTITUTE(db[[#This Row],[QTY/ CTN]]," ","_",2),"(",""),")","")&amp;"_")</f>
        <v>144 PCS_</v>
      </c>
      <c r="S2953" s="79">
        <f>IF(db[[#This Row],[H_QTY/ CTN]]="","",SEARCH("_",db[[#This Row],[H_QTY/ CTN]]))</f>
        <v>8</v>
      </c>
      <c r="T2953" s="79">
        <f>IF(db[[#This Row],[H_QTY/ CTN]]="","",LEN(db[[#This Row],[H_QTY/ CTN]]))</f>
        <v>8</v>
      </c>
      <c r="U2953" s="78" t="str">
        <f>IF(db[[#This Row],[H_QTY/ CTN]]="","",LEFT(db[[#This Row],[H_QTY/ CTN]],db[[#This Row],[H_1]]-1))</f>
        <v>144 PCS</v>
      </c>
      <c r="V2953" s="78" t="str">
        <f>IF(NOT(db[[#This Row],[H_1]]=db[[#This Row],[H_2]]),MID(db[[#This Row],[H_QTY/ CTN]],db[[#This Row],[H_1]]+1,db[[#This Row],[H_2]]-db[[#This Row],[H_1]]-1),"")</f>
        <v/>
      </c>
      <c r="W2953" s="78" t="str">
        <f>IF(db[[#This Row],[QTY/ CTN B]]="","",LEFT(db[[#This Row],[QTY/ CTN B]],SEARCH(" ",db[[#This Row],[QTY/ CTN B]],1)-1))</f>
        <v>144</v>
      </c>
      <c r="X2953" s="78" t="str">
        <f>IF(db[[#This Row],[QTY/ CTN B]]="","",RIGHT(db[[#This Row],[QTY/ CTN B]],LEN(db[[#This Row],[QTY/ CTN B]])-SEARCH(" ",db[[#This Row],[QTY/ CTN B]],1)))</f>
        <v>PCS</v>
      </c>
      <c r="Y2953" s="78" t="str">
        <f>IF(db[[#This Row],[QTY/ CTN TG]]="",IF(db[[#This Row],[STN TG]]="","",12),LEFT(db[[#This Row],[QTY/ CTN TG]],SEARCH(" ",db[[#This Row],[QTY/ CTN TG]],1)-1))</f>
        <v/>
      </c>
      <c r="Z2953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53" s="78" t="str">
        <f>IF(db[[#This Row],[STN K]]="","",IF(db[[#This Row],[STN TG]]="LSN",12,""))</f>
        <v/>
      </c>
      <c r="AB2953" s="78" t="str">
        <f>IF(db[[#This Row],[STN TG]]="LSN","PCS","")</f>
        <v/>
      </c>
      <c r="AC2953" s="78">
        <f>db[[#This Row],[QTY B]]*IF(db[[#This Row],[QTY TG]]="",1,db[[#This Row],[QTY TG]])*IF(db[[#This Row],[QTY K]]="",1,db[[#This Row],[QTY K]])</f>
        <v>144</v>
      </c>
      <c r="AD2953" s="78" t="str">
        <f>IF(db[[#This Row],[STN K]]="",IF(db[[#This Row],[STN TG]]="",db[[#This Row],[STN B]],db[[#This Row],[STN TG]]),db[[#This Row],[STN K]])</f>
        <v>PCS</v>
      </c>
      <c r="AE2953" s="78"/>
    </row>
    <row r="2954" spans="1:31" ht="16.5" customHeight="1" x14ac:dyDescent="0.25">
      <c r="A2954" s="40">
        <f t="shared" si="45"/>
        <v>2953</v>
      </c>
      <c r="B2954" s="82" t="str">
        <f>LOWER(SUBSTITUTE(SUBSTITUTE(SUBSTITUTE(SUBSTITUTE(SUBSTITUTE(SUBSTITUTE(SUBSTITUTE(SUBSTITUTE(db[[#This Row],[NB BM]]," ",),".",""),"-",""),"(",""),")",""),"/",""),"""",""),"+",""))</f>
        <v>acrylic12wvtecma6126mlmetalik</v>
      </c>
      <c r="C2954" s="82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D2954" s="82" t="str">
        <f>LOWER(SUBSTITUTE(SUBSTITUTE(SUBSTITUTE(SUBSTITUTE(SUBSTITUTE(SUBSTITUTE(SUBSTITUTE(SUBSTITUTE(SUBSTITUTE(db[[#This Row],[NB PAJAK]]," ",""),"-",""),"(",""),")",""),".",""),",",""),"/",""),"""",""),"+",""))</f>
        <v/>
      </c>
      <c r="E2954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acrylic12wvtecma6126mlmetalik72setuntana</v>
      </c>
      <c r="F2954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vtecacrylicmetallicma6126ml12w72set</v>
      </c>
      <c r="G2954" s="82" t="str">
        <f>db[[#This Row],[NB NOTA_C]]&amp;LOWER(SUBSTITUTE(SUBSTITUTE(SUBSTITUTE(SUBSTITUTE(SUBSTITUTE(SUBSTITUTE(SUBSTITUTE(SUBSTITUTE(SUBSTITUTE(db[[#This Row],[FAKTUR]]," ",),".",""),"-",""),"(",""),")",""),",",""),"/",""),"""",""),"+",""))</f>
        <v>vtecacrylicmetallicma6126ml12wuntana</v>
      </c>
      <c r="H2954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vtecacrylicmetallicma6126ml12w72setuntana</v>
      </c>
      <c r="I2954" s="7" t="s">
        <v>3414</v>
      </c>
      <c r="J2954" s="7" t="s">
        <v>3411</v>
      </c>
      <c r="K2954" s="15"/>
      <c r="L2954" s="2" t="s">
        <v>1336</v>
      </c>
      <c r="M2954" s="83" t="e">
        <f>IF(db[[#This Row],[NB NOTA_C]]="","",COUNTIF([2]!B_MSK[concat],db[[#This Row],[NB NOTA_C]]))</f>
        <v>#REF!</v>
      </c>
      <c r="N2954" s="84" t="s">
        <v>2921</v>
      </c>
      <c r="O2954" s="82" t="s">
        <v>1377</v>
      </c>
      <c r="P2954" s="7" t="s">
        <v>2417</v>
      </c>
      <c r="Q2954" s="82"/>
      <c r="R2954" s="82" t="str">
        <f>IF(db[[#This Row],[QTY/ CTN]]="","",SUBSTITUTE(SUBSTITUTE(SUBSTITUTE(db[[#This Row],[QTY/ CTN]]," ","_",2),"(",""),")","")&amp;"_")</f>
        <v>72 SET_</v>
      </c>
      <c r="S2954" s="82">
        <f>IF(db[[#This Row],[H_QTY/ CTN]]="","",SEARCH("_",db[[#This Row],[H_QTY/ CTN]]))</f>
        <v>7</v>
      </c>
      <c r="T2954" s="82">
        <f>IF(db[[#This Row],[H_QTY/ CTN]]="","",LEN(db[[#This Row],[H_QTY/ CTN]]))</f>
        <v>7</v>
      </c>
      <c r="U2954" s="85" t="str">
        <f>IF(db[[#This Row],[H_QTY/ CTN]]="","",LEFT(db[[#This Row],[H_QTY/ CTN]],db[[#This Row],[H_1]]-1))</f>
        <v>72 SET</v>
      </c>
      <c r="V2954" s="85" t="str">
        <f>IF(NOT(db[[#This Row],[H_1]]=db[[#This Row],[H_2]]),MID(db[[#This Row],[H_QTY/ CTN]],db[[#This Row],[H_1]]+1,db[[#This Row],[H_2]]-db[[#This Row],[H_1]]-1),"")</f>
        <v/>
      </c>
      <c r="W2954" s="40" t="str">
        <f>IF(db[[#This Row],[QTY/ CTN B]]="","",LEFT(db[[#This Row],[QTY/ CTN B]],SEARCH(" ",db[[#This Row],[QTY/ CTN B]],1)-1))</f>
        <v>72</v>
      </c>
      <c r="X2954" s="40" t="str">
        <f>IF(db[[#This Row],[QTY/ CTN B]]="","",RIGHT(db[[#This Row],[QTY/ CTN B]],LEN(db[[#This Row],[QTY/ CTN B]])-SEARCH(" ",db[[#This Row],[QTY/ CTN B]],1)))</f>
        <v>SET</v>
      </c>
      <c r="Y2954" s="40" t="str">
        <f>IF(db[[#This Row],[QTY/ CTN TG]]="",IF(db[[#This Row],[STN TG]]="","",12),LEFT(db[[#This Row],[QTY/ CTN TG]],SEARCH(" ",db[[#This Row],[QTY/ CTN TG]],1)-1))</f>
        <v/>
      </c>
      <c r="Z29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54" s="40" t="str">
        <f>IF(db[[#This Row],[STN K]]="","",IF(db[[#This Row],[STN TG]]="LSN",12,""))</f>
        <v/>
      </c>
      <c r="AB2954" s="40" t="str">
        <f>IF(db[[#This Row],[STN TG]]="LSN","PCS","")</f>
        <v/>
      </c>
      <c r="AC2954" s="40">
        <f>db[[#This Row],[QTY B]]*IF(db[[#This Row],[QTY TG]]="",1,db[[#This Row],[QTY TG]])*IF(db[[#This Row],[QTY K]]="",1,db[[#This Row],[QTY K]])</f>
        <v>72</v>
      </c>
      <c r="AD2954" s="40" t="str">
        <f>IF(db[[#This Row],[STN K]]="",IF(db[[#This Row],[STN TG]]="",db[[#This Row],[STN B]],db[[#This Row],[STN TG]]),db[[#This Row],[STN K]])</f>
        <v>SET</v>
      </c>
      <c r="AE2954" s="40"/>
    </row>
    <row r="2955" spans="1:31" x14ac:dyDescent="0.25">
      <c r="A2955" s="40">
        <f t="shared" si="45"/>
        <v>2954</v>
      </c>
      <c r="B2955" s="82" t="str">
        <f>LOWER(SUBSTITUTE(SUBSTITUTE(SUBSTITUTE(SUBSTITUTE(SUBSTITUTE(SUBSTITUTE(SUBSTITUTE(SUBSTITUTE(db[[#This Row],[NB BM]]," ",),".",""),"-",""),"(",""),")",""),"/",""),"""",""),"+",""))</f>
        <v>acrylic12wvtecna6126mlneon</v>
      </c>
      <c r="C2955" s="82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D2955" s="82" t="str">
        <f>LOWER(SUBSTITUTE(SUBSTITUTE(SUBSTITUTE(SUBSTITUTE(SUBSTITUTE(SUBSTITUTE(SUBSTITUTE(SUBSTITUTE(SUBSTITUTE(db[[#This Row],[NB PAJAK]]," ",""),"-",""),"(",""),")",""),".",""),",",""),"/",""),"""",""),"+",""))</f>
        <v/>
      </c>
      <c r="E2955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acrylic12wvtecna6126mlneon72setuntana</v>
      </c>
      <c r="F2955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vtecacrylicneonna6126ml12w72set</v>
      </c>
      <c r="G2955" s="82" t="str">
        <f>db[[#This Row],[NB NOTA_C]]&amp;LOWER(SUBSTITUTE(SUBSTITUTE(SUBSTITUTE(SUBSTITUTE(SUBSTITUTE(SUBSTITUTE(SUBSTITUTE(SUBSTITUTE(SUBSTITUTE(db[[#This Row],[FAKTUR]]," ",),".",""),"-",""),"(",""),")",""),",",""),"/",""),"""",""),"+",""))</f>
        <v>vtecacrylicneonna6126ml12wuntana</v>
      </c>
      <c r="H2955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vtecacrylicneonna6126ml12w72setuntana</v>
      </c>
      <c r="I2955" s="7" t="s">
        <v>3415</v>
      </c>
      <c r="J2955" s="7" t="s">
        <v>3412</v>
      </c>
      <c r="K2955" s="15"/>
      <c r="L2955" s="2" t="s">
        <v>1336</v>
      </c>
      <c r="M2955" s="83" t="e">
        <f>IF(db[[#This Row],[NB NOTA_C]]="","",COUNTIF([2]!B_MSK[concat],db[[#This Row],[NB NOTA_C]]))</f>
        <v>#REF!</v>
      </c>
      <c r="N2955" s="84" t="s">
        <v>2921</v>
      </c>
      <c r="O2955" s="82" t="s">
        <v>1377</v>
      </c>
      <c r="P2955" s="7" t="s">
        <v>2417</v>
      </c>
      <c r="Q2955" s="82"/>
      <c r="R2955" s="82" t="str">
        <f>IF(db[[#This Row],[QTY/ CTN]]="","",SUBSTITUTE(SUBSTITUTE(SUBSTITUTE(db[[#This Row],[QTY/ CTN]]," ","_",2),"(",""),")","")&amp;"_")</f>
        <v>72 SET_</v>
      </c>
      <c r="S2955" s="82">
        <f>IF(db[[#This Row],[H_QTY/ CTN]]="","",SEARCH("_",db[[#This Row],[H_QTY/ CTN]]))</f>
        <v>7</v>
      </c>
      <c r="T2955" s="82">
        <f>IF(db[[#This Row],[H_QTY/ CTN]]="","",LEN(db[[#This Row],[H_QTY/ CTN]]))</f>
        <v>7</v>
      </c>
      <c r="U2955" s="85" t="str">
        <f>IF(db[[#This Row],[H_QTY/ CTN]]="","",LEFT(db[[#This Row],[H_QTY/ CTN]],db[[#This Row],[H_1]]-1))</f>
        <v>72 SET</v>
      </c>
      <c r="V2955" s="85" t="str">
        <f>IF(NOT(db[[#This Row],[H_1]]=db[[#This Row],[H_2]]),MID(db[[#This Row],[H_QTY/ CTN]],db[[#This Row],[H_1]]+1,db[[#This Row],[H_2]]-db[[#This Row],[H_1]]-1),"")</f>
        <v/>
      </c>
      <c r="W2955" s="40" t="str">
        <f>IF(db[[#This Row],[QTY/ CTN B]]="","",LEFT(db[[#This Row],[QTY/ CTN B]],SEARCH(" ",db[[#This Row],[QTY/ CTN B]],1)-1))</f>
        <v>72</v>
      </c>
      <c r="X2955" s="40" t="str">
        <f>IF(db[[#This Row],[QTY/ CTN B]]="","",RIGHT(db[[#This Row],[QTY/ CTN B]],LEN(db[[#This Row],[QTY/ CTN B]])-SEARCH(" ",db[[#This Row],[QTY/ CTN B]],1)))</f>
        <v>SET</v>
      </c>
      <c r="Y2955" s="40" t="str">
        <f>IF(db[[#This Row],[QTY/ CTN TG]]="",IF(db[[#This Row],[STN TG]]="","",12),LEFT(db[[#This Row],[QTY/ CTN TG]],SEARCH(" ",db[[#This Row],[QTY/ CTN TG]],1)-1))</f>
        <v/>
      </c>
      <c r="Z29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55" s="40" t="str">
        <f>IF(db[[#This Row],[STN K]]="","",IF(db[[#This Row],[STN TG]]="LSN",12,""))</f>
        <v/>
      </c>
      <c r="AB2955" s="40" t="str">
        <f>IF(db[[#This Row],[STN TG]]="LSN","PCS","")</f>
        <v/>
      </c>
      <c r="AC2955" s="40">
        <f>db[[#This Row],[QTY B]]*IF(db[[#This Row],[QTY TG]]="",1,db[[#This Row],[QTY TG]])*IF(db[[#This Row],[QTY K]]="",1,db[[#This Row],[QTY K]])</f>
        <v>72</v>
      </c>
      <c r="AD2955" s="40" t="str">
        <f>IF(db[[#This Row],[STN K]]="",IF(db[[#This Row],[STN TG]]="",db[[#This Row],[STN B]],db[[#This Row],[STN TG]]),db[[#This Row],[STN K]])</f>
        <v>SET</v>
      </c>
      <c r="AE2955" s="40"/>
    </row>
    <row r="2956" spans="1:31" x14ac:dyDescent="0.25">
      <c r="A2956" s="40">
        <f t="shared" si="45"/>
        <v>2955</v>
      </c>
      <c r="B2956" s="82" t="str">
        <f>LOWER(SUBSTITUTE(SUBSTITUTE(SUBSTITUTE(SUBSTITUTE(SUBSTITUTE(SUBSTITUTE(SUBSTITUTE(SUBSTITUTE(db[[#This Row],[NB BM]]," ",),".",""),"-",""),"(",""),")",""),"/",""),"""",""),"+",""))</f>
        <v>acrylic12wvtecpa6126mlpastel</v>
      </c>
      <c r="C2956" s="82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D2956" s="82" t="str">
        <f>LOWER(SUBSTITUTE(SUBSTITUTE(SUBSTITUTE(SUBSTITUTE(SUBSTITUTE(SUBSTITUTE(SUBSTITUTE(SUBSTITUTE(SUBSTITUTE(db[[#This Row],[NB PAJAK]]," ",""),"-",""),"(",""),")",""),".",""),",",""),"/",""),"""",""),"+",""))</f>
        <v/>
      </c>
      <c r="E2956" s="8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acrylic12wvtecpa6126mlpastel72setuntana</v>
      </c>
      <c r="F2956" s="82" t="str">
        <f>db[[#This Row],[NB NOTA_C]]&amp;LOWER(SUBSTITUTE(SUBSTITUTE(SUBSTITUTE(SUBSTITUTE(SUBSTITUTE(SUBSTITUTE(SUBSTITUTE(SUBSTITUTE(SUBSTITUTE(db[[#This Row],[QTY/ CTN]]," ",),".",""),"-",""),"(",""),")",""),",",""),"/",""),"""",""),"+",""))</f>
        <v>vtecacrylicpastelpa6126ml12w72set</v>
      </c>
      <c r="G2956" s="82" t="str">
        <f>db[[#This Row],[NB NOTA_C]]&amp;LOWER(SUBSTITUTE(SUBSTITUTE(SUBSTITUTE(SUBSTITUTE(SUBSTITUTE(SUBSTITUTE(SUBSTITUTE(SUBSTITUTE(SUBSTITUTE(db[[#This Row],[FAKTUR]]," ",),".",""),"-",""),"(",""),")",""),",",""),"/",""),"""",""),"+",""))</f>
        <v>vtecacrylicpastelpa6126ml12wuntana</v>
      </c>
      <c r="H2956" s="8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vtecacrylicpastelpa6126ml12w72setuntana</v>
      </c>
      <c r="I2956" s="7" t="s">
        <v>3413</v>
      </c>
      <c r="J2956" s="7" t="s">
        <v>3410</v>
      </c>
      <c r="K2956" s="15"/>
      <c r="L2956" s="2" t="s">
        <v>1336</v>
      </c>
      <c r="M2956" s="83" t="e">
        <f>IF(db[[#This Row],[NB NOTA_C]]="","",COUNTIF([2]!B_MSK[concat],db[[#This Row],[NB NOTA_C]]))</f>
        <v>#REF!</v>
      </c>
      <c r="N2956" s="84" t="s">
        <v>2921</v>
      </c>
      <c r="O2956" s="82" t="s">
        <v>1377</v>
      </c>
      <c r="P2956" s="7" t="s">
        <v>2417</v>
      </c>
      <c r="Q2956" s="82"/>
      <c r="R2956" s="82" t="str">
        <f>IF(db[[#This Row],[QTY/ CTN]]="","",SUBSTITUTE(SUBSTITUTE(SUBSTITUTE(db[[#This Row],[QTY/ CTN]]," ","_",2),"(",""),")","")&amp;"_")</f>
        <v>72 SET_</v>
      </c>
      <c r="S2956" s="82">
        <f>IF(db[[#This Row],[H_QTY/ CTN]]="","",SEARCH("_",db[[#This Row],[H_QTY/ CTN]]))</f>
        <v>7</v>
      </c>
      <c r="T2956" s="82">
        <f>IF(db[[#This Row],[H_QTY/ CTN]]="","",LEN(db[[#This Row],[H_QTY/ CTN]]))</f>
        <v>7</v>
      </c>
      <c r="U2956" s="85" t="str">
        <f>IF(db[[#This Row],[H_QTY/ CTN]]="","",LEFT(db[[#This Row],[H_QTY/ CTN]],db[[#This Row],[H_1]]-1))</f>
        <v>72 SET</v>
      </c>
      <c r="V2956" s="85" t="str">
        <f>IF(NOT(db[[#This Row],[H_1]]=db[[#This Row],[H_2]]),MID(db[[#This Row],[H_QTY/ CTN]],db[[#This Row],[H_1]]+1,db[[#This Row],[H_2]]-db[[#This Row],[H_1]]-1),"")</f>
        <v/>
      </c>
      <c r="W2956" s="40" t="str">
        <f>IF(db[[#This Row],[QTY/ CTN B]]="","",LEFT(db[[#This Row],[QTY/ CTN B]],SEARCH(" ",db[[#This Row],[QTY/ CTN B]],1)-1))</f>
        <v>72</v>
      </c>
      <c r="X2956" s="40" t="str">
        <f>IF(db[[#This Row],[QTY/ CTN B]]="","",RIGHT(db[[#This Row],[QTY/ CTN B]],LEN(db[[#This Row],[QTY/ CTN B]])-SEARCH(" ",db[[#This Row],[QTY/ CTN B]],1)))</f>
        <v>SET</v>
      </c>
      <c r="Y2956" s="40" t="str">
        <f>IF(db[[#This Row],[QTY/ CTN TG]]="",IF(db[[#This Row],[STN TG]]="","",12),LEFT(db[[#This Row],[QTY/ CTN TG]],SEARCH(" ",db[[#This Row],[QTY/ CTN TG]],1)-1))</f>
        <v/>
      </c>
      <c r="Z29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56" s="40" t="str">
        <f>IF(db[[#This Row],[STN K]]="","",IF(db[[#This Row],[STN TG]]="LSN",12,""))</f>
        <v/>
      </c>
      <c r="AB2956" s="40" t="str">
        <f>IF(db[[#This Row],[STN TG]]="LSN","PCS","")</f>
        <v/>
      </c>
      <c r="AC2956" s="40">
        <f>db[[#This Row],[QTY B]]*IF(db[[#This Row],[QTY TG]]="",1,db[[#This Row],[QTY TG]])*IF(db[[#This Row],[QTY K]]="",1,db[[#This Row],[QTY K]])</f>
        <v>72</v>
      </c>
      <c r="AD2956" s="40" t="str">
        <f>IF(db[[#This Row],[STN K]]="",IF(db[[#This Row],[STN TG]]="",db[[#This Row],[STN B]],db[[#This Row],[STN TG]]),db[[#This Row],[STN K]])</f>
        <v>SET</v>
      </c>
      <c r="AE2956" s="40"/>
    </row>
    <row r="2957" spans="1:31" x14ac:dyDescent="0.25">
      <c r="A2957" s="40">
        <f t="shared" si="45"/>
        <v>2956</v>
      </c>
      <c r="B2957" s="5" t="str">
        <f>LOWER(SUBSTITUTE(SUBSTITUTE(SUBSTITUTE(SUBSTITUTE(SUBSTITUTE(SUBSTITUTE(SUBSTITUTE(SUBSTITUTE(db[[#This Row],[NB BM]]," ",),".",""),"-",""),"(",""),")",""),"/",""),"""",""),"+",""))</f>
        <v>acrylic12wvtecvt6126ml</v>
      </c>
      <c r="C2957" s="5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D2957" s="5" t="str">
        <f>LOWER(SUBSTITUTE(SUBSTITUTE(SUBSTITUTE(SUBSTITUTE(SUBSTITUTE(SUBSTITUTE(SUBSTITUTE(SUBSTITUTE(SUBSTITUTE(db[[#This Row],[NB PAJAK]]," ",""),"-",""),"(",""),")",""),".",""),",",""),"/",""),"""",""),"+",""))</f>
        <v/>
      </c>
      <c r="E295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acrylic12wvtecvt6126ml72setuntana</v>
      </c>
      <c r="F295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vtecacrylicvt6126ml12clr72set</v>
      </c>
      <c r="G2957" s="5" t="str">
        <f>db[[#This Row],[NB NOTA_C]]&amp;LOWER(SUBSTITUTE(SUBSTITUTE(SUBSTITUTE(SUBSTITUTE(SUBSTITUTE(SUBSTITUTE(SUBSTITUTE(SUBSTITUTE(SUBSTITUTE(db[[#This Row],[FAKTUR]]," ",),".",""),"-",""),"(",""),")",""),",",""),"/",""),"""",""),"+",""))</f>
        <v>vtecacrylicvt6126ml12clruntana</v>
      </c>
      <c r="H295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vtecacrylicvt6126ml12clr72setuntana</v>
      </c>
      <c r="I2957" s="2" t="s">
        <v>785</v>
      </c>
      <c r="J2957" s="2" t="s">
        <v>998</v>
      </c>
      <c r="K2957" s="14"/>
      <c r="L2957" s="2" t="s">
        <v>1336</v>
      </c>
      <c r="M2957" s="34" t="e">
        <f>IF(db[[#This Row],[NB NOTA_C]]="","",COUNTIF([2]!B_MSK[concat],db[[#This Row],[NB NOTA_C]]))</f>
        <v>#REF!</v>
      </c>
      <c r="N2957" s="14" t="s">
        <v>1341</v>
      </c>
      <c r="O2957" s="2" t="s">
        <v>1377</v>
      </c>
      <c r="P2957" s="2" t="s">
        <v>2417</v>
      </c>
      <c r="R2957" s="2" t="str">
        <f>IF(db[[#This Row],[QTY/ CTN]]="","",SUBSTITUTE(SUBSTITUTE(SUBSTITUTE(db[[#This Row],[QTY/ CTN]]," ","_",2),"(",""),")","")&amp;"_")</f>
        <v>72 SET_</v>
      </c>
      <c r="S2957" s="2">
        <f>IF(db[[#This Row],[H_QTY/ CTN]]="","",SEARCH("_",db[[#This Row],[H_QTY/ CTN]]))</f>
        <v>7</v>
      </c>
      <c r="T2957" s="2">
        <f>IF(db[[#This Row],[H_QTY/ CTN]]="","",LEN(db[[#This Row],[H_QTY/ CTN]]))</f>
        <v>7</v>
      </c>
      <c r="U2957" s="41" t="str">
        <f>IF(db[[#This Row],[H_QTY/ CTN]]="","",LEFT(db[[#This Row],[H_QTY/ CTN]],db[[#This Row],[H_1]]-1))</f>
        <v>72 SET</v>
      </c>
      <c r="V2957" s="40" t="str">
        <f>IF(NOT(db[[#This Row],[H_1]]=db[[#This Row],[H_2]]),MID(db[[#This Row],[H_QTY/ CTN]],db[[#This Row],[H_1]]+1,db[[#This Row],[H_2]]-db[[#This Row],[H_1]]-1),"")</f>
        <v/>
      </c>
      <c r="W2957" s="40" t="str">
        <f>IF(db[[#This Row],[QTY/ CTN B]]="","",LEFT(db[[#This Row],[QTY/ CTN B]],SEARCH(" ",db[[#This Row],[QTY/ CTN B]],1)-1))</f>
        <v>72</v>
      </c>
      <c r="X2957" s="40" t="str">
        <f>IF(db[[#This Row],[QTY/ CTN B]]="","",RIGHT(db[[#This Row],[QTY/ CTN B]],LEN(db[[#This Row],[QTY/ CTN B]])-SEARCH(" ",db[[#This Row],[QTY/ CTN B]],1)))</f>
        <v>SET</v>
      </c>
      <c r="Y2957" s="40" t="str">
        <f>IF(db[[#This Row],[QTY/ CTN TG]]="",IF(db[[#This Row],[STN TG]]="","",12),LEFT(db[[#This Row],[QTY/ CTN TG]],SEARCH(" ",db[[#This Row],[QTY/ CTN TG]],1)-1))</f>
        <v/>
      </c>
      <c r="Z29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57" s="40" t="str">
        <f>IF(db[[#This Row],[STN K]]="","",IF(db[[#This Row],[STN TG]]="LSN",12,""))</f>
        <v/>
      </c>
      <c r="AB2957" s="40" t="str">
        <f>IF(db[[#This Row],[STN TG]]="LSN","PCS","")</f>
        <v/>
      </c>
      <c r="AC2957" s="40">
        <f>db[[#This Row],[QTY B]]*IF(db[[#This Row],[QTY TG]]="",1,db[[#This Row],[QTY TG]])*IF(db[[#This Row],[QTY K]]="",1,db[[#This Row],[QTY K]])</f>
        <v>72</v>
      </c>
      <c r="AD2957" s="40" t="str">
        <f>IF(db[[#This Row],[STN K]]="",IF(db[[#This Row],[STN TG]]="",db[[#This Row],[STN B]],db[[#This Row],[STN TG]]),db[[#This Row],[STN K]])</f>
        <v>SET</v>
      </c>
      <c r="AE2957" s="40"/>
    </row>
    <row r="2958" spans="1:31" x14ac:dyDescent="0.25">
      <c r="A2958" s="40">
        <f t="shared" si="45"/>
        <v>2957</v>
      </c>
      <c r="B2958" s="5" t="str">
        <f>LOWER(SUBSTITUTE(SUBSTITUTE(SUBSTITUTE(SUBSTITUTE(SUBSTITUTE(SUBSTITUTE(SUBSTITUTE(SUBSTITUTE(db[[#This Row],[NB BM]]," ",),".",""),"-",""),"(",""),")",""),"/",""),"""",""),"+",""))</f>
        <v>expandingfilevtecvtef4511b5</v>
      </c>
      <c r="C2958" s="5" t="str">
        <f>LOWER(SUBSTITUTE(SUBSTITUTE(SUBSTITUTE(SUBSTITUTE(SUBSTITUTE(SUBSTITUTE(SUBSTITUTE(SUBSTITUTE(SUBSTITUTE(db[[#This Row],[NB NOTA]]," ",),".",""),"-",""),"(",""),")",""),",",""),"/",""),"""",""),"+",""))</f>
        <v>vtecexpandingfilevtef4511b5</v>
      </c>
      <c r="D2958" s="5" t="str">
        <f>LOWER(SUBSTITUTE(SUBSTITUTE(SUBSTITUTE(SUBSTITUTE(SUBSTITUTE(SUBSTITUTE(SUBSTITUTE(SUBSTITUTE(SUBSTITUTE(db[[#This Row],[NB PAJAK]]," ",""),"-",""),"(",""),")",""),".",""),",",""),"/",""),"""",""),"+",""))</f>
        <v/>
      </c>
      <c r="E295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expandingfilevtecvtef4511b572pcsuntana</v>
      </c>
      <c r="F295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vtecexpandingfilevtef4511b572pcs</v>
      </c>
      <c r="G2958" s="5" t="str">
        <f>db[[#This Row],[NB NOTA_C]]&amp;LOWER(SUBSTITUTE(SUBSTITUTE(SUBSTITUTE(SUBSTITUTE(SUBSTITUTE(SUBSTITUTE(SUBSTITUTE(SUBSTITUTE(SUBSTITUTE(db[[#This Row],[FAKTUR]]," ",),".",""),"-",""),"(",""),")",""),",",""),"/",""),"""",""),"+",""))</f>
        <v>vtecexpandingfilevtef4511b5untana</v>
      </c>
      <c r="H295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vtecexpandingfilevtef4511b572pcsuntana</v>
      </c>
      <c r="I2958" s="2" t="s">
        <v>7362</v>
      </c>
      <c r="J2958" s="2" t="s">
        <v>7355</v>
      </c>
      <c r="K2958" s="14"/>
      <c r="L2958" s="2" t="s">
        <v>1336</v>
      </c>
      <c r="M2958" s="33" t="e">
        <f>IF(db[[#This Row],[NB NOTA_C]]="","",COUNTIF([2]!B_MSK[concat],db[[#This Row],[NB NOTA_C]]))</f>
        <v>#REF!</v>
      </c>
      <c r="N2958" s="9" t="s">
        <v>2921</v>
      </c>
      <c r="O2958" s="5" t="s">
        <v>1390</v>
      </c>
      <c r="P2958" s="2" t="s">
        <v>2423</v>
      </c>
      <c r="Q2958" s="5"/>
      <c r="R2958" s="5" t="str">
        <f>IF(db[[#This Row],[QTY/ CTN]]="","",SUBSTITUTE(SUBSTITUTE(SUBSTITUTE(db[[#This Row],[QTY/ CTN]]," ","_",2),"(",""),")","")&amp;"_")</f>
        <v>72 PCS_</v>
      </c>
      <c r="S2958" s="5">
        <f>IF(db[[#This Row],[H_QTY/ CTN]]="","",SEARCH("_",db[[#This Row],[H_QTY/ CTN]]))</f>
        <v>7</v>
      </c>
      <c r="T2958" s="5">
        <f>IF(db[[#This Row],[H_QTY/ CTN]]="","",LEN(db[[#This Row],[H_QTY/ CTN]]))</f>
        <v>7</v>
      </c>
      <c r="U2958" s="40" t="str">
        <f>IF(db[[#This Row],[H_QTY/ CTN]]="","",LEFT(db[[#This Row],[H_QTY/ CTN]],db[[#This Row],[H_1]]-1))</f>
        <v>72 PCS</v>
      </c>
      <c r="V2958" s="40" t="str">
        <f>IF(NOT(db[[#This Row],[H_1]]=db[[#This Row],[H_2]]),MID(db[[#This Row],[H_QTY/ CTN]],db[[#This Row],[H_1]]+1,db[[#This Row],[H_2]]-db[[#This Row],[H_1]]-1),"")</f>
        <v/>
      </c>
      <c r="W2958" s="40" t="str">
        <f>IF(db[[#This Row],[QTY/ CTN B]]="","",LEFT(db[[#This Row],[QTY/ CTN B]],SEARCH(" ",db[[#This Row],[QTY/ CTN B]],1)-1))</f>
        <v>72</v>
      </c>
      <c r="X2958" s="40" t="str">
        <f>IF(db[[#This Row],[QTY/ CTN B]]="","",RIGHT(db[[#This Row],[QTY/ CTN B]],LEN(db[[#This Row],[QTY/ CTN B]])-SEARCH(" ",db[[#This Row],[QTY/ CTN B]],1)))</f>
        <v>PCS</v>
      </c>
      <c r="Y2958" s="40" t="str">
        <f>IF(db[[#This Row],[QTY/ CTN TG]]="",IF(db[[#This Row],[STN TG]]="","",12),LEFT(db[[#This Row],[QTY/ CTN TG]],SEARCH(" ",db[[#This Row],[QTY/ CTN TG]],1)-1))</f>
        <v/>
      </c>
      <c r="Z29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58" s="40" t="str">
        <f>IF(db[[#This Row],[STN K]]="","",IF(db[[#This Row],[STN TG]]="LSN",12,""))</f>
        <v/>
      </c>
      <c r="AB2958" s="40" t="str">
        <f>IF(db[[#This Row],[STN TG]]="LSN","PCS","")</f>
        <v/>
      </c>
      <c r="AC2958" s="40">
        <f>db[[#This Row],[QTY B]]*IF(db[[#This Row],[QTY TG]]="",1,db[[#This Row],[QTY TG]])*IF(db[[#This Row],[QTY K]]="",1,db[[#This Row],[QTY K]])</f>
        <v>72</v>
      </c>
      <c r="AD2958" s="40" t="str">
        <f>IF(db[[#This Row],[STN K]]="",IF(db[[#This Row],[STN TG]]="",db[[#This Row],[STN B]],db[[#This Row],[STN TG]]),db[[#This Row],[STN K]])</f>
        <v>PCS</v>
      </c>
      <c r="AE2958" s="40"/>
    </row>
    <row r="2959" spans="1:31" x14ac:dyDescent="0.25">
      <c r="A2959" s="40">
        <f t="shared" si="45"/>
        <v>2958</v>
      </c>
      <c r="B2959" s="5" t="str">
        <f>LOWER(SUBSTITUTE(SUBSTITUTE(SUBSTITUTE(SUBSTITUTE(SUBSTITUTE(SUBSTITUTE(SUBSTITUTE(SUBSTITUTE(db[[#This Row],[NB BM]]," ",),".",""),"-",""),"(",""),")",""),"/",""),"""",""),"+",""))</f>
        <v>expandingfilevtecvtef4512b5</v>
      </c>
      <c r="C2959" s="5" t="str">
        <f>LOWER(SUBSTITUTE(SUBSTITUTE(SUBSTITUTE(SUBSTITUTE(SUBSTITUTE(SUBSTITUTE(SUBSTITUTE(SUBSTITUTE(SUBSTITUTE(db[[#This Row],[NB NOTA]]," ",),".",""),"-",""),"(",""),")",""),",",""),"/",""),"""",""),"+",""))</f>
        <v>vtecexpandingfilevtef4512b5</v>
      </c>
      <c r="D2959" s="5" t="str">
        <f>LOWER(SUBSTITUTE(SUBSTITUTE(SUBSTITUTE(SUBSTITUTE(SUBSTITUTE(SUBSTITUTE(SUBSTITUTE(SUBSTITUTE(SUBSTITUTE(db[[#This Row],[NB PAJAK]]," ",""),"-",""),"(",""),")",""),".",""),",",""),"/",""),"""",""),"+",""))</f>
        <v/>
      </c>
      <c r="E295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expandingfilevtecvtef4512b572pcsuntana</v>
      </c>
      <c r="F295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vtecexpandingfilevtef4512b572pcs</v>
      </c>
      <c r="G2959" s="5" t="str">
        <f>db[[#This Row],[NB NOTA_C]]&amp;LOWER(SUBSTITUTE(SUBSTITUTE(SUBSTITUTE(SUBSTITUTE(SUBSTITUTE(SUBSTITUTE(SUBSTITUTE(SUBSTITUTE(SUBSTITUTE(db[[#This Row],[FAKTUR]]," ",),".",""),"-",""),"(",""),")",""),",",""),"/",""),"""",""),"+",""))</f>
        <v>vtecexpandingfilevtef4512b5untana</v>
      </c>
      <c r="H295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vtecexpandingfilevtef4512b572pcsuntana</v>
      </c>
      <c r="I2959" s="2" t="s">
        <v>7361</v>
      </c>
      <c r="J2959" s="2" t="s">
        <v>7354</v>
      </c>
      <c r="K2959" s="14"/>
      <c r="L2959" s="2" t="s">
        <v>1336</v>
      </c>
      <c r="M2959" s="33" t="e">
        <f>IF(db[[#This Row],[NB NOTA_C]]="","",COUNTIF([2]!B_MSK[concat],db[[#This Row],[NB NOTA_C]]))</f>
        <v>#REF!</v>
      </c>
      <c r="N2959" s="9" t="s">
        <v>2921</v>
      </c>
      <c r="O2959" s="5" t="s">
        <v>1390</v>
      </c>
      <c r="P2959" s="2" t="s">
        <v>2423</v>
      </c>
      <c r="Q2959" s="5"/>
      <c r="R2959" s="5" t="str">
        <f>IF(db[[#This Row],[QTY/ CTN]]="","",SUBSTITUTE(SUBSTITUTE(SUBSTITUTE(db[[#This Row],[QTY/ CTN]]," ","_",2),"(",""),")","")&amp;"_")</f>
        <v>72 PCS_</v>
      </c>
      <c r="S2959" s="5">
        <f>IF(db[[#This Row],[H_QTY/ CTN]]="","",SEARCH("_",db[[#This Row],[H_QTY/ CTN]]))</f>
        <v>7</v>
      </c>
      <c r="T2959" s="5">
        <f>IF(db[[#This Row],[H_QTY/ CTN]]="","",LEN(db[[#This Row],[H_QTY/ CTN]]))</f>
        <v>7</v>
      </c>
      <c r="U2959" s="40" t="str">
        <f>IF(db[[#This Row],[H_QTY/ CTN]]="","",LEFT(db[[#This Row],[H_QTY/ CTN]],db[[#This Row],[H_1]]-1))</f>
        <v>72 PCS</v>
      </c>
      <c r="V2959" s="40" t="str">
        <f>IF(NOT(db[[#This Row],[H_1]]=db[[#This Row],[H_2]]),MID(db[[#This Row],[H_QTY/ CTN]],db[[#This Row],[H_1]]+1,db[[#This Row],[H_2]]-db[[#This Row],[H_1]]-1),"")</f>
        <v/>
      </c>
      <c r="W2959" s="40" t="str">
        <f>IF(db[[#This Row],[QTY/ CTN B]]="","",LEFT(db[[#This Row],[QTY/ CTN B]],SEARCH(" ",db[[#This Row],[QTY/ CTN B]],1)-1))</f>
        <v>72</v>
      </c>
      <c r="X2959" s="40" t="str">
        <f>IF(db[[#This Row],[QTY/ CTN B]]="","",RIGHT(db[[#This Row],[QTY/ CTN B]],LEN(db[[#This Row],[QTY/ CTN B]])-SEARCH(" ",db[[#This Row],[QTY/ CTN B]],1)))</f>
        <v>PCS</v>
      </c>
      <c r="Y2959" s="40" t="str">
        <f>IF(db[[#This Row],[QTY/ CTN TG]]="",IF(db[[#This Row],[STN TG]]="","",12),LEFT(db[[#This Row],[QTY/ CTN TG]],SEARCH(" ",db[[#This Row],[QTY/ CTN TG]],1)-1))</f>
        <v/>
      </c>
      <c r="Z29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59" s="40" t="str">
        <f>IF(db[[#This Row],[STN K]]="","",IF(db[[#This Row],[STN TG]]="LSN",12,""))</f>
        <v/>
      </c>
      <c r="AB2959" s="40" t="str">
        <f>IF(db[[#This Row],[STN TG]]="LSN","PCS","")</f>
        <v/>
      </c>
      <c r="AC2959" s="40">
        <f>db[[#This Row],[QTY B]]*IF(db[[#This Row],[QTY TG]]="",1,db[[#This Row],[QTY TG]])*IF(db[[#This Row],[QTY K]]="",1,db[[#This Row],[QTY K]])</f>
        <v>72</v>
      </c>
      <c r="AD2959" s="40" t="str">
        <f>IF(db[[#This Row],[STN K]]="",IF(db[[#This Row],[STN TG]]="",db[[#This Row],[STN B]],db[[#This Row],[STN TG]]),db[[#This Row],[STN K]])</f>
        <v>PCS</v>
      </c>
      <c r="AE2959" s="40"/>
    </row>
    <row r="2960" spans="1:31" x14ac:dyDescent="0.25">
      <c r="A2960" s="40">
        <f t="shared" si="45"/>
        <v>2959</v>
      </c>
      <c r="B2960" s="5" t="str">
        <f>LOWER(SUBSTITUTE(SUBSTITUTE(SUBSTITUTE(SUBSTITUTE(SUBSTITUTE(SUBSTITUTE(SUBSTITUTE(SUBSTITUTE(db[[#This Row],[NB BM]]," ",),".",""),"-",""),"(",""),")",""),"/",""),"""",""),"+",""))</f>
        <v>guntackervtects824</v>
      </c>
      <c r="C2960" s="5" t="str">
        <f>LOWER(SUBSTITUTE(SUBSTITUTE(SUBSTITUTE(SUBSTITUTE(SUBSTITUTE(SUBSTITUTE(SUBSTITUTE(SUBSTITUTE(SUBSTITUTE(db[[#This Row],[NB NOTA]]," ",),".",""),"-",""),"(",""),")",""),",",""),"/",""),"""",""),"+",""))</f>
        <v>vtecguntackerts824</v>
      </c>
      <c r="D2960" s="5" t="str">
        <f>LOWER(SUBSTITUTE(SUBSTITUTE(SUBSTITUTE(SUBSTITUTE(SUBSTITUTE(SUBSTITUTE(SUBSTITUTE(SUBSTITUTE(SUBSTITUTE(db[[#This Row],[NB PAJAK]]," ",""),"-",""),"(",""),")",""),".",""),",",""),"/",""),"""",""),"+",""))</f>
        <v/>
      </c>
      <c r="E296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guntackervtects82440pcsuntana</v>
      </c>
      <c r="F296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vtecguntackerts82440pcs</v>
      </c>
      <c r="G2960" s="5" t="str">
        <f>db[[#This Row],[NB NOTA_C]]&amp;LOWER(SUBSTITUTE(SUBSTITUTE(SUBSTITUTE(SUBSTITUTE(SUBSTITUTE(SUBSTITUTE(SUBSTITUTE(SUBSTITUTE(SUBSTITUTE(db[[#This Row],[FAKTUR]]," ",),".",""),"-",""),"(",""),")",""),",",""),"/",""),"""",""),"+",""))</f>
        <v>vtecguntackerts824untana</v>
      </c>
      <c r="H296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vtecguntackerts82440pcsuntana</v>
      </c>
      <c r="I2960" s="2" t="s">
        <v>7360</v>
      </c>
      <c r="J2960" s="2" t="s">
        <v>7353</v>
      </c>
      <c r="K2960" s="14"/>
      <c r="L2960" s="2" t="s">
        <v>1336</v>
      </c>
      <c r="M2960" s="33" t="e">
        <f>IF(db[[#This Row],[NB NOTA_C]]="","",COUNTIF([2]!B_MSK[concat],db[[#This Row],[NB NOTA_C]]))</f>
        <v>#REF!</v>
      </c>
      <c r="N2960" s="9" t="s">
        <v>2921</v>
      </c>
      <c r="O2960" s="5" t="s">
        <v>1410</v>
      </c>
      <c r="P2960" s="2" t="s">
        <v>7365</v>
      </c>
      <c r="Q2960" s="5"/>
      <c r="R2960" s="5" t="str">
        <f>IF(db[[#This Row],[QTY/ CTN]]="","",SUBSTITUTE(SUBSTITUTE(SUBSTITUTE(db[[#This Row],[QTY/ CTN]]," ","_",2),"(",""),")","")&amp;"_")</f>
        <v>40 PCS_</v>
      </c>
      <c r="S2960" s="5">
        <f>IF(db[[#This Row],[H_QTY/ CTN]]="","",SEARCH("_",db[[#This Row],[H_QTY/ CTN]]))</f>
        <v>7</v>
      </c>
      <c r="T2960" s="5">
        <f>IF(db[[#This Row],[H_QTY/ CTN]]="","",LEN(db[[#This Row],[H_QTY/ CTN]]))</f>
        <v>7</v>
      </c>
      <c r="U2960" s="40" t="str">
        <f>IF(db[[#This Row],[H_QTY/ CTN]]="","",LEFT(db[[#This Row],[H_QTY/ CTN]],db[[#This Row],[H_1]]-1))</f>
        <v>40 PCS</v>
      </c>
      <c r="V2960" s="40" t="str">
        <f>IF(NOT(db[[#This Row],[H_1]]=db[[#This Row],[H_2]]),MID(db[[#This Row],[H_QTY/ CTN]],db[[#This Row],[H_1]]+1,db[[#This Row],[H_2]]-db[[#This Row],[H_1]]-1),"")</f>
        <v/>
      </c>
      <c r="W2960" s="40" t="str">
        <f>IF(db[[#This Row],[QTY/ CTN B]]="","",LEFT(db[[#This Row],[QTY/ CTN B]],SEARCH(" ",db[[#This Row],[QTY/ CTN B]],1)-1))</f>
        <v>40</v>
      </c>
      <c r="X2960" s="40" t="str">
        <f>IF(db[[#This Row],[QTY/ CTN B]]="","",RIGHT(db[[#This Row],[QTY/ CTN B]],LEN(db[[#This Row],[QTY/ CTN B]])-SEARCH(" ",db[[#This Row],[QTY/ CTN B]],1)))</f>
        <v>PCS</v>
      </c>
      <c r="Y2960" s="40" t="str">
        <f>IF(db[[#This Row],[QTY/ CTN TG]]="",IF(db[[#This Row],[STN TG]]="","",12),LEFT(db[[#This Row],[QTY/ CTN TG]],SEARCH(" ",db[[#This Row],[QTY/ CTN TG]],1)-1))</f>
        <v/>
      </c>
      <c r="Z29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60" s="40" t="str">
        <f>IF(db[[#This Row],[STN K]]="","",IF(db[[#This Row],[STN TG]]="LSN",12,""))</f>
        <v/>
      </c>
      <c r="AB2960" s="40" t="str">
        <f>IF(db[[#This Row],[STN TG]]="LSN","PCS","")</f>
        <v/>
      </c>
      <c r="AC2960" s="40">
        <f>db[[#This Row],[QTY B]]*IF(db[[#This Row],[QTY TG]]="",1,db[[#This Row],[QTY TG]])*IF(db[[#This Row],[QTY K]]="",1,db[[#This Row],[QTY K]])</f>
        <v>40</v>
      </c>
      <c r="AD2960" s="40" t="str">
        <f>IF(db[[#This Row],[STN K]]="",IF(db[[#This Row],[STN TG]]="",db[[#This Row],[STN B]],db[[#This Row],[STN TG]]),db[[#This Row],[STN K]])</f>
        <v>PCS</v>
      </c>
      <c r="AE2960" s="40"/>
    </row>
    <row r="2961" spans="1:31" x14ac:dyDescent="0.25">
      <c r="A2961" s="40">
        <f t="shared" si="45"/>
        <v>2960</v>
      </c>
      <c r="B2961" s="5" t="str">
        <f>LOWER(SUBSTITUTE(SUBSTITUTE(SUBSTITUTE(SUBSTITUTE(SUBSTITUTE(SUBSTITUTE(SUBSTITUTE(SUBSTITUTE(db[[#This Row],[NB BM]]," ",),".",""),"-",""),"(",""),")",""),"/",""),"""",""),"+",""))</f>
        <v>memoorgiwarnavt9003vtec</v>
      </c>
      <c r="C2961" s="5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D2961" s="5" t="str">
        <f>LOWER(SUBSTITUTE(SUBSTITUTE(SUBSTITUTE(SUBSTITUTE(SUBSTITUTE(SUBSTITUTE(SUBSTITUTE(SUBSTITUTE(SUBSTITUTE(db[[#This Row],[NB PAJAK]]," ",""),"-",""),"(",""),")",""),".",""),",",""),"/",""),"""",""),"+",""))</f>
        <v/>
      </c>
      <c r="E296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memoorgiwarnavt9003vtec96pcsuntana</v>
      </c>
      <c r="F296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vtecmemoorgiwrnvt900396pcs</v>
      </c>
      <c r="G2961" s="5" t="str">
        <f>db[[#This Row],[NB NOTA_C]]&amp;LOWER(SUBSTITUTE(SUBSTITUTE(SUBSTITUTE(SUBSTITUTE(SUBSTITUTE(SUBSTITUTE(SUBSTITUTE(SUBSTITUTE(SUBSTITUTE(db[[#This Row],[FAKTUR]]," ",),".",""),"-",""),"(",""),")",""),",",""),"/",""),"""",""),"+",""))</f>
        <v>vtecmemoorgiwrnvt9003untana</v>
      </c>
      <c r="H296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vtecmemoorgiwrnvt900396pcsuntana</v>
      </c>
      <c r="I2961" s="2" t="s">
        <v>3813</v>
      </c>
      <c r="J2961" s="2" t="s">
        <v>3809</v>
      </c>
      <c r="K2961" s="14"/>
      <c r="L2961" s="2" t="s">
        <v>1336</v>
      </c>
      <c r="M2961" s="33" t="e">
        <f>IF(db[[#This Row],[NB NOTA_C]]="","",COUNTIF([2]!B_MSK[concat],db[[#This Row],[NB NOTA_C]]))</f>
        <v>#REF!</v>
      </c>
      <c r="N2961" s="9" t="s">
        <v>2921</v>
      </c>
      <c r="O2961" s="5" t="s">
        <v>1388</v>
      </c>
      <c r="P2961" s="2" t="s">
        <v>2422</v>
      </c>
      <c r="Q2961" s="5"/>
      <c r="R2961" s="5" t="str">
        <f>IF(db[[#This Row],[QTY/ CTN]]="","",SUBSTITUTE(SUBSTITUTE(SUBSTITUTE(db[[#This Row],[QTY/ CTN]]," ","_",2),"(",""),")","")&amp;"_")</f>
        <v>96 PCS_</v>
      </c>
      <c r="S2961" s="5">
        <f>IF(db[[#This Row],[H_QTY/ CTN]]="","",SEARCH("_",db[[#This Row],[H_QTY/ CTN]]))</f>
        <v>7</v>
      </c>
      <c r="T2961" s="5">
        <f>IF(db[[#This Row],[H_QTY/ CTN]]="","",LEN(db[[#This Row],[H_QTY/ CTN]]))</f>
        <v>7</v>
      </c>
      <c r="U2961" s="40" t="str">
        <f>IF(db[[#This Row],[H_QTY/ CTN]]="","",LEFT(db[[#This Row],[H_QTY/ CTN]],db[[#This Row],[H_1]]-1))</f>
        <v>96 PCS</v>
      </c>
      <c r="V2961" s="40" t="str">
        <f>IF(NOT(db[[#This Row],[H_1]]=db[[#This Row],[H_2]]),MID(db[[#This Row],[H_QTY/ CTN]],db[[#This Row],[H_1]]+1,db[[#This Row],[H_2]]-db[[#This Row],[H_1]]-1),"")</f>
        <v/>
      </c>
      <c r="W2961" s="40" t="str">
        <f>IF(db[[#This Row],[QTY/ CTN B]]="","",LEFT(db[[#This Row],[QTY/ CTN B]],SEARCH(" ",db[[#This Row],[QTY/ CTN B]],1)-1))</f>
        <v>96</v>
      </c>
      <c r="X2961" s="40" t="str">
        <f>IF(db[[#This Row],[QTY/ CTN B]]="","",RIGHT(db[[#This Row],[QTY/ CTN B]],LEN(db[[#This Row],[QTY/ CTN B]])-SEARCH(" ",db[[#This Row],[QTY/ CTN B]],1)))</f>
        <v>PCS</v>
      </c>
      <c r="Y2961" s="40" t="str">
        <f>IF(db[[#This Row],[QTY/ CTN TG]]="",IF(db[[#This Row],[STN TG]]="","",12),LEFT(db[[#This Row],[QTY/ CTN TG]],SEARCH(" ",db[[#This Row],[QTY/ CTN TG]],1)-1))</f>
        <v/>
      </c>
      <c r="Z29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61" s="40" t="str">
        <f>IF(db[[#This Row],[STN K]]="","",IF(db[[#This Row],[STN TG]]="LSN",12,""))</f>
        <v/>
      </c>
      <c r="AB2961" s="40" t="str">
        <f>IF(db[[#This Row],[STN TG]]="LSN","PCS","")</f>
        <v/>
      </c>
      <c r="AC2961" s="40">
        <f>db[[#This Row],[QTY B]]*IF(db[[#This Row],[QTY TG]]="",1,db[[#This Row],[QTY TG]])*IF(db[[#This Row],[QTY K]]="",1,db[[#This Row],[QTY K]])</f>
        <v>96</v>
      </c>
      <c r="AD2961" s="40" t="str">
        <f>IF(db[[#This Row],[STN K]]="",IF(db[[#This Row],[STN TG]]="",db[[#This Row],[STN B]],db[[#This Row],[STN TG]]),db[[#This Row],[STN K]])</f>
        <v>PCS</v>
      </c>
      <c r="AE2961" s="40"/>
    </row>
    <row r="2962" spans="1:31" x14ac:dyDescent="0.25">
      <c r="A2962" s="40">
        <f t="shared" si="45"/>
        <v>2961</v>
      </c>
      <c r="B2962" s="5" t="str">
        <f>LOWER(SUBSTITUTE(SUBSTITUTE(SUBSTITUTE(SUBSTITUTE(SUBSTITUTE(SUBSTITUTE(SUBSTITUTE(SUBSTITUTE(db[[#This Row],[NB BM]]," ",),".",""),"-",""),"(",""),")",""),"/",""),"""",""),"+",""))</f>
        <v>pensilcupbulat802cvtec</v>
      </c>
      <c r="C2962" s="5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D2962" s="5" t="str">
        <f>LOWER(SUBSTITUTE(SUBSTITUTE(SUBSTITUTE(SUBSTITUTE(SUBSTITUTE(SUBSTITUTE(SUBSTITUTE(SUBSTITUTE(SUBSTITUTE(db[[#This Row],[NB PAJAK]]," ",""),"-",""),"(",""),")",""),".",""),",",""),"/",""),"""",""),"+",""))</f>
        <v/>
      </c>
      <c r="E296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pensilcupbulat802cvtec96pcsuntana</v>
      </c>
      <c r="F296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vtecpencilcupbulat802c96pcs</v>
      </c>
      <c r="G2962" s="5" t="str">
        <f>db[[#This Row],[NB NOTA_C]]&amp;LOWER(SUBSTITUTE(SUBSTITUTE(SUBSTITUTE(SUBSTITUTE(SUBSTITUTE(SUBSTITUTE(SUBSTITUTE(SUBSTITUTE(SUBSTITUTE(db[[#This Row],[FAKTUR]]," ",),".",""),"-",""),"(",""),")",""),",",""),"/",""),"""",""),"+",""))</f>
        <v>vtecpencilcupbulat802cuntana</v>
      </c>
      <c r="H296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vtecpencilcupbulat802c96pcsuntana</v>
      </c>
      <c r="I2962" s="2" t="s">
        <v>3812</v>
      </c>
      <c r="J2962" s="2" t="s">
        <v>3808</v>
      </c>
      <c r="K2962" s="14"/>
      <c r="L2962" s="2" t="s">
        <v>1336</v>
      </c>
      <c r="M2962" s="33" t="e">
        <f>IF(db[[#This Row],[NB NOTA_C]]="","",COUNTIF([2]!B_MSK[concat],db[[#This Row],[NB NOTA_C]]))</f>
        <v>#REF!</v>
      </c>
      <c r="N2962" s="9" t="s">
        <v>2921</v>
      </c>
      <c r="O2962" s="5" t="s">
        <v>1388</v>
      </c>
      <c r="P2962" s="2" t="s">
        <v>2422</v>
      </c>
      <c r="Q2962" s="5"/>
      <c r="R2962" s="5" t="str">
        <f>IF(db[[#This Row],[QTY/ CTN]]="","",SUBSTITUTE(SUBSTITUTE(SUBSTITUTE(db[[#This Row],[QTY/ CTN]]," ","_",2),"(",""),")","")&amp;"_")</f>
        <v>96 PCS_</v>
      </c>
      <c r="S2962" s="5">
        <f>IF(db[[#This Row],[H_QTY/ CTN]]="","",SEARCH("_",db[[#This Row],[H_QTY/ CTN]]))</f>
        <v>7</v>
      </c>
      <c r="T2962" s="5">
        <f>IF(db[[#This Row],[H_QTY/ CTN]]="","",LEN(db[[#This Row],[H_QTY/ CTN]]))</f>
        <v>7</v>
      </c>
      <c r="U2962" s="40" t="str">
        <f>IF(db[[#This Row],[H_QTY/ CTN]]="","",LEFT(db[[#This Row],[H_QTY/ CTN]],db[[#This Row],[H_1]]-1))</f>
        <v>96 PCS</v>
      </c>
      <c r="V2962" s="40" t="str">
        <f>IF(NOT(db[[#This Row],[H_1]]=db[[#This Row],[H_2]]),MID(db[[#This Row],[H_QTY/ CTN]],db[[#This Row],[H_1]]+1,db[[#This Row],[H_2]]-db[[#This Row],[H_1]]-1),"")</f>
        <v/>
      </c>
      <c r="W2962" s="40" t="str">
        <f>IF(db[[#This Row],[QTY/ CTN B]]="","",LEFT(db[[#This Row],[QTY/ CTN B]],SEARCH(" ",db[[#This Row],[QTY/ CTN B]],1)-1))</f>
        <v>96</v>
      </c>
      <c r="X2962" s="40" t="str">
        <f>IF(db[[#This Row],[QTY/ CTN B]]="","",RIGHT(db[[#This Row],[QTY/ CTN B]],LEN(db[[#This Row],[QTY/ CTN B]])-SEARCH(" ",db[[#This Row],[QTY/ CTN B]],1)))</f>
        <v>PCS</v>
      </c>
      <c r="Y2962" s="40" t="str">
        <f>IF(db[[#This Row],[QTY/ CTN TG]]="",IF(db[[#This Row],[STN TG]]="","",12),LEFT(db[[#This Row],[QTY/ CTN TG]],SEARCH(" ",db[[#This Row],[QTY/ CTN TG]],1)-1))</f>
        <v/>
      </c>
      <c r="Z29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62" s="40" t="str">
        <f>IF(db[[#This Row],[STN K]]="","",IF(db[[#This Row],[STN TG]]="LSN",12,""))</f>
        <v/>
      </c>
      <c r="AB2962" s="40" t="str">
        <f>IF(db[[#This Row],[STN TG]]="LSN","PCS","")</f>
        <v/>
      </c>
      <c r="AC2962" s="40">
        <f>db[[#This Row],[QTY B]]*IF(db[[#This Row],[QTY TG]]="",1,db[[#This Row],[QTY TG]])*IF(db[[#This Row],[QTY K]]="",1,db[[#This Row],[QTY K]])</f>
        <v>96</v>
      </c>
      <c r="AD2962" s="40" t="str">
        <f>IF(db[[#This Row],[STN K]]="",IF(db[[#This Row],[STN TG]]="",db[[#This Row],[STN B]],db[[#This Row],[STN TG]]),db[[#This Row],[STN K]])</f>
        <v>PCS</v>
      </c>
      <c r="AE2962" s="40"/>
    </row>
    <row r="2963" spans="1:31" x14ac:dyDescent="0.25">
      <c r="A2963" s="40">
        <f t="shared" si="45"/>
        <v>2962</v>
      </c>
      <c r="B2963" s="5" t="str">
        <f>LOWER(SUBSTITUTE(SUBSTITUTE(SUBSTITUTE(SUBSTITUTE(SUBSTITUTE(SUBSTITUTE(SUBSTITUTE(SUBSTITUTE(db[[#This Row],[NB BM]]," ",),".",""),"-",""),"(",""),")",""),"/",""),"""",""),"+",""))</f>
        <v>mikalaminatingvtecvt342fcfolio</v>
      </c>
      <c r="C2963" s="5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D2963" s="5" t="str">
        <f>LOWER(SUBSTITUTE(SUBSTITUTE(SUBSTITUTE(SUBSTITUTE(SUBSTITUTE(SUBSTITUTE(SUBSTITUTE(SUBSTITUTE(SUBSTITUTE(db[[#This Row],[NB PAJAK]]," ",""),"-",""),"(",""),")",""),".",""),",",""),"/",""),"""",""),"+",""))</f>
        <v/>
      </c>
      <c r="E296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mikalaminatingvtecvt342fcfolio10pakuntana</v>
      </c>
      <c r="F296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vtecplasticlamvtvt342fcfolio10pak</v>
      </c>
      <c r="G2963" s="5" t="str">
        <f>db[[#This Row],[NB NOTA_C]]&amp;LOWER(SUBSTITUTE(SUBSTITUTE(SUBSTITUTE(SUBSTITUTE(SUBSTITUTE(SUBSTITUTE(SUBSTITUTE(SUBSTITUTE(SUBSTITUTE(db[[#This Row],[FAKTUR]]," ",),".",""),"-",""),"(",""),")",""),",",""),"/",""),"""",""),"+",""))</f>
        <v>vtecplasticlamvtvt342fcfoliountana</v>
      </c>
      <c r="H296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vtecplasticlamvtvt342fcfolio10pakuntana</v>
      </c>
      <c r="I2963" s="2" t="s">
        <v>2918</v>
      </c>
      <c r="J2963" s="2" t="s">
        <v>2913</v>
      </c>
      <c r="K2963" s="14"/>
      <c r="L2963" s="2" t="s">
        <v>1336</v>
      </c>
      <c r="M2963" s="33" t="e">
        <f>IF(db[[#This Row],[NB NOTA_C]]="","",COUNTIF([2]!B_MSK[concat],db[[#This Row],[NB NOTA_C]]))</f>
        <v>#REF!</v>
      </c>
      <c r="N2963" s="9" t="s">
        <v>2921</v>
      </c>
      <c r="O2963" s="5" t="s">
        <v>1860</v>
      </c>
      <c r="P2963" s="2" t="s">
        <v>2422</v>
      </c>
      <c r="Q2963" s="5"/>
      <c r="R2963" s="5" t="str">
        <f>IF(db[[#This Row],[QTY/ CTN]]="","",SUBSTITUTE(SUBSTITUTE(SUBSTITUTE(db[[#This Row],[QTY/ CTN]]," ","_",2),"(",""),")","")&amp;"_")</f>
        <v>10 PAK_</v>
      </c>
      <c r="S2963" s="5">
        <f>IF(db[[#This Row],[H_QTY/ CTN]]="","",SEARCH("_",db[[#This Row],[H_QTY/ CTN]]))</f>
        <v>7</v>
      </c>
      <c r="T2963" s="5">
        <f>IF(db[[#This Row],[H_QTY/ CTN]]="","",LEN(db[[#This Row],[H_QTY/ CTN]]))</f>
        <v>7</v>
      </c>
      <c r="U2963" s="40" t="str">
        <f>IF(db[[#This Row],[H_QTY/ CTN]]="","",LEFT(db[[#This Row],[H_QTY/ CTN]],db[[#This Row],[H_1]]-1))</f>
        <v>10 PAK</v>
      </c>
      <c r="V2963" s="40" t="str">
        <f>IF(NOT(db[[#This Row],[H_1]]=db[[#This Row],[H_2]]),MID(db[[#This Row],[H_QTY/ CTN]],db[[#This Row],[H_1]]+1,db[[#This Row],[H_2]]-db[[#This Row],[H_1]]-1),"")</f>
        <v/>
      </c>
      <c r="W2963" s="40" t="str">
        <f>IF(db[[#This Row],[QTY/ CTN B]]="","",LEFT(db[[#This Row],[QTY/ CTN B]],SEARCH(" ",db[[#This Row],[QTY/ CTN B]],1)-1))</f>
        <v>10</v>
      </c>
      <c r="X2963" s="40" t="str">
        <f>IF(db[[#This Row],[QTY/ CTN B]]="","",RIGHT(db[[#This Row],[QTY/ CTN B]],LEN(db[[#This Row],[QTY/ CTN B]])-SEARCH(" ",db[[#This Row],[QTY/ CTN B]],1)))</f>
        <v>PAK</v>
      </c>
      <c r="Y2963" s="40" t="str">
        <f>IF(db[[#This Row],[QTY/ CTN TG]]="",IF(db[[#This Row],[STN TG]]="","",12),LEFT(db[[#This Row],[QTY/ CTN TG]],SEARCH(" ",db[[#This Row],[QTY/ CTN TG]],1)-1))</f>
        <v/>
      </c>
      <c r="Z29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63" s="40" t="str">
        <f>IF(db[[#This Row],[STN K]]="","",IF(db[[#This Row],[STN TG]]="LSN",12,""))</f>
        <v/>
      </c>
      <c r="AB2963" s="40" t="str">
        <f>IF(db[[#This Row],[STN TG]]="LSN","PCS","")</f>
        <v/>
      </c>
      <c r="AC2963" s="40">
        <f>db[[#This Row],[QTY B]]*IF(db[[#This Row],[QTY TG]]="",1,db[[#This Row],[QTY TG]])*IF(db[[#This Row],[QTY K]]="",1,db[[#This Row],[QTY K]])</f>
        <v>10</v>
      </c>
      <c r="AD2963" s="40" t="str">
        <f>IF(db[[#This Row],[STN K]]="",IF(db[[#This Row],[STN TG]]="",db[[#This Row],[STN B]],db[[#This Row],[STN TG]]),db[[#This Row],[STN K]])</f>
        <v>PAK</v>
      </c>
      <c r="AE2963" s="40"/>
    </row>
    <row r="2964" spans="1:31" x14ac:dyDescent="0.25">
      <c r="A2964" s="40">
        <f t="shared" si="45"/>
        <v>2963</v>
      </c>
      <c r="B2964" s="5" t="str">
        <f>LOWER(SUBSTITUTE(SUBSTITUTE(SUBSTITUTE(SUBSTITUTE(SUBSTITUTE(SUBSTITUTE(SUBSTITUTE(SUBSTITUTE(db[[#This Row],[NB BM]]," ",),".",""),"-",""),"(",""),")",""),"/",""),"""",""),"+",""))</f>
        <v>standartbkvtecst06565</v>
      </c>
      <c r="C2964" s="5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D2964" s="5" t="str">
        <f>LOWER(SUBSTITUTE(SUBSTITUTE(SUBSTITUTE(SUBSTITUTE(SUBSTITUTE(SUBSTITUTE(SUBSTITUTE(SUBSTITUTE(SUBSTITUTE(db[[#This Row],[NB PAJAK]]," ",""),"-",""),"(",""),")",""),".",""),",",""),"/",""),"""",""),"+",""))</f>
        <v/>
      </c>
      <c r="E296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standartbkvtecst0656560setuntana</v>
      </c>
      <c r="F296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vtecstandbookst0656560set</v>
      </c>
      <c r="G2964" s="5" t="str">
        <f>db[[#This Row],[NB NOTA_C]]&amp;LOWER(SUBSTITUTE(SUBSTITUTE(SUBSTITUTE(SUBSTITUTE(SUBSTITUTE(SUBSTITUTE(SUBSTITUTE(SUBSTITUTE(SUBSTITUTE(db[[#This Row],[FAKTUR]]," ",),".",""),"-",""),"(",""),")",""),",",""),"/",""),"""",""),"+",""))</f>
        <v>vtecstandbookst06565untana</v>
      </c>
      <c r="H296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vtecstandbookst06565"60setuntana</v>
      </c>
      <c r="I2964" s="2" t="s">
        <v>6581</v>
      </c>
      <c r="J2964" s="2" t="s">
        <v>1260</v>
      </c>
      <c r="K2964" s="14"/>
      <c r="L2964" s="2" t="s">
        <v>1336</v>
      </c>
      <c r="M2964" s="34" t="e">
        <f>IF(db[[#This Row],[NB NOTA_C]]="","",COUNTIF([2]!B_MSK[concat],db[[#This Row],[NB NOTA_C]]))</f>
        <v>#REF!</v>
      </c>
      <c r="N2964" s="14" t="s">
        <v>1341</v>
      </c>
      <c r="O2964" s="2" t="s">
        <v>1378</v>
      </c>
      <c r="P2964" s="2" t="s">
        <v>2422</v>
      </c>
      <c r="R2964" s="2" t="str">
        <f>IF(db[[#This Row],[QTY/ CTN]]="","",SUBSTITUTE(SUBSTITUTE(SUBSTITUTE(db[[#This Row],[QTY/ CTN]]," ","_",2),"(",""),")","")&amp;"_")</f>
        <v>60 SET_</v>
      </c>
      <c r="S2964" s="2">
        <f>IF(db[[#This Row],[H_QTY/ CTN]]="","",SEARCH("_",db[[#This Row],[H_QTY/ CTN]]))</f>
        <v>7</v>
      </c>
      <c r="T2964" s="2">
        <f>IF(db[[#This Row],[H_QTY/ CTN]]="","",LEN(db[[#This Row],[H_QTY/ CTN]]))</f>
        <v>7</v>
      </c>
      <c r="U2964" s="41" t="str">
        <f>IF(db[[#This Row],[H_QTY/ CTN]]="","",LEFT(db[[#This Row],[H_QTY/ CTN]],db[[#This Row],[H_1]]-1))</f>
        <v>60 SET</v>
      </c>
      <c r="V2964" s="40" t="str">
        <f>IF(NOT(db[[#This Row],[H_1]]=db[[#This Row],[H_2]]),MID(db[[#This Row],[H_QTY/ CTN]],db[[#This Row],[H_1]]+1,db[[#This Row],[H_2]]-db[[#This Row],[H_1]]-1),"")</f>
        <v/>
      </c>
      <c r="W2964" s="40" t="str">
        <f>IF(db[[#This Row],[QTY/ CTN B]]="","",LEFT(db[[#This Row],[QTY/ CTN B]],SEARCH(" ",db[[#This Row],[QTY/ CTN B]],1)-1))</f>
        <v>60</v>
      </c>
      <c r="X2964" s="40" t="str">
        <f>IF(db[[#This Row],[QTY/ CTN B]]="","",RIGHT(db[[#This Row],[QTY/ CTN B]],LEN(db[[#This Row],[QTY/ CTN B]])-SEARCH(" ",db[[#This Row],[QTY/ CTN B]],1)))</f>
        <v>SET</v>
      </c>
      <c r="Y2964" s="40" t="str">
        <f>IF(db[[#This Row],[QTY/ CTN TG]]="",IF(db[[#This Row],[STN TG]]="","",12),LEFT(db[[#This Row],[QTY/ CTN TG]],SEARCH(" ",db[[#This Row],[QTY/ CTN TG]],1)-1))</f>
        <v/>
      </c>
      <c r="Z29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64" s="40" t="str">
        <f>IF(db[[#This Row],[STN K]]="","",IF(db[[#This Row],[STN TG]]="LSN",12,""))</f>
        <v/>
      </c>
      <c r="AB2964" s="40" t="str">
        <f>IF(db[[#This Row],[STN TG]]="LSN","PCS","")</f>
        <v/>
      </c>
      <c r="AC2964" s="40">
        <f>db[[#This Row],[QTY B]]*IF(db[[#This Row],[QTY TG]]="",1,db[[#This Row],[QTY TG]])*IF(db[[#This Row],[QTY K]]="",1,db[[#This Row],[QTY K]])</f>
        <v>60</v>
      </c>
      <c r="AD2964" s="40" t="str">
        <f>IF(db[[#This Row],[STN K]]="",IF(db[[#This Row],[STN TG]]="",db[[#This Row],[STN B]],db[[#This Row],[STN TG]]),db[[#This Row],[STN K]])</f>
        <v>SET</v>
      </c>
      <c r="AE2964" s="40"/>
    </row>
    <row r="2965" spans="1:31" x14ac:dyDescent="0.25">
      <c r="A2965" s="40">
        <f t="shared" si="45"/>
        <v>2964</v>
      </c>
      <c r="B2965" s="5" t="str">
        <f>LOWER(SUBSTITUTE(SUBSTITUTE(SUBSTITUTE(SUBSTITUTE(SUBSTITUTE(SUBSTITUTE(SUBSTITUTE(SUBSTITUTE(db[[#This Row],[NB BM]]," ",),".",""),"-",""),"(",""),")",""),"/",""),"""",""),"+",""))</f>
        <v>wcolormarries12w13255ml</v>
      </c>
      <c r="C2965" s="5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D2965" s="5" t="str">
        <f>LOWER(SUBSTITUTE(SUBSTITUTE(SUBSTITUTE(SUBSTITUTE(SUBSTITUTE(SUBSTITUTE(SUBSTITUTE(SUBSTITUTE(SUBSTITUTE(db[[#This Row],[NB PAJAK]]," ",""),"-",""),"(",""),")",""),".",""),",",""),"/",""),"""",""),"+",""))</f>
        <v/>
      </c>
      <c r="E296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wcolormarries12w13255ml8lsnuntana</v>
      </c>
      <c r="F296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waterclrmarries132512c5ml8lsn</v>
      </c>
      <c r="G2965" s="5" t="str">
        <f>db[[#This Row],[NB NOTA_C]]&amp;LOWER(SUBSTITUTE(SUBSTITUTE(SUBSTITUTE(SUBSTITUTE(SUBSTITUTE(SUBSTITUTE(SUBSTITUTE(SUBSTITUTE(SUBSTITUTE(db[[#This Row],[FAKTUR]]," ",),".",""),"-",""),"(",""),")",""),",",""),"/",""),"""",""),"+",""))</f>
        <v>waterclrmarries132512c5mluntana</v>
      </c>
      <c r="H296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waterclrmarries132512c5ml8lsnuntana</v>
      </c>
      <c r="I2965" s="2" t="s">
        <v>3122</v>
      </c>
      <c r="J2965" s="2" t="s">
        <v>3121</v>
      </c>
      <c r="K2965" s="14"/>
      <c r="L2965" s="2" t="s">
        <v>1336</v>
      </c>
      <c r="M2965" s="34" t="e">
        <f>IF(db[[#This Row],[NB NOTA_C]]="","",COUNTIF([2]!B_MSK[concat],db[[#This Row],[NB NOTA_C]]))</f>
        <v>#REF!</v>
      </c>
      <c r="N2965" s="14" t="s">
        <v>1373</v>
      </c>
      <c r="O2965" s="2" t="s">
        <v>1435</v>
      </c>
      <c r="P2965" s="2" t="s">
        <v>2417</v>
      </c>
      <c r="R2965" s="2" t="str">
        <f>IF(db[[#This Row],[QTY/ CTN]]="","",SUBSTITUTE(SUBSTITUTE(SUBSTITUTE(db[[#This Row],[QTY/ CTN]]," ","_",2),"(",""),")","")&amp;"_")</f>
        <v>8 LSN_</v>
      </c>
      <c r="S2965" s="2">
        <f>IF(db[[#This Row],[H_QTY/ CTN]]="","",SEARCH("_",db[[#This Row],[H_QTY/ CTN]]))</f>
        <v>6</v>
      </c>
      <c r="T2965" s="2">
        <f>IF(db[[#This Row],[H_QTY/ CTN]]="","",LEN(db[[#This Row],[H_QTY/ CTN]]))</f>
        <v>6</v>
      </c>
      <c r="U2965" s="41" t="str">
        <f>IF(db[[#This Row],[H_QTY/ CTN]]="","",LEFT(db[[#This Row],[H_QTY/ CTN]],db[[#This Row],[H_1]]-1))</f>
        <v>8 LSN</v>
      </c>
      <c r="V2965" s="40" t="str">
        <f>IF(NOT(db[[#This Row],[H_1]]=db[[#This Row],[H_2]]),MID(db[[#This Row],[H_QTY/ CTN]],db[[#This Row],[H_1]]+1,db[[#This Row],[H_2]]-db[[#This Row],[H_1]]-1),"")</f>
        <v/>
      </c>
      <c r="W2965" s="40" t="str">
        <f>IF(db[[#This Row],[QTY/ CTN B]]="","",LEFT(db[[#This Row],[QTY/ CTN B]],SEARCH(" ",db[[#This Row],[QTY/ CTN B]],1)-1))</f>
        <v>8</v>
      </c>
      <c r="X2965" s="40" t="str">
        <f>IF(db[[#This Row],[QTY/ CTN B]]="","",RIGHT(db[[#This Row],[QTY/ CTN B]],LEN(db[[#This Row],[QTY/ CTN B]])-SEARCH(" ",db[[#This Row],[QTY/ CTN B]],1)))</f>
        <v>LSN</v>
      </c>
      <c r="Y2965" s="40">
        <f>IF(db[[#This Row],[QTY/ CTN TG]]="",IF(db[[#This Row],[STN TG]]="","",12),LEFT(db[[#This Row],[QTY/ CTN TG]],SEARCH(" ",db[[#This Row],[QTY/ CTN TG]],1)-1))</f>
        <v>12</v>
      </c>
      <c r="Z29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965" s="40" t="str">
        <f>IF(db[[#This Row],[STN K]]="","",IF(db[[#This Row],[STN TG]]="LSN",12,""))</f>
        <v/>
      </c>
      <c r="AB2965" s="40" t="str">
        <f>IF(db[[#This Row],[STN TG]]="LSN","PCS","")</f>
        <v/>
      </c>
      <c r="AC2965" s="40">
        <f>db[[#This Row],[QTY B]]*IF(db[[#This Row],[QTY TG]]="",1,db[[#This Row],[QTY TG]])*IF(db[[#This Row],[QTY K]]="",1,db[[#This Row],[QTY K]])</f>
        <v>96</v>
      </c>
      <c r="AD2965" s="40" t="str">
        <f>IF(db[[#This Row],[STN K]]="",IF(db[[#This Row],[STN TG]]="",db[[#This Row],[STN B]],db[[#This Row],[STN TG]]),db[[#This Row],[STN K]])</f>
        <v>PCS</v>
      </c>
      <c r="AE2965" s="40"/>
    </row>
    <row r="2966" spans="1:31" x14ac:dyDescent="0.25">
      <c r="A2966" s="40">
        <f t="shared" si="45"/>
        <v>2965</v>
      </c>
      <c r="B2966" s="5" t="str">
        <f>LOWER(SUBSTITUTE(SUBSTITUTE(SUBSTITUTE(SUBSTITUTE(SUBSTITUTE(SUBSTITUTE(SUBSTITUTE(SUBSTITUTE(db[[#This Row],[NB BM]]," ",),".",""),"-",""),"(",""),")",""),"/",""),"""",""),"+",""))</f>
        <v>watercolorjk12wwac6ml12</v>
      </c>
      <c r="C2966" s="5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D2966" s="5" t="str">
        <f>LOWER(SUBSTITUTE(SUBSTITUTE(SUBSTITUTE(SUBSTITUTE(SUBSTITUTE(SUBSTITUTE(SUBSTITUTE(SUBSTITUTE(SUBSTITUTE(db[[#This Row],[NB PAJAK]]," ",""),"-",""),"(",""),")",""),".",""),",",""),"/",""),"""",""),"+",""))</f>
        <v>catairwatercolorjoykowac6ml12cscrewtype</v>
      </c>
      <c r="E296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watercolorjk12wwac6ml128box12setartomoro</v>
      </c>
      <c r="F296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watercolorwac6ml12screwtypejk8box12set</v>
      </c>
      <c r="G2966" s="5" t="str">
        <f>db[[#This Row],[NB NOTA_C]]&amp;LOWER(SUBSTITUTE(SUBSTITUTE(SUBSTITUTE(SUBSTITUTE(SUBSTITUTE(SUBSTITUTE(SUBSTITUTE(SUBSTITUTE(SUBSTITUTE(db[[#This Row],[FAKTUR]]," ",),".",""),"-",""),"(",""),")",""),",",""),"/",""),"""",""),"+",""))</f>
        <v>watercolorwac6ml12screwtypejkartomoro</v>
      </c>
      <c r="H296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watercolorwac6ml12screwtypejk8box12setartomoro</v>
      </c>
      <c r="I2966" s="2" t="s">
        <v>2316</v>
      </c>
      <c r="J2966" s="2" t="s">
        <v>2315</v>
      </c>
      <c r="K2966" s="1" t="s">
        <v>4752</v>
      </c>
      <c r="L2966" s="2" t="s">
        <v>1335</v>
      </c>
      <c r="M2966" s="34" t="e">
        <f>IF(db[[#This Row],[NB NOTA_C]]="","",COUNTIF([2]!B_MSK[concat],db[[#This Row],[NB NOTA_C]]))</f>
        <v>#REF!</v>
      </c>
      <c r="N2966" s="9" t="s">
        <v>1346</v>
      </c>
      <c r="O2966" s="5" t="s">
        <v>2317</v>
      </c>
      <c r="P2966" s="2" t="s">
        <v>2420</v>
      </c>
      <c r="R2966" s="2" t="str">
        <f>IF(db[[#This Row],[QTY/ CTN]]="","",SUBSTITUTE(SUBSTITUTE(SUBSTITUTE(db[[#This Row],[QTY/ CTN]]," ","_",2),"(",""),")","")&amp;"_")</f>
        <v>8 BOX_12 SET_</v>
      </c>
      <c r="S2966" s="2">
        <f>IF(db[[#This Row],[H_QTY/ CTN]]="","",SEARCH("_",db[[#This Row],[H_QTY/ CTN]]))</f>
        <v>6</v>
      </c>
      <c r="T2966" s="2">
        <f>IF(db[[#This Row],[H_QTY/ CTN]]="","",LEN(db[[#This Row],[H_QTY/ CTN]]))</f>
        <v>13</v>
      </c>
      <c r="U2966" s="41" t="str">
        <f>IF(db[[#This Row],[H_QTY/ CTN]]="","",LEFT(db[[#This Row],[H_QTY/ CTN]],db[[#This Row],[H_1]]-1))</f>
        <v>8 BOX</v>
      </c>
      <c r="V2966" s="40" t="str">
        <f>IF(NOT(db[[#This Row],[H_1]]=db[[#This Row],[H_2]]),MID(db[[#This Row],[H_QTY/ CTN]],db[[#This Row],[H_1]]+1,db[[#This Row],[H_2]]-db[[#This Row],[H_1]]-1),"")</f>
        <v>12 SET</v>
      </c>
      <c r="W2966" s="40" t="str">
        <f>IF(db[[#This Row],[QTY/ CTN B]]="","",LEFT(db[[#This Row],[QTY/ CTN B]],SEARCH(" ",db[[#This Row],[QTY/ CTN B]],1)-1))</f>
        <v>8</v>
      </c>
      <c r="X2966" s="40" t="str">
        <f>IF(db[[#This Row],[QTY/ CTN B]]="","",RIGHT(db[[#This Row],[QTY/ CTN B]],LEN(db[[#This Row],[QTY/ CTN B]])-SEARCH(" ",db[[#This Row],[QTY/ CTN B]],1)))</f>
        <v>BOX</v>
      </c>
      <c r="Y2966" s="40" t="str">
        <f>IF(db[[#This Row],[QTY/ CTN TG]]="",IF(db[[#This Row],[STN TG]]="","",12),LEFT(db[[#This Row],[QTY/ CTN TG]],SEARCH(" ",db[[#This Row],[QTY/ CTN TG]],1)-1))</f>
        <v>12</v>
      </c>
      <c r="Z29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2966" s="40" t="str">
        <f>IF(db[[#This Row],[STN K]]="","",IF(db[[#This Row],[STN TG]]="LSN",12,""))</f>
        <v/>
      </c>
      <c r="AB2966" s="40" t="str">
        <f>IF(db[[#This Row],[STN TG]]="LSN","PCS","")</f>
        <v/>
      </c>
      <c r="AC2966" s="40">
        <f>db[[#This Row],[QTY B]]*IF(db[[#This Row],[QTY TG]]="",1,db[[#This Row],[QTY TG]])*IF(db[[#This Row],[QTY K]]="",1,db[[#This Row],[QTY K]])</f>
        <v>96</v>
      </c>
      <c r="AD2966" s="40" t="str">
        <f>IF(db[[#This Row],[STN K]]="",IF(db[[#This Row],[STN TG]]="",db[[#This Row],[STN B]],db[[#This Row],[STN TG]]),db[[#This Row],[STN K]])</f>
        <v>SET</v>
      </c>
      <c r="AE2966" s="40"/>
    </row>
    <row r="2967" spans="1:31" x14ac:dyDescent="0.25">
      <c r="A2967" s="40">
        <f t="shared" si="45"/>
        <v>2966</v>
      </c>
      <c r="B2967" s="86" t="str">
        <f>LOWER(SUBSTITUTE(SUBSTITUTE(SUBSTITUTE(SUBSTITUTE(SUBSTITUTE(SUBSTITUTE(SUBSTITUTE(SUBSTITUTE(db[[#This Row],[NB BM]]," ",),".",""),"-",""),"(",""),")",""),"/",""),"""",""),"+",""))</f>
        <v>watercolorjkwc412</v>
      </c>
      <c r="C2967" s="86" t="str">
        <f>LOWER(SUBSTITUTE(SUBSTITUTE(SUBSTITUTE(SUBSTITUTE(SUBSTITUTE(SUBSTITUTE(SUBSTITUTE(SUBSTITUTE(SUBSTITUTE(db[[#This Row],[NB NOTA]]," ",),".",""),"-",""),"(",""),")",""),",",""),"/",""),"""",""),"+",""))</f>
        <v>watercolorwc412jk</v>
      </c>
      <c r="D2967" s="86" t="str">
        <f>LOWER(SUBSTITUTE(SUBSTITUTE(SUBSTITUTE(SUBSTITUTE(SUBSTITUTE(SUBSTITUTE(SUBSTITUTE(SUBSTITUTE(SUBSTITUTE(db[[#This Row],[NB PAJAK]]," ",""),"-",""),"(",""),")",""),".",""),",",""),"/",""),"""",""),"+",""))</f>
        <v>catairwatercolorjoykowc412</v>
      </c>
      <c r="E2967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watercolorjkwc412108setartomoro</v>
      </c>
      <c r="F2967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watercolorwc412jk108set</v>
      </c>
      <c r="G2967" s="86" t="str">
        <f>db[[#This Row],[NB NOTA_C]]&amp;LOWER(SUBSTITUTE(SUBSTITUTE(SUBSTITUTE(SUBSTITUTE(SUBSTITUTE(SUBSTITUTE(SUBSTITUTE(SUBSTITUTE(SUBSTITUTE(db[[#This Row],[FAKTUR]]," ",),".",""),"-",""),"(",""),")",""),",",""),"/",""),"""",""),"+",""))</f>
        <v>watercolorwc412jkartomoro</v>
      </c>
      <c r="H2967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watercolorwc412jk108setartomoro</v>
      </c>
      <c r="I2967" s="51" t="s">
        <v>5209</v>
      </c>
      <c r="J2967" s="51" t="s">
        <v>5205</v>
      </c>
      <c r="K2967" s="52" t="s">
        <v>5207</v>
      </c>
      <c r="L2967" s="51" t="s">
        <v>1335</v>
      </c>
      <c r="M2967" s="87" t="e">
        <f>IF(db[[#This Row],[NB NOTA_C]]="","",COUNTIF([2]!B_MSK[concat],db[[#This Row],[NB NOTA_C]]))</f>
        <v>#REF!</v>
      </c>
      <c r="N2967" s="88" t="s">
        <v>1346</v>
      </c>
      <c r="O2967" s="86" t="s">
        <v>5211</v>
      </c>
      <c r="P2967" s="51" t="s">
        <v>2417</v>
      </c>
      <c r="Q2967" s="86"/>
      <c r="R2967" s="86" t="str">
        <f>IF(db[[#This Row],[QTY/ CTN]]="","",SUBSTITUTE(SUBSTITUTE(SUBSTITUTE(db[[#This Row],[QTY/ CTN]]," ","_",2),"(",""),")","")&amp;"_")</f>
        <v>108 SET_</v>
      </c>
      <c r="S2967" s="86">
        <f>IF(db[[#This Row],[H_QTY/ CTN]]="","",SEARCH("_",db[[#This Row],[H_QTY/ CTN]]))</f>
        <v>8</v>
      </c>
      <c r="T2967" s="86">
        <f>IF(db[[#This Row],[H_QTY/ CTN]]="","",LEN(db[[#This Row],[H_QTY/ CTN]]))</f>
        <v>8</v>
      </c>
      <c r="U2967" s="89" t="str">
        <f>IF(db[[#This Row],[H_QTY/ CTN]]="","",LEFT(db[[#This Row],[H_QTY/ CTN]],db[[#This Row],[H_1]]-1))</f>
        <v>108 SET</v>
      </c>
      <c r="V2967" s="89" t="str">
        <f>IF(NOT(db[[#This Row],[H_1]]=db[[#This Row],[H_2]]),MID(db[[#This Row],[H_QTY/ CTN]],db[[#This Row],[H_1]]+1,db[[#This Row],[H_2]]-db[[#This Row],[H_1]]-1),"")</f>
        <v/>
      </c>
      <c r="W2967" s="89" t="str">
        <f>IF(db[[#This Row],[QTY/ CTN B]]="","",LEFT(db[[#This Row],[QTY/ CTN B]],SEARCH(" ",db[[#This Row],[QTY/ CTN B]],1)-1))</f>
        <v>108</v>
      </c>
      <c r="X2967" s="89" t="str">
        <f>IF(db[[#This Row],[QTY/ CTN B]]="","",RIGHT(db[[#This Row],[QTY/ CTN B]],LEN(db[[#This Row],[QTY/ CTN B]])-SEARCH(" ",db[[#This Row],[QTY/ CTN B]],1)))</f>
        <v>SET</v>
      </c>
      <c r="Y2967" s="89" t="str">
        <f>IF(db[[#This Row],[QTY/ CTN TG]]="",IF(db[[#This Row],[STN TG]]="","",12),LEFT(db[[#This Row],[QTY/ CTN TG]],SEARCH(" ",db[[#This Row],[QTY/ CTN TG]],1)-1))</f>
        <v/>
      </c>
      <c r="Z2967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67" s="89" t="str">
        <f>IF(db[[#This Row],[STN K]]="","",IF(db[[#This Row],[STN TG]]="LSN",12,""))</f>
        <v/>
      </c>
      <c r="AB2967" s="89" t="str">
        <f>IF(db[[#This Row],[STN TG]]="LSN","PCS","")</f>
        <v/>
      </c>
      <c r="AC2967" s="89">
        <f>db[[#This Row],[QTY B]]*IF(db[[#This Row],[QTY TG]]="",1,db[[#This Row],[QTY TG]])*IF(db[[#This Row],[QTY K]]="",1,db[[#This Row],[QTY K]])</f>
        <v>108</v>
      </c>
      <c r="AD2967" s="89" t="str">
        <f>IF(db[[#This Row],[STN K]]="",IF(db[[#This Row],[STN TG]]="",db[[#This Row],[STN B]],db[[#This Row],[STN TG]]),db[[#This Row],[STN K]])</f>
        <v>SET</v>
      </c>
      <c r="AE2967" s="40"/>
    </row>
    <row r="2968" spans="1:31" x14ac:dyDescent="0.25">
      <c r="A2968" s="40">
        <f t="shared" si="45"/>
        <v>2967</v>
      </c>
      <c r="B2968" s="86" t="str">
        <f>LOWER(SUBSTITUTE(SUBSTITUTE(SUBSTITUTE(SUBSTITUTE(SUBSTITUTE(SUBSTITUTE(SUBSTITUTE(SUBSTITUTE(db[[#This Row],[NB BM]]," ",),".",""),"-",""),"(",""),")",""),"/",""),"""",""),"+",""))</f>
        <v>watercolorjkwc424</v>
      </c>
      <c r="C2968" s="86" t="str">
        <f>LOWER(SUBSTITUTE(SUBSTITUTE(SUBSTITUTE(SUBSTITUTE(SUBSTITUTE(SUBSTITUTE(SUBSTITUTE(SUBSTITUTE(SUBSTITUTE(db[[#This Row],[NB NOTA]]," ",),".",""),"-",""),"(",""),")",""),",",""),"/",""),"""",""),"+",""))</f>
        <v>watercolorwc424jk</v>
      </c>
      <c r="D2968" s="86" t="str">
        <f>LOWER(SUBSTITUTE(SUBSTITUTE(SUBSTITUTE(SUBSTITUTE(SUBSTITUTE(SUBSTITUTE(SUBSTITUTE(SUBSTITUTE(SUBSTITUTE(db[[#This Row],[NB PAJAK]]," ",""),"-",""),"(",""),")",""),".",""),",",""),"/",""),"""",""),"+",""))</f>
        <v>catairwatercolorjoykowc424</v>
      </c>
      <c r="E2968" s="86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watercolorjkwc42448setartomoro</v>
      </c>
      <c r="F2968" s="86" t="str">
        <f>db[[#This Row],[NB NOTA_C]]&amp;LOWER(SUBSTITUTE(SUBSTITUTE(SUBSTITUTE(SUBSTITUTE(SUBSTITUTE(SUBSTITUTE(SUBSTITUTE(SUBSTITUTE(SUBSTITUTE(db[[#This Row],[QTY/ CTN]]," ",),".",""),"-",""),"(",""),")",""),",",""),"/",""),"""",""),"+",""))</f>
        <v>watercolorwc424jk48set</v>
      </c>
      <c r="G2968" s="86" t="str">
        <f>db[[#This Row],[NB NOTA_C]]&amp;LOWER(SUBSTITUTE(SUBSTITUTE(SUBSTITUTE(SUBSTITUTE(SUBSTITUTE(SUBSTITUTE(SUBSTITUTE(SUBSTITUTE(SUBSTITUTE(db[[#This Row],[FAKTUR]]," ",),".",""),"-",""),"(",""),")",""),",",""),"/",""),"""",""),"+",""))</f>
        <v>watercolorwc424jkartomoro</v>
      </c>
      <c r="H2968" s="86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watercolorwc424jk48setartomoro</v>
      </c>
      <c r="I2968" s="51" t="s">
        <v>5210</v>
      </c>
      <c r="J2968" s="51" t="s">
        <v>5206</v>
      </c>
      <c r="K2968" s="52" t="s">
        <v>5208</v>
      </c>
      <c r="L2968" s="51" t="s">
        <v>1335</v>
      </c>
      <c r="M2968" s="87" t="e">
        <f>IF(db[[#This Row],[NB NOTA_C]]="","",COUNTIF([2]!B_MSK[concat],db[[#This Row],[NB NOTA_C]]))</f>
        <v>#REF!</v>
      </c>
      <c r="N2968" s="88" t="s">
        <v>1346</v>
      </c>
      <c r="O2968" s="86" t="s">
        <v>5212</v>
      </c>
      <c r="P2968" s="51" t="s">
        <v>2417</v>
      </c>
      <c r="Q2968" s="86"/>
      <c r="R2968" s="86" t="str">
        <f>IF(db[[#This Row],[QTY/ CTN]]="","",SUBSTITUTE(SUBSTITUTE(SUBSTITUTE(db[[#This Row],[QTY/ CTN]]," ","_",2),"(",""),")","")&amp;"_")</f>
        <v>48 SET_</v>
      </c>
      <c r="S2968" s="86">
        <f>IF(db[[#This Row],[H_QTY/ CTN]]="","",SEARCH("_",db[[#This Row],[H_QTY/ CTN]]))</f>
        <v>7</v>
      </c>
      <c r="T2968" s="86">
        <f>IF(db[[#This Row],[H_QTY/ CTN]]="","",LEN(db[[#This Row],[H_QTY/ CTN]]))</f>
        <v>7</v>
      </c>
      <c r="U2968" s="89" t="str">
        <f>IF(db[[#This Row],[H_QTY/ CTN]]="","",LEFT(db[[#This Row],[H_QTY/ CTN]],db[[#This Row],[H_1]]-1))</f>
        <v>48 SET</v>
      </c>
      <c r="V2968" s="89" t="str">
        <f>IF(NOT(db[[#This Row],[H_1]]=db[[#This Row],[H_2]]),MID(db[[#This Row],[H_QTY/ CTN]],db[[#This Row],[H_1]]+1,db[[#This Row],[H_2]]-db[[#This Row],[H_1]]-1),"")</f>
        <v/>
      </c>
      <c r="W2968" s="89" t="str">
        <f>IF(db[[#This Row],[QTY/ CTN B]]="","",LEFT(db[[#This Row],[QTY/ CTN B]],SEARCH(" ",db[[#This Row],[QTY/ CTN B]],1)-1))</f>
        <v>48</v>
      </c>
      <c r="X2968" s="89" t="str">
        <f>IF(db[[#This Row],[QTY/ CTN B]]="","",RIGHT(db[[#This Row],[QTY/ CTN B]],LEN(db[[#This Row],[QTY/ CTN B]])-SEARCH(" ",db[[#This Row],[QTY/ CTN B]],1)))</f>
        <v>SET</v>
      </c>
      <c r="Y2968" s="89" t="str">
        <f>IF(db[[#This Row],[QTY/ CTN TG]]="",IF(db[[#This Row],[STN TG]]="","",12),LEFT(db[[#This Row],[QTY/ CTN TG]],SEARCH(" ",db[[#This Row],[QTY/ CTN TG]],1)-1))</f>
        <v/>
      </c>
      <c r="Z2968" s="8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68" s="89" t="str">
        <f>IF(db[[#This Row],[STN K]]="","",IF(db[[#This Row],[STN TG]]="LSN",12,""))</f>
        <v/>
      </c>
      <c r="AB2968" s="89" t="str">
        <f>IF(db[[#This Row],[STN TG]]="LSN","PCS","")</f>
        <v/>
      </c>
      <c r="AC2968" s="89">
        <f>db[[#This Row],[QTY B]]*IF(db[[#This Row],[QTY TG]]="",1,db[[#This Row],[QTY TG]])*IF(db[[#This Row],[QTY K]]="",1,db[[#This Row],[QTY K]])</f>
        <v>48</v>
      </c>
      <c r="AD2968" s="89" t="str">
        <f>IF(db[[#This Row],[STN K]]="",IF(db[[#This Row],[STN TG]]="",db[[#This Row],[STN B]],db[[#This Row],[STN TG]]),db[[#This Row],[STN K]])</f>
        <v>SET</v>
      </c>
      <c r="AE2968" s="40"/>
    </row>
    <row r="2969" spans="1:31" x14ac:dyDescent="0.25">
      <c r="A2969" s="40">
        <f t="shared" ref="A2969:A3033" si="46">ROW()-1</f>
        <v>2968</v>
      </c>
      <c r="B2969" s="5" t="str">
        <f>LOWER(SUBSTITUTE(SUBSTITUTE(SUBSTITUTE(SUBSTITUTE(SUBSTITUTE(SUBSTITUTE(SUBSTITUTE(SUBSTITUTE(db[[#This Row],[NB BM]]," ",),".",""),"-",""),"(",""),")",""),"/",""),"""",""),"+",""))</f>
        <v>wc12wmozaki</v>
      </c>
      <c r="C2969" s="5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D2969" s="5" t="str">
        <f>LOWER(SUBSTITUTE(SUBSTITUTE(SUBSTITUTE(SUBSTITUTE(SUBSTITUTE(SUBSTITUTE(SUBSTITUTE(SUBSTITUTE(SUBSTITUTE(db[[#This Row],[NB PAJAK]]," ",""),"-",""),"(",""),")",""),".",""),",",""),"/",""),"""",""),"+",""))</f>
        <v/>
      </c>
      <c r="E296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wc12wmozaki16lsnuntana</v>
      </c>
      <c r="F296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watercolour12wmozaki16lsn</v>
      </c>
      <c r="G2969" s="5" t="str">
        <f>db[[#This Row],[NB NOTA_C]]&amp;LOWER(SUBSTITUTE(SUBSTITUTE(SUBSTITUTE(SUBSTITUTE(SUBSTITUTE(SUBSTITUTE(SUBSTITUTE(SUBSTITUTE(SUBSTITUTE(db[[#This Row],[FAKTUR]]," ",),".",""),"-",""),"(",""),")",""),",",""),"/",""),"""",""),"+",""))</f>
        <v>watercolour12wmozakiuntana</v>
      </c>
      <c r="H296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watercolour12wmozaki16lsnuntana</v>
      </c>
      <c r="I2969" s="2" t="s">
        <v>2220</v>
      </c>
      <c r="J2969" s="2" t="s">
        <v>2219</v>
      </c>
      <c r="K2969" s="14"/>
      <c r="L2969" s="2" t="s">
        <v>1336</v>
      </c>
      <c r="M2969" s="34" t="e">
        <f>IF(db[[#This Row],[NB NOTA_C]]="","",COUNTIF([2]!B_MSK[concat],db[[#This Row],[NB NOTA_C]]))</f>
        <v>#REF!</v>
      </c>
      <c r="N2969" s="3" t="s">
        <v>1343</v>
      </c>
      <c r="O2969" s="5" t="s">
        <v>1447</v>
      </c>
      <c r="P2969" s="2" t="s">
        <v>2417</v>
      </c>
      <c r="R2969" s="2" t="str">
        <f>IF(db[[#This Row],[QTY/ CTN]]="","",SUBSTITUTE(SUBSTITUTE(SUBSTITUTE(db[[#This Row],[QTY/ CTN]]," ","_",2),"(",""),")","")&amp;"_")</f>
        <v>16 LSN_</v>
      </c>
      <c r="S2969" s="2">
        <f>IF(db[[#This Row],[H_QTY/ CTN]]="","",SEARCH("_",db[[#This Row],[H_QTY/ CTN]]))</f>
        <v>7</v>
      </c>
      <c r="T2969" s="2">
        <f>IF(db[[#This Row],[H_QTY/ CTN]]="","",LEN(db[[#This Row],[H_QTY/ CTN]]))</f>
        <v>7</v>
      </c>
      <c r="U2969" s="41" t="str">
        <f>IF(db[[#This Row],[H_QTY/ CTN]]="","",LEFT(db[[#This Row],[H_QTY/ CTN]],db[[#This Row],[H_1]]-1))</f>
        <v>16 LSN</v>
      </c>
      <c r="V2969" s="40" t="str">
        <f>IF(NOT(db[[#This Row],[H_1]]=db[[#This Row],[H_2]]),MID(db[[#This Row],[H_QTY/ CTN]],db[[#This Row],[H_1]]+1,db[[#This Row],[H_2]]-db[[#This Row],[H_1]]-1),"")</f>
        <v/>
      </c>
      <c r="W2969" s="40" t="str">
        <f>IF(db[[#This Row],[QTY/ CTN B]]="","",LEFT(db[[#This Row],[QTY/ CTN B]],SEARCH(" ",db[[#This Row],[QTY/ CTN B]],1)-1))</f>
        <v>16</v>
      </c>
      <c r="X2969" s="40" t="str">
        <f>IF(db[[#This Row],[QTY/ CTN B]]="","",RIGHT(db[[#This Row],[QTY/ CTN B]],LEN(db[[#This Row],[QTY/ CTN B]])-SEARCH(" ",db[[#This Row],[QTY/ CTN B]],1)))</f>
        <v>LSN</v>
      </c>
      <c r="Y2969" s="40">
        <f>IF(db[[#This Row],[QTY/ CTN TG]]="",IF(db[[#This Row],[STN TG]]="","",12),LEFT(db[[#This Row],[QTY/ CTN TG]],SEARCH(" ",db[[#This Row],[QTY/ CTN TG]],1)-1))</f>
        <v>12</v>
      </c>
      <c r="Z29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969" s="40" t="str">
        <f>IF(db[[#This Row],[STN K]]="","",IF(db[[#This Row],[STN TG]]="LSN",12,""))</f>
        <v/>
      </c>
      <c r="AB2969" s="40" t="str">
        <f>IF(db[[#This Row],[STN TG]]="LSN","PCS","")</f>
        <v/>
      </c>
      <c r="AC2969" s="40">
        <f>db[[#This Row],[QTY B]]*IF(db[[#This Row],[QTY TG]]="",1,db[[#This Row],[QTY TG]])*IF(db[[#This Row],[QTY K]]="",1,db[[#This Row],[QTY K]])</f>
        <v>192</v>
      </c>
      <c r="AD2969" s="40" t="str">
        <f>IF(db[[#This Row],[STN K]]="",IF(db[[#This Row],[STN TG]]="",db[[#This Row],[STN B]],db[[#This Row],[STN TG]]),db[[#This Row],[STN K]])</f>
        <v>PCS</v>
      </c>
      <c r="AE2969" s="40"/>
    </row>
    <row r="2970" spans="1:31" x14ac:dyDescent="0.25">
      <c r="A2970" s="40">
        <f t="shared" si="46"/>
        <v>2969</v>
      </c>
      <c r="B2970" s="5" t="str">
        <f>LOWER(SUBSTITUTE(SUBSTITUTE(SUBSTITUTE(SUBSTITUTE(SUBSTITUTE(SUBSTITUTE(SUBSTITUTE(SUBSTITUTE(db[[#This Row],[NB BM]]," ",),".",""),"-",""),"(",""),")",""),"/",""),"""",""),"+",""))</f>
        <v>penghapusgunindowb802</v>
      </c>
      <c r="C2970" s="5" t="str">
        <f>LOWER(SUBSTITUTE(SUBSTITUTE(SUBSTITUTE(SUBSTITUTE(SUBSTITUTE(SUBSTITUTE(SUBSTITUTE(SUBSTITUTE(SUBSTITUTE(db[[#This Row],[NB NOTA]]," ",),".",""),"-",""),"(",""),")",""),",",""),"/",""),"""",""),"+",""))</f>
        <v>wberaser802</v>
      </c>
      <c r="D2970" s="5" t="str">
        <f>LOWER(SUBSTITUTE(SUBSTITUTE(SUBSTITUTE(SUBSTITUTE(SUBSTITUTE(SUBSTITUTE(SUBSTITUTE(SUBSTITUTE(SUBSTITUTE(db[[#This Row],[NB PAJAK]]," ",""),"-",""),"(",""),")",""),".",""),",",""),"/",""),"""",""),"+",""))</f>
        <v/>
      </c>
      <c r="E297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penghapusgunindowb80230lsnuntana</v>
      </c>
      <c r="F297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wberaser80230lsn</v>
      </c>
      <c r="G2970" s="5" t="str">
        <f>db[[#This Row],[NB NOTA_C]]&amp;LOWER(SUBSTITUTE(SUBSTITUTE(SUBSTITUTE(SUBSTITUTE(SUBSTITUTE(SUBSTITUTE(SUBSTITUTE(SUBSTITUTE(SUBSTITUTE(db[[#This Row],[FAKTUR]]," ",),".",""),"-",""),"(",""),")",""),",",""),"/",""),"""",""),"+",""))</f>
        <v>wberaser802untana</v>
      </c>
      <c r="H297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wberaser80230lsnuntana</v>
      </c>
      <c r="I2970" s="2" t="s">
        <v>6039</v>
      </c>
      <c r="J2970" s="2" t="s">
        <v>4004</v>
      </c>
      <c r="K2970" s="14"/>
      <c r="L2970" s="2" t="s">
        <v>1336</v>
      </c>
      <c r="M2970" s="34" t="e">
        <f>IF(db[[#This Row],[NB NOTA_C]]="","",COUNTIF([2]!B_MSK[concat],db[[#This Row],[NB NOTA_C]]))</f>
        <v>#REF!</v>
      </c>
      <c r="N2970" s="9" t="s">
        <v>1363</v>
      </c>
      <c r="O2970" s="5" t="s">
        <v>1432</v>
      </c>
      <c r="P2970" s="2" t="s">
        <v>2451</v>
      </c>
      <c r="R2970" s="2" t="str">
        <f>IF(db[[#This Row],[QTY/ CTN]]="","",SUBSTITUTE(SUBSTITUTE(SUBSTITUTE(db[[#This Row],[QTY/ CTN]]," ","_",2),"(",""),")","")&amp;"_")</f>
        <v>30 LSN_</v>
      </c>
      <c r="S2970" s="2">
        <f>IF(db[[#This Row],[H_QTY/ CTN]]="","",SEARCH("_",db[[#This Row],[H_QTY/ CTN]]))</f>
        <v>7</v>
      </c>
      <c r="T2970" s="2">
        <f>IF(db[[#This Row],[H_QTY/ CTN]]="","",LEN(db[[#This Row],[H_QTY/ CTN]]))</f>
        <v>7</v>
      </c>
      <c r="U2970" s="41" t="str">
        <f>IF(db[[#This Row],[H_QTY/ CTN]]="","",LEFT(db[[#This Row],[H_QTY/ CTN]],db[[#This Row],[H_1]]-1))</f>
        <v>30 LSN</v>
      </c>
      <c r="V2970" s="40" t="str">
        <f>IF(NOT(db[[#This Row],[H_1]]=db[[#This Row],[H_2]]),MID(db[[#This Row],[H_QTY/ CTN]],db[[#This Row],[H_1]]+1,db[[#This Row],[H_2]]-db[[#This Row],[H_1]]-1),"")</f>
        <v/>
      </c>
      <c r="W2970" s="40" t="str">
        <f>IF(db[[#This Row],[QTY/ CTN B]]="","",LEFT(db[[#This Row],[QTY/ CTN B]],SEARCH(" ",db[[#This Row],[QTY/ CTN B]],1)-1))</f>
        <v>30</v>
      </c>
      <c r="X2970" s="40" t="str">
        <f>IF(db[[#This Row],[QTY/ CTN B]]="","",RIGHT(db[[#This Row],[QTY/ CTN B]],LEN(db[[#This Row],[QTY/ CTN B]])-SEARCH(" ",db[[#This Row],[QTY/ CTN B]],1)))</f>
        <v>LSN</v>
      </c>
      <c r="Y2970" s="40">
        <f>IF(db[[#This Row],[QTY/ CTN TG]]="",IF(db[[#This Row],[STN TG]]="","",12),LEFT(db[[#This Row],[QTY/ CTN TG]],SEARCH(" ",db[[#This Row],[QTY/ CTN TG]],1)-1))</f>
        <v>12</v>
      </c>
      <c r="Z29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970" s="40" t="str">
        <f>IF(db[[#This Row],[STN K]]="","",IF(db[[#This Row],[STN TG]]="LSN",12,""))</f>
        <v/>
      </c>
      <c r="AB2970" s="40" t="str">
        <f>IF(db[[#This Row],[STN TG]]="LSN","PCS","")</f>
        <v/>
      </c>
      <c r="AC2970" s="40">
        <f>db[[#This Row],[QTY B]]*IF(db[[#This Row],[QTY TG]]="",1,db[[#This Row],[QTY TG]])*IF(db[[#This Row],[QTY K]]="",1,db[[#This Row],[QTY K]])</f>
        <v>360</v>
      </c>
      <c r="AD2970" s="40" t="str">
        <f>IF(db[[#This Row],[STN K]]="",IF(db[[#This Row],[STN TG]]="",db[[#This Row],[STN B]],db[[#This Row],[STN TG]]),db[[#This Row],[STN K]])</f>
        <v>PCS</v>
      </c>
      <c r="AE2970" s="40"/>
    </row>
    <row r="2971" spans="1:31" x14ac:dyDescent="0.25">
      <c r="A2971" s="40">
        <f t="shared" si="46"/>
        <v>2970</v>
      </c>
      <c r="B2971" s="5" t="str">
        <f>LOWER(SUBSTITUTE(SUBSTITUTE(SUBSTITUTE(SUBSTITUTE(SUBSTITUTE(SUBSTITUTE(SUBSTITUTE(SUBSTITUTE(db[[#This Row],[NB BM]]," ",),".",""),"-",""),"(",""),")",""),"/",""),"""",""),"+",""))</f>
        <v>penghapusgunindowb803</v>
      </c>
      <c r="C2971" s="5" t="str">
        <f>LOWER(SUBSTITUTE(SUBSTITUTE(SUBSTITUTE(SUBSTITUTE(SUBSTITUTE(SUBSTITUTE(SUBSTITUTE(SUBSTITUTE(SUBSTITUTE(db[[#This Row],[NB NOTA]]," ",),".",""),"-",""),"(",""),")",""),",",""),"/",""),"""",""),"+",""))</f>
        <v>wberaser803</v>
      </c>
      <c r="D2971" s="5" t="str">
        <f>LOWER(SUBSTITUTE(SUBSTITUTE(SUBSTITUTE(SUBSTITUTE(SUBSTITUTE(SUBSTITUTE(SUBSTITUTE(SUBSTITUTE(SUBSTITUTE(db[[#This Row],[NB PAJAK]]," ",""),"-",""),"(",""),")",""),".",""),",",""),"/",""),"""",""),"+",""))</f>
        <v/>
      </c>
      <c r="E297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penghapusgunindowb80330lsnuntana</v>
      </c>
      <c r="F297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wberaser80330lsn</v>
      </c>
      <c r="G2971" s="5" t="str">
        <f>db[[#This Row],[NB NOTA_C]]&amp;LOWER(SUBSTITUTE(SUBSTITUTE(SUBSTITUTE(SUBSTITUTE(SUBSTITUTE(SUBSTITUTE(SUBSTITUTE(SUBSTITUTE(SUBSTITUTE(db[[#This Row],[FAKTUR]]," ",),".",""),"-",""),"(",""),")",""),",",""),"/",""),"""",""),"+",""))</f>
        <v>wberaser803untana</v>
      </c>
      <c r="H297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wberaser80330lsnuntana</v>
      </c>
      <c r="I2971" s="2" t="s">
        <v>6040</v>
      </c>
      <c r="J2971" s="2" t="s">
        <v>3742</v>
      </c>
      <c r="K2971" s="14"/>
      <c r="L2971" s="2" t="s">
        <v>1336</v>
      </c>
      <c r="M2971" s="34" t="e">
        <f>IF(db[[#This Row],[NB NOTA_C]]="","",COUNTIF([2]!B_MSK[concat],db[[#This Row],[NB NOTA_C]]))</f>
        <v>#REF!</v>
      </c>
      <c r="N2971" s="14" t="s">
        <v>1363</v>
      </c>
      <c r="O2971" s="2" t="s">
        <v>1432</v>
      </c>
      <c r="P2971" s="2" t="s">
        <v>2451</v>
      </c>
      <c r="R2971" s="2" t="str">
        <f>IF(db[[#This Row],[QTY/ CTN]]="","",SUBSTITUTE(SUBSTITUTE(SUBSTITUTE(db[[#This Row],[QTY/ CTN]]," ","_",2),"(",""),")","")&amp;"_")</f>
        <v>30 LSN_</v>
      </c>
      <c r="S2971" s="2">
        <f>IF(db[[#This Row],[H_QTY/ CTN]]="","",SEARCH("_",db[[#This Row],[H_QTY/ CTN]]))</f>
        <v>7</v>
      </c>
      <c r="T2971" s="2">
        <f>IF(db[[#This Row],[H_QTY/ CTN]]="","",LEN(db[[#This Row],[H_QTY/ CTN]]))</f>
        <v>7</v>
      </c>
      <c r="U2971" s="41" t="str">
        <f>IF(db[[#This Row],[H_QTY/ CTN]]="","",LEFT(db[[#This Row],[H_QTY/ CTN]],db[[#This Row],[H_1]]-1))</f>
        <v>30 LSN</v>
      </c>
      <c r="V2971" s="40" t="str">
        <f>IF(NOT(db[[#This Row],[H_1]]=db[[#This Row],[H_2]]),MID(db[[#This Row],[H_QTY/ CTN]],db[[#This Row],[H_1]]+1,db[[#This Row],[H_2]]-db[[#This Row],[H_1]]-1),"")</f>
        <v/>
      </c>
      <c r="W2971" s="40" t="str">
        <f>IF(db[[#This Row],[QTY/ CTN B]]="","",LEFT(db[[#This Row],[QTY/ CTN B]],SEARCH(" ",db[[#This Row],[QTY/ CTN B]],1)-1))</f>
        <v>30</v>
      </c>
      <c r="X2971" s="40" t="str">
        <f>IF(db[[#This Row],[QTY/ CTN B]]="","",RIGHT(db[[#This Row],[QTY/ CTN B]],LEN(db[[#This Row],[QTY/ CTN B]])-SEARCH(" ",db[[#This Row],[QTY/ CTN B]],1)))</f>
        <v>LSN</v>
      </c>
      <c r="Y2971" s="40">
        <f>IF(db[[#This Row],[QTY/ CTN TG]]="",IF(db[[#This Row],[STN TG]]="","",12),LEFT(db[[#This Row],[QTY/ CTN TG]],SEARCH(" ",db[[#This Row],[QTY/ CTN TG]],1)-1))</f>
        <v>12</v>
      </c>
      <c r="Z29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971" s="40" t="str">
        <f>IF(db[[#This Row],[STN K]]="","",IF(db[[#This Row],[STN TG]]="LSN",12,""))</f>
        <v/>
      </c>
      <c r="AB2971" s="40" t="str">
        <f>IF(db[[#This Row],[STN TG]]="LSN","PCS","")</f>
        <v/>
      </c>
      <c r="AC2971" s="40">
        <f>db[[#This Row],[QTY B]]*IF(db[[#This Row],[QTY TG]]="",1,db[[#This Row],[QTY TG]])*IF(db[[#This Row],[QTY K]]="",1,db[[#This Row],[QTY K]])</f>
        <v>360</v>
      </c>
      <c r="AD2971" s="40" t="str">
        <f>IF(db[[#This Row],[STN K]]="",IF(db[[#This Row],[STN TG]]="",db[[#This Row],[STN B]],db[[#This Row],[STN TG]]),db[[#This Row],[STN K]])</f>
        <v>PCS</v>
      </c>
      <c r="AE2971" s="40"/>
    </row>
    <row r="2972" spans="1:31" x14ac:dyDescent="0.25">
      <c r="A2972" s="40">
        <f t="shared" si="46"/>
        <v>2971</v>
      </c>
      <c r="B2972" s="5" t="str">
        <f>LOWER(SUBSTITUTE(SUBSTITUTE(SUBSTITUTE(SUBSTITUTE(SUBSTITUTE(SUBSTITUTE(SUBSTITUTE(SUBSTITUTE(db[[#This Row],[NB BM]]," ",),".",""),"-",""),"(",""),")",""),"/",""),"""",""),"+",""))</f>
        <v>penghapusgunindowb803</v>
      </c>
      <c r="C2972" s="5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D2972" s="5" t="str">
        <f>LOWER(SUBSTITUTE(SUBSTITUTE(SUBSTITUTE(SUBSTITUTE(SUBSTITUTE(SUBSTITUTE(SUBSTITUTE(SUBSTITUTE(SUBSTITUTE(db[[#This Row],[NB PAJAK]]," ",""),"-",""),"(",""),")",""),".",""),",",""),"/",""),"""",""),"+",""))</f>
        <v/>
      </c>
      <c r="E297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penghapusgunindowb80330lsnuntana</v>
      </c>
      <c r="F297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wberaser80330dzct30lsn</v>
      </c>
      <c r="G2972" s="5" t="str">
        <f>db[[#This Row],[NB NOTA_C]]&amp;LOWER(SUBSTITUTE(SUBSTITUTE(SUBSTITUTE(SUBSTITUTE(SUBSTITUTE(SUBSTITUTE(SUBSTITUTE(SUBSTITUTE(SUBSTITUTE(db[[#This Row],[FAKTUR]]," ",),".",""),"-",""),"(",""),")",""),",",""),"/",""),"""",""),"+",""))</f>
        <v>wberaser80330dzctuntana</v>
      </c>
      <c r="H297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wberaser80330dzct30lsnuntana</v>
      </c>
      <c r="I2972" s="2" t="s">
        <v>6040</v>
      </c>
      <c r="J2972" s="2" t="s">
        <v>1236</v>
      </c>
      <c r="K2972" s="14"/>
      <c r="L2972" s="2" t="s">
        <v>1336</v>
      </c>
      <c r="M2972" s="34" t="e">
        <f>IF(db[[#This Row],[NB NOTA_C]]="","",COUNTIF([2]!B_MSK[concat],db[[#This Row],[NB NOTA_C]]))</f>
        <v>#REF!</v>
      </c>
      <c r="N2972" s="14" t="s">
        <v>1363</v>
      </c>
      <c r="O2972" s="2" t="s">
        <v>1432</v>
      </c>
      <c r="P2972" s="2" t="s">
        <v>2451</v>
      </c>
      <c r="R2972" s="2" t="str">
        <f>IF(db[[#This Row],[QTY/ CTN]]="","",SUBSTITUTE(SUBSTITUTE(SUBSTITUTE(db[[#This Row],[QTY/ CTN]]," ","_",2),"(",""),")","")&amp;"_")</f>
        <v>30 LSN_</v>
      </c>
      <c r="S2972" s="2">
        <f>IF(db[[#This Row],[H_QTY/ CTN]]="","",SEARCH("_",db[[#This Row],[H_QTY/ CTN]]))</f>
        <v>7</v>
      </c>
      <c r="T2972" s="2">
        <f>IF(db[[#This Row],[H_QTY/ CTN]]="","",LEN(db[[#This Row],[H_QTY/ CTN]]))</f>
        <v>7</v>
      </c>
      <c r="U2972" s="41" t="str">
        <f>IF(db[[#This Row],[H_QTY/ CTN]]="","",LEFT(db[[#This Row],[H_QTY/ CTN]],db[[#This Row],[H_1]]-1))</f>
        <v>30 LSN</v>
      </c>
      <c r="V2972" s="40" t="str">
        <f>IF(NOT(db[[#This Row],[H_1]]=db[[#This Row],[H_2]]),MID(db[[#This Row],[H_QTY/ CTN]],db[[#This Row],[H_1]]+1,db[[#This Row],[H_2]]-db[[#This Row],[H_1]]-1),"")</f>
        <v/>
      </c>
      <c r="W2972" s="40" t="str">
        <f>IF(db[[#This Row],[QTY/ CTN B]]="","",LEFT(db[[#This Row],[QTY/ CTN B]],SEARCH(" ",db[[#This Row],[QTY/ CTN B]],1)-1))</f>
        <v>30</v>
      </c>
      <c r="X2972" s="40" t="str">
        <f>IF(db[[#This Row],[QTY/ CTN B]]="","",RIGHT(db[[#This Row],[QTY/ CTN B]],LEN(db[[#This Row],[QTY/ CTN B]])-SEARCH(" ",db[[#This Row],[QTY/ CTN B]],1)))</f>
        <v>LSN</v>
      </c>
      <c r="Y2972" s="40">
        <f>IF(db[[#This Row],[QTY/ CTN TG]]="",IF(db[[#This Row],[STN TG]]="","",12),LEFT(db[[#This Row],[QTY/ CTN TG]],SEARCH(" ",db[[#This Row],[QTY/ CTN TG]],1)-1))</f>
        <v>12</v>
      </c>
      <c r="Z29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972" s="40" t="str">
        <f>IF(db[[#This Row],[STN K]]="","",IF(db[[#This Row],[STN TG]]="LSN",12,""))</f>
        <v/>
      </c>
      <c r="AB2972" s="40" t="str">
        <f>IF(db[[#This Row],[STN TG]]="LSN","PCS","")</f>
        <v/>
      </c>
      <c r="AC2972" s="40">
        <f>db[[#This Row],[QTY B]]*IF(db[[#This Row],[QTY TG]]="",1,db[[#This Row],[QTY TG]])*IF(db[[#This Row],[QTY K]]="",1,db[[#This Row],[QTY K]])</f>
        <v>360</v>
      </c>
      <c r="AD2972" s="40" t="str">
        <f>IF(db[[#This Row],[STN K]]="",IF(db[[#This Row],[STN TG]]="",db[[#This Row],[STN B]],db[[#This Row],[STN TG]]),db[[#This Row],[STN K]])</f>
        <v>PCS</v>
      </c>
      <c r="AE2972" s="40"/>
    </row>
    <row r="2973" spans="1:31" x14ac:dyDescent="0.25">
      <c r="A2973" s="40">
        <f t="shared" si="46"/>
        <v>2972</v>
      </c>
      <c r="B2973" s="5" t="str">
        <f>LOWER(SUBSTITUTE(SUBSTITUTE(SUBSTITUTE(SUBSTITUTE(SUBSTITUTE(SUBSTITUTE(SUBSTITUTE(SUBSTITUTE(db[[#This Row],[NB BM]]," ",),".",""),"-",""),"(",""),")",""),"/",""),"""",""),"+",""))</f>
        <v>penghapusgunindowb805</v>
      </c>
      <c r="C2973" s="5" t="str">
        <f>LOWER(SUBSTITUTE(SUBSTITUTE(SUBSTITUTE(SUBSTITUTE(SUBSTITUTE(SUBSTITUTE(SUBSTITUTE(SUBSTITUTE(SUBSTITUTE(db[[#This Row],[NB NOTA]]," ",),".",""),"-",""),"(",""),")",""),",",""),"/",""),"""",""),"+",""))</f>
        <v>wberaser805</v>
      </c>
      <c r="D2973" s="5" t="str">
        <f>LOWER(SUBSTITUTE(SUBSTITUTE(SUBSTITUTE(SUBSTITUTE(SUBSTITUTE(SUBSTITUTE(SUBSTITUTE(SUBSTITUTE(SUBSTITUTE(db[[#This Row],[NB PAJAK]]," ",""),"-",""),"(",""),")",""),".",""),",",""),"/",""),"""",""),"+",""))</f>
        <v/>
      </c>
      <c r="E297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penghapusgunindowb80530lsnuntana</v>
      </c>
      <c r="F297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wberaser80530lsn</v>
      </c>
      <c r="G2973" s="5" t="str">
        <f>db[[#This Row],[NB NOTA_C]]&amp;LOWER(SUBSTITUTE(SUBSTITUTE(SUBSTITUTE(SUBSTITUTE(SUBSTITUTE(SUBSTITUTE(SUBSTITUTE(SUBSTITUTE(SUBSTITUTE(db[[#This Row],[FAKTUR]]," ",),".",""),"-",""),"(",""),")",""),",",""),"/",""),"""",""),"+",""))</f>
        <v>wberaser805untana</v>
      </c>
      <c r="H297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wberaser80530lsnuntana</v>
      </c>
      <c r="I2973" s="2" t="s">
        <v>6041</v>
      </c>
      <c r="J2973" s="2" t="s">
        <v>4003</v>
      </c>
      <c r="K2973" s="14"/>
      <c r="L2973" s="2" t="s">
        <v>1336</v>
      </c>
      <c r="M2973" s="34" t="e">
        <f>IF(db[[#This Row],[NB NOTA_C]]="","",COUNTIF([2]!B_MSK[concat],db[[#This Row],[NB NOTA_C]]))</f>
        <v>#REF!</v>
      </c>
      <c r="N2973" s="14" t="s">
        <v>1363</v>
      </c>
      <c r="O2973" s="2" t="s">
        <v>1432</v>
      </c>
      <c r="P2973" s="2" t="s">
        <v>2451</v>
      </c>
      <c r="R2973" s="2" t="str">
        <f>IF(db[[#This Row],[QTY/ CTN]]="","",SUBSTITUTE(SUBSTITUTE(SUBSTITUTE(db[[#This Row],[QTY/ CTN]]," ","_",2),"(",""),")","")&amp;"_")</f>
        <v>30 LSN_</v>
      </c>
      <c r="S2973" s="2">
        <f>IF(db[[#This Row],[H_QTY/ CTN]]="","",SEARCH("_",db[[#This Row],[H_QTY/ CTN]]))</f>
        <v>7</v>
      </c>
      <c r="T2973" s="2">
        <f>IF(db[[#This Row],[H_QTY/ CTN]]="","",LEN(db[[#This Row],[H_QTY/ CTN]]))</f>
        <v>7</v>
      </c>
      <c r="U2973" s="41" t="str">
        <f>IF(db[[#This Row],[H_QTY/ CTN]]="","",LEFT(db[[#This Row],[H_QTY/ CTN]],db[[#This Row],[H_1]]-1))</f>
        <v>30 LSN</v>
      </c>
      <c r="V2973" s="40" t="str">
        <f>IF(NOT(db[[#This Row],[H_1]]=db[[#This Row],[H_2]]),MID(db[[#This Row],[H_QTY/ CTN]],db[[#This Row],[H_1]]+1,db[[#This Row],[H_2]]-db[[#This Row],[H_1]]-1),"")</f>
        <v/>
      </c>
      <c r="W2973" s="40" t="str">
        <f>IF(db[[#This Row],[QTY/ CTN B]]="","",LEFT(db[[#This Row],[QTY/ CTN B]],SEARCH(" ",db[[#This Row],[QTY/ CTN B]],1)-1))</f>
        <v>30</v>
      </c>
      <c r="X2973" s="40" t="str">
        <f>IF(db[[#This Row],[QTY/ CTN B]]="","",RIGHT(db[[#This Row],[QTY/ CTN B]],LEN(db[[#This Row],[QTY/ CTN B]])-SEARCH(" ",db[[#This Row],[QTY/ CTN B]],1)))</f>
        <v>LSN</v>
      </c>
      <c r="Y2973" s="40">
        <f>IF(db[[#This Row],[QTY/ CTN TG]]="",IF(db[[#This Row],[STN TG]]="","",12),LEFT(db[[#This Row],[QTY/ CTN TG]],SEARCH(" ",db[[#This Row],[QTY/ CTN TG]],1)-1))</f>
        <v>12</v>
      </c>
      <c r="Z29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973" s="40" t="str">
        <f>IF(db[[#This Row],[STN K]]="","",IF(db[[#This Row],[STN TG]]="LSN",12,""))</f>
        <v/>
      </c>
      <c r="AB2973" s="40" t="str">
        <f>IF(db[[#This Row],[STN TG]]="LSN","PCS","")</f>
        <v/>
      </c>
      <c r="AC2973" s="40">
        <f>db[[#This Row],[QTY B]]*IF(db[[#This Row],[QTY TG]]="",1,db[[#This Row],[QTY TG]])*IF(db[[#This Row],[QTY K]]="",1,db[[#This Row],[QTY K]])</f>
        <v>360</v>
      </c>
      <c r="AD2973" s="40" t="str">
        <f>IF(db[[#This Row],[STN K]]="",IF(db[[#This Row],[STN TG]]="",db[[#This Row],[STN B]],db[[#This Row],[STN TG]]),db[[#This Row],[STN K]])</f>
        <v>PCS</v>
      </c>
      <c r="AE2973" s="40"/>
    </row>
    <row r="2974" spans="1:31" x14ac:dyDescent="0.25">
      <c r="A2974" s="78">
        <f t="shared" si="46"/>
        <v>2973</v>
      </c>
      <c r="B2974" s="79" t="str">
        <f>LOWER(SUBSTITUTE(SUBSTITUTE(SUBSTITUTE(SUBSTITUTE(SUBSTITUTE(SUBSTITUTE(SUBSTITUTE(SUBSTITUTE(db[[#This Row],[NB BM]]," ",),".",""),"-",""),"(",""),")",""),"/",""),"""",""),"+",""))</f>
        <v>whiteboardxgpolos2s20x30</v>
      </c>
      <c r="C2974" s="79" t="str">
        <f>LOWER(SUBSTITUTE(SUBSTITUTE(SUBSTITUTE(SUBSTITUTE(SUBSTITUTE(SUBSTITUTE(SUBSTITUTE(SUBSTITUTE(SUBSTITUTE(db[[#This Row],[NB NOTA]]," ",),".",""),"-",""),"(",""),")",""),",",""),"/",""),"""",""),"+",""))</f>
        <v>whiteboardxgpolos2s20x30</v>
      </c>
      <c r="D2974" s="79" t="str">
        <f>LOWER(SUBSTITUTE(SUBSTITUTE(SUBSTITUTE(SUBSTITUTE(SUBSTITUTE(SUBSTITUTE(SUBSTITUTE(SUBSTITUTE(SUBSTITUTE(db[[#This Row],[NB PAJAK]]," ",""),"-",""),"(",""),")",""),".",""),",",""),"/",""),"""",""),"+",""))</f>
        <v/>
      </c>
      <c r="E2974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whiteboardxgpolos2s20x3096pcsuntana</v>
      </c>
      <c r="F2974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whiteboardxgpolos2s20x3096pcs</v>
      </c>
      <c r="G2974" s="79" t="str">
        <f>db[[#This Row],[NB NOTA_C]]&amp;LOWER(SUBSTITUTE(SUBSTITUTE(SUBSTITUTE(SUBSTITUTE(SUBSTITUTE(SUBSTITUTE(SUBSTITUTE(SUBSTITUTE(SUBSTITUTE(db[[#This Row],[FAKTUR]]," ",),".",""),"-",""),"(",""),")",""),",",""),"/",""),"""",""),"+",""))</f>
        <v>whiteboardxgpolos2s20x30untana</v>
      </c>
      <c r="H2974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whiteboardxgpolos2s20x3096pcsuntana</v>
      </c>
      <c r="I2974" s="70" t="s">
        <v>7257</v>
      </c>
      <c r="J2974" s="70" t="s">
        <v>7255</v>
      </c>
      <c r="K2974" s="71"/>
      <c r="L2974" s="70" t="s">
        <v>1336</v>
      </c>
      <c r="M2974" s="80" t="e">
        <f>IF(db[[#This Row],[NB NOTA_C]]="","",COUNTIF([2]!B_MSK[concat],db[[#This Row],[NB NOTA_C]]))</f>
        <v>#REF!</v>
      </c>
      <c r="N2974" s="81" t="s">
        <v>1352</v>
      </c>
      <c r="O2974" s="79" t="s">
        <v>1388</v>
      </c>
      <c r="P2974" s="70" t="s">
        <v>2732</v>
      </c>
      <c r="Q2974" s="79"/>
      <c r="R2974" s="79" t="str">
        <f>IF(db[[#This Row],[QTY/ CTN]]="","",SUBSTITUTE(SUBSTITUTE(SUBSTITUTE(db[[#This Row],[QTY/ CTN]]," ","_",2),"(",""),")","")&amp;"_")</f>
        <v>96 PCS_</v>
      </c>
      <c r="S2974" s="79">
        <f>IF(db[[#This Row],[H_QTY/ CTN]]="","",SEARCH("_",db[[#This Row],[H_QTY/ CTN]]))</f>
        <v>7</v>
      </c>
      <c r="T2974" s="79">
        <f>IF(db[[#This Row],[H_QTY/ CTN]]="","",LEN(db[[#This Row],[H_QTY/ CTN]]))</f>
        <v>7</v>
      </c>
      <c r="U2974" s="78" t="str">
        <f>IF(db[[#This Row],[H_QTY/ CTN]]="","",LEFT(db[[#This Row],[H_QTY/ CTN]],db[[#This Row],[H_1]]-1))</f>
        <v>96 PCS</v>
      </c>
      <c r="V2974" s="78" t="str">
        <f>IF(NOT(db[[#This Row],[H_1]]=db[[#This Row],[H_2]]),MID(db[[#This Row],[H_QTY/ CTN]],db[[#This Row],[H_1]]+1,db[[#This Row],[H_2]]-db[[#This Row],[H_1]]-1),"")</f>
        <v/>
      </c>
      <c r="W2974" s="78" t="str">
        <f>IF(db[[#This Row],[QTY/ CTN B]]="","",LEFT(db[[#This Row],[QTY/ CTN B]],SEARCH(" ",db[[#This Row],[QTY/ CTN B]],1)-1))</f>
        <v>96</v>
      </c>
      <c r="X2974" s="78" t="str">
        <f>IF(db[[#This Row],[QTY/ CTN B]]="","",RIGHT(db[[#This Row],[QTY/ CTN B]],LEN(db[[#This Row],[QTY/ CTN B]])-SEARCH(" ",db[[#This Row],[QTY/ CTN B]],1)))</f>
        <v>PCS</v>
      </c>
      <c r="Y2974" s="78" t="str">
        <f>IF(db[[#This Row],[QTY/ CTN TG]]="",IF(db[[#This Row],[STN TG]]="","",12),LEFT(db[[#This Row],[QTY/ CTN TG]],SEARCH(" ",db[[#This Row],[QTY/ CTN TG]],1)-1))</f>
        <v/>
      </c>
      <c r="Z2974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74" s="78" t="str">
        <f>IF(db[[#This Row],[STN K]]="","",IF(db[[#This Row],[STN TG]]="LSN",12,""))</f>
        <v/>
      </c>
      <c r="AB2974" s="78" t="str">
        <f>IF(db[[#This Row],[STN TG]]="LSN","PCS","")</f>
        <v/>
      </c>
      <c r="AC2974" s="78">
        <f>db[[#This Row],[QTY B]]*IF(db[[#This Row],[QTY TG]]="",1,db[[#This Row],[QTY TG]])*IF(db[[#This Row],[QTY K]]="",1,db[[#This Row],[QTY K]])</f>
        <v>96</v>
      </c>
      <c r="AD2974" s="78" t="str">
        <f>IF(db[[#This Row],[STN K]]="",IF(db[[#This Row],[STN TG]]="",db[[#This Row],[STN B]],db[[#This Row],[STN TG]]),db[[#This Row],[STN K]])</f>
        <v>PCS</v>
      </c>
      <c r="AE2974" s="78"/>
    </row>
    <row r="2975" spans="1:31" x14ac:dyDescent="0.25">
      <c r="A2975" s="78">
        <f t="shared" si="46"/>
        <v>2974</v>
      </c>
      <c r="B2975" s="79" t="str">
        <f>LOWER(SUBSTITUTE(SUBSTITUTE(SUBSTITUTE(SUBSTITUTE(SUBSTITUTE(SUBSTITUTE(SUBSTITUTE(SUBSTITUTE(db[[#This Row],[NB BM]]," ",),".",""),"-",""),"(",""),")",""),"/",""),"""",""),"+",""))</f>
        <v>whiteboardxgpolos2s25x35</v>
      </c>
      <c r="C2975" s="79" t="str">
        <f>LOWER(SUBSTITUTE(SUBSTITUTE(SUBSTITUTE(SUBSTITUTE(SUBSTITUTE(SUBSTITUTE(SUBSTITUTE(SUBSTITUTE(SUBSTITUTE(db[[#This Row],[NB NOTA]]," ",),".",""),"-",""),"(",""),")",""),",",""),"/",""),"""",""),"+",""))</f>
        <v>whiteboardxgpolos2s25x35</v>
      </c>
      <c r="D2975" s="79" t="str">
        <f>LOWER(SUBSTITUTE(SUBSTITUTE(SUBSTITUTE(SUBSTITUTE(SUBSTITUTE(SUBSTITUTE(SUBSTITUTE(SUBSTITUTE(SUBSTITUTE(db[[#This Row],[NB PAJAK]]," ",""),"-",""),"(",""),")",""),".",""),",",""),"/",""),"""",""),"+",""))</f>
        <v/>
      </c>
      <c r="E2975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whiteboardxgpolos2s25x3572pcsuntana</v>
      </c>
      <c r="F2975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whiteboardxgpolos2s25x3572pcs</v>
      </c>
      <c r="G2975" s="79" t="str">
        <f>db[[#This Row],[NB NOTA_C]]&amp;LOWER(SUBSTITUTE(SUBSTITUTE(SUBSTITUTE(SUBSTITUTE(SUBSTITUTE(SUBSTITUTE(SUBSTITUTE(SUBSTITUTE(SUBSTITUTE(db[[#This Row],[FAKTUR]]," ",),".",""),"-",""),"(",""),")",""),",",""),"/",""),"""",""),"+",""))</f>
        <v>whiteboardxgpolos2s25x35untana</v>
      </c>
      <c r="H2975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whiteboardxgpolos2s25x3572pcsuntana</v>
      </c>
      <c r="I2975" s="70" t="s">
        <v>7258</v>
      </c>
      <c r="J2975" s="70" t="s">
        <v>7256</v>
      </c>
      <c r="K2975" s="71"/>
      <c r="L2975" s="70" t="s">
        <v>1336</v>
      </c>
      <c r="M2975" s="80" t="e">
        <f>IF(db[[#This Row],[NB NOTA_C]]="","",COUNTIF([2]!B_MSK[concat],db[[#This Row],[NB NOTA_C]]))</f>
        <v>#REF!</v>
      </c>
      <c r="N2975" s="81" t="s">
        <v>1352</v>
      </c>
      <c r="O2975" s="79" t="s">
        <v>1390</v>
      </c>
      <c r="P2975" s="70" t="s">
        <v>2732</v>
      </c>
      <c r="Q2975" s="79"/>
      <c r="R2975" s="79" t="str">
        <f>IF(db[[#This Row],[QTY/ CTN]]="","",SUBSTITUTE(SUBSTITUTE(SUBSTITUTE(db[[#This Row],[QTY/ CTN]]," ","_",2),"(",""),")","")&amp;"_")</f>
        <v>72 PCS_</v>
      </c>
      <c r="S2975" s="79">
        <f>IF(db[[#This Row],[H_QTY/ CTN]]="","",SEARCH("_",db[[#This Row],[H_QTY/ CTN]]))</f>
        <v>7</v>
      </c>
      <c r="T2975" s="79">
        <f>IF(db[[#This Row],[H_QTY/ CTN]]="","",LEN(db[[#This Row],[H_QTY/ CTN]]))</f>
        <v>7</v>
      </c>
      <c r="U2975" s="78" t="str">
        <f>IF(db[[#This Row],[H_QTY/ CTN]]="","",LEFT(db[[#This Row],[H_QTY/ CTN]],db[[#This Row],[H_1]]-1))</f>
        <v>72 PCS</v>
      </c>
      <c r="V2975" s="78" t="str">
        <f>IF(NOT(db[[#This Row],[H_1]]=db[[#This Row],[H_2]]),MID(db[[#This Row],[H_QTY/ CTN]],db[[#This Row],[H_1]]+1,db[[#This Row],[H_2]]-db[[#This Row],[H_1]]-1),"")</f>
        <v/>
      </c>
      <c r="W2975" s="78" t="str">
        <f>IF(db[[#This Row],[QTY/ CTN B]]="","",LEFT(db[[#This Row],[QTY/ CTN B]],SEARCH(" ",db[[#This Row],[QTY/ CTN B]],1)-1))</f>
        <v>72</v>
      </c>
      <c r="X2975" s="78" t="str">
        <f>IF(db[[#This Row],[QTY/ CTN B]]="","",RIGHT(db[[#This Row],[QTY/ CTN B]],LEN(db[[#This Row],[QTY/ CTN B]])-SEARCH(" ",db[[#This Row],[QTY/ CTN B]],1)))</f>
        <v>PCS</v>
      </c>
      <c r="Y2975" s="78" t="str">
        <f>IF(db[[#This Row],[QTY/ CTN TG]]="",IF(db[[#This Row],[STN TG]]="","",12),LEFT(db[[#This Row],[QTY/ CTN TG]],SEARCH(" ",db[[#This Row],[QTY/ CTN TG]],1)-1))</f>
        <v/>
      </c>
      <c r="Z2975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75" s="78" t="str">
        <f>IF(db[[#This Row],[STN K]]="","",IF(db[[#This Row],[STN TG]]="LSN",12,""))</f>
        <v/>
      </c>
      <c r="AB2975" s="78" t="str">
        <f>IF(db[[#This Row],[STN TG]]="LSN","PCS","")</f>
        <v/>
      </c>
      <c r="AC2975" s="78">
        <f>db[[#This Row],[QTY B]]*IF(db[[#This Row],[QTY TG]]="",1,db[[#This Row],[QTY TG]])*IF(db[[#This Row],[QTY K]]="",1,db[[#This Row],[QTY K]])</f>
        <v>72</v>
      </c>
      <c r="AD2975" s="78" t="str">
        <f>IF(db[[#This Row],[STN K]]="",IF(db[[#This Row],[STN TG]]="",db[[#This Row],[STN B]],db[[#This Row],[STN TG]]),db[[#This Row],[STN K]])</f>
        <v>PCS</v>
      </c>
      <c r="AE2975" s="78"/>
    </row>
    <row r="2976" spans="1:31" x14ac:dyDescent="0.25">
      <c r="A2976" s="78">
        <f t="shared" si="46"/>
        <v>2975</v>
      </c>
      <c r="B2976" s="79" t="str">
        <f>LOWER(SUBSTITUTE(SUBSTITUTE(SUBSTITUTE(SUBSTITUTE(SUBSTITUTE(SUBSTITUTE(SUBSTITUTE(SUBSTITUTE(db[[#This Row],[NB BM]]," ",),".",""),"-",""),"(",""),")",""),"/",""),"""",""),"+",""))</f>
        <v>spidolmarkerwbjkwm65hitam</v>
      </c>
      <c r="C2976" s="79" t="str">
        <f>LOWER(SUBSTITUTE(SUBSTITUTE(SUBSTITUTE(SUBSTITUTE(SUBSTITUTE(SUBSTITUTE(SUBSTITUTE(SUBSTITUTE(SUBSTITUTE(db[[#This Row],[NB NOTA]]," ",),".",""),"-",""),"(",""),")",""),",",""),"/",""),"""",""),"+",""))</f>
        <v>whiteboardmarkerwm65blackjkbonus</v>
      </c>
      <c r="D2976" s="79" t="str">
        <f>LOWER(SUBSTITUTE(SUBSTITUTE(SUBSTITUTE(SUBSTITUTE(SUBSTITUTE(SUBSTITUTE(SUBSTITUTE(SUBSTITUTE(SUBSTITUTE(db[[#This Row],[NB PAJAK]]," ",""),"-",""),"(",""),")",""),".",""),",",""),"/",""),"""",""),"+",""))</f>
        <v>spidolmarkerwbjoykowm65hitambonus</v>
      </c>
      <c r="E2976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spidolmarkerwbjkwm65hitam48lsnartomoro</v>
      </c>
      <c r="F2976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whiteboardmarkerwm65blackjkbonus48lsn</v>
      </c>
      <c r="G2976" s="79" t="str">
        <f>db[[#This Row],[NB NOTA_C]]&amp;LOWER(SUBSTITUTE(SUBSTITUTE(SUBSTITUTE(SUBSTITUTE(SUBSTITUTE(SUBSTITUTE(SUBSTITUTE(SUBSTITUTE(SUBSTITUTE(db[[#This Row],[FAKTUR]]," ",),".",""),"-",""),"(",""),")",""),",",""),"/",""),"""",""),"+",""))</f>
        <v>whiteboardmarkerwm65blackjkbonusartomoro</v>
      </c>
      <c r="H2976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whiteboardmarkerwm65blackjkbonus48lsnartomoro</v>
      </c>
      <c r="I2976" s="70" t="s">
        <v>7718</v>
      </c>
      <c r="J2976" s="70" t="s">
        <v>7685</v>
      </c>
      <c r="K2976" s="71" t="s">
        <v>7733</v>
      </c>
      <c r="L2976" s="70" t="s">
        <v>1335</v>
      </c>
      <c r="M2976" s="80" t="e">
        <f>IF(db[[#This Row],[NB NOTA_C]]="","",COUNTIF([2]!B_MSK[concat],db[[#This Row],[NB NOTA_C]]))</f>
        <v>#REF!</v>
      </c>
      <c r="N2976" s="81" t="s">
        <v>7697</v>
      </c>
      <c r="O2976" s="79" t="s">
        <v>1425</v>
      </c>
      <c r="P2976" s="70"/>
      <c r="Q2976" s="79"/>
      <c r="R2976" s="79" t="str">
        <f>IF(db[[#This Row],[QTY/ CTN]]="","",SUBSTITUTE(SUBSTITUTE(SUBSTITUTE(db[[#This Row],[QTY/ CTN]]," ","_",2),"(",""),")","")&amp;"_")</f>
        <v>48 LSN_</v>
      </c>
      <c r="S2976" s="79">
        <f>IF(db[[#This Row],[H_QTY/ CTN]]="","",SEARCH("_",db[[#This Row],[H_QTY/ CTN]]))</f>
        <v>7</v>
      </c>
      <c r="T2976" s="79">
        <f>IF(db[[#This Row],[H_QTY/ CTN]]="","",LEN(db[[#This Row],[H_QTY/ CTN]]))</f>
        <v>7</v>
      </c>
      <c r="U2976" s="78" t="str">
        <f>IF(db[[#This Row],[H_QTY/ CTN]]="","",LEFT(db[[#This Row],[H_QTY/ CTN]],db[[#This Row],[H_1]]-1))</f>
        <v>48 LSN</v>
      </c>
      <c r="V2976" s="78" t="str">
        <f>IF(NOT(db[[#This Row],[H_1]]=db[[#This Row],[H_2]]),MID(db[[#This Row],[H_QTY/ CTN]],db[[#This Row],[H_1]]+1,db[[#This Row],[H_2]]-db[[#This Row],[H_1]]-1),"")</f>
        <v/>
      </c>
      <c r="W2976" s="78" t="str">
        <f>IF(db[[#This Row],[QTY/ CTN B]]="","",LEFT(db[[#This Row],[QTY/ CTN B]],SEARCH(" ",db[[#This Row],[QTY/ CTN B]],1)-1))</f>
        <v>48</v>
      </c>
      <c r="X2976" s="78" t="str">
        <f>IF(db[[#This Row],[QTY/ CTN B]]="","",RIGHT(db[[#This Row],[QTY/ CTN B]],LEN(db[[#This Row],[QTY/ CTN B]])-SEARCH(" ",db[[#This Row],[QTY/ CTN B]],1)))</f>
        <v>LSN</v>
      </c>
      <c r="Y2976" s="78">
        <f>IF(db[[#This Row],[QTY/ CTN TG]]="",IF(db[[#This Row],[STN TG]]="","",12),LEFT(db[[#This Row],[QTY/ CTN TG]],SEARCH(" ",db[[#This Row],[QTY/ CTN TG]],1)-1))</f>
        <v>12</v>
      </c>
      <c r="Z2976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976" s="78" t="str">
        <f>IF(db[[#This Row],[STN K]]="","",IF(db[[#This Row],[STN TG]]="LSN",12,""))</f>
        <v/>
      </c>
      <c r="AB2976" s="78" t="str">
        <f>IF(db[[#This Row],[STN TG]]="LSN","PCS","")</f>
        <v/>
      </c>
      <c r="AC2976" s="78">
        <f>db[[#This Row],[QTY B]]*IF(db[[#This Row],[QTY TG]]="",1,db[[#This Row],[QTY TG]])*IF(db[[#This Row],[QTY K]]="",1,db[[#This Row],[QTY K]])</f>
        <v>576</v>
      </c>
      <c r="AD2976" s="78" t="str">
        <f>IF(db[[#This Row],[STN K]]="",IF(db[[#This Row],[STN TG]]="",db[[#This Row],[STN B]],db[[#This Row],[STN TG]]),db[[#This Row],[STN K]])</f>
        <v>PCS</v>
      </c>
      <c r="AE2976" s="78"/>
    </row>
    <row r="2977" spans="1:31" x14ac:dyDescent="0.25">
      <c r="A2977" s="78">
        <f t="shared" si="46"/>
        <v>2976</v>
      </c>
      <c r="B2977" s="79" t="str">
        <f>LOWER(SUBSTITUTE(SUBSTITUTE(SUBSTITUTE(SUBSTITUTE(SUBSTITUTE(SUBSTITUTE(SUBSTITUTE(SUBSTITUTE(db[[#This Row],[NB BM]]," ",),".",""),"-",""),"(",""),")",""),"/",""),"""",""),"+",""))</f>
        <v>spidolmarkerwbjkwm65biru</v>
      </c>
      <c r="C2977" s="79" t="str">
        <f>LOWER(SUBSTITUTE(SUBSTITUTE(SUBSTITUTE(SUBSTITUTE(SUBSTITUTE(SUBSTITUTE(SUBSTITUTE(SUBSTITUTE(SUBSTITUTE(db[[#This Row],[NB NOTA]]," ",),".",""),"-",""),"(",""),")",""),",",""),"/",""),"""",""),"+",""))</f>
        <v>whiteboardmarkerwm65bluejkbonus</v>
      </c>
      <c r="D2977" s="79" t="str">
        <f>LOWER(SUBSTITUTE(SUBSTITUTE(SUBSTITUTE(SUBSTITUTE(SUBSTITUTE(SUBSTITUTE(SUBSTITUTE(SUBSTITUTE(SUBSTITUTE(db[[#This Row],[NB PAJAK]]," ",""),"-",""),"(",""),")",""),".",""),",",""),"/",""),"""",""),"+",""))</f>
        <v>spidolmarkerwbjoykowm65birubonus</v>
      </c>
      <c r="E2977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spidolmarkerwbjkwm65biru48lsnartomoro</v>
      </c>
      <c r="F2977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whiteboardmarkerwm65bluejkbonus48lsn</v>
      </c>
      <c r="G2977" s="79" t="str">
        <f>db[[#This Row],[NB NOTA_C]]&amp;LOWER(SUBSTITUTE(SUBSTITUTE(SUBSTITUTE(SUBSTITUTE(SUBSTITUTE(SUBSTITUTE(SUBSTITUTE(SUBSTITUTE(SUBSTITUTE(db[[#This Row],[FAKTUR]]," ",),".",""),"-",""),"(",""),")",""),",",""),"/",""),"""",""),"+",""))</f>
        <v>whiteboardmarkerwm65bluejkbonusartomoro</v>
      </c>
      <c r="H2977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whiteboardmarkerwm65bluejkbonus48lsnartomoro</v>
      </c>
      <c r="I2977" s="2" t="s">
        <v>7952</v>
      </c>
      <c r="J2977" s="2" t="s">
        <v>7951</v>
      </c>
      <c r="K2977" s="14" t="s">
        <v>7953</v>
      </c>
      <c r="L2977" s="70" t="s">
        <v>1335</v>
      </c>
      <c r="M2977" s="80" t="e">
        <f>IF(db[[#This Row],[NB NOTA_C]]="","",COUNTIF([2]!B_MSK[concat],db[[#This Row],[NB NOTA_C]]))</f>
        <v>#REF!</v>
      </c>
      <c r="N2977" s="81" t="s">
        <v>7697</v>
      </c>
      <c r="O2977" s="79" t="s">
        <v>1425</v>
      </c>
      <c r="P2977" s="70"/>
      <c r="Q2977" s="79"/>
      <c r="R2977" s="79" t="str">
        <f>IF(db[[#This Row],[QTY/ CTN]]="","",SUBSTITUTE(SUBSTITUTE(SUBSTITUTE(db[[#This Row],[QTY/ CTN]]," ","_",2),"(",""),")","")&amp;"_")</f>
        <v>48 LSN_</v>
      </c>
      <c r="S2977" s="79">
        <f>IF(db[[#This Row],[H_QTY/ CTN]]="","",SEARCH("_",db[[#This Row],[H_QTY/ CTN]]))</f>
        <v>7</v>
      </c>
      <c r="T2977" s="79">
        <f>IF(db[[#This Row],[H_QTY/ CTN]]="","",LEN(db[[#This Row],[H_QTY/ CTN]]))</f>
        <v>7</v>
      </c>
      <c r="U2977" s="78" t="str">
        <f>IF(db[[#This Row],[H_QTY/ CTN]]="","",LEFT(db[[#This Row],[H_QTY/ CTN]],db[[#This Row],[H_1]]-1))</f>
        <v>48 LSN</v>
      </c>
      <c r="V2977" s="78" t="str">
        <f>IF(NOT(db[[#This Row],[H_1]]=db[[#This Row],[H_2]]),MID(db[[#This Row],[H_QTY/ CTN]],db[[#This Row],[H_1]]+1,db[[#This Row],[H_2]]-db[[#This Row],[H_1]]-1),"")</f>
        <v/>
      </c>
      <c r="W2977" s="78" t="str">
        <f>IF(db[[#This Row],[QTY/ CTN B]]="","",LEFT(db[[#This Row],[QTY/ CTN B]],SEARCH(" ",db[[#This Row],[QTY/ CTN B]],1)-1))</f>
        <v>48</v>
      </c>
      <c r="X2977" s="78" t="str">
        <f>IF(db[[#This Row],[QTY/ CTN B]]="","",RIGHT(db[[#This Row],[QTY/ CTN B]],LEN(db[[#This Row],[QTY/ CTN B]])-SEARCH(" ",db[[#This Row],[QTY/ CTN B]],1)))</f>
        <v>LSN</v>
      </c>
      <c r="Y2977" s="78">
        <f>IF(db[[#This Row],[QTY/ CTN TG]]="",IF(db[[#This Row],[STN TG]]="","",12),LEFT(db[[#This Row],[QTY/ CTN TG]],SEARCH(" ",db[[#This Row],[QTY/ CTN TG]],1)-1))</f>
        <v>12</v>
      </c>
      <c r="Z2977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977" s="78" t="str">
        <f>IF(db[[#This Row],[STN K]]="","",IF(db[[#This Row],[STN TG]]="LSN",12,""))</f>
        <v/>
      </c>
      <c r="AB2977" s="78" t="str">
        <f>IF(db[[#This Row],[STN TG]]="LSN","PCS","")</f>
        <v/>
      </c>
      <c r="AC2977" s="78">
        <f>db[[#This Row],[QTY B]]*IF(db[[#This Row],[QTY TG]]="",1,db[[#This Row],[QTY TG]])*IF(db[[#This Row],[QTY K]]="",1,db[[#This Row],[QTY K]])</f>
        <v>576</v>
      </c>
      <c r="AD2977" s="78" t="str">
        <f>IF(db[[#This Row],[STN K]]="",IF(db[[#This Row],[STN TG]]="",db[[#This Row],[STN B]],db[[#This Row],[STN TG]]),db[[#This Row],[STN K]])</f>
        <v>PCS</v>
      </c>
      <c r="AE2977" s="78"/>
    </row>
    <row r="2978" spans="1:31" x14ac:dyDescent="0.25">
      <c r="A2978" s="78">
        <f t="shared" si="46"/>
        <v>2977</v>
      </c>
      <c r="B2978" s="79" t="str">
        <f>LOWER(SUBSTITUTE(SUBSTITUTE(SUBSTITUTE(SUBSTITUTE(SUBSTITUTE(SUBSTITUTE(SUBSTITUTE(SUBSTITUTE(db[[#This Row],[NB BM]]," ",),".",""),"-",""),"(",""),")",""),"/",""),"""",""),"+",""))</f>
        <v>spidolmarkerwbjkwm65merah</v>
      </c>
      <c r="C2978" s="79" t="str">
        <f>LOWER(SUBSTITUTE(SUBSTITUTE(SUBSTITUTE(SUBSTITUTE(SUBSTITUTE(SUBSTITUTE(SUBSTITUTE(SUBSTITUTE(SUBSTITUTE(db[[#This Row],[NB NOTA]]," ",),".",""),"-",""),"(",""),")",""),",",""),"/",""),"""",""),"+",""))</f>
        <v>whiteboardmarkerwm65redjkbonus</v>
      </c>
      <c r="D2978" s="79" t="str">
        <f>LOWER(SUBSTITUTE(SUBSTITUTE(SUBSTITUTE(SUBSTITUTE(SUBSTITUTE(SUBSTITUTE(SUBSTITUTE(SUBSTITUTE(SUBSTITUTE(db[[#This Row],[NB PAJAK]]," ",""),"-",""),"(",""),")",""),".",""),",",""),"/",""),"""",""),"+",""))</f>
        <v>spidolmarkerwbjoykowm65merahbonus</v>
      </c>
      <c r="E297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spidolmarkerwbjkwm65merah48lsnartomoro</v>
      </c>
      <c r="F297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whiteboardmarkerwm65redjkbonus48lsn</v>
      </c>
      <c r="G2978" s="79" t="str">
        <f>db[[#This Row],[NB NOTA_C]]&amp;LOWER(SUBSTITUTE(SUBSTITUTE(SUBSTITUTE(SUBSTITUTE(SUBSTITUTE(SUBSTITUTE(SUBSTITUTE(SUBSTITUTE(SUBSTITUTE(db[[#This Row],[FAKTUR]]," ",),".",""),"-",""),"(",""),")",""),",",""),"/",""),"""",""),"+",""))</f>
        <v>whiteboardmarkerwm65redjkbonusartomoro</v>
      </c>
      <c r="H297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whiteboardmarkerwm65redjkbonus48lsnartomoro</v>
      </c>
      <c r="I2978" s="2" t="s">
        <v>7963</v>
      </c>
      <c r="J2978" s="2" t="s">
        <v>7961</v>
      </c>
      <c r="K2978" s="14" t="s">
        <v>7962</v>
      </c>
      <c r="L2978" s="70" t="s">
        <v>1335</v>
      </c>
      <c r="M2978" s="80" t="e">
        <f>IF(db[[#This Row],[NB NOTA_C]]="","",COUNTIF([2]!B_MSK[concat],db[[#This Row],[NB NOTA_C]]))</f>
        <v>#REF!</v>
      </c>
      <c r="N2978" s="81" t="s">
        <v>7697</v>
      </c>
      <c r="O2978" s="79" t="s">
        <v>1425</v>
      </c>
      <c r="P2978" s="70"/>
      <c r="Q2978" s="79"/>
      <c r="R2978" s="79" t="str">
        <f>IF(db[[#This Row],[QTY/ CTN]]="","",SUBSTITUTE(SUBSTITUTE(SUBSTITUTE(db[[#This Row],[QTY/ CTN]]," ","_",2),"(",""),")","")&amp;"_")</f>
        <v>48 LSN_</v>
      </c>
      <c r="S2978" s="79">
        <f>IF(db[[#This Row],[H_QTY/ CTN]]="","",SEARCH("_",db[[#This Row],[H_QTY/ CTN]]))</f>
        <v>7</v>
      </c>
      <c r="T2978" s="79">
        <f>IF(db[[#This Row],[H_QTY/ CTN]]="","",LEN(db[[#This Row],[H_QTY/ CTN]]))</f>
        <v>7</v>
      </c>
      <c r="U2978" s="78" t="str">
        <f>IF(db[[#This Row],[H_QTY/ CTN]]="","",LEFT(db[[#This Row],[H_QTY/ CTN]],db[[#This Row],[H_1]]-1))</f>
        <v>48 LSN</v>
      </c>
      <c r="V2978" s="78" t="str">
        <f>IF(NOT(db[[#This Row],[H_1]]=db[[#This Row],[H_2]]),MID(db[[#This Row],[H_QTY/ CTN]],db[[#This Row],[H_1]]+1,db[[#This Row],[H_2]]-db[[#This Row],[H_1]]-1),"")</f>
        <v/>
      </c>
      <c r="W2978" s="78" t="str">
        <f>IF(db[[#This Row],[QTY/ CTN B]]="","",LEFT(db[[#This Row],[QTY/ CTN B]],SEARCH(" ",db[[#This Row],[QTY/ CTN B]],1)-1))</f>
        <v>48</v>
      </c>
      <c r="X2978" s="78" t="str">
        <f>IF(db[[#This Row],[QTY/ CTN B]]="","",RIGHT(db[[#This Row],[QTY/ CTN B]],LEN(db[[#This Row],[QTY/ CTN B]])-SEARCH(" ",db[[#This Row],[QTY/ CTN B]],1)))</f>
        <v>LSN</v>
      </c>
      <c r="Y2978" s="78">
        <f>IF(db[[#This Row],[QTY/ CTN TG]]="",IF(db[[#This Row],[STN TG]]="","",12),LEFT(db[[#This Row],[QTY/ CTN TG]],SEARCH(" ",db[[#This Row],[QTY/ CTN TG]],1)-1))</f>
        <v>12</v>
      </c>
      <c r="Z297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2978" s="78" t="str">
        <f>IF(db[[#This Row],[STN K]]="","",IF(db[[#This Row],[STN TG]]="LSN",12,""))</f>
        <v/>
      </c>
      <c r="AB2978" s="78" t="str">
        <f>IF(db[[#This Row],[STN TG]]="LSN","PCS","")</f>
        <v/>
      </c>
      <c r="AC2978" s="78">
        <f>db[[#This Row],[QTY B]]*IF(db[[#This Row],[QTY TG]]="",1,db[[#This Row],[QTY TG]])*IF(db[[#This Row],[QTY K]]="",1,db[[#This Row],[QTY K]])</f>
        <v>576</v>
      </c>
      <c r="AD2978" s="78" t="str">
        <f>IF(db[[#This Row],[STN K]]="",IF(db[[#This Row],[STN TG]]="",db[[#This Row],[STN B]],db[[#This Row],[STN TG]]),db[[#This Row],[STN K]])</f>
        <v>PCS</v>
      </c>
      <c r="AE2978" s="78"/>
    </row>
    <row r="2979" spans="1:31" x14ac:dyDescent="0.25">
      <c r="A2979" s="78">
        <f t="shared" si="46"/>
        <v>2978</v>
      </c>
      <c r="B2979" s="79" t="str">
        <f>LOWER(SUBSTITUTE(SUBSTITUTE(SUBSTITUTE(SUBSTITUTE(SUBSTITUTE(SUBSTITUTE(SUBSTITUTE(SUBSTITUTE(db[[#This Row],[NB BM]]," ",),".",""),"-",""),"(",""),")",""),"/",""),"""",""),"+",""))</f>
        <v>writinserttfwri001</v>
      </c>
      <c r="C2979" s="79" t="str">
        <f>LOWER(SUBSTITUTE(SUBSTITUTE(SUBSTITUTE(SUBSTITUTE(SUBSTITUTE(SUBSTITUTE(SUBSTITUTE(SUBSTITUTE(SUBSTITUTE(db[[#This Row],[NB NOTA]]," ",),".",""),"-",""),"(",""),")",""),",",""),"/",""),"""",""),"+",""))</f>
        <v>writinserttfwri001</v>
      </c>
      <c r="D2979" s="79" t="str">
        <f>LOWER(SUBSTITUTE(SUBSTITUTE(SUBSTITUTE(SUBSTITUTE(SUBSTITUTE(SUBSTITUTE(SUBSTITUTE(SUBSTITUTE(SUBSTITUTE(db[[#This Row],[NB PAJAK]]," ",""),"-",""),"(",""),")",""),".",""),",",""),"/",""),"""",""),"+",""))</f>
        <v/>
      </c>
      <c r="E2979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writinserttfwri001240pcsuntana</v>
      </c>
      <c r="F2979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writinserttfwri001240pcs</v>
      </c>
      <c r="G2979" s="79" t="str">
        <f>db[[#This Row],[NB NOTA_C]]&amp;LOWER(SUBSTITUTE(SUBSTITUTE(SUBSTITUTE(SUBSTITUTE(SUBSTITUTE(SUBSTITUTE(SUBSTITUTE(SUBSTITUTE(SUBSTITUTE(db[[#This Row],[FAKTUR]]," ",),".",""),"-",""),"(",""),")",""),",",""),"/",""),"""",""),"+",""))</f>
        <v>writinserttfwri001untana</v>
      </c>
      <c r="H2979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writinserttfwri001240pcsuntana</v>
      </c>
      <c r="I2979" s="2" t="s">
        <v>7562</v>
      </c>
      <c r="J2979" s="70" t="s">
        <v>7469</v>
      </c>
      <c r="K2979" s="71"/>
      <c r="L2979" s="70" t="s">
        <v>1336</v>
      </c>
      <c r="M2979" s="80" t="e">
        <f>IF(db[[#This Row],[NB NOTA_C]]="","",COUNTIF([2]!B_MSK[concat],db[[#This Row],[NB NOTA_C]]))</f>
        <v>#REF!</v>
      </c>
      <c r="N2979" s="81" t="s">
        <v>1342</v>
      </c>
      <c r="O2979" s="79" t="s">
        <v>1412</v>
      </c>
      <c r="P2979" s="70"/>
      <c r="Q2979" s="79"/>
      <c r="R2979" s="79" t="str">
        <f>IF(db[[#This Row],[QTY/ CTN]]="","",SUBSTITUTE(SUBSTITUTE(SUBSTITUTE(db[[#This Row],[QTY/ CTN]]," ","_",2),"(",""),")","")&amp;"_")</f>
        <v>240 PCS_</v>
      </c>
      <c r="S2979" s="79">
        <f>IF(db[[#This Row],[H_QTY/ CTN]]="","",SEARCH("_",db[[#This Row],[H_QTY/ CTN]]))</f>
        <v>8</v>
      </c>
      <c r="T2979" s="79">
        <f>IF(db[[#This Row],[H_QTY/ CTN]]="","",LEN(db[[#This Row],[H_QTY/ CTN]]))</f>
        <v>8</v>
      </c>
      <c r="U2979" s="78" t="str">
        <f>IF(db[[#This Row],[H_QTY/ CTN]]="","",LEFT(db[[#This Row],[H_QTY/ CTN]],db[[#This Row],[H_1]]-1))</f>
        <v>240 PCS</v>
      </c>
      <c r="V2979" s="78" t="str">
        <f>IF(NOT(db[[#This Row],[H_1]]=db[[#This Row],[H_2]]),MID(db[[#This Row],[H_QTY/ CTN]],db[[#This Row],[H_1]]+1,db[[#This Row],[H_2]]-db[[#This Row],[H_1]]-1),"")</f>
        <v/>
      </c>
      <c r="W2979" s="78" t="str">
        <f>IF(db[[#This Row],[QTY/ CTN B]]="","",LEFT(db[[#This Row],[QTY/ CTN B]],SEARCH(" ",db[[#This Row],[QTY/ CTN B]],1)-1))</f>
        <v>240</v>
      </c>
      <c r="X2979" s="78" t="str">
        <f>IF(db[[#This Row],[QTY/ CTN B]]="","",RIGHT(db[[#This Row],[QTY/ CTN B]],LEN(db[[#This Row],[QTY/ CTN B]])-SEARCH(" ",db[[#This Row],[QTY/ CTN B]],1)))</f>
        <v>PCS</v>
      </c>
      <c r="Y2979" s="78" t="str">
        <f>IF(db[[#This Row],[QTY/ CTN TG]]="",IF(db[[#This Row],[STN TG]]="","",12),LEFT(db[[#This Row],[QTY/ CTN TG]],SEARCH(" ",db[[#This Row],[QTY/ CTN TG]],1)-1))</f>
        <v/>
      </c>
      <c r="Z2979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79" s="78" t="str">
        <f>IF(db[[#This Row],[STN K]]="","",IF(db[[#This Row],[STN TG]]="LSN",12,""))</f>
        <v/>
      </c>
      <c r="AB2979" s="78" t="str">
        <f>IF(db[[#This Row],[STN TG]]="LSN","PCS","")</f>
        <v/>
      </c>
      <c r="AC2979" s="78">
        <f>db[[#This Row],[QTY B]]*IF(db[[#This Row],[QTY TG]]="",1,db[[#This Row],[QTY TG]])*IF(db[[#This Row],[QTY K]]="",1,db[[#This Row],[QTY K]])</f>
        <v>240</v>
      </c>
      <c r="AD2979" s="78" t="str">
        <f>IF(db[[#This Row],[STN K]]="",IF(db[[#This Row],[STN TG]]="",db[[#This Row],[STN B]],db[[#This Row],[STN TG]]),db[[#This Row],[STN K]])</f>
        <v>PCS</v>
      </c>
      <c r="AE2979" s="78"/>
    </row>
    <row r="2980" spans="1:31" x14ac:dyDescent="0.25">
      <c r="A2980" s="40">
        <f t="shared" si="46"/>
        <v>2979</v>
      </c>
      <c r="B2980" s="5" t="str">
        <f>LOWER(SUBSTITUTE(SUBSTITUTE(SUBSTITUTE(SUBSTITUTE(SUBSTITUTE(SUBSTITUTE(SUBSTITUTE(SUBSTITUTE(db[[#This Row],[NB BM]]," ",),".",""),"-",""),"(",""),")",""),"/",""),"""",""),"+",""))</f>
        <v>bpxdatam1hitam</v>
      </c>
      <c r="C2980" s="5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D2980" s="5" t="str">
        <f>LOWER(SUBSTITUTE(SUBSTITUTE(SUBSTITUTE(SUBSTITUTE(SUBSTITUTE(SUBSTITUTE(SUBSTITUTE(SUBSTITUTE(SUBSTITUTE(db[[#This Row],[NB PAJAK]]," ",""),"-",""),"(",""),")",""),".",""),",",""),"/",""),"""",""),"+",""))</f>
        <v/>
      </c>
      <c r="E298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bpxdatam1hitam20grsuntana</v>
      </c>
      <c r="F298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xdatadirectfillpenm1htm20grs</v>
      </c>
      <c r="G2980" s="5" t="str">
        <f>db[[#This Row],[NB NOTA_C]]&amp;LOWER(SUBSTITUTE(SUBSTITUTE(SUBSTITUTE(SUBSTITUTE(SUBSTITUTE(SUBSTITUTE(SUBSTITUTE(SUBSTITUTE(SUBSTITUTE(db[[#This Row],[FAKTUR]]," ",),".",""),"-",""),"(",""),")",""),",",""),"/",""),"""",""),"+",""))</f>
        <v>xdatadirectfillpenm1htmuntana</v>
      </c>
      <c r="H298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xdatadirectfillpenm1htm20grsuntana</v>
      </c>
      <c r="I2980" s="2" t="s">
        <v>1550</v>
      </c>
      <c r="J2980" s="2" t="s">
        <v>2476</v>
      </c>
      <c r="K2980" s="14"/>
      <c r="L2980" s="2" t="s">
        <v>1336</v>
      </c>
      <c r="M2980" s="34" t="e">
        <f>IF(db[[#This Row],[NB NOTA_C]]="","",COUNTIF([2]!B_MSK[concat],db[[#This Row],[NB NOTA_C]]))</f>
        <v>#REF!</v>
      </c>
      <c r="N2980" s="9" t="s">
        <v>1367</v>
      </c>
      <c r="O2980" s="5" t="s">
        <v>1403</v>
      </c>
      <c r="P2980" s="2" t="s">
        <v>2443</v>
      </c>
      <c r="R2980" s="2" t="str">
        <f>IF(db[[#This Row],[QTY/ CTN]]="","",SUBSTITUTE(SUBSTITUTE(SUBSTITUTE(db[[#This Row],[QTY/ CTN]]," ","_",2),"(",""),")","")&amp;"_")</f>
        <v>20 GRS_</v>
      </c>
      <c r="S2980" s="2">
        <f>IF(db[[#This Row],[H_QTY/ CTN]]="","",SEARCH("_",db[[#This Row],[H_QTY/ CTN]]))</f>
        <v>7</v>
      </c>
      <c r="T2980" s="2">
        <f>IF(db[[#This Row],[H_QTY/ CTN]]="","",LEN(db[[#This Row],[H_QTY/ CTN]]))</f>
        <v>7</v>
      </c>
      <c r="U2980" s="41" t="str">
        <f>IF(db[[#This Row],[H_QTY/ CTN]]="","",LEFT(db[[#This Row],[H_QTY/ CTN]],db[[#This Row],[H_1]]-1))</f>
        <v>20 GRS</v>
      </c>
      <c r="V2980" s="40" t="str">
        <f>IF(NOT(db[[#This Row],[H_1]]=db[[#This Row],[H_2]]),MID(db[[#This Row],[H_QTY/ CTN]],db[[#This Row],[H_1]]+1,db[[#This Row],[H_2]]-db[[#This Row],[H_1]]-1),"")</f>
        <v/>
      </c>
      <c r="W2980" s="40" t="str">
        <f>IF(db[[#This Row],[QTY/ CTN B]]="","",LEFT(db[[#This Row],[QTY/ CTN B]],SEARCH(" ",db[[#This Row],[QTY/ CTN B]],1)-1))</f>
        <v>20</v>
      </c>
      <c r="X2980" s="40" t="str">
        <f>IF(db[[#This Row],[QTY/ CTN B]]="","",RIGHT(db[[#This Row],[QTY/ CTN B]],LEN(db[[#This Row],[QTY/ CTN B]])-SEARCH(" ",db[[#This Row],[QTY/ CTN B]],1)))</f>
        <v>GRS</v>
      </c>
      <c r="Y2980" s="40">
        <f>IF(db[[#This Row],[QTY/ CTN TG]]="",IF(db[[#This Row],[STN TG]]="","",12),LEFT(db[[#This Row],[QTY/ CTN TG]],SEARCH(" ",db[[#This Row],[QTY/ CTN TG]],1)-1))</f>
        <v>12</v>
      </c>
      <c r="Z29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980" s="40">
        <f>IF(db[[#This Row],[STN K]]="","",IF(db[[#This Row],[STN TG]]="LSN",12,""))</f>
        <v>12</v>
      </c>
      <c r="AB2980" s="40" t="str">
        <f>IF(db[[#This Row],[STN TG]]="LSN","PCS","")</f>
        <v>PCS</v>
      </c>
      <c r="AC2980" s="40">
        <f>db[[#This Row],[QTY B]]*IF(db[[#This Row],[QTY TG]]="",1,db[[#This Row],[QTY TG]])*IF(db[[#This Row],[QTY K]]="",1,db[[#This Row],[QTY K]])</f>
        <v>2880</v>
      </c>
      <c r="AD2980" s="40" t="str">
        <f>IF(db[[#This Row],[STN K]]="",IF(db[[#This Row],[STN TG]]="",db[[#This Row],[STN B]],db[[#This Row],[STN TG]]),db[[#This Row],[STN K]])</f>
        <v>PCS</v>
      </c>
      <c r="AE2980" s="40"/>
    </row>
    <row r="2981" spans="1:31" x14ac:dyDescent="0.25">
      <c r="A2981" s="40">
        <f t="shared" si="46"/>
        <v>2980</v>
      </c>
      <c r="B2981" s="5" t="str">
        <f>LOWER(SUBSTITUTE(SUBSTITUTE(SUBSTITUTE(SUBSTITUTE(SUBSTITUTE(SUBSTITUTE(SUBSTITUTE(SUBSTITUTE(db[[#This Row],[NB BM]]," ",),".",""),"-",""),"(",""),")",""),"/",""),"""",""),"+",""))</f>
        <v>bpxdatam2hitam</v>
      </c>
      <c r="C2981" s="5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D2981" s="5" t="str">
        <f>LOWER(SUBSTITUTE(SUBSTITUTE(SUBSTITUTE(SUBSTITUTE(SUBSTITUTE(SUBSTITUTE(SUBSTITUTE(SUBSTITUTE(SUBSTITUTE(db[[#This Row],[NB PAJAK]]," ",""),"-",""),"(",""),")",""),".",""),",",""),"/",""),"""",""),"+",""))</f>
        <v/>
      </c>
      <c r="E298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bpxdatam2hitam20grsuntana</v>
      </c>
      <c r="F298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xdatadirectfillpenm2htm20grs</v>
      </c>
      <c r="G2981" s="5" t="str">
        <f>db[[#This Row],[NB NOTA_C]]&amp;LOWER(SUBSTITUTE(SUBSTITUTE(SUBSTITUTE(SUBSTITUTE(SUBSTITUTE(SUBSTITUTE(SUBSTITUTE(SUBSTITUTE(SUBSTITUTE(db[[#This Row],[FAKTUR]]," ",),".",""),"-",""),"(",""),")",""),",",""),"/",""),"""",""),"+",""))</f>
        <v>xdatadirectfillpenm2htmuntana</v>
      </c>
      <c r="H298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xdatadirectfillpenm2htm20grsuntana</v>
      </c>
      <c r="I2981" s="2" t="s">
        <v>1551</v>
      </c>
      <c r="J2981" s="2" t="s">
        <v>2477</v>
      </c>
      <c r="K2981" s="14"/>
      <c r="L2981" s="2" t="s">
        <v>1336</v>
      </c>
      <c r="M2981" s="34" t="e">
        <f>IF(db[[#This Row],[NB NOTA_C]]="","",COUNTIF([2]!B_MSK[concat],db[[#This Row],[NB NOTA_C]]))</f>
        <v>#REF!</v>
      </c>
      <c r="N2981" s="9" t="s">
        <v>1367</v>
      </c>
      <c r="O2981" s="5" t="s">
        <v>1403</v>
      </c>
      <c r="P2981" s="2" t="s">
        <v>2443</v>
      </c>
      <c r="R2981" s="2" t="str">
        <f>IF(db[[#This Row],[QTY/ CTN]]="","",SUBSTITUTE(SUBSTITUTE(SUBSTITUTE(db[[#This Row],[QTY/ CTN]]," ","_",2),"(",""),")","")&amp;"_")</f>
        <v>20 GRS_</v>
      </c>
      <c r="S2981" s="2">
        <f>IF(db[[#This Row],[H_QTY/ CTN]]="","",SEARCH("_",db[[#This Row],[H_QTY/ CTN]]))</f>
        <v>7</v>
      </c>
      <c r="T2981" s="2">
        <f>IF(db[[#This Row],[H_QTY/ CTN]]="","",LEN(db[[#This Row],[H_QTY/ CTN]]))</f>
        <v>7</v>
      </c>
      <c r="U2981" s="41" t="str">
        <f>IF(db[[#This Row],[H_QTY/ CTN]]="","",LEFT(db[[#This Row],[H_QTY/ CTN]],db[[#This Row],[H_1]]-1))</f>
        <v>20 GRS</v>
      </c>
      <c r="V2981" s="40" t="str">
        <f>IF(NOT(db[[#This Row],[H_1]]=db[[#This Row],[H_2]]),MID(db[[#This Row],[H_QTY/ CTN]],db[[#This Row],[H_1]]+1,db[[#This Row],[H_2]]-db[[#This Row],[H_1]]-1),"")</f>
        <v/>
      </c>
      <c r="W2981" s="40" t="str">
        <f>IF(db[[#This Row],[QTY/ CTN B]]="","",LEFT(db[[#This Row],[QTY/ CTN B]],SEARCH(" ",db[[#This Row],[QTY/ CTN B]],1)-1))</f>
        <v>20</v>
      </c>
      <c r="X2981" s="40" t="str">
        <f>IF(db[[#This Row],[QTY/ CTN B]]="","",RIGHT(db[[#This Row],[QTY/ CTN B]],LEN(db[[#This Row],[QTY/ CTN B]])-SEARCH(" ",db[[#This Row],[QTY/ CTN B]],1)))</f>
        <v>GRS</v>
      </c>
      <c r="Y2981" s="40">
        <f>IF(db[[#This Row],[QTY/ CTN TG]]="",IF(db[[#This Row],[STN TG]]="","",12),LEFT(db[[#This Row],[QTY/ CTN TG]],SEARCH(" ",db[[#This Row],[QTY/ CTN TG]],1)-1))</f>
        <v>12</v>
      </c>
      <c r="Z29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981" s="40">
        <f>IF(db[[#This Row],[STN K]]="","",IF(db[[#This Row],[STN TG]]="LSN",12,""))</f>
        <v>12</v>
      </c>
      <c r="AB2981" s="40" t="str">
        <f>IF(db[[#This Row],[STN TG]]="LSN","PCS","")</f>
        <v>PCS</v>
      </c>
      <c r="AC2981" s="40">
        <f>db[[#This Row],[QTY B]]*IF(db[[#This Row],[QTY TG]]="",1,db[[#This Row],[QTY TG]])*IF(db[[#This Row],[QTY K]]="",1,db[[#This Row],[QTY K]])</f>
        <v>2880</v>
      </c>
      <c r="AD2981" s="40" t="str">
        <f>IF(db[[#This Row],[STN K]]="",IF(db[[#This Row],[STN TG]]="",db[[#This Row],[STN B]],db[[#This Row],[STN TG]]),db[[#This Row],[STN K]])</f>
        <v>PCS</v>
      </c>
      <c r="AE2981" s="40"/>
    </row>
    <row r="2982" spans="1:31" x14ac:dyDescent="0.25">
      <c r="A2982" s="40">
        <f t="shared" si="46"/>
        <v>2981</v>
      </c>
      <c r="B2982" s="5" t="str">
        <f>LOWER(SUBSTITUTE(SUBSTITUTE(SUBSTITUTE(SUBSTITUTE(SUBSTITUTE(SUBSTITUTE(SUBSTITUTE(SUBSTITUTE(db[[#This Row],[NB BM]]," ",),".",""),"-",""),"(",""),")",""),"/",""),"""",""),"+",""))</f>
        <v>bpxdatax2hitam</v>
      </c>
      <c r="C2982" s="5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D2982" s="5" t="str">
        <f>LOWER(SUBSTITUTE(SUBSTITUTE(SUBSTITUTE(SUBSTITUTE(SUBSTITUTE(SUBSTITUTE(SUBSTITUTE(SUBSTITUTE(SUBSTITUTE(db[[#This Row],[NB PAJAK]]," ",""),"-",""),"(",""),")",""),".",""),",",""),"/",""),"""",""),"+",""))</f>
        <v/>
      </c>
      <c r="E298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bpxdatax2hitam20grsuntana</v>
      </c>
      <c r="F298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xdatadirectfillpenx2hitam20grs</v>
      </c>
      <c r="G2982" s="5" t="str">
        <f>db[[#This Row],[NB NOTA_C]]&amp;LOWER(SUBSTITUTE(SUBSTITUTE(SUBSTITUTE(SUBSTITUTE(SUBSTITUTE(SUBSTITUTE(SUBSTITUTE(SUBSTITUTE(SUBSTITUTE(db[[#This Row],[FAKTUR]]," ",),".",""),"-",""),"(",""),")",""),",",""),"/",""),"""",""),"+",""))</f>
        <v>xdatadirectfillpenx2hitamuntana</v>
      </c>
      <c r="H298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xdatadirectfillpenx2hitam20grsuntana</v>
      </c>
      <c r="I2982" s="2" t="s">
        <v>3760</v>
      </c>
      <c r="J2982" s="2" t="s">
        <v>3759</v>
      </c>
      <c r="K2982" s="14"/>
      <c r="L2982" s="2" t="s">
        <v>1336</v>
      </c>
      <c r="M2982" s="34" t="e">
        <f>IF(db[[#This Row],[NB NOTA_C]]="","",COUNTIF([2]!B_MSK[concat],db[[#This Row],[NB NOTA_C]]))</f>
        <v>#REF!</v>
      </c>
      <c r="N2982" s="9" t="s">
        <v>1367</v>
      </c>
      <c r="O2982" s="5" t="s">
        <v>1403</v>
      </c>
      <c r="P2982" s="2" t="s">
        <v>2443</v>
      </c>
      <c r="R2982" s="2" t="str">
        <f>IF(db[[#This Row],[QTY/ CTN]]="","",SUBSTITUTE(SUBSTITUTE(SUBSTITUTE(db[[#This Row],[QTY/ CTN]]," ","_",2),"(",""),")","")&amp;"_")</f>
        <v>20 GRS_</v>
      </c>
      <c r="S2982" s="2">
        <f>IF(db[[#This Row],[H_QTY/ CTN]]="","",SEARCH("_",db[[#This Row],[H_QTY/ CTN]]))</f>
        <v>7</v>
      </c>
      <c r="T2982" s="2">
        <f>IF(db[[#This Row],[H_QTY/ CTN]]="","",LEN(db[[#This Row],[H_QTY/ CTN]]))</f>
        <v>7</v>
      </c>
      <c r="U2982" s="41" t="str">
        <f>IF(db[[#This Row],[H_QTY/ CTN]]="","",LEFT(db[[#This Row],[H_QTY/ CTN]],db[[#This Row],[H_1]]-1))</f>
        <v>20 GRS</v>
      </c>
      <c r="V2982" s="40" t="str">
        <f>IF(NOT(db[[#This Row],[H_1]]=db[[#This Row],[H_2]]),MID(db[[#This Row],[H_QTY/ CTN]],db[[#This Row],[H_1]]+1,db[[#This Row],[H_2]]-db[[#This Row],[H_1]]-1),"")</f>
        <v/>
      </c>
      <c r="W2982" s="40" t="str">
        <f>IF(db[[#This Row],[QTY/ CTN B]]="","",LEFT(db[[#This Row],[QTY/ CTN B]],SEARCH(" ",db[[#This Row],[QTY/ CTN B]],1)-1))</f>
        <v>20</v>
      </c>
      <c r="X2982" s="40" t="str">
        <f>IF(db[[#This Row],[QTY/ CTN B]]="","",RIGHT(db[[#This Row],[QTY/ CTN B]],LEN(db[[#This Row],[QTY/ CTN B]])-SEARCH(" ",db[[#This Row],[QTY/ CTN B]],1)))</f>
        <v>GRS</v>
      </c>
      <c r="Y2982" s="40">
        <f>IF(db[[#This Row],[QTY/ CTN TG]]="",IF(db[[#This Row],[STN TG]]="","",12),LEFT(db[[#This Row],[QTY/ CTN TG]],SEARCH(" ",db[[#This Row],[QTY/ CTN TG]],1)-1))</f>
        <v>12</v>
      </c>
      <c r="Z29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2982" s="40">
        <f>IF(db[[#This Row],[STN K]]="","",IF(db[[#This Row],[STN TG]]="LSN",12,""))</f>
        <v>12</v>
      </c>
      <c r="AB2982" s="40" t="str">
        <f>IF(db[[#This Row],[STN TG]]="LSN","PCS","")</f>
        <v>PCS</v>
      </c>
      <c r="AC2982" s="40">
        <f>db[[#This Row],[QTY B]]*IF(db[[#This Row],[QTY TG]]="",1,db[[#This Row],[QTY TG]])*IF(db[[#This Row],[QTY K]]="",1,db[[#This Row],[QTY K]])</f>
        <v>2880</v>
      </c>
      <c r="AD2982" s="40" t="str">
        <f>IF(db[[#This Row],[STN K]]="",IF(db[[#This Row],[STN TG]]="",db[[#This Row],[STN B]],db[[#This Row],[STN TG]]),db[[#This Row],[STN K]])</f>
        <v>PCS</v>
      </c>
      <c r="AE2982" s="40"/>
    </row>
    <row r="2983" spans="1:31" x14ac:dyDescent="0.25">
      <c r="A2983" s="40">
        <f t="shared" si="46"/>
        <v>2982</v>
      </c>
      <c r="B2983" s="5" t="str">
        <f>LOWER(SUBSTITUTE(SUBSTITUTE(SUBSTITUTE(SUBSTITUTE(SUBSTITUTE(SUBSTITUTE(SUBSTITUTE(SUBSTITUTE(db[[#This Row],[NB BM]]," ",),".",""),"-",""),"(",""),")",""),"/",""),"""",""),"+",""))</f>
        <v>mapzipperfile192btbiru</v>
      </c>
      <c r="C2983" s="5" t="str">
        <f>LOWER(SUBSTITUTE(SUBSTITUTE(SUBSTITUTE(SUBSTITUTE(SUBSTITUTE(SUBSTITUTE(SUBSTITUTE(SUBSTITUTE(SUBSTITUTE(db[[#This Row],[NB NOTA]]," ",),".",""),"-",""),"(",""),")",""),",",""),"/",""),"""",""),"+",""))</f>
        <v>zipperfile192btwarnablue</v>
      </c>
      <c r="D2983" s="5" t="str">
        <f>LOWER(SUBSTITUTE(SUBSTITUTE(SUBSTITUTE(SUBSTITUTE(SUBSTITUTE(SUBSTITUTE(SUBSTITUTE(SUBSTITUTE(SUBSTITUTE(db[[#This Row],[NB PAJAK]]," ",""),"-",""),"(",""),")",""),".",""),",",""),"/",""),"""",""),"+",""))</f>
        <v/>
      </c>
      <c r="E298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mapzipperfile192btbiru240pcsuntana</v>
      </c>
      <c r="F298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zipperfile192btwarnablue240pcs</v>
      </c>
      <c r="G2983" s="5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zipperfile192btwarnablueuntana</v>
      </c>
      <c r="H298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zipperfile192btwarnablue240pcsuntana</v>
      </c>
      <c r="I2983" s="2" t="s">
        <v>4591</v>
      </c>
      <c r="J2983" s="2" t="s">
        <v>4585</v>
      </c>
      <c r="K2983" s="14"/>
      <c r="L2983" s="2" t="s">
        <v>1336</v>
      </c>
      <c r="M2983" s="33" t="e">
        <f>IF(db[[#This Row],[NB NOTA_C]]="","",COUNTIF([2]!B_MSK[concat],db[[#This Row],[NB NOTA_C]]))</f>
        <v>#REF!</v>
      </c>
      <c r="N2983" s="9" t="s">
        <v>1357</v>
      </c>
      <c r="O2983" s="5" t="s">
        <v>1412</v>
      </c>
      <c r="P2983" s="2" t="s">
        <v>2439</v>
      </c>
      <c r="Q2983" s="5"/>
      <c r="R2983" s="5" t="str">
        <f>IF(db[[#This Row],[QTY/ CTN]]="","",SUBSTITUTE(SUBSTITUTE(SUBSTITUTE(db[[#This Row],[QTY/ CTN]]," ","_",2),"(",""),")","")&amp;"_")</f>
        <v>240 PCS_</v>
      </c>
      <c r="S2983" s="5">
        <f>IF(db[[#This Row],[H_QTY/ CTN]]="","",SEARCH("_",db[[#This Row],[H_QTY/ CTN]]))</f>
        <v>8</v>
      </c>
      <c r="T2983" s="5">
        <f>IF(db[[#This Row],[H_QTY/ CTN]]="","",LEN(db[[#This Row],[H_QTY/ CTN]]))</f>
        <v>8</v>
      </c>
      <c r="U2983" s="40" t="str">
        <f>IF(db[[#This Row],[H_QTY/ CTN]]="","",LEFT(db[[#This Row],[H_QTY/ CTN]],db[[#This Row],[H_1]]-1))</f>
        <v>240 PCS</v>
      </c>
      <c r="V2983" s="40" t="str">
        <f>IF(NOT(db[[#This Row],[H_1]]=db[[#This Row],[H_2]]),MID(db[[#This Row],[H_QTY/ CTN]],db[[#This Row],[H_1]]+1,db[[#This Row],[H_2]]-db[[#This Row],[H_1]]-1),"")</f>
        <v/>
      </c>
      <c r="W2983" s="40" t="str">
        <f>IF(db[[#This Row],[QTY/ CTN B]]="","",LEFT(db[[#This Row],[QTY/ CTN B]],SEARCH(" ",db[[#This Row],[QTY/ CTN B]],1)-1))</f>
        <v>240</v>
      </c>
      <c r="X2983" s="40" t="str">
        <f>IF(db[[#This Row],[QTY/ CTN B]]="","",RIGHT(db[[#This Row],[QTY/ CTN B]],LEN(db[[#This Row],[QTY/ CTN B]])-SEARCH(" ",db[[#This Row],[QTY/ CTN B]],1)))</f>
        <v>PCS</v>
      </c>
      <c r="Y2983" s="40" t="str">
        <f>IF(db[[#This Row],[QTY/ CTN TG]]="",IF(db[[#This Row],[STN TG]]="","",12),LEFT(db[[#This Row],[QTY/ CTN TG]],SEARCH(" ",db[[#This Row],[QTY/ CTN TG]],1)-1))</f>
        <v/>
      </c>
      <c r="Z29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83" s="40" t="str">
        <f>IF(db[[#This Row],[STN K]]="","",IF(db[[#This Row],[STN TG]]="LSN",12,""))</f>
        <v/>
      </c>
      <c r="AB2983" s="40" t="str">
        <f>IF(db[[#This Row],[STN TG]]="LSN","PCS","")</f>
        <v/>
      </c>
      <c r="AC2983" s="40">
        <f>db[[#This Row],[QTY B]]*IF(db[[#This Row],[QTY TG]]="",1,db[[#This Row],[QTY TG]])*IF(db[[#This Row],[QTY K]]="",1,db[[#This Row],[QTY K]])</f>
        <v>240</v>
      </c>
      <c r="AD2983" s="40" t="str">
        <f>IF(db[[#This Row],[STN K]]="",IF(db[[#This Row],[STN TG]]="",db[[#This Row],[STN B]],db[[#This Row],[STN TG]]),db[[#This Row],[STN K]])</f>
        <v>PCS</v>
      </c>
      <c r="AE2983" s="40"/>
    </row>
    <row r="2984" spans="1:31" x14ac:dyDescent="0.25">
      <c r="A2984" s="40">
        <f t="shared" si="46"/>
        <v>2983</v>
      </c>
      <c r="B2984" s="5" t="str">
        <f>LOWER(SUBSTITUTE(SUBSTITUTE(SUBSTITUTE(SUBSTITUTE(SUBSTITUTE(SUBSTITUTE(SUBSTITUTE(SUBSTITUTE(db[[#This Row],[NB BM]]," ",),".",""),"-",""),"(",""),")",""),"/",""),"""",""),"+",""))</f>
        <v>mapzipperfile192bthijau</v>
      </c>
      <c r="C2984" s="5" t="str">
        <f>LOWER(SUBSTITUTE(SUBSTITUTE(SUBSTITUTE(SUBSTITUTE(SUBSTITUTE(SUBSTITUTE(SUBSTITUTE(SUBSTITUTE(SUBSTITUTE(db[[#This Row],[NB NOTA]]," ",),".",""),"-",""),"(",""),")",""),",",""),"/",""),"""",""),"+",""))</f>
        <v>zipperfile192btwarnagreen</v>
      </c>
      <c r="D2984" s="5" t="str">
        <f>LOWER(SUBSTITUTE(SUBSTITUTE(SUBSTITUTE(SUBSTITUTE(SUBSTITUTE(SUBSTITUTE(SUBSTITUTE(SUBSTITUTE(SUBSTITUTE(db[[#This Row],[NB PAJAK]]," ",""),"-",""),"(",""),")",""),".",""),",",""),"/",""),"""",""),"+",""))</f>
        <v/>
      </c>
      <c r="E298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mapzipperfile192bthijau240pcsuntana</v>
      </c>
      <c r="F298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zipperfile192btwarnagreen240pcs</v>
      </c>
      <c r="G2984" s="5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zipperfile192btwarnagreenuntana</v>
      </c>
      <c r="H298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zipperfile192btwarnagreen240pcsuntana</v>
      </c>
      <c r="I2984" s="2" t="s">
        <v>4592</v>
      </c>
      <c r="J2984" s="2" t="s">
        <v>4586</v>
      </c>
      <c r="K2984" s="14"/>
      <c r="L2984" s="2" t="s">
        <v>1336</v>
      </c>
      <c r="M2984" s="33" t="e">
        <f>IF(db[[#This Row],[NB NOTA_C]]="","",COUNTIF([2]!B_MSK[concat],db[[#This Row],[NB NOTA_C]]))</f>
        <v>#REF!</v>
      </c>
      <c r="N2984" s="9" t="s">
        <v>1357</v>
      </c>
      <c r="O2984" s="5" t="s">
        <v>1412</v>
      </c>
      <c r="P2984" s="2" t="s">
        <v>2439</v>
      </c>
      <c r="Q2984" s="5"/>
      <c r="R2984" s="5" t="str">
        <f>IF(db[[#This Row],[QTY/ CTN]]="","",SUBSTITUTE(SUBSTITUTE(SUBSTITUTE(db[[#This Row],[QTY/ CTN]]," ","_",2),"(",""),")","")&amp;"_")</f>
        <v>240 PCS_</v>
      </c>
      <c r="S2984" s="5">
        <f>IF(db[[#This Row],[H_QTY/ CTN]]="","",SEARCH("_",db[[#This Row],[H_QTY/ CTN]]))</f>
        <v>8</v>
      </c>
      <c r="T2984" s="5">
        <f>IF(db[[#This Row],[H_QTY/ CTN]]="","",LEN(db[[#This Row],[H_QTY/ CTN]]))</f>
        <v>8</v>
      </c>
      <c r="U2984" s="40" t="str">
        <f>IF(db[[#This Row],[H_QTY/ CTN]]="","",LEFT(db[[#This Row],[H_QTY/ CTN]],db[[#This Row],[H_1]]-1))</f>
        <v>240 PCS</v>
      </c>
      <c r="V2984" s="40" t="str">
        <f>IF(NOT(db[[#This Row],[H_1]]=db[[#This Row],[H_2]]),MID(db[[#This Row],[H_QTY/ CTN]],db[[#This Row],[H_1]]+1,db[[#This Row],[H_2]]-db[[#This Row],[H_1]]-1),"")</f>
        <v/>
      </c>
      <c r="W2984" s="40" t="str">
        <f>IF(db[[#This Row],[QTY/ CTN B]]="","",LEFT(db[[#This Row],[QTY/ CTN B]],SEARCH(" ",db[[#This Row],[QTY/ CTN B]],1)-1))</f>
        <v>240</v>
      </c>
      <c r="X2984" s="40" t="str">
        <f>IF(db[[#This Row],[QTY/ CTN B]]="","",RIGHT(db[[#This Row],[QTY/ CTN B]],LEN(db[[#This Row],[QTY/ CTN B]])-SEARCH(" ",db[[#This Row],[QTY/ CTN B]],1)))</f>
        <v>PCS</v>
      </c>
      <c r="Y2984" s="40" t="str">
        <f>IF(db[[#This Row],[QTY/ CTN TG]]="",IF(db[[#This Row],[STN TG]]="","",12),LEFT(db[[#This Row],[QTY/ CTN TG]],SEARCH(" ",db[[#This Row],[QTY/ CTN TG]],1)-1))</f>
        <v/>
      </c>
      <c r="Z29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84" s="40" t="str">
        <f>IF(db[[#This Row],[STN K]]="","",IF(db[[#This Row],[STN TG]]="LSN",12,""))</f>
        <v/>
      </c>
      <c r="AB2984" s="40" t="str">
        <f>IF(db[[#This Row],[STN TG]]="LSN","PCS","")</f>
        <v/>
      </c>
      <c r="AC2984" s="40">
        <f>db[[#This Row],[QTY B]]*IF(db[[#This Row],[QTY TG]]="",1,db[[#This Row],[QTY TG]])*IF(db[[#This Row],[QTY K]]="",1,db[[#This Row],[QTY K]])</f>
        <v>240</v>
      </c>
      <c r="AD2984" s="40" t="str">
        <f>IF(db[[#This Row],[STN K]]="",IF(db[[#This Row],[STN TG]]="",db[[#This Row],[STN B]],db[[#This Row],[STN TG]]),db[[#This Row],[STN K]])</f>
        <v>PCS</v>
      </c>
      <c r="AE2984" s="40"/>
    </row>
    <row r="2985" spans="1:31" x14ac:dyDescent="0.25">
      <c r="A2985" s="40">
        <f t="shared" si="46"/>
        <v>2984</v>
      </c>
      <c r="B2985" s="5" t="str">
        <f>LOWER(SUBSTITUTE(SUBSTITUTE(SUBSTITUTE(SUBSTITUTE(SUBSTITUTE(SUBSTITUTE(SUBSTITUTE(SUBSTITUTE(db[[#This Row],[NB BM]]," ",),".",""),"-",""),"(",""),")",""),"/",""),"""",""),"+",""))</f>
        <v>mapzipperfile192btorange</v>
      </c>
      <c r="C2985" s="5" t="str">
        <f>LOWER(SUBSTITUTE(SUBSTITUTE(SUBSTITUTE(SUBSTITUTE(SUBSTITUTE(SUBSTITUTE(SUBSTITUTE(SUBSTITUTE(SUBSTITUTE(db[[#This Row],[NB NOTA]]," ",),".",""),"-",""),"(",""),")",""),",",""),"/",""),"""",""),"+",""))</f>
        <v>zipperfile192btwarnaorange</v>
      </c>
      <c r="D2985" s="5" t="str">
        <f>LOWER(SUBSTITUTE(SUBSTITUTE(SUBSTITUTE(SUBSTITUTE(SUBSTITUTE(SUBSTITUTE(SUBSTITUTE(SUBSTITUTE(SUBSTITUTE(db[[#This Row],[NB PAJAK]]," ",""),"-",""),"(",""),")",""),".",""),",",""),"/",""),"""",""),"+",""))</f>
        <v/>
      </c>
      <c r="E298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mapzipperfile192btorange240pcsuntana</v>
      </c>
      <c r="F298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zipperfile192btwarnaorange240pcs</v>
      </c>
      <c r="G2985" s="5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zipperfile192btwarnaorangeuntana</v>
      </c>
      <c r="H298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zipperfile192btwarnaorange240pcsuntana</v>
      </c>
      <c r="I2985" s="2" t="s">
        <v>4596</v>
      </c>
      <c r="J2985" s="2" t="s">
        <v>4590</v>
      </c>
      <c r="K2985" s="14"/>
      <c r="L2985" s="2" t="s">
        <v>1336</v>
      </c>
      <c r="M2985" s="33" t="e">
        <f>IF(db[[#This Row],[NB NOTA_C]]="","",COUNTIF([2]!B_MSK[concat],db[[#This Row],[NB NOTA_C]]))</f>
        <v>#REF!</v>
      </c>
      <c r="N2985" s="9" t="s">
        <v>1357</v>
      </c>
      <c r="O2985" s="5" t="s">
        <v>1412</v>
      </c>
      <c r="P2985" s="2" t="s">
        <v>2439</v>
      </c>
      <c r="Q2985" s="5"/>
      <c r="R2985" s="5" t="str">
        <f>IF(db[[#This Row],[QTY/ CTN]]="","",SUBSTITUTE(SUBSTITUTE(SUBSTITUTE(db[[#This Row],[QTY/ CTN]]," ","_",2),"(",""),")","")&amp;"_")</f>
        <v>240 PCS_</v>
      </c>
      <c r="S2985" s="5">
        <f>IF(db[[#This Row],[H_QTY/ CTN]]="","",SEARCH("_",db[[#This Row],[H_QTY/ CTN]]))</f>
        <v>8</v>
      </c>
      <c r="T2985" s="5">
        <f>IF(db[[#This Row],[H_QTY/ CTN]]="","",LEN(db[[#This Row],[H_QTY/ CTN]]))</f>
        <v>8</v>
      </c>
      <c r="U2985" s="40" t="str">
        <f>IF(db[[#This Row],[H_QTY/ CTN]]="","",LEFT(db[[#This Row],[H_QTY/ CTN]],db[[#This Row],[H_1]]-1))</f>
        <v>240 PCS</v>
      </c>
      <c r="V2985" s="40" t="str">
        <f>IF(NOT(db[[#This Row],[H_1]]=db[[#This Row],[H_2]]),MID(db[[#This Row],[H_QTY/ CTN]],db[[#This Row],[H_1]]+1,db[[#This Row],[H_2]]-db[[#This Row],[H_1]]-1),"")</f>
        <v/>
      </c>
      <c r="W2985" s="40" t="str">
        <f>IF(db[[#This Row],[QTY/ CTN B]]="","",LEFT(db[[#This Row],[QTY/ CTN B]],SEARCH(" ",db[[#This Row],[QTY/ CTN B]],1)-1))</f>
        <v>240</v>
      </c>
      <c r="X2985" s="40" t="str">
        <f>IF(db[[#This Row],[QTY/ CTN B]]="","",RIGHT(db[[#This Row],[QTY/ CTN B]],LEN(db[[#This Row],[QTY/ CTN B]])-SEARCH(" ",db[[#This Row],[QTY/ CTN B]],1)))</f>
        <v>PCS</v>
      </c>
      <c r="Y2985" s="40" t="str">
        <f>IF(db[[#This Row],[QTY/ CTN TG]]="",IF(db[[#This Row],[STN TG]]="","",12),LEFT(db[[#This Row],[QTY/ CTN TG]],SEARCH(" ",db[[#This Row],[QTY/ CTN TG]],1)-1))</f>
        <v/>
      </c>
      <c r="Z29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85" s="40" t="str">
        <f>IF(db[[#This Row],[STN K]]="","",IF(db[[#This Row],[STN TG]]="LSN",12,""))</f>
        <v/>
      </c>
      <c r="AB2985" s="40" t="str">
        <f>IF(db[[#This Row],[STN TG]]="LSN","PCS","")</f>
        <v/>
      </c>
      <c r="AC2985" s="40">
        <f>db[[#This Row],[QTY B]]*IF(db[[#This Row],[QTY TG]]="",1,db[[#This Row],[QTY TG]])*IF(db[[#This Row],[QTY K]]="",1,db[[#This Row],[QTY K]])</f>
        <v>240</v>
      </c>
      <c r="AD2985" s="40" t="str">
        <f>IF(db[[#This Row],[STN K]]="",IF(db[[#This Row],[STN TG]]="",db[[#This Row],[STN B]],db[[#This Row],[STN TG]]),db[[#This Row],[STN K]])</f>
        <v>PCS</v>
      </c>
      <c r="AE2985" s="40"/>
    </row>
    <row r="2986" spans="1:31" x14ac:dyDescent="0.25">
      <c r="A2986" s="40">
        <f t="shared" si="46"/>
        <v>2985</v>
      </c>
      <c r="B2986" s="5" t="str">
        <f>LOWER(SUBSTITUTE(SUBSTITUTE(SUBSTITUTE(SUBSTITUTE(SUBSTITUTE(SUBSTITUTE(SUBSTITUTE(SUBSTITUTE(db[[#This Row],[NB BM]]," ",),".",""),"-",""),"(",""),")",""),"/",""),"""",""),"+",""))</f>
        <v>mapzipperfile192btungu</v>
      </c>
      <c r="C2986" s="5" t="str">
        <f>LOWER(SUBSTITUTE(SUBSTITUTE(SUBSTITUTE(SUBSTITUTE(SUBSTITUTE(SUBSTITUTE(SUBSTITUTE(SUBSTITUTE(SUBSTITUTE(db[[#This Row],[NB NOTA]]," ",),".",""),"-",""),"(",""),")",""),",",""),"/",""),"""",""),"+",""))</f>
        <v>zipperfile192btwarnapurple</v>
      </c>
      <c r="D2986" s="5" t="str">
        <f>LOWER(SUBSTITUTE(SUBSTITUTE(SUBSTITUTE(SUBSTITUTE(SUBSTITUTE(SUBSTITUTE(SUBSTITUTE(SUBSTITUTE(SUBSTITUTE(db[[#This Row],[NB PAJAK]]," ",""),"-",""),"(",""),")",""),".",""),",",""),"/",""),"""",""),"+",""))</f>
        <v/>
      </c>
      <c r="E298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mapzipperfile192btungu240pcsuntana</v>
      </c>
      <c r="F298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zipperfile192btwarnapurple240pcs</v>
      </c>
      <c r="G2986" s="5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zipperfile192btwarnapurpleuntana</v>
      </c>
      <c r="H298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zipperfile192btwarnapurple240pcsuntana</v>
      </c>
      <c r="I2986" s="2" t="s">
        <v>4595</v>
      </c>
      <c r="J2986" s="2" t="s">
        <v>4589</v>
      </c>
      <c r="K2986" s="14"/>
      <c r="L2986" s="2" t="s">
        <v>1336</v>
      </c>
      <c r="M2986" s="33" t="e">
        <f>IF(db[[#This Row],[NB NOTA_C]]="","",COUNTIF([2]!B_MSK[concat],db[[#This Row],[NB NOTA_C]]))</f>
        <v>#REF!</v>
      </c>
      <c r="N2986" s="9" t="s">
        <v>1357</v>
      </c>
      <c r="O2986" s="5" t="s">
        <v>1412</v>
      </c>
      <c r="P2986" s="2" t="s">
        <v>2439</v>
      </c>
      <c r="Q2986" s="5"/>
      <c r="R2986" s="5" t="str">
        <f>IF(db[[#This Row],[QTY/ CTN]]="","",SUBSTITUTE(SUBSTITUTE(SUBSTITUTE(db[[#This Row],[QTY/ CTN]]," ","_",2),"(",""),")","")&amp;"_")</f>
        <v>240 PCS_</v>
      </c>
      <c r="S2986" s="5">
        <f>IF(db[[#This Row],[H_QTY/ CTN]]="","",SEARCH("_",db[[#This Row],[H_QTY/ CTN]]))</f>
        <v>8</v>
      </c>
      <c r="T2986" s="5">
        <f>IF(db[[#This Row],[H_QTY/ CTN]]="","",LEN(db[[#This Row],[H_QTY/ CTN]]))</f>
        <v>8</v>
      </c>
      <c r="U2986" s="40" t="str">
        <f>IF(db[[#This Row],[H_QTY/ CTN]]="","",LEFT(db[[#This Row],[H_QTY/ CTN]],db[[#This Row],[H_1]]-1))</f>
        <v>240 PCS</v>
      </c>
      <c r="V2986" s="40" t="str">
        <f>IF(NOT(db[[#This Row],[H_1]]=db[[#This Row],[H_2]]),MID(db[[#This Row],[H_QTY/ CTN]],db[[#This Row],[H_1]]+1,db[[#This Row],[H_2]]-db[[#This Row],[H_1]]-1),"")</f>
        <v/>
      </c>
      <c r="W2986" s="40" t="str">
        <f>IF(db[[#This Row],[QTY/ CTN B]]="","",LEFT(db[[#This Row],[QTY/ CTN B]],SEARCH(" ",db[[#This Row],[QTY/ CTN B]],1)-1))</f>
        <v>240</v>
      </c>
      <c r="X2986" s="40" t="str">
        <f>IF(db[[#This Row],[QTY/ CTN B]]="","",RIGHT(db[[#This Row],[QTY/ CTN B]],LEN(db[[#This Row],[QTY/ CTN B]])-SEARCH(" ",db[[#This Row],[QTY/ CTN B]],1)))</f>
        <v>PCS</v>
      </c>
      <c r="Y2986" s="40" t="str">
        <f>IF(db[[#This Row],[QTY/ CTN TG]]="",IF(db[[#This Row],[STN TG]]="","",12),LEFT(db[[#This Row],[QTY/ CTN TG]],SEARCH(" ",db[[#This Row],[QTY/ CTN TG]],1)-1))</f>
        <v/>
      </c>
      <c r="Z29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86" s="40" t="str">
        <f>IF(db[[#This Row],[STN K]]="","",IF(db[[#This Row],[STN TG]]="LSN",12,""))</f>
        <v/>
      </c>
      <c r="AB2986" s="40" t="str">
        <f>IF(db[[#This Row],[STN TG]]="LSN","PCS","")</f>
        <v/>
      </c>
      <c r="AC2986" s="40">
        <f>db[[#This Row],[QTY B]]*IF(db[[#This Row],[QTY TG]]="",1,db[[#This Row],[QTY TG]])*IF(db[[#This Row],[QTY K]]="",1,db[[#This Row],[QTY K]])</f>
        <v>240</v>
      </c>
      <c r="AD2986" s="40" t="str">
        <f>IF(db[[#This Row],[STN K]]="",IF(db[[#This Row],[STN TG]]="",db[[#This Row],[STN B]],db[[#This Row],[STN TG]]),db[[#This Row],[STN K]])</f>
        <v>PCS</v>
      </c>
      <c r="AE2986" s="40"/>
    </row>
    <row r="2987" spans="1:31" x14ac:dyDescent="0.25">
      <c r="A2987" s="40">
        <f t="shared" si="46"/>
        <v>2986</v>
      </c>
      <c r="B2987" s="5" t="str">
        <f>LOWER(SUBSTITUTE(SUBSTITUTE(SUBSTITUTE(SUBSTITUTE(SUBSTITUTE(SUBSTITUTE(SUBSTITUTE(SUBSTITUTE(db[[#This Row],[NB BM]]," ",),".",""),"-",""),"(",""),")",""),"/",""),"""",""),"+",""))</f>
        <v>mapzipperfile192btmerah</v>
      </c>
      <c r="C2987" s="5" t="str">
        <f>LOWER(SUBSTITUTE(SUBSTITUTE(SUBSTITUTE(SUBSTITUTE(SUBSTITUTE(SUBSTITUTE(SUBSTITUTE(SUBSTITUTE(SUBSTITUTE(db[[#This Row],[NB NOTA]]," ",),".",""),"-",""),"(",""),")",""),",",""),"/",""),"""",""),"+",""))</f>
        <v>zipperfile192btwarnared</v>
      </c>
      <c r="D2987" s="5" t="str">
        <f>LOWER(SUBSTITUTE(SUBSTITUTE(SUBSTITUTE(SUBSTITUTE(SUBSTITUTE(SUBSTITUTE(SUBSTITUTE(SUBSTITUTE(SUBSTITUTE(db[[#This Row],[NB PAJAK]]," ",""),"-",""),"(",""),")",""),".",""),",",""),"/",""),"""",""),"+",""))</f>
        <v/>
      </c>
      <c r="E298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mapzipperfile192btmerah240pcsuntana</v>
      </c>
      <c r="F298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zipperfile192btwarnared240pcs</v>
      </c>
      <c r="G2987" s="5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zipperfile192btwarnareduntana</v>
      </c>
      <c r="H298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zipperfile192btwarnared240pcsuntana</v>
      </c>
      <c r="I2987" s="2" t="s">
        <v>4593</v>
      </c>
      <c r="J2987" s="2" t="s">
        <v>4587</v>
      </c>
      <c r="K2987" s="14"/>
      <c r="L2987" s="2" t="s">
        <v>1336</v>
      </c>
      <c r="M2987" s="33" t="e">
        <f>IF(db[[#This Row],[NB NOTA_C]]="","",COUNTIF([2]!B_MSK[concat],db[[#This Row],[NB NOTA_C]]))</f>
        <v>#REF!</v>
      </c>
      <c r="N2987" s="9" t="s">
        <v>1357</v>
      </c>
      <c r="O2987" s="5" t="s">
        <v>1412</v>
      </c>
      <c r="P2987" s="2" t="s">
        <v>2439</v>
      </c>
      <c r="Q2987" s="5"/>
      <c r="R2987" s="5" t="str">
        <f>IF(db[[#This Row],[QTY/ CTN]]="","",SUBSTITUTE(SUBSTITUTE(SUBSTITUTE(db[[#This Row],[QTY/ CTN]]," ","_",2),"(",""),")","")&amp;"_")</f>
        <v>240 PCS_</v>
      </c>
      <c r="S2987" s="5">
        <f>IF(db[[#This Row],[H_QTY/ CTN]]="","",SEARCH("_",db[[#This Row],[H_QTY/ CTN]]))</f>
        <v>8</v>
      </c>
      <c r="T2987" s="5">
        <f>IF(db[[#This Row],[H_QTY/ CTN]]="","",LEN(db[[#This Row],[H_QTY/ CTN]]))</f>
        <v>8</v>
      </c>
      <c r="U2987" s="40" t="str">
        <f>IF(db[[#This Row],[H_QTY/ CTN]]="","",LEFT(db[[#This Row],[H_QTY/ CTN]],db[[#This Row],[H_1]]-1))</f>
        <v>240 PCS</v>
      </c>
      <c r="V2987" s="40" t="str">
        <f>IF(NOT(db[[#This Row],[H_1]]=db[[#This Row],[H_2]]),MID(db[[#This Row],[H_QTY/ CTN]],db[[#This Row],[H_1]]+1,db[[#This Row],[H_2]]-db[[#This Row],[H_1]]-1),"")</f>
        <v/>
      </c>
      <c r="W2987" s="40" t="str">
        <f>IF(db[[#This Row],[QTY/ CTN B]]="","",LEFT(db[[#This Row],[QTY/ CTN B]],SEARCH(" ",db[[#This Row],[QTY/ CTN B]],1)-1))</f>
        <v>240</v>
      </c>
      <c r="X2987" s="40" t="str">
        <f>IF(db[[#This Row],[QTY/ CTN B]]="","",RIGHT(db[[#This Row],[QTY/ CTN B]],LEN(db[[#This Row],[QTY/ CTN B]])-SEARCH(" ",db[[#This Row],[QTY/ CTN B]],1)))</f>
        <v>PCS</v>
      </c>
      <c r="Y2987" s="40" t="str">
        <f>IF(db[[#This Row],[QTY/ CTN TG]]="",IF(db[[#This Row],[STN TG]]="","",12),LEFT(db[[#This Row],[QTY/ CTN TG]],SEARCH(" ",db[[#This Row],[QTY/ CTN TG]],1)-1))</f>
        <v/>
      </c>
      <c r="Z29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87" s="40" t="str">
        <f>IF(db[[#This Row],[STN K]]="","",IF(db[[#This Row],[STN TG]]="LSN",12,""))</f>
        <v/>
      </c>
      <c r="AB2987" s="40" t="str">
        <f>IF(db[[#This Row],[STN TG]]="LSN","PCS","")</f>
        <v/>
      </c>
      <c r="AC2987" s="40">
        <f>db[[#This Row],[QTY B]]*IF(db[[#This Row],[QTY TG]]="",1,db[[#This Row],[QTY TG]])*IF(db[[#This Row],[QTY K]]="",1,db[[#This Row],[QTY K]])</f>
        <v>240</v>
      </c>
      <c r="AD2987" s="40" t="str">
        <f>IF(db[[#This Row],[STN K]]="",IF(db[[#This Row],[STN TG]]="",db[[#This Row],[STN B]],db[[#This Row],[STN TG]]),db[[#This Row],[STN K]])</f>
        <v>PCS</v>
      </c>
      <c r="AE2987" s="40"/>
    </row>
    <row r="2988" spans="1:31" x14ac:dyDescent="0.25">
      <c r="A2988" s="40">
        <f t="shared" si="46"/>
        <v>2987</v>
      </c>
      <c r="B2988" s="5" t="str">
        <f>LOWER(SUBSTITUTE(SUBSTITUTE(SUBSTITUTE(SUBSTITUTE(SUBSTITUTE(SUBSTITUTE(SUBSTITUTE(SUBSTITUTE(db[[#This Row],[NB BM]]," ",),".",""),"-",""),"(",""),")",""),"/",""),"""",""),"+",""))</f>
        <v>mapzipperfile192btkuning</v>
      </c>
      <c r="C2988" s="5" t="str">
        <f>LOWER(SUBSTITUTE(SUBSTITUTE(SUBSTITUTE(SUBSTITUTE(SUBSTITUTE(SUBSTITUTE(SUBSTITUTE(SUBSTITUTE(SUBSTITUTE(db[[#This Row],[NB NOTA]]," ",),".",""),"-",""),"(",""),")",""),",",""),"/",""),"""",""),"+",""))</f>
        <v>zipperfile192btwarnayellow</v>
      </c>
      <c r="D2988" s="5" t="str">
        <f>LOWER(SUBSTITUTE(SUBSTITUTE(SUBSTITUTE(SUBSTITUTE(SUBSTITUTE(SUBSTITUTE(SUBSTITUTE(SUBSTITUTE(SUBSTITUTE(db[[#This Row],[NB PAJAK]]," ",""),"-",""),"(",""),")",""),".",""),",",""),"/",""),"""",""),"+",""))</f>
        <v/>
      </c>
      <c r="E298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mapzipperfile192btkuning240pcsuntana</v>
      </c>
      <c r="F298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zipperfile192btwarnayellow240pcs</v>
      </c>
      <c r="G2988" s="5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zipperfile192btwarnayellowuntana</v>
      </c>
      <c r="H298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zipperfile192btwarnayellow240pcsuntana</v>
      </c>
      <c r="I2988" s="2" t="s">
        <v>4594</v>
      </c>
      <c r="J2988" s="2" t="s">
        <v>4588</v>
      </c>
      <c r="K2988" s="14"/>
      <c r="L2988" s="2" t="s">
        <v>1336</v>
      </c>
      <c r="M2988" s="33" t="e">
        <f>IF(db[[#This Row],[NB NOTA_C]]="","",COUNTIF([2]!B_MSK[concat],db[[#This Row],[NB NOTA_C]]))</f>
        <v>#REF!</v>
      </c>
      <c r="N2988" s="9" t="s">
        <v>1357</v>
      </c>
      <c r="O2988" s="5" t="s">
        <v>1412</v>
      </c>
      <c r="P2988" s="2" t="s">
        <v>2439</v>
      </c>
      <c r="Q2988" s="5"/>
      <c r="R2988" s="5" t="str">
        <f>IF(db[[#This Row],[QTY/ CTN]]="","",SUBSTITUTE(SUBSTITUTE(SUBSTITUTE(db[[#This Row],[QTY/ CTN]]," ","_",2),"(",""),")","")&amp;"_")</f>
        <v>240 PCS_</v>
      </c>
      <c r="S2988" s="5">
        <f>IF(db[[#This Row],[H_QTY/ CTN]]="","",SEARCH("_",db[[#This Row],[H_QTY/ CTN]]))</f>
        <v>8</v>
      </c>
      <c r="T2988" s="5">
        <f>IF(db[[#This Row],[H_QTY/ CTN]]="","",LEN(db[[#This Row],[H_QTY/ CTN]]))</f>
        <v>8</v>
      </c>
      <c r="U2988" s="40" t="str">
        <f>IF(db[[#This Row],[H_QTY/ CTN]]="","",LEFT(db[[#This Row],[H_QTY/ CTN]],db[[#This Row],[H_1]]-1))</f>
        <v>240 PCS</v>
      </c>
      <c r="V2988" s="40" t="str">
        <f>IF(NOT(db[[#This Row],[H_1]]=db[[#This Row],[H_2]]),MID(db[[#This Row],[H_QTY/ CTN]],db[[#This Row],[H_1]]+1,db[[#This Row],[H_2]]-db[[#This Row],[H_1]]-1),"")</f>
        <v/>
      </c>
      <c r="W2988" s="40" t="str">
        <f>IF(db[[#This Row],[QTY/ CTN B]]="","",LEFT(db[[#This Row],[QTY/ CTN B]],SEARCH(" ",db[[#This Row],[QTY/ CTN B]],1)-1))</f>
        <v>240</v>
      </c>
      <c r="X2988" s="40" t="str">
        <f>IF(db[[#This Row],[QTY/ CTN B]]="","",RIGHT(db[[#This Row],[QTY/ CTN B]],LEN(db[[#This Row],[QTY/ CTN B]])-SEARCH(" ",db[[#This Row],[QTY/ CTN B]],1)))</f>
        <v>PCS</v>
      </c>
      <c r="Y2988" s="40" t="str">
        <f>IF(db[[#This Row],[QTY/ CTN TG]]="",IF(db[[#This Row],[STN TG]]="","",12),LEFT(db[[#This Row],[QTY/ CTN TG]],SEARCH(" ",db[[#This Row],[QTY/ CTN TG]],1)-1))</f>
        <v/>
      </c>
      <c r="Z29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88" s="40" t="str">
        <f>IF(db[[#This Row],[STN K]]="","",IF(db[[#This Row],[STN TG]]="LSN",12,""))</f>
        <v/>
      </c>
      <c r="AB2988" s="40" t="str">
        <f>IF(db[[#This Row],[STN TG]]="LSN","PCS","")</f>
        <v/>
      </c>
      <c r="AC2988" s="40">
        <f>db[[#This Row],[QTY B]]*IF(db[[#This Row],[QTY TG]]="",1,db[[#This Row],[QTY TG]])*IF(db[[#This Row],[QTY K]]="",1,db[[#This Row],[QTY K]])</f>
        <v>240</v>
      </c>
      <c r="AD2988" s="40" t="str">
        <f>IF(db[[#This Row],[STN K]]="",IF(db[[#This Row],[STN TG]]="",db[[#This Row],[STN B]],db[[#This Row],[STN TG]]),db[[#This Row],[STN K]])</f>
        <v>PCS</v>
      </c>
      <c r="AE2988" s="40"/>
    </row>
    <row r="2989" spans="1:31" x14ac:dyDescent="0.25">
      <c r="A2989" s="40">
        <f t="shared" si="46"/>
        <v>2988</v>
      </c>
      <c r="B2989" s="5" t="str">
        <f>LOWER(SUBSTITUTE(SUBSTITUTE(SUBSTITUTE(SUBSTITUTE(SUBSTITUTE(SUBSTITUTE(SUBSTITUTE(SUBSTITUTE(db[[#This Row],[NB BM]]," ",),".",""),"-",""),"(",""),")",""),"/",""),"""",""),"+",""))</f>
        <v>zipperfileclearholder55510filebiru</v>
      </c>
      <c r="C2989" s="5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D2989" s="5" t="str">
        <f>LOWER(SUBSTITUTE(SUBSTITUTE(SUBSTITUTE(SUBSTITUTE(SUBSTITUTE(SUBSTITUTE(SUBSTITUTE(SUBSTITUTE(SUBSTITUTE(db[[#This Row],[NB PAJAK]]," ",""),"-",""),"(",""),")",""),".",""),",",""),"/",""),"""",""),"+",""))</f>
        <v/>
      </c>
      <c r="E298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zipperfileclearholder55510filebiru60pcsuntana</v>
      </c>
      <c r="F298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zipperfileclearholder55510fileblue60pcs</v>
      </c>
      <c r="G2989" s="5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zipperfileclearholder55510fileblueuntana</v>
      </c>
      <c r="H298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zipperfileclearholder55510fileblue60pcsuntana</v>
      </c>
      <c r="I2989" s="2" t="s">
        <v>1953</v>
      </c>
      <c r="J2989" s="2" t="s">
        <v>1925</v>
      </c>
      <c r="K2989" s="14"/>
      <c r="L2989" s="2" t="s">
        <v>1336</v>
      </c>
      <c r="M2989" s="34" t="e">
        <f>IF(db[[#This Row],[NB NOTA_C]]="","",COUNTIF([2]!B_MSK[concat],db[[#This Row],[NB NOTA_C]]))</f>
        <v>#REF!</v>
      </c>
      <c r="N2989" s="9" t="s">
        <v>1357</v>
      </c>
      <c r="O2989" s="5" t="s">
        <v>1380</v>
      </c>
      <c r="P2989" s="2" t="s">
        <v>2439</v>
      </c>
      <c r="R2989" s="2" t="str">
        <f>IF(db[[#This Row],[QTY/ CTN]]="","",SUBSTITUTE(SUBSTITUTE(SUBSTITUTE(db[[#This Row],[QTY/ CTN]]," ","_",2),"(",""),")","")&amp;"_")</f>
        <v>60 PCS_</v>
      </c>
      <c r="S2989" s="2">
        <f>IF(db[[#This Row],[H_QTY/ CTN]]="","",SEARCH("_",db[[#This Row],[H_QTY/ CTN]]))</f>
        <v>7</v>
      </c>
      <c r="T2989" s="2">
        <f>IF(db[[#This Row],[H_QTY/ CTN]]="","",LEN(db[[#This Row],[H_QTY/ CTN]]))</f>
        <v>7</v>
      </c>
      <c r="U2989" s="41" t="str">
        <f>IF(db[[#This Row],[H_QTY/ CTN]]="","",LEFT(db[[#This Row],[H_QTY/ CTN]],db[[#This Row],[H_1]]-1))</f>
        <v>60 PCS</v>
      </c>
      <c r="V2989" s="40" t="str">
        <f>IF(NOT(db[[#This Row],[H_1]]=db[[#This Row],[H_2]]),MID(db[[#This Row],[H_QTY/ CTN]],db[[#This Row],[H_1]]+1,db[[#This Row],[H_2]]-db[[#This Row],[H_1]]-1),"")</f>
        <v/>
      </c>
      <c r="W2989" s="40" t="str">
        <f>IF(db[[#This Row],[QTY/ CTN B]]="","",LEFT(db[[#This Row],[QTY/ CTN B]],SEARCH(" ",db[[#This Row],[QTY/ CTN B]],1)-1))</f>
        <v>60</v>
      </c>
      <c r="X2989" s="40" t="str">
        <f>IF(db[[#This Row],[QTY/ CTN B]]="","",RIGHT(db[[#This Row],[QTY/ CTN B]],LEN(db[[#This Row],[QTY/ CTN B]])-SEARCH(" ",db[[#This Row],[QTY/ CTN B]],1)))</f>
        <v>PCS</v>
      </c>
      <c r="Y2989" s="40" t="str">
        <f>IF(db[[#This Row],[QTY/ CTN TG]]="",IF(db[[#This Row],[STN TG]]="","",12),LEFT(db[[#This Row],[QTY/ CTN TG]],SEARCH(" ",db[[#This Row],[QTY/ CTN TG]],1)-1))</f>
        <v/>
      </c>
      <c r="Z29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89" s="40" t="str">
        <f>IF(db[[#This Row],[STN K]]="","",IF(db[[#This Row],[STN TG]]="LSN",12,""))</f>
        <v/>
      </c>
      <c r="AB2989" s="40" t="str">
        <f>IF(db[[#This Row],[STN TG]]="LSN","PCS","")</f>
        <v/>
      </c>
      <c r="AC2989" s="40">
        <f>db[[#This Row],[QTY B]]*IF(db[[#This Row],[QTY TG]]="",1,db[[#This Row],[QTY TG]])*IF(db[[#This Row],[QTY K]]="",1,db[[#This Row],[QTY K]])</f>
        <v>60</v>
      </c>
      <c r="AD2989" s="40" t="str">
        <f>IF(db[[#This Row],[STN K]]="",IF(db[[#This Row],[STN TG]]="",db[[#This Row],[STN B]],db[[#This Row],[STN TG]]),db[[#This Row],[STN K]])</f>
        <v>PCS</v>
      </c>
      <c r="AE2989" s="40"/>
    </row>
    <row r="2990" spans="1:31" x14ac:dyDescent="0.25">
      <c r="A2990" s="40">
        <f t="shared" si="46"/>
        <v>2989</v>
      </c>
      <c r="B2990" s="5" t="str">
        <f>LOWER(SUBSTITUTE(SUBSTITUTE(SUBSTITUTE(SUBSTITUTE(SUBSTITUTE(SUBSTITUTE(SUBSTITUTE(SUBSTITUTE(db[[#This Row],[NB BM]]," ",),".",""),"-",""),"(",""),")",""),"/",""),"""",""),"+",""))</f>
        <v>zipperfileclearholder55510filehijau</v>
      </c>
      <c r="C2990" s="5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D2990" s="5" t="str">
        <f>LOWER(SUBSTITUTE(SUBSTITUTE(SUBSTITUTE(SUBSTITUTE(SUBSTITUTE(SUBSTITUTE(SUBSTITUTE(SUBSTITUTE(SUBSTITUTE(db[[#This Row],[NB PAJAK]]," ",""),"-",""),"(",""),")",""),".",""),",",""),"/",""),"""",""),"+",""))</f>
        <v/>
      </c>
      <c r="E299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zipperfileclearholder55510filehijau60pcsuntana</v>
      </c>
      <c r="F299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zipperfileclearholder55510filegreen60pcs</v>
      </c>
      <c r="G2990" s="5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zipperfileclearholder55510filegreenuntana</v>
      </c>
      <c r="H299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zipperfileclearholder55510filegreen60pcsuntana</v>
      </c>
      <c r="I2990" s="2" t="s">
        <v>1950</v>
      </c>
      <c r="J2990" s="2" t="s">
        <v>1922</v>
      </c>
      <c r="K2990" s="14" t="s">
        <v>3991</v>
      </c>
      <c r="L2990" s="2" t="s">
        <v>1336</v>
      </c>
      <c r="M2990" s="34" t="e">
        <f>IF(db[[#This Row],[NB NOTA_C]]="","",COUNTIF([2]!B_MSK[concat],db[[#This Row],[NB NOTA_C]]))</f>
        <v>#REF!</v>
      </c>
      <c r="N2990" s="9" t="s">
        <v>1357</v>
      </c>
      <c r="O2990" s="5" t="s">
        <v>1380</v>
      </c>
      <c r="P2990" s="2" t="s">
        <v>2439</v>
      </c>
      <c r="R2990" s="2" t="str">
        <f>IF(db[[#This Row],[QTY/ CTN]]="","",SUBSTITUTE(SUBSTITUTE(SUBSTITUTE(db[[#This Row],[QTY/ CTN]]," ","_",2),"(",""),")","")&amp;"_")</f>
        <v>60 PCS_</v>
      </c>
      <c r="S2990" s="2">
        <f>IF(db[[#This Row],[H_QTY/ CTN]]="","",SEARCH("_",db[[#This Row],[H_QTY/ CTN]]))</f>
        <v>7</v>
      </c>
      <c r="T2990" s="2">
        <f>IF(db[[#This Row],[H_QTY/ CTN]]="","",LEN(db[[#This Row],[H_QTY/ CTN]]))</f>
        <v>7</v>
      </c>
      <c r="U2990" s="41" t="str">
        <f>IF(db[[#This Row],[H_QTY/ CTN]]="","",LEFT(db[[#This Row],[H_QTY/ CTN]],db[[#This Row],[H_1]]-1))</f>
        <v>60 PCS</v>
      </c>
      <c r="V2990" s="40" t="str">
        <f>IF(NOT(db[[#This Row],[H_1]]=db[[#This Row],[H_2]]),MID(db[[#This Row],[H_QTY/ CTN]],db[[#This Row],[H_1]]+1,db[[#This Row],[H_2]]-db[[#This Row],[H_1]]-1),"")</f>
        <v/>
      </c>
      <c r="W2990" s="40" t="str">
        <f>IF(db[[#This Row],[QTY/ CTN B]]="","",LEFT(db[[#This Row],[QTY/ CTN B]],SEARCH(" ",db[[#This Row],[QTY/ CTN B]],1)-1))</f>
        <v>60</v>
      </c>
      <c r="X2990" s="40" t="str">
        <f>IF(db[[#This Row],[QTY/ CTN B]]="","",RIGHT(db[[#This Row],[QTY/ CTN B]],LEN(db[[#This Row],[QTY/ CTN B]])-SEARCH(" ",db[[#This Row],[QTY/ CTN B]],1)))</f>
        <v>PCS</v>
      </c>
      <c r="Y2990" s="40" t="str">
        <f>IF(db[[#This Row],[QTY/ CTN TG]]="",IF(db[[#This Row],[STN TG]]="","",12),LEFT(db[[#This Row],[QTY/ CTN TG]],SEARCH(" ",db[[#This Row],[QTY/ CTN TG]],1)-1))</f>
        <v/>
      </c>
      <c r="Z29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90" s="40" t="str">
        <f>IF(db[[#This Row],[STN K]]="","",IF(db[[#This Row],[STN TG]]="LSN",12,""))</f>
        <v/>
      </c>
      <c r="AB2990" s="40" t="str">
        <f>IF(db[[#This Row],[STN TG]]="LSN","PCS","")</f>
        <v/>
      </c>
      <c r="AC2990" s="40">
        <f>db[[#This Row],[QTY B]]*IF(db[[#This Row],[QTY TG]]="",1,db[[#This Row],[QTY TG]])*IF(db[[#This Row],[QTY K]]="",1,db[[#This Row],[QTY K]])</f>
        <v>60</v>
      </c>
      <c r="AD2990" s="40" t="str">
        <f>IF(db[[#This Row],[STN K]]="",IF(db[[#This Row],[STN TG]]="",db[[#This Row],[STN B]],db[[#This Row],[STN TG]]),db[[#This Row],[STN K]])</f>
        <v>PCS</v>
      </c>
      <c r="AE2990" s="40"/>
    </row>
    <row r="2991" spans="1:31" x14ac:dyDescent="0.25">
      <c r="A2991" s="40">
        <f t="shared" si="46"/>
        <v>2990</v>
      </c>
      <c r="B2991" s="5" t="str">
        <f>LOWER(SUBSTITUTE(SUBSTITUTE(SUBSTITUTE(SUBSTITUTE(SUBSTITUTE(SUBSTITUTE(SUBSTITUTE(SUBSTITUTE(db[[#This Row],[NB BM]]," ",),".",""),"-",""),"(",""),")",""),"/",""),"""",""),"+",""))</f>
        <v>zipperfileclearholder55510filemerah</v>
      </c>
      <c r="C2991" s="5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D2991" s="5" t="str">
        <f>LOWER(SUBSTITUTE(SUBSTITUTE(SUBSTITUTE(SUBSTITUTE(SUBSTITUTE(SUBSTITUTE(SUBSTITUTE(SUBSTITUTE(SUBSTITUTE(db[[#This Row],[NB PAJAK]]," ",""),"-",""),"(",""),")",""),".",""),",",""),"/",""),"""",""),"+",""))</f>
        <v/>
      </c>
      <c r="E299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zipperfileclearholder55510filemerah60pcsuntana</v>
      </c>
      <c r="F299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zipperfileclearholder55510filered60pcs</v>
      </c>
      <c r="G2991" s="5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zipperfileclearholder55510filereduntana</v>
      </c>
      <c r="H299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zipperfileclearholder55510filered60pcsuntana</v>
      </c>
      <c r="I2991" s="2" t="s">
        <v>1951</v>
      </c>
      <c r="J2991" s="2" t="s">
        <v>1923</v>
      </c>
      <c r="K2991" s="14"/>
      <c r="L2991" s="2" t="s">
        <v>1336</v>
      </c>
      <c r="M2991" s="34" t="e">
        <f>IF(db[[#This Row],[NB NOTA_C]]="","",COUNTIF([2]!B_MSK[concat],db[[#This Row],[NB NOTA_C]]))</f>
        <v>#REF!</v>
      </c>
      <c r="N2991" s="9" t="s">
        <v>1357</v>
      </c>
      <c r="O2991" s="5" t="s">
        <v>1380</v>
      </c>
      <c r="P2991" s="2" t="s">
        <v>2439</v>
      </c>
      <c r="R2991" s="2" t="str">
        <f>IF(db[[#This Row],[QTY/ CTN]]="","",SUBSTITUTE(SUBSTITUTE(SUBSTITUTE(db[[#This Row],[QTY/ CTN]]," ","_",2),"(",""),")","")&amp;"_")</f>
        <v>60 PCS_</v>
      </c>
      <c r="S2991" s="2">
        <f>IF(db[[#This Row],[H_QTY/ CTN]]="","",SEARCH("_",db[[#This Row],[H_QTY/ CTN]]))</f>
        <v>7</v>
      </c>
      <c r="T2991" s="2">
        <f>IF(db[[#This Row],[H_QTY/ CTN]]="","",LEN(db[[#This Row],[H_QTY/ CTN]]))</f>
        <v>7</v>
      </c>
      <c r="U2991" s="41" t="str">
        <f>IF(db[[#This Row],[H_QTY/ CTN]]="","",LEFT(db[[#This Row],[H_QTY/ CTN]],db[[#This Row],[H_1]]-1))</f>
        <v>60 PCS</v>
      </c>
      <c r="V2991" s="40" t="str">
        <f>IF(NOT(db[[#This Row],[H_1]]=db[[#This Row],[H_2]]),MID(db[[#This Row],[H_QTY/ CTN]],db[[#This Row],[H_1]]+1,db[[#This Row],[H_2]]-db[[#This Row],[H_1]]-1),"")</f>
        <v/>
      </c>
      <c r="W2991" s="40" t="str">
        <f>IF(db[[#This Row],[QTY/ CTN B]]="","",LEFT(db[[#This Row],[QTY/ CTN B]],SEARCH(" ",db[[#This Row],[QTY/ CTN B]],1)-1))</f>
        <v>60</v>
      </c>
      <c r="X2991" s="40" t="str">
        <f>IF(db[[#This Row],[QTY/ CTN B]]="","",RIGHT(db[[#This Row],[QTY/ CTN B]],LEN(db[[#This Row],[QTY/ CTN B]])-SEARCH(" ",db[[#This Row],[QTY/ CTN B]],1)))</f>
        <v>PCS</v>
      </c>
      <c r="Y2991" s="40" t="str">
        <f>IF(db[[#This Row],[QTY/ CTN TG]]="",IF(db[[#This Row],[STN TG]]="","",12),LEFT(db[[#This Row],[QTY/ CTN TG]],SEARCH(" ",db[[#This Row],[QTY/ CTN TG]],1)-1))</f>
        <v/>
      </c>
      <c r="Z29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91" s="40" t="str">
        <f>IF(db[[#This Row],[STN K]]="","",IF(db[[#This Row],[STN TG]]="LSN",12,""))</f>
        <v/>
      </c>
      <c r="AB2991" s="40" t="str">
        <f>IF(db[[#This Row],[STN TG]]="LSN","PCS","")</f>
        <v/>
      </c>
      <c r="AC2991" s="40">
        <f>db[[#This Row],[QTY B]]*IF(db[[#This Row],[QTY TG]]="",1,db[[#This Row],[QTY TG]])*IF(db[[#This Row],[QTY K]]="",1,db[[#This Row],[QTY K]])</f>
        <v>60</v>
      </c>
      <c r="AD2991" s="40" t="str">
        <f>IF(db[[#This Row],[STN K]]="",IF(db[[#This Row],[STN TG]]="",db[[#This Row],[STN B]],db[[#This Row],[STN TG]]),db[[#This Row],[STN K]])</f>
        <v>PCS</v>
      </c>
      <c r="AE2991" s="40"/>
    </row>
    <row r="2992" spans="1:31" x14ac:dyDescent="0.25">
      <c r="A2992" s="40">
        <f t="shared" si="46"/>
        <v>2991</v>
      </c>
      <c r="B2992" s="5" t="str">
        <f>LOWER(SUBSTITUTE(SUBSTITUTE(SUBSTITUTE(SUBSTITUTE(SUBSTITUTE(SUBSTITUTE(SUBSTITUTE(SUBSTITUTE(db[[#This Row],[NB BM]]," ",),".",""),"-",""),"(",""),")",""),"/",""),"""",""),"+",""))</f>
        <v>zipperfileclearholder55510filekuning</v>
      </c>
      <c r="C2992" s="5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D2992" s="5" t="str">
        <f>LOWER(SUBSTITUTE(SUBSTITUTE(SUBSTITUTE(SUBSTITUTE(SUBSTITUTE(SUBSTITUTE(SUBSTITUTE(SUBSTITUTE(SUBSTITUTE(db[[#This Row],[NB PAJAK]]," ",""),"-",""),"(",""),")",""),".",""),",",""),"/",""),"""",""),"+",""))</f>
        <v/>
      </c>
      <c r="E299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zipperfileclearholder55510filekuning60pcsuntana</v>
      </c>
      <c r="F299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zipperfileclearholder55510fileyellow60pcs</v>
      </c>
      <c r="G2992" s="5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zipperfileclearholder55510fileyellowuntana</v>
      </c>
      <c r="H299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zipperfileclearholder55510fileyellow60pcsuntana</v>
      </c>
      <c r="I2992" s="2" t="s">
        <v>1952</v>
      </c>
      <c r="J2992" s="2" t="s">
        <v>1924</v>
      </c>
      <c r="K2992" s="14"/>
      <c r="L2992" s="2" t="s">
        <v>1336</v>
      </c>
      <c r="M2992" s="34" t="e">
        <f>IF(db[[#This Row],[NB NOTA_C]]="","",COUNTIF([2]!B_MSK[concat],db[[#This Row],[NB NOTA_C]]))</f>
        <v>#REF!</v>
      </c>
      <c r="N2992" s="9" t="s">
        <v>1357</v>
      </c>
      <c r="O2992" s="5" t="s">
        <v>1380</v>
      </c>
      <c r="P2992" s="2" t="s">
        <v>2439</v>
      </c>
      <c r="R2992" s="2" t="str">
        <f>IF(db[[#This Row],[QTY/ CTN]]="","",SUBSTITUTE(SUBSTITUTE(SUBSTITUTE(db[[#This Row],[QTY/ CTN]]," ","_",2),"(",""),")","")&amp;"_")</f>
        <v>60 PCS_</v>
      </c>
      <c r="S2992" s="2">
        <f>IF(db[[#This Row],[H_QTY/ CTN]]="","",SEARCH("_",db[[#This Row],[H_QTY/ CTN]]))</f>
        <v>7</v>
      </c>
      <c r="T2992" s="2">
        <f>IF(db[[#This Row],[H_QTY/ CTN]]="","",LEN(db[[#This Row],[H_QTY/ CTN]]))</f>
        <v>7</v>
      </c>
      <c r="U2992" s="41" t="str">
        <f>IF(db[[#This Row],[H_QTY/ CTN]]="","",LEFT(db[[#This Row],[H_QTY/ CTN]],db[[#This Row],[H_1]]-1))</f>
        <v>60 PCS</v>
      </c>
      <c r="V2992" s="40" t="str">
        <f>IF(NOT(db[[#This Row],[H_1]]=db[[#This Row],[H_2]]),MID(db[[#This Row],[H_QTY/ CTN]],db[[#This Row],[H_1]]+1,db[[#This Row],[H_2]]-db[[#This Row],[H_1]]-1),"")</f>
        <v/>
      </c>
      <c r="W2992" s="40" t="str">
        <f>IF(db[[#This Row],[QTY/ CTN B]]="","",LEFT(db[[#This Row],[QTY/ CTN B]],SEARCH(" ",db[[#This Row],[QTY/ CTN B]],1)-1))</f>
        <v>60</v>
      </c>
      <c r="X2992" s="40" t="str">
        <f>IF(db[[#This Row],[QTY/ CTN B]]="","",RIGHT(db[[#This Row],[QTY/ CTN B]],LEN(db[[#This Row],[QTY/ CTN B]])-SEARCH(" ",db[[#This Row],[QTY/ CTN B]],1)))</f>
        <v>PCS</v>
      </c>
      <c r="Y2992" s="40" t="str">
        <f>IF(db[[#This Row],[QTY/ CTN TG]]="",IF(db[[#This Row],[STN TG]]="","",12),LEFT(db[[#This Row],[QTY/ CTN TG]],SEARCH(" ",db[[#This Row],[QTY/ CTN TG]],1)-1))</f>
        <v/>
      </c>
      <c r="Z29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92" s="40" t="str">
        <f>IF(db[[#This Row],[STN K]]="","",IF(db[[#This Row],[STN TG]]="LSN",12,""))</f>
        <v/>
      </c>
      <c r="AB2992" s="40" t="str">
        <f>IF(db[[#This Row],[STN TG]]="LSN","PCS","")</f>
        <v/>
      </c>
      <c r="AC2992" s="40">
        <f>db[[#This Row],[QTY B]]*IF(db[[#This Row],[QTY TG]]="",1,db[[#This Row],[QTY TG]])*IF(db[[#This Row],[QTY K]]="",1,db[[#This Row],[QTY K]])</f>
        <v>60</v>
      </c>
      <c r="AD2992" s="40" t="str">
        <f>IF(db[[#This Row],[STN K]]="",IF(db[[#This Row],[STN TG]]="",db[[#This Row],[STN B]],db[[#This Row],[STN TG]]),db[[#This Row],[STN K]])</f>
        <v>PCS</v>
      </c>
      <c r="AE2992" s="40"/>
    </row>
    <row r="2993" spans="1:31" x14ac:dyDescent="0.25">
      <c r="A2993" s="40">
        <f t="shared" si="46"/>
        <v>2992</v>
      </c>
      <c r="B2993" s="5" t="str">
        <f>LOWER(SUBSTITUTE(SUBSTITUTE(SUBSTITUTE(SUBSTITUTE(SUBSTITUTE(SUBSTITUTE(SUBSTITUTE(SUBSTITUTE(db[[#This Row],[NB BM]]," ",),".",""),"-",""),"(",""),")",""),"/",""),"""",""),"+",""))</f>
        <v>zipperfileclearholder55520filebiru</v>
      </c>
      <c r="C2993" s="5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D2993" s="5" t="str">
        <f>LOWER(SUBSTITUTE(SUBSTITUTE(SUBSTITUTE(SUBSTITUTE(SUBSTITUTE(SUBSTITUTE(SUBSTITUTE(SUBSTITUTE(SUBSTITUTE(db[[#This Row],[NB PAJAK]]," ",""),"-",""),"(",""),")",""),".",""),",",""),"/",""),"""",""),"+",""))</f>
        <v/>
      </c>
      <c r="E299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zipperfileclearholder55520filebiru60pcsuntana</v>
      </c>
      <c r="F299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zipperfileclearholder55520fileblue60pcs</v>
      </c>
      <c r="G2993" s="5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zipperfileclearholder55520fileblueuntana</v>
      </c>
      <c r="H299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zipperfileclearholder55520fileblue60pcsuntana</v>
      </c>
      <c r="I2993" s="2" t="s">
        <v>1941</v>
      </c>
      <c r="J2993" s="2" t="s">
        <v>1929</v>
      </c>
      <c r="K2993" s="14"/>
      <c r="L2993" s="2" t="s">
        <v>1336</v>
      </c>
      <c r="M2993" s="34" t="e">
        <f>IF(db[[#This Row],[NB NOTA_C]]="","",COUNTIF([2]!B_MSK[concat],db[[#This Row],[NB NOTA_C]]))</f>
        <v>#REF!</v>
      </c>
      <c r="N2993" s="9" t="s">
        <v>1357</v>
      </c>
      <c r="O2993" s="5" t="s">
        <v>1380</v>
      </c>
      <c r="P2993" s="2" t="s">
        <v>2439</v>
      </c>
      <c r="R2993" s="2" t="str">
        <f>IF(db[[#This Row],[QTY/ CTN]]="","",SUBSTITUTE(SUBSTITUTE(SUBSTITUTE(db[[#This Row],[QTY/ CTN]]," ","_",2),"(",""),")","")&amp;"_")</f>
        <v>60 PCS_</v>
      </c>
      <c r="S2993" s="2">
        <f>IF(db[[#This Row],[H_QTY/ CTN]]="","",SEARCH("_",db[[#This Row],[H_QTY/ CTN]]))</f>
        <v>7</v>
      </c>
      <c r="T2993" s="2">
        <f>IF(db[[#This Row],[H_QTY/ CTN]]="","",LEN(db[[#This Row],[H_QTY/ CTN]]))</f>
        <v>7</v>
      </c>
      <c r="U2993" s="41" t="str">
        <f>IF(db[[#This Row],[H_QTY/ CTN]]="","",LEFT(db[[#This Row],[H_QTY/ CTN]],db[[#This Row],[H_1]]-1))</f>
        <v>60 PCS</v>
      </c>
      <c r="V2993" s="40" t="str">
        <f>IF(NOT(db[[#This Row],[H_1]]=db[[#This Row],[H_2]]),MID(db[[#This Row],[H_QTY/ CTN]],db[[#This Row],[H_1]]+1,db[[#This Row],[H_2]]-db[[#This Row],[H_1]]-1),"")</f>
        <v/>
      </c>
      <c r="W2993" s="40" t="str">
        <f>IF(db[[#This Row],[QTY/ CTN B]]="","",LEFT(db[[#This Row],[QTY/ CTN B]],SEARCH(" ",db[[#This Row],[QTY/ CTN B]],1)-1))</f>
        <v>60</v>
      </c>
      <c r="X2993" s="40" t="str">
        <f>IF(db[[#This Row],[QTY/ CTN B]]="","",RIGHT(db[[#This Row],[QTY/ CTN B]],LEN(db[[#This Row],[QTY/ CTN B]])-SEARCH(" ",db[[#This Row],[QTY/ CTN B]],1)))</f>
        <v>PCS</v>
      </c>
      <c r="Y2993" s="40" t="str">
        <f>IF(db[[#This Row],[QTY/ CTN TG]]="",IF(db[[#This Row],[STN TG]]="","",12),LEFT(db[[#This Row],[QTY/ CTN TG]],SEARCH(" ",db[[#This Row],[QTY/ CTN TG]],1)-1))</f>
        <v/>
      </c>
      <c r="Z299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93" s="40" t="str">
        <f>IF(db[[#This Row],[STN K]]="","",IF(db[[#This Row],[STN TG]]="LSN",12,""))</f>
        <v/>
      </c>
      <c r="AB2993" s="40" t="str">
        <f>IF(db[[#This Row],[STN TG]]="LSN","PCS","")</f>
        <v/>
      </c>
      <c r="AC2993" s="40">
        <f>db[[#This Row],[QTY B]]*IF(db[[#This Row],[QTY TG]]="",1,db[[#This Row],[QTY TG]])*IF(db[[#This Row],[QTY K]]="",1,db[[#This Row],[QTY K]])</f>
        <v>60</v>
      </c>
      <c r="AD2993" s="40" t="str">
        <f>IF(db[[#This Row],[STN K]]="",IF(db[[#This Row],[STN TG]]="",db[[#This Row],[STN B]],db[[#This Row],[STN TG]]),db[[#This Row],[STN K]])</f>
        <v>PCS</v>
      </c>
      <c r="AE2993" s="40"/>
    </row>
    <row r="2994" spans="1:31" x14ac:dyDescent="0.25">
      <c r="A2994" s="40">
        <f t="shared" si="46"/>
        <v>2993</v>
      </c>
      <c r="B2994" s="5" t="str">
        <f>LOWER(SUBSTITUTE(SUBSTITUTE(SUBSTITUTE(SUBSTITUTE(SUBSTITUTE(SUBSTITUTE(SUBSTITUTE(SUBSTITUTE(db[[#This Row],[NB BM]]," ",),".",""),"-",""),"(",""),")",""),"/",""),"""",""),"+",""))</f>
        <v>zipperfileclearholder55520filehijau</v>
      </c>
      <c r="C2994" s="5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D2994" s="5" t="str">
        <f>LOWER(SUBSTITUTE(SUBSTITUTE(SUBSTITUTE(SUBSTITUTE(SUBSTITUTE(SUBSTITUTE(SUBSTITUTE(SUBSTITUTE(SUBSTITUTE(db[[#This Row],[NB PAJAK]]," ",""),"-",""),"(",""),")",""),".",""),",",""),"/",""),"""",""),"+",""))</f>
        <v/>
      </c>
      <c r="E299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zipperfileclearholder55520filehijau60pcsuntana</v>
      </c>
      <c r="F299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zipperfileclearholder55520filegreen60pcs</v>
      </c>
      <c r="G2994" s="5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zipperfileclearholder55520filegreenuntana</v>
      </c>
      <c r="H299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zipperfileclearholder55520filegreen60pcsuntana</v>
      </c>
      <c r="I2994" s="2" t="s">
        <v>1938</v>
      </c>
      <c r="J2994" s="2" t="s">
        <v>1926</v>
      </c>
      <c r="K2994" s="14"/>
      <c r="L2994" s="2" t="s">
        <v>1336</v>
      </c>
      <c r="M2994" s="34" t="e">
        <f>IF(db[[#This Row],[NB NOTA_C]]="","",COUNTIF([2]!B_MSK[concat],db[[#This Row],[NB NOTA_C]]))</f>
        <v>#REF!</v>
      </c>
      <c r="N2994" s="9" t="s">
        <v>1357</v>
      </c>
      <c r="O2994" s="5" t="s">
        <v>1380</v>
      </c>
      <c r="P2994" s="2" t="s">
        <v>2439</v>
      </c>
      <c r="R2994" s="2" t="str">
        <f>IF(db[[#This Row],[QTY/ CTN]]="","",SUBSTITUTE(SUBSTITUTE(SUBSTITUTE(db[[#This Row],[QTY/ CTN]]," ","_",2),"(",""),")","")&amp;"_")</f>
        <v>60 PCS_</v>
      </c>
      <c r="S2994" s="2">
        <f>IF(db[[#This Row],[H_QTY/ CTN]]="","",SEARCH("_",db[[#This Row],[H_QTY/ CTN]]))</f>
        <v>7</v>
      </c>
      <c r="T2994" s="2">
        <f>IF(db[[#This Row],[H_QTY/ CTN]]="","",LEN(db[[#This Row],[H_QTY/ CTN]]))</f>
        <v>7</v>
      </c>
      <c r="U2994" s="41" t="str">
        <f>IF(db[[#This Row],[H_QTY/ CTN]]="","",LEFT(db[[#This Row],[H_QTY/ CTN]],db[[#This Row],[H_1]]-1))</f>
        <v>60 PCS</v>
      </c>
      <c r="V2994" s="40" t="str">
        <f>IF(NOT(db[[#This Row],[H_1]]=db[[#This Row],[H_2]]),MID(db[[#This Row],[H_QTY/ CTN]],db[[#This Row],[H_1]]+1,db[[#This Row],[H_2]]-db[[#This Row],[H_1]]-1),"")</f>
        <v/>
      </c>
      <c r="W2994" s="40" t="str">
        <f>IF(db[[#This Row],[QTY/ CTN B]]="","",LEFT(db[[#This Row],[QTY/ CTN B]],SEARCH(" ",db[[#This Row],[QTY/ CTN B]],1)-1))</f>
        <v>60</v>
      </c>
      <c r="X2994" s="40" t="str">
        <f>IF(db[[#This Row],[QTY/ CTN B]]="","",RIGHT(db[[#This Row],[QTY/ CTN B]],LEN(db[[#This Row],[QTY/ CTN B]])-SEARCH(" ",db[[#This Row],[QTY/ CTN B]],1)))</f>
        <v>PCS</v>
      </c>
      <c r="Y2994" s="40" t="str">
        <f>IF(db[[#This Row],[QTY/ CTN TG]]="",IF(db[[#This Row],[STN TG]]="","",12),LEFT(db[[#This Row],[QTY/ CTN TG]],SEARCH(" ",db[[#This Row],[QTY/ CTN TG]],1)-1))</f>
        <v/>
      </c>
      <c r="Z299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94" s="40" t="str">
        <f>IF(db[[#This Row],[STN K]]="","",IF(db[[#This Row],[STN TG]]="LSN",12,""))</f>
        <v/>
      </c>
      <c r="AB2994" s="40" t="str">
        <f>IF(db[[#This Row],[STN TG]]="LSN","PCS","")</f>
        <v/>
      </c>
      <c r="AC2994" s="40">
        <f>db[[#This Row],[QTY B]]*IF(db[[#This Row],[QTY TG]]="",1,db[[#This Row],[QTY TG]])*IF(db[[#This Row],[QTY K]]="",1,db[[#This Row],[QTY K]])</f>
        <v>60</v>
      </c>
      <c r="AD2994" s="40" t="str">
        <f>IF(db[[#This Row],[STN K]]="",IF(db[[#This Row],[STN TG]]="",db[[#This Row],[STN B]],db[[#This Row],[STN TG]]),db[[#This Row],[STN K]])</f>
        <v>PCS</v>
      </c>
      <c r="AE2994" s="40"/>
    </row>
    <row r="2995" spans="1:31" x14ac:dyDescent="0.25">
      <c r="A2995" s="40">
        <f t="shared" si="46"/>
        <v>2994</v>
      </c>
      <c r="B2995" s="5" t="str">
        <f>LOWER(SUBSTITUTE(SUBSTITUTE(SUBSTITUTE(SUBSTITUTE(SUBSTITUTE(SUBSTITUTE(SUBSTITUTE(SUBSTITUTE(db[[#This Row],[NB BM]]," ",),".",""),"-",""),"(",""),")",""),"/",""),"""",""),"+",""))</f>
        <v>zipperfileclearholder55520filemerah</v>
      </c>
      <c r="C2995" s="5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D2995" s="5" t="str">
        <f>LOWER(SUBSTITUTE(SUBSTITUTE(SUBSTITUTE(SUBSTITUTE(SUBSTITUTE(SUBSTITUTE(SUBSTITUTE(SUBSTITUTE(SUBSTITUTE(db[[#This Row],[NB PAJAK]]," ",""),"-",""),"(",""),")",""),".",""),",",""),"/",""),"""",""),"+",""))</f>
        <v/>
      </c>
      <c r="E299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zipperfileclearholder55520filemerah60pcsuntana</v>
      </c>
      <c r="F299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zipperfileclearholder55520filered60pcs</v>
      </c>
      <c r="G2995" s="5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zipperfileclearholder55520filereduntana</v>
      </c>
      <c r="H299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zipperfileclearholder55520filered60pcsuntana</v>
      </c>
      <c r="I2995" s="2" t="s">
        <v>1939</v>
      </c>
      <c r="J2995" s="2" t="s">
        <v>1927</v>
      </c>
      <c r="K2995" s="1"/>
      <c r="L2995" s="2" t="s">
        <v>1336</v>
      </c>
      <c r="M2995" s="34" t="e">
        <f>IF(db[[#This Row],[NB NOTA_C]]="","",COUNTIF([2]!B_MSK[concat],db[[#This Row],[NB NOTA_C]]))</f>
        <v>#REF!</v>
      </c>
      <c r="N2995" s="9" t="s">
        <v>1357</v>
      </c>
      <c r="O2995" s="5" t="s">
        <v>1380</v>
      </c>
      <c r="P2995" s="2" t="s">
        <v>2439</v>
      </c>
      <c r="R2995" s="2" t="str">
        <f>IF(db[[#This Row],[QTY/ CTN]]="","",SUBSTITUTE(SUBSTITUTE(SUBSTITUTE(db[[#This Row],[QTY/ CTN]]," ","_",2),"(",""),")","")&amp;"_")</f>
        <v>60 PCS_</v>
      </c>
      <c r="S2995" s="2">
        <f>IF(db[[#This Row],[H_QTY/ CTN]]="","",SEARCH("_",db[[#This Row],[H_QTY/ CTN]]))</f>
        <v>7</v>
      </c>
      <c r="T2995" s="2">
        <f>IF(db[[#This Row],[H_QTY/ CTN]]="","",LEN(db[[#This Row],[H_QTY/ CTN]]))</f>
        <v>7</v>
      </c>
      <c r="U2995" s="41" t="str">
        <f>IF(db[[#This Row],[H_QTY/ CTN]]="","",LEFT(db[[#This Row],[H_QTY/ CTN]],db[[#This Row],[H_1]]-1))</f>
        <v>60 PCS</v>
      </c>
      <c r="V2995" s="40" t="str">
        <f>IF(NOT(db[[#This Row],[H_1]]=db[[#This Row],[H_2]]),MID(db[[#This Row],[H_QTY/ CTN]],db[[#This Row],[H_1]]+1,db[[#This Row],[H_2]]-db[[#This Row],[H_1]]-1),"")</f>
        <v/>
      </c>
      <c r="W2995" s="40" t="str">
        <f>IF(db[[#This Row],[QTY/ CTN B]]="","",LEFT(db[[#This Row],[QTY/ CTN B]],SEARCH(" ",db[[#This Row],[QTY/ CTN B]],1)-1))</f>
        <v>60</v>
      </c>
      <c r="X2995" s="40" t="str">
        <f>IF(db[[#This Row],[QTY/ CTN B]]="","",RIGHT(db[[#This Row],[QTY/ CTN B]],LEN(db[[#This Row],[QTY/ CTN B]])-SEARCH(" ",db[[#This Row],[QTY/ CTN B]],1)))</f>
        <v>PCS</v>
      </c>
      <c r="Y2995" s="40" t="str">
        <f>IF(db[[#This Row],[QTY/ CTN TG]]="",IF(db[[#This Row],[STN TG]]="","",12),LEFT(db[[#This Row],[QTY/ CTN TG]],SEARCH(" ",db[[#This Row],[QTY/ CTN TG]],1)-1))</f>
        <v/>
      </c>
      <c r="Z299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95" s="40" t="str">
        <f>IF(db[[#This Row],[STN K]]="","",IF(db[[#This Row],[STN TG]]="LSN",12,""))</f>
        <v/>
      </c>
      <c r="AB2995" s="40" t="str">
        <f>IF(db[[#This Row],[STN TG]]="LSN","PCS","")</f>
        <v/>
      </c>
      <c r="AC2995" s="40">
        <f>db[[#This Row],[QTY B]]*IF(db[[#This Row],[QTY TG]]="",1,db[[#This Row],[QTY TG]])*IF(db[[#This Row],[QTY K]]="",1,db[[#This Row],[QTY K]])</f>
        <v>60</v>
      </c>
      <c r="AD2995" s="40" t="str">
        <f>IF(db[[#This Row],[STN K]]="",IF(db[[#This Row],[STN TG]]="",db[[#This Row],[STN B]],db[[#This Row],[STN TG]]),db[[#This Row],[STN K]])</f>
        <v>PCS</v>
      </c>
      <c r="AE2995" s="40"/>
    </row>
    <row r="2996" spans="1:31" x14ac:dyDescent="0.25">
      <c r="A2996" s="40">
        <f t="shared" si="46"/>
        <v>2995</v>
      </c>
      <c r="B2996" s="5" t="str">
        <f>LOWER(SUBSTITUTE(SUBSTITUTE(SUBSTITUTE(SUBSTITUTE(SUBSTITUTE(SUBSTITUTE(SUBSTITUTE(SUBSTITUTE(db[[#This Row],[NB BM]]," ",),".",""),"-",""),"(",""),")",""),"/",""),"""",""),"+",""))</f>
        <v>zipperfileclearholder55520filekuning</v>
      </c>
      <c r="C2996" s="5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D2996" s="5" t="str">
        <f>LOWER(SUBSTITUTE(SUBSTITUTE(SUBSTITUTE(SUBSTITUTE(SUBSTITUTE(SUBSTITUTE(SUBSTITUTE(SUBSTITUTE(SUBSTITUTE(db[[#This Row],[NB PAJAK]]," ",""),"-",""),"(",""),")",""),".",""),",",""),"/",""),"""",""),"+",""))</f>
        <v/>
      </c>
      <c r="E299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zipperfileclearholder55520filekuning60pcsuntana</v>
      </c>
      <c r="F299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zipperfileclearholder55520fileyellow60pcs</v>
      </c>
      <c r="G2996" s="5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zipperfileclearholder55520fileyellowuntana</v>
      </c>
      <c r="H299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zipperfileclearholder55520fileyellow60pcsuntana</v>
      </c>
      <c r="I2996" s="2" t="s">
        <v>1940</v>
      </c>
      <c r="J2996" s="2" t="s">
        <v>1928</v>
      </c>
      <c r="K2996" s="14"/>
      <c r="L2996" s="2" t="s">
        <v>1336</v>
      </c>
      <c r="M2996" s="34" t="e">
        <f>IF(db[[#This Row],[NB NOTA_C]]="","",COUNTIF([2]!B_MSK[concat],db[[#This Row],[NB NOTA_C]]))</f>
        <v>#REF!</v>
      </c>
      <c r="N2996" s="9" t="s">
        <v>1357</v>
      </c>
      <c r="O2996" s="5" t="s">
        <v>1380</v>
      </c>
      <c r="P2996" s="2" t="s">
        <v>2439</v>
      </c>
      <c r="R2996" s="2" t="str">
        <f>IF(db[[#This Row],[QTY/ CTN]]="","",SUBSTITUTE(SUBSTITUTE(SUBSTITUTE(db[[#This Row],[QTY/ CTN]]," ","_",2),"(",""),")","")&amp;"_")</f>
        <v>60 PCS_</v>
      </c>
      <c r="S2996" s="2">
        <f>IF(db[[#This Row],[H_QTY/ CTN]]="","",SEARCH("_",db[[#This Row],[H_QTY/ CTN]]))</f>
        <v>7</v>
      </c>
      <c r="T2996" s="2">
        <f>IF(db[[#This Row],[H_QTY/ CTN]]="","",LEN(db[[#This Row],[H_QTY/ CTN]]))</f>
        <v>7</v>
      </c>
      <c r="U2996" s="41" t="str">
        <f>IF(db[[#This Row],[H_QTY/ CTN]]="","",LEFT(db[[#This Row],[H_QTY/ CTN]],db[[#This Row],[H_1]]-1))</f>
        <v>60 PCS</v>
      </c>
      <c r="V2996" s="40" t="str">
        <f>IF(NOT(db[[#This Row],[H_1]]=db[[#This Row],[H_2]]),MID(db[[#This Row],[H_QTY/ CTN]],db[[#This Row],[H_1]]+1,db[[#This Row],[H_2]]-db[[#This Row],[H_1]]-1),"")</f>
        <v/>
      </c>
      <c r="W2996" s="40" t="str">
        <f>IF(db[[#This Row],[QTY/ CTN B]]="","",LEFT(db[[#This Row],[QTY/ CTN B]],SEARCH(" ",db[[#This Row],[QTY/ CTN B]],1)-1))</f>
        <v>60</v>
      </c>
      <c r="X2996" s="40" t="str">
        <f>IF(db[[#This Row],[QTY/ CTN B]]="","",RIGHT(db[[#This Row],[QTY/ CTN B]],LEN(db[[#This Row],[QTY/ CTN B]])-SEARCH(" ",db[[#This Row],[QTY/ CTN B]],1)))</f>
        <v>PCS</v>
      </c>
      <c r="Y2996" s="40" t="str">
        <f>IF(db[[#This Row],[QTY/ CTN TG]]="",IF(db[[#This Row],[STN TG]]="","",12),LEFT(db[[#This Row],[QTY/ CTN TG]],SEARCH(" ",db[[#This Row],[QTY/ CTN TG]],1)-1))</f>
        <v/>
      </c>
      <c r="Z299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96" s="40" t="str">
        <f>IF(db[[#This Row],[STN K]]="","",IF(db[[#This Row],[STN TG]]="LSN",12,""))</f>
        <v/>
      </c>
      <c r="AB2996" s="40" t="str">
        <f>IF(db[[#This Row],[STN TG]]="LSN","PCS","")</f>
        <v/>
      </c>
      <c r="AC2996" s="40">
        <f>db[[#This Row],[QTY B]]*IF(db[[#This Row],[QTY TG]]="",1,db[[#This Row],[QTY TG]])*IF(db[[#This Row],[QTY K]]="",1,db[[#This Row],[QTY K]])</f>
        <v>60</v>
      </c>
      <c r="AD2996" s="40" t="str">
        <f>IF(db[[#This Row],[STN K]]="",IF(db[[#This Row],[STN TG]]="",db[[#This Row],[STN B]],db[[#This Row],[STN TG]]),db[[#This Row],[STN K]])</f>
        <v>PCS</v>
      </c>
      <c r="AE2996" s="40"/>
    </row>
    <row r="2997" spans="1:31" x14ac:dyDescent="0.25">
      <c r="A2997" s="40">
        <f t="shared" si="46"/>
        <v>2996</v>
      </c>
      <c r="B2997" s="5" t="str">
        <f>LOWER(SUBSTITUTE(SUBSTITUTE(SUBSTITUTE(SUBSTITUTE(SUBSTITUTE(SUBSTITUTE(SUBSTITUTE(SUBSTITUTE(db[[#This Row],[NB BM]]," ",),".",""),"-",""),"(",""),")",""),"/",""),"""",""),"+",""))</f>
        <v>zipperfileclearholder55540filebiru</v>
      </c>
      <c r="C2997" s="5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D2997" s="5" t="str">
        <f>LOWER(SUBSTITUTE(SUBSTITUTE(SUBSTITUTE(SUBSTITUTE(SUBSTITUTE(SUBSTITUTE(SUBSTITUTE(SUBSTITUTE(SUBSTITUTE(db[[#This Row],[NB PAJAK]]," ",""),"-",""),"(",""),")",""),".",""),",",""),"/",""),"""",""),"+",""))</f>
        <v/>
      </c>
      <c r="E299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zipperfileclearholder55540filebiru60pcsuntana</v>
      </c>
      <c r="F299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zipperfileclearholder55540fileblue60pcs</v>
      </c>
      <c r="G2997" s="5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zipperfileclearholder55540fileblueuntana</v>
      </c>
      <c r="H299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zipperfileclearholder55540fileblue60pcsuntana</v>
      </c>
      <c r="I2997" s="2" t="s">
        <v>1945</v>
      </c>
      <c r="J2997" s="2" t="s">
        <v>1933</v>
      </c>
      <c r="K2997" s="14"/>
      <c r="L2997" s="2" t="s">
        <v>1336</v>
      </c>
      <c r="M2997" s="34" t="e">
        <f>IF(db[[#This Row],[NB NOTA_C]]="","",COUNTIF([2]!B_MSK[concat],db[[#This Row],[NB NOTA_C]]))</f>
        <v>#REF!</v>
      </c>
      <c r="N2997" s="9" t="s">
        <v>1357</v>
      </c>
      <c r="O2997" s="5" t="s">
        <v>1380</v>
      </c>
      <c r="P2997" s="2" t="s">
        <v>2439</v>
      </c>
      <c r="R2997" s="2" t="str">
        <f>IF(db[[#This Row],[QTY/ CTN]]="","",SUBSTITUTE(SUBSTITUTE(SUBSTITUTE(db[[#This Row],[QTY/ CTN]]," ","_",2),"(",""),")","")&amp;"_")</f>
        <v>60 PCS_</v>
      </c>
      <c r="S2997" s="2">
        <f>IF(db[[#This Row],[H_QTY/ CTN]]="","",SEARCH("_",db[[#This Row],[H_QTY/ CTN]]))</f>
        <v>7</v>
      </c>
      <c r="T2997" s="2">
        <f>IF(db[[#This Row],[H_QTY/ CTN]]="","",LEN(db[[#This Row],[H_QTY/ CTN]]))</f>
        <v>7</v>
      </c>
      <c r="U2997" s="41" t="str">
        <f>IF(db[[#This Row],[H_QTY/ CTN]]="","",LEFT(db[[#This Row],[H_QTY/ CTN]],db[[#This Row],[H_1]]-1))</f>
        <v>60 PCS</v>
      </c>
      <c r="V2997" s="40" t="str">
        <f>IF(NOT(db[[#This Row],[H_1]]=db[[#This Row],[H_2]]),MID(db[[#This Row],[H_QTY/ CTN]],db[[#This Row],[H_1]]+1,db[[#This Row],[H_2]]-db[[#This Row],[H_1]]-1),"")</f>
        <v/>
      </c>
      <c r="W2997" s="40" t="str">
        <f>IF(db[[#This Row],[QTY/ CTN B]]="","",LEFT(db[[#This Row],[QTY/ CTN B]],SEARCH(" ",db[[#This Row],[QTY/ CTN B]],1)-1))</f>
        <v>60</v>
      </c>
      <c r="X2997" s="40" t="str">
        <f>IF(db[[#This Row],[QTY/ CTN B]]="","",RIGHT(db[[#This Row],[QTY/ CTN B]],LEN(db[[#This Row],[QTY/ CTN B]])-SEARCH(" ",db[[#This Row],[QTY/ CTN B]],1)))</f>
        <v>PCS</v>
      </c>
      <c r="Y2997" s="40" t="str">
        <f>IF(db[[#This Row],[QTY/ CTN TG]]="",IF(db[[#This Row],[STN TG]]="","",12),LEFT(db[[#This Row],[QTY/ CTN TG]],SEARCH(" ",db[[#This Row],[QTY/ CTN TG]],1)-1))</f>
        <v/>
      </c>
      <c r="Z299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97" s="40" t="str">
        <f>IF(db[[#This Row],[STN K]]="","",IF(db[[#This Row],[STN TG]]="LSN",12,""))</f>
        <v/>
      </c>
      <c r="AB2997" s="40" t="str">
        <f>IF(db[[#This Row],[STN TG]]="LSN","PCS","")</f>
        <v/>
      </c>
      <c r="AC2997" s="40">
        <f>db[[#This Row],[QTY B]]*IF(db[[#This Row],[QTY TG]]="",1,db[[#This Row],[QTY TG]])*IF(db[[#This Row],[QTY K]]="",1,db[[#This Row],[QTY K]])</f>
        <v>60</v>
      </c>
      <c r="AD2997" s="40" t="str">
        <f>IF(db[[#This Row],[STN K]]="",IF(db[[#This Row],[STN TG]]="",db[[#This Row],[STN B]],db[[#This Row],[STN TG]]),db[[#This Row],[STN K]])</f>
        <v>PCS</v>
      </c>
      <c r="AE2997" s="40"/>
    </row>
    <row r="2998" spans="1:31" x14ac:dyDescent="0.25">
      <c r="A2998" s="40">
        <f t="shared" si="46"/>
        <v>2997</v>
      </c>
      <c r="B2998" s="5" t="str">
        <f>LOWER(SUBSTITUTE(SUBSTITUTE(SUBSTITUTE(SUBSTITUTE(SUBSTITUTE(SUBSTITUTE(SUBSTITUTE(SUBSTITUTE(db[[#This Row],[NB BM]]," ",),".",""),"-",""),"(",""),")",""),"/",""),"""",""),"+",""))</f>
        <v>zipperfileclearholder55540filehijau</v>
      </c>
      <c r="C2998" s="5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D2998" s="5" t="str">
        <f>LOWER(SUBSTITUTE(SUBSTITUTE(SUBSTITUTE(SUBSTITUTE(SUBSTITUTE(SUBSTITUTE(SUBSTITUTE(SUBSTITUTE(SUBSTITUTE(db[[#This Row],[NB PAJAK]]," ",""),"-",""),"(",""),")",""),".",""),",",""),"/",""),"""",""),"+",""))</f>
        <v/>
      </c>
      <c r="E299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zipperfileclearholder55540filehijau60pcsuntana</v>
      </c>
      <c r="F299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zipperfileclearholder55540filegreen60pcs</v>
      </c>
      <c r="G2998" s="5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zipperfileclearholder55540filegreenuntana</v>
      </c>
      <c r="H299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zipperfileclearholder55540filegreen60pcsuntana</v>
      </c>
      <c r="I2998" s="2" t="s">
        <v>1942</v>
      </c>
      <c r="J2998" s="2" t="s">
        <v>1930</v>
      </c>
      <c r="K2998" s="14"/>
      <c r="L2998" s="2" t="s">
        <v>1336</v>
      </c>
      <c r="M2998" s="34" t="e">
        <f>IF(db[[#This Row],[NB NOTA_C]]="","",COUNTIF([2]!B_MSK[concat],db[[#This Row],[NB NOTA_C]]))</f>
        <v>#REF!</v>
      </c>
      <c r="N2998" s="9" t="s">
        <v>1357</v>
      </c>
      <c r="O2998" s="5" t="s">
        <v>1380</v>
      </c>
      <c r="P2998" s="2" t="s">
        <v>2439</v>
      </c>
      <c r="R2998" s="2" t="str">
        <f>IF(db[[#This Row],[QTY/ CTN]]="","",SUBSTITUTE(SUBSTITUTE(SUBSTITUTE(db[[#This Row],[QTY/ CTN]]," ","_",2),"(",""),")","")&amp;"_")</f>
        <v>60 PCS_</v>
      </c>
      <c r="S2998" s="2">
        <f>IF(db[[#This Row],[H_QTY/ CTN]]="","",SEARCH("_",db[[#This Row],[H_QTY/ CTN]]))</f>
        <v>7</v>
      </c>
      <c r="T2998" s="2">
        <f>IF(db[[#This Row],[H_QTY/ CTN]]="","",LEN(db[[#This Row],[H_QTY/ CTN]]))</f>
        <v>7</v>
      </c>
      <c r="U2998" s="41" t="str">
        <f>IF(db[[#This Row],[H_QTY/ CTN]]="","",LEFT(db[[#This Row],[H_QTY/ CTN]],db[[#This Row],[H_1]]-1))</f>
        <v>60 PCS</v>
      </c>
      <c r="V2998" s="40" t="str">
        <f>IF(NOT(db[[#This Row],[H_1]]=db[[#This Row],[H_2]]),MID(db[[#This Row],[H_QTY/ CTN]],db[[#This Row],[H_1]]+1,db[[#This Row],[H_2]]-db[[#This Row],[H_1]]-1),"")</f>
        <v/>
      </c>
      <c r="W2998" s="40" t="str">
        <f>IF(db[[#This Row],[QTY/ CTN B]]="","",LEFT(db[[#This Row],[QTY/ CTN B]],SEARCH(" ",db[[#This Row],[QTY/ CTN B]],1)-1))</f>
        <v>60</v>
      </c>
      <c r="X2998" s="40" t="str">
        <f>IF(db[[#This Row],[QTY/ CTN B]]="","",RIGHT(db[[#This Row],[QTY/ CTN B]],LEN(db[[#This Row],[QTY/ CTN B]])-SEARCH(" ",db[[#This Row],[QTY/ CTN B]],1)))</f>
        <v>PCS</v>
      </c>
      <c r="Y2998" s="40" t="str">
        <f>IF(db[[#This Row],[QTY/ CTN TG]]="",IF(db[[#This Row],[STN TG]]="","",12),LEFT(db[[#This Row],[QTY/ CTN TG]],SEARCH(" ",db[[#This Row],[QTY/ CTN TG]],1)-1))</f>
        <v/>
      </c>
      <c r="Z299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98" s="40" t="str">
        <f>IF(db[[#This Row],[STN K]]="","",IF(db[[#This Row],[STN TG]]="LSN",12,""))</f>
        <v/>
      </c>
      <c r="AB2998" s="40" t="str">
        <f>IF(db[[#This Row],[STN TG]]="LSN","PCS","")</f>
        <v/>
      </c>
      <c r="AC2998" s="40">
        <f>db[[#This Row],[QTY B]]*IF(db[[#This Row],[QTY TG]]="",1,db[[#This Row],[QTY TG]])*IF(db[[#This Row],[QTY K]]="",1,db[[#This Row],[QTY K]])</f>
        <v>60</v>
      </c>
      <c r="AD2998" s="40" t="str">
        <f>IF(db[[#This Row],[STN K]]="",IF(db[[#This Row],[STN TG]]="",db[[#This Row],[STN B]],db[[#This Row],[STN TG]]),db[[#This Row],[STN K]])</f>
        <v>PCS</v>
      </c>
      <c r="AE2998" s="40"/>
    </row>
    <row r="2999" spans="1:31" x14ac:dyDescent="0.25">
      <c r="A2999" s="40">
        <f t="shared" si="46"/>
        <v>2998</v>
      </c>
      <c r="B2999" s="5" t="str">
        <f>LOWER(SUBSTITUTE(SUBSTITUTE(SUBSTITUTE(SUBSTITUTE(SUBSTITUTE(SUBSTITUTE(SUBSTITUTE(SUBSTITUTE(db[[#This Row],[NB BM]]," ",),".",""),"-",""),"(",""),")",""),"/",""),"""",""),"+",""))</f>
        <v>zipperfileclearholder55540filemerah</v>
      </c>
      <c r="C2999" s="5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D2999" s="5" t="str">
        <f>LOWER(SUBSTITUTE(SUBSTITUTE(SUBSTITUTE(SUBSTITUTE(SUBSTITUTE(SUBSTITUTE(SUBSTITUTE(SUBSTITUTE(SUBSTITUTE(db[[#This Row],[NB PAJAK]]," ",""),"-",""),"(",""),")",""),".",""),",",""),"/",""),"""",""),"+",""))</f>
        <v/>
      </c>
      <c r="E299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zipperfileclearholder55540filemerah60pcsuntana</v>
      </c>
      <c r="F299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zipperfileclearholder55540filered60pcs</v>
      </c>
      <c r="G2999" s="5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zipperfileclearholder55540filereduntana</v>
      </c>
      <c r="H299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zipperfileclearholder55540filered60pcsuntana</v>
      </c>
      <c r="I2999" s="2" t="s">
        <v>1943</v>
      </c>
      <c r="J2999" s="2" t="s">
        <v>1931</v>
      </c>
      <c r="K2999" s="14"/>
      <c r="L2999" s="2" t="s">
        <v>1336</v>
      </c>
      <c r="M2999" s="34" t="e">
        <f>IF(db[[#This Row],[NB NOTA_C]]="","",COUNTIF([2]!B_MSK[concat],db[[#This Row],[NB NOTA_C]]))</f>
        <v>#REF!</v>
      </c>
      <c r="N2999" s="9" t="s">
        <v>1357</v>
      </c>
      <c r="O2999" s="5" t="s">
        <v>1380</v>
      </c>
      <c r="P2999" s="2" t="s">
        <v>2439</v>
      </c>
      <c r="R2999" s="2" t="str">
        <f>IF(db[[#This Row],[QTY/ CTN]]="","",SUBSTITUTE(SUBSTITUTE(SUBSTITUTE(db[[#This Row],[QTY/ CTN]]," ","_",2),"(",""),")","")&amp;"_")</f>
        <v>60 PCS_</v>
      </c>
      <c r="S2999" s="2">
        <f>IF(db[[#This Row],[H_QTY/ CTN]]="","",SEARCH("_",db[[#This Row],[H_QTY/ CTN]]))</f>
        <v>7</v>
      </c>
      <c r="T2999" s="2">
        <f>IF(db[[#This Row],[H_QTY/ CTN]]="","",LEN(db[[#This Row],[H_QTY/ CTN]]))</f>
        <v>7</v>
      </c>
      <c r="U2999" s="41" t="str">
        <f>IF(db[[#This Row],[H_QTY/ CTN]]="","",LEFT(db[[#This Row],[H_QTY/ CTN]],db[[#This Row],[H_1]]-1))</f>
        <v>60 PCS</v>
      </c>
      <c r="V2999" s="40" t="str">
        <f>IF(NOT(db[[#This Row],[H_1]]=db[[#This Row],[H_2]]),MID(db[[#This Row],[H_QTY/ CTN]],db[[#This Row],[H_1]]+1,db[[#This Row],[H_2]]-db[[#This Row],[H_1]]-1),"")</f>
        <v/>
      </c>
      <c r="W2999" s="40" t="str">
        <f>IF(db[[#This Row],[QTY/ CTN B]]="","",LEFT(db[[#This Row],[QTY/ CTN B]],SEARCH(" ",db[[#This Row],[QTY/ CTN B]],1)-1))</f>
        <v>60</v>
      </c>
      <c r="X2999" s="40" t="str">
        <f>IF(db[[#This Row],[QTY/ CTN B]]="","",RIGHT(db[[#This Row],[QTY/ CTN B]],LEN(db[[#This Row],[QTY/ CTN B]])-SEARCH(" ",db[[#This Row],[QTY/ CTN B]],1)))</f>
        <v>PCS</v>
      </c>
      <c r="Y2999" s="40" t="str">
        <f>IF(db[[#This Row],[QTY/ CTN TG]]="",IF(db[[#This Row],[STN TG]]="","",12),LEFT(db[[#This Row],[QTY/ CTN TG]],SEARCH(" ",db[[#This Row],[QTY/ CTN TG]],1)-1))</f>
        <v/>
      </c>
      <c r="Z299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2999" s="40" t="str">
        <f>IF(db[[#This Row],[STN K]]="","",IF(db[[#This Row],[STN TG]]="LSN",12,""))</f>
        <v/>
      </c>
      <c r="AB2999" s="40" t="str">
        <f>IF(db[[#This Row],[STN TG]]="LSN","PCS","")</f>
        <v/>
      </c>
      <c r="AC2999" s="40">
        <f>db[[#This Row],[QTY B]]*IF(db[[#This Row],[QTY TG]]="",1,db[[#This Row],[QTY TG]])*IF(db[[#This Row],[QTY K]]="",1,db[[#This Row],[QTY K]])</f>
        <v>60</v>
      </c>
      <c r="AD2999" s="40" t="str">
        <f>IF(db[[#This Row],[STN K]]="",IF(db[[#This Row],[STN TG]]="",db[[#This Row],[STN B]],db[[#This Row],[STN TG]]),db[[#This Row],[STN K]])</f>
        <v>PCS</v>
      </c>
      <c r="AE2999" s="40"/>
    </row>
    <row r="3000" spans="1:31" x14ac:dyDescent="0.25">
      <c r="A3000" s="40">
        <f t="shared" si="46"/>
        <v>2999</v>
      </c>
      <c r="B3000" s="5" t="str">
        <f>LOWER(SUBSTITUTE(SUBSTITUTE(SUBSTITUTE(SUBSTITUTE(SUBSTITUTE(SUBSTITUTE(SUBSTITUTE(SUBSTITUTE(db[[#This Row],[NB BM]]," ",),".",""),"-",""),"(",""),")",""),"/",""),"""",""),"+",""))</f>
        <v>zipperfileclearholder55540filekuning</v>
      </c>
      <c r="C3000" s="5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D3000" s="5" t="str">
        <f>LOWER(SUBSTITUTE(SUBSTITUTE(SUBSTITUTE(SUBSTITUTE(SUBSTITUTE(SUBSTITUTE(SUBSTITUTE(SUBSTITUTE(SUBSTITUTE(db[[#This Row],[NB PAJAK]]," ",""),"-",""),"(",""),")",""),".",""),",",""),"/",""),"""",""),"+",""))</f>
        <v/>
      </c>
      <c r="E300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zipperfileclearholder55540filekuning60pcsuntana</v>
      </c>
      <c r="F300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zipperfileclearholder55540fileyellow60pcs</v>
      </c>
      <c r="G3000" s="5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zipperfileclearholder55540fileyellowuntana</v>
      </c>
      <c r="H300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zipperfileclearholder55540fileyellow60pcsuntana</v>
      </c>
      <c r="I3000" s="2" t="s">
        <v>1944</v>
      </c>
      <c r="J3000" s="2" t="s">
        <v>1932</v>
      </c>
      <c r="K3000" s="14"/>
      <c r="L3000" s="2" t="s">
        <v>1336</v>
      </c>
      <c r="M3000" s="34" t="e">
        <f>IF(db[[#This Row],[NB NOTA_C]]="","",COUNTIF([2]!B_MSK[concat],db[[#This Row],[NB NOTA_C]]))</f>
        <v>#REF!</v>
      </c>
      <c r="N3000" s="9" t="s">
        <v>1357</v>
      </c>
      <c r="O3000" s="5" t="s">
        <v>1380</v>
      </c>
      <c r="P3000" s="2" t="s">
        <v>2439</v>
      </c>
      <c r="R3000" s="2" t="str">
        <f>IF(db[[#This Row],[QTY/ CTN]]="","",SUBSTITUTE(SUBSTITUTE(SUBSTITUTE(db[[#This Row],[QTY/ CTN]]," ","_",2),"(",""),")","")&amp;"_")</f>
        <v>60 PCS_</v>
      </c>
      <c r="S3000" s="2">
        <f>IF(db[[#This Row],[H_QTY/ CTN]]="","",SEARCH("_",db[[#This Row],[H_QTY/ CTN]]))</f>
        <v>7</v>
      </c>
      <c r="T3000" s="2">
        <f>IF(db[[#This Row],[H_QTY/ CTN]]="","",LEN(db[[#This Row],[H_QTY/ CTN]]))</f>
        <v>7</v>
      </c>
      <c r="U3000" s="41" t="str">
        <f>IF(db[[#This Row],[H_QTY/ CTN]]="","",LEFT(db[[#This Row],[H_QTY/ CTN]],db[[#This Row],[H_1]]-1))</f>
        <v>60 PCS</v>
      </c>
      <c r="V3000" s="40" t="str">
        <f>IF(NOT(db[[#This Row],[H_1]]=db[[#This Row],[H_2]]),MID(db[[#This Row],[H_QTY/ CTN]],db[[#This Row],[H_1]]+1,db[[#This Row],[H_2]]-db[[#This Row],[H_1]]-1),"")</f>
        <v/>
      </c>
      <c r="W3000" s="40" t="str">
        <f>IF(db[[#This Row],[QTY/ CTN B]]="","",LEFT(db[[#This Row],[QTY/ CTN B]],SEARCH(" ",db[[#This Row],[QTY/ CTN B]],1)-1))</f>
        <v>60</v>
      </c>
      <c r="X3000" s="40" t="str">
        <f>IF(db[[#This Row],[QTY/ CTN B]]="","",RIGHT(db[[#This Row],[QTY/ CTN B]],LEN(db[[#This Row],[QTY/ CTN B]])-SEARCH(" ",db[[#This Row],[QTY/ CTN B]],1)))</f>
        <v>PCS</v>
      </c>
      <c r="Y3000" s="40" t="str">
        <f>IF(db[[#This Row],[QTY/ CTN TG]]="",IF(db[[#This Row],[STN TG]]="","",12),LEFT(db[[#This Row],[QTY/ CTN TG]],SEARCH(" ",db[[#This Row],[QTY/ CTN TG]],1)-1))</f>
        <v/>
      </c>
      <c r="Z300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00" s="40" t="str">
        <f>IF(db[[#This Row],[STN K]]="","",IF(db[[#This Row],[STN TG]]="LSN",12,""))</f>
        <v/>
      </c>
      <c r="AB3000" s="40" t="str">
        <f>IF(db[[#This Row],[STN TG]]="LSN","PCS","")</f>
        <v/>
      </c>
      <c r="AC3000" s="40">
        <f>db[[#This Row],[QTY B]]*IF(db[[#This Row],[QTY TG]]="",1,db[[#This Row],[QTY TG]])*IF(db[[#This Row],[QTY K]]="",1,db[[#This Row],[QTY K]])</f>
        <v>60</v>
      </c>
      <c r="AD3000" s="40" t="str">
        <f>IF(db[[#This Row],[STN K]]="",IF(db[[#This Row],[STN TG]]="",db[[#This Row],[STN B]],db[[#This Row],[STN TG]]),db[[#This Row],[STN K]])</f>
        <v>PCS</v>
      </c>
      <c r="AE3000" s="40"/>
    </row>
    <row r="3001" spans="1:31" x14ac:dyDescent="0.25">
      <c r="A3001" s="40">
        <f t="shared" si="46"/>
        <v>3000</v>
      </c>
      <c r="B3001" s="5" t="str">
        <f>LOWER(SUBSTITUTE(SUBSTITUTE(SUBSTITUTE(SUBSTITUTE(SUBSTITUTE(SUBSTITUTE(SUBSTITUTE(SUBSTITUTE(db[[#This Row],[NB BM]]," ",),".",""),"-",""),"(",""),")",""),"/",""),"""",""),"+",""))</f>
        <v>zipperfileclearholder55560filebiru</v>
      </c>
      <c r="C3001" s="5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D3001" s="5" t="str">
        <f>LOWER(SUBSTITUTE(SUBSTITUTE(SUBSTITUTE(SUBSTITUTE(SUBSTITUTE(SUBSTITUTE(SUBSTITUTE(SUBSTITUTE(SUBSTITUTE(db[[#This Row],[NB PAJAK]]," ",""),"-",""),"(",""),")",""),".",""),",",""),"/",""),"""",""),"+",""))</f>
        <v/>
      </c>
      <c r="E300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zipperfileclearholder55560filebiru60pcsuntana</v>
      </c>
      <c r="F300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zipperfileclearholder55560fileblue60pcs</v>
      </c>
      <c r="G3001" s="5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zipperfileclearholder55560fileblueuntana</v>
      </c>
      <c r="H300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zipperfileclearholder55560fileblue60pcsuntana</v>
      </c>
      <c r="I3001" s="2" t="s">
        <v>1949</v>
      </c>
      <c r="J3001" s="2" t="s">
        <v>1937</v>
      </c>
      <c r="K3001" s="14"/>
      <c r="L3001" s="2" t="s">
        <v>1336</v>
      </c>
      <c r="M3001" s="34" t="e">
        <f>IF(db[[#This Row],[NB NOTA_C]]="","",COUNTIF([2]!B_MSK[concat],db[[#This Row],[NB NOTA_C]]))</f>
        <v>#REF!</v>
      </c>
      <c r="N3001" s="9" t="s">
        <v>1357</v>
      </c>
      <c r="O3001" s="5" t="s">
        <v>1380</v>
      </c>
      <c r="P3001" s="2" t="s">
        <v>2439</v>
      </c>
      <c r="R3001" s="2" t="str">
        <f>IF(db[[#This Row],[QTY/ CTN]]="","",SUBSTITUTE(SUBSTITUTE(SUBSTITUTE(db[[#This Row],[QTY/ CTN]]," ","_",2),"(",""),")","")&amp;"_")</f>
        <v>60 PCS_</v>
      </c>
      <c r="S3001" s="2">
        <f>IF(db[[#This Row],[H_QTY/ CTN]]="","",SEARCH("_",db[[#This Row],[H_QTY/ CTN]]))</f>
        <v>7</v>
      </c>
      <c r="T3001" s="2">
        <f>IF(db[[#This Row],[H_QTY/ CTN]]="","",LEN(db[[#This Row],[H_QTY/ CTN]]))</f>
        <v>7</v>
      </c>
      <c r="U3001" s="41" t="str">
        <f>IF(db[[#This Row],[H_QTY/ CTN]]="","",LEFT(db[[#This Row],[H_QTY/ CTN]],db[[#This Row],[H_1]]-1))</f>
        <v>60 PCS</v>
      </c>
      <c r="V3001" s="40" t="str">
        <f>IF(NOT(db[[#This Row],[H_1]]=db[[#This Row],[H_2]]),MID(db[[#This Row],[H_QTY/ CTN]],db[[#This Row],[H_1]]+1,db[[#This Row],[H_2]]-db[[#This Row],[H_1]]-1),"")</f>
        <v/>
      </c>
      <c r="W3001" s="40" t="str">
        <f>IF(db[[#This Row],[QTY/ CTN B]]="","",LEFT(db[[#This Row],[QTY/ CTN B]],SEARCH(" ",db[[#This Row],[QTY/ CTN B]],1)-1))</f>
        <v>60</v>
      </c>
      <c r="X3001" s="40" t="str">
        <f>IF(db[[#This Row],[QTY/ CTN B]]="","",RIGHT(db[[#This Row],[QTY/ CTN B]],LEN(db[[#This Row],[QTY/ CTN B]])-SEARCH(" ",db[[#This Row],[QTY/ CTN B]],1)))</f>
        <v>PCS</v>
      </c>
      <c r="Y3001" s="40" t="str">
        <f>IF(db[[#This Row],[QTY/ CTN TG]]="",IF(db[[#This Row],[STN TG]]="","",12),LEFT(db[[#This Row],[QTY/ CTN TG]],SEARCH(" ",db[[#This Row],[QTY/ CTN TG]],1)-1))</f>
        <v/>
      </c>
      <c r="Z300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01" s="40" t="str">
        <f>IF(db[[#This Row],[STN K]]="","",IF(db[[#This Row],[STN TG]]="LSN",12,""))</f>
        <v/>
      </c>
      <c r="AB3001" s="40" t="str">
        <f>IF(db[[#This Row],[STN TG]]="LSN","PCS","")</f>
        <v/>
      </c>
      <c r="AC3001" s="40">
        <f>db[[#This Row],[QTY B]]*IF(db[[#This Row],[QTY TG]]="",1,db[[#This Row],[QTY TG]])*IF(db[[#This Row],[QTY K]]="",1,db[[#This Row],[QTY K]])</f>
        <v>60</v>
      </c>
      <c r="AD3001" s="40" t="str">
        <f>IF(db[[#This Row],[STN K]]="",IF(db[[#This Row],[STN TG]]="",db[[#This Row],[STN B]],db[[#This Row],[STN TG]]),db[[#This Row],[STN K]])</f>
        <v>PCS</v>
      </c>
      <c r="AE3001" s="40"/>
    </row>
    <row r="3002" spans="1:31" x14ac:dyDescent="0.25">
      <c r="A3002" s="40">
        <f t="shared" si="46"/>
        <v>3001</v>
      </c>
      <c r="B3002" s="5" t="str">
        <f>LOWER(SUBSTITUTE(SUBSTITUTE(SUBSTITUTE(SUBSTITUTE(SUBSTITUTE(SUBSTITUTE(SUBSTITUTE(SUBSTITUTE(db[[#This Row],[NB BM]]," ",),".",""),"-",""),"(",""),")",""),"/",""),"""",""),"+",""))</f>
        <v>zipperfileclearholder55560filehijau</v>
      </c>
      <c r="C3002" s="5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D3002" s="5" t="str">
        <f>LOWER(SUBSTITUTE(SUBSTITUTE(SUBSTITUTE(SUBSTITUTE(SUBSTITUTE(SUBSTITUTE(SUBSTITUTE(SUBSTITUTE(SUBSTITUTE(db[[#This Row],[NB PAJAK]]," ",""),"-",""),"(",""),")",""),".",""),",",""),"/",""),"""",""),"+",""))</f>
        <v/>
      </c>
      <c r="E300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zipperfileclearholder55560filehijau60pcsuntana</v>
      </c>
      <c r="F300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zipperfileclearholder55560filegreen60pcs</v>
      </c>
      <c r="G3002" s="5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zipperfileclearholder55560filegreenuntana</v>
      </c>
      <c r="H300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zipperfileclearholder55560filegreen60pcsuntana</v>
      </c>
      <c r="I3002" s="2" t="s">
        <v>1946</v>
      </c>
      <c r="J3002" s="2" t="s">
        <v>1934</v>
      </c>
      <c r="K3002" s="14"/>
      <c r="L3002" s="2" t="s">
        <v>1336</v>
      </c>
      <c r="M3002" s="34" t="e">
        <f>IF(db[[#This Row],[NB NOTA_C]]="","",COUNTIF([2]!B_MSK[concat],db[[#This Row],[NB NOTA_C]]))</f>
        <v>#REF!</v>
      </c>
      <c r="N3002" s="9" t="s">
        <v>1357</v>
      </c>
      <c r="O3002" s="5" t="s">
        <v>1380</v>
      </c>
      <c r="P3002" s="2" t="s">
        <v>2439</v>
      </c>
      <c r="R3002" s="2" t="str">
        <f>IF(db[[#This Row],[QTY/ CTN]]="","",SUBSTITUTE(SUBSTITUTE(SUBSTITUTE(db[[#This Row],[QTY/ CTN]]," ","_",2),"(",""),")","")&amp;"_")</f>
        <v>60 PCS_</v>
      </c>
      <c r="S3002" s="2">
        <f>IF(db[[#This Row],[H_QTY/ CTN]]="","",SEARCH("_",db[[#This Row],[H_QTY/ CTN]]))</f>
        <v>7</v>
      </c>
      <c r="T3002" s="2">
        <f>IF(db[[#This Row],[H_QTY/ CTN]]="","",LEN(db[[#This Row],[H_QTY/ CTN]]))</f>
        <v>7</v>
      </c>
      <c r="U3002" s="41" t="str">
        <f>IF(db[[#This Row],[H_QTY/ CTN]]="","",LEFT(db[[#This Row],[H_QTY/ CTN]],db[[#This Row],[H_1]]-1))</f>
        <v>60 PCS</v>
      </c>
      <c r="V3002" s="40" t="str">
        <f>IF(NOT(db[[#This Row],[H_1]]=db[[#This Row],[H_2]]),MID(db[[#This Row],[H_QTY/ CTN]],db[[#This Row],[H_1]]+1,db[[#This Row],[H_2]]-db[[#This Row],[H_1]]-1),"")</f>
        <v/>
      </c>
      <c r="W3002" s="40" t="str">
        <f>IF(db[[#This Row],[QTY/ CTN B]]="","",LEFT(db[[#This Row],[QTY/ CTN B]],SEARCH(" ",db[[#This Row],[QTY/ CTN B]],1)-1))</f>
        <v>60</v>
      </c>
      <c r="X3002" s="40" t="str">
        <f>IF(db[[#This Row],[QTY/ CTN B]]="","",RIGHT(db[[#This Row],[QTY/ CTN B]],LEN(db[[#This Row],[QTY/ CTN B]])-SEARCH(" ",db[[#This Row],[QTY/ CTN B]],1)))</f>
        <v>PCS</v>
      </c>
      <c r="Y3002" s="40" t="str">
        <f>IF(db[[#This Row],[QTY/ CTN TG]]="",IF(db[[#This Row],[STN TG]]="","",12),LEFT(db[[#This Row],[QTY/ CTN TG]],SEARCH(" ",db[[#This Row],[QTY/ CTN TG]],1)-1))</f>
        <v/>
      </c>
      <c r="Z300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02" s="40" t="str">
        <f>IF(db[[#This Row],[STN K]]="","",IF(db[[#This Row],[STN TG]]="LSN",12,""))</f>
        <v/>
      </c>
      <c r="AB3002" s="40" t="str">
        <f>IF(db[[#This Row],[STN TG]]="LSN","PCS","")</f>
        <v/>
      </c>
      <c r="AC3002" s="40">
        <f>db[[#This Row],[QTY B]]*IF(db[[#This Row],[QTY TG]]="",1,db[[#This Row],[QTY TG]])*IF(db[[#This Row],[QTY K]]="",1,db[[#This Row],[QTY K]])</f>
        <v>60</v>
      </c>
      <c r="AD3002" s="40" t="str">
        <f>IF(db[[#This Row],[STN K]]="",IF(db[[#This Row],[STN TG]]="",db[[#This Row],[STN B]],db[[#This Row],[STN TG]]),db[[#This Row],[STN K]])</f>
        <v>PCS</v>
      </c>
      <c r="AE3002" s="40"/>
    </row>
    <row r="3003" spans="1:31" x14ac:dyDescent="0.25">
      <c r="A3003" s="40">
        <f t="shared" si="46"/>
        <v>3002</v>
      </c>
      <c r="B3003" s="5" t="str">
        <f>LOWER(SUBSTITUTE(SUBSTITUTE(SUBSTITUTE(SUBSTITUTE(SUBSTITUTE(SUBSTITUTE(SUBSTITUTE(SUBSTITUTE(db[[#This Row],[NB BM]]," ",),".",""),"-",""),"(",""),")",""),"/",""),"""",""),"+",""))</f>
        <v>zipperfileclearholder55560filemerah</v>
      </c>
      <c r="C3003" s="5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D3003" s="5" t="str">
        <f>LOWER(SUBSTITUTE(SUBSTITUTE(SUBSTITUTE(SUBSTITUTE(SUBSTITUTE(SUBSTITUTE(SUBSTITUTE(SUBSTITUTE(SUBSTITUTE(db[[#This Row],[NB PAJAK]]," ",""),"-",""),"(",""),")",""),".",""),",",""),"/",""),"""",""),"+",""))</f>
        <v/>
      </c>
      <c r="E300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zipperfileclearholder55560filemerah60pcsuntana</v>
      </c>
      <c r="F300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zipperfileclearholder55560filered60pcs</v>
      </c>
      <c r="G3003" s="5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zipperfileclearholder55560filereduntana</v>
      </c>
      <c r="H300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zipperfileclearholder55560filered60pcsuntana</v>
      </c>
      <c r="I3003" s="2" t="s">
        <v>1947</v>
      </c>
      <c r="J3003" s="2" t="s">
        <v>1935</v>
      </c>
      <c r="K3003" s="14"/>
      <c r="L3003" s="2" t="s">
        <v>1336</v>
      </c>
      <c r="M3003" s="34" t="e">
        <f>IF(db[[#This Row],[NB NOTA_C]]="","",COUNTIF([2]!B_MSK[concat],db[[#This Row],[NB NOTA_C]]))</f>
        <v>#REF!</v>
      </c>
      <c r="N3003" s="9" t="s">
        <v>1357</v>
      </c>
      <c r="O3003" s="5" t="s">
        <v>1380</v>
      </c>
      <c r="P3003" s="2" t="s">
        <v>2439</v>
      </c>
      <c r="R3003" s="2" t="str">
        <f>IF(db[[#This Row],[QTY/ CTN]]="","",SUBSTITUTE(SUBSTITUTE(SUBSTITUTE(db[[#This Row],[QTY/ CTN]]," ","_",2),"(",""),")","")&amp;"_")</f>
        <v>60 PCS_</v>
      </c>
      <c r="S3003" s="2">
        <f>IF(db[[#This Row],[H_QTY/ CTN]]="","",SEARCH("_",db[[#This Row],[H_QTY/ CTN]]))</f>
        <v>7</v>
      </c>
      <c r="T3003" s="2">
        <f>IF(db[[#This Row],[H_QTY/ CTN]]="","",LEN(db[[#This Row],[H_QTY/ CTN]]))</f>
        <v>7</v>
      </c>
      <c r="U3003" s="41" t="str">
        <f>IF(db[[#This Row],[H_QTY/ CTN]]="","",LEFT(db[[#This Row],[H_QTY/ CTN]],db[[#This Row],[H_1]]-1))</f>
        <v>60 PCS</v>
      </c>
      <c r="V3003" s="40" t="str">
        <f>IF(NOT(db[[#This Row],[H_1]]=db[[#This Row],[H_2]]),MID(db[[#This Row],[H_QTY/ CTN]],db[[#This Row],[H_1]]+1,db[[#This Row],[H_2]]-db[[#This Row],[H_1]]-1),"")</f>
        <v/>
      </c>
      <c r="W3003" s="40" t="str">
        <f>IF(db[[#This Row],[QTY/ CTN B]]="","",LEFT(db[[#This Row],[QTY/ CTN B]],SEARCH(" ",db[[#This Row],[QTY/ CTN B]],1)-1))</f>
        <v>60</v>
      </c>
      <c r="X3003" s="40" t="str">
        <f>IF(db[[#This Row],[QTY/ CTN B]]="","",RIGHT(db[[#This Row],[QTY/ CTN B]],LEN(db[[#This Row],[QTY/ CTN B]])-SEARCH(" ",db[[#This Row],[QTY/ CTN B]],1)))</f>
        <v>PCS</v>
      </c>
      <c r="Y3003" s="40" t="str">
        <f>IF(db[[#This Row],[QTY/ CTN TG]]="",IF(db[[#This Row],[STN TG]]="","",12),LEFT(db[[#This Row],[QTY/ CTN TG]],SEARCH(" ",db[[#This Row],[QTY/ CTN TG]],1)-1))</f>
        <v/>
      </c>
      <c r="Z300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03" s="40" t="str">
        <f>IF(db[[#This Row],[STN K]]="","",IF(db[[#This Row],[STN TG]]="LSN",12,""))</f>
        <v/>
      </c>
      <c r="AB3003" s="40" t="str">
        <f>IF(db[[#This Row],[STN TG]]="LSN","PCS","")</f>
        <v/>
      </c>
      <c r="AC3003" s="40">
        <f>db[[#This Row],[QTY B]]*IF(db[[#This Row],[QTY TG]]="",1,db[[#This Row],[QTY TG]])*IF(db[[#This Row],[QTY K]]="",1,db[[#This Row],[QTY K]])</f>
        <v>60</v>
      </c>
      <c r="AD3003" s="40" t="str">
        <f>IF(db[[#This Row],[STN K]]="",IF(db[[#This Row],[STN TG]]="",db[[#This Row],[STN B]],db[[#This Row],[STN TG]]),db[[#This Row],[STN K]])</f>
        <v>PCS</v>
      </c>
      <c r="AE3003" s="40"/>
    </row>
    <row r="3004" spans="1:31" x14ac:dyDescent="0.25">
      <c r="A3004" s="40">
        <f t="shared" si="46"/>
        <v>3003</v>
      </c>
      <c r="B3004" s="5" t="str">
        <f>LOWER(SUBSTITUTE(SUBSTITUTE(SUBSTITUTE(SUBSTITUTE(SUBSTITUTE(SUBSTITUTE(SUBSTITUTE(SUBSTITUTE(db[[#This Row],[NB BM]]," ",),".",""),"-",""),"(",""),")",""),"/",""),"""",""),"+",""))</f>
        <v>zipperfileclearholder55560filekuning</v>
      </c>
      <c r="C3004" s="5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D3004" s="5" t="str">
        <f>LOWER(SUBSTITUTE(SUBSTITUTE(SUBSTITUTE(SUBSTITUTE(SUBSTITUTE(SUBSTITUTE(SUBSTITUTE(SUBSTITUTE(SUBSTITUTE(db[[#This Row],[NB PAJAK]]," ",""),"-",""),"(",""),")",""),".",""),",",""),"/",""),"""",""),"+",""))</f>
        <v/>
      </c>
      <c r="E300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zipperfileclearholder55560filekuning60pcsuntana</v>
      </c>
      <c r="F300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zipperfileclearholder55560fileyellow60pcs</v>
      </c>
      <c r="G3004" s="5" t="str">
        <f>db[[#This Row],[NB NOTA_C]]&amp;LOWER(SUBSTITUTE(SUBSTITUTE(SUBSTITUTE(SUBSTITUTE(SUBSTITUTE(SUBSTITUTE(SUBSTITUTE(SUBSTITUTE(SUBSTITUTE(db[[#This Row],[FAKTUR]]," ",),".",""),"-",""),"(",""),")",""),",",""),"/",""),"""",""),"+",""))</f>
        <v>zipperfileclearholder55560fileyellowuntana</v>
      </c>
      <c r="H300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zipperfileclearholder55560fileyellow60pcsuntana</v>
      </c>
      <c r="I3004" s="2" t="s">
        <v>1948</v>
      </c>
      <c r="J3004" s="2" t="s">
        <v>1936</v>
      </c>
      <c r="K3004" s="14"/>
      <c r="L3004" s="2" t="s">
        <v>1336</v>
      </c>
      <c r="M3004" s="34" t="e">
        <f>IF(db[[#This Row],[NB NOTA_C]]="","",COUNTIF([2]!B_MSK[concat],db[[#This Row],[NB NOTA_C]]))</f>
        <v>#REF!</v>
      </c>
      <c r="N3004" s="9" t="s">
        <v>1357</v>
      </c>
      <c r="O3004" s="5" t="s">
        <v>1380</v>
      </c>
      <c r="P3004" s="2" t="s">
        <v>2439</v>
      </c>
      <c r="R3004" s="2" t="str">
        <f>IF(db[[#This Row],[QTY/ CTN]]="","",SUBSTITUTE(SUBSTITUTE(SUBSTITUTE(db[[#This Row],[QTY/ CTN]]," ","_",2),"(",""),")","")&amp;"_")</f>
        <v>60 PCS_</v>
      </c>
      <c r="S3004" s="2">
        <f>IF(db[[#This Row],[H_QTY/ CTN]]="","",SEARCH("_",db[[#This Row],[H_QTY/ CTN]]))</f>
        <v>7</v>
      </c>
      <c r="T3004" s="2">
        <f>IF(db[[#This Row],[H_QTY/ CTN]]="","",LEN(db[[#This Row],[H_QTY/ CTN]]))</f>
        <v>7</v>
      </c>
      <c r="U3004" s="41" t="str">
        <f>IF(db[[#This Row],[H_QTY/ CTN]]="","",LEFT(db[[#This Row],[H_QTY/ CTN]],db[[#This Row],[H_1]]-1))</f>
        <v>60 PCS</v>
      </c>
      <c r="V3004" s="40" t="str">
        <f>IF(NOT(db[[#This Row],[H_1]]=db[[#This Row],[H_2]]),MID(db[[#This Row],[H_QTY/ CTN]],db[[#This Row],[H_1]]+1,db[[#This Row],[H_2]]-db[[#This Row],[H_1]]-1),"")</f>
        <v/>
      </c>
      <c r="W3004" s="40" t="str">
        <f>IF(db[[#This Row],[QTY/ CTN B]]="","",LEFT(db[[#This Row],[QTY/ CTN B]],SEARCH(" ",db[[#This Row],[QTY/ CTN B]],1)-1))</f>
        <v>60</v>
      </c>
      <c r="X3004" s="40" t="str">
        <f>IF(db[[#This Row],[QTY/ CTN B]]="","",RIGHT(db[[#This Row],[QTY/ CTN B]],LEN(db[[#This Row],[QTY/ CTN B]])-SEARCH(" ",db[[#This Row],[QTY/ CTN B]],1)))</f>
        <v>PCS</v>
      </c>
      <c r="Y3004" s="40" t="str">
        <f>IF(db[[#This Row],[QTY/ CTN TG]]="",IF(db[[#This Row],[STN TG]]="","",12),LEFT(db[[#This Row],[QTY/ CTN TG]],SEARCH(" ",db[[#This Row],[QTY/ CTN TG]],1)-1))</f>
        <v/>
      </c>
      <c r="Z300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04" s="40" t="str">
        <f>IF(db[[#This Row],[STN K]]="","",IF(db[[#This Row],[STN TG]]="LSN",12,""))</f>
        <v/>
      </c>
      <c r="AB3004" s="40" t="str">
        <f>IF(db[[#This Row],[STN TG]]="LSN","PCS","")</f>
        <v/>
      </c>
      <c r="AC3004" s="40">
        <f>db[[#This Row],[QTY B]]*IF(db[[#This Row],[QTY TG]]="",1,db[[#This Row],[QTY TG]])*IF(db[[#This Row],[QTY K]]="",1,db[[#This Row],[QTY K]])</f>
        <v>60</v>
      </c>
      <c r="AD3004" s="40" t="str">
        <f>IF(db[[#This Row],[STN K]]="",IF(db[[#This Row],[STN TG]]="",db[[#This Row],[STN B]],db[[#This Row],[STN TG]]),db[[#This Row],[STN K]])</f>
        <v>PCS</v>
      </c>
      <c r="AE3004" s="40"/>
    </row>
    <row r="3005" spans="1:31" x14ac:dyDescent="0.25">
      <c r="A3005" s="78">
        <f t="shared" si="46"/>
        <v>3004</v>
      </c>
      <c r="B3005" s="79" t="str">
        <f>LOWER(SUBSTITUTE(SUBSTITUTE(SUBSTITUTE(SUBSTITUTE(SUBSTITUTE(SUBSTITUTE(SUBSTITUTE(SUBSTITUTE(db[[#This Row],[NB BM]]," ",),".",""),"-",""),"(",""),")",""),"/",""),"""",""),"+",""))</f>
        <v>mapzipperjalaa5biru</v>
      </c>
      <c r="C3005" s="79" t="str">
        <f>LOWER(SUBSTITUTE(SUBSTITUTE(SUBSTITUTE(SUBSTITUTE(SUBSTITUTE(SUBSTITUTE(SUBSTITUTE(SUBSTITUTE(SUBSTITUTE(db[[#This Row],[NB NOTA]]," ",),".",""),"-",""),"(",""),")",""),",",""),"/",""),"""",""),"+",""))</f>
        <v>zipperjalaa5biru</v>
      </c>
      <c r="D3005" s="79" t="str">
        <f>LOWER(SUBSTITUTE(SUBSTITUTE(SUBSTITUTE(SUBSTITUTE(SUBSTITUTE(SUBSTITUTE(SUBSTITUTE(SUBSTITUTE(SUBSTITUTE(db[[#This Row],[NB PAJAK]]," ",""),"-",""),"(",""),")",""),".",""),",",""),"/",""),"""",""),"+",""))</f>
        <v/>
      </c>
      <c r="E3005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mapzipperjalaa5biru420pcsuntana</v>
      </c>
      <c r="F3005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zipperjalaa5biru420pcs</v>
      </c>
      <c r="G3005" s="79" t="str">
        <f>db[[#This Row],[NB NOTA_C]]&amp;LOWER(SUBSTITUTE(SUBSTITUTE(SUBSTITUTE(SUBSTITUTE(SUBSTITUTE(SUBSTITUTE(SUBSTITUTE(SUBSTITUTE(SUBSTITUTE(db[[#This Row],[FAKTUR]]," ",),".",""),"-",""),"(",""),")",""),",",""),"/",""),"""",""),"+",""))</f>
        <v>zipperjalaa5biruuntana</v>
      </c>
      <c r="H3005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zipperjalaa5biru420pcsuntana</v>
      </c>
      <c r="I3005" s="70" t="s">
        <v>7203</v>
      </c>
      <c r="J3005" s="70" t="s">
        <v>7198</v>
      </c>
      <c r="K3005" s="71"/>
      <c r="L3005" s="70" t="s">
        <v>1336</v>
      </c>
      <c r="M3005" s="80" t="e">
        <f>IF(db[[#This Row],[NB NOTA_C]]="","",COUNTIF([2]!B_MSK[concat],db[[#This Row],[NB NOTA_C]]))</f>
        <v>#REF!</v>
      </c>
      <c r="N3005" s="81" t="s">
        <v>1351</v>
      </c>
      <c r="O3005" s="79" t="s">
        <v>7208</v>
      </c>
      <c r="P3005" s="70" t="s">
        <v>2439</v>
      </c>
      <c r="Q3005" s="79"/>
      <c r="R3005" s="79" t="str">
        <f>IF(db[[#This Row],[QTY/ CTN]]="","",SUBSTITUTE(SUBSTITUTE(SUBSTITUTE(db[[#This Row],[QTY/ CTN]]," ","_",2),"(",""),")","")&amp;"_")</f>
        <v>420 PCS_</v>
      </c>
      <c r="S3005" s="79">
        <f>IF(db[[#This Row],[H_QTY/ CTN]]="","",SEARCH("_",db[[#This Row],[H_QTY/ CTN]]))</f>
        <v>8</v>
      </c>
      <c r="T3005" s="79">
        <f>IF(db[[#This Row],[H_QTY/ CTN]]="","",LEN(db[[#This Row],[H_QTY/ CTN]]))</f>
        <v>8</v>
      </c>
      <c r="U3005" s="78" t="str">
        <f>IF(db[[#This Row],[H_QTY/ CTN]]="","",LEFT(db[[#This Row],[H_QTY/ CTN]],db[[#This Row],[H_1]]-1))</f>
        <v>420 PCS</v>
      </c>
      <c r="V3005" s="78" t="str">
        <f>IF(NOT(db[[#This Row],[H_1]]=db[[#This Row],[H_2]]),MID(db[[#This Row],[H_QTY/ CTN]],db[[#This Row],[H_1]]+1,db[[#This Row],[H_2]]-db[[#This Row],[H_1]]-1),"")</f>
        <v/>
      </c>
      <c r="W3005" s="78" t="str">
        <f>IF(db[[#This Row],[QTY/ CTN B]]="","",LEFT(db[[#This Row],[QTY/ CTN B]],SEARCH(" ",db[[#This Row],[QTY/ CTN B]],1)-1))</f>
        <v>420</v>
      </c>
      <c r="X3005" s="78" t="str">
        <f>IF(db[[#This Row],[QTY/ CTN B]]="","",RIGHT(db[[#This Row],[QTY/ CTN B]],LEN(db[[#This Row],[QTY/ CTN B]])-SEARCH(" ",db[[#This Row],[QTY/ CTN B]],1)))</f>
        <v>PCS</v>
      </c>
      <c r="Y3005" s="78" t="str">
        <f>IF(db[[#This Row],[QTY/ CTN TG]]="",IF(db[[#This Row],[STN TG]]="","",12),LEFT(db[[#This Row],[QTY/ CTN TG]],SEARCH(" ",db[[#This Row],[QTY/ CTN TG]],1)-1))</f>
        <v/>
      </c>
      <c r="Z3005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05" s="78" t="str">
        <f>IF(db[[#This Row],[STN K]]="","",IF(db[[#This Row],[STN TG]]="LSN",12,""))</f>
        <v/>
      </c>
      <c r="AB3005" s="78" t="str">
        <f>IF(db[[#This Row],[STN TG]]="LSN","PCS","")</f>
        <v/>
      </c>
      <c r="AC3005" s="78">
        <f>db[[#This Row],[QTY B]]*IF(db[[#This Row],[QTY TG]]="",1,db[[#This Row],[QTY TG]])*IF(db[[#This Row],[QTY K]]="",1,db[[#This Row],[QTY K]])</f>
        <v>420</v>
      </c>
      <c r="AD3005" s="78" t="str">
        <f>IF(db[[#This Row],[STN K]]="",IF(db[[#This Row],[STN TG]]="",db[[#This Row],[STN B]],db[[#This Row],[STN TG]]),db[[#This Row],[STN K]])</f>
        <v>PCS</v>
      </c>
      <c r="AE3005" s="78"/>
    </row>
    <row r="3006" spans="1:31" x14ac:dyDescent="0.25">
      <c r="A3006" s="78">
        <f t="shared" si="46"/>
        <v>3005</v>
      </c>
      <c r="B3006" s="79" t="str">
        <f>LOWER(SUBSTITUTE(SUBSTITUTE(SUBSTITUTE(SUBSTITUTE(SUBSTITUTE(SUBSTITUTE(SUBSTITUTE(SUBSTITUTE(db[[#This Row],[NB BM]]," ",),".",""),"-",""),"(",""),")",""),"/",""),"""",""),"+",""))</f>
        <v>mapzipperjalaa5hijau</v>
      </c>
      <c r="C3006" s="79" t="str">
        <f>LOWER(SUBSTITUTE(SUBSTITUTE(SUBSTITUTE(SUBSTITUTE(SUBSTITUTE(SUBSTITUTE(SUBSTITUTE(SUBSTITUTE(SUBSTITUTE(db[[#This Row],[NB NOTA]]," ",),".",""),"-",""),"(",""),")",""),",",""),"/",""),"""",""),"+",""))</f>
        <v>zipperjalaa5hijau</v>
      </c>
      <c r="D3006" s="79" t="str">
        <f>LOWER(SUBSTITUTE(SUBSTITUTE(SUBSTITUTE(SUBSTITUTE(SUBSTITUTE(SUBSTITUTE(SUBSTITUTE(SUBSTITUTE(SUBSTITUTE(db[[#This Row],[NB PAJAK]]," ",""),"-",""),"(",""),")",""),".",""),",",""),"/",""),"""",""),"+",""))</f>
        <v/>
      </c>
      <c r="E3006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mapzipperjalaa5hijau420pcsuntana</v>
      </c>
      <c r="F3006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zipperjalaa5hijau420pcs</v>
      </c>
      <c r="G3006" s="79" t="str">
        <f>db[[#This Row],[NB NOTA_C]]&amp;LOWER(SUBSTITUTE(SUBSTITUTE(SUBSTITUTE(SUBSTITUTE(SUBSTITUTE(SUBSTITUTE(SUBSTITUTE(SUBSTITUTE(SUBSTITUTE(db[[#This Row],[FAKTUR]]," ",),".",""),"-",""),"(",""),")",""),",",""),"/",""),"""",""),"+",""))</f>
        <v>zipperjalaa5hijauuntana</v>
      </c>
      <c r="H3006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zipperjalaa5hijau420pcsuntana</v>
      </c>
      <c r="I3006" s="70" t="s">
        <v>7204</v>
      </c>
      <c r="J3006" s="70" t="s">
        <v>7199</v>
      </c>
      <c r="K3006" s="71"/>
      <c r="L3006" s="70" t="s">
        <v>1336</v>
      </c>
      <c r="M3006" s="80" t="e">
        <f>IF(db[[#This Row],[NB NOTA_C]]="","",COUNTIF([2]!B_MSK[concat],db[[#This Row],[NB NOTA_C]]))</f>
        <v>#REF!</v>
      </c>
      <c r="N3006" s="81" t="s">
        <v>1351</v>
      </c>
      <c r="O3006" s="79" t="s">
        <v>7208</v>
      </c>
      <c r="P3006" s="70" t="s">
        <v>2439</v>
      </c>
      <c r="Q3006" s="79"/>
      <c r="R3006" s="79" t="str">
        <f>IF(db[[#This Row],[QTY/ CTN]]="","",SUBSTITUTE(SUBSTITUTE(SUBSTITUTE(db[[#This Row],[QTY/ CTN]]," ","_",2),"(",""),")","")&amp;"_")</f>
        <v>420 PCS_</v>
      </c>
      <c r="S3006" s="79">
        <f>IF(db[[#This Row],[H_QTY/ CTN]]="","",SEARCH("_",db[[#This Row],[H_QTY/ CTN]]))</f>
        <v>8</v>
      </c>
      <c r="T3006" s="79">
        <f>IF(db[[#This Row],[H_QTY/ CTN]]="","",LEN(db[[#This Row],[H_QTY/ CTN]]))</f>
        <v>8</v>
      </c>
      <c r="U3006" s="78" t="str">
        <f>IF(db[[#This Row],[H_QTY/ CTN]]="","",LEFT(db[[#This Row],[H_QTY/ CTN]],db[[#This Row],[H_1]]-1))</f>
        <v>420 PCS</v>
      </c>
      <c r="V3006" s="78" t="str">
        <f>IF(NOT(db[[#This Row],[H_1]]=db[[#This Row],[H_2]]),MID(db[[#This Row],[H_QTY/ CTN]],db[[#This Row],[H_1]]+1,db[[#This Row],[H_2]]-db[[#This Row],[H_1]]-1),"")</f>
        <v/>
      </c>
      <c r="W3006" s="78" t="str">
        <f>IF(db[[#This Row],[QTY/ CTN B]]="","",LEFT(db[[#This Row],[QTY/ CTN B]],SEARCH(" ",db[[#This Row],[QTY/ CTN B]],1)-1))</f>
        <v>420</v>
      </c>
      <c r="X3006" s="78" t="str">
        <f>IF(db[[#This Row],[QTY/ CTN B]]="","",RIGHT(db[[#This Row],[QTY/ CTN B]],LEN(db[[#This Row],[QTY/ CTN B]])-SEARCH(" ",db[[#This Row],[QTY/ CTN B]],1)))</f>
        <v>PCS</v>
      </c>
      <c r="Y3006" s="78" t="str">
        <f>IF(db[[#This Row],[QTY/ CTN TG]]="",IF(db[[#This Row],[STN TG]]="","",12),LEFT(db[[#This Row],[QTY/ CTN TG]],SEARCH(" ",db[[#This Row],[QTY/ CTN TG]],1)-1))</f>
        <v/>
      </c>
      <c r="Z3006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06" s="78" t="str">
        <f>IF(db[[#This Row],[STN K]]="","",IF(db[[#This Row],[STN TG]]="LSN",12,""))</f>
        <v/>
      </c>
      <c r="AB3006" s="78" t="str">
        <f>IF(db[[#This Row],[STN TG]]="LSN","PCS","")</f>
        <v/>
      </c>
      <c r="AC3006" s="78">
        <f>db[[#This Row],[QTY B]]*IF(db[[#This Row],[QTY TG]]="",1,db[[#This Row],[QTY TG]])*IF(db[[#This Row],[QTY K]]="",1,db[[#This Row],[QTY K]])</f>
        <v>420</v>
      </c>
      <c r="AD3006" s="78" t="str">
        <f>IF(db[[#This Row],[STN K]]="",IF(db[[#This Row],[STN TG]]="",db[[#This Row],[STN B]],db[[#This Row],[STN TG]]),db[[#This Row],[STN K]])</f>
        <v>PCS</v>
      </c>
      <c r="AE3006" s="78"/>
    </row>
    <row r="3007" spans="1:31" x14ac:dyDescent="0.25">
      <c r="A3007" s="78">
        <f t="shared" si="46"/>
        <v>3006</v>
      </c>
      <c r="B3007" s="79" t="str">
        <f>LOWER(SUBSTITUTE(SUBSTITUTE(SUBSTITUTE(SUBSTITUTE(SUBSTITUTE(SUBSTITUTE(SUBSTITUTE(SUBSTITUTE(db[[#This Row],[NB BM]]," ",),".",""),"-",""),"(",""),")",""),"/",""),"""",""),"+",""))</f>
        <v>mapzipperjalaa5hitam</v>
      </c>
      <c r="C3007" s="79" t="str">
        <f>LOWER(SUBSTITUTE(SUBSTITUTE(SUBSTITUTE(SUBSTITUTE(SUBSTITUTE(SUBSTITUTE(SUBSTITUTE(SUBSTITUTE(SUBSTITUTE(db[[#This Row],[NB NOTA]]," ",),".",""),"-",""),"(",""),")",""),",",""),"/",""),"""",""),"+",""))</f>
        <v>zipperjalaa5hitam</v>
      </c>
      <c r="D3007" s="79" t="str">
        <f>LOWER(SUBSTITUTE(SUBSTITUTE(SUBSTITUTE(SUBSTITUTE(SUBSTITUTE(SUBSTITUTE(SUBSTITUTE(SUBSTITUTE(SUBSTITUTE(db[[#This Row],[NB PAJAK]]," ",""),"-",""),"(",""),")",""),".",""),",",""),"/",""),"""",""),"+",""))</f>
        <v/>
      </c>
      <c r="E3007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mapzipperjalaa5hitam420pcsuntana</v>
      </c>
      <c r="F3007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zipperjalaa5hitam420pcs</v>
      </c>
      <c r="G3007" s="79" t="str">
        <f>db[[#This Row],[NB NOTA_C]]&amp;LOWER(SUBSTITUTE(SUBSTITUTE(SUBSTITUTE(SUBSTITUTE(SUBSTITUTE(SUBSTITUTE(SUBSTITUTE(SUBSTITUTE(SUBSTITUTE(db[[#This Row],[FAKTUR]]," ",),".",""),"-",""),"(",""),")",""),",",""),"/",""),"""",""),"+",""))</f>
        <v>zipperjalaa5hitamuntana</v>
      </c>
      <c r="H3007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zipperjalaa5hitam420pcsuntana</v>
      </c>
      <c r="I3007" s="70" t="s">
        <v>7207</v>
      </c>
      <c r="J3007" s="70" t="s">
        <v>7202</v>
      </c>
      <c r="K3007" s="71"/>
      <c r="L3007" s="70" t="s">
        <v>1336</v>
      </c>
      <c r="M3007" s="80" t="e">
        <f>IF(db[[#This Row],[NB NOTA_C]]="","",COUNTIF([2]!B_MSK[concat],db[[#This Row],[NB NOTA_C]]))</f>
        <v>#REF!</v>
      </c>
      <c r="N3007" s="81" t="s">
        <v>1351</v>
      </c>
      <c r="O3007" s="79" t="s">
        <v>7208</v>
      </c>
      <c r="P3007" s="70" t="s">
        <v>2439</v>
      </c>
      <c r="Q3007" s="79"/>
      <c r="R3007" s="79" t="str">
        <f>IF(db[[#This Row],[QTY/ CTN]]="","",SUBSTITUTE(SUBSTITUTE(SUBSTITUTE(db[[#This Row],[QTY/ CTN]]," ","_",2),"(",""),")","")&amp;"_")</f>
        <v>420 PCS_</v>
      </c>
      <c r="S3007" s="79">
        <f>IF(db[[#This Row],[H_QTY/ CTN]]="","",SEARCH("_",db[[#This Row],[H_QTY/ CTN]]))</f>
        <v>8</v>
      </c>
      <c r="T3007" s="79">
        <f>IF(db[[#This Row],[H_QTY/ CTN]]="","",LEN(db[[#This Row],[H_QTY/ CTN]]))</f>
        <v>8</v>
      </c>
      <c r="U3007" s="78" t="str">
        <f>IF(db[[#This Row],[H_QTY/ CTN]]="","",LEFT(db[[#This Row],[H_QTY/ CTN]],db[[#This Row],[H_1]]-1))</f>
        <v>420 PCS</v>
      </c>
      <c r="V3007" s="78" t="str">
        <f>IF(NOT(db[[#This Row],[H_1]]=db[[#This Row],[H_2]]),MID(db[[#This Row],[H_QTY/ CTN]],db[[#This Row],[H_1]]+1,db[[#This Row],[H_2]]-db[[#This Row],[H_1]]-1),"")</f>
        <v/>
      </c>
      <c r="W3007" s="78" t="str">
        <f>IF(db[[#This Row],[QTY/ CTN B]]="","",LEFT(db[[#This Row],[QTY/ CTN B]],SEARCH(" ",db[[#This Row],[QTY/ CTN B]],1)-1))</f>
        <v>420</v>
      </c>
      <c r="X3007" s="78" t="str">
        <f>IF(db[[#This Row],[QTY/ CTN B]]="","",RIGHT(db[[#This Row],[QTY/ CTN B]],LEN(db[[#This Row],[QTY/ CTN B]])-SEARCH(" ",db[[#This Row],[QTY/ CTN B]],1)))</f>
        <v>PCS</v>
      </c>
      <c r="Y3007" s="78" t="str">
        <f>IF(db[[#This Row],[QTY/ CTN TG]]="",IF(db[[#This Row],[STN TG]]="","",12),LEFT(db[[#This Row],[QTY/ CTN TG]],SEARCH(" ",db[[#This Row],[QTY/ CTN TG]],1)-1))</f>
        <v/>
      </c>
      <c r="Z3007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07" s="78" t="str">
        <f>IF(db[[#This Row],[STN K]]="","",IF(db[[#This Row],[STN TG]]="LSN",12,""))</f>
        <v/>
      </c>
      <c r="AB3007" s="78" t="str">
        <f>IF(db[[#This Row],[STN TG]]="LSN","PCS","")</f>
        <v/>
      </c>
      <c r="AC3007" s="78">
        <f>db[[#This Row],[QTY B]]*IF(db[[#This Row],[QTY TG]]="",1,db[[#This Row],[QTY TG]])*IF(db[[#This Row],[QTY K]]="",1,db[[#This Row],[QTY K]])</f>
        <v>420</v>
      </c>
      <c r="AD3007" s="78" t="str">
        <f>IF(db[[#This Row],[STN K]]="",IF(db[[#This Row],[STN TG]]="",db[[#This Row],[STN B]],db[[#This Row],[STN TG]]),db[[#This Row],[STN K]])</f>
        <v>PCS</v>
      </c>
      <c r="AE3007" s="78"/>
    </row>
    <row r="3008" spans="1:31" x14ac:dyDescent="0.25">
      <c r="A3008" s="78">
        <f t="shared" si="46"/>
        <v>3007</v>
      </c>
      <c r="B3008" s="79" t="str">
        <f>LOWER(SUBSTITUTE(SUBSTITUTE(SUBSTITUTE(SUBSTITUTE(SUBSTITUTE(SUBSTITUTE(SUBSTITUTE(SUBSTITUTE(db[[#This Row],[NB BM]]," ",),".",""),"-",""),"(",""),")",""),"/",""),"""",""),"+",""))</f>
        <v>mapzipperjalaa5kuning</v>
      </c>
      <c r="C3008" s="79" t="str">
        <f>LOWER(SUBSTITUTE(SUBSTITUTE(SUBSTITUTE(SUBSTITUTE(SUBSTITUTE(SUBSTITUTE(SUBSTITUTE(SUBSTITUTE(SUBSTITUTE(db[[#This Row],[NB NOTA]]," ",),".",""),"-",""),"(",""),")",""),",",""),"/",""),"""",""),"+",""))</f>
        <v>zipperjalaa5kuning</v>
      </c>
      <c r="D3008" s="79" t="str">
        <f>LOWER(SUBSTITUTE(SUBSTITUTE(SUBSTITUTE(SUBSTITUTE(SUBSTITUTE(SUBSTITUTE(SUBSTITUTE(SUBSTITUTE(SUBSTITUTE(db[[#This Row],[NB PAJAK]]," ",""),"-",""),"(",""),")",""),".",""),",",""),"/",""),"""",""),"+",""))</f>
        <v/>
      </c>
      <c r="E300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mapzipperjalaa5kuning420pcsuntana</v>
      </c>
      <c r="F300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zipperjalaa5kuning420pcs</v>
      </c>
      <c r="G3008" s="79" t="str">
        <f>db[[#This Row],[NB NOTA_C]]&amp;LOWER(SUBSTITUTE(SUBSTITUTE(SUBSTITUTE(SUBSTITUTE(SUBSTITUTE(SUBSTITUTE(SUBSTITUTE(SUBSTITUTE(SUBSTITUTE(db[[#This Row],[FAKTUR]]," ",),".",""),"-",""),"(",""),")",""),",",""),"/",""),"""",""),"+",""))</f>
        <v>zipperjalaa5kuninguntana</v>
      </c>
      <c r="H300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zipperjalaa5kuning420pcsuntana</v>
      </c>
      <c r="I3008" s="70" t="s">
        <v>7205</v>
      </c>
      <c r="J3008" s="70" t="s">
        <v>7200</v>
      </c>
      <c r="K3008" s="71"/>
      <c r="L3008" s="70" t="s">
        <v>1336</v>
      </c>
      <c r="M3008" s="80" t="e">
        <f>IF(db[[#This Row],[NB NOTA_C]]="","",COUNTIF([2]!B_MSK[concat],db[[#This Row],[NB NOTA_C]]))</f>
        <v>#REF!</v>
      </c>
      <c r="N3008" s="81" t="s">
        <v>1351</v>
      </c>
      <c r="O3008" s="79" t="s">
        <v>7208</v>
      </c>
      <c r="P3008" s="70" t="s">
        <v>2439</v>
      </c>
      <c r="Q3008" s="79"/>
      <c r="R3008" s="79" t="str">
        <f>IF(db[[#This Row],[QTY/ CTN]]="","",SUBSTITUTE(SUBSTITUTE(SUBSTITUTE(db[[#This Row],[QTY/ CTN]]," ","_",2),"(",""),")","")&amp;"_")</f>
        <v>420 PCS_</v>
      </c>
      <c r="S3008" s="79">
        <f>IF(db[[#This Row],[H_QTY/ CTN]]="","",SEARCH("_",db[[#This Row],[H_QTY/ CTN]]))</f>
        <v>8</v>
      </c>
      <c r="T3008" s="79">
        <f>IF(db[[#This Row],[H_QTY/ CTN]]="","",LEN(db[[#This Row],[H_QTY/ CTN]]))</f>
        <v>8</v>
      </c>
      <c r="U3008" s="78" t="str">
        <f>IF(db[[#This Row],[H_QTY/ CTN]]="","",LEFT(db[[#This Row],[H_QTY/ CTN]],db[[#This Row],[H_1]]-1))</f>
        <v>420 PCS</v>
      </c>
      <c r="V3008" s="78" t="str">
        <f>IF(NOT(db[[#This Row],[H_1]]=db[[#This Row],[H_2]]),MID(db[[#This Row],[H_QTY/ CTN]],db[[#This Row],[H_1]]+1,db[[#This Row],[H_2]]-db[[#This Row],[H_1]]-1),"")</f>
        <v/>
      </c>
      <c r="W3008" s="78" t="str">
        <f>IF(db[[#This Row],[QTY/ CTN B]]="","",LEFT(db[[#This Row],[QTY/ CTN B]],SEARCH(" ",db[[#This Row],[QTY/ CTN B]],1)-1))</f>
        <v>420</v>
      </c>
      <c r="X3008" s="78" t="str">
        <f>IF(db[[#This Row],[QTY/ CTN B]]="","",RIGHT(db[[#This Row],[QTY/ CTN B]],LEN(db[[#This Row],[QTY/ CTN B]])-SEARCH(" ",db[[#This Row],[QTY/ CTN B]],1)))</f>
        <v>PCS</v>
      </c>
      <c r="Y3008" s="78" t="str">
        <f>IF(db[[#This Row],[QTY/ CTN TG]]="",IF(db[[#This Row],[STN TG]]="","",12),LEFT(db[[#This Row],[QTY/ CTN TG]],SEARCH(" ",db[[#This Row],[QTY/ CTN TG]],1)-1))</f>
        <v/>
      </c>
      <c r="Z300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08" s="78" t="str">
        <f>IF(db[[#This Row],[STN K]]="","",IF(db[[#This Row],[STN TG]]="LSN",12,""))</f>
        <v/>
      </c>
      <c r="AB3008" s="78" t="str">
        <f>IF(db[[#This Row],[STN TG]]="LSN","PCS","")</f>
        <v/>
      </c>
      <c r="AC3008" s="78">
        <f>db[[#This Row],[QTY B]]*IF(db[[#This Row],[QTY TG]]="",1,db[[#This Row],[QTY TG]])*IF(db[[#This Row],[QTY K]]="",1,db[[#This Row],[QTY K]])</f>
        <v>420</v>
      </c>
      <c r="AD3008" s="78" t="str">
        <f>IF(db[[#This Row],[STN K]]="",IF(db[[#This Row],[STN TG]]="",db[[#This Row],[STN B]],db[[#This Row],[STN TG]]),db[[#This Row],[STN K]])</f>
        <v>PCS</v>
      </c>
      <c r="AE3008" s="78"/>
    </row>
    <row r="3009" spans="1:31" x14ac:dyDescent="0.25">
      <c r="A3009" s="78">
        <f t="shared" si="46"/>
        <v>3008</v>
      </c>
      <c r="B3009" s="79" t="str">
        <f>LOWER(SUBSTITUTE(SUBSTITUTE(SUBSTITUTE(SUBSTITUTE(SUBSTITUTE(SUBSTITUTE(SUBSTITUTE(SUBSTITUTE(db[[#This Row],[NB BM]]," ",),".",""),"-",""),"(",""),")",""),"/",""),"""",""),"+",""))</f>
        <v>mapzipperjalaa5merah</v>
      </c>
      <c r="C3009" s="79" t="str">
        <f>LOWER(SUBSTITUTE(SUBSTITUTE(SUBSTITUTE(SUBSTITUTE(SUBSTITUTE(SUBSTITUTE(SUBSTITUTE(SUBSTITUTE(SUBSTITUTE(db[[#This Row],[NB NOTA]]," ",),".",""),"-",""),"(",""),")",""),",",""),"/",""),"""",""),"+",""))</f>
        <v>zipperjalaa5merah</v>
      </c>
      <c r="D3009" s="79" t="str">
        <f>LOWER(SUBSTITUTE(SUBSTITUTE(SUBSTITUTE(SUBSTITUTE(SUBSTITUTE(SUBSTITUTE(SUBSTITUTE(SUBSTITUTE(SUBSTITUTE(db[[#This Row],[NB PAJAK]]," ",""),"-",""),"(",""),")",""),".",""),",",""),"/",""),"""",""),"+",""))</f>
        <v/>
      </c>
      <c r="E3009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mapzipperjalaa5merah420pcsuntana</v>
      </c>
      <c r="F3009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zipperjalaa5merah420pcs</v>
      </c>
      <c r="G3009" s="79" t="str">
        <f>db[[#This Row],[NB NOTA_C]]&amp;LOWER(SUBSTITUTE(SUBSTITUTE(SUBSTITUTE(SUBSTITUTE(SUBSTITUTE(SUBSTITUTE(SUBSTITUTE(SUBSTITUTE(SUBSTITUTE(db[[#This Row],[FAKTUR]]," ",),".",""),"-",""),"(",""),")",""),",",""),"/",""),"""",""),"+",""))</f>
        <v>zipperjalaa5merahuntana</v>
      </c>
      <c r="H3009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zipperjalaa5merah420pcsuntana</v>
      </c>
      <c r="I3009" s="70" t="s">
        <v>7206</v>
      </c>
      <c r="J3009" s="70" t="s">
        <v>7201</v>
      </c>
      <c r="K3009" s="71"/>
      <c r="L3009" s="70" t="s">
        <v>1336</v>
      </c>
      <c r="M3009" s="80" t="e">
        <f>IF(db[[#This Row],[NB NOTA_C]]="","",COUNTIF([2]!B_MSK[concat],db[[#This Row],[NB NOTA_C]]))</f>
        <v>#REF!</v>
      </c>
      <c r="N3009" s="81" t="s">
        <v>1351</v>
      </c>
      <c r="O3009" s="79" t="s">
        <v>7208</v>
      </c>
      <c r="P3009" s="70" t="s">
        <v>2439</v>
      </c>
      <c r="Q3009" s="79"/>
      <c r="R3009" s="79" t="str">
        <f>IF(db[[#This Row],[QTY/ CTN]]="","",SUBSTITUTE(SUBSTITUTE(SUBSTITUTE(db[[#This Row],[QTY/ CTN]]," ","_",2),"(",""),")","")&amp;"_")</f>
        <v>420 PCS_</v>
      </c>
      <c r="S3009" s="79">
        <f>IF(db[[#This Row],[H_QTY/ CTN]]="","",SEARCH("_",db[[#This Row],[H_QTY/ CTN]]))</f>
        <v>8</v>
      </c>
      <c r="T3009" s="79">
        <f>IF(db[[#This Row],[H_QTY/ CTN]]="","",LEN(db[[#This Row],[H_QTY/ CTN]]))</f>
        <v>8</v>
      </c>
      <c r="U3009" s="78" t="str">
        <f>IF(db[[#This Row],[H_QTY/ CTN]]="","",LEFT(db[[#This Row],[H_QTY/ CTN]],db[[#This Row],[H_1]]-1))</f>
        <v>420 PCS</v>
      </c>
      <c r="V3009" s="78" t="str">
        <f>IF(NOT(db[[#This Row],[H_1]]=db[[#This Row],[H_2]]),MID(db[[#This Row],[H_QTY/ CTN]],db[[#This Row],[H_1]]+1,db[[#This Row],[H_2]]-db[[#This Row],[H_1]]-1),"")</f>
        <v/>
      </c>
      <c r="W3009" s="78" t="str">
        <f>IF(db[[#This Row],[QTY/ CTN B]]="","",LEFT(db[[#This Row],[QTY/ CTN B]],SEARCH(" ",db[[#This Row],[QTY/ CTN B]],1)-1))</f>
        <v>420</v>
      </c>
      <c r="X3009" s="78" t="str">
        <f>IF(db[[#This Row],[QTY/ CTN B]]="","",RIGHT(db[[#This Row],[QTY/ CTN B]],LEN(db[[#This Row],[QTY/ CTN B]])-SEARCH(" ",db[[#This Row],[QTY/ CTN B]],1)))</f>
        <v>PCS</v>
      </c>
      <c r="Y3009" s="78" t="str">
        <f>IF(db[[#This Row],[QTY/ CTN TG]]="",IF(db[[#This Row],[STN TG]]="","",12),LEFT(db[[#This Row],[QTY/ CTN TG]],SEARCH(" ",db[[#This Row],[QTY/ CTN TG]],1)-1))</f>
        <v/>
      </c>
      <c r="Z3009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09" s="78" t="str">
        <f>IF(db[[#This Row],[STN K]]="","",IF(db[[#This Row],[STN TG]]="LSN",12,""))</f>
        <v/>
      </c>
      <c r="AB3009" s="78" t="str">
        <f>IF(db[[#This Row],[STN TG]]="LSN","PCS","")</f>
        <v/>
      </c>
      <c r="AC3009" s="78">
        <f>db[[#This Row],[QTY B]]*IF(db[[#This Row],[QTY TG]]="",1,db[[#This Row],[QTY TG]])*IF(db[[#This Row],[QTY K]]="",1,db[[#This Row],[QTY K]])</f>
        <v>420</v>
      </c>
      <c r="AD3009" s="78" t="str">
        <f>IF(db[[#This Row],[STN K]]="",IF(db[[#This Row],[STN TG]]="",db[[#This Row],[STN B]],db[[#This Row],[STN TG]]),db[[#This Row],[STN K]])</f>
        <v>PCS</v>
      </c>
      <c r="AE3009" s="78"/>
    </row>
    <row r="3010" spans="1:31" x14ac:dyDescent="0.25">
      <c r="A3010" s="40">
        <f t="shared" si="46"/>
        <v>3009</v>
      </c>
      <c r="B3010" s="5" t="str">
        <f>LOWER(SUBSTITUTE(SUBSTITUTE(SUBSTITUTE(SUBSTITUTE(SUBSTITUTE(SUBSTITUTE(SUBSTITUTE(SUBSTITUTE(db[[#This Row],[NB BM]]," ",),".",""),"-",""),"(",""),")",""),"/",""),"""",""),"+",""))</f>
        <v>studysetzk300</v>
      </c>
      <c r="C3010" s="5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D3010" s="5" t="str">
        <f>LOWER(SUBSTITUTE(SUBSTITUTE(SUBSTITUTE(SUBSTITUTE(SUBSTITUTE(SUBSTITUTE(SUBSTITUTE(SUBSTITUTE(SUBSTITUTE(db[[#This Row],[NB PAJAK]]," ",""),"-",""),"(",""),")",""),".",""),",",""),"/",""),"""",""),"+",""))</f>
        <v/>
      </c>
      <c r="E301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studysetzk300240pcsuntana</v>
      </c>
      <c r="F301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zk300studysetmix240240pcs</v>
      </c>
      <c r="G3010" s="5" t="str">
        <f>db[[#This Row],[NB NOTA_C]]&amp;LOWER(SUBSTITUTE(SUBSTITUTE(SUBSTITUTE(SUBSTITUTE(SUBSTITUTE(SUBSTITUTE(SUBSTITUTE(SUBSTITUTE(SUBSTITUTE(db[[#This Row],[FAKTUR]]," ",),".",""),"-",""),"(",""),")",""),",",""),"/",""),"""",""),"+",""))</f>
        <v>zk300studysetmix240untana</v>
      </c>
      <c r="H301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zk300studysetmix240240pcsuntana</v>
      </c>
      <c r="I3010" s="2" t="s">
        <v>1701</v>
      </c>
      <c r="J3010" s="2" t="s">
        <v>2748</v>
      </c>
      <c r="K3010" s="14"/>
      <c r="L3010" s="2" t="s">
        <v>1336</v>
      </c>
      <c r="M3010" s="34" t="e">
        <f>IF(db[[#This Row],[NB NOTA_C]]="","",COUNTIF([2]!B_MSK[concat],db[[#This Row],[NB NOTA_C]]))</f>
        <v>#REF!</v>
      </c>
      <c r="N3010" s="9" t="s">
        <v>1354</v>
      </c>
      <c r="O3010" s="5" t="s">
        <v>1412</v>
      </c>
      <c r="P3010" s="2" t="s">
        <v>2422</v>
      </c>
      <c r="R3010" s="2" t="str">
        <f>IF(db[[#This Row],[QTY/ CTN]]="","",SUBSTITUTE(SUBSTITUTE(SUBSTITUTE(db[[#This Row],[QTY/ CTN]]," ","_",2),"(",""),")","")&amp;"_")</f>
        <v>240 PCS_</v>
      </c>
      <c r="S3010" s="2">
        <f>IF(db[[#This Row],[H_QTY/ CTN]]="","",SEARCH("_",db[[#This Row],[H_QTY/ CTN]]))</f>
        <v>8</v>
      </c>
      <c r="T3010" s="2">
        <f>IF(db[[#This Row],[H_QTY/ CTN]]="","",LEN(db[[#This Row],[H_QTY/ CTN]]))</f>
        <v>8</v>
      </c>
      <c r="U3010" s="41" t="str">
        <f>IF(db[[#This Row],[H_QTY/ CTN]]="","",LEFT(db[[#This Row],[H_QTY/ CTN]],db[[#This Row],[H_1]]-1))</f>
        <v>240 PCS</v>
      </c>
      <c r="V3010" s="40" t="str">
        <f>IF(NOT(db[[#This Row],[H_1]]=db[[#This Row],[H_2]]),MID(db[[#This Row],[H_QTY/ CTN]],db[[#This Row],[H_1]]+1,db[[#This Row],[H_2]]-db[[#This Row],[H_1]]-1),"")</f>
        <v/>
      </c>
      <c r="W3010" s="40" t="str">
        <f>IF(db[[#This Row],[QTY/ CTN B]]="","",LEFT(db[[#This Row],[QTY/ CTN B]],SEARCH(" ",db[[#This Row],[QTY/ CTN B]],1)-1))</f>
        <v>240</v>
      </c>
      <c r="X3010" s="40" t="str">
        <f>IF(db[[#This Row],[QTY/ CTN B]]="","",RIGHT(db[[#This Row],[QTY/ CTN B]],LEN(db[[#This Row],[QTY/ CTN B]])-SEARCH(" ",db[[#This Row],[QTY/ CTN B]],1)))</f>
        <v>PCS</v>
      </c>
      <c r="Y3010" s="40" t="str">
        <f>IF(db[[#This Row],[QTY/ CTN TG]]="",IF(db[[#This Row],[STN TG]]="","",12),LEFT(db[[#This Row],[QTY/ CTN TG]],SEARCH(" ",db[[#This Row],[QTY/ CTN TG]],1)-1))</f>
        <v/>
      </c>
      <c r="Z301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10" s="40" t="str">
        <f>IF(db[[#This Row],[STN K]]="","",IF(db[[#This Row],[STN TG]]="LSN",12,""))</f>
        <v/>
      </c>
      <c r="AB3010" s="40" t="str">
        <f>IF(db[[#This Row],[STN TG]]="LSN","PCS","")</f>
        <v/>
      </c>
      <c r="AC3010" s="40">
        <f>db[[#This Row],[QTY B]]*IF(db[[#This Row],[QTY TG]]="",1,db[[#This Row],[QTY TG]])*IF(db[[#This Row],[QTY K]]="",1,db[[#This Row],[QTY K]])</f>
        <v>240</v>
      </c>
      <c r="AD3010" s="40" t="str">
        <f>IF(db[[#This Row],[STN K]]="",IF(db[[#This Row],[STN TG]]="",db[[#This Row],[STN B]],db[[#This Row],[STN TG]]),db[[#This Row],[STN K]])</f>
        <v>PCS</v>
      </c>
      <c r="AE3010" s="40"/>
    </row>
    <row r="3011" spans="1:31" x14ac:dyDescent="0.25">
      <c r="A3011" s="40">
        <f t="shared" si="46"/>
        <v>3010</v>
      </c>
      <c r="B3011" s="5" t="str">
        <f>LOWER(SUBSTITUTE(SUBSTITUTE(SUBSTITUTE(SUBSTITUTE(SUBSTITUTE(SUBSTITUTE(SUBSTITUTE(SUBSTITUTE(db[[#This Row],[NB BM]]," ",),".",""),"-",""),"(",""),")",""),"/",""),"""",""),"+",""))</f>
        <v>cutterzrma300alock</v>
      </c>
      <c r="C3011" s="5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D3011" s="5" t="str">
        <f>LOWER(SUBSTITUTE(SUBSTITUTE(SUBSTITUTE(SUBSTITUTE(SUBSTITUTE(SUBSTITUTE(SUBSTITUTE(SUBSTITUTE(SUBSTITUTE(db[[#This Row],[NB PAJAK]]," ",""),"-",""),"(",""),")",""),".",""),",",""),"/",""),"""",""),"+",""))</f>
        <v>cutter9mmzrma300alockkecil</v>
      </c>
      <c r="E301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cutterzrma300alock48lsnartomoro</v>
      </c>
      <c r="F301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zrmcuttera300alock48lsn</v>
      </c>
      <c r="G3011" s="5" t="str">
        <f>db[[#This Row],[NB NOTA_C]]&amp;LOWER(SUBSTITUTE(SUBSTITUTE(SUBSTITUTE(SUBSTITUTE(SUBSTITUTE(SUBSTITUTE(SUBSTITUTE(SUBSTITUTE(SUBSTITUTE(db[[#This Row],[FAKTUR]]," ",),".",""),"-",""),"(",""),")",""),",",""),"/",""),"""",""),"+",""))</f>
        <v>zrmcuttera300alockartomoro</v>
      </c>
      <c r="H301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zrmcuttera300alock48lsnartomoro</v>
      </c>
      <c r="I3011" s="2" t="s">
        <v>1569</v>
      </c>
      <c r="J3011" s="2" t="s">
        <v>1726</v>
      </c>
      <c r="K3011" s="14" t="s">
        <v>5648</v>
      </c>
      <c r="L3011" s="2" t="s">
        <v>1335</v>
      </c>
      <c r="M3011" s="34" t="e">
        <f>IF(db[[#This Row],[NB NOTA_C]]="","",COUNTIF([2]!B_MSK[concat],db[[#This Row],[NB NOTA_C]]))</f>
        <v>#REF!</v>
      </c>
      <c r="N3011" s="9" t="s">
        <v>1844</v>
      </c>
      <c r="O3011" s="5" t="s">
        <v>1425</v>
      </c>
      <c r="P3011" s="2" t="s">
        <v>2421</v>
      </c>
      <c r="Q3011" s="2" t="s">
        <v>5652</v>
      </c>
      <c r="R3011" s="2" t="str">
        <f>IF(db[[#This Row],[QTY/ CTN]]="","",SUBSTITUTE(SUBSTITUTE(SUBSTITUTE(db[[#This Row],[QTY/ CTN]]," ","_",2),"(",""),")","")&amp;"_")</f>
        <v>48 LSN_</v>
      </c>
      <c r="S3011" s="2">
        <f>IF(db[[#This Row],[H_QTY/ CTN]]="","",SEARCH("_",db[[#This Row],[H_QTY/ CTN]]))</f>
        <v>7</v>
      </c>
      <c r="T3011" s="2">
        <f>IF(db[[#This Row],[H_QTY/ CTN]]="","",LEN(db[[#This Row],[H_QTY/ CTN]]))</f>
        <v>7</v>
      </c>
      <c r="U3011" s="41" t="str">
        <f>IF(db[[#This Row],[H_QTY/ CTN]]="","",LEFT(db[[#This Row],[H_QTY/ CTN]],db[[#This Row],[H_1]]-1))</f>
        <v>48 LSN</v>
      </c>
      <c r="V3011" s="40" t="str">
        <f>IF(NOT(db[[#This Row],[H_1]]=db[[#This Row],[H_2]]),MID(db[[#This Row],[H_QTY/ CTN]],db[[#This Row],[H_1]]+1,db[[#This Row],[H_2]]-db[[#This Row],[H_1]]-1),"")</f>
        <v/>
      </c>
      <c r="W3011" s="40" t="str">
        <f>IF(db[[#This Row],[QTY/ CTN B]]="","",LEFT(db[[#This Row],[QTY/ CTN B]],SEARCH(" ",db[[#This Row],[QTY/ CTN B]],1)-1))</f>
        <v>48</v>
      </c>
      <c r="X3011" s="40" t="str">
        <f>IF(db[[#This Row],[QTY/ CTN B]]="","",RIGHT(db[[#This Row],[QTY/ CTN B]],LEN(db[[#This Row],[QTY/ CTN B]])-SEARCH(" ",db[[#This Row],[QTY/ CTN B]],1)))</f>
        <v>LSN</v>
      </c>
      <c r="Y3011" s="40">
        <f>IF(db[[#This Row],[QTY/ CTN TG]]="",IF(db[[#This Row],[STN TG]]="","",12),LEFT(db[[#This Row],[QTY/ CTN TG]],SEARCH(" ",db[[#This Row],[QTY/ CTN TG]],1)-1))</f>
        <v>12</v>
      </c>
      <c r="Z301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11" s="40" t="str">
        <f>IF(db[[#This Row],[STN K]]="","",IF(db[[#This Row],[STN TG]]="LSN",12,""))</f>
        <v/>
      </c>
      <c r="AB3011" s="40" t="str">
        <f>IF(db[[#This Row],[STN TG]]="LSN","PCS","")</f>
        <v/>
      </c>
      <c r="AC3011" s="40">
        <f>db[[#This Row],[QTY B]]*IF(db[[#This Row],[QTY TG]]="",1,db[[#This Row],[QTY TG]])*IF(db[[#This Row],[QTY K]]="",1,db[[#This Row],[QTY K]])</f>
        <v>576</v>
      </c>
      <c r="AD3011" s="40" t="str">
        <f>IF(db[[#This Row],[STN K]]="",IF(db[[#This Row],[STN TG]]="",db[[#This Row],[STN B]],db[[#This Row],[STN TG]]),db[[#This Row],[STN K]])</f>
        <v>PCS</v>
      </c>
      <c r="AE3011" s="40"/>
    </row>
    <row r="3012" spans="1:31" x14ac:dyDescent="0.25">
      <c r="A3012" s="90">
        <f t="shared" si="46"/>
        <v>3011</v>
      </c>
      <c r="B3012" s="91" t="str">
        <f>LOWER(SUBSTITUTE(SUBSTITUTE(SUBSTITUTE(SUBSTITUTE(SUBSTITUTE(SUBSTITUTE(SUBSTITUTE(SUBSTITUTE(db[[#This Row],[NB BM]]," ",),".",""),"-",""),"(",""),")",""),"/",""),"""",""),"+",""))</f>
        <v>cutterzrml500</v>
      </c>
      <c r="C3012" s="91" t="str">
        <f>LOWER(SUBSTITUTE(SUBSTITUTE(SUBSTITUTE(SUBSTITUTE(SUBSTITUTE(SUBSTITUTE(SUBSTITUTE(SUBSTITUTE(SUBSTITUTE(db[[#This Row],[NB NOTA]]," ",),".",""),"-",""),"(",""),")",""),",",""),"/",""),"""",""),"+",""))</f>
        <v>zrmcutterl500</v>
      </c>
      <c r="D3012" s="91" t="str">
        <f>LOWER(SUBSTITUTE(SUBSTITUTE(SUBSTITUTE(SUBSTITUTE(SUBSTITUTE(SUBSTITUTE(SUBSTITUTE(SUBSTITUTE(SUBSTITUTE(db[[#This Row],[NB PAJAK]]," ",""),"-",""),"(",""),")",""),".",""),",",""),"/",""),"""",""),"+",""))</f>
        <v>cutter18mmzrml500besar</v>
      </c>
      <c r="E3012" s="91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cutterzrml50024lsnartomoro</v>
      </c>
      <c r="F3012" s="91" t="str">
        <f>db[[#This Row],[NB NOTA_C]]&amp;LOWER(SUBSTITUTE(SUBSTITUTE(SUBSTITUTE(SUBSTITUTE(SUBSTITUTE(SUBSTITUTE(SUBSTITUTE(SUBSTITUTE(SUBSTITUTE(db[[#This Row],[QTY/ CTN]]," ",),".",""),"-",""),"(",""),")",""),",",""),"/",""),"""",""),"+",""))</f>
        <v>zrmcutterl50024lsn</v>
      </c>
      <c r="G3012" s="91" t="str">
        <f>db[[#This Row],[NB NOTA_C]]&amp;LOWER(SUBSTITUTE(SUBSTITUTE(SUBSTITUTE(SUBSTITUTE(SUBSTITUTE(SUBSTITUTE(SUBSTITUTE(SUBSTITUTE(SUBSTITUTE(db[[#This Row],[FAKTUR]]," ",),".",""),"-",""),"(",""),")",""),",",""),"/",""),"""",""),"+",""))</f>
        <v>zrmcutterl500artomoro</v>
      </c>
      <c r="H3012" s="91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zrmcutterl50024lsnartomoro</v>
      </c>
      <c r="I3012" s="2" t="s">
        <v>5681</v>
      </c>
      <c r="J3012" s="60" t="s">
        <v>5649</v>
      </c>
      <c r="K3012" s="61" t="s">
        <v>5650</v>
      </c>
      <c r="L3012" s="60" t="s">
        <v>1335</v>
      </c>
      <c r="M3012" s="92" t="e">
        <f>IF(db[[#This Row],[NB NOTA_C]]="","",COUNTIF([2]!B_MSK[concat],db[[#This Row],[NB NOTA_C]]))</f>
        <v>#REF!</v>
      </c>
      <c r="N3012" s="93" t="s">
        <v>1844</v>
      </c>
      <c r="O3012" s="91" t="s">
        <v>1431</v>
      </c>
      <c r="P3012" s="60" t="s">
        <v>2421</v>
      </c>
      <c r="Q3012" s="91" t="s">
        <v>5651</v>
      </c>
      <c r="R3012" s="91" t="str">
        <f>IF(db[[#This Row],[QTY/ CTN]]="","",SUBSTITUTE(SUBSTITUTE(SUBSTITUTE(db[[#This Row],[QTY/ CTN]]," ","_",2),"(",""),")","")&amp;"_")</f>
        <v>24 LSN_</v>
      </c>
      <c r="S3012" s="91">
        <f>IF(db[[#This Row],[H_QTY/ CTN]]="","",SEARCH("_",db[[#This Row],[H_QTY/ CTN]]))</f>
        <v>7</v>
      </c>
      <c r="T3012" s="91">
        <f>IF(db[[#This Row],[H_QTY/ CTN]]="","",LEN(db[[#This Row],[H_QTY/ CTN]]))</f>
        <v>7</v>
      </c>
      <c r="U3012" s="90" t="str">
        <f>IF(db[[#This Row],[H_QTY/ CTN]]="","",LEFT(db[[#This Row],[H_QTY/ CTN]],db[[#This Row],[H_1]]-1))</f>
        <v>24 LSN</v>
      </c>
      <c r="V3012" s="90" t="str">
        <f>IF(NOT(db[[#This Row],[H_1]]=db[[#This Row],[H_2]]),MID(db[[#This Row],[H_QTY/ CTN]],db[[#This Row],[H_1]]+1,db[[#This Row],[H_2]]-db[[#This Row],[H_1]]-1),"")</f>
        <v/>
      </c>
      <c r="W3012" s="90" t="str">
        <f>IF(db[[#This Row],[QTY/ CTN B]]="","",LEFT(db[[#This Row],[QTY/ CTN B]],SEARCH(" ",db[[#This Row],[QTY/ CTN B]],1)-1))</f>
        <v>24</v>
      </c>
      <c r="X3012" s="90" t="str">
        <f>IF(db[[#This Row],[QTY/ CTN B]]="","",RIGHT(db[[#This Row],[QTY/ CTN B]],LEN(db[[#This Row],[QTY/ CTN B]])-SEARCH(" ",db[[#This Row],[QTY/ CTN B]],1)))</f>
        <v>LSN</v>
      </c>
      <c r="Y3012" s="90">
        <f>IF(db[[#This Row],[QTY/ CTN TG]]="",IF(db[[#This Row],[STN TG]]="","",12),LEFT(db[[#This Row],[QTY/ CTN TG]],SEARCH(" ",db[[#This Row],[QTY/ CTN TG]],1)-1))</f>
        <v>12</v>
      </c>
      <c r="Z3012" s="9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12" s="90" t="str">
        <f>IF(db[[#This Row],[STN K]]="","",IF(db[[#This Row],[STN TG]]="LSN",12,""))</f>
        <v/>
      </c>
      <c r="AB3012" s="90" t="str">
        <f>IF(db[[#This Row],[STN TG]]="LSN","PCS","")</f>
        <v/>
      </c>
      <c r="AC3012" s="90">
        <f>db[[#This Row],[QTY B]]*IF(db[[#This Row],[QTY TG]]="",1,db[[#This Row],[QTY TG]])*IF(db[[#This Row],[QTY K]]="",1,db[[#This Row],[QTY K]])</f>
        <v>288</v>
      </c>
      <c r="AD3012" s="90" t="str">
        <f>IF(db[[#This Row],[STN K]]="",IF(db[[#This Row],[STN TG]]="",db[[#This Row],[STN B]],db[[#This Row],[STN TG]]),db[[#This Row],[STN K]])</f>
        <v>PCS</v>
      </c>
      <c r="AE3012" s="90"/>
    </row>
    <row r="3013" spans="1:31" x14ac:dyDescent="0.25">
      <c r="A3013" s="40">
        <f t="shared" si="46"/>
        <v>3012</v>
      </c>
      <c r="B3013" s="5" t="str">
        <f>LOWER(SUBSTITUTE(SUBSTITUTE(SUBSTITUTE(SUBSTITUTE(SUBSTITUTE(SUBSTITUTE(SUBSTITUTE(SUBSTITUTE(db[[#This Row],[NB BM]]," ",),".",""),"-",""),"(",""),")",""),"/",""),"""",""),"+",""))</f>
        <v>stabillohighlighterzrmzh103biru</v>
      </c>
      <c r="C3013" s="5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D3013" s="5" t="str">
        <f>LOWER(SUBSTITUTE(SUBSTITUTE(SUBSTITUTE(SUBSTITUTE(SUBSTITUTE(SUBSTITUTE(SUBSTITUTE(SUBSTITUTE(SUBSTITUTE(db[[#This Row],[NB PAJAK]]," ",""),"-",""),"(",""),")",""),".",""),",",""),"/",""),"""",""),"+",""))</f>
        <v/>
      </c>
      <c r="E301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stabillohighlighterzrmzh103biru600pcsartomoro</v>
      </c>
      <c r="F301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zrmhighlighterzh103biru600pcs</v>
      </c>
      <c r="G3013" s="5" t="str">
        <f>db[[#This Row],[NB NOTA_C]]&amp;LOWER(SUBSTITUTE(SUBSTITUTE(SUBSTITUTE(SUBSTITUTE(SUBSTITUTE(SUBSTITUTE(SUBSTITUTE(SUBSTITUTE(SUBSTITUTE(db[[#This Row],[FAKTUR]]," ",),".",""),"-",""),"(",""),")",""),",",""),"/",""),"""",""),"+",""))</f>
        <v>zrmhighlighterzh103biruartomoro</v>
      </c>
      <c r="H301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zrmhighlighterzh103biru600pcsartomoro</v>
      </c>
      <c r="I3013" s="2" t="s">
        <v>1695</v>
      </c>
      <c r="J3013" s="2" t="s">
        <v>1727</v>
      </c>
      <c r="K3013" s="14"/>
      <c r="L3013" s="2" t="s">
        <v>1335</v>
      </c>
      <c r="M3013" s="34" t="e">
        <f>IF(db[[#This Row],[NB NOTA_C]]="","",COUNTIF([2]!B_MSK[concat],db[[#This Row],[NB NOTA_C]]))</f>
        <v>#REF!</v>
      </c>
      <c r="N3013" s="9" t="s">
        <v>1844</v>
      </c>
      <c r="O3013" s="5" t="s">
        <v>1496</v>
      </c>
      <c r="P3013" s="2" t="s">
        <v>2448</v>
      </c>
      <c r="R3013" s="2" t="str">
        <f>IF(db[[#This Row],[QTY/ CTN]]="","",SUBSTITUTE(SUBSTITUTE(SUBSTITUTE(db[[#This Row],[QTY/ CTN]]," ","_",2),"(",""),")","")&amp;"_")</f>
        <v>600 PCS_</v>
      </c>
      <c r="S3013" s="2">
        <f>IF(db[[#This Row],[H_QTY/ CTN]]="","",SEARCH("_",db[[#This Row],[H_QTY/ CTN]]))</f>
        <v>8</v>
      </c>
      <c r="T3013" s="2">
        <f>IF(db[[#This Row],[H_QTY/ CTN]]="","",LEN(db[[#This Row],[H_QTY/ CTN]]))</f>
        <v>8</v>
      </c>
      <c r="U3013" s="41" t="str">
        <f>IF(db[[#This Row],[H_QTY/ CTN]]="","",LEFT(db[[#This Row],[H_QTY/ CTN]],db[[#This Row],[H_1]]-1))</f>
        <v>600 PCS</v>
      </c>
      <c r="V3013" s="40" t="str">
        <f>IF(NOT(db[[#This Row],[H_1]]=db[[#This Row],[H_2]]),MID(db[[#This Row],[H_QTY/ CTN]],db[[#This Row],[H_1]]+1,db[[#This Row],[H_2]]-db[[#This Row],[H_1]]-1),"")</f>
        <v/>
      </c>
      <c r="W3013" s="40" t="str">
        <f>IF(db[[#This Row],[QTY/ CTN B]]="","",LEFT(db[[#This Row],[QTY/ CTN B]],SEARCH(" ",db[[#This Row],[QTY/ CTN B]],1)-1))</f>
        <v>600</v>
      </c>
      <c r="X3013" s="40" t="str">
        <f>IF(db[[#This Row],[QTY/ CTN B]]="","",RIGHT(db[[#This Row],[QTY/ CTN B]],LEN(db[[#This Row],[QTY/ CTN B]])-SEARCH(" ",db[[#This Row],[QTY/ CTN B]],1)))</f>
        <v>PCS</v>
      </c>
      <c r="Y3013" s="40" t="str">
        <f>IF(db[[#This Row],[QTY/ CTN TG]]="",IF(db[[#This Row],[STN TG]]="","",12),LEFT(db[[#This Row],[QTY/ CTN TG]],SEARCH(" ",db[[#This Row],[QTY/ CTN TG]],1)-1))</f>
        <v/>
      </c>
      <c r="Z301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13" s="40" t="str">
        <f>IF(db[[#This Row],[STN K]]="","",IF(db[[#This Row],[STN TG]]="LSN",12,""))</f>
        <v/>
      </c>
      <c r="AB3013" s="40" t="str">
        <f>IF(db[[#This Row],[STN TG]]="LSN","PCS","")</f>
        <v/>
      </c>
      <c r="AC3013" s="40">
        <f>db[[#This Row],[QTY B]]*IF(db[[#This Row],[QTY TG]]="",1,db[[#This Row],[QTY TG]])*IF(db[[#This Row],[QTY K]]="",1,db[[#This Row],[QTY K]])</f>
        <v>600</v>
      </c>
      <c r="AD3013" s="40" t="str">
        <f>IF(db[[#This Row],[STN K]]="",IF(db[[#This Row],[STN TG]]="",db[[#This Row],[STN B]],db[[#This Row],[STN TG]]),db[[#This Row],[STN K]])</f>
        <v>PCS</v>
      </c>
      <c r="AE3013" s="40"/>
    </row>
    <row r="3014" spans="1:31" x14ac:dyDescent="0.25">
      <c r="A3014" s="40">
        <f t="shared" si="46"/>
        <v>3013</v>
      </c>
      <c r="B3014" s="5" t="str">
        <f>LOWER(SUBSTITUTE(SUBSTITUTE(SUBSTITUTE(SUBSTITUTE(SUBSTITUTE(SUBSTITUTE(SUBSTITUTE(SUBSTITUTE(db[[#This Row],[NB BM]]," ",),".",""),"-",""),"(",""),")",""),"/",""),"""",""),"+",""))</f>
        <v>stabillohighlighterzrmzh103kuning</v>
      </c>
      <c r="C3014" s="5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D3014" s="5" t="str">
        <f>LOWER(SUBSTITUTE(SUBSTITUTE(SUBSTITUTE(SUBSTITUTE(SUBSTITUTE(SUBSTITUTE(SUBSTITUTE(SUBSTITUTE(SUBSTITUTE(db[[#This Row],[NB PAJAK]]," ",""),"-",""),"(",""),")",""),".",""),",",""),"/",""),"""",""),"+",""))</f>
        <v>highlighterstabillozrmzh103kuning</v>
      </c>
      <c r="E301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stabillohighlighterzrmzh103kuning600pcsartomoro</v>
      </c>
      <c r="F301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zrmhighlighterzh103kuning600pcs</v>
      </c>
      <c r="G3014" s="5" t="str">
        <f>db[[#This Row],[NB NOTA_C]]&amp;LOWER(SUBSTITUTE(SUBSTITUTE(SUBSTITUTE(SUBSTITUTE(SUBSTITUTE(SUBSTITUTE(SUBSTITUTE(SUBSTITUTE(SUBSTITUTE(db[[#This Row],[FAKTUR]]," ",),".",""),"-",""),"(",""),")",""),",",""),"/",""),"""",""),"+",""))</f>
        <v>zrmhighlighterzh103kuningartomoro</v>
      </c>
      <c r="H301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zrmhighlighterzh103kuning600pcsartomoro</v>
      </c>
      <c r="I3014" s="2" t="s">
        <v>1696</v>
      </c>
      <c r="J3014" s="2" t="s">
        <v>1728</v>
      </c>
      <c r="K3014" s="14" t="s">
        <v>4899</v>
      </c>
      <c r="L3014" s="2" t="s">
        <v>1335</v>
      </c>
      <c r="M3014" s="34" t="e">
        <f>IF(db[[#This Row],[NB NOTA_C]]="","",COUNTIF([2]!B_MSK[concat],db[[#This Row],[NB NOTA_C]]))</f>
        <v>#REF!</v>
      </c>
      <c r="N3014" s="9" t="s">
        <v>1844</v>
      </c>
      <c r="O3014" s="5" t="s">
        <v>1496</v>
      </c>
      <c r="P3014" s="2" t="s">
        <v>2448</v>
      </c>
      <c r="R3014" s="2" t="str">
        <f>IF(db[[#This Row],[QTY/ CTN]]="","",SUBSTITUTE(SUBSTITUTE(SUBSTITUTE(db[[#This Row],[QTY/ CTN]]," ","_",2),"(",""),")","")&amp;"_")</f>
        <v>600 PCS_</v>
      </c>
      <c r="S3014" s="2">
        <f>IF(db[[#This Row],[H_QTY/ CTN]]="","",SEARCH("_",db[[#This Row],[H_QTY/ CTN]]))</f>
        <v>8</v>
      </c>
      <c r="T3014" s="2">
        <f>IF(db[[#This Row],[H_QTY/ CTN]]="","",LEN(db[[#This Row],[H_QTY/ CTN]]))</f>
        <v>8</v>
      </c>
      <c r="U3014" s="41" t="str">
        <f>IF(db[[#This Row],[H_QTY/ CTN]]="","",LEFT(db[[#This Row],[H_QTY/ CTN]],db[[#This Row],[H_1]]-1))</f>
        <v>600 PCS</v>
      </c>
      <c r="V3014" s="40" t="str">
        <f>IF(NOT(db[[#This Row],[H_1]]=db[[#This Row],[H_2]]),MID(db[[#This Row],[H_QTY/ CTN]],db[[#This Row],[H_1]]+1,db[[#This Row],[H_2]]-db[[#This Row],[H_1]]-1),"")</f>
        <v/>
      </c>
      <c r="W3014" s="40" t="str">
        <f>IF(db[[#This Row],[QTY/ CTN B]]="","",LEFT(db[[#This Row],[QTY/ CTN B]],SEARCH(" ",db[[#This Row],[QTY/ CTN B]],1)-1))</f>
        <v>600</v>
      </c>
      <c r="X3014" s="40" t="str">
        <f>IF(db[[#This Row],[QTY/ CTN B]]="","",RIGHT(db[[#This Row],[QTY/ CTN B]],LEN(db[[#This Row],[QTY/ CTN B]])-SEARCH(" ",db[[#This Row],[QTY/ CTN B]],1)))</f>
        <v>PCS</v>
      </c>
      <c r="Y3014" s="40" t="str">
        <f>IF(db[[#This Row],[QTY/ CTN TG]]="",IF(db[[#This Row],[STN TG]]="","",12),LEFT(db[[#This Row],[QTY/ CTN TG]],SEARCH(" ",db[[#This Row],[QTY/ CTN TG]],1)-1))</f>
        <v/>
      </c>
      <c r="Z301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14" s="40" t="str">
        <f>IF(db[[#This Row],[STN K]]="","",IF(db[[#This Row],[STN TG]]="LSN",12,""))</f>
        <v/>
      </c>
      <c r="AB3014" s="40" t="str">
        <f>IF(db[[#This Row],[STN TG]]="LSN","PCS","")</f>
        <v/>
      </c>
      <c r="AC3014" s="40">
        <f>db[[#This Row],[QTY B]]*IF(db[[#This Row],[QTY TG]]="",1,db[[#This Row],[QTY TG]])*IF(db[[#This Row],[QTY K]]="",1,db[[#This Row],[QTY K]])</f>
        <v>600</v>
      </c>
      <c r="AD3014" s="40" t="str">
        <f>IF(db[[#This Row],[STN K]]="",IF(db[[#This Row],[STN TG]]="",db[[#This Row],[STN B]],db[[#This Row],[STN TG]]),db[[#This Row],[STN K]])</f>
        <v>PCS</v>
      </c>
      <c r="AE3014" s="40"/>
    </row>
    <row r="3015" spans="1:31" x14ac:dyDescent="0.25">
      <c r="A3015" s="40">
        <f t="shared" si="46"/>
        <v>3014</v>
      </c>
      <c r="B3015" s="5" t="str">
        <f>LOWER(SUBSTITUTE(SUBSTITUTE(SUBSTITUTE(SUBSTITUTE(SUBSTITUTE(SUBSTITUTE(SUBSTITUTE(SUBSTITUTE(db[[#This Row],[NB BM]]," ",),".",""),"-",""),"(",""),")",""),"/",""),"""",""),"+",""))</f>
        <v>tapedispenserzrm2066</v>
      </c>
      <c r="C3015" s="5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D3015" s="5" t="str">
        <f>LOWER(SUBSTITUTE(SUBSTITUTE(SUBSTITUTE(SUBSTITUTE(SUBSTITUTE(SUBSTITUTE(SUBSTITUTE(SUBSTITUTE(SUBSTITUTE(db[[#This Row],[NB PAJAK]]," ",""),"-",""),"(",""),")",""),".",""),",",""),"/",""),"""",""),"+",""))</f>
        <v/>
      </c>
      <c r="E301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tapedispenserzrm206624pcsartomoro</v>
      </c>
      <c r="F301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zrmtapedispenser206624pcs</v>
      </c>
      <c r="G3015" s="5" t="str">
        <f>db[[#This Row],[NB NOTA_C]]&amp;LOWER(SUBSTITUTE(SUBSTITUTE(SUBSTITUTE(SUBSTITUTE(SUBSTITUTE(SUBSTITUTE(SUBSTITUTE(SUBSTITUTE(SUBSTITUTE(db[[#This Row],[FAKTUR]]," ",),".",""),"-",""),"(",""),")",""),",",""),"/",""),"""",""),"+",""))</f>
        <v>zrmtapedispenser2066artomoro</v>
      </c>
      <c r="H301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zrmtapedispenser206624pcsartomoro</v>
      </c>
      <c r="I3015" s="2" t="s">
        <v>1704</v>
      </c>
      <c r="J3015" s="2" t="s">
        <v>2613</v>
      </c>
      <c r="K3015" s="14"/>
      <c r="L3015" s="2" t="s">
        <v>1335</v>
      </c>
      <c r="M3015" s="34" t="e">
        <f>IF(db[[#This Row],[NB NOTA_C]]="","",COUNTIF([2]!B_MSK[concat],db[[#This Row],[NB NOTA_C]]))</f>
        <v>#REF!</v>
      </c>
      <c r="N3015" s="9" t="s">
        <v>1844</v>
      </c>
      <c r="O3015" s="5" t="s">
        <v>1409</v>
      </c>
      <c r="P3015" s="2" t="s">
        <v>2427</v>
      </c>
      <c r="R3015" s="2" t="str">
        <f>IF(db[[#This Row],[QTY/ CTN]]="","",SUBSTITUTE(SUBSTITUTE(SUBSTITUTE(db[[#This Row],[QTY/ CTN]]," ","_",2),"(",""),")","")&amp;"_")</f>
        <v>24 PCS_</v>
      </c>
      <c r="S3015" s="2">
        <f>IF(db[[#This Row],[H_QTY/ CTN]]="","",SEARCH("_",db[[#This Row],[H_QTY/ CTN]]))</f>
        <v>7</v>
      </c>
      <c r="T3015" s="2">
        <f>IF(db[[#This Row],[H_QTY/ CTN]]="","",LEN(db[[#This Row],[H_QTY/ CTN]]))</f>
        <v>7</v>
      </c>
      <c r="U3015" s="41" t="str">
        <f>IF(db[[#This Row],[H_QTY/ CTN]]="","",LEFT(db[[#This Row],[H_QTY/ CTN]],db[[#This Row],[H_1]]-1))</f>
        <v>24 PCS</v>
      </c>
      <c r="V3015" s="40" t="str">
        <f>IF(NOT(db[[#This Row],[H_1]]=db[[#This Row],[H_2]]),MID(db[[#This Row],[H_QTY/ CTN]],db[[#This Row],[H_1]]+1,db[[#This Row],[H_2]]-db[[#This Row],[H_1]]-1),"")</f>
        <v/>
      </c>
      <c r="W3015" s="40" t="str">
        <f>IF(db[[#This Row],[QTY/ CTN B]]="","",LEFT(db[[#This Row],[QTY/ CTN B]],SEARCH(" ",db[[#This Row],[QTY/ CTN B]],1)-1))</f>
        <v>24</v>
      </c>
      <c r="X3015" s="40" t="str">
        <f>IF(db[[#This Row],[QTY/ CTN B]]="","",RIGHT(db[[#This Row],[QTY/ CTN B]],LEN(db[[#This Row],[QTY/ CTN B]])-SEARCH(" ",db[[#This Row],[QTY/ CTN B]],1)))</f>
        <v>PCS</v>
      </c>
      <c r="Y3015" s="40" t="str">
        <f>IF(db[[#This Row],[QTY/ CTN TG]]="",IF(db[[#This Row],[STN TG]]="","",12),LEFT(db[[#This Row],[QTY/ CTN TG]],SEARCH(" ",db[[#This Row],[QTY/ CTN TG]],1)-1))</f>
        <v/>
      </c>
      <c r="Z301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15" s="40" t="str">
        <f>IF(db[[#This Row],[STN K]]="","",IF(db[[#This Row],[STN TG]]="LSN",12,""))</f>
        <v/>
      </c>
      <c r="AB3015" s="40" t="str">
        <f>IF(db[[#This Row],[STN TG]]="LSN","PCS","")</f>
        <v/>
      </c>
      <c r="AC3015" s="40">
        <f>db[[#This Row],[QTY B]]*IF(db[[#This Row],[QTY TG]]="",1,db[[#This Row],[QTY TG]])*IF(db[[#This Row],[QTY K]]="",1,db[[#This Row],[QTY K]])</f>
        <v>24</v>
      </c>
      <c r="AD3015" s="40" t="str">
        <f>IF(db[[#This Row],[STN K]]="",IF(db[[#This Row],[STN TG]]="",db[[#This Row],[STN B]],db[[#This Row],[STN TG]]),db[[#This Row],[STN K]])</f>
        <v>PCS</v>
      </c>
      <c r="AE3015" s="40"/>
    </row>
    <row r="3016" spans="1:31" x14ac:dyDescent="0.25">
      <c r="A3016" s="40">
        <f t="shared" si="46"/>
        <v>3015</v>
      </c>
      <c r="B3016" s="5" t="str">
        <f>LOWER(SUBSTITUTE(SUBSTITUTE(SUBSTITUTE(SUBSTITUTE(SUBSTITUTE(SUBSTITUTE(SUBSTITUTE(SUBSTITUTE(db[[#This Row],[NB BM]]," ",),".",""),"-",""),"(",""),")",""),"/",""),"""",""),"+",""))</f>
        <v>acrylicsisipankertasa4</v>
      </c>
      <c r="C3016" s="5" t="str">
        <f>LOWER(SUBSTITUTE(SUBSTITUTE(SUBSTITUTE(SUBSTITUTE(SUBSTITUTE(SUBSTITUTE(SUBSTITUTE(SUBSTITUTE(SUBSTITUTE(db[[#This Row],[NB NOTA]]," ",),".",""),"-",""),"(",""),")",""),",",""),"/",""),"""",""),"+",""))</f>
        <v/>
      </c>
      <c r="D3016" s="5" t="str">
        <f>LOWER(SUBSTITUTE(SUBSTITUTE(SUBSTITUTE(SUBSTITUTE(SUBSTITUTE(SUBSTITUTE(SUBSTITUTE(SUBSTITUTE(SUBSTITUTE(db[[#This Row],[NB PAJAK]]," ",""),"-",""),"(",""),")",""),".",""),",",""),"/",""),"""",""),"+",""))</f>
        <v/>
      </c>
      <c r="E301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acrylicsisipankertasa440pcsuntana</v>
      </c>
      <c r="F301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40pcs</v>
      </c>
      <c r="G3016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1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40pcsuntana</v>
      </c>
      <c r="I3016" s="2" t="s">
        <v>1545</v>
      </c>
      <c r="K3016" s="14"/>
      <c r="L3016" s="2" t="s">
        <v>1336</v>
      </c>
      <c r="M3016" s="34" t="str">
        <f>IF(db[[#This Row],[NB NOTA_C]]="","",COUNTIF([2]!B_MSK[concat],db[[#This Row],[NB NOTA_C]]))</f>
        <v/>
      </c>
      <c r="N3016" s="9" t="s">
        <v>1343</v>
      </c>
      <c r="O3016" s="5" t="s">
        <v>1410</v>
      </c>
      <c r="P3016" s="2" t="s">
        <v>2422</v>
      </c>
      <c r="R3016" s="2" t="str">
        <f>IF(db[[#This Row],[QTY/ CTN]]="","",SUBSTITUTE(SUBSTITUTE(SUBSTITUTE(db[[#This Row],[QTY/ CTN]]," ","_",2),"(",""),")","")&amp;"_")</f>
        <v>40 PCS_</v>
      </c>
      <c r="S3016" s="2">
        <f>IF(db[[#This Row],[H_QTY/ CTN]]="","",SEARCH("_",db[[#This Row],[H_QTY/ CTN]]))</f>
        <v>7</v>
      </c>
      <c r="T3016" s="2">
        <f>IF(db[[#This Row],[H_QTY/ CTN]]="","",LEN(db[[#This Row],[H_QTY/ CTN]]))</f>
        <v>7</v>
      </c>
      <c r="U3016" s="41" t="str">
        <f>IF(db[[#This Row],[H_QTY/ CTN]]="","",LEFT(db[[#This Row],[H_QTY/ CTN]],db[[#This Row],[H_1]]-1))</f>
        <v>40 PCS</v>
      </c>
      <c r="V3016" s="40" t="str">
        <f>IF(NOT(db[[#This Row],[H_1]]=db[[#This Row],[H_2]]),MID(db[[#This Row],[H_QTY/ CTN]],db[[#This Row],[H_1]]+1,db[[#This Row],[H_2]]-db[[#This Row],[H_1]]-1),"")</f>
        <v/>
      </c>
      <c r="W3016" s="40" t="str">
        <f>IF(db[[#This Row],[QTY/ CTN B]]="","",LEFT(db[[#This Row],[QTY/ CTN B]],SEARCH(" ",db[[#This Row],[QTY/ CTN B]],1)-1))</f>
        <v>40</v>
      </c>
      <c r="X3016" s="40" t="str">
        <f>IF(db[[#This Row],[QTY/ CTN B]]="","",RIGHT(db[[#This Row],[QTY/ CTN B]],LEN(db[[#This Row],[QTY/ CTN B]])-SEARCH(" ",db[[#This Row],[QTY/ CTN B]],1)))</f>
        <v>PCS</v>
      </c>
      <c r="Y3016" s="40" t="str">
        <f>IF(db[[#This Row],[QTY/ CTN TG]]="",IF(db[[#This Row],[STN TG]]="","",12),LEFT(db[[#This Row],[QTY/ CTN TG]],SEARCH(" ",db[[#This Row],[QTY/ CTN TG]],1)-1))</f>
        <v/>
      </c>
      <c r="Z301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16" s="40" t="str">
        <f>IF(db[[#This Row],[STN K]]="","",IF(db[[#This Row],[STN TG]]="LSN",12,""))</f>
        <v/>
      </c>
      <c r="AB3016" s="40" t="str">
        <f>IF(db[[#This Row],[STN TG]]="LSN","PCS","")</f>
        <v/>
      </c>
      <c r="AC3016" s="40">
        <f>db[[#This Row],[QTY B]]*IF(db[[#This Row],[QTY TG]]="",1,db[[#This Row],[QTY TG]])*IF(db[[#This Row],[QTY K]]="",1,db[[#This Row],[QTY K]])</f>
        <v>40</v>
      </c>
      <c r="AD3016" s="40" t="str">
        <f>IF(db[[#This Row],[STN K]]="",IF(db[[#This Row],[STN TG]]="",db[[#This Row],[STN B]],db[[#This Row],[STN TG]]),db[[#This Row],[STN K]])</f>
        <v>PCS</v>
      </c>
      <c r="AE3016" s="40"/>
    </row>
    <row r="3017" spans="1:31" x14ac:dyDescent="0.25">
      <c r="A3017" s="40">
        <f t="shared" si="46"/>
        <v>3016</v>
      </c>
      <c r="B3017" s="5" t="str">
        <f>LOWER(SUBSTITUTE(SUBSTITUTE(SUBSTITUTE(SUBSTITUTE(SUBSTITUTE(SUBSTITUTE(SUBSTITUTE(SUBSTITUTE(db[[#This Row],[NB BM]]," ",),".",""),"-",""),"(",""),")",""),"/",""),"""",""),"+",""))</f>
        <v>acrylicsisipankertasfolio</v>
      </c>
      <c r="C3017" s="5" t="str">
        <f>LOWER(SUBSTITUTE(SUBSTITUTE(SUBSTITUTE(SUBSTITUTE(SUBSTITUTE(SUBSTITUTE(SUBSTITUTE(SUBSTITUTE(SUBSTITUTE(db[[#This Row],[NB NOTA]]," ",),".",""),"-",""),"(",""),")",""),",",""),"/",""),"""",""),"+",""))</f>
        <v/>
      </c>
      <c r="D3017" s="5" t="str">
        <f>LOWER(SUBSTITUTE(SUBSTITUTE(SUBSTITUTE(SUBSTITUTE(SUBSTITUTE(SUBSTITUTE(SUBSTITUTE(SUBSTITUTE(SUBSTITUTE(db[[#This Row],[NB PAJAK]]," ",""),"-",""),"(",""),")",""),".",""),",",""),"/",""),"""",""),"+",""))</f>
        <v/>
      </c>
      <c r="E301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acrylicsisipankertasfolio40pcsuntana</v>
      </c>
      <c r="F301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40pcs</v>
      </c>
      <c r="G3017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1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40pcsuntana</v>
      </c>
      <c r="I3017" s="2" t="s">
        <v>1546</v>
      </c>
      <c r="K3017" s="14"/>
      <c r="L3017" s="2" t="s">
        <v>1336</v>
      </c>
      <c r="M3017" s="34" t="str">
        <f>IF(db[[#This Row],[NB NOTA_C]]="","",COUNTIF([2]!B_MSK[concat],db[[#This Row],[NB NOTA_C]]))</f>
        <v/>
      </c>
      <c r="N3017" s="9" t="s">
        <v>1343</v>
      </c>
      <c r="O3017" s="5" t="s">
        <v>1410</v>
      </c>
      <c r="P3017" s="2" t="s">
        <v>2422</v>
      </c>
      <c r="R3017" s="2" t="str">
        <f>IF(db[[#This Row],[QTY/ CTN]]="","",SUBSTITUTE(SUBSTITUTE(SUBSTITUTE(db[[#This Row],[QTY/ CTN]]," ","_",2),"(",""),")","")&amp;"_")</f>
        <v>40 PCS_</v>
      </c>
      <c r="S3017" s="2">
        <f>IF(db[[#This Row],[H_QTY/ CTN]]="","",SEARCH("_",db[[#This Row],[H_QTY/ CTN]]))</f>
        <v>7</v>
      </c>
      <c r="T3017" s="2">
        <f>IF(db[[#This Row],[H_QTY/ CTN]]="","",LEN(db[[#This Row],[H_QTY/ CTN]]))</f>
        <v>7</v>
      </c>
      <c r="U3017" s="41" t="str">
        <f>IF(db[[#This Row],[H_QTY/ CTN]]="","",LEFT(db[[#This Row],[H_QTY/ CTN]],db[[#This Row],[H_1]]-1))</f>
        <v>40 PCS</v>
      </c>
      <c r="V3017" s="40" t="str">
        <f>IF(NOT(db[[#This Row],[H_1]]=db[[#This Row],[H_2]]),MID(db[[#This Row],[H_QTY/ CTN]],db[[#This Row],[H_1]]+1,db[[#This Row],[H_2]]-db[[#This Row],[H_1]]-1),"")</f>
        <v/>
      </c>
      <c r="W3017" s="40" t="str">
        <f>IF(db[[#This Row],[QTY/ CTN B]]="","",LEFT(db[[#This Row],[QTY/ CTN B]],SEARCH(" ",db[[#This Row],[QTY/ CTN B]],1)-1))</f>
        <v>40</v>
      </c>
      <c r="X3017" s="40" t="str">
        <f>IF(db[[#This Row],[QTY/ CTN B]]="","",RIGHT(db[[#This Row],[QTY/ CTN B]],LEN(db[[#This Row],[QTY/ CTN B]])-SEARCH(" ",db[[#This Row],[QTY/ CTN B]],1)))</f>
        <v>PCS</v>
      </c>
      <c r="Y3017" s="40" t="str">
        <f>IF(db[[#This Row],[QTY/ CTN TG]]="",IF(db[[#This Row],[STN TG]]="","",12),LEFT(db[[#This Row],[QTY/ CTN TG]],SEARCH(" ",db[[#This Row],[QTY/ CTN TG]],1)-1))</f>
        <v/>
      </c>
      <c r="Z301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17" s="40" t="str">
        <f>IF(db[[#This Row],[STN K]]="","",IF(db[[#This Row],[STN TG]]="LSN",12,""))</f>
        <v/>
      </c>
      <c r="AB3017" s="40" t="str">
        <f>IF(db[[#This Row],[STN TG]]="LSN","PCS","")</f>
        <v/>
      </c>
      <c r="AC3017" s="40">
        <f>db[[#This Row],[QTY B]]*IF(db[[#This Row],[QTY TG]]="",1,db[[#This Row],[QTY TG]])*IF(db[[#This Row],[QTY K]]="",1,db[[#This Row],[QTY K]])</f>
        <v>40</v>
      </c>
      <c r="AD3017" s="40" t="str">
        <f>IF(db[[#This Row],[STN K]]="",IF(db[[#This Row],[STN TG]]="",db[[#This Row],[STN B]],db[[#This Row],[STN TG]]),db[[#This Row],[STN K]])</f>
        <v>PCS</v>
      </c>
      <c r="AE3017" s="40"/>
    </row>
    <row r="3018" spans="1:31" x14ac:dyDescent="0.25">
      <c r="A3018" s="40">
        <f t="shared" si="46"/>
        <v>3017</v>
      </c>
      <c r="B3018" s="5" t="str">
        <f>LOWER(SUBSTITUTE(SUBSTITUTE(SUBSTITUTE(SUBSTITUTE(SUBSTITUTE(SUBSTITUTE(SUBSTITUTE(SUBSTITUTE(db[[#This Row],[NB BM]]," ",),".",""),"-",""),"(",""),")",""),"/",""),"""",""),"+",""))</f>
        <v>asahanmeja615owl</v>
      </c>
      <c r="C3018" s="5" t="str">
        <f>LOWER(SUBSTITUTE(SUBSTITUTE(SUBSTITUTE(SUBSTITUTE(SUBSTITUTE(SUBSTITUTE(SUBSTITUTE(SUBSTITUTE(SUBSTITUTE(db[[#This Row],[NB NOTA]]," ",),".",""),"-",""),"(",""),")",""),",",""),"/",""),"""",""),"+",""))</f>
        <v/>
      </c>
      <c r="D3018" s="5" t="str">
        <f>LOWER(SUBSTITUTE(SUBSTITUTE(SUBSTITUTE(SUBSTITUTE(SUBSTITUTE(SUBSTITUTE(SUBSTITUTE(SUBSTITUTE(SUBSTITUTE(db[[#This Row],[NB PAJAK]]," ",""),"-",""),"(",""),")",""),".",""),",",""),"/",""),"""",""),"+",""))</f>
        <v/>
      </c>
      <c r="E301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asahanmeja615owl96pcsuntana</v>
      </c>
      <c r="F301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96pcs</v>
      </c>
      <c r="G3018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1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96pcsuntana</v>
      </c>
      <c r="I3018" s="2" t="s">
        <v>1547</v>
      </c>
      <c r="K3018" s="14"/>
      <c r="L3018" s="2" t="s">
        <v>1336</v>
      </c>
      <c r="M3018" s="34" t="str">
        <f>IF(db[[#This Row],[NB NOTA_C]]="","",COUNTIF([2]!B_MSK[concat],db[[#This Row],[NB NOTA_C]]))</f>
        <v/>
      </c>
      <c r="N3018" s="9" t="s">
        <v>1836</v>
      </c>
      <c r="O3018" s="5" t="s">
        <v>1388</v>
      </c>
      <c r="P3018" s="2" t="s">
        <v>2413</v>
      </c>
      <c r="R3018" s="2" t="str">
        <f>IF(db[[#This Row],[QTY/ CTN]]="","",SUBSTITUTE(SUBSTITUTE(SUBSTITUTE(db[[#This Row],[QTY/ CTN]]," ","_",2),"(",""),")","")&amp;"_")</f>
        <v>96 PCS_</v>
      </c>
      <c r="S3018" s="2">
        <f>IF(db[[#This Row],[H_QTY/ CTN]]="","",SEARCH("_",db[[#This Row],[H_QTY/ CTN]]))</f>
        <v>7</v>
      </c>
      <c r="T3018" s="2">
        <f>IF(db[[#This Row],[H_QTY/ CTN]]="","",LEN(db[[#This Row],[H_QTY/ CTN]]))</f>
        <v>7</v>
      </c>
      <c r="U3018" s="41" t="str">
        <f>IF(db[[#This Row],[H_QTY/ CTN]]="","",LEFT(db[[#This Row],[H_QTY/ CTN]],db[[#This Row],[H_1]]-1))</f>
        <v>96 PCS</v>
      </c>
      <c r="V3018" s="40" t="str">
        <f>IF(NOT(db[[#This Row],[H_1]]=db[[#This Row],[H_2]]),MID(db[[#This Row],[H_QTY/ CTN]],db[[#This Row],[H_1]]+1,db[[#This Row],[H_2]]-db[[#This Row],[H_1]]-1),"")</f>
        <v/>
      </c>
      <c r="W3018" s="40" t="str">
        <f>IF(db[[#This Row],[QTY/ CTN B]]="","",LEFT(db[[#This Row],[QTY/ CTN B]],SEARCH(" ",db[[#This Row],[QTY/ CTN B]],1)-1))</f>
        <v>96</v>
      </c>
      <c r="X3018" s="40" t="str">
        <f>IF(db[[#This Row],[QTY/ CTN B]]="","",RIGHT(db[[#This Row],[QTY/ CTN B]],LEN(db[[#This Row],[QTY/ CTN B]])-SEARCH(" ",db[[#This Row],[QTY/ CTN B]],1)))</f>
        <v>PCS</v>
      </c>
      <c r="Y3018" s="40" t="str">
        <f>IF(db[[#This Row],[QTY/ CTN TG]]="",IF(db[[#This Row],[STN TG]]="","",12),LEFT(db[[#This Row],[QTY/ CTN TG]],SEARCH(" ",db[[#This Row],[QTY/ CTN TG]],1)-1))</f>
        <v/>
      </c>
      <c r="Z301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18" s="40" t="str">
        <f>IF(db[[#This Row],[STN K]]="","",IF(db[[#This Row],[STN TG]]="LSN",12,""))</f>
        <v/>
      </c>
      <c r="AB3018" s="40" t="str">
        <f>IF(db[[#This Row],[STN TG]]="LSN","PCS","")</f>
        <v/>
      </c>
      <c r="AC3018" s="40">
        <f>db[[#This Row],[QTY B]]*IF(db[[#This Row],[QTY TG]]="",1,db[[#This Row],[QTY TG]])*IF(db[[#This Row],[QTY K]]="",1,db[[#This Row],[QTY K]])</f>
        <v>96</v>
      </c>
      <c r="AD3018" s="40" t="str">
        <f>IF(db[[#This Row],[STN K]]="",IF(db[[#This Row],[STN TG]]="",db[[#This Row],[STN B]],db[[#This Row],[STN TG]]),db[[#This Row],[STN K]])</f>
        <v>PCS</v>
      </c>
      <c r="AE3018" s="40"/>
    </row>
    <row r="3019" spans="1:31" x14ac:dyDescent="0.25">
      <c r="A3019" s="40">
        <f t="shared" si="46"/>
        <v>3018</v>
      </c>
      <c r="B3019" s="5" t="str">
        <f>LOWER(SUBSTITUTE(SUBSTITUTE(SUBSTITUTE(SUBSTITUTE(SUBSTITUTE(SUBSTITUTE(SUBSTITUTE(SUBSTITUTE(db[[#This Row],[NB BM]]," ",),".",""),"-",""),"(",""),")",""),"/",""),"""",""),"+",""))</f>
        <v>asahanmeja7913</v>
      </c>
      <c r="C3019" s="5" t="str">
        <f>LOWER(SUBSTITUTE(SUBSTITUTE(SUBSTITUTE(SUBSTITUTE(SUBSTITUTE(SUBSTITUTE(SUBSTITUTE(SUBSTITUTE(SUBSTITUTE(db[[#This Row],[NB NOTA]]," ",),".",""),"-",""),"(",""),")",""),",",""),"/",""),"""",""),"+",""))</f>
        <v/>
      </c>
      <c r="D3019" s="5" t="str">
        <f>LOWER(SUBSTITUTE(SUBSTITUTE(SUBSTITUTE(SUBSTITUTE(SUBSTITUTE(SUBSTITUTE(SUBSTITUTE(SUBSTITUTE(SUBSTITUTE(db[[#This Row],[NB PAJAK]]," ",""),"-",""),"(",""),")",""),".",""),",",""),"/",""),"""",""),"+",""))</f>
        <v/>
      </c>
      <c r="E301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asahanmeja7913144pcsuntana</v>
      </c>
      <c r="F301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144pcs</v>
      </c>
      <c r="G3019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1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144pcsuntana</v>
      </c>
      <c r="I3019" s="2" t="s">
        <v>1548</v>
      </c>
      <c r="K3019" s="1"/>
      <c r="L3019" s="2" t="s">
        <v>1336</v>
      </c>
      <c r="M3019" s="34" t="str">
        <f>IF(db[[#This Row],[NB NOTA_C]]="","",COUNTIF([2]!B_MSK[concat],db[[#This Row],[NB NOTA_C]]))</f>
        <v/>
      </c>
      <c r="N3019" s="9" t="s">
        <v>1836</v>
      </c>
      <c r="O3019" s="5" t="s">
        <v>1379</v>
      </c>
      <c r="P3019" s="2" t="s">
        <v>2413</v>
      </c>
      <c r="R3019" s="2" t="str">
        <f>IF(db[[#This Row],[QTY/ CTN]]="","",SUBSTITUTE(SUBSTITUTE(SUBSTITUTE(db[[#This Row],[QTY/ CTN]]," ","_",2),"(",""),")","")&amp;"_")</f>
        <v>144 PCS_</v>
      </c>
      <c r="S3019" s="2">
        <f>IF(db[[#This Row],[H_QTY/ CTN]]="","",SEARCH("_",db[[#This Row],[H_QTY/ CTN]]))</f>
        <v>8</v>
      </c>
      <c r="T3019" s="2">
        <f>IF(db[[#This Row],[H_QTY/ CTN]]="","",LEN(db[[#This Row],[H_QTY/ CTN]]))</f>
        <v>8</v>
      </c>
      <c r="U3019" s="41" t="str">
        <f>IF(db[[#This Row],[H_QTY/ CTN]]="","",LEFT(db[[#This Row],[H_QTY/ CTN]],db[[#This Row],[H_1]]-1))</f>
        <v>144 PCS</v>
      </c>
      <c r="V3019" s="40" t="str">
        <f>IF(NOT(db[[#This Row],[H_1]]=db[[#This Row],[H_2]]),MID(db[[#This Row],[H_QTY/ CTN]],db[[#This Row],[H_1]]+1,db[[#This Row],[H_2]]-db[[#This Row],[H_1]]-1),"")</f>
        <v/>
      </c>
      <c r="W3019" s="40" t="str">
        <f>IF(db[[#This Row],[QTY/ CTN B]]="","",LEFT(db[[#This Row],[QTY/ CTN B]],SEARCH(" ",db[[#This Row],[QTY/ CTN B]],1)-1))</f>
        <v>144</v>
      </c>
      <c r="X3019" s="40" t="str">
        <f>IF(db[[#This Row],[QTY/ CTN B]]="","",RIGHT(db[[#This Row],[QTY/ CTN B]],LEN(db[[#This Row],[QTY/ CTN B]])-SEARCH(" ",db[[#This Row],[QTY/ CTN B]],1)))</f>
        <v>PCS</v>
      </c>
      <c r="Y3019" s="40" t="str">
        <f>IF(db[[#This Row],[QTY/ CTN TG]]="",IF(db[[#This Row],[STN TG]]="","",12),LEFT(db[[#This Row],[QTY/ CTN TG]],SEARCH(" ",db[[#This Row],[QTY/ CTN TG]],1)-1))</f>
        <v/>
      </c>
      <c r="Z301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19" s="40" t="str">
        <f>IF(db[[#This Row],[STN K]]="","",IF(db[[#This Row],[STN TG]]="LSN",12,""))</f>
        <v/>
      </c>
      <c r="AB3019" s="40" t="str">
        <f>IF(db[[#This Row],[STN TG]]="LSN","PCS","")</f>
        <v/>
      </c>
      <c r="AC3019" s="40">
        <f>db[[#This Row],[QTY B]]*IF(db[[#This Row],[QTY TG]]="",1,db[[#This Row],[QTY TG]])*IF(db[[#This Row],[QTY K]]="",1,db[[#This Row],[QTY K]])</f>
        <v>144</v>
      </c>
      <c r="AD3019" s="40" t="str">
        <f>IF(db[[#This Row],[STN K]]="",IF(db[[#This Row],[STN TG]]="",db[[#This Row],[STN B]],db[[#This Row],[STN TG]]),db[[#This Row],[STN K]])</f>
        <v>PCS</v>
      </c>
      <c r="AE3019" s="40"/>
    </row>
    <row r="3020" spans="1:31" x14ac:dyDescent="0.25">
      <c r="A3020" s="40">
        <f t="shared" si="46"/>
        <v>3019</v>
      </c>
      <c r="B3020" s="5" t="str">
        <f>LOWER(SUBSTITUTE(SUBSTITUTE(SUBSTITUTE(SUBSTITUTE(SUBSTITUTE(SUBSTITUTE(SUBSTITUTE(SUBSTITUTE(db[[#This Row],[NB BM]]," ",),".",""),"-",""),"(",""),")",""),"/",""),"""",""),"+",""))</f>
        <v>bukutamukenkobt2920btk03</v>
      </c>
      <c r="C3020" s="5" t="str">
        <f>LOWER(SUBSTITUTE(SUBSTITUTE(SUBSTITUTE(SUBSTITUTE(SUBSTITUTE(SUBSTITUTE(SUBSTITUTE(SUBSTITUTE(SUBSTITUTE(db[[#This Row],[NB NOTA]]," ",),".",""),"-",""),"(",""),")",""),",",""),"/",""),"""",""),"+",""))</f>
        <v/>
      </c>
      <c r="D3020" s="5" t="str">
        <f>LOWER(SUBSTITUTE(SUBSTITUTE(SUBSTITUTE(SUBSTITUTE(SUBSTITUTE(SUBSTITUTE(SUBSTITUTE(SUBSTITUTE(SUBSTITUTE(db[[#This Row],[NB PAJAK]]," ",""),"-",""),"(",""),")",""),".",""),",",""),"/",""),"""",""),"+",""))</f>
        <v/>
      </c>
      <c r="E302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bukutamukenkobt2920btk035lsnartomoro</v>
      </c>
      <c r="F302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5lsn</v>
      </c>
      <c r="G3020" s="5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2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5lsnartomoro</v>
      </c>
      <c r="I3020" s="2" t="s">
        <v>698</v>
      </c>
      <c r="K3020" s="14"/>
      <c r="L3020" s="2" t="s">
        <v>1335</v>
      </c>
      <c r="M3020" s="34" t="str">
        <f>IF(db[[#This Row],[NB NOTA_C]]="","",COUNTIF([2]!B_MSK[concat],db[[#This Row],[NB NOTA_C]]))</f>
        <v/>
      </c>
      <c r="N3020" s="9" t="s">
        <v>1348</v>
      </c>
      <c r="O3020" s="5" t="s">
        <v>1418</v>
      </c>
      <c r="P3020" s="2" t="s">
        <v>2416</v>
      </c>
      <c r="R3020" s="2" t="str">
        <f>IF(db[[#This Row],[QTY/ CTN]]="","",SUBSTITUTE(SUBSTITUTE(SUBSTITUTE(db[[#This Row],[QTY/ CTN]]," ","_",2),"(",""),")","")&amp;"_")</f>
        <v>5 LSN_</v>
      </c>
      <c r="S3020" s="2">
        <f>IF(db[[#This Row],[H_QTY/ CTN]]="","",SEARCH("_",db[[#This Row],[H_QTY/ CTN]]))</f>
        <v>6</v>
      </c>
      <c r="T3020" s="2">
        <f>IF(db[[#This Row],[H_QTY/ CTN]]="","",LEN(db[[#This Row],[H_QTY/ CTN]]))</f>
        <v>6</v>
      </c>
      <c r="U3020" s="41" t="str">
        <f>IF(db[[#This Row],[H_QTY/ CTN]]="","",LEFT(db[[#This Row],[H_QTY/ CTN]],db[[#This Row],[H_1]]-1))</f>
        <v>5 LSN</v>
      </c>
      <c r="V3020" s="40" t="str">
        <f>IF(NOT(db[[#This Row],[H_1]]=db[[#This Row],[H_2]]),MID(db[[#This Row],[H_QTY/ CTN]],db[[#This Row],[H_1]]+1,db[[#This Row],[H_2]]-db[[#This Row],[H_1]]-1),"")</f>
        <v/>
      </c>
      <c r="W3020" s="40" t="str">
        <f>IF(db[[#This Row],[QTY/ CTN B]]="","",LEFT(db[[#This Row],[QTY/ CTN B]],SEARCH(" ",db[[#This Row],[QTY/ CTN B]],1)-1))</f>
        <v>5</v>
      </c>
      <c r="X3020" s="40" t="str">
        <f>IF(db[[#This Row],[QTY/ CTN B]]="","",RIGHT(db[[#This Row],[QTY/ CTN B]],LEN(db[[#This Row],[QTY/ CTN B]])-SEARCH(" ",db[[#This Row],[QTY/ CTN B]],1)))</f>
        <v>LSN</v>
      </c>
      <c r="Y3020" s="40">
        <f>IF(db[[#This Row],[QTY/ CTN TG]]="",IF(db[[#This Row],[STN TG]]="","",12),LEFT(db[[#This Row],[QTY/ CTN TG]],SEARCH(" ",db[[#This Row],[QTY/ CTN TG]],1)-1))</f>
        <v>12</v>
      </c>
      <c r="Z302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20" s="40" t="str">
        <f>IF(db[[#This Row],[STN K]]="","",IF(db[[#This Row],[STN TG]]="LSN",12,""))</f>
        <v/>
      </c>
      <c r="AB3020" s="40" t="str">
        <f>IF(db[[#This Row],[STN TG]]="LSN","PCS","")</f>
        <v/>
      </c>
      <c r="AC3020" s="40">
        <f>db[[#This Row],[QTY B]]*IF(db[[#This Row],[QTY TG]]="",1,db[[#This Row],[QTY TG]])*IF(db[[#This Row],[QTY K]]="",1,db[[#This Row],[QTY K]])</f>
        <v>60</v>
      </c>
      <c r="AD3020" s="40" t="str">
        <f>IF(db[[#This Row],[STN K]]="",IF(db[[#This Row],[STN TG]]="",db[[#This Row],[STN B]],db[[#This Row],[STN TG]]),db[[#This Row],[STN K]])</f>
        <v>PCS</v>
      </c>
      <c r="AE3020" s="40"/>
    </row>
    <row r="3021" spans="1:31" x14ac:dyDescent="0.25">
      <c r="A3021" s="40">
        <f t="shared" si="46"/>
        <v>3020</v>
      </c>
      <c r="B3021" s="2" t="str">
        <f>LOWER(SUBSTITUTE(SUBSTITUTE(SUBSTITUTE(SUBSTITUTE(SUBSTITUTE(SUBSTITUTE(SUBSTITUTE(SUBSTITUTE(db[[#This Row],[NB BM]]," ",),".",""),"-",""),"(",""),")",""),"/",""),"""",""),"+",""))</f>
        <v>bukutamukenkobt322401kembang</v>
      </c>
      <c r="C3021" s="2" t="str">
        <f>LOWER(SUBSTITUTE(SUBSTITUTE(SUBSTITUTE(SUBSTITUTE(SUBSTITUTE(SUBSTITUTE(SUBSTITUTE(SUBSTITUTE(SUBSTITUTE(db[[#This Row],[NB NOTA]]," ",),".",""),"-",""),"(",""),")",""),",",""),"/",""),"""",""),"+",""))</f>
        <v/>
      </c>
      <c r="D3021" s="2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E302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bukutamukenkobt322401kembang5lsnartomoro</v>
      </c>
      <c r="F302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5lsn</v>
      </c>
      <c r="G3021" s="2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2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5lsnartomoro</v>
      </c>
      <c r="I3021" s="2" t="s">
        <v>308</v>
      </c>
      <c r="K3021" s="14" t="s">
        <v>2697</v>
      </c>
      <c r="L3021" s="2" t="s">
        <v>1335</v>
      </c>
      <c r="M3021" s="34" t="str">
        <f>IF(db[[#This Row],[NB NOTA_C]]="","",COUNTIF([2]!B_MSK[concat],db[[#This Row],[NB NOTA_C]]))</f>
        <v/>
      </c>
      <c r="N3021" s="14" t="s">
        <v>1348</v>
      </c>
      <c r="O3021" s="2" t="s">
        <v>1418</v>
      </c>
      <c r="P3021" s="2" t="s">
        <v>2416</v>
      </c>
      <c r="R3021" s="2" t="str">
        <f>IF(db[[#This Row],[QTY/ CTN]]="","",SUBSTITUTE(SUBSTITUTE(SUBSTITUTE(db[[#This Row],[QTY/ CTN]]," ","_",2),"(",""),")","")&amp;"_")</f>
        <v>5 LSN_</v>
      </c>
      <c r="S3021" s="2">
        <f>IF(db[[#This Row],[H_QTY/ CTN]]="","",SEARCH("_",db[[#This Row],[H_QTY/ CTN]]))</f>
        <v>6</v>
      </c>
      <c r="T3021" s="2">
        <f>IF(db[[#This Row],[H_QTY/ CTN]]="","",LEN(db[[#This Row],[H_QTY/ CTN]]))</f>
        <v>6</v>
      </c>
      <c r="U3021" s="41" t="str">
        <f>IF(db[[#This Row],[H_QTY/ CTN]]="","",LEFT(db[[#This Row],[H_QTY/ CTN]],db[[#This Row],[H_1]]-1))</f>
        <v>5 LSN</v>
      </c>
      <c r="V3021" s="40" t="str">
        <f>IF(NOT(db[[#This Row],[H_1]]=db[[#This Row],[H_2]]),MID(db[[#This Row],[H_QTY/ CTN]],db[[#This Row],[H_1]]+1,db[[#This Row],[H_2]]-db[[#This Row],[H_1]]-1),"")</f>
        <v/>
      </c>
      <c r="W3021" s="40" t="str">
        <f>IF(db[[#This Row],[QTY/ CTN B]]="","",LEFT(db[[#This Row],[QTY/ CTN B]],SEARCH(" ",db[[#This Row],[QTY/ CTN B]],1)-1))</f>
        <v>5</v>
      </c>
      <c r="X3021" s="40" t="str">
        <f>IF(db[[#This Row],[QTY/ CTN B]]="","",RIGHT(db[[#This Row],[QTY/ CTN B]],LEN(db[[#This Row],[QTY/ CTN B]])-SEARCH(" ",db[[#This Row],[QTY/ CTN B]],1)))</f>
        <v>LSN</v>
      </c>
      <c r="Y3021" s="40">
        <f>IF(db[[#This Row],[QTY/ CTN TG]]="",IF(db[[#This Row],[STN TG]]="","",12),LEFT(db[[#This Row],[QTY/ CTN TG]],SEARCH(" ",db[[#This Row],[QTY/ CTN TG]],1)-1))</f>
        <v>12</v>
      </c>
      <c r="Z302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21" s="40" t="str">
        <f>IF(db[[#This Row],[STN K]]="","",IF(db[[#This Row],[STN TG]]="LSN",12,""))</f>
        <v/>
      </c>
      <c r="AB3021" s="40" t="str">
        <f>IF(db[[#This Row],[STN TG]]="LSN","PCS","")</f>
        <v/>
      </c>
      <c r="AC3021" s="40">
        <f>db[[#This Row],[QTY B]]*IF(db[[#This Row],[QTY TG]]="",1,db[[#This Row],[QTY TG]])*IF(db[[#This Row],[QTY K]]="",1,db[[#This Row],[QTY K]])</f>
        <v>60</v>
      </c>
      <c r="AD3021" s="40" t="str">
        <f>IF(db[[#This Row],[STN K]]="",IF(db[[#This Row],[STN TG]]="",db[[#This Row],[STN B]],db[[#This Row],[STN TG]]),db[[#This Row],[STN K]])</f>
        <v>PCS</v>
      </c>
      <c r="AE3021" s="40"/>
    </row>
    <row r="3022" spans="1:31" x14ac:dyDescent="0.25">
      <c r="A3022" s="40">
        <f t="shared" si="46"/>
        <v>3021</v>
      </c>
      <c r="B3022" s="5" t="str">
        <f>LOWER(SUBSTITUTE(SUBSTITUTE(SUBSTITUTE(SUBSTITUTE(SUBSTITUTE(SUBSTITUTE(SUBSTITUTE(SUBSTITUTE(db[[#This Row],[NB BM]]," ",),".",""),"-",""),"(",""),")",""),"/",""),"""",""),"+",""))</f>
        <v>crayon10121212wpanjangputardny</v>
      </c>
      <c r="C3022" s="5" t="str">
        <f>LOWER(SUBSTITUTE(SUBSTITUTE(SUBSTITUTE(SUBSTITUTE(SUBSTITUTE(SUBSTITUTE(SUBSTITUTE(SUBSTITUTE(SUBSTITUTE(db[[#This Row],[NB NOTA]]," ",),".",""),"-",""),"(",""),")",""),",",""),"/",""),"""",""),"+",""))</f>
        <v/>
      </c>
      <c r="D3022" s="5" t="str">
        <f>LOWER(SUBSTITUTE(SUBSTITUTE(SUBSTITUTE(SUBSTITUTE(SUBSTITUTE(SUBSTITUTE(SUBSTITUTE(SUBSTITUTE(SUBSTITUTE(db[[#This Row],[NB PAJAK]]," ",""),"-",""),"(",""),")",""),".",""),",",""),"/",""),"""",""),"+",""))</f>
        <v/>
      </c>
      <c r="E302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crayon10121212wpanjangputardny192setuntana</v>
      </c>
      <c r="F302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192set</v>
      </c>
      <c r="G3022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2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192setuntana</v>
      </c>
      <c r="I3022" s="2" t="s">
        <v>1563</v>
      </c>
      <c r="K3022" s="14"/>
      <c r="L3022" s="2" t="s">
        <v>1336</v>
      </c>
      <c r="M3022" s="34" t="str">
        <f>IF(db[[#This Row],[NB NOTA_C]]="","",COUNTIF([2]!B_MSK[concat],db[[#This Row],[NB NOTA_C]]))</f>
        <v/>
      </c>
      <c r="N3022" s="9" t="s">
        <v>1352</v>
      </c>
      <c r="O3022" s="5" t="s">
        <v>1867</v>
      </c>
      <c r="P3022" s="2" t="s">
        <v>2420</v>
      </c>
      <c r="R3022" s="2" t="str">
        <f>IF(db[[#This Row],[QTY/ CTN]]="","",SUBSTITUTE(SUBSTITUTE(SUBSTITUTE(db[[#This Row],[QTY/ CTN]]," ","_",2),"(",""),")","")&amp;"_")</f>
        <v>192 SET_</v>
      </c>
      <c r="S3022" s="2">
        <f>IF(db[[#This Row],[H_QTY/ CTN]]="","",SEARCH("_",db[[#This Row],[H_QTY/ CTN]]))</f>
        <v>8</v>
      </c>
      <c r="T3022" s="2">
        <f>IF(db[[#This Row],[H_QTY/ CTN]]="","",LEN(db[[#This Row],[H_QTY/ CTN]]))</f>
        <v>8</v>
      </c>
      <c r="U3022" s="41" t="str">
        <f>IF(db[[#This Row],[H_QTY/ CTN]]="","",LEFT(db[[#This Row],[H_QTY/ CTN]],db[[#This Row],[H_1]]-1))</f>
        <v>192 SET</v>
      </c>
      <c r="V3022" s="40" t="str">
        <f>IF(NOT(db[[#This Row],[H_1]]=db[[#This Row],[H_2]]),MID(db[[#This Row],[H_QTY/ CTN]],db[[#This Row],[H_1]]+1,db[[#This Row],[H_2]]-db[[#This Row],[H_1]]-1),"")</f>
        <v/>
      </c>
      <c r="W3022" s="40" t="str">
        <f>IF(db[[#This Row],[QTY/ CTN B]]="","",LEFT(db[[#This Row],[QTY/ CTN B]],SEARCH(" ",db[[#This Row],[QTY/ CTN B]],1)-1))</f>
        <v>192</v>
      </c>
      <c r="X3022" s="40" t="str">
        <f>IF(db[[#This Row],[QTY/ CTN B]]="","",RIGHT(db[[#This Row],[QTY/ CTN B]],LEN(db[[#This Row],[QTY/ CTN B]])-SEARCH(" ",db[[#This Row],[QTY/ CTN B]],1)))</f>
        <v>SET</v>
      </c>
      <c r="Y3022" s="40" t="str">
        <f>IF(db[[#This Row],[QTY/ CTN TG]]="",IF(db[[#This Row],[STN TG]]="","",12),LEFT(db[[#This Row],[QTY/ CTN TG]],SEARCH(" ",db[[#This Row],[QTY/ CTN TG]],1)-1))</f>
        <v/>
      </c>
      <c r="Z302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22" s="40" t="str">
        <f>IF(db[[#This Row],[STN K]]="","",IF(db[[#This Row],[STN TG]]="LSN",12,""))</f>
        <v/>
      </c>
      <c r="AB3022" s="40" t="str">
        <f>IF(db[[#This Row],[STN TG]]="LSN","PCS","")</f>
        <v/>
      </c>
      <c r="AC3022" s="40">
        <f>db[[#This Row],[QTY B]]*IF(db[[#This Row],[QTY TG]]="",1,db[[#This Row],[QTY TG]])*IF(db[[#This Row],[QTY K]]="",1,db[[#This Row],[QTY K]])</f>
        <v>192</v>
      </c>
      <c r="AD3022" s="40" t="str">
        <f>IF(db[[#This Row],[STN K]]="",IF(db[[#This Row],[STN TG]]="",db[[#This Row],[STN B]],db[[#This Row],[STN TG]]),db[[#This Row],[STN K]])</f>
        <v>SET</v>
      </c>
      <c r="AE3022" s="40"/>
    </row>
    <row r="3023" spans="1:31" x14ac:dyDescent="0.25">
      <c r="A3023" s="40">
        <f t="shared" si="46"/>
        <v>3022</v>
      </c>
      <c r="B3023" s="5" t="str">
        <f>LOWER(SUBSTITUTE(SUBSTITUTE(SUBSTITUTE(SUBSTITUTE(SUBSTITUTE(SUBSTITUTE(SUBSTITUTE(SUBSTITUTE(db[[#This Row],[NB BM]]," ",),".",""),"-",""),"(",""),")",""),"/",""),"""",""),"+",""))</f>
        <v>crayonputar12w101212panjangdny</v>
      </c>
      <c r="C3023" s="5" t="str">
        <f>LOWER(SUBSTITUTE(SUBSTITUTE(SUBSTITUTE(SUBSTITUTE(SUBSTITUTE(SUBSTITUTE(SUBSTITUTE(SUBSTITUTE(SUBSTITUTE(db[[#This Row],[NB NOTA]]," ",),".",""),"-",""),"(",""),")",""),",",""),"/",""),"""",""),"+",""))</f>
        <v/>
      </c>
      <c r="D3023" s="5" t="str">
        <f>LOWER(SUBSTITUTE(SUBSTITUTE(SUBSTITUTE(SUBSTITUTE(SUBSTITUTE(SUBSTITUTE(SUBSTITUTE(SUBSTITUTE(SUBSTITUTE(db[[#This Row],[NB PAJAK]]," ",""),"-",""),"(",""),")",""),".",""),",",""),"/",""),"""",""),"+",""))</f>
        <v/>
      </c>
      <c r="E302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crayonputar12w101212panjangdny192setuntana</v>
      </c>
      <c r="F302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192set</v>
      </c>
      <c r="G3023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2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192setuntana</v>
      </c>
      <c r="I3023" s="2" t="s">
        <v>1564</v>
      </c>
      <c r="K3023" s="14"/>
      <c r="L3023" s="2" t="s">
        <v>1336</v>
      </c>
      <c r="M3023" s="34" t="str">
        <f>IF(db[[#This Row],[NB NOTA_C]]="","",COUNTIF([2]!B_MSK[concat],db[[#This Row],[NB NOTA_C]]))</f>
        <v/>
      </c>
      <c r="N3023" s="9" t="s">
        <v>1352</v>
      </c>
      <c r="O3023" s="5" t="s">
        <v>1867</v>
      </c>
      <c r="P3023" s="2" t="s">
        <v>2420</v>
      </c>
      <c r="R3023" s="2" t="str">
        <f>IF(db[[#This Row],[QTY/ CTN]]="","",SUBSTITUTE(SUBSTITUTE(SUBSTITUTE(db[[#This Row],[QTY/ CTN]]," ","_",2),"(",""),")","")&amp;"_")</f>
        <v>192 SET_</v>
      </c>
      <c r="S3023" s="2">
        <f>IF(db[[#This Row],[H_QTY/ CTN]]="","",SEARCH("_",db[[#This Row],[H_QTY/ CTN]]))</f>
        <v>8</v>
      </c>
      <c r="T3023" s="2">
        <f>IF(db[[#This Row],[H_QTY/ CTN]]="","",LEN(db[[#This Row],[H_QTY/ CTN]]))</f>
        <v>8</v>
      </c>
      <c r="U3023" s="41" t="str">
        <f>IF(db[[#This Row],[H_QTY/ CTN]]="","",LEFT(db[[#This Row],[H_QTY/ CTN]],db[[#This Row],[H_1]]-1))</f>
        <v>192 SET</v>
      </c>
      <c r="V3023" s="40" t="str">
        <f>IF(NOT(db[[#This Row],[H_1]]=db[[#This Row],[H_2]]),MID(db[[#This Row],[H_QTY/ CTN]],db[[#This Row],[H_1]]+1,db[[#This Row],[H_2]]-db[[#This Row],[H_1]]-1),"")</f>
        <v/>
      </c>
      <c r="W3023" s="40" t="str">
        <f>IF(db[[#This Row],[QTY/ CTN B]]="","",LEFT(db[[#This Row],[QTY/ CTN B]],SEARCH(" ",db[[#This Row],[QTY/ CTN B]],1)-1))</f>
        <v>192</v>
      </c>
      <c r="X3023" s="40" t="str">
        <f>IF(db[[#This Row],[QTY/ CTN B]]="","",RIGHT(db[[#This Row],[QTY/ CTN B]],LEN(db[[#This Row],[QTY/ CTN B]])-SEARCH(" ",db[[#This Row],[QTY/ CTN B]],1)))</f>
        <v>SET</v>
      </c>
      <c r="Y3023" s="40" t="str">
        <f>IF(db[[#This Row],[QTY/ CTN TG]]="",IF(db[[#This Row],[STN TG]]="","",12),LEFT(db[[#This Row],[QTY/ CTN TG]],SEARCH(" ",db[[#This Row],[QTY/ CTN TG]],1)-1))</f>
        <v/>
      </c>
      <c r="Z302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23" s="40" t="str">
        <f>IF(db[[#This Row],[STN K]]="","",IF(db[[#This Row],[STN TG]]="LSN",12,""))</f>
        <v/>
      </c>
      <c r="AB3023" s="40" t="str">
        <f>IF(db[[#This Row],[STN TG]]="LSN","PCS","")</f>
        <v/>
      </c>
      <c r="AC3023" s="40">
        <f>db[[#This Row],[QTY B]]*IF(db[[#This Row],[QTY TG]]="",1,db[[#This Row],[QTY TG]])*IF(db[[#This Row],[QTY K]]="",1,db[[#This Row],[QTY K]])</f>
        <v>192</v>
      </c>
      <c r="AD3023" s="40" t="str">
        <f>IF(db[[#This Row],[STN K]]="",IF(db[[#This Row],[STN TG]]="",db[[#This Row],[STN B]],db[[#This Row],[STN TG]]),db[[#This Row],[STN K]])</f>
        <v>SET</v>
      </c>
      <c r="AE3023" s="40"/>
    </row>
    <row r="3024" spans="1:31" x14ac:dyDescent="0.25">
      <c r="A3024" s="40">
        <f t="shared" si="46"/>
        <v>3023</v>
      </c>
      <c r="B3024" s="5" t="str">
        <f>LOWER(SUBSTITUTE(SUBSTITUTE(SUBSTITUTE(SUBSTITUTE(SUBSTITUTE(SUBSTITUTE(SUBSTITUTE(SUBSTITUTE(db[[#This Row],[NB BM]]," ",),".",""),"-",""),"(",""),")",""),"/",""),"""",""),"+",""))</f>
        <v>crayonputartiti12w</v>
      </c>
      <c r="C3024" s="5" t="str">
        <f>LOWER(SUBSTITUTE(SUBSTITUTE(SUBSTITUTE(SUBSTITUTE(SUBSTITUTE(SUBSTITUTE(SUBSTITUTE(SUBSTITUTE(SUBSTITUTE(db[[#This Row],[NB NOTA]]," ",),".",""),"-",""),"(",""),")",""),",",""),"/",""),"""",""),"+",""))</f>
        <v/>
      </c>
      <c r="D3024" s="5" t="str">
        <f>LOWER(SUBSTITUTE(SUBSTITUTE(SUBSTITUTE(SUBSTITUTE(SUBSTITUTE(SUBSTITUTE(SUBSTITUTE(SUBSTITUTE(SUBSTITUTE(db[[#This Row],[NB PAJAK]]," ",""),"-",""),"(",""),")",""),".",""),",",""),"/",""),"""",""),"+",""))</f>
        <v/>
      </c>
      <c r="E302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crayonputartiti12w12lsnartomoro</v>
      </c>
      <c r="F302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12lsn</v>
      </c>
      <c r="G3024" s="5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2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12lsnartomoro</v>
      </c>
      <c r="I3024" s="2" t="s">
        <v>699</v>
      </c>
      <c r="K3024" s="14"/>
      <c r="L3024" s="2" t="s">
        <v>1335</v>
      </c>
      <c r="M3024" s="34" t="str">
        <f>IF(db[[#This Row],[NB NOTA_C]]="","",COUNTIF([2]!B_MSK[concat],db[[#This Row],[NB NOTA_C]]))</f>
        <v/>
      </c>
      <c r="N3024" s="9" t="s">
        <v>1348</v>
      </c>
      <c r="O3024" s="5" t="s">
        <v>1376</v>
      </c>
      <c r="P3024" s="2" t="s">
        <v>2420</v>
      </c>
      <c r="R3024" s="2" t="str">
        <f>IF(db[[#This Row],[QTY/ CTN]]="","",SUBSTITUTE(SUBSTITUTE(SUBSTITUTE(db[[#This Row],[QTY/ CTN]]," ","_",2),"(",""),")","")&amp;"_")</f>
        <v>12 LSN_</v>
      </c>
      <c r="S3024" s="2">
        <f>IF(db[[#This Row],[H_QTY/ CTN]]="","",SEARCH("_",db[[#This Row],[H_QTY/ CTN]]))</f>
        <v>7</v>
      </c>
      <c r="T3024" s="2">
        <f>IF(db[[#This Row],[H_QTY/ CTN]]="","",LEN(db[[#This Row],[H_QTY/ CTN]]))</f>
        <v>7</v>
      </c>
      <c r="U3024" s="41" t="str">
        <f>IF(db[[#This Row],[H_QTY/ CTN]]="","",LEFT(db[[#This Row],[H_QTY/ CTN]],db[[#This Row],[H_1]]-1))</f>
        <v>12 LSN</v>
      </c>
      <c r="V3024" s="40" t="str">
        <f>IF(NOT(db[[#This Row],[H_1]]=db[[#This Row],[H_2]]),MID(db[[#This Row],[H_QTY/ CTN]],db[[#This Row],[H_1]]+1,db[[#This Row],[H_2]]-db[[#This Row],[H_1]]-1),"")</f>
        <v/>
      </c>
      <c r="W3024" s="40" t="str">
        <f>IF(db[[#This Row],[QTY/ CTN B]]="","",LEFT(db[[#This Row],[QTY/ CTN B]],SEARCH(" ",db[[#This Row],[QTY/ CTN B]],1)-1))</f>
        <v>12</v>
      </c>
      <c r="X3024" s="40" t="str">
        <f>IF(db[[#This Row],[QTY/ CTN B]]="","",RIGHT(db[[#This Row],[QTY/ CTN B]],LEN(db[[#This Row],[QTY/ CTN B]])-SEARCH(" ",db[[#This Row],[QTY/ CTN B]],1)))</f>
        <v>LSN</v>
      </c>
      <c r="Y3024" s="40">
        <f>IF(db[[#This Row],[QTY/ CTN TG]]="",IF(db[[#This Row],[STN TG]]="","",12),LEFT(db[[#This Row],[QTY/ CTN TG]],SEARCH(" ",db[[#This Row],[QTY/ CTN TG]],1)-1))</f>
        <v>12</v>
      </c>
      <c r="Z302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24" s="40" t="str">
        <f>IF(db[[#This Row],[STN K]]="","",IF(db[[#This Row],[STN TG]]="LSN",12,""))</f>
        <v/>
      </c>
      <c r="AB3024" s="40" t="str">
        <f>IF(db[[#This Row],[STN TG]]="LSN","PCS","")</f>
        <v/>
      </c>
      <c r="AC3024" s="40">
        <f>db[[#This Row],[QTY B]]*IF(db[[#This Row],[QTY TG]]="",1,db[[#This Row],[QTY TG]])*IF(db[[#This Row],[QTY K]]="",1,db[[#This Row],[QTY K]])</f>
        <v>144</v>
      </c>
      <c r="AD3024" s="40" t="str">
        <f>IF(db[[#This Row],[STN K]]="",IF(db[[#This Row],[STN TG]]="",db[[#This Row],[STN B]],db[[#This Row],[STN TG]]),db[[#This Row],[STN K]])</f>
        <v>PCS</v>
      </c>
      <c r="AE3024" s="40"/>
    </row>
    <row r="3025" spans="1:31" x14ac:dyDescent="0.25">
      <c r="A3025" s="40">
        <f t="shared" si="46"/>
        <v>3024</v>
      </c>
      <c r="B3025" s="5" t="str">
        <f>LOWER(SUBSTITUTE(SUBSTITUTE(SUBSTITUTE(SUBSTITUTE(SUBSTITUTE(SUBSTITUTE(SUBSTITUTE(SUBSTITUTE(db[[#This Row],[NB BM]]," ",),".",""),"-",""),"(",""),")",""),"/",""),"""",""),"+",""))</f>
        <v>cutterbsr88taco</v>
      </c>
      <c r="C3025" s="5" t="str">
        <f>LOWER(SUBSTITUTE(SUBSTITUTE(SUBSTITUTE(SUBSTITUTE(SUBSTITUTE(SUBSTITUTE(SUBSTITUTE(SUBSTITUTE(SUBSTITUTE(db[[#This Row],[NB NOTA]]," ",),".",""),"-",""),"(",""),")",""),",",""),"/",""),"""",""),"+",""))</f>
        <v/>
      </c>
      <c r="D3025" s="5" t="str">
        <f>LOWER(SUBSTITUTE(SUBSTITUTE(SUBSTITUTE(SUBSTITUTE(SUBSTITUTE(SUBSTITUTE(SUBSTITUTE(SUBSTITUTE(SUBSTITUTE(db[[#This Row],[NB PAJAK]]," ",""),"-",""),"(",""),")",""),".",""),",",""),"/",""),"""",""),"+",""))</f>
        <v/>
      </c>
      <c r="E302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cutterbsr88taco60lsnuntana</v>
      </c>
      <c r="F302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60lsn</v>
      </c>
      <c r="G3025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2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60lsnuntana</v>
      </c>
      <c r="I3025" s="2" t="s">
        <v>1566</v>
      </c>
      <c r="K3025" s="1"/>
      <c r="L3025" s="2" t="s">
        <v>1336</v>
      </c>
      <c r="M3025" s="34" t="str">
        <f>IF(db[[#This Row],[NB NOTA_C]]="","",COUNTIF([2]!B_MSK[concat],db[[#This Row],[NB NOTA_C]]))</f>
        <v/>
      </c>
      <c r="N3025" s="9" t="s">
        <v>1340</v>
      </c>
      <c r="O3025" s="5" t="s">
        <v>1385</v>
      </c>
      <c r="P3025" s="2" t="s">
        <v>2421</v>
      </c>
      <c r="R3025" s="2" t="str">
        <f>IF(db[[#This Row],[QTY/ CTN]]="","",SUBSTITUTE(SUBSTITUTE(SUBSTITUTE(db[[#This Row],[QTY/ CTN]]," ","_",2),"(",""),")","")&amp;"_")</f>
        <v>60 LSN_</v>
      </c>
      <c r="S3025" s="2">
        <f>IF(db[[#This Row],[H_QTY/ CTN]]="","",SEARCH("_",db[[#This Row],[H_QTY/ CTN]]))</f>
        <v>7</v>
      </c>
      <c r="T3025" s="2">
        <f>IF(db[[#This Row],[H_QTY/ CTN]]="","",LEN(db[[#This Row],[H_QTY/ CTN]]))</f>
        <v>7</v>
      </c>
      <c r="U3025" s="41" t="str">
        <f>IF(db[[#This Row],[H_QTY/ CTN]]="","",LEFT(db[[#This Row],[H_QTY/ CTN]],db[[#This Row],[H_1]]-1))</f>
        <v>60 LSN</v>
      </c>
      <c r="V3025" s="40" t="str">
        <f>IF(NOT(db[[#This Row],[H_1]]=db[[#This Row],[H_2]]),MID(db[[#This Row],[H_QTY/ CTN]],db[[#This Row],[H_1]]+1,db[[#This Row],[H_2]]-db[[#This Row],[H_1]]-1),"")</f>
        <v/>
      </c>
      <c r="W3025" s="40" t="str">
        <f>IF(db[[#This Row],[QTY/ CTN B]]="","",LEFT(db[[#This Row],[QTY/ CTN B]],SEARCH(" ",db[[#This Row],[QTY/ CTN B]],1)-1))</f>
        <v>60</v>
      </c>
      <c r="X3025" s="40" t="str">
        <f>IF(db[[#This Row],[QTY/ CTN B]]="","",RIGHT(db[[#This Row],[QTY/ CTN B]],LEN(db[[#This Row],[QTY/ CTN B]])-SEARCH(" ",db[[#This Row],[QTY/ CTN B]],1)))</f>
        <v>LSN</v>
      </c>
      <c r="Y3025" s="40">
        <f>IF(db[[#This Row],[QTY/ CTN TG]]="",IF(db[[#This Row],[STN TG]]="","",12),LEFT(db[[#This Row],[QTY/ CTN TG]],SEARCH(" ",db[[#This Row],[QTY/ CTN TG]],1)-1))</f>
        <v>12</v>
      </c>
      <c r="Z302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25" s="40" t="str">
        <f>IF(db[[#This Row],[STN K]]="","",IF(db[[#This Row],[STN TG]]="LSN",12,""))</f>
        <v/>
      </c>
      <c r="AB3025" s="40" t="str">
        <f>IF(db[[#This Row],[STN TG]]="LSN","PCS","")</f>
        <v/>
      </c>
      <c r="AC3025" s="40">
        <f>db[[#This Row],[QTY B]]*IF(db[[#This Row],[QTY TG]]="",1,db[[#This Row],[QTY TG]])*IF(db[[#This Row],[QTY K]]="",1,db[[#This Row],[QTY K]])</f>
        <v>720</v>
      </c>
      <c r="AD3025" s="40" t="str">
        <f>IF(db[[#This Row],[STN K]]="",IF(db[[#This Row],[STN TG]]="",db[[#This Row],[STN B]],db[[#This Row],[STN TG]]),db[[#This Row],[STN K]])</f>
        <v>PCS</v>
      </c>
      <c r="AE3025" s="40"/>
    </row>
    <row r="3026" spans="1:31" x14ac:dyDescent="0.25">
      <c r="A3026" s="40">
        <f t="shared" si="46"/>
        <v>3025</v>
      </c>
      <c r="B3026" s="5" t="str">
        <f>LOWER(SUBSTITUTE(SUBSTITUTE(SUBSTITUTE(SUBSTITUTE(SUBSTITUTE(SUBSTITUTE(SUBSTITUTE(SUBSTITUTE(db[[#This Row],[NB BM]]," ",),".",""),"-",""),"(",""),")",""),"/",""),"""",""),"+",""))</f>
        <v>cuttergoldengc888besar</v>
      </c>
      <c r="C3026" s="5" t="str">
        <f>LOWER(SUBSTITUTE(SUBSTITUTE(SUBSTITUTE(SUBSTITUTE(SUBSTITUTE(SUBSTITUTE(SUBSTITUTE(SUBSTITUTE(SUBSTITUTE(db[[#This Row],[NB NOTA]]," ",),".",""),"-",""),"(",""),")",""),",",""),"/",""),"""",""),"+",""))</f>
        <v/>
      </c>
      <c r="D3026" s="5" t="str">
        <f>LOWER(SUBSTITUTE(SUBSTITUTE(SUBSTITUTE(SUBSTITUTE(SUBSTITUTE(SUBSTITUTE(SUBSTITUTE(SUBSTITUTE(SUBSTITUTE(db[[#This Row],[NB PAJAK]]," ",""),"-",""),"(",""),")",""),".",""),",",""),"/",""),"""",""),"+",""))</f>
        <v/>
      </c>
      <c r="E302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cuttergoldengc888besar60lsnuntana</v>
      </c>
      <c r="F302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60lsn</v>
      </c>
      <c r="G3026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2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60lsnuntana</v>
      </c>
      <c r="I3026" s="2" t="s">
        <v>1568</v>
      </c>
      <c r="K3026" s="14"/>
      <c r="L3026" s="2" t="s">
        <v>1336</v>
      </c>
      <c r="M3026" s="34" t="str">
        <f>IF(db[[#This Row],[NB NOTA_C]]="","",COUNTIF([2]!B_MSK[concat],db[[#This Row],[NB NOTA_C]]))</f>
        <v/>
      </c>
      <c r="N3026" s="9" t="s">
        <v>1350</v>
      </c>
      <c r="O3026" s="5" t="s">
        <v>1385</v>
      </c>
      <c r="P3026" s="2" t="s">
        <v>2421</v>
      </c>
      <c r="R3026" s="2" t="str">
        <f>IF(db[[#This Row],[QTY/ CTN]]="","",SUBSTITUTE(SUBSTITUTE(SUBSTITUTE(db[[#This Row],[QTY/ CTN]]," ","_",2),"(",""),")","")&amp;"_")</f>
        <v>60 LSN_</v>
      </c>
      <c r="S3026" s="2">
        <f>IF(db[[#This Row],[H_QTY/ CTN]]="","",SEARCH("_",db[[#This Row],[H_QTY/ CTN]]))</f>
        <v>7</v>
      </c>
      <c r="T3026" s="2">
        <f>IF(db[[#This Row],[H_QTY/ CTN]]="","",LEN(db[[#This Row],[H_QTY/ CTN]]))</f>
        <v>7</v>
      </c>
      <c r="U3026" s="41" t="str">
        <f>IF(db[[#This Row],[H_QTY/ CTN]]="","",LEFT(db[[#This Row],[H_QTY/ CTN]],db[[#This Row],[H_1]]-1))</f>
        <v>60 LSN</v>
      </c>
      <c r="V3026" s="40" t="str">
        <f>IF(NOT(db[[#This Row],[H_1]]=db[[#This Row],[H_2]]),MID(db[[#This Row],[H_QTY/ CTN]],db[[#This Row],[H_1]]+1,db[[#This Row],[H_2]]-db[[#This Row],[H_1]]-1),"")</f>
        <v/>
      </c>
      <c r="W3026" s="40" t="str">
        <f>IF(db[[#This Row],[QTY/ CTN B]]="","",LEFT(db[[#This Row],[QTY/ CTN B]],SEARCH(" ",db[[#This Row],[QTY/ CTN B]],1)-1))</f>
        <v>60</v>
      </c>
      <c r="X3026" s="40" t="str">
        <f>IF(db[[#This Row],[QTY/ CTN B]]="","",RIGHT(db[[#This Row],[QTY/ CTN B]],LEN(db[[#This Row],[QTY/ CTN B]])-SEARCH(" ",db[[#This Row],[QTY/ CTN B]],1)))</f>
        <v>LSN</v>
      </c>
      <c r="Y3026" s="40">
        <f>IF(db[[#This Row],[QTY/ CTN TG]]="",IF(db[[#This Row],[STN TG]]="","",12),LEFT(db[[#This Row],[QTY/ CTN TG]],SEARCH(" ",db[[#This Row],[QTY/ CTN TG]],1)-1))</f>
        <v>12</v>
      </c>
      <c r="Z302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26" s="40" t="str">
        <f>IF(db[[#This Row],[STN K]]="","",IF(db[[#This Row],[STN TG]]="LSN",12,""))</f>
        <v/>
      </c>
      <c r="AB3026" s="40" t="str">
        <f>IF(db[[#This Row],[STN TG]]="LSN","PCS","")</f>
        <v/>
      </c>
      <c r="AC3026" s="40">
        <f>db[[#This Row],[QTY B]]*IF(db[[#This Row],[QTY TG]]="",1,db[[#This Row],[QTY TG]])*IF(db[[#This Row],[QTY K]]="",1,db[[#This Row],[QTY K]])</f>
        <v>720</v>
      </c>
      <c r="AD3026" s="40" t="str">
        <f>IF(db[[#This Row],[STN K]]="",IF(db[[#This Row],[STN TG]]="",db[[#This Row],[STN B]],db[[#This Row],[STN TG]]),db[[#This Row],[STN K]])</f>
        <v>PCS</v>
      </c>
      <c r="AE3026" s="40"/>
    </row>
    <row r="3027" spans="1:31" x14ac:dyDescent="0.25">
      <c r="A3027" s="40">
        <f t="shared" si="46"/>
        <v>3026</v>
      </c>
      <c r="B3027" s="2" t="str">
        <f>LOWER(SUBSTITUTE(SUBSTITUTE(SUBSTITUTE(SUBSTITUTE(SUBSTITUTE(SUBSTITUTE(SUBSTITUTE(SUBSTITUTE(db[[#This Row],[NB BM]]," ",),".",""),"-",""),"(",""),")",""),"/",""),"""",""),"+",""))</f>
        <v>desksetkenkok238</v>
      </c>
      <c r="C3027" s="2" t="str">
        <f>LOWER(SUBSTITUTE(SUBSTITUTE(SUBSTITUTE(SUBSTITUTE(SUBSTITUTE(SUBSTITUTE(SUBSTITUTE(SUBSTITUTE(SUBSTITUTE(db[[#This Row],[NB NOTA]]," ",),".",""),"-",""),"(",""),")",""),",",""),"/",""),"""",""),"+",""))</f>
        <v/>
      </c>
      <c r="D3027" s="2" t="str">
        <f>LOWER(SUBSTITUTE(SUBSTITUTE(SUBSTITUTE(SUBSTITUTE(SUBSTITUTE(SUBSTITUTE(SUBSTITUTE(SUBSTITUTE(SUBSTITUTE(db[[#This Row],[NB PAJAK]]," ",""),"-",""),"(",""),")",""),".",""),",",""),"/",""),"""",""),"+",""))</f>
        <v/>
      </c>
      <c r="E302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desksetkenkok23824pcsartomoro</v>
      </c>
      <c r="F302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24pcs</v>
      </c>
      <c r="G3027" s="2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2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24pcsartomoro</v>
      </c>
      <c r="I3027" s="2" t="s">
        <v>700</v>
      </c>
      <c r="K3027" s="14"/>
      <c r="L3027" s="2" t="s">
        <v>1335</v>
      </c>
      <c r="M3027" s="34" t="str">
        <f>IF(db[[#This Row],[NB NOTA_C]]="","",COUNTIF([2]!B_MSK[concat],db[[#This Row],[NB NOTA_C]]))</f>
        <v/>
      </c>
      <c r="N3027" s="14" t="s">
        <v>1348</v>
      </c>
      <c r="O3027" s="2" t="s">
        <v>1409</v>
      </c>
      <c r="P3027" s="2" t="s">
        <v>2422</v>
      </c>
      <c r="R3027" s="2" t="str">
        <f>IF(db[[#This Row],[QTY/ CTN]]="","",SUBSTITUTE(SUBSTITUTE(SUBSTITUTE(db[[#This Row],[QTY/ CTN]]," ","_",2),"(",""),")","")&amp;"_")</f>
        <v>24 PCS_</v>
      </c>
      <c r="S3027" s="2">
        <f>IF(db[[#This Row],[H_QTY/ CTN]]="","",SEARCH("_",db[[#This Row],[H_QTY/ CTN]]))</f>
        <v>7</v>
      </c>
      <c r="T3027" s="2">
        <f>IF(db[[#This Row],[H_QTY/ CTN]]="","",LEN(db[[#This Row],[H_QTY/ CTN]]))</f>
        <v>7</v>
      </c>
      <c r="U3027" s="41" t="str">
        <f>IF(db[[#This Row],[H_QTY/ CTN]]="","",LEFT(db[[#This Row],[H_QTY/ CTN]],db[[#This Row],[H_1]]-1))</f>
        <v>24 PCS</v>
      </c>
      <c r="V3027" s="40" t="str">
        <f>IF(NOT(db[[#This Row],[H_1]]=db[[#This Row],[H_2]]),MID(db[[#This Row],[H_QTY/ CTN]],db[[#This Row],[H_1]]+1,db[[#This Row],[H_2]]-db[[#This Row],[H_1]]-1),"")</f>
        <v/>
      </c>
      <c r="W3027" s="40" t="str">
        <f>IF(db[[#This Row],[QTY/ CTN B]]="","",LEFT(db[[#This Row],[QTY/ CTN B]],SEARCH(" ",db[[#This Row],[QTY/ CTN B]],1)-1))</f>
        <v>24</v>
      </c>
      <c r="X3027" s="40" t="str">
        <f>IF(db[[#This Row],[QTY/ CTN B]]="","",RIGHT(db[[#This Row],[QTY/ CTN B]],LEN(db[[#This Row],[QTY/ CTN B]])-SEARCH(" ",db[[#This Row],[QTY/ CTN B]],1)))</f>
        <v>PCS</v>
      </c>
      <c r="Y3027" s="40" t="str">
        <f>IF(db[[#This Row],[QTY/ CTN TG]]="",IF(db[[#This Row],[STN TG]]="","",12),LEFT(db[[#This Row],[QTY/ CTN TG]],SEARCH(" ",db[[#This Row],[QTY/ CTN TG]],1)-1))</f>
        <v/>
      </c>
      <c r="Z302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27" s="40" t="str">
        <f>IF(db[[#This Row],[STN K]]="","",IF(db[[#This Row],[STN TG]]="LSN",12,""))</f>
        <v/>
      </c>
      <c r="AB3027" s="40" t="str">
        <f>IF(db[[#This Row],[STN TG]]="LSN","PCS","")</f>
        <v/>
      </c>
      <c r="AC3027" s="40">
        <f>db[[#This Row],[QTY B]]*IF(db[[#This Row],[QTY TG]]="",1,db[[#This Row],[QTY TG]])*IF(db[[#This Row],[QTY K]]="",1,db[[#This Row],[QTY K]])</f>
        <v>24</v>
      </c>
      <c r="AD3027" s="40" t="str">
        <f>IF(db[[#This Row],[STN K]]="",IF(db[[#This Row],[STN TG]]="",db[[#This Row],[STN B]],db[[#This Row],[STN TG]]),db[[#This Row],[STN K]])</f>
        <v>PCS</v>
      </c>
      <c r="AE3027" s="40"/>
    </row>
    <row r="3028" spans="1:31" x14ac:dyDescent="0.25">
      <c r="A3028" s="40">
        <f t="shared" si="46"/>
        <v>3027</v>
      </c>
      <c r="B3028" s="5" t="str">
        <f>LOWER(SUBSTITUTE(SUBSTITUTE(SUBSTITUTE(SUBSTITUTE(SUBSTITUTE(SUBSTITUTE(SUBSTITUTE(SUBSTITUTE(db[[#This Row],[NB BM]]," ",),".",""),"-",""),"(",""),")",""),"/",""),"""",""),"+",""))</f>
        <v>dispenserplakband5048l</v>
      </c>
      <c r="C3028" s="5" t="str">
        <f>LOWER(SUBSTITUTE(SUBSTITUTE(SUBSTITUTE(SUBSTITUTE(SUBSTITUTE(SUBSTITUTE(SUBSTITUTE(SUBSTITUTE(SUBSTITUTE(db[[#This Row],[NB NOTA]]," ",),".",""),"-",""),"(",""),")",""),",",""),"/",""),"""",""),"+",""))</f>
        <v/>
      </c>
      <c r="D3028" s="5" t="str">
        <f>LOWER(SUBSTITUTE(SUBSTITUTE(SUBSTITUTE(SUBSTITUTE(SUBSTITUTE(SUBSTITUTE(SUBSTITUTE(SUBSTITUTE(SUBSTITUTE(db[[#This Row],[NB PAJAK]]," ",""),"-",""),"(",""),")",""),".",""),",",""),"/",""),"""",""),"+",""))</f>
        <v/>
      </c>
      <c r="E302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dispenserplakband5048l1pcsuntana</v>
      </c>
      <c r="F302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1pcs</v>
      </c>
      <c r="G3028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2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1pcsuntana</v>
      </c>
      <c r="I3028" s="2" t="s">
        <v>1572</v>
      </c>
      <c r="K3028" s="14"/>
      <c r="L3028" s="2" t="s">
        <v>1336</v>
      </c>
      <c r="M3028" s="34" t="str">
        <f>IF(db[[#This Row],[NB NOTA_C]]="","",COUNTIF([2]!B_MSK[concat],db[[#This Row],[NB NOTA_C]]))</f>
        <v/>
      </c>
      <c r="N3028" s="9" t="s">
        <v>1846</v>
      </c>
      <c r="O3028" s="5" t="s">
        <v>1874</v>
      </c>
      <c r="P3028" s="2" t="s">
        <v>2427</v>
      </c>
      <c r="R3028" s="2" t="str">
        <f>IF(db[[#This Row],[QTY/ CTN]]="","",SUBSTITUTE(SUBSTITUTE(SUBSTITUTE(db[[#This Row],[QTY/ CTN]]," ","_",2),"(",""),")","")&amp;"_")</f>
        <v>1 PCS_</v>
      </c>
      <c r="S3028" s="2">
        <f>IF(db[[#This Row],[H_QTY/ CTN]]="","",SEARCH("_",db[[#This Row],[H_QTY/ CTN]]))</f>
        <v>6</v>
      </c>
      <c r="T3028" s="2">
        <f>IF(db[[#This Row],[H_QTY/ CTN]]="","",LEN(db[[#This Row],[H_QTY/ CTN]]))</f>
        <v>6</v>
      </c>
      <c r="U3028" s="41" t="str">
        <f>IF(db[[#This Row],[H_QTY/ CTN]]="","",LEFT(db[[#This Row],[H_QTY/ CTN]],db[[#This Row],[H_1]]-1))</f>
        <v>1 PCS</v>
      </c>
      <c r="V3028" s="40" t="str">
        <f>IF(NOT(db[[#This Row],[H_1]]=db[[#This Row],[H_2]]),MID(db[[#This Row],[H_QTY/ CTN]],db[[#This Row],[H_1]]+1,db[[#This Row],[H_2]]-db[[#This Row],[H_1]]-1),"")</f>
        <v/>
      </c>
      <c r="W3028" s="40" t="str">
        <f>IF(db[[#This Row],[QTY/ CTN B]]="","",LEFT(db[[#This Row],[QTY/ CTN B]],SEARCH(" ",db[[#This Row],[QTY/ CTN B]],1)-1))</f>
        <v>1</v>
      </c>
      <c r="X3028" s="40" t="str">
        <f>IF(db[[#This Row],[QTY/ CTN B]]="","",RIGHT(db[[#This Row],[QTY/ CTN B]],LEN(db[[#This Row],[QTY/ CTN B]])-SEARCH(" ",db[[#This Row],[QTY/ CTN B]],1)))</f>
        <v>PCS</v>
      </c>
      <c r="Y3028" s="40" t="str">
        <f>IF(db[[#This Row],[QTY/ CTN TG]]="",IF(db[[#This Row],[STN TG]]="","",12),LEFT(db[[#This Row],[QTY/ CTN TG]],SEARCH(" ",db[[#This Row],[QTY/ CTN TG]],1)-1))</f>
        <v/>
      </c>
      <c r="Z302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28" s="40" t="str">
        <f>IF(db[[#This Row],[STN K]]="","",IF(db[[#This Row],[STN TG]]="LSN",12,""))</f>
        <v/>
      </c>
      <c r="AB3028" s="40" t="str">
        <f>IF(db[[#This Row],[STN TG]]="LSN","PCS","")</f>
        <v/>
      </c>
      <c r="AC3028" s="40">
        <f>db[[#This Row],[QTY B]]*IF(db[[#This Row],[QTY TG]]="",1,db[[#This Row],[QTY TG]])*IF(db[[#This Row],[QTY K]]="",1,db[[#This Row],[QTY K]])</f>
        <v>1</v>
      </c>
      <c r="AD3028" s="40" t="str">
        <f>IF(db[[#This Row],[STN K]]="",IF(db[[#This Row],[STN TG]]="",db[[#This Row],[STN B]],db[[#This Row],[STN TG]]),db[[#This Row],[STN K]])</f>
        <v>PCS</v>
      </c>
      <c r="AE3028" s="40"/>
    </row>
    <row r="3029" spans="1:31" x14ac:dyDescent="0.25">
      <c r="A3029" s="40">
        <f t="shared" si="46"/>
        <v>3028</v>
      </c>
      <c r="B3029" s="5" t="str">
        <f>LOWER(SUBSTITUTE(SUBSTITUTE(SUBSTITUTE(SUBSTITUTE(SUBSTITUTE(SUBSTITUTE(SUBSTITUTE(SUBSTITUTE(db[[#This Row],[NB BM]]," ",),".",""),"-",""),"(",""),")",""),"/",""),"""",""),"+",""))</f>
        <v>garisan30cmvc084office</v>
      </c>
      <c r="C3029" s="5" t="str">
        <f>LOWER(SUBSTITUTE(SUBSTITUTE(SUBSTITUTE(SUBSTITUTE(SUBSTITUTE(SUBSTITUTE(SUBSTITUTE(SUBSTITUTE(SUBSTITUTE(db[[#This Row],[NB NOTA]]," ",),".",""),"-",""),"(",""),")",""),",",""),"/",""),"""",""),"+",""))</f>
        <v/>
      </c>
      <c r="D3029" s="5" t="str">
        <f>LOWER(SUBSTITUTE(SUBSTITUTE(SUBSTITUTE(SUBSTITUTE(SUBSTITUTE(SUBSTITUTE(SUBSTITUTE(SUBSTITUTE(SUBSTITUTE(db[[#This Row],[NB PAJAK]]," ",""),"-",""),"(",""),")",""),".",""),",",""),"/",""),"""",""),"+",""))</f>
        <v/>
      </c>
      <c r="E302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garisan30cmvc084office960pcsuntana</v>
      </c>
      <c r="F302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960pcs</v>
      </c>
      <c r="G3029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2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960pcsuntana</v>
      </c>
      <c r="I3029" s="2" t="s">
        <v>1590</v>
      </c>
      <c r="K3029" s="1"/>
      <c r="L3029" s="2" t="s">
        <v>1336</v>
      </c>
      <c r="M3029" s="34" t="str">
        <f>IF(db[[#This Row],[NB NOTA_C]]="","",COUNTIF([2]!B_MSK[concat],db[[#This Row],[NB NOTA_C]]))</f>
        <v/>
      </c>
      <c r="N3029" s="9" t="s">
        <v>1361</v>
      </c>
      <c r="O3029" s="5" t="s">
        <v>1855</v>
      </c>
      <c r="P3029" s="2" t="s">
        <v>2424</v>
      </c>
      <c r="R3029" s="2" t="str">
        <f>IF(db[[#This Row],[QTY/ CTN]]="","",SUBSTITUTE(SUBSTITUTE(SUBSTITUTE(db[[#This Row],[QTY/ CTN]]," ","_",2),"(",""),")","")&amp;"_")</f>
        <v>960 PCS_</v>
      </c>
      <c r="S3029" s="2">
        <f>IF(db[[#This Row],[H_QTY/ CTN]]="","",SEARCH("_",db[[#This Row],[H_QTY/ CTN]]))</f>
        <v>8</v>
      </c>
      <c r="T3029" s="2">
        <f>IF(db[[#This Row],[H_QTY/ CTN]]="","",LEN(db[[#This Row],[H_QTY/ CTN]]))</f>
        <v>8</v>
      </c>
      <c r="U3029" s="41" t="str">
        <f>IF(db[[#This Row],[H_QTY/ CTN]]="","",LEFT(db[[#This Row],[H_QTY/ CTN]],db[[#This Row],[H_1]]-1))</f>
        <v>960 PCS</v>
      </c>
      <c r="V3029" s="40" t="str">
        <f>IF(NOT(db[[#This Row],[H_1]]=db[[#This Row],[H_2]]),MID(db[[#This Row],[H_QTY/ CTN]],db[[#This Row],[H_1]]+1,db[[#This Row],[H_2]]-db[[#This Row],[H_1]]-1),"")</f>
        <v/>
      </c>
      <c r="W3029" s="40" t="str">
        <f>IF(db[[#This Row],[QTY/ CTN B]]="","",LEFT(db[[#This Row],[QTY/ CTN B]],SEARCH(" ",db[[#This Row],[QTY/ CTN B]],1)-1))</f>
        <v>960</v>
      </c>
      <c r="X3029" s="40" t="str">
        <f>IF(db[[#This Row],[QTY/ CTN B]]="","",RIGHT(db[[#This Row],[QTY/ CTN B]],LEN(db[[#This Row],[QTY/ CTN B]])-SEARCH(" ",db[[#This Row],[QTY/ CTN B]],1)))</f>
        <v>PCS</v>
      </c>
      <c r="Y3029" s="40" t="str">
        <f>IF(db[[#This Row],[QTY/ CTN TG]]="",IF(db[[#This Row],[STN TG]]="","",12),LEFT(db[[#This Row],[QTY/ CTN TG]],SEARCH(" ",db[[#This Row],[QTY/ CTN TG]],1)-1))</f>
        <v/>
      </c>
      <c r="Z302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29" s="40" t="str">
        <f>IF(db[[#This Row],[STN K]]="","",IF(db[[#This Row],[STN TG]]="LSN",12,""))</f>
        <v/>
      </c>
      <c r="AB3029" s="40" t="str">
        <f>IF(db[[#This Row],[STN TG]]="LSN","PCS","")</f>
        <v/>
      </c>
      <c r="AC3029" s="40">
        <f>db[[#This Row],[QTY B]]*IF(db[[#This Row],[QTY TG]]="",1,db[[#This Row],[QTY TG]])*IF(db[[#This Row],[QTY K]]="",1,db[[#This Row],[QTY K]])</f>
        <v>960</v>
      </c>
      <c r="AD3029" s="40" t="str">
        <f>IF(db[[#This Row],[STN K]]="",IF(db[[#This Row],[STN TG]]="",db[[#This Row],[STN B]],db[[#This Row],[STN TG]]),db[[#This Row],[STN K]])</f>
        <v>PCS</v>
      </c>
      <c r="AE3029" s="40"/>
    </row>
    <row r="3030" spans="1:31" x14ac:dyDescent="0.25">
      <c r="A3030" s="40">
        <f t="shared" si="46"/>
        <v>3029</v>
      </c>
      <c r="B3030" s="5" t="str">
        <f>LOWER(SUBSTITUTE(SUBSTITUTE(SUBSTITUTE(SUBSTITUTE(SUBSTITUTE(SUBSTITUTE(SUBSTITUTE(SUBSTITUTE(db[[#This Row],[NB BM]]," ",),".",""),"-",""),"(",""),")",""),"/",""),"""",""),"+",""))</f>
        <v>gelpentz1000</v>
      </c>
      <c r="C3030" s="5" t="str">
        <f>LOWER(SUBSTITUTE(SUBSTITUTE(SUBSTITUTE(SUBSTITUTE(SUBSTITUTE(SUBSTITUTE(SUBSTITUTE(SUBSTITUTE(SUBSTITUTE(db[[#This Row],[NB NOTA]]," ",),".",""),"-",""),"(",""),")",""),",",""),"/",""),"""",""),"+",""))</f>
        <v/>
      </c>
      <c r="D3030" s="5" t="str">
        <f>LOWER(SUBSTITUTE(SUBSTITUTE(SUBSTITUTE(SUBSTITUTE(SUBSTITUTE(SUBSTITUTE(SUBSTITUTE(SUBSTITUTE(SUBSTITUTE(db[[#This Row],[NB PAJAK]]," ",""),"-",""),"(",""),")",""),".",""),",",""),"/",""),"""",""),"+",""))</f>
        <v/>
      </c>
      <c r="E303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gelpentz1000144lsnuntana</v>
      </c>
      <c r="F303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144lsn</v>
      </c>
      <c r="G3030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3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144lsnuntana</v>
      </c>
      <c r="I3030" s="2" t="s">
        <v>1610</v>
      </c>
      <c r="K3030" s="14"/>
      <c r="L3030" s="2" t="s">
        <v>1336</v>
      </c>
      <c r="M3030" s="34" t="str">
        <f>IF(db[[#This Row],[NB NOTA_C]]="","",COUNTIF([2]!B_MSK[concat],db[[#This Row],[NB NOTA_C]]))</f>
        <v/>
      </c>
      <c r="N3030" s="9" t="s">
        <v>1842</v>
      </c>
      <c r="O3030" s="5" t="s">
        <v>1391</v>
      </c>
      <c r="P3030" s="2" t="s">
        <v>2443</v>
      </c>
      <c r="R3030" s="2" t="str">
        <f>IF(db[[#This Row],[QTY/ CTN]]="","",SUBSTITUTE(SUBSTITUTE(SUBSTITUTE(db[[#This Row],[QTY/ CTN]]," ","_",2),"(",""),")","")&amp;"_")</f>
        <v>144 LSN_</v>
      </c>
      <c r="S3030" s="2">
        <f>IF(db[[#This Row],[H_QTY/ CTN]]="","",SEARCH("_",db[[#This Row],[H_QTY/ CTN]]))</f>
        <v>8</v>
      </c>
      <c r="T3030" s="2">
        <f>IF(db[[#This Row],[H_QTY/ CTN]]="","",LEN(db[[#This Row],[H_QTY/ CTN]]))</f>
        <v>8</v>
      </c>
      <c r="U3030" s="41" t="str">
        <f>IF(db[[#This Row],[H_QTY/ CTN]]="","",LEFT(db[[#This Row],[H_QTY/ CTN]],db[[#This Row],[H_1]]-1))</f>
        <v>144 LSN</v>
      </c>
      <c r="V3030" s="40" t="str">
        <f>IF(NOT(db[[#This Row],[H_1]]=db[[#This Row],[H_2]]),MID(db[[#This Row],[H_QTY/ CTN]],db[[#This Row],[H_1]]+1,db[[#This Row],[H_2]]-db[[#This Row],[H_1]]-1),"")</f>
        <v/>
      </c>
      <c r="W3030" s="40" t="str">
        <f>IF(db[[#This Row],[QTY/ CTN B]]="","",LEFT(db[[#This Row],[QTY/ CTN B]],SEARCH(" ",db[[#This Row],[QTY/ CTN B]],1)-1))</f>
        <v>144</v>
      </c>
      <c r="X3030" s="40" t="str">
        <f>IF(db[[#This Row],[QTY/ CTN B]]="","",RIGHT(db[[#This Row],[QTY/ CTN B]],LEN(db[[#This Row],[QTY/ CTN B]])-SEARCH(" ",db[[#This Row],[QTY/ CTN B]],1)))</f>
        <v>LSN</v>
      </c>
      <c r="Y3030" s="40">
        <f>IF(db[[#This Row],[QTY/ CTN TG]]="",IF(db[[#This Row],[STN TG]]="","",12),LEFT(db[[#This Row],[QTY/ CTN TG]],SEARCH(" ",db[[#This Row],[QTY/ CTN TG]],1)-1))</f>
        <v>12</v>
      </c>
      <c r="Z303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30" s="40" t="str">
        <f>IF(db[[#This Row],[STN K]]="","",IF(db[[#This Row],[STN TG]]="LSN",12,""))</f>
        <v/>
      </c>
      <c r="AB3030" s="40" t="str">
        <f>IF(db[[#This Row],[STN TG]]="LSN","PCS","")</f>
        <v/>
      </c>
      <c r="AC3030" s="40">
        <f>db[[#This Row],[QTY B]]*IF(db[[#This Row],[QTY TG]]="",1,db[[#This Row],[QTY TG]])*IF(db[[#This Row],[QTY K]]="",1,db[[#This Row],[QTY K]])</f>
        <v>1728</v>
      </c>
      <c r="AD3030" s="40" t="str">
        <f>IF(db[[#This Row],[STN K]]="",IF(db[[#This Row],[STN TG]]="",db[[#This Row],[STN B]],db[[#This Row],[STN TG]]),db[[#This Row],[STN K]])</f>
        <v>PCS</v>
      </c>
      <c r="AE3030" s="40"/>
    </row>
    <row r="3031" spans="1:31" x14ac:dyDescent="0.25">
      <c r="A3031" s="40">
        <f t="shared" si="46"/>
        <v>3030</v>
      </c>
      <c r="B3031" s="5" t="str">
        <f>LOWER(SUBSTITUTE(SUBSTITUTE(SUBSTITUTE(SUBSTITUTE(SUBSTITUTE(SUBSTITUTE(SUBSTITUTE(SUBSTITUTE(db[[#This Row],[NB BM]]," ",),".",""),"-",""),"(",""),")",""),"/",""),"""",""),"+",""))</f>
        <v>geltizofancytg30910d</v>
      </c>
      <c r="C3031" s="5" t="str">
        <f>LOWER(SUBSTITUTE(SUBSTITUTE(SUBSTITUTE(SUBSTITUTE(SUBSTITUTE(SUBSTITUTE(SUBSTITUTE(SUBSTITUTE(SUBSTITUTE(db[[#This Row],[NB NOTA]]," ",),".",""),"-",""),"(",""),")",""),",",""),"/",""),"""",""),"+",""))</f>
        <v/>
      </c>
      <c r="D3031" s="5" t="str">
        <f>LOWER(SUBSTITUTE(SUBSTITUTE(SUBSTITUTE(SUBSTITUTE(SUBSTITUTE(SUBSTITUTE(SUBSTITUTE(SUBSTITUTE(SUBSTITUTE(db[[#This Row],[NB PAJAK]]," ",""),"-",""),"(",""),")",""),".",""),",",""),"/",""),"""",""),"+",""))</f>
        <v/>
      </c>
      <c r="E303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geltizofancytg30910d144lsnartomoro</v>
      </c>
      <c r="F303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144lsn</v>
      </c>
      <c r="G3031" s="5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3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144lsnartomoro</v>
      </c>
      <c r="I3031" s="2" t="s">
        <v>1614</v>
      </c>
      <c r="K3031" s="1"/>
      <c r="L3031" s="2" t="s">
        <v>1335</v>
      </c>
      <c r="M3031" s="34" t="str">
        <f>IF(db[[#This Row],[NB NOTA_C]]="","",COUNTIF([2]!B_MSK[concat],db[[#This Row],[NB NOTA_C]]))</f>
        <v/>
      </c>
      <c r="N3031" s="9">
        <v>99</v>
      </c>
      <c r="O3031" s="5" t="s">
        <v>1391</v>
      </c>
      <c r="P3031" s="2" t="s">
        <v>2443</v>
      </c>
      <c r="R3031" s="2" t="str">
        <f>IF(db[[#This Row],[QTY/ CTN]]="","",SUBSTITUTE(SUBSTITUTE(SUBSTITUTE(db[[#This Row],[QTY/ CTN]]," ","_",2),"(",""),")","")&amp;"_")</f>
        <v>144 LSN_</v>
      </c>
      <c r="S3031" s="2">
        <f>IF(db[[#This Row],[H_QTY/ CTN]]="","",SEARCH("_",db[[#This Row],[H_QTY/ CTN]]))</f>
        <v>8</v>
      </c>
      <c r="T3031" s="2">
        <f>IF(db[[#This Row],[H_QTY/ CTN]]="","",LEN(db[[#This Row],[H_QTY/ CTN]]))</f>
        <v>8</v>
      </c>
      <c r="U3031" s="41" t="str">
        <f>IF(db[[#This Row],[H_QTY/ CTN]]="","",LEFT(db[[#This Row],[H_QTY/ CTN]],db[[#This Row],[H_1]]-1))</f>
        <v>144 LSN</v>
      </c>
      <c r="V3031" s="40" t="str">
        <f>IF(NOT(db[[#This Row],[H_1]]=db[[#This Row],[H_2]]),MID(db[[#This Row],[H_QTY/ CTN]],db[[#This Row],[H_1]]+1,db[[#This Row],[H_2]]-db[[#This Row],[H_1]]-1),"")</f>
        <v/>
      </c>
      <c r="W3031" s="40" t="str">
        <f>IF(db[[#This Row],[QTY/ CTN B]]="","",LEFT(db[[#This Row],[QTY/ CTN B]],SEARCH(" ",db[[#This Row],[QTY/ CTN B]],1)-1))</f>
        <v>144</v>
      </c>
      <c r="X3031" s="40" t="str">
        <f>IF(db[[#This Row],[QTY/ CTN B]]="","",RIGHT(db[[#This Row],[QTY/ CTN B]],LEN(db[[#This Row],[QTY/ CTN B]])-SEARCH(" ",db[[#This Row],[QTY/ CTN B]],1)))</f>
        <v>LSN</v>
      </c>
      <c r="Y3031" s="40">
        <f>IF(db[[#This Row],[QTY/ CTN TG]]="",IF(db[[#This Row],[STN TG]]="","",12),LEFT(db[[#This Row],[QTY/ CTN TG]],SEARCH(" ",db[[#This Row],[QTY/ CTN TG]],1)-1))</f>
        <v>12</v>
      </c>
      <c r="Z303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31" s="40" t="str">
        <f>IF(db[[#This Row],[STN K]]="","",IF(db[[#This Row],[STN TG]]="LSN",12,""))</f>
        <v/>
      </c>
      <c r="AB3031" s="40" t="str">
        <f>IF(db[[#This Row],[STN TG]]="LSN","PCS","")</f>
        <v/>
      </c>
      <c r="AC3031" s="40">
        <f>db[[#This Row],[QTY B]]*IF(db[[#This Row],[QTY TG]]="",1,db[[#This Row],[QTY TG]])*IF(db[[#This Row],[QTY K]]="",1,db[[#This Row],[QTY K]])</f>
        <v>1728</v>
      </c>
      <c r="AD3031" s="40" t="str">
        <f>IF(db[[#This Row],[STN K]]="",IF(db[[#This Row],[STN TG]]="",db[[#This Row],[STN B]],db[[#This Row],[STN TG]]),db[[#This Row],[STN K]])</f>
        <v>PCS</v>
      </c>
      <c r="AE3031" s="40"/>
    </row>
    <row r="3032" spans="1:31" x14ac:dyDescent="0.25">
      <c r="A3032" s="40">
        <f t="shared" si="46"/>
        <v>3031</v>
      </c>
      <c r="B3032" s="5" t="str">
        <f>LOWER(SUBSTITUTE(SUBSTITUTE(SUBSTITUTE(SUBSTITUTE(SUBSTITUTE(SUBSTITUTE(SUBSTITUTE(SUBSTITUTE(db[[#This Row],[NB BM]]," ",),".",""),"-",""),"(",""),")",""),"/",""),"""",""),"+",""))</f>
        <v>idcardjbs105biru</v>
      </c>
      <c r="C3032" s="5" t="str">
        <f>LOWER(SUBSTITUTE(SUBSTITUTE(SUBSTITUTE(SUBSTITUTE(SUBSTITUTE(SUBSTITUTE(SUBSTITUTE(SUBSTITUTE(SUBSTITUTE(db[[#This Row],[NB NOTA]]," ",),".",""),"-",""),"(",""),")",""),",",""),"/",""),"""",""),"+",""))</f>
        <v/>
      </c>
      <c r="D3032" s="5" t="str">
        <f>LOWER(SUBSTITUTE(SUBSTITUTE(SUBSTITUTE(SUBSTITUTE(SUBSTITUTE(SUBSTITUTE(SUBSTITUTE(SUBSTITUTE(SUBSTITUTE(db[[#This Row],[NB PAJAK]]," ",""),"-",""),"(",""),")",""),".",""),",",""),"/",""),"""",""),"+",""))</f>
        <v/>
      </c>
      <c r="E303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idcardjbs105biru3000pcsuntana</v>
      </c>
      <c r="F303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3000pcs</v>
      </c>
      <c r="G3032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3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3000pcsuntana</v>
      </c>
      <c r="I3032" s="2" t="s">
        <v>1616</v>
      </c>
      <c r="K3032" s="14"/>
      <c r="L3032" s="2" t="s">
        <v>1336</v>
      </c>
      <c r="M3032" s="34" t="str">
        <f>IF(db[[#This Row],[NB NOTA_C]]="","",COUNTIF([2]!B_MSK[concat],db[[#This Row],[NB NOTA_C]]))</f>
        <v/>
      </c>
      <c r="N3032" s="9" t="s">
        <v>1343</v>
      </c>
      <c r="O3032" s="5" t="s">
        <v>1455</v>
      </c>
      <c r="P3032" s="2" t="s">
        <v>2432</v>
      </c>
      <c r="R3032" s="2" t="str">
        <f>IF(db[[#This Row],[QTY/ CTN]]="","",SUBSTITUTE(SUBSTITUTE(SUBSTITUTE(db[[#This Row],[QTY/ CTN]]," ","_",2),"(",""),")","")&amp;"_")</f>
        <v>3000 PCS_</v>
      </c>
      <c r="S3032" s="2">
        <f>IF(db[[#This Row],[H_QTY/ CTN]]="","",SEARCH("_",db[[#This Row],[H_QTY/ CTN]]))</f>
        <v>9</v>
      </c>
      <c r="T3032" s="2">
        <f>IF(db[[#This Row],[H_QTY/ CTN]]="","",LEN(db[[#This Row],[H_QTY/ CTN]]))</f>
        <v>9</v>
      </c>
      <c r="U3032" s="41" t="str">
        <f>IF(db[[#This Row],[H_QTY/ CTN]]="","",LEFT(db[[#This Row],[H_QTY/ CTN]],db[[#This Row],[H_1]]-1))</f>
        <v>3000 PCS</v>
      </c>
      <c r="V3032" s="40" t="str">
        <f>IF(NOT(db[[#This Row],[H_1]]=db[[#This Row],[H_2]]),MID(db[[#This Row],[H_QTY/ CTN]],db[[#This Row],[H_1]]+1,db[[#This Row],[H_2]]-db[[#This Row],[H_1]]-1),"")</f>
        <v/>
      </c>
      <c r="W3032" s="40" t="str">
        <f>IF(db[[#This Row],[QTY/ CTN B]]="","",LEFT(db[[#This Row],[QTY/ CTN B]],SEARCH(" ",db[[#This Row],[QTY/ CTN B]],1)-1))</f>
        <v>3000</v>
      </c>
      <c r="X3032" s="40" t="str">
        <f>IF(db[[#This Row],[QTY/ CTN B]]="","",RIGHT(db[[#This Row],[QTY/ CTN B]],LEN(db[[#This Row],[QTY/ CTN B]])-SEARCH(" ",db[[#This Row],[QTY/ CTN B]],1)))</f>
        <v>PCS</v>
      </c>
      <c r="Y3032" s="40" t="str">
        <f>IF(db[[#This Row],[QTY/ CTN TG]]="",IF(db[[#This Row],[STN TG]]="","",12),LEFT(db[[#This Row],[QTY/ CTN TG]],SEARCH(" ",db[[#This Row],[QTY/ CTN TG]],1)-1))</f>
        <v/>
      </c>
      <c r="Z303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32" s="40" t="str">
        <f>IF(db[[#This Row],[STN K]]="","",IF(db[[#This Row],[STN TG]]="LSN",12,""))</f>
        <v/>
      </c>
      <c r="AB3032" s="40" t="str">
        <f>IF(db[[#This Row],[STN TG]]="LSN","PCS","")</f>
        <v/>
      </c>
      <c r="AC3032" s="40">
        <f>db[[#This Row],[QTY B]]*IF(db[[#This Row],[QTY TG]]="",1,db[[#This Row],[QTY TG]])*IF(db[[#This Row],[QTY K]]="",1,db[[#This Row],[QTY K]])</f>
        <v>3000</v>
      </c>
      <c r="AD3032" s="40" t="str">
        <f>IF(db[[#This Row],[STN K]]="",IF(db[[#This Row],[STN TG]]="",db[[#This Row],[STN B]],db[[#This Row],[STN TG]]),db[[#This Row],[STN K]])</f>
        <v>PCS</v>
      </c>
      <c r="AE3032" s="40"/>
    </row>
    <row r="3033" spans="1:31" x14ac:dyDescent="0.25">
      <c r="A3033" s="40">
        <f t="shared" si="46"/>
        <v>3032</v>
      </c>
      <c r="B3033" s="2" t="str">
        <f>LOWER(SUBSTITUTE(SUBSTITUTE(SUBSTITUTE(SUBSTITUTE(SUBSTITUTE(SUBSTITUTE(SUBSTITUTE(SUBSTITUTE(db[[#This Row],[NB BM]]," ",),".",""),"-",""),"(",""),")",""),"/",""),"""",""),"+",""))</f>
        <v>isicutterjkl150</v>
      </c>
      <c r="C3033" s="2" t="str">
        <f>LOWER(SUBSTITUTE(SUBSTITUTE(SUBSTITUTE(SUBSTITUTE(SUBSTITUTE(SUBSTITUTE(SUBSTITUTE(SUBSTITUTE(SUBSTITUTE(db[[#This Row],[NB NOTA]]," ",),".",""),"-",""),"(",""),")",""),",",""),"/",""),"""",""),"+",""))</f>
        <v/>
      </c>
      <c r="D3033" s="2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E303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isicutterjkl15040lsnartomoro</v>
      </c>
      <c r="F303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40lsn</v>
      </c>
      <c r="G3033" s="2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3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40lsnartomoro</v>
      </c>
      <c r="I3033" s="2" t="s">
        <v>197</v>
      </c>
      <c r="K3033" s="1" t="s">
        <v>198</v>
      </c>
      <c r="L3033" s="2" t="s">
        <v>1335</v>
      </c>
      <c r="M3033" s="34" t="str">
        <f>IF(db[[#This Row],[NB NOTA_C]]="","",COUNTIF([2]!B_MSK[concat],db[[#This Row],[NB NOTA_C]]))</f>
        <v/>
      </c>
      <c r="N3033" s="14" t="s">
        <v>1346</v>
      </c>
      <c r="O3033" s="2" t="s">
        <v>1394</v>
      </c>
      <c r="P3033" s="2" t="s">
        <v>2426</v>
      </c>
      <c r="Q3033" s="2" t="s">
        <v>5419</v>
      </c>
      <c r="R3033" s="2" t="str">
        <f>IF(db[[#This Row],[QTY/ CTN]]="","",SUBSTITUTE(SUBSTITUTE(SUBSTITUTE(db[[#This Row],[QTY/ CTN]]," ","_",2),"(",""),")","")&amp;"_")</f>
        <v>40 LSN_</v>
      </c>
      <c r="S3033" s="2">
        <f>IF(db[[#This Row],[H_QTY/ CTN]]="","",SEARCH("_",db[[#This Row],[H_QTY/ CTN]]))</f>
        <v>7</v>
      </c>
      <c r="T3033" s="2">
        <f>IF(db[[#This Row],[H_QTY/ CTN]]="","",LEN(db[[#This Row],[H_QTY/ CTN]]))</f>
        <v>7</v>
      </c>
      <c r="U3033" s="41" t="str">
        <f>IF(db[[#This Row],[H_QTY/ CTN]]="","",LEFT(db[[#This Row],[H_QTY/ CTN]],db[[#This Row],[H_1]]-1))</f>
        <v>40 LSN</v>
      </c>
      <c r="V3033" s="40" t="str">
        <f>IF(NOT(db[[#This Row],[H_1]]=db[[#This Row],[H_2]]),MID(db[[#This Row],[H_QTY/ CTN]],db[[#This Row],[H_1]]+1,db[[#This Row],[H_2]]-db[[#This Row],[H_1]]-1),"")</f>
        <v/>
      </c>
      <c r="W3033" s="40" t="str">
        <f>IF(db[[#This Row],[QTY/ CTN B]]="","",LEFT(db[[#This Row],[QTY/ CTN B]],SEARCH(" ",db[[#This Row],[QTY/ CTN B]],1)-1))</f>
        <v>40</v>
      </c>
      <c r="X3033" s="40" t="str">
        <f>IF(db[[#This Row],[QTY/ CTN B]]="","",RIGHT(db[[#This Row],[QTY/ CTN B]],LEN(db[[#This Row],[QTY/ CTN B]])-SEARCH(" ",db[[#This Row],[QTY/ CTN B]],1)))</f>
        <v>LSN</v>
      </c>
      <c r="Y3033" s="40">
        <f>IF(db[[#This Row],[QTY/ CTN TG]]="",IF(db[[#This Row],[STN TG]]="","",12),LEFT(db[[#This Row],[QTY/ CTN TG]],SEARCH(" ",db[[#This Row],[QTY/ CTN TG]],1)-1))</f>
        <v>12</v>
      </c>
      <c r="Z303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33" s="40" t="str">
        <f>IF(db[[#This Row],[STN K]]="","",IF(db[[#This Row],[STN TG]]="LSN",12,""))</f>
        <v/>
      </c>
      <c r="AB3033" s="40" t="str">
        <f>IF(db[[#This Row],[STN TG]]="LSN","PCS","")</f>
        <v/>
      </c>
      <c r="AC3033" s="40">
        <f>db[[#This Row],[QTY B]]*IF(db[[#This Row],[QTY TG]]="",1,db[[#This Row],[QTY TG]])*IF(db[[#This Row],[QTY K]]="",1,db[[#This Row],[QTY K]])</f>
        <v>480</v>
      </c>
      <c r="AD3033" s="40" t="str">
        <f>IF(db[[#This Row],[STN K]]="",IF(db[[#This Row],[STN TG]]="",db[[#This Row],[STN B]],db[[#This Row],[STN TG]]),db[[#This Row],[STN K]])</f>
        <v>PCS</v>
      </c>
      <c r="AE3033" s="40"/>
    </row>
    <row r="3034" spans="1:31" x14ac:dyDescent="0.25">
      <c r="A3034" s="40">
        <f t="shared" ref="A3034:A3092" si="47">ROW()-1</f>
        <v>3033</v>
      </c>
      <c r="B3034" s="5" t="str">
        <f>LOWER(SUBSTITUTE(SUBSTITUTE(SUBSTITUTE(SUBSTITUTE(SUBSTITUTE(SUBSTITUTE(SUBSTITUTE(SUBSTITUTE(db[[#This Row],[NB BM]]," ",),".",""),"-",""),"(",""),")",""),"/",""),"""",""),"+",""))</f>
        <v>isigeltz501tianjiao</v>
      </c>
      <c r="C3034" s="5" t="str">
        <f>LOWER(SUBSTITUTE(SUBSTITUTE(SUBSTITUTE(SUBSTITUTE(SUBSTITUTE(SUBSTITUTE(SUBSTITUTE(SUBSTITUTE(SUBSTITUTE(db[[#This Row],[NB NOTA]]," ",),".",""),"-",""),"(",""),")",""),",",""),"/",""),"""",""),"+",""))</f>
        <v/>
      </c>
      <c r="D3034" s="5" t="str">
        <f>LOWER(SUBSTITUTE(SUBSTITUTE(SUBSTITUTE(SUBSTITUTE(SUBSTITUTE(SUBSTITUTE(SUBSTITUTE(SUBSTITUTE(SUBSTITUTE(db[[#This Row],[NB PAJAK]]," ",""),"-",""),"(",""),")",""),".",""),",",""),"/",""),"""",""),"+",""))</f>
        <v/>
      </c>
      <c r="E303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isigeltz501tianjiao144lsnuntana</v>
      </c>
      <c r="F303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144lsn</v>
      </c>
      <c r="G3034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3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144lsnuntana</v>
      </c>
      <c r="I3034" s="2" t="s">
        <v>1619</v>
      </c>
      <c r="K3034" s="14"/>
      <c r="L3034" s="2" t="s">
        <v>1336</v>
      </c>
      <c r="M3034" s="34" t="str">
        <f>IF(db[[#This Row],[NB NOTA_C]]="","",COUNTIF([2]!B_MSK[concat],db[[#This Row],[NB NOTA_C]]))</f>
        <v/>
      </c>
      <c r="N3034" s="9" t="s">
        <v>1349</v>
      </c>
      <c r="O3034" s="5" t="s">
        <v>1391</v>
      </c>
      <c r="P3034" s="2" t="s">
        <v>2426</v>
      </c>
      <c r="R3034" s="2" t="str">
        <f>IF(db[[#This Row],[QTY/ CTN]]="","",SUBSTITUTE(SUBSTITUTE(SUBSTITUTE(db[[#This Row],[QTY/ CTN]]," ","_",2),"(",""),")","")&amp;"_")</f>
        <v>144 LSN_</v>
      </c>
      <c r="S3034" s="2">
        <f>IF(db[[#This Row],[H_QTY/ CTN]]="","",SEARCH("_",db[[#This Row],[H_QTY/ CTN]]))</f>
        <v>8</v>
      </c>
      <c r="T3034" s="2">
        <f>IF(db[[#This Row],[H_QTY/ CTN]]="","",LEN(db[[#This Row],[H_QTY/ CTN]]))</f>
        <v>8</v>
      </c>
      <c r="U3034" s="41" t="str">
        <f>IF(db[[#This Row],[H_QTY/ CTN]]="","",LEFT(db[[#This Row],[H_QTY/ CTN]],db[[#This Row],[H_1]]-1))</f>
        <v>144 LSN</v>
      </c>
      <c r="V3034" s="40" t="str">
        <f>IF(NOT(db[[#This Row],[H_1]]=db[[#This Row],[H_2]]),MID(db[[#This Row],[H_QTY/ CTN]],db[[#This Row],[H_1]]+1,db[[#This Row],[H_2]]-db[[#This Row],[H_1]]-1),"")</f>
        <v/>
      </c>
      <c r="W3034" s="40" t="str">
        <f>IF(db[[#This Row],[QTY/ CTN B]]="","",LEFT(db[[#This Row],[QTY/ CTN B]],SEARCH(" ",db[[#This Row],[QTY/ CTN B]],1)-1))</f>
        <v>144</v>
      </c>
      <c r="X3034" s="40" t="str">
        <f>IF(db[[#This Row],[QTY/ CTN B]]="","",RIGHT(db[[#This Row],[QTY/ CTN B]],LEN(db[[#This Row],[QTY/ CTN B]])-SEARCH(" ",db[[#This Row],[QTY/ CTN B]],1)))</f>
        <v>LSN</v>
      </c>
      <c r="Y3034" s="40">
        <f>IF(db[[#This Row],[QTY/ CTN TG]]="",IF(db[[#This Row],[STN TG]]="","",12),LEFT(db[[#This Row],[QTY/ CTN TG]],SEARCH(" ",db[[#This Row],[QTY/ CTN TG]],1)-1))</f>
        <v>12</v>
      </c>
      <c r="Z303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34" s="40" t="str">
        <f>IF(db[[#This Row],[STN K]]="","",IF(db[[#This Row],[STN TG]]="LSN",12,""))</f>
        <v/>
      </c>
      <c r="AB3034" s="40" t="str">
        <f>IF(db[[#This Row],[STN TG]]="LSN","PCS","")</f>
        <v/>
      </c>
      <c r="AC3034" s="40">
        <f>db[[#This Row],[QTY B]]*IF(db[[#This Row],[QTY TG]]="",1,db[[#This Row],[QTY TG]])*IF(db[[#This Row],[QTY K]]="",1,db[[#This Row],[QTY K]])</f>
        <v>1728</v>
      </c>
      <c r="AD3034" s="40" t="str">
        <f>IF(db[[#This Row],[STN K]]="",IF(db[[#This Row],[STN TG]]="",db[[#This Row],[STN B]],db[[#This Row],[STN TG]]),db[[#This Row],[STN K]])</f>
        <v>PCS</v>
      </c>
      <c r="AE3034" s="40"/>
    </row>
    <row r="3035" spans="1:31" x14ac:dyDescent="0.25">
      <c r="A3035" s="40">
        <f t="shared" si="47"/>
        <v>3034</v>
      </c>
      <c r="B3035" s="5" t="str">
        <f>LOWER(SUBSTITUTE(SUBSTITUTE(SUBSTITUTE(SUBSTITUTE(SUBSTITUTE(SUBSTITUTE(SUBSTITUTE(SUBSTITUTE(db[[#This Row],[NB BM]]," ",),".",""),"-",""),"(",""),")",""),"/",""),"""",""),"+",""))</f>
        <v>jarumpentoljj40</v>
      </c>
      <c r="C3035" s="5" t="str">
        <f>LOWER(SUBSTITUTE(SUBSTITUTE(SUBSTITUTE(SUBSTITUTE(SUBSTITUTE(SUBSTITUTE(SUBSTITUTE(SUBSTITUTE(SUBSTITUTE(db[[#This Row],[NB NOTA]]," ",),".",""),"-",""),"(",""),")",""),",",""),"/",""),"""",""),"+",""))</f>
        <v/>
      </c>
      <c r="D3035" s="5" t="str">
        <f>LOWER(SUBSTITUTE(SUBSTITUTE(SUBSTITUTE(SUBSTITUTE(SUBSTITUTE(SUBSTITUTE(SUBSTITUTE(SUBSTITUTE(SUBSTITUTE(db[[#This Row],[NB PAJAK]]," ",""),"-",""),"(",""),")",""),".",""),",",""),"/",""),"""",""),"+",""))</f>
        <v/>
      </c>
      <c r="E303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jarumpentoljj40120lsnuntana</v>
      </c>
      <c r="F303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120lsn</v>
      </c>
      <c r="G3035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3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120lsnuntana</v>
      </c>
      <c r="I3035" s="2" t="s">
        <v>1623</v>
      </c>
      <c r="K3035" s="14"/>
      <c r="L3035" s="2" t="s">
        <v>1336</v>
      </c>
      <c r="M3035" s="34" t="str">
        <f>IF(db[[#This Row],[NB NOTA_C]]="","",COUNTIF([2]!B_MSK[concat],db[[#This Row],[NB NOTA_C]]))</f>
        <v/>
      </c>
      <c r="N3035" s="9" t="s">
        <v>1836</v>
      </c>
      <c r="O3035" s="5" t="s">
        <v>1433</v>
      </c>
      <c r="P3035" s="2" t="s">
        <v>2429</v>
      </c>
      <c r="R3035" s="2" t="str">
        <f>IF(db[[#This Row],[QTY/ CTN]]="","",SUBSTITUTE(SUBSTITUTE(SUBSTITUTE(db[[#This Row],[QTY/ CTN]]," ","_",2),"(",""),")","")&amp;"_")</f>
        <v>120 LSN_</v>
      </c>
      <c r="S3035" s="2">
        <f>IF(db[[#This Row],[H_QTY/ CTN]]="","",SEARCH("_",db[[#This Row],[H_QTY/ CTN]]))</f>
        <v>8</v>
      </c>
      <c r="T3035" s="2">
        <f>IF(db[[#This Row],[H_QTY/ CTN]]="","",LEN(db[[#This Row],[H_QTY/ CTN]]))</f>
        <v>8</v>
      </c>
      <c r="U3035" s="41" t="str">
        <f>IF(db[[#This Row],[H_QTY/ CTN]]="","",LEFT(db[[#This Row],[H_QTY/ CTN]],db[[#This Row],[H_1]]-1))</f>
        <v>120 LSN</v>
      </c>
      <c r="V3035" s="40" t="str">
        <f>IF(NOT(db[[#This Row],[H_1]]=db[[#This Row],[H_2]]),MID(db[[#This Row],[H_QTY/ CTN]],db[[#This Row],[H_1]]+1,db[[#This Row],[H_2]]-db[[#This Row],[H_1]]-1),"")</f>
        <v/>
      </c>
      <c r="W3035" s="40" t="str">
        <f>IF(db[[#This Row],[QTY/ CTN B]]="","",LEFT(db[[#This Row],[QTY/ CTN B]],SEARCH(" ",db[[#This Row],[QTY/ CTN B]],1)-1))</f>
        <v>120</v>
      </c>
      <c r="X3035" s="40" t="str">
        <f>IF(db[[#This Row],[QTY/ CTN B]]="","",RIGHT(db[[#This Row],[QTY/ CTN B]],LEN(db[[#This Row],[QTY/ CTN B]])-SEARCH(" ",db[[#This Row],[QTY/ CTN B]],1)))</f>
        <v>LSN</v>
      </c>
      <c r="Y3035" s="40">
        <f>IF(db[[#This Row],[QTY/ CTN TG]]="",IF(db[[#This Row],[STN TG]]="","",12),LEFT(db[[#This Row],[QTY/ CTN TG]],SEARCH(" ",db[[#This Row],[QTY/ CTN TG]],1)-1))</f>
        <v>12</v>
      </c>
      <c r="Z303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35" s="40" t="str">
        <f>IF(db[[#This Row],[STN K]]="","",IF(db[[#This Row],[STN TG]]="LSN",12,""))</f>
        <v/>
      </c>
      <c r="AB3035" s="40" t="str">
        <f>IF(db[[#This Row],[STN TG]]="LSN","PCS","")</f>
        <v/>
      </c>
      <c r="AC3035" s="40">
        <f>db[[#This Row],[QTY B]]*IF(db[[#This Row],[QTY TG]]="",1,db[[#This Row],[QTY TG]])*IF(db[[#This Row],[QTY K]]="",1,db[[#This Row],[QTY K]])</f>
        <v>1440</v>
      </c>
      <c r="AD3035" s="40" t="str">
        <f>IF(db[[#This Row],[STN K]]="",IF(db[[#This Row],[STN TG]]="",db[[#This Row],[STN B]],db[[#This Row],[STN TG]]),db[[#This Row],[STN K]])</f>
        <v>PCS</v>
      </c>
      <c r="AE3035" s="40"/>
    </row>
    <row r="3036" spans="1:31" x14ac:dyDescent="0.25">
      <c r="A3036" s="40">
        <f t="shared" si="47"/>
        <v>3035</v>
      </c>
      <c r="B3036" s="5" t="str">
        <f>LOWER(SUBSTITUTE(SUBSTITUTE(SUBSTITUTE(SUBSTITUTE(SUBSTITUTE(SUBSTITUTE(SUBSTITUTE(SUBSTITUTE(db[[#This Row],[NB BM]]," ",),".",""),"-",""),"(",""),")",""),"/",""),"""",""),"+",""))</f>
        <v>lilinangkashintoengno3</v>
      </c>
      <c r="C3036" s="5" t="str">
        <f>LOWER(SUBSTITUTE(SUBSTITUTE(SUBSTITUTE(SUBSTITUTE(SUBSTITUTE(SUBSTITUTE(SUBSTITUTE(SUBSTITUTE(SUBSTITUTE(db[[#This Row],[NB NOTA]]," ",),".",""),"-",""),"(",""),")",""),",",""),"/",""),"""",""),"+",""))</f>
        <v/>
      </c>
      <c r="D3036" s="5" t="str">
        <f>LOWER(SUBSTITUTE(SUBSTITUTE(SUBSTITUTE(SUBSTITUTE(SUBSTITUTE(SUBSTITUTE(SUBSTITUTE(SUBSTITUTE(SUBSTITUTE(db[[#This Row],[NB PAJAK]]," ",""),"-",""),"(",""),")",""),".",""),",",""),"/",""),"""",""),"+",""))</f>
        <v/>
      </c>
      <c r="E303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lilinangkashintoengno3100lsnuntana</v>
      </c>
      <c r="F303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100lsn</v>
      </c>
      <c r="G3036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3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100lsnuntana</v>
      </c>
      <c r="I3036" s="2" t="s">
        <v>925</v>
      </c>
      <c r="K3036" s="14"/>
      <c r="L3036" s="2" t="s">
        <v>1336</v>
      </c>
      <c r="M3036" s="34" t="str">
        <f>IF(db[[#This Row],[NB NOTA_C]]="","",COUNTIF([2]!B_MSK[concat],db[[#This Row],[NB NOTA_C]]))</f>
        <v/>
      </c>
      <c r="N3036" s="14" t="s">
        <v>1370</v>
      </c>
      <c r="O3036" s="2" t="s">
        <v>1490</v>
      </c>
      <c r="P3036" s="2" t="s">
        <v>2437</v>
      </c>
      <c r="R3036" s="2" t="str">
        <f>IF(db[[#This Row],[QTY/ CTN]]="","",SUBSTITUTE(SUBSTITUTE(SUBSTITUTE(db[[#This Row],[QTY/ CTN]]," ","_",2),"(",""),")","")&amp;"_")</f>
        <v>100 LSN_</v>
      </c>
      <c r="S3036" s="2">
        <f>IF(db[[#This Row],[H_QTY/ CTN]]="","",SEARCH("_",db[[#This Row],[H_QTY/ CTN]]))</f>
        <v>8</v>
      </c>
      <c r="T3036" s="2">
        <f>IF(db[[#This Row],[H_QTY/ CTN]]="","",LEN(db[[#This Row],[H_QTY/ CTN]]))</f>
        <v>8</v>
      </c>
      <c r="U3036" s="41" t="str">
        <f>IF(db[[#This Row],[H_QTY/ CTN]]="","",LEFT(db[[#This Row],[H_QTY/ CTN]],db[[#This Row],[H_1]]-1))</f>
        <v>100 LSN</v>
      </c>
      <c r="V3036" s="40" t="str">
        <f>IF(NOT(db[[#This Row],[H_1]]=db[[#This Row],[H_2]]),MID(db[[#This Row],[H_QTY/ CTN]],db[[#This Row],[H_1]]+1,db[[#This Row],[H_2]]-db[[#This Row],[H_1]]-1),"")</f>
        <v/>
      </c>
      <c r="W3036" s="40" t="str">
        <f>IF(db[[#This Row],[QTY/ CTN B]]="","",LEFT(db[[#This Row],[QTY/ CTN B]],SEARCH(" ",db[[#This Row],[QTY/ CTN B]],1)-1))</f>
        <v>100</v>
      </c>
      <c r="X3036" s="40" t="str">
        <f>IF(db[[#This Row],[QTY/ CTN B]]="","",RIGHT(db[[#This Row],[QTY/ CTN B]],LEN(db[[#This Row],[QTY/ CTN B]])-SEARCH(" ",db[[#This Row],[QTY/ CTN B]],1)))</f>
        <v>LSN</v>
      </c>
      <c r="Y3036" s="40">
        <f>IF(db[[#This Row],[QTY/ CTN TG]]="",IF(db[[#This Row],[STN TG]]="","",12),LEFT(db[[#This Row],[QTY/ CTN TG]],SEARCH(" ",db[[#This Row],[QTY/ CTN TG]],1)-1))</f>
        <v>12</v>
      </c>
      <c r="Z303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36" s="40" t="str">
        <f>IF(db[[#This Row],[STN K]]="","",IF(db[[#This Row],[STN TG]]="LSN",12,""))</f>
        <v/>
      </c>
      <c r="AB3036" s="40" t="str">
        <f>IF(db[[#This Row],[STN TG]]="LSN","PCS","")</f>
        <v/>
      </c>
      <c r="AC3036" s="40">
        <f>db[[#This Row],[QTY B]]*IF(db[[#This Row],[QTY TG]]="",1,db[[#This Row],[QTY TG]])*IF(db[[#This Row],[QTY K]]="",1,db[[#This Row],[QTY K]])</f>
        <v>1200</v>
      </c>
      <c r="AD3036" s="40" t="str">
        <f>IF(db[[#This Row],[STN K]]="",IF(db[[#This Row],[STN TG]]="",db[[#This Row],[STN B]],db[[#This Row],[STN TG]]),db[[#This Row],[STN K]])</f>
        <v>PCS</v>
      </c>
      <c r="AE3036" s="40"/>
    </row>
    <row r="3037" spans="1:31" x14ac:dyDescent="0.25">
      <c r="A3037" s="40">
        <f t="shared" si="47"/>
        <v>3036</v>
      </c>
      <c r="B3037" s="5" t="str">
        <f>LOWER(SUBSTITUTE(SUBSTITUTE(SUBSTITUTE(SUBSTITUTE(SUBSTITUTE(SUBSTITUTE(SUBSTITUTE(SUBSTITUTE(db[[#This Row],[NB BM]]," ",),".",""),"-",""),"(",""),")",""),"/",""),"""",""),"+",""))</f>
        <v>lilinangkashintoengno4</v>
      </c>
      <c r="C3037" s="5" t="str">
        <f>LOWER(SUBSTITUTE(SUBSTITUTE(SUBSTITUTE(SUBSTITUTE(SUBSTITUTE(SUBSTITUTE(SUBSTITUTE(SUBSTITUTE(SUBSTITUTE(db[[#This Row],[NB NOTA]]," ",),".",""),"-",""),"(",""),")",""),",",""),"/",""),"""",""),"+",""))</f>
        <v/>
      </c>
      <c r="D3037" s="5" t="str">
        <f>LOWER(SUBSTITUTE(SUBSTITUTE(SUBSTITUTE(SUBSTITUTE(SUBSTITUTE(SUBSTITUTE(SUBSTITUTE(SUBSTITUTE(SUBSTITUTE(db[[#This Row],[NB PAJAK]]," ",""),"-",""),"(",""),")",""),".",""),",",""),"/",""),"""",""),"+",""))</f>
        <v/>
      </c>
      <c r="E303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lilinangkashintoengno4100lsnuntana</v>
      </c>
      <c r="F303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100lsn</v>
      </c>
      <c r="G3037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3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100lsnuntana</v>
      </c>
      <c r="I3037" s="2" t="s">
        <v>926</v>
      </c>
      <c r="K3037" s="14"/>
      <c r="L3037" s="2" t="s">
        <v>1336</v>
      </c>
      <c r="M3037" s="34" t="str">
        <f>IF(db[[#This Row],[NB NOTA_C]]="","",COUNTIF([2]!B_MSK[concat],db[[#This Row],[NB NOTA_C]]))</f>
        <v/>
      </c>
      <c r="N3037" s="14" t="s">
        <v>1370</v>
      </c>
      <c r="O3037" s="2" t="s">
        <v>1490</v>
      </c>
      <c r="P3037" s="2" t="s">
        <v>2437</v>
      </c>
      <c r="R3037" s="2" t="str">
        <f>IF(db[[#This Row],[QTY/ CTN]]="","",SUBSTITUTE(SUBSTITUTE(SUBSTITUTE(db[[#This Row],[QTY/ CTN]]," ","_",2),"(",""),")","")&amp;"_")</f>
        <v>100 LSN_</v>
      </c>
      <c r="S3037" s="2">
        <f>IF(db[[#This Row],[H_QTY/ CTN]]="","",SEARCH("_",db[[#This Row],[H_QTY/ CTN]]))</f>
        <v>8</v>
      </c>
      <c r="T3037" s="2">
        <f>IF(db[[#This Row],[H_QTY/ CTN]]="","",LEN(db[[#This Row],[H_QTY/ CTN]]))</f>
        <v>8</v>
      </c>
      <c r="U3037" s="41" t="str">
        <f>IF(db[[#This Row],[H_QTY/ CTN]]="","",LEFT(db[[#This Row],[H_QTY/ CTN]],db[[#This Row],[H_1]]-1))</f>
        <v>100 LSN</v>
      </c>
      <c r="V3037" s="40" t="str">
        <f>IF(NOT(db[[#This Row],[H_1]]=db[[#This Row],[H_2]]),MID(db[[#This Row],[H_QTY/ CTN]],db[[#This Row],[H_1]]+1,db[[#This Row],[H_2]]-db[[#This Row],[H_1]]-1),"")</f>
        <v/>
      </c>
      <c r="W3037" s="40" t="str">
        <f>IF(db[[#This Row],[QTY/ CTN B]]="","",LEFT(db[[#This Row],[QTY/ CTN B]],SEARCH(" ",db[[#This Row],[QTY/ CTN B]],1)-1))</f>
        <v>100</v>
      </c>
      <c r="X3037" s="40" t="str">
        <f>IF(db[[#This Row],[QTY/ CTN B]]="","",RIGHT(db[[#This Row],[QTY/ CTN B]],LEN(db[[#This Row],[QTY/ CTN B]])-SEARCH(" ",db[[#This Row],[QTY/ CTN B]],1)))</f>
        <v>LSN</v>
      </c>
      <c r="Y3037" s="40">
        <f>IF(db[[#This Row],[QTY/ CTN TG]]="",IF(db[[#This Row],[STN TG]]="","",12),LEFT(db[[#This Row],[QTY/ CTN TG]],SEARCH(" ",db[[#This Row],[QTY/ CTN TG]],1)-1))</f>
        <v>12</v>
      </c>
      <c r="Z303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37" s="40" t="str">
        <f>IF(db[[#This Row],[STN K]]="","",IF(db[[#This Row],[STN TG]]="LSN",12,""))</f>
        <v/>
      </c>
      <c r="AB3037" s="40" t="str">
        <f>IF(db[[#This Row],[STN TG]]="LSN","PCS","")</f>
        <v/>
      </c>
      <c r="AC3037" s="40">
        <f>db[[#This Row],[QTY B]]*IF(db[[#This Row],[QTY TG]]="",1,db[[#This Row],[QTY TG]])*IF(db[[#This Row],[QTY K]]="",1,db[[#This Row],[QTY K]])</f>
        <v>1200</v>
      </c>
      <c r="AD3037" s="40" t="str">
        <f>IF(db[[#This Row],[STN K]]="",IF(db[[#This Row],[STN TG]]="",db[[#This Row],[STN B]],db[[#This Row],[STN TG]]),db[[#This Row],[STN K]])</f>
        <v>PCS</v>
      </c>
      <c r="AE3037" s="40"/>
    </row>
    <row r="3038" spans="1:31" x14ac:dyDescent="0.25">
      <c r="A3038" s="40">
        <f t="shared" si="47"/>
        <v>3037</v>
      </c>
      <c r="B3038" s="5" t="str">
        <f>LOWER(SUBSTITUTE(SUBSTITUTE(SUBSTITUTE(SUBSTITUTE(SUBSTITUTE(SUBSTITUTE(SUBSTITUTE(SUBSTITUTE(db[[#This Row],[NB BM]]," ",),".",""),"-",""),"(",""),")",""),"/",""),"""",""),"+",""))</f>
        <v>lilinangkashintoengno5</v>
      </c>
      <c r="C3038" s="5" t="str">
        <f>LOWER(SUBSTITUTE(SUBSTITUTE(SUBSTITUTE(SUBSTITUTE(SUBSTITUTE(SUBSTITUTE(SUBSTITUTE(SUBSTITUTE(SUBSTITUTE(db[[#This Row],[NB NOTA]]," ",),".",""),"-",""),"(",""),")",""),",",""),"/",""),"""",""),"+",""))</f>
        <v/>
      </c>
      <c r="D3038" s="5" t="str">
        <f>LOWER(SUBSTITUTE(SUBSTITUTE(SUBSTITUTE(SUBSTITUTE(SUBSTITUTE(SUBSTITUTE(SUBSTITUTE(SUBSTITUTE(SUBSTITUTE(db[[#This Row],[NB PAJAK]]," ",""),"-",""),"(",""),")",""),".",""),",",""),"/",""),"""",""),"+",""))</f>
        <v/>
      </c>
      <c r="E303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lilinangkashintoengno5100lsnuntana</v>
      </c>
      <c r="F303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100lsn</v>
      </c>
      <c r="G3038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3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100lsnuntana</v>
      </c>
      <c r="I3038" s="2" t="s">
        <v>1627</v>
      </c>
      <c r="K3038" s="14"/>
      <c r="L3038" s="2" t="s">
        <v>1336</v>
      </c>
      <c r="M3038" s="34" t="str">
        <f>IF(db[[#This Row],[NB NOTA_C]]="","",COUNTIF([2]!B_MSK[concat],db[[#This Row],[NB NOTA_C]]))</f>
        <v/>
      </c>
      <c r="N3038" s="9" t="s">
        <v>1370</v>
      </c>
      <c r="O3038" s="5" t="s">
        <v>1490</v>
      </c>
      <c r="P3038" s="2" t="s">
        <v>2437</v>
      </c>
      <c r="R3038" s="2" t="str">
        <f>IF(db[[#This Row],[QTY/ CTN]]="","",SUBSTITUTE(SUBSTITUTE(SUBSTITUTE(db[[#This Row],[QTY/ CTN]]," ","_",2),"(",""),")","")&amp;"_")</f>
        <v>100 LSN_</v>
      </c>
      <c r="S3038" s="2">
        <f>IF(db[[#This Row],[H_QTY/ CTN]]="","",SEARCH("_",db[[#This Row],[H_QTY/ CTN]]))</f>
        <v>8</v>
      </c>
      <c r="T3038" s="2">
        <f>IF(db[[#This Row],[H_QTY/ CTN]]="","",LEN(db[[#This Row],[H_QTY/ CTN]]))</f>
        <v>8</v>
      </c>
      <c r="U3038" s="41" t="str">
        <f>IF(db[[#This Row],[H_QTY/ CTN]]="","",LEFT(db[[#This Row],[H_QTY/ CTN]],db[[#This Row],[H_1]]-1))</f>
        <v>100 LSN</v>
      </c>
      <c r="V3038" s="40" t="str">
        <f>IF(NOT(db[[#This Row],[H_1]]=db[[#This Row],[H_2]]),MID(db[[#This Row],[H_QTY/ CTN]],db[[#This Row],[H_1]]+1,db[[#This Row],[H_2]]-db[[#This Row],[H_1]]-1),"")</f>
        <v/>
      </c>
      <c r="W3038" s="40" t="str">
        <f>IF(db[[#This Row],[QTY/ CTN B]]="","",LEFT(db[[#This Row],[QTY/ CTN B]],SEARCH(" ",db[[#This Row],[QTY/ CTN B]],1)-1))</f>
        <v>100</v>
      </c>
      <c r="X3038" s="40" t="str">
        <f>IF(db[[#This Row],[QTY/ CTN B]]="","",RIGHT(db[[#This Row],[QTY/ CTN B]],LEN(db[[#This Row],[QTY/ CTN B]])-SEARCH(" ",db[[#This Row],[QTY/ CTN B]],1)))</f>
        <v>LSN</v>
      </c>
      <c r="Y3038" s="40">
        <f>IF(db[[#This Row],[QTY/ CTN TG]]="",IF(db[[#This Row],[STN TG]]="","",12),LEFT(db[[#This Row],[QTY/ CTN TG]],SEARCH(" ",db[[#This Row],[QTY/ CTN TG]],1)-1))</f>
        <v>12</v>
      </c>
      <c r="Z303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38" s="40" t="str">
        <f>IF(db[[#This Row],[STN K]]="","",IF(db[[#This Row],[STN TG]]="LSN",12,""))</f>
        <v/>
      </c>
      <c r="AB3038" s="40" t="str">
        <f>IF(db[[#This Row],[STN TG]]="LSN","PCS","")</f>
        <v/>
      </c>
      <c r="AC3038" s="40">
        <f>db[[#This Row],[QTY B]]*IF(db[[#This Row],[QTY TG]]="",1,db[[#This Row],[QTY TG]])*IF(db[[#This Row],[QTY K]]="",1,db[[#This Row],[QTY K]])</f>
        <v>1200</v>
      </c>
      <c r="AD3038" s="40" t="str">
        <f>IF(db[[#This Row],[STN K]]="",IF(db[[#This Row],[STN TG]]="",db[[#This Row],[STN B]],db[[#This Row],[STN TG]]),db[[#This Row],[STN K]])</f>
        <v>PCS</v>
      </c>
      <c r="AE3038" s="40"/>
    </row>
    <row r="3039" spans="1:31" x14ac:dyDescent="0.25">
      <c r="A3039" s="40">
        <f t="shared" si="47"/>
        <v>3038</v>
      </c>
      <c r="B3039" s="5" t="str">
        <f>LOWER(SUBSTITUTE(SUBSTITUTE(SUBSTITUTE(SUBSTITUTE(SUBSTITUTE(SUBSTITUTE(SUBSTITUTE(SUBSTITUTE(db[[#This Row],[NB BM]]," ",),".",""),"-",""),"(",""),")",""),"/",""),"""",""),"+",""))</f>
        <v>lilinangkashintoengno6</v>
      </c>
      <c r="C3039" s="5" t="str">
        <f>LOWER(SUBSTITUTE(SUBSTITUTE(SUBSTITUTE(SUBSTITUTE(SUBSTITUTE(SUBSTITUTE(SUBSTITUTE(SUBSTITUTE(SUBSTITUTE(db[[#This Row],[NB NOTA]]," ",),".",""),"-",""),"(",""),")",""),",",""),"/",""),"""",""),"+",""))</f>
        <v/>
      </c>
      <c r="D3039" s="5" t="str">
        <f>LOWER(SUBSTITUTE(SUBSTITUTE(SUBSTITUTE(SUBSTITUTE(SUBSTITUTE(SUBSTITUTE(SUBSTITUTE(SUBSTITUTE(SUBSTITUTE(db[[#This Row],[NB PAJAK]]," ",""),"-",""),"(",""),")",""),".",""),",",""),"/",""),"""",""),"+",""))</f>
        <v/>
      </c>
      <c r="E303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lilinangkashintoengno6100lsnuntana</v>
      </c>
      <c r="F303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100lsn</v>
      </c>
      <c r="G3039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3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100lsnuntana</v>
      </c>
      <c r="I3039" s="2" t="s">
        <v>1628</v>
      </c>
      <c r="K3039" s="14"/>
      <c r="L3039" s="2" t="s">
        <v>1336</v>
      </c>
      <c r="M3039" s="34" t="str">
        <f>IF(db[[#This Row],[NB NOTA_C]]="","",COUNTIF([2]!B_MSK[concat],db[[#This Row],[NB NOTA_C]]))</f>
        <v/>
      </c>
      <c r="N3039" s="9" t="s">
        <v>1370</v>
      </c>
      <c r="O3039" s="5" t="s">
        <v>1490</v>
      </c>
      <c r="P3039" s="2" t="s">
        <v>2437</v>
      </c>
      <c r="R3039" s="2" t="str">
        <f>IF(db[[#This Row],[QTY/ CTN]]="","",SUBSTITUTE(SUBSTITUTE(SUBSTITUTE(db[[#This Row],[QTY/ CTN]]," ","_",2),"(",""),")","")&amp;"_")</f>
        <v>100 LSN_</v>
      </c>
      <c r="S3039" s="2">
        <f>IF(db[[#This Row],[H_QTY/ CTN]]="","",SEARCH("_",db[[#This Row],[H_QTY/ CTN]]))</f>
        <v>8</v>
      </c>
      <c r="T3039" s="2">
        <f>IF(db[[#This Row],[H_QTY/ CTN]]="","",LEN(db[[#This Row],[H_QTY/ CTN]]))</f>
        <v>8</v>
      </c>
      <c r="U3039" s="41" t="str">
        <f>IF(db[[#This Row],[H_QTY/ CTN]]="","",LEFT(db[[#This Row],[H_QTY/ CTN]],db[[#This Row],[H_1]]-1))</f>
        <v>100 LSN</v>
      </c>
      <c r="V3039" s="40" t="str">
        <f>IF(NOT(db[[#This Row],[H_1]]=db[[#This Row],[H_2]]),MID(db[[#This Row],[H_QTY/ CTN]],db[[#This Row],[H_1]]+1,db[[#This Row],[H_2]]-db[[#This Row],[H_1]]-1),"")</f>
        <v/>
      </c>
      <c r="W3039" s="40" t="str">
        <f>IF(db[[#This Row],[QTY/ CTN B]]="","",LEFT(db[[#This Row],[QTY/ CTN B]],SEARCH(" ",db[[#This Row],[QTY/ CTN B]],1)-1))</f>
        <v>100</v>
      </c>
      <c r="X3039" s="40" t="str">
        <f>IF(db[[#This Row],[QTY/ CTN B]]="","",RIGHT(db[[#This Row],[QTY/ CTN B]],LEN(db[[#This Row],[QTY/ CTN B]])-SEARCH(" ",db[[#This Row],[QTY/ CTN B]],1)))</f>
        <v>LSN</v>
      </c>
      <c r="Y3039" s="40">
        <f>IF(db[[#This Row],[QTY/ CTN TG]]="",IF(db[[#This Row],[STN TG]]="","",12),LEFT(db[[#This Row],[QTY/ CTN TG]],SEARCH(" ",db[[#This Row],[QTY/ CTN TG]],1)-1))</f>
        <v>12</v>
      </c>
      <c r="Z303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39" s="40" t="str">
        <f>IF(db[[#This Row],[STN K]]="","",IF(db[[#This Row],[STN TG]]="LSN",12,""))</f>
        <v/>
      </c>
      <c r="AB3039" s="40" t="str">
        <f>IF(db[[#This Row],[STN TG]]="LSN","PCS","")</f>
        <v/>
      </c>
      <c r="AC3039" s="40">
        <f>db[[#This Row],[QTY B]]*IF(db[[#This Row],[QTY TG]]="",1,db[[#This Row],[QTY TG]])*IF(db[[#This Row],[QTY K]]="",1,db[[#This Row],[QTY K]])</f>
        <v>1200</v>
      </c>
      <c r="AD3039" s="40" t="str">
        <f>IF(db[[#This Row],[STN K]]="",IF(db[[#This Row],[STN TG]]="",db[[#This Row],[STN B]],db[[#This Row],[STN TG]]),db[[#This Row],[STN K]])</f>
        <v>PCS</v>
      </c>
      <c r="AE3039" s="40"/>
    </row>
    <row r="3040" spans="1:31" x14ac:dyDescent="0.25">
      <c r="A3040" s="40">
        <f t="shared" si="47"/>
        <v>3039</v>
      </c>
      <c r="B3040" s="5" t="str">
        <f>LOWER(SUBSTITUTE(SUBSTITUTE(SUBSTITUTE(SUBSTITUTE(SUBSTITUTE(SUBSTITUTE(SUBSTITUTE(SUBSTITUTE(db[[#This Row],[NB BM]]," ",),".",""),"-",""),"(",""),")",""),"/",""),"""",""),"+",""))</f>
        <v>lilinangkashintoengno7</v>
      </c>
      <c r="C3040" s="5" t="str">
        <f>LOWER(SUBSTITUTE(SUBSTITUTE(SUBSTITUTE(SUBSTITUTE(SUBSTITUTE(SUBSTITUTE(SUBSTITUTE(SUBSTITUTE(SUBSTITUTE(db[[#This Row],[NB NOTA]]," ",),".",""),"-",""),"(",""),")",""),",",""),"/",""),"""",""),"+",""))</f>
        <v/>
      </c>
      <c r="D3040" s="5" t="str">
        <f>LOWER(SUBSTITUTE(SUBSTITUTE(SUBSTITUTE(SUBSTITUTE(SUBSTITUTE(SUBSTITUTE(SUBSTITUTE(SUBSTITUTE(SUBSTITUTE(db[[#This Row],[NB PAJAK]]," ",""),"-",""),"(",""),")",""),".",""),",",""),"/",""),"""",""),"+",""))</f>
        <v/>
      </c>
      <c r="E304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lilinangkashintoengno7100lsnuntana</v>
      </c>
      <c r="F304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100lsn</v>
      </c>
      <c r="G3040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4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100lsnuntana</v>
      </c>
      <c r="I3040" s="2" t="s">
        <v>1629</v>
      </c>
      <c r="K3040" s="14"/>
      <c r="L3040" s="2" t="s">
        <v>1336</v>
      </c>
      <c r="M3040" s="34" t="str">
        <f>IF(db[[#This Row],[NB NOTA_C]]="","",COUNTIF([2]!B_MSK[concat],db[[#This Row],[NB NOTA_C]]))</f>
        <v/>
      </c>
      <c r="N3040" s="9" t="s">
        <v>1370</v>
      </c>
      <c r="O3040" s="5" t="s">
        <v>1490</v>
      </c>
      <c r="P3040" s="2" t="s">
        <v>2437</v>
      </c>
      <c r="R3040" s="2" t="str">
        <f>IF(db[[#This Row],[QTY/ CTN]]="","",SUBSTITUTE(SUBSTITUTE(SUBSTITUTE(db[[#This Row],[QTY/ CTN]]," ","_",2),"(",""),")","")&amp;"_")</f>
        <v>100 LSN_</v>
      </c>
      <c r="S3040" s="2">
        <f>IF(db[[#This Row],[H_QTY/ CTN]]="","",SEARCH("_",db[[#This Row],[H_QTY/ CTN]]))</f>
        <v>8</v>
      </c>
      <c r="T3040" s="2">
        <f>IF(db[[#This Row],[H_QTY/ CTN]]="","",LEN(db[[#This Row],[H_QTY/ CTN]]))</f>
        <v>8</v>
      </c>
      <c r="U3040" s="41" t="str">
        <f>IF(db[[#This Row],[H_QTY/ CTN]]="","",LEFT(db[[#This Row],[H_QTY/ CTN]],db[[#This Row],[H_1]]-1))</f>
        <v>100 LSN</v>
      </c>
      <c r="V3040" s="40" t="str">
        <f>IF(NOT(db[[#This Row],[H_1]]=db[[#This Row],[H_2]]),MID(db[[#This Row],[H_QTY/ CTN]],db[[#This Row],[H_1]]+1,db[[#This Row],[H_2]]-db[[#This Row],[H_1]]-1),"")</f>
        <v/>
      </c>
      <c r="W3040" s="40" t="str">
        <f>IF(db[[#This Row],[QTY/ CTN B]]="","",LEFT(db[[#This Row],[QTY/ CTN B]],SEARCH(" ",db[[#This Row],[QTY/ CTN B]],1)-1))</f>
        <v>100</v>
      </c>
      <c r="X3040" s="40" t="str">
        <f>IF(db[[#This Row],[QTY/ CTN B]]="","",RIGHT(db[[#This Row],[QTY/ CTN B]],LEN(db[[#This Row],[QTY/ CTN B]])-SEARCH(" ",db[[#This Row],[QTY/ CTN B]],1)))</f>
        <v>LSN</v>
      </c>
      <c r="Y3040" s="40">
        <f>IF(db[[#This Row],[QTY/ CTN TG]]="",IF(db[[#This Row],[STN TG]]="","",12),LEFT(db[[#This Row],[QTY/ CTN TG]],SEARCH(" ",db[[#This Row],[QTY/ CTN TG]],1)-1))</f>
        <v>12</v>
      </c>
      <c r="Z304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40" s="40" t="str">
        <f>IF(db[[#This Row],[STN K]]="","",IF(db[[#This Row],[STN TG]]="LSN",12,""))</f>
        <v/>
      </c>
      <c r="AB3040" s="40" t="str">
        <f>IF(db[[#This Row],[STN TG]]="LSN","PCS","")</f>
        <v/>
      </c>
      <c r="AC3040" s="40">
        <f>db[[#This Row],[QTY B]]*IF(db[[#This Row],[QTY TG]]="",1,db[[#This Row],[QTY TG]])*IF(db[[#This Row],[QTY K]]="",1,db[[#This Row],[QTY K]])</f>
        <v>1200</v>
      </c>
      <c r="AD3040" s="40" t="str">
        <f>IF(db[[#This Row],[STN K]]="",IF(db[[#This Row],[STN TG]]="",db[[#This Row],[STN B]],db[[#This Row],[STN TG]]),db[[#This Row],[STN K]])</f>
        <v>PCS</v>
      </c>
      <c r="AE3040" s="40"/>
    </row>
    <row r="3041" spans="1:31" x14ac:dyDescent="0.25">
      <c r="A3041" s="40">
        <f t="shared" si="47"/>
        <v>3040</v>
      </c>
      <c r="B3041" s="5" t="str">
        <f>LOWER(SUBSTITUTE(SUBSTITUTE(SUBSTITUTE(SUBSTITUTE(SUBSTITUTE(SUBSTITUTE(SUBSTITUTE(SUBSTITUTE(db[[#This Row],[NB BM]]," ",),".",""),"-",""),"(",""),")",""),"/",""),"""",""),"+",""))</f>
        <v>lilinangkashintoengno8</v>
      </c>
      <c r="C3041" s="5" t="str">
        <f>LOWER(SUBSTITUTE(SUBSTITUTE(SUBSTITUTE(SUBSTITUTE(SUBSTITUTE(SUBSTITUTE(SUBSTITUTE(SUBSTITUTE(SUBSTITUTE(db[[#This Row],[NB NOTA]]," ",),".",""),"-",""),"(",""),")",""),",",""),"/",""),"""",""),"+",""))</f>
        <v/>
      </c>
      <c r="D3041" s="5" t="str">
        <f>LOWER(SUBSTITUTE(SUBSTITUTE(SUBSTITUTE(SUBSTITUTE(SUBSTITUTE(SUBSTITUTE(SUBSTITUTE(SUBSTITUTE(SUBSTITUTE(db[[#This Row],[NB PAJAK]]," ",""),"-",""),"(",""),")",""),".",""),",",""),"/",""),"""",""),"+",""))</f>
        <v/>
      </c>
      <c r="E304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lilinangkashintoengno82lsnuntana</v>
      </c>
      <c r="F304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2lsn</v>
      </c>
      <c r="G3041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4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2lsnuntana</v>
      </c>
      <c r="I3041" s="2" t="s">
        <v>1630</v>
      </c>
      <c r="K3041" s="14"/>
      <c r="L3041" s="2" t="s">
        <v>1336</v>
      </c>
      <c r="M3041" s="34" t="str">
        <f>IF(db[[#This Row],[NB NOTA_C]]="","",COUNTIF([2]!B_MSK[concat],db[[#This Row],[NB NOTA_C]]))</f>
        <v/>
      </c>
      <c r="N3041" s="9" t="s">
        <v>1370</v>
      </c>
      <c r="O3041" s="5" t="s">
        <v>1854</v>
      </c>
      <c r="P3041" s="2" t="s">
        <v>2437</v>
      </c>
      <c r="R3041" s="2" t="str">
        <f>IF(db[[#This Row],[QTY/ CTN]]="","",SUBSTITUTE(SUBSTITUTE(SUBSTITUTE(db[[#This Row],[QTY/ CTN]]," ","_",2),"(",""),")","")&amp;"_")</f>
        <v>2 LSN_</v>
      </c>
      <c r="S3041" s="2">
        <f>IF(db[[#This Row],[H_QTY/ CTN]]="","",SEARCH("_",db[[#This Row],[H_QTY/ CTN]]))</f>
        <v>6</v>
      </c>
      <c r="T3041" s="2">
        <f>IF(db[[#This Row],[H_QTY/ CTN]]="","",LEN(db[[#This Row],[H_QTY/ CTN]]))</f>
        <v>6</v>
      </c>
      <c r="U3041" s="41" t="str">
        <f>IF(db[[#This Row],[H_QTY/ CTN]]="","",LEFT(db[[#This Row],[H_QTY/ CTN]],db[[#This Row],[H_1]]-1))</f>
        <v>2 LSN</v>
      </c>
      <c r="V3041" s="40" t="str">
        <f>IF(NOT(db[[#This Row],[H_1]]=db[[#This Row],[H_2]]),MID(db[[#This Row],[H_QTY/ CTN]],db[[#This Row],[H_1]]+1,db[[#This Row],[H_2]]-db[[#This Row],[H_1]]-1),"")</f>
        <v/>
      </c>
      <c r="W3041" s="40" t="str">
        <f>IF(db[[#This Row],[QTY/ CTN B]]="","",LEFT(db[[#This Row],[QTY/ CTN B]],SEARCH(" ",db[[#This Row],[QTY/ CTN B]],1)-1))</f>
        <v>2</v>
      </c>
      <c r="X3041" s="40" t="str">
        <f>IF(db[[#This Row],[QTY/ CTN B]]="","",RIGHT(db[[#This Row],[QTY/ CTN B]],LEN(db[[#This Row],[QTY/ CTN B]])-SEARCH(" ",db[[#This Row],[QTY/ CTN B]],1)))</f>
        <v>LSN</v>
      </c>
      <c r="Y3041" s="40">
        <f>IF(db[[#This Row],[QTY/ CTN TG]]="",IF(db[[#This Row],[STN TG]]="","",12),LEFT(db[[#This Row],[QTY/ CTN TG]],SEARCH(" ",db[[#This Row],[QTY/ CTN TG]],1)-1))</f>
        <v>12</v>
      </c>
      <c r="Z304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41" s="40" t="str">
        <f>IF(db[[#This Row],[STN K]]="","",IF(db[[#This Row],[STN TG]]="LSN",12,""))</f>
        <v/>
      </c>
      <c r="AB3041" s="40" t="str">
        <f>IF(db[[#This Row],[STN TG]]="LSN","PCS","")</f>
        <v/>
      </c>
      <c r="AC3041" s="40">
        <f>db[[#This Row],[QTY B]]*IF(db[[#This Row],[QTY TG]]="",1,db[[#This Row],[QTY TG]])*IF(db[[#This Row],[QTY K]]="",1,db[[#This Row],[QTY K]])</f>
        <v>24</v>
      </c>
      <c r="AD3041" s="40" t="str">
        <f>IF(db[[#This Row],[STN K]]="",IF(db[[#This Row],[STN TG]]="",db[[#This Row],[STN B]],db[[#This Row],[STN TG]]),db[[#This Row],[STN K]])</f>
        <v>PCS</v>
      </c>
      <c r="AE3041" s="40"/>
    </row>
    <row r="3042" spans="1:31" x14ac:dyDescent="0.25">
      <c r="A3042" s="40">
        <f t="shared" si="47"/>
        <v>3041</v>
      </c>
      <c r="B3042" s="5" t="str">
        <f>LOWER(SUBSTITUTE(SUBSTITUTE(SUBSTITUTE(SUBSTITUTE(SUBSTITUTE(SUBSTITUTE(SUBSTITUTE(SUBSTITUTE(db[[#This Row],[NB BM]]," ",),".",""),"-",""),"(",""),")",""),"/",""),"""",""),"+",""))</f>
        <v>lilinangkashintoengno9</v>
      </c>
      <c r="C3042" s="5" t="str">
        <f>LOWER(SUBSTITUTE(SUBSTITUTE(SUBSTITUTE(SUBSTITUTE(SUBSTITUTE(SUBSTITUTE(SUBSTITUTE(SUBSTITUTE(SUBSTITUTE(db[[#This Row],[NB NOTA]]," ",),".",""),"-",""),"(",""),")",""),",",""),"/",""),"""",""),"+",""))</f>
        <v/>
      </c>
      <c r="D3042" s="5" t="str">
        <f>LOWER(SUBSTITUTE(SUBSTITUTE(SUBSTITUTE(SUBSTITUTE(SUBSTITUTE(SUBSTITUTE(SUBSTITUTE(SUBSTITUTE(SUBSTITUTE(db[[#This Row],[NB PAJAK]]," ",""),"-",""),"(",""),")",""),".",""),",",""),"/",""),"""",""),"+",""))</f>
        <v/>
      </c>
      <c r="E304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lilinangkashintoengno9100lsnuntana</v>
      </c>
      <c r="F304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100lsn</v>
      </c>
      <c r="G3042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4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100lsnuntana</v>
      </c>
      <c r="I3042" s="2" t="s">
        <v>1631</v>
      </c>
      <c r="K3042" s="14"/>
      <c r="L3042" s="2" t="s">
        <v>1336</v>
      </c>
      <c r="M3042" s="34" t="str">
        <f>IF(db[[#This Row],[NB NOTA_C]]="","",COUNTIF([2]!B_MSK[concat],db[[#This Row],[NB NOTA_C]]))</f>
        <v/>
      </c>
      <c r="N3042" s="9" t="s">
        <v>1370</v>
      </c>
      <c r="O3042" s="5" t="s">
        <v>1490</v>
      </c>
      <c r="P3042" s="2" t="s">
        <v>2437</v>
      </c>
      <c r="R3042" s="2" t="str">
        <f>IF(db[[#This Row],[QTY/ CTN]]="","",SUBSTITUTE(SUBSTITUTE(SUBSTITUTE(db[[#This Row],[QTY/ CTN]]," ","_",2),"(",""),")","")&amp;"_")</f>
        <v>100 LSN_</v>
      </c>
      <c r="S3042" s="2">
        <f>IF(db[[#This Row],[H_QTY/ CTN]]="","",SEARCH("_",db[[#This Row],[H_QTY/ CTN]]))</f>
        <v>8</v>
      </c>
      <c r="T3042" s="2">
        <f>IF(db[[#This Row],[H_QTY/ CTN]]="","",LEN(db[[#This Row],[H_QTY/ CTN]]))</f>
        <v>8</v>
      </c>
      <c r="U3042" s="41" t="str">
        <f>IF(db[[#This Row],[H_QTY/ CTN]]="","",LEFT(db[[#This Row],[H_QTY/ CTN]],db[[#This Row],[H_1]]-1))</f>
        <v>100 LSN</v>
      </c>
      <c r="V3042" s="40" t="str">
        <f>IF(NOT(db[[#This Row],[H_1]]=db[[#This Row],[H_2]]),MID(db[[#This Row],[H_QTY/ CTN]],db[[#This Row],[H_1]]+1,db[[#This Row],[H_2]]-db[[#This Row],[H_1]]-1),"")</f>
        <v/>
      </c>
      <c r="W3042" s="40" t="str">
        <f>IF(db[[#This Row],[QTY/ CTN B]]="","",LEFT(db[[#This Row],[QTY/ CTN B]],SEARCH(" ",db[[#This Row],[QTY/ CTN B]],1)-1))</f>
        <v>100</v>
      </c>
      <c r="X3042" s="40" t="str">
        <f>IF(db[[#This Row],[QTY/ CTN B]]="","",RIGHT(db[[#This Row],[QTY/ CTN B]],LEN(db[[#This Row],[QTY/ CTN B]])-SEARCH(" ",db[[#This Row],[QTY/ CTN B]],1)))</f>
        <v>LSN</v>
      </c>
      <c r="Y3042" s="40">
        <f>IF(db[[#This Row],[QTY/ CTN TG]]="",IF(db[[#This Row],[STN TG]]="","",12),LEFT(db[[#This Row],[QTY/ CTN TG]],SEARCH(" ",db[[#This Row],[QTY/ CTN TG]],1)-1))</f>
        <v>12</v>
      </c>
      <c r="Z304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42" s="40" t="str">
        <f>IF(db[[#This Row],[STN K]]="","",IF(db[[#This Row],[STN TG]]="LSN",12,""))</f>
        <v/>
      </c>
      <c r="AB3042" s="40" t="str">
        <f>IF(db[[#This Row],[STN TG]]="LSN","PCS","")</f>
        <v/>
      </c>
      <c r="AC3042" s="40">
        <f>db[[#This Row],[QTY B]]*IF(db[[#This Row],[QTY TG]]="",1,db[[#This Row],[QTY TG]])*IF(db[[#This Row],[QTY K]]="",1,db[[#This Row],[QTY K]])</f>
        <v>1200</v>
      </c>
      <c r="AD3042" s="40" t="str">
        <f>IF(db[[#This Row],[STN K]]="",IF(db[[#This Row],[STN TG]]="",db[[#This Row],[STN B]],db[[#This Row],[STN TG]]),db[[#This Row],[STN K]])</f>
        <v>PCS</v>
      </c>
      <c r="AE3042" s="40"/>
    </row>
    <row r="3043" spans="1:31" x14ac:dyDescent="0.25">
      <c r="A3043" s="40">
        <f t="shared" si="47"/>
        <v>3042</v>
      </c>
      <c r="B3043" s="5" t="str">
        <f>LOWER(SUBSTITUTE(SUBSTITUTE(SUBSTITUTE(SUBSTITUTE(SUBSTITUTE(SUBSTITUTE(SUBSTITUTE(SUBSTITUTE(db[[#This Row],[NB BM]]," ",),".",""),"-",""),"(",""),")",""),"/",""),"""",""),"+",""))</f>
        <v>mapbriefbag3080wbiru</v>
      </c>
      <c r="C3043" s="5" t="str">
        <f>LOWER(SUBSTITUTE(SUBSTITUTE(SUBSTITUTE(SUBSTITUTE(SUBSTITUTE(SUBSTITUTE(SUBSTITUTE(SUBSTITUTE(SUBSTITUTE(db[[#This Row],[NB NOTA]]," ",),".",""),"-",""),"(",""),")",""),",",""),"/",""),"""",""),"+",""))</f>
        <v/>
      </c>
      <c r="D3043" s="5" t="str">
        <f>LOWER(SUBSTITUTE(SUBSTITUTE(SUBSTITUTE(SUBSTITUTE(SUBSTITUTE(SUBSTITUTE(SUBSTITUTE(SUBSTITUTE(SUBSTITUTE(db[[#This Row],[NB PAJAK]]," ",""),"-",""),"(",""),")",""),".",""),",",""),"/",""),"""",""),"+",""))</f>
        <v/>
      </c>
      <c r="E304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mapbriefbag3080wbiru240pcsuntana</v>
      </c>
      <c r="F304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240pcs</v>
      </c>
      <c r="G3043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4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240pcsuntana</v>
      </c>
      <c r="I3043" s="2" t="s">
        <v>1635</v>
      </c>
      <c r="K3043" s="14"/>
      <c r="L3043" s="2" t="s">
        <v>1336</v>
      </c>
      <c r="M3043" s="34" t="str">
        <f>IF(db[[#This Row],[NB NOTA_C]]="","",COUNTIF([2]!B_MSK[concat],db[[#This Row],[NB NOTA_C]]))</f>
        <v/>
      </c>
      <c r="N3043" s="9" t="s">
        <v>1357</v>
      </c>
      <c r="O3043" s="5" t="s">
        <v>1412</v>
      </c>
      <c r="P3043" s="2" t="s">
        <v>2439</v>
      </c>
      <c r="R3043" s="2" t="str">
        <f>IF(db[[#This Row],[QTY/ CTN]]="","",SUBSTITUTE(SUBSTITUTE(SUBSTITUTE(db[[#This Row],[QTY/ CTN]]," ","_",2),"(",""),")","")&amp;"_")</f>
        <v>240 PCS_</v>
      </c>
      <c r="S3043" s="2">
        <f>IF(db[[#This Row],[H_QTY/ CTN]]="","",SEARCH("_",db[[#This Row],[H_QTY/ CTN]]))</f>
        <v>8</v>
      </c>
      <c r="T3043" s="2">
        <f>IF(db[[#This Row],[H_QTY/ CTN]]="","",LEN(db[[#This Row],[H_QTY/ CTN]]))</f>
        <v>8</v>
      </c>
      <c r="U3043" s="41" t="str">
        <f>IF(db[[#This Row],[H_QTY/ CTN]]="","",LEFT(db[[#This Row],[H_QTY/ CTN]],db[[#This Row],[H_1]]-1))</f>
        <v>240 PCS</v>
      </c>
      <c r="V3043" s="40" t="str">
        <f>IF(NOT(db[[#This Row],[H_1]]=db[[#This Row],[H_2]]),MID(db[[#This Row],[H_QTY/ CTN]],db[[#This Row],[H_1]]+1,db[[#This Row],[H_2]]-db[[#This Row],[H_1]]-1),"")</f>
        <v/>
      </c>
      <c r="W3043" s="40" t="str">
        <f>IF(db[[#This Row],[QTY/ CTN B]]="","",LEFT(db[[#This Row],[QTY/ CTN B]],SEARCH(" ",db[[#This Row],[QTY/ CTN B]],1)-1))</f>
        <v>240</v>
      </c>
      <c r="X3043" s="40" t="str">
        <f>IF(db[[#This Row],[QTY/ CTN B]]="","",RIGHT(db[[#This Row],[QTY/ CTN B]],LEN(db[[#This Row],[QTY/ CTN B]])-SEARCH(" ",db[[#This Row],[QTY/ CTN B]],1)))</f>
        <v>PCS</v>
      </c>
      <c r="Y3043" s="40" t="str">
        <f>IF(db[[#This Row],[QTY/ CTN TG]]="",IF(db[[#This Row],[STN TG]]="","",12),LEFT(db[[#This Row],[QTY/ CTN TG]],SEARCH(" ",db[[#This Row],[QTY/ CTN TG]],1)-1))</f>
        <v/>
      </c>
      <c r="Z304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43" s="40" t="str">
        <f>IF(db[[#This Row],[STN K]]="","",IF(db[[#This Row],[STN TG]]="LSN",12,""))</f>
        <v/>
      </c>
      <c r="AB3043" s="40" t="str">
        <f>IF(db[[#This Row],[STN TG]]="LSN","PCS","")</f>
        <v/>
      </c>
      <c r="AC3043" s="40">
        <f>db[[#This Row],[QTY B]]*IF(db[[#This Row],[QTY TG]]="",1,db[[#This Row],[QTY TG]])*IF(db[[#This Row],[QTY K]]="",1,db[[#This Row],[QTY K]])</f>
        <v>240</v>
      </c>
      <c r="AD3043" s="40" t="str">
        <f>IF(db[[#This Row],[STN K]]="",IF(db[[#This Row],[STN TG]]="",db[[#This Row],[STN B]],db[[#This Row],[STN TG]]),db[[#This Row],[STN K]])</f>
        <v>PCS</v>
      </c>
      <c r="AE3043" s="40"/>
    </row>
    <row r="3044" spans="1:31" x14ac:dyDescent="0.25">
      <c r="A3044" s="40">
        <f t="shared" si="47"/>
        <v>3043</v>
      </c>
      <c r="B3044" s="5" t="str">
        <f>LOWER(SUBSTITUTE(SUBSTITUTE(SUBSTITUTE(SUBSTITUTE(SUBSTITUTE(SUBSTITUTE(SUBSTITUTE(SUBSTITUTE(db[[#This Row],[NB BM]]," ",),".",""),"-",""),"(",""),")",""),"/",""),"""",""),"+",""))</f>
        <v>mapfoliobatiksmh003jahit</v>
      </c>
      <c r="C3044" s="5" t="str">
        <f>LOWER(SUBSTITUTE(SUBSTITUTE(SUBSTITUTE(SUBSTITUTE(SUBSTITUTE(SUBSTITUTE(SUBSTITUTE(SUBSTITUTE(SUBSTITUTE(db[[#This Row],[NB NOTA]]," ",),".",""),"-",""),"(",""),")",""),",",""),"/",""),"""",""),"+",""))</f>
        <v/>
      </c>
      <c r="D3044" s="5" t="str">
        <f>LOWER(SUBSTITUTE(SUBSTITUTE(SUBSTITUTE(SUBSTITUTE(SUBSTITUTE(SUBSTITUTE(SUBSTITUTE(SUBSTITUTE(SUBSTITUTE(db[[#This Row],[NB PAJAK]]," ",""),"-",""),"(",""),")",""),".",""),",",""),"/",""),"""",""),"+",""))</f>
        <v/>
      </c>
      <c r="E304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mapfoliobatiksmh003jahit120pcsuntana</v>
      </c>
      <c r="F304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120pcs</v>
      </c>
      <c r="G3044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4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120pcsuntana</v>
      </c>
      <c r="I3044" s="2" t="s">
        <v>1644</v>
      </c>
      <c r="K3044" s="14"/>
      <c r="L3044" s="2" t="s">
        <v>1336</v>
      </c>
      <c r="M3044" s="34" t="str">
        <f>IF(db[[#This Row],[NB NOTA_C]]="","",COUNTIF([2]!B_MSK[concat],db[[#This Row],[NB NOTA_C]]))</f>
        <v/>
      </c>
      <c r="N3044" s="9" t="s">
        <v>1343</v>
      </c>
      <c r="O3044" s="5" t="s">
        <v>1382</v>
      </c>
      <c r="P3044" s="2" t="s">
        <v>2439</v>
      </c>
      <c r="R3044" s="2" t="str">
        <f>IF(db[[#This Row],[QTY/ CTN]]="","",SUBSTITUTE(SUBSTITUTE(SUBSTITUTE(db[[#This Row],[QTY/ CTN]]," ","_",2),"(",""),")","")&amp;"_")</f>
        <v>120 PCS_</v>
      </c>
      <c r="S3044" s="2">
        <f>IF(db[[#This Row],[H_QTY/ CTN]]="","",SEARCH("_",db[[#This Row],[H_QTY/ CTN]]))</f>
        <v>8</v>
      </c>
      <c r="T3044" s="2">
        <f>IF(db[[#This Row],[H_QTY/ CTN]]="","",LEN(db[[#This Row],[H_QTY/ CTN]]))</f>
        <v>8</v>
      </c>
      <c r="U3044" s="41" t="str">
        <f>IF(db[[#This Row],[H_QTY/ CTN]]="","",LEFT(db[[#This Row],[H_QTY/ CTN]],db[[#This Row],[H_1]]-1))</f>
        <v>120 PCS</v>
      </c>
      <c r="V3044" s="40" t="str">
        <f>IF(NOT(db[[#This Row],[H_1]]=db[[#This Row],[H_2]]),MID(db[[#This Row],[H_QTY/ CTN]],db[[#This Row],[H_1]]+1,db[[#This Row],[H_2]]-db[[#This Row],[H_1]]-1),"")</f>
        <v/>
      </c>
      <c r="W3044" s="40" t="str">
        <f>IF(db[[#This Row],[QTY/ CTN B]]="","",LEFT(db[[#This Row],[QTY/ CTN B]],SEARCH(" ",db[[#This Row],[QTY/ CTN B]],1)-1))</f>
        <v>120</v>
      </c>
      <c r="X3044" s="40" t="str">
        <f>IF(db[[#This Row],[QTY/ CTN B]]="","",RIGHT(db[[#This Row],[QTY/ CTN B]],LEN(db[[#This Row],[QTY/ CTN B]])-SEARCH(" ",db[[#This Row],[QTY/ CTN B]],1)))</f>
        <v>PCS</v>
      </c>
      <c r="Y3044" s="40" t="str">
        <f>IF(db[[#This Row],[QTY/ CTN TG]]="",IF(db[[#This Row],[STN TG]]="","",12),LEFT(db[[#This Row],[QTY/ CTN TG]],SEARCH(" ",db[[#This Row],[QTY/ CTN TG]],1)-1))</f>
        <v/>
      </c>
      <c r="Z304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44" s="40" t="str">
        <f>IF(db[[#This Row],[STN K]]="","",IF(db[[#This Row],[STN TG]]="LSN",12,""))</f>
        <v/>
      </c>
      <c r="AB3044" s="40" t="str">
        <f>IF(db[[#This Row],[STN TG]]="LSN","PCS","")</f>
        <v/>
      </c>
      <c r="AC3044" s="40">
        <f>db[[#This Row],[QTY B]]*IF(db[[#This Row],[QTY TG]]="",1,db[[#This Row],[QTY TG]])*IF(db[[#This Row],[QTY K]]="",1,db[[#This Row],[QTY K]])</f>
        <v>120</v>
      </c>
      <c r="AD3044" s="40" t="str">
        <f>IF(db[[#This Row],[STN K]]="",IF(db[[#This Row],[STN TG]]="",db[[#This Row],[STN B]],db[[#This Row],[STN TG]]),db[[#This Row],[STN K]])</f>
        <v>PCS</v>
      </c>
      <c r="AE3044" s="40"/>
    </row>
    <row r="3045" spans="1:31" x14ac:dyDescent="0.25">
      <c r="A3045" s="40">
        <f t="shared" si="47"/>
        <v>3044</v>
      </c>
      <c r="B3045" s="2" t="str">
        <f>LOWER(SUBSTITUTE(SUBSTITUTE(SUBSTITUTE(SUBSTITUTE(SUBSTITUTE(SUBSTITUTE(SUBSTITUTE(SUBSTITUTE(db[[#This Row],[NB BM]]," ",),".",""),"-",""),"(",""),")",""),"/",""),"""",""),"+",""))</f>
        <v>markerkenkoke10hitam</v>
      </c>
      <c r="C3045" s="2" t="str">
        <f>LOWER(SUBSTITUTE(SUBSTITUTE(SUBSTITUTE(SUBSTITUTE(SUBSTITUTE(SUBSTITUTE(SUBSTITUTE(SUBSTITUTE(SUBSTITUTE(db[[#This Row],[NB NOTA]]," ",),".",""),"-",""),"(",""),")",""),",",""),"/",""),"""",""),"+",""))</f>
        <v/>
      </c>
      <c r="D3045" s="2" t="str">
        <f>LOWER(SUBSTITUTE(SUBSTITUTE(SUBSTITUTE(SUBSTITUTE(SUBSTITUTE(SUBSTITUTE(SUBSTITUTE(SUBSTITUTE(SUBSTITUTE(db[[#This Row],[NB PAJAK]]," ",""),"-",""),"(",""),")",""),".",""),",",""),"/",""),"""",""),"+",""))</f>
        <v/>
      </c>
      <c r="E304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markerkenkoke10hitam12grsartomoro</v>
      </c>
      <c r="F304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12grs</v>
      </c>
      <c r="G3045" s="2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4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12grsartomoro</v>
      </c>
      <c r="I3045" s="2" t="s">
        <v>701</v>
      </c>
      <c r="K3045" s="14"/>
      <c r="L3045" s="2" t="s">
        <v>1335</v>
      </c>
      <c r="M3045" s="34" t="str">
        <f>IF(db[[#This Row],[NB NOTA_C]]="","",COUNTIF([2]!B_MSK[concat],db[[#This Row],[NB NOTA_C]]))</f>
        <v/>
      </c>
      <c r="N3045" s="14" t="s">
        <v>1348</v>
      </c>
      <c r="O3045" s="2" t="s">
        <v>1411</v>
      </c>
      <c r="P3045" s="2" t="s">
        <v>2448</v>
      </c>
      <c r="R3045" s="2" t="str">
        <f>IF(db[[#This Row],[QTY/ CTN]]="","",SUBSTITUTE(SUBSTITUTE(SUBSTITUTE(db[[#This Row],[QTY/ CTN]]," ","_",2),"(",""),")","")&amp;"_")</f>
        <v>12 GRS_</v>
      </c>
      <c r="S3045" s="2">
        <f>IF(db[[#This Row],[H_QTY/ CTN]]="","",SEARCH("_",db[[#This Row],[H_QTY/ CTN]]))</f>
        <v>7</v>
      </c>
      <c r="T3045" s="2">
        <f>IF(db[[#This Row],[H_QTY/ CTN]]="","",LEN(db[[#This Row],[H_QTY/ CTN]]))</f>
        <v>7</v>
      </c>
      <c r="U3045" s="41" t="str">
        <f>IF(db[[#This Row],[H_QTY/ CTN]]="","",LEFT(db[[#This Row],[H_QTY/ CTN]],db[[#This Row],[H_1]]-1))</f>
        <v>12 GRS</v>
      </c>
      <c r="V3045" s="40" t="str">
        <f>IF(NOT(db[[#This Row],[H_1]]=db[[#This Row],[H_2]]),MID(db[[#This Row],[H_QTY/ CTN]],db[[#This Row],[H_1]]+1,db[[#This Row],[H_2]]-db[[#This Row],[H_1]]-1),"")</f>
        <v/>
      </c>
      <c r="W3045" s="40" t="str">
        <f>IF(db[[#This Row],[QTY/ CTN B]]="","",LEFT(db[[#This Row],[QTY/ CTN B]],SEARCH(" ",db[[#This Row],[QTY/ CTN B]],1)-1))</f>
        <v>12</v>
      </c>
      <c r="X3045" s="40" t="str">
        <f>IF(db[[#This Row],[QTY/ CTN B]]="","",RIGHT(db[[#This Row],[QTY/ CTN B]],LEN(db[[#This Row],[QTY/ CTN B]])-SEARCH(" ",db[[#This Row],[QTY/ CTN B]],1)))</f>
        <v>GRS</v>
      </c>
      <c r="Y3045" s="40">
        <f>IF(db[[#This Row],[QTY/ CTN TG]]="",IF(db[[#This Row],[STN TG]]="","",12),LEFT(db[[#This Row],[QTY/ CTN TG]],SEARCH(" ",db[[#This Row],[QTY/ CTN TG]],1)-1))</f>
        <v>12</v>
      </c>
      <c r="Z304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3045" s="40">
        <f>IF(db[[#This Row],[STN K]]="","",IF(db[[#This Row],[STN TG]]="LSN",12,""))</f>
        <v>12</v>
      </c>
      <c r="AB3045" s="40" t="str">
        <f>IF(db[[#This Row],[STN TG]]="LSN","PCS","")</f>
        <v>PCS</v>
      </c>
      <c r="AC3045" s="40">
        <f>db[[#This Row],[QTY B]]*IF(db[[#This Row],[QTY TG]]="",1,db[[#This Row],[QTY TG]])*IF(db[[#This Row],[QTY K]]="",1,db[[#This Row],[QTY K]])</f>
        <v>1728</v>
      </c>
      <c r="AD3045" s="40" t="str">
        <f>IF(db[[#This Row],[STN K]]="",IF(db[[#This Row],[STN TG]]="",db[[#This Row],[STN B]],db[[#This Row],[STN TG]]),db[[#This Row],[STN K]])</f>
        <v>PCS</v>
      </c>
      <c r="AE3045" s="40"/>
    </row>
    <row r="3046" spans="1:31" x14ac:dyDescent="0.25">
      <c r="A3046" s="40">
        <f t="shared" si="47"/>
        <v>3045</v>
      </c>
      <c r="B3046" s="5" t="str">
        <f>LOWER(SUBSTITUTE(SUBSTITUTE(SUBSTITUTE(SUBSTITUTE(SUBSTITUTE(SUBSTITUTE(SUBSTITUTE(SUBSTITUTE(db[[#This Row],[NB BM]]," ",),".",""),"-",""),"(",""),")",""),"/",""),"""",""),"+",""))</f>
        <v>mesinlemtembak188jumbo</v>
      </c>
      <c r="C3046" s="5" t="str">
        <f>LOWER(SUBSTITUTE(SUBSTITUTE(SUBSTITUTE(SUBSTITUTE(SUBSTITUTE(SUBSTITUTE(SUBSTITUTE(SUBSTITUTE(SUBSTITUTE(db[[#This Row],[NB NOTA]]," ",),".",""),"-",""),"(",""),")",""),",",""),"/",""),"""",""),"+",""))</f>
        <v/>
      </c>
      <c r="D3046" s="5" t="str">
        <f>LOWER(SUBSTITUTE(SUBSTITUTE(SUBSTITUTE(SUBSTITUTE(SUBSTITUTE(SUBSTITUTE(SUBSTITUTE(SUBSTITUTE(SUBSTITUTE(db[[#This Row],[NB PAJAK]]," ",""),"-",""),"(",""),")",""),".",""),",",""),"/",""),"""",""),"+",""))</f>
        <v/>
      </c>
      <c r="E304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mesinlemtembak188jumbo48pcsuntana</v>
      </c>
      <c r="F304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48pcs</v>
      </c>
      <c r="G3046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4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48pcsuntana</v>
      </c>
      <c r="I3046" s="2" t="s">
        <v>1645</v>
      </c>
      <c r="K3046" s="14"/>
      <c r="L3046" s="2" t="s">
        <v>1336</v>
      </c>
      <c r="M3046" s="34" t="str">
        <f>IF(db[[#This Row],[NB NOTA_C]]="","",COUNTIF([2]!B_MSK[concat],db[[#This Row],[NB NOTA_C]]))</f>
        <v/>
      </c>
      <c r="N3046" s="9" t="s">
        <v>1846</v>
      </c>
      <c r="O3046" s="5" t="s">
        <v>1384</v>
      </c>
      <c r="P3046" s="2" t="s">
        <v>2436</v>
      </c>
      <c r="R3046" s="2" t="str">
        <f>IF(db[[#This Row],[QTY/ CTN]]="","",SUBSTITUTE(SUBSTITUTE(SUBSTITUTE(db[[#This Row],[QTY/ CTN]]," ","_",2),"(",""),")","")&amp;"_")</f>
        <v>48 PCS_</v>
      </c>
      <c r="S3046" s="2">
        <f>IF(db[[#This Row],[H_QTY/ CTN]]="","",SEARCH("_",db[[#This Row],[H_QTY/ CTN]]))</f>
        <v>7</v>
      </c>
      <c r="T3046" s="2">
        <f>IF(db[[#This Row],[H_QTY/ CTN]]="","",LEN(db[[#This Row],[H_QTY/ CTN]]))</f>
        <v>7</v>
      </c>
      <c r="U3046" s="41" t="str">
        <f>IF(db[[#This Row],[H_QTY/ CTN]]="","",LEFT(db[[#This Row],[H_QTY/ CTN]],db[[#This Row],[H_1]]-1))</f>
        <v>48 PCS</v>
      </c>
      <c r="V3046" s="40" t="str">
        <f>IF(NOT(db[[#This Row],[H_1]]=db[[#This Row],[H_2]]),MID(db[[#This Row],[H_QTY/ CTN]],db[[#This Row],[H_1]]+1,db[[#This Row],[H_2]]-db[[#This Row],[H_1]]-1),"")</f>
        <v/>
      </c>
      <c r="W3046" s="40" t="str">
        <f>IF(db[[#This Row],[QTY/ CTN B]]="","",LEFT(db[[#This Row],[QTY/ CTN B]],SEARCH(" ",db[[#This Row],[QTY/ CTN B]],1)-1))</f>
        <v>48</v>
      </c>
      <c r="X3046" s="40" t="str">
        <f>IF(db[[#This Row],[QTY/ CTN B]]="","",RIGHT(db[[#This Row],[QTY/ CTN B]],LEN(db[[#This Row],[QTY/ CTN B]])-SEARCH(" ",db[[#This Row],[QTY/ CTN B]],1)))</f>
        <v>PCS</v>
      </c>
      <c r="Y3046" s="40" t="str">
        <f>IF(db[[#This Row],[QTY/ CTN TG]]="",IF(db[[#This Row],[STN TG]]="","",12),LEFT(db[[#This Row],[QTY/ CTN TG]],SEARCH(" ",db[[#This Row],[QTY/ CTN TG]],1)-1))</f>
        <v/>
      </c>
      <c r="Z304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46" s="40" t="str">
        <f>IF(db[[#This Row],[STN K]]="","",IF(db[[#This Row],[STN TG]]="LSN",12,""))</f>
        <v/>
      </c>
      <c r="AB3046" s="40" t="str">
        <f>IF(db[[#This Row],[STN TG]]="LSN","PCS","")</f>
        <v/>
      </c>
      <c r="AC3046" s="40">
        <f>db[[#This Row],[QTY B]]*IF(db[[#This Row],[QTY TG]]="",1,db[[#This Row],[QTY TG]])*IF(db[[#This Row],[QTY K]]="",1,db[[#This Row],[QTY K]])</f>
        <v>48</v>
      </c>
      <c r="AD3046" s="40" t="str">
        <f>IF(db[[#This Row],[STN K]]="",IF(db[[#This Row],[STN TG]]="",db[[#This Row],[STN B]],db[[#This Row],[STN TG]]),db[[#This Row],[STN K]])</f>
        <v>PCS</v>
      </c>
      <c r="AE3046" s="40"/>
    </row>
    <row r="3047" spans="1:31" x14ac:dyDescent="0.25">
      <c r="A3047" s="40">
        <f t="shared" si="47"/>
        <v>3046</v>
      </c>
      <c r="B3047" s="5" t="str">
        <f>LOWER(SUBSTITUTE(SUBSTITUTE(SUBSTITUTE(SUBSTITUTE(SUBSTITUTE(SUBSTITUTE(SUBSTITUTE(SUBSTITUTE(db[[#This Row],[NB BM]]," ",),".",""),"-",""),"(",""),")",""),"/",""),"""",""),"+",""))</f>
        <v>mesinlemtembak189gow</v>
      </c>
      <c r="C3047" s="5" t="str">
        <f>LOWER(SUBSTITUTE(SUBSTITUTE(SUBSTITUTE(SUBSTITUTE(SUBSTITUTE(SUBSTITUTE(SUBSTITUTE(SUBSTITUTE(SUBSTITUTE(db[[#This Row],[NB NOTA]]," ",),".",""),"-",""),"(",""),")",""),",",""),"/",""),"""",""),"+",""))</f>
        <v/>
      </c>
      <c r="D3047" s="5" t="str">
        <f>LOWER(SUBSTITUTE(SUBSTITUTE(SUBSTITUTE(SUBSTITUTE(SUBSTITUTE(SUBSTITUTE(SUBSTITUTE(SUBSTITUTE(SUBSTITUTE(db[[#This Row],[NB PAJAK]]," ",""),"-",""),"(",""),")",""),".",""),",",""),"/",""),"""",""),"+",""))</f>
        <v/>
      </c>
      <c r="E304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mesinlemtembak189gow48pcsuntana</v>
      </c>
      <c r="F304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48pcs</v>
      </c>
      <c r="G3047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4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48pcsuntana</v>
      </c>
      <c r="I3047" s="2" t="s">
        <v>1646</v>
      </c>
      <c r="K3047" s="14"/>
      <c r="L3047" s="2" t="s">
        <v>1336</v>
      </c>
      <c r="M3047" s="34" t="str">
        <f>IF(db[[#This Row],[NB NOTA_C]]="","",COUNTIF([2]!B_MSK[concat],db[[#This Row],[NB NOTA_C]]))</f>
        <v/>
      </c>
      <c r="N3047" s="9" t="s">
        <v>1846</v>
      </c>
      <c r="O3047" s="5" t="s">
        <v>1384</v>
      </c>
      <c r="P3047" s="2" t="s">
        <v>2436</v>
      </c>
      <c r="R3047" s="2" t="str">
        <f>IF(db[[#This Row],[QTY/ CTN]]="","",SUBSTITUTE(SUBSTITUTE(SUBSTITUTE(db[[#This Row],[QTY/ CTN]]," ","_",2),"(",""),")","")&amp;"_")</f>
        <v>48 PCS_</v>
      </c>
      <c r="S3047" s="2">
        <f>IF(db[[#This Row],[H_QTY/ CTN]]="","",SEARCH("_",db[[#This Row],[H_QTY/ CTN]]))</f>
        <v>7</v>
      </c>
      <c r="T3047" s="2">
        <f>IF(db[[#This Row],[H_QTY/ CTN]]="","",LEN(db[[#This Row],[H_QTY/ CTN]]))</f>
        <v>7</v>
      </c>
      <c r="U3047" s="41" t="str">
        <f>IF(db[[#This Row],[H_QTY/ CTN]]="","",LEFT(db[[#This Row],[H_QTY/ CTN]],db[[#This Row],[H_1]]-1))</f>
        <v>48 PCS</v>
      </c>
      <c r="V3047" s="40" t="str">
        <f>IF(NOT(db[[#This Row],[H_1]]=db[[#This Row],[H_2]]),MID(db[[#This Row],[H_QTY/ CTN]],db[[#This Row],[H_1]]+1,db[[#This Row],[H_2]]-db[[#This Row],[H_1]]-1),"")</f>
        <v/>
      </c>
      <c r="W3047" s="40" t="str">
        <f>IF(db[[#This Row],[QTY/ CTN B]]="","",LEFT(db[[#This Row],[QTY/ CTN B]],SEARCH(" ",db[[#This Row],[QTY/ CTN B]],1)-1))</f>
        <v>48</v>
      </c>
      <c r="X3047" s="40" t="str">
        <f>IF(db[[#This Row],[QTY/ CTN B]]="","",RIGHT(db[[#This Row],[QTY/ CTN B]],LEN(db[[#This Row],[QTY/ CTN B]])-SEARCH(" ",db[[#This Row],[QTY/ CTN B]],1)))</f>
        <v>PCS</v>
      </c>
      <c r="Y3047" s="40" t="str">
        <f>IF(db[[#This Row],[QTY/ CTN TG]]="",IF(db[[#This Row],[STN TG]]="","",12),LEFT(db[[#This Row],[QTY/ CTN TG]],SEARCH(" ",db[[#This Row],[QTY/ CTN TG]],1)-1))</f>
        <v/>
      </c>
      <c r="Z304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47" s="40" t="str">
        <f>IF(db[[#This Row],[STN K]]="","",IF(db[[#This Row],[STN TG]]="LSN",12,""))</f>
        <v/>
      </c>
      <c r="AB3047" s="40" t="str">
        <f>IF(db[[#This Row],[STN TG]]="LSN","PCS","")</f>
        <v/>
      </c>
      <c r="AC3047" s="40">
        <f>db[[#This Row],[QTY B]]*IF(db[[#This Row],[QTY TG]]="",1,db[[#This Row],[QTY TG]])*IF(db[[#This Row],[QTY K]]="",1,db[[#This Row],[QTY K]])</f>
        <v>48</v>
      </c>
      <c r="AD3047" s="40" t="str">
        <f>IF(db[[#This Row],[STN K]]="",IF(db[[#This Row],[STN TG]]="",db[[#This Row],[STN B]],db[[#This Row],[STN TG]]),db[[#This Row],[STN K]])</f>
        <v>PCS</v>
      </c>
      <c r="AE3047" s="40"/>
    </row>
    <row r="3048" spans="1:31" x14ac:dyDescent="0.25">
      <c r="A3048" s="40">
        <f t="shared" si="47"/>
        <v>3047</v>
      </c>
      <c r="B3048" s="5" t="str">
        <f>LOWER(SUBSTITUTE(SUBSTITUTE(SUBSTITUTE(SUBSTITUTE(SUBSTITUTE(SUBSTITUTE(SUBSTITUTE(SUBSTITUTE(db[[#This Row],[NB BM]]," ",),".",""),"-",""),"(",""),")",""),"/",""),"""",""),"+",""))</f>
        <v>pcgastags3219segihappy</v>
      </c>
      <c r="C3048" s="5" t="str">
        <f>LOWER(SUBSTITUTE(SUBSTITUTE(SUBSTITUTE(SUBSTITUTE(SUBSTITUTE(SUBSTITUTE(SUBSTITUTE(SUBSTITUTE(SUBSTITUTE(db[[#This Row],[NB NOTA]]," ",),".",""),"-",""),"(",""),")",""),",",""),"/",""),"""",""),"+",""))</f>
        <v/>
      </c>
      <c r="D3048" s="5" t="str">
        <f>LOWER(SUBSTITUTE(SUBSTITUTE(SUBSTITUTE(SUBSTITUTE(SUBSTITUTE(SUBSTITUTE(SUBSTITUTE(SUBSTITUTE(SUBSTITUTE(db[[#This Row],[NB PAJAK]]," ",""),"-",""),"(",""),")",""),".",""),",",""),"/",""),"""",""),"+",""))</f>
        <v/>
      </c>
      <c r="E304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pcgastags3219segihappy836pcsuntana</v>
      </c>
      <c r="F304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836pcs</v>
      </c>
      <c r="G3048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4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836pcsuntana</v>
      </c>
      <c r="I3048" s="2" t="s">
        <v>5972</v>
      </c>
      <c r="K3048" s="14"/>
      <c r="L3048" s="2" t="s">
        <v>1336</v>
      </c>
      <c r="M3048" s="34" t="str">
        <f>IF(db[[#This Row],[NB NOTA_C]]="","",COUNTIF([2]!B_MSK[concat],db[[#This Row],[NB NOTA_C]]))</f>
        <v/>
      </c>
      <c r="N3048" s="9" t="s">
        <v>1352</v>
      </c>
      <c r="O3048" s="5" t="s">
        <v>1870</v>
      </c>
      <c r="P3048" s="2" t="s">
        <v>2442</v>
      </c>
      <c r="R3048" s="2" t="str">
        <f>IF(db[[#This Row],[QTY/ CTN]]="","",SUBSTITUTE(SUBSTITUTE(SUBSTITUTE(db[[#This Row],[QTY/ CTN]]," ","_",2),"(",""),")","")&amp;"_")</f>
        <v>836 PCS_</v>
      </c>
      <c r="S3048" s="2">
        <f>IF(db[[#This Row],[H_QTY/ CTN]]="","",SEARCH("_",db[[#This Row],[H_QTY/ CTN]]))</f>
        <v>8</v>
      </c>
      <c r="T3048" s="2">
        <f>IF(db[[#This Row],[H_QTY/ CTN]]="","",LEN(db[[#This Row],[H_QTY/ CTN]]))</f>
        <v>8</v>
      </c>
      <c r="U3048" s="41" t="str">
        <f>IF(db[[#This Row],[H_QTY/ CTN]]="","",LEFT(db[[#This Row],[H_QTY/ CTN]],db[[#This Row],[H_1]]-1))</f>
        <v>836 PCS</v>
      </c>
      <c r="V3048" s="40" t="str">
        <f>IF(NOT(db[[#This Row],[H_1]]=db[[#This Row],[H_2]]),MID(db[[#This Row],[H_QTY/ CTN]],db[[#This Row],[H_1]]+1,db[[#This Row],[H_2]]-db[[#This Row],[H_1]]-1),"")</f>
        <v/>
      </c>
      <c r="W3048" s="40" t="str">
        <f>IF(db[[#This Row],[QTY/ CTN B]]="","",LEFT(db[[#This Row],[QTY/ CTN B]],SEARCH(" ",db[[#This Row],[QTY/ CTN B]],1)-1))</f>
        <v>836</v>
      </c>
      <c r="X3048" s="40" t="str">
        <f>IF(db[[#This Row],[QTY/ CTN B]]="","",RIGHT(db[[#This Row],[QTY/ CTN B]],LEN(db[[#This Row],[QTY/ CTN B]])-SEARCH(" ",db[[#This Row],[QTY/ CTN B]],1)))</f>
        <v>PCS</v>
      </c>
      <c r="Y3048" s="40" t="str">
        <f>IF(db[[#This Row],[QTY/ CTN TG]]="",IF(db[[#This Row],[STN TG]]="","",12),LEFT(db[[#This Row],[QTY/ CTN TG]],SEARCH(" ",db[[#This Row],[QTY/ CTN TG]],1)-1))</f>
        <v/>
      </c>
      <c r="Z304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48" s="40" t="str">
        <f>IF(db[[#This Row],[STN K]]="","",IF(db[[#This Row],[STN TG]]="LSN",12,""))</f>
        <v/>
      </c>
      <c r="AB3048" s="40" t="str">
        <f>IF(db[[#This Row],[STN TG]]="LSN","PCS","")</f>
        <v/>
      </c>
      <c r="AC3048" s="40">
        <f>db[[#This Row],[QTY B]]*IF(db[[#This Row],[QTY TG]]="",1,db[[#This Row],[QTY TG]])*IF(db[[#This Row],[QTY K]]="",1,db[[#This Row],[QTY K]])</f>
        <v>836</v>
      </c>
      <c r="AD3048" s="40" t="str">
        <f>IF(db[[#This Row],[STN K]]="",IF(db[[#This Row],[STN TG]]="",db[[#This Row],[STN B]],db[[#This Row],[STN TG]]),db[[#This Row],[STN K]])</f>
        <v>PCS</v>
      </c>
      <c r="AE3048" s="40"/>
    </row>
    <row r="3049" spans="1:31" x14ac:dyDescent="0.25">
      <c r="A3049" s="40">
        <f t="shared" si="47"/>
        <v>3048</v>
      </c>
      <c r="B3049" s="5" t="str">
        <f>LOWER(SUBSTITUTE(SUBSTITUTE(SUBSTITUTE(SUBSTITUTE(SUBSTITUTE(SUBSTITUTE(SUBSTITUTE(SUBSTITUTE(db[[#This Row],[NB BM]]," ",),".",""),"-",""),"(",""),")",""),"/",""),"""",""),"+",""))</f>
        <v>pckartonkk12993d3tkt3d</v>
      </c>
      <c r="C3049" s="5" t="str">
        <f>LOWER(SUBSTITUTE(SUBSTITUTE(SUBSTITUTE(SUBSTITUTE(SUBSTITUTE(SUBSTITUTE(SUBSTITUTE(SUBSTITUTE(SUBSTITUTE(db[[#This Row],[NB NOTA]]," ",),".",""),"-",""),"(",""),")",""),",",""),"/",""),"""",""),"+",""))</f>
        <v/>
      </c>
      <c r="D3049" s="5" t="str">
        <f>LOWER(SUBSTITUTE(SUBSTITUTE(SUBSTITUTE(SUBSTITUTE(SUBSTITUTE(SUBSTITUTE(SUBSTITUTE(SUBSTITUTE(SUBSTITUTE(db[[#This Row],[NB PAJAK]]," ",""),"-",""),"(",""),")",""),".",""),",",""),"/",""),"""",""),"+",""))</f>
        <v/>
      </c>
      <c r="E304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pckartonkk12993d3tkt3d96pcsuntana</v>
      </c>
      <c r="F304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96pcs</v>
      </c>
      <c r="G3049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4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96pcsuntana</v>
      </c>
      <c r="I3049" s="2" t="s">
        <v>5788</v>
      </c>
      <c r="K3049" s="14"/>
      <c r="L3049" s="2" t="s">
        <v>1336</v>
      </c>
      <c r="M3049" s="34" t="str">
        <f>IF(db[[#This Row],[NB NOTA_C]]="","",COUNTIF([2]!B_MSK[concat],db[[#This Row],[NB NOTA_C]]))</f>
        <v/>
      </c>
      <c r="N3049" s="9" t="s">
        <v>1352</v>
      </c>
      <c r="O3049" s="5" t="s">
        <v>1388</v>
      </c>
      <c r="P3049" s="2" t="s">
        <v>2442</v>
      </c>
      <c r="R3049" s="2" t="str">
        <f>IF(db[[#This Row],[QTY/ CTN]]="","",SUBSTITUTE(SUBSTITUTE(SUBSTITUTE(db[[#This Row],[QTY/ CTN]]," ","_",2),"(",""),")","")&amp;"_")</f>
        <v>96 PCS_</v>
      </c>
      <c r="S3049" s="2">
        <f>IF(db[[#This Row],[H_QTY/ CTN]]="","",SEARCH("_",db[[#This Row],[H_QTY/ CTN]]))</f>
        <v>7</v>
      </c>
      <c r="T3049" s="2">
        <f>IF(db[[#This Row],[H_QTY/ CTN]]="","",LEN(db[[#This Row],[H_QTY/ CTN]]))</f>
        <v>7</v>
      </c>
      <c r="U3049" s="41" t="str">
        <f>IF(db[[#This Row],[H_QTY/ CTN]]="","",LEFT(db[[#This Row],[H_QTY/ CTN]],db[[#This Row],[H_1]]-1))</f>
        <v>96 PCS</v>
      </c>
      <c r="V3049" s="40" t="str">
        <f>IF(NOT(db[[#This Row],[H_1]]=db[[#This Row],[H_2]]),MID(db[[#This Row],[H_QTY/ CTN]],db[[#This Row],[H_1]]+1,db[[#This Row],[H_2]]-db[[#This Row],[H_1]]-1),"")</f>
        <v/>
      </c>
      <c r="W3049" s="40" t="str">
        <f>IF(db[[#This Row],[QTY/ CTN B]]="","",LEFT(db[[#This Row],[QTY/ CTN B]],SEARCH(" ",db[[#This Row],[QTY/ CTN B]],1)-1))</f>
        <v>96</v>
      </c>
      <c r="X3049" s="40" t="str">
        <f>IF(db[[#This Row],[QTY/ CTN B]]="","",RIGHT(db[[#This Row],[QTY/ CTN B]],LEN(db[[#This Row],[QTY/ CTN B]])-SEARCH(" ",db[[#This Row],[QTY/ CTN B]],1)))</f>
        <v>PCS</v>
      </c>
      <c r="Y3049" s="40" t="str">
        <f>IF(db[[#This Row],[QTY/ CTN TG]]="",IF(db[[#This Row],[STN TG]]="","",12),LEFT(db[[#This Row],[QTY/ CTN TG]],SEARCH(" ",db[[#This Row],[QTY/ CTN TG]],1)-1))</f>
        <v/>
      </c>
      <c r="Z304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49" s="40" t="str">
        <f>IF(db[[#This Row],[STN K]]="","",IF(db[[#This Row],[STN TG]]="LSN",12,""))</f>
        <v/>
      </c>
      <c r="AB3049" s="40" t="str">
        <f>IF(db[[#This Row],[STN TG]]="LSN","PCS","")</f>
        <v/>
      </c>
      <c r="AC3049" s="40">
        <f>db[[#This Row],[QTY B]]*IF(db[[#This Row],[QTY TG]]="",1,db[[#This Row],[QTY TG]])*IF(db[[#This Row],[QTY K]]="",1,db[[#This Row],[QTY K]])</f>
        <v>96</v>
      </c>
      <c r="AD3049" s="40" t="str">
        <f>IF(db[[#This Row],[STN K]]="",IF(db[[#This Row],[STN TG]]="",db[[#This Row],[STN B]],db[[#This Row],[STN TG]]),db[[#This Row],[STN K]])</f>
        <v>PCS</v>
      </c>
      <c r="AE3049" s="40"/>
    </row>
    <row r="3050" spans="1:31" x14ac:dyDescent="0.25">
      <c r="A3050" s="40">
        <f t="shared" si="47"/>
        <v>3049</v>
      </c>
      <c r="B3050" s="5" t="str">
        <f>LOWER(SUBSTITUTE(SUBSTITUTE(SUBSTITUTE(SUBSTITUTE(SUBSTITUTE(SUBSTITUTE(SUBSTITUTE(SUBSTITUTE(db[[#This Row],[NB BM]]," ",),".",""),"-",""),"(",""),")",""),"/",""),"""",""),"+",""))</f>
        <v>pcklgad1228x20setbt21</v>
      </c>
      <c r="C3050" s="5" t="str">
        <f>LOWER(SUBSTITUTE(SUBSTITUTE(SUBSTITUTE(SUBSTITUTE(SUBSTITUTE(SUBSTITUTE(SUBSTITUTE(SUBSTITUTE(SUBSTITUTE(db[[#This Row],[NB NOTA]]," ",),".",""),"-",""),"(",""),")",""),",",""),"/",""),"""",""),"+",""))</f>
        <v/>
      </c>
      <c r="D3050" s="5" t="str">
        <f>LOWER(SUBSTITUTE(SUBSTITUTE(SUBSTITUTE(SUBSTITUTE(SUBSTITUTE(SUBSTITUTE(SUBSTITUTE(SUBSTITUTE(SUBSTITUTE(db[[#This Row],[NB PAJAK]]," ",""),"-",""),"(",""),")",""),".",""),",",""),"/",""),"""",""),"+",""))</f>
        <v/>
      </c>
      <c r="E305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pcklgad1228x20setbt21192pcsuntana</v>
      </c>
      <c r="F305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192pcs</v>
      </c>
      <c r="G3050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5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192pcsuntana</v>
      </c>
      <c r="I3050" s="2" t="s">
        <v>5800</v>
      </c>
      <c r="K3050" s="14"/>
      <c r="L3050" s="2" t="s">
        <v>1336</v>
      </c>
      <c r="M3050" s="34" t="str">
        <f>IF(db[[#This Row],[NB NOTA_C]]="","",COUNTIF([2]!B_MSK[concat],db[[#This Row],[NB NOTA_C]]))</f>
        <v/>
      </c>
      <c r="N3050" s="9" t="s">
        <v>1352</v>
      </c>
      <c r="O3050" s="5" t="s">
        <v>1477</v>
      </c>
      <c r="P3050" s="2" t="s">
        <v>2442</v>
      </c>
      <c r="R3050" s="2" t="str">
        <f>IF(db[[#This Row],[QTY/ CTN]]="","",SUBSTITUTE(SUBSTITUTE(SUBSTITUTE(db[[#This Row],[QTY/ CTN]]," ","_",2),"(",""),")","")&amp;"_")</f>
        <v>192 PCS_</v>
      </c>
      <c r="S3050" s="2">
        <f>IF(db[[#This Row],[H_QTY/ CTN]]="","",SEARCH("_",db[[#This Row],[H_QTY/ CTN]]))</f>
        <v>8</v>
      </c>
      <c r="T3050" s="2">
        <f>IF(db[[#This Row],[H_QTY/ CTN]]="","",LEN(db[[#This Row],[H_QTY/ CTN]]))</f>
        <v>8</v>
      </c>
      <c r="U3050" s="41" t="str">
        <f>IF(db[[#This Row],[H_QTY/ CTN]]="","",LEFT(db[[#This Row],[H_QTY/ CTN]],db[[#This Row],[H_1]]-1))</f>
        <v>192 PCS</v>
      </c>
      <c r="V3050" s="40" t="str">
        <f>IF(NOT(db[[#This Row],[H_1]]=db[[#This Row],[H_2]]),MID(db[[#This Row],[H_QTY/ CTN]],db[[#This Row],[H_1]]+1,db[[#This Row],[H_2]]-db[[#This Row],[H_1]]-1),"")</f>
        <v/>
      </c>
      <c r="W3050" s="40" t="str">
        <f>IF(db[[#This Row],[QTY/ CTN B]]="","",LEFT(db[[#This Row],[QTY/ CTN B]],SEARCH(" ",db[[#This Row],[QTY/ CTN B]],1)-1))</f>
        <v>192</v>
      </c>
      <c r="X3050" s="40" t="str">
        <f>IF(db[[#This Row],[QTY/ CTN B]]="","",RIGHT(db[[#This Row],[QTY/ CTN B]],LEN(db[[#This Row],[QTY/ CTN B]])-SEARCH(" ",db[[#This Row],[QTY/ CTN B]],1)))</f>
        <v>PCS</v>
      </c>
      <c r="Y3050" s="40" t="str">
        <f>IF(db[[#This Row],[QTY/ CTN TG]]="",IF(db[[#This Row],[STN TG]]="","",12),LEFT(db[[#This Row],[QTY/ CTN TG]],SEARCH(" ",db[[#This Row],[QTY/ CTN TG]],1)-1))</f>
        <v/>
      </c>
      <c r="Z305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50" s="40" t="str">
        <f>IF(db[[#This Row],[STN K]]="","",IF(db[[#This Row],[STN TG]]="LSN",12,""))</f>
        <v/>
      </c>
      <c r="AB3050" s="40" t="str">
        <f>IF(db[[#This Row],[STN TG]]="LSN","PCS","")</f>
        <v/>
      </c>
      <c r="AC3050" s="40">
        <f>db[[#This Row],[QTY B]]*IF(db[[#This Row],[QTY TG]]="",1,db[[#This Row],[QTY TG]])*IF(db[[#This Row],[QTY K]]="",1,db[[#This Row],[QTY K]])</f>
        <v>192</v>
      </c>
      <c r="AD3050" s="40" t="str">
        <f>IF(db[[#This Row],[STN K]]="",IF(db[[#This Row],[STN TG]]="",db[[#This Row],[STN B]],db[[#This Row],[STN TG]]),db[[#This Row],[STN K]])</f>
        <v>PCS</v>
      </c>
      <c r="AE3050" s="40"/>
    </row>
    <row r="3051" spans="1:31" x14ac:dyDescent="0.25">
      <c r="A3051" s="40">
        <f t="shared" si="47"/>
        <v>3050</v>
      </c>
      <c r="B3051" s="5" t="str">
        <f>LOWER(SUBSTITUTE(SUBSTITUTE(SUBSTITUTE(SUBSTITUTE(SUBSTITUTE(SUBSTITUTE(SUBSTITUTE(SUBSTITUTE(db[[#This Row],[NB BM]]," ",),".",""),"-",""),"(",""),")",""),"/",""),"""",""),"+",""))</f>
        <v>pcklgb305cs</v>
      </c>
      <c r="C3051" s="5" t="str">
        <f>LOWER(SUBSTITUTE(SUBSTITUTE(SUBSTITUTE(SUBSTITUTE(SUBSTITUTE(SUBSTITUTE(SUBSTITUTE(SUBSTITUTE(SUBSTITUTE(db[[#This Row],[NB NOTA]]," ",),".",""),"-",""),"(",""),")",""),",",""),"/",""),"""",""),"+",""))</f>
        <v/>
      </c>
      <c r="D3051" s="5" t="str">
        <f>LOWER(SUBSTITUTE(SUBSTITUTE(SUBSTITUTE(SUBSTITUTE(SUBSTITUTE(SUBSTITUTE(SUBSTITUTE(SUBSTITUTE(SUBSTITUTE(db[[#This Row],[NB PAJAK]]," ",""),"-",""),"(",""),")",""),".",""),",",""),"/",""),"""",""),"+",""))</f>
        <v/>
      </c>
      <c r="E305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pcklgb305cs120pcsuntana</v>
      </c>
      <c r="F305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120pcs</v>
      </c>
      <c r="G3051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5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120pcsuntana</v>
      </c>
      <c r="I3051" s="2" t="s">
        <v>5973</v>
      </c>
      <c r="K3051" s="14"/>
      <c r="L3051" s="2" t="s">
        <v>1336</v>
      </c>
      <c r="M3051" s="34" t="str">
        <f>IF(db[[#This Row],[NB NOTA_C]]="","",COUNTIF([2]!B_MSK[concat],db[[#This Row],[NB NOTA_C]]))</f>
        <v/>
      </c>
      <c r="N3051" s="9" t="s">
        <v>1352</v>
      </c>
      <c r="O3051" s="5" t="s">
        <v>1382</v>
      </c>
      <c r="P3051" s="2" t="s">
        <v>2442</v>
      </c>
      <c r="R3051" s="2" t="str">
        <f>IF(db[[#This Row],[QTY/ CTN]]="","",SUBSTITUTE(SUBSTITUTE(SUBSTITUTE(db[[#This Row],[QTY/ CTN]]," ","_",2),"(",""),")","")&amp;"_")</f>
        <v>120 PCS_</v>
      </c>
      <c r="S3051" s="2">
        <f>IF(db[[#This Row],[H_QTY/ CTN]]="","",SEARCH("_",db[[#This Row],[H_QTY/ CTN]]))</f>
        <v>8</v>
      </c>
      <c r="T3051" s="2">
        <f>IF(db[[#This Row],[H_QTY/ CTN]]="","",LEN(db[[#This Row],[H_QTY/ CTN]]))</f>
        <v>8</v>
      </c>
      <c r="U3051" s="41" t="str">
        <f>IF(db[[#This Row],[H_QTY/ CTN]]="","",LEFT(db[[#This Row],[H_QTY/ CTN]],db[[#This Row],[H_1]]-1))</f>
        <v>120 PCS</v>
      </c>
      <c r="V3051" s="40" t="str">
        <f>IF(NOT(db[[#This Row],[H_1]]=db[[#This Row],[H_2]]),MID(db[[#This Row],[H_QTY/ CTN]],db[[#This Row],[H_1]]+1,db[[#This Row],[H_2]]-db[[#This Row],[H_1]]-1),"")</f>
        <v/>
      </c>
      <c r="W3051" s="40" t="str">
        <f>IF(db[[#This Row],[QTY/ CTN B]]="","",LEFT(db[[#This Row],[QTY/ CTN B]],SEARCH(" ",db[[#This Row],[QTY/ CTN B]],1)-1))</f>
        <v>120</v>
      </c>
      <c r="X3051" s="40" t="str">
        <f>IF(db[[#This Row],[QTY/ CTN B]]="","",RIGHT(db[[#This Row],[QTY/ CTN B]],LEN(db[[#This Row],[QTY/ CTN B]])-SEARCH(" ",db[[#This Row],[QTY/ CTN B]],1)))</f>
        <v>PCS</v>
      </c>
      <c r="Y3051" s="40" t="str">
        <f>IF(db[[#This Row],[QTY/ CTN TG]]="",IF(db[[#This Row],[STN TG]]="","",12),LEFT(db[[#This Row],[QTY/ CTN TG]],SEARCH(" ",db[[#This Row],[QTY/ CTN TG]],1)-1))</f>
        <v/>
      </c>
      <c r="Z305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51" s="40" t="str">
        <f>IF(db[[#This Row],[STN K]]="","",IF(db[[#This Row],[STN TG]]="LSN",12,""))</f>
        <v/>
      </c>
      <c r="AB3051" s="40" t="str">
        <f>IF(db[[#This Row],[STN TG]]="LSN","PCS","")</f>
        <v/>
      </c>
      <c r="AC3051" s="40">
        <f>db[[#This Row],[QTY B]]*IF(db[[#This Row],[QTY TG]]="",1,db[[#This Row],[QTY TG]])*IF(db[[#This Row],[QTY K]]="",1,db[[#This Row],[QTY K]])</f>
        <v>120</v>
      </c>
      <c r="AD3051" s="40" t="str">
        <f>IF(db[[#This Row],[STN K]]="",IF(db[[#This Row],[STN TG]]="",db[[#This Row],[STN B]],db[[#This Row],[STN TG]]),db[[#This Row],[STN K]])</f>
        <v>PCS</v>
      </c>
      <c r="AE3051" s="40"/>
    </row>
    <row r="3052" spans="1:31" x14ac:dyDescent="0.25">
      <c r="A3052" s="40">
        <f t="shared" si="47"/>
        <v>3051</v>
      </c>
      <c r="B3052" s="94" t="str">
        <f>LOWER(SUBSTITUTE(SUBSTITUTE(SUBSTITUTE(SUBSTITUTE(SUBSTITUTE(SUBSTITUTE(SUBSTITUTE(SUBSTITUTE(db[[#This Row],[NB BM]]," ",),".",""),"-",""),"(",""),")",""),"/",""),"""",""),"+",""))</f>
        <v>pckodehs1001</v>
      </c>
      <c r="C3052" s="94" t="str">
        <f>LOWER(SUBSTITUTE(SUBSTITUTE(SUBSTITUTE(SUBSTITUTE(SUBSTITUTE(SUBSTITUTE(SUBSTITUTE(SUBSTITUTE(SUBSTITUTE(db[[#This Row],[NB NOTA]]," ",),".",""),"-",""),"(",""),")",""),",",""),"/",""),"""",""),"+",""))</f>
        <v/>
      </c>
      <c r="D3052" s="94" t="str">
        <f>LOWER(SUBSTITUTE(SUBSTITUTE(SUBSTITUTE(SUBSTITUTE(SUBSTITUTE(SUBSTITUTE(SUBSTITUTE(SUBSTITUTE(SUBSTITUTE(db[[#This Row],[NB PAJAK]]," ",""),"-",""),"(",""),")",""),".",""),",",""),"/",""),"""",""),"+",""))</f>
        <v/>
      </c>
      <c r="E3052" s="94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pckodehs1001192pcsuntana</v>
      </c>
      <c r="F3052" s="94" t="str">
        <f>db[[#This Row],[NB NOTA_C]]&amp;LOWER(SUBSTITUTE(SUBSTITUTE(SUBSTITUTE(SUBSTITUTE(SUBSTITUTE(SUBSTITUTE(SUBSTITUTE(SUBSTITUTE(SUBSTITUTE(db[[#This Row],[QTY/ CTN]]," ",),".",""),"-",""),"(",""),")",""),",",""),"/",""),"""",""),"+",""))</f>
        <v>192pcs</v>
      </c>
      <c r="G3052" s="94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52" s="94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192pcsuntana</v>
      </c>
      <c r="I3052" s="6" t="s">
        <v>5971</v>
      </c>
      <c r="J3052" s="6"/>
      <c r="K3052" s="14"/>
      <c r="L3052" s="2" t="s">
        <v>1336</v>
      </c>
      <c r="M3052" s="34" t="str">
        <f>IF(db[[#This Row],[NB NOTA_C]]="","",COUNTIF([2]!B_MSK[concat],db[[#This Row],[NB NOTA_C]]))</f>
        <v/>
      </c>
      <c r="N3052" s="9" t="s">
        <v>1836</v>
      </c>
      <c r="O3052" s="5" t="s">
        <v>1477</v>
      </c>
      <c r="P3052" s="2" t="s">
        <v>2442</v>
      </c>
      <c r="R3052" s="2" t="str">
        <f>IF(db[[#This Row],[QTY/ CTN]]="","",SUBSTITUTE(SUBSTITUTE(SUBSTITUTE(db[[#This Row],[QTY/ CTN]]," ","_",2),"(",""),")","")&amp;"_")</f>
        <v>192 PCS_</v>
      </c>
      <c r="S3052" s="2">
        <f>IF(db[[#This Row],[H_QTY/ CTN]]="","",SEARCH("_",db[[#This Row],[H_QTY/ CTN]]))</f>
        <v>8</v>
      </c>
      <c r="T3052" s="2">
        <f>IF(db[[#This Row],[H_QTY/ CTN]]="","",LEN(db[[#This Row],[H_QTY/ CTN]]))</f>
        <v>8</v>
      </c>
      <c r="U3052" s="41" t="str">
        <f>IF(db[[#This Row],[H_QTY/ CTN]]="","",LEFT(db[[#This Row],[H_QTY/ CTN]],db[[#This Row],[H_1]]-1))</f>
        <v>192 PCS</v>
      </c>
      <c r="V3052" s="40" t="str">
        <f>IF(NOT(db[[#This Row],[H_1]]=db[[#This Row],[H_2]]),MID(db[[#This Row],[H_QTY/ CTN]],db[[#This Row],[H_1]]+1,db[[#This Row],[H_2]]-db[[#This Row],[H_1]]-1),"")</f>
        <v/>
      </c>
      <c r="W3052" s="40" t="str">
        <f>IF(db[[#This Row],[QTY/ CTN B]]="","",LEFT(db[[#This Row],[QTY/ CTN B]],SEARCH(" ",db[[#This Row],[QTY/ CTN B]],1)-1))</f>
        <v>192</v>
      </c>
      <c r="X3052" s="40" t="str">
        <f>IF(db[[#This Row],[QTY/ CTN B]]="","",RIGHT(db[[#This Row],[QTY/ CTN B]],LEN(db[[#This Row],[QTY/ CTN B]])-SEARCH(" ",db[[#This Row],[QTY/ CTN B]],1)))</f>
        <v>PCS</v>
      </c>
      <c r="Y3052" s="40" t="str">
        <f>IF(db[[#This Row],[QTY/ CTN TG]]="",IF(db[[#This Row],[STN TG]]="","",12),LEFT(db[[#This Row],[QTY/ CTN TG]],SEARCH(" ",db[[#This Row],[QTY/ CTN TG]],1)-1))</f>
        <v/>
      </c>
      <c r="Z305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52" s="40" t="str">
        <f>IF(db[[#This Row],[STN K]]="","",IF(db[[#This Row],[STN TG]]="LSN",12,""))</f>
        <v/>
      </c>
      <c r="AB3052" s="40" t="str">
        <f>IF(db[[#This Row],[STN TG]]="LSN","PCS","")</f>
        <v/>
      </c>
      <c r="AC3052" s="40">
        <f>db[[#This Row],[QTY B]]*IF(db[[#This Row],[QTY TG]]="",1,db[[#This Row],[QTY TG]])*IF(db[[#This Row],[QTY K]]="",1,db[[#This Row],[QTY K]])</f>
        <v>192</v>
      </c>
      <c r="AD3052" s="40" t="str">
        <f>IF(db[[#This Row],[STN K]]="",IF(db[[#This Row],[STN TG]]="",db[[#This Row],[STN B]],db[[#This Row],[STN TG]]),db[[#This Row],[STN K]])</f>
        <v>PCS</v>
      </c>
      <c r="AE3052" s="40"/>
    </row>
    <row r="3053" spans="1:31" x14ac:dyDescent="0.25">
      <c r="A3053" s="40">
        <f t="shared" si="47"/>
        <v>3052</v>
      </c>
      <c r="B3053" s="5" t="str">
        <f>LOWER(SUBSTITUTE(SUBSTITUTE(SUBSTITUTE(SUBSTITUTE(SUBSTITUTE(SUBSTITUTE(SUBSTITUTE(SUBSTITUTE(db[[#This Row],[NB BM]]," ",),".",""),"-",""),"(",""),")",""),"/",""),"""",""),"+",""))</f>
        <v>pcmagnita11908x23puasenterdny</v>
      </c>
      <c r="C3053" s="5" t="str">
        <f>LOWER(SUBSTITUTE(SUBSTITUTE(SUBSTITUTE(SUBSTITUTE(SUBSTITUTE(SUBSTITUTE(SUBSTITUTE(SUBSTITUTE(SUBSTITUTE(db[[#This Row],[NB NOTA]]," ",),".",""),"-",""),"(",""),")",""),",",""),"/",""),"""",""),"+",""))</f>
        <v/>
      </c>
      <c r="D3053" s="5" t="str">
        <f>LOWER(SUBSTITUTE(SUBSTITUTE(SUBSTITUTE(SUBSTITUTE(SUBSTITUTE(SUBSTITUTE(SUBSTITUTE(SUBSTITUTE(SUBSTITUTE(db[[#This Row],[NB PAJAK]]," ",""),"-",""),"(",""),")",""),".",""),",",""),"/",""),"""",""),"+",""))</f>
        <v/>
      </c>
      <c r="E305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pcmagnita11908x23puasenterdny144pcsuntana</v>
      </c>
      <c r="F305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144pcs</v>
      </c>
      <c r="G3053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5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144pcsuntana</v>
      </c>
      <c r="I3053" s="2" t="s">
        <v>5838</v>
      </c>
      <c r="K3053" s="14"/>
      <c r="L3053" s="2" t="s">
        <v>1336</v>
      </c>
      <c r="M3053" s="34" t="str">
        <f>IF(db[[#This Row],[NB NOTA_C]]="","",COUNTIF([2]!B_MSK[concat],db[[#This Row],[NB NOTA_C]]))</f>
        <v/>
      </c>
      <c r="N3053" s="9" t="s">
        <v>1352</v>
      </c>
      <c r="O3053" s="5" t="s">
        <v>1379</v>
      </c>
      <c r="P3053" s="2" t="s">
        <v>2442</v>
      </c>
      <c r="R3053" s="2" t="str">
        <f>IF(db[[#This Row],[QTY/ CTN]]="","",SUBSTITUTE(SUBSTITUTE(SUBSTITUTE(db[[#This Row],[QTY/ CTN]]," ","_",2),"(",""),")","")&amp;"_")</f>
        <v>144 PCS_</v>
      </c>
      <c r="S3053" s="2">
        <f>IF(db[[#This Row],[H_QTY/ CTN]]="","",SEARCH("_",db[[#This Row],[H_QTY/ CTN]]))</f>
        <v>8</v>
      </c>
      <c r="T3053" s="2">
        <f>IF(db[[#This Row],[H_QTY/ CTN]]="","",LEN(db[[#This Row],[H_QTY/ CTN]]))</f>
        <v>8</v>
      </c>
      <c r="U3053" s="41" t="str">
        <f>IF(db[[#This Row],[H_QTY/ CTN]]="","",LEFT(db[[#This Row],[H_QTY/ CTN]],db[[#This Row],[H_1]]-1))</f>
        <v>144 PCS</v>
      </c>
      <c r="V3053" s="40" t="str">
        <f>IF(NOT(db[[#This Row],[H_1]]=db[[#This Row],[H_2]]),MID(db[[#This Row],[H_QTY/ CTN]],db[[#This Row],[H_1]]+1,db[[#This Row],[H_2]]-db[[#This Row],[H_1]]-1),"")</f>
        <v/>
      </c>
      <c r="W3053" s="40" t="str">
        <f>IF(db[[#This Row],[QTY/ CTN B]]="","",LEFT(db[[#This Row],[QTY/ CTN B]],SEARCH(" ",db[[#This Row],[QTY/ CTN B]],1)-1))</f>
        <v>144</v>
      </c>
      <c r="X3053" s="40" t="str">
        <f>IF(db[[#This Row],[QTY/ CTN B]]="","",RIGHT(db[[#This Row],[QTY/ CTN B]],LEN(db[[#This Row],[QTY/ CTN B]])-SEARCH(" ",db[[#This Row],[QTY/ CTN B]],1)))</f>
        <v>PCS</v>
      </c>
      <c r="Y3053" s="40" t="str">
        <f>IF(db[[#This Row],[QTY/ CTN TG]]="",IF(db[[#This Row],[STN TG]]="","",12),LEFT(db[[#This Row],[QTY/ CTN TG]],SEARCH(" ",db[[#This Row],[QTY/ CTN TG]],1)-1))</f>
        <v/>
      </c>
      <c r="Z305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53" s="40" t="str">
        <f>IF(db[[#This Row],[STN K]]="","",IF(db[[#This Row],[STN TG]]="LSN",12,""))</f>
        <v/>
      </c>
      <c r="AB3053" s="40" t="str">
        <f>IF(db[[#This Row],[STN TG]]="LSN","PCS","")</f>
        <v/>
      </c>
      <c r="AC3053" s="40">
        <f>db[[#This Row],[QTY B]]*IF(db[[#This Row],[QTY TG]]="",1,db[[#This Row],[QTY TG]])*IF(db[[#This Row],[QTY K]]="",1,db[[#This Row],[QTY K]])</f>
        <v>144</v>
      </c>
      <c r="AD3053" s="40" t="str">
        <f>IF(db[[#This Row],[STN K]]="",IF(db[[#This Row],[STN TG]]="",db[[#This Row],[STN B]],db[[#This Row],[STN TG]]),db[[#This Row],[STN K]])</f>
        <v>PCS</v>
      </c>
      <c r="AE3053" s="40"/>
    </row>
    <row r="3054" spans="1:31" x14ac:dyDescent="0.25">
      <c r="A3054" s="40">
        <f t="shared" si="47"/>
        <v>3053</v>
      </c>
      <c r="B3054" s="5" t="str">
        <f>LOWER(SUBSTITUTE(SUBSTITUTE(SUBSTITUTE(SUBSTITUTE(SUBSTITUTE(SUBSTITUTE(SUBSTITUTE(SUBSTITUTE(db[[#This Row],[NB BM]]," ",),".",""),"-",""),"(",""),")",""),"/",""),"""",""),"+",""))</f>
        <v>pcmagnitkt7775x22pubgltbt21</v>
      </c>
      <c r="C3054" s="5" t="str">
        <f>LOWER(SUBSTITUTE(SUBSTITUTE(SUBSTITUTE(SUBSTITUTE(SUBSTITUTE(SUBSTITUTE(SUBSTITUTE(SUBSTITUTE(SUBSTITUTE(db[[#This Row],[NB NOTA]]," ",),".",""),"-",""),"(",""),")",""),",",""),"/",""),"""",""),"+",""))</f>
        <v/>
      </c>
      <c r="D3054" s="5" t="str">
        <f>LOWER(SUBSTITUTE(SUBSTITUTE(SUBSTITUTE(SUBSTITUTE(SUBSTITUTE(SUBSTITUTE(SUBSTITUTE(SUBSTITUTE(SUBSTITUTE(db[[#This Row],[NB PAJAK]]," ",""),"-",""),"(",""),")",""),".",""),",",""),"/",""),"""",""),"+",""))</f>
        <v/>
      </c>
      <c r="E305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pcmagnitkt7775x22pubgltbt21144pcsuntana</v>
      </c>
      <c r="F305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144pcs</v>
      </c>
      <c r="G3054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5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144pcsuntana</v>
      </c>
      <c r="I3054" s="2" t="s">
        <v>5854</v>
      </c>
      <c r="K3054" s="14"/>
      <c r="L3054" s="2" t="s">
        <v>1336</v>
      </c>
      <c r="M3054" s="34" t="str">
        <f>IF(db[[#This Row],[NB NOTA_C]]="","",COUNTIF([2]!B_MSK[concat],db[[#This Row],[NB NOTA_C]]))</f>
        <v/>
      </c>
      <c r="N3054" s="9" t="s">
        <v>1352</v>
      </c>
      <c r="O3054" s="5" t="s">
        <v>1379</v>
      </c>
      <c r="P3054" s="2" t="s">
        <v>2442</v>
      </c>
      <c r="R3054" s="2" t="str">
        <f>IF(db[[#This Row],[QTY/ CTN]]="","",SUBSTITUTE(SUBSTITUTE(SUBSTITUTE(db[[#This Row],[QTY/ CTN]]," ","_",2),"(",""),")","")&amp;"_")</f>
        <v>144 PCS_</v>
      </c>
      <c r="S3054" s="2">
        <f>IF(db[[#This Row],[H_QTY/ CTN]]="","",SEARCH("_",db[[#This Row],[H_QTY/ CTN]]))</f>
        <v>8</v>
      </c>
      <c r="T3054" s="2">
        <f>IF(db[[#This Row],[H_QTY/ CTN]]="","",LEN(db[[#This Row],[H_QTY/ CTN]]))</f>
        <v>8</v>
      </c>
      <c r="U3054" s="41" t="str">
        <f>IF(db[[#This Row],[H_QTY/ CTN]]="","",LEFT(db[[#This Row],[H_QTY/ CTN]],db[[#This Row],[H_1]]-1))</f>
        <v>144 PCS</v>
      </c>
      <c r="V3054" s="40" t="str">
        <f>IF(NOT(db[[#This Row],[H_1]]=db[[#This Row],[H_2]]),MID(db[[#This Row],[H_QTY/ CTN]],db[[#This Row],[H_1]]+1,db[[#This Row],[H_2]]-db[[#This Row],[H_1]]-1),"")</f>
        <v/>
      </c>
      <c r="W3054" s="40" t="str">
        <f>IF(db[[#This Row],[QTY/ CTN B]]="","",LEFT(db[[#This Row],[QTY/ CTN B]],SEARCH(" ",db[[#This Row],[QTY/ CTN B]],1)-1))</f>
        <v>144</v>
      </c>
      <c r="X3054" s="40" t="str">
        <f>IF(db[[#This Row],[QTY/ CTN B]]="","",RIGHT(db[[#This Row],[QTY/ CTN B]],LEN(db[[#This Row],[QTY/ CTN B]])-SEARCH(" ",db[[#This Row],[QTY/ CTN B]],1)))</f>
        <v>PCS</v>
      </c>
      <c r="Y3054" s="40" t="str">
        <f>IF(db[[#This Row],[QTY/ CTN TG]]="",IF(db[[#This Row],[STN TG]]="","",12),LEFT(db[[#This Row],[QTY/ CTN TG]],SEARCH(" ",db[[#This Row],[QTY/ CTN TG]],1)-1))</f>
        <v/>
      </c>
      <c r="Z305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54" s="40" t="str">
        <f>IF(db[[#This Row],[STN K]]="","",IF(db[[#This Row],[STN TG]]="LSN",12,""))</f>
        <v/>
      </c>
      <c r="AB3054" s="40" t="str">
        <f>IF(db[[#This Row],[STN TG]]="LSN","PCS","")</f>
        <v/>
      </c>
      <c r="AC3054" s="40">
        <f>db[[#This Row],[QTY B]]*IF(db[[#This Row],[QTY TG]]="",1,db[[#This Row],[QTY TG]])*IF(db[[#This Row],[QTY K]]="",1,db[[#This Row],[QTY K]])</f>
        <v>144</v>
      </c>
      <c r="AD3054" s="40" t="str">
        <f>IF(db[[#This Row],[STN K]]="",IF(db[[#This Row],[STN TG]]="",db[[#This Row],[STN B]],db[[#This Row],[STN TG]]),db[[#This Row],[STN K]])</f>
        <v>PCS</v>
      </c>
      <c r="AE3054" s="40"/>
    </row>
    <row r="3055" spans="1:31" x14ac:dyDescent="0.25">
      <c r="A3055" s="40">
        <f t="shared" si="47"/>
        <v>3054</v>
      </c>
      <c r="B3055" s="5" t="str">
        <f>LOWER(SUBSTITUTE(SUBSTITUTE(SUBSTITUTE(SUBSTITUTE(SUBSTITUTE(SUBSTITUTE(SUBSTITUTE(SUBSTITUTE(db[[#This Row],[NB BM]]," ",),".",""),"-",""),"(",""),")",""),"/",""),"""",""),"+",""))</f>
        <v>pcmagnits9696</v>
      </c>
      <c r="C3055" s="5" t="str">
        <f>LOWER(SUBSTITUTE(SUBSTITUTE(SUBSTITUTE(SUBSTITUTE(SUBSTITUTE(SUBSTITUTE(SUBSTITUTE(SUBSTITUTE(SUBSTITUTE(db[[#This Row],[NB NOTA]]," ",),".",""),"-",""),"(",""),")",""),",",""),"/",""),"""",""),"+",""))</f>
        <v/>
      </c>
      <c r="D3055" s="5" t="str">
        <f>LOWER(SUBSTITUTE(SUBSTITUTE(SUBSTITUTE(SUBSTITUTE(SUBSTITUTE(SUBSTITUTE(SUBSTITUTE(SUBSTITUTE(SUBSTITUTE(db[[#This Row],[NB PAJAK]]," ",""),"-",""),"(",""),")",""),".",""),",",""),"/",""),"""",""),"+",""))</f>
        <v/>
      </c>
      <c r="E305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pcmagnits9696120pcsuntana</v>
      </c>
      <c r="F305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120pcs</v>
      </c>
      <c r="G3055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5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120pcsuntana</v>
      </c>
      <c r="I3055" s="2" t="s">
        <v>5865</v>
      </c>
      <c r="K3055" s="14"/>
      <c r="L3055" s="2" t="s">
        <v>1336</v>
      </c>
      <c r="M3055" s="34" t="str">
        <f>IF(db[[#This Row],[NB NOTA_C]]="","",COUNTIF([2]!B_MSK[concat],db[[#This Row],[NB NOTA_C]]))</f>
        <v/>
      </c>
      <c r="N3055" s="9" t="s">
        <v>1352</v>
      </c>
      <c r="O3055" s="5" t="s">
        <v>1382</v>
      </c>
      <c r="P3055" s="2" t="s">
        <v>2442</v>
      </c>
      <c r="R3055" s="2" t="str">
        <f>IF(db[[#This Row],[QTY/ CTN]]="","",SUBSTITUTE(SUBSTITUTE(SUBSTITUTE(db[[#This Row],[QTY/ CTN]]," ","_",2),"(",""),")","")&amp;"_")</f>
        <v>120 PCS_</v>
      </c>
      <c r="S3055" s="2">
        <f>IF(db[[#This Row],[H_QTY/ CTN]]="","",SEARCH("_",db[[#This Row],[H_QTY/ CTN]]))</f>
        <v>8</v>
      </c>
      <c r="T3055" s="2">
        <f>IF(db[[#This Row],[H_QTY/ CTN]]="","",LEN(db[[#This Row],[H_QTY/ CTN]]))</f>
        <v>8</v>
      </c>
      <c r="U3055" s="41" t="str">
        <f>IF(db[[#This Row],[H_QTY/ CTN]]="","",LEFT(db[[#This Row],[H_QTY/ CTN]],db[[#This Row],[H_1]]-1))</f>
        <v>120 PCS</v>
      </c>
      <c r="V3055" s="40" t="str">
        <f>IF(NOT(db[[#This Row],[H_1]]=db[[#This Row],[H_2]]),MID(db[[#This Row],[H_QTY/ CTN]],db[[#This Row],[H_1]]+1,db[[#This Row],[H_2]]-db[[#This Row],[H_1]]-1),"")</f>
        <v/>
      </c>
      <c r="W3055" s="40" t="str">
        <f>IF(db[[#This Row],[QTY/ CTN B]]="","",LEFT(db[[#This Row],[QTY/ CTN B]],SEARCH(" ",db[[#This Row],[QTY/ CTN B]],1)-1))</f>
        <v>120</v>
      </c>
      <c r="X3055" s="40" t="str">
        <f>IF(db[[#This Row],[QTY/ CTN B]]="","",RIGHT(db[[#This Row],[QTY/ CTN B]],LEN(db[[#This Row],[QTY/ CTN B]])-SEARCH(" ",db[[#This Row],[QTY/ CTN B]],1)))</f>
        <v>PCS</v>
      </c>
      <c r="Y3055" s="40" t="str">
        <f>IF(db[[#This Row],[QTY/ CTN TG]]="",IF(db[[#This Row],[STN TG]]="","",12),LEFT(db[[#This Row],[QTY/ CTN TG]],SEARCH(" ",db[[#This Row],[QTY/ CTN TG]],1)-1))</f>
        <v/>
      </c>
      <c r="Z305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55" s="40" t="str">
        <f>IF(db[[#This Row],[STN K]]="","",IF(db[[#This Row],[STN TG]]="LSN",12,""))</f>
        <v/>
      </c>
      <c r="AB3055" s="40" t="str">
        <f>IF(db[[#This Row],[STN TG]]="LSN","PCS","")</f>
        <v/>
      </c>
      <c r="AC3055" s="40">
        <f>db[[#This Row],[QTY B]]*IF(db[[#This Row],[QTY TG]]="",1,db[[#This Row],[QTY TG]])*IF(db[[#This Row],[QTY K]]="",1,db[[#This Row],[QTY K]])</f>
        <v>120</v>
      </c>
      <c r="AD3055" s="40" t="str">
        <f>IF(db[[#This Row],[STN K]]="",IF(db[[#This Row],[STN TG]]="",db[[#This Row],[STN B]],db[[#This Row],[STN TG]]),db[[#This Row],[STN K]])</f>
        <v>PCS</v>
      </c>
      <c r="AE3055" s="40"/>
    </row>
    <row r="3056" spans="1:31" x14ac:dyDescent="0.25">
      <c r="A3056" s="40">
        <f t="shared" si="47"/>
        <v>3055</v>
      </c>
      <c r="B3056" s="5" t="str">
        <f>LOWER(SUBSTITUTE(SUBSTITUTE(SUBSTITUTE(SUBSTITUTE(SUBSTITUTE(SUBSTITUTE(SUBSTITUTE(SUBSTITUTE(db[[#This Row],[NB BM]]," ",),".",""),"-",""),"(",""),")",""),"/",""),"""",""),"+",""))</f>
        <v>penggaris30cmkayagikyp3139</v>
      </c>
      <c r="C3056" s="5" t="str">
        <f>LOWER(SUBSTITUTE(SUBSTITUTE(SUBSTITUTE(SUBSTITUTE(SUBSTITUTE(SUBSTITUTE(SUBSTITUTE(SUBSTITUTE(SUBSTITUTE(db[[#This Row],[NB NOTA]]," ",),".",""),"-",""),"(",""),")",""),",",""),"/",""),"""",""),"+",""))</f>
        <v/>
      </c>
      <c r="D3056" s="5" t="str">
        <f>LOWER(SUBSTITUTE(SUBSTITUTE(SUBSTITUTE(SUBSTITUTE(SUBSTITUTE(SUBSTITUTE(SUBSTITUTE(SUBSTITUTE(SUBSTITUTE(db[[#This Row],[NB PAJAK]]," ",""),"-",""),"(",""),")",""),".",""),",",""),"/",""),"""",""),"+",""))</f>
        <v/>
      </c>
      <c r="E305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penggaris30cmkayagikyp313980lsnuntana</v>
      </c>
      <c r="F305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80lsn</v>
      </c>
      <c r="G3056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5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80lsnuntana</v>
      </c>
      <c r="I3056" s="2" t="s">
        <v>1657</v>
      </c>
      <c r="K3056" s="14"/>
      <c r="L3056" s="2" t="s">
        <v>1336</v>
      </c>
      <c r="M3056" s="34" t="str">
        <f>IF(db[[#This Row],[NB NOTA_C]]="","",COUNTIF([2]!B_MSK[concat],db[[#This Row],[NB NOTA_C]]))</f>
        <v/>
      </c>
      <c r="N3056" s="9" t="s">
        <v>1349</v>
      </c>
      <c r="O3056" s="5" t="s">
        <v>1419</v>
      </c>
      <c r="P3056" s="2" t="s">
        <v>2424</v>
      </c>
      <c r="R3056" s="2" t="str">
        <f>IF(db[[#This Row],[QTY/ CTN]]="","",SUBSTITUTE(SUBSTITUTE(SUBSTITUTE(db[[#This Row],[QTY/ CTN]]," ","_",2),"(",""),")","")&amp;"_")</f>
        <v>80 LSN_</v>
      </c>
      <c r="S3056" s="2">
        <f>IF(db[[#This Row],[H_QTY/ CTN]]="","",SEARCH("_",db[[#This Row],[H_QTY/ CTN]]))</f>
        <v>7</v>
      </c>
      <c r="T3056" s="2">
        <f>IF(db[[#This Row],[H_QTY/ CTN]]="","",LEN(db[[#This Row],[H_QTY/ CTN]]))</f>
        <v>7</v>
      </c>
      <c r="U3056" s="41" t="str">
        <f>IF(db[[#This Row],[H_QTY/ CTN]]="","",LEFT(db[[#This Row],[H_QTY/ CTN]],db[[#This Row],[H_1]]-1))</f>
        <v>80 LSN</v>
      </c>
      <c r="V3056" s="40" t="str">
        <f>IF(NOT(db[[#This Row],[H_1]]=db[[#This Row],[H_2]]),MID(db[[#This Row],[H_QTY/ CTN]],db[[#This Row],[H_1]]+1,db[[#This Row],[H_2]]-db[[#This Row],[H_1]]-1),"")</f>
        <v/>
      </c>
      <c r="W3056" s="40" t="str">
        <f>IF(db[[#This Row],[QTY/ CTN B]]="","",LEFT(db[[#This Row],[QTY/ CTN B]],SEARCH(" ",db[[#This Row],[QTY/ CTN B]],1)-1))</f>
        <v>80</v>
      </c>
      <c r="X3056" s="40" t="str">
        <f>IF(db[[#This Row],[QTY/ CTN B]]="","",RIGHT(db[[#This Row],[QTY/ CTN B]],LEN(db[[#This Row],[QTY/ CTN B]])-SEARCH(" ",db[[#This Row],[QTY/ CTN B]],1)))</f>
        <v>LSN</v>
      </c>
      <c r="Y3056" s="40">
        <f>IF(db[[#This Row],[QTY/ CTN TG]]="",IF(db[[#This Row],[STN TG]]="","",12),LEFT(db[[#This Row],[QTY/ CTN TG]],SEARCH(" ",db[[#This Row],[QTY/ CTN TG]],1)-1))</f>
        <v>12</v>
      </c>
      <c r="Z305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56" s="40" t="str">
        <f>IF(db[[#This Row],[STN K]]="","",IF(db[[#This Row],[STN TG]]="LSN",12,""))</f>
        <v/>
      </c>
      <c r="AB3056" s="40" t="str">
        <f>IF(db[[#This Row],[STN TG]]="LSN","PCS","")</f>
        <v/>
      </c>
      <c r="AC3056" s="40">
        <f>db[[#This Row],[QTY B]]*IF(db[[#This Row],[QTY TG]]="",1,db[[#This Row],[QTY TG]])*IF(db[[#This Row],[QTY K]]="",1,db[[#This Row],[QTY K]])</f>
        <v>960</v>
      </c>
      <c r="AD3056" s="40" t="str">
        <f>IF(db[[#This Row],[STN K]]="",IF(db[[#This Row],[STN TG]]="",db[[#This Row],[STN B]],db[[#This Row],[STN TG]]),db[[#This Row],[STN K]])</f>
        <v>PCS</v>
      </c>
      <c r="AE3056" s="40"/>
    </row>
    <row r="3057" spans="1:31" x14ac:dyDescent="0.25">
      <c r="A3057" s="40">
        <f t="shared" si="47"/>
        <v>3056</v>
      </c>
      <c r="B3057" s="5" t="str">
        <f>LOWER(SUBSTITUTE(SUBSTITUTE(SUBSTITUTE(SUBSTITUTE(SUBSTITUTE(SUBSTITUTE(SUBSTITUTE(SUBSTITUTE(db[[#This Row],[NB BM]]," ",),".",""),"-",""),"(",""),")",""),"/",""),"""",""),"+",""))</f>
        <v>penggaris30cmkayagikyp3141</v>
      </c>
      <c r="C3057" s="5" t="str">
        <f>LOWER(SUBSTITUTE(SUBSTITUTE(SUBSTITUTE(SUBSTITUTE(SUBSTITUTE(SUBSTITUTE(SUBSTITUTE(SUBSTITUTE(SUBSTITUTE(db[[#This Row],[NB NOTA]]," ",),".",""),"-",""),"(",""),")",""),",",""),"/",""),"""",""),"+",""))</f>
        <v/>
      </c>
      <c r="D3057" s="5" t="str">
        <f>LOWER(SUBSTITUTE(SUBSTITUTE(SUBSTITUTE(SUBSTITUTE(SUBSTITUTE(SUBSTITUTE(SUBSTITUTE(SUBSTITUTE(SUBSTITUTE(db[[#This Row],[NB PAJAK]]," ",""),"-",""),"(",""),")",""),".",""),",",""),"/",""),"""",""),"+",""))</f>
        <v/>
      </c>
      <c r="E305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penggaris30cmkayagikyp314180lsnuntana</v>
      </c>
      <c r="F305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80lsn</v>
      </c>
      <c r="G3057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5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80lsnuntana</v>
      </c>
      <c r="I3057" s="2" t="s">
        <v>1658</v>
      </c>
      <c r="K3057" s="1"/>
      <c r="L3057" s="2" t="s">
        <v>1336</v>
      </c>
      <c r="M3057" s="34" t="str">
        <f>IF(db[[#This Row],[NB NOTA_C]]="","",COUNTIF([2]!B_MSK[concat],db[[#This Row],[NB NOTA_C]]))</f>
        <v/>
      </c>
      <c r="N3057" s="9" t="s">
        <v>1349</v>
      </c>
      <c r="O3057" s="5" t="s">
        <v>1419</v>
      </c>
      <c r="P3057" s="2" t="s">
        <v>2424</v>
      </c>
      <c r="R3057" s="2" t="str">
        <f>IF(db[[#This Row],[QTY/ CTN]]="","",SUBSTITUTE(SUBSTITUTE(SUBSTITUTE(db[[#This Row],[QTY/ CTN]]," ","_",2),"(",""),")","")&amp;"_")</f>
        <v>80 LSN_</v>
      </c>
      <c r="S3057" s="2">
        <f>IF(db[[#This Row],[H_QTY/ CTN]]="","",SEARCH("_",db[[#This Row],[H_QTY/ CTN]]))</f>
        <v>7</v>
      </c>
      <c r="T3057" s="2">
        <f>IF(db[[#This Row],[H_QTY/ CTN]]="","",LEN(db[[#This Row],[H_QTY/ CTN]]))</f>
        <v>7</v>
      </c>
      <c r="U3057" s="41" t="str">
        <f>IF(db[[#This Row],[H_QTY/ CTN]]="","",LEFT(db[[#This Row],[H_QTY/ CTN]],db[[#This Row],[H_1]]-1))</f>
        <v>80 LSN</v>
      </c>
      <c r="V3057" s="40" t="str">
        <f>IF(NOT(db[[#This Row],[H_1]]=db[[#This Row],[H_2]]),MID(db[[#This Row],[H_QTY/ CTN]],db[[#This Row],[H_1]]+1,db[[#This Row],[H_2]]-db[[#This Row],[H_1]]-1),"")</f>
        <v/>
      </c>
      <c r="W3057" s="40" t="str">
        <f>IF(db[[#This Row],[QTY/ CTN B]]="","",LEFT(db[[#This Row],[QTY/ CTN B]],SEARCH(" ",db[[#This Row],[QTY/ CTN B]],1)-1))</f>
        <v>80</v>
      </c>
      <c r="X3057" s="40" t="str">
        <f>IF(db[[#This Row],[QTY/ CTN B]]="","",RIGHT(db[[#This Row],[QTY/ CTN B]],LEN(db[[#This Row],[QTY/ CTN B]])-SEARCH(" ",db[[#This Row],[QTY/ CTN B]],1)))</f>
        <v>LSN</v>
      </c>
      <c r="Y3057" s="40">
        <f>IF(db[[#This Row],[QTY/ CTN TG]]="",IF(db[[#This Row],[STN TG]]="","",12),LEFT(db[[#This Row],[QTY/ CTN TG]],SEARCH(" ",db[[#This Row],[QTY/ CTN TG]],1)-1))</f>
        <v>12</v>
      </c>
      <c r="Z305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57" s="40" t="str">
        <f>IF(db[[#This Row],[STN K]]="","",IF(db[[#This Row],[STN TG]]="LSN",12,""))</f>
        <v/>
      </c>
      <c r="AB3057" s="40" t="str">
        <f>IF(db[[#This Row],[STN TG]]="LSN","PCS","")</f>
        <v/>
      </c>
      <c r="AC3057" s="40">
        <f>db[[#This Row],[QTY B]]*IF(db[[#This Row],[QTY TG]]="",1,db[[#This Row],[QTY TG]])*IF(db[[#This Row],[QTY K]]="",1,db[[#This Row],[QTY K]])</f>
        <v>960</v>
      </c>
      <c r="AD3057" s="40" t="str">
        <f>IF(db[[#This Row],[STN K]]="",IF(db[[#This Row],[STN TG]]="",db[[#This Row],[STN B]],db[[#This Row],[STN TG]]),db[[#This Row],[STN K]])</f>
        <v>PCS</v>
      </c>
      <c r="AE3057" s="40"/>
    </row>
    <row r="3058" spans="1:31" x14ac:dyDescent="0.25">
      <c r="A3058" s="40">
        <f t="shared" si="47"/>
        <v>3057</v>
      </c>
      <c r="B3058" s="5" t="str">
        <f>LOWER(SUBSTITUTE(SUBSTITUTE(SUBSTITUTE(SUBSTITUTE(SUBSTITUTE(SUBSTITUTE(SUBSTITUTE(SUBSTITUTE(db[[#This Row],[NB BM]]," ",),".",""),"-",""),"(",""),")",""),"/",""),"""",""),"+",""))</f>
        <v>pensil2bfancykypf3023</v>
      </c>
      <c r="C3058" s="5" t="str">
        <f>LOWER(SUBSTITUTE(SUBSTITUTE(SUBSTITUTE(SUBSTITUTE(SUBSTITUTE(SUBSTITUTE(SUBSTITUTE(SUBSTITUTE(SUBSTITUTE(db[[#This Row],[NB NOTA]]," ",),".",""),"-",""),"(",""),")",""),",",""),"/",""),"""",""),"+",""))</f>
        <v/>
      </c>
      <c r="D3058" s="5" t="str">
        <f>LOWER(SUBSTITUTE(SUBSTITUTE(SUBSTITUTE(SUBSTITUTE(SUBSTITUTE(SUBSTITUTE(SUBSTITUTE(SUBSTITUTE(SUBSTITUTE(db[[#This Row],[NB PAJAK]]," ",""),"-",""),"(",""),")",""),".",""),",",""),"/",""),"""",""),"+",""))</f>
        <v/>
      </c>
      <c r="E3058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pensil2bfancykypf3023360lsnuntana</v>
      </c>
      <c r="F3058" s="5" t="str">
        <f>db[[#This Row],[NB NOTA_C]]&amp;LOWER(SUBSTITUTE(SUBSTITUTE(SUBSTITUTE(SUBSTITUTE(SUBSTITUTE(SUBSTITUTE(SUBSTITUTE(SUBSTITUTE(SUBSTITUTE(db[[#This Row],[QTY/ CTN]]," ",),".",""),"-",""),"(",""),")",""),",",""),"/",""),"""",""),"+",""))</f>
        <v>360lsn</v>
      </c>
      <c r="G3058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58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360lsnuntana</v>
      </c>
      <c r="I3058" s="2" t="s">
        <v>1660</v>
      </c>
      <c r="K3058" s="14"/>
      <c r="L3058" s="2" t="s">
        <v>1336</v>
      </c>
      <c r="M3058" s="34" t="str">
        <f>IF(db[[#This Row],[NB NOTA_C]]="","",COUNTIF([2]!B_MSK[concat],db[[#This Row],[NB NOTA_C]]))</f>
        <v/>
      </c>
      <c r="N3058" s="9" t="s">
        <v>1349</v>
      </c>
      <c r="O3058" s="5" t="s">
        <v>1516</v>
      </c>
      <c r="P3058" s="2" t="s">
        <v>2444</v>
      </c>
      <c r="R3058" s="2" t="str">
        <f>IF(db[[#This Row],[QTY/ CTN]]="","",SUBSTITUTE(SUBSTITUTE(SUBSTITUTE(db[[#This Row],[QTY/ CTN]]," ","_",2),"(",""),")","")&amp;"_")</f>
        <v>360 LSN_</v>
      </c>
      <c r="S3058" s="2">
        <f>IF(db[[#This Row],[H_QTY/ CTN]]="","",SEARCH("_",db[[#This Row],[H_QTY/ CTN]]))</f>
        <v>8</v>
      </c>
      <c r="T3058" s="2">
        <f>IF(db[[#This Row],[H_QTY/ CTN]]="","",LEN(db[[#This Row],[H_QTY/ CTN]]))</f>
        <v>8</v>
      </c>
      <c r="U3058" s="41" t="str">
        <f>IF(db[[#This Row],[H_QTY/ CTN]]="","",LEFT(db[[#This Row],[H_QTY/ CTN]],db[[#This Row],[H_1]]-1))</f>
        <v>360 LSN</v>
      </c>
      <c r="V3058" s="40" t="str">
        <f>IF(NOT(db[[#This Row],[H_1]]=db[[#This Row],[H_2]]),MID(db[[#This Row],[H_QTY/ CTN]],db[[#This Row],[H_1]]+1,db[[#This Row],[H_2]]-db[[#This Row],[H_1]]-1),"")</f>
        <v/>
      </c>
      <c r="W3058" s="40" t="str">
        <f>IF(db[[#This Row],[QTY/ CTN B]]="","",LEFT(db[[#This Row],[QTY/ CTN B]],SEARCH(" ",db[[#This Row],[QTY/ CTN B]],1)-1))</f>
        <v>360</v>
      </c>
      <c r="X3058" s="40" t="str">
        <f>IF(db[[#This Row],[QTY/ CTN B]]="","",RIGHT(db[[#This Row],[QTY/ CTN B]],LEN(db[[#This Row],[QTY/ CTN B]])-SEARCH(" ",db[[#This Row],[QTY/ CTN B]],1)))</f>
        <v>LSN</v>
      </c>
      <c r="Y3058" s="40">
        <f>IF(db[[#This Row],[QTY/ CTN TG]]="",IF(db[[#This Row],[STN TG]]="","",12),LEFT(db[[#This Row],[QTY/ CTN TG]],SEARCH(" ",db[[#This Row],[QTY/ CTN TG]],1)-1))</f>
        <v>12</v>
      </c>
      <c r="Z305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58" s="40" t="str">
        <f>IF(db[[#This Row],[STN K]]="","",IF(db[[#This Row],[STN TG]]="LSN",12,""))</f>
        <v/>
      </c>
      <c r="AB3058" s="40" t="str">
        <f>IF(db[[#This Row],[STN TG]]="LSN","PCS","")</f>
        <v/>
      </c>
      <c r="AC3058" s="40">
        <f>db[[#This Row],[QTY B]]*IF(db[[#This Row],[QTY TG]]="",1,db[[#This Row],[QTY TG]])*IF(db[[#This Row],[QTY K]]="",1,db[[#This Row],[QTY K]])</f>
        <v>4320</v>
      </c>
      <c r="AD3058" s="40" t="str">
        <f>IF(db[[#This Row],[STN K]]="",IF(db[[#This Row],[STN TG]]="",db[[#This Row],[STN B]],db[[#This Row],[STN TG]]),db[[#This Row],[STN K]])</f>
        <v>PCS</v>
      </c>
      <c r="AE3058" s="40"/>
    </row>
    <row r="3059" spans="1:31" x14ac:dyDescent="0.25">
      <c r="A3059" s="40">
        <f t="shared" si="47"/>
        <v>3058</v>
      </c>
      <c r="B3059" s="5" t="str">
        <f>LOWER(SUBSTITUTE(SUBSTITUTE(SUBSTITUTE(SUBSTITUTE(SUBSTITUTE(SUBSTITUTE(SUBSTITUTE(SUBSTITUTE(db[[#This Row],[NB BM]]," ",),".",""),"-",""),"(",""),")",""),"/",""),"""",""),"+",""))</f>
        <v>pensil2bkayagikypa1018</v>
      </c>
      <c r="C3059" s="5" t="str">
        <f>LOWER(SUBSTITUTE(SUBSTITUTE(SUBSTITUTE(SUBSTITUTE(SUBSTITUTE(SUBSTITUTE(SUBSTITUTE(SUBSTITUTE(SUBSTITUTE(db[[#This Row],[NB NOTA]]," ",),".",""),"-",""),"(",""),")",""),",",""),"/",""),"""",""),"+",""))</f>
        <v/>
      </c>
      <c r="D3059" s="5" t="str">
        <f>LOWER(SUBSTITUTE(SUBSTITUTE(SUBSTITUTE(SUBSTITUTE(SUBSTITUTE(SUBSTITUTE(SUBSTITUTE(SUBSTITUTE(SUBSTITUTE(db[[#This Row],[NB PAJAK]]," ",""),"-",""),"(",""),")",""),".",""),",",""),"/",""),"""",""),"+",""))</f>
        <v/>
      </c>
      <c r="E305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pensil2bkayagikypa1018360lsnuntana</v>
      </c>
      <c r="F305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360lsn</v>
      </c>
      <c r="G3059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5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360lsnuntana</v>
      </c>
      <c r="I3059" s="2" t="s">
        <v>1665</v>
      </c>
      <c r="K3059" s="14"/>
      <c r="L3059" s="2" t="s">
        <v>1336</v>
      </c>
      <c r="M3059" s="34" t="str">
        <f>IF(db[[#This Row],[NB NOTA_C]]="","",COUNTIF([2]!B_MSK[concat],db[[#This Row],[NB NOTA_C]]))</f>
        <v/>
      </c>
      <c r="N3059" s="9" t="s">
        <v>1349</v>
      </c>
      <c r="O3059" s="5" t="s">
        <v>1516</v>
      </c>
      <c r="P3059" s="2" t="s">
        <v>2444</v>
      </c>
      <c r="R3059" s="2" t="str">
        <f>IF(db[[#This Row],[QTY/ CTN]]="","",SUBSTITUTE(SUBSTITUTE(SUBSTITUTE(db[[#This Row],[QTY/ CTN]]," ","_",2),"(",""),")","")&amp;"_")</f>
        <v>360 LSN_</v>
      </c>
      <c r="S3059" s="2">
        <f>IF(db[[#This Row],[H_QTY/ CTN]]="","",SEARCH("_",db[[#This Row],[H_QTY/ CTN]]))</f>
        <v>8</v>
      </c>
      <c r="T3059" s="2">
        <f>IF(db[[#This Row],[H_QTY/ CTN]]="","",LEN(db[[#This Row],[H_QTY/ CTN]]))</f>
        <v>8</v>
      </c>
      <c r="U3059" s="41" t="str">
        <f>IF(db[[#This Row],[H_QTY/ CTN]]="","",LEFT(db[[#This Row],[H_QTY/ CTN]],db[[#This Row],[H_1]]-1))</f>
        <v>360 LSN</v>
      </c>
      <c r="V3059" s="40" t="str">
        <f>IF(NOT(db[[#This Row],[H_1]]=db[[#This Row],[H_2]]),MID(db[[#This Row],[H_QTY/ CTN]],db[[#This Row],[H_1]]+1,db[[#This Row],[H_2]]-db[[#This Row],[H_1]]-1),"")</f>
        <v/>
      </c>
      <c r="W3059" s="40" t="str">
        <f>IF(db[[#This Row],[QTY/ CTN B]]="","",LEFT(db[[#This Row],[QTY/ CTN B]],SEARCH(" ",db[[#This Row],[QTY/ CTN B]],1)-1))</f>
        <v>360</v>
      </c>
      <c r="X3059" s="40" t="str">
        <f>IF(db[[#This Row],[QTY/ CTN B]]="","",RIGHT(db[[#This Row],[QTY/ CTN B]],LEN(db[[#This Row],[QTY/ CTN B]])-SEARCH(" ",db[[#This Row],[QTY/ CTN B]],1)))</f>
        <v>LSN</v>
      </c>
      <c r="Y3059" s="40">
        <f>IF(db[[#This Row],[QTY/ CTN TG]]="",IF(db[[#This Row],[STN TG]]="","",12),LEFT(db[[#This Row],[QTY/ CTN TG]],SEARCH(" ",db[[#This Row],[QTY/ CTN TG]],1)-1))</f>
        <v>12</v>
      </c>
      <c r="Z305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59" s="40" t="str">
        <f>IF(db[[#This Row],[STN K]]="","",IF(db[[#This Row],[STN TG]]="LSN",12,""))</f>
        <v/>
      </c>
      <c r="AB3059" s="40" t="str">
        <f>IF(db[[#This Row],[STN TG]]="LSN","PCS","")</f>
        <v/>
      </c>
      <c r="AC3059" s="40">
        <f>db[[#This Row],[QTY B]]*IF(db[[#This Row],[QTY TG]]="",1,db[[#This Row],[QTY TG]])*IF(db[[#This Row],[QTY K]]="",1,db[[#This Row],[QTY K]])</f>
        <v>4320</v>
      </c>
      <c r="AD3059" s="40" t="str">
        <f>IF(db[[#This Row],[STN K]]="",IF(db[[#This Row],[STN TG]]="",db[[#This Row],[STN B]],db[[#This Row],[STN TG]]),db[[#This Row],[STN K]])</f>
        <v>PCS</v>
      </c>
      <c r="AE3059" s="40"/>
    </row>
    <row r="3060" spans="1:31" x14ac:dyDescent="0.25">
      <c r="A3060" s="40">
        <f t="shared" si="47"/>
        <v>3059</v>
      </c>
      <c r="B3060" s="5" t="str">
        <f>LOWER(SUBSTITUTE(SUBSTITUTE(SUBSTITUTE(SUBSTITUTE(SUBSTITUTE(SUBSTITUTE(SUBSTITUTE(SUBSTITUTE(db[[#This Row],[NB BM]]," ",),".",""),"-",""),"(",""),")",""),"/",""),"""",""),"+",""))</f>
        <v>pensil2bkayagikypb2026</v>
      </c>
      <c r="C3060" s="5" t="str">
        <f>LOWER(SUBSTITUTE(SUBSTITUTE(SUBSTITUTE(SUBSTITUTE(SUBSTITUTE(SUBSTITUTE(SUBSTITUTE(SUBSTITUTE(SUBSTITUTE(db[[#This Row],[NB NOTA]]," ",),".",""),"-",""),"(",""),")",""),",",""),"/",""),"""",""),"+",""))</f>
        <v/>
      </c>
      <c r="D3060" s="5" t="str">
        <f>LOWER(SUBSTITUTE(SUBSTITUTE(SUBSTITUTE(SUBSTITUTE(SUBSTITUTE(SUBSTITUTE(SUBSTITUTE(SUBSTITUTE(SUBSTITUTE(db[[#This Row],[NB PAJAK]]," ",""),"-",""),"(",""),")",""),".",""),",",""),"/",""),"""",""),"+",""))</f>
        <v/>
      </c>
      <c r="E3060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pensil2bkayagikypb2026360lsnuntana</v>
      </c>
      <c r="F3060" s="5" t="str">
        <f>db[[#This Row],[NB NOTA_C]]&amp;LOWER(SUBSTITUTE(SUBSTITUTE(SUBSTITUTE(SUBSTITUTE(SUBSTITUTE(SUBSTITUTE(SUBSTITUTE(SUBSTITUTE(SUBSTITUTE(db[[#This Row],[QTY/ CTN]]," ",),".",""),"-",""),"(",""),")",""),",",""),"/",""),"""",""),"+",""))</f>
        <v>360lsn</v>
      </c>
      <c r="G3060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60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360lsnuntana</v>
      </c>
      <c r="I3060" s="2" t="s">
        <v>1666</v>
      </c>
      <c r="K3060" s="14"/>
      <c r="L3060" s="2" t="s">
        <v>1336</v>
      </c>
      <c r="M3060" s="34" t="str">
        <f>IF(db[[#This Row],[NB NOTA_C]]="","",COUNTIF([2]!B_MSK[concat],db[[#This Row],[NB NOTA_C]]))</f>
        <v/>
      </c>
      <c r="N3060" s="9" t="s">
        <v>1349</v>
      </c>
      <c r="O3060" s="5" t="s">
        <v>1516</v>
      </c>
      <c r="P3060" s="2" t="s">
        <v>2444</v>
      </c>
      <c r="R3060" s="2" t="str">
        <f>IF(db[[#This Row],[QTY/ CTN]]="","",SUBSTITUTE(SUBSTITUTE(SUBSTITUTE(db[[#This Row],[QTY/ CTN]]," ","_",2),"(",""),")","")&amp;"_")</f>
        <v>360 LSN_</v>
      </c>
      <c r="S3060" s="2">
        <f>IF(db[[#This Row],[H_QTY/ CTN]]="","",SEARCH("_",db[[#This Row],[H_QTY/ CTN]]))</f>
        <v>8</v>
      </c>
      <c r="T3060" s="2">
        <f>IF(db[[#This Row],[H_QTY/ CTN]]="","",LEN(db[[#This Row],[H_QTY/ CTN]]))</f>
        <v>8</v>
      </c>
      <c r="U3060" s="41" t="str">
        <f>IF(db[[#This Row],[H_QTY/ CTN]]="","",LEFT(db[[#This Row],[H_QTY/ CTN]],db[[#This Row],[H_1]]-1))</f>
        <v>360 LSN</v>
      </c>
      <c r="V3060" s="40" t="str">
        <f>IF(NOT(db[[#This Row],[H_1]]=db[[#This Row],[H_2]]),MID(db[[#This Row],[H_QTY/ CTN]],db[[#This Row],[H_1]]+1,db[[#This Row],[H_2]]-db[[#This Row],[H_1]]-1),"")</f>
        <v/>
      </c>
      <c r="W3060" s="40" t="str">
        <f>IF(db[[#This Row],[QTY/ CTN B]]="","",LEFT(db[[#This Row],[QTY/ CTN B]],SEARCH(" ",db[[#This Row],[QTY/ CTN B]],1)-1))</f>
        <v>360</v>
      </c>
      <c r="X3060" s="40" t="str">
        <f>IF(db[[#This Row],[QTY/ CTN B]]="","",RIGHT(db[[#This Row],[QTY/ CTN B]],LEN(db[[#This Row],[QTY/ CTN B]])-SEARCH(" ",db[[#This Row],[QTY/ CTN B]],1)))</f>
        <v>LSN</v>
      </c>
      <c r="Y3060" s="40">
        <f>IF(db[[#This Row],[QTY/ CTN TG]]="",IF(db[[#This Row],[STN TG]]="","",12),LEFT(db[[#This Row],[QTY/ CTN TG]],SEARCH(" ",db[[#This Row],[QTY/ CTN TG]],1)-1))</f>
        <v>12</v>
      </c>
      <c r="Z306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60" s="40" t="str">
        <f>IF(db[[#This Row],[STN K]]="","",IF(db[[#This Row],[STN TG]]="LSN",12,""))</f>
        <v/>
      </c>
      <c r="AB3060" s="40" t="str">
        <f>IF(db[[#This Row],[STN TG]]="LSN","PCS","")</f>
        <v/>
      </c>
      <c r="AC3060" s="40">
        <f>db[[#This Row],[QTY B]]*IF(db[[#This Row],[QTY TG]]="",1,db[[#This Row],[QTY TG]])*IF(db[[#This Row],[QTY K]]="",1,db[[#This Row],[QTY K]])</f>
        <v>4320</v>
      </c>
      <c r="AD3060" s="40" t="str">
        <f>IF(db[[#This Row],[STN K]]="",IF(db[[#This Row],[STN TG]]="",db[[#This Row],[STN B]],db[[#This Row],[STN TG]]),db[[#This Row],[STN K]])</f>
        <v>PCS</v>
      </c>
      <c r="AE3060" s="40"/>
    </row>
    <row r="3061" spans="1:31" x14ac:dyDescent="0.25">
      <c r="A3061" s="40">
        <f t="shared" si="47"/>
        <v>3060</v>
      </c>
      <c r="B3061" s="5" t="str">
        <f>LOWER(SUBSTITUTE(SUBSTITUTE(SUBSTITUTE(SUBSTITUTE(SUBSTITUTE(SUBSTITUTE(SUBSTITUTE(SUBSTITUTE(db[[#This Row],[NB BM]]," ",),".",""),"-",""),"(",""),")",""),"/",""),"""",""),"+",""))</f>
        <v>pensil2bkayagikypf3028</v>
      </c>
      <c r="C3061" s="5" t="str">
        <f>LOWER(SUBSTITUTE(SUBSTITUTE(SUBSTITUTE(SUBSTITUTE(SUBSTITUTE(SUBSTITUTE(SUBSTITUTE(SUBSTITUTE(SUBSTITUTE(db[[#This Row],[NB NOTA]]," ",),".",""),"-",""),"(",""),")",""),",",""),"/",""),"""",""),"+",""))</f>
        <v/>
      </c>
      <c r="D3061" s="5" t="str">
        <f>LOWER(SUBSTITUTE(SUBSTITUTE(SUBSTITUTE(SUBSTITUTE(SUBSTITUTE(SUBSTITUTE(SUBSTITUTE(SUBSTITUTE(SUBSTITUTE(db[[#This Row],[NB PAJAK]]," ",""),"-",""),"(",""),")",""),".",""),",",""),"/",""),"""",""),"+",""))</f>
        <v/>
      </c>
      <c r="E306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pensil2bkayagikypf3028360lsnuntana</v>
      </c>
      <c r="F306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360lsn</v>
      </c>
      <c r="G3061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6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360lsnuntana</v>
      </c>
      <c r="I3061" s="2" t="s">
        <v>1667</v>
      </c>
      <c r="K3061" s="14"/>
      <c r="L3061" s="2" t="s">
        <v>1336</v>
      </c>
      <c r="M3061" s="34" t="str">
        <f>IF(db[[#This Row],[NB NOTA_C]]="","",COUNTIF([2]!B_MSK[concat],db[[#This Row],[NB NOTA_C]]))</f>
        <v/>
      </c>
      <c r="N3061" s="9" t="s">
        <v>1349</v>
      </c>
      <c r="O3061" s="5" t="s">
        <v>1516</v>
      </c>
      <c r="P3061" s="2" t="s">
        <v>2444</v>
      </c>
      <c r="R3061" s="2" t="str">
        <f>IF(db[[#This Row],[QTY/ CTN]]="","",SUBSTITUTE(SUBSTITUTE(SUBSTITUTE(db[[#This Row],[QTY/ CTN]]," ","_",2),"(",""),")","")&amp;"_")</f>
        <v>360 LSN_</v>
      </c>
      <c r="S3061" s="2">
        <f>IF(db[[#This Row],[H_QTY/ CTN]]="","",SEARCH("_",db[[#This Row],[H_QTY/ CTN]]))</f>
        <v>8</v>
      </c>
      <c r="T3061" s="2">
        <f>IF(db[[#This Row],[H_QTY/ CTN]]="","",LEN(db[[#This Row],[H_QTY/ CTN]]))</f>
        <v>8</v>
      </c>
      <c r="U3061" s="41" t="str">
        <f>IF(db[[#This Row],[H_QTY/ CTN]]="","",LEFT(db[[#This Row],[H_QTY/ CTN]],db[[#This Row],[H_1]]-1))</f>
        <v>360 LSN</v>
      </c>
      <c r="V3061" s="40" t="str">
        <f>IF(NOT(db[[#This Row],[H_1]]=db[[#This Row],[H_2]]),MID(db[[#This Row],[H_QTY/ CTN]],db[[#This Row],[H_1]]+1,db[[#This Row],[H_2]]-db[[#This Row],[H_1]]-1),"")</f>
        <v/>
      </c>
      <c r="W3061" s="40" t="str">
        <f>IF(db[[#This Row],[QTY/ CTN B]]="","",LEFT(db[[#This Row],[QTY/ CTN B]],SEARCH(" ",db[[#This Row],[QTY/ CTN B]],1)-1))</f>
        <v>360</v>
      </c>
      <c r="X3061" s="40" t="str">
        <f>IF(db[[#This Row],[QTY/ CTN B]]="","",RIGHT(db[[#This Row],[QTY/ CTN B]],LEN(db[[#This Row],[QTY/ CTN B]])-SEARCH(" ",db[[#This Row],[QTY/ CTN B]],1)))</f>
        <v>LSN</v>
      </c>
      <c r="Y3061" s="40">
        <f>IF(db[[#This Row],[QTY/ CTN TG]]="",IF(db[[#This Row],[STN TG]]="","",12),LEFT(db[[#This Row],[QTY/ CTN TG]],SEARCH(" ",db[[#This Row],[QTY/ CTN TG]],1)-1))</f>
        <v>12</v>
      </c>
      <c r="Z306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61" s="40" t="str">
        <f>IF(db[[#This Row],[STN K]]="","",IF(db[[#This Row],[STN TG]]="LSN",12,""))</f>
        <v/>
      </c>
      <c r="AB3061" s="40" t="str">
        <f>IF(db[[#This Row],[STN TG]]="LSN","PCS","")</f>
        <v/>
      </c>
      <c r="AC3061" s="40">
        <f>db[[#This Row],[QTY B]]*IF(db[[#This Row],[QTY TG]]="",1,db[[#This Row],[QTY TG]])*IF(db[[#This Row],[QTY K]]="",1,db[[#This Row],[QTY K]])</f>
        <v>4320</v>
      </c>
      <c r="AD3061" s="40" t="str">
        <f>IF(db[[#This Row],[STN K]]="",IF(db[[#This Row],[STN TG]]="",db[[#This Row],[STN B]],db[[#This Row],[STN TG]]),db[[#This Row],[STN K]])</f>
        <v>PCS</v>
      </c>
      <c r="AE3061" s="40"/>
    </row>
    <row r="3062" spans="1:31" x14ac:dyDescent="0.25">
      <c r="A3062" s="40">
        <f t="shared" si="47"/>
        <v>3061</v>
      </c>
      <c r="B3062" s="5" t="str">
        <f>LOWER(SUBSTITUTE(SUBSTITUTE(SUBSTITUTE(SUBSTITUTE(SUBSTITUTE(SUBSTITUTE(SUBSTITUTE(SUBSTITUTE(db[[#This Row],[NB BM]]," ",),".",""),"-",""),"(",""),")",""),"/",""),"""",""),"+",""))</f>
        <v>pensilch6925b2boval</v>
      </c>
      <c r="C3062" s="5" t="str">
        <f>LOWER(SUBSTITUTE(SUBSTITUTE(SUBSTITUTE(SUBSTITUTE(SUBSTITUTE(SUBSTITUTE(SUBSTITUTE(SUBSTITUTE(SUBSTITUTE(db[[#This Row],[NB NOTA]]," ",),".",""),"-",""),"(",""),")",""),",",""),"/",""),"""",""),"+",""))</f>
        <v/>
      </c>
      <c r="D3062" s="5" t="str">
        <f>LOWER(SUBSTITUTE(SUBSTITUTE(SUBSTITUTE(SUBSTITUTE(SUBSTITUTE(SUBSTITUTE(SUBSTITUTE(SUBSTITUTE(SUBSTITUTE(db[[#This Row],[NB PAJAK]]," ",""),"-",""),"(",""),")",""),".",""),",",""),"/",""),"""",""),"+",""))</f>
        <v/>
      </c>
      <c r="E306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pensilch6925b2boval40boxuntana</v>
      </c>
      <c r="F306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40box</v>
      </c>
      <c r="G3062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6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40boxuntana</v>
      </c>
      <c r="I3062" s="2" t="s">
        <v>1671</v>
      </c>
      <c r="K3062" s="14"/>
      <c r="L3062" s="2" t="s">
        <v>1336</v>
      </c>
      <c r="M3062" s="34" t="str">
        <f>IF(db[[#This Row],[NB NOTA_C]]="","",COUNTIF([2]!B_MSK[concat],db[[#This Row],[NB NOTA_C]]))</f>
        <v/>
      </c>
      <c r="N3062" s="9" t="s">
        <v>1373</v>
      </c>
      <c r="O3062" s="5" t="s">
        <v>1848</v>
      </c>
      <c r="P3062" s="2" t="s">
        <v>2444</v>
      </c>
      <c r="R3062" s="2" t="str">
        <f>IF(db[[#This Row],[QTY/ CTN]]="","",SUBSTITUTE(SUBSTITUTE(SUBSTITUTE(db[[#This Row],[QTY/ CTN]]," ","_",2),"(",""),")","")&amp;"_")</f>
        <v>40 BOX_</v>
      </c>
      <c r="S3062" s="2">
        <f>IF(db[[#This Row],[H_QTY/ CTN]]="","",SEARCH("_",db[[#This Row],[H_QTY/ CTN]]))</f>
        <v>7</v>
      </c>
      <c r="T3062" s="2">
        <f>IF(db[[#This Row],[H_QTY/ CTN]]="","",LEN(db[[#This Row],[H_QTY/ CTN]]))</f>
        <v>7</v>
      </c>
      <c r="U3062" s="41" t="str">
        <f>IF(db[[#This Row],[H_QTY/ CTN]]="","",LEFT(db[[#This Row],[H_QTY/ CTN]],db[[#This Row],[H_1]]-1))</f>
        <v>40 BOX</v>
      </c>
      <c r="V3062" s="40" t="str">
        <f>IF(NOT(db[[#This Row],[H_1]]=db[[#This Row],[H_2]]),MID(db[[#This Row],[H_QTY/ CTN]],db[[#This Row],[H_1]]+1,db[[#This Row],[H_2]]-db[[#This Row],[H_1]]-1),"")</f>
        <v/>
      </c>
      <c r="W3062" s="40" t="str">
        <f>IF(db[[#This Row],[QTY/ CTN B]]="","",LEFT(db[[#This Row],[QTY/ CTN B]],SEARCH(" ",db[[#This Row],[QTY/ CTN B]],1)-1))</f>
        <v>40</v>
      </c>
      <c r="X3062" s="40" t="str">
        <f>IF(db[[#This Row],[QTY/ CTN B]]="","",RIGHT(db[[#This Row],[QTY/ CTN B]],LEN(db[[#This Row],[QTY/ CTN B]])-SEARCH(" ",db[[#This Row],[QTY/ CTN B]],1)))</f>
        <v>BOX</v>
      </c>
      <c r="Y3062" s="40" t="str">
        <f>IF(db[[#This Row],[QTY/ CTN TG]]="",IF(db[[#This Row],[STN TG]]="","",12),LEFT(db[[#This Row],[QTY/ CTN TG]],SEARCH(" ",db[[#This Row],[QTY/ CTN TG]],1)-1))</f>
        <v/>
      </c>
      <c r="Z306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62" s="40" t="str">
        <f>IF(db[[#This Row],[STN K]]="","",IF(db[[#This Row],[STN TG]]="LSN",12,""))</f>
        <v/>
      </c>
      <c r="AB3062" s="40" t="str">
        <f>IF(db[[#This Row],[STN TG]]="LSN","PCS","")</f>
        <v/>
      </c>
      <c r="AC3062" s="40">
        <f>db[[#This Row],[QTY B]]*IF(db[[#This Row],[QTY TG]]="",1,db[[#This Row],[QTY TG]])*IF(db[[#This Row],[QTY K]]="",1,db[[#This Row],[QTY K]])</f>
        <v>40</v>
      </c>
      <c r="AD3062" s="40" t="str">
        <f>IF(db[[#This Row],[STN K]]="",IF(db[[#This Row],[STN TG]]="",db[[#This Row],[STN B]],db[[#This Row],[STN TG]]),db[[#This Row],[STN K]])</f>
        <v>BOX</v>
      </c>
      <c r="AE3062" s="40"/>
    </row>
    <row r="3063" spans="1:31" x14ac:dyDescent="0.25">
      <c r="A3063" s="40">
        <f t="shared" si="47"/>
        <v>3062</v>
      </c>
      <c r="B3063" s="5" t="str">
        <f>LOWER(SUBSTITUTE(SUBSTITUTE(SUBSTITUTE(SUBSTITUTE(SUBSTITUTE(SUBSTITUTE(SUBSTITUTE(SUBSTITUTE(db[[#This Row],[NB BM]]," ",),".",""),"-",""),"(",""),")",""),"/",""),"""",""),"+",""))</f>
        <v>pensillantuzc128</v>
      </c>
      <c r="C3063" s="5" t="str">
        <f>LOWER(SUBSTITUTE(SUBSTITUTE(SUBSTITUTE(SUBSTITUTE(SUBSTITUTE(SUBSTITUTE(SUBSTITUTE(SUBSTITUTE(SUBSTITUTE(db[[#This Row],[NB NOTA]]," ",),".",""),"-",""),"(",""),")",""),",",""),"/",""),"""",""),"+",""))</f>
        <v/>
      </c>
      <c r="D3063" s="5" t="str">
        <f>LOWER(SUBSTITUTE(SUBSTITUTE(SUBSTITUTE(SUBSTITUTE(SUBSTITUTE(SUBSTITUTE(SUBSTITUTE(SUBSTITUTE(SUBSTITUTE(db[[#This Row],[NB PAJAK]]," ",""),"-",""),"(",""),")",""),".",""),",",""),"/",""),"""",""),"+",""))</f>
        <v/>
      </c>
      <c r="E306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pensillantuzc12836boxuntana</v>
      </c>
      <c r="F306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36box</v>
      </c>
      <c r="G3063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6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36boxuntana</v>
      </c>
      <c r="I3063" s="2" t="s">
        <v>1674</v>
      </c>
      <c r="K3063" s="14"/>
      <c r="L3063" s="2" t="s">
        <v>1336</v>
      </c>
      <c r="M3063" s="34" t="str">
        <f>IF(db[[#This Row],[NB NOTA_C]]="","",COUNTIF([2]!B_MSK[concat],db[[#This Row],[NB NOTA_C]]))</f>
        <v/>
      </c>
      <c r="N3063" s="9" t="s">
        <v>1836</v>
      </c>
      <c r="O3063" s="5" t="s">
        <v>1849</v>
      </c>
      <c r="P3063" s="2" t="s">
        <v>2415</v>
      </c>
      <c r="R3063" s="2" t="str">
        <f>IF(db[[#This Row],[QTY/ CTN]]="","",SUBSTITUTE(SUBSTITUTE(SUBSTITUTE(db[[#This Row],[QTY/ CTN]]," ","_",2),"(",""),")","")&amp;"_")</f>
        <v>36 BOX_</v>
      </c>
      <c r="S3063" s="2">
        <f>IF(db[[#This Row],[H_QTY/ CTN]]="","",SEARCH("_",db[[#This Row],[H_QTY/ CTN]]))</f>
        <v>7</v>
      </c>
      <c r="T3063" s="2">
        <f>IF(db[[#This Row],[H_QTY/ CTN]]="","",LEN(db[[#This Row],[H_QTY/ CTN]]))</f>
        <v>7</v>
      </c>
      <c r="U3063" s="41" t="str">
        <f>IF(db[[#This Row],[H_QTY/ CTN]]="","",LEFT(db[[#This Row],[H_QTY/ CTN]],db[[#This Row],[H_1]]-1))</f>
        <v>36 BOX</v>
      </c>
      <c r="V3063" s="40" t="str">
        <f>IF(NOT(db[[#This Row],[H_1]]=db[[#This Row],[H_2]]),MID(db[[#This Row],[H_QTY/ CTN]],db[[#This Row],[H_1]]+1,db[[#This Row],[H_2]]-db[[#This Row],[H_1]]-1),"")</f>
        <v/>
      </c>
      <c r="W3063" s="40" t="str">
        <f>IF(db[[#This Row],[QTY/ CTN B]]="","",LEFT(db[[#This Row],[QTY/ CTN B]],SEARCH(" ",db[[#This Row],[QTY/ CTN B]],1)-1))</f>
        <v>36</v>
      </c>
      <c r="X3063" s="40" t="str">
        <f>IF(db[[#This Row],[QTY/ CTN B]]="","",RIGHT(db[[#This Row],[QTY/ CTN B]],LEN(db[[#This Row],[QTY/ CTN B]])-SEARCH(" ",db[[#This Row],[QTY/ CTN B]],1)))</f>
        <v>BOX</v>
      </c>
      <c r="Y3063" s="40" t="str">
        <f>IF(db[[#This Row],[QTY/ CTN TG]]="",IF(db[[#This Row],[STN TG]]="","",12),LEFT(db[[#This Row],[QTY/ CTN TG]],SEARCH(" ",db[[#This Row],[QTY/ CTN TG]],1)-1))</f>
        <v/>
      </c>
      <c r="Z306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63" s="40" t="str">
        <f>IF(db[[#This Row],[STN K]]="","",IF(db[[#This Row],[STN TG]]="LSN",12,""))</f>
        <v/>
      </c>
      <c r="AB3063" s="40" t="str">
        <f>IF(db[[#This Row],[STN TG]]="LSN","PCS","")</f>
        <v/>
      </c>
      <c r="AC3063" s="40">
        <f>db[[#This Row],[QTY B]]*IF(db[[#This Row],[QTY TG]]="",1,db[[#This Row],[QTY TG]])*IF(db[[#This Row],[QTY K]]="",1,db[[#This Row],[QTY K]])</f>
        <v>36</v>
      </c>
      <c r="AD3063" s="40" t="str">
        <f>IF(db[[#This Row],[STN K]]="",IF(db[[#This Row],[STN TG]]="",db[[#This Row],[STN B]],db[[#This Row],[STN TG]]),db[[#This Row],[STN K]])</f>
        <v>BOX</v>
      </c>
      <c r="AE3063" s="40"/>
    </row>
    <row r="3064" spans="1:31" x14ac:dyDescent="0.25">
      <c r="A3064" s="40">
        <f t="shared" si="47"/>
        <v>3063</v>
      </c>
      <c r="B3064" s="5" t="str">
        <f>LOWER(SUBSTITUTE(SUBSTITUTE(SUBSTITUTE(SUBSTITUTE(SUBSTITUTE(SUBSTITUTE(SUBSTITUTE(SUBSTITUTE(db[[#This Row],[NB BM]]," ",),".",""),"-",""),"(",""),")",""),"/",""),"""",""),"+",""))</f>
        <v>piringcatairnakoya108</v>
      </c>
      <c r="C3064" s="5" t="str">
        <f>LOWER(SUBSTITUTE(SUBSTITUTE(SUBSTITUTE(SUBSTITUTE(SUBSTITUTE(SUBSTITUTE(SUBSTITUTE(SUBSTITUTE(SUBSTITUTE(db[[#This Row],[NB NOTA]]," ",),".",""),"-",""),"(",""),")",""),",",""),"/",""),"""",""),"+",""))</f>
        <v/>
      </c>
      <c r="D3064" s="5" t="str">
        <f>LOWER(SUBSTITUTE(SUBSTITUTE(SUBSTITUTE(SUBSTITUTE(SUBSTITUTE(SUBSTITUTE(SUBSTITUTE(SUBSTITUTE(SUBSTITUTE(db[[#This Row],[NB PAJAK]]," ",""),"-",""),"(",""),")",""),".",""),",",""),"/",""),"""",""),"+",""))</f>
        <v/>
      </c>
      <c r="E3064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piringcatairnakoya10824lsnuntana</v>
      </c>
      <c r="F3064" s="5" t="str">
        <f>db[[#This Row],[NB NOTA_C]]&amp;LOWER(SUBSTITUTE(SUBSTITUTE(SUBSTITUTE(SUBSTITUTE(SUBSTITUTE(SUBSTITUTE(SUBSTITUTE(SUBSTITUTE(SUBSTITUTE(db[[#This Row],[QTY/ CTN]]," ",),".",""),"-",""),"(",""),")",""),",",""),"/",""),"""",""),"+",""))</f>
        <v>24lsn</v>
      </c>
      <c r="G3064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64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24lsnuntana</v>
      </c>
      <c r="I3064" s="2" t="s">
        <v>1678</v>
      </c>
      <c r="K3064" s="1"/>
      <c r="L3064" s="2" t="s">
        <v>1336</v>
      </c>
      <c r="M3064" s="34" t="str">
        <f>IF(db[[#This Row],[NB NOTA_C]]="","",COUNTIF([2]!B_MSK[concat],db[[#This Row],[NB NOTA_C]]))</f>
        <v/>
      </c>
      <c r="N3064" s="9" t="s">
        <v>1343</v>
      </c>
      <c r="O3064" s="5" t="s">
        <v>1431</v>
      </c>
      <c r="P3064" s="2" t="s">
        <v>2422</v>
      </c>
      <c r="R3064" s="2" t="str">
        <f>IF(db[[#This Row],[QTY/ CTN]]="","",SUBSTITUTE(SUBSTITUTE(SUBSTITUTE(db[[#This Row],[QTY/ CTN]]," ","_",2),"(",""),")","")&amp;"_")</f>
        <v>24 LSN_</v>
      </c>
      <c r="S3064" s="2">
        <f>IF(db[[#This Row],[H_QTY/ CTN]]="","",SEARCH("_",db[[#This Row],[H_QTY/ CTN]]))</f>
        <v>7</v>
      </c>
      <c r="T3064" s="2">
        <f>IF(db[[#This Row],[H_QTY/ CTN]]="","",LEN(db[[#This Row],[H_QTY/ CTN]]))</f>
        <v>7</v>
      </c>
      <c r="U3064" s="41" t="str">
        <f>IF(db[[#This Row],[H_QTY/ CTN]]="","",LEFT(db[[#This Row],[H_QTY/ CTN]],db[[#This Row],[H_1]]-1))</f>
        <v>24 LSN</v>
      </c>
      <c r="V3064" s="40" t="str">
        <f>IF(NOT(db[[#This Row],[H_1]]=db[[#This Row],[H_2]]),MID(db[[#This Row],[H_QTY/ CTN]],db[[#This Row],[H_1]]+1,db[[#This Row],[H_2]]-db[[#This Row],[H_1]]-1),"")</f>
        <v/>
      </c>
      <c r="W3064" s="40" t="str">
        <f>IF(db[[#This Row],[QTY/ CTN B]]="","",LEFT(db[[#This Row],[QTY/ CTN B]],SEARCH(" ",db[[#This Row],[QTY/ CTN B]],1)-1))</f>
        <v>24</v>
      </c>
      <c r="X3064" s="40" t="str">
        <f>IF(db[[#This Row],[QTY/ CTN B]]="","",RIGHT(db[[#This Row],[QTY/ CTN B]],LEN(db[[#This Row],[QTY/ CTN B]])-SEARCH(" ",db[[#This Row],[QTY/ CTN B]],1)))</f>
        <v>LSN</v>
      </c>
      <c r="Y3064" s="40">
        <f>IF(db[[#This Row],[QTY/ CTN TG]]="",IF(db[[#This Row],[STN TG]]="","",12),LEFT(db[[#This Row],[QTY/ CTN TG]],SEARCH(" ",db[[#This Row],[QTY/ CTN TG]],1)-1))</f>
        <v>12</v>
      </c>
      <c r="Z306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64" s="40" t="str">
        <f>IF(db[[#This Row],[STN K]]="","",IF(db[[#This Row],[STN TG]]="LSN",12,""))</f>
        <v/>
      </c>
      <c r="AB3064" s="40" t="str">
        <f>IF(db[[#This Row],[STN TG]]="LSN","PCS","")</f>
        <v/>
      </c>
      <c r="AC3064" s="40">
        <f>db[[#This Row],[QTY B]]*IF(db[[#This Row],[QTY TG]]="",1,db[[#This Row],[QTY TG]])*IF(db[[#This Row],[QTY K]]="",1,db[[#This Row],[QTY K]])</f>
        <v>288</v>
      </c>
      <c r="AD3064" s="40" t="str">
        <f>IF(db[[#This Row],[STN K]]="",IF(db[[#This Row],[STN TG]]="",db[[#This Row],[STN B]],db[[#This Row],[STN TG]]),db[[#This Row],[STN K]])</f>
        <v>PCS</v>
      </c>
      <c r="AE3064" s="40"/>
    </row>
    <row r="3065" spans="1:31" x14ac:dyDescent="0.25">
      <c r="A3065" s="40">
        <f t="shared" si="47"/>
        <v>3064</v>
      </c>
      <c r="B3065" s="5" t="str">
        <f>LOWER(SUBSTITUTE(SUBSTITUTE(SUBSTITUTE(SUBSTITUTE(SUBSTITUTE(SUBSTITUTE(SUBSTITUTE(SUBSTITUTE(db[[#This Row],[NB BM]]," ",),".",""),"-",""),"(",""),")",""),"/",""),"""",""),"+",""))</f>
        <v>pitajepangmotifb</v>
      </c>
      <c r="C3065" s="5" t="str">
        <f>LOWER(SUBSTITUTE(SUBSTITUTE(SUBSTITUTE(SUBSTITUTE(SUBSTITUTE(SUBSTITUTE(SUBSTITUTE(SUBSTITUTE(SUBSTITUTE(db[[#This Row],[NB NOTA]]," ",),".",""),"-",""),"(",""),")",""),",",""),"/",""),"""",""),"+",""))</f>
        <v/>
      </c>
      <c r="D3065" s="5" t="str">
        <f>LOWER(SUBSTITUTE(SUBSTITUTE(SUBSTITUTE(SUBSTITUTE(SUBSTITUTE(SUBSTITUTE(SUBSTITUTE(SUBSTITUTE(SUBSTITUTE(db[[#This Row],[NB PAJAK]]," ",""),"-",""),"(",""),")",""),".",""),",",""),"/",""),"""",""),"+",""))</f>
        <v/>
      </c>
      <c r="E306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pitajepangmotifb40pakuntana</v>
      </c>
      <c r="F306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40pak</v>
      </c>
      <c r="G3065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6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40pakuntana</v>
      </c>
      <c r="I3065" s="2" t="s">
        <v>1683</v>
      </c>
      <c r="K3065" s="14"/>
      <c r="L3065" s="2" t="s">
        <v>1336</v>
      </c>
      <c r="M3065" s="34" t="str">
        <f>IF(db[[#This Row],[NB NOTA_C]]="","",COUNTIF([2]!B_MSK[concat],db[[#This Row],[NB NOTA_C]]))</f>
        <v/>
      </c>
      <c r="N3065" s="9" t="s">
        <v>1846</v>
      </c>
      <c r="O3065" s="5" t="s">
        <v>1876</v>
      </c>
      <c r="P3065" s="2" t="s">
        <v>2445</v>
      </c>
      <c r="R3065" s="2" t="str">
        <f>IF(db[[#This Row],[QTY/ CTN]]="","",SUBSTITUTE(SUBSTITUTE(SUBSTITUTE(db[[#This Row],[QTY/ CTN]]," ","_",2),"(",""),")","")&amp;"_")</f>
        <v>40 PAK_</v>
      </c>
      <c r="S3065" s="2">
        <f>IF(db[[#This Row],[H_QTY/ CTN]]="","",SEARCH("_",db[[#This Row],[H_QTY/ CTN]]))</f>
        <v>7</v>
      </c>
      <c r="T3065" s="2">
        <f>IF(db[[#This Row],[H_QTY/ CTN]]="","",LEN(db[[#This Row],[H_QTY/ CTN]]))</f>
        <v>7</v>
      </c>
      <c r="U3065" s="41" t="str">
        <f>IF(db[[#This Row],[H_QTY/ CTN]]="","",LEFT(db[[#This Row],[H_QTY/ CTN]],db[[#This Row],[H_1]]-1))</f>
        <v>40 PAK</v>
      </c>
      <c r="V3065" s="40" t="str">
        <f>IF(NOT(db[[#This Row],[H_1]]=db[[#This Row],[H_2]]),MID(db[[#This Row],[H_QTY/ CTN]],db[[#This Row],[H_1]]+1,db[[#This Row],[H_2]]-db[[#This Row],[H_1]]-1),"")</f>
        <v/>
      </c>
      <c r="W3065" s="40" t="str">
        <f>IF(db[[#This Row],[QTY/ CTN B]]="","",LEFT(db[[#This Row],[QTY/ CTN B]],SEARCH(" ",db[[#This Row],[QTY/ CTN B]],1)-1))</f>
        <v>40</v>
      </c>
      <c r="X3065" s="40" t="str">
        <f>IF(db[[#This Row],[QTY/ CTN B]]="","",RIGHT(db[[#This Row],[QTY/ CTN B]],LEN(db[[#This Row],[QTY/ CTN B]])-SEARCH(" ",db[[#This Row],[QTY/ CTN B]],1)))</f>
        <v>PAK</v>
      </c>
      <c r="Y3065" s="40" t="str">
        <f>IF(db[[#This Row],[QTY/ CTN TG]]="",IF(db[[#This Row],[STN TG]]="","",12),LEFT(db[[#This Row],[QTY/ CTN TG]],SEARCH(" ",db[[#This Row],[QTY/ CTN TG]],1)-1))</f>
        <v/>
      </c>
      <c r="Z306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65" s="40" t="str">
        <f>IF(db[[#This Row],[STN K]]="","",IF(db[[#This Row],[STN TG]]="LSN",12,""))</f>
        <v/>
      </c>
      <c r="AB3065" s="40" t="str">
        <f>IF(db[[#This Row],[STN TG]]="LSN","PCS","")</f>
        <v/>
      </c>
      <c r="AC3065" s="40">
        <f>db[[#This Row],[QTY B]]*IF(db[[#This Row],[QTY TG]]="",1,db[[#This Row],[QTY TG]])*IF(db[[#This Row],[QTY K]]="",1,db[[#This Row],[QTY K]])</f>
        <v>40</v>
      </c>
      <c r="AD3065" s="40" t="str">
        <f>IF(db[[#This Row],[STN K]]="",IF(db[[#This Row],[STN TG]]="",db[[#This Row],[STN B]],db[[#This Row],[STN TG]]),db[[#This Row],[STN K]])</f>
        <v>PAK</v>
      </c>
      <c r="AE3065" s="40"/>
    </row>
    <row r="3066" spans="1:31" x14ac:dyDescent="0.25">
      <c r="A3066" s="40">
        <f t="shared" si="47"/>
        <v>3065</v>
      </c>
      <c r="B3066" s="5" t="str">
        <f>LOWER(SUBSTITUTE(SUBSTITUTE(SUBSTITUTE(SUBSTITUTE(SUBSTITUTE(SUBSTITUTE(SUBSTITUTE(SUBSTITUTE(db[[#This Row],[NB BM]]," ",),".",""),"-",""),"(",""),")",""),"/",""),"""",""),"+",""))</f>
        <v>pitajepangpolosb</v>
      </c>
      <c r="C3066" s="5" t="str">
        <f>LOWER(SUBSTITUTE(SUBSTITUTE(SUBSTITUTE(SUBSTITUTE(SUBSTITUTE(SUBSTITUTE(SUBSTITUTE(SUBSTITUTE(SUBSTITUTE(db[[#This Row],[NB NOTA]]," ",),".",""),"-",""),"(",""),")",""),",",""),"/",""),"""",""),"+",""))</f>
        <v/>
      </c>
      <c r="D3066" s="5" t="str">
        <f>LOWER(SUBSTITUTE(SUBSTITUTE(SUBSTITUTE(SUBSTITUTE(SUBSTITUTE(SUBSTITUTE(SUBSTITUTE(SUBSTITUTE(SUBSTITUTE(db[[#This Row],[NB PAJAK]]," ",""),"-",""),"(",""),")",""),".",""),",",""),"/",""),"""",""),"+",""))</f>
        <v/>
      </c>
      <c r="E306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pitajepangpolosb40pakuntana</v>
      </c>
      <c r="F306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40pak</v>
      </c>
      <c r="G3066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6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40pakuntana</v>
      </c>
      <c r="I3066" s="2" t="s">
        <v>1684</v>
      </c>
      <c r="K3066" s="14"/>
      <c r="L3066" s="2" t="s">
        <v>1336</v>
      </c>
      <c r="M3066" s="34" t="str">
        <f>IF(db[[#This Row],[NB NOTA_C]]="","",COUNTIF([2]!B_MSK[concat],db[[#This Row],[NB NOTA_C]]))</f>
        <v/>
      </c>
      <c r="N3066" s="9" t="s">
        <v>1846</v>
      </c>
      <c r="O3066" s="5" t="s">
        <v>1876</v>
      </c>
      <c r="P3066" s="2" t="s">
        <v>2445</v>
      </c>
      <c r="R3066" s="2" t="str">
        <f>IF(db[[#This Row],[QTY/ CTN]]="","",SUBSTITUTE(SUBSTITUTE(SUBSTITUTE(db[[#This Row],[QTY/ CTN]]," ","_",2),"(",""),")","")&amp;"_")</f>
        <v>40 PAK_</v>
      </c>
      <c r="S3066" s="2">
        <f>IF(db[[#This Row],[H_QTY/ CTN]]="","",SEARCH("_",db[[#This Row],[H_QTY/ CTN]]))</f>
        <v>7</v>
      </c>
      <c r="T3066" s="2">
        <f>IF(db[[#This Row],[H_QTY/ CTN]]="","",LEN(db[[#This Row],[H_QTY/ CTN]]))</f>
        <v>7</v>
      </c>
      <c r="U3066" s="41" t="str">
        <f>IF(db[[#This Row],[H_QTY/ CTN]]="","",LEFT(db[[#This Row],[H_QTY/ CTN]],db[[#This Row],[H_1]]-1))</f>
        <v>40 PAK</v>
      </c>
      <c r="V3066" s="40" t="str">
        <f>IF(NOT(db[[#This Row],[H_1]]=db[[#This Row],[H_2]]),MID(db[[#This Row],[H_QTY/ CTN]],db[[#This Row],[H_1]]+1,db[[#This Row],[H_2]]-db[[#This Row],[H_1]]-1),"")</f>
        <v/>
      </c>
      <c r="W3066" s="40" t="str">
        <f>IF(db[[#This Row],[QTY/ CTN B]]="","",LEFT(db[[#This Row],[QTY/ CTN B]],SEARCH(" ",db[[#This Row],[QTY/ CTN B]],1)-1))</f>
        <v>40</v>
      </c>
      <c r="X3066" s="40" t="str">
        <f>IF(db[[#This Row],[QTY/ CTN B]]="","",RIGHT(db[[#This Row],[QTY/ CTN B]],LEN(db[[#This Row],[QTY/ CTN B]])-SEARCH(" ",db[[#This Row],[QTY/ CTN B]],1)))</f>
        <v>PAK</v>
      </c>
      <c r="Y3066" s="40" t="str">
        <f>IF(db[[#This Row],[QTY/ CTN TG]]="",IF(db[[#This Row],[STN TG]]="","",12),LEFT(db[[#This Row],[QTY/ CTN TG]],SEARCH(" ",db[[#This Row],[QTY/ CTN TG]],1)-1))</f>
        <v/>
      </c>
      <c r="Z306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66" s="40" t="str">
        <f>IF(db[[#This Row],[STN K]]="","",IF(db[[#This Row],[STN TG]]="LSN",12,""))</f>
        <v/>
      </c>
      <c r="AB3066" s="40" t="str">
        <f>IF(db[[#This Row],[STN TG]]="LSN","PCS","")</f>
        <v/>
      </c>
      <c r="AC3066" s="40">
        <f>db[[#This Row],[QTY B]]*IF(db[[#This Row],[QTY TG]]="",1,db[[#This Row],[QTY TG]])*IF(db[[#This Row],[QTY K]]="",1,db[[#This Row],[QTY K]])</f>
        <v>40</v>
      </c>
      <c r="AD3066" s="40" t="str">
        <f>IF(db[[#This Row],[STN K]]="",IF(db[[#This Row],[STN TG]]="",db[[#This Row],[STN B]],db[[#This Row],[STN TG]]),db[[#This Row],[STN K]])</f>
        <v>PAK</v>
      </c>
      <c r="AE3066" s="40"/>
    </row>
    <row r="3067" spans="1:31" x14ac:dyDescent="0.25">
      <c r="A3067" s="40">
        <f t="shared" si="47"/>
        <v>3066</v>
      </c>
      <c r="B3067" s="5" t="str">
        <f>LOWER(SUBSTITUTE(SUBSTITUTE(SUBSTITUTE(SUBSTITUTE(SUBSTITUTE(SUBSTITUTE(SUBSTITUTE(SUBSTITUTE(db[[#This Row],[NB BM]]," ",),".",""),"-",""),"(",""),")",""),"/",""),"""",""),"+",""))</f>
        <v>pitatarik30renda</v>
      </c>
      <c r="C3067" s="5" t="str">
        <f>LOWER(SUBSTITUTE(SUBSTITUTE(SUBSTITUTE(SUBSTITUTE(SUBSTITUTE(SUBSTITUTE(SUBSTITUTE(SUBSTITUTE(SUBSTITUTE(db[[#This Row],[NB NOTA]]," ",),".",""),"-",""),"(",""),")",""),",",""),"/",""),"""",""),"+",""))</f>
        <v/>
      </c>
      <c r="D3067" s="5" t="str">
        <f>LOWER(SUBSTITUTE(SUBSTITUTE(SUBSTITUTE(SUBSTITUTE(SUBSTITUTE(SUBSTITUTE(SUBSTITUTE(SUBSTITUTE(SUBSTITUTE(db[[#This Row],[NB PAJAK]]," ",""),"-",""),"(",""),")",""),".",""),",",""),"/",""),"""",""),"+",""))</f>
        <v/>
      </c>
      <c r="E306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pitatarik30renda1200pcsuntana</v>
      </c>
      <c r="F306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1200pcs</v>
      </c>
      <c r="G3067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6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1200pcsuntana</v>
      </c>
      <c r="I3067" s="2" t="s">
        <v>1686</v>
      </c>
      <c r="K3067" s="14"/>
      <c r="L3067" s="2" t="s">
        <v>1336</v>
      </c>
      <c r="M3067" s="34" t="str">
        <f>IF(db[[#This Row],[NB NOTA_C]]="","",COUNTIF([2]!B_MSK[concat],db[[#This Row],[NB NOTA_C]]))</f>
        <v/>
      </c>
      <c r="N3067" s="9" t="s">
        <v>1846</v>
      </c>
      <c r="O3067" s="5" t="s">
        <v>1877</v>
      </c>
      <c r="P3067" s="2" t="s">
        <v>2445</v>
      </c>
      <c r="R3067" s="2" t="str">
        <f>IF(db[[#This Row],[QTY/ CTN]]="","",SUBSTITUTE(SUBSTITUTE(SUBSTITUTE(db[[#This Row],[QTY/ CTN]]," ","_",2),"(",""),")","")&amp;"_")</f>
        <v>1200 PCS_</v>
      </c>
      <c r="S3067" s="2">
        <f>IF(db[[#This Row],[H_QTY/ CTN]]="","",SEARCH("_",db[[#This Row],[H_QTY/ CTN]]))</f>
        <v>9</v>
      </c>
      <c r="T3067" s="2">
        <f>IF(db[[#This Row],[H_QTY/ CTN]]="","",LEN(db[[#This Row],[H_QTY/ CTN]]))</f>
        <v>9</v>
      </c>
      <c r="U3067" s="41" t="str">
        <f>IF(db[[#This Row],[H_QTY/ CTN]]="","",LEFT(db[[#This Row],[H_QTY/ CTN]],db[[#This Row],[H_1]]-1))</f>
        <v>1200 PCS</v>
      </c>
      <c r="V3067" s="40" t="str">
        <f>IF(NOT(db[[#This Row],[H_1]]=db[[#This Row],[H_2]]),MID(db[[#This Row],[H_QTY/ CTN]],db[[#This Row],[H_1]]+1,db[[#This Row],[H_2]]-db[[#This Row],[H_1]]-1),"")</f>
        <v/>
      </c>
      <c r="W3067" s="40" t="str">
        <f>IF(db[[#This Row],[QTY/ CTN B]]="","",LEFT(db[[#This Row],[QTY/ CTN B]],SEARCH(" ",db[[#This Row],[QTY/ CTN B]],1)-1))</f>
        <v>1200</v>
      </c>
      <c r="X3067" s="40" t="str">
        <f>IF(db[[#This Row],[QTY/ CTN B]]="","",RIGHT(db[[#This Row],[QTY/ CTN B]],LEN(db[[#This Row],[QTY/ CTN B]])-SEARCH(" ",db[[#This Row],[QTY/ CTN B]],1)))</f>
        <v>PCS</v>
      </c>
      <c r="Y3067" s="40" t="str">
        <f>IF(db[[#This Row],[QTY/ CTN TG]]="",IF(db[[#This Row],[STN TG]]="","",12),LEFT(db[[#This Row],[QTY/ CTN TG]],SEARCH(" ",db[[#This Row],[QTY/ CTN TG]],1)-1))</f>
        <v/>
      </c>
      <c r="Z306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67" s="40" t="str">
        <f>IF(db[[#This Row],[STN K]]="","",IF(db[[#This Row],[STN TG]]="LSN",12,""))</f>
        <v/>
      </c>
      <c r="AB3067" s="40" t="str">
        <f>IF(db[[#This Row],[STN TG]]="LSN","PCS","")</f>
        <v/>
      </c>
      <c r="AC3067" s="40">
        <f>db[[#This Row],[QTY B]]*IF(db[[#This Row],[QTY TG]]="",1,db[[#This Row],[QTY TG]])*IF(db[[#This Row],[QTY K]]="",1,db[[#This Row],[QTY K]])</f>
        <v>1200</v>
      </c>
      <c r="AD3067" s="40" t="str">
        <f>IF(db[[#This Row],[STN K]]="",IF(db[[#This Row],[STN TG]]="",db[[#This Row],[STN B]],db[[#This Row],[STN TG]]),db[[#This Row],[STN K]])</f>
        <v>PCS</v>
      </c>
      <c r="AE3067" s="40"/>
    </row>
    <row r="3068" spans="1:31" x14ac:dyDescent="0.25">
      <c r="A3068" s="40">
        <f t="shared" si="47"/>
        <v>3067</v>
      </c>
      <c r="B3068" s="2" t="str">
        <f>LOWER(SUBSTITUTE(SUBSTITUTE(SUBSTITUTE(SUBSTITUTE(SUBSTITUTE(SUBSTITUTE(SUBSTITUTE(SUBSTITUTE(db[[#This Row],[NB BM]]," ",),".",""),"-",""),"(",""),")",""),"/",""),"""",""),"+",""))</f>
        <v>plakbankainkenko48mmplstmerah</v>
      </c>
      <c r="C3068" s="2" t="str">
        <f>LOWER(SUBSTITUTE(SUBSTITUTE(SUBSTITUTE(SUBSTITUTE(SUBSTITUTE(SUBSTITUTE(SUBSTITUTE(SUBSTITUTE(SUBSTITUTE(db[[#This Row],[NB NOTA]]," ",),".",""),"-",""),"(",""),")",""),",",""),"/",""),"""",""),"+",""))</f>
        <v/>
      </c>
      <c r="D3068" s="2" t="str">
        <f>LOWER(SUBSTITUTE(SUBSTITUTE(SUBSTITUTE(SUBSTITUTE(SUBSTITUTE(SUBSTITUTE(SUBSTITUTE(SUBSTITUTE(SUBSTITUTE(db[[#This Row],[NB PAJAK]]," ",""),"-",""),"(",""),")",""),".",""),",",""),"/",""),"""",""),"+",""))</f>
        <v/>
      </c>
      <c r="E306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plakbankainkenko48mmplstmerahartomoro</v>
      </c>
      <c r="F3068" s="2" t="str">
        <f>db[[#This Row],[NB NOTA_C]]&amp;LOWER(SUBSTITUTE(SUBSTITUTE(SUBSTITUTE(SUBSTITUTE(SUBSTITUTE(SUBSTITUTE(SUBSTITUTE(SUBSTITUTE(SUBSTITUTE(db[[#This Row],[QTY/ CTN]]," ",),".",""),"-",""),"(",""),")",""),",",""),"/",""),"""",""),"+",""))</f>
        <v/>
      </c>
      <c r="G3068" s="2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6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artomoro</v>
      </c>
      <c r="I3068" s="2" t="s">
        <v>718</v>
      </c>
      <c r="K3068" s="14"/>
      <c r="L3068" s="2" t="s">
        <v>1335</v>
      </c>
      <c r="M3068" s="34" t="str">
        <f>IF(db[[#This Row],[NB NOTA_C]]="","",COUNTIF([2]!B_MSK[concat],db[[#This Row],[NB NOTA_C]]))</f>
        <v/>
      </c>
      <c r="N3068" s="14" t="s">
        <v>1348</v>
      </c>
      <c r="P3068" s="2" t="s">
        <v>2427</v>
      </c>
      <c r="R3068" s="2" t="str">
        <f>IF(db[[#This Row],[QTY/ CTN]]="","",SUBSTITUTE(SUBSTITUTE(SUBSTITUTE(db[[#This Row],[QTY/ CTN]]," ","_",2),"(",""),")","")&amp;"_")</f>
        <v/>
      </c>
      <c r="S3068" s="2" t="str">
        <f>IF(db[[#This Row],[H_QTY/ CTN]]="","",SEARCH("_",db[[#This Row],[H_QTY/ CTN]]))</f>
        <v/>
      </c>
      <c r="T3068" s="2" t="str">
        <f>IF(db[[#This Row],[H_QTY/ CTN]]="","",LEN(db[[#This Row],[H_QTY/ CTN]]))</f>
        <v/>
      </c>
      <c r="U3068" s="41" t="str">
        <f>IF(db[[#This Row],[H_QTY/ CTN]]="","",LEFT(db[[#This Row],[H_QTY/ CTN]],db[[#This Row],[H_1]]-1))</f>
        <v/>
      </c>
      <c r="V3068" s="40" t="str">
        <f>IF(NOT(db[[#This Row],[H_1]]=db[[#This Row],[H_2]]),MID(db[[#This Row],[H_QTY/ CTN]],db[[#This Row],[H_1]]+1,db[[#This Row],[H_2]]-db[[#This Row],[H_1]]-1),"")</f>
        <v/>
      </c>
      <c r="W3068" s="40" t="str">
        <f>IF(db[[#This Row],[QTY/ CTN B]]="","",LEFT(db[[#This Row],[QTY/ CTN B]],SEARCH(" ",db[[#This Row],[QTY/ CTN B]],1)-1))</f>
        <v/>
      </c>
      <c r="X3068" s="40" t="str">
        <f>IF(db[[#This Row],[QTY/ CTN B]]="","",RIGHT(db[[#This Row],[QTY/ CTN B]],LEN(db[[#This Row],[QTY/ CTN B]])-SEARCH(" ",db[[#This Row],[QTY/ CTN B]],1)))</f>
        <v/>
      </c>
      <c r="Y3068" s="40" t="str">
        <f>IF(db[[#This Row],[QTY/ CTN TG]]="",IF(db[[#This Row],[STN TG]]="","",12),LEFT(db[[#This Row],[QTY/ CTN TG]],SEARCH(" ",db[[#This Row],[QTY/ CTN TG]],1)-1))</f>
        <v/>
      </c>
      <c r="Z306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68" s="40" t="str">
        <f>IF(db[[#This Row],[STN K]]="","",IF(db[[#This Row],[STN TG]]="LSN",12,""))</f>
        <v/>
      </c>
      <c r="AB3068" s="40" t="str">
        <f>IF(db[[#This Row],[STN TG]]="LSN","PCS","")</f>
        <v/>
      </c>
      <c r="AC3068" s="40" t="e">
        <f>db[[#This Row],[QTY B]]*IF(db[[#This Row],[QTY TG]]="",1,db[[#This Row],[QTY TG]])*IF(db[[#This Row],[QTY K]]="",1,db[[#This Row],[QTY K]])</f>
        <v>#VALUE!</v>
      </c>
      <c r="AD3068" s="40" t="str">
        <f>IF(db[[#This Row],[STN K]]="",IF(db[[#This Row],[STN TG]]="",db[[#This Row],[STN B]],db[[#This Row],[STN TG]]),db[[#This Row],[STN K]])</f>
        <v/>
      </c>
      <c r="AE3068" s="40"/>
    </row>
    <row r="3069" spans="1:31" x14ac:dyDescent="0.25">
      <c r="A3069" s="40">
        <f t="shared" si="47"/>
        <v>3068</v>
      </c>
      <c r="B3069" s="5" t="str">
        <f>LOWER(SUBSTITUTE(SUBSTITUTE(SUBSTITUTE(SUBSTITUTE(SUBSTITUTE(SUBSTITUTE(SUBSTITUTE(SUBSTITUTE(db[[#This Row],[NB BM]]," ",),".",""),"-",""),"(",""),")",""),"/",""),"""",""),"+",""))</f>
        <v>plakbandbening</v>
      </c>
      <c r="C3069" s="5" t="str">
        <f>LOWER(SUBSTITUTE(SUBSTITUTE(SUBSTITUTE(SUBSTITUTE(SUBSTITUTE(SUBSTITUTE(SUBSTITUTE(SUBSTITUTE(SUBSTITUTE(db[[#This Row],[NB NOTA]]," ",),".",""),"-",""),"(",""),")",""),",",""),"/",""),"""",""),"+",""))</f>
        <v/>
      </c>
      <c r="D3069" s="5" t="str">
        <f>LOWER(SUBSTITUTE(SUBSTITUTE(SUBSTITUTE(SUBSTITUTE(SUBSTITUTE(SUBSTITUTE(SUBSTITUTE(SUBSTITUTE(SUBSTITUTE(db[[#This Row],[NB PAJAK]]," ",""),"-",""),"(",""),")",""),".",""),",",""),"/",""),"""",""),"+",""))</f>
        <v/>
      </c>
      <c r="E306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plakbandbening20roluntana</v>
      </c>
      <c r="F306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20rol</v>
      </c>
      <c r="G3069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6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20roluntana</v>
      </c>
      <c r="I3069" s="2" t="s">
        <v>1688</v>
      </c>
      <c r="K3069" s="14"/>
      <c r="L3069" s="2" t="s">
        <v>1336</v>
      </c>
      <c r="M3069" s="34" t="str">
        <f>IF(db[[#This Row],[NB NOTA_C]]="","",COUNTIF([2]!B_MSK[concat],db[[#This Row],[NB NOTA_C]]))</f>
        <v/>
      </c>
      <c r="N3069" s="9" t="s">
        <v>1846</v>
      </c>
      <c r="O3069" s="5" t="s">
        <v>1878</v>
      </c>
      <c r="P3069" s="2" t="s">
        <v>2427</v>
      </c>
      <c r="R3069" s="2" t="str">
        <f>IF(db[[#This Row],[QTY/ CTN]]="","",SUBSTITUTE(SUBSTITUTE(SUBSTITUTE(db[[#This Row],[QTY/ CTN]]," ","_",2),"(",""),")","")&amp;"_")</f>
        <v>20 ROL_</v>
      </c>
      <c r="S3069" s="2">
        <f>IF(db[[#This Row],[H_QTY/ CTN]]="","",SEARCH("_",db[[#This Row],[H_QTY/ CTN]]))</f>
        <v>7</v>
      </c>
      <c r="T3069" s="2">
        <f>IF(db[[#This Row],[H_QTY/ CTN]]="","",LEN(db[[#This Row],[H_QTY/ CTN]]))</f>
        <v>7</v>
      </c>
      <c r="U3069" s="41" t="str">
        <f>IF(db[[#This Row],[H_QTY/ CTN]]="","",LEFT(db[[#This Row],[H_QTY/ CTN]],db[[#This Row],[H_1]]-1))</f>
        <v>20 ROL</v>
      </c>
      <c r="V3069" s="40" t="str">
        <f>IF(NOT(db[[#This Row],[H_1]]=db[[#This Row],[H_2]]),MID(db[[#This Row],[H_QTY/ CTN]],db[[#This Row],[H_1]]+1,db[[#This Row],[H_2]]-db[[#This Row],[H_1]]-1),"")</f>
        <v/>
      </c>
      <c r="W3069" s="40" t="str">
        <f>IF(db[[#This Row],[QTY/ CTN B]]="","",LEFT(db[[#This Row],[QTY/ CTN B]],SEARCH(" ",db[[#This Row],[QTY/ CTN B]],1)-1))</f>
        <v>20</v>
      </c>
      <c r="X3069" s="40" t="str">
        <f>IF(db[[#This Row],[QTY/ CTN B]]="","",RIGHT(db[[#This Row],[QTY/ CTN B]],LEN(db[[#This Row],[QTY/ CTN B]])-SEARCH(" ",db[[#This Row],[QTY/ CTN B]],1)))</f>
        <v>ROL</v>
      </c>
      <c r="Y3069" s="40" t="str">
        <f>IF(db[[#This Row],[QTY/ CTN TG]]="",IF(db[[#This Row],[STN TG]]="","",12),LEFT(db[[#This Row],[QTY/ CTN TG]],SEARCH(" ",db[[#This Row],[QTY/ CTN TG]],1)-1))</f>
        <v/>
      </c>
      <c r="Z306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69" s="40" t="str">
        <f>IF(db[[#This Row],[STN K]]="","",IF(db[[#This Row],[STN TG]]="LSN",12,""))</f>
        <v/>
      </c>
      <c r="AB3069" s="40" t="str">
        <f>IF(db[[#This Row],[STN TG]]="LSN","PCS","")</f>
        <v/>
      </c>
      <c r="AC3069" s="40">
        <f>db[[#This Row],[QTY B]]*IF(db[[#This Row],[QTY TG]]="",1,db[[#This Row],[QTY TG]])*IF(db[[#This Row],[QTY K]]="",1,db[[#This Row],[QTY K]])</f>
        <v>20</v>
      </c>
      <c r="AD3069" s="40" t="str">
        <f>IF(db[[#This Row],[STN K]]="",IF(db[[#This Row],[STN TG]]="",db[[#This Row],[STN B]],db[[#This Row],[STN TG]]),db[[#This Row],[STN K]])</f>
        <v>ROL</v>
      </c>
      <c r="AE3069" s="40"/>
    </row>
    <row r="3070" spans="1:31" x14ac:dyDescent="0.25">
      <c r="A3070" s="40">
        <f t="shared" si="47"/>
        <v>3069</v>
      </c>
      <c r="B3070" s="2" t="str">
        <f>LOWER(SUBSTITUTE(SUBSTITUTE(SUBSTITUTE(SUBSTITUTE(SUBSTITUTE(SUBSTITUTE(SUBSTITUTE(SUBSTITUTE(db[[#This Row],[NB BM]]," ",),".",""),"-",""),"(",""),")",""),"/",""),"""",""),"+",""))</f>
        <v>punchkenkono65xl</v>
      </c>
      <c r="C3070" s="2" t="str">
        <f>LOWER(SUBSTITUTE(SUBSTITUTE(SUBSTITUTE(SUBSTITUTE(SUBSTITUTE(SUBSTITUTE(SUBSTITUTE(SUBSTITUTE(SUBSTITUTE(db[[#This Row],[NB NOTA]]," ",),".",""),"-",""),"(",""),")",""),",",""),"/",""),"""",""),"+",""))</f>
        <v/>
      </c>
      <c r="D3070" s="2" t="str">
        <f>LOWER(SUBSTITUTE(SUBSTITUTE(SUBSTITUTE(SUBSTITUTE(SUBSTITUTE(SUBSTITUTE(SUBSTITUTE(SUBSTITUTE(SUBSTITUTE(db[[#This Row],[NB PAJAK]]," ",""),"-",""),"(",""),")",""),".",""),",",""),"/",""),"""",""),"+",""))</f>
        <v/>
      </c>
      <c r="E307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punchkenkono65xl24pcsartomoro</v>
      </c>
      <c r="F307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24pcs</v>
      </c>
      <c r="G3070" s="2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7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24pcsartomoro</v>
      </c>
      <c r="I3070" s="2" t="s">
        <v>721</v>
      </c>
      <c r="K3070" s="14"/>
      <c r="L3070" s="2" t="s">
        <v>1335</v>
      </c>
      <c r="M3070" s="34" t="str">
        <f>IF(db[[#This Row],[NB NOTA_C]]="","",COUNTIF([2]!B_MSK[concat],db[[#This Row],[NB NOTA_C]]))</f>
        <v/>
      </c>
      <c r="N3070" s="14" t="s">
        <v>1348</v>
      </c>
      <c r="O3070" s="2" t="s">
        <v>1409</v>
      </c>
      <c r="P3070" s="2" t="s">
        <v>2446</v>
      </c>
      <c r="R3070" s="2" t="str">
        <f>IF(db[[#This Row],[QTY/ CTN]]="","",SUBSTITUTE(SUBSTITUTE(SUBSTITUTE(db[[#This Row],[QTY/ CTN]]," ","_",2),"(",""),")","")&amp;"_")</f>
        <v>24 PCS_</v>
      </c>
      <c r="S3070" s="2">
        <f>IF(db[[#This Row],[H_QTY/ CTN]]="","",SEARCH("_",db[[#This Row],[H_QTY/ CTN]]))</f>
        <v>7</v>
      </c>
      <c r="T3070" s="2">
        <f>IF(db[[#This Row],[H_QTY/ CTN]]="","",LEN(db[[#This Row],[H_QTY/ CTN]]))</f>
        <v>7</v>
      </c>
      <c r="U3070" s="41" t="str">
        <f>IF(db[[#This Row],[H_QTY/ CTN]]="","",LEFT(db[[#This Row],[H_QTY/ CTN]],db[[#This Row],[H_1]]-1))</f>
        <v>24 PCS</v>
      </c>
      <c r="V3070" s="40" t="str">
        <f>IF(NOT(db[[#This Row],[H_1]]=db[[#This Row],[H_2]]),MID(db[[#This Row],[H_QTY/ CTN]],db[[#This Row],[H_1]]+1,db[[#This Row],[H_2]]-db[[#This Row],[H_1]]-1),"")</f>
        <v/>
      </c>
      <c r="W3070" s="40" t="str">
        <f>IF(db[[#This Row],[QTY/ CTN B]]="","",LEFT(db[[#This Row],[QTY/ CTN B]],SEARCH(" ",db[[#This Row],[QTY/ CTN B]],1)-1))</f>
        <v>24</v>
      </c>
      <c r="X3070" s="40" t="str">
        <f>IF(db[[#This Row],[QTY/ CTN B]]="","",RIGHT(db[[#This Row],[QTY/ CTN B]],LEN(db[[#This Row],[QTY/ CTN B]])-SEARCH(" ",db[[#This Row],[QTY/ CTN B]],1)))</f>
        <v>PCS</v>
      </c>
      <c r="Y3070" s="40" t="str">
        <f>IF(db[[#This Row],[QTY/ CTN TG]]="",IF(db[[#This Row],[STN TG]]="","",12),LEFT(db[[#This Row],[QTY/ CTN TG]],SEARCH(" ",db[[#This Row],[QTY/ CTN TG]],1)-1))</f>
        <v/>
      </c>
      <c r="Z307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70" s="40" t="str">
        <f>IF(db[[#This Row],[STN K]]="","",IF(db[[#This Row],[STN TG]]="LSN",12,""))</f>
        <v/>
      </c>
      <c r="AB3070" s="40" t="str">
        <f>IF(db[[#This Row],[STN TG]]="LSN","PCS","")</f>
        <v/>
      </c>
      <c r="AC3070" s="40">
        <f>db[[#This Row],[QTY B]]*IF(db[[#This Row],[QTY TG]]="",1,db[[#This Row],[QTY TG]])*IF(db[[#This Row],[QTY K]]="",1,db[[#This Row],[QTY K]])</f>
        <v>24</v>
      </c>
      <c r="AD3070" s="40" t="str">
        <f>IF(db[[#This Row],[STN K]]="",IF(db[[#This Row],[STN TG]]="",db[[#This Row],[STN B]],db[[#This Row],[STN TG]]),db[[#This Row],[STN K]])</f>
        <v>PCS</v>
      </c>
      <c r="AE3070" s="40"/>
    </row>
    <row r="3071" spans="1:31" x14ac:dyDescent="0.25">
      <c r="A3071" s="40">
        <f t="shared" si="47"/>
        <v>3070</v>
      </c>
      <c r="B3071" s="2" t="str">
        <f>LOWER(SUBSTITUTE(SUBSTITUTE(SUBSTITUTE(SUBSTITUTE(SUBSTITUTE(SUBSTITUTE(SUBSTITUTE(SUBSTITUTE(db[[#This Row],[NB BM]]," ",),".",""),"-",""),"(",""),")",""),"/",""),"""",""),"+",""))</f>
        <v>punchkenkono85</v>
      </c>
      <c r="C3071" s="2" t="str">
        <f>LOWER(SUBSTITUTE(SUBSTITUTE(SUBSTITUTE(SUBSTITUTE(SUBSTITUTE(SUBSTITUTE(SUBSTITUTE(SUBSTITUTE(SUBSTITUTE(db[[#This Row],[NB NOTA]]," ",),".",""),"-",""),"(",""),")",""),",",""),"/",""),"""",""),"+",""))</f>
        <v/>
      </c>
      <c r="D3071" s="2" t="str">
        <f>LOWER(SUBSTITUTE(SUBSTITUTE(SUBSTITUTE(SUBSTITUTE(SUBSTITUTE(SUBSTITUTE(SUBSTITUTE(SUBSTITUTE(SUBSTITUTE(db[[#This Row],[NB PAJAK]]," ",""),"-",""),"(",""),")",""),".",""),",",""),"/",""),"""",""),"+",""))</f>
        <v/>
      </c>
      <c r="E307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punchkenkono8524pcsartomoro</v>
      </c>
      <c r="F307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24pcs</v>
      </c>
      <c r="G3071" s="2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7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24pcsartomoro</v>
      </c>
      <c r="I3071" s="2" t="s">
        <v>722</v>
      </c>
      <c r="K3071" s="14"/>
      <c r="L3071" s="2" t="s">
        <v>1335</v>
      </c>
      <c r="M3071" s="34" t="str">
        <f>IF(db[[#This Row],[NB NOTA_C]]="","",COUNTIF([2]!B_MSK[concat],db[[#This Row],[NB NOTA_C]]))</f>
        <v/>
      </c>
      <c r="N3071" s="14" t="s">
        <v>1348</v>
      </c>
      <c r="O3071" s="2" t="s">
        <v>1409</v>
      </c>
      <c r="P3071" s="2" t="s">
        <v>2446</v>
      </c>
      <c r="R3071" s="2" t="str">
        <f>IF(db[[#This Row],[QTY/ CTN]]="","",SUBSTITUTE(SUBSTITUTE(SUBSTITUTE(db[[#This Row],[QTY/ CTN]]," ","_",2),"(",""),")","")&amp;"_")</f>
        <v>24 PCS_</v>
      </c>
      <c r="S3071" s="2">
        <f>IF(db[[#This Row],[H_QTY/ CTN]]="","",SEARCH("_",db[[#This Row],[H_QTY/ CTN]]))</f>
        <v>7</v>
      </c>
      <c r="T3071" s="2">
        <f>IF(db[[#This Row],[H_QTY/ CTN]]="","",LEN(db[[#This Row],[H_QTY/ CTN]]))</f>
        <v>7</v>
      </c>
      <c r="U3071" s="41" t="str">
        <f>IF(db[[#This Row],[H_QTY/ CTN]]="","",LEFT(db[[#This Row],[H_QTY/ CTN]],db[[#This Row],[H_1]]-1))</f>
        <v>24 PCS</v>
      </c>
      <c r="V3071" s="40" t="str">
        <f>IF(NOT(db[[#This Row],[H_1]]=db[[#This Row],[H_2]]),MID(db[[#This Row],[H_QTY/ CTN]],db[[#This Row],[H_1]]+1,db[[#This Row],[H_2]]-db[[#This Row],[H_1]]-1),"")</f>
        <v/>
      </c>
      <c r="W3071" s="40" t="str">
        <f>IF(db[[#This Row],[QTY/ CTN B]]="","",LEFT(db[[#This Row],[QTY/ CTN B]],SEARCH(" ",db[[#This Row],[QTY/ CTN B]],1)-1))</f>
        <v>24</v>
      </c>
      <c r="X3071" s="40" t="str">
        <f>IF(db[[#This Row],[QTY/ CTN B]]="","",RIGHT(db[[#This Row],[QTY/ CTN B]],LEN(db[[#This Row],[QTY/ CTN B]])-SEARCH(" ",db[[#This Row],[QTY/ CTN B]],1)))</f>
        <v>PCS</v>
      </c>
      <c r="Y3071" s="40" t="str">
        <f>IF(db[[#This Row],[QTY/ CTN TG]]="",IF(db[[#This Row],[STN TG]]="","",12),LEFT(db[[#This Row],[QTY/ CTN TG]],SEARCH(" ",db[[#This Row],[QTY/ CTN TG]],1)-1))</f>
        <v/>
      </c>
      <c r="Z307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71" s="40" t="str">
        <f>IF(db[[#This Row],[STN K]]="","",IF(db[[#This Row],[STN TG]]="LSN",12,""))</f>
        <v/>
      </c>
      <c r="AB3071" s="40" t="str">
        <f>IF(db[[#This Row],[STN TG]]="LSN","PCS","")</f>
        <v/>
      </c>
      <c r="AC3071" s="40">
        <f>db[[#This Row],[QTY B]]*IF(db[[#This Row],[QTY TG]]="",1,db[[#This Row],[QTY TG]])*IF(db[[#This Row],[QTY K]]="",1,db[[#This Row],[QTY K]])</f>
        <v>24</v>
      </c>
      <c r="AD3071" s="40" t="str">
        <f>IF(db[[#This Row],[STN K]]="",IF(db[[#This Row],[STN TG]]="",db[[#This Row],[STN B]],db[[#This Row],[STN TG]]),db[[#This Row],[STN K]])</f>
        <v>PCS</v>
      </c>
      <c r="AE3071" s="40"/>
    </row>
    <row r="3072" spans="1:31" x14ac:dyDescent="0.25">
      <c r="A3072" s="40">
        <f t="shared" si="47"/>
        <v>3071</v>
      </c>
      <c r="B3072" s="2" t="str">
        <f>LOWER(SUBSTITUTE(SUBSTITUTE(SUBSTITUTE(SUBSTITUTE(SUBSTITUTE(SUBSTITUTE(SUBSTITUTE(SUBSTITUTE(db[[#This Row],[NB BM]]," ",),".",""),"-",""),"(",""),")",""),"/",""),"""",""),"+",""))</f>
        <v>punchkenkono85xl</v>
      </c>
      <c r="C3072" s="2" t="str">
        <f>LOWER(SUBSTITUTE(SUBSTITUTE(SUBSTITUTE(SUBSTITUTE(SUBSTITUTE(SUBSTITUTE(SUBSTITUTE(SUBSTITUTE(SUBSTITUTE(db[[#This Row],[NB NOTA]]," ",),".",""),"-",""),"(",""),")",""),",",""),"/",""),"""",""),"+",""))</f>
        <v/>
      </c>
      <c r="D3072" s="2" t="str">
        <f>LOWER(SUBSTITUTE(SUBSTITUTE(SUBSTITUTE(SUBSTITUTE(SUBSTITUTE(SUBSTITUTE(SUBSTITUTE(SUBSTITUTE(SUBSTITUTE(db[[#This Row],[NB PAJAK]]," ",""),"-",""),"(",""),")",""),".",""),",",""),"/",""),"""",""),"+",""))</f>
        <v/>
      </c>
      <c r="E307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punchkenkono85xl24pcsartomoro</v>
      </c>
      <c r="F307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24pcs</v>
      </c>
      <c r="G3072" s="2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7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24pcsartomoro</v>
      </c>
      <c r="I3072" s="2" t="s">
        <v>723</v>
      </c>
      <c r="K3072" s="14"/>
      <c r="L3072" s="2" t="s">
        <v>1335</v>
      </c>
      <c r="M3072" s="34" t="str">
        <f>IF(db[[#This Row],[NB NOTA_C]]="","",COUNTIF([2]!B_MSK[concat],db[[#This Row],[NB NOTA_C]]))</f>
        <v/>
      </c>
      <c r="N3072" s="14" t="s">
        <v>1348</v>
      </c>
      <c r="O3072" s="2" t="s">
        <v>1409</v>
      </c>
      <c r="P3072" s="2" t="s">
        <v>2446</v>
      </c>
      <c r="R3072" s="2" t="str">
        <f>IF(db[[#This Row],[QTY/ CTN]]="","",SUBSTITUTE(SUBSTITUTE(SUBSTITUTE(db[[#This Row],[QTY/ CTN]]," ","_",2),"(",""),")","")&amp;"_")</f>
        <v>24 PCS_</v>
      </c>
      <c r="S3072" s="2">
        <f>IF(db[[#This Row],[H_QTY/ CTN]]="","",SEARCH("_",db[[#This Row],[H_QTY/ CTN]]))</f>
        <v>7</v>
      </c>
      <c r="T3072" s="2">
        <f>IF(db[[#This Row],[H_QTY/ CTN]]="","",LEN(db[[#This Row],[H_QTY/ CTN]]))</f>
        <v>7</v>
      </c>
      <c r="U3072" s="41" t="str">
        <f>IF(db[[#This Row],[H_QTY/ CTN]]="","",LEFT(db[[#This Row],[H_QTY/ CTN]],db[[#This Row],[H_1]]-1))</f>
        <v>24 PCS</v>
      </c>
      <c r="V3072" s="40" t="str">
        <f>IF(NOT(db[[#This Row],[H_1]]=db[[#This Row],[H_2]]),MID(db[[#This Row],[H_QTY/ CTN]],db[[#This Row],[H_1]]+1,db[[#This Row],[H_2]]-db[[#This Row],[H_1]]-1),"")</f>
        <v/>
      </c>
      <c r="W3072" s="40" t="str">
        <f>IF(db[[#This Row],[QTY/ CTN B]]="","",LEFT(db[[#This Row],[QTY/ CTN B]],SEARCH(" ",db[[#This Row],[QTY/ CTN B]],1)-1))</f>
        <v>24</v>
      </c>
      <c r="X3072" s="40" t="str">
        <f>IF(db[[#This Row],[QTY/ CTN B]]="","",RIGHT(db[[#This Row],[QTY/ CTN B]],LEN(db[[#This Row],[QTY/ CTN B]])-SEARCH(" ",db[[#This Row],[QTY/ CTN B]],1)))</f>
        <v>PCS</v>
      </c>
      <c r="Y3072" s="40" t="str">
        <f>IF(db[[#This Row],[QTY/ CTN TG]]="",IF(db[[#This Row],[STN TG]]="","",12),LEFT(db[[#This Row],[QTY/ CTN TG]],SEARCH(" ",db[[#This Row],[QTY/ CTN TG]],1)-1))</f>
        <v/>
      </c>
      <c r="Z307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72" s="40" t="str">
        <f>IF(db[[#This Row],[STN K]]="","",IF(db[[#This Row],[STN TG]]="LSN",12,""))</f>
        <v/>
      </c>
      <c r="AB3072" s="40" t="str">
        <f>IF(db[[#This Row],[STN TG]]="LSN","PCS","")</f>
        <v/>
      </c>
      <c r="AC3072" s="40">
        <f>db[[#This Row],[QTY B]]*IF(db[[#This Row],[QTY TG]]="",1,db[[#This Row],[QTY TG]])*IF(db[[#This Row],[QTY K]]="",1,db[[#This Row],[QTY K]])</f>
        <v>24</v>
      </c>
      <c r="AD3072" s="40" t="str">
        <f>IF(db[[#This Row],[STN K]]="",IF(db[[#This Row],[STN TG]]="",db[[#This Row],[STN B]],db[[#This Row],[STN TG]]),db[[#This Row],[STN K]])</f>
        <v>PCS</v>
      </c>
      <c r="AE3072" s="40"/>
    </row>
    <row r="3073" spans="1:31" x14ac:dyDescent="0.25">
      <c r="A3073" s="40">
        <f t="shared" si="47"/>
        <v>3072</v>
      </c>
      <c r="B3073" s="2" t="str">
        <f>LOWER(SUBSTITUTE(SUBSTITUTE(SUBSTITUTE(SUBSTITUTE(SUBSTITUTE(SUBSTITUTE(SUBSTITUTE(SUBSTITUTE(db[[#This Row],[NB BM]]," ",),".",""),"-",""),"(",""),")",""),"/",""),"""",""),"+",""))</f>
        <v>pwkenko12wcp12ftincaseclassic</v>
      </c>
      <c r="C3073" s="2" t="str">
        <f>LOWER(SUBSTITUTE(SUBSTITUTE(SUBSTITUTE(SUBSTITUTE(SUBSTITUTE(SUBSTITUTE(SUBSTITUTE(SUBSTITUTE(SUBSTITUTE(db[[#This Row],[NB NOTA]]," ",),".",""),"-",""),"(",""),")",""),",",""),"/",""),"""",""),"+",""))</f>
        <v/>
      </c>
      <c r="D3073" s="2" t="str">
        <f>LOWER(SUBSTITUTE(SUBSTITUTE(SUBSTITUTE(SUBSTITUTE(SUBSTITUTE(SUBSTITUTE(SUBSTITUTE(SUBSTITUTE(SUBSTITUTE(db[[#This Row],[NB PAJAK]]," ",""),"-",""),"(",""),")",""),".",""),",",""),"/",""),"""",""),"+",""))</f>
        <v/>
      </c>
      <c r="E3073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pwkenko12wcp12ftincaseclassic10lsnartomoro</v>
      </c>
      <c r="F3073" s="2" t="str">
        <f>db[[#This Row],[NB NOTA_C]]&amp;LOWER(SUBSTITUTE(SUBSTITUTE(SUBSTITUTE(SUBSTITUTE(SUBSTITUTE(SUBSTITUTE(SUBSTITUTE(SUBSTITUTE(SUBSTITUTE(db[[#This Row],[QTY/ CTN]]," ",),".",""),"-",""),"(",""),")",""),",",""),"/",""),"""",""),"+",""))</f>
        <v>10lsn</v>
      </c>
      <c r="G3073" s="2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73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10lsnartomoro</v>
      </c>
      <c r="I3073" s="2" t="s">
        <v>726</v>
      </c>
      <c r="K3073" s="14"/>
      <c r="L3073" s="2" t="s">
        <v>1335</v>
      </c>
      <c r="M3073" s="34" t="str">
        <f>IF(db[[#This Row],[NB NOTA_C]]="","",COUNTIF([2]!B_MSK[concat],db[[#This Row],[NB NOTA_C]]))</f>
        <v/>
      </c>
      <c r="N3073" s="14" t="s">
        <v>1348</v>
      </c>
      <c r="O3073" s="2" t="s">
        <v>1438</v>
      </c>
      <c r="P3073" s="2" t="s">
        <v>2447</v>
      </c>
      <c r="R3073" s="2" t="str">
        <f>IF(db[[#This Row],[QTY/ CTN]]="","",SUBSTITUTE(SUBSTITUTE(SUBSTITUTE(db[[#This Row],[QTY/ CTN]]," ","_",2),"(",""),")","")&amp;"_")</f>
        <v>10 LSN_</v>
      </c>
      <c r="S3073" s="2">
        <f>IF(db[[#This Row],[H_QTY/ CTN]]="","",SEARCH("_",db[[#This Row],[H_QTY/ CTN]]))</f>
        <v>7</v>
      </c>
      <c r="T3073" s="2">
        <f>IF(db[[#This Row],[H_QTY/ CTN]]="","",LEN(db[[#This Row],[H_QTY/ CTN]]))</f>
        <v>7</v>
      </c>
      <c r="U3073" s="41" t="str">
        <f>IF(db[[#This Row],[H_QTY/ CTN]]="","",LEFT(db[[#This Row],[H_QTY/ CTN]],db[[#This Row],[H_1]]-1))</f>
        <v>10 LSN</v>
      </c>
      <c r="V3073" s="40" t="str">
        <f>IF(NOT(db[[#This Row],[H_1]]=db[[#This Row],[H_2]]),MID(db[[#This Row],[H_QTY/ CTN]],db[[#This Row],[H_1]]+1,db[[#This Row],[H_2]]-db[[#This Row],[H_1]]-1),"")</f>
        <v/>
      </c>
      <c r="W3073" s="40" t="str">
        <f>IF(db[[#This Row],[QTY/ CTN B]]="","",LEFT(db[[#This Row],[QTY/ CTN B]],SEARCH(" ",db[[#This Row],[QTY/ CTN B]],1)-1))</f>
        <v>10</v>
      </c>
      <c r="X3073" s="40" t="str">
        <f>IF(db[[#This Row],[QTY/ CTN B]]="","",RIGHT(db[[#This Row],[QTY/ CTN B]],LEN(db[[#This Row],[QTY/ CTN B]])-SEARCH(" ",db[[#This Row],[QTY/ CTN B]],1)))</f>
        <v>LSN</v>
      </c>
      <c r="Y3073" s="40">
        <f>IF(db[[#This Row],[QTY/ CTN TG]]="",IF(db[[#This Row],[STN TG]]="","",12),LEFT(db[[#This Row],[QTY/ CTN TG]],SEARCH(" ",db[[#This Row],[QTY/ CTN TG]],1)-1))</f>
        <v>12</v>
      </c>
      <c r="Z307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73" s="40" t="str">
        <f>IF(db[[#This Row],[STN K]]="","",IF(db[[#This Row],[STN TG]]="LSN",12,""))</f>
        <v/>
      </c>
      <c r="AB3073" s="40" t="str">
        <f>IF(db[[#This Row],[STN TG]]="LSN","PCS","")</f>
        <v/>
      </c>
      <c r="AC3073" s="40">
        <f>db[[#This Row],[QTY B]]*IF(db[[#This Row],[QTY TG]]="",1,db[[#This Row],[QTY TG]])*IF(db[[#This Row],[QTY K]]="",1,db[[#This Row],[QTY K]])</f>
        <v>120</v>
      </c>
      <c r="AD3073" s="40" t="str">
        <f>IF(db[[#This Row],[STN K]]="",IF(db[[#This Row],[STN TG]]="",db[[#This Row],[STN B]],db[[#This Row],[STN TG]]),db[[#This Row],[STN K]])</f>
        <v>PCS</v>
      </c>
      <c r="AE3073" s="40"/>
    </row>
    <row r="3074" spans="1:31" x14ac:dyDescent="0.25">
      <c r="A3074" s="40">
        <f t="shared" si="47"/>
        <v>3073</v>
      </c>
      <c r="B3074" s="2" t="str">
        <f>LOWER(SUBSTITUTE(SUBSTITUTE(SUBSTITUTE(SUBSTITUTE(SUBSTITUTE(SUBSTITUTE(SUBSTITUTE(SUBSTITUTE(db[[#This Row],[NB BM]]," ",),".",""),"-",""),"(",""),")",""),"/",""),"""",""),"+",""))</f>
        <v>pwkenko12wcp12nwenonwooderaseable</v>
      </c>
      <c r="C3074" s="2" t="str">
        <f>LOWER(SUBSTITUTE(SUBSTITUTE(SUBSTITUTE(SUBSTITUTE(SUBSTITUTE(SUBSTITUTE(SUBSTITUTE(SUBSTITUTE(SUBSTITUTE(db[[#This Row],[NB NOTA]]," ",),".",""),"-",""),"(",""),")",""),",",""),"/",""),"""",""),"+",""))</f>
        <v/>
      </c>
      <c r="D3074" s="2" t="str">
        <f>LOWER(SUBSTITUTE(SUBSTITUTE(SUBSTITUTE(SUBSTITUTE(SUBSTITUTE(SUBSTITUTE(SUBSTITUTE(SUBSTITUTE(SUBSTITUTE(db[[#This Row],[NB PAJAK]]," ",""),"-",""),"(",""),")",""),".",""),",",""),"/",""),"""",""),"+",""))</f>
        <v/>
      </c>
      <c r="E307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pwkenko12wcp12nwenonwooderaseable16lsnartomoro</v>
      </c>
      <c r="F307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16lsn</v>
      </c>
      <c r="G3074" s="2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7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16lsnartomoro</v>
      </c>
      <c r="I3074" s="2" t="s">
        <v>727</v>
      </c>
      <c r="K3074" s="1"/>
      <c r="L3074" s="2" t="s">
        <v>1335</v>
      </c>
      <c r="M3074" s="34" t="str">
        <f>IF(db[[#This Row],[NB NOTA_C]]="","",COUNTIF([2]!B_MSK[concat],db[[#This Row],[NB NOTA_C]]))</f>
        <v/>
      </c>
      <c r="N3074" s="14" t="s">
        <v>1348</v>
      </c>
      <c r="O3074" s="2" t="s">
        <v>1447</v>
      </c>
      <c r="P3074" s="2" t="s">
        <v>2447</v>
      </c>
      <c r="R3074" s="2" t="str">
        <f>IF(db[[#This Row],[QTY/ CTN]]="","",SUBSTITUTE(SUBSTITUTE(SUBSTITUTE(db[[#This Row],[QTY/ CTN]]," ","_",2),"(",""),")","")&amp;"_")</f>
        <v>16 LSN_</v>
      </c>
      <c r="S3074" s="2">
        <f>IF(db[[#This Row],[H_QTY/ CTN]]="","",SEARCH("_",db[[#This Row],[H_QTY/ CTN]]))</f>
        <v>7</v>
      </c>
      <c r="T3074" s="2">
        <f>IF(db[[#This Row],[H_QTY/ CTN]]="","",LEN(db[[#This Row],[H_QTY/ CTN]]))</f>
        <v>7</v>
      </c>
      <c r="U3074" s="41" t="str">
        <f>IF(db[[#This Row],[H_QTY/ CTN]]="","",LEFT(db[[#This Row],[H_QTY/ CTN]],db[[#This Row],[H_1]]-1))</f>
        <v>16 LSN</v>
      </c>
      <c r="V3074" s="40" t="str">
        <f>IF(NOT(db[[#This Row],[H_1]]=db[[#This Row],[H_2]]),MID(db[[#This Row],[H_QTY/ CTN]],db[[#This Row],[H_1]]+1,db[[#This Row],[H_2]]-db[[#This Row],[H_1]]-1),"")</f>
        <v/>
      </c>
      <c r="W3074" s="40" t="str">
        <f>IF(db[[#This Row],[QTY/ CTN B]]="","",LEFT(db[[#This Row],[QTY/ CTN B]],SEARCH(" ",db[[#This Row],[QTY/ CTN B]],1)-1))</f>
        <v>16</v>
      </c>
      <c r="X3074" s="40" t="str">
        <f>IF(db[[#This Row],[QTY/ CTN B]]="","",RIGHT(db[[#This Row],[QTY/ CTN B]],LEN(db[[#This Row],[QTY/ CTN B]])-SEARCH(" ",db[[#This Row],[QTY/ CTN B]],1)))</f>
        <v>LSN</v>
      </c>
      <c r="Y3074" s="40">
        <f>IF(db[[#This Row],[QTY/ CTN TG]]="",IF(db[[#This Row],[STN TG]]="","",12),LEFT(db[[#This Row],[QTY/ CTN TG]],SEARCH(" ",db[[#This Row],[QTY/ CTN TG]],1)-1))</f>
        <v>12</v>
      </c>
      <c r="Z307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74" s="40" t="str">
        <f>IF(db[[#This Row],[STN K]]="","",IF(db[[#This Row],[STN TG]]="LSN",12,""))</f>
        <v/>
      </c>
      <c r="AB3074" s="40" t="str">
        <f>IF(db[[#This Row],[STN TG]]="LSN","PCS","")</f>
        <v/>
      </c>
      <c r="AC3074" s="40">
        <f>db[[#This Row],[QTY B]]*IF(db[[#This Row],[QTY TG]]="",1,db[[#This Row],[QTY TG]])*IF(db[[#This Row],[QTY K]]="",1,db[[#This Row],[QTY K]])</f>
        <v>192</v>
      </c>
      <c r="AD3074" s="40" t="str">
        <f>IF(db[[#This Row],[STN K]]="",IF(db[[#This Row],[STN TG]]="",db[[#This Row],[STN B]],db[[#This Row],[STN TG]]),db[[#This Row],[STN K]])</f>
        <v>PCS</v>
      </c>
      <c r="AE3074" s="40"/>
    </row>
    <row r="3075" spans="1:31" x14ac:dyDescent="0.25">
      <c r="A3075" s="40">
        <f t="shared" si="47"/>
        <v>3074</v>
      </c>
      <c r="B3075" s="2" t="str">
        <f>LOWER(SUBSTITUTE(SUBSTITUTE(SUBSTITUTE(SUBSTITUTE(SUBSTITUTE(SUBSTITUTE(SUBSTITUTE(SUBSTITUTE(db[[#This Row],[NB BM]]," ",),".",""),"-",""),"(",""),")",""),"/",""),"""",""),"+",""))</f>
        <v>pwkenko12wcp12halfhappinessbear</v>
      </c>
      <c r="C3075" s="2" t="str">
        <f>LOWER(SUBSTITUTE(SUBSTITUTE(SUBSTITUTE(SUBSTITUTE(SUBSTITUTE(SUBSTITUTE(SUBSTITUTE(SUBSTITUTE(SUBSTITUTE(db[[#This Row],[NB NOTA]]," ",),".",""),"-",""),"(",""),")",""),",",""),"/",""),"""",""),"+",""))</f>
        <v/>
      </c>
      <c r="D3075" s="2" t="str">
        <f>LOWER(SUBSTITUTE(SUBSTITUTE(SUBSTITUTE(SUBSTITUTE(SUBSTITUTE(SUBSTITUTE(SUBSTITUTE(SUBSTITUTE(SUBSTITUTE(db[[#This Row],[NB PAJAK]]," ",""),"-",""),"(",""),")",""),".",""),",",""),"/",""),"""",""),"+",""))</f>
        <v/>
      </c>
      <c r="E3075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pwkenko12wcp12halfhappinessbear24box24setartomoro</v>
      </c>
      <c r="F3075" s="2" t="str">
        <f>db[[#This Row],[NB NOTA_C]]&amp;LOWER(SUBSTITUTE(SUBSTITUTE(SUBSTITUTE(SUBSTITUTE(SUBSTITUTE(SUBSTITUTE(SUBSTITUTE(SUBSTITUTE(SUBSTITUTE(db[[#This Row],[QTY/ CTN]]," ",),".",""),"-",""),"(",""),")",""),",",""),"/",""),"""",""),"+",""))</f>
        <v>24box24set</v>
      </c>
      <c r="G3075" s="2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75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24box24setartomoro</v>
      </c>
      <c r="I3075" s="2" t="s">
        <v>728</v>
      </c>
      <c r="K3075" s="14"/>
      <c r="L3075" s="2" t="s">
        <v>1335</v>
      </c>
      <c r="M3075" s="34" t="str">
        <f>IF(db[[#This Row],[NB NOTA_C]]="","",COUNTIF([2]!B_MSK[concat],db[[#This Row],[NB NOTA_C]]))</f>
        <v/>
      </c>
      <c r="N3075" s="14" t="s">
        <v>1348</v>
      </c>
      <c r="O3075" s="2" t="s">
        <v>1524</v>
      </c>
      <c r="P3075" s="2" t="s">
        <v>2447</v>
      </c>
      <c r="R3075" s="2" t="str">
        <f>IF(db[[#This Row],[QTY/ CTN]]="","",SUBSTITUTE(SUBSTITUTE(SUBSTITUTE(db[[#This Row],[QTY/ CTN]]," ","_",2),"(",""),")","")&amp;"_")</f>
        <v>24 BOX_24 SET_</v>
      </c>
      <c r="S3075" s="2">
        <f>IF(db[[#This Row],[H_QTY/ CTN]]="","",SEARCH("_",db[[#This Row],[H_QTY/ CTN]]))</f>
        <v>7</v>
      </c>
      <c r="T3075" s="2">
        <f>IF(db[[#This Row],[H_QTY/ CTN]]="","",LEN(db[[#This Row],[H_QTY/ CTN]]))</f>
        <v>14</v>
      </c>
      <c r="U3075" s="41" t="str">
        <f>IF(db[[#This Row],[H_QTY/ CTN]]="","",LEFT(db[[#This Row],[H_QTY/ CTN]],db[[#This Row],[H_1]]-1))</f>
        <v>24 BOX</v>
      </c>
      <c r="V3075" s="40" t="str">
        <f>IF(NOT(db[[#This Row],[H_1]]=db[[#This Row],[H_2]]),MID(db[[#This Row],[H_QTY/ CTN]],db[[#This Row],[H_1]]+1,db[[#This Row],[H_2]]-db[[#This Row],[H_1]]-1),"")</f>
        <v>24 SET</v>
      </c>
      <c r="W3075" s="40" t="str">
        <f>IF(db[[#This Row],[QTY/ CTN B]]="","",LEFT(db[[#This Row],[QTY/ CTN B]],SEARCH(" ",db[[#This Row],[QTY/ CTN B]],1)-1))</f>
        <v>24</v>
      </c>
      <c r="X3075" s="40" t="str">
        <f>IF(db[[#This Row],[QTY/ CTN B]]="","",RIGHT(db[[#This Row],[QTY/ CTN B]],LEN(db[[#This Row],[QTY/ CTN B]])-SEARCH(" ",db[[#This Row],[QTY/ CTN B]],1)))</f>
        <v>BOX</v>
      </c>
      <c r="Y3075" s="40" t="str">
        <f>IF(db[[#This Row],[QTY/ CTN TG]]="",IF(db[[#This Row],[STN TG]]="","",12),LEFT(db[[#This Row],[QTY/ CTN TG]],SEARCH(" ",db[[#This Row],[QTY/ CTN TG]],1)-1))</f>
        <v>24</v>
      </c>
      <c r="Z307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AA3075" s="40" t="str">
        <f>IF(db[[#This Row],[STN K]]="","",IF(db[[#This Row],[STN TG]]="LSN",12,""))</f>
        <v/>
      </c>
      <c r="AB3075" s="40" t="str">
        <f>IF(db[[#This Row],[STN TG]]="LSN","PCS","")</f>
        <v/>
      </c>
      <c r="AC3075" s="40">
        <f>db[[#This Row],[QTY B]]*IF(db[[#This Row],[QTY TG]]="",1,db[[#This Row],[QTY TG]])*IF(db[[#This Row],[QTY K]]="",1,db[[#This Row],[QTY K]])</f>
        <v>576</v>
      </c>
      <c r="AD3075" s="40" t="str">
        <f>IF(db[[#This Row],[STN K]]="",IF(db[[#This Row],[STN TG]]="",db[[#This Row],[STN B]],db[[#This Row],[STN TG]]),db[[#This Row],[STN K]])</f>
        <v>SET</v>
      </c>
      <c r="AE3075" s="40"/>
    </row>
    <row r="3076" spans="1:31" x14ac:dyDescent="0.25">
      <c r="A3076" s="40">
        <f t="shared" si="47"/>
        <v>3075</v>
      </c>
      <c r="B3076" s="2" t="str">
        <f>LOWER(SUBSTITUTE(SUBSTITUTE(SUBSTITUTE(SUBSTITUTE(SUBSTITUTE(SUBSTITUTE(SUBSTITUTE(SUBSTITUTE(db[[#This Row],[NB BM]]," ",),".",""),"-",""),"(",""),")",""),"/",""),"""",""),"+",""))</f>
        <v>refillisipenkenkok1hitam</v>
      </c>
      <c r="C3076" s="2" t="str">
        <f>LOWER(SUBSTITUTE(SUBSTITUTE(SUBSTITUTE(SUBSTITUTE(SUBSTITUTE(SUBSTITUTE(SUBSTITUTE(SUBSTITUTE(SUBSTITUTE(db[[#This Row],[NB NOTA]]," ",),".",""),"-",""),"(",""),")",""),",",""),"/",""),"""",""),"+",""))</f>
        <v/>
      </c>
      <c r="D3076" s="2" t="str">
        <f>LOWER(SUBSTITUTE(SUBSTITUTE(SUBSTITUTE(SUBSTITUTE(SUBSTITUTE(SUBSTITUTE(SUBSTITUTE(SUBSTITUTE(SUBSTITUTE(db[[#This Row],[NB PAJAK]]," ",""),"-",""),"(",""),")",""),".",""),",",""),"/",""),"""",""),"+",""))</f>
        <v/>
      </c>
      <c r="E3076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refillisipenkenkok1hitam144box24pcsartomoro</v>
      </c>
      <c r="F3076" s="2" t="str">
        <f>db[[#This Row],[NB NOTA_C]]&amp;LOWER(SUBSTITUTE(SUBSTITUTE(SUBSTITUTE(SUBSTITUTE(SUBSTITUTE(SUBSTITUTE(SUBSTITUTE(SUBSTITUTE(SUBSTITUTE(db[[#This Row],[QTY/ CTN]]," ",),".",""),"-",""),"(",""),")",""),",",""),"/",""),"""",""),"+",""))</f>
        <v>144box24pcs</v>
      </c>
      <c r="G3076" s="2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76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144box24pcsartomoro</v>
      </c>
      <c r="I3076" s="2" t="s">
        <v>729</v>
      </c>
      <c r="K3076" s="14"/>
      <c r="L3076" s="2" t="s">
        <v>1335</v>
      </c>
      <c r="M3076" s="34" t="str">
        <f>IF(db[[#This Row],[NB NOTA_C]]="","",COUNTIF([2]!B_MSK[concat],db[[#This Row],[NB NOTA_C]]))</f>
        <v/>
      </c>
      <c r="N3076" s="14" t="s">
        <v>1348</v>
      </c>
      <c r="O3076" s="2" t="s">
        <v>1527</v>
      </c>
      <c r="P3076" s="2" t="s">
        <v>2426</v>
      </c>
      <c r="R3076" s="2" t="str">
        <f>IF(db[[#This Row],[QTY/ CTN]]="","",SUBSTITUTE(SUBSTITUTE(SUBSTITUTE(db[[#This Row],[QTY/ CTN]]," ","_",2),"(",""),")","")&amp;"_")</f>
        <v>144 BOX_24 PCS_</v>
      </c>
      <c r="S3076" s="2">
        <f>IF(db[[#This Row],[H_QTY/ CTN]]="","",SEARCH("_",db[[#This Row],[H_QTY/ CTN]]))</f>
        <v>8</v>
      </c>
      <c r="T3076" s="2">
        <f>IF(db[[#This Row],[H_QTY/ CTN]]="","",LEN(db[[#This Row],[H_QTY/ CTN]]))</f>
        <v>15</v>
      </c>
      <c r="U3076" s="41" t="str">
        <f>IF(db[[#This Row],[H_QTY/ CTN]]="","",LEFT(db[[#This Row],[H_QTY/ CTN]],db[[#This Row],[H_1]]-1))</f>
        <v>144 BOX</v>
      </c>
      <c r="V3076" s="40" t="str">
        <f>IF(NOT(db[[#This Row],[H_1]]=db[[#This Row],[H_2]]),MID(db[[#This Row],[H_QTY/ CTN]],db[[#This Row],[H_1]]+1,db[[#This Row],[H_2]]-db[[#This Row],[H_1]]-1),"")</f>
        <v>24 PCS</v>
      </c>
      <c r="W3076" s="40" t="str">
        <f>IF(db[[#This Row],[QTY/ CTN B]]="","",LEFT(db[[#This Row],[QTY/ CTN B]],SEARCH(" ",db[[#This Row],[QTY/ CTN B]],1)-1))</f>
        <v>144</v>
      </c>
      <c r="X3076" s="40" t="str">
        <f>IF(db[[#This Row],[QTY/ CTN B]]="","",RIGHT(db[[#This Row],[QTY/ CTN B]],LEN(db[[#This Row],[QTY/ CTN B]])-SEARCH(" ",db[[#This Row],[QTY/ CTN B]],1)))</f>
        <v>BOX</v>
      </c>
      <c r="Y3076" s="40" t="str">
        <f>IF(db[[#This Row],[QTY/ CTN TG]]="",IF(db[[#This Row],[STN TG]]="","",12),LEFT(db[[#This Row],[QTY/ CTN TG]],SEARCH(" ",db[[#This Row],[QTY/ CTN TG]],1)-1))</f>
        <v>24</v>
      </c>
      <c r="Z307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76" s="40" t="str">
        <f>IF(db[[#This Row],[STN K]]="","",IF(db[[#This Row],[STN TG]]="LSN",12,""))</f>
        <v/>
      </c>
      <c r="AB3076" s="40" t="str">
        <f>IF(db[[#This Row],[STN TG]]="LSN","PCS","")</f>
        <v/>
      </c>
      <c r="AC3076" s="40">
        <f>db[[#This Row],[QTY B]]*IF(db[[#This Row],[QTY TG]]="",1,db[[#This Row],[QTY TG]])*IF(db[[#This Row],[QTY K]]="",1,db[[#This Row],[QTY K]])</f>
        <v>3456</v>
      </c>
      <c r="AD3076" s="40" t="str">
        <f>IF(db[[#This Row],[STN K]]="",IF(db[[#This Row],[STN TG]]="",db[[#This Row],[STN B]],db[[#This Row],[STN TG]]),db[[#This Row],[STN K]])</f>
        <v>PCS</v>
      </c>
      <c r="AE3076" s="40"/>
    </row>
    <row r="3077" spans="1:31" x14ac:dyDescent="0.25">
      <c r="A3077" s="40">
        <f t="shared" si="47"/>
        <v>3076</v>
      </c>
      <c r="B3077" s="5" t="str">
        <f>LOWER(SUBSTITUTE(SUBSTITUTE(SUBSTITUTE(SUBSTITUTE(SUBSTITUTE(SUBSTITUTE(SUBSTITUTE(SUBSTITUTE(db[[#This Row],[NB BM]]," ",),".",""),"-",""),"(",""),")",""),"/",""),"""",""),"+",""))</f>
        <v>sipoa8025vtrokecil</v>
      </c>
      <c r="C3077" s="5" t="str">
        <f>LOWER(SUBSTITUTE(SUBSTITUTE(SUBSTITUTE(SUBSTITUTE(SUBSTITUTE(SUBSTITUTE(SUBSTITUTE(SUBSTITUTE(SUBSTITUTE(db[[#This Row],[NB NOTA]]," ",),".",""),"-",""),"(",""),")",""),",",""),"/",""),"""",""),"+",""))</f>
        <v/>
      </c>
      <c r="D3077" s="5" t="str">
        <f>LOWER(SUBSTITUTE(SUBSTITUTE(SUBSTITUTE(SUBSTITUTE(SUBSTITUTE(SUBSTITUTE(SUBSTITUTE(SUBSTITUTE(SUBSTITUTE(db[[#This Row],[NB PAJAK]]," ",""),"-",""),"(",""),")",""),".",""),",",""),"/",""),"""",""),"+",""))</f>
        <v/>
      </c>
      <c r="E3077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sipoa8025vtrokecil360pcsuntana</v>
      </c>
      <c r="F3077" s="5" t="str">
        <f>db[[#This Row],[NB NOTA_C]]&amp;LOWER(SUBSTITUTE(SUBSTITUTE(SUBSTITUTE(SUBSTITUTE(SUBSTITUTE(SUBSTITUTE(SUBSTITUTE(SUBSTITUTE(SUBSTITUTE(db[[#This Row],[QTY/ CTN]]," ",),".",""),"-",""),"(",""),")",""),",",""),"/",""),"""",""),"+",""))</f>
        <v>360pcs</v>
      </c>
      <c r="G3077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77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360pcsuntana</v>
      </c>
      <c r="I3077" s="2" t="s">
        <v>1693</v>
      </c>
      <c r="K3077" s="14"/>
      <c r="L3077" s="2" t="s">
        <v>1336</v>
      </c>
      <c r="M3077" s="34" t="str">
        <f>IF(db[[#This Row],[NB NOTA_C]]="","",COUNTIF([2]!B_MSK[concat],db[[#This Row],[NB NOTA_C]]))</f>
        <v/>
      </c>
      <c r="N3077" s="9" t="s">
        <v>1369</v>
      </c>
      <c r="O3077" s="5" t="s">
        <v>1862</v>
      </c>
      <c r="P3077" s="2" t="s">
        <v>2422</v>
      </c>
      <c r="R3077" s="2" t="str">
        <f>IF(db[[#This Row],[QTY/ CTN]]="","",SUBSTITUTE(SUBSTITUTE(SUBSTITUTE(db[[#This Row],[QTY/ CTN]]," ","_",2),"(",""),")","")&amp;"_")</f>
        <v>360 PCS_</v>
      </c>
      <c r="S3077" s="2">
        <f>IF(db[[#This Row],[H_QTY/ CTN]]="","",SEARCH("_",db[[#This Row],[H_QTY/ CTN]]))</f>
        <v>8</v>
      </c>
      <c r="T3077" s="2">
        <f>IF(db[[#This Row],[H_QTY/ CTN]]="","",LEN(db[[#This Row],[H_QTY/ CTN]]))</f>
        <v>8</v>
      </c>
      <c r="U3077" s="41" t="str">
        <f>IF(db[[#This Row],[H_QTY/ CTN]]="","",LEFT(db[[#This Row],[H_QTY/ CTN]],db[[#This Row],[H_1]]-1))</f>
        <v>360 PCS</v>
      </c>
      <c r="V3077" s="40" t="str">
        <f>IF(NOT(db[[#This Row],[H_1]]=db[[#This Row],[H_2]]),MID(db[[#This Row],[H_QTY/ CTN]],db[[#This Row],[H_1]]+1,db[[#This Row],[H_2]]-db[[#This Row],[H_1]]-1),"")</f>
        <v/>
      </c>
      <c r="W3077" s="40" t="str">
        <f>IF(db[[#This Row],[QTY/ CTN B]]="","",LEFT(db[[#This Row],[QTY/ CTN B]],SEARCH(" ",db[[#This Row],[QTY/ CTN B]],1)-1))</f>
        <v>360</v>
      </c>
      <c r="X3077" s="40" t="str">
        <f>IF(db[[#This Row],[QTY/ CTN B]]="","",RIGHT(db[[#This Row],[QTY/ CTN B]],LEN(db[[#This Row],[QTY/ CTN B]])-SEARCH(" ",db[[#This Row],[QTY/ CTN B]],1)))</f>
        <v>PCS</v>
      </c>
      <c r="Y3077" s="40" t="str">
        <f>IF(db[[#This Row],[QTY/ CTN TG]]="",IF(db[[#This Row],[STN TG]]="","",12),LEFT(db[[#This Row],[QTY/ CTN TG]],SEARCH(" ",db[[#This Row],[QTY/ CTN TG]],1)-1))</f>
        <v/>
      </c>
      <c r="Z307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77" s="40" t="str">
        <f>IF(db[[#This Row],[STN K]]="","",IF(db[[#This Row],[STN TG]]="LSN",12,""))</f>
        <v/>
      </c>
      <c r="AB3077" s="40" t="str">
        <f>IF(db[[#This Row],[STN TG]]="LSN","PCS","")</f>
        <v/>
      </c>
      <c r="AC3077" s="40">
        <f>db[[#This Row],[QTY B]]*IF(db[[#This Row],[QTY TG]]="",1,db[[#This Row],[QTY TG]])*IF(db[[#This Row],[QTY K]]="",1,db[[#This Row],[QTY K]])</f>
        <v>360</v>
      </c>
      <c r="AD3077" s="40" t="str">
        <f>IF(db[[#This Row],[STN K]]="",IF(db[[#This Row],[STN TG]]="",db[[#This Row],[STN B]],db[[#This Row],[STN TG]]),db[[#This Row],[STN K]])</f>
        <v>PCS</v>
      </c>
      <c r="AE3077" s="40"/>
    </row>
    <row r="3078" spans="1:31" x14ac:dyDescent="0.25">
      <c r="A3078" s="40">
        <f t="shared" si="47"/>
        <v>3077</v>
      </c>
      <c r="B3078" s="2" t="str">
        <f>LOWER(SUBSTITUTE(SUBSTITUTE(SUBSTITUTE(SUBSTITUTE(SUBSTITUTE(SUBSTITUTE(SUBSTITUTE(SUBSTITUTE(db[[#This Row],[NB BM]]," ",),".",""),"-",""),"(",""),")",""),"/",""),"""",""),"+",""))</f>
        <v>stabillohighlighterkenkohl100oranye</v>
      </c>
      <c r="C3078" s="2" t="str">
        <f>LOWER(SUBSTITUTE(SUBSTITUTE(SUBSTITUTE(SUBSTITUTE(SUBSTITUTE(SUBSTITUTE(SUBSTITUTE(SUBSTITUTE(SUBSTITUTE(db[[#This Row],[NB NOTA]]," ",),".",""),"-",""),"(",""),")",""),",",""),"/",""),"""",""),"+",""))</f>
        <v/>
      </c>
      <c r="D3078" s="2" t="str">
        <f>LOWER(SUBSTITUTE(SUBSTITUTE(SUBSTITUTE(SUBSTITUTE(SUBSTITUTE(SUBSTITUTE(SUBSTITUTE(SUBSTITUTE(SUBSTITUTE(db[[#This Row],[NB PAJAK]]," ",""),"-",""),"(",""),")",""),".",""),",",""),"/",""),"""",""),"+",""))</f>
        <v/>
      </c>
      <c r="E307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stabillohighlighterkenkohl100oranye48box10pcsartomoro</v>
      </c>
      <c r="F307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48box10pcs</v>
      </c>
      <c r="G3078" s="2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7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48box10pcsartomoro</v>
      </c>
      <c r="I3078" s="2" t="s">
        <v>731</v>
      </c>
      <c r="K3078" s="14"/>
      <c r="L3078" s="2" t="s">
        <v>1335</v>
      </c>
      <c r="M3078" s="34" t="str">
        <f>IF(db[[#This Row],[NB NOTA_C]]="","",COUNTIF([2]!B_MSK[concat],db[[#This Row],[NB NOTA_C]]))</f>
        <v/>
      </c>
      <c r="N3078" s="14" t="s">
        <v>1348</v>
      </c>
      <c r="O3078" s="2" t="s">
        <v>1530</v>
      </c>
      <c r="P3078" s="2" t="s">
        <v>2448</v>
      </c>
      <c r="R3078" s="2" t="str">
        <f>IF(db[[#This Row],[QTY/ CTN]]="","",SUBSTITUTE(SUBSTITUTE(SUBSTITUTE(db[[#This Row],[QTY/ CTN]]," ","_",2),"(",""),")","")&amp;"_")</f>
        <v>48 BOX_10 PCS_</v>
      </c>
      <c r="S3078" s="2">
        <f>IF(db[[#This Row],[H_QTY/ CTN]]="","",SEARCH("_",db[[#This Row],[H_QTY/ CTN]]))</f>
        <v>7</v>
      </c>
      <c r="T3078" s="2">
        <f>IF(db[[#This Row],[H_QTY/ CTN]]="","",LEN(db[[#This Row],[H_QTY/ CTN]]))</f>
        <v>14</v>
      </c>
      <c r="U3078" s="41" t="str">
        <f>IF(db[[#This Row],[H_QTY/ CTN]]="","",LEFT(db[[#This Row],[H_QTY/ CTN]],db[[#This Row],[H_1]]-1))</f>
        <v>48 BOX</v>
      </c>
      <c r="V3078" s="40" t="str">
        <f>IF(NOT(db[[#This Row],[H_1]]=db[[#This Row],[H_2]]),MID(db[[#This Row],[H_QTY/ CTN]],db[[#This Row],[H_1]]+1,db[[#This Row],[H_2]]-db[[#This Row],[H_1]]-1),"")</f>
        <v>10 PCS</v>
      </c>
      <c r="W3078" s="40" t="str">
        <f>IF(db[[#This Row],[QTY/ CTN B]]="","",LEFT(db[[#This Row],[QTY/ CTN B]],SEARCH(" ",db[[#This Row],[QTY/ CTN B]],1)-1))</f>
        <v>48</v>
      </c>
      <c r="X3078" s="40" t="str">
        <f>IF(db[[#This Row],[QTY/ CTN B]]="","",RIGHT(db[[#This Row],[QTY/ CTN B]],LEN(db[[#This Row],[QTY/ CTN B]])-SEARCH(" ",db[[#This Row],[QTY/ CTN B]],1)))</f>
        <v>BOX</v>
      </c>
      <c r="Y3078" s="40" t="str">
        <f>IF(db[[#This Row],[QTY/ CTN TG]]="",IF(db[[#This Row],[STN TG]]="","",12),LEFT(db[[#This Row],[QTY/ CTN TG]],SEARCH(" ",db[[#This Row],[QTY/ CTN TG]],1)-1))</f>
        <v>10</v>
      </c>
      <c r="Z307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78" s="40" t="str">
        <f>IF(db[[#This Row],[STN K]]="","",IF(db[[#This Row],[STN TG]]="LSN",12,""))</f>
        <v/>
      </c>
      <c r="AB3078" s="40" t="str">
        <f>IF(db[[#This Row],[STN TG]]="LSN","PCS","")</f>
        <v/>
      </c>
      <c r="AC3078" s="40">
        <f>db[[#This Row],[QTY B]]*IF(db[[#This Row],[QTY TG]]="",1,db[[#This Row],[QTY TG]])*IF(db[[#This Row],[QTY K]]="",1,db[[#This Row],[QTY K]])</f>
        <v>480</v>
      </c>
      <c r="AD3078" s="40" t="str">
        <f>IF(db[[#This Row],[STN K]]="",IF(db[[#This Row],[STN TG]]="",db[[#This Row],[STN B]],db[[#This Row],[STN TG]]),db[[#This Row],[STN K]])</f>
        <v>PCS</v>
      </c>
      <c r="AE3078" s="40"/>
    </row>
    <row r="3079" spans="1:31" x14ac:dyDescent="0.25">
      <c r="A3079" s="40">
        <f t="shared" si="47"/>
        <v>3078</v>
      </c>
      <c r="B3079" s="5" t="str">
        <f>LOWER(SUBSTITUTE(SUBSTITUTE(SUBSTITUTE(SUBSTITUTE(SUBSTITUTE(SUBSTITUTE(SUBSTITUTE(SUBSTITUTE(db[[#This Row],[NB BM]]," ",),".",""),"-",""),"(",""),")",""),"/",""),"""",""),"+",""))</f>
        <v>stamppadhero2460kecil</v>
      </c>
      <c r="C3079" s="5" t="str">
        <f>LOWER(SUBSTITUTE(SUBSTITUTE(SUBSTITUTE(SUBSTITUTE(SUBSTITUTE(SUBSTITUTE(SUBSTITUTE(SUBSTITUTE(SUBSTITUTE(db[[#This Row],[NB NOTA]]," ",),".",""),"-",""),"(",""),")",""),",",""),"/",""),"""",""),"+",""))</f>
        <v/>
      </c>
      <c r="D3079" s="5" t="str">
        <f>LOWER(SUBSTITUTE(SUBSTITUTE(SUBSTITUTE(SUBSTITUTE(SUBSTITUTE(SUBSTITUTE(SUBSTITUTE(SUBSTITUTE(SUBSTITUTE(db[[#This Row],[NB PAJAK]]," ",""),"-",""),"(",""),")",""),".",""),",",""),"/",""),"""",""),"+",""))</f>
        <v/>
      </c>
      <c r="E3079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stamppadhero2460kecil24lsnuntana</v>
      </c>
      <c r="F3079" s="5" t="str">
        <f>db[[#This Row],[NB NOTA_C]]&amp;LOWER(SUBSTITUTE(SUBSTITUTE(SUBSTITUTE(SUBSTITUTE(SUBSTITUTE(SUBSTITUTE(SUBSTITUTE(SUBSTITUTE(SUBSTITUTE(db[[#This Row],[QTY/ CTN]]," ",),".",""),"-",""),"(",""),")",""),",",""),"/",""),"""",""),"+",""))</f>
        <v>24lsn</v>
      </c>
      <c r="G3079" s="5" t="str">
        <f>db[[#This Row],[NB NOTA_C]]&amp;LOWER(SUBSTITUTE(SUBSTITUTE(SUBSTITUTE(SUBSTITUTE(SUBSTITUTE(SUBSTITUTE(SUBSTITUTE(SUBSTITUTE(SUBSTITUTE(db[[#This Row],[FAKTUR]]," ",),".",""),"-",""),"(",""),")",""),",",""),"/",""),"""",""),"+",""))</f>
        <v>untana</v>
      </c>
      <c r="H3079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24lsnuntana</v>
      </c>
      <c r="I3079" s="2" t="s">
        <v>1698</v>
      </c>
      <c r="K3079" s="14"/>
      <c r="L3079" s="2" t="s">
        <v>1336</v>
      </c>
      <c r="M3079" s="34" t="str">
        <f>IF(db[[#This Row],[NB NOTA_C]]="","",COUNTIF([2]!B_MSK[concat],db[[#This Row],[NB NOTA_C]]))</f>
        <v/>
      </c>
      <c r="N3079" s="9" t="s">
        <v>1845</v>
      </c>
      <c r="O3079" s="5" t="s">
        <v>1431</v>
      </c>
      <c r="P3079" s="2" t="s">
        <v>2449</v>
      </c>
      <c r="R3079" s="2" t="str">
        <f>IF(db[[#This Row],[QTY/ CTN]]="","",SUBSTITUTE(SUBSTITUTE(SUBSTITUTE(db[[#This Row],[QTY/ CTN]]," ","_",2),"(",""),")","")&amp;"_")</f>
        <v>24 LSN_</v>
      </c>
      <c r="S3079" s="2">
        <f>IF(db[[#This Row],[H_QTY/ CTN]]="","",SEARCH("_",db[[#This Row],[H_QTY/ CTN]]))</f>
        <v>7</v>
      </c>
      <c r="T3079" s="2">
        <f>IF(db[[#This Row],[H_QTY/ CTN]]="","",LEN(db[[#This Row],[H_QTY/ CTN]]))</f>
        <v>7</v>
      </c>
      <c r="U3079" s="41" t="str">
        <f>IF(db[[#This Row],[H_QTY/ CTN]]="","",LEFT(db[[#This Row],[H_QTY/ CTN]],db[[#This Row],[H_1]]-1))</f>
        <v>24 LSN</v>
      </c>
      <c r="V3079" s="40" t="str">
        <f>IF(NOT(db[[#This Row],[H_1]]=db[[#This Row],[H_2]]),MID(db[[#This Row],[H_QTY/ CTN]],db[[#This Row],[H_1]]+1,db[[#This Row],[H_2]]-db[[#This Row],[H_1]]-1),"")</f>
        <v/>
      </c>
      <c r="W3079" s="40" t="str">
        <f>IF(db[[#This Row],[QTY/ CTN B]]="","",LEFT(db[[#This Row],[QTY/ CTN B]],SEARCH(" ",db[[#This Row],[QTY/ CTN B]],1)-1))</f>
        <v>24</v>
      </c>
      <c r="X3079" s="40" t="str">
        <f>IF(db[[#This Row],[QTY/ CTN B]]="","",RIGHT(db[[#This Row],[QTY/ CTN B]],LEN(db[[#This Row],[QTY/ CTN B]])-SEARCH(" ",db[[#This Row],[QTY/ CTN B]],1)))</f>
        <v>LSN</v>
      </c>
      <c r="Y3079" s="40">
        <f>IF(db[[#This Row],[QTY/ CTN TG]]="",IF(db[[#This Row],[STN TG]]="","",12),LEFT(db[[#This Row],[QTY/ CTN TG]],SEARCH(" ",db[[#This Row],[QTY/ CTN TG]],1)-1))</f>
        <v>12</v>
      </c>
      <c r="Z307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79" s="40" t="str">
        <f>IF(db[[#This Row],[STN K]]="","",IF(db[[#This Row],[STN TG]]="LSN",12,""))</f>
        <v/>
      </c>
      <c r="AB3079" s="40" t="str">
        <f>IF(db[[#This Row],[STN TG]]="LSN","PCS","")</f>
        <v/>
      </c>
      <c r="AC3079" s="40">
        <f>db[[#This Row],[QTY B]]*IF(db[[#This Row],[QTY TG]]="",1,db[[#This Row],[QTY TG]])*IF(db[[#This Row],[QTY K]]="",1,db[[#This Row],[QTY K]])</f>
        <v>288</v>
      </c>
      <c r="AD3079" s="40" t="str">
        <f>IF(db[[#This Row],[STN K]]="",IF(db[[#This Row],[STN TG]]="",db[[#This Row],[STN B]],db[[#This Row],[STN TG]]),db[[#This Row],[STN K]])</f>
        <v>PCS</v>
      </c>
      <c r="AE3079" s="40"/>
    </row>
    <row r="3080" spans="1:31" x14ac:dyDescent="0.25">
      <c r="A3080" s="40">
        <f t="shared" si="47"/>
        <v>3079</v>
      </c>
      <c r="B3080" s="2" t="str">
        <f>LOWER(SUBSTITUTE(SUBSTITUTE(SUBSTITUTE(SUBSTITUTE(SUBSTITUTE(SUBSTITUTE(SUBSTITUTE(SUBSTITUTE(db[[#This Row],[NB BM]]," ",),".",""),"-",""),"(",""),")",""),"/",""),"""",""),"+",""))</f>
        <v>stamppadkenko1</v>
      </c>
      <c r="C3080" s="2" t="str">
        <f>LOWER(SUBSTITUTE(SUBSTITUTE(SUBSTITUTE(SUBSTITUTE(SUBSTITUTE(SUBSTITUTE(SUBSTITUTE(SUBSTITUTE(SUBSTITUTE(db[[#This Row],[NB NOTA]]," ",),".",""),"-",""),"(",""),")",""),",",""),"/",""),"""",""),"+",""))</f>
        <v/>
      </c>
      <c r="D3080" s="2" t="str">
        <f>LOWER(SUBSTITUTE(SUBSTITUTE(SUBSTITUTE(SUBSTITUTE(SUBSTITUTE(SUBSTITUTE(SUBSTITUTE(SUBSTITUTE(SUBSTITUTE(db[[#This Row],[NB PAJAK]]," ",""),"-",""),"(",""),")",""),".",""),",",""),"/",""),"""",""),"+",""))</f>
        <v/>
      </c>
      <c r="E308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stamppadkenko118lsnartomoro</v>
      </c>
      <c r="F308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18lsn</v>
      </c>
      <c r="G3080" s="2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8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18lsnartomoro</v>
      </c>
      <c r="I3080" s="2" t="s">
        <v>733</v>
      </c>
      <c r="K3080" s="14"/>
      <c r="L3080" s="2" t="s">
        <v>1335</v>
      </c>
      <c r="M3080" s="34" t="str">
        <f>IF(db[[#This Row],[NB NOTA_C]]="","",COUNTIF([2]!B_MSK[concat],db[[#This Row],[NB NOTA_C]]))</f>
        <v/>
      </c>
      <c r="N3080" s="14" t="s">
        <v>1348</v>
      </c>
      <c r="O3080" s="2" t="s">
        <v>1532</v>
      </c>
      <c r="P3080" s="2" t="s">
        <v>2449</v>
      </c>
      <c r="R3080" s="2" t="str">
        <f>IF(db[[#This Row],[QTY/ CTN]]="","",SUBSTITUTE(SUBSTITUTE(SUBSTITUTE(db[[#This Row],[QTY/ CTN]]," ","_",2),"(",""),")","")&amp;"_")</f>
        <v>18 LSN_</v>
      </c>
      <c r="S3080" s="2">
        <f>IF(db[[#This Row],[H_QTY/ CTN]]="","",SEARCH("_",db[[#This Row],[H_QTY/ CTN]]))</f>
        <v>7</v>
      </c>
      <c r="T3080" s="2">
        <f>IF(db[[#This Row],[H_QTY/ CTN]]="","",LEN(db[[#This Row],[H_QTY/ CTN]]))</f>
        <v>7</v>
      </c>
      <c r="U3080" s="41" t="str">
        <f>IF(db[[#This Row],[H_QTY/ CTN]]="","",LEFT(db[[#This Row],[H_QTY/ CTN]],db[[#This Row],[H_1]]-1))</f>
        <v>18 LSN</v>
      </c>
      <c r="V3080" s="40" t="str">
        <f>IF(NOT(db[[#This Row],[H_1]]=db[[#This Row],[H_2]]),MID(db[[#This Row],[H_QTY/ CTN]],db[[#This Row],[H_1]]+1,db[[#This Row],[H_2]]-db[[#This Row],[H_1]]-1),"")</f>
        <v/>
      </c>
      <c r="W3080" s="40" t="str">
        <f>IF(db[[#This Row],[QTY/ CTN B]]="","",LEFT(db[[#This Row],[QTY/ CTN B]],SEARCH(" ",db[[#This Row],[QTY/ CTN B]],1)-1))</f>
        <v>18</v>
      </c>
      <c r="X3080" s="40" t="str">
        <f>IF(db[[#This Row],[QTY/ CTN B]]="","",RIGHT(db[[#This Row],[QTY/ CTN B]],LEN(db[[#This Row],[QTY/ CTN B]])-SEARCH(" ",db[[#This Row],[QTY/ CTN B]],1)))</f>
        <v>LSN</v>
      </c>
      <c r="Y3080" s="40">
        <f>IF(db[[#This Row],[QTY/ CTN TG]]="",IF(db[[#This Row],[STN TG]]="","",12),LEFT(db[[#This Row],[QTY/ CTN TG]],SEARCH(" ",db[[#This Row],[QTY/ CTN TG]],1)-1))</f>
        <v>12</v>
      </c>
      <c r="Z308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80" s="40" t="str">
        <f>IF(db[[#This Row],[STN K]]="","",IF(db[[#This Row],[STN TG]]="LSN",12,""))</f>
        <v/>
      </c>
      <c r="AB3080" s="40" t="str">
        <f>IF(db[[#This Row],[STN TG]]="LSN","PCS","")</f>
        <v/>
      </c>
      <c r="AC3080" s="40">
        <f>db[[#This Row],[QTY B]]*IF(db[[#This Row],[QTY TG]]="",1,db[[#This Row],[QTY TG]])*IF(db[[#This Row],[QTY K]]="",1,db[[#This Row],[QTY K]])</f>
        <v>216</v>
      </c>
      <c r="AD3080" s="40" t="str">
        <f>IF(db[[#This Row],[STN K]]="",IF(db[[#This Row],[STN TG]]="",db[[#This Row],[STN B]],db[[#This Row],[STN TG]]),db[[#This Row],[STN K]])</f>
        <v>PCS</v>
      </c>
      <c r="AE3080" s="40"/>
    </row>
    <row r="3081" spans="1:31" x14ac:dyDescent="0.25">
      <c r="A3081" s="40">
        <f t="shared" si="47"/>
        <v>3080</v>
      </c>
      <c r="B3081" s="5" t="str">
        <f>LOWER(SUBSTITUTE(SUBSTITUTE(SUBSTITUTE(SUBSTITUTE(SUBSTITUTE(SUBSTITUTE(SUBSTITUTE(SUBSTITUTE(db[[#This Row],[NB BM]]," ",),".",""),"-",""),"(",""),")",""),"/",""),"""",""),"+",""))</f>
        <v>staplerkenkohd50hd</v>
      </c>
      <c r="C3081" s="5" t="str">
        <f>LOWER(SUBSTITUTE(SUBSTITUTE(SUBSTITUTE(SUBSTITUTE(SUBSTITUTE(SUBSTITUTE(SUBSTITUTE(SUBSTITUTE(SUBSTITUTE(db[[#This Row],[NB NOTA]]," ",),".",""),"-",""),"(",""),")",""),",",""),"/",""),"""",""),"+",""))</f>
        <v/>
      </c>
      <c r="D3081" s="5" t="str">
        <f>LOWER(SUBSTITUTE(SUBSTITUTE(SUBSTITUTE(SUBSTITUTE(SUBSTITUTE(SUBSTITUTE(SUBSTITUTE(SUBSTITUTE(SUBSTITUTE(db[[#This Row],[NB PAJAK]]," ",""),"-",""),"(",""),")",""),".",""),",",""),"/",""),"""",""),"+",""))</f>
        <v/>
      </c>
      <c r="E3081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staplerkenkohd50hd10lsnartomoro</v>
      </c>
      <c r="F3081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10lsn</v>
      </c>
      <c r="G3081" s="5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81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10lsnartomoro</v>
      </c>
      <c r="I3081" s="2" t="s">
        <v>739</v>
      </c>
      <c r="K3081" s="14"/>
      <c r="L3081" s="2" t="s">
        <v>1335</v>
      </c>
      <c r="M3081" s="34" t="str">
        <f>IF(db[[#This Row],[NB NOTA_C]]="","",COUNTIF([2]!B_MSK[concat],db[[#This Row],[NB NOTA_C]]))</f>
        <v/>
      </c>
      <c r="N3081" s="9" t="s">
        <v>1348</v>
      </c>
      <c r="O3081" s="5" t="s">
        <v>1438</v>
      </c>
      <c r="P3081" s="2" t="s">
        <v>2450</v>
      </c>
      <c r="R3081" s="2" t="str">
        <f>IF(db[[#This Row],[QTY/ CTN]]="","",SUBSTITUTE(SUBSTITUTE(SUBSTITUTE(db[[#This Row],[QTY/ CTN]]," ","_",2),"(",""),")","")&amp;"_")</f>
        <v>10 LSN_</v>
      </c>
      <c r="S3081" s="2">
        <f>IF(db[[#This Row],[H_QTY/ CTN]]="","",SEARCH("_",db[[#This Row],[H_QTY/ CTN]]))</f>
        <v>7</v>
      </c>
      <c r="T3081" s="2">
        <f>IF(db[[#This Row],[H_QTY/ CTN]]="","",LEN(db[[#This Row],[H_QTY/ CTN]]))</f>
        <v>7</v>
      </c>
      <c r="U3081" s="41" t="str">
        <f>IF(db[[#This Row],[H_QTY/ CTN]]="","",LEFT(db[[#This Row],[H_QTY/ CTN]],db[[#This Row],[H_1]]-1))</f>
        <v>10 LSN</v>
      </c>
      <c r="V3081" s="40" t="str">
        <f>IF(NOT(db[[#This Row],[H_1]]=db[[#This Row],[H_2]]),MID(db[[#This Row],[H_QTY/ CTN]],db[[#This Row],[H_1]]+1,db[[#This Row],[H_2]]-db[[#This Row],[H_1]]-1),"")</f>
        <v/>
      </c>
      <c r="W3081" s="40" t="str">
        <f>IF(db[[#This Row],[QTY/ CTN B]]="","",LEFT(db[[#This Row],[QTY/ CTN B]],SEARCH(" ",db[[#This Row],[QTY/ CTN B]],1)-1))</f>
        <v>10</v>
      </c>
      <c r="X3081" s="40" t="str">
        <f>IF(db[[#This Row],[QTY/ CTN B]]="","",RIGHT(db[[#This Row],[QTY/ CTN B]],LEN(db[[#This Row],[QTY/ CTN B]])-SEARCH(" ",db[[#This Row],[QTY/ CTN B]],1)))</f>
        <v>LSN</v>
      </c>
      <c r="Y3081" s="40">
        <f>IF(db[[#This Row],[QTY/ CTN TG]]="",IF(db[[#This Row],[STN TG]]="","",12),LEFT(db[[#This Row],[QTY/ CTN TG]],SEARCH(" ",db[[#This Row],[QTY/ CTN TG]],1)-1))</f>
        <v>12</v>
      </c>
      <c r="Z308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81" s="40" t="str">
        <f>IF(db[[#This Row],[STN K]]="","",IF(db[[#This Row],[STN TG]]="LSN",12,""))</f>
        <v/>
      </c>
      <c r="AB3081" s="40" t="str">
        <f>IF(db[[#This Row],[STN TG]]="LSN","PCS","")</f>
        <v/>
      </c>
      <c r="AC3081" s="40">
        <f>db[[#This Row],[QTY B]]*IF(db[[#This Row],[QTY TG]]="",1,db[[#This Row],[QTY TG]])*IF(db[[#This Row],[QTY K]]="",1,db[[#This Row],[QTY K]])</f>
        <v>120</v>
      </c>
      <c r="AD3081" s="40" t="str">
        <f>IF(db[[#This Row],[STN K]]="",IF(db[[#This Row],[STN TG]]="",db[[#This Row],[STN B]],db[[#This Row],[STN TG]]),db[[#This Row],[STN K]])</f>
        <v>PCS</v>
      </c>
      <c r="AE3081" s="40"/>
    </row>
    <row r="3082" spans="1:31" x14ac:dyDescent="0.25">
      <c r="A3082" s="40">
        <f t="shared" si="47"/>
        <v>3081</v>
      </c>
      <c r="B3082" s="5" t="str">
        <f>LOWER(SUBSTITUTE(SUBSTITUTE(SUBSTITUTE(SUBSTITUTE(SUBSTITUTE(SUBSTITUTE(SUBSTITUTE(SUBSTITUTE(db[[#This Row],[NB BM]]," ",),".",""),"-",""),"(",""),")",""),"/",""),"""",""),"+",""))</f>
        <v/>
      </c>
      <c r="C3082" s="5" t="str">
        <f>LOWER(SUBSTITUTE(SUBSTITUTE(SUBSTITUTE(SUBSTITUTE(SUBSTITUTE(SUBSTITUTE(SUBSTITUTE(SUBSTITUTE(SUBSTITUTE(db[[#This Row],[NB NOTA]]," ",),".",""),"-",""),"(",""),")",""),",",""),"/",""),"""",""),"+",""))</f>
        <v/>
      </c>
      <c r="D3082" s="5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E3082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4box20pcsartomoro</v>
      </c>
      <c r="F3082" s="5" t="str">
        <f>db[[#This Row],[NB NOTA_C]]&amp;LOWER(SUBSTITUTE(SUBSTITUTE(SUBSTITUTE(SUBSTITUTE(SUBSTITUTE(SUBSTITUTE(SUBSTITUTE(SUBSTITUTE(SUBSTITUTE(db[[#This Row],[QTY/ CTN]]," ",),".",""),"-",""),"(",""),")",""),",",""),"/",""),"""",""),"+",""))</f>
        <v>4box20pcs</v>
      </c>
      <c r="G3082" s="5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82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4box20pcsartomoro</v>
      </c>
      <c r="K3082" s="1" t="s">
        <v>4458</v>
      </c>
      <c r="L3082" s="2" t="s">
        <v>1335</v>
      </c>
      <c r="M3082" s="34" t="str">
        <f>IF(db[[#This Row],[NB NOTA_C]]="","",COUNTIF([2]!B_MSK[concat],db[[#This Row],[NB NOTA_C]]))</f>
        <v/>
      </c>
      <c r="N3082" s="14" t="s">
        <v>1360</v>
      </c>
      <c r="O3082" s="2" t="s">
        <v>1420</v>
      </c>
      <c r="P3082" s="2" t="s">
        <v>2430</v>
      </c>
      <c r="Q3082" s="2" t="s">
        <v>4459</v>
      </c>
      <c r="R3082" s="2" t="str">
        <f>IF(db[[#This Row],[QTY/ CTN]]="","",SUBSTITUTE(SUBSTITUTE(SUBSTITUTE(db[[#This Row],[QTY/ CTN]]," ","_",2),"(",""),")","")&amp;"_")</f>
        <v>4 BOX_20 PCS_</v>
      </c>
      <c r="S3082" s="2">
        <f>IF(db[[#This Row],[H_QTY/ CTN]]="","",SEARCH("_",db[[#This Row],[H_QTY/ CTN]]))</f>
        <v>6</v>
      </c>
      <c r="T3082" s="2">
        <f>IF(db[[#This Row],[H_QTY/ CTN]]="","",LEN(db[[#This Row],[H_QTY/ CTN]]))</f>
        <v>13</v>
      </c>
      <c r="U3082" s="41" t="str">
        <f>IF(db[[#This Row],[H_QTY/ CTN]]="","",LEFT(db[[#This Row],[H_QTY/ CTN]],db[[#This Row],[H_1]]-1))</f>
        <v>4 BOX</v>
      </c>
      <c r="V3082" s="40" t="str">
        <f>IF(NOT(db[[#This Row],[H_1]]=db[[#This Row],[H_2]]),MID(db[[#This Row],[H_QTY/ CTN]],db[[#This Row],[H_1]]+1,db[[#This Row],[H_2]]-db[[#This Row],[H_1]]-1),"")</f>
        <v>20 PCS</v>
      </c>
      <c r="W3082" s="40" t="str">
        <f>IF(db[[#This Row],[QTY/ CTN B]]="","",LEFT(db[[#This Row],[QTY/ CTN B]],SEARCH(" ",db[[#This Row],[QTY/ CTN B]],1)-1))</f>
        <v>4</v>
      </c>
      <c r="X3082" s="40" t="str">
        <f>IF(db[[#This Row],[QTY/ CTN B]]="","",RIGHT(db[[#This Row],[QTY/ CTN B]],LEN(db[[#This Row],[QTY/ CTN B]])-SEARCH(" ",db[[#This Row],[QTY/ CTN B]],1)))</f>
        <v>BOX</v>
      </c>
      <c r="Y3082" s="40" t="str">
        <f>IF(db[[#This Row],[QTY/ CTN TG]]="",IF(db[[#This Row],[STN TG]]="","",12),LEFT(db[[#This Row],[QTY/ CTN TG]],SEARCH(" ",db[[#This Row],[QTY/ CTN TG]],1)-1))</f>
        <v>20</v>
      </c>
      <c r="Z308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82" s="40" t="str">
        <f>IF(db[[#This Row],[STN K]]="","",IF(db[[#This Row],[STN TG]]="LSN",12,""))</f>
        <v/>
      </c>
      <c r="AB3082" s="40" t="str">
        <f>IF(db[[#This Row],[STN TG]]="LSN","PCS","")</f>
        <v/>
      </c>
      <c r="AC3082" s="40">
        <f>db[[#This Row],[QTY B]]*IF(db[[#This Row],[QTY TG]]="",1,db[[#This Row],[QTY TG]])*IF(db[[#This Row],[QTY K]]="",1,db[[#This Row],[QTY K]])</f>
        <v>80</v>
      </c>
      <c r="AD3082" s="40" t="str">
        <f>IF(db[[#This Row],[STN K]]="",IF(db[[#This Row],[STN TG]]="",db[[#This Row],[STN B]],db[[#This Row],[STN TG]]),db[[#This Row],[STN K]])</f>
        <v>PCS</v>
      </c>
      <c r="AE3082" s="40"/>
    </row>
    <row r="3083" spans="1:31" x14ac:dyDescent="0.25">
      <c r="A3083" s="40">
        <f t="shared" si="47"/>
        <v>3082</v>
      </c>
      <c r="B3083" s="5" t="str">
        <f>LOWER(SUBSTITUTE(SUBSTITUTE(SUBSTITUTE(SUBSTITUTE(SUBSTITUTE(SUBSTITUTE(SUBSTITUTE(SUBSTITUTE(db[[#This Row],[NB BM]]," ",),".",""),"-",""),"(",""),")",""),"/",""),"""",""),"+",""))</f>
        <v/>
      </c>
      <c r="C3083" s="5" t="str">
        <f>LOWER(SUBSTITUTE(SUBSTITUTE(SUBSTITUTE(SUBSTITUTE(SUBSTITUTE(SUBSTITUTE(SUBSTITUTE(SUBSTITUTE(SUBSTITUTE(db[[#This Row],[NB NOTA]]," ",),".",""),"-",""),"(",""),")",""),",",""),"/",""),"""",""),"+",""))</f>
        <v/>
      </c>
      <c r="D3083" s="5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E3083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6box20pcsartomoro</v>
      </c>
      <c r="F3083" s="5" t="str">
        <f>db[[#This Row],[NB NOTA_C]]&amp;LOWER(SUBSTITUTE(SUBSTITUTE(SUBSTITUTE(SUBSTITUTE(SUBSTITUTE(SUBSTITUTE(SUBSTITUTE(SUBSTITUTE(SUBSTITUTE(db[[#This Row],[QTY/ CTN]]," ",),".",""),"-",""),"(",""),")",""),",",""),"/",""),"""",""),"+",""))</f>
        <v>6box20pcs</v>
      </c>
      <c r="G3083" s="5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83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6box20pcsartomoro</v>
      </c>
      <c r="K3083" s="14" t="s">
        <v>4455</v>
      </c>
      <c r="L3083" s="2" t="s">
        <v>1335</v>
      </c>
      <c r="M3083" s="34" t="str">
        <f>IF(db[[#This Row],[NB NOTA_C]]="","",COUNTIF([2]!B_MSK[concat],db[[#This Row],[NB NOTA_C]]))</f>
        <v/>
      </c>
      <c r="N3083" s="14" t="s">
        <v>1360</v>
      </c>
      <c r="O3083" s="2" t="s">
        <v>1421</v>
      </c>
      <c r="P3083" s="2" t="s">
        <v>2430</v>
      </c>
      <c r="Q3083" s="2" t="s">
        <v>4456</v>
      </c>
      <c r="R3083" s="2" t="str">
        <f>IF(db[[#This Row],[QTY/ CTN]]="","",SUBSTITUTE(SUBSTITUTE(SUBSTITUTE(db[[#This Row],[QTY/ CTN]]," ","_",2),"(",""),")","")&amp;"_")</f>
        <v>6 BOX_20 PCS_</v>
      </c>
      <c r="S3083" s="2">
        <f>IF(db[[#This Row],[H_QTY/ CTN]]="","",SEARCH("_",db[[#This Row],[H_QTY/ CTN]]))</f>
        <v>6</v>
      </c>
      <c r="T3083" s="2">
        <f>IF(db[[#This Row],[H_QTY/ CTN]]="","",LEN(db[[#This Row],[H_QTY/ CTN]]))</f>
        <v>13</v>
      </c>
      <c r="U3083" s="41" t="str">
        <f>IF(db[[#This Row],[H_QTY/ CTN]]="","",LEFT(db[[#This Row],[H_QTY/ CTN]],db[[#This Row],[H_1]]-1))</f>
        <v>6 BOX</v>
      </c>
      <c r="V3083" s="40" t="str">
        <f>IF(NOT(db[[#This Row],[H_1]]=db[[#This Row],[H_2]]),MID(db[[#This Row],[H_QTY/ CTN]],db[[#This Row],[H_1]]+1,db[[#This Row],[H_2]]-db[[#This Row],[H_1]]-1),"")</f>
        <v>20 PCS</v>
      </c>
      <c r="W3083" s="40" t="str">
        <f>IF(db[[#This Row],[QTY/ CTN B]]="","",LEFT(db[[#This Row],[QTY/ CTN B]],SEARCH(" ",db[[#This Row],[QTY/ CTN B]],1)-1))</f>
        <v>6</v>
      </c>
      <c r="X3083" s="40" t="str">
        <f>IF(db[[#This Row],[QTY/ CTN B]]="","",RIGHT(db[[#This Row],[QTY/ CTN B]],LEN(db[[#This Row],[QTY/ CTN B]])-SEARCH(" ",db[[#This Row],[QTY/ CTN B]],1)))</f>
        <v>BOX</v>
      </c>
      <c r="Y3083" s="40" t="str">
        <f>IF(db[[#This Row],[QTY/ CTN TG]]="",IF(db[[#This Row],[STN TG]]="","",12),LEFT(db[[#This Row],[QTY/ CTN TG]],SEARCH(" ",db[[#This Row],[QTY/ CTN TG]],1)-1))</f>
        <v>20</v>
      </c>
      <c r="Z3083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83" s="40" t="str">
        <f>IF(db[[#This Row],[STN K]]="","",IF(db[[#This Row],[STN TG]]="LSN",12,""))</f>
        <v/>
      </c>
      <c r="AB3083" s="40" t="str">
        <f>IF(db[[#This Row],[STN TG]]="LSN","PCS","")</f>
        <v/>
      </c>
      <c r="AC3083" s="40">
        <f>db[[#This Row],[QTY B]]*IF(db[[#This Row],[QTY TG]]="",1,db[[#This Row],[QTY TG]])*IF(db[[#This Row],[QTY K]]="",1,db[[#This Row],[QTY K]])</f>
        <v>120</v>
      </c>
      <c r="AD3083" s="40" t="str">
        <f>IF(db[[#This Row],[STN K]]="",IF(db[[#This Row],[STN TG]]="",db[[#This Row],[STN B]],db[[#This Row],[STN TG]]),db[[#This Row],[STN K]])</f>
        <v>PCS</v>
      </c>
      <c r="AE3083" s="40"/>
    </row>
    <row r="3084" spans="1:31" x14ac:dyDescent="0.25">
      <c r="A3084" s="40">
        <f t="shared" si="47"/>
        <v>3083</v>
      </c>
      <c r="B3084" s="2" t="str">
        <f>LOWER(SUBSTITUTE(SUBSTITUTE(SUBSTITUTE(SUBSTITUTE(SUBSTITUTE(SUBSTITUTE(SUBSTITUTE(SUBSTITUTE(db[[#This Row],[NB BM]]," ",),".",""),"-",""),"(",""),")",""),"/",""),"""",""),"+",""))</f>
        <v/>
      </c>
      <c r="C3084" s="2" t="str">
        <f>LOWER(SUBSTITUTE(SUBSTITUTE(SUBSTITUTE(SUBSTITUTE(SUBSTITUTE(SUBSTITUTE(SUBSTITUTE(SUBSTITUTE(SUBSTITUTE(db[[#This Row],[NB NOTA]]," ",),".",""),"-",""),"(",""),")",""),",",""),"/",""),"""",""),"+",""))</f>
        <v/>
      </c>
      <c r="D3084" s="2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E3084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144lsnartomoro</v>
      </c>
      <c r="F3084" s="2" t="str">
        <f>db[[#This Row],[NB NOTA_C]]&amp;LOWER(SUBSTITUTE(SUBSTITUTE(SUBSTITUTE(SUBSTITUTE(SUBSTITUTE(SUBSTITUTE(SUBSTITUTE(SUBSTITUTE(SUBSTITUTE(db[[#This Row],[QTY/ CTN]]," ",),".",""),"-",""),"(",""),")",""),",",""),"/",""),"""",""),"+",""))</f>
        <v>144lsn</v>
      </c>
      <c r="G3084" s="2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84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144lsnartomoro</v>
      </c>
      <c r="K3084" s="1" t="s">
        <v>4505</v>
      </c>
      <c r="L3084" s="2" t="s">
        <v>1335</v>
      </c>
      <c r="M3084" s="34" t="str">
        <f>IF(db[[#This Row],[NB NOTA_C]]="","",COUNTIF([2]!B_MSK[concat],db[[#This Row],[NB NOTA_C]]))</f>
        <v/>
      </c>
      <c r="N3084" s="14" t="s">
        <v>1346</v>
      </c>
      <c r="O3084" s="2" t="s">
        <v>1391</v>
      </c>
      <c r="P3084" s="2" t="s">
        <v>2443</v>
      </c>
      <c r="Q3084" s="2" t="s">
        <v>5087</v>
      </c>
      <c r="R3084" s="2" t="str">
        <f>IF(db[[#This Row],[QTY/ CTN]]="","",SUBSTITUTE(SUBSTITUTE(SUBSTITUTE(db[[#This Row],[QTY/ CTN]]," ","_",2),"(",""),")","")&amp;"_")</f>
        <v>144 LSN_</v>
      </c>
      <c r="S3084" s="2">
        <f>IF(db[[#This Row],[H_QTY/ CTN]]="","",SEARCH("_",db[[#This Row],[H_QTY/ CTN]]))</f>
        <v>8</v>
      </c>
      <c r="T3084" s="2">
        <f>IF(db[[#This Row],[H_QTY/ CTN]]="","",LEN(db[[#This Row],[H_QTY/ CTN]]))</f>
        <v>8</v>
      </c>
      <c r="U3084" s="41" t="str">
        <f>IF(db[[#This Row],[H_QTY/ CTN]]="","",LEFT(db[[#This Row],[H_QTY/ CTN]],db[[#This Row],[H_1]]-1))</f>
        <v>144 LSN</v>
      </c>
      <c r="V3084" s="40" t="str">
        <f>IF(NOT(db[[#This Row],[H_1]]=db[[#This Row],[H_2]]),MID(db[[#This Row],[H_QTY/ CTN]],db[[#This Row],[H_1]]+1,db[[#This Row],[H_2]]-db[[#This Row],[H_1]]-1),"")</f>
        <v/>
      </c>
      <c r="W3084" s="40" t="str">
        <f>IF(db[[#This Row],[QTY/ CTN B]]="","",LEFT(db[[#This Row],[QTY/ CTN B]],SEARCH(" ",db[[#This Row],[QTY/ CTN B]],1)-1))</f>
        <v>144</v>
      </c>
      <c r="X3084" s="40" t="str">
        <f>IF(db[[#This Row],[QTY/ CTN B]]="","",RIGHT(db[[#This Row],[QTY/ CTN B]],LEN(db[[#This Row],[QTY/ CTN B]])-SEARCH(" ",db[[#This Row],[QTY/ CTN B]],1)))</f>
        <v>LSN</v>
      </c>
      <c r="Y3084" s="40">
        <f>IF(db[[#This Row],[QTY/ CTN TG]]="",IF(db[[#This Row],[STN TG]]="","",12),LEFT(db[[#This Row],[QTY/ CTN TG]],SEARCH(" ",db[[#This Row],[QTY/ CTN TG]],1)-1))</f>
        <v>12</v>
      </c>
      <c r="Z3084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84" s="40" t="str">
        <f>IF(db[[#This Row],[STN K]]="","",IF(db[[#This Row],[STN TG]]="LSN",12,""))</f>
        <v/>
      </c>
      <c r="AB3084" s="40" t="str">
        <f>IF(db[[#This Row],[STN TG]]="LSN","PCS","")</f>
        <v/>
      </c>
      <c r="AC3084" s="40">
        <f>db[[#This Row],[QTY B]]*IF(db[[#This Row],[QTY TG]]="",1,db[[#This Row],[QTY TG]])*IF(db[[#This Row],[QTY K]]="",1,db[[#This Row],[QTY K]])</f>
        <v>1728</v>
      </c>
      <c r="AD3084" s="40" t="str">
        <f>IF(db[[#This Row],[STN K]]="",IF(db[[#This Row],[STN TG]]="",db[[#This Row],[STN B]],db[[#This Row],[STN TG]]),db[[#This Row],[STN K]])</f>
        <v>PCS</v>
      </c>
      <c r="AE3084" s="40"/>
    </row>
    <row r="3085" spans="1:31" x14ac:dyDescent="0.25">
      <c r="A3085" s="40">
        <f t="shared" si="47"/>
        <v>3084</v>
      </c>
      <c r="B3085" s="5" t="str">
        <f>LOWER(SUBSTITUTE(SUBSTITUTE(SUBSTITUTE(SUBSTITUTE(SUBSTITUTE(SUBSTITUTE(SUBSTITUTE(SUBSTITUTE(db[[#This Row],[NB BM]]," ",),".",""),"-",""),"(",""),")",""),"/",""),"""",""),"+",""))</f>
        <v/>
      </c>
      <c r="C3085" s="5" t="str">
        <f>LOWER(SUBSTITUTE(SUBSTITUTE(SUBSTITUTE(SUBSTITUTE(SUBSTITUTE(SUBSTITUTE(SUBSTITUTE(SUBSTITUTE(SUBSTITUTE(db[[#This Row],[NB NOTA]]," ",),".",""),"-",""),"(",""),")",""),",",""),"/",""),"""",""),"+",""))</f>
        <v/>
      </c>
      <c r="D3085" s="5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E3085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12grsartomoro</v>
      </c>
      <c r="F3085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12grs</v>
      </c>
      <c r="G3085" s="5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85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12grsartomoro</v>
      </c>
      <c r="K3085" s="14" t="s">
        <v>4473</v>
      </c>
      <c r="L3085" s="2" t="s">
        <v>1335</v>
      </c>
      <c r="M3085" s="34" t="str">
        <f>IF(db[[#This Row],[NB NOTA_C]]="","",COUNTIF([2]!B_MSK[concat],db[[#This Row],[NB NOTA_C]]))</f>
        <v/>
      </c>
      <c r="N3085" s="9" t="s">
        <v>1348</v>
      </c>
      <c r="O3085" s="5" t="s">
        <v>1411</v>
      </c>
      <c r="P3085" s="2" t="s">
        <v>2443</v>
      </c>
      <c r="Q3085" s="5" t="s">
        <v>4474</v>
      </c>
      <c r="R3085" s="5" t="str">
        <f>IF(db[[#This Row],[QTY/ CTN]]="","",SUBSTITUTE(SUBSTITUTE(SUBSTITUTE(db[[#This Row],[QTY/ CTN]]," ","_",2),"(",""),")","")&amp;"_")</f>
        <v>12 GRS_</v>
      </c>
      <c r="S3085" s="5">
        <f>IF(db[[#This Row],[H_QTY/ CTN]]="","",SEARCH("_",db[[#This Row],[H_QTY/ CTN]]))</f>
        <v>7</v>
      </c>
      <c r="T3085" s="5">
        <f>IF(db[[#This Row],[H_QTY/ CTN]]="","",LEN(db[[#This Row],[H_QTY/ CTN]]))</f>
        <v>7</v>
      </c>
      <c r="U3085" s="41" t="str">
        <f>IF(db[[#This Row],[H_QTY/ CTN]]="","",LEFT(db[[#This Row],[H_QTY/ CTN]],db[[#This Row],[H_1]]-1))</f>
        <v>12 GRS</v>
      </c>
      <c r="V3085" s="40" t="str">
        <f>IF(NOT(db[[#This Row],[H_1]]=db[[#This Row],[H_2]]),MID(db[[#This Row],[H_QTY/ CTN]],db[[#This Row],[H_1]]+1,db[[#This Row],[H_2]]-db[[#This Row],[H_1]]-1),"")</f>
        <v/>
      </c>
      <c r="W3085" s="40" t="str">
        <f>IF(db[[#This Row],[QTY/ CTN B]]="","",LEFT(db[[#This Row],[QTY/ CTN B]],SEARCH(" ",db[[#This Row],[QTY/ CTN B]],1)-1))</f>
        <v>12</v>
      </c>
      <c r="X3085" s="40" t="str">
        <f>IF(db[[#This Row],[QTY/ CTN B]]="","",RIGHT(db[[#This Row],[QTY/ CTN B]],LEN(db[[#This Row],[QTY/ CTN B]])-SEARCH(" ",db[[#This Row],[QTY/ CTN B]],1)))</f>
        <v>GRS</v>
      </c>
      <c r="Y3085" s="40">
        <f>IF(db[[#This Row],[QTY/ CTN TG]]="",IF(db[[#This Row],[STN TG]]="","",12),LEFT(db[[#This Row],[QTY/ CTN TG]],SEARCH(" ",db[[#This Row],[QTY/ CTN TG]],1)-1))</f>
        <v>12</v>
      </c>
      <c r="Z3085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3085" s="40">
        <f>IF(db[[#This Row],[STN K]]="","",IF(db[[#This Row],[STN TG]]="LSN",12,""))</f>
        <v>12</v>
      </c>
      <c r="AB3085" s="40" t="str">
        <f>IF(db[[#This Row],[STN TG]]="LSN","PCS","")</f>
        <v>PCS</v>
      </c>
      <c r="AC3085" s="40">
        <f>db[[#This Row],[QTY B]]*IF(db[[#This Row],[QTY TG]]="",1,db[[#This Row],[QTY TG]])*IF(db[[#This Row],[QTY K]]="",1,db[[#This Row],[QTY K]])</f>
        <v>1728</v>
      </c>
      <c r="AD3085" s="40" t="str">
        <f>IF(db[[#This Row],[STN K]]="",IF(db[[#This Row],[STN TG]]="",db[[#This Row],[STN B]],db[[#This Row],[STN TG]]),db[[#This Row],[STN K]])</f>
        <v>PCS</v>
      </c>
      <c r="AE3085" s="40"/>
    </row>
    <row r="3086" spans="1:31" x14ac:dyDescent="0.25">
      <c r="A3086" s="40">
        <f t="shared" si="47"/>
        <v>3085</v>
      </c>
      <c r="B3086" s="5" t="str">
        <f>LOWER(SUBSTITUTE(SUBSTITUTE(SUBSTITUTE(SUBSTITUTE(SUBSTITUTE(SUBSTITUTE(SUBSTITUTE(SUBSTITUTE(db[[#This Row],[NB BM]]," ",),".",""),"-",""),"(",""),")",""),"/",""),"""",""),"+",""))</f>
        <v/>
      </c>
      <c r="C3086" s="5" t="str">
        <f>LOWER(SUBSTITUTE(SUBSTITUTE(SUBSTITUTE(SUBSTITUTE(SUBSTITUTE(SUBSTITUTE(SUBSTITUTE(SUBSTITUTE(SUBSTITUTE(db[[#This Row],[NB NOTA]]," ",),".",""),"-",""),"(",""),")",""),",",""),"/",""),"""",""),"+",""))</f>
        <v/>
      </c>
      <c r="D3086" s="5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E3086" s="5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12grsartomoro</v>
      </c>
      <c r="F3086" s="5" t="str">
        <f>db[[#This Row],[NB NOTA_C]]&amp;LOWER(SUBSTITUTE(SUBSTITUTE(SUBSTITUTE(SUBSTITUTE(SUBSTITUTE(SUBSTITUTE(SUBSTITUTE(SUBSTITUTE(SUBSTITUTE(db[[#This Row],[QTY/ CTN]]," ",),".",""),"-",""),"(",""),")",""),",",""),"/",""),"""",""),"+",""))</f>
        <v>12grs</v>
      </c>
      <c r="G3086" s="5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86" s="5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12grsartomoro</v>
      </c>
      <c r="K3086" s="14" t="s">
        <v>4351</v>
      </c>
      <c r="L3086" s="2" t="s">
        <v>1335</v>
      </c>
      <c r="M3086" s="34" t="str">
        <f>IF(db[[#This Row],[NB NOTA_C]]="","",COUNTIF([2]!B_MSK[concat],db[[#This Row],[NB NOTA_C]]))</f>
        <v/>
      </c>
      <c r="N3086" s="14" t="s">
        <v>1348</v>
      </c>
      <c r="O3086" s="2" t="s">
        <v>1411</v>
      </c>
      <c r="P3086" s="2" t="s">
        <v>2443</v>
      </c>
      <c r="Q3086" s="2" t="s">
        <v>4352</v>
      </c>
      <c r="R3086" s="2" t="str">
        <f>IF(db[[#This Row],[QTY/ CTN]]="","",SUBSTITUTE(SUBSTITUTE(SUBSTITUTE(db[[#This Row],[QTY/ CTN]]," ","_",2),"(",""),")","")&amp;"_")</f>
        <v>12 GRS_</v>
      </c>
      <c r="S3086" s="2">
        <f>IF(db[[#This Row],[H_QTY/ CTN]]="","",SEARCH("_",db[[#This Row],[H_QTY/ CTN]]))</f>
        <v>7</v>
      </c>
      <c r="T3086" s="2">
        <f>IF(db[[#This Row],[H_QTY/ CTN]]="","",LEN(db[[#This Row],[H_QTY/ CTN]]))</f>
        <v>7</v>
      </c>
      <c r="U3086" s="41" t="str">
        <f>IF(db[[#This Row],[H_QTY/ CTN]]="","",LEFT(db[[#This Row],[H_QTY/ CTN]],db[[#This Row],[H_1]]-1))</f>
        <v>12 GRS</v>
      </c>
      <c r="V3086" s="40" t="str">
        <f>IF(NOT(db[[#This Row],[H_1]]=db[[#This Row],[H_2]]),MID(db[[#This Row],[H_QTY/ CTN]],db[[#This Row],[H_1]]+1,db[[#This Row],[H_2]]-db[[#This Row],[H_1]]-1),"")</f>
        <v/>
      </c>
      <c r="W3086" s="40" t="str">
        <f>IF(db[[#This Row],[QTY/ CTN B]]="","",LEFT(db[[#This Row],[QTY/ CTN B]],SEARCH(" ",db[[#This Row],[QTY/ CTN B]],1)-1))</f>
        <v>12</v>
      </c>
      <c r="X3086" s="40" t="str">
        <f>IF(db[[#This Row],[QTY/ CTN B]]="","",RIGHT(db[[#This Row],[QTY/ CTN B]],LEN(db[[#This Row],[QTY/ CTN B]])-SEARCH(" ",db[[#This Row],[QTY/ CTN B]],1)))</f>
        <v>GRS</v>
      </c>
      <c r="Y3086" s="40">
        <f>IF(db[[#This Row],[QTY/ CTN TG]]="",IF(db[[#This Row],[STN TG]]="","",12),LEFT(db[[#This Row],[QTY/ CTN TG]],SEARCH(" ",db[[#This Row],[QTY/ CTN TG]],1)-1))</f>
        <v>12</v>
      </c>
      <c r="Z3086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AA3086" s="40">
        <f>IF(db[[#This Row],[STN K]]="","",IF(db[[#This Row],[STN TG]]="LSN",12,""))</f>
        <v>12</v>
      </c>
      <c r="AB3086" s="40" t="str">
        <f>IF(db[[#This Row],[STN TG]]="LSN","PCS","")</f>
        <v>PCS</v>
      </c>
      <c r="AC3086" s="40">
        <f>db[[#This Row],[QTY B]]*IF(db[[#This Row],[QTY TG]]="",1,db[[#This Row],[QTY TG]])*IF(db[[#This Row],[QTY K]]="",1,db[[#This Row],[QTY K]])</f>
        <v>1728</v>
      </c>
      <c r="AD3086" s="40" t="str">
        <f>IF(db[[#This Row],[STN K]]="",IF(db[[#This Row],[STN TG]]="",db[[#This Row],[STN B]],db[[#This Row],[STN TG]]),db[[#This Row],[STN K]])</f>
        <v>PCS</v>
      </c>
      <c r="AE3086" s="40"/>
    </row>
    <row r="3087" spans="1:31" x14ac:dyDescent="0.25">
      <c r="A3087" s="40">
        <f t="shared" si="47"/>
        <v>3086</v>
      </c>
      <c r="B3087" s="2" t="str">
        <f>LOWER(SUBSTITUTE(SUBSTITUTE(SUBSTITUTE(SUBSTITUTE(SUBSTITUTE(SUBSTITUTE(SUBSTITUTE(SUBSTITUTE(db[[#This Row],[NB BM]]," ",),".",""),"-",""),"(",""),")",""),"/",""),"""",""),"+",""))</f>
        <v/>
      </c>
      <c r="C3087" s="2" t="str">
        <f>LOWER(SUBSTITUTE(SUBSTITUTE(SUBSTITUTE(SUBSTITUTE(SUBSTITUTE(SUBSTITUTE(SUBSTITUTE(SUBSTITUTE(SUBSTITUTE(db[[#This Row],[NB NOTA]]," ",),".",""),"-",""),"(",""),")",""),",",""),"/",""),"""",""),"+",""))</f>
        <v/>
      </c>
      <c r="D3087" s="2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E3087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72box10pcsartomoro</v>
      </c>
      <c r="F3087" s="2" t="str">
        <f>db[[#This Row],[NB NOTA_C]]&amp;LOWER(SUBSTITUTE(SUBSTITUTE(SUBSTITUTE(SUBSTITUTE(SUBSTITUTE(SUBSTITUTE(SUBSTITUTE(SUBSTITUTE(SUBSTITUTE(db[[#This Row],[QTY/ CTN]]," ",),".",""),"-",""),"(",""),")",""),",",""),"/",""),"""",""),"+",""))</f>
        <v>72box10pcs</v>
      </c>
      <c r="G3087" s="2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87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72box10pcsartomoro</v>
      </c>
      <c r="K3087" s="14" t="s">
        <v>4513</v>
      </c>
      <c r="L3087" s="2" t="s">
        <v>1335</v>
      </c>
      <c r="M3087" s="34" t="str">
        <f>IF(db[[#This Row],[NB NOTA_C]]="","",COUNTIF([2]!B_MSK[concat],db[[#This Row],[NB NOTA_C]]))</f>
        <v/>
      </c>
      <c r="N3087" s="14" t="s">
        <v>1346</v>
      </c>
      <c r="O3087" s="2" t="s">
        <v>1529</v>
      </c>
      <c r="P3087" s="2" t="s">
        <v>2448</v>
      </c>
      <c r="R3087" s="2" t="str">
        <f>IF(db[[#This Row],[QTY/ CTN]]="","",SUBSTITUTE(SUBSTITUTE(SUBSTITUTE(db[[#This Row],[QTY/ CTN]]," ","_",2),"(",""),")","")&amp;"_")</f>
        <v>72 BOX_10 PCS_</v>
      </c>
      <c r="S3087" s="2">
        <f>IF(db[[#This Row],[H_QTY/ CTN]]="","",SEARCH("_",db[[#This Row],[H_QTY/ CTN]]))</f>
        <v>7</v>
      </c>
      <c r="T3087" s="2">
        <f>IF(db[[#This Row],[H_QTY/ CTN]]="","",LEN(db[[#This Row],[H_QTY/ CTN]]))</f>
        <v>14</v>
      </c>
      <c r="U3087" s="41" t="str">
        <f>IF(db[[#This Row],[H_QTY/ CTN]]="","",LEFT(db[[#This Row],[H_QTY/ CTN]],db[[#This Row],[H_1]]-1))</f>
        <v>72 BOX</v>
      </c>
      <c r="V3087" s="40" t="str">
        <f>IF(NOT(db[[#This Row],[H_1]]=db[[#This Row],[H_2]]),MID(db[[#This Row],[H_QTY/ CTN]],db[[#This Row],[H_1]]+1,db[[#This Row],[H_2]]-db[[#This Row],[H_1]]-1),"")</f>
        <v>10 PCS</v>
      </c>
      <c r="W3087" s="40" t="str">
        <f>IF(db[[#This Row],[QTY/ CTN B]]="","",LEFT(db[[#This Row],[QTY/ CTN B]],SEARCH(" ",db[[#This Row],[QTY/ CTN B]],1)-1))</f>
        <v>72</v>
      </c>
      <c r="X3087" s="40" t="str">
        <f>IF(db[[#This Row],[QTY/ CTN B]]="","",RIGHT(db[[#This Row],[QTY/ CTN B]],LEN(db[[#This Row],[QTY/ CTN B]])-SEARCH(" ",db[[#This Row],[QTY/ CTN B]],1)))</f>
        <v>BOX</v>
      </c>
      <c r="Y3087" s="40" t="str">
        <f>IF(db[[#This Row],[QTY/ CTN TG]]="",IF(db[[#This Row],[STN TG]]="","",12),LEFT(db[[#This Row],[QTY/ CTN TG]],SEARCH(" ",db[[#This Row],[QTY/ CTN TG]],1)-1))</f>
        <v>10</v>
      </c>
      <c r="Z3087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87" s="40" t="str">
        <f>IF(db[[#This Row],[STN K]]="","",IF(db[[#This Row],[STN TG]]="LSN",12,""))</f>
        <v/>
      </c>
      <c r="AB3087" s="40" t="str">
        <f>IF(db[[#This Row],[STN TG]]="LSN","PCS","")</f>
        <v/>
      </c>
      <c r="AC3087" s="40">
        <f>db[[#This Row],[QTY B]]*IF(db[[#This Row],[QTY TG]]="",1,db[[#This Row],[QTY TG]])*IF(db[[#This Row],[QTY K]]="",1,db[[#This Row],[QTY K]])</f>
        <v>720</v>
      </c>
      <c r="AD3087" s="40" t="str">
        <f>IF(db[[#This Row],[STN K]]="",IF(db[[#This Row],[STN TG]]="",db[[#This Row],[STN B]],db[[#This Row],[STN TG]]),db[[#This Row],[STN K]])</f>
        <v>PCS</v>
      </c>
      <c r="AE3087" s="40"/>
    </row>
    <row r="3088" spans="1:31" x14ac:dyDescent="0.25">
      <c r="A3088" s="40">
        <f t="shared" si="47"/>
        <v>3087</v>
      </c>
      <c r="B3088" s="2" t="str">
        <f>LOWER(SUBSTITUTE(SUBSTITUTE(SUBSTITUTE(SUBSTITUTE(SUBSTITUTE(SUBSTITUTE(SUBSTITUTE(SUBSTITUTE(db[[#This Row],[NB BM]]," ",),".",""),"-",""),"(",""),")",""),"/",""),"""",""),"+",""))</f>
        <v/>
      </c>
      <c r="C3088" s="2" t="str">
        <f>LOWER(SUBSTITUTE(SUBSTITUTE(SUBSTITUTE(SUBSTITUTE(SUBSTITUTE(SUBSTITUTE(SUBSTITUTE(SUBSTITUTE(SUBSTITUTE(db[[#This Row],[NB NOTA]]," ",),".",""),"-",""),"(",""),")",""),",",""),"/",""),"""",""),"+",""))</f>
        <v/>
      </c>
      <c r="D3088" s="2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E3088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72box10pcsartomoro</v>
      </c>
      <c r="F3088" s="2" t="str">
        <f>db[[#This Row],[NB NOTA_C]]&amp;LOWER(SUBSTITUTE(SUBSTITUTE(SUBSTITUTE(SUBSTITUTE(SUBSTITUTE(SUBSTITUTE(SUBSTITUTE(SUBSTITUTE(SUBSTITUTE(db[[#This Row],[QTY/ CTN]]," ",),".",""),"-",""),"(",""),")",""),",",""),"/",""),"""",""),"+",""))</f>
        <v>72box10pcs</v>
      </c>
      <c r="G3088" s="2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88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72box10pcsartomoro</v>
      </c>
      <c r="K3088" s="14" t="s">
        <v>4300</v>
      </c>
      <c r="L3088" s="2" t="s">
        <v>1335</v>
      </c>
      <c r="M3088" s="34" t="str">
        <f>IF(db[[#This Row],[NB NOTA_C]]="","",COUNTIF([2]!B_MSK[concat],db[[#This Row],[NB NOTA_C]]))</f>
        <v/>
      </c>
      <c r="N3088" s="14" t="s">
        <v>1346</v>
      </c>
      <c r="O3088" s="2" t="s">
        <v>1529</v>
      </c>
      <c r="P3088" s="2" t="s">
        <v>2448</v>
      </c>
      <c r="Q3088" s="2" t="s">
        <v>4301</v>
      </c>
      <c r="R3088" s="2" t="str">
        <f>IF(db[[#This Row],[QTY/ CTN]]="","",SUBSTITUTE(SUBSTITUTE(SUBSTITUTE(db[[#This Row],[QTY/ CTN]]," ","_",2),"(",""),")","")&amp;"_")</f>
        <v>72 BOX_10 PCS_</v>
      </c>
      <c r="S3088" s="2">
        <f>IF(db[[#This Row],[H_QTY/ CTN]]="","",SEARCH("_",db[[#This Row],[H_QTY/ CTN]]))</f>
        <v>7</v>
      </c>
      <c r="T3088" s="2">
        <f>IF(db[[#This Row],[H_QTY/ CTN]]="","",LEN(db[[#This Row],[H_QTY/ CTN]]))</f>
        <v>14</v>
      </c>
      <c r="U3088" s="41" t="str">
        <f>IF(db[[#This Row],[H_QTY/ CTN]]="","",LEFT(db[[#This Row],[H_QTY/ CTN]],db[[#This Row],[H_1]]-1))</f>
        <v>72 BOX</v>
      </c>
      <c r="V3088" s="40" t="str">
        <f>IF(NOT(db[[#This Row],[H_1]]=db[[#This Row],[H_2]]),MID(db[[#This Row],[H_QTY/ CTN]],db[[#This Row],[H_1]]+1,db[[#This Row],[H_2]]-db[[#This Row],[H_1]]-1),"")</f>
        <v>10 PCS</v>
      </c>
      <c r="W3088" s="40" t="str">
        <f>IF(db[[#This Row],[QTY/ CTN B]]="","",LEFT(db[[#This Row],[QTY/ CTN B]],SEARCH(" ",db[[#This Row],[QTY/ CTN B]],1)-1))</f>
        <v>72</v>
      </c>
      <c r="X3088" s="40" t="str">
        <f>IF(db[[#This Row],[QTY/ CTN B]]="","",RIGHT(db[[#This Row],[QTY/ CTN B]],LEN(db[[#This Row],[QTY/ CTN B]])-SEARCH(" ",db[[#This Row],[QTY/ CTN B]],1)))</f>
        <v>BOX</v>
      </c>
      <c r="Y3088" s="40" t="str">
        <f>IF(db[[#This Row],[QTY/ CTN TG]]="",IF(db[[#This Row],[STN TG]]="","",12),LEFT(db[[#This Row],[QTY/ CTN TG]],SEARCH(" ",db[[#This Row],[QTY/ CTN TG]],1)-1))</f>
        <v>10</v>
      </c>
      <c r="Z3088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88" s="40" t="str">
        <f>IF(db[[#This Row],[STN K]]="","",IF(db[[#This Row],[STN TG]]="LSN",12,""))</f>
        <v/>
      </c>
      <c r="AB3088" s="40" t="str">
        <f>IF(db[[#This Row],[STN TG]]="LSN","PCS","")</f>
        <v/>
      </c>
      <c r="AC3088" s="40">
        <f>db[[#This Row],[QTY B]]*IF(db[[#This Row],[QTY TG]]="",1,db[[#This Row],[QTY TG]])*IF(db[[#This Row],[QTY K]]="",1,db[[#This Row],[QTY K]])</f>
        <v>720</v>
      </c>
      <c r="AD3088" s="40" t="str">
        <f>IF(db[[#This Row],[STN K]]="",IF(db[[#This Row],[STN TG]]="",db[[#This Row],[STN B]],db[[#This Row],[STN TG]]),db[[#This Row],[STN K]])</f>
        <v>PCS</v>
      </c>
      <c r="AE3088" s="40"/>
    </row>
    <row r="3089" spans="1:31" x14ac:dyDescent="0.25">
      <c r="A3089" s="40">
        <f t="shared" si="47"/>
        <v>3088</v>
      </c>
      <c r="B3089" s="2" t="str">
        <f>LOWER(SUBSTITUTE(SUBSTITUTE(SUBSTITUTE(SUBSTITUTE(SUBSTITUTE(SUBSTITUTE(SUBSTITUTE(SUBSTITUTE(db[[#This Row],[NB BM]]," ",),".",""),"-",""),"(",""),")",""),"/",""),"""",""),"+",""))</f>
        <v/>
      </c>
      <c r="C3089" s="2" t="str">
        <f>LOWER(SUBSTITUTE(SUBSTITUTE(SUBSTITUTE(SUBSTITUTE(SUBSTITUTE(SUBSTITUTE(SUBSTITUTE(SUBSTITUTE(SUBSTITUTE(db[[#This Row],[NB NOTA]]," ",),".",""),"-",""),"(",""),")",""),",",""),"/",""),"""",""),"+",""))</f>
        <v/>
      </c>
      <c r="D3089" s="2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E3089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160pcsartomoro</v>
      </c>
      <c r="F3089" s="2" t="str">
        <f>db[[#This Row],[NB NOTA_C]]&amp;LOWER(SUBSTITUTE(SUBSTITUTE(SUBSTITUTE(SUBSTITUTE(SUBSTITUTE(SUBSTITUTE(SUBSTITUTE(SUBSTITUTE(SUBSTITUTE(db[[#This Row],[QTY/ CTN]]," ",),".",""),"-",""),"(",""),")",""),",",""),"/",""),"""",""),"+",""))</f>
        <v>160pcs</v>
      </c>
      <c r="G3089" s="2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89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160pcsartomoro</v>
      </c>
      <c r="K3089" s="1" t="s">
        <v>4302</v>
      </c>
      <c r="L3089" s="2" t="s">
        <v>1335</v>
      </c>
      <c r="M3089" s="34" t="str">
        <f>IF(db[[#This Row],[NB NOTA_C]]="","",COUNTIF([2]!B_MSK[concat],db[[#This Row],[NB NOTA_C]]))</f>
        <v/>
      </c>
      <c r="N3089" s="14" t="s">
        <v>1346</v>
      </c>
      <c r="O3089" s="2" t="s">
        <v>1415</v>
      </c>
      <c r="P3089" s="2" t="s">
        <v>3078</v>
      </c>
      <c r="Q3089" s="2" t="s">
        <v>8033</v>
      </c>
      <c r="R3089" s="2" t="str">
        <f>IF(db[[#This Row],[QTY/ CTN]]="","",SUBSTITUTE(SUBSTITUTE(SUBSTITUTE(db[[#This Row],[QTY/ CTN]]," ","_",2),"(",""),")","")&amp;"_")</f>
        <v>160 PCS_</v>
      </c>
      <c r="S3089" s="2">
        <f>IF(db[[#This Row],[H_QTY/ CTN]]="","",SEARCH("_",db[[#This Row],[H_QTY/ CTN]]))</f>
        <v>8</v>
      </c>
      <c r="T3089" s="2">
        <f>IF(db[[#This Row],[H_QTY/ CTN]]="","",LEN(db[[#This Row],[H_QTY/ CTN]]))</f>
        <v>8</v>
      </c>
      <c r="U3089" s="41" t="str">
        <f>IF(db[[#This Row],[H_QTY/ CTN]]="","",LEFT(db[[#This Row],[H_QTY/ CTN]],db[[#This Row],[H_1]]-1))</f>
        <v>160 PCS</v>
      </c>
      <c r="V3089" s="40" t="str">
        <f>IF(NOT(db[[#This Row],[H_1]]=db[[#This Row],[H_2]]),MID(db[[#This Row],[H_QTY/ CTN]],db[[#This Row],[H_1]]+1,db[[#This Row],[H_2]]-db[[#This Row],[H_1]]-1),"")</f>
        <v/>
      </c>
      <c r="W3089" s="40" t="str">
        <f>IF(db[[#This Row],[QTY/ CTN B]]="","",LEFT(db[[#This Row],[QTY/ CTN B]],SEARCH(" ",db[[#This Row],[QTY/ CTN B]],1)-1))</f>
        <v>160</v>
      </c>
      <c r="X3089" s="40" t="str">
        <f>IF(db[[#This Row],[QTY/ CTN B]]="","",RIGHT(db[[#This Row],[QTY/ CTN B]],LEN(db[[#This Row],[QTY/ CTN B]])-SEARCH(" ",db[[#This Row],[QTY/ CTN B]],1)))</f>
        <v>PCS</v>
      </c>
      <c r="Y3089" s="40" t="str">
        <f>IF(db[[#This Row],[QTY/ CTN TG]]="",IF(db[[#This Row],[STN TG]]="","",12),LEFT(db[[#This Row],[QTY/ CTN TG]],SEARCH(" ",db[[#This Row],[QTY/ CTN TG]],1)-1))</f>
        <v/>
      </c>
      <c r="Z3089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89" s="40" t="str">
        <f>IF(db[[#This Row],[STN K]]="","",IF(db[[#This Row],[STN TG]]="LSN",12,""))</f>
        <v/>
      </c>
      <c r="AB3089" s="40" t="str">
        <f>IF(db[[#This Row],[STN TG]]="LSN","PCS","")</f>
        <v/>
      </c>
      <c r="AC3089" s="40">
        <f>db[[#This Row],[QTY B]]*IF(db[[#This Row],[QTY TG]]="",1,db[[#This Row],[QTY TG]])*IF(db[[#This Row],[QTY K]]="",1,db[[#This Row],[QTY K]])</f>
        <v>160</v>
      </c>
      <c r="AD3089" s="40" t="str">
        <f>IF(db[[#This Row],[STN K]]="",IF(db[[#This Row],[STN TG]]="",db[[#This Row],[STN B]],db[[#This Row],[STN TG]]),db[[#This Row],[STN K]])</f>
        <v>PCS</v>
      </c>
      <c r="AE3089" s="40"/>
    </row>
    <row r="3090" spans="1:31" x14ac:dyDescent="0.25">
      <c r="A3090" s="40">
        <f t="shared" si="47"/>
        <v>3089</v>
      </c>
      <c r="B3090" s="2" t="str">
        <f>LOWER(SUBSTITUTE(SUBSTITUTE(SUBSTITUTE(SUBSTITUTE(SUBSTITUTE(SUBSTITUTE(SUBSTITUTE(SUBSTITUTE(db[[#This Row],[NB BM]]," ",),".",""),"-",""),"(",""),")",""),"/",""),"""",""),"+",""))</f>
        <v/>
      </c>
      <c r="C3090" s="2" t="str">
        <f>LOWER(SUBSTITUTE(SUBSTITUTE(SUBSTITUTE(SUBSTITUTE(SUBSTITUTE(SUBSTITUTE(SUBSTITUTE(SUBSTITUTE(SUBSTITUTE(db[[#This Row],[NB NOTA]]," ",),".",""),"-",""),"(",""),")",""),",",""),"/",""),"""",""),"+",""))</f>
        <v/>
      </c>
      <c r="D3090" s="2" t="str">
        <f>LOWER(SUBSTITUTE(SUBSTITUTE(SUBSTITUTE(SUBSTITUTE(SUBSTITUTE(SUBSTITUTE(SUBSTITUTE(SUBSTITUTE(SUBSTITUTE(db[[#This Row],[NB PAJAK]]," ",""),"-",""),"(",""),")",""),".",""),",",""),"/",""),"""",""),"+",""))</f>
        <v>maptasbagjoykob26373</v>
      </c>
      <c r="E3090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48pcsartomoro</v>
      </c>
      <c r="F3090" s="2" t="str">
        <f>db[[#This Row],[NB NOTA_C]]&amp;LOWER(SUBSTITUTE(SUBSTITUTE(SUBSTITUTE(SUBSTITUTE(SUBSTITUTE(SUBSTITUTE(SUBSTITUTE(SUBSTITUTE(SUBSTITUTE(db[[#This Row],[QTY/ CTN]]," ",),".",""),"-",""),"(",""),")",""),",",""),"/",""),"""",""),"+",""))</f>
        <v>48pcs</v>
      </c>
      <c r="G3090" s="2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90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48pcsartomoro</v>
      </c>
      <c r="K3090" s="14" t="s">
        <v>4546</v>
      </c>
      <c r="L3090" s="2" t="s">
        <v>1335</v>
      </c>
      <c r="M3090" s="34" t="str">
        <f>IF(db[[#This Row],[NB NOTA_C]]="","",COUNTIF([2]!B_MSK[concat],db[[#This Row],[NB NOTA_C]]))</f>
        <v/>
      </c>
      <c r="N3090" s="14" t="s">
        <v>1346</v>
      </c>
      <c r="O3090" s="2" t="s">
        <v>1384</v>
      </c>
      <c r="P3090" s="2" t="s">
        <v>2452</v>
      </c>
      <c r="Q3090" s="2" t="s">
        <v>4547</v>
      </c>
      <c r="R3090" s="2" t="str">
        <f>IF(db[[#This Row],[QTY/ CTN]]="","",SUBSTITUTE(SUBSTITUTE(SUBSTITUTE(db[[#This Row],[QTY/ CTN]]," ","_",2),"(",""),")","")&amp;"_")</f>
        <v>48 PCS_</v>
      </c>
      <c r="S3090" s="2">
        <f>IF(db[[#This Row],[H_QTY/ CTN]]="","",SEARCH("_",db[[#This Row],[H_QTY/ CTN]]))</f>
        <v>7</v>
      </c>
      <c r="T3090" s="2">
        <f>IF(db[[#This Row],[H_QTY/ CTN]]="","",LEN(db[[#This Row],[H_QTY/ CTN]]))</f>
        <v>7</v>
      </c>
      <c r="U3090" s="41" t="str">
        <f>IF(db[[#This Row],[H_QTY/ CTN]]="","",LEFT(db[[#This Row],[H_QTY/ CTN]],db[[#This Row],[H_1]]-1))</f>
        <v>48 PCS</v>
      </c>
      <c r="V3090" s="40" t="str">
        <f>IF(NOT(db[[#This Row],[H_1]]=db[[#This Row],[H_2]]),MID(db[[#This Row],[H_QTY/ CTN]],db[[#This Row],[H_1]]+1,db[[#This Row],[H_2]]-db[[#This Row],[H_1]]-1),"")</f>
        <v/>
      </c>
      <c r="W3090" s="40" t="str">
        <f>IF(db[[#This Row],[QTY/ CTN B]]="","",LEFT(db[[#This Row],[QTY/ CTN B]],SEARCH(" ",db[[#This Row],[QTY/ CTN B]],1)-1))</f>
        <v>48</v>
      </c>
      <c r="X3090" s="40" t="str">
        <f>IF(db[[#This Row],[QTY/ CTN B]]="","",RIGHT(db[[#This Row],[QTY/ CTN B]],LEN(db[[#This Row],[QTY/ CTN B]])-SEARCH(" ",db[[#This Row],[QTY/ CTN B]],1)))</f>
        <v>PCS</v>
      </c>
      <c r="Y3090" s="40" t="str">
        <f>IF(db[[#This Row],[QTY/ CTN TG]]="",IF(db[[#This Row],[STN TG]]="","",12),LEFT(db[[#This Row],[QTY/ CTN TG]],SEARCH(" ",db[[#This Row],[QTY/ CTN TG]],1)-1))</f>
        <v/>
      </c>
      <c r="Z3090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90" s="40" t="str">
        <f>IF(db[[#This Row],[STN K]]="","",IF(db[[#This Row],[STN TG]]="LSN",12,""))</f>
        <v/>
      </c>
      <c r="AB3090" s="40" t="str">
        <f>IF(db[[#This Row],[STN TG]]="LSN","PCS","")</f>
        <v/>
      </c>
      <c r="AC3090" s="40">
        <f>db[[#This Row],[QTY B]]*IF(db[[#This Row],[QTY TG]]="",1,db[[#This Row],[QTY TG]])*IF(db[[#This Row],[QTY K]]="",1,db[[#This Row],[QTY K]])</f>
        <v>48</v>
      </c>
      <c r="AD3090" s="40" t="str">
        <f>IF(db[[#This Row],[STN K]]="",IF(db[[#This Row],[STN TG]]="",db[[#This Row],[STN B]],db[[#This Row],[STN TG]]),db[[#This Row],[STN K]])</f>
        <v>PCS</v>
      </c>
      <c r="AE3090" s="40"/>
    </row>
    <row r="3091" spans="1:31" x14ac:dyDescent="0.25">
      <c r="A3091" s="40">
        <f t="shared" si="47"/>
        <v>3090</v>
      </c>
      <c r="B3091" s="2" t="str">
        <f>LOWER(SUBSTITUTE(SUBSTITUTE(SUBSTITUTE(SUBSTITUTE(SUBSTITUTE(SUBSTITUTE(SUBSTITUTE(SUBSTITUTE(db[[#This Row],[NB BM]]," ",),".",""),"-",""),"(",""),")",""),"/",""),"""",""),"+",""))</f>
        <v/>
      </c>
      <c r="C3091" s="2" t="str">
        <f>LOWER(SUBSTITUTE(SUBSTITUTE(SUBSTITUTE(SUBSTITUTE(SUBSTITUTE(SUBSTITUTE(SUBSTITUTE(SUBSTITUTE(SUBSTITUTE(db[[#This Row],[NB NOTA]]," ",),".",""),"-",""),"(",""),")",""),",",""),"/",""),"""",""),"+",""))</f>
        <v/>
      </c>
      <c r="D3091" s="2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E3091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24lsnartomoro</v>
      </c>
      <c r="F3091" s="2" t="str">
        <f>db[[#This Row],[NB NOTA_C]]&amp;LOWER(SUBSTITUTE(SUBSTITUTE(SUBSTITUTE(SUBSTITUTE(SUBSTITUTE(SUBSTITUTE(SUBSTITUTE(SUBSTITUTE(SUBSTITUTE(db[[#This Row],[QTY/ CTN]]," ",),".",""),"-",""),"(",""),")",""),",",""),"/",""),"""",""),"+",""))</f>
        <v>24lsn</v>
      </c>
      <c r="G3091" s="2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91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24lsnartomoro</v>
      </c>
      <c r="K3091" s="14" t="s">
        <v>4469</v>
      </c>
      <c r="L3091" s="2" t="s">
        <v>1335</v>
      </c>
      <c r="M3091" s="34" t="str">
        <f>IF(db[[#This Row],[NB NOTA_C]]="","",COUNTIF([2]!B_MSK[concat],db[[#This Row],[NB NOTA_C]]))</f>
        <v/>
      </c>
      <c r="N3091" s="14" t="s">
        <v>1346</v>
      </c>
      <c r="O3091" s="2" t="s">
        <v>1431</v>
      </c>
      <c r="P3091" s="2" t="s">
        <v>2442</v>
      </c>
      <c r="Q3091" s="2" t="s">
        <v>4470</v>
      </c>
      <c r="R3091" s="2" t="str">
        <f>IF(db[[#This Row],[QTY/ CTN]]="","",SUBSTITUTE(SUBSTITUTE(SUBSTITUTE(db[[#This Row],[QTY/ CTN]]," ","_",2),"(",""),")","")&amp;"_")</f>
        <v>24 LSN_</v>
      </c>
      <c r="S3091" s="2">
        <f>IF(db[[#This Row],[H_QTY/ CTN]]="","",SEARCH("_",db[[#This Row],[H_QTY/ CTN]]))</f>
        <v>7</v>
      </c>
      <c r="T3091" s="2">
        <f>IF(db[[#This Row],[H_QTY/ CTN]]="","",LEN(db[[#This Row],[H_QTY/ CTN]]))</f>
        <v>7</v>
      </c>
      <c r="U3091" s="41" t="str">
        <f>IF(db[[#This Row],[H_QTY/ CTN]]="","",LEFT(db[[#This Row],[H_QTY/ CTN]],db[[#This Row],[H_1]]-1))</f>
        <v>24 LSN</v>
      </c>
      <c r="V3091" s="40" t="str">
        <f>IF(NOT(db[[#This Row],[H_1]]=db[[#This Row],[H_2]]),MID(db[[#This Row],[H_QTY/ CTN]],db[[#This Row],[H_1]]+1,db[[#This Row],[H_2]]-db[[#This Row],[H_1]]-1),"")</f>
        <v/>
      </c>
      <c r="W3091" s="40" t="str">
        <f>IF(db[[#This Row],[QTY/ CTN B]]="","",LEFT(db[[#This Row],[QTY/ CTN B]],SEARCH(" ",db[[#This Row],[QTY/ CTN B]],1)-1))</f>
        <v>24</v>
      </c>
      <c r="X3091" s="40" t="str">
        <f>IF(db[[#This Row],[QTY/ CTN B]]="","",RIGHT(db[[#This Row],[QTY/ CTN B]],LEN(db[[#This Row],[QTY/ CTN B]])-SEARCH(" ",db[[#This Row],[QTY/ CTN B]],1)))</f>
        <v>LSN</v>
      </c>
      <c r="Y3091" s="40">
        <f>IF(db[[#This Row],[QTY/ CTN TG]]="",IF(db[[#This Row],[STN TG]]="","",12),LEFT(db[[#This Row],[QTY/ CTN TG]],SEARCH(" ",db[[#This Row],[QTY/ CTN TG]],1)-1))</f>
        <v>12</v>
      </c>
      <c r="Z3091" s="4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091" s="40" t="str">
        <f>IF(db[[#This Row],[STN K]]="","",IF(db[[#This Row],[STN TG]]="LSN",12,""))</f>
        <v/>
      </c>
      <c r="AB3091" s="40" t="str">
        <f>IF(db[[#This Row],[STN TG]]="LSN","PCS","")</f>
        <v/>
      </c>
      <c r="AC3091" s="40">
        <f>db[[#This Row],[QTY B]]*IF(db[[#This Row],[QTY TG]]="",1,db[[#This Row],[QTY TG]])*IF(db[[#This Row],[QTY K]]="",1,db[[#This Row],[QTY K]])</f>
        <v>288</v>
      </c>
      <c r="AD3091" s="40" t="str">
        <f>IF(db[[#This Row],[STN K]]="",IF(db[[#This Row],[STN TG]]="",db[[#This Row],[STN B]],db[[#This Row],[STN TG]]),db[[#This Row],[STN K]])</f>
        <v>PCS</v>
      </c>
      <c r="AE3091" s="40"/>
    </row>
    <row r="3092" spans="1:31" x14ac:dyDescent="0.25">
      <c r="A3092" s="40">
        <f t="shared" si="47"/>
        <v>3091</v>
      </c>
      <c r="B3092" s="2" t="str">
        <f>LOWER(SUBSTITUTE(SUBSTITUTE(SUBSTITUTE(SUBSTITUTE(SUBSTITUTE(SUBSTITUTE(SUBSTITUTE(SUBSTITUTE(db[[#This Row],[NB BM]]," ",),".",""),"-",""),"(",""),")",""),"/",""),"""",""),"+",""))</f>
        <v/>
      </c>
      <c r="C3092" s="2" t="str">
        <f>LOWER(SUBSTITUTE(SUBSTITUTE(SUBSTITUTE(SUBSTITUTE(SUBSTITUTE(SUBSTITUTE(SUBSTITUTE(SUBSTITUTE(SUBSTITUTE(db[[#This Row],[NB NOTA]]," ",),".",""),"-",""),"(",""),")",""),",",""),"/",""),"""",""),"+",""))</f>
        <v/>
      </c>
      <c r="D3092" s="2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E3092" s="2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50boxartomoro</v>
      </c>
      <c r="F3092" s="2" t="str">
        <f>db[[#This Row],[NB NOTA_C]]&amp;LOWER(SUBSTITUTE(SUBSTITUTE(SUBSTITUTE(SUBSTITUTE(SUBSTITUTE(SUBSTITUTE(SUBSTITUTE(SUBSTITUTE(SUBSTITUTE(db[[#This Row],[QTY/ CTN]]," ",),".",""),"-",""),"(",""),")",""),",",""),"/",""),"""",""),"+",""))</f>
        <v>50box</v>
      </c>
      <c r="G3092" s="2" t="str">
        <f>db[[#This Row],[NB NOTA_C]]&amp;LOWER(SUBSTITUTE(SUBSTITUTE(SUBSTITUTE(SUBSTITUTE(SUBSTITUTE(SUBSTITUTE(SUBSTITUTE(SUBSTITUTE(SUBSTITUTE(db[[#This Row],[FAKTUR]]," ",),".",""),"-",""),"(",""),")",""),",",""),"/",""),"""",""),"+",""))</f>
        <v>artomoro</v>
      </c>
      <c r="H3092" s="2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50boxartomoro</v>
      </c>
      <c r="K3092" s="14" t="s">
        <v>4260</v>
      </c>
      <c r="L3092" s="2" t="s">
        <v>1335</v>
      </c>
      <c r="M3092" s="34" t="str">
        <f>IF(db[[#This Row],[NB NOTA_C]]="","",COUNTIF([2]!B_MSK[concat],db[[#This Row],[NB NOTA_C]]))</f>
        <v/>
      </c>
      <c r="N3092" s="14" t="s">
        <v>1346</v>
      </c>
      <c r="O3092" s="2" t="s">
        <v>1497</v>
      </c>
      <c r="P3092" s="2" t="s">
        <v>2451</v>
      </c>
      <c r="Q3092" s="2" t="s">
        <v>4293</v>
      </c>
      <c r="R3092" s="2" t="str">
        <f>IF(db[[#This Row],[QTY/ CTN]]="","",SUBSTITUTE(SUBSTITUTE(SUBSTITUTE(db[[#This Row],[QTY/ CTN]]," ","_",2),"(",""),")","")&amp;"_")</f>
        <v>50 BOX_</v>
      </c>
      <c r="S3092" s="2">
        <f>IF(db[[#This Row],[H_QTY/ CTN]]="","",SEARCH("_",db[[#This Row],[H_QTY/ CTN]]))</f>
        <v>7</v>
      </c>
      <c r="T3092" s="2">
        <f>IF(db[[#This Row],[H_QTY/ CTN]]="","",LEN(db[[#This Row],[H_QTY/ CTN]]))</f>
        <v>7</v>
      </c>
      <c r="U3092" s="41" t="str">
        <f>IF(db[[#This Row],[H_QTY/ CTN]]="","",LEFT(db[[#This Row],[H_QTY/ CTN]],db[[#This Row],[H_1]]-1))</f>
        <v>50 BOX</v>
      </c>
      <c r="V3092" s="40" t="str">
        <f>IF(NOT(db[[#This Row],[H_1]]=db[[#This Row],[H_2]]),MID(db[[#This Row],[H_QTY/ CTN]],db[[#This Row],[H_1]]+1,db[[#This Row],[H_2]]-db[[#This Row],[H_1]]-1),"")</f>
        <v/>
      </c>
      <c r="W3092" s="40" t="str">
        <f>IF(db[[#This Row],[QTY/ CTN B]]="","",LEFT(db[[#This Row],[QTY/ CTN B]],SEARCH(" ",db[[#This Row],[QTY/ CTN B]],1)-1))</f>
        <v>50</v>
      </c>
      <c r="X3092" s="40" t="str">
        <f>IF(db[[#This Row],[QTY/ CTN B]]="","",RIGHT(db[[#This Row],[QTY/ CTN B]],LEN(db[[#This Row],[QTY/ CTN B]])-SEARCH(" ",db[[#This Row],[QTY/ CTN B]],1)))</f>
        <v>BOX</v>
      </c>
      <c r="Y3092" s="40" t="str">
        <f>IF(db[[#This Row],[QTY/ CTN TG]]="",IF(db[[#This Row],[STN TG]]="","",12),LEFT(db[[#This Row],[QTY/ CTN TG]],SEARCH(" ",db[[#This Row],[QTY/ CTN TG]],1)-1))</f>
        <v/>
      </c>
      <c r="Z3092" s="4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92" s="40" t="str">
        <f>IF(db[[#This Row],[STN K]]="","",IF(db[[#This Row],[STN TG]]="LSN",12,""))</f>
        <v/>
      </c>
      <c r="AB3092" s="40" t="str">
        <f>IF(db[[#This Row],[STN TG]]="LSN","PCS","")</f>
        <v/>
      </c>
      <c r="AC3092" s="40">
        <f>db[[#This Row],[QTY B]]*IF(db[[#This Row],[QTY TG]]="",1,db[[#This Row],[QTY TG]])*IF(db[[#This Row],[QTY K]]="",1,db[[#This Row],[QTY K]])</f>
        <v>50</v>
      </c>
      <c r="AD3092" s="40" t="str">
        <f>IF(db[[#This Row],[STN K]]="",IF(db[[#This Row],[STN TG]]="",db[[#This Row],[STN B]],db[[#This Row],[STN TG]]),db[[#This Row],[STN K]])</f>
        <v>BOX</v>
      </c>
      <c r="AE3092" s="40"/>
    </row>
    <row r="3093" spans="1:31" x14ac:dyDescent="0.25">
      <c r="A3093" s="78">
        <f>ROW()-1</f>
        <v>3092</v>
      </c>
      <c r="B3093" s="79" t="str">
        <f>LOWER(SUBSTITUTE(SUBSTITUTE(SUBSTITUTE(SUBSTITUTE(SUBSTITUTE(SUBSTITUTE(SUBSTITUTE(SUBSTITUTE(db[[#This Row],[NB BM]]," ",),".",""),"-",""),"(",""),")",""),"/",""),"""",""),"+",""))</f>
        <v>spidolwarnabrushpenmk83312</v>
      </c>
      <c r="C3093" s="79" t="str">
        <f>LOWER(SUBSTITUTE(SUBSTITUTE(SUBSTITUTE(SUBSTITUTE(SUBSTITUTE(SUBSTITUTE(SUBSTITUTE(SUBSTITUTE(SUBSTITUTE(db[[#This Row],[NB NOTA]]," ",),".",""),"-",""),"(",""),")",""),",",""),"/",""),"""",""),"+",""))</f>
        <v>spidolwarnabrushpenmk83312</v>
      </c>
      <c r="D3093" s="79" t="str">
        <f>LOWER(SUBSTITUTE(SUBSTITUTE(SUBSTITUTE(SUBSTITUTE(SUBSTITUTE(SUBSTITUTE(SUBSTITUTE(SUBSTITUTE(SUBSTITUTE(db[[#This Row],[NB PAJAK]]," ",""),"-",""),"(",""),")",""),".",""),",",""),"/",""),"""",""),"+",""))</f>
        <v/>
      </c>
      <c r="E3093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spidolwarnabrushpenmk83312160setuntana</v>
      </c>
      <c r="F3093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spidolwarnabrushpenmk83312160set</v>
      </c>
      <c r="G3093" s="79" t="str">
        <f>db[[#This Row],[NB NOTA_C]]&amp;LOWER(SUBSTITUTE(SUBSTITUTE(SUBSTITUTE(SUBSTITUTE(SUBSTITUTE(SUBSTITUTE(SUBSTITUTE(SUBSTITUTE(SUBSTITUTE(db[[#This Row],[FAKTUR]]," ",),".",""),"-",""),"(",""),")",""),",",""),"/",""),"""",""),"+",""))</f>
        <v>spidolwarnabrushpenmk83312untana</v>
      </c>
      <c r="H3093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spidolwarnabrushpenmk83312160setuntana</v>
      </c>
      <c r="I3093" s="70" t="s">
        <v>7770</v>
      </c>
      <c r="J3093" s="70" t="s">
        <v>7769</v>
      </c>
      <c r="K3093" s="71"/>
      <c r="L3093" s="70" t="s">
        <v>1336</v>
      </c>
      <c r="M3093" s="80" t="e">
        <f>IF(db[[#This Row],[NB NOTA_C]]="","",COUNTIF([2]!B_MSK[concat],db[[#This Row],[NB NOTA_C]]))</f>
        <v>#REF!</v>
      </c>
      <c r="N3093" s="81" t="s">
        <v>1352</v>
      </c>
      <c r="O3093" s="79" t="s">
        <v>6819</v>
      </c>
      <c r="P3093" s="70" t="s">
        <v>2448</v>
      </c>
      <c r="Q3093" s="79"/>
      <c r="R3093" s="79" t="str">
        <f>IF(db[[#This Row],[QTY/ CTN]]="","",SUBSTITUTE(SUBSTITUTE(SUBSTITUTE(db[[#This Row],[QTY/ CTN]]," ","_",2),"(",""),")","")&amp;"_")</f>
        <v>160 SET_</v>
      </c>
      <c r="S3093" s="79">
        <f>IF(db[[#This Row],[H_QTY/ CTN]]="","",SEARCH("_",db[[#This Row],[H_QTY/ CTN]]))</f>
        <v>8</v>
      </c>
      <c r="T3093" s="79">
        <f>IF(db[[#This Row],[H_QTY/ CTN]]="","",LEN(db[[#This Row],[H_QTY/ CTN]]))</f>
        <v>8</v>
      </c>
      <c r="U3093" s="78" t="str">
        <f>IF(db[[#This Row],[H_QTY/ CTN]]="","",LEFT(db[[#This Row],[H_QTY/ CTN]],db[[#This Row],[H_1]]-1))</f>
        <v>160 SET</v>
      </c>
      <c r="V3093" s="78" t="str">
        <f>IF(NOT(db[[#This Row],[H_1]]=db[[#This Row],[H_2]]),MID(db[[#This Row],[H_QTY/ CTN]],db[[#This Row],[H_1]]+1,db[[#This Row],[H_2]]-db[[#This Row],[H_1]]-1),"")</f>
        <v/>
      </c>
      <c r="W3093" s="78" t="str">
        <f>IF(db[[#This Row],[QTY/ CTN B]]="","",LEFT(db[[#This Row],[QTY/ CTN B]],SEARCH(" ",db[[#This Row],[QTY/ CTN B]],1)-1))</f>
        <v>160</v>
      </c>
      <c r="X3093" s="78" t="str">
        <f>IF(db[[#This Row],[QTY/ CTN B]]="","",RIGHT(db[[#This Row],[QTY/ CTN B]],LEN(db[[#This Row],[QTY/ CTN B]])-SEARCH(" ",db[[#This Row],[QTY/ CTN B]],1)))</f>
        <v>SET</v>
      </c>
      <c r="Y3093" s="78" t="str">
        <f>IF(db[[#This Row],[QTY/ CTN TG]]="",IF(db[[#This Row],[STN TG]]="","",12),LEFT(db[[#This Row],[QTY/ CTN TG]],SEARCH(" ",db[[#This Row],[QTY/ CTN TG]],1)-1))</f>
        <v/>
      </c>
      <c r="Z3093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93" s="78" t="str">
        <f>IF(db[[#This Row],[STN K]]="","",IF(db[[#This Row],[STN TG]]="LSN",12,""))</f>
        <v/>
      </c>
      <c r="AB3093" s="78" t="str">
        <f>IF(db[[#This Row],[STN TG]]="LSN","PCS","")</f>
        <v/>
      </c>
      <c r="AC3093" s="78">
        <f>db[[#This Row],[QTY B]]*IF(db[[#This Row],[QTY TG]]="",1,db[[#This Row],[QTY TG]])*IF(db[[#This Row],[QTY K]]="",1,db[[#This Row],[QTY K]])</f>
        <v>160</v>
      </c>
      <c r="AD3093" s="78" t="str">
        <f>IF(db[[#This Row],[STN K]]="",IF(db[[#This Row],[STN TG]]="",db[[#This Row],[STN B]],db[[#This Row],[STN TG]]),db[[#This Row],[STN K]])</f>
        <v>SET</v>
      </c>
      <c r="AE3093" s="78"/>
    </row>
    <row r="3094" spans="1:31" x14ac:dyDescent="0.25">
      <c r="A3094" s="78">
        <f>ROW()-1</f>
        <v>3093</v>
      </c>
      <c r="B3094" s="79" t="str">
        <f>LOWER(SUBSTITUTE(SUBSTITUTE(SUBSTITUTE(SUBSTITUTE(SUBSTITUTE(SUBSTITUTE(SUBSTITUTE(SUBSTITUTE(db[[#This Row],[NB BM]]," ",),".",""),"-",""),"(",""),")",""),"/",""),"""",""),"+",""))</f>
        <v>mesinlemtembakkecil20wpacman82</v>
      </c>
      <c r="C3094" s="79" t="str">
        <f>LOWER(SUBSTITUTE(SUBSTITUTE(SUBSTITUTE(SUBSTITUTE(SUBSTITUTE(SUBSTITUTE(SUBSTITUTE(SUBSTITUTE(SUBSTITUTE(db[[#This Row],[NB NOTA]]," ",),".",""),"-",""),"(",""),")",""),",",""),"/",""),"""",""),"+",""))</f>
        <v>gluegunkecil20w</v>
      </c>
      <c r="D3094" s="79" t="str">
        <f>LOWER(SUBSTITUTE(SUBSTITUTE(SUBSTITUTE(SUBSTITUTE(SUBSTITUTE(SUBSTITUTE(SUBSTITUTE(SUBSTITUTE(SUBSTITUTE(db[[#This Row],[NB PAJAK]]," ",""),"-",""),"(",""),")",""),".",""),",",""),"/",""),"""",""),"+",""))</f>
        <v/>
      </c>
      <c r="E3094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mesinlemtembakkecil20wpacman82120pcsuntana</v>
      </c>
      <c r="F3094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gluegunkecil20w120pcs</v>
      </c>
      <c r="G3094" s="79" t="str">
        <f>db[[#This Row],[NB NOTA_C]]&amp;LOWER(SUBSTITUTE(SUBSTITUTE(SUBSTITUTE(SUBSTITUTE(SUBSTITUTE(SUBSTITUTE(SUBSTITUTE(SUBSTITUTE(SUBSTITUTE(db[[#This Row],[FAKTUR]]," ",),".",""),"-",""),"(",""),")",""),",",""),"/",""),"""",""),"+",""))</f>
        <v>gluegunkecil20wuntana</v>
      </c>
      <c r="H3094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gluegunkecil20w120pcsuntana</v>
      </c>
      <c r="I3094" s="70" t="s">
        <v>7784</v>
      </c>
      <c r="J3094" s="70" t="s">
        <v>7783</v>
      </c>
      <c r="K3094" s="71"/>
      <c r="L3094" s="70" t="s">
        <v>1336</v>
      </c>
      <c r="M3094" s="80" t="e">
        <f>IF(db[[#This Row],[NB NOTA_C]]="","",COUNTIF([2]!B_MSK[concat],db[[#This Row],[NB NOTA_C]]))</f>
        <v>#REF!</v>
      </c>
      <c r="N3094" s="81" t="s">
        <v>7785</v>
      </c>
      <c r="O3094" s="79" t="s">
        <v>1382</v>
      </c>
      <c r="P3094" s="70" t="s">
        <v>7786</v>
      </c>
      <c r="Q3094" s="79"/>
      <c r="R3094" s="79" t="str">
        <f>IF(db[[#This Row],[QTY/ CTN]]="","",SUBSTITUTE(SUBSTITUTE(SUBSTITUTE(db[[#This Row],[QTY/ CTN]]," ","_",2),"(",""),")","")&amp;"_")</f>
        <v>120 PCS_</v>
      </c>
      <c r="S3094" s="79">
        <f>IF(db[[#This Row],[H_QTY/ CTN]]="","",SEARCH("_",db[[#This Row],[H_QTY/ CTN]]))</f>
        <v>8</v>
      </c>
      <c r="T3094" s="79">
        <f>IF(db[[#This Row],[H_QTY/ CTN]]="","",LEN(db[[#This Row],[H_QTY/ CTN]]))</f>
        <v>8</v>
      </c>
      <c r="U3094" s="78" t="str">
        <f>IF(db[[#This Row],[H_QTY/ CTN]]="","",LEFT(db[[#This Row],[H_QTY/ CTN]],db[[#This Row],[H_1]]-1))</f>
        <v>120 PCS</v>
      </c>
      <c r="V3094" s="78" t="str">
        <f>IF(NOT(db[[#This Row],[H_1]]=db[[#This Row],[H_2]]),MID(db[[#This Row],[H_QTY/ CTN]],db[[#This Row],[H_1]]+1,db[[#This Row],[H_2]]-db[[#This Row],[H_1]]-1),"")</f>
        <v/>
      </c>
      <c r="W3094" s="78" t="str">
        <f>IF(db[[#This Row],[QTY/ CTN B]]="","",LEFT(db[[#This Row],[QTY/ CTN B]],SEARCH(" ",db[[#This Row],[QTY/ CTN B]],1)-1))</f>
        <v>120</v>
      </c>
      <c r="X3094" s="78" t="str">
        <f>IF(db[[#This Row],[QTY/ CTN B]]="","",RIGHT(db[[#This Row],[QTY/ CTN B]],LEN(db[[#This Row],[QTY/ CTN B]])-SEARCH(" ",db[[#This Row],[QTY/ CTN B]],1)))</f>
        <v>PCS</v>
      </c>
      <c r="Y3094" s="78" t="str">
        <f>IF(db[[#This Row],[QTY/ CTN TG]]="",IF(db[[#This Row],[STN TG]]="","",12),LEFT(db[[#This Row],[QTY/ CTN TG]],SEARCH(" ",db[[#This Row],[QTY/ CTN TG]],1)-1))</f>
        <v/>
      </c>
      <c r="Z3094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94" s="78" t="str">
        <f>IF(db[[#This Row],[STN K]]="","",IF(db[[#This Row],[STN TG]]="LSN",12,""))</f>
        <v/>
      </c>
      <c r="AB3094" s="78" t="str">
        <f>IF(db[[#This Row],[STN TG]]="LSN","PCS","")</f>
        <v/>
      </c>
      <c r="AC3094" s="78">
        <f>db[[#This Row],[QTY B]]*IF(db[[#This Row],[QTY TG]]="",1,db[[#This Row],[QTY TG]])*IF(db[[#This Row],[QTY K]]="",1,db[[#This Row],[QTY K]])</f>
        <v>120</v>
      </c>
      <c r="AD3094" s="78" t="str">
        <f>IF(db[[#This Row],[STN K]]="",IF(db[[#This Row],[STN TG]]="",db[[#This Row],[STN B]],db[[#This Row],[STN TG]]),db[[#This Row],[STN K]])</f>
        <v>PCS</v>
      </c>
      <c r="AE3094" s="78"/>
    </row>
    <row r="3095" spans="1:31" x14ac:dyDescent="0.25">
      <c r="A3095" s="78">
        <f>ROW()-1</f>
        <v>3094</v>
      </c>
      <c r="B3095" s="79" t="str">
        <f>LOWER(SUBSTITUTE(SUBSTITUTE(SUBSTITUTE(SUBSTITUTE(SUBSTITUTE(SUBSTITUTE(SUBSTITUTE(SUBSTITUTE(db[[#This Row],[NB BM]]," ",),".",""),"-",""),"(",""),")",""),"/",""),"""",""),"+",""))</f>
        <v>mesinlemtembakkecil20wpacman82</v>
      </c>
      <c r="C3095" s="79" t="str">
        <f>LOWER(SUBSTITUTE(SUBSTITUTE(SUBSTITUTE(SUBSTITUTE(SUBSTITUTE(SUBSTITUTE(SUBSTITUTE(SUBSTITUTE(SUBSTITUTE(db[[#This Row],[NB NOTA]]," ",),".",""),"-",""),"(",""),")",""),",",""),"/",""),"""",""),"+",""))</f>
        <v>gluegunkecil20wpacman</v>
      </c>
      <c r="D3095" s="79" t="str">
        <f>LOWER(SUBSTITUTE(SUBSTITUTE(SUBSTITUTE(SUBSTITUTE(SUBSTITUTE(SUBSTITUTE(SUBSTITUTE(SUBSTITUTE(SUBSTITUTE(db[[#This Row],[NB PAJAK]]," ",""),"-",""),"(",""),")",""),".",""),",",""),"/",""),"""",""),"+",""))</f>
        <v/>
      </c>
      <c r="E3095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mesinlemtembakkecil20wpacman82120pcsuntana</v>
      </c>
      <c r="F3095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gluegunkecil20wpacman120pcs</v>
      </c>
      <c r="G3095" s="79" t="str">
        <f>db[[#This Row],[NB NOTA_C]]&amp;LOWER(SUBSTITUTE(SUBSTITUTE(SUBSTITUTE(SUBSTITUTE(SUBSTITUTE(SUBSTITUTE(SUBSTITUTE(SUBSTITUTE(SUBSTITUTE(db[[#This Row],[FAKTUR]]," ",),".",""),"-",""),"(",""),")",""),",",""),"/",""),"""",""),"+",""))</f>
        <v>gluegunkecil20wpacmanuntana</v>
      </c>
      <c r="H3095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gluegunkecil20wpacman120pcsuntana</v>
      </c>
      <c r="I3095" s="70" t="s">
        <v>7784</v>
      </c>
      <c r="J3095" s="2" t="s">
        <v>7958</v>
      </c>
      <c r="K3095" s="71"/>
      <c r="L3095" s="70" t="s">
        <v>1336</v>
      </c>
      <c r="M3095" s="80" t="e">
        <f>IF(db[[#This Row],[NB NOTA_C]]="","",COUNTIF([2]!B_MSK[concat],db[[#This Row],[NB NOTA_C]]))</f>
        <v>#REF!</v>
      </c>
      <c r="N3095" s="81" t="s">
        <v>7785</v>
      </c>
      <c r="O3095" s="79" t="s">
        <v>1382</v>
      </c>
      <c r="P3095" s="70" t="s">
        <v>7786</v>
      </c>
      <c r="Q3095" s="79"/>
      <c r="R3095" s="79" t="str">
        <f>IF(db[[#This Row],[QTY/ CTN]]="","",SUBSTITUTE(SUBSTITUTE(SUBSTITUTE(db[[#This Row],[QTY/ CTN]]," ","_",2),"(",""),")","")&amp;"_")</f>
        <v>120 PCS_</v>
      </c>
      <c r="S3095" s="79">
        <f>IF(db[[#This Row],[H_QTY/ CTN]]="","",SEARCH("_",db[[#This Row],[H_QTY/ CTN]]))</f>
        <v>8</v>
      </c>
      <c r="T3095" s="79">
        <f>IF(db[[#This Row],[H_QTY/ CTN]]="","",LEN(db[[#This Row],[H_QTY/ CTN]]))</f>
        <v>8</v>
      </c>
      <c r="U3095" s="78" t="str">
        <f>IF(db[[#This Row],[H_QTY/ CTN]]="","",LEFT(db[[#This Row],[H_QTY/ CTN]],db[[#This Row],[H_1]]-1))</f>
        <v>120 PCS</v>
      </c>
      <c r="V3095" s="78" t="str">
        <f>IF(NOT(db[[#This Row],[H_1]]=db[[#This Row],[H_2]]),MID(db[[#This Row],[H_QTY/ CTN]],db[[#This Row],[H_1]]+1,db[[#This Row],[H_2]]-db[[#This Row],[H_1]]-1),"")</f>
        <v/>
      </c>
      <c r="W3095" s="78" t="str">
        <f>IF(db[[#This Row],[QTY/ CTN B]]="","",LEFT(db[[#This Row],[QTY/ CTN B]],SEARCH(" ",db[[#This Row],[QTY/ CTN B]],1)-1))</f>
        <v>120</v>
      </c>
      <c r="X3095" s="78" t="str">
        <f>IF(db[[#This Row],[QTY/ CTN B]]="","",RIGHT(db[[#This Row],[QTY/ CTN B]],LEN(db[[#This Row],[QTY/ CTN B]])-SEARCH(" ",db[[#This Row],[QTY/ CTN B]],1)))</f>
        <v>PCS</v>
      </c>
      <c r="Y3095" s="78" t="str">
        <f>IF(db[[#This Row],[QTY/ CTN TG]]="",IF(db[[#This Row],[STN TG]]="","",12),LEFT(db[[#This Row],[QTY/ CTN TG]],SEARCH(" ",db[[#This Row],[QTY/ CTN TG]],1)-1))</f>
        <v/>
      </c>
      <c r="Z3095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95" s="78" t="str">
        <f>IF(db[[#This Row],[STN K]]="","",IF(db[[#This Row],[STN TG]]="LSN",12,""))</f>
        <v/>
      </c>
      <c r="AB3095" s="78" t="str">
        <f>IF(db[[#This Row],[STN TG]]="LSN","PCS","")</f>
        <v/>
      </c>
      <c r="AC3095" s="78">
        <f>db[[#This Row],[QTY B]]*IF(db[[#This Row],[QTY TG]]="",1,db[[#This Row],[QTY TG]])*IF(db[[#This Row],[QTY K]]="",1,db[[#This Row],[QTY K]])</f>
        <v>120</v>
      </c>
      <c r="AD3095" s="78" t="str">
        <f>IF(db[[#This Row],[STN K]]="",IF(db[[#This Row],[STN TG]]="",db[[#This Row],[STN B]],db[[#This Row],[STN TG]]),db[[#This Row],[STN K]])</f>
        <v>PCS</v>
      </c>
      <c r="AE3095" s="78"/>
    </row>
    <row r="3096" spans="1:31" x14ac:dyDescent="0.25">
      <c r="A3096" s="78">
        <f t="shared" ref="A3096:A3100" si="48">ROW()-1</f>
        <v>3095</v>
      </c>
      <c r="B3096" s="79" t="str">
        <f>LOWER(SUBSTITUTE(SUBSTITUTE(SUBSTITUTE(SUBSTITUTE(SUBSTITUTE(SUBSTITUTE(SUBSTITUTE(SUBSTITUTE(db[[#This Row],[NB BM]]," ",),".",""),"-",""),"(",""),")",""),"/",""),"""",""),"+",""))</f>
        <v>kuaslukiscatairvano1</v>
      </c>
      <c r="C3096" s="79" t="str">
        <f>LOWER(SUBSTITUTE(SUBSTITUTE(SUBSTITUTE(SUBSTITUTE(SUBSTITUTE(SUBSTITUTE(SUBSTITUTE(SUBSTITUTE(SUBSTITUTE(db[[#This Row],[NB NOTA]]," ",),".",""),"-",""),"(",""),")",""),",",""),"/",""),"""",""),"+",""))</f>
        <v>kuaslukiscatairvano1</v>
      </c>
      <c r="D3096" s="79" t="str">
        <f>LOWER(SUBSTITUTE(SUBSTITUTE(SUBSTITUTE(SUBSTITUTE(SUBSTITUTE(SUBSTITUTE(SUBSTITUTE(SUBSTITUTE(SUBSTITUTE(db[[#This Row],[NB PAJAK]]," ",""),"-",""),"(",""),")",""),".",""),",",""),"/",""),"""",""),"+",""))</f>
        <v/>
      </c>
      <c r="E3096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kuaslukiscatairvano1600pcsuntana</v>
      </c>
      <c r="F3096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kuaslukiscatairvano1600pcs</v>
      </c>
      <c r="G3096" s="79" t="str">
        <f>db[[#This Row],[NB NOTA_C]]&amp;LOWER(SUBSTITUTE(SUBSTITUTE(SUBSTITUTE(SUBSTITUTE(SUBSTITUTE(SUBSTITUTE(SUBSTITUTE(SUBSTITUTE(SUBSTITUTE(db[[#This Row],[FAKTUR]]," ",),".",""),"-",""),"(",""),")",""),",",""),"/",""),"""",""),"+",""))</f>
        <v>kuaslukiscatairvano1untana</v>
      </c>
      <c r="H3096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kuaslukiscatairvano1600pcsuntana</v>
      </c>
      <c r="I3096" s="70" t="s">
        <v>7799</v>
      </c>
      <c r="J3096" s="70" t="s">
        <v>7794</v>
      </c>
      <c r="K3096" s="71"/>
      <c r="L3096" s="70" t="s">
        <v>1336</v>
      </c>
      <c r="M3096" s="80" t="e">
        <f>IF(db[[#This Row],[NB NOTA_C]]="","",COUNTIF([2]!B_MSK[concat],db[[#This Row],[NB NOTA_C]]))</f>
        <v>#REF!</v>
      </c>
      <c r="N3096" s="81" t="s">
        <v>2409</v>
      </c>
      <c r="O3096" s="79" t="s">
        <v>1496</v>
      </c>
      <c r="P3096" s="70" t="s">
        <v>2434</v>
      </c>
      <c r="Q3096" s="79"/>
      <c r="R3096" s="79" t="str">
        <f>IF(db[[#This Row],[QTY/ CTN]]="","",SUBSTITUTE(SUBSTITUTE(SUBSTITUTE(db[[#This Row],[QTY/ CTN]]," ","_",2),"(",""),")","")&amp;"_")</f>
        <v>600 PCS_</v>
      </c>
      <c r="S3096" s="79">
        <f>IF(db[[#This Row],[H_QTY/ CTN]]="","",SEARCH("_",db[[#This Row],[H_QTY/ CTN]]))</f>
        <v>8</v>
      </c>
      <c r="T3096" s="79">
        <f>IF(db[[#This Row],[H_QTY/ CTN]]="","",LEN(db[[#This Row],[H_QTY/ CTN]]))</f>
        <v>8</v>
      </c>
      <c r="U3096" s="78" t="str">
        <f>IF(db[[#This Row],[H_QTY/ CTN]]="","",LEFT(db[[#This Row],[H_QTY/ CTN]],db[[#This Row],[H_1]]-1))</f>
        <v>600 PCS</v>
      </c>
      <c r="V3096" s="78" t="str">
        <f>IF(NOT(db[[#This Row],[H_1]]=db[[#This Row],[H_2]]),MID(db[[#This Row],[H_QTY/ CTN]],db[[#This Row],[H_1]]+1,db[[#This Row],[H_2]]-db[[#This Row],[H_1]]-1),"")</f>
        <v/>
      </c>
      <c r="W3096" s="78" t="str">
        <f>IF(db[[#This Row],[QTY/ CTN B]]="","",LEFT(db[[#This Row],[QTY/ CTN B]],SEARCH(" ",db[[#This Row],[QTY/ CTN B]],1)-1))</f>
        <v>600</v>
      </c>
      <c r="X3096" s="78" t="str">
        <f>IF(db[[#This Row],[QTY/ CTN B]]="","",RIGHT(db[[#This Row],[QTY/ CTN B]],LEN(db[[#This Row],[QTY/ CTN B]])-SEARCH(" ",db[[#This Row],[QTY/ CTN B]],1)))</f>
        <v>PCS</v>
      </c>
      <c r="Y3096" s="78" t="str">
        <f>IF(db[[#This Row],[QTY/ CTN TG]]="",IF(db[[#This Row],[STN TG]]="","",12),LEFT(db[[#This Row],[QTY/ CTN TG]],SEARCH(" ",db[[#This Row],[QTY/ CTN TG]],1)-1))</f>
        <v/>
      </c>
      <c r="Z3096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96" s="78" t="str">
        <f>IF(db[[#This Row],[STN K]]="","",IF(db[[#This Row],[STN TG]]="LSN",12,""))</f>
        <v/>
      </c>
      <c r="AB3096" s="78" t="str">
        <f>IF(db[[#This Row],[STN TG]]="LSN","PCS","")</f>
        <v/>
      </c>
      <c r="AC3096" s="78">
        <f>db[[#This Row],[QTY B]]*IF(db[[#This Row],[QTY TG]]="",1,db[[#This Row],[QTY TG]])*IF(db[[#This Row],[QTY K]]="",1,db[[#This Row],[QTY K]])</f>
        <v>600</v>
      </c>
      <c r="AD3096" s="78" t="str">
        <f>IF(db[[#This Row],[STN K]]="",IF(db[[#This Row],[STN TG]]="",db[[#This Row],[STN B]],db[[#This Row],[STN TG]]),db[[#This Row],[STN K]])</f>
        <v>PCS</v>
      </c>
      <c r="AE3096" s="78"/>
    </row>
    <row r="3097" spans="1:31" x14ac:dyDescent="0.25">
      <c r="A3097" s="78">
        <f t="shared" si="48"/>
        <v>3096</v>
      </c>
      <c r="B3097" s="79" t="str">
        <f>LOWER(SUBSTITUTE(SUBSTITUTE(SUBSTITUTE(SUBSTITUTE(SUBSTITUTE(SUBSTITUTE(SUBSTITUTE(SUBSTITUTE(db[[#This Row],[NB BM]]," ",),".",""),"-",""),"(",""),")",""),"/",""),"""",""),"+",""))</f>
        <v>kuaslukiscatairvano2</v>
      </c>
      <c r="C3097" s="79" t="str">
        <f>LOWER(SUBSTITUTE(SUBSTITUTE(SUBSTITUTE(SUBSTITUTE(SUBSTITUTE(SUBSTITUTE(SUBSTITUTE(SUBSTITUTE(SUBSTITUTE(db[[#This Row],[NB NOTA]]," ",),".",""),"-",""),"(",""),")",""),",",""),"/",""),"""",""),"+",""))</f>
        <v>kuaslukiscatairvano2</v>
      </c>
      <c r="D3097" s="79" t="str">
        <f>LOWER(SUBSTITUTE(SUBSTITUTE(SUBSTITUTE(SUBSTITUTE(SUBSTITUTE(SUBSTITUTE(SUBSTITUTE(SUBSTITUTE(SUBSTITUTE(db[[#This Row],[NB PAJAK]]," ",""),"-",""),"(",""),")",""),".",""),",",""),"/",""),"""",""),"+",""))</f>
        <v/>
      </c>
      <c r="E3097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kuaslukiscatairvano2600pcsuntana</v>
      </c>
      <c r="F3097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kuaslukiscatairvano2600pcs</v>
      </c>
      <c r="G3097" s="79" t="str">
        <f>db[[#This Row],[NB NOTA_C]]&amp;LOWER(SUBSTITUTE(SUBSTITUTE(SUBSTITUTE(SUBSTITUTE(SUBSTITUTE(SUBSTITUTE(SUBSTITUTE(SUBSTITUTE(SUBSTITUTE(db[[#This Row],[FAKTUR]]," ",),".",""),"-",""),"(",""),")",""),",",""),"/",""),"""",""),"+",""))</f>
        <v>kuaslukiscatairvano2untana</v>
      </c>
      <c r="H3097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kuaslukiscatairvano2600pcsuntana</v>
      </c>
      <c r="I3097" s="70" t="s">
        <v>7800</v>
      </c>
      <c r="J3097" s="70" t="s">
        <v>7795</v>
      </c>
      <c r="K3097" s="71"/>
      <c r="L3097" s="70" t="s">
        <v>1336</v>
      </c>
      <c r="M3097" s="80" t="e">
        <f>IF(db[[#This Row],[NB NOTA_C]]="","",COUNTIF([2]!B_MSK[concat],db[[#This Row],[NB NOTA_C]]))</f>
        <v>#REF!</v>
      </c>
      <c r="N3097" s="81" t="s">
        <v>2409</v>
      </c>
      <c r="O3097" s="79" t="s">
        <v>1496</v>
      </c>
      <c r="P3097" s="70" t="s">
        <v>2434</v>
      </c>
      <c r="Q3097" s="79"/>
      <c r="R3097" s="79" t="str">
        <f>IF(db[[#This Row],[QTY/ CTN]]="","",SUBSTITUTE(SUBSTITUTE(SUBSTITUTE(db[[#This Row],[QTY/ CTN]]," ","_",2),"(",""),")","")&amp;"_")</f>
        <v>600 PCS_</v>
      </c>
      <c r="S3097" s="79">
        <f>IF(db[[#This Row],[H_QTY/ CTN]]="","",SEARCH("_",db[[#This Row],[H_QTY/ CTN]]))</f>
        <v>8</v>
      </c>
      <c r="T3097" s="79">
        <f>IF(db[[#This Row],[H_QTY/ CTN]]="","",LEN(db[[#This Row],[H_QTY/ CTN]]))</f>
        <v>8</v>
      </c>
      <c r="U3097" s="78" t="str">
        <f>IF(db[[#This Row],[H_QTY/ CTN]]="","",LEFT(db[[#This Row],[H_QTY/ CTN]],db[[#This Row],[H_1]]-1))</f>
        <v>600 PCS</v>
      </c>
      <c r="V3097" s="78" t="str">
        <f>IF(NOT(db[[#This Row],[H_1]]=db[[#This Row],[H_2]]),MID(db[[#This Row],[H_QTY/ CTN]],db[[#This Row],[H_1]]+1,db[[#This Row],[H_2]]-db[[#This Row],[H_1]]-1),"")</f>
        <v/>
      </c>
      <c r="W3097" s="78" t="str">
        <f>IF(db[[#This Row],[QTY/ CTN B]]="","",LEFT(db[[#This Row],[QTY/ CTN B]],SEARCH(" ",db[[#This Row],[QTY/ CTN B]],1)-1))</f>
        <v>600</v>
      </c>
      <c r="X3097" s="78" t="str">
        <f>IF(db[[#This Row],[QTY/ CTN B]]="","",RIGHT(db[[#This Row],[QTY/ CTN B]],LEN(db[[#This Row],[QTY/ CTN B]])-SEARCH(" ",db[[#This Row],[QTY/ CTN B]],1)))</f>
        <v>PCS</v>
      </c>
      <c r="Y3097" s="78" t="str">
        <f>IF(db[[#This Row],[QTY/ CTN TG]]="",IF(db[[#This Row],[STN TG]]="","",12),LEFT(db[[#This Row],[QTY/ CTN TG]],SEARCH(" ",db[[#This Row],[QTY/ CTN TG]],1)-1))</f>
        <v/>
      </c>
      <c r="Z3097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97" s="78" t="str">
        <f>IF(db[[#This Row],[STN K]]="","",IF(db[[#This Row],[STN TG]]="LSN",12,""))</f>
        <v/>
      </c>
      <c r="AB3097" s="78" t="str">
        <f>IF(db[[#This Row],[STN TG]]="LSN","PCS","")</f>
        <v/>
      </c>
      <c r="AC3097" s="78">
        <f>db[[#This Row],[QTY B]]*IF(db[[#This Row],[QTY TG]]="",1,db[[#This Row],[QTY TG]])*IF(db[[#This Row],[QTY K]]="",1,db[[#This Row],[QTY K]])</f>
        <v>600</v>
      </c>
      <c r="AD3097" s="78" t="str">
        <f>IF(db[[#This Row],[STN K]]="",IF(db[[#This Row],[STN TG]]="",db[[#This Row],[STN B]],db[[#This Row],[STN TG]]),db[[#This Row],[STN K]])</f>
        <v>PCS</v>
      </c>
      <c r="AE3097" s="78"/>
    </row>
    <row r="3098" spans="1:31" x14ac:dyDescent="0.25">
      <c r="A3098" s="78">
        <f t="shared" si="48"/>
        <v>3097</v>
      </c>
      <c r="B3098" s="79" t="str">
        <f>LOWER(SUBSTITUTE(SUBSTITUTE(SUBSTITUTE(SUBSTITUTE(SUBSTITUTE(SUBSTITUTE(SUBSTITUTE(SUBSTITUTE(db[[#This Row],[NB BM]]," ",),".",""),"-",""),"(",""),")",""),"/",""),"""",""),"+",""))</f>
        <v>kuaslukiscatairvano3</v>
      </c>
      <c r="C3098" s="79" t="str">
        <f>LOWER(SUBSTITUTE(SUBSTITUTE(SUBSTITUTE(SUBSTITUTE(SUBSTITUTE(SUBSTITUTE(SUBSTITUTE(SUBSTITUTE(SUBSTITUTE(db[[#This Row],[NB NOTA]]," ",),".",""),"-",""),"(",""),")",""),",",""),"/",""),"""",""),"+",""))</f>
        <v>kuaslukiscatairvano3</v>
      </c>
      <c r="D3098" s="79" t="str">
        <f>LOWER(SUBSTITUTE(SUBSTITUTE(SUBSTITUTE(SUBSTITUTE(SUBSTITUTE(SUBSTITUTE(SUBSTITUTE(SUBSTITUTE(SUBSTITUTE(db[[#This Row],[NB PAJAK]]," ",""),"-",""),"(",""),")",""),".",""),",",""),"/",""),"""",""),"+",""))</f>
        <v/>
      </c>
      <c r="E309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kuaslukiscatairvano3525pcsuntana</v>
      </c>
      <c r="F309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kuaslukiscatairvano3525pcs</v>
      </c>
      <c r="G3098" s="79" t="str">
        <f>db[[#This Row],[NB NOTA_C]]&amp;LOWER(SUBSTITUTE(SUBSTITUTE(SUBSTITUTE(SUBSTITUTE(SUBSTITUTE(SUBSTITUTE(SUBSTITUTE(SUBSTITUTE(SUBSTITUTE(db[[#This Row],[FAKTUR]]," ",),".",""),"-",""),"(",""),")",""),",",""),"/",""),"""",""),"+",""))</f>
        <v>kuaslukiscatairvano3untana</v>
      </c>
      <c r="H309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kuaslukiscatairvano3525pcsuntana</v>
      </c>
      <c r="I3098" s="70" t="s">
        <v>7801</v>
      </c>
      <c r="J3098" s="70" t="s">
        <v>7796</v>
      </c>
      <c r="K3098" s="71"/>
      <c r="L3098" s="70" t="s">
        <v>1336</v>
      </c>
      <c r="M3098" s="80" t="e">
        <f>IF(db[[#This Row],[NB NOTA_C]]="","",COUNTIF([2]!B_MSK[concat],db[[#This Row],[NB NOTA_C]]))</f>
        <v>#REF!</v>
      </c>
      <c r="N3098" s="81" t="s">
        <v>2409</v>
      </c>
      <c r="O3098" s="79" t="s">
        <v>7804</v>
      </c>
      <c r="P3098" s="70" t="s">
        <v>2434</v>
      </c>
      <c r="Q3098" s="79"/>
      <c r="R3098" s="79" t="str">
        <f>IF(db[[#This Row],[QTY/ CTN]]="","",SUBSTITUTE(SUBSTITUTE(SUBSTITUTE(db[[#This Row],[QTY/ CTN]]," ","_",2),"(",""),")","")&amp;"_")</f>
        <v>525 PCS_</v>
      </c>
      <c r="S3098" s="79">
        <f>IF(db[[#This Row],[H_QTY/ CTN]]="","",SEARCH("_",db[[#This Row],[H_QTY/ CTN]]))</f>
        <v>8</v>
      </c>
      <c r="T3098" s="79">
        <f>IF(db[[#This Row],[H_QTY/ CTN]]="","",LEN(db[[#This Row],[H_QTY/ CTN]]))</f>
        <v>8</v>
      </c>
      <c r="U3098" s="78" t="str">
        <f>IF(db[[#This Row],[H_QTY/ CTN]]="","",LEFT(db[[#This Row],[H_QTY/ CTN]],db[[#This Row],[H_1]]-1))</f>
        <v>525 PCS</v>
      </c>
      <c r="V3098" s="78" t="str">
        <f>IF(NOT(db[[#This Row],[H_1]]=db[[#This Row],[H_2]]),MID(db[[#This Row],[H_QTY/ CTN]],db[[#This Row],[H_1]]+1,db[[#This Row],[H_2]]-db[[#This Row],[H_1]]-1),"")</f>
        <v/>
      </c>
      <c r="W3098" s="78" t="str">
        <f>IF(db[[#This Row],[QTY/ CTN B]]="","",LEFT(db[[#This Row],[QTY/ CTN B]],SEARCH(" ",db[[#This Row],[QTY/ CTN B]],1)-1))</f>
        <v>525</v>
      </c>
      <c r="X3098" s="78" t="str">
        <f>IF(db[[#This Row],[QTY/ CTN B]]="","",RIGHT(db[[#This Row],[QTY/ CTN B]],LEN(db[[#This Row],[QTY/ CTN B]])-SEARCH(" ",db[[#This Row],[QTY/ CTN B]],1)))</f>
        <v>PCS</v>
      </c>
      <c r="Y3098" s="78" t="str">
        <f>IF(db[[#This Row],[QTY/ CTN TG]]="",IF(db[[#This Row],[STN TG]]="","",12),LEFT(db[[#This Row],[QTY/ CTN TG]],SEARCH(" ",db[[#This Row],[QTY/ CTN TG]],1)-1))</f>
        <v/>
      </c>
      <c r="Z309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98" s="78" t="str">
        <f>IF(db[[#This Row],[STN K]]="","",IF(db[[#This Row],[STN TG]]="LSN",12,""))</f>
        <v/>
      </c>
      <c r="AB3098" s="78" t="str">
        <f>IF(db[[#This Row],[STN TG]]="LSN","PCS","")</f>
        <v/>
      </c>
      <c r="AC3098" s="78">
        <f>db[[#This Row],[QTY B]]*IF(db[[#This Row],[QTY TG]]="",1,db[[#This Row],[QTY TG]])*IF(db[[#This Row],[QTY K]]="",1,db[[#This Row],[QTY K]])</f>
        <v>525</v>
      </c>
      <c r="AD3098" s="78" t="str">
        <f>IF(db[[#This Row],[STN K]]="",IF(db[[#This Row],[STN TG]]="",db[[#This Row],[STN B]],db[[#This Row],[STN TG]]),db[[#This Row],[STN K]])</f>
        <v>PCS</v>
      </c>
      <c r="AE3098" s="78"/>
    </row>
    <row r="3099" spans="1:31" x14ac:dyDescent="0.25">
      <c r="A3099" s="78">
        <f t="shared" si="48"/>
        <v>3098</v>
      </c>
      <c r="B3099" s="79" t="str">
        <f>LOWER(SUBSTITUTE(SUBSTITUTE(SUBSTITUTE(SUBSTITUTE(SUBSTITUTE(SUBSTITUTE(SUBSTITUTE(SUBSTITUTE(db[[#This Row],[NB BM]]," ",),".",""),"-",""),"(",""),")",""),"/",""),"""",""),"+",""))</f>
        <v>kuaslukiscatairvano4</v>
      </c>
      <c r="C3099" s="79" t="str">
        <f>LOWER(SUBSTITUTE(SUBSTITUTE(SUBSTITUTE(SUBSTITUTE(SUBSTITUTE(SUBSTITUTE(SUBSTITUTE(SUBSTITUTE(SUBSTITUTE(db[[#This Row],[NB NOTA]]," ",),".",""),"-",""),"(",""),")",""),",",""),"/",""),"""",""),"+",""))</f>
        <v>kuaslukiscatairvano4</v>
      </c>
      <c r="D3099" s="79" t="str">
        <f>LOWER(SUBSTITUTE(SUBSTITUTE(SUBSTITUTE(SUBSTITUTE(SUBSTITUTE(SUBSTITUTE(SUBSTITUTE(SUBSTITUTE(SUBSTITUTE(db[[#This Row],[NB PAJAK]]," ",""),"-",""),"(",""),")",""),".",""),",",""),"/",""),"""",""),"+",""))</f>
        <v/>
      </c>
      <c r="E3099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kuaslukiscatairvano4375pcsuntana</v>
      </c>
      <c r="F3099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kuaslukiscatairvano4375pcs</v>
      </c>
      <c r="G3099" s="79" t="str">
        <f>db[[#This Row],[NB NOTA_C]]&amp;LOWER(SUBSTITUTE(SUBSTITUTE(SUBSTITUTE(SUBSTITUTE(SUBSTITUTE(SUBSTITUTE(SUBSTITUTE(SUBSTITUTE(SUBSTITUTE(db[[#This Row],[FAKTUR]]," ",),".",""),"-",""),"(",""),")",""),",",""),"/",""),"""",""),"+",""))</f>
        <v>kuaslukiscatairvano4untana</v>
      </c>
      <c r="H3099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kuaslukiscatairvano4375pcsuntana</v>
      </c>
      <c r="I3099" s="70" t="s">
        <v>7802</v>
      </c>
      <c r="J3099" s="70" t="s">
        <v>7797</v>
      </c>
      <c r="K3099" s="71"/>
      <c r="L3099" s="70" t="s">
        <v>1336</v>
      </c>
      <c r="M3099" s="80" t="e">
        <f>IF(db[[#This Row],[NB NOTA_C]]="","",COUNTIF([2]!B_MSK[concat],db[[#This Row],[NB NOTA_C]]))</f>
        <v>#REF!</v>
      </c>
      <c r="N3099" s="81" t="s">
        <v>2409</v>
      </c>
      <c r="O3099" s="79" t="s">
        <v>7805</v>
      </c>
      <c r="P3099" s="70" t="s">
        <v>2434</v>
      </c>
      <c r="Q3099" s="79"/>
      <c r="R3099" s="79" t="str">
        <f>IF(db[[#This Row],[QTY/ CTN]]="","",SUBSTITUTE(SUBSTITUTE(SUBSTITUTE(db[[#This Row],[QTY/ CTN]]," ","_",2),"(",""),")","")&amp;"_")</f>
        <v>375 PCS_</v>
      </c>
      <c r="S3099" s="79">
        <f>IF(db[[#This Row],[H_QTY/ CTN]]="","",SEARCH("_",db[[#This Row],[H_QTY/ CTN]]))</f>
        <v>8</v>
      </c>
      <c r="T3099" s="79">
        <f>IF(db[[#This Row],[H_QTY/ CTN]]="","",LEN(db[[#This Row],[H_QTY/ CTN]]))</f>
        <v>8</v>
      </c>
      <c r="U3099" s="78" t="str">
        <f>IF(db[[#This Row],[H_QTY/ CTN]]="","",LEFT(db[[#This Row],[H_QTY/ CTN]],db[[#This Row],[H_1]]-1))</f>
        <v>375 PCS</v>
      </c>
      <c r="V3099" s="78" t="str">
        <f>IF(NOT(db[[#This Row],[H_1]]=db[[#This Row],[H_2]]),MID(db[[#This Row],[H_QTY/ CTN]],db[[#This Row],[H_1]]+1,db[[#This Row],[H_2]]-db[[#This Row],[H_1]]-1),"")</f>
        <v/>
      </c>
      <c r="W3099" s="78" t="str">
        <f>IF(db[[#This Row],[QTY/ CTN B]]="","",LEFT(db[[#This Row],[QTY/ CTN B]],SEARCH(" ",db[[#This Row],[QTY/ CTN B]],1)-1))</f>
        <v>375</v>
      </c>
      <c r="X3099" s="78" t="str">
        <f>IF(db[[#This Row],[QTY/ CTN B]]="","",RIGHT(db[[#This Row],[QTY/ CTN B]],LEN(db[[#This Row],[QTY/ CTN B]])-SEARCH(" ",db[[#This Row],[QTY/ CTN B]],1)))</f>
        <v>PCS</v>
      </c>
      <c r="Y3099" s="78" t="str">
        <f>IF(db[[#This Row],[QTY/ CTN TG]]="",IF(db[[#This Row],[STN TG]]="","",12),LEFT(db[[#This Row],[QTY/ CTN TG]],SEARCH(" ",db[[#This Row],[QTY/ CTN TG]],1)-1))</f>
        <v/>
      </c>
      <c r="Z3099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099" s="78" t="str">
        <f>IF(db[[#This Row],[STN K]]="","",IF(db[[#This Row],[STN TG]]="LSN",12,""))</f>
        <v/>
      </c>
      <c r="AB3099" s="78" t="str">
        <f>IF(db[[#This Row],[STN TG]]="LSN","PCS","")</f>
        <v/>
      </c>
      <c r="AC3099" s="78">
        <f>db[[#This Row],[QTY B]]*IF(db[[#This Row],[QTY TG]]="",1,db[[#This Row],[QTY TG]])*IF(db[[#This Row],[QTY K]]="",1,db[[#This Row],[QTY K]])</f>
        <v>375</v>
      </c>
      <c r="AD3099" s="78" t="str">
        <f>IF(db[[#This Row],[STN K]]="",IF(db[[#This Row],[STN TG]]="",db[[#This Row],[STN B]],db[[#This Row],[STN TG]]),db[[#This Row],[STN K]])</f>
        <v>PCS</v>
      </c>
      <c r="AE3099" s="78"/>
    </row>
    <row r="3100" spans="1:31" x14ac:dyDescent="0.25">
      <c r="A3100" s="78">
        <f t="shared" si="48"/>
        <v>3099</v>
      </c>
      <c r="B3100" s="79" t="str">
        <f>LOWER(SUBSTITUTE(SUBSTITUTE(SUBSTITUTE(SUBSTITUTE(SUBSTITUTE(SUBSTITUTE(SUBSTITUTE(SUBSTITUTE(db[[#This Row],[NB BM]]," ",),".",""),"-",""),"(",""),")",""),"/",""),"""",""),"+",""))</f>
        <v>kuaslukiscatairvano5</v>
      </c>
      <c r="C3100" s="79" t="str">
        <f>LOWER(SUBSTITUTE(SUBSTITUTE(SUBSTITUTE(SUBSTITUTE(SUBSTITUTE(SUBSTITUTE(SUBSTITUTE(SUBSTITUTE(SUBSTITUTE(db[[#This Row],[NB NOTA]]," ",),".",""),"-",""),"(",""),")",""),",",""),"/",""),"""",""),"+",""))</f>
        <v>kuaslukiscatairvano5</v>
      </c>
      <c r="D3100" s="79" t="str">
        <f>LOWER(SUBSTITUTE(SUBSTITUTE(SUBSTITUTE(SUBSTITUTE(SUBSTITUTE(SUBSTITUTE(SUBSTITUTE(SUBSTITUTE(SUBSTITUTE(db[[#This Row],[NB PAJAK]]," ",""),"-",""),"(",""),")",""),".",""),",",""),"/",""),"""",""),"+",""))</f>
        <v/>
      </c>
      <c r="E3100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kuaslukiscatairvano5275pcsuntana</v>
      </c>
      <c r="F3100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kuaslukiscatairvano5275pcs</v>
      </c>
      <c r="G3100" s="79" t="str">
        <f>db[[#This Row],[NB NOTA_C]]&amp;LOWER(SUBSTITUTE(SUBSTITUTE(SUBSTITUTE(SUBSTITUTE(SUBSTITUTE(SUBSTITUTE(SUBSTITUTE(SUBSTITUTE(SUBSTITUTE(db[[#This Row],[FAKTUR]]," ",),".",""),"-",""),"(",""),")",""),",",""),"/",""),"""",""),"+",""))</f>
        <v>kuaslukiscatairvano5untana</v>
      </c>
      <c r="H3100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kuaslukiscatairvano5275pcsuntana</v>
      </c>
      <c r="I3100" s="70" t="s">
        <v>7803</v>
      </c>
      <c r="J3100" s="70" t="s">
        <v>7798</v>
      </c>
      <c r="K3100" s="71"/>
      <c r="L3100" s="70" t="s">
        <v>1336</v>
      </c>
      <c r="M3100" s="80" t="e">
        <f>IF(db[[#This Row],[NB NOTA_C]]="","",COUNTIF([2]!B_MSK[concat],db[[#This Row],[NB NOTA_C]]))</f>
        <v>#REF!</v>
      </c>
      <c r="N3100" s="81" t="s">
        <v>2409</v>
      </c>
      <c r="O3100" s="79" t="s">
        <v>7806</v>
      </c>
      <c r="P3100" s="70" t="s">
        <v>2434</v>
      </c>
      <c r="Q3100" s="79"/>
      <c r="R3100" s="79" t="str">
        <f>IF(db[[#This Row],[QTY/ CTN]]="","",SUBSTITUTE(SUBSTITUTE(SUBSTITUTE(db[[#This Row],[QTY/ CTN]]," ","_",2),"(",""),")","")&amp;"_")</f>
        <v>275 PCS_</v>
      </c>
      <c r="S3100" s="79">
        <f>IF(db[[#This Row],[H_QTY/ CTN]]="","",SEARCH("_",db[[#This Row],[H_QTY/ CTN]]))</f>
        <v>8</v>
      </c>
      <c r="T3100" s="79">
        <f>IF(db[[#This Row],[H_QTY/ CTN]]="","",LEN(db[[#This Row],[H_QTY/ CTN]]))</f>
        <v>8</v>
      </c>
      <c r="U3100" s="78" t="str">
        <f>IF(db[[#This Row],[H_QTY/ CTN]]="","",LEFT(db[[#This Row],[H_QTY/ CTN]],db[[#This Row],[H_1]]-1))</f>
        <v>275 PCS</v>
      </c>
      <c r="V3100" s="78" t="str">
        <f>IF(NOT(db[[#This Row],[H_1]]=db[[#This Row],[H_2]]),MID(db[[#This Row],[H_QTY/ CTN]],db[[#This Row],[H_1]]+1,db[[#This Row],[H_2]]-db[[#This Row],[H_1]]-1),"")</f>
        <v/>
      </c>
      <c r="W3100" s="78" t="str">
        <f>IF(db[[#This Row],[QTY/ CTN B]]="","",LEFT(db[[#This Row],[QTY/ CTN B]],SEARCH(" ",db[[#This Row],[QTY/ CTN B]],1)-1))</f>
        <v>275</v>
      </c>
      <c r="X3100" s="78" t="str">
        <f>IF(db[[#This Row],[QTY/ CTN B]]="","",RIGHT(db[[#This Row],[QTY/ CTN B]],LEN(db[[#This Row],[QTY/ CTN B]])-SEARCH(" ",db[[#This Row],[QTY/ CTN B]],1)))</f>
        <v>PCS</v>
      </c>
      <c r="Y3100" s="78" t="str">
        <f>IF(db[[#This Row],[QTY/ CTN TG]]="",IF(db[[#This Row],[STN TG]]="","",12),LEFT(db[[#This Row],[QTY/ CTN TG]],SEARCH(" ",db[[#This Row],[QTY/ CTN TG]],1)-1))</f>
        <v/>
      </c>
      <c r="Z3100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00" s="78" t="str">
        <f>IF(db[[#This Row],[STN K]]="","",IF(db[[#This Row],[STN TG]]="LSN",12,""))</f>
        <v/>
      </c>
      <c r="AB3100" s="78" t="str">
        <f>IF(db[[#This Row],[STN TG]]="LSN","PCS","")</f>
        <v/>
      </c>
      <c r="AC3100" s="78">
        <f>db[[#This Row],[QTY B]]*IF(db[[#This Row],[QTY TG]]="",1,db[[#This Row],[QTY TG]])*IF(db[[#This Row],[QTY K]]="",1,db[[#This Row],[QTY K]])</f>
        <v>275</v>
      </c>
      <c r="AD3100" s="78" t="str">
        <f>IF(db[[#This Row],[STN K]]="",IF(db[[#This Row],[STN TG]]="",db[[#This Row],[STN B]],db[[#This Row],[STN TG]]),db[[#This Row],[STN K]])</f>
        <v>PCS</v>
      </c>
      <c r="AE3100" s="78"/>
    </row>
    <row r="3101" spans="1:31" x14ac:dyDescent="0.25">
      <c r="A3101" s="78">
        <f>ROW()-1</f>
        <v>3100</v>
      </c>
      <c r="B3101" s="79" t="str">
        <f>LOWER(SUBSTITUTE(SUBSTITUTE(SUBSTITUTE(SUBSTITUTE(SUBSTITUTE(SUBSTITUTE(SUBSTITUTE(SUBSTITUTE(db[[#This Row],[NB BM]]," ",),".",""),"-",""),"(",""),")",""),"/",""),"""",""),"+",""))</f>
        <v>kolubich15</v>
      </c>
      <c r="C3101" s="79" t="str">
        <f>LOWER(SUBSTITUTE(SUBSTITUTE(SUBSTITUTE(SUBSTITUTE(SUBSTITUTE(SUBSTITUTE(SUBSTITUTE(SUBSTITUTE(SUBSTITUTE(db[[#This Row],[NB NOTA]]," ",),".",""),"-",""),"(",""),")",""),",",""),"/",""),"""",""),"+",""))</f>
        <v>kolubich15</v>
      </c>
      <c r="D3101" s="79" t="str">
        <f>LOWER(SUBSTITUTE(SUBSTITUTE(SUBSTITUTE(SUBSTITUTE(SUBSTITUTE(SUBSTITUTE(SUBSTITUTE(SUBSTITUTE(SUBSTITUTE(db[[#This Row],[NB PAJAK]]," ",""),"-",""),"(",""),")",""),".",""),",",""),"/",""),"""",""),"+",""))</f>
        <v/>
      </c>
      <c r="E3101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kolubich1520lsnuntana</v>
      </c>
      <c r="F3101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kolubich1520lsn</v>
      </c>
      <c r="G3101" s="79" t="str">
        <f>db[[#This Row],[NB NOTA_C]]&amp;LOWER(SUBSTITUTE(SUBSTITUTE(SUBSTITUTE(SUBSTITUTE(SUBSTITUTE(SUBSTITUTE(SUBSTITUTE(SUBSTITUTE(SUBSTITUTE(db[[#This Row],[FAKTUR]]," ",),".",""),"-",""),"(",""),")",""),",",""),"/",""),"""",""),"+",""))</f>
        <v>kolubich15untana</v>
      </c>
      <c r="H3101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kolubich1520lsnuntana</v>
      </c>
      <c r="I3101" s="70" t="s">
        <v>7808</v>
      </c>
      <c r="J3101" s="70" t="s">
        <v>7807</v>
      </c>
      <c r="K3101" s="71"/>
      <c r="L3101" s="70" t="s">
        <v>1336</v>
      </c>
      <c r="M3101" s="80" t="e">
        <f>IF(db[[#This Row],[NB NOTA_C]]="","",COUNTIF([2]!B_MSK[concat],db[[#This Row],[NB NOTA_C]]))</f>
        <v>#REF!</v>
      </c>
      <c r="N3101" s="81" t="s">
        <v>1366</v>
      </c>
      <c r="O3101" s="79" t="s">
        <v>1428</v>
      </c>
      <c r="P3101" s="70"/>
      <c r="Q3101" s="79"/>
      <c r="R3101" s="79" t="str">
        <f>IF(db[[#This Row],[QTY/ CTN]]="","",SUBSTITUTE(SUBSTITUTE(SUBSTITUTE(db[[#This Row],[QTY/ CTN]]," ","_",2),"(",""),")","")&amp;"_")</f>
        <v>20 LSN_</v>
      </c>
      <c r="S3101" s="79">
        <f>IF(db[[#This Row],[H_QTY/ CTN]]="","",SEARCH("_",db[[#This Row],[H_QTY/ CTN]]))</f>
        <v>7</v>
      </c>
      <c r="T3101" s="79">
        <f>IF(db[[#This Row],[H_QTY/ CTN]]="","",LEN(db[[#This Row],[H_QTY/ CTN]]))</f>
        <v>7</v>
      </c>
      <c r="U3101" s="78" t="str">
        <f>IF(db[[#This Row],[H_QTY/ CTN]]="","",LEFT(db[[#This Row],[H_QTY/ CTN]],db[[#This Row],[H_1]]-1))</f>
        <v>20 LSN</v>
      </c>
      <c r="V3101" s="78" t="str">
        <f>IF(NOT(db[[#This Row],[H_1]]=db[[#This Row],[H_2]]),MID(db[[#This Row],[H_QTY/ CTN]],db[[#This Row],[H_1]]+1,db[[#This Row],[H_2]]-db[[#This Row],[H_1]]-1),"")</f>
        <v/>
      </c>
      <c r="W3101" s="78" t="str">
        <f>IF(db[[#This Row],[QTY/ CTN B]]="","",LEFT(db[[#This Row],[QTY/ CTN B]],SEARCH(" ",db[[#This Row],[QTY/ CTN B]],1)-1))</f>
        <v>20</v>
      </c>
      <c r="X3101" s="78" t="str">
        <f>IF(db[[#This Row],[QTY/ CTN B]]="","",RIGHT(db[[#This Row],[QTY/ CTN B]],LEN(db[[#This Row],[QTY/ CTN B]])-SEARCH(" ",db[[#This Row],[QTY/ CTN B]],1)))</f>
        <v>LSN</v>
      </c>
      <c r="Y3101" s="78">
        <f>IF(db[[#This Row],[QTY/ CTN TG]]="",IF(db[[#This Row],[STN TG]]="","",12),LEFT(db[[#This Row],[QTY/ CTN TG]],SEARCH(" ",db[[#This Row],[QTY/ CTN TG]],1)-1))</f>
        <v>12</v>
      </c>
      <c r="Z3101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01" s="78" t="str">
        <f>IF(db[[#This Row],[STN K]]="","",IF(db[[#This Row],[STN TG]]="LSN",12,""))</f>
        <v/>
      </c>
      <c r="AB3101" s="78" t="str">
        <f>IF(db[[#This Row],[STN TG]]="LSN","PCS","")</f>
        <v/>
      </c>
      <c r="AC3101" s="78">
        <f>db[[#This Row],[QTY B]]*IF(db[[#This Row],[QTY TG]]="",1,db[[#This Row],[QTY TG]])*IF(db[[#This Row],[QTY K]]="",1,db[[#This Row],[QTY K]])</f>
        <v>240</v>
      </c>
      <c r="AD3101" s="78" t="str">
        <f>IF(db[[#This Row],[STN K]]="",IF(db[[#This Row],[STN TG]]="",db[[#This Row],[STN B]],db[[#This Row],[STN TG]]),db[[#This Row],[STN K]])</f>
        <v>PCS</v>
      </c>
      <c r="AE3101" s="78"/>
    </row>
    <row r="3102" spans="1:31" x14ac:dyDescent="0.25">
      <c r="A3102" s="78">
        <f>ROW()-1</f>
        <v>3101</v>
      </c>
      <c r="B3102" s="79" t="str">
        <f>LOWER(SUBSTITUTE(SUBSTITUTE(SUBSTITUTE(SUBSTITUTE(SUBSTITUTE(SUBSTITUTE(SUBSTITUTE(SUBSTITUTE(db[[#This Row],[NB BM]]," ",),".",""),"-",""),"(",""),")",""),"/",""),"""",""),"+",""))</f>
        <v>agendadiaryd128</v>
      </c>
      <c r="C3102" s="79" t="str">
        <f>LOWER(SUBSTITUTE(SUBSTITUTE(SUBSTITUTE(SUBSTITUTE(SUBSTITUTE(SUBSTITUTE(SUBSTITUTE(SUBSTITUTE(SUBSTITUTE(db[[#This Row],[NB NOTA]]," ",),".",""),"-",""),"(",""),")",""),",",""),"/",""),"""",""),"+",""))</f>
        <v>agendadiaryd128</v>
      </c>
      <c r="D3102" s="79" t="str">
        <f>LOWER(SUBSTITUTE(SUBSTITUTE(SUBSTITUTE(SUBSTITUTE(SUBSTITUTE(SUBSTITUTE(SUBSTITUTE(SUBSTITUTE(SUBSTITUTE(db[[#This Row],[NB PAJAK]]," ",""),"-",""),"(",""),")",""),".",""),",",""),"/",""),"""",""),"+",""))</f>
        <v/>
      </c>
      <c r="E3102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agendadiaryd128144pcsuntana</v>
      </c>
      <c r="F3102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agendadiaryd128144pcs</v>
      </c>
      <c r="G3102" s="79" t="str">
        <f>db[[#This Row],[NB NOTA_C]]&amp;LOWER(SUBSTITUTE(SUBSTITUTE(SUBSTITUTE(SUBSTITUTE(SUBSTITUTE(SUBSTITUTE(SUBSTITUTE(SUBSTITUTE(SUBSTITUTE(db[[#This Row],[FAKTUR]]," ",),".",""),"-",""),"(",""),")",""),",",""),"/",""),"""",""),"+",""))</f>
        <v>agendadiaryd128untana</v>
      </c>
      <c r="H3102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agendadiaryd128144pcsuntana</v>
      </c>
      <c r="I3102" s="70" t="s">
        <v>7816</v>
      </c>
      <c r="J3102" s="70" t="s">
        <v>7815</v>
      </c>
      <c r="K3102" s="71"/>
      <c r="L3102" s="70" t="s">
        <v>1336</v>
      </c>
      <c r="M3102" s="80" t="e">
        <f>IF(db[[#This Row],[NB NOTA_C]]="","",COUNTIF([2]!B_MSK[concat],db[[#This Row],[NB NOTA_C]]))</f>
        <v>#REF!</v>
      </c>
      <c r="N3102" s="81" t="s">
        <v>1343</v>
      </c>
      <c r="O3102" s="79" t="s">
        <v>1379</v>
      </c>
      <c r="P3102" s="70"/>
      <c r="Q3102" s="79"/>
      <c r="R3102" s="79" t="str">
        <f>IF(db[[#This Row],[QTY/ CTN]]="","",SUBSTITUTE(SUBSTITUTE(SUBSTITUTE(db[[#This Row],[QTY/ CTN]]," ","_",2),"(",""),")","")&amp;"_")</f>
        <v>144 PCS_</v>
      </c>
      <c r="S3102" s="79">
        <f>IF(db[[#This Row],[H_QTY/ CTN]]="","",SEARCH("_",db[[#This Row],[H_QTY/ CTN]]))</f>
        <v>8</v>
      </c>
      <c r="T3102" s="79">
        <f>IF(db[[#This Row],[H_QTY/ CTN]]="","",LEN(db[[#This Row],[H_QTY/ CTN]]))</f>
        <v>8</v>
      </c>
      <c r="U3102" s="78" t="str">
        <f>IF(db[[#This Row],[H_QTY/ CTN]]="","",LEFT(db[[#This Row],[H_QTY/ CTN]],db[[#This Row],[H_1]]-1))</f>
        <v>144 PCS</v>
      </c>
      <c r="V3102" s="78" t="str">
        <f>IF(NOT(db[[#This Row],[H_1]]=db[[#This Row],[H_2]]),MID(db[[#This Row],[H_QTY/ CTN]],db[[#This Row],[H_1]]+1,db[[#This Row],[H_2]]-db[[#This Row],[H_1]]-1),"")</f>
        <v/>
      </c>
      <c r="W3102" s="78" t="str">
        <f>IF(db[[#This Row],[QTY/ CTN B]]="","",LEFT(db[[#This Row],[QTY/ CTN B]],SEARCH(" ",db[[#This Row],[QTY/ CTN B]],1)-1))</f>
        <v>144</v>
      </c>
      <c r="X3102" s="78" t="str">
        <f>IF(db[[#This Row],[QTY/ CTN B]]="","",RIGHT(db[[#This Row],[QTY/ CTN B]],LEN(db[[#This Row],[QTY/ CTN B]])-SEARCH(" ",db[[#This Row],[QTY/ CTN B]],1)))</f>
        <v>PCS</v>
      </c>
      <c r="Y3102" s="78" t="str">
        <f>IF(db[[#This Row],[QTY/ CTN TG]]="",IF(db[[#This Row],[STN TG]]="","",12),LEFT(db[[#This Row],[QTY/ CTN TG]],SEARCH(" ",db[[#This Row],[QTY/ CTN TG]],1)-1))</f>
        <v/>
      </c>
      <c r="Z3102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02" s="78" t="str">
        <f>IF(db[[#This Row],[STN K]]="","",IF(db[[#This Row],[STN TG]]="LSN",12,""))</f>
        <v/>
      </c>
      <c r="AB3102" s="78" t="str">
        <f>IF(db[[#This Row],[STN TG]]="LSN","PCS","")</f>
        <v/>
      </c>
      <c r="AC3102" s="78">
        <f>db[[#This Row],[QTY B]]*IF(db[[#This Row],[QTY TG]]="",1,db[[#This Row],[QTY TG]])*IF(db[[#This Row],[QTY K]]="",1,db[[#This Row],[QTY K]])</f>
        <v>144</v>
      </c>
      <c r="AD3102" s="78" t="str">
        <f>IF(db[[#This Row],[STN K]]="",IF(db[[#This Row],[STN TG]]="",db[[#This Row],[STN B]],db[[#This Row],[STN TG]]),db[[#This Row],[STN K]])</f>
        <v>PCS</v>
      </c>
      <c r="AE3102" s="78"/>
    </row>
    <row r="3103" spans="1:31" x14ac:dyDescent="0.25">
      <c r="A3103" s="78">
        <f>ROW()-1</f>
        <v>3102</v>
      </c>
      <c r="B3103" s="79" t="str">
        <f>LOWER(SUBSTITUTE(SUBSTITUTE(SUBSTITUTE(SUBSTITUTE(SUBSTITUTE(SUBSTITUTE(SUBSTITUTE(SUBSTITUTE(db[[#This Row],[NB BM]]," ",),".",""),"-",""),"(",""),")",""),"/",""),"""",""),"+",""))</f>
        <v>minipocketmb120warna</v>
      </c>
      <c r="C3103" s="79" t="str">
        <f>LOWER(SUBSTITUTE(SUBSTITUTE(SUBSTITUTE(SUBSTITUTE(SUBSTITUTE(SUBSTITUTE(SUBSTITUTE(SUBSTITUTE(SUBSTITUTE(db[[#This Row],[NB NOTA]]," ",),".",""),"-",""),"(",""),")",""),",",""),"/",""),"""",""),"+",""))</f>
        <v>minipocketmb120warna</v>
      </c>
      <c r="D3103" s="79" t="str">
        <f>LOWER(SUBSTITUTE(SUBSTITUTE(SUBSTITUTE(SUBSTITUTE(SUBSTITUTE(SUBSTITUTE(SUBSTITUTE(SUBSTITUTE(SUBSTITUTE(db[[#This Row],[NB PAJAK]]," ",""),"-",""),"(",""),")",""),".",""),",",""),"/",""),"""",""),"+",""))</f>
        <v/>
      </c>
      <c r="E3103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minipocketmb120warna30lsnuntana</v>
      </c>
      <c r="F3103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minipocketmb120warna30lsn</v>
      </c>
      <c r="G3103" s="79" t="str">
        <f>db[[#This Row],[NB NOTA_C]]&amp;LOWER(SUBSTITUTE(SUBSTITUTE(SUBSTITUTE(SUBSTITUTE(SUBSTITUTE(SUBSTITUTE(SUBSTITUTE(SUBSTITUTE(SUBSTITUTE(db[[#This Row],[FAKTUR]]," ",),".",""),"-",""),"(",""),")",""),",",""),"/",""),"""",""),"+",""))</f>
        <v>minipocketmb120warnauntana</v>
      </c>
      <c r="H3103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minipocketmb120warna30lsnuntana</v>
      </c>
      <c r="I3103" s="70" t="s">
        <v>7818</v>
      </c>
      <c r="J3103" s="70" t="s">
        <v>7817</v>
      </c>
      <c r="K3103" s="71"/>
      <c r="L3103" s="70" t="s">
        <v>1336</v>
      </c>
      <c r="M3103" s="80" t="e">
        <f>IF(db[[#This Row],[NB NOTA_C]]="","",COUNTIF([2]!B_MSK[concat],db[[#This Row],[NB NOTA_C]]))</f>
        <v>#REF!</v>
      </c>
      <c r="N3103" s="81" t="s">
        <v>1343</v>
      </c>
      <c r="O3103" s="79" t="s">
        <v>1432</v>
      </c>
      <c r="P3103" s="70"/>
      <c r="Q3103" s="79"/>
      <c r="R3103" s="79" t="str">
        <f>IF(db[[#This Row],[QTY/ CTN]]="","",SUBSTITUTE(SUBSTITUTE(SUBSTITUTE(db[[#This Row],[QTY/ CTN]]," ","_",2),"(",""),")","")&amp;"_")</f>
        <v>30 LSN_</v>
      </c>
      <c r="S3103" s="79">
        <f>IF(db[[#This Row],[H_QTY/ CTN]]="","",SEARCH("_",db[[#This Row],[H_QTY/ CTN]]))</f>
        <v>7</v>
      </c>
      <c r="T3103" s="79">
        <f>IF(db[[#This Row],[H_QTY/ CTN]]="","",LEN(db[[#This Row],[H_QTY/ CTN]]))</f>
        <v>7</v>
      </c>
      <c r="U3103" s="78" t="str">
        <f>IF(db[[#This Row],[H_QTY/ CTN]]="","",LEFT(db[[#This Row],[H_QTY/ CTN]],db[[#This Row],[H_1]]-1))</f>
        <v>30 LSN</v>
      </c>
      <c r="V3103" s="78" t="str">
        <f>IF(NOT(db[[#This Row],[H_1]]=db[[#This Row],[H_2]]),MID(db[[#This Row],[H_QTY/ CTN]],db[[#This Row],[H_1]]+1,db[[#This Row],[H_2]]-db[[#This Row],[H_1]]-1),"")</f>
        <v/>
      </c>
      <c r="W3103" s="78" t="str">
        <f>IF(db[[#This Row],[QTY/ CTN B]]="","",LEFT(db[[#This Row],[QTY/ CTN B]],SEARCH(" ",db[[#This Row],[QTY/ CTN B]],1)-1))</f>
        <v>30</v>
      </c>
      <c r="X3103" s="78" t="str">
        <f>IF(db[[#This Row],[QTY/ CTN B]]="","",RIGHT(db[[#This Row],[QTY/ CTN B]],LEN(db[[#This Row],[QTY/ CTN B]])-SEARCH(" ",db[[#This Row],[QTY/ CTN B]],1)))</f>
        <v>LSN</v>
      </c>
      <c r="Y3103" s="78">
        <f>IF(db[[#This Row],[QTY/ CTN TG]]="",IF(db[[#This Row],[STN TG]]="","",12),LEFT(db[[#This Row],[QTY/ CTN TG]],SEARCH(" ",db[[#This Row],[QTY/ CTN TG]],1)-1))</f>
        <v>12</v>
      </c>
      <c r="Z3103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03" s="78" t="str">
        <f>IF(db[[#This Row],[STN K]]="","",IF(db[[#This Row],[STN TG]]="LSN",12,""))</f>
        <v/>
      </c>
      <c r="AB3103" s="78" t="str">
        <f>IF(db[[#This Row],[STN TG]]="LSN","PCS","")</f>
        <v/>
      </c>
      <c r="AC3103" s="78">
        <f>db[[#This Row],[QTY B]]*IF(db[[#This Row],[QTY TG]]="",1,db[[#This Row],[QTY TG]])*IF(db[[#This Row],[QTY K]]="",1,db[[#This Row],[QTY K]])</f>
        <v>360</v>
      </c>
      <c r="AD3103" s="78" t="str">
        <f>IF(db[[#This Row],[STN K]]="",IF(db[[#This Row],[STN TG]]="",db[[#This Row],[STN B]],db[[#This Row],[STN TG]]),db[[#This Row],[STN K]])</f>
        <v>PCS</v>
      </c>
      <c r="AE3103" s="78"/>
    </row>
    <row r="3104" spans="1:31" x14ac:dyDescent="0.25">
      <c r="A3104" s="78">
        <f>ROW()-1</f>
        <v>3103</v>
      </c>
      <c r="B3104" s="79" t="str">
        <f>LOWER(SUBSTITUTE(SUBSTITUTE(SUBSTITUTE(SUBSTITUTE(SUBSTITUTE(SUBSTITUTE(SUBSTITUTE(SUBSTITUTE(db[[#This Row],[NB BM]]," ",),".",""),"-",""),"(",""),")",""),"/",""),"""",""),"+",""))</f>
        <v>mechpeng0930824pcs</v>
      </c>
      <c r="C3104" s="79" t="str">
        <f>LOWER(SUBSTITUTE(SUBSTITUTE(SUBSTITUTE(SUBSTITUTE(SUBSTITUTE(SUBSTITUTE(SUBSTITUTE(SUBSTITUTE(SUBSTITUTE(db[[#This Row],[NB NOTA]]," ",),".",""),"-",""),"(",""),")",""),",",""),"/",""),"""",""),"+",""))</f>
        <v>mekpensil24pcsg09308</v>
      </c>
      <c r="D3104" s="79" t="str">
        <f>LOWER(SUBSTITUTE(SUBSTITUTE(SUBSTITUTE(SUBSTITUTE(SUBSTITUTE(SUBSTITUTE(SUBSTITUTE(SUBSTITUTE(SUBSTITUTE(db[[#This Row],[NB PAJAK]]," ",""),"-",""),"(",""),")",""),".",""),",",""),"/",""),"""",""),"+",""))</f>
        <v/>
      </c>
      <c r="E3104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mechpeng0930824pcs72pcsuntana</v>
      </c>
      <c r="F3104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mekpensil24pcsg0930872pcs</v>
      </c>
      <c r="G3104" s="79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mekpensil24pcsg09308untana</v>
      </c>
      <c r="H3104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mekpensil24pcsg0930872pcsuntana</v>
      </c>
      <c r="I3104" s="70" t="s">
        <v>7823</v>
      </c>
      <c r="J3104" s="70" t="s">
        <v>7822</v>
      </c>
      <c r="K3104" s="71"/>
      <c r="L3104" s="70" t="s">
        <v>1336</v>
      </c>
      <c r="M3104" s="80" t="e">
        <f>IF(db[[#This Row],[NB NOTA_C]]="","",COUNTIF([2]!B_MSK[concat],db[[#This Row],[NB NOTA_C]]))</f>
        <v>#REF!</v>
      </c>
      <c r="N3104" s="81" t="s">
        <v>2305</v>
      </c>
      <c r="O3104" s="79" t="s">
        <v>1390</v>
      </c>
      <c r="P3104" s="70"/>
      <c r="Q3104" s="79"/>
      <c r="R3104" s="79" t="str">
        <f>IF(db[[#This Row],[QTY/ CTN]]="","",SUBSTITUTE(SUBSTITUTE(SUBSTITUTE(db[[#This Row],[QTY/ CTN]]," ","_",2),"(",""),")","")&amp;"_")</f>
        <v>72 PCS_</v>
      </c>
      <c r="S3104" s="79">
        <f>IF(db[[#This Row],[H_QTY/ CTN]]="","",SEARCH("_",db[[#This Row],[H_QTY/ CTN]]))</f>
        <v>7</v>
      </c>
      <c r="T3104" s="79">
        <f>IF(db[[#This Row],[H_QTY/ CTN]]="","",LEN(db[[#This Row],[H_QTY/ CTN]]))</f>
        <v>7</v>
      </c>
      <c r="U3104" s="78" t="str">
        <f>IF(db[[#This Row],[H_QTY/ CTN]]="","",LEFT(db[[#This Row],[H_QTY/ CTN]],db[[#This Row],[H_1]]-1))</f>
        <v>72 PCS</v>
      </c>
      <c r="V3104" s="78" t="str">
        <f>IF(NOT(db[[#This Row],[H_1]]=db[[#This Row],[H_2]]),MID(db[[#This Row],[H_QTY/ CTN]],db[[#This Row],[H_1]]+1,db[[#This Row],[H_2]]-db[[#This Row],[H_1]]-1),"")</f>
        <v/>
      </c>
      <c r="W3104" s="78" t="str">
        <f>IF(db[[#This Row],[QTY/ CTN B]]="","",LEFT(db[[#This Row],[QTY/ CTN B]],SEARCH(" ",db[[#This Row],[QTY/ CTN B]],1)-1))</f>
        <v>72</v>
      </c>
      <c r="X3104" s="78" t="str">
        <f>IF(db[[#This Row],[QTY/ CTN B]]="","",RIGHT(db[[#This Row],[QTY/ CTN B]],LEN(db[[#This Row],[QTY/ CTN B]])-SEARCH(" ",db[[#This Row],[QTY/ CTN B]],1)))</f>
        <v>PCS</v>
      </c>
      <c r="Y3104" s="78" t="str">
        <f>IF(db[[#This Row],[QTY/ CTN TG]]="",IF(db[[#This Row],[STN TG]]="","",12),LEFT(db[[#This Row],[QTY/ CTN TG]],SEARCH(" ",db[[#This Row],[QTY/ CTN TG]],1)-1))</f>
        <v/>
      </c>
      <c r="Z3104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04" s="78" t="str">
        <f>IF(db[[#This Row],[STN K]]="","",IF(db[[#This Row],[STN TG]]="LSN",12,""))</f>
        <v/>
      </c>
      <c r="AB3104" s="78" t="str">
        <f>IF(db[[#This Row],[STN TG]]="LSN","PCS","")</f>
        <v/>
      </c>
      <c r="AC3104" s="78">
        <f>db[[#This Row],[QTY B]]*IF(db[[#This Row],[QTY TG]]="",1,db[[#This Row],[QTY TG]])*IF(db[[#This Row],[QTY K]]="",1,db[[#This Row],[QTY K]])</f>
        <v>72</v>
      </c>
      <c r="AD3104" s="78" t="str">
        <f>IF(db[[#This Row],[STN K]]="",IF(db[[#This Row],[STN TG]]="",db[[#This Row],[STN B]],db[[#This Row],[STN TG]]),db[[#This Row],[STN K]])</f>
        <v>PCS</v>
      </c>
      <c r="AE3104" s="78"/>
    </row>
    <row r="3105" spans="1:31" x14ac:dyDescent="0.25">
      <c r="A3105" s="78">
        <f>ROW()-1</f>
        <v>3104</v>
      </c>
      <c r="B3105" s="79" t="str">
        <f>LOWER(SUBSTITUTE(SUBSTITUTE(SUBSTITUTE(SUBSTITUTE(SUBSTITUTE(SUBSTITUTE(SUBSTITUTE(SUBSTITUTE(db[[#This Row],[NB BM]]," ",),".",""),"-",""),"(",""),")",""),"/",""),"""",""),"+",""))</f>
        <v>mapbatikac18sika</v>
      </c>
      <c r="C3105" s="79" t="str">
        <f>LOWER(SUBSTITUTE(SUBSTITUTE(SUBSTITUTE(SUBSTITUTE(SUBSTITUTE(SUBSTITUTE(SUBSTITUTE(SUBSTITUTE(SUBSTITUTE(db[[#This Row],[NB NOTA]]," ",),".",""),"-",""),"(",""),")",""),",",""),"/",""),"""",""),"+",""))</f>
        <v>mapbatikac18sika</v>
      </c>
      <c r="D3105" s="79" t="str">
        <f>LOWER(SUBSTITUTE(SUBSTITUTE(SUBSTITUTE(SUBSTITUTE(SUBSTITUTE(SUBSTITUTE(SUBSTITUTE(SUBSTITUTE(SUBSTITUTE(db[[#This Row],[NB PAJAK]]," ",""),"-",""),"(",""),")",""),".",""),",",""),"/",""),"""",""),"+",""))</f>
        <v/>
      </c>
      <c r="E3105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mapbatikac18sika600pcsuntana</v>
      </c>
      <c r="F3105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mapbatikac18sika600pcs</v>
      </c>
      <c r="G3105" s="79" t="str">
        <f>db[[#This Row],[NB NOTA_C]]&amp;LOWER(SUBSTITUTE(SUBSTITUTE(SUBSTITUTE(SUBSTITUTE(SUBSTITUTE(SUBSTITUTE(SUBSTITUTE(SUBSTITUTE(SUBSTITUTE(db[[#This Row],[FAKTUR]]," ",),".",""),"-",""),"(",""),")",""),",",""),"/",""),"""",""),"+",""))</f>
        <v>mapbatikac18sikauntana</v>
      </c>
      <c r="H3105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mapbatikac18sika600pcsuntana</v>
      </c>
      <c r="I3105" s="70" t="s">
        <v>7825</v>
      </c>
      <c r="J3105" s="70" t="s">
        <v>7824</v>
      </c>
      <c r="K3105" s="71"/>
      <c r="L3105" s="70" t="s">
        <v>1336</v>
      </c>
      <c r="M3105" s="80" t="e">
        <f>IF(db[[#This Row],[NB NOTA_C]]="","",COUNTIF([2]!B_MSK[concat],db[[#This Row],[NB NOTA_C]]))</f>
        <v>#REF!</v>
      </c>
      <c r="N3105" s="81" t="s">
        <v>1351</v>
      </c>
      <c r="O3105" s="79" t="s">
        <v>1496</v>
      </c>
      <c r="P3105" s="70" t="s">
        <v>2439</v>
      </c>
      <c r="Q3105" s="79"/>
      <c r="R3105" s="79" t="str">
        <f>IF(db[[#This Row],[QTY/ CTN]]="","",SUBSTITUTE(SUBSTITUTE(SUBSTITUTE(db[[#This Row],[QTY/ CTN]]," ","_",2),"(",""),")","")&amp;"_")</f>
        <v>600 PCS_</v>
      </c>
      <c r="S3105" s="79">
        <f>IF(db[[#This Row],[H_QTY/ CTN]]="","",SEARCH("_",db[[#This Row],[H_QTY/ CTN]]))</f>
        <v>8</v>
      </c>
      <c r="T3105" s="79">
        <f>IF(db[[#This Row],[H_QTY/ CTN]]="","",LEN(db[[#This Row],[H_QTY/ CTN]]))</f>
        <v>8</v>
      </c>
      <c r="U3105" s="78" t="str">
        <f>IF(db[[#This Row],[H_QTY/ CTN]]="","",LEFT(db[[#This Row],[H_QTY/ CTN]],db[[#This Row],[H_1]]-1))</f>
        <v>600 PCS</v>
      </c>
      <c r="V3105" s="78" t="str">
        <f>IF(NOT(db[[#This Row],[H_1]]=db[[#This Row],[H_2]]),MID(db[[#This Row],[H_QTY/ CTN]],db[[#This Row],[H_1]]+1,db[[#This Row],[H_2]]-db[[#This Row],[H_1]]-1),"")</f>
        <v/>
      </c>
      <c r="W3105" s="78" t="str">
        <f>IF(db[[#This Row],[QTY/ CTN B]]="","",LEFT(db[[#This Row],[QTY/ CTN B]],SEARCH(" ",db[[#This Row],[QTY/ CTN B]],1)-1))</f>
        <v>600</v>
      </c>
      <c r="X3105" s="78" t="str">
        <f>IF(db[[#This Row],[QTY/ CTN B]]="","",RIGHT(db[[#This Row],[QTY/ CTN B]],LEN(db[[#This Row],[QTY/ CTN B]])-SEARCH(" ",db[[#This Row],[QTY/ CTN B]],1)))</f>
        <v>PCS</v>
      </c>
      <c r="Y3105" s="78" t="str">
        <f>IF(db[[#This Row],[QTY/ CTN TG]]="",IF(db[[#This Row],[STN TG]]="","",12),LEFT(db[[#This Row],[QTY/ CTN TG]],SEARCH(" ",db[[#This Row],[QTY/ CTN TG]],1)-1))</f>
        <v/>
      </c>
      <c r="Z3105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05" s="78" t="str">
        <f>IF(db[[#This Row],[STN K]]="","",IF(db[[#This Row],[STN TG]]="LSN",12,""))</f>
        <v/>
      </c>
      <c r="AB3105" s="78" t="str">
        <f>IF(db[[#This Row],[STN TG]]="LSN","PCS","")</f>
        <v/>
      </c>
      <c r="AC3105" s="78">
        <f>db[[#This Row],[QTY B]]*IF(db[[#This Row],[QTY TG]]="",1,db[[#This Row],[QTY TG]])*IF(db[[#This Row],[QTY K]]="",1,db[[#This Row],[QTY K]])</f>
        <v>600</v>
      </c>
      <c r="AD3105" s="78" t="str">
        <f>IF(db[[#This Row],[STN K]]="",IF(db[[#This Row],[STN TG]]="",db[[#This Row],[STN B]],db[[#This Row],[STN TG]]),db[[#This Row],[STN K]])</f>
        <v>PCS</v>
      </c>
      <c r="AE3105" s="78"/>
    </row>
    <row r="3106" spans="1:31" x14ac:dyDescent="0.25">
      <c r="A3106" s="78">
        <f t="shared" ref="A3106:A3108" si="49">ROW()-1</f>
        <v>3105</v>
      </c>
      <c r="B3106" s="79" t="str">
        <f>LOWER(SUBSTITUTE(SUBSTITUTE(SUBSTITUTE(SUBSTITUTE(SUBSTITUTE(SUBSTITUTE(SUBSTITUTE(SUBSTITUTE(db[[#This Row],[NB BM]]," ",),".",""),"-",""),"(",""),")",""),"/",""),"""",""),"+",""))</f>
        <v>pengelsikagp001hitam</v>
      </c>
      <c r="C3106" s="79" t="str">
        <f>LOWER(SUBSTITUTE(SUBSTITUTE(SUBSTITUTE(SUBSTITUTE(SUBSTITUTE(SUBSTITUTE(SUBSTITUTE(SUBSTITUTE(SUBSTITUTE(db[[#This Row],[NB NOTA]]," ",),".",""),"-",""),"(",""),")",""),",",""),"/",""),"""",""),"+",""))</f>
        <v>pengelsikagp001hitam</v>
      </c>
      <c r="D3106" s="79" t="str">
        <f>LOWER(SUBSTITUTE(SUBSTITUTE(SUBSTITUTE(SUBSTITUTE(SUBSTITUTE(SUBSTITUTE(SUBSTITUTE(SUBSTITUTE(SUBSTITUTE(db[[#This Row],[NB PAJAK]]," ",""),"-",""),"(",""),")",""),".",""),",",""),"/",""),"""",""),"+",""))</f>
        <v/>
      </c>
      <c r="E3106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pengelsikagp001hitam144lsnuntana</v>
      </c>
      <c r="F3106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pengelsikagp001hitam144lsn</v>
      </c>
      <c r="G3106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pengelsikagp001hitamuntana</v>
      </c>
      <c r="H3106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pengelsikagp001hitam144lsnuntana</v>
      </c>
      <c r="I3106" s="70" t="s">
        <v>7836</v>
      </c>
      <c r="J3106" s="70" t="s">
        <v>7832</v>
      </c>
      <c r="K3106" s="71"/>
      <c r="L3106" s="70" t="s">
        <v>1336</v>
      </c>
      <c r="M3106" s="80" t="e">
        <f>IF(db[[#This Row],[NB NOTA_C]]="","",COUNTIF([2]!B_MSK[concat],db[[#This Row],[NB NOTA_C]]))</f>
        <v>#REF!</v>
      </c>
      <c r="N3106" s="81" t="s">
        <v>1351</v>
      </c>
      <c r="O3106" s="79" t="s">
        <v>1391</v>
      </c>
      <c r="P3106" s="70"/>
      <c r="Q3106" s="79"/>
      <c r="R3106" s="79" t="str">
        <f>IF(db[[#This Row],[QTY/ CTN]]="","",SUBSTITUTE(SUBSTITUTE(SUBSTITUTE(db[[#This Row],[QTY/ CTN]]," ","_",2),"(",""),")","")&amp;"_")</f>
        <v>144 LSN_</v>
      </c>
      <c r="S3106" s="79">
        <f>IF(db[[#This Row],[H_QTY/ CTN]]="","",SEARCH("_",db[[#This Row],[H_QTY/ CTN]]))</f>
        <v>8</v>
      </c>
      <c r="T3106" s="79">
        <f>IF(db[[#This Row],[H_QTY/ CTN]]="","",LEN(db[[#This Row],[H_QTY/ CTN]]))</f>
        <v>8</v>
      </c>
      <c r="U3106" s="78" t="str">
        <f>IF(db[[#This Row],[H_QTY/ CTN]]="","",LEFT(db[[#This Row],[H_QTY/ CTN]],db[[#This Row],[H_1]]-1))</f>
        <v>144 LSN</v>
      </c>
      <c r="V3106" s="78" t="str">
        <f>IF(NOT(db[[#This Row],[H_1]]=db[[#This Row],[H_2]]),MID(db[[#This Row],[H_QTY/ CTN]],db[[#This Row],[H_1]]+1,db[[#This Row],[H_2]]-db[[#This Row],[H_1]]-1),"")</f>
        <v/>
      </c>
      <c r="W3106" s="78" t="str">
        <f>IF(db[[#This Row],[QTY/ CTN B]]="","",LEFT(db[[#This Row],[QTY/ CTN B]],SEARCH(" ",db[[#This Row],[QTY/ CTN B]],1)-1))</f>
        <v>144</v>
      </c>
      <c r="X3106" s="78" t="str">
        <f>IF(db[[#This Row],[QTY/ CTN B]]="","",RIGHT(db[[#This Row],[QTY/ CTN B]],LEN(db[[#This Row],[QTY/ CTN B]])-SEARCH(" ",db[[#This Row],[QTY/ CTN B]],1)))</f>
        <v>LSN</v>
      </c>
      <c r="Y3106" s="78">
        <f>IF(db[[#This Row],[QTY/ CTN TG]]="",IF(db[[#This Row],[STN TG]]="","",12),LEFT(db[[#This Row],[QTY/ CTN TG]],SEARCH(" ",db[[#This Row],[QTY/ CTN TG]],1)-1))</f>
        <v>12</v>
      </c>
      <c r="Z3106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06" s="78" t="str">
        <f>IF(db[[#This Row],[STN K]]="","",IF(db[[#This Row],[STN TG]]="LSN",12,""))</f>
        <v/>
      </c>
      <c r="AB3106" s="78" t="str">
        <f>IF(db[[#This Row],[STN TG]]="LSN","PCS","")</f>
        <v/>
      </c>
      <c r="AC3106" s="78">
        <f>db[[#This Row],[QTY B]]*IF(db[[#This Row],[QTY TG]]="",1,db[[#This Row],[QTY TG]])*IF(db[[#This Row],[QTY K]]="",1,db[[#This Row],[QTY K]])</f>
        <v>1728</v>
      </c>
      <c r="AD3106" s="78" t="str">
        <f>IF(db[[#This Row],[STN K]]="",IF(db[[#This Row],[STN TG]]="",db[[#This Row],[STN B]],db[[#This Row],[STN TG]]),db[[#This Row],[STN K]])</f>
        <v>PCS</v>
      </c>
      <c r="AE3106" s="78"/>
    </row>
    <row r="3107" spans="1:31" x14ac:dyDescent="0.25">
      <c r="A3107" s="78">
        <f t="shared" si="49"/>
        <v>3106</v>
      </c>
      <c r="B3107" s="79" t="str">
        <f>LOWER(SUBSTITUTE(SUBSTITUTE(SUBSTITUTE(SUBSTITUTE(SUBSTITUTE(SUBSTITUTE(SUBSTITUTE(SUBSTITUTE(db[[#This Row],[NB BM]]," ",),".",""),"-",""),"(",""),")",""),"/",""),"""",""),"+",""))</f>
        <v>pengelsikagp002hitam</v>
      </c>
      <c r="C3107" s="79" t="str">
        <f>LOWER(SUBSTITUTE(SUBSTITUTE(SUBSTITUTE(SUBSTITUTE(SUBSTITUTE(SUBSTITUTE(SUBSTITUTE(SUBSTITUTE(SUBSTITUTE(db[[#This Row],[NB NOTA]]," ",),".",""),"-",""),"(",""),")",""),",",""),"/",""),"""",""),"+",""))</f>
        <v>pengelsikagp002hitam</v>
      </c>
      <c r="D3107" s="79" t="str">
        <f>LOWER(SUBSTITUTE(SUBSTITUTE(SUBSTITUTE(SUBSTITUTE(SUBSTITUTE(SUBSTITUTE(SUBSTITUTE(SUBSTITUTE(SUBSTITUTE(db[[#This Row],[NB PAJAK]]," ",""),"-",""),"(",""),")",""),".",""),",",""),"/",""),"""",""),"+",""))</f>
        <v/>
      </c>
      <c r="E3107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pengelsikagp002hitam144lsnuntana</v>
      </c>
      <c r="F3107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pengelsikagp002hitam144lsn</v>
      </c>
      <c r="G3107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pengelsikagp002hitamuntana</v>
      </c>
      <c r="H3107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pengelsikagp002hitam144lsnuntana</v>
      </c>
      <c r="I3107" s="70" t="s">
        <v>7835</v>
      </c>
      <c r="J3107" s="70" t="s">
        <v>7833</v>
      </c>
      <c r="K3107" s="71"/>
      <c r="L3107" s="70" t="s">
        <v>1336</v>
      </c>
      <c r="M3107" s="80" t="e">
        <f>IF(db[[#This Row],[NB NOTA_C]]="","",COUNTIF([2]!B_MSK[concat],db[[#This Row],[NB NOTA_C]]))</f>
        <v>#REF!</v>
      </c>
      <c r="N3107" s="81" t="s">
        <v>1351</v>
      </c>
      <c r="O3107" s="79" t="s">
        <v>1391</v>
      </c>
      <c r="P3107" s="70"/>
      <c r="Q3107" s="79"/>
      <c r="R3107" s="79" t="str">
        <f>IF(db[[#This Row],[QTY/ CTN]]="","",SUBSTITUTE(SUBSTITUTE(SUBSTITUTE(db[[#This Row],[QTY/ CTN]]," ","_",2),"(",""),")","")&amp;"_")</f>
        <v>144 LSN_</v>
      </c>
      <c r="S3107" s="79">
        <f>IF(db[[#This Row],[H_QTY/ CTN]]="","",SEARCH("_",db[[#This Row],[H_QTY/ CTN]]))</f>
        <v>8</v>
      </c>
      <c r="T3107" s="79">
        <f>IF(db[[#This Row],[H_QTY/ CTN]]="","",LEN(db[[#This Row],[H_QTY/ CTN]]))</f>
        <v>8</v>
      </c>
      <c r="U3107" s="78" t="str">
        <f>IF(db[[#This Row],[H_QTY/ CTN]]="","",LEFT(db[[#This Row],[H_QTY/ CTN]],db[[#This Row],[H_1]]-1))</f>
        <v>144 LSN</v>
      </c>
      <c r="V3107" s="78" t="str">
        <f>IF(NOT(db[[#This Row],[H_1]]=db[[#This Row],[H_2]]),MID(db[[#This Row],[H_QTY/ CTN]],db[[#This Row],[H_1]]+1,db[[#This Row],[H_2]]-db[[#This Row],[H_1]]-1),"")</f>
        <v/>
      </c>
      <c r="W3107" s="78" t="str">
        <f>IF(db[[#This Row],[QTY/ CTN B]]="","",LEFT(db[[#This Row],[QTY/ CTN B]],SEARCH(" ",db[[#This Row],[QTY/ CTN B]],1)-1))</f>
        <v>144</v>
      </c>
      <c r="X3107" s="78" t="str">
        <f>IF(db[[#This Row],[QTY/ CTN B]]="","",RIGHT(db[[#This Row],[QTY/ CTN B]],LEN(db[[#This Row],[QTY/ CTN B]])-SEARCH(" ",db[[#This Row],[QTY/ CTN B]],1)))</f>
        <v>LSN</v>
      </c>
      <c r="Y3107" s="78">
        <f>IF(db[[#This Row],[QTY/ CTN TG]]="",IF(db[[#This Row],[STN TG]]="","",12),LEFT(db[[#This Row],[QTY/ CTN TG]],SEARCH(" ",db[[#This Row],[QTY/ CTN TG]],1)-1))</f>
        <v>12</v>
      </c>
      <c r="Z3107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07" s="78" t="str">
        <f>IF(db[[#This Row],[STN K]]="","",IF(db[[#This Row],[STN TG]]="LSN",12,""))</f>
        <v/>
      </c>
      <c r="AB3107" s="78" t="str">
        <f>IF(db[[#This Row],[STN TG]]="LSN","PCS","")</f>
        <v/>
      </c>
      <c r="AC3107" s="78">
        <f>db[[#This Row],[QTY B]]*IF(db[[#This Row],[QTY TG]]="",1,db[[#This Row],[QTY TG]])*IF(db[[#This Row],[QTY K]]="",1,db[[#This Row],[QTY K]])</f>
        <v>1728</v>
      </c>
      <c r="AD3107" s="78" t="str">
        <f>IF(db[[#This Row],[STN K]]="",IF(db[[#This Row],[STN TG]]="",db[[#This Row],[STN B]],db[[#This Row],[STN TG]]),db[[#This Row],[STN K]])</f>
        <v>PCS</v>
      </c>
      <c r="AE3107" s="78"/>
    </row>
    <row r="3108" spans="1:31" x14ac:dyDescent="0.25">
      <c r="A3108" s="78">
        <f t="shared" si="49"/>
        <v>3107</v>
      </c>
      <c r="B3108" s="79" t="str">
        <f>LOWER(SUBSTITUTE(SUBSTITUTE(SUBSTITUTE(SUBSTITUTE(SUBSTITUTE(SUBSTITUTE(SUBSTITUTE(SUBSTITUTE(db[[#This Row],[NB BM]]," ",),".",""),"-",""),"(",""),")",""),"/",""),"""",""),"+",""))</f>
        <v>pengelsikagp340hitam</v>
      </c>
      <c r="C3108" s="79" t="str">
        <f>LOWER(SUBSTITUTE(SUBSTITUTE(SUBSTITUTE(SUBSTITUTE(SUBSTITUTE(SUBSTITUTE(SUBSTITUTE(SUBSTITUTE(SUBSTITUTE(db[[#This Row],[NB NOTA]]," ",),".",""),"-",""),"(",""),")",""),",",""),"/",""),"""",""),"+",""))</f>
        <v>pengelsikagp340hitam</v>
      </c>
      <c r="D3108" s="79" t="str">
        <f>LOWER(SUBSTITUTE(SUBSTITUTE(SUBSTITUTE(SUBSTITUTE(SUBSTITUTE(SUBSTITUTE(SUBSTITUTE(SUBSTITUTE(SUBSTITUTE(db[[#This Row],[NB PAJAK]]," ",""),"-",""),"(",""),")",""),".",""),",",""),"/",""),"""",""),"+",""))</f>
        <v/>
      </c>
      <c r="E310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pengelsikagp340hitam144lsnuntana</v>
      </c>
      <c r="F310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pengelsikagp340hitam144lsn</v>
      </c>
      <c r="G3108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pengelsikagp340hitamuntana</v>
      </c>
      <c r="H310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pengelsikagp340hitam144lsnuntana</v>
      </c>
      <c r="I3108" s="70" t="s">
        <v>7837</v>
      </c>
      <c r="J3108" s="70" t="s">
        <v>7834</v>
      </c>
      <c r="K3108" s="71"/>
      <c r="L3108" s="70" t="s">
        <v>1336</v>
      </c>
      <c r="M3108" s="80" t="e">
        <f>IF(db[[#This Row],[NB NOTA_C]]="","",COUNTIF([2]!B_MSK[concat],db[[#This Row],[NB NOTA_C]]))</f>
        <v>#REF!</v>
      </c>
      <c r="N3108" s="81" t="s">
        <v>1351</v>
      </c>
      <c r="O3108" s="79" t="s">
        <v>1391</v>
      </c>
      <c r="P3108" s="70"/>
      <c r="Q3108" s="79"/>
      <c r="R3108" s="79" t="str">
        <f>IF(db[[#This Row],[QTY/ CTN]]="","",SUBSTITUTE(SUBSTITUTE(SUBSTITUTE(db[[#This Row],[QTY/ CTN]]," ","_",2),"(",""),")","")&amp;"_")</f>
        <v>144 LSN_</v>
      </c>
      <c r="S3108" s="79">
        <f>IF(db[[#This Row],[H_QTY/ CTN]]="","",SEARCH("_",db[[#This Row],[H_QTY/ CTN]]))</f>
        <v>8</v>
      </c>
      <c r="T3108" s="79">
        <f>IF(db[[#This Row],[H_QTY/ CTN]]="","",LEN(db[[#This Row],[H_QTY/ CTN]]))</f>
        <v>8</v>
      </c>
      <c r="U3108" s="78" t="str">
        <f>IF(db[[#This Row],[H_QTY/ CTN]]="","",LEFT(db[[#This Row],[H_QTY/ CTN]],db[[#This Row],[H_1]]-1))</f>
        <v>144 LSN</v>
      </c>
      <c r="V3108" s="78" t="str">
        <f>IF(NOT(db[[#This Row],[H_1]]=db[[#This Row],[H_2]]),MID(db[[#This Row],[H_QTY/ CTN]],db[[#This Row],[H_1]]+1,db[[#This Row],[H_2]]-db[[#This Row],[H_1]]-1),"")</f>
        <v/>
      </c>
      <c r="W3108" s="78" t="str">
        <f>IF(db[[#This Row],[QTY/ CTN B]]="","",LEFT(db[[#This Row],[QTY/ CTN B]],SEARCH(" ",db[[#This Row],[QTY/ CTN B]],1)-1))</f>
        <v>144</v>
      </c>
      <c r="X3108" s="78" t="str">
        <f>IF(db[[#This Row],[QTY/ CTN B]]="","",RIGHT(db[[#This Row],[QTY/ CTN B]],LEN(db[[#This Row],[QTY/ CTN B]])-SEARCH(" ",db[[#This Row],[QTY/ CTN B]],1)))</f>
        <v>LSN</v>
      </c>
      <c r="Y3108" s="78">
        <f>IF(db[[#This Row],[QTY/ CTN TG]]="",IF(db[[#This Row],[STN TG]]="","",12),LEFT(db[[#This Row],[QTY/ CTN TG]],SEARCH(" ",db[[#This Row],[QTY/ CTN TG]],1)-1))</f>
        <v>12</v>
      </c>
      <c r="Z310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08" s="78" t="str">
        <f>IF(db[[#This Row],[STN K]]="","",IF(db[[#This Row],[STN TG]]="LSN",12,""))</f>
        <v/>
      </c>
      <c r="AB3108" s="78" t="str">
        <f>IF(db[[#This Row],[STN TG]]="LSN","PCS","")</f>
        <v/>
      </c>
      <c r="AC3108" s="78">
        <f>db[[#This Row],[QTY B]]*IF(db[[#This Row],[QTY TG]]="",1,db[[#This Row],[QTY TG]])*IF(db[[#This Row],[QTY K]]="",1,db[[#This Row],[QTY K]])</f>
        <v>1728</v>
      </c>
      <c r="AD3108" s="78" t="str">
        <f>IF(db[[#This Row],[STN K]]="",IF(db[[#This Row],[STN TG]]="",db[[#This Row],[STN B]],db[[#This Row],[STN TG]]),db[[#This Row],[STN K]])</f>
        <v>PCS</v>
      </c>
      <c r="AE3108" s="78"/>
    </row>
    <row r="3109" spans="1:31" x14ac:dyDescent="0.25">
      <c r="A3109" s="78">
        <f>ROW()-1</f>
        <v>3108</v>
      </c>
      <c r="B3109" s="79" t="str">
        <f>LOWER(SUBSTITUTE(SUBSTITUTE(SUBSTITUTE(SUBSTITUTE(SUBSTITUTE(SUBSTITUTE(SUBSTITUTE(SUBSTITUTE(db[[#This Row],[NB BM]]," ",),".",""),"-",""),"(",""),")",""),"/",""),"""",""),"+",""))</f>
        <v>talicantolidcardplastik</v>
      </c>
      <c r="C3109" s="79" t="str">
        <f>LOWER(SUBSTITUTE(SUBSTITUTE(SUBSTITUTE(SUBSTITUTE(SUBSTITUTE(SUBSTITUTE(SUBSTITUTE(SUBSTITUTE(SUBSTITUTE(db[[#This Row],[NB NOTA]]," ",),".",""),"-",""),"(",""),")",""),",",""),"/",""),"""",""),"+",""))</f>
        <v>talicantolidplastikhijau</v>
      </c>
      <c r="D3109" s="79" t="str">
        <f>LOWER(SUBSTITUTE(SUBSTITUTE(SUBSTITUTE(SUBSTITUTE(SUBSTITUTE(SUBSTITUTE(SUBSTITUTE(SUBSTITUTE(SUBSTITUTE(db[[#This Row],[NB PAJAK]]," ",""),"-",""),"(",""),")",""),".",""),",",""),"/",""),"""",""),"+",""))</f>
        <v/>
      </c>
      <c r="E3109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talicantolidcardplastik100pcsuntana</v>
      </c>
      <c r="F3109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talicantolidplastikhijau100pcs</v>
      </c>
      <c r="G3109" s="79" t="str">
        <f>db[[#This Row],[NB NOTA_C]]&amp;LOWER(SUBSTITUTE(SUBSTITUTE(SUBSTITUTE(SUBSTITUTE(SUBSTITUTE(SUBSTITUTE(SUBSTITUTE(SUBSTITUTE(SUBSTITUTE(db[[#This Row],[FAKTUR]]," ",),".",""),"-",""),"(",""),")",""),",",""),"/",""),"""",""),"+",""))</f>
        <v>talicantolidplastikhijauuntana</v>
      </c>
      <c r="H3109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talicantolidplastikhijau100pcsuntana</v>
      </c>
      <c r="I3109" s="70" t="s">
        <v>7939</v>
      </c>
      <c r="J3109" s="70" t="s">
        <v>7838</v>
      </c>
      <c r="K3109" s="71"/>
      <c r="L3109" s="70" t="s">
        <v>1336</v>
      </c>
      <c r="M3109" s="80" t="e">
        <f>IF(db[[#This Row],[NB NOTA_C]]="","",COUNTIF([2]!B_MSK[concat],db[[#This Row],[NB NOTA_C]]))</f>
        <v>#REF!</v>
      </c>
      <c r="N3109" s="81" t="s">
        <v>2409</v>
      </c>
      <c r="O3109" s="79" t="s">
        <v>1381</v>
      </c>
      <c r="P3109" s="70"/>
      <c r="Q3109" s="79"/>
      <c r="R3109" s="79" t="str">
        <f>IF(db[[#This Row],[QTY/ CTN]]="","",SUBSTITUTE(SUBSTITUTE(SUBSTITUTE(db[[#This Row],[QTY/ CTN]]," ","_",2),"(",""),")","")&amp;"_")</f>
        <v>100 PCS_</v>
      </c>
      <c r="S3109" s="79">
        <f>IF(db[[#This Row],[H_QTY/ CTN]]="","",SEARCH("_",db[[#This Row],[H_QTY/ CTN]]))</f>
        <v>8</v>
      </c>
      <c r="T3109" s="79">
        <f>IF(db[[#This Row],[H_QTY/ CTN]]="","",LEN(db[[#This Row],[H_QTY/ CTN]]))</f>
        <v>8</v>
      </c>
      <c r="U3109" s="78" t="str">
        <f>IF(db[[#This Row],[H_QTY/ CTN]]="","",LEFT(db[[#This Row],[H_QTY/ CTN]],db[[#This Row],[H_1]]-1))</f>
        <v>100 PCS</v>
      </c>
      <c r="V3109" s="78" t="str">
        <f>IF(NOT(db[[#This Row],[H_1]]=db[[#This Row],[H_2]]),MID(db[[#This Row],[H_QTY/ CTN]],db[[#This Row],[H_1]]+1,db[[#This Row],[H_2]]-db[[#This Row],[H_1]]-1),"")</f>
        <v/>
      </c>
      <c r="W3109" s="78" t="str">
        <f>IF(db[[#This Row],[QTY/ CTN B]]="","",LEFT(db[[#This Row],[QTY/ CTN B]],SEARCH(" ",db[[#This Row],[QTY/ CTN B]],1)-1))</f>
        <v>100</v>
      </c>
      <c r="X3109" s="78" t="str">
        <f>IF(db[[#This Row],[QTY/ CTN B]]="","",RIGHT(db[[#This Row],[QTY/ CTN B]],LEN(db[[#This Row],[QTY/ CTN B]])-SEARCH(" ",db[[#This Row],[QTY/ CTN B]],1)))</f>
        <v>PCS</v>
      </c>
      <c r="Y3109" s="78" t="str">
        <f>IF(db[[#This Row],[QTY/ CTN TG]]="",IF(db[[#This Row],[STN TG]]="","",12),LEFT(db[[#This Row],[QTY/ CTN TG]],SEARCH(" ",db[[#This Row],[QTY/ CTN TG]],1)-1))</f>
        <v/>
      </c>
      <c r="Z3109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09" s="78" t="str">
        <f>IF(db[[#This Row],[STN K]]="","",IF(db[[#This Row],[STN TG]]="LSN",12,""))</f>
        <v/>
      </c>
      <c r="AB3109" s="78" t="str">
        <f>IF(db[[#This Row],[STN TG]]="LSN","PCS","")</f>
        <v/>
      </c>
      <c r="AC3109" s="78">
        <f>db[[#This Row],[QTY B]]*IF(db[[#This Row],[QTY TG]]="",1,db[[#This Row],[QTY TG]])*IF(db[[#This Row],[QTY K]]="",1,db[[#This Row],[QTY K]])</f>
        <v>100</v>
      </c>
      <c r="AD3109" s="78" t="str">
        <f>IF(db[[#This Row],[STN K]]="",IF(db[[#This Row],[STN TG]]="",db[[#This Row],[STN B]],db[[#This Row],[STN TG]]),db[[#This Row],[STN K]])</f>
        <v>PCS</v>
      </c>
      <c r="AE3109" s="78"/>
    </row>
    <row r="3110" spans="1:31" x14ac:dyDescent="0.25">
      <c r="A3110" s="78">
        <f t="shared" ref="A3110:A3112" si="50">ROW()-1</f>
        <v>3109</v>
      </c>
      <c r="B3110" s="79" t="str">
        <f>LOWER(SUBSTITUTE(SUBSTITUTE(SUBSTITUTE(SUBSTITUTE(SUBSTITUTE(SUBSTITUTE(SUBSTITUTE(SUBSTITUTE(db[[#This Row],[NB BM]]," ",),".",""),"-",""),"(",""),")",""),"/",""),"""",""),"+",""))</f>
        <v>talicantolidcardplastik</v>
      </c>
      <c r="C3110" s="79" t="str">
        <f>LOWER(SUBSTITUTE(SUBSTITUTE(SUBSTITUTE(SUBSTITUTE(SUBSTITUTE(SUBSTITUTE(SUBSTITUTE(SUBSTITUTE(SUBSTITUTE(db[[#This Row],[NB NOTA]]," ",),".",""),"-",""),"(",""),")",""),",",""),"/",""),"""",""),"+",""))</f>
        <v>talicantolidplastikmerah</v>
      </c>
      <c r="D3110" s="79" t="str">
        <f>LOWER(SUBSTITUTE(SUBSTITUTE(SUBSTITUTE(SUBSTITUTE(SUBSTITUTE(SUBSTITUTE(SUBSTITUTE(SUBSTITUTE(SUBSTITUTE(db[[#This Row],[NB PAJAK]]," ",""),"-",""),"(",""),")",""),".",""),",",""),"/",""),"""",""),"+",""))</f>
        <v/>
      </c>
      <c r="E3110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talicantolidcardplastik100pcsuntana</v>
      </c>
      <c r="F3110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talicantolidplastikmerah100pcs</v>
      </c>
      <c r="G3110" s="79" t="str">
        <f>db[[#This Row],[NB NOTA_C]]&amp;LOWER(SUBSTITUTE(SUBSTITUTE(SUBSTITUTE(SUBSTITUTE(SUBSTITUTE(SUBSTITUTE(SUBSTITUTE(SUBSTITUTE(SUBSTITUTE(db[[#This Row],[FAKTUR]]," ",),".",""),"-",""),"(",""),")",""),",",""),"/",""),"""",""),"+",""))</f>
        <v>talicantolidplastikmerahuntana</v>
      </c>
      <c r="H3110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talicantolidplastikmerah100pcsuntana</v>
      </c>
      <c r="I3110" s="70" t="s">
        <v>7939</v>
      </c>
      <c r="J3110" s="70" t="s">
        <v>7839</v>
      </c>
      <c r="K3110" s="71"/>
      <c r="L3110" s="70" t="s">
        <v>1336</v>
      </c>
      <c r="M3110" s="80" t="e">
        <f>IF(db[[#This Row],[NB NOTA_C]]="","",COUNTIF([2]!B_MSK[concat],db[[#This Row],[NB NOTA_C]]))</f>
        <v>#REF!</v>
      </c>
      <c r="N3110" s="81" t="s">
        <v>2409</v>
      </c>
      <c r="O3110" s="79" t="s">
        <v>1381</v>
      </c>
      <c r="P3110" s="70"/>
      <c r="Q3110" s="79"/>
      <c r="R3110" s="79" t="str">
        <f>IF(db[[#This Row],[QTY/ CTN]]="","",SUBSTITUTE(SUBSTITUTE(SUBSTITUTE(db[[#This Row],[QTY/ CTN]]," ","_",2),"(",""),")","")&amp;"_")</f>
        <v>100 PCS_</v>
      </c>
      <c r="S3110" s="79">
        <f>IF(db[[#This Row],[H_QTY/ CTN]]="","",SEARCH("_",db[[#This Row],[H_QTY/ CTN]]))</f>
        <v>8</v>
      </c>
      <c r="T3110" s="79">
        <f>IF(db[[#This Row],[H_QTY/ CTN]]="","",LEN(db[[#This Row],[H_QTY/ CTN]]))</f>
        <v>8</v>
      </c>
      <c r="U3110" s="78" t="str">
        <f>IF(db[[#This Row],[H_QTY/ CTN]]="","",LEFT(db[[#This Row],[H_QTY/ CTN]],db[[#This Row],[H_1]]-1))</f>
        <v>100 PCS</v>
      </c>
      <c r="V3110" s="78" t="str">
        <f>IF(NOT(db[[#This Row],[H_1]]=db[[#This Row],[H_2]]),MID(db[[#This Row],[H_QTY/ CTN]],db[[#This Row],[H_1]]+1,db[[#This Row],[H_2]]-db[[#This Row],[H_1]]-1),"")</f>
        <v/>
      </c>
      <c r="W3110" s="78" t="str">
        <f>IF(db[[#This Row],[QTY/ CTN B]]="","",LEFT(db[[#This Row],[QTY/ CTN B]],SEARCH(" ",db[[#This Row],[QTY/ CTN B]],1)-1))</f>
        <v>100</v>
      </c>
      <c r="X3110" s="78" t="str">
        <f>IF(db[[#This Row],[QTY/ CTN B]]="","",RIGHT(db[[#This Row],[QTY/ CTN B]],LEN(db[[#This Row],[QTY/ CTN B]])-SEARCH(" ",db[[#This Row],[QTY/ CTN B]],1)))</f>
        <v>PCS</v>
      </c>
      <c r="Y3110" s="78" t="str">
        <f>IF(db[[#This Row],[QTY/ CTN TG]]="",IF(db[[#This Row],[STN TG]]="","",12),LEFT(db[[#This Row],[QTY/ CTN TG]],SEARCH(" ",db[[#This Row],[QTY/ CTN TG]],1)-1))</f>
        <v/>
      </c>
      <c r="Z3110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10" s="78" t="str">
        <f>IF(db[[#This Row],[STN K]]="","",IF(db[[#This Row],[STN TG]]="LSN",12,""))</f>
        <v/>
      </c>
      <c r="AB3110" s="78" t="str">
        <f>IF(db[[#This Row],[STN TG]]="LSN","PCS","")</f>
        <v/>
      </c>
      <c r="AC3110" s="78">
        <f>db[[#This Row],[QTY B]]*IF(db[[#This Row],[QTY TG]]="",1,db[[#This Row],[QTY TG]])*IF(db[[#This Row],[QTY K]]="",1,db[[#This Row],[QTY K]])</f>
        <v>100</v>
      </c>
      <c r="AD3110" s="78" t="str">
        <f>IF(db[[#This Row],[STN K]]="",IF(db[[#This Row],[STN TG]]="",db[[#This Row],[STN B]],db[[#This Row],[STN TG]]),db[[#This Row],[STN K]])</f>
        <v>PCS</v>
      </c>
      <c r="AE3110" s="78"/>
    </row>
    <row r="3111" spans="1:31" x14ac:dyDescent="0.25">
      <c r="A3111" s="78">
        <f t="shared" si="50"/>
        <v>3110</v>
      </c>
      <c r="B3111" s="79" t="str">
        <f>LOWER(SUBSTITUTE(SUBSTITUTE(SUBSTITUTE(SUBSTITUTE(SUBSTITUTE(SUBSTITUTE(SUBSTITUTE(SUBSTITUTE(db[[#This Row],[NB BM]]," ",),".",""),"-",""),"(",""),")",""),"/",""),"""",""),"+",""))</f>
        <v>talicantolidcardplastik</v>
      </c>
      <c r="C3111" s="79" t="str">
        <f>LOWER(SUBSTITUTE(SUBSTITUTE(SUBSTITUTE(SUBSTITUTE(SUBSTITUTE(SUBSTITUTE(SUBSTITUTE(SUBSTITUTE(SUBSTITUTE(db[[#This Row],[NB NOTA]]," ",),".",""),"-",""),"(",""),")",""),",",""),"/",""),"""",""),"+",""))</f>
        <v>talicantolidplastikkuning</v>
      </c>
      <c r="D3111" s="79" t="str">
        <f>LOWER(SUBSTITUTE(SUBSTITUTE(SUBSTITUTE(SUBSTITUTE(SUBSTITUTE(SUBSTITUTE(SUBSTITUTE(SUBSTITUTE(SUBSTITUTE(db[[#This Row],[NB PAJAK]]," ",""),"-",""),"(",""),")",""),".",""),",",""),"/",""),"""",""),"+",""))</f>
        <v/>
      </c>
      <c r="E3111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talicantolidcardplastik100pcsuntana</v>
      </c>
      <c r="F3111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talicantolidplastikkuning100pcs</v>
      </c>
      <c r="G3111" s="79" t="str">
        <f>db[[#This Row],[NB NOTA_C]]&amp;LOWER(SUBSTITUTE(SUBSTITUTE(SUBSTITUTE(SUBSTITUTE(SUBSTITUTE(SUBSTITUTE(SUBSTITUTE(SUBSTITUTE(SUBSTITUTE(db[[#This Row],[FAKTUR]]," ",),".",""),"-",""),"(",""),")",""),",",""),"/",""),"""",""),"+",""))</f>
        <v>talicantolidplastikkuninguntana</v>
      </c>
      <c r="H3111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talicantolidplastikkuning100pcsuntana</v>
      </c>
      <c r="I3111" s="70" t="s">
        <v>7939</v>
      </c>
      <c r="J3111" s="70" t="s">
        <v>7840</v>
      </c>
      <c r="K3111" s="71"/>
      <c r="L3111" s="70" t="s">
        <v>1336</v>
      </c>
      <c r="M3111" s="80" t="e">
        <f>IF(db[[#This Row],[NB NOTA_C]]="","",COUNTIF([2]!B_MSK[concat],db[[#This Row],[NB NOTA_C]]))</f>
        <v>#REF!</v>
      </c>
      <c r="N3111" s="81" t="s">
        <v>2409</v>
      </c>
      <c r="O3111" s="79" t="s">
        <v>1381</v>
      </c>
      <c r="P3111" s="70"/>
      <c r="Q3111" s="79"/>
      <c r="R3111" s="79" t="str">
        <f>IF(db[[#This Row],[QTY/ CTN]]="","",SUBSTITUTE(SUBSTITUTE(SUBSTITUTE(db[[#This Row],[QTY/ CTN]]," ","_",2),"(",""),")","")&amp;"_")</f>
        <v>100 PCS_</v>
      </c>
      <c r="S3111" s="79">
        <f>IF(db[[#This Row],[H_QTY/ CTN]]="","",SEARCH("_",db[[#This Row],[H_QTY/ CTN]]))</f>
        <v>8</v>
      </c>
      <c r="T3111" s="79">
        <f>IF(db[[#This Row],[H_QTY/ CTN]]="","",LEN(db[[#This Row],[H_QTY/ CTN]]))</f>
        <v>8</v>
      </c>
      <c r="U3111" s="78" t="str">
        <f>IF(db[[#This Row],[H_QTY/ CTN]]="","",LEFT(db[[#This Row],[H_QTY/ CTN]],db[[#This Row],[H_1]]-1))</f>
        <v>100 PCS</v>
      </c>
      <c r="V3111" s="78" t="str">
        <f>IF(NOT(db[[#This Row],[H_1]]=db[[#This Row],[H_2]]),MID(db[[#This Row],[H_QTY/ CTN]],db[[#This Row],[H_1]]+1,db[[#This Row],[H_2]]-db[[#This Row],[H_1]]-1),"")</f>
        <v/>
      </c>
      <c r="W3111" s="78" t="str">
        <f>IF(db[[#This Row],[QTY/ CTN B]]="","",LEFT(db[[#This Row],[QTY/ CTN B]],SEARCH(" ",db[[#This Row],[QTY/ CTN B]],1)-1))</f>
        <v>100</v>
      </c>
      <c r="X3111" s="78" t="str">
        <f>IF(db[[#This Row],[QTY/ CTN B]]="","",RIGHT(db[[#This Row],[QTY/ CTN B]],LEN(db[[#This Row],[QTY/ CTN B]])-SEARCH(" ",db[[#This Row],[QTY/ CTN B]],1)))</f>
        <v>PCS</v>
      </c>
      <c r="Y3111" s="78" t="str">
        <f>IF(db[[#This Row],[QTY/ CTN TG]]="",IF(db[[#This Row],[STN TG]]="","",12),LEFT(db[[#This Row],[QTY/ CTN TG]],SEARCH(" ",db[[#This Row],[QTY/ CTN TG]],1)-1))</f>
        <v/>
      </c>
      <c r="Z3111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11" s="78" t="str">
        <f>IF(db[[#This Row],[STN K]]="","",IF(db[[#This Row],[STN TG]]="LSN",12,""))</f>
        <v/>
      </c>
      <c r="AB3111" s="78" t="str">
        <f>IF(db[[#This Row],[STN TG]]="LSN","PCS","")</f>
        <v/>
      </c>
      <c r="AC3111" s="78">
        <f>db[[#This Row],[QTY B]]*IF(db[[#This Row],[QTY TG]]="",1,db[[#This Row],[QTY TG]])*IF(db[[#This Row],[QTY K]]="",1,db[[#This Row],[QTY K]])</f>
        <v>100</v>
      </c>
      <c r="AD3111" s="78" t="str">
        <f>IF(db[[#This Row],[STN K]]="",IF(db[[#This Row],[STN TG]]="",db[[#This Row],[STN B]],db[[#This Row],[STN TG]]),db[[#This Row],[STN K]])</f>
        <v>PCS</v>
      </c>
      <c r="AE3111" s="78"/>
    </row>
    <row r="3112" spans="1:31" x14ac:dyDescent="0.25">
      <c r="A3112" s="78">
        <f t="shared" si="50"/>
        <v>3111</v>
      </c>
      <c r="B3112" s="79" t="str">
        <f>LOWER(SUBSTITUTE(SUBSTITUTE(SUBSTITUTE(SUBSTITUTE(SUBSTITUTE(SUBSTITUTE(SUBSTITUTE(SUBSTITUTE(db[[#This Row],[NB BM]]," ",),".",""),"-",""),"(",""),")",""),"/",""),"""",""),"+",""))</f>
        <v>talicantolidcardplastik</v>
      </c>
      <c r="C3112" s="79" t="str">
        <f>LOWER(SUBSTITUTE(SUBSTITUTE(SUBSTITUTE(SUBSTITUTE(SUBSTITUTE(SUBSTITUTE(SUBSTITUTE(SUBSTITUTE(SUBSTITUTE(db[[#This Row],[NB NOTA]]," ",),".",""),"-",""),"(",""),")",""),",",""),"/",""),"""",""),"+",""))</f>
        <v>talicantolidplastikbiru</v>
      </c>
      <c r="D3112" s="79" t="str">
        <f>LOWER(SUBSTITUTE(SUBSTITUTE(SUBSTITUTE(SUBSTITUTE(SUBSTITUTE(SUBSTITUTE(SUBSTITUTE(SUBSTITUTE(SUBSTITUTE(db[[#This Row],[NB PAJAK]]," ",""),"-",""),"(",""),")",""),".",""),",",""),"/",""),"""",""),"+",""))</f>
        <v/>
      </c>
      <c r="E3112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talicantolidcardplastik100pcsuntana</v>
      </c>
      <c r="F3112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talicantolidplastikbiru100pcs</v>
      </c>
      <c r="G3112" s="79" t="str">
        <f>db[[#This Row],[NB NOTA_C]]&amp;LOWER(SUBSTITUTE(SUBSTITUTE(SUBSTITUTE(SUBSTITUTE(SUBSTITUTE(SUBSTITUTE(SUBSTITUTE(SUBSTITUTE(SUBSTITUTE(db[[#This Row],[FAKTUR]]," ",),".",""),"-",""),"(",""),")",""),",",""),"/",""),"""",""),"+",""))</f>
        <v>talicantolidplastikbiruuntana</v>
      </c>
      <c r="H3112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talicantolidplastikbiru100pcsuntana</v>
      </c>
      <c r="I3112" s="70" t="s">
        <v>7939</v>
      </c>
      <c r="J3112" s="70" t="s">
        <v>7841</v>
      </c>
      <c r="K3112" s="71"/>
      <c r="L3112" s="70" t="s">
        <v>1336</v>
      </c>
      <c r="M3112" s="80" t="e">
        <f>IF(db[[#This Row],[NB NOTA_C]]="","",COUNTIF([2]!B_MSK[concat],db[[#This Row],[NB NOTA_C]]))</f>
        <v>#REF!</v>
      </c>
      <c r="N3112" s="81" t="s">
        <v>2409</v>
      </c>
      <c r="O3112" s="79" t="s">
        <v>1381</v>
      </c>
      <c r="P3112" s="70"/>
      <c r="Q3112" s="79"/>
      <c r="R3112" s="79" t="str">
        <f>IF(db[[#This Row],[QTY/ CTN]]="","",SUBSTITUTE(SUBSTITUTE(SUBSTITUTE(db[[#This Row],[QTY/ CTN]]," ","_",2),"(",""),")","")&amp;"_")</f>
        <v>100 PCS_</v>
      </c>
      <c r="S3112" s="79">
        <f>IF(db[[#This Row],[H_QTY/ CTN]]="","",SEARCH("_",db[[#This Row],[H_QTY/ CTN]]))</f>
        <v>8</v>
      </c>
      <c r="T3112" s="79">
        <f>IF(db[[#This Row],[H_QTY/ CTN]]="","",LEN(db[[#This Row],[H_QTY/ CTN]]))</f>
        <v>8</v>
      </c>
      <c r="U3112" s="78" t="str">
        <f>IF(db[[#This Row],[H_QTY/ CTN]]="","",LEFT(db[[#This Row],[H_QTY/ CTN]],db[[#This Row],[H_1]]-1))</f>
        <v>100 PCS</v>
      </c>
      <c r="V3112" s="78" t="str">
        <f>IF(NOT(db[[#This Row],[H_1]]=db[[#This Row],[H_2]]),MID(db[[#This Row],[H_QTY/ CTN]],db[[#This Row],[H_1]]+1,db[[#This Row],[H_2]]-db[[#This Row],[H_1]]-1),"")</f>
        <v/>
      </c>
      <c r="W3112" s="78" t="str">
        <f>IF(db[[#This Row],[QTY/ CTN B]]="","",LEFT(db[[#This Row],[QTY/ CTN B]],SEARCH(" ",db[[#This Row],[QTY/ CTN B]],1)-1))</f>
        <v>100</v>
      </c>
      <c r="X3112" s="78" t="str">
        <f>IF(db[[#This Row],[QTY/ CTN B]]="","",RIGHT(db[[#This Row],[QTY/ CTN B]],LEN(db[[#This Row],[QTY/ CTN B]])-SEARCH(" ",db[[#This Row],[QTY/ CTN B]],1)))</f>
        <v>PCS</v>
      </c>
      <c r="Y3112" s="78" t="str">
        <f>IF(db[[#This Row],[QTY/ CTN TG]]="",IF(db[[#This Row],[STN TG]]="","",12),LEFT(db[[#This Row],[QTY/ CTN TG]],SEARCH(" ",db[[#This Row],[QTY/ CTN TG]],1)-1))</f>
        <v/>
      </c>
      <c r="Z3112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12" s="78" t="str">
        <f>IF(db[[#This Row],[STN K]]="","",IF(db[[#This Row],[STN TG]]="LSN",12,""))</f>
        <v/>
      </c>
      <c r="AB3112" s="78" t="str">
        <f>IF(db[[#This Row],[STN TG]]="LSN","PCS","")</f>
        <v/>
      </c>
      <c r="AC3112" s="78">
        <f>db[[#This Row],[QTY B]]*IF(db[[#This Row],[QTY TG]]="",1,db[[#This Row],[QTY TG]])*IF(db[[#This Row],[QTY K]]="",1,db[[#This Row],[QTY K]])</f>
        <v>100</v>
      </c>
      <c r="AD3112" s="78" t="str">
        <f>IF(db[[#This Row],[STN K]]="",IF(db[[#This Row],[STN TG]]="",db[[#This Row],[STN B]],db[[#This Row],[STN TG]]),db[[#This Row],[STN K]])</f>
        <v>PCS</v>
      </c>
      <c r="AE3112" s="78"/>
    </row>
    <row r="3113" spans="1:31" x14ac:dyDescent="0.25">
      <c r="A3113" s="78">
        <f t="shared" ref="A3113:A3119" si="51">ROW()-1</f>
        <v>3112</v>
      </c>
      <c r="B3113" s="79" t="str">
        <f>LOWER(SUBSTITUTE(SUBSTITUTE(SUBSTITUTE(SUBSTITUTE(SUBSTITUTE(SUBSTITUTE(SUBSTITUTE(SUBSTITUTE(db[[#This Row],[NB BM]]," ",),".",""),"-",""),"(",""),")",""),"/",""),"""",""),"+",""))</f>
        <v>talicantolidcardplastik</v>
      </c>
      <c r="C3113" s="79" t="str">
        <f>LOWER(SUBSTITUTE(SUBSTITUTE(SUBSTITUTE(SUBSTITUTE(SUBSTITUTE(SUBSTITUTE(SUBSTITUTE(SUBSTITUTE(SUBSTITUTE(db[[#This Row],[NB NOTA]]," ",),".",""),"-",""),"(",""),")",""),",",""),"/",""),"""",""),"+",""))</f>
        <v>ballpenpromosi2027bubonus</v>
      </c>
      <c r="D3113" s="79" t="str">
        <f>LOWER(SUBSTITUTE(SUBSTITUTE(SUBSTITUTE(SUBSTITUTE(SUBSTITUTE(SUBSTITUTE(SUBSTITUTE(SUBSTITUTE(SUBSTITUTE(db[[#This Row],[NB PAJAK]]," ",""),"-",""),"(",""),")",""),".",""),",",""),"/",""),"""",""),"+",""))</f>
        <v/>
      </c>
      <c r="E3113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talicantolidcardplastik144pcsuntana</v>
      </c>
      <c r="F3113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ballpenpromosi2027bubonus144pcs</v>
      </c>
      <c r="G3113" s="79" t="str">
        <f>db[[#This Row],[NB NOTA_C]]&amp;LOWER(SUBSTITUTE(SUBSTITUTE(SUBSTITUTE(SUBSTITUTE(SUBSTITUTE(SUBSTITUTE(SUBSTITUTE(SUBSTITUTE(SUBSTITUTE(db[[#This Row],[FAKTUR]]," ",),".",""),"-",""),"(",""),")",""),",",""),"/",""),"""",""),"+",""))</f>
        <v>ballpenpromosi2027bubonusuntana</v>
      </c>
      <c r="H3113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ballpenpromosi2027bubonus144pcsuntana</v>
      </c>
      <c r="I3113" s="70" t="s">
        <v>7939</v>
      </c>
      <c r="J3113" s="70" t="s">
        <v>7842</v>
      </c>
      <c r="K3113" s="71"/>
      <c r="L3113" s="70" t="s">
        <v>1336</v>
      </c>
      <c r="M3113" s="80" t="e">
        <f>IF(db[[#This Row],[NB NOTA_C]]="","",COUNTIF([2]!B_MSK[concat],db[[#This Row],[NB NOTA_C]]))</f>
        <v>#REF!</v>
      </c>
      <c r="N3113" s="81" t="s">
        <v>1342</v>
      </c>
      <c r="O3113" s="79" t="s">
        <v>1379</v>
      </c>
      <c r="P3113" s="70"/>
      <c r="Q3113" s="79"/>
      <c r="R3113" s="79" t="str">
        <f>IF(db[[#This Row],[QTY/ CTN]]="","",SUBSTITUTE(SUBSTITUTE(SUBSTITUTE(db[[#This Row],[QTY/ CTN]]," ","_",2),"(",""),")","")&amp;"_")</f>
        <v>144 PCS_</v>
      </c>
      <c r="S3113" s="79">
        <f>IF(db[[#This Row],[H_QTY/ CTN]]="","",SEARCH("_",db[[#This Row],[H_QTY/ CTN]]))</f>
        <v>8</v>
      </c>
      <c r="T3113" s="79">
        <f>IF(db[[#This Row],[H_QTY/ CTN]]="","",LEN(db[[#This Row],[H_QTY/ CTN]]))</f>
        <v>8</v>
      </c>
      <c r="U3113" s="78" t="str">
        <f>IF(db[[#This Row],[H_QTY/ CTN]]="","",LEFT(db[[#This Row],[H_QTY/ CTN]],db[[#This Row],[H_1]]-1))</f>
        <v>144 PCS</v>
      </c>
      <c r="V3113" s="78" t="str">
        <f>IF(NOT(db[[#This Row],[H_1]]=db[[#This Row],[H_2]]),MID(db[[#This Row],[H_QTY/ CTN]],db[[#This Row],[H_1]]+1,db[[#This Row],[H_2]]-db[[#This Row],[H_1]]-1),"")</f>
        <v/>
      </c>
      <c r="W3113" s="78" t="str">
        <f>IF(db[[#This Row],[QTY/ CTN B]]="","",LEFT(db[[#This Row],[QTY/ CTN B]],SEARCH(" ",db[[#This Row],[QTY/ CTN B]],1)-1))</f>
        <v>144</v>
      </c>
      <c r="X3113" s="78" t="str">
        <f>IF(db[[#This Row],[QTY/ CTN B]]="","",RIGHT(db[[#This Row],[QTY/ CTN B]],LEN(db[[#This Row],[QTY/ CTN B]])-SEARCH(" ",db[[#This Row],[QTY/ CTN B]],1)))</f>
        <v>PCS</v>
      </c>
      <c r="Y3113" s="78" t="str">
        <f>IF(db[[#This Row],[QTY/ CTN TG]]="",IF(db[[#This Row],[STN TG]]="","",12),LEFT(db[[#This Row],[QTY/ CTN TG]],SEARCH(" ",db[[#This Row],[QTY/ CTN TG]],1)-1))</f>
        <v/>
      </c>
      <c r="Z3113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13" s="78" t="str">
        <f>IF(db[[#This Row],[STN K]]="","",IF(db[[#This Row],[STN TG]]="LSN",12,""))</f>
        <v/>
      </c>
      <c r="AB3113" s="78" t="str">
        <f>IF(db[[#This Row],[STN TG]]="LSN","PCS","")</f>
        <v/>
      </c>
      <c r="AC3113" s="78">
        <f>db[[#This Row],[QTY B]]*IF(db[[#This Row],[QTY TG]]="",1,db[[#This Row],[QTY TG]])*IF(db[[#This Row],[QTY K]]="",1,db[[#This Row],[QTY K]])</f>
        <v>144</v>
      </c>
      <c r="AD3113" s="78" t="str">
        <f>IF(db[[#This Row],[STN K]]="",IF(db[[#This Row],[STN TG]]="",db[[#This Row],[STN B]],db[[#This Row],[STN TG]]),db[[#This Row],[STN K]])</f>
        <v>PCS</v>
      </c>
      <c r="AE3113" s="78"/>
    </row>
    <row r="3114" spans="1:31" x14ac:dyDescent="0.25">
      <c r="A3114" s="78">
        <f t="shared" si="51"/>
        <v>3113</v>
      </c>
      <c r="B3114" s="79" t="str">
        <f>LOWER(SUBSTITUTE(SUBSTITUTE(SUBSTITUTE(SUBSTITUTE(SUBSTITUTE(SUBSTITUTE(SUBSTITUTE(SUBSTITUTE(db[[#This Row],[NB BM]]," ",),".",""),"-",""),"(",""),")",""),"/",""),"""",""),"+",""))</f>
        <v>sepedabonus</v>
      </c>
      <c r="C3114" s="79" t="str">
        <f>LOWER(SUBSTITUTE(SUBSTITUTE(SUBSTITUTE(SUBSTITUTE(SUBSTITUTE(SUBSTITUTE(SUBSTITUTE(SUBSTITUTE(SUBSTITUTE(db[[#This Row],[NB NOTA]]," ",),".",""),"-",""),"(",""),")",""),",",""),"/",""),"""",""),"+",""))</f>
        <v>sepedaubonus</v>
      </c>
      <c r="D3114" s="79" t="str">
        <f>LOWER(SUBSTITUTE(SUBSTITUTE(SUBSTITUTE(SUBSTITUTE(SUBSTITUTE(SUBSTITUTE(SUBSTITUTE(SUBSTITUTE(SUBSTITUTE(db[[#This Row],[NB PAJAK]]," ",""),"-",""),"(",""),")",""),".",""),",",""),"/",""),"""",""),"+",""))</f>
        <v/>
      </c>
      <c r="E3114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sepedabonus1pcsuntana</v>
      </c>
      <c r="F3114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sepedaubonus1pcs</v>
      </c>
      <c r="G3114" s="79" t="str">
        <f>db[[#This Row],[NB NOTA_C]]&amp;LOWER(SUBSTITUTE(SUBSTITUTE(SUBSTITUTE(SUBSTITUTE(SUBSTITUTE(SUBSTITUTE(SUBSTITUTE(SUBSTITUTE(SUBSTITUTE(db[[#This Row],[FAKTUR]]," ",),".",""),"-",""),"(",""),")",""),",",""),"/",""),"""",""),"+",""))</f>
        <v>sepedaubonusuntana</v>
      </c>
      <c r="H3114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sepedaubonus1pcsuntana</v>
      </c>
      <c r="I3114" s="70" t="s">
        <v>7940</v>
      </c>
      <c r="J3114" s="70" t="s">
        <v>7843</v>
      </c>
      <c r="K3114" s="71"/>
      <c r="L3114" s="70" t="s">
        <v>1336</v>
      </c>
      <c r="M3114" s="80" t="e">
        <f>IF(db[[#This Row],[NB NOTA_C]]="","",COUNTIF([2]!B_MSK[concat],db[[#This Row],[NB NOTA_C]]))</f>
        <v>#REF!</v>
      </c>
      <c r="N3114" s="81" t="s">
        <v>1342</v>
      </c>
      <c r="O3114" s="79" t="s">
        <v>1874</v>
      </c>
      <c r="P3114" s="70"/>
      <c r="Q3114" s="79"/>
      <c r="R3114" s="79" t="str">
        <f>IF(db[[#This Row],[QTY/ CTN]]="","",SUBSTITUTE(SUBSTITUTE(SUBSTITUTE(db[[#This Row],[QTY/ CTN]]," ","_",2),"(",""),")","")&amp;"_")</f>
        <v>1 PCS_</v>
      </c>
      <c r="S3114" s="79">
        <f>IF(db[[#This Row],[H_QTY/ CTN]]="","",SEARCH("_",db[[#This Row],[H_QTY/ CTN]]))</f>
        <v>6</v>
      </c>
      <c r="T3114" s="79">
        <f>IF(db[[#This Row],[H_QTY/ CTN]]="","",LEN(db[[#This Row],[H_QTY/ CTN]]))</f>
        <v>6</v>
      </c>
      <c r="U3114" s="78" t="str">
        <f>IF(db[[#This Row],[H_QTY/ CTN]]="","",LEFT(db[[#This Row],[H_QTY/ CTN]],db[[#This Row],[H_1]]-1))</f>
        <v>1 PCS</v>
      </c>
      <c r="V3114" s="78" t="str">
        <f>IF(NOT(db[[#This Row],[H_1]]=db[[#This Row],[H_2]]),MID(db[[#This Row],[H_QTY/ CTN]],db[[#This Row],[H_1]]+1,db[[#This Row],[H_2]]-db[[#This Row],[H_1]]-1),"")</f>
        <v/>
      </c>
      <c r="W3114" s="78" t="str">
        <f>IF(db[[#This Row],[QTY/ CTN B]]="","",LEFT(db[[#This Row],[QTY/ CTN B]],SEARCH(" ",db[[#This Row],[QTY/ CTN B]],1)-1))</f>
        <v>1</v>
      </c>
      <c r="X3114" s="78" t="str">
        <f>IF(db[[#This Row],[QTY/ CTN B]]="","",RIGHT(db[[#This Row],[QTY/ CTN B]],LEN(db[[#This Row],[QTY/ CTN B]])-SEARCH(" ",db[[#This Row],[QTY/ CTN B]],1)))</f>
        <v>PCS</v>
      </c>
      <c r="Y3114" s="78" t="str">
        <f>IF(db[[#This Row],[QTY/ CTN TG]]="",IF(db[[#This Row],[STN TG]]="","",12),LEFT(db[[#This Row],[QTY/ CTN TG]],SEARCH(" ",db[[#This Row],[QTY/ CTN TG]],1)-1))</f>
        <v/>
      </c>
      <c r="Z3114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14" s="78" t="str">
        <f>IF(db[[#This Row],[STN K]]="","",IF(db[[#This Row],[STN TG]]="LSN",12,""))</f>
        <v/>
      </c>
      <c r="AB3114" s="78" t="str">
        <f>IF(db[[#This Row],[STN TG]]="LSN","PCS","")</f>
        <v/>
      </c>
      <c r="AC3114" s="78">
        <f>db[[#This Row],[QTY B]]*IF(db[[#This Row],[QTY TG]]="",1,db[[#This Row],[QTY TG]])*IF(db[[#This Row],[QTY K]]="",1,db[[#This Row],[QTY K]])</f>
        <v>1</v>
      </c>
      <c r="AD3114" s="78" t="str">
        <f>IF(db[[#This Row],[STN K]]="",IF(db[[#This Row],[STN TG]]="",db[[#This Row],[STN B]],db[[#This Row],[STN TG]]),db[[#This Row],[STN K]])</f>
        <v>PCS</v>
      </c>
      <c r="AE3114" s="78"/>
    </row>
    <row r="3115" spans="1:31" x14ac:dyDescent="0.25">
      <c r="A3115" s="78">
        <f t="shared" si="51"/>
        <v>3114</v>
      </c>
      <c r="B3115" s="79" t="str">
        <f>LOWER(SUBSTITUTE(SUBSTITUTE(SUBSTITUTE(SUBSTITUTE(SUBSTITUTE(SUBSTITUTE(SUBSTITUTE(SUBSTITUTE(db[[#This Row],[NB BM]]," ",),".",""),"-",""),"(",""),")",""),"/",""),"""",""),"+",""))</f>
        <v>vacuumminijkmdv9701birubonus</v>
      </c>
      <c r="C3115" s="79" t="str">
        <f>LOWER(SUBSTITUTE(SUBSTITUTE(SUBSTITUTE(SUBSTITUTE(SUBSTITUTE(SUBSTITUTE(SUBSTITUTE(SUBSTITUTE(SUBSTITUTE(db[[#This Row],[NB NOTA]]," ",),".",""),"-",""),"(",""),")",""),",",""),"/",""),"""",""),"+",""))</f>
        <v>minideskvacuummdv9701bluejkbonus</v>
      </c>
      <c r="D3115" s="79" t="str">
        <f>LOWER(SUBSTITUTE(SUBSTITUTE(SUBSTITUTE(SUBSTITUTE(SUBSTITUTE(SUBSTITUTE(SUBSTITUTE(SUBSTITUTE(SUBSTITUTE(db[[#This Row],[NB PAJAK]]," ",""),"-",""),"(",""),")",""),".",""),",",""),"/",""),"""",""),"+",""))</f>
        <v>minideskvacuumjoykomdv9701birubonus</v>
      </c>
      <c r="E3115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vacuumminijkmdv9701birubonus5pcsuntana</v>
      </c>
      <c r="F3115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minideskvacuummdv9701bluejkbonus5pcs</v>
      </c>
      <c r="G3115" s="79" t="str">
        <f>db[[#This Row],[NB NOTA_C]]&amp;LOWER(SUBSTITUTE(SUBSTITUTE(SUBSTITUTE(SUBSTITUTE(SUBSTITUTE(SUBSTITUTE(SUBSTITUTE(SUBSTITUTE(SUBSTITUTE(db[[#This Row],[FAKTUR]]," ",),".",""),"-",""),"(",""),")",""),",",""),"/",""),"""",""),"+",""))</f>
        <v>minideskvacuummdv9701bluejkbonusuntana</v>
      </c>
      <c r="H3115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minideskvacuummdv9701bluejkbonus5pcsuntana</v>
      </c>
      <c r="I3115" s="70" t="s">
        <v>7941</v>
      </c>
      <c r="J3115" s="70" t="s">
        <v>7844</v>
      </c>
      <c r="K3115" s="70" t="s">
        <v>7851</v>
      </c>
      <c r="L3115" s="70" t="s">
        <v>1336</v>
      </c>
      <c r="M3115" s="80" t="e">
        <f>IF(db[[#This Row],[NB NOTA_C]]="","",COUNTIF([2]!B_MSK[concat],db[[#This Row],[NB NOTA_C]]))</f>
        <v>#REF!</v>
      </c>
      <c r="N3115" s="81" t="s">
        <v>1360</v>
      </c>
      <c r="O3115" s="79" t="s">
        <v>1511</v>
      </c>
      <c r="P3115" s="70"/>
      <c r="Q3115" s="79"/>
      <c r="R3115" s="79" t="str">
        <f>IF(db[[#This Row],[QTY/ CTN]]="","",SUBSTITUTE(SUBSTITUTE(SUBSTITUTE(db[[#This Row],[QTY/ CTN]]," ","_",2),"(",""),")","")&amp;"_")</f>
        <v>5 PCS_</v>
      </c>
      <c r="S3115" s="79">
        <f>IF(db[[#This Row],[H_QTY/ CTN]]="","",SEARCH("_",db[[#This Row],[H_QTY/ CTN]]))</f>
        <v>6</v>
      </c>
      <c r="T3115" s="79">
        <f>IF(db[[#This Row],[H_QTY/ CTN]]="","",LEN(db[[#This Row],[H_QTY/ CTN]]))</f>
        <v>6</v>
      </c>
      <c r="U3115" s="78" t="str">
        <f>IF(db[[#This Row],[H_QTY/ CTN]]="","",LEFT(db[[#This Row],[H_QTY/ CTN]],db[[#This Row],[H_1]]-1))</f>
        <v>5 PCS</v>
      </c>
      <c r="V3115" s="78" t="str">
        <f>IF(NOT(db[[#This Row],[H_1]]=db[[#This Row],[H_2]]),MID(db[[#This Row],[H_QTY/ CTN]],db[[#This Row],[H_1]]+1,db[[#This Row],[H_2]]-db[[#This Row],[H_1]]-1),"")</f>
        <v/>
      </c>
      <c r="W3115" s="78" t="str">
        <f>IF(db[[#This Row],[QTY/ CTN B]]="","",LEFT(db[[#This Row],[QTY/ CTN B]],SEARCH(" ",db[[#This Row],[QTY/ CTN B]],1)-1))</f>
        <v>5</v>
      </c>
      <c r="X3115" s="78" t="str">
        <f>IF(db[[#This Row],[QTY/ CTN B]]="","",RIGHT(db[[#This Row],[QTY/ CTN B]],LEN(db[[#This Row],[QTY/ CTN B]])-SEARCH(" ",db[[#This Row],[QTY/ CTN B]],1)))</f>
        <v>PCS</v>
      </c>
      <c r="Y3115" s="78" t="str">
        <f>IF(db[[#This Row],[QTY/ CTN TG]]="",IF(db[[#This Row],[STN TG]]="","",12),LEFT(db[[#This Row],[QTY/ CTN TG]],SEARCH(" ",db[[#This Row],[QTY/ CTN TG]],1)-1))</f>
        <v/>
      </c>
      <c r="Z3115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15" s="78" t="str">
        <f>IF(db[[#This Row],[STN K]]="","",IF(db[[#This Row],[STN TG]]="LSN",12,""))</f>
        <v/>
      </c>
      <c r="AB3115" s="78" t="str">
        <f>IF(db[[#This Row],[STN TG]]="LSN","PCS","")</f>
        <v/>
      </c>
      <c r="AC3115" s="78">
        <f>db[[#This Row],[QTY B]]*IF(db[[#This Row],[QTY TG]]="",1,db[[#This Row],[QTY TG]])*IF(db[[#This Row],[QTY K]]="",1,db[[#This Row],[QTY K]])</f>
        <v>5</v>
      </c>
      <c r="AD3115" s="78" t="str">
        <f>IF(db[[#This Row],[STN K]]="",IF(db[[#This Row],[STN TG]]="",db[[#This Row],[STN B]],db[[#This Row],[STN TG]]),db[[#This Row],[STN K]])</f>
        <v>PCS</v>
      </c>
      <c r="AE3115" s="78"/>
    </row>
    <row r="3116" spans="1:31" x14ac:dyDescent="0.25">
      <c r="A3116" s="78">
        <f t="shared" si="51"/>
        <v>3115</v>
      </c>
      <c r="B3116" s="79" t="str">
        <f>LOWER(SUBSTITUTE(SUBSTITUTE(SUBSTITUTE(SUBSTITUTE(SUBSTITUTE(SUBSTITUTE(SUBSTITUTE(SUBSTITUTE(db[[#This Row],[NB BM]]," ",),".",""),"-",""),"(",""),")",""),"/",""),"""",""),"+",""))</f>
        <v>sempoakakik807moshimoshiblk</v>
      </c>
      <c r="C3116" s="79" t="str">
        <f>LOWER(SUBSTITUTE(SUBSTITUTE(SUBSTITUTE(SUBSTITUTE(SUBSTITUTE(SUBSTITUTE(SUBSTITUTE(SUBSTITUTE(SUBSTITUTE(db[[#This Row],[NB NOTA]]," ",),".",""),"-",""),"(",""),")",""),",",""),"/",""),"""",""),"+",""))</f>
        <v>sempoak807</v>
      </c>
      <c r="D3116" s="79" t="str">
        <f>LOWER(SUBSTITUTE(SUBSTITUTE(SUBSTITUTE(SUBSTITUTE(SUBSTITUTE(SUBSTITUTE(SUBSTITUTE(SUBSTITUTE(SUBSTITUTE(db[[#This Row],[NB PAJAK]]," ",""),"-",""),"(",""),")",""),".",""),",",""),"/",""),"""",""),"+",""))</f>
        <v/>
      </c>
      <c r="E3116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sempoakakik807moshimoshiblk36lsnuntana</v>
      </c>
      <c r="F3116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sempoak80736lsn</v>
      </c>
      <c r="G3116" s="79" t="str">
        <f>db[[#This Row],[NB NOTA_C]]&amp;LOWER(SUBSTITUTE(SUBSTITUTE(SUBSTITUTE(SUBSTITUTE(SUBSTITUTE(SUBSTITUTE(SUBSTITUTE(SUBSTITUTE(SUBSTITUTE(db[[#This Row],[FAKTUR]]," ",),".",""),"-",""),"(",""),")",""),",",""),"/",""),"""",""),"+",""))</f>
        <v>sempoak807untana</v>
      </c>
      <c r="H3116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sempoak80736lsnuntana</v>
      </c>
      <c r="I3116" s="70" t="s">
        <v>7846</v>
      </c>
      <c r="J3116" s="70" t="s">
        <v>7845</v>
      </c>
      <c r="K3116" s="71"/>
      <c r="L3116" s="70" t="s">
        <v>1336</v>
      </c>
      <c r="M3116" s="80" t="e">
        <f>IF(db[[#This Row],[NB NOTA_C]]="","",COUNTIF([2]!B_MSK[concat],db[[#This Row],[NB NOTA_C]]))</f>
        <v>#REF!</v>
      </c>
      <c r="N3116" s="81" t="s">
        <v>7847</v>
      </c>
      <c r="O3116" s="79" t="s">
        <v>1443</v>
      </c>
      <c r="P3116" s="70"/>
      <c r="Q3116" s="79"/>
      <c r="R3116" s="79" t="str">
        <f>IF(db[[#This Row],[QTY/ CTN]]="","",SUBSTITUTE(SUBSTITUTE(SUBSTITUTE(db[[#This Row],[QTY/ CTN]]," ","_",2),"(",""),")","")&amp;"_")</f>
        <v>36 LSN_</v>
      </c>
      <c r="S3116" s="79">
        <f>IF(db[[#This Row],[H_QTY/ CTN]]="","",SEARCH("_",db[[#This Row],[H_QTY/ CTN]]))</f>
        <v>7</v>
      </c>
      <c r="T3116" s="79">
        <f>IF(db[[#This Row],[H_QTY/ CTN]]="","",LEN(db[[#This Row],[H_QTY/ CTN]]))</f>
        <v>7</v>
      </c>
      <c r="U3116" s="78" t="str">
        <f>IF(db[[#This Row],[H_QTY/ CTN]]="","",LEFT(db[[#This Row],[H_QTY/ CTN]],db[[#This Row],[H_1]]-1))</f>
        <v>36 LSN</v>
      </c>
      <c r="V3116" s="78" t="str">
        <f>IF(NOT(db[[#This Row],[H_1]]=db[[#This Row],[H_2]]),MID(db[[#This Row],[H_QTY/ CTN]],db[[#This Row],[H_1]]+1,db[[#This Row],[H_2]]-db[[#This Row],[H_1]]-1),"")</f>
        <v/>
      </c>
      <c r="W3116" s="78" t="str">
        <f>IF(db[[#This Row],[QTY/ CTN B]]="","",LEFT(db[[#This Row],[QTY/ CTN B]],SEARCH(" ",db[[#This Row],[QTY/ CTN B]],1)-1))</f>
        <v>36</v>
      </c>
      <c r="X3116" s="78" t="str">
        <f>IF(db[[#This Row],[QTY/ CTN B]]="","",RIGHT(db[[#This Row],[QTY/ CTN B]],LEN(db[[#This Row],[QTY/ CTN B]])-SEARCH(" ",db[[#This Row],[QTY/ CTN B]],1)))</f>
        <v>LSN</v>
      </c>
      <c r="Y3116" s="78">
        <f>IF(db[[#This Row],[QTY/ CTN TG]]="",IF(db[[#This Row],[STN TG]]="","",12),LEFT(db[[#This Row],[QTY/ CTN TG]],SEARCH(" ",db[[#This Row],[QTY/ CTN TG]],1)-1))</f>
        <v>12</v>
      </c>
      <c r="Z3116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16" s="78" t="str">
        <f>IF(db[[#This Row],[STN K]]="","",IF(db[[#This Row],[STN TG]]="LSN",12,""))</f>
        <v/>
      </c>
      <c r="AB3116" s="78" t="str">
        <f>IF(db[[#This Row],[STN TG]]="LSN","PCS","")</f>
        <v/>
      </c>
      <c r="AC3116" s="78">
        <f>db[[#This Row],[QTY B]]*IF(db[[#This Row],[QTY TG]]="",1,db[[#This Row],[QTY TG]])*IF(db[[#This Row],[QTY K]]="",1,db[[#This Row],[QTY K]])</f>
        <v>432</v>
      </c>
      <c r="AD3116" s="78" t="str">
        <f>IF(db[[#This Row],[STN K]]="",IF(db[[#This Row],[STN TG]]="",db[[#This Row],[STN B]],db[[#This Row],[STN TG]]),db[[#This Row],[STN K]])</f>
        <v>PCS</v>
      </c>
      <c r="AE3116" s="78"/>
    </row>
    <row r="3117" spans="1:31" x14ac:dyDescent="0.25">
      <c r="A3117" s="78">
        <f t="shared" si="51"/>
        <v>3116</v>
      </c>
      <c r="B3117" s="79" t="str">
        <f>LOWER(SUBSTITUTE(SUBSTITUTE(SUBSTITUTE(SUBSTITUTE(SUBSTITUTE(SUBSTITUTE(SUBSTITUTE(SUBSTITUTE(db[[#This Row],[NB BM]]," ",),".",""),"-",""),"(",""),")",""),"/",""),"""",""),"+",""))</f>
        <v>bppromosihm2220bonus</v>
      </c>
      <c r="C3117" s="79" t="str">
        <f>LOWER(SUBSTITUTE(SUBSTITUTE(SUBSTITUTE(SUBSTITUTE(SUBSTITUTE(SUBSTITUTE(SUBSTITUTE(SUBSTITUTE(SUBSTITUTE(db[[#This Row],[NB NOTA]]," ",),".",""),"-",""),"(",""),")",""),",",""),"/",""),"""",""),"+",""))</f>
        <v>ballpenpromosihm2220ubonus</v>
      </c>
      <c r="D3117" s="79" t="str">
        <f>LOWER(SUBSTITUTE(SUBSTITUTE(SUBSTITUTE(SUBSTITUTE(SUBSTITUTE(SUBSTITUTE(SUBSTITUTE(SUBSTITUTE(SUBSTITUTE(db[[#This Row],[NB PAJAK]]," ",""),"-",""),"(",""),")",""),".",""),",",""),"/",""),"""",""),"+",""))</f>
        <v/>
      </c>
      <c r="E3117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bppromosihm2220bonus144lsnuntana</v>
      </c>
      <c r="F3117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ballpenpromosihm2220ubonus144lsn</v>
      </c>
      <c r="G3117" s="79" t="str">
        <f>db[[#This Row],[NB NOTA_C]]&amp;LOWER(SUBSTITUTE(SUBSTITUTE(SUBSTITUTE(SUBSTITUTE(SUBSTITUTE(SUBSTITUTE(SUBSTITUTE(SUBSTITUTE(SUBSTITUTE(db[[#This Row],[FAKTUR]]," ",),".",""),"-",""),"(",""),")",""),",",""),"/",""),"""",""),"+",""))</f>
        <v>ballpenpromosihm2220ubonusuntana</v>
      </c>
      <c r="H3117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ballpenpromosihm2220ubonus144lsnuntana</v>
      </c>
      <c r="I3117" s="70" t="s">
        <v>7854</v>
      </c>
      <c r="J3117" s="70" t="s">
        <v>7463</v>
      </c>
      <c r="K3117" s="71"/>
      <c r="L3117" s="70" t="s">
        <v>1336</v>
      </c>
      <c r="M3117" s="80" t="e">
        <f>IF(db[[#This Row],[NB NOTA_C]]="","",COUNTIF([2]!B_MSK[concat],db[[#This Row],[NB NOTA_C]]))</f>
        <v>#REF!</v>
      </c>
      <c r="N3117" s="81" t="s">
        <v>1342</v>
      </c>
      <c r="O3117" s="79" t="s">
        <v>1391</v>
      </c>
      <c r="P3117" s="70"/>
      <c r="Q3117" s="79"/>
      <c r="R3117" s="79" t="str">
        <f>IF(db[[#This Row],[QTY/ CTN]]="","",SUBSTITUTE(SUBSTITUTE(SUBSTITUTE(db[[#This Row],[QTY/ CTN]]," ","_",2),"(",""),")","")&amp;"_")</f>
        <v>144 LSN_</v>
      </c>
      <c r="S3117" s="79">
        <f>IF(db[[#This Row],[H_QTY/ CTN]]="","",SEARCH("_",db[[#This Row],[H_QTY/ CTN]]))</f>
        <v>8</v>
      </c>
      <c r="T3117" s="79">
        <f>IF(db[[#This Row],[H_QTY/ CTN]]="","",LEN(db[[#This Row],[H_QTY/ CTN]]))</f>
        <v>8</v>
      </c>
      <c r="U3117" s="78" t="str">
        <f>IF(db[[#This Row],[H_QTY/ CTN]]="","",LEFT(db[[#This Row],[H_QTY/ CTN]],db[[#This Row],[H_1]]-1))</f>
        <v>144 LSN</v>
      </c>
      <c r="V3117" s="78" t="str">
        <f>IF(NOT(db[[#This Row],[H_1]]=db[[#This Row],[H_2]]),MID(db[[#This Row],[H_QTY/ CTN]],db[[#This Row],[H_1]]+1,db[[#This Row],[H_2]]-db[[#This Row],[H_1]]-1),"")</f>
        <v/>
      </c>
      <c r="W3117" s="78" t="str">
        <f>IF(db[[#This Row],[QTY/ CTN B]]="","",LEFT(db[[#This Row],[QTY/ CTN B]],SEARCH(" ",db[[#This Row],[QTY/ CTN B]],1)-1))</f>
        <v>144</v>
      </c>
      <c r="X3117" s="78" t="str">
        <f>IF(db[[#This Row],[QTY/ CTN B]]="","",RIGHT(db[[#This Row],[QTY/ CTN B]],LEN(db[[#This Row],[QTY/ CTN B]])-SEARCH(" ",db[[#This Row],[QTY/ CTN B]],1)))</f>
        <v>LSN</v>
      </c>
      <c r="Y3117" s="78">
        <f>IF(db[[#This Row],[QTY/ CTN TG]]="",IF(db[[#This Row],[STN TG]]="","",12),LEFT(db[[#This Row],[QTY/ CTN TG]],SEARCH(" ",db[[#This Row],[QTY/ CTN TG]],1)-1))</f>
        <v>12</v>
      </c>
      <c r="Z3117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17" s="78" t="str">
        <f>IF(db[[#This Row],[STN K]]="","",IF(db[[#This Row],[STN TG]]="LSN",12,""))</f>
        <v/>
      </c>
      <c r="AB3117" s="78" t="str">
        <f>IF(db[[#This Row],[STN TG]]="LSN","PCS","")</f>
        <v/>
      </c>
      <c r="AC3117" s="78">
        <f>db[[#This Row],[QTY B]]*IF(db[[#This Row],[QTY TG]]="",1,db[[#This Row],[QTY TG]])*IF(db[[#This Row],[QTY K]]="",1,db[[#This Row],[QTY K]])</f>
        <v>1728</v>
      </c>
      <c r="AD3117" s="78" t="str">
        <f>IF(db[[#This Row],[STN K]]="",IF(db[[#This Row],[STN TG]]="",db[[#This Row],[STN B]],db[[#This Row],[STN TG]]),db[[#This Row],[STN K]])</f>
        <v>PCS</v>
      </c>
      <c r="AE3117" s="78"/>
    </row>
    <row r="3118" spans="1:31" x14ac:dyDescent="0.25">
      <c r="A3118" s="78">
        <f t="shared" si="51"/>
        <v>3117</v>
      </c>
      <c r="B3118" s="79" t="str">
        <f>LOWER(SUBSTITUTE(SUBSTITUTE(SUBSTITUTE(SUBSTITUTE(SUBSTITUTE(SUBSTITUTE(SUBSTITUTE(SUBSTITUTE(db[[#This Row],[NB BM]]," ",),".",""),"-",""),"(",""),")",""),"/",""),"""",""),"+",""))</f>
        <v>papercase110n1205ccx12stsimbalion</v>
      </c>
      <c r="C3118" s="79" t="str">
        <f>LOWER(SUBSTITUTE(SUBSTITUTE(SUBSTITUTE(SUBSTITUTE(SUBSTITUTE(SUBSTITUTE(SUBSTITUTE(SUBSTITUTE(SUBSTITUTE(db[[#This Row],[NB NOTA]]," ",),".",""),"-",""),"(",""),")",""),",",""),"/",""),"""",""),"+",""))</f>
        <v>papercase110n1205ccx12stsimbalion</v>
      </c>
      <c r="D3118" s="79" t="str">
        <f>LOWER(SUBSTITUTE(SUBSTITUTE(SUBSTITUTE(SUBSTITUTE(SUBSTITUTE(SUBSTITUTE(SUBSTITUTE(SUBSTITUTE(SUBSTITUTE(db[[#This Row],[NB PAJAK]]," ",""),"-",""),"(",""),")",""),".",""),",",""),"/",""),"""",""),"+",""))</f>
        <v/>
      </c>
      <c r="E311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papercase110n1205ccx12stsimbalion144setuntana</v>
      </c>
      <c r="F311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papercase110n1205ccx12stsimbalion144set</v>
      </c>
      <c r="G3118" s="79" t="str">
        <f>db[[#This Row],[NB NOTA_C]]&amp;LOWER(SUBSTITUTE(SUBSTITUTE(SUBSTITUTE(SUBSTITUTE(SUBSTITUTE(SUBSTITUTE(SUBSTITUTE(SUBSTITUTE(SUBSTITUTE(db[[#This Row],[FAKTUR]]," ",),".",""),"-",""),"(",""),")",""),",",""),"/",""),"""",""),"+",""))</f>
        <v>papercase110n1205ccx12stsimbalionuntana</v>
      </c>
      <c r="H311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papercase110n1205ccx12stsimbalion144setuntana</v>
      </c>
      <c r="I3118" s="70" t="s">
        <v>7901</v>
      </c>
      <c r="J3118" s="70" t="s">
        <v>7859</v>
      </c>
      <c r="K3118" s="71"/>
      <c r="L3118" s="70" t="s">
        <v>1336</v>
      </c>
      <c r="M3118" s="80"/>
      <c r="N3118" s="81" t="s">
        <v>7897</v>
      </c>
      <c r="O3118" s="79" t="s">
        <v>1429</v>
      </c>
      <c r="P3118" s="70"/>
      <c r="Q3118" s="79"/>
      <c r="R3118" s="79" t="str">
        <f>IF(db[[#This Row],[QTY/ CTN]]="","",SUBSTITUTE(SUBSTITUTE(SUBSTITUTE(db[[#This Row],[QTY/ CTN]]," ","_",2),"(",""),")","")&amp;"_")</f>
        <v>144 SET_</v>
      </c>
      <c r="S3118" s="79">
        <f>IF(db[[#This Row],[H_QTY/ CTN]]="","",SEARCH("_",db[[#This Row],[H_QTY/ CTN]]))</f>
        <v>8</v>
      </c>
      <c r="T3118" s="79">
        <f>IF(db[[#This Row],[H_QTY/ CTN]]="","",LEN(db[[#This Row],[H_QTY/ CTN]]))</f>
        <v>8</v>
      </c>
      <c r="U3118" s="78" t="str">
        <f>IF(db[[#This Row],[H_QTY/ CTN]]="","",LEFT(db[[#This Row],[H_QTY/ CTN]],db[[#This Row],[H_1]]-1))</f>
        <v>144 SET</v>
      </c>
      <c r="V3118" s="78" t="str">
        <f>IF(NOT(db[[#This Row],[H_1]]=db[[#This Row],[H_2]]),MID(db[[#This Row],[H_QTY/ CTN]],db[[#This Row],[H_1]]+1,db[[#This Row],[H_2]]-db[[#This Row],[H_1]]-1),"")</f>
        <v/>
      </c>
      <c r="W3118" s="78" t="str">
        <f>IF(db[[#This Row],[QTY/ CTN B]]="","",LEFT(db[[#This Row],[QTY/ CTN B]],SEARCH(" ",db[[#This Row],[QTY/ CTN B]],1)-1))</f>
        <v>144</v>
      </c>
      <c r="X3118" s="78" t="str">
        <f>IF(db[[#This Row],[QTY/ CTN B]]="","",RIGHT(db[[#This Row],[QTY/ CTN B]],LEN(db[[#This Row],[QTY/ CTN B]])-SEARCH(" ",db[[#This Row],[QTY/ CTN B]],1)))</f>
        <v>SET</v>
      </c>
      <c r="Y3118" s="78" t="str">
        <f>IF(db[[#This Row],[QTY/ CTN TG]]="",IF(db[[#This Row],[STN TG]]="","",12),LEFT(db[[#This Row],[QTY/ CTN TG]],SEARCH(" ",db[[#This Row],[QTY/ CTN TG]],1)-1))</f>
        <v/>
      </c>
      <c r="Z311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18" s="78" t="str">
        <f>IF(db[[#This Row],[STN K]]="","",IF(db[[#This Row],[STN TG]]="LSN",12,""))</f>
        <v/>
      </c>
      <c r="AB3118" s="78" t="str">
        <f>IF(db[[#This Row],[STN TG]]="LSN","PCS","")</f>
        <v/>
      </c>
      <c r="AC3118" s="78">
        <f>db[[#This Row],[QTY B]]*IF(db[[#This Row],[QTY TG]]="",1,db[[#This Row],[QTY TG]])*IF(db[[#This Row],[QTY K]]="",1,db[[#This Row],[QTY K]])</f>
        <v>144</v>
      </c>
      <c r="AD3118" s="78" t="str">
        <f>IF(db[[#This Row],[STN K]]="",IF(db[[#This Row],[STN TG]]="",db[[#This Row],[STN B]],db[[#This Row],[STN TG]]),db[[#This Row],[STN K]])</f>
        <v>SET</v>
      </c>
      <c r="AE3118" s="78"/>
    </row>
    <row r="3119" spans="1:31" x14ac:dyDescent="0.25">
      <c r="A3119" s="78">
        <f t="shared" si="51"/>
        <v>3118</v>
      </c>
      <c r="B3119" s="79" t="str">
        <f>LOWER(SUBSTITUTE(SUBSTITUTE(SUBSTITUTE(SUBSTITUTE(SUBSTITUTE(SUBSTITUTE(SUBSTITUTE(SUBSTITUTE(db[[#This Row],[NB BM]]," ",),".",""),"-",""),"(",""),")",""),"/",""),"""",""),"+",""))</f>
        <v>pcb128</v>
      </c>
      <c r="C3119" s="79" t="str">
        <f>LOWER(SUBSTITUTE(SUBSTITUTE(SUBSTITUTE(SUBSTITUTE(SUBSTITUTE(SUBSTITUTE(SUBSTITUTE(SUBSTITUTE(SUBSTITUTE(db[[#This Row],[NB NOTA]]," ",),".",""),"-",""),"(",""),")",""),",",""),"/",""),"""",""),"+",""))</f>
        <v>pcb128</v>
      </c>
      <c r="D3119" s="79" t="str">
        <f>LOWER(SUBSTITUTE(SUBSTITUTE(SUBSTITUTE(SUBSTITUTE(SUBSTITUTE(SUBSTITUTE(SUBSTITUTE(SUBSTITUTE(SUBSTITUTE(db[[#This Row],[NB PAJAK]]," ",""),"-",""),"(",""),")",""),".",""),",",""),"/",""),"""",""),"+",""))</f>
        <v/>
      </c>
      <c r="E3119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pcb12832lsnuntana</v>
      </c>
      <c r="F3119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pcb12832lsn</v>
      </c>
      <c r="G3119" s="79" t="str">
        <f>db[[#This Row],[NB NOTA_C]]&amp;LOWER(SUBSTITUTE(SUBSTITUTE(SUBSTITUTE(SUBSTITUTE(SUBSTITUTE(SUBSTITUTE(SUBSTITUTE(SUBSTITUTE(SUBSTITUTE(db[[#This Row],[FAKTUR]]," ",),".",""),"-",""),"(",""),")",""),",",""),"/",""),"""",""),"+",""))</f>
        <v>pcb128untana</v>
      </c>
      <c r="H3119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pcb12832lsnuntana</v>
      </c>
      <c r="I3119" s="70" t="s">
        <v>7902</v>
      </c>
      <c r="J3119" s="70" t="s">
        <v>7860</v>
      </c>
      <c r="K3119" s="71"/>
      <c r="L3119" s="70" t="s">
        <v>1336</v>
      </c>
      <c r="M3119" s="80" t="e">
        <f>IF(db[[#This Row],[NB NOTA_C]]="","",COUNTIF([2]!B_MSK[concat],db[[#This Row],[NB NOTA_C]]))</f>
        <v>#REF!</v>
      </c>
      <c r="N3119" s="81" t="s">
        <v>1365</v>
      </c>
      <c r="O3119" s="79" t="s">
        <v>3967</v>
      </c>
      <c r="P3119" s="70"/>
      <c r="Q3119" s="79"/>
      <c r="R3119" s="79" t="str">
        <f>IF(db[[#This Row],[QTY/ CTN]]="","",SUBSTITUTE(SUBSTITUTE(SUBSTITUTE(db[[#This Row],[QTY/ CTN]]," ","_",2),"(",""),")","")&amp;"_")</f>
        <v>32 LSN_</v>
      </c>
      <c r="S3119" s="79">
        <f>IF(db[[#This Row],[H_QTY/ CTN]]="","",SEARCH("_",db[[#This Row],[H_QTY/ CTN]]))</f>
        <v>7</v>
      </c>
      <c r="T3119" s="79">
        <f>IF(db[[#This Row],[H_QTY/ CTN]]="","",LEN(db[[#This Row],[H_QTY/ CTN]]))</f>
        <v>7</v>
      </c>
      <c r="U3119" s="78" t="str">
        <f>IF(db[[#This Row],[H_QTY/ CTN]]="","",LEFT(db[[#This Row],[H_QTY/ CTN]],db[[#This Row],[H_1]]-1))</f>
        <v>32 LSN</v>
      </c>
      <c r="V3119" s="78" t="str">
        <f>IF(NOT(db[[#This Row],[H_1]]=db[[#This Row],[H_2]]),MID(db[[#This Row],[H_QTY/ CTN]],db[[#This Row],[H_1]]+1,db[[#This Row],[H_2]]-db[[#This Row],[H_1]]-1),"")</f>
        <v/>
      </c>
      <c r="W3119" s="78" t="str">
        <f>IF(db[[#This Row],[QTY/ CTN B]]="","",LEFT(db[[#This Row],[QTY/ CTN B]],SEARCH(" ",db[[#This Row],[QTY/ CTN B]],1)-1))</f>
        <v>32</v>
      </c>
      <c r="X3119" s="78" t="str">
        <f>IF(db[[#This Row],[QTY/ CTN B]]="","",RIGHT(db[[#This Row],[QTY/ CTN B]],LEN(db[[#This Row],[QTY/ CTN B]])-SEARCH(" ",db[[#This Row],[QTY/ CTN B]],1)))</f>
        <v>LSN</v>
      </c>
      <c r="Y3119" s="78">
        <f>IF(db[[#This Row],[QTY/ CTN TG]]="",IF(db[[#This Row],[STN TG]]="","",12),LEFT(db[[#This Row],[QTY/ CTN TG]],SEARCH(" ",db[[#This Row],[QTY/ CTN TG]],1)-1))</f>
        <v>12</v>
      </c>
      <c r="Z3119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19" s="78" t="str">
        <f>IF(db[[#This Row],[STN K]]="","",IF(db[[#This Row],[STN TG]]="LSN",12,""))</f>
        <v/>
      </c>
      <c r="AB3119" s="78" t="str">
        <f>IF(db[[#This Row],[STN TG]]="LSN","PCS","")</f>
        <v/>
      </c>
      <c r="AC3119" s="78">
        <f>db[[#This Row],[QTY B]]*IF(db[[#This Row],[QTY TG]]="",1,db[[#This Row],[QTY TG]])*IF(db[[#This Row],[QTY K]]="",1,db[[#This Row],[QTY K]])</f>
        <v>384</v>
      </c>
      <c r="AD3119" s="78" t="str">
        <f>IF(db[[#This Row],[STN K]]="",IF(db[[#This Row],[STN TG]]="",db[[#This Row],[STN B]],db[[#This Row],[STN TG]]),db[[#This Row],[STN K]])</f>
        <v>PCS</v>
      </c>
      <c r="AE3119" s="78"/>
    </row>
    <row r="3120" spans="1:31" x14ac:dyDescent="0.25">
      <c r="A3120" s="78">
        <f t="shared" ref="A3120" si="52">ROW()-1</f>
        <v>3119</v>
      </c>
      <c r="B3120" s="79" t="str">
        <f>LOWER(SUBSTITUTE(SUBSTITUTE(SUBSTITUTE(SUBSTITUTE(SUBSTITUTE(SUBSTITUTE(SUBSTITUTE(SUBSTITUTE(db[[#This Row],[NB BM]]," ",),".",""),"-",""),"(",""),")",""),"/",""),"""",""),"+",""))</f>
        <v>tintamotex1line20mm</v>
      </c>
      <c r="C3120" s="79" t="str">
        <f>LOWER(SUBSTITUTE(SUBSTITUTE(SUBSTITUTE(SUBSTITUTE(SUBSTITUTE(SUBSTITUTE(SUBSTITUTE(SUBSTITUTE(SUBSTITUTE(db[[#This Row],[NB NOTA]]," ",),".",""),"-",""),"(",""),")",""),",",""),"/",""),"""",""),"+",""))</f>
        <v>tintamotex1line20mm</v>
      </c>
      <c r="D3120" s="79" t="str">
        <f>LOWER(SUBSTITUTE(SUBSTITUTE(SUBSTITUTE(SUBSTITUTE(SUBSTITUTE(SUBSTITUTE(SUBSTITUTE(SUBSTITUTE(SUBSTITUTE(db[[#This Row],[NB PAJAK]]," ",""),"-",""),"(",""),")",""),".",""),",",""),"/",""),"""",""),"+",""))</f>
        <v/>
      </c>
      <c r="E3120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tintamotex1line20mm2000pcsuntana</v>
      </c>
      <c r="F3120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tintamotex1line20mm2000pcs</v>
      </c>
      <c r="G3120" s="79" t="str">
        <f>db[[#This Row],[NB NOTA_C]]&amp;LOWER(SUBSTITUTE(SUBSTITUTE(SUBSTITUTE(SUBSTITUTE(SUBSTITUTE(SUBSTITUTE(SUBSTITUTE(SUBSTITUTE(SUBSTITUTE(db[[#This Row],[FAKTUR]]," ",),".",""),"-",""),"(",""),")",""),",",""),"/",""),"""",""),"+",""))</f>
        <v>tintamotex1line20mmuntana</v>
      </c>
      <c r="H3120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tintamotex1line20mm2000pcsuntana</v>
      </c>
      <c r="I3120" s="70" t="s">
        <v>7903</v>
      </c>
      <c r="J3120" s="70" t="s">
        <v>7861</v>
      </c>
      <c r="K3120" s="71"/>
      <c r="L3120" s="70" t="s">
        <v>1336</v>
      </c>
      <c r="M3120" s="80" t="e">
        <f>IF(db[[#This Row],[NB NOTA_C]]="","",COUNTIF([2]!B_MSK[concat],db[[#This Row],[NB NOTA_C]]))</f>
        <v>#REF!</v>
      </c>
      <c r="N3120" s="81" t="s">
        <v>1366</v>
      </c>
      <c r="O3120" s="79" t="s">
        <v>3313</v>
      </c>
      <c r="P3120" s="70"/>
      <c r="Q3120" s="79"/>
      <c r="R3120" s="79" t="str">
        <f>IF(db[[#This Row],[QTY/ CTN]]="","",SUBSTITUTE(SUBSTITUTE(SUBSTITUTE(db[[#This Row],[QTY/ CTN]]," ","_",2),"(",""),")","")&amp;"_")</f>
        <v>2000 PCS_</v>
      </c>
      <c r="S3120" s="79">
        <f>IF(db[[#This Row],[H_QTY/ CTN]]="","",SEARCH("_",db[[#This Row],[H_QTY/ CTN]]))</f>
        <v>9</v>
      </c>
      <c r="T3120" s="79">
        <f>IF(db[[#This Row],[H_QTY/ CTN]]="","",LEN(db[[#This Row],[H_QTY/ CTN]]))</f>
        <v>9</v>
      </c>
      <c r="U3120" s="78" t="str">
        <f>IF(db[[#This Row],[H_QTY/ CTN]]="","",LEFT(db[[#This Row],[H_QTY/ CTN]],db[[#This Row],[H_1]]-1))</f>
        <v>2000 PCS</v>
      </c>
      <c r="V3120" s="78" t="str">
        <f>IF(NOT(db[[#This Row],[H_1]]=db[[#This Row],[H_2]]),MID(db[[#This Row],[H_QTY/ CTN]],db[[#This Row],[H_1]]+1,db[[#This Row],[H_2]]-db[[#This Row],[H_1]]-1),"")</f>
        <v/>
      </c>
      <c r="W3120" s="78" t="str">
        <f>IF(db[[#This Row],[QTY/ CTN B]]="","",LEFT(db[[#This Row],[QTY/ CTN B]],SEARCH(" ",db[[#This Row],[QTY/ CTN B]],1)-1))</f>
        <v>2000</v>
      </c>
      <c r="X3120" s="78" t="str">
        <f>IF(db[[#This Row],[QTY/ CTN B]]="","",RIGHT(db[[#This Row],[QTY/ CTN B]],LEN(db[[#This Row],[QTY/ CTN B]])-SEARCH(" ",db[[#This Row],[QTY/ CTN B]],1)))</f>
        <v>PCS</v>
      </c>
      <c r="Y3120" s="78" t="str">
        <f>IF(db[[#This Row],[QTY/ CTN TG]]="",IF(db[[#This Row],[STN TG]]="","",12),LEFT(db[[#This Row],[QTY/ CTN TG]],SEARCH(" ",db[[#This Row],[QTY/ CTN TG]],1)-1))</f>
        <v/>
      </c>
      <c r="Z3120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20" s="78" t="str">
        <f>IF(db[[#This Row],[STN K]]="","",IF(db[[#This Row],[STN TG]]="LSN",12,""))</f>
        <v/>
      </c>
      <c r="AB3120" s="78" t="str">
        <f>IF(db[[#This Row],[STN TG]]="LSN","PCS","")</f>
        <v/>
      </c>
      <c r="AC3120" s="78">
        <f>db[[#This Row],[QTY B]]*IF(db[[#This Row],[QTY TG]]="",1,db[[#This Row],[QTY TG]])*IF(db[[#This Row],[QTY K]]="",1,db[[#This Row],[QTY K]])</f>
        <v>2000</v>
      </c>
      <c r="AD3120" s="78" t="str">
        <f>IF(db[[#This Row],[STN K]]="",IF(db[[#This Row],[STN TG]]="",db[[#This Row],[STN B]],db[[#This Row],[STN TG]]),db[[#This Row],[STN K]])</f>
        <v>PCS</v>
      </c>
      <c r="AE3120" s="78"/>
    </row>
    <row r="3121" spans="1:31" x14ac:dyDescent="0.25">
      <c r="A3121" s="78">
        <f t="shared" ref="A3121:A3122" si="53">ROW()-1</f>
        <v>3120</v>
      </c>
      <c r="B3121" s="79" t="str">
        <f>LOWER(SUBSTITUTE(SUBSTITUTE(SUBSTITUTE(SUBSTITUTE(SUBSTITUTE(SUBSTITUTE(SUBSTITUTE(SUBSTITUTE(db[[#This Row],[NB BM]]," ",),".",""),"-",""),"(",""),")",""),"/",""),"""",""),"+",""))</f>
        <v>asahandy393b1hhamster</v>
      </c>
      <c r="C3121" s="79" t="str">
        <f>LOWER(SUBSTITUTE(SUBSTITUTE(SUBSTITUTE(SUBSTITUTE(SUBSTITUTE(SUBSTITUTE(SUBSTITUTE(SUBSTITUTE(SUBSTITUTE(db[[#This Row],[NB NOTA]]," ",),".",""),"-",""),"(",""),")",""),",",""),"/",""),"""",""),"+",""))</f>
        <v>peruncingdy393b1hhamster</v>
      </c>
      <c r="D3121" s="79" t="str">
        <f>LOWER(SUBSTITUTE(SUBSTITUTE(SUBSTITUTE(SUBSTITUTE(SUBSTITUTE(SUBSTITUTE(SUBSTITUTE(SUBSTITUTE(SUBSTITUTE(db[[#This Row],[NB PAJAK]]," ",""),"-",""),"(",""),")",""),".",""),",",""),"/",""),"""",""),"+",""))</f>
        <v/>
      </c>
      <c r="E3121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asahandy393b1hhamster180dsp12pcsuntana</v>
      </c>
      <c r="F3121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peruncingdy393b1hhamster180dsp12pcs</v>
      </c>
      <c r="G3121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peruncingdy393b1hhamsteruntana</v>
      </c>
      <c r="H3121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peruncingdy393b1hhamster180dsp12pcsuntana</v>
      </c>
      <c r="I3121" s="70" t="s">
        <v>7904</v>
      </c>
      <c r="J3121" s="70" t="s">
        <v>7862</v>
      </c>
      <c r="K3121" s="71"/>
      <c r="L3121" s="70" t="s">
        <v>1336</v>
      </c>
      <c r="M3121" s="80" t="e">
        <f>IF(db[[#This Row],[NB NOTA_C]]="","",COUNTIF([2]!B_MSK[concat],db[[#This Row],[NB NOTA_C]]))</f>
        <v>#REF!</v>
      </c>
      <c r="N3121" s="81" t="s">
        <v>1352</v>
      </c>
      <c r="O3121" s="79" t="s">
        <v>7900</v>
      </c>
      <c r="P3121" s="70"/>
      <c r="Q3121" s="79"/>
      <c r="R3121" s="79" t="str">
        <f>IF(db[[#This Row],[QTY/ CTN]]="","",SUBSTITUTE(SUBSTITUTE(SUBSTITUTE(db[[#This Row],[QTY/ CTN]]," ","_",2),"(",""),")","")&amp;"_")</f>
        <v>180 DSP_12 PCS_</v>
      </c>
      <c r="S3121" s="79">
        <f>IF(db[[#This Row],[H_QTY/ CTN]]="","",SEARCH("_",db[[#This Row],[H_QTY/ CTN]]))</f>
        <v>8</v>
      </c>
      <c r="T3121" s="79">
        <f>IF(db[[#This Row],[H_QTY/ CTN]]="","",LEN(db[[#This Row],[H_QTY/ CTN]]))</f>
        <v>15</v>
      </c>
      <c r="U3121" s="78" t="str">
        <f>IF(db[[#This Row],[H_QTY/ CTN]]="","",LEFT(db[[#This Row],[H_QTY/ CTN]],db[[#This Row],[H_1]]-1))</f>
        <v>180 DSP</v>
      </c>
      <c r="V3121" s="78" t="str">
        <f>IF(NOT(db[[#This Row],[H_1]]=db[[#This Row],[H_2]]),MID(db[[#This Row],[H_QTY/ CTN]],db[[#This Row],[H_1]]+1,db[[#This Row],[H_2]]-db[[#This Row],[H_1]]-1),"")</f>
        <v>12 PCS</v>
      </c>
      <c r="W3121" s="78" t="str">
        <f>IF(db[[#This Row],[QTY/ CTN B]]="","",LEFT(db[[#This Row],[QTY/ CTN B]],SEARCH(" ",db[[#This Row],[QTY/ CTN B]],1)-1))</f>
        <v>180</v>
      </c>
      <c r="X3121" s="78" t="str">
        <f>IF(db[[#This Row],[QTY/ CTN B]]="","",RIGHT(db[[#This Row],[QTY/ CTN B]],LEN(db[[#This Row],[QTY/ CTN B]])-SEARCH(" ",db[[#This Row],[QTY/ CTN B]],1)))</f>
        <v>DSP</v>
      </c>
      <c r="Y3121" s="78" t="str">
        <f>IF(db[[#This Row],[QTY/ CTN TG]]="",IF(db[[#This Row],[STN TG]]="","",12),LEFT(db[[#This Row],[QTY/ CTN TG]],SEARCH(" ",db[[#This Row],[QTY/ CTN TG]],1)-1))</f>
        <v>12</v>
      </c>
      <c r="Z3121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21" s="78" t="str">
        <f>IF(db[[#This Row],[STN K]]="","",IF(db[[#This Row],[STN TG]]="LSN",12,""))</f>
        <v/>
      </c>
      <c r="AB3121" s="78" t="str">
        <f>IF(db[[#This Row],[STN TG]]="LSN","PCS","")</f>
        <v/>
      </c>
      <c r="AC3121" s="78">
        <f>db[[#This Row],[QTY B]]*IF(db[[#This Row],[QTY TG]]="",1,db[[#This Row],[QTY TG]])*IF(db[[#This Row],[QTY K]]="",1,db[[#This Row],[QTY K]])</f>
        <v>2160</v>
      </c>
      <c r="AD3121" s="78" t="str">
        <f>IF(db[[#This Row],[STN K]]="",IF(db[[#This Row],[STN TG]]="",db[[#This Row],[STN B]],db[[#This Row],[STN TG]]),db[[#This Row],[STN K]])</f>
        <v>PCS</v>
      </c>
      <c r="AE3121" s="78"/>
    </row>
    <row r="3122" spans="1:31" x14ac:dyDescent="0.25">
      <c r="A3122" s="78">
        <f t="shared" si="53"/>
        <v>3121</v>
      </c>
      <c r="B3122" s="79" t="str">
        <f>LOWER(SUBSTITUTE(SUBSTITUTE(SUBSTITUTE(SUBSTITUTE(SUBSTITUTE(SUBSTITUTE(SUBSTITUTE(SUBSTITUTE(db[[#This Row],[NB BM]]," ",),".",""),"-",""),"(",""),")",""),"/",""),"""",""),"+",""))</f>
        <v>asahandy395b1hkelinci</v>
      </c>
      <c r="C3122" s="79" t="str">
        <f>LOWER(SUBSTITUTE(SUBSTITUTE(SUBSTITUTE(SUBSTITUTE(SUBSTITUTE(SUBSTITUTE(SUBSTITUTE(SUBSTITUTE(SUBSTITUTE(db[[#This Row],[NB NOTA]]," ",),".",""),"-",""),"(",""),")",""),",",""),"/",""),"""",""),"+",""))</f>
        <v>peruncingdy395b1hrabbit</v>
      </c>
      <c r="D3122" s="79" t="str">
        <f>LOWER(SUBSTITUTE(SUBSTITUTE(SUBSTITUTE(SUBSTITUTE(SUBSTITUTE(SUBSTITUTE(SUBSTITUTE(SUBSTITUTE(SUBSTITUTE(db[[#This Row],[NB PAJAK]]," ",""),"-",""),"(",""),")",""),".",""),",",""),"/",""),"""",""),"+",""))</f>
        <v/>
      </c>
      <c r="E3122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asahandy395b1hkelinci180dsp12pcsuntana</v>
      </c>
      <c r="F3122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peruncingdy395b1hrabbit180dsp12pcs</v>
      </c>
      <c r="G3122" s="79" t="str">
        <f>db[[#This Row],[NB NOTA_C]]&amp;LOWER(SUBSTITUTE(SUBSTITUTE(SUBSTITUTE(SUBSTITUTE(SUBSTITUTE(SUBSTITUTE(SUBSTITUTE(SUBSTITUTE(SUBSTITUTE(db[[#This Row],[FAKTUR]]," ",),".",""),"-",""),"(",""),")",""),",",""),"/",""),"""",""),"+",""))</f>
        <v>peruncingdy395b1hrabbituntana</v>
      </c>
      <c r="H3122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peruncingdy395b1hrabbit180dsp12pcsuntana</v>
      </c>
      <c r="I3122" s="70" t="s">
        <v>7905</v>
      </c>
      <c r="J3122" s="70" t="s">
        <v>7863</v>
      </c>
      <c r="K3122" s="71"/>
      <c r="L3122" s="70" t="s">
        <v>1336</v>
      </c>
      <c r="M3122" s="80" t="e">
        <f>IF(db[[#This Row],[NB NOTA_C]]="","",COUNTIF([2]!B_MSK[concat],db[[#This Row],[NB NOTA_C]]))</f>
        <v>#REF!</v>
      </c>
      <c r="N3122" s="81" t="s">
        <v>1352</v>
      </c>
      <c r="O3122" s="79" t="s">
        <v>7900</v>
      </c>
      <c r="P3122" s="70"/>
      <c r="Q3122" s="79"/>
      <c r="R3122" s="79" t="str">
        <f>IF(db[[#This Row],[QTY/ CTN]]="","",SUBSTITUTE(SUBSTITUTE(SUBSTITUTE(db[[#This Row],[QTY/ CTN]]," ","_",2),"(",""),")","")&amp;"_")</f>
        <v>180 DSP_12 PCS_</v>
      </c>
      <c r="S3122" s="79">
        <f>IF(db[[#This Row],[H_QTY/ CTN]]="","",SEARCH("_",db[[#This Row],[H_QTY/ CTN]]))</f>
        <v>8</v>
      </c>
      <c r="T3122" s="79">
        <f>IF(db[[#This Row],[H_QTY/ CTN]]="","",LEN(db[[#This Row],[H_QTY/ CTN]]))</f>
        <v>15</v>
      </c>
      <c r="U3122" s="78" t="str">
        <f>IF(db[[#This Row],[H_QTY/ CTN]]="","",LEFT(db[[#This Row],[H_QTY/ CTN]],db[[#This Row],[H_1]]-1))</f>
        <v>180 DSP</v>
      </c>
      <c r="V3122" s="78" t="str">
        <f>IF(NOT(db[[#This Row],[H_1]]=db[[#This Row],[H_2]]),MID(db[[#This Row],[H_QTY/ CTN]],db[[#This Row],[H_1]]+1,db[[#This Row],[H_2]]-db[[#This Row],[H_1]]-1),"")</f>
        <v>12 PCS</v>
      </c>
      <c r="W3122" s="78" t="str">
        <f>IF(db[[#This Row],[QTY/ CTN B]]="","",LEFT(db[[#This Row],[QTY/ CTN B]],SEARCH(" ",db[[#This Row],[QTY/ CTN B]],1)-1))</f>
        <v>180</v>
      </c>
      <c r="X3122" s="78" t="str">
        <f>IF(db[[#This Row],[QTY/ CTN B]]="","",RIGHT(db[[#This Row],[QTY/ CTN B]],LEN(db[[#This Row],[QTY/ CTN B]])-SEARCH(" ",db[[#This Row],[QTY/ CTN B]],1)))</f>
        <v>DSP</v>
      </c>
      <c r="Y3122" s="78" t="str">
        <f>IF(db[[#This Row],[QTY/ CTN TG]]="",IF(db[[#This Row],[STN TG]]="","",12),LEFT(db[[#This Row],[QTY/ CTN TG]],SEARCH(" ",db[[#This Row],[QTY/ CTN TG]],1)-1))</f>
        <v>12</v>
      </c>
      <c r="Z3122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22" s="78" t="str">
        <f>IF(db[[#This Row],[STN K]]="","",IF(db[[#This Row],[STN TG]]="LSN",12,""))</f>
        <v/>
      </c>
      <c r="AB3122" s="78" t="str">
        <f>IF(db[[#This Row],[STN TG]]="LSN","PCS","")</f>
        <v/>
      </c>
      <c r="AC3122" s="78">
        <f>db[[#This Row],[QTY B]]*IF(db[[#This Row],[QTY TG]]="",1,db[[#This Row],[QTY TG]])*IF(db[[#This Row],[QTY K]]="",1,db[[#This Row],[QTY K]])</f>
        <v>2160</v>
      </c>
      <c r="AD3122" s="78" t="str">
        <f>IF(db[[#This Row],[STN K]]="",IF(db[[#This Row],[STN TG]]="",db[[#This Row],[STN B]],db[[#This Row],[STN TG]]),db[[#This Row],[STN K]])</f>
        <v>PCS</v>
      </c>
      <c r="AE3122" s="78"/>
    </row>
    <row r="3123" spans="1:31" x14ac:dyDescent="0.25">
      <c r="A3123" s="78">
        <f t="shared" ref="A3123:A3124" si="54">ROW()-1</f>
        <v>3122</v>
      </c>
      <c r="B3123" s="79" t="str">
        <f>LOWER(SUBSTITUTE(SUBSTITUTE(SUBSTITUTE(SUBSTITUTE(SUBSTITUTE(SUBSTITUTE(SUBSTITUTE(SUBSTITUTE(db[[#This Row],[NB BM]]," ",),".",""),"-",""),"(",""),")",""),"/",""),"""",""),"+",""))</f>
        <v>bkmewarnaidottodotif</v>
      </c>
      <c r="C3123" s="79" t="str">
        <f>LOWER(SUBSTITUTE(SUBSTITUTE(SUBSTITUTE(SUBSTITUTE(SUBSTITUTE(SUBSTITUTE(SUBSTITUTE(SUBSTITUTE(SUBSTITUTE(db[[#This Row],[NB NOTA]]," ",),".",""),"-",""),"(",""),")",""),",",""),"/",""),"""",""),"+",""))</f>
        <v>bkmwrndottodotif</v>
      </c>
      <c r="D3123" s="79" t="str">
        <f>LOWER(SUBSTITUTE(SUBSTITUTE(SUBSTITUTE(SUBSTITUTE(SUBSTITUTE(SUBSTITUTE(SUBSTITUTE(SUBSTITUTE(SUBSTITUTE(db[[#This Row],[NB PAJAK]]," ",""),"-",""),"(",""),")",""),".",""),",",""),"/",""),"""",""),"+",""))</f>
        <v/>
      </c>
      <c r="E3123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bkmewarnaidottodotif800pcsuntana</v>
      </c>
      <c r="F3123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bkmwrndottodotif800pcs</v>
      </c>
      <c r="G3123" s="79" t="str">
        <f>db[[#This Row],[NB NOTA_C]]&amp;LOWER(SUBSTITUTE(SUBSTITUTE(SUBSTITUTE(SUBSTITUTE(SUBSTITUTE(SUBSTITUTE(SUBSTITUTE(SUBSTITUTE(SUBSTITUTE(db[[#This Row],[FAKTUR]]," ",),".",""),"-",""),"(",""),")",""),",",""),"/",""),"""",""),"+",""))</f>
        <v>bkmwrndottodotifuntana</v>
      </c>
      <c r="H3123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bkmwrndottodotif800pcsuntana</v>
      </c>
      <c r="I3123" s="70" t="s">
        <v>7906</v>
      </c>
      <c r="J3123" s="70" t="s">
        <v>7864</v>
      </c>
      <c r="K3123" s="71"/>
      <c r="L3123" s="70" t="s">
        <v>1336</v>
      </c>
      <c r="M3123" s="80" t="e">
        <f>IF(db[[#This Row],[NB NOTA_C]]="","",COUNTIF([2]!B_MSK[concat],db[[#This Row],[NB NOTA_C]]))</f>
        <v>#REF!</v>
      </c>
      <c r="N3123" s="81" t="s">
        <v>1344</v>
      </c>
      <c r="O3123" s="79" t="s">
        <v>6020</v>
      </c>
      <c r="P3123" s="70"/>
      <c r="Q3123" s="79"/>
      <c r="R3123" s="79" t="str">
        <f>IF(db[[#This Row],[QTY/ CTN]]="","",SUBSTITUTE(SUBSTITUTE(SUBSTITUTE(db[[#This Row],[QTY/ CTN]]," ","_",2),"(",""),")","")&amp;"_")</f>
        <v>800 PCS_</v>
      </c>
      <c r="S3123" s="79">
        <f>IF(db[[#This Row],[H_QTY/ CTN]]="","",SEARCH("_",db[[#This Row],[H_QTY/ CTN]]))</f>
        <v>8</v>
      </c>
      <c r="T3123" s="79">
        <f>IF(db[[#This Row],[H_QTY/ CTN]]="","",LEN(db[[#This Row],[H_QTY/ CTN]]))</f>
        <v>8</v>
      </c>
      <c r="U3123" s="78" t="str">
        <f>IF(db[[#This Row],[H_QTY/ CTN]]="","",LEFT(db[[#This Row],[H_QTY/ CTN]],db[[#This Row],[H_1]]-1))</f>
        <v>800 PCS</v>
      </c>
      <c r="V3123" s="78" t="str">
        <f>IF(NOT(db[[#This Row],[H_1]]=db[[#This Row],[H_2]]),MID(db[[#This Row],[H_QTY/ CTN]],db[[#This Row],[H_1]]+1,db[[#This Row],[H_2]]-db[[#This Row],[H_1]]-1),"")</f>
        <v/>
      </c>
      <c r="W3123" s="78" t="str">
        <f>IF(db[[#This Row],[QTY/ CTN B]]="","",LEFT(db[[#This Row],[QTY/ CTN B]],SEARCH(" ",db[[#This Row],[QTY/ CTN B]],1)-1))</f>
        <v>800</v>
      </c>
      <c r="X3123" s="78" t="str">
        <f>IF(db[[#This Row],[QTY/ CTN B]]="","",RIGHT(db[[#This Row],[QTY/ CTN B]],LEN(db[[#This Row],[QTY/ CTN B]])-SEARCH(" ",db[[#This Row],[QTY/ CTN B]],1)))</f>
        <v>PCS</v>
      </c>
      <c r="Y3123" s="78" t="str">
        <f>IF(db[[#This Row],[QTY/ CTN TG]]="",IF(db[[#This Row],[STN TG]]="","",12),LEFT(db[[#This Row],[QTY/ CTN TG]],SEARCH(" ",db[[#This Row],[QTY/ CTN TG]],1)-1))</f>
        <v/>
      </c>
      <c r="Z3123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23" s="78" t="str">
        <f>IF(db[[#This Row],[STN K]]="","",IF(db[[#This Row],[STN TG]]="LSN",12,""))</f>
        <v/>
      </c>
      <c r="AB3123" s="78" t="str">
        <f>IF(db[[#This Row],[STN TG]]="LSN","PCS","")</f>
        <v/>
      </c>
      <c r="AC3123" s="78">
        <f>db[[#This Row],[QTY B]]*IF(db[[#This Row],[QTY TG]]="",1,db[[#This Row],[QTY TG]])*IF(db[[#This Row],[QTY K]]="",1,db[[#This Row],[QTY K]])</f>
        <v>800</v>
      </c>
      <c r="AD3123" s="78" t="str">
        <f>IF(db[[#This Row],[STN K]]="",IF(db[[#This Row],[STN TG]]="",db[[#This Row],[STN B]],db[[#This Row],[STN TG]]),db[[#This Row],[STN K]])</f>
        <v>PCS</v>
      </c>
      <c r="AE3123" s="78"/>
    </row>
    <row r="3124" spans="1:31" x14ac:dyDescent="0.25">
      <c r="A3124" s="78">
        <f t="shared" si="54"/>
        <v>3123</v>
      </c>
      <c r="B3124" s="79" t="str">
        <f>LOWER(SUBSTITUTE(SUBSTITUTE(SUBSTITUTE(SUBSTITUTE(SUBSTITUTE(SUBSTITUTE(SUBSTITUTE(SUBSTITUTE(db[[#This Row],[NB BM]]," ",),".",""),"-",""),"(",""),")",""),"/",""),"""",""),"+",""))</f>
        <v>bkmewarnaijumboabjadangka</v>
      </c>
      <c r="C3124" s="79" t="str">
        <f>LOWER(SUBSTITUTE(SUBSTITUTE(SUBSTITUTE(SUBSTITUTE(SUBSTITUTE(SUBSTITUTE(SUBSTITUTE(SUBSTITUTE(SUBSTITUTE(db[[#This Row],[NB NOTA]]," ",),".",""),"-",""),"(",""),")",""),",",""),"/",""),"""",""),"+",""))</f>
        <v>bkmwrnjumboabjdangka</v>
      </c>
      <c r="D3124" s="79" t="str">
        <f>LOWER(SUBSTITUTE(SUBSTITUTE(SUBSTITUTE(SUBSTITUTE(SUBSTITUTE(SUBSTITUTE(SUBSTITUTE(SUBSTITUTE(SUBSTITUTE(db[[#This Row],[NB PAJAK]]," ",""),"-",""),"(",""),")",""),".",""),",",""),"/",""),"""",""),"+",""))</f>
        <v/>
      </c>
      <c r="E3124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bkmewarnaijumboabjadangka600pcsuntana</v>
      </c>
      <c r="F3124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bkmwrnjumboabjdangka600pcs</v>
      </c>
      <c r="G3124" s="79" t="str">
        <f>db[[#This Row],[NB NOTA_C]]&amp;LOWER(SUBSTITUTE(SUBSTITUTE(SUBSTITUTE(SUBSTITUTE(SUBSTITUTE(SUBSTITUTE(SUBSTITUTE(SUBSTITUTE(SUBSTITUTE(db[[#This Row],[FAKTUR]]," ",),".",""),"-",""),"(",""),")",""),",",""),"/",""),"""",""),"+",""))</f>
        <v>bkmwrnjumboabjdangkauntana</v>
      </c>
      <c r="H3124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bkmwrnjumboabjdangka600pcsuntana</v>
      </c>
      <c r="I3124" s="70" t="s">
        <v>7907</v>
      </c>
      <c r="J3124" s="70" t="s">
        <v>7865</v>
      </c>
      <c r="K3124" s="71"/>
      <c r="L3124" s="70" t="s">
        <v>1336</v>
      </c>
      <c r="M3124" s="80" t="e">
        <f>IF(db[[#This Row],[NB NOTA_C]]="","",COUNTIF([2]!B_MSK[concat],db[[#This Row],[NB NOTA_C]]))</f>
        <v>#REF!</v>
      </c>
      <c r="N3124" s="81" t="s">
        <v>1344</v>
      </c>
      <c r="O3124" s="79" t="s">
        <v>1496</v>
      </c>
      <c r="P3124" s="70"/>
      <c r="Q3124" s="79"/>
      <c r="R3124" s="79" t="str">
        <f>IF(db[[#This Row],[QTY/ CTN]]="","",SUBSTITUTE(SUBSTITUTE(SUBSTITUTE(db[[#This Row],[QTY/ CTN]]," ","_",2),"(",""),")","")&amp;"_")</f>
        <v>600 PCS_</v>
      </c>
      <c r="S3124" s="79">
        <f>IF(db[[#This Row],[H_QTY/ CTN]]="","",SEARCH("_",db[[#This Row],[H_QTY/ CTN]]))</f>
        <v>8</v>
      </c>
      <c r="T3124" s="79">
        <f>IF(db[[#This Row],[H_QTY/ CTN]]="","",LEN(db[[#This Row],[H_QTY/ CTN]]))</f>
        <v>8</v>
      </c>
      <c r="U3124" s="78" t="str">
        <f>IF(db[[#This Row],[H_QTY/ CTN]]="","",LEFT(db[[#This Row],[H_QTY/ CTN]],db[[#This Row],[H_1]]-1))</f>
        <v>600 PCS</v>
      </c>
      <c r="V3124" s="78" t="str">
        <f>IF(NOT(db[[#This Row],[H_1]]=db[[#This Row],[H_2]]),MID(db[[#This Row],[H_QTY/ CTN]],db[[#This Row],[H_1]]+1,db[[#This Row],[H_2]]-db[[#This Row],[H_1]]-1),"")</f>
        <v/>
      </c>
      <c r="W3124" s="78" t="str">
        <f>IF(db[[#This Row],[QTY/ CTN B]]="","",LEFT(db[[#This Row],[QTY/ CTN B]],SEARCH(" ",db[[#This Row],[QTY/ CTN B]],1)-1))</f>
        <v>600</v>
      </c>
      <c r="X3124" s="78" t="str">
        <f>IF(db[[#This Row],[QTY/ CTN B]]="","",RIGHT(db[[#This Row],[QTY/ CTN B]],LEN(db[[#This Row],[QTY/ CTN B]])-SEARCH(" ",db[[#This Row],[QTY/ CTN B]],1)))</f>
        <v>PCS</v>
      </c>
      <c r="Y3124" s="78" t="str">
        <f>IF(db[[#This Row],[QTY/ CTN TG]]="",IF(db[[#This Row],[STN TG]]="","",12),LEFT(db[[#This Row],[QTY/ CTN TG]],SEARCH(" ",db[[#This Row],[QTY/ CTN TG]],1)-1))</f>
        <v/>
      </c>
      <c r="Z3124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24" s="78" t="str">
        <f>IF(db[[#This Row],[STN K]]="","",IF(db[[#This Row],[STN TG]]="LSN",12,""))</f>
        <v/>
      </c>
      <c r="AB3124" s="78" t="str">
        <f>IF(db[[#This Row],[STN TG]]="LSN","PCS","")</f>
        <v/>
      </c>
      <c r="AC3124" s="78">
        <f>db[[#This Row],[QTY B]]*IF(db[[#This Row],[QTY TG]]="",1,db[[#This Row],[QTY TG]])*IF(db[[#This Row],[QTY K]]="",1,db[[#This Row],[QTY K]])</f>
        <v>600</v>
      </c>
      <c r="AD3124" s="78" t="str">
        <f>IF(db[[#This Row],[STN K]]="",IF(db[[#This Row],[STN TG]]="",db[[#This Row],[STN B]],db[[#This Row],[STN TG]]),db[[#This Row],[STN K]])</f>
        <v>PCS</v>
      </c>
      <c r="AE3124" s="78"/>
    </row>
    <row r="3125" spans="1:31" x14ac:dyDescent="0.25">
      <c r="A3125" s="78">
        <f>ROW()-1</f>
        <v>3124</v>
      </c>
      <c r="B3125" s="79" t="str">
        <f>LOWER(SUBSTITUTE(SUBSTITUTE(SUBSTITUTE(SUBSTITUTE(SUBSTITUTE(SUBSTITUTE(SUBSTITUTE(SUBSTITUTE(db[[#This Row],[NB BM]]," ",),".",""),"-",""),"(",""),")",""),"/",""),"""",""),"+",""))</f>
        <v>bkmewarnaijumbopondif</v>
      </c>
      <c r="C3125" s="79" t="str">
        <f>LOWER(SUBSTITUTE(SUBSTITUTE(SUBSTITUTE(SUBSTITUTE(SUBSTITUTE(SUBSTITUTE(SUBSTITUTE(SUBSTITUTE(SUBSTITUTE(db[[#This Row],[NB NOTA]]," ",),".",""),"-",""),"(",""),")",""),",",""),"/",""),"""",""),"+",""))</f>
        <v>bkmwrnjumbopondif</v>
      </c>
      <c r="D3125" s="79" t="str">
        <f>LOWER(SUBSTITUTE(SUBSTITUTE(SUBSTITUTE(SUBSTITUTE(SUBSTITUTE(SUBSTITUTE(SUBSTITUTE(SUBSTITUTE(SUBSTITUTE(db[[#This Row],[NB PAJAK]]," ",""),"-",""),"(",""),")",""),".",""),",",""),"/",""),"""",""),"+",""))</f>
        <v/>
      </c>
      <c r="E3125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bkmewarnaijumbopondif600pcsuntana</v>
      </c>
      <c r="F3125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bkmwrnjumbopondif600pcs</v>
      </c>
      <c r="G3125" s="79" t="str">
        <f>db[[#This Row],[NB NOTA_C]]&amp;LOWER(SUBSTITUTE(SUBSTITUTE(SUBSTITUTE(SUBSTITUTE(SUBSTITUTE(SUBSTITUTE(SUBSTITUTE(SUBSTITUTE(SUBSTITUTE(db[[#This Row],[FAKTUR]]," ",),".",""),"-",""),"(",""),")",""),",",""),"/",""),"""",""),"+",""))</f>
        <v>bkmwrnjumbopondifuntana</v>
      </c>
      <c r="H3125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bkmwrnjumbopondif600pcsuntana</v>
      </c>
      <c r="I3125" s="70" t="s">
        <v>7908</v>
      </c>
      <c r="J3125" s="70" t="s">
        <v>7866</v>
      </c>
      <c r="K3125" s="71"/>
      <c r="L3125" s="70" t="s">
        <v>1336</v>
      </c>
      <c r="M3125" s="80" t="e">
        <f>IF(db[[#This Row],[NB NOTA_C]]="","",COUNTIF([2]!B_MSK[concat],db[[#This Row],[NB NOTA_C]]))</f>
        <v>#REF!</v>
      </c>
      <c r="N3125" s="81" t="s">
        <v>1344</v>
      </c>
      <c r="O3125" s="79" t="s">
        <v>1496</v>
      </c>
      <c r="P3125" s="70"/>
      <c r="Q3125" s="79"/>
      <c r="R3125" s="79" t="str">
        <f>IF(db[[#This Row],[QTY/ CTN]]="","",SUBSTITUTE(SUBSTITUTE(SUBSTITUTE(db[[#This Row],[QTY/ CTN]]," ","_",2),"(",""),")","")&amp;"_")</f>
        <v>600 PCS_</v>
      </c>
      <c r="S3125" s="79">
        <f>IF(db[[#This Row],[H_QTY/ CTN]]="","",SEARCH("_",db[[#This Row],[H_QTY/ CTN]]))</f>
        <v>8</v>
      </c>
      <c r="T3125" s="79">
        <f>IF(db[[#This Row],[H_QTY/ CTN]]="","",LEN(db[[#This Row],[H_QTY/ CTN]]))</f>
        <v>8</v>
      </c>
      <c r="U3125" s="78" t="str">
        <f>IF(db[[#This Row],[H_QTY/ CTN]]="","",LEFT(db[[#This Row],[H_QTY/ CTN]],db[[#This Row],[H_1]]-1))</f>
        <v>600 PCS</v>
      </c>
      <c r="V3125" s="78" t="str">
        <f>IF(NOT(db[[#This Row],[H_1]]=db[[#This Row],[H_2]]),MID(db[[#This Row],[H_QTY/ CTN]],db[[#This Row],[H_1]]+1,db[[#This Row],[H_2]]-db[[#This Row],[H_1]]-1),"")</f>
        <v/>
      </c>
      <c r="W3125" s="78" t="str">
        <f>IF(db[[#This Row],[QTY/ CTN B]]="","",LEFT(db[[#This Row],[QTY/ CTN B]],SEARCH(" ",db[[#This Row],[QTY/ CTN B]],1)-1))</f>
        <v>600</v>
      </c>
      <c r="X3125" s="78" t="str">
        <f>IF(db[[#This Row],[QTY/ CTN B]]="","",RIGHT(db[[#This Row],[QTY/ CTN B]],LEN(db[[#This Row],[QTY/ CTN B]])-SEARCH(" ",db[[#This Row],[QTY/ CTN B]],1)))</f>
        <v>PCS</v>
      </c>
      <c r="Y3125" s="78" t="str">
        <f>IF(db[[#This Row],[QTY/ CTN TG]]="",IF(db[[#This Row],[STN TG]]="","",12),LEFT(db[[#This Row],[QTY/ CTN TG]],SEARCH(" ",db[[#This Row],[QTY/ CTN TG]],1)-1))</f>
        <v/>
      </c>
      <c r="Z3125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25" s="78" t="str">
        <f>IF(db[[#This Row],[STN K]]="","",IF(db[[#This Row],[STN TG]]="LSN",12,""))</f>
        <v/>
      </c>
      <c r="AB3125" s="78" t="str">
        <f>IF(db[[#This Row],[STN TG]]="LSN","PCS","")</f>
        <v/>
      </c>
      <c r="AC3125" s="78">
        <f>db[[#This Row],[QTY B]]*IF(db[[#This Row],[QTY TG]]="",1,db[[#This Row],[QTY TG]])*IF(db[[#This Row],[QTY K]]="",1,db[[#This Row],[QTY K]])</f>
        <v>600</v>
      </c>
      <c r="AD3125" s="78" t="str">
        <f>IF(db[[#This Row],[STN K]]="",IF(db[[#This Row],[STN TG]]="",db[[#This Row],[STN B]],db[[#This Row],[STN TG]]),db[[#This Row],[STN K]])</f>
        <v>PCS</v>
      </c>
      <c r="AE3125" s="78"/>
    </row>
    <row r="3126" spans="1:31" x14ac:dyDescent="0.25">
      <c r="A3126" s="78">
        <f t="shared" ref="A3126:A3127" si="55">ROW()-1</f>
        <v>3125</v>
      </c>
      <c r="B3126" s="79" t="str">
        <f>LOWER(SUBSTITUTE(SUBSTITUTE(SUBSTITUTE(SUBSTITUTE(SUBSTITUTE(SUBSTITUTE(SUBSTITUTE(SUBSTITUTE(db[[#This Row],[NB BM]]," ",),".",""),"-",""),"(",""),")",""),"/",""),"""",""),"+",""))</f>
        <v>kertaslipatorigamisukung12x12</v>
      </c>
      <c r="C3126" s="79" t="str">
        <f>LOWER(SUBSTITUTE(SUBSTITUTE(SUBSTITUTE(SUBSTITUTE(SUBSTITUTE(SUBSTITUTE(SUBSTITUTE(SUBSTITUTE(SUBSTITUTE(db[[#This Row],[NB NOTA]]," ",),".",""),"-",""),"(",""),")",""),",",""),"/",""),"""",""),"+",""))</f>
        <v>origamisukungbox12x12</v>
      </c>
      <c r="D3126" s="79" t="str">
        <f>LOWER(SUBSTITUTE(SUBSTITUTE(SUBSTITUTE(SUBSTITUTE(SUBSTITUTE(SUBSTITUTE(SUBSTITUTE(SUBSTITUTE(SUBSTITUTE(db[[#This Row],[NB PAJAK]]," ",""),"-",""),"(",""),")",""),".",""),",",""),"/",""),"""",""),"+",""))</f>
        <v/>
      </c>
      <c r="E3126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kertaslipatorigamisukung12x121200pcsuntana</v>
      </c>
      <c r="F3126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origamisukungbox12x121200pcs</v>
      </c>
      <c r="G3126" s="79" t="str">
        <f>db[[#This Row],[NB NOTA_C]]&amp;LOWER(SUBSTITUTE(SUBSTITUTE(SUBSTITUTE(SUBSTITUTE(SUBSTITUTE(SUBSTITUTE(SUBSTITUTE(SUBSTITUTE(SUBSTITUTE(db[[#This Row],[FAKTUR]]," ",),".",""),"-",""),"(",""),")",""),",",""),"/",""),"""",""),"+",""))</f>
        <v>origamisukungbox12x12untana</v>
      </c>
      <c r="H3126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origamisukungbox12x121200pcsuntana</v>
      </c>
      <c r="I3126" s="70" t="s">
        <v>7909</v>
      </c>
      <c r="J3126" s="70" t="s">
        <v>7867</v>
      </c>
      <c r="K3126" s="71"/>
      <c r="L3126" s="70" t="s">
        <v>1336</v>
      </c>
      <c r="M3126" s="80" t="e">
        <f>IF(db[[#This Row],[NB NOTA_C]]="","",COUNTIF([2]!B_MSK[concat],db[[#This Row],[NB NOTA_C]]))</f>
        <v>#REF!</v>
      </c>
      <c r="N3126" s="81" t="s">
        <v>1344</v>
      </c>
      <c r="O3126" s="79" t="s">
        <v>1877</v>
      </c>
      <c r="P3126" s="70"/>
      <c r="Q3126" s="79"/>
      <c r="R3126" s="79" t="str">
        <f>IF(db[[#This Row],[QTY/ CTN]]="","",SUBSTITUTE(SUBSTITUTE(SUBSTITUTE(db[[#This Row],[QTY/ CTN]]," ","_",2),"(",""),")","")&amp;"_")</f>
        <v>1200 PCS_</v>
      </c>
      <c r="S3126" s="79">
        <f>IF(db[[#This Row],[H_QTY/ CTN]]="","",SEARCH("_",db[[#This Row],[H_QTY/ CTN]]))</f>
        <v>9</v>
      </c>
      <c r="T3126" s="79">
        <f>IF(db[[#This Row],[H_QTY/ CTN]]="","",LEN(db[[#This Row],[H_QTY/ CTN]]))</f>
        <v>9</v>
      </c>
      <c r="U3126" s="78" t="str">
        <f>IF(db[[#This Row],[H_QTY/ CTN]]="","",LEFT(db[[#This Row],[H_QTY/ CTN]],db[[#This Row],[H_1]]-1))</f>
        <v>1200 PCS</v>
      </c>
      <c r="V3126" s="78" t="str">
        <f>IF(NOT(db[[#This Row],[H_1]]=db[[#This Row],[H_2]]),MID(db[[#This Row],[H_QTY/ CTN]],db[[#This Row],[H_1]]+1,db[[#This Row],[H_2]]-db[[#This Row],[H_1]]-1),"")</f>
        <v/>
      </c>
      <c r="W3126" s="78" t="str">
        <f>IF(db[[#This Row],[QTY/ CTN B]]="","",LEFT(db[[#This Row],[QTY/ CTN B]],SEARCH(" ",db[[#This Row],[QTY/ CTN B]],1)-1))</f>
        <v>1200</v>
      </c>
      <c r="X3126" s="78" t="str">
        <f>IF(db[[#This Row],[QTY/ CTN B]]="","",RIGHT(db[[#This Row],[QTY/ CTN B]],LEN(db[[#This Row],[QTY/ CTN B]])-SEARCH(" ",db[[#This Row],[QTY/ CTN B]],1)))</f>
        <v>PCS</v>
      </c>
      <c r="Y3126" s="78" t="str">
        <f>IF(db[[#This Row],[QTY/ CTN TG]]="",IF(db[[#This Row],[STN TG]]="","",12),LEFT(db[[#This Row],[QTY/ CTN TG]],SEARCH(" ",db[[#This Row],[QTY/ CTN TG]],1)-1))</f>
        <v/>
      </c>
      <c r="Z3126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26" s="78" t="str">
        <f>IF(db[[#This Row],[STN K]]="","",IF(db[[#This Row],[STN TG]]="LSN",12,""))</f>
        <v/>
      </c>
      <c r="AB3126" s="78" t="str">
        <f>IF(db[[#This Row],[STN TG]]="LSN","PCS","")</f>
        <v/>
      </c>
      <c r="AC3126" s="78">
        <f>db[[#This Row],[QTY B]]*IF(db[[#This Row],[QTY TG]]="",1,db[[#This Row],[QTY TG]])*IF(db[[#This Row],[QTY K]]="",1,db[[#This Row],[QTY K]])</f>
        <v>1200</v>
      </c>
      <c r="AD3126" s="78" t="str">
        <f>IF(db[[#This Row],[STN K]]="",IF(db[[#This Row],[STN TG]]="",db[[#This Row],[STN B]],db[[#This Row],[STN TG]]),db[[#This Row],[STN K]])</f>
        <v>PCS</v>
      </c>
      <c r="AE3126" s="78"/>
    </row>
    <row r="3127" spans="1:31" x14ac:dyDescent="0.25">
      <c r="A3127" s="78">
        <f t="shared" si="55"/>
        <v>3126</v>
      </c>
      <c r="B3127" s="79" t="str">
        <f>LOWER(SUBSTITUTE(SUBSTITUTE(SUBSTITUTE(SUBSTITUTE(SUBSTITUTE(SUBSTITUTE(SUBSTITUTE(SUBSTITUTE(db[[#This Row],[NB BM]]," ",),".",""),"-",""),"(",""),")",""),"/",""),"""",""),"+",""))</f>
        <v>kertaslipatorigamisukung14x14</v>
      </c>
      <c r="C3127" s="79" t="str">
        <f>LOWER(SUBSTITUTE(SUBSTITUTE(SUBSTITUTE(SUBSTITUTE(SUBSTITUTE(SUBSTITUTE(SUBSTITUTE(SUBSTITUTE(SUBSTITUTE(db[[#This Row],[NB NOTA]]," ",),".",""),"-",""),"(",""),")",""),",",""),"/",""),"""",""),"+",""))</f>
        <v>origamisukungbox14x14</v>
      </c>
      <c r="D3127" s="79" t="str">
        <f>LOWER(SUBSTITUTE(SUBSTITUTE(SUBSTITUTE(SUBSTITUTE(SUBSTITUTE(SUBSTITUTE(SUBSTITUTE(SUBSTITUTE(SUBSTITUTE(db[[#This Row],[NB PAJAK]]," ",""),"-",""),"(",""),")",""),".",""),",",""),"/",""),"""",""),"+",""))</f>
        <v/>
      </c>
      <c r="E3127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kertaslipatorigamisukung14x14900pcsuntana</v>
      </c>
      <c r="F3127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origamisukungbox14x14900pcs</v>
      </c>
      <c r="G3127" s="79" t="str">
        <f>db[[#This Row],[NB NOTA_C]]&amp;LOWER(SUBSTITUTE(SUBSTITUTE(SUBSTITUTE(SUBSTITUTE(SUBSTITUTE(SUBSTITUTE(SUBSTITUTE(SUBSTITUTE(SUBSTITUTE(db[[#This Row],[FAKTUR]]," ",),".",""),"-",""),"(",""),")",""),",",""),"/",""),"""",""),"+",""))</f>
        <v>origamisukungbox14x14untana</v>
      </c>
      <c r="H3127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origamisukungbox14x14900pcsuntana</v>
      </c>
      <c r="I3127" s="70" t="s">
        <v>7910</v>
      </c>
      <c r="J3127" s="70" t="s">
        <v>7868</v>
      </c>
      <c r="K3127" s="71"/>
      <c r="L3127" s="70" t="s">
        <v>1336</v>
      </c>
      <c r="M3127" s="80" t="e">
        <f>IF(db[[#This Row],[NB NOTA_C]]="","",COUNTIF([2]!B_MSK[concat],db[[#This Row],[NB NOTA_C]]))</f>
        <v>#REF!</v>
      </c>
      <c r="N3127" s="81" t="s">
        <v>1344</v>
      </c>
      <c r="O3127" s="79" t="s">
        <v>1416</v>
      </c>
      <c r="P3127" s="70"/>
      <c r="Q3127" s="79"/>
      <c r="R3127" s="79" t="str">
        <f>IF(db[[#This Row],[QTY/ CTN]]="","",SUBSTITUTE(SUBSTITUTE(SUBSTITUTE(db[[#This Row],[QTY/ CTN]]," ","_",2),"(",""),")","")&amp;"_")</f>
        <v>900 PCS_</v>
      </c>
      <c r="S3127" s="79">
        <f>IF(db[[#This Row],[H_QTY/ CTN]]="","",SEARCH("_",db[[#This Row],[H_QTY/ CTN]]))</f>
        <v>8</v>
      </c>
      <c r="T3127" s="79">
        <f>IF(db[[#This Row],[H_QTY/ CTN]]="","",LEN(db[[#This Row],[H_QTY/ CTN]]))</f>
        <v>8</v>
      </c>
      <c r="U3127" s="78" t="str">
        <f>IF(db[[#This Row],[H_QTY/ CTN]]="","",LEFT(db[[#This Row],[H_QTY/ CTN]],db[[#This Row],[H_1]]-1))</f>
        <v>900 PCS</v>
      </c>
      <c r="V3127" s="78" t="str">
        <f>IF(NOT(db[[#This Row],[H_1]]=db[[#This Row],[H_2]]),MID(db[[#This Row],[H_QTY/ CTN]],db[[#This Row],[H_1]]+1,db[[#This Row],[H_2]]-db[[#This Row],[H_1]]-1),"")</f>
        <v/>
      </c>
      <c r="W3127" s="78" t="str">
        <f>IF(db[[#This Row],[QTY/ CTN B]]="","",LEFT(db[[#This Row],[QTY/ CTN B]],SEARCH(" ",db[[#This Row],[QTY/ CTN B]],1)-1))</f>
        <v>900</v>
      </c>
      <c r="X3127" s="78" t="str">
        <f>IF(db[[#This Row],[QTY/ CTN B]]="","",RIGHT(db[[#This Row],[QTY/ CTN B]],LEN(db[[#This Row],[QTY/ CTN B]])-SEARCH(" ",db[[#This Row],[QTY/ CTN B]],1)))</f>
        <v>PCS</v>
      </c>
      <c r="Y3127" s="78" t="str">
        <f>IF(db[[#This Row],[QTY/ CTN TG]]="",IF(db[[#This Row],[STN TG]]="","",12),LEFT(db[[#This Row],[QTY/ CTN TG]],SEARCH(" ",db[[#This Row],[QTY/ CTN TG]],1)-1))</f>
        <v/>
      </c>
      <c r="Z3127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27" s="78" t="str">
        <f>IF(db[[#This Row],[STN K]]="","",IF(db[[#This Row],[STN TG]]="LSN",12,""))</f>
        <v/>
      </c>
      <c r="AB3127" s="78" t="str">
        <f>IF(db[[#This Row],[STN TG]]="LSN","PCS","")</f>
        <v/>
      </c>
      <c r="AC3127" s="78">
        <f>db[[#This Row],[QTY B]]*IF(db[[#This Row],[QTY TG]]="",1,db[[#This Row],[QTY TG]])*IF(db[[#This Row],[QTY K]]="",1,db[[#This Row],[QTY K]])</f>
        <v>900</v>
      </c>
      <c r="AD3127" s="78" t="str">
        <f>IF(db[[#This Row],[STN K]]="",IF(db[[#This Row],[STN TG]]="",db[[#This Row],[STN B]],db[[#This Row],[STN TG]]),db[[#This Row],[STN K]])</f>
        <v>PCS</v>
      </c>
      <c r="AE3127" s="78"/>
    </row>
    <row r="3128" spans="1:31" x14ac:dyDescent="0.25">
      <c r="A3128" s="78">
        <f t="shared" ref="A3128:A3129" si="56">ROW()-1</f>
        <v>3127</v>
      </c>
      <c r="B3128" s="79" t="str">
        <f>LOWER(SUBSTITUTE(SUBSTITUTE(SUBSTITUTE(SUBSTITUTE(SUBSTITUTE(SUBSTITUTE(SUBSTITUTE(SUBSTITUTE(db[[#This Row],[NB BM]]," ",),".",""),"-",""),"(",""),")",""),"/",""),"""",""),"+",""))</f>
        <v>dochd53</v>
      </c>
      <c r="C3128" s="79" t="str">
        <f>LOWER(SUBSTITUTE(SUBSTITUTE(SUBSTITUTE(SUBSTITUTE(SUBSTITUTE(SUBSTITUTE(SUBSTITUTE(SUBSTITUTE(SUBSTITUTE(db[[#This Row],[NB NOTA]]," ",),".",""),"-",""),"(",""),")",""),",",""),"/",""),"""",""),"+",""))</f>
        <v>dochd53</v>
      </c>
      <c r="D3128" s="79" t="str">
        <f>LOWER(SUBSTITUTE(SUBSTITUTE(SUBSTITUTE(SUBSTITUTE(SUBSTITUTE(SUBSTITUTE(SUBSTITUTE(SUBSTITUTE(SUBSTITUTE(db[[#This Row],[NB PAJAK]]," ",""),"-",""),"(",""),")",""),".",""),",",""),"/",""),"""",""),"+",""))</f>
        <v/>
      </c>
      <c r="E312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dochd538lsnuntana</v>
      </c>
      <c r="F312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dochd538lsn</v>
      </c>
      <c r="G3128" s="79" t="str">
        <f>db[[#This Row],[NB NOTA_C]]&amp;LOWER(SUBSTITUTE(SUBSTITUTE(SUBSTITUTE(SUBSTITUTE(SUBSTITUTE(SUBSTITUTE(SUBSTITUTE(SUBSTITUTE(SUBSTITUTE(db[[#This Row],[FAKTUR]]," ",),".",""),"-",""),"(",""),")",""),",",""),"/",""),"""",""),"+",""))</f>
        <v>dochd53untana</v>
      </c>
      <c r="H312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dochd538lsnuntana</v>
      </c>
      <c r="I3128" s="70" t="s">
        <v>7911</v>
      </c>
      <c r="J3128" s="70" t="s">
        <v>7869</v>
      </c>
      <c r="K3128" s="71"/>
      <c r="L3128" s="70" t="s">
        <v>1336</v>
      </c>
      <c r="M3128" s="80" t="e">
        <f>IF(db[[#This Row],[NB NOTA_C]]="","",COUNTIF([2]!B_MSK[concat],db[[#This Row],[NB NOTA_C]]))</f>
        <v>#REF!</v>
      </c>
      <c r="N3128" s="81" t="s">
        <v>4584</v>
      </c>
      <c r="O3128" s="79" t="s">
        <v>1435</v>
      </c>
      <c r="P3128" s="70"/>
      <c r="Q3128" s="79"/>
      <c r="R3128" s="79" t="str">
        <f>IF(db[[#This Row],[QTY/ CTN]]="","",SUBSTITUTE(SUBSTITUTE(SUBSTITUTE(db[[#This Row],[QTY/ CTN]]," ","_",2),"(",""),")","")&amp;"_")</f>
        <v>8 LSN_</v>
      </c>
      <c r="S3128" s="79">
        <f>IF(db[[#This Row],[H_QTY/ CTN]]="","",SEARCH("_",db[[#This Row],[H_QTY/ CTN]]))</f>
        <v>6</v>
      </c>
      <c r="T3128" s="79">
        <f>IF(db[[#This Row],[H_QTY/ CTN]]="","",LEN(db[[#This Row],[H_QTY/ CTN]]))</f>
        <v>6</v>
      </c>
      <c r="U3128" s="78" t="str">
        <f>IF(db[[#This Row],[H_QTY/ CTN]]="","",LEFT(db[[#This Row],[H_QTY/ CTN]],db[[#This Row],[H_1]]-1))</f>
        <v>8 LSN</v>
      </c>
      <c r="V3128" s="78" t="str">
        <f>IF(NOT(db[[#This Row],[H_1]]=db[[#This Row],[H_2]]),MID(db[[#This Row],[H_QTY/ CTN]],db[[#This Row],[H_1]]+1,db[[#This Row],[H_2]]-db[[#This Row],[H_1]]-1),"")</f>
        <v/>
      </c>
      <c r="W3128" s="78" t="str">
        <f>IF(db[[#This Row],[QTY/ CTN B]]="","",LEFT(db[[#This Row],[QTY/ CTN B]],SEARCH(" ",db[[#This Row],[QTY/ CTN B]],1)-1))</f>
        <v>8</v>
      </c>
      <c r="X3128" s="78" t="str">
        <f>IF(db[[#This Row],[QTY/ CTN B]]="","",RIGHT(db[[#This Row],[QTY/ CTN B]],LEN(db[[#This Row],[QTY/ CTN B]])-SEARCH(" ",db[[#This Row],[QTY/ CTN B]],1)))</f>
        <v>LSN</v>
      </c>
      <c r="Y3128" s="78">
        <f>IF(db[[#This Row],[QTY/ CTN TG]]="",IF(db[[#This Row],[STN TG]]="","",12),LEFT(db[[#This Row],[QTY/ CTN TG]],SEARCH(" ",db[[#This Row],[QTY/ CTN TG]],1)-1))</f>
        <v>12</v>
      </c>
      <c r="Z312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28" s="78" t="str">
        <f>IF(db[[#This Row],[STN K]]="","",IF(db[[#This Row],[STN TG]]="LSN",12,""))</f>
        <v/>
      </c>
      <c r="AB3128" s="78" t="str">
        <f>IF(db[[#This Row],[STN TG]]="LSN","PCS","")</f>
        <v/>
      </c>
      <c r="AC3128" s="78">
        <f>db[[#This Row],[QTY B]]*IF(db[[#This Row],[QTY TG]]="",1,db[[#This Row],[QTY TG]])*IF(db[[#This Row],[QTY K]]="",1,db[[#This Row],[QTY K]])</f>
        <v>96</v>
      </c>
      <c r="AD3128" s="78" t="str">
        <f>IF(db[[#This Row],[STN K]]="",IF(db[[#This Row],[STN TG]]="",db[[#This Row],[STN B]],db[[#This Row],[STN TG]]),db[[#This Row],[STN K]])</f>
        <v>PCS</v>
      </c>
      <c r="AE3128" s="78"/>
    </row>
    <row r="3129" spans="1:31" x14ac:dyDescent="0.25">
      <c r="A3129" s="78">
        <f t="shared" si="56"/>
        <v>3128</v>
      </c>
      <c r="B3129" s="79" t="str">
        <f>LOWER(SUBSTITUTE(SUBSTITUTE(SUBSTITUTE(SUBSTITUTE(SUBSTITUTE(SUBSTITUTE(SUBSTITUTE(SUBSTITUTE(db[[#This Row],[NB BM]]," ",),".",""),"-",""),"(",""),")",""),"/",""),"""",""),"+",""))</f>
        <v>dochd62</v>
      </c>
      <c r="C3129" s="79" t="str">
        <f>LOWER(SUBSTITUTE(SUBSTITUTE(SUBSTITUTE(SUBSTITUTE(SUBSTITUTE(SUBSTITUTE(SUBSTITUTE(SUBSTITUTE(SUBSTITUTE(db[[#This Row],[NB NOTA]]," ",),".",""),"-",""),"(",""),")",""),",",""),"/",""),"""",""),"+",""))</f>
        <v>dochd62</v>
      </c>
      <c r="D3129" s="79" t="str">
        <f>LOWER(SUBSTITUTE(SUBSTITUTE(SUBSTITUTE(SUBSTITUTE(SUBSTITUTE(SUBSTITUTE(SUBSTITUTE(SUBSTITUTE(SUBSTITUTE(db[[#This Row],[NB PAJAK]]," ",""),"-",""),"(",""),")",""),".",""),",",""),"/",""),"""",""),"+",""))</f>
        <v/>
      </c>
      <c r="E3129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dochd628lsnuntana</v>
      </c>
      <c r="F3129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dochd628lsn</v>
      </c>
      <c r="G3129" s="79" t="str">
        <f>db[[#This Row],[NB NOTA_C]]&amp;LOWER(SUBSTITUTE(SUBSTITUTE(SUBSTITUTE(SUBSTITUTE(SUBSTITUTE(SUBSTITUTE(SUBSTITUTE(SUBSTITUTE(SUBSTITUTE(db[[#This Row],[FAKTUR]]," ",),".",""),"-",""),"(",""),")",""),",",""),"/",""),"""",""),"+",""))</f>
        <v>dochd62untana</v>
      </c>
      <c r="H3129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dochd628lsnuntana</v>
      </c>
      <c r="I3129" s="70" t="s">
        <v>7912</v>
      </c>
      <c r="J3129" s="70" t="s">
        <v>7870</v>
      </c>
      <c r="K3129" s="71"/>
      <c r="L3129" s="70" t="s">
        <v>1336</v>
      </c>
      <c r="M3129" s="80" t="e">
        <f>IF(db[[#This Row],[NB NOTA_C]]="","",COUNTIF([2]!B_MSK[concat],db[[#This Row],[NB NOTA_C]]))</f>
        <v>#REF!</v>
      </c>
      <c r="N3129" s="81" t="s">
        <v>4584</v>
      </c>
      <c r="O3129" s="79" t="s">
        <v>1435</v>
      </c>
      <c r="P3129" s="70"/>
      <c r="Q3129" s="79"/>
      <c r="R3129" s="79" t="str">
        <f>IF(db[[#This Row],[QTY/ CTN]]="","",SUBSTITUTE(SUBSTITUTE(SUBSTITUTE(db[[#This Row],[QTY/ CTN]]," ","_",2),"(",""),")","")&amp;"_")</f>
        <v>8 LSN_</v>
      </c>
      <c r="S3129" s="79">
        <f>IF(db[[#This Row],[H_QTY/ CTN]]="","",SEARCH("_",db[[#This Row],[H_QTY/ CTN]]))</f>
        <v>6</v>
      </c>
      <c r="T3129" s="79">
        <f>IF(db[[#This Row],[H_QTY/ CTN]]="","",LEN(db[[#This Row],[H_QTY/ CTN]]))</f>
        <v>6</v>
      </c>
      <c r="U3129" s="78" t="str">
        <f>IF(db[[#This Row],[H_QTY/ CTN]]="","",LEFT(db[[#This Row],[H_QTY/ CTN]],db[[#This Row],[H_1]]-1))</f>
        <v>8 LSN</v>
      </c>
      <c r="V3129" s="78" t="str">
        <f>IF(NOT(db[[#This Row],[H_1]]=db[[#This Row],[H_2]]),MID(db[[#This Row],[H_QTY/ CTN]],db[[#This Row],[H_1]]+1,db[[#This Row],[H_2]]-db[[#This Row],[H_1]]-1),"")</f>
        <v/>
      </c>
      <c r="W3129" s="78" t="str">
        <f>IF(db[[#This Row],[QTY/ CTN B]]="","",LEFT(db[[#This Row],[QTY/ CTN B]],SEARCH(" ",db[[#This Row],[QTY/ CTN B]],1)-1))</f>
        <v>8</v>
      </c>
      <c r="X3129" s="78" t="str">
        <f>IF(db[[#This Row],[QTY/ CTN B]]="","",RIGHT(db[[#This Row],[QTY/ CTN B]],LEN(db[[#This Row],[QTY/ CTN B]])-SEARCH(" ",db[[#This Row],[QTY/ CTN B]],1)))</f>
        <v>LSN</v>
      </c>
      <c r="Y3129" s="78">
        <f>IF(db[[#This Row],[QTY/ CTN TG]]="",IF(db[[#This Row],[STN TG]]="","",12),LEFT(db[[#This Row],[QTY/ CTN TG]],SEARCH(" ",db[[#This Row],[QTY/ CTN TG]],1)-1))</f>
        <v>12</v>
      </c>
      <c r="Z3129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29" s="78" t="str">
        <f>IF(db[[#This Row],[STN K]]="","",IF(db[[#This Row],[STN TG]]="LSN",12,""))</f>
        <v/>
      </c>
      <c r="AB3129" s="78" t="str">
        <f>IF(db[[#This Row],[STN TG]]="LSN","PCS","")</f>
        <v/>
      </c>
      <c r="AC3129" s="78">
        <f>db[[#This Row],[QTY B]]*IF(db[[#This Row],[QTY TG]]="",1,db[[#This Row],[QTY TG]])*IF(db[[#This Row],[QTY K]]="",1,db[[#This Row],[QTY K]])</f>
        <v>96</v>
      </c>
      <c r="AD3129" s="78" t="str">
        <f>IF(db[[#This Row],[STN K]]="",IF(db[[#This Row],[STN TG]]="",db[[#This Row],[STN B]],db[[#This Row],[STN TG]]),db[[#This Row],[STN K]])</f>
        <v>PCS</v>
      </c>
      <c r="AE3129" s="78"/>
    </row>
    <row r="3130" spans="1:31" x14ac:dyDescent="0.25">
      <c r="A3130" s="78">
        <f t="shared" ref="A3130:A3131" si="57">ROW()-1</f>
        <v>3129</v>
      </c>
      <c r="B3130" s="79" t="str">
        <f>LOWER(SUBSTITUTE(SUBSTITUTE(SUBSTITUTE(SUBSTITUTE(SUBSTITUTE(SUBSTITUTE(SUBSTITUTE(SUBSTITUTE(db[[#This Row],[NB BM]]," ",),".",""),"-",""),"(",""),")",""),"/",""),"""",""),"+",""))</f>
        <v>spidolbrushmarkerwbtf105012w</v>
      </c>
      <c r="C3130" s="79" t="str">
        <f>LOWER(SUBSTITUTE(SUBSTITUTE(SUBSTITUTE(SUBSTITUTE(SUBSTITUTE(SUBSTITUTE(SUBSTITUTE(SUBSTITUTE(SUBSTITUTE(db[[#This Row],[NB NOTA]]," ",),".",""),"-",""),"(",""),")",""),",",""),"/",""),"""",""),"+",""))</f>
        <v>brushmarkerpenwbtf105012wr</v>
      </c>
      <c r="D3130" s="79" t="str">
        <f>LOWER(SUBSTITUTE(SUBSTITUTE(SUBSTITUTE(SUBSTITUTE(SUBSTITUTE(SUBSTITUTE(SUBSTITUTE(SUBSTITUTE(SUBSTITUTE(db[[#This Row],[NB PAJAK]]," ",""),"-",""),"(",""),")",""),".",""),",",""),"/",""),"""",""),"+",""))</f>
        <v/>
      </c>
      <c r="E3130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spidolbrushmarkerwbtf105012w144setuntana</v>
      </c>
      <c r="F3130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brushmarkerpenwbtf105012wr144set</v>
      </c>
      <c r="G3130" s="79" t="str">
        <f>db[[#This Row],[NB NOTA_C]]&amp;LOWER(SUBSTITUTE(SUBSTITUTE(SUBSTITUTE(SUBSTITUTE(SUBSTITUTE(SUBSTITUTE(SUBSTITUTE(SUBSTITUTE(SUBSTITUTE(db[[#This Row],[FAKTUR]]," ",),".",""),"-",""),"(",""),")",""),",",""),"/",""),"""",""),"+",""))</f>
        <v>brushmarkerpenwbtf105012wruntana</v>
      </c>
      <c r="H3130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brushmarkerpenwbtf105012wr144setuntana</v>
      </c>
      <c r="I3130" s="70" t="s">
        <v>7913</v>
      </c>
      <c r="J3130" s="70" t="s">
        <v>7871</v>
      </c>
      <c r="K3130" s="71"/>
      <c r="L3130" s="70" t="s">
        <v>1336</v>
      </c>
      <c r="M3130" s="80" t="e">
        <f>IF(db[[#This Row],[NB NOTA_C]]="","",COUNTIF([2]!B_MSK[concat],db[[#This Row],[NB NOTA_C]]))</f>
        <v>#REF!</v>
      </c>
      <c r="N3130" s="81" t="s">
        <v>1342</v>
      </c>
      <c r="O3130" s="79" t="s">
        <v>1429</v>
      </c>
      <c r="P3130" s="70"/>
      <c r="Q3130" s="79"/>
      <c r="R3130" s="79" t="str">
        <f>IF(db[[#This Row],[QTY/ CTN]]="","",SUBSTITUTE(SUBSTITUTE(SUBSTITUTE(db[[#This Row],[QTY/ CTN]]," ","_",2),"(",""),")","")&amp;"_")</f>
        <v>144 SET_</v>
      </c>
      <c r="S3130" s="79">
        <f>IF(db[[#This Row],[H_QTY/ CTN]]="","",SEARCH("_",db[[#This Row],[H_QTY/ CTN]]))</f>
        <v>8</v>
      </c>
      <c r="T3130" s="79">
        <f>IF(db[[#This Row],[H_QTY/ CTN]]="","",LEN(db[[#This Row],[H_QTY/ CTN]]))</f>
        <v>8</v>
      </c>
      <c r="U3130" s="78" t="str">
        <f>IF(db[[#This Row],[H_QTY/ CTN]]="","",LEFT(db[[#This Row],[H_QTY/ CTN]],db[[#This Row],[H_1]]-1))</f>
        <v>144 SET</v>
      </c>
      <c r="V3130" s="78" t="str">
        <f>IF(NOT(db[[#This Row],[H_1]]=db[[#This Row],[H_2]]),MID(db[[#This Row],[H_QTY/ CTN]],db[[#This Row],[H_1]]+1,db[[#This Row],[H_2]]-db[[#This Row],[H_1]]-1),"")</f>
        <v/>
      </c>
      <c r="W3130" s="78" t="str">
        <f>IF(db[[#This Row],[QTY/ CTN B]]="","",LEFT(db[[#This Row],[QTY/ CTN B]],SEARCH(" ",db[[#This Row],[QTY/ CTN B]],1)-1))</f>
        <v>144</v>
      </c>
      <c r="X3130" s="78" t="str">
        <f>IF(db[[#This Row],[QTY/ CTN B]]="","",RIGHT(db[[#This Row],[QTY/ CTN B]],LEN(db[[#This Row],[QTY/ CTN B]])-SEARCH(" ",db[[#This Row],[QTY/ CTN B]],1)))</f>
        <v>SET</v>
      </c>
      <c r="Y3130" s="78" t="str">
        <f>IF(db[[#This Row],[QTY/ CTN TG]]="",IF(db[[#This Row],[STN TG]]="","",12),LEFT(db[[#This Row],[QTY/ CTN TG]],SEARCH(" ",db[[#This Row],[QTY/ CTN TG]],1)-1))</f>
        <v/>
      </c>
      <c r="Z3130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30" s="78" t="str">
        <f>IF(db[[#This Row],[STN K]]="","",IF(db[[#This Row],[STN TG]]="LSN",12,""))</f>
        <v/>
      </c>
      <c r="AB3130" s="78" t="str">
        <f>IF(db[[#This Row],[STN TG]]="LSN","PCS","")</f>
        <v/>
      </c>
      <c r="AC3130" s="78">
        <f>db[[#This Row],[QTY B]]*IF(db[[#This Row],[QTY TG]]="",1,db[[#This Row],[QTY TG]])*IF(db[[#This Row],[QTY K]]="",1,db[[#This Row],[QTY K]])</f>
        <v>144</v>
      </c>
      <c r="AD3130" s="78" t="str">
        <f>IF(db[[#This Row],[STN K]]="",IF(db[[#This Row],[STN TG]]="",db[[#This Row],[STN B]],db[[#This Row],[STN TG]]),db[[#This Row],[STN K]])</f>
        <v>SET</v>
      </c>
      <c r="AE3130" s="78"/>
    </row>
    <row r="3131" spans="1:31" x14ac:dyDescent="0.25">
      <c r="A3131" s="78">
        <f t="shared" si="57"/>
        <v>3130</v>
      </c>
      <c r="B3131" s="79" t="str">
        <f>LOWER(SUBSTITUTE(SUBSTITUTE(SUBSTITUTE(SUBSTITUTE(SUBSTITUTE(SUBSTITUTE(SUBSTITUTE(SUBSTITUTE(db[[#This Row],[NB BM]]," ",),".",""),"-",""),"(",""),")",""),"/",""),"""",""),"+",""))</f>
        <v>sticknotetf0246400</v>
      </c>
      <c r="C3131" s="79" t="str">
        <f>LOWER(SUBSTITUTE(SUBSTITUTE(SUBSTITUTE(SUBSTITUTE(SUBSTITUTE(SUBSTITUTE(SUBSTITUTE(SUBSTITUTE(SUBSTITUTE(db[[#This Row],[NB NOTA]]," ",),".",""),"-",""),"(",""),")",""),",",""),"/",""),"""",""),"+",""))</f>
        <v>sticknotetf0246400</v>
      </c>
      <c r="D3131" s="79" t="str">
        <f>LOWER(SUBSTITUTE(SUBSTITUTE(SUBSTITUTE(SUBSTITUTE(SUBSTITUTE(SUBSTITUTE(SUBSTITUTE(SUBSTITUTE(SUBSTITUTE(db[[#This Row],[NB PAJAK]]," ",""),"-",""),"(",""),")",""),".",""),",",""),"/",""),"""",""),"+",""))</f>
        <v/>
      </c>
      <c r="E3131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sticknotetf0246400108pcsuntana</v>
      </c>
      <c r="F3131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sticknotetf0246400108pcs</v>
      </c>
      <c r="G3131" s="79" t="str">
        <f>db[[#This Row],[NB NOTA_C]]&amp;LOWER(SUBSTITUTE(SUBSTITUTE(SUBSTITUTE(SUBSTITUTE(SUBSTITUTE(SUBSTITUTE(SUBSTITUTE(SUBSTITUTE(SUBSTITUTE(db[[#This Row],[FAKTUR]]," ",),".",""),"-",""),"(",""),")",""),",",""),"/",""),"""",""),"+",""))</f>
        <v>sticknotetf0246400untana</v>
      </c>
      <c r="H3131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sticknotetf0246400108pcsuntana</v>
      </c>
      <c r="I3131" s="70" t="s">
        <v>7914</v>
      </c>
      <c r="J3131" s="70" t="s">
        <v>7872</v>
      </c>
      <c r="K3131" s="71"/>
      <c r="L3131" s="70" t="s">
        <v>1336</v>
      </c>
      <c r="M3131" s="80" t="e">
        <f>IF(db[[#This Row],[NB NOTA_C]]="","",COUNTIF([2]!B_MSK[concat],db[[#This Row],[NB NOTA_C]]))</f>
        <v>#REF!</v>
      </c>
      <c r="N3131" s="81" t="s">
        <v>1342</v>
      </c>
      <c r="O3131" s="79" t="s">
        <v>1535</v>
      </c>
      <c r="P3131" s="70"/>
      <c r="Q3131" s="79"/>
      <c r="R3131" s="79" t="str">
        <f>IF(db[[#This Row],[QTY/ CTN]]="","",SUBSTITUTE(SUBSTITUTE(SUBSTITUTE(db[[#This Row],[QTY/ CTN]]," ","_",2),"(",""),")","")&amp;"_")</f>
        <v>108 PCS_</v>
      </c>
      <c r="S3131" s="79">
        <f>IF(db[[#This Row],[H_QTY/ CTN]]="","",SEARCH("_",db[[#This Row],[H_QTY/ CTN]]))</f>
        <v>8</v>
      </c>
      <c r="T3131" s="79">
        <f>IF(db[[#This Row],[H_QTY/ CTN]]="","",LEN(db[[#This Row],[H_QTY/ CTN]]))</f>
        <v>8</v>
      </c>
      <c r="U3131" s="78" t="str">
        <f>IF(db[[#This Row],[H_QTY/ CTN]]="","",LEFT(db[[#This Row],[H_QTY/ CTN]],db[[#This Row],[H_1]]-1))</f>
        <v>108 PCS</v>
      </c>
      <c r="V3131" s="78" t="str">
        <f>IF(NOT(db[[#This Row],[H_1]]=db[[#This Row],[H_2]]),MID(db[[#This Row],[H_QTY/ CTN]],db[[#This Row],[H_1]]+1,db[[#This Row],[H_2]]-db[[#This Row],[H_1]]-1),"")</f>
        <v/>
      </c>
      <c r="W3131" s="78" t="str">
        <f>IF(db[[#This Row],[QTY/ CTN B]]="","",LEFT(db[[#This Row],[QTY/ CTN B]],SEARCH(" ",db[[#This Row],[QTY/ CTN B]],1)-1))</f>
        <v>108</v>
      </c>
      <c r="X3131" s="78" t="str">
        <f>IF(db[[#This Row],[QTY/ CTN B]]="","",RIGHT(db[[#This Row],[QTY/ CTN B]],LEN(db[[#This Row],[QTY/ CTN B]])-SEARCH(" ",db[[#This Row],[QTY/ CTN B]],1)))</f>
        <v>PCS</v>
      </c>
      <c r="Y3131" s="78" t="str">
        <f>IF(db[[#This Row],[QTY/ CTN TG]]="",IF(db[[#This Row],[STN TG]]="","",12),LEFT(db[[#This Row],[QTY/ CTN TG]],SEARCH(" ",db[[#This Row],[QTY/ CTN TG]],1)-1))</f>
        <v/>
      </c>
      <c r="Z3131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31" s="78" t="str">
        <f>IF(db[[#This Row],[STN K]]="","",IF(db[[#This Row],[STN TG]]="LSN",12,""))</f>
        <v/>
      </c>
      <c r="AB3131" s="78" t="str">
        <f>IF(db[[#This Row],[STN TG]]="LSN","PCS","")</f>
        <v/>
      </c>
      <c r="AC3131" s="78">
        <f>db[[#This Row],[QTY B]]*IF(db[[#This Row],[QTY TG]]="",1,db[[#This Row],[QTY TG]])*IF(db[[#This Row],[QTY K]]="",1,db[[#This Row],[QTY K]])</f>
        <v>108</v>
      </c>
      <c r="AD3131" s="78" t="str">
        <f>IF(db[[#This Row],[STN K]]="",IF(db[[#This Row],[STN TG]]="",db[[#This Row],[STN B]],db[[#This Row],[STN TG]]),db[[#This Row],[STN K]])</f>
        <v>PCS</v>
      </c>
      <c r="AE3131" s="78"/>
    </row>
    <row r="3132" spans="1:31" x14ac:dyDescent="0.25">
      <c r="A3132" s="78">
        <f>ROW()-1</f>
        <v>3131</v>
      </c>
      <c r="B3132" s="79" t="str">
        <f>LOWER(SUBSTITUTE(SUBSTITUTE(SUBSTITUTE(SUBSTITUTE(SUBSTITUTE(SUBSTITUTE(SUBSTITUTE(SUBSTITUTE(db[[#This Row],[NB BM]]," ",),".",""),"-",""),"(",""),")",""),"/",""),"""",""),"+",""))</f>
        <v>kertasecrapepotkreasikoalamix</v>
      </c>
      <c r="C3132" s="79" t="str">
        <f>LOWER(SUBSTITUTE(SUBSTITUTE(SUBSTITUTE(SUBSTITUTE(SUBSTITUTE(SUBSTITUTE(SUBSTITUTE(SUBSTITUTE(SUBSTITUTE(db[[#This Row],[NB NOTA]]," ",),".",""),"-",""),"(",""),")",""),",",""),"/",""),"""",""),"+",""))</f>
        <v>kertascrapepotkreasikoalamix</v>
      </c>
      <c r="D3132" s="79" t="str">
        <f>LOWER(SUBSTITUTE(SUBSTITUTE(SUBSTITUTE(SUBSTITUTE(SUBSTITUTE(SUBSTITUTE(SUBSTITUTE(SUBSTITUTE(SUBSTITUTE(db[[#This Row],[NB PAJAK]]," ",""),"-",""),"(",""),")",""),".",""),",",""),"/",""),"""",""),"+",""))</f>
        <v/>
      </c>
      <c r="E3132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kertasecrapepotkreasikoalamix270pakuntana</v>
      </c>
      <c r="F3132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kertascrapepotkreasikoalamix270pak</v>
      </c>
      <c r="G3132" s="79" t="str">
        <f>db[[#This Row],[NB NOTA_C]]&amp;LOWER(SUBSTITUTE(SUBSTITUTE(SUBSTITUTE(SUBSTITUTE(SUBSTITUTE(SUBSTITUTE(SUBSTITUTE(SUBSTITUTE(SUBSTITUTE(db[[#This Row],[FAKTUR]]," ",),".",""),"-",""),"(",""),")",""),",",""),"/",""),"""",""),"+",""))</f>
        <v>kertascrapepotkreasikoalamixuntana</v>
      </c>
      <c r="H3132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kertascrapepotkreasikoalamix270pakuntana</v>
      </c>
      <c r="I3132" s="70" t="s">
        <v>7915</v>
      </c>
      <c r="J3132" s="70" t="s">
        <v>7873</v>
      </c>
      <c r="K3132" s="71"/>
      <c r="L3132" s="70" t="s">
        <v>1336</v>
      </c>
      <c r="M3132" s="80" t="e">
        <f>IF(db[[#This Row],[NB NOTA_C]]="","",COUNTIF([2]!B_MSK[concat],db[[#This Row],[NB NOTA_C]]))</f>
        <v>#REF!</v>
      </c>
      <c r="N3132" s="81" t="s">
        <v>1343</v>
      </c>
      <c r="O3132" s="79" t="s">
        <v>2950</v>
      </c>
      <c r="P3132" s="70"/>
      <c r="Q3132" s="79"/>
      <c r="R3132" s="79" t="str">
        <f>IF(db[[#This Row],[QTY/ CTN]]="","",SUBSTITUTE(SUBSTITUTE(SUBSTITUTE(db[[#This Row],[QTY/ CTN]]," ","_",2),"(",""),")","")&amp;"_")</f>
        <v>270 PAK_</v>
      </c>
      <c r="S3132" s="79">
        <f>IF(db[[#This Row],[H_QTY/ CTN]]="","",SEARCH("_",db[[#This Row],[H_QTY/ CTN]]))</f>
        <v>8</v>
      </c>
      <c r="T3132" s="79">
        <f>IF(db[[#This Row],[H_QTY/ CTN]]="","",LEN(db[[#This Row],[H_QTY/ CTN]]))</f>
        <v>8</v>
      </c>
      <c r="U3132" s="78" t="str">
        <f>IF(db[[#This Row],[H_QTY/ CTN]]="","",LEFT(db[[#This Row],[H_QTY/ CTN]],db[[#This Row],[H_1]]-1))</f>
        <v>270 PAK</v>
      </c>
      <c r="V3132" s="78" t="str">
        <f>IF(NOT(db[[#This Row],[H_1]]=db[[#This Row],[H_2]]),MID(db[[#This Row],[H_QTY/ CTN]],db[[#This Row],[H_1]]+1,db[[#This Row],[H_2]]-db[[#This Row],[H_1]]-1),"")</f>
        <v/>
      </c>
      <c r="W3132" s="78" t="str">
        <f>IF(db[[#This Row],[QTY/ CTN B]]="","",LEFT(db[[#This Row],[QTY/ CTN B]],SEARCH(" ",db[[#This Row],[QTY/ CTN B]],1)-1))</f>
        <v>270</v>
      </c>
      <c r="X3132" s="78" t="str">
        <f>IF(db[[#This Row],[QTY/ CTN B]]="","",RIGHT(db[[#This Row],[QTY/ CTN B]],LEN(db[[#This Row],[QTY/ CTN B]])-SEARCH(" ",db[[#This Row],[QTY/ CTN B]],1)))</f>
        <v>PAK</v>
      </c>
      <c r="Y3132" s="78" t="str">
        <f>IF(db[[#This Row],[QTY/ CTN TG]]="",IF(db[[#This Row],[STN TG]]="","",12),LEFT(db[[#This Row],[QTY/ CTN TG]],SEARCH(" ",db[[#This Row],[QTY/ CTN TG]],1)-1))</f>
        <v/>
      </c>
      <c r="Z3132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32" s="78" t="str">
        <f>IF(db[[#This Row],[STN K]]="","",IF(db[[#This Row],[STN TG]]="LSN",12,""))</f>
        <v/>
      </c>
      <c r="AB3132" s="78" t="str">
        <f>IF(db[[#This Row],[STN TG]]="LSN","PCS","")</f>
        <v/>
      </c>
      <c r="AC3132" s="78">
        <f>db[[#This Row],[QTY B]]*IF(db[[#This Row],[QTY TG]]="",1,db[[#This Row],[QTY TG]])*IF(db[[#This Row],[QTY K]]="",1,db[[#This Row],[QTY K]])</f>
        <v>270</v>
      </c>
      <c r="AD3132" s="78" t="str">
        <f>IF(db[[#This Row],[STN K]]="",IF(db[[#This Row],[STN TG]]="",db[[#This Row],[STN B]],db[[#This Row],[STN TG]]),db[[#This Row],[STN K]])</f>
        <v>PAK</v>
      </c>
      <c r="AE3132" s="78"/>
    </row>
    <row r="3133" spans="1:31" x14ac:dyDescent="0.25">
      <c r="A3133" s="78">
        <f t="shared" ref="A3133:A3142" si="58">ROW()-1</f>
        <v>3132</v>
      </c>
      <c r="B3133" s="79" t="str">
        <f>LOWER(SUBSTITUTE(SUBSTITUTE(SUBSTITUTE(SUBSTITUTE(SUBSTITUTE(SUBSTITUTE(SUBSTITUTE(SUBSTITUTE(db[[#This Row],[NB BM]]," ",),".",""),"-",""),"(",""),")",""),"/",""),"""",""),"+",""))</f>
        <v>bpgelvtr238justiceleague</v>
      </c>
      <c r="C3133" s="79" t="str">
        <f>LOWER(SUBSTITUTE(SUBSTITUTE(SUBSTITUTE(SUBSTITUTE(SUBSTITUTE(SUBSTITUTE(SUBSTITUTE(SUBSTITUTE(SUBSTITUTE(db[[#This Row],[NB NOTA]]," ",),".",""),"-",""),"(",""),")",""),",",""),"/",""),"""",""),"+",""))</f>
        <v>gelpenvtr238justiceleague</v>
      </c>
      <c r="D3133" s="79" t="str">
        <f>LOWER(SUBSTITUTE(SUBSTITUTE(SUBSTITUTE(SUBSTITUTE(SUBSTITUTE(SUBSTITUTE(SUBSTITUTE(SUBSTITUTE(SUBSTITUTE(db[[#This Row],[NB PAJAK]]," ",""),"-",""),"(",""),")",""),".",""),",",""),"/",""),"""",""),"+",""))</f>
        <v/>
      </c>
      <c r="E3133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bpgelvtr238justiceleague144lsnuntana</v>
      </c>
      <c r="F3133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gelpenvtr238justiceleague144lsn</v>
      </c>
      <c r="G3133" s="79" t="str">
        <f>db[[#This Row],[NB NOTA_C]]&amp;LOWER(SUBSTITUTE(SUBSTITUTE(SUBSTITUTE(SUBSTITUTE(SUBSTITUTE(SUBSTITUTE(SUBSTITUTE(SUBSTITUTE(SUBSTITUTE(db[[#This Row],[FAKTUR]]," ",),".",""),"-",""),"(",""),")",""),",",""),"/",""),"""",""),"+",""))</f>
        <v>gelpenvtr238justiceleagueuntana</v>
      </c>
      <c r="H3133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gelpenvtr238justiceleague144lsnuntana</v>
      </c>
      <c r="I3133" s="70" t="s">
        <v>7916</v>
      </c>
      <c r="J3133" s="70" t="s">
        <v>7874</v>
      </c>
      <c r="K3133" s="71"/>
      <c r="L3133" s="70" t="s">
        <v>1336</v>
      </c>
      <c r="M3133" s="80" t="e">
        <f>IF(db[[#This Row],[NB NOTA_C]]="","",COUNTIF([2]!B_MSK[concat],db[[#This Row],[NB NOTA_C]]))</f>
        <v>#REF!</v>
      </c>
      <c r="N3133" s="81" t="s">
        <v>1372</v>
      </c>
      <c r="O3133" s="79" t="s">
        <v>1391</v>
      </c>
      <c r="P3133" s="70"/>
      <c r="Q3133" s="79"/>
      <c r="R3133" s="79" t="str">
        <f>IF(db[[#This Row],[QTY/ CTN]]="","",SUBSTITUTE(SUBSTITUTE(SUBSTITUTE(db[[#This Row],[QTY/ CTN]]," ","_",2),"(",""),")","")&amp;"_")</f>
        <v>144 LSN_</v>
      </c>
      <c r="S3133" s="79">
        <f>IF(db[[#This Row],[H_QTY/ CTN]]="","",SEARCH("_",db[[#This Row],[H_QTY/ CTN]]))</f>
        <v>8</v>
      </c>
      <c r="T3133" s="79">
        <f>IF(db[[#This Row],[H_QTY/ CTN]]="","",LEN(db[[#This Row],[H_QTY/ CTN]]))</f>
        <v>8</v>
      </c>
      <c r="U3133" s="78" t="str">
        <f>IF(db[[#This Row],[H_QTY/ CTN]]="","",LEFT(db[[#This Row],[H_QTY/ CTN]],db[[#This Row],[H_1]]-1))</f>
        <v>144 LSN</v>
      </c>
      <c r="V3133" s="78" t="str">
        <f>IF(NOT(db[[#This Row],[H_1]]=db[[#This Row],[H_2]]),MID(db[[#This Row],[H_QTY/ CTN]],db[[#This Row],[H_1]]+1,db[[#This Row],[H_2]]-db[[#This Row],[H_1]]-1),"")</f>
        <v/>
      </c>
      <c r="W3133" s="78" t="str">
        <f>IF(db[[#This Row],[QTY/ CTN B]]="","",LEFT(db[[#This Row],[QTY/ CTN B]],SEARCH(" ",db[[#This Row],[QTY/ CTN B]],1)-1))</f>
        <v>144</v>
      </c>
      <c r="X3133" s="78" t="str">
        <f>IF(db[[#This Row],[QTY/ CTN B]]="","",RIGHT(db[[#This Row],[QTY/ CTN B]],LEN(db[[#This Row],[QTY/ CTN B]])-SEARCH(" ",db[[#This Row],[QTY/ CTN B]],1)))</f>
        <v>LSN</v>
      </c>
      <c r="Y3133" s="78">
        <f>IF(db[[#This Row],[QTY/ CTN TG]]="",IF(db[[#This Row],[STN TG]]="","",12),LEFT(db[[#This Row],[QTY/ CTN TG]],SEARCH(" ",db[[#This Row],[QTY/ CTN TG]],1)-1))</f>
        <v>12</v>
      </c>
      <c r="Z3133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33" s="78" t="str">
        <f>IF(db[[#This Row],[STN K]]="","",IF(db[[#This Row],[STN TG]]="LSN",12,""))</f>
        <v/>
      </c>
      <c r="AB3133" s="78" t="str">
        <f>IF(db[[#This Row],[STN TG]]="LSN","PCS","")</f>
        <v/>
      </c>
      <c r="AC3133" s="78">
        <f>db[[#This Row],[QTY B]]*IF(db[[#This Row],[QTY TG]]="",1,db[[#This Row],[QTY TG]])*IF(db[[#This Row],[QTY K]]="",1,db[[#This Row],[QTY K]])</f>
        <v>1728</v>
      </c>
      <c r="AD3133" s="78" t="str">
        <f>IF(db[[#This Row],[STN K]]="",IF(db[[#This Row],[STN TG]]="",db[[#This Row],[STN B]],db[[#This Row],[STN TG]]),db[[#This Row],[STN K]])</f>
        <v>PCS</v>
      </c>
      <c r="AE3133" s="78"/>
    </row>
    <row r="3134" spans="1:31" x14ac:dyDescent="0.25">
      <c r="A3134" s="78">
        <f t="shared" si="58"/>
        <v>3133</v>
      </c>
      <c r="B3134" s="79" t="str">
        <f>LOWER(SUBSTITUTE(SUBSTITUTE(SUBSTITUTE(SUBSTITUTE(SUBSTITUTE(SUBSTITUTE(SUBSTITUTE(SUBSTITUTE(db[[#This Row],[NB BM]]," ",),".",""),"-",""),"(",""),")",""),"/",""),"""",""),"+",""))</f>
        <v>bpgelvtr238popgirls</v>
      </c>
      <c r="C3134" s="79" t="str">
        <f>LOWER(SUBSTITUTE(SUBSTITUTE(SUBSTITUTE(SUBSTITUTE(SUBSTITUTE(SUBSTITUTE(SUBSTITUTE(SUBSTITUTE(SUBSTITUTE(db[[#This Row],[NB NOTA]]," ",),".",""),"-",""),"(",""),")",""),",",""),"/",""),"""",""),"+",""))</f>
        <v>gelpenvtr238popgirls</v>
      </c>
      <c r="D3134" s="79" t="str">
        <f>LOWER(SUBSTITUTE(SUBSTITUTE(SUBSTITUTE(SUBSTITUTE(SUBSTITUTE(SUBSTITUTE(SUBSTITUTE(SUBSTITUTE(SUBSTITUTE(db[[#This Row],[NB PAJAK]]," ",""),"-",""),"(",""),")",""),".",""),",",""),"/",""),"""",""),"+",""))</f>
        <v/>
      </c>
      <c r="E3134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bpgelvtr238popgirls144lsnuntana</v>
      </c>
      <c r="F3134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gelpenvtr238popgirls144lsn</v>
      </c>
      <c r="G3134" s="79" t="str">
        <f>db[[#This Row],[NB NOTA_C]]&amp;LOWER(SUBSTITUTE(SUBSTITUTE(SUBSTITUTE(SUBSTITUTE(SUBSTITUTE(SUBSTITUTE(SUBSTITUTE(SUBSTITUTE(SUBSTITUTE(db[[#This Row],[FAKTUR]]," ",),".",""),"-",""),"(",""),")",""),",",""),"/",""),"""",""),"+",""))</f>
        <v>gelpenvtr238popgirlsuntana</v>
      </c>
      <c r="H3134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gelpenvtr238popgirls144lsnuntana</v>
      </c>
      <c r="I3134" s="70" t="s">
        <v>7917</v>
      </c>
      <c r="J3134" s="70" t="s">
        <v>7875</v>
      </c>
      <c r="K3134" s="71"/>
      <c r="L3134" s="70" t="s">
        <v>1336</v>
      </c>
      <c r="M3134" s="80" t="e">
        <f>IF(db[[#This Row],[NB NOTA_C]]="","",COUNTIF([2]!B_MSK[concat],db[[#This Row],[NB NOTA_C]]))</f>
        <v>#REF!</v>
      </c>
      <c r="N3134" s="81" t="s">
        <v>1372</v>
      </c>
      <c r="O3134" s="79" t="s">
        <v>1391</v>
      </c>
      <c r="P3134" s="70"/>
      <c r="Q3134" s="79"/>
      <c r="R3134" s="79" t="str">
        <f>IF(db[[#This Row],[QTY/ CTN]]="","",SUBSTITUTE(SUBSTITUTE(SUBSTITUTE(db[[#This Row],[QTY/ CTN]]," ","_",2),"(",""),")","")&amp;"_")</f>
        <v>144 LSN_</v>
      </c>
      <c r="S3134" s="79">
        <f>IF(db[[#This Row],[H_QTY/ CTN]]="","",SEARCH("_",db[[#This Row],[H_QTY/ CTN]]))</f>
        <v>8</v>
      </c>
      <c r="T3134" s="79">
        <f>IF(db[[#This Row],[H_QTY/ CTN]]="","",LEN(db[[#This Row],[H_QTY/ CTN]]))</f>
        <v>8</v>
      </c>
      <c r="U3134" s="78" t="str">
        <f>IF(db[[#This Row],[H_QTY/ CTN]]="","",LEFT(db[[#This Row],[H_QTY/ CTN]],db[[#This Row],[H_1]]-1))</f>
        <v>144 LSN</v>
      </c>
      <c r="V3134" s="78" t="str">
        <f>IF(NOT(db[[#This Row],[H_1]]=db[[#This Row],[H_2]]),MID(db[[#This Row],[H_QTY/ CTN]],db[[#This Row],[H_1]]+1,db[[#This Row],[H_2]]-db[[#This Row],[H_1]]-1),"")</f>
        <v/>
      </c>
      <c r="W3134" s="78" t="str">
        <f>IF(db[[#This Row],[QTY/ CTN B]]="","",LEFT(db[[#This Row],[QTY/ CTN B]],SEARCH(" ",db[[#This Row],[QTY/ CTN B]],1)-1))</f>
        <v>144</v>
      </c>
      <c r="X3134" s="78" t="str">
        <f>IF(db[[#This Row],[QTY/ CTN B]]="","",RIGHT(db[[#This Row],[QTY/ CTN B]],LEN(db[[#This Row],[QTY/ CTN B]])-SEARCH(" ",db[[#This Row],[QTY/ CTN B]],1)))</f>
        <v>LSN</v>
      </c>
      <c r="Y3134" s="78">
        <f>IF(db[[#This Row],[QTY/ CTN TG]]="",IF(db[[#This Row],[STN TG]]="","",12),LEFT(db[[#This Row],[QTY/ CTN TG]],SEARCH(" ",db[[#This Row],[QTY/ CTN TG]],1)-1))</f>
        <v>12</v>
      </c>
      <c r="Z3134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34" s="78" t="str">
        <f>IF(db[[#This Row],[STN K]]="","",IF(db[[#This Row],[STN TG]]="LSN",12,""))</f>
        <v/>
      </c>
      <c r="AB3134" s="78" t="str">
        <f>IF(db[[#This Row],[STN TG]]="LSN","PCS","")</f>
        <v/>
      </c>
      <c r="AC3134" s="78">
        <f>db[[#This Row],[QTY B]]*IF(db[[#This Row],[QTY TG]]="",1,db[[#This Row],[QTY TG]])*IF(db[[#This Row],[QTY K]]="",1,db[[#This Row],[QTY K]])</f>
        <v>1728</v>
      </c>
      <c r="AD3134" s="78" t="str">
        <f>IF(db[[#This Row],[STN K]]="",IF(db[[#This Row],[STN TG]]="",db[[#This Row],[STN B]],db[[#This Row],[STN TG]]),db[[#This Row],[STN K]])</f>
        <v>PCS</v>
      </c>
      <c r="AE3134" s="78"/>
    </row>
    <row r="3135" spans="1:31" x14ac:dyDescent="0.25">
      <c r="A3135" s="78">
        <f t="shared" si="58"/>
        <v>3134</v>
      </c>
      <c r="B3135" s="79" t="str">
        <f>LOWER(SUBSTITUTE(SUBSTITUTE(SUBSTITUTE(SUBSTITUTE(SUBSTITUTE(SUBSTITUTE(SUBSTITUTE(SUBSTITUTE(db[[#This Row],[NB BM]]," ",),".",""),"-",""),"(",""),")",""),"/",""),"""",""),"+",""))</f>
        <v>bpgelvtr239astronot</v>
      </c>
      <c r="C3135" s="79" t="str">
        <f>LOWER(SUBSTITUTE(SUBSTITUTE(SUBSTITUTE(SUBSTITUTE(SUBSTITUTE(SUBSTITUTE(SUBSTITUTE(SUBSTITUTE(SUBSTITUTE(db[[#This Row],[NB NOTA]]," ",),".",""),"-",""),"(",""),")",""),",",""),"/",""),"""",""),"+",""))</f>
        <v>gelpenvtr239austronaut</v>
      </c>
      <c r="D3135" s="79" t="str">
        <f>LOWER(SUBSTITUTE(SUBSTITUTE(SUBSTITUTE(SUBSTITUTE(SUBSTITUTE(SUBSTITUTE(SUBSTITUTE(SUBSTITUTE(SUBSTITUTE(db[[#This Row],[NB PAJAK]]," ",""),"-",""),"(",""),")",""),".",""),",",""),"/",""),"""",""),"+",""))</f>
        <v/>
      </c>
      <c r="E3135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bpgelvtr239astronot144lsnuntana</v>
      </c>
      <c r="F3135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gelpenvtr239austronaut144lsn</v>
      </c>
      <c r="G3135" s="79" t="str">
        <f>db[[#This Row],[NB NOTA_C]]&amp;LOWER(SUBSTITUTE(SUBSTITUTE(SUBSTITUTE(SUBSTITUTE(SUBSTITUTE(SUBSTITUTE(SUBSTITUTE(SUBSTITUTE(SUBSTITUTE(db[[#This Row],[FAKTUR]]," ",),".",""),"-",""),"(",""),")",""),",",""),"/",""),"""",""),"+",""))</f>
        <v>gelpenvtr239austronautuntana</v>
      </c>
      <c r="H3135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gelpenvtr239austronaut144lsnuntana</v>
      </c>
      <c r="I3135" s="70" t="s">
        <v>7918</v>
      </c>
      <c r="J3135" s="70" t="s">
        <v>7876</v>
      </c>
      <c r="K3135" s="71"/>
      <c r="L3135" s="70" t="s">
        <v>1336</v>
      </c>
      <c r="M3135" s="80" t="e">
        <f>IF(db[[#This Row],[NB NOTA_C]]="","",COUNTIF([2]!B_MSK[concat],db[[#This Row],[NB NOTA_C]]))</f>
        <v>#REF!</v>
      </c>
      <c r="N3135" s="81" t="s">
        <v>1372</v>
      </c>
      <c r="O3135" s="79" t="s">
        <v>1391</v>
      </c>
      <c r="P3135" s="70"/>
      <c r="Q3135" s="79"/>
      <c r="R3135" s="79" t="str">
        <f>IF(db[[#This Row],[QTY/ CTN]]="","",SUBSTITUTE(SUBSTITUTE(SUBSTITUTE(db[[#This Row],[QTY/ CTN]]," ","_",2),"(",""),")","")&amp;"_")</f>
        <v>144 LSN_</v>
      </c>
      <c r="S3135" s="79">
        <f>IF(db[[#This Row],[H_QTY/ CTN]]="","",SEARCH("_",db[[#This Row],[H_QTY/ CTN]]))</f>
        <v>8</v>
      </c>
      <c r="T3135" s="79">
        <f>IF(db[[#This Row],[H_QTY/ CTN]]="","",LEN(db[[#This Row],[H_QTY/ CTN]]))</f>
        <v>8</v>
      </c>
      <c r="U3135" s="78" t="str">
        <f>IF(db[[#This Row],[H_QTY/ CTN]]="","",LEFT(db[[#This Row],[H_QTY/ CTN]],db[[#This Row],[H_1]]-1))</f>
        <v>144 LSN</v>
      </c>
      <c r="V3135" s="78" t="str">
        <f>IF(NOT(db[[#This Row],[H_1]]=db[[#This Row],[H_2]]),MID(db[[#This Row],[H_QTY/ CTN]],db[[#This Row],[H_1]]+1,db[[#This Row],[H_2]]-db[[#This Row],[H_1]]-1),"")</f>
        <v/>
      </c>
      <c r="W3135" s="78" t="str">
        <f>IF(db[[#This Row],[QTY/ CTN B]]="","",LEFT(db[[#This Row],[QTY/ CTN B]],SEARCH(" ",db[[#This Row],[QTY/ CTN B]],1)-1))</f>
        <v>144</v>
      </c>
      <c r="X3135" s="78" t="str">
        <f>IF(db[[#This Row],[QTY/ CTN B]]="","",RIGHT(db[[#This Row],[QTY/ CTN B]],LEN(db[[#This Row],[QTY/ CTN B]])-SEARCH(" ",db[[#This Row],[QTY/ CTN B]],1)))</f>
        <v>LSN</v>
      </c>
      <c r="Y3135" s="78">
        <f>IF(db[[#This Row],[QTY/ CTN TG]]="",IF(db[[#This Row],[STN TG]]="","",12),LEFT(db[[#This Row],[QTY/ CTN TG]],SEARCH(" ",db[[#This Row],[QTY/ CTN TG]],1)-1))</f>
        <v>12</v>
      </c>
      <c r="Z3135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35" s="78" t="str">
        <f>IF(db[[#This Row],[STN K]]="","",IF(db[[#This Row],[STN TG]]="LSN",12,""))</f>
        <v/>
      </c>
      <c r="AB3135" s="78" t="str">
        <f>IF(db[[#This Row],[STN TG]]="LSN","PCS","")</f>
        <v/>
      </c>
      <c r="AC3135" s="78">
        <f>db[[#This Row],[QTY B]]*IF(db[[#This Row],[QTY TG]]="",1,db[[#This Row],[QTY TG]])*IF(db[[#This Row],[QTY K]]="",1,db[[#This Row],[QTY K]])</f>
        <v>1728</v>
      </c>
      <c r="AD3135" s="78" t="str">
        <f>IF(db[[#This Row],[STN K]]="",IF(db[[#This Row],[STN TG]]="",db[[#This Row],[STN B]],db[[#This Row],[STN TG]]),db[[#This Row],[STN K]])</f>
        <v>PCS</v>
      </c>
      <c r="AE3135" s="78"/>
    </row>
    <row r="3136" spans="1:31" x14ac:dyDescent="0.25">
      <c r="A3136" s="78">
        <f t="shared" si="58"/>
        <v>3135</v>
      </c>
      <c r="B3136" s="79" t="str">
        <f>LOWER(SUBSTITUTE(SUBSTITUTE(SUBSTITUTE(SUBSTITUTE(SUBSTITUTE(SUBSTITUTE(SUBSTITUTE(SUBSTITUTE(db[[#This Row],[NB BM]]," ",),".",""),"-",""),"(",""),")",""),"/",""),"""",""),"+",""))</f>
        <v>bpgelvtr231rescuebots</v>
      </c>
      <c r="C3136" s="79" t="str">
        <f>LOWER(SUBSTITUTE(SUBSTITUTE(SUBSTITUTE(SUBSTITUTE(SUBSTITUTE(SUBSTITUTE(SUBSTITUTE(SUBSTITUTE(SUBSTITUTE(db[[#This Row],[NB NOTA]]," ",),".",""),"-",""),"(",""),")",""),",",""),"/",""),"""",""),"+",""))</f>
        <v>gelpenvtr231rescuebots</v>
      </c>
      <c r="D3136" s="79" t="str">
        <f>LOWER(SUBSTITUTE(SUBSTITUTE(SUBSTITUTE(SUBSTITUTE(SUBSTITUTE(SUBSTITUTE(SUBSTITUTE(SUBSTITUTE(SUBSTITUTE(db[[#This Row],[NB PAJAK]]," ",""),"-",""),"(",""),")",""),".",""),",",""),"/",""),"""",""),"+",""))</f>
        <v/>
      </c>
      <c r="E3136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bpgelvtr231rescuebots144lsnuntana</v>
      </c>
      <c r="F3136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gelpenvtr231rescuebots144lsn</v>
      </c>
      <c r="G3136" s="79" t="str">
        <f>db[[#This Row],[NB NOTA_C]]&amp;LOWER(SUBSTITUTE(SUBSTITUTE(SUBSTITUTE(SUBSTITUTE(SUBSTITUTE(SUBSTITUTE(SUBSTITUTE(SUBSTITUTE(SUBSTITUTE(db[[#This Row],[FAKTUR]]," ",),".",""),"-",""),"(",""),")",""),",",""),"/",""),"""",""),"+",""))</f>
        <v>gelpenvtr231rescuebotsuntana</v>
      </c>
      <c r="H3136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gelpenvtr231rescuebots144lsnuntana</v>
      </c>
      <c r="I3136" s="70" t="s">
        <v>7919</v>
      </c>
      <c r="J3136" s="70" t="s">
        <v>7877</v>
      </c>
      <c r="K3136" s="71"/>
      <c r="L3136" s="70" t="s">
        <v>1336</v>
      </c>
      <c r="M3136" s="80" t="e">
        <f>IF(db[[#This Row],[NB NOTA_C]]="","",COUNTIF([2]!B_MSK[concat],db[[#This Row],[NB NOTA_C]]))</f>
        <v>#REF!</v>
      </c>
      <c r="N3136" s="81" t="s">
        <v>1372</v>
      </c>
      <c r="O3136" s="79" t="s">
        <v>1391</v>
      </c>
      <c r="P3136" s="70"/>
      <c r="Q3136" s="79"/>
      <c r="R3136" s="79" t="str">
        <f>IF(db[[#This Row],[QTY/ CTN]]="","",SUBSTITUTE(SUBSTITUTE(SUBSTITUTE(db[[#This Row],[QTY/ CTN]]," ","_",2),"(",""),")","")&amp;"_")</f>
        <v>144 LSN_</v>
      </c>
      <c r="S3136" s="79">
        <f>IF(db[[#This Row],[H_QTY/ CTN]]="","",SEARCH("_",db[[#This Row],[H_QTY/ CTN]]))</f>
        <v>8</v>
      </c>
      <c r="T3136" s="79">
        <f>IF(db[[#This Row],[H_QTY/ CTN]]="","",LEN(db[[#This Row],[H_QTY/ CTN]]))</f>
        <v>8</v>
      </c>
      <c r="U3136" s="78" t="str">
        <f>IF(db[[#This Row],[H_QTY/ CTN]]="","",LEFT(db[[#This Row],[H_QTY/ CTN]],db[[#This Row],[H_1]]-1))</f>
        <v>144 LSN</v>
      </c>
      <c r="V3136" s="78" t="str">
        <f>IF(NOT(db[[#This Row],[H_1]]=db[[#This Row],[H_2]]),MID(db[[#This Row],[H_QTY/ CTN]],db[[#This Row],[H_1]]+1,db[[#This Row],[H_2]]-db[[#This Row],[H_1]]-1),"")</f>
        <v/>
      </c>
      <c r="W3136" s="78" t="str">
        <f>IF(db[[#This Row],[QTY/ CTN B]]="","",LEFT(db[[#This Row],[QTY/ CTN B]],SEARCH(" ",db[[#This Row],[QTY/ CTN B]],1)-1))</f>
        <v>144</v>
      </c>
      <c r="X3136" s="78" t="str">
        <f>IF(db[[#This Row],[QTY/ CTN B]]="","",RIGHT(db[[#This Row],[QTY/ CTN B]],LEN(db[[#This Row],[QTY/ CTN B]])-SEARCH(" ",db[[#This Row],[QTY/ CTN B]],1)))</f>
        <v>LSN</v>
      </c>
      <c r="Y3136" s="78">
        <f>IF(db[[#This Row],[QTY/ CTN TG]]="",IF(db[[#This Row],[STN TG]]="","",12),LEFT(db[[#This Row],[QTY/ CTN TG]],SEARCH(" ",db[[#This Row],[QTY/ CTN TG]],1)-1))</f>
        <v>12</v>
      </c>
      <c r="Z3136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36" s="78" t="str">
        <f>IF(db[[#This Row],[STN K]]="","",IF(db[[#This Row],[STN TG]]="LSN",12,""))</f>
        <v/>
      </c>
      <c r="AB3136" s="78" t="str">
        <f>IF(db[[#This Row],[STN TG]]="LSN","PCS","")</f>
        <v/>
      </c>
      <c r="AC3136" s="78">
        <f>db[[#This Row],[QTY B]]*IF(db[[#This Row],[QTY TG]]="",1,db[[#This Row],[QTY TG]])*IF(db[[#This Row],[QTY K]]="",1,db[[#This Row],[QTY K]])</f>
        <v>1728</v>
      </c>
      <c r="AD3136" s="78" t="str">
        <f>IF(db[[#This Row],[STN K]]="",IF(db[[#This Row],[STN TG]]="",db[[#This Row],[STN B]],db[[#This Row],[STN TG]]),db[[#This Row],[STN K]])</f>
        <v>PCS</v>
      </c>
      <c r="AE3136" s="78"/>
    </row>
    <row r="3137" spans="1:31" x14ac:dyDescent="0.25">
      <c r="A3137" s="78">
        <f t="shared" si="58"/>
        <v>3136</v>
      </c>
      <c r="B3137" s="79" t="str">
        <f>LOWER(SUBSTITUTE(SUBSTITUTE(SUBSTITUTE(SUBSTITUTE(SUBSTITUTE(SUBSTITUTE(SUBSTITUTE(SUBSTITUTE(db[[#This Row],[NB BM]]," ",),".",""),"-",""),"(",""),")",""),"/",""),"""",""),"+",""))</f>
        <v>bpgelvtr235mymelody</v>
      </c>
      <c r="C3137" s="79" t="str">
        <f>LOWER(SUBSTITUTE(SUBSTITUTE(SUBSTITUTE(SUBSTITUTE(SUBSTITUTE(SUBSTITUTE(SUBSTITUTE(SUBSTITUTE(SUBSTITUTE(db[[#This Row],[NB NOTA]]," ",),".",""),"-",""),"(",""),")",""),",",""),"/",""),"""",""),"+",""))</f>
        <v>gelpenvtr235mymelody</v>
      </c>
      <c r="D3137" s="79" t="str">
        <f>LOWER(SUBSTITUTE(SUBSTITUTE(SUBSTITUTE(SUBSTITUTE(SUBSTITUTE(SUBSTITUTE(SUBSTITUTE(SUBSTITUTE(SUBSTITUTE(db[[#This Row],[NB PAJAK]]," ",""),"-",""),"(",""),")",""),".",""),",",""),"/",""),"""",""),"+",""))</f>
        <v/>
      </c>
      <c r="E3137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bpgelvtr235mymelody144lsnuntana</v>
      </c>
      <c r="F3137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gelpenvtr235mymelody144lsn</v>
      </c>
      <c r="G3137" s="79" t="str">
        <f>db[[#This Row],[NB NOTA_C]]&amp;LOWER(SUBSTITUTE(SUBSTITUTE(SUBSTITUTE(SUBSTITUTE(SUBSTITUTE(SUBSTITUTE(SUBSTITUTE(SUBSTITUTE(SUBSTITUTE(db[[#This Row],[FAKTUR]]," ",),".",""),"-",""),"(",""),")",""),",",""),"/",""),"""",""),"+",""))</f>
        <v>gelpenvtr235mymelodyuntana</v>
      </c>
      <c r="H3137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gelpenvtr235mymelody144lsnuntana</v>
      </c>
      <c r="I3137" s="70" t="s">
        <v>7920</v>
      </c>
      <c r="J3137" s="70" t="s">
        <v>7878</v>
      </c>
      <c r="K3137" s="71"/>
      <c r="L3137" s="70" t="s">
        <v>1336</v>
      </c>
      <c r="M3137" s="80" t="e">
        <f>IF(db[[#This Row],[NB NOTA_C]]="","",COUNTIF([2]!B_MSK[concat],db[[#This Row],[NB NOTA_C]]))</f>
        <v>#REF!</v>
      </c>
      <c r="N3137" s="81" t="s">
        <v>1372</v>
      </c>
      <c r="O3137" s="79" t="s">
        <v>1391</v>
      </c>
      <c r="P3137" s="70"/>
      <c r="Q3137" s="79"/>
      <c r="R3137" s="79" t="str">
        <f>IF(db[[#This Row],[QTY/ CTN]]="","",SUBSTITUTE(SUBSTITUTE(SUBSTITUTE(db[[#This Row],[QTY/ CTN]]," ","_",2),"(",""),")","")&amp;"_")</f>
        <v>144 LSN_</v>
      </c>
      <c r="S3137" s="79">
        <f>IF(db[[#This Row],[H_QTY/ CTN]]="","",SEARCH("_",db[[#This Row],[H_QTY/ CTN]]))</f>
        <v>8</v>
      </c>
      <c r="T3137" s="79">
        <f>IF(db[[#This Row],[H_QTY/ CTN]]="","",LEN(db[[#This Row],[H_QTY/ CTN]]))</f>
        <v>8</v>
      </c>
      <c r="U3137" s="78" t="str">
        <f>IF(db[[#This Row],[H_QTY/ CTN]]="","",LEFT(db[[#This Row],[H_QTY/ CTN]],db[[#This Row],[H_1]]-1))</f>
        <v>144 LSN</v>
      </c>
      <c r="V3137" s="78" t="str">
        <f>IF(NOT(db[[#This Row],[H_1]]=db[[#This Row],[H_2]]),MID(db[[#This Row],[H_QTY/ CTN]],db[[#This Row],[H_1]]+1,db[[#This Row],[H_2]]-db[[#This Row],[H_1]]-1),"")</f>
        <v/>
      </c>
      <c r="W3137" s="78" t="str">
        <f>IF(db[[#This Row],[QTY/ CTN B]]="","",LEFT(db[[#This Row],[QTY/ CTN B]],SEARCH(" ",db[[#This Row],[QTY/ CTN B]],1)-1))</f>
        <v>144</v>
      </c>
      <c r="X3137" s="78" t="str">
        <f>IF(db[[#This Row],[QTY/ CTN B]]="","",RIGHT(db[[#This Row],[QTY/ CTN B]],LEN(db[[#This Row],[QTY/ CTN B]])-SEARCH(" ",db[[#This Row],[QTY/ CTN B]],1)))</f>
        <v>LSN</v>
      </c>
      <c r="Y3137" s="78">
        <f>IF(db[[#This Row],[QTY/ CTN TG]]="",IF(db[[#This Row],[STN TG]]="","",12),LEFT(db[[#This Row],[QTY/ CTN TG]],SEARCH(" ",db[[#This Row],[QTY/ CTN TG]],1)-1))</f>
        <v>12</v>
      </c>
      <c r="Z3137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37" s="78" t="str">
        <f>IF(db[[#This Row],[STN K]]="","",IF(db[[#This Row],[STN TG]]="LSN",12,""))</f>
        <v/>
      </c>
      <c r="AB3137" s="78" t="str">
        <f>IF(db[[#This Row],[STN TG]]="LSN","PCS","")</f>
        <v/>
      </c>
      <c r="AC3137" s="78">
        <f>db[[#This Row],[QTY B]]*IF(db[[#This Row],[QTY TG]]="",1,db[[#This Row],[QTY TG]])*IF(db[[#This Row],[QTY K]]="",1,db[[#This Row],[QTY K]])</f>
        <v>1728</v>
      </c>
      <c r="AD3137" s="78" t="str">
        <f>IF(db[[#This Row],[STN K]]="",IF(db[[#This Row],[STN TG]]="",db[[#This Row],[STN B]],db[[#This Row],[STN TG]]),db[[#This Row],[STN K]])</f>
        <v>PCS</v>
      </c>
      <c r="AE3137" s="78"/>
    </row>
    <row r="3138" spans="1:31" x14ac:dyDescent="0.25">
      <c r="A3138" s="78">
        <f t="shared" si="58"/>
        <v>3137</v>
      </c>
      <c r="B3138" s="79" t="str">
        <f>LOWER(SUBSTITUTE(SUBSTITUTE(SUBSTITUTE(SUBSTITUTE(SUBSTITUTE(SUBSTITUTE(SUBSTITUTE(SUBSTITUTE(db[[#This Row],[NB BM]]," ",),".",""),"-",""),"(",""),")",""),"/",""),"""",""),"+",""))</f>
        <v>bpgelvtr236powerheroes</v>
      </c>
      <c r="C3138" s="79" t="str">
        <f>LOWER(SUBSTITUTE(SUBSTITUTE(SUBSTITUTE(SUBSTITUTE(SUBSTITUTE(SUBSTITUTE(SUBSTITUTE(SUBSTITUTE(SUBSTITUTE(db[[#This Row],[NB NOTA]]," ",),".",""),"-",""),"(",""),")",""),",",""),"/",""),"""",""),"+",""))</f>
        <v>gelpenvtr236powerheroes</v>
      </c>
      <c r="D3138" s="79" t="str">
        <f>LOWER(SUBSTITUTE(SUBSTITUTE(SUBSTITUTE(SUBSTITUTE(SUBSTITUTE(SUBSTITUTE(SUBSTITUTE(SUBSTITUTE(SUBSTITUTE(db[[#This Row],[NB PAJAK]]," ",""),"-",""),"(",""),")",""),".",""),",",""),"/",""),"""",""),"+",""))</f>
        <v/>
      </c>
      <c r="E313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bpgelvtr236powerheroes144lsnuntana</v>
      </c>
      <c r="F313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gelpenvtr236powerheroes144lsn</v>
      </c>
      <c r="G3138" s="79" t="str">
        <f>db[[#This Row],[NB NOTA_C]]&amp;LOWER(SUBSTITUTE(SUBSTITUTE(SUBSTITUTE(SUBSTITUTE(SUBSTITUTE(SUBSTITUTE(SUBSTITUTE(SUBSTITUTE(SUBSTITUTE(db[[#This Row],[FAKTUR]]," ",),".",""),"-",""),"(",""),")",""),",",""),"/",""),"""",""),"+",""))</f>
        <v>gelpenvtr236powerheroesuntana</v>
      </c>
      <c r="H313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gelpenvtr236powerheroes144lsnuntana</v>
      </c>
      <c r="I3138" s="70" t="s">
        <v>7921</v>
      </c>
      <c r="J3138" s="70" t="s">
        <v>7879</v>
      </c>
      <c r="K3138" s="71"/>
      <c r="L3138" s="70" t="s">
        <v>1336</v>
      </c>
      <c r="M3138" s="80" t="e">
        <f>IF(db[[#This Row],[NB NOTA_C]]="","",COUNTIF([2]!B_MSK[concat],db[[#This Row],[NB NOTA_C]]))</f>
        <v>#REF!</v>
      </c>
      <c r="N3138" s="81" t="s">
        <v>1372</v>
      </c>
      <c r="O3138" s="79" t="s">
        <v>1391</v>
      </c>
      <c r="P3138" s="70"/>
      <c r="Q3138" s="79"/>
      <c r="R3138" s="79" t="str">
        <f>IF(db[[#This Row],[QTY/ CTN]]="","",SUBSTITUTE(SUBSTITUTE(SUBSTITUTE(db[[#This Row],[QTY/ CTN]]," ","_",2),"(",""),")","")&amp;"_")</f>
        <v>144 LSN_</v>
      </c>
      <c r="S3138" s="79">
        <f>IF(db[[#This Row],[H_QTY/ CTN]]="","",SEARCH("_",db[[#This Row],[H_QTY/ CTN]]))</f>
        <v>8</v>
      </c>
      <c r="T3138" s="79">
        <f>IF(db[[#This Row],[H_QTY/ CTN]]="","",LEN(db[[#This Row],[H_QTY/ CTN]]))</f>
        <v>8</v>
      </c>
      <c r="U3138" s="78" t="str">
        <f>IF(db[[#This Row],[H_QTY/ CTN]]="","",LEFT(db[[#This Row],[H_QTY/ CTN]],db[[#This Row],[H_1]]-1))</f>
        <v>144 LSN</v>
      </c>
      <c r="V3138" s="78" t="str">
        <f>IF(NOT(db[[#This Row],[H_1]]=db[[#This Row],[H_2]]),MID(db[[#This Row],[H_QTY/ CTN]],db[[#This Row],[H_1]]+1,db[[#This Row],[H_2]]-db[[#This Row],[H_1]]-1),"")</f>
        <v/>
      </c>
      <c r="W3138" s="78" t="str">
        <f>IF(db[[#This Row],[QTY/ CTN B]]="","",LEFT(db[[#This Row],[QTY/ CTN B]],SEARCH(" ",db[[#This Row],[QTY/ CTN B]],1)-1))</f>
        <v>144</v>
      </c>
      <c r="X3138" s="78" t="str">
        <f>IF(db[[#This Row],[QTY/ CTN B]]="","",RIGHT(db[[#This Row],[QTY/ CTN B]],LEN(db[[#This Row],[QTY/ CTN B]])-SEARCH(" ",db[[#This Row],[QTY/ CTN B]],1)))</f>
        <v>LSN</v>
      </c>
      <c r="Y3138" s="78">
        <f>IF(db[[#This Row],[QTY/ CTN TG]]="",IF(db[[#This Row],[STN TG]]="","",12),LEFT(db[[#This Row],[QTY/ CTN TG]],SEARCH(" ",db[[#This Row],[QTY/ CTN TG]],1)-1))</f>
        <v>12</v>
      </c>
      <c r="Z313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38" s="78" t="str">
        <f>IF(db[[#This Row],[STN K]]="","",IF(db[[#This Row],[STN TG]]="LSN",12,""))</f>
        <v/>
      </c>
      <c r="AB3138" s="78" t="str">
        <f>IF(db[[#This Row],[STN TG]]="LSN","PCS","")</f>
        <v/>
      </c>
      <c r="AC3138" s="78">
        <f>db[[#This Row],[QTY B]]*IF(db[[#This Row],[QTY TG]]="",1,db[[#This Row],[QTY TG]])*IF(db[[#This Row],[QTY K]]="",1,db[[#This Row],[QTY K]])</f>
        <v>1728</v>
      </c>
      <c r="AD3138" s="78" t="str">
        <f>IF(db[[#This Row],[STN K]]="",IF(db[[#This Row],[STN TG]]="",db[[#This Row],[STN B]],db[[#This Row],[STN TG]]),db[[#This Row],[STN K]])</f>
        <v>PCS</v>
      </c>
      <c r="AE3138" s="78"/>
    </row>
    <row r="3139" spans="1:31" x14ac:dyDescent="0.25">
      <c r="A3139" s="78">
        <f t="shared" si="58"/>
        <v>3138</v>
      </c>
      <c r="B3139" s="79" t="str">
        <f>LOWER(SUBSTITUTE(SUBSTITUTE(SUBSTITUTE(SUBSTITUTE(SUBSTITUTE(SUBSTITUTE(SUBSTITUTE(SUBSTITUTE(db[[#This Row],[NB BM]]," ",),".",""),"-",""),"(",""),")",""),"/",""),"""",""),"+",""))</f>
        <v>bpgelvtr225littleprincess</v>
      </c>
      <c r="C3139" s="79" t="str">
        <f>LOWER(SUBSTITUTE(SUBSTITUTE(SUBSTITUTE(SUBSTITUTE(SUBSTITUTE(SUBSTITUTE(SUBSTITUTE(SUBSTITUTE(SUBSTITUTE(db[[#This Row],[NB NOTA]]," ",),".",""),"-",""),"(",""),")",""),",",""),"/",""),"""",""),"+",""))</f>
        <v>gelpenvtr225littleprincess</v>
      </c>
      <c r="D3139" s="79" t="str">
        <f>LOWER(SUBSTITUTE(SUBSTITUTE(SUBSTITUTE(SUBSTITUTE(SUBSTITUTE(SUBSTITUTE(SUBSTITUTE(SUBSTITUTE(SUBSTITUTE(db[[#This Row],[NB PAJAK]]," ",""),"-",""),"(",""),")",""),".",""),",",""),"/",""),"""",""),"+",""))</f>
        <v/>
      </c>
      <c r="E3139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bpgelvtr225littleprincess144lsnuntana</v>
      </c>
      <c r="F3139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gelpenvtr225littleprincess144lsn</v>
      </c>
      <c r="G3139" s="79" t="str">
        <f>db[[#This Row],[NB NOTA_C]]&amp;LOWER(SUBSTITUTE(SUBSTITUTE(SUBSTITUTE(SUBSTITUTE(SUBSTITUTE(SUBSTITUTE(SUBSTITUTE(SUBSTITUTE(SUBSTITUTE(db[[#This Row],[FAKTUR]]," ",),".",""),"-",""),"(",""),")",""),",",""),"/",""),"""",""),"+",""))</f>
        <v>gelpenvtr225littleprincessuntana</v>
      </c>
      <c r="H3139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gelpenvtr225littleprincess144lsnuntana</v>
      </c>
      <c r="I3139" s="70" t="s">
        <v>7922</v>
      </c>
      <c r="J3139" s="70" t="s">
        <v>7880</v>
      </c>
      <c r="K3139" s="71"/>
      <c r="L3139" s="70" t="s">
        <v>1336</v>
      </c>
      <c r="M3139" s="80" t="e">
        <f>IF(db[[#This Row],[NB NOTA_C]]="","",COUNTIF([2]!B_MSK[concat],db[[#This Row],[NB NOTA_C]]))</f>
        <v>#REF!</v>
      </c>
      <c r="N3139" s="81" t="s">
        <v>1372</v>
      </c>
      <c r="O3139" s="79" t="s">
        <v>1391</v>
      </c>
      <c r="P3139" s="70"/>
      <c r="Q3139" s="79"/>
      <c r="R3139" s="79" t="str">
        <f>IF(db[[#This Row],[QTY/ CTN]]="","",SUBSTITUTE(SUBSTITUTE(SUBSTITUTE(db[[#This Row],[QTY/ CTN]]," ","_",2),"(",""),")","")&amp;"_")</f>
        <v>144 LSN_</v>
      </c>
      <c r="S3139" s="79">
        <f>IF(db[[#This Row],[H_QTY/ CTN]]="","",SEARCH("_",db[[#This Row],[H_QTY/ CTN]]))</f>
        <v>8</v>
      </c>
      <c r="T3139" s="79">
        <f>IF(db[[#This Row],[H_QTY/ CTN]]="","",LEN(db[[#This Row],[H_QTY/ CTN]]))</f>
        <v>8</v>
      </c>
      <c r="U3139" s="78" t="str">
        <f>IF(db[[#This Row],[H_QTY/ CTN]]="","",LEFT(db[[#This Row],[H_QTY/ CTN]],db[[#This Row],[H_1]]-1))</f>
        <v>144 LSN</v>
      </c>
      <c r="V3139" s="78" t="str">
        <f>IF(NOT(db[[#This Row],[H_1]]=db[[#This Row],[H_2]]),MID(db[[#This Row],[H_QTY/ CTN]],db[[#This Row],[H_1]]+1,db[[#This Row],[H_2]]-db[[#This Row],[H_1]]-1),"")</f>
        <v/>
      </c>
      <c r="W3139" s="78" t="str">
        <f>IF(db[[#This Row],[QTY/ CTN B]]="","",LEFT(db[[#This Row],[QTY/ CTN B]],SEARCH(" ",db[[#This Row],[QTY/ CTN B]],1)-1))</f>
        <v>144</v>
      </c>
      <c r="X3139" s="78" t="str">
        <f>IF(db[[#This Row],[QTY/ CTN B]]="","",RIGHT(db[[#This Row],[QTY/ CTN B]],LEN(db[[#This Row],[QTY/ CTN B]])-SEARCH(" ",db[[#This Row],[QTY/ CTN B]],1)))</f>
        <v>LSN</v>
      </c>
      <c r="Y3139" s="78">
        <f>IF(db[[#This Row],[QTY/ CTN TG]]="",IF(db[[#This Row],[STN TG]]="","",12),LEFT(db[[#This Row],[QTY/ CTN TG]],SEARCH(" ",db[[#This Row],[QTY/ CTN TG]],1)-1))</f>
        <v>12</v>
      </c>
      <c r="Z3139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39" s="78" t="str">
        <f>IF(db[[#This Row],[STN K]]="","",IF(db[[#This Row],[STN TG]]="LSN",12,""))</f>
        <v/>
      </c>
      <c r="AB3139" s="78" t="str">
        <f>IF(db[[#This Row],[STN TG]]="LSN","PCS","")</f>
        <v/>
      </c>
      <c r="AC3139" s="78">
        <f>db[[#This Row],[QTY B]]*IF(db[[#This Row],[QTY TG]]="",1,db[[#This Row],[QTY TG]])*IF(db[[#This Row],[QTY K]]="",1,db[[#This Row],[QTY K]])</f>
        <v>1728</v>
      </c>
      <c r="AD3139" s="78" t="str">
        <f>IF(db[[#This Row],[STN K]]="",IF(db[[#This Row],[STN TG]]="",db[[#This Row],[STN B]],db[[#This Row],[STN TG]]),db[[#This Row],[STN K]])</f>
        <v>PCS</v>
      </c>
      <c r="AE3139" s="78"/>
    </row>
    <row r="3140" spans="1:31" x14ac:dyDescent="0.25">
      <c r="A3140" s="78">
        <f t="shared" si="58"/>
        <v>3139</v>
      </c>
      <c r="B3140" s="79" t="str">
        <f>LOWER(SUBSTITUTE(SUBSTITUTE(SUBSTITUTE(SUBSTITUTE(SUBSTITUTE(SUBSTITUTE(SUBSTITUTE(SUBSTITUTE(db[[#This Row],[NB BM]]," ",),".",""),"-",""),"(",""),")",""),"/",""),"""",""),"+",""))</f>
        <v>bpgelvtr216doraemon</v>
      </c>
      <c r="C3140" s="79" t="str">
        <f>LOWER(SUBSTITUTE(SUBSTITUTE(SUBSTITUTE(SUBSTITUTE(SUBSTITUTE(SUBSTITUTE(SUBSTITUTE(SUBSTITUTE(SUBSTITUTE(db[[#This Row],[NB NOTA]]," ",),".",""),"-",""),"(",""),")",""),",",""),"/",""),"""",""),"+",""))</f>
        <v>gelpenvtr216doraemon</v>
      </c>
      <c r="D3140" s="79" t="str">
        <f>LOWER(SUBSTITUTE(SUBSTITUTE(SUBSTITUTE(SUBSTITUTE(SUBSTITUTE(SUBSTITUTE(SUBSTITUTE(SUBSTITUTE(SUBSTITUTE(db[[#This Row],[NB PAJAK]]," ",""),"-",""),"(",""),")",""),".",""),",",""),"/",""),"""",""),"+",""))</f>
        <v/>
      </c>
      <c r="E3140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bpgelvtr216doraemon144lsnuntana</v>
      </c>
      <c r="F3140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gelpenvtr216doraemon144lsn</v>
      </c>
      <c r="G3140" s="79" t="str">
        <f>db[[#This Row],[NB NOTA_C]]&amp;LOWER(SUBSTITUTE(SUBSTITUTE(SUBSTITUTE(SUBSTITUTE(SUBSTITUTE(SUBSTITUTE(SUBSTITUTE(SUBSTITUTE(SUBSTITUTE(db[[#This Row],[FAKTUR]]," ",),".",""),"-",""),"(",""),")",""),",",""),"/",""),"""",""),"+",""))</f>
        <v>gelpenvtr216doraemonuntana</v>
      </c>
      <c r="H3140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gelpenvtr216doraemon144lsnuntana</v>
      </c>
      <c r="I3140" s="70" t="s">
        <v>7923</v>
      </c>
      <c r="J3140" s="70" t="s">
        <v>7881</v>
      </c>
      <c r="K3140" s="71"/>
      <c r="L3140" s="70" t="s">
        <v>1336</v>
      </c>
      <c r="M3140" s="80" t="e">
        <f>IF(db[[#This Row],[NB NOTA_C]]="","",COUNTIF([2]!B_MSK[concat],db[[#This Row],[NB NOTA_C]]))</f>
        <v>#REF!</v>
      </c>
      <c r="N3140" s="81" t="s">
        <v>1372</v>
      </c>
      <c r="O3140" s="79" t="s">
        <v>1391</v>
      </c>
      <c r="P3140" s="70"/>
      <c r="Q3140" s="79"/>
      <c r="R3140" s="79" t="str">
        <f>IF(db[[#This Row],[QTY/ CTN]]="","",SUBSTITUTE(SUBSTITUTE(SUBSTITUTE(db[[#This Row],[QTY/ CTN]]," ","_",2),"(",""),")","")&amp;"_")</f>
        <v>144 LSN_</v>
      </c>
      <c r="S3140" s="79">
        <f>IF(db[[#This Row],[H_QTY/ CTN]]="","",SEARCH("_",db[[#This Row],[H_QTY/ CTN]]))</f>
        <v>8</v>
      </c>
      <c r="T3140" s="79">
        <f>IF(db[[#This Row],[H_QTY/ CTN]]="","",LEN(db[[#This Row],[H_QTY/ CTN]]))</f>
        <v>8</v>
      </c>
      <c r="U3140" s="78" t="str">
        <f>IF(db[[#This Row],[H_QTY/ CTN]]="","",LEFT(db[[#This Row],[H_QTY/ CTN]],db[[#This Row],[H_1]]-1))</f>
        <v>144 LSN</v>
      </c>
      <c r="V3140" s="78" t="str">
        <f>IF(NOT(db[[#This Row],[H_1]]=db[[#This Row],[H_2]]),MID(db[[#This Row],[H_QTY/ CTN]],db[[#This Row],[H_1]]+1,db[[#This Row],[H_2]]-db[[#This Row],[H_1]]-1),"")</f>
        <v/>
      </c>
      <c r="W3140" s="78" t="str">
        <f>IF(db[[#This Row],[QTY/ CTN B]]="","",LEFT(db[[#This Row],[QTY/ CTN B]],SEARCH(" ",db[[#This Row],[QTY/ CTN B]],1)-1))</f>
        <v>144</v>
      </c>
      <c r="X3140" s="78" t="str">
        <f>IF(db[[#This Row],[QTY/ CTN B]]="","",RIGHT(db[[#This Row],[QTY/ CTN B]],LEN(db[[#This Row],[QTY/ CTN B]])-SEARCH(" ",db[[#This Row],[QTY/ CTN B]],1)))</f>
        <v>LSN</v>
      </c>
      <c r="Y3140" s="78">
        <f>IF(db[[#This Row],[QTY/ CTN TG]]="",IF(db[[#This Row],[STN TG]]="","",12),LEFT(db[[#This Row],[QTY/ CTN TG]],SEARCH(" ",db[[#This Row],[QTY/ CTN TG]],1)-1))</f>
        <v>12</v>
      </c>
      <c r="Z3140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40" s="78" t="str">
        <f>IF(db[[#This Row],[STN K]]="","",IF(db[[#This Row],[STN TG]]="LSN",12,""))</f>
        <v/>
      </c>
      <c r="AB3140" s="78" t="str">
        <f>IF(db[[#This Row],[STN TG]]="LSN","PCS","")</f>
        <v/>
      </c>
      <c r="AC3140" s="78">
        <f>db[[#This Row],[QTY B]]*IF(db[[#This Row],[QTY TG]]="",1,db[[#This Row],[QTY TG]])*IF(db[[#This Row],[QTY K]]="",1,db[[#This Row],[QTY K]])</f>
        <v>1728</v>
      </c>
      <c r="AD3140" s="78" t="str">
        <f>IF(db[[#This Row],[STN K]]="",IF(db[[#This Row],[STN TG]]="",db[[#This Row],[STN B]],db[[#This Row],[STN TG]]),db[[#This Row],[STN K]])</f>
        <v>PCS</v>
      </c>
      <c r="AE3140" s="78"/>
    </row>
    <row r="3141" spans="1:31" x14ac:dyDescent="0.25">
      <c r="A3141" s="78">
        <f t="shared" si="58"/>
        <v>3140</v>
      </c>
      <c r="B3141" s="79" t="str">
        <f>LOWER(SUBSTITUTE(SUBSTITUTE(SUBSTITUTE(SUBSTITUTE(SUBSTITUTE(SUBSTITUTE(SUBSTITUTE(SUBSTITUTE(db[[#This Row],[NB BM]]," ",),".",""),"-",""),"(",""),")",""),"/",""),"""",""),"+",""))</f>
        <v>bpgelvtr217hellokitty</v>
      </c>
      <c r="C3141" s="79" t="str">
        <f>LOWER(SUBSTITUTE(SUBSTITUTE(SUBSTITUTE(SUBSTITUTE(SUBSTITUTE(SUBSTITUTE(SUBSTITUTE(SUBSTITUTE(SUBSTITUTE(db[[#This Row],[NB NOTA]]," ",),".",""),"-",""),"(",""),")",""),",",""),"/",""),"""",""),"+",""))</f>
        <v>gelpenvtr217hellokitty</v>
      </c>
      <c r="D3141" s="79" t="str">
        <f>LOWER(SUBSTITUTE(SUBSTITUTE(SUBSTITUTE(SUBSTITUTE(SUBSTITUTE(SUBSTITUTE(SUBSTITUTE(SUBSTITUTE(SUBSTITUTE(db[[#This Row],[NB PAJAK]]," ",""),"-",""),"(",""),")",""),".",""),",",""),"/",""),"""",""),"+",""))</f>
        <v/>
      </c>
      <c r="E3141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bpgelvtr217hellokitty144lsnuntana</v>
      </c>
      <c r="F3141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gelpenvtr217hellokitty144lsn</v>
      </c>
      <c r="G3141" s="79" t="str">
        <f>db[[#This Row],[NB NOTA_C]]&amp;LOWER(SUBSTITUTE(SUBSTITUTE(SUBSTITUTE(SUBSTITUTE(SUBSTITUTE(SUBSTITUTE(SUBSTITUTE(SUBSTITUTE(SUBSTITUTE(db[[#This Row],[FAKTUR]]," ",),".",""),"-",""),"(",""),")",""),",",""),"/",""),"""",""),"+",""))</f>
        <v>gelpenvtr217hellokittyuntana</v>
      </c>
      <c r="H3141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gelpenvtr217hellokitty144lsnuntana</v>
      </c>
      <c r="I3141" s="70" t="s">
        <v>7924</v>
      </c>
      <c r="J3141" s="70" t="s">
        <v>7882</v>
      </c>
      <c r="K3141" s="71"/>
      <c r="L3141" s="70" t="s">
        <v>1336</v>
      </c>
      <c r="M3141" s="80" t="e">
        <f>IF(db[[#This Row],[NB NOTA_C]]="","",COUNTIF([2]!B_MSK[concat],db[[#This Row],[NB NOTA_C]]))</f>
        <v>#REF!</v>
      </c>
      <c r="N3141" s="81" t="s">
        <v>1372</v>
      </c>
      <c r="O3141" s="79" t="s">
        <v>1391</v>
      </c>
      <c r="P3141" s="70"/>
      <c r="Q3141" s="79"/>
      <c r="R3141" s="79" t="str">
        <f>IF(db[[#This Row],[QTY/ CTN]]="","",SUBSTITUTE(SUBSTITUTE(SUBSTITUTE(db[[#This Row],[QTY/ CTN]]," ","_",2),"(",""),")","")&amp;"_")</f>
        <v>144 LSN_</v>
      </c>
      <c r="S3141" s="79">
        <f>IF(db[[#This Row],[H_QTY/ CTN]]="","",SEARCH("_",db[[#This Row],[H_QTY/ CTN]]))</f>
        <v>8</v>
      </c>
      <c r="T3141" s="79">
        <f>IF(db[[#This Row],[H_QTY/ CTN]]="","",LEN(db[[#This Row],[H_QTY/ CTN]]))</f>
        <v>8</v>
      </c>
      <c r="U3141" s="78" t="str">
        <f>IF(db[[#This Row],[H_QTY/ CTN]]="","",LEFT(db[[#This Row],[H_QTY/ CTN]],db[[#This Row],[H_1]]-1))</f>
        <v>144 LSN</v>
      </c>
      <c r="V3141" s="78" t="str">
        <f>IF(NOT(db[[#This Row],[H_1]]=db[[#This Row],[H_2]]),MID(db[[#This Row],[H_QTY/ CTN]],db[[#This Row],[H_1]]+1,db[[#This Row],[H_2]]-db[[#This Row],[H_1]]-1),"")</f>
        <v/>
      </c>
      <c r="W3141" s="78" t="str">
        <f>IF(db[[#This Row],[QTY/ CTN B]]="","",LEFT(db[[#This Row],[QTY/ CTN B]],SEARCH(" ",db[[#This Row],[QTY/ CTN B]],1)-1))</f>
        <v>144</v>
      </c>
      <c r="X3141" s="78" t="str">
        <f>IF(db[[#This Row],[QTY/ CTN B]]="","",RIGHT(db[[#This Row],[QTY/ CTN B]],LEN(db[[#This Row],[QTY/ CTN B]])-SEARCH(" ",db[[#This Row],[QTY/ CTN B]],1)))</f>
        <v>LSN</v>
      </c>
      <c r="Y3141" s="78">
        <f>IF(db[[#This Row],[QTY/ CTN TG]]="",IF(db[[#This Row],[STN TG]]="","",12),LEFT(db[[#This Row],[QTY/ CTN TG]],SEARCH(" ",db[[#This Row],[QTY/ CTN TG]],1)-1))</f>
        <v>12</v>
      </c>
      <c r="Z3141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41" s="78" t="str">
        <f>IF(db[[#This Row],[STN K]]="","",IF(db[[#This Row],[STN TG]]="LSN",12,""))</f>
        <v/>
      </c>
      <c r="AB3141" s="78" t="str">
        <f>IF(db[[#This Row],[STN TG]]="LSN","PCS","")</f>
        <v/>
      </c>
      <c r="AC3141" s="78">
        <f>db[[#This Row],[QTY B]]*IF(db[[#This Row],[QTY TG]]="",1,db[[#This Row],[QTY TG]])*IF(db[[#This Row],[QTY K]]="",1,db[[#This Row],[QTY K]])</f>
        <v>1728</v>
      </c>
      <c r="AD3141" s="78" t="str">
        <f>IF(db[[#This Row],[STN K]]="",IF(db[[#This Row],[STN TG]]="",db[[#This Row],[STN B]],db[[#This Row],[STN TG]]),db[[#This Row],[STN K]])</f>
        <v>PCS</v>
      </c>
      <c r="AE3141" s="78"/>
    </row>
    <row r="3142" spans="1:31" x14ac:dyDescent="0.25">
      <c r="A3142" s="78">
        <f t="shared" si="58"/>
        <v>3141</v>
      </c>
      <c r="B3142" s="79" t="str">
        <f>LOWER(SUBSTITUTE(SUBSTITUTE(SUBSTITUTE(SUBSTITUTE(SUBSTITUTE(SUBSTITUTE(SUBSTITUTE(SUBSTITUTE(db[[#This Row],[NB BM]]," ",),".",""),"-",""),"(",""),")",""),"/",""),"""",""),"+",""))</f>
        <v>bpgelvtr222superheroandventure</v>
      </c>
      <c r="C3142" s="79" t="str">
        <f>LOWER(SUBSTITUTE(SUBSTITUTE(SUBSTITUTE(SUBSTITUTE(SUBSTITUTE(SUBSTITUTE(SUBSTITUTE(SUBSTITUTE(SUBSTITUTE(db[[#This Row],[NB NOTA]]," ",),".",""),"-",""),"(",""),")",""),",",""),"/",""),"""",""),"+",""))</f>
        <v>gelpenvtr222superheroadventure</v>
      </c>
      <c r="D3142" s="79" t="str">
        <f>LOWER(SUBSTITUTE(SUBSTITUTE(SUBSTITUTE(SUBSTITUTE(SUBSTITUTE(SUBSTITUTE(SUBSTITUTE(SUBSTITUTE(SUBSTITUTE(db[[#This Row],[NB PAJAK]]," ",""),"-",""),"(",""),")",""),".",""),",",""),"/",""),"""",""),"+",""))</f>
        <v/>
      </c>
      <c r="E3142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bpgelvtr222superheroandventure144lsnuntana</v>
      </c>
      <c r="F3142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gelpenvtr222superheroadventure144lsn</v>
      </c>
      <c r="G3142" s="79" t="str">
        <f>db[[#This Row],[NB NOTA_C]]&amp;LOWER(SUBSTITUTE(SUBSTITUTE(SUBSTITUTE(SUBSTITUTE(SUBSTITUTE(SUBSTITUTE(SUBSTITUTE(SUBSTITUTE(SUBSTITUTE(db[[#This Row],[FAKTUR]]," ",),".",""),"-",""),"(",""),")",""),",",""),"/",""),"""",""),"+",""))</f>
        <v>gelpenvtr222superheroadventureuntana</v>
      </c>
      <c r="H3142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gelpenvtr222superheroadventure144lsnuntana</v>
      </c>
      <c r="I3142" s="70" t="s">
        <v>7925</v>
      </c>
      <c r="J3142" s="70" t="s">
        <v>7883</v>
      </c>
      <c r="K3142" s="71"/>
      <c r="L3142" s="70" t="s">
        <v>1336</v>
      </c>
      <c r="M3142" s="80" t="e">
        <f>IF(db[[#This Row],[NB NOTA_C]]="","",COUNTIF([2]!B_MSK[concat],db[[#This Row],[NB NOTA_C]]))</f>
        <v>#REF!</v>
      </c>
      <c r="N3142" s="81" t="s">
        <v>1372</v>
      </c>
      <c r="O3142" s="79" t="s">
        <v>1391</v>
      </c>
      <c r="P3142" s="70"/>
      <c r="Q3142" s="79"/>
      <c r="R3142" s="79" t="str">
        <f>IF(db[[#This Row],[QTY/ CTN]]="","",SUBSTITUTE(SUBSTITUTE(SUBSTITUTE(db[[#This Row],[QTY/ CTN]]," ","_",2),"(",""),")","")&amp;"_")</f>
        <v>144 LSN_</v>
      </c>
      <c r="S3142" s="79">
        <f>IF(db[[#This Row],[H_QTY/ CTN]]="","",SEARCH("_",db[[#This Row],[H_QTY/ CTN]]))</f>
        <v>8</v>
      </c>
      <c r="T3142" s="79">
        <f>IF(db[[#This Row],[H_QTY/ CTN]]="","",LEN(db[[#This Row],[H_QTY/ CTN]]))</f>
        <v>8</v>
      </c>
      <c r="U3142" s="78" t="str">
        <f>IF(db[[#This Row],[H_QTY/ CTN]]="","",LEFT(db[[#This Row],[H_QTY/ CTN]],db[[#This Row],[H_1]]-1))</f>
        <v>144 LSN</v>
      </c>
      <c r="V3142" s="78" t="str">
        <f>IF(NOT(db[[#This Row],[H_1]]=db[[#This Row],[H_2]]),MID(db[[#This Row],[H_QTY/ CTN]],db[[#This Row],[H_1]]+1,db[[#This Row],[H_2]]-db[[#This Row],[H_1]]-1),"")</f>
        <v/>
      </c>
      <c r="W3142" s="78" t="str">
        <f>IF(db[[#This Row],[QTY/ CTN B]]="","",LEFT(db[[#This Row],[QTY/ CTN B]],SEARCH(" ",db[[#This Row],[QTY/ CTN B]],1)-1))</f>
        <v>144</v>
      </c>
      <c r="X3142" s="78" t="str">
        <f>IF(db[[#This Row],[QTY/ CTN B]]="","",RIGHT(db[[#This Row],[QTY/ CTN B]],LEN(db[[#This Row],[QTY/ CTN B]])-SEARCH(" ",db[[#This Row],[QTY/ CTN B]],1)))</f>
        <v>LSN</v>
      </c>
      <c r="Y3142" s="78">
        <f>IF(db[[#This Row],[QTY/ CTN TG]]="",IF(db[[#This Row],[STN TG]]="","",12),LEFT(db[[#This Row],[QTY/ CTN TG]],SEARCH(" ",db[[#This Row],[QTY/ CTN TG]],1)-1))</f>
        <v>12</v>
      </c>
      <c r="Z3142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42" s="78" t="str">
        <f>IF(db[[#This Row],[STN K]]="","",IF(db[[#This Row],[STN TG]]="LSN",12,""))</f>
        <v/>
      </c>
      <c r="AB3142" s="78" t="str">
        <f>IF(db[[#This Row],[STN TG]]="LSN","PCS","")</f>
        <v/>
      </c>
      <c r="AC3142" s="78">
        <f>db[[#This Row],[QTY B]]*IF(db[[#This Row],[QTY TG]]="",1,db[[#This Row],[QTY TG]])*IF(db[[#This Row],[QTY K]]="",1,db[[#This Row],[QTY K]])</f>
        <v>1728</v>
      </c>
      <c r="AD3142" s="78" t="str">
        <f>IF(db[[#This Row],[STN K]]="",IF(db[[#This Row],[STN TG]]="",db[[#This Row],[STN B]],db[[#This Row],[STN TG]]),db[[#This Row],[STN K]])</f>
        <v>PCS</v>
      </c>
      <c r="AE3142" s="78"/>
    </row>
    <row r="3143" spans="1:31" x14ac:dyDescent="0.25">
      <c r="A3143" s="78">
        <f>ROW()-1</f>
        <v>3142</v>
      </c>
      <c r="B3143" s="79" t="str">
        <f>LOWER(SUBSTITUTE(SUBSTITUTE(SUBSTITUTE(SUBSTITUTE(SUBSTITUTE(SUBSTITUTE(SUBSTITUTE(SUBSTITUTE(db[[#This Row],[NB BM]]," ",),".",""),"-",""),"(",""),")",""),"/",""),"""",""),"+",""))</f>
        <v>taskarung40x45x20</v>
      </c>
      <c r="C3143" s="79" t="str">
        <f>LOWER(SUBSTITUTE(SUBSTITUTE(SUBSTITUTE(SUBSTITUTE(SUBSTITUTE(SUBSTITUTE(SUBSTITUTE(SUBSTITUTE(SUBSTITUTE(db[[#This Row],[NB NOTA]]," ",),".",""),"-",""),"(",""),")",""),",",""),"/",""),"""",""),"+",""))</f>
        <v>taskarung40*45*20</v>
      </c>
      <c r="D3143" s="79" t="str">
        <f>LOWER(SUBSTITUTE(SUBSTITUTE(SUBSTITUTE(SUBSTITUTE(SUBSTITUTE(SUBSTITUTE(SUBSTITUTE(SUBSTITUTE(SUBSTITUTE(db[[#This Row],[NB PAJAK]]," ",""),"-",""),"(",""),")",""),".",""),",",""),"/",""),"""",""),"+",""))</f>
        <v/>
      </c>
      <c r="E3143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taskarung40x45x20120pcsuntana</v>
      </c>
      <c r="F3143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taskarung40*45*20120pcs</v>
      </c>
      <c r="G3143" s="79" t="str">
        <f>db[[#This Row],[NB NOTA_C]]&amp;LOWER(SUBSTITUTE(SUBSTITUTE(SUBSTITUTE(SUBSTITUTE(SUBSTITUTE(SUBSTITUTE(SUBSTITUTE(SUBSTITUTE(SUBSTITUTE(db[[#This Row],[FAKTUR]]," ",),".",""),"-",""),"(",""),")",""),",",""),"/",""),"""",""),"+",""))</f>
        <v>taskarung40*45*20untana</v>
      </c>
      <c r="H3143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taskarung404520120pcsuntana</v>
      </c>
      <c r="I3143" s="70" t="s">
        <v>7926</v>
      </c>
      <c r="J3143" s="70" t="s">
        <v>7884</v>
      </c>
      <c r="K3143" s="71"/>
      <c r="L3143" s="70" t="s">
        <v>1336</v>
      </c>
      <c r="M3143" s="80" t="e">
        <f>IF(db[[#This Row],[NB NOTA_C]]="","",COUNTIF([2]!B_MSK[concat],db[[#This Row],[NB NOTA_C]]))</f>
        <v>#REF!</v>
      </c>
      <c r="N3143" s="81" t="s">
        <v>1369</v>
      </c>
      <c r="O3143" s="79" t="s">
        <v>1382</v>
      </c>
      <c r="P3143" s="70"/>
      <c r="Q3143" s="79"/>
      <c r="R3143" s="79" t="str">
        <f>IF(db[[#This Row],[QTY/ CTN]]="","",SUBSTITUTE(SUBSTITUTE(SUBSTITUTE(db[[#This Row],[QTY/ CTN]]," ","_",2),"(",""),")","")&amp;"_")</f>
        <v>120 PCS_</v>
      </c>
      <c r="S3143" s="79">
        <f>IF(db[[#This Row],[H_QTY/ CTN]]="","",SEARCH("_",db[[#This Row],[H_QTY/ CTN]]))</f>
        <v>8</v>
      </c>
      <c r="T3143" s="79">
        <f>IF(db[[#This Row],[H_QTY/ CTN]]="","",LEN(db[[#This Row],[H_QTY/ CTN]]))</f>
        <v>8</v>
      </c>
      <c r="U3143" s="78" t="str">
        <f>IF(db[[#This Row],[H_QTY/ CTN]]="","",LEFT(db[[#This Row],[H_QTY/ CTN]],db[[#This Row],[H_1]]-1))</f>
        <v>120 PCS</v>
      </c>
      <c r="V3143" s="78" t="str">
        <f>IF(NOT(db[[#This Row],[H_1]]=db[[#This Row],[H_2]]),MID(db[[#This Row],[H_QTY/ CTN]],db[[#This Row],[H_1]]+1,db[[#This Row],[H_2]]-db[[#This Row],[H_1]]-1),"")</f>
        <v/>
      </c>
      <c r="W3143" s="78" t="str">
        <f>IF(db[[#This Row],[QTY/ CTN B]]="","",LEFT(db[[#This Row],[QTY/ CTN B]],SEARCH(" ",db[[#This Row],[QTY/ CTN B]],1)-1))</f>
        <v>120</v>
      </c>
      <c r="X3143" s="78" t="str">
        <f>IF(db[[#This Row],[QTY/ CTN B]]="","",RIGHT(db[[#This Row],[QTY/ CTN B]],LEN(db[[#This Row],[QTY/ CTN B]])-SEARCH(" ",db[[#This Row],[QTY/ CTN B]],1)))</f>
        <v>PCS</v>
      </c>
      <c r="Y3143" s="78" t="str">
        <f>IF(db[[#This Row],[QTY/ CTN TG]]="",IF(db[[#This Row],[STN TG]]="","",12),LEFT(db[[#This Row],[QTY/ CTN TG]],SEARCH(" ",db[[#This Row],[QTY/ CTN TG]],1)-1))</f>
        <v/>
      </c>
      <c r="Z3143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43" s="78" t="str">
        <f>IF(db[[#This Row],[STN K]]="","",IF(db[[#This Row],[STN TG]]="LSN",12,""))</f>
        <v/>
      </c>
      <c r="AB3143" s="78" t="str">
        <f>IF(db[[#This Row],[STN TG]]="LSN","PCS","")</f>
        <v/>
      </c>
      <c r="AC3143" s="78">
        <f>db[[#This Row],[QTY B]]*IF(db[[#This Row],[QTY TG]]="",1,db[[#This Row],[QTY TG]])*IF(db[[#This Row],[QTY K]]="",1,db[[#This Row],[QTY K]])</f>
        <v>120</v>
      </c>
      <c r="AD3143" s="78" t="str">
        <f>IF(db[[#This Row],[STN K]]="",IF(db[[#This Row],[STN TG]]="",db[[#This Row],[STN B]],db[[#This Row],[STN TG]]),db[[#This Row],[STN K]])</f>
        <v>PCS</v>
      </c>
      <c r="AE3143" s="78"/>
    </row>
    <row r="3144" spans="1:31" x14ac:dyDescent="0.25">
      <c r="A3144" s="78">
        <f>ROW()-1</f>
        <v>3143</v>
      </c>
      <c r="B3144" s="79" t="str">
        <f>LOWER(SUBSTITUTE(SUBSTITUTE(SUBSTITUTE(SUBSTITUTE(SUBSTITUTE(SUBSTITUTE(SUBSTITUTE(SUBSTITUTE(db[[#This Row],[NB BM]]," ",),".",""),"-",""),"(",""),")",""),"/",""),"""",""),"+",""))</f>
        <v>isolasegambarfancy15x2m</v>
      </c>
      <c r="C3144" s="79" t="str">
        <f>LOWER(SUBSTITUTE(SUBSTITUTE(SUBSTITUTE(SUBSTITUTE(SUBSTITUTE(SUBSTITUTE(SUBSTITUTE(SUBSTITUTE(SUBSTITUTE(db[[#This Row],[NB NOTA]]," ",),".",""),"-",""),"(",""),")",""),",",""),"/",""),"""",""),"+",""))</f>
        <v>isolasigambarfancy15*2m</v>
      </c>
      <c r="D3144" s="79" t="str">
        <f>LOWER(SUBSTITUTE(SUBSTITUTE(SUBSTITUTE(SUBSTITUTE(SUBSTITUTE(SUBSTITUTE(SUBSTITUTE(SUBSTITUTE(SUBSTITUTE(db[[#This Row],[NB PAJAK]]," ",""),"-",""),"(",""),")",""),".",""),",",""),"/",""),"""",""),"+",""))</f>
        <v/>
      </c>
      <c r="E3144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isolasegambarfancy15x2m200pcsuntana</v>
      </c>
      <c r="F3144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isolasigambarfancy15*2m200pcs</v>
      </c>
      <c r="G3144" s="79" t="str">
        <f>db[[#This Row],[NB NOTA_C]]&amp;LOWER(SUBSTITUTE(SUBSTITUTE(SUBSTITUTE(SUBSTITUTE(SUBSTITUTE(SUBSTITUTE(SUBSTITUTE(SUBSTITUTE(SUBSTITUTE(db[[#This Row],[FAKTUR]]," ",),".",""),"-",""),"(",""),")",""),",",""),"/",""),"""",""),"+",""))</f>
        <v>isolasigambarfancy15*2muntana</v>
      </c>
      <c r="H3144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isolasigambarfancy152m200pcsuntana</v>
      </c>
      <c r="I3144" s="70" t="s">
        <v>7927</v>
      </c>
      <c r="J3144" s="70" t="s">
        <v>7885</v>
      </c>
      <c r="K3144" s="71"/>
      <c r="L3144" s="70" t="s">
        <v>1336</v>
      </c>
      <c r="M3144" s="80" t="e">
        <f>IF(db[[#This Row],[NB NOTA_C]]="","",COUNTIF([2]!B_MSK[concat],db[[#This Row],[NB NOTA_C]]))</f>
        <v>#REF!</v>
      </c>
      <c r="N3144" s="81" t="s">
        <v>1369</v>
      </c>
      <c r="O3144" s="79" t="s">
        <v>1540</v>
      </c>
      <c r="P3144" s="70"/>
      <c r="Q3144" s="79"/>
      <c r="R3144" s="79" t="str">
        <f>IF(db[[#This Row],[QTY/ CTN]]="","",SUBSTITUTE(SUBSTITUTE(SUBSTITUTE(db[[#This Row],[QTY/ CTN]]," ","_",2),"(",""),")","")&amp;"_")</f>
        <v>200 PCS_</v>
      </c>
      <c r="S3144" s="79">
        <f>IF(db[[#This Row],[H_QTY/ CTN]]="","",SEARCH("_",db[[#This Row],[H_QTY/ CTN]]))</f>
        <v>8</v>
      </c>
      <c r="T3144" s="79">
        <f>IF(db[[#This Row],[H_QTY/ CTN]]="","",LEN(db[[#This Row],[H_QTY/ CTN]]))</f>
        <v>8</v>
      </c>
      <c r="U3144" s="78" t="str">
        <f>IF(db[[#This Row],[H_QTY/ CTN]]="","",LEFT(db[[#This Row],[H_QTY/ CTN]],db[[#This Row],[H_1]]-1))</f>
        <v>200 PCS</v>
      </c>
      <c r="V3144" s="78" t="str">
        <f>IF(NOT(db[[#This Row],[H_1]]=db[[#This Row],[H_2]]),MID(db[[#This Row],[H_QTY/ CTN]],db[[#This Row],[H_1]]+1,db[[#This Row],[H_2]]-db[[#This Row],[H_1]]-1),"")</f>
        <v/>
      </c>
      <c r="W3144" s="78" t="str">
        <f>IF(db[[#This Row],[QTY/ CTN B]]="","",LEFT(db[[#This Row],[QTY/ CTN B]],SEARCH(" ",db[[#This Row],[QTY/ CTN B]],1)-1))</f>
        <v>200</v>
      </c>
      <c r="X3144" s="78" t="str">
        <f>IF(db[[#This Row],[QTY/ CTN B]]="","",RIGHT(db[[#This Row],[QTY/ CTN B]],LEN(db[[#This Row],[QTY/ CTN B]])-SEARCH(" ",db[[#This Row],[QTY/ CTN B]],1)))</f>
        <v>PCS</v>
      </c>
      <c r="Y3144" s="78" t="str">
        <f>IF(db[[#This Row],[QTY/ CTN TG]]="",IF(db[[#This Row],[STN TG]]="","",12),LEFT(db[[#This Row],[QTY/ CTN TG]],SEARCH(" ",db[[#This Row],[QTY/ CTN TG]],1)-1))</f>
        <v/>
      </c>
      <c r="Z3144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44" s="78" t="str">
        <f>IF(db[[#This Row],[STN K]]="","",IF(db[[#This Row],[STN TG]]="LSN",12,""))</f>
        <v/>
      </c>
      <c r="AB3144" s="78" t="str">
        <f>IF(db[[#This Row],[STN TG]]="LSN","PCS","")</f>
        <v/>
      </c>
      <c r="AC3144" s="78">
        <f>db[[#This Row],[QTY B]]*IF(db[[#This Row],[QTY TG]]="",1,db[[#This Row],[QTY TG]])*IF(db[[#This Row],[QTY K]]="",1,db[[#This Row],[QTY K]])</f>
        <v>200</v>
      </c>
      <c r="AD3144" s="78" t="str">
        <f>IF(db[[#This Row],[STN K]]="",IF(db[[#This Row],[STN TG]]="",db[[#This Row],[STN B]],db[[#This Row],[STN TG]]),db[[#This Row],[STN K]])</f>
        <v>PCS</v>
      </c>
      <c r="AE3144" s="78"/>
    </row>
    <row r="3145" spans="1:31" x14ac:dyDescent="0.25">
      <c r="A3145" s="78">
        <f>ROW()-1</f>
        <v>3144</v>
      </c>
      <c r="B3145" s="79" t="str">
        <f>LOWER(SUBSTITUTE(SUBSTITUTE(SUBSTITUTE(SUBSTITUTE(SUBSTITUTE(SUBSTITUTE(SUBSTITUTE(SUBSTITUTE(db[[#This Row],[NB BM]]," ",),".",""),"-",""),"(",""),")",""),"/",""),"""",""),"+",""))</f>
        <v>bna5abstrakbn1726</v>
      </c>
      <c r="C3145" s="79" t="str">
        <f>LOWER(SUBSTITUTE(SUBSTITUTE(SUBSTITUTE(SUBSTITUTE(SUBSTITUTE(SUBSTITUTE(SUBSTITUTE(SUBSTITUTE(SUBSTITUTE(db[[#This Row],[NB NOTA]]," ",),".",""),"-",""),"(",""),")",""),",",""),"/",""),"""",""),"+",""))</f>
        <v>bindernotea5abstrakbn1726</v>
      </c>
      <c r="D3145" s="79" t="str">
        <f>LOWER(SUBSTITUTE(SUBSTITUTE(SUBSTITUTE(SUBSTITUTE(SUBSTITUTE(SUBSTITUTE(SUBSTITUTE(SUBSTITUTE(SUBSTITUTE(db[[#This Row],[NB PAJAK]]," ",""),"-",""),"(",""),")",""),".",""),",",""),"/",""),"""",""),"+",""))</f>
        <v/>
      </c>
      <c r="E3145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bna5abstrakbn172672pcsuntana</v>
      </c>
      <c r="F3145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bindernotea5abstrakbn172672pcs</v>
      </c>
      <c r="G3145" s="79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bindernotea5abstrakbn1726untana</v>
      </c>
      <c r="H3145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bindernotea5abstrakbn172672pcsuntana</v>
      </c>
      <c r="I3145" s="70" t="s">
        <v>7928</v>
      </c>
      <c r="J3145" s="70" t="s">
        <v>7886</v>
      </c>
      <c r="K3145" s="71"/>
      <c r="L3145" s="70" t="s">
        <v>1336</v>
      </c>
      <c r="M3145" s="80" t="e">
        <f>IF(db[[#This Row],[NB NOTA_C]]="","",COUNTIF([2]!B_MSK[concat],db[[#This Row],[NB NOTA_C]]))</f>
        <v>#REF!</v>
      </c>
      <c r="N3145" s="81" t="s">
        <v>1343</v>
      </c>
      <c r="O3145" s="79" t="s">
        <v>1390</v>
      </c>
      <c r="P3145" s="70"/>
      <c r="Q3145" s="79"/>
      <c r="R3145" s="79" t="str">
        <f>IF(db[[#This Row],[QTY/ CTN]]="","",SUBSTITUTE(SUBSTITUTE(SUBSTITUTE(db[[#This Row],[QTY/ CTN]]," ","_",2),"(",""),")","")&amp;"_")</f>
        <v>72 PCS_</v>
      </c>
      <c r="S3145" s="79">
        <f>IF(db[[#This Row],[H_QTY/ CTN]]="","",SEARCH("_",db[[#This Row],[H_QTY/ CTN]]))</f>
        <v>7</v>
      </c>
      <c r="T3145" s="79">
        <f>IF(db[[#This Row],[H_QTY/ CTN]]="","",LEN(db[[#This Row],[H_QTY/ CTN]]))</f>
        <v>7</v>
      </c>
      <c r="U3145" s="78" t="str">
        <f>IF(db[[#This Row],[H_QTY/ CTN]]="","",LEFT(db[[#This Row],[H_QTY/ CTN]],db[[#This Row],[H_1]]-1))</f>
        <v>72 PCS</v>
      </c>
      <c r="V3145" s="78" t="str">
        <f>IF(NOT(db[[#This Row],[H_1]]=db[[#This Row],[H_2]]),MID(db[[#This Row],[H_QTY/ CTN]],db[[#This Row],[H_1]]+1,db[[#This Row],[H_2]]-db[[#This Row],[H_1]]-1),"")</f>
        <v/>
      </c>
      <c r="W3145" s="78" t="str">
        <f>IF(db[[#This Row],[QTY/ CTN B]]="","",LEFT(db[[#This Row],[QTY/ CTN B]],SEARCH(" ",db[[#This Row],[QTY/ CTN B]],1)-1))</f>
        <v>72</v>
      </c>
      <c r="X3145" s="78" t="str">
        <f>IF(db[[#This Row],[QTY/ CTN B]]="","",RIGHT(db[[#This Row],[QTY/ CTN B]],LEN(db[[#This Row],[QTY/ CTN B]])-SEARCH(" ",db[[#This Row],[QTY/ CTN B]],1)))</f>
        <v>PCS</v>
      </c>
      <c r="Y3145" s="78" t="str">
        <f>IF(db[[#This Row],[QTY/ CTN TG]]="",IF(db[[#This Row],[STN TG]]="","",12),LEFT(db[[#This Row],[QTY/ CTN TG]],SEARCH(" ",db[[#This Row],[QTY/ CTN TG]],1)-1))</f>
        <v/>
      </c>
      <c r="Z3145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45" s="78" t="str">
        <f>IF(db[[#This Row],[STN K]]="","",IF(db[[#This Row],[STN TG]]="LSN",12,""))</f>
        <v/>
      </c>
      <c r="AB3145" s="78" t="str">
        <f>IF(db[[#This Row],[STN TG]]="LSN","PCS","")</f>
        <v/>
      </c>
      <c r="AC3145" s="78">
        <f>db[[#This Row],[QTY B]]*IF(db[[#This Row],[QTY TG]]="",1,db[[#This Row],[QTY TG]])*IF(db[[#This Row],[QTY K]]="",1,db[[#This Row],[QTY K]])</f>
        <v>72</v>
      </c>
      <c r="AD3145" s="78" t="str">
        <f>IF(db[[#This Row],[STN K]]="",IF(db[[#This Row],[STN TG]]="",db[[#This Row],[STN B]],db[[#This Row],[STN TG]]),db[[#This Row],[STN K]])</f>
        <v>PCS</v>
      </c>
      <c r="AE3145" s="78"/>
    </row>
    <row r="3146" spans="1:31" x14ac:dyDescent="0.25">
      <c r="A3146" s="78">
        <f>ROW()-1</f>
        <v>3145</v>
      </c>
      <c r="B3146" s="79" t="str">
        <f>LOWER(SUBSTITUTE(SUBSTITUTE(SUBSTITUTE(SUBSTITUTE(SUBSTITUTE(SUBSTITUTE(SUBSTITUTE(SUBSTITUTE(db[[#This Row],[NB BM]]," ",),".",""),"-",""),"(",""),")",""),"/",""),"""",""),"+",""))</f>
        <v>docrestabsolutedk519</v>
      </c>
      <c r="C3146" s="79" t="str">
        <f>LOWER(SUBSTITUTE(SUBSTITUTE(SUBSTITUTE(SUBSTITUTE(SUBSTITUTE(SUBSTITUTE(SUBSTITUTE(SUBSTITUTE(SUBSTITUTE(db[[#This Row],[NB NOTA]]," ",),".",""),"-",""),"(",""),")",""),",",""),"/",""),"""",""),"+",""))</f>
        <v>docritabsolutedk519</v>
      </c>
      <c r="D3146" s="79" t="str">
        <f>LOWER(SUBSTITUTE(SUBSTITUTE(SUBSTITUTE(SUBSTITUTE(SUBSTITUTE(SUBSTITUTE(SUBSTITUTE(SUBSTITUTE(SUBSTITUTE(db[[#This Row],[NB PAJAK]]," ",""),"-",""),"(",""),")",""),".",""),",",""),"/",""),"""",""),"+",""))</f>
        <v/>
      </c>
      <c r="E3146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docrestabsolutedk5198lsnuntana</v>
      </c>
      <c r="F3146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docritabsolutedk5198lsn</v>
      </c>
      <c r="G3146" s="79" t="str">
        <f>db[[#This Row],[NB NOTA_C]]&amp;LOWER(SUBSTITUTE(SUBSTITUTE(SUBSTITUTE(SUBSTITUTE(SUBSTITUTE(SUBSTITUTE(SUBSTITUTE(SUBSTITUTE(SUBSTITUTE(db[[#This Row],[FAKTUR]]," ",),".",""),"-",""),"(",""),")",""),",",""),"/",""),"""",""),"+",""))</f>
        <v>docritabsolutedk519untana</v>
      </c>
      <c r="H3146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docritabsolutedk5198lsnuntana</v>
      </c>
      <c r="I3146" s="70" t="s">
        <v>7929</v>
      </c>
      <c r="J3146" s="70" t="s">
        <v>7887</v>
      </c>
      <c r="K3146" s="71"/>
      <c r="L3146" s="70" t="s">
        <v>1336</v>
      </c>
      <c r="M3146" s="80" t="e">
        <f>IF(db[[#This Row],[NB NOTA_C]]="","",COUNTIF([2]!B_MSK[concat],db[[#This Row],[NB NOTA_C]]))</f>
        <v>#REF!</v>
      </c>
      <c r="N3146" s="81" t="s">
        <v>7898</v>
      </c>
      <c r="O3146" s="79" t="s">
        <v>1435</v>
      </c>
      <c r="P3146" s="70"/>
      <c r="Q3146" s="79"/>
      <c r="R3146" s="79" t="str">
        <f>IF(db[[#This Row],[QTY/ CTN]]="","",SUBSTITUTE(SUBSTITUTE(SUBSTITUTE(db[[#This Row],[QTY/ CTN]]," ","_",2),"(",""),")","")&amp;"_")</f>
        <v>8 LSN_</v>
      </c>
      <c r="S3146" s="79">
        <f>IF(db[[#This Row],[H_QTY/ CTN]]="","",SEARCH("_",db[[#This Row],[H_QTY/ CTN]]))</f>
        <v>6</v>
      </c>
      <c r="T3146" s="79">
        <f>IF(db[[#This Row],[H_QTY/ CTN]]="","",LEN(db[[#This Row],[H_QTY/ CTN]]))</f>
        <v>6</v>
      </c>
      <c r="U3146" s="78" t="str">
        <f>IF(db[[#This Row],[H_QTY/ CTN]]="","",LEFT(db[[#This Row],[H_QTY/ CTN]],db[[#This Row],[H_1]]-1))</f>
        <v>8 LSN</v>
      </c>
      <c r="V3146" s="78" t="str">
        <f>IF(NOT(db[[#This Row],[H_1]]=db[[#This Row],[H_2]]),MID(db[[#This Row],[H_QTY/ CTN]],db[[#This Row],[H_1]]+1,db[[#This Row],[H_2]]-db[[#This Row],[H_1]]-1),"")</f>
        <v/>
      </c>
      <c r="W3146" s="78" t="str">
        <f>IF(db[[#This Row],[QTY/ CTN B]]="","",LEFT(db[[#This Row],[QTY/ CTN B]],SEARCH(" ",db[[#This Row],[QTY/ CTN B]],1)-1))</f>
        <v>8</v>
      </c>
      <c r="X3146" s="78" t="str">
        <f>IF(db[[#This Row],[QTY/ CTN B]]="","",RIGHT(db[[#This Row],[QTY/ CTN B]],LEN(db[[#This Row],[QTY/ CTN B]])-SEARCH(" ",db[[#This Row],[QTY/ CTN B]],1)))</f>
        <v>LSN</v>
      </c>
      <c r="Y3146" s="78">
        <f>IF(db[[#This Row],[QTY/ CTN TG]]="",IF(db[[#This Row],[STN TG]]="","",12),LEFT(db[[#This Row],[QTY/ CTN TG]],SEARCH(" ",db[[#This Row],[QTY/ CTN TG]],1)-1))</f>
        <v>12</v>
      </c>
      <c r="Z3146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46" s="78" t="str">
        <f>IF(db[[#This Row],[STN K]]="","",IF(db[[#This Row],[STN TG]]="LSN",12,""))</f>
        <v/>
      </c>
      <c r="AB3146" s="78" t="str">
        <f>IF(db[[#This Row],[STN TG]]="LSN","PCS","")</f>
        <v/>
      </c>
      <c r="AC3146" s="78">
        <f>db[[#This Row],[QTY B]]*IF(db[[#This Row],[QTY TG]]="",1,db[[#This Row],[QTY TG]])*IF(db[[#This Row],[QTY K]]="",1,db[[#This Row],[QTY K]])</f>
        <v>96</v>
      </c>
      <c r="AD3146" s="78" t="str">
        <f>IF(db[[#This Row],[STN K]]="",IF(db[[#This Row],[STN TG]]="",db[[#This Row],[STN B]],db[[#This Row],[STN TG]]),db[[#This Row],[STN K]])</f>
        <v>PCS</v>
      </c>
      <c r="AE3146" s="78"/>
    </row>
    <row r="3147" spans="1:31" x14ac:dyDescent="0.25">
      <c r="A3147" s="78">
        <f>ROW()-1</f>
        <v>3146</v>
      </c>
      <c r="B3147" s="79" t="str">
        <f>LOWER(SUBSTITUTE(SUBSTITUTE(SUBSTITUTE(SUBSTITUTE(SUBSTITUTE(SUBSTITUTE(SUBSTITUTE(SUBSTITUTE(db[[#This Row],[NB BM]]," ",),".",""),"-",""),"(",""),")",""),"/",""),"""",""),"+",""))</f>
        <v>bngastappa5hp209t</v>
      </c>
      <c r="C3147" s="79" t="str">
        <f>LOWER(SUBSTITUTE(SUBSTITUTE(SUBSTITUTE(SUBSTITUTE(SUBSTITUTE(SUBSTITUTE(SUBSTITUTE(SUBSTITUTE(SUBSTITUTE(db[[#This Row],[NB NOTA]]," ",),".",""),"-",""),"(",""),")",""),",",""),"/",""),"""",""),"+",""))</f>
        <v>bindernotegastappa5hp209t</v>
      </c>
      <c r="D3147" s="79" t="str">
        <f>LOWER(SUBSTITUTE(SUBSTITUTE(SUBSTITUTE(SUBSTITUTE(SUBSTITUTE(SUBSTITUTE(SUBSTITUTE(SUBSTITUTE(SUBSTITUTE(db[[#This Row],[NB PAJAK]]," ",""),"-",""),"(",""),")",""),".",""),",",""),"/",""),"""",""),"+",""))</f>
        <v/>
      </c>
      <c r="E3147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bngastappa5hp209t72pcsuntana</v>
      </c>
      <c r="F3147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bindernotegastappa5hp209t72pcs</v>
      </c>
      <c r="G3147" s="79" t="str">
        <f>db[[#This Row],[NB NOTA_C]]&amp;LOWER(SUBSTITUTE(SUBSTITUTE(SUBSTITUTE(SUBSTITUTE(SUBSTITUTE(SUBSTITUTE(SUBSTITUTE(SUBSTITUTE(SUBSTITUTE(db[[#This Row],[FAKTUR]]," ",),".",""),"-",""),"(",""),")",""),",",""),"/",""),"""",""),"+",""))</f>
        <v>bindernotegastappa5hp209tuntana</v>
      </c>
      <c r="H3147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bindernotegastappa5hp209t72pcsuntana</v>
      </c>
      <c r="I3147" s="70" t="s">
        <v>7930</v>
      </c>
      <c r="J3147" s="70" t="s">
        <v>7888</v>
      </c>
      <c r="K3147" s="71"/>
      <c r="L3147" s="70" t="s">
        <v>1336</v>
      </c>
      <c r="M3147" s="80" t="e">
        <f>IF(db[[#This Row],[NB NOTA_C]]="","",COUNTIF([2]!B_MSK[concat],db[[#This Row],[NB NOTA_C]]))</f>
        <v>#REF!</v>
      </c>
      <c r="N3147" s="81" t="s">
        <v>1352</v>
      </c>
      <c r="O3147" s="79" t="s">
        <v>1390</v>
      </c>
      <c r="P3147" s="70"/>
      <c r="Q3147" s="79"/>
      <c r="R3147" s="79" t="str">
        <f>IF(db[[#This Row],[QTY/ CTN]]="","",SUBSTITUTE(SUBSTITUTE(SUBSTITUTE(db[[#This Row],[QTY/ CTN]]," ","_",2),"(",""),")","")&amp;"_")</f>
        <v>72 PCS_</v>
      </c>
      <c r="S3147" s="79">
        <f>IF(db[[#This Row],[H_QTY/ CTN]]="","",SEARCH("_",db[[#This Row],[H_QTY/ CTN]]))</f>
        <v>7</v>
      </c>
      <c r="T3147" s="79">
        <f>IF(db[[#This Row],[H_QTY/ CTN]]="","",LEN(db[[#This Row],[H_QTY/ CTN]]))</f>
        <v>7</v>
      </c>
      <c r="U3147" s="78" t="str">
        <f>IF(db[[#This Row],[H_QTY/ CTN]]="","",LEFT(db[[#This Row],[H_QTY/ CTN]],db[[#This Row],[H_1]]-1))</f>
        <v>72 PCS</v>
      </c>
      <c r="V3147" s="78" t="str">
        <f>IF(NOT(db[[#This Row],[H_1]]=db[[#This Row],[H_2]]),MID(db[[#This Row],[H_QTY/ CTN]],db[[#This Row],[H_1]]+1,db[[#This Row],[H_2]]-db[[#This Row],[H_1]]-1),"")</f>
        <v/>
      </c>
      <c r="W3147" s="78" t="str">
        <f>IF(db[[#This Row],[QTY/ CTN B]]="","",LEFT(db[[#This Row],[QTY/ CTN B]],SEARCH(" ",db[[#This Row],[QTY/ CTN B]],1)-1))</f>
        <v>72</v>
      </c>
      <c r="X3147" s="78" t="str">
        <f>IF(db[[#This Row],[QTY/ CTN B]]="","",RIGHT(db[[#This Row],[QTY/ CTN B]],LEN(db[[#This Row],[QTY/ CTN B]])-SEARCH(" ",db[[#This Row],[QTY/ CTN B]],1)))</f>
        <v>PCS</v>
      </c>
      <c r="Y3147" s="78" t="str">
        <f>IF(db[[#This Row],[QTY/ CTN TG]]="",IF(db[[#This Row],[STN TG]]="","",12),LEFT(db[[#This Row],[QTY/ CTN TG]],SEARCH(" ",db[[#This Row],[QTY/ CTN TG]],1)-1))</f>
        <v/>
      </c>
      <c r="Z3147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47" s="78" t="str">
        <f>IF(db[[#This Row],[STN K]]="","",IF(db[[#This Row],[STN TG]]="LSN",12,""))</f>
        <v/>
      </c>
      <c r="AB3147" s="78" t="str">
        <f>IF(db[[#This Row],[STN TG]]="LSN","PCS","")</f>
        <v/>
      </c>
      <c r="AC3147" s="78">
        <f>db[[#This Row],[QTY B]]*IF(db[[#This Row],[QTY TG]]="",1,db[[#This Row],[QTY TG]])*IF(db[[#This Row],[QTY K]]="",1,db[[#This Row],[QTY K]])</f>
        <v>72</v>
      </c>
      <c r="AD3147" s="78" t="str">
        <f>IF(db[[#This Row],[STN K]]="",IF(db[[#This Row],[STN TG]]="",db[[#This Row],[STN B]],db[[#This Row],[STN TG]]),db[[#This Row],[STN K]])</f>
        <v>PCS</v>
      </c>
      <c r="AE3147" s="78"/>
    </row>
    <row r="3148" spans="1:31" x14ac:dyDescent="0.25">
      <c r="A3148" s="78">
        <f t="shared" ref="A3148:A3149" si="59">ROW()-1</f>
        <v>3147</v>
      </c>
      <c r="B3148" s="79" t="str">
        <f>LOWER(SUBSTITUTE(SUBSTITUTE(SUBSTITUTE(SUBSTITUTE(SUBSTITUTE(SUBSTITUTE(SUBSTITUTE(SUBSTITUTE(db[[#This Row],[NB BM]]," ",),".",""),"-",""),"(",""),")",""),"/",""),"""",""),"+",""))</f>
        <v>balonfs4220x5lkp3200hb4</v>
      </c>
      <c r="C3148" s="79" t="str">
        <f>LOWER(SUBSTITUTE(SUBSTITUTE(SUBSTITUTE(SUBSTITUTE(SUBSTITUTE(SUBSTITUTE(SUBSTITUTE(SUBSTITUTE(SUBSTITUTE(db[[#This Row],[NB NOTA]]," ",),".",""),"-",""),"(",""),")",""),",",""),"/",""),"""",""),"+",""))</f>
        <v>balonfs4220x5lkp3200hb4</v>
      </c>
      <c r="D3148" s="79" t="str">
        <f>LOWER(SUBSTITUTE(SUBSTITUTE(SUBSTITUTE(SUBSTITUTE(SUBSTITUTE(SUBSTITUTE(SUBSTITUTE(SUBSTITUTE(SUBSTITUTE(db[[#This Row],[NB PAJAK]]," ",""),"-",""),"(",""),")",""),".",""),",",""),"/",""),"""",""),"+",""))</f>
        <v/>
      </c>
      <c r="E3148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balonfs4220x5lkp3200hb440lpguntana</v>
      </c>
      <c r="F3148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balonfs4220x5lkp3200hb440lpg</v>
      </c>
      <c r="G3148" s="79" t="str">
        <f>db[[#This Row],[NB NOTA_C]]&amp;LOWER(SUBSTITUTE(SUBSTITUTE(SUBSTITUTE(SUBSTITUTE(SUBSTITUTE(SUBSTITUTE(SUBSTITUTE(SUBSTITUTE(SUBSTITUTE(db[[#This Row],[FAKTUR]]," ",),".",""),"-",""),"(",""),")",""),",",""),"/",""),"""",""),"+",""))</f>
        <v>balonfs4220x5lkp3200hb4untana</v>
      </c>
      <c r="H3148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balonfs4220x5lkp3200hb440lpguntana</v>
      </c>
      <c r="I3148" s="70" t="s">
        <v>7931</v>
      </c>
      <c r="J3148" s="70" t="s">
        <v>7889</v>
      </c>
      <c r="K3148" s="71"/>
      <c r="L3148" s="70" t="s">
        <v>1336</v>
      </c>
      <c r="M3148" s="80" t="e">
        <f>IF(db[[#This Row],[NB NOTA_C]]="","",COUNTIF([2]!B_MSK[concat],db[[#This Row],[NB NOTA_C]]))</f>
        <v>#REF!</v>
      </c>
      <c r="N3148" s="81" t="s">
        <v>1353</v>
      </c>
      <c r="O3148" s="79" t="s">
        <v>5706</v>
      </c>
      <c r="P3148" s="70"/>
      <c r="Q3148" s="79"/>
      <c r="R3148" s="79" t="str">
        <f>IF(db[[#This Row],[QTY/ CTN]]="","",SUBSTITUTE(SUBSTITUTE(SUBSTITUTE(db[[#This Row],[QTY/ CTN]]," ","_",2),"(",""),")","")&amp;"_")</f>
        <v>40 LPG_</v>
      </c>
      <c r="S3148" s="79">
        <f>IF(db[[#This Row],[H_QTY/ CTN]]="","",SEARCH("_",db[[#This Row],[H_QTY/ CTN]]))</f>
        <v>7</v>
      </c>
      <c r="T3148" s="79">
        <f>IF(db[[#This Row],[H_QTY/ CTN]]="","",LEN(db[[#This Row],[H_QTY/ CTN]]))</f>
        <v>7</v>
      </c>
      <c r="U3148" s="78" t="str">
        <f>IF(db[[#This Row],[H_QTY/ CTN]]="","",LEFT(db[[#This Row],[H_QTY/ CTN]],db[[#This Row],[H_1]]-1))</f>
        <v>40 LPG</v>
      </c>
      <c r="V3148" s="78" t="str">
        <f>IF(NOT(db[[#This Row],[H_1]]=db[[#This Row],[H_2]]),MID(db[[#This Row],[H_QTY/ CTN]],db[[#This Row],[H_1]]+1,db[[#This Row],[H_2]]-db[[#This Row],[H_1]]-1),"")</f>
        <v/>
      </c>
      <c r="W3148" s="78" t="str">
        <f>IF(db[[#This Row],[QTY/ CTN B]]="","",LEFT(db[[#This Row],[QTY/ CTN B]],SEARCH(" ",db[[#This Row],[QTY/ CTN B]],1)-1))</f>
        <v>40</v>
      </c>
      <c r="X3148" s="78" t="str">
        <f>IF(db[[#This Row],[QTY/ CTN B]]="","",RIGHT(db[[#This Row],[QTY/ CTN B]],LEN(db[[#This Row],[QTY/ CTN B]])-SEARCH(" ",db[[#This Row],[QTY/ CTN B]],1)))</f>
        <v>LPG</v>
      </c>
      <c r="Y3148" s="78" t="str">
        <f>IF(db[[#This Row],[QTY/ CTN TG]]="",IF(db[[#This Row],[STN TG]]="","",12),LEFT(db[[#This Row],[QTY/ CTN TG]],SEARCH(" ",db[[#This Row],[QTY/ CTN TG]],1)-1))</f>
        <v/>
      </c>
      <c r="Z3148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48" s="78" t="str">
        <f>IF(db[[#This Row],[STN K]]="","",IF(db[[#This Row],[STN TG]]="LSN",12,""))</f>
        <v/>
      </c>
      <c r="AB3148" s="78" t="str">
        <f>IF(db[[#This Row],[STN TG]]="LSN","PCS","")</f>
        <v/>
      </c>
      <c r="AC3148" s="78">
        <f>db[[#This Row],[QTY B]]*IF(db[[#This Row],[QTY TG]]="",1,db[[#This Row],[QTY TG]])*IF(db[[#This Row],[QTY K]]="",1,db[[#This Row],[QTY K]])</f>
        <v>40</v>
      </c>
      <c r="AD3148" s="78" t="str">
        <f>IF(db[[#This Row],[STN K]]="",IF(db[[#This Row],[STN TG]]="",db[[#This Row],[STN B]],db[[#This Row],[STN TG]]),db[[#This Row],[STN K]])</f>
        <v>LPG</v>
      </c>
      <c r="AE3148" s="78"/>
    </row>
    <row r="3149" spans="1:31" x14ac:dyDescent="0.25">
      <c r="A3149" s="78">
        <f t="shared" si="59"/>
        <v>3148</v>
      </c>
      <c r="B3149" s="79" t="str">
        <f>LOWER(SUBSTITUTE(SUBSTITUTE(SUBSTITUTE(SUBSTITUTE(SUBSTITUTE(SUBSTITUTE(SUBSTITUTE(SUBSTITUTE(db[[#This Row],[NB BM]]," ",),".",""),"-",""),"(",""),")",""),"/",""),"""",""),"+",""))</f>
        <v>balonjumbo12x3lj1898</v>
      </c>
      <c r="C3149" s="79" t="str">
        <f>LOWER(SUBSTITUTE(SUBSTITUTE(SUBSTITUTE(SUBSTITUTE(SUBSTITUTE(SUBSTITUTE(SUBSTITUTE(SUBSTITUTE(SUBSTITUTE(db[[#This Row],[NB NOTA]]," ",),".",""),"-",""),"(",""),")",""),",",""),"/",""),"""",""),"+",""))</f>
        <v>balonjumbo12x3lj1898</v>
      </c>
      <c r="D3149" s="79" t="str">
        <f>LOWER(SUBSTITUTE(SUBSTITUTE(SUBSTITUTE(SUBSTITUTE(SUBSTITUTE(SUBSTITUTE(SUBSTITUTE(SUBSTITUTE(SUBSTITUTE(db[[#This Row],[NB PAJAK]]," ",""),"-",""),"(",""),")",""),".",""),",",""),"/",""),"""",""),"+",""))</f>
        <v/>
      </c>
      <c r="E3149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balonjumbo12x3lj189840lpguntana</v>
      </c>
      <c r="F3149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balonjumbo12x3lj189840lpg</v>
      </c>
      <c r="G3149" s="79" t="str">
        <f>db[[#This Row],[NB NOTA_C]]&amp;LOWER(SUBSTITUTE(SUBSTITUTE(SUBSTITUTE(SUBSTITUTE(SUBSTITUTE(SUBSTITUTE(SUBSTITUTE(SUBSTITUTE(SUBSTITUTE(db[[#This Row],[FAKTUR]]," ",),".",""),"-",""),"(",""),")",""),",",""),"/",""),"""",""),"+",""))</f>
        <v>balonjumbo12x3lj1898untana</v>
      </c>
      <c r="H3149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balonjumbo12x3lj189840lpguntana</v>
      </c>
      <c r="I3149" s="70" t="s">
        <v>7932</v>
      </c>
      <c r="J3149" s="70" t="s">
        <v>7890</v>
      </c>
      <c r="K3149" s="71"/>
      <c r="L3149" s="70" t="s">
        <v>1336</v>
      </c>
      <c r="M3149" s="80" t="e">
        <f>IF(db[[#This Row],[NB NOTA_C]]="","",COUNTIF([2]!B_MSK[concat],db[[#This Row],[NB NOTA_C]]))</f>
        <v>#REF!</v>
      </c>
      <c r="N3149" s="81" t="s">
        <v>1353</v>
      </c>
      <c r="O3149" s="79" t="s">
        <v>5706</v>
      </c>
      <c r="P3149" s="70"/>
      <c r="Q3149" s="79"/>
      <c r="R3149" s="79" t="str">
        <f>IF(db[[#This Row],[QTY/ CTN]]="","",SUBSTITUTE(SUBSTITUTE(SUBSTITUTE(db[[#This Row],[QTY/ CTN]]," ","_",2),"(",""),")","")&amp;"_")</f>
        <v>40 LPG_</v>
      </c>
      <c r="S3149" s="79">
        <f>IF(db[[#This Row],[H_QTY/ CTN]]="","",SEARCH("_",db[[#This Row],[H_QTY/ CTN]]))</f>
        <v>7</v>
      </c>
      <c r="T3149" s="79">
        <f>IF(db[[#This Row],[H_QTY/ CTN]]="","",LEN(db[[#This Row],[H_QTY/ CTN]]))</f>
        <v>7</v>
      </c>
      <c r="U3149" s="78" t="str">
        <f>IF(db[[#This Row],[H_QTY/ CTN]]="","",LEFT(db[[#This Row],[H_QTY/ CTN]],db[[#This Row],[H_1]]-1))</f>
        <v>40 LPG</v>
      </c>
      <c r="V3149" s="78" t="str">
        <f>IF(NOT(db[[#This Row],[H_1]]=db[[#This Row],[H_2]]),MID(db[[#This Row],[H_QTY/ CTN]],db[[#This Row],[H_1]]+1,db[[#This Row],[H_2]]-db[[#This Row],[H_1]]-1),"")</f>
        <v/>
      </c>
      <c r="W3149" s="78" t="str">
        <f>IF(db[[#This Row],[QTY/ CTN B]]="","",LEFT(db[[#This Row],[QTY/ CTN B]],SEARCH(" ",db[[#This Row],[QTY/ CTN B]],1)-1))</f>
        <v>40</v>
      </c>
      <c r="X3149" s="78" t="str">
        <f>IF(db[[#This Row],[QTY/ CTN B]]="","",RIGHT(db[[#This Row],[QTY/ CTN B]],LEN(db[[#This Row],[QTY/ CTN B]])-SEARCH(" ",db[[#This Row],[QTY/ CTN B]],1)))</f>
        <v>LPG</v>
      </c>
      <c r="Y3149" s="78" t="str">
        <f>IF(db[[#This Row],[QTY/ CTN TG]]="",IF(db[[#This Row],[STN TG]]="","",12),LEFT(db[[#This Row],[QTY/ CTN TG]],SEARCH(" ",db[[#This Row],[QTY/ CTN TG]],1)-1))</f>
        <v/>
      </c>
      <c r="Z3149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49" s="78" t="str">
        <f>IF(db[[#This Row],[STN K]]="","",IF(db[[#This Row],[STN TG]]="LSN",12,""))</f>
        <v/>
      </c>
      <c r="AB3149" s="78" t="str">
        <f>IF(db[[#This Row],[STN TG]]="LSN","PCS","")</f>
        <v/>
      </c>
      <c r="AC3149" s="78">
        <f>db[[#This Row],[QTY B]]*IF(db[[#This Row],[QTY TG]]="",1,db[[#This Row],[QTY TG]])*IF(db[[#This Row],[QTY K]]="",1,db[[#This Row],[QTY K]])</f>
        <v>40</v>
      </c>
      <c r="AD3149" s="78" t="str">
        <f>IF(db[[#This Row],[STN K]]="",IF(db[[#This Row],[STN TG]]="",db[[#This Row],[STN B]],db[[#This Row],[STN TG]]),db[[#This Row],[STN K]])</f>
        <v>LPG</v>
      </c>
      <c r="AE3149" s="78"/>
    </row>
    <row r="3150" spans="1:31" x14ac:dyDescent="0.25">
      <c r="A3150" s="78">
        <f t="shared" ref="A3150:A3151" si="60">ROW()-1</f>
        <v>3149</v>
      </c>
      <c r="B3150" s="79" t="str">
        <f>LOWER(SUBSTITUTE(SUBSTITUTE(SUBSTITUTE(SUBSTITUTE(SUBSTITUTE(SUBSTITUTE(SUBSTITUTE(SUBSTITUTE(db[[#This Row],[NB BM]]," ",),".",""),"-",""),"(",""),")",""),"/",""),"""",""),"+",""))</f>
        <v>dochd51</v>
      </c>
      <c r="C3150" s="79" t="str">
        <f>LOWER(SUBSTITUTE(SUBSTITUTE(SUBSTITUTE(SUBSTITUTE(SUBSTITUTE(SUBSTITUTE(SUBSTITUTE(SUBSTITUTE(SUBSTITUTE(db[[#This Row],[NB NOTA]]," ",),".",""),"-",""),"(",""),")",""),",",""),"/",""),"""",""),"+",""))</f>
        <v>dochd51</v>
      </c>
      <c r="D3150" s="79" t="str">
        <f>LOWER(SUBSTITUTE(SUBSTITUTE(SUBSTITUTE(SUBSTITUTE(SUBSTITUTE(SUBSTITUTE(SUBSTITUTE(SUBSTITUTE(SUBSTITUTE(db[[#This Row],[NB PAJAK]]," ",""),"-",""),"(",""),")",""),".",""),",",""),"/",""),"""",""),"+",""))</f>
        <v/>
      </c>
      <c r="E3150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dochd518lsnuntana</v>
      </c>
      <c r="F3150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dochd518lsn</v>
      </c>
      <c r="G3150" s="79" t="str">
        <f>db[[#This Row],[NB NOTA_C]]&amp;LOWER(SUBSTITUTE(SUBSTITUTE(SUBSTITUTE(SUBSTITUTE(SUBSTITUTE(SUBSTITUTE(SUBSTITUTE(SUBSTITUTE(SUBSTITUTE(db[[#This Row],[FAKTUR]]," ",),".",""),"-",""),"(",""),")",""),",",""),"/",""),"""",""),"+",""))</f>
        <v>dochd51untana</v>
      </c>
      <c r="H3150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dochd518lsnuntana</v>
      </c>
      <c r="I3150" s="70" t="s">
        <v>7933</v>
      </c>
      <c r="J3150" s="70" t="s">
        <v>7891</v>
      </c>
      <c r="K3150" s="71"/>
      <c r="L3150" s="70" t="s">
        <v>1336</v>
      </c>
      <c r="M3150" s="80" t="e">
        <f>IF(db[[#This Row],[NB NOTA_C]]="","",COUNTIF([2]!B_MSK[concat],db[[#This Row],[NB NOTA_C]]))</f>
        <v>#REF!</v>
      </c>
      <c r="N3150" s="81" t="s">
        <v>4584</v>
      </c>
      <c r="O3150" s="79" t="s">
        <v>1435</v>
      </c>
      <c r="P3150" s="70"/>
      <c r="Q3150" s="79"/>
      <c r="R3150" s="79" t="str">
        <f>IF(db[[#This Row],[QTY/ CTN]]="","",SUBSTITUTE(SUBSTITUTE(SUBSTITUTE(db[[#This Row],[QTY/ CTN]]," ","_",2),"(",""),")","")&amp;"_")</f>
        <v>8 LSN_</v>
      </c>
      <c r="S3150" s="79">
        <f>IF(db[[#This Row],[H_QTY/ CTN]]="","",SEARCH("_",db[[#This Row],[H_QTY/ CTN]]))</f>
        <v>6</v>
      </c>
      <c r="T3150" s="79">
        <f>IF(db[[#This Row],[H_QTY/ CTN]]="","",LEN(db[[#This Row],[H_QTY/ CTN]]))</f>
        <v>6</v>
      </c>
      <c r="U3150" s="78" t="str">
        <f>IF(db[[#This Row],[H_QTY/ CTN]]="","",LEFT(db[[#This Row],[H_QTY/ CTN]],db[[#This Row],[H_1]]-1))</f>
        <v>8 LSN</v>
      </c>
      <c r="V3150" s="78" t="str">
        <f>IF(NOT(db[[#This Row],[H_1]]=db[[#This Row],[H_2]]),MID(db[[#This Row],[H_QTY/ CTN]],db[[#This Row],[H_1]]+1,db[[#This Row],[H_2]]-db[[#This Row],[H_1]]-1),"")</f>
        <v/>
      </c>
      <c r="W3150" s="78" t="str">
        <f>IF(db[[#This Row],[QTY/ CTN B]]="","",LEFT(db[[#This Row],[QTY/ CTN B]],SEARCH(" ",db[[#This Row],[QTY/ CTN B]],1)-1))</f>
        <v>8</v>
      </c>
      <c r="X3150" s="78" t="str">
        <f>IF(db[[#This Row],[QTY/ CTN B]]="","",RIGHT(db[[#This Row],[QTY/ CTN B]],LEN(db[[#This Row],[QTY/ CTN B]])-SEARCH(" ",db[[#This Row],[QTY/ CTN B]],1)))</f>
        <v>LSN</v>
      </c>
      <c r="Y3150" s="78">
        <f>IF(db[[#This Row],[QTY/ CTN TG]]="",IF(db[[#This Row],[STN TG]]="","",12),LEFT(db[[#This Row],[QTY/ CTN TG]],SEARCH(" ",db[[#This Row],[QTY/ CTN TG]],1)-1))</f>
        <v>12</v>
      </c>
      <c r="Z3150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50" s="78" t="str">
        <f>IF(db[[#This Row],[STN K]]="","",IF(db[[#This Row],[STN TG]]="LSN",12,""))</f>
        <v/>
      </c>
      <c r="AB3150" s="78" t="str">
        <f>IF(db[[#This Row],[STN TG]]="LSN","PCS","")</f>
        <v/>
      </c>
      <c r="AC3150" s="78">
        <f>db[[#This Row],[QTY B]]*IF(db[[#This Row],[QTY TG]]="",1,db[[#This Row],[QTY TG]])*IF(db[[#This Row],[QTY K]]="",1,db[[#This Row],[QTY K]])</f>
        <v>96</v>
      </c>
      <c r="AD3150" s="78" t="str">
        <f>IF(db[[#This Row],[STN K]]="",IF(db[[#This Row],[STN TG]]="",db[[#This Row],[STN B]],db[[#This Row],[STN TG]]),db[[#This Row],[STN K]])</f>
        <v>PCS</v>
      </c>
      <c r="AE3150" s="78"/>
    </row>
    <row r="3151" spans="1:31" x14ac:dyDescent="0.25">
      <c r="A3151" s="78">
        <f t="shared" si="60"/>
        <v>3150</v>
      </c>
      <c r="B3151" s="79" t="str">
        <f>LOWER(SUBSTITUTE(SUBSTITUTE(SUBSTITUTE(SUBSTITUTE(SUBSTITUTE(SUBSTITUTE(SUBSTITUTE(SUBSTITUTE(db[[#This Row],[NB BM]]," ",),".",""),"-",""),"(",""),")",""),"/",""),"""",""),"+",""))</f>
        <v>dochd55</v>
      </c>
      <c r="C3151" s="79" t="str">
        <f>LOWER(SUBSTITUTE(SUBSTITUTE(SUBSTITUTE(SUBSTITUTE(SUBSTITUTE(SUBSTITUTE(SUBSTITUTE(SUBSTITUTE(SUBSTITUTE(db[[#This Row],[NB NOTA]]," ",),".",""),"-",""),"(",""),")",""),",",""),"/",""),"""",""),"+",""))</f>
        <v>dochd55</v>
      </c>
      <c r="D3151" s="79" t="str">
        <f>LOWER(SUBSTITUTE(SUBSTITUTE(SUBSTITUTE(SUBSTITUTE(SUBSTITUTE(SUBSTITUTE(SUBSTITUTE(SUBSTITUTE(SUBSTITUTE(db[[#This Row],[NB PAJAK]]," ",""),"-",""),"(",""),")",""),".",""),",",""),"/",""),"""",""),"+",""))</f>
        <v/>
      </c>
      <c r="E3151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dochd558lsnuntana</v>
      </c>
      <c r="F3151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dochd558lsn</v>
      </c>
      <c r="G3151" s="79" t="str">
        <f>db[[#This Row],[NB NOTA_C]]&amp;LOWER(SUBSTITUTE(SUBSTITUTE(SUBSTITUTE(SUBSTITUTE(SUBSTITUTE(SUBSTITUTE(SUBSTITUTE(SUBSTITUTE(SUBSTITUTE(db[[#This Row],[FAKTUR]]," ",),".",""),"-",""),"(",""),")",""),",",""),"/",""),"""",""),"+",""))</f>
        <v>dochd55untana</v>
      </c>
      <c r="H3151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dochd558lsnuntana</v>
      </c>
      <c r="I3151" s="70" t="s">
        <v>7934</v>
      </c>
      <c r="J3151" s="70" t="s">
        <v>7892</v>
      </c>
      <c r="K3151" s="71"/>
      <c r="L3151" s="70" t="s">
        <v>1336</v>
      </c>
      <c r="M3151" s="80" t="e">
        <f>IF(db[[#This Row],[NB NOTA_C]]="","",COUNTIF([2]!B_MSK[concat],db[[#This Row],[NB NOTA_C]]))</f>
        <v>#REF!</v>
      </c>
      <c r="N3151" s="81" t="s">
        <v>4584</v>
      </c>
      <c r="O3151" s="79" t="s">
        <v>1435</v>
      </c>
      <c r="P3151" s="70"/>
      <c r="Q3151" s="79"/>
      <c r="R3151" s="79" t="str">
        <f>IF(db[[#This Row],[QTY/ CTN]]="","",SUBSTITUTE(SUBSTITUTE(SUBSTITUTE(db[[#This Row],[QTY/ CTN]]," ","_",2),"(",""),")","")&amp;"_")</f>
        <v>8 LSN_</v>
      </c>
      <c r="S3151" s="79">
        <f>IF(db[[#This Row],[H_QTY/ CTN]]="","",SEARCH("_",db[[#This Row],[H_QTY/ CTN]]))</f>
        <v>6</v>
      </c>
      <c r="T3151" s="79">
        <f>IF(db[[#This Row],[H_QTY/ CTN]]="","",LEN(db[[#This Row],[H_QTY/ CTN]]))</f>
        <v>6</v>
      </c>
      <c r="U3151" s="78" t="str">
        <f>IF(db[[#This Row],[H_QTY/ CTN]]="","",LEFT(db[[#This Row],[H_QTY/ CTN]],db[[#This Row],[H_1]]-1))</f>
        <v>8 LSN</v>
      </c>
      <c r="V3151" s="78" t="str">
        <f>IF(NOT(db[[#This Row],[H_1]]=db[[#This Row],[H_2]]),MID(db[[#This Row],[H_QTY/ CTN]],db[[#This Row],[H_1]]+1,db[[#This Row],[H_2]]-db[[#This Row],[H_1]]-1),"")</f>
        <v/>
      </c>
      <c r="W3151" s="78" t="str">
        <f>IF(db[[#This Row],[QTY/ CTN B]]="","",LEFT(db[[#This Row],[QTY/ CTN B]],SEARCH(" ",db[[#This Row],[QTY/ CTN B]],1)-1))</f>
        <v>8</v>
      </c>
      <c r="X3151" s="78" t="str">
        <f>IF(db[[#This Row],[QTY/ CTN B]]="","",RIGHT(db[[#This Row],[QTY/ CTN B]],LEN(db[[#This Row],[QTY/ CTN B]])-SEARCH(" ",db[[#This Row],[QTY/ CTN B]],1)))</f>
        <v>LSN</v>
      </c>
      <c r="Y3151" s="78">
        <f>IF(db[[#This Row],[QTY/ CTN TG]]="",IF(db[[#This Row],[STN TG]]="","",12),LEFT(db[[#This Row],[QTY/ CTN TG]],SEARCH(" ",db[[#This Row],[QTY/ CTN TG]],1)-1))</f>
        <v>12</v>
      </c>
      <c r="Z3151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51" s="78" t="str">
        <f>IF(db[[#This Row],[STN K]]="","",IF(db[[#This Row],[STN TG]]="LSN",12,""))</f>
        <v/>
      </c>
      <c r="AB3151" s="78" t="str">
        <f>IF(db[[#This Row],[STN TG]]="LSN","PCS","")</f>
        <v/>
      </c>
      <c r="AC3151" s="78">
        <f>db[[#This Row],[QTY B]]*IF(db[[#This Row],[QTY TG]]="",1,db[[#This Row],[QTY TG]])*IF(db[[#This Row],[QTY K]]="",1,db[[#This Row],[QTY K]])</f>
        <v>96</v>
      </c>
      <c r="AD3151" s="78" t="str">
        <f>IF(db[[#This Row],[STN K]]="",IF(db[[#This Row],[STN TG]]="",db[[#This Row],[STN B]],db[[#This Row],[STN TG]]),db[[#This Row],[STN K]])</f>
        <v>PCS</v>
      </c>
      <c r="AE3151" s="78"/>
    </row>
    <row r="3152" spans="1:31" x14ac:dyDescent="0.25">
      <c r="A3152" s="78">
        <f>ROW()-1</f>
        <v>3151</v>
      </c>
      <c r="B3152" s="79" t="str">
        <f>LOWER(SUBSTITUTE(SUBSTITUTE(SUBSTITUTE(SUBSTITUTE(SUBSTITUTE(SUBSTITUTE(SUBSTITUTE(SUBSTITUTE(db[[#This Row],[NB BM]]," ",),".",""),"-",""),"(",""),")",""),"/",""),"""",""),"+",""))</f>
        <v>mechpeng0939724pcs</v>
      </c>
      <c r="C3152" s="79" t="str">
        <f>LOWER(SUBSTITUTE(SUBSTITUTE(SUBSTITUTE(SUBSTITUTE(SUBSTITUTE(SUBSTITUTE(SUBSTITUTE(SUBSTITUTE(SUBSTITUTE(db[[#This Row],[NB NOTA]]," ",),".",""),"-",""),"(",""),")",""),",",""),"/",""),"""",""),"+",""))</f>
        <v>mekpensil24pcsg09397</v>
      </c>
      <c r="D3152" s="79" t="str">
        <f>LOWER(SUBSTITUTE(SUBSTITUTE(SUBSTITUTE(SUBSTITUTE(SUBSTITUTE(SUBSTITUTE(SUBSTITUTE(SUBSTITUTE(SUBSTITUTE(db[[#This Row],[NB PAJAK]]," ",""),"-",""),"(",""),")",""),".",""),",",""),"/",""),"""",""),"+",""))</f>
        <v/>
      </c>
      <c r="E3152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mechpeng0939724pcs72pcsuntana</v>
      </c>
      <c r="F3152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mekpensil24pcsg0939772pcs</v>
      </c>
      <c r="G3152" s="79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mekpensil24pcsg09397untana</v>
      </c>
      <c r="H3152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mekpensil24pcsg0939772pcsuntana</v>
      </c>
      <c r="I3152" s="70" t="s">
        <v>7935</v>
      </c>
      <c r="J3152" s="70" t="s">
        <v>7893</v>
      </c>
      <c r="K3152" s="71"/>
      <c r="L3152" s="70" t="s">
        <v>1336</v>
      </c>
      <c r="M3152" s="80" t="e">
        <f>IF(db[[#This Row],[NB NOTA_C]]="","",COUNTIF([2]!B_MSK[concat],db[[#This Row],[NB NOTA_C]]))</f>
        <v>#REF!</v>
      </c>
      <c r="N3152" s="81" t="s">
        <v>2305</v>
      </c>
      <c r="O3152" s="79" t="s">
        <v>1390</v>
      </c>
      <c r="P3152" s="70"/>
      <c r="Q3152" s="79"/>
      <c r="R3152" s="79" t="str">
        <f>IF(db[[#This Row],[QTY/ CTN]]="","",SUBSTITUTE(SUBSTITUTE(SUBSTITUTE(db[[#This Row],[QTY/ CTN]]," ","_",2),"(",""),")","")&amp;"_")</f>
        <v>72 PCS_</v>
      </c>
      <c r="S3152" s="79">
        <f>IF(db[[#This Row],[H_QTY/ CTN]]="","",SEARCH("_",db[[#This Row],[H_QTY/ CTN]]))</f>
        <v>7</v>
      </c>
      <c r="T3152" s="79">
        <f>IF(db[[#This Row],[H_QTY/ CTN]]="","",LEN(db[[#This Row],[H_QTY/ CTN]]))</f>
        <v>7</v>
      </c>
      <c r="U3152" s="78" t="str">
        <f>IF(db[[#This Row],[H_QTY/ CTN]]="","",LEFT(db[[#This Row],[H_QTY/ CTN]],db[[#This Row],[H_1]]-1))</f>
        <v>72 PCS</v>
      </c>
      <c r="V3152" s="78" t="str">
        <f>IF(NOT(db[[#This Row],[H_1]]=db[[#This Row],[H_2]]),MID(db[[#This Row],[H_QTY/ CTN]],db[[#This Row],[H_1]]+1,db[[#This Row],[H_2]]-db[[#This Row],[H_1]]-1),"")</f>
        <v/>
      </c>
      <c r="W3152" s="78" t="str">
        <f>IF(db[[#This Row],[QTY/ CTN B]]="","",LEFT(db[[#This Row],[QTY/ CTN B]],SEARCH(" ",db[[#This Row],[QTY/ CTN B]],1)-1))</f>
        <v>72</v>
      </c>
      <c r="X3152" s="78" t="str">
        <f>IF(db[[#This Row],[QTY/ CTN B]]="","",RIGHT(db[[#This Row],[QTY/ CTN B]],LEN(db[[#This Row],[QTY/ CTN B]])-SEARCH(" ",db[[#This Row],[QTY/ CTN B]],1)))</f>
        <v>PCS</v>
      </c>
      <c r="Y3152" s="78" t="str">
        <f>IF(db[[#This Row],[QTY/ CTN TG]]="",IF(db[[#This Row],[STN TG]]="","",12),LEFT(db[[#This Row],[QTY/ CTN TG]],SEARCH(" ",db[[#This Row],[QTY/ CTN TG]],1)-1))</f>
        <v/>
      </c>
      <c r="Z3152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52" s="78" t="str">
        <f>IF(db[[#This Row],[STN K]]="","",IF(db[[#This Row],[STN TG]]="LSN",12,""))</f>
        <v/>
      </c>
      <c r="AB3152" s="78" t="str">
        <f>IF(db[[#This Row],[STN TG]]="LSN","PCS","")</f>
        <v/>
      </c>
      <c r="AC3152" s="78">
        <f>db[[#This Row],[QTY B]]*IF(db[[#This Row],[QTY TG]]="",1,db[[#This Row],[QTY TG]])*IF(db[[#This Row],[QTY K]]="",1,db[[#This Row],[QTY K]])</f>
        <v>72</v>
      </c>
      <c r="AD3152" s="78" t="str">
        <f>IF(db[[#This Row],[STN K]]="",IF(db[[#This Row],[STN TG]]="",db[[#This Row],[STN B]],db[[#This Row],[STN TG]]),db[[#This Row],[STN K]])</f>
        <v>PCS</v>
      </c>
      <c r="AE3152" s="78"/>
    </row>
    <row r="3153" spans="1:31" x14ac:dyDescent="0.25">
      <c r="A3153" s="78">
        <f>ROW()-1</f>
        <v>3152</v>
      </c>
      <c r="B3153" s="79" t="str">
        <f>LOWER(SUBSTITUTE(SUBSTITUTE(SUBSTITUTE(SUBSTITUTE(SUBSTITUTE(SUBSTITUTE(SUBSTITUTE(SUBSTITUTE(db[[#This Row],[NB BM]]," ",),".",""),"-",""),"(",""),")",""),"/",""),"""",""),"+",""))</f>
        <v>mechpebtizo20tm02930</v>
      </c>
      <c r="C3153" s="79" t="str">
        <f>LOWER(SUBSTITUTE(SUBSTITUTE(SUBSTITUTE(SUBSTITUTE(SUBSTITUTE(SUBSTITUTE(SUBSTITUTE(SUBSTITUTE(SUBSTITUTE(db[[#This Row],[NB NOTA]]," ",),".",""),"-",""),"(",""),")",""),",",""),"/",""),"""",""),"+",""))</f>
        <v>mekpensil20tizotm02930</v>
      </c>
      <c r="D3153" s="79" t="str">
        <f>LOWER(SUBSTITUTE(SUBSTITUTE(SUBSTITUTE(SUBSTITUTE(SUBSTITUTE(SUBSTITUTE(SUBSTITUTE(SUBSTITUTE(SUBSTITUTE(db[[#This Row],[NB PAJAK]]," ",""),"-",""),"(",""),")",""),".",""),",",""),"/",""),"""",""),"+",""))</f>
        <v/>
      </c>
      <c r="E3153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mechpebtizo20tm02930144lsnuntana</v>
      </c>
      <c r="F3153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mekpensil20tizotm02930144lsn</v>
      </c>
      <c r="G3153" s="79" t="str">
        <f>db[[#This Row],[NB NOTA_C]]&amp;LOWER(SUBSTITUTE(SUBSTITUTE(SUBSTITUTE(SUBSTITUTE(SUBSTITUTE(SUBSTITUTE(SUBSTITUTE(SUBSTITUTE(SUBSTITUTE(db[[#This Row],[FAKTUR]]," ",),".",""),"-",""),"(",""),")",""),",",""),"/",""),"""",""),"+",""))</f>
        <v>mekpensil20tizotm02930untana</v>
      </c>
      <c r="H3153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mekpensil20tizotm02930144lsnuntana</v>
      </c>
      <c r="I3153" s="70" t="s">
        <v>7936</v>
      </c>
      <c r="J3153" s="70" t="s">
        <v>7894</v>
      </c>
      <c r="K3153" s="71"/>
      <c r="L3153" s="70" t="s">
        <v>1336</v>
      </c>
      <c r="M3153" s="80" t="e">
        <f>IF(db[[#This Row],[NB NOTA_C]]="","",COUNTIF([2]!B_MSK[concat],db[[#This Row],[NB NOTA_C]]))</f>
        <v>#REF!</v>
      </c>
      <c r="N3153" s="81" t="s">
        <v>2305</v>
      </c>
      <c r="O3153" s="79" t="s">
        <v>1391</v>
      </c>
      <c r="P3153" s="70"/>
      <c r="Q3153" s="79"/>
      <c r="R3153" s="79" t="str">
        <f>IF(db[[#This Row],[QTY/ CTN]]="","",SUBSTITUTE(SUBSTITUTE(SUBSTITUTE(db[[#This Row],[QTY/ CTN]]," ","_",2),"(",""),")","")&amp;"_")</f>
        <v>144 LSN_</v>
      </c>
      <c r="S3153" s="79">
        <f>IF(db[[#This Row],[H_QTY/ CTN]]="","",SEARCH("_",db[[#This Row],[H_QTY/ CTN]]))</f>
        <v>8</v>
      </c>
      <c r="T3153" s="79">
        <f>IF(db[[#This Row],[H_QTY/ CTN]]="","",LEN(db[[#This Row],[H_QTY/ CTN]]))</f>
        <v>8</v>
      </c>
      <c r="U3153" s="78" t="str">
        <f>IF(db[[#This Row],[H_QTY/ CTN]]="","",LEFT(db[[#This Row],[H_QTY/ CTN]],db[[#This Row],[H_1]]-1))</f>
        <v>144 LSN</v>
      </c>
      <c r="V3153" s="78" t="str">
        <f>IF(NOT(db[[#This Row],[H_1]]=db[[#This Row],[H_2]]),MID(db[[#This Row],[H_QTY/ CTN]],db[[#This Row],[H_1]]+1,db[[#This Row],[H_2]]-db[[#This Row],[H_1]]-1),"")</f>
        <v/>
      </c>
      <c r="W3153" s="78" t="str">
        <f>IF(db[[#This Row],[QTY/ CTN B]]="","",LEFT(db[[#This Row],[QTY/ CTN B]],SEARCH(" ",db[[#This Row],[QTY/ CTN B]],1)-1))</f>
        <v>144</v>
      </c>
      <c r="X3153" s="78" t="str">
        <f>IF(db[[#This Row],[QTY/ CTN B]]="","",RIGHT(db[[#This Row],[QTY/ CTN B]],LEN(db[[#This Row],[QTY/ CTN B]])-SEARCH(" ",db[[#This Row],[QTY/ CTN B]],1)))</f>
        <v>LSN</v>
      </c>
      <c r="Y3153" s="78">
        <f>IF(db[[#This Row],[QTY/ CTN TG]]="",IF(db[[#This Row],[STN TG]]="","",12),LEFT(db[[#This Row],[QTY/ CTN TG]],SEARCH(" ",db[[#This Row],[QTY/ CTN TG]],1)-1))</f>
        <v>12</v>
      </c>
      <c r="Z3153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53" s="78" t="str">
        <f>IF(db[[#This Row],[STN K]]="","",IF(db[[#This Row],[STN TG]]="LSN",12,""))</f>
        <v/>
      </c>
      <c r="AB3153" s="78" t="str">
        <f>IF(db[[#This Row],[STN TG]]="LSN","PCS","")</f>
        <v/>
      </c>
      <c r="AC3153" s="78">
        <f>db[[#This Row],[QTY B]]*IF(db[[#This Row],[QTY TG]]="",1,db[[#This Row],[QTY TG]])*IF(db[[#This Row],[QTY K]]="",1,db[[#This Row],[QTY K]])</f>
        <v>1728</v>
      </c>
      <c r="AD3153" s="78" t="str">
        <f>IF(db[[#This Row],[STN K]]="",IF(db[[#This Row],[STN TG]]="",db[[#This Row],[STN B]],db[[#This Row],[STN TG]]),db[[#This Row],[STN K]])</f>
        <v>PCS</v>
      </c>
      <c r="AE3153" s="78"/>
    </row>
    <row r="3154" spans="1:31" x14ac:dyDescent="0.25">
      <c r="A3154" s="78">
        <f>ROW()-1</f>
        <v>3153</v>
      </c>
      <c r="B3154" s="79" t="str">
        <f>LOWER(SUBSTITUTE(SUBSTITUTE(SUBSTITUTE(SUBSTITUTE(SUBSTITUTE(SUBSTITUTE(SUBSTITUTE(SUBSTITUTE(db[[#This Row],[NB BM]]," ",),".",""),"-",""),"(",""),")",""),"/",""),"""",""),"+",""))</f>
        <v>clipboardkayuphoenix</v>
      </c>
      <c r="C3154" s="79" t="str">
        <f>LOWER(SUBSTITUTE(SUBSTITUTE(SUBSTITUTE(SUBSTITUTE(SUBSTITUTE(SUBSTITUTE(SUBSTITUTE(SUBSTITUTE(SUBSTITUTE(db[[#This Row],[NB NOTA]]," ",),".",""),"-",""),"(",""),")",""),",",""),"/",""),"""",""),"+",""))</f>
        <v>clipboardkayuphoenix</v>
      </c>
      <c r="D3154" s="79" t="str">
        <f>LOWER(SUBSTITUTE(SUBSTITUTE(SUBSTITUTE(SUBSTITUTE(SUBSTITUTE(SUBSTITUTE(SUBSTITUTE(SUBSTITUTE(SUBSTITUTE(db[[#This Row],[NB PAJAK]]," ",""),"-",""),"(",""),")",""),".",""),",",""),"/",""),"""",""),"+",""))</f>
        <v/>
      </c>
      <c r="E3154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clipboardkayuphoenix12lsnuntana</v>
      </c>
      <c r="F3154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clipboardkayuphoenix12lsn</v>
      </c>
      <c r="G3154" s="79" t="str">
        <f>db[[#This Row],[NB NOTA_C]]&amp;LOWER(SUBSTITUTE(SUBSTITUTE(SUBSTITUTE(SUBSTITUTE(SUBSTITUTE(SUBSTITUTE(SUBSTITUTE(SUBSTITUTE(SUBSTITUTE(db[[#This Row],[FAKTUR]]," ",),".",""),"-",""),"(",""),")",""),",",""),"/",""),"""",""),"+",""))</f>
        <v>clipboardkayuphoenixuntana</v>
      </c>
      <c r="H3154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clipboardkayuphoenix12lsnuntana</v>
      </c>
      <c r="I3154" s="70" t="s">
        <v>7937</v>
      </c>
      <c r="J3154" s="70" t="s">
        <v>7895</v>
      </c>
      <c r="K3154" s="71"/>
      <c r="L3154" s="70" t="s">
        <v>1336</v>
      </c>
      <c r="M3154" s="80" t="e">
        <f>IF(db[[#This Row],[NB NOTA_C]]="","",COUNTIF([2]!B_MSK[concat],db[[#This Row],[NB NOTA_C]]))</f>
        <v>#REF!</v>
      </c>
      <c r="N3154" s="81" t="s">
        <v>7364</v>
      </c>
      <c r="O3154" s="79" t="s">
        <v>1376</v>
      </c>
      <c r="P3154" s="70"/>
      <c r="Q3154" s="79"/>
      <c r="R3154" s="79" t="str">
        <f>IF(db[[#This Row],[QTY/ CTN]]="","",SUBSTITUTE(SUBSTITUTE(SUBSTITUTE(db[[#This Row],[QTY/ CTN]]," ","_",2),"(",""),")","")&amp;"_")</f>
        <v>12 LSN_</v>
      </c>
      <c r="S3154" s="79">
        <f>IF(db[[#This Row],[H_QTY/ CTN]]="","",SEARCH("_",db[[#This Row],[H_QTY/ CTN]]))</f>
        <v>7</v>
      </c>
      <c r="T3154" s="79">
        <f>IF(db[[#This Row],[H_QTY/ CTN]]="","",LEN(db[[#This Row],[H_QTY/ CTN]]))</f>
        <v>7</v>
      </c>
      <c r="U3154" s="78" t="str">
        <f>IF(db[[#This Row],[H_QTY/ CTN]]="","",LEFT(db[[#This Row],[H_QTY/ CTN]],db[[#This Row],[H_1]]-1))</f>
        <v>12 LSN</v>
      </c>
      <c r="V3154" s="78" t="str">
        <f>IF(NOT(db[[#This Row],[H_1]]=db[[#This Row],[H_2]]),MID(db[[#This Row],[H_QTY/ CTN]],db[[#This Row],[H_1]]+1,db[[#This Row],[H_2]]-db[[#This Row],[H_1]]-1),"")</f>
        <v/>
      </c>
      <c r="W3154" s="78" t="str">
        <f>IF(db[[#This Row],[QTY/ CTN B]]="","",LEFT(db[[#This Row],[QTY/ CTN B]],SEARCH(" ",db[[#This Row],[QTY/ CTN B]],1)-1))</f>
        <v>12</v>
      </c>
      <c r="X3154" s="78" t="str">
        <f>IF(db[[#This Row],[QTY/ CTN B]]="","",RIGHT(db[[#This Row],[QTY/ CTN B]],LEN(db[[#This Row],[QTY/ CTN B]])-SEARCH(" ",db[[#This Row],[QTY/ CTN B]],1)))</f>
        <v>LSN</v>
      </c>
      <c r="Y3154" s="78">
        <f>IF(db[[#This Row],[QTY/ CTN TG]]="",IF(db[[#This Row],[STN TG]]="","",12),LEFT(db[[#This Row],[QTY/ CTN TG]],SEARCH(" ",db[[#This Row],[QTY/ CTN TG]],1)-1))</f>
        <v>12</v>
      </c>
      <c r="Z3154" s="7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54" s="78" t="str">
        <f>IF(db[[#This Row],[STN K]]="","",IF(db[[#This Row],[STN TG]]="LSN",12,""))</f>
        <v/>
      </c>
      <c r="AB3154" s="78" t="str">
        <f>IF(db[[#This Row],[STN TG]]="LSN","PCS","")</f>
        <v/>
      </c>
      <c r="AC3154" s="78">
        <f>db[[#This Row],[QTY B]]*IF(db[[#This Row],[QTY TG]]="",1,db[[#This Row],[QTY TG]])*IF(db[[#This Row],[QTY K]]="",1,db[[#This Row],[QTY K]])</f>
        <v>144</v>
      </c>
      <c r="AD3154" s="78" t="str">
        <f>IF(db[[#This Row],[STN K]]="",IF(db[[#This Row],[STN TG]]="",db[[#This Row],[STN B]],db[[#This Row],[STN TG]]),db[[#This Row],[STN K]])</f>
        <v>PCS</v>
      </c>
      <c r="AE3154" s="78"/>
    </row>
    <row r="3155" spans="1:31" x14ac:dyDescent="0.25">
      <c r="A3155" s="78">
        <f>ROW()-1</f>
        <v>3154</v>
      </c>
      <c r="B3155" s="79" t="str">
        <f>LOWER(SUBSTITUTE(SUBSTITUTE(SUBSTITUTE(SUBSTITUTE(SUBSTITUTE(SUBSTITUTE(SUBSTITUTE(SUBSTITUTE(db[[#This Row],[NB BM]]," ",),".",""),"-",""),"(",""),")",""),"/",""),"""",""),"+",""))</f>
        <v>lilinyh332papermint</v>
      </c>
      <c r="C3155" s="79" t="str">
        <f>LOWER(SUBSTITUTE(SUBSTITUTE(SUBSTITUTE(SUBSTITUTE(SUBSTITUTE(SUBSTITUTE(SUBSTITUTE(SUBSTITUTE(SUBSTITUTE(db[[#This Row],[NB NOTA]]," ",),".",""),"-",""),"(",""),")",""),",",""),"/",""),"""",""),"+",""))</f>
        <v>candleyh332papermint</v>
      </c>
      <c r="D3155" s="79" t="str">
        <f>LOWER(SUBSTITUTE(SUBSTITUTE(SUBSTITUTE(SUBSTITUTE(SUBSTITUTE(SUBSTITUTE(SUBSTITUTE(SUBSTITUTE(SUBSTITUTE(db[[#This Row],[NB PAJAK]]," ",""),"-",""),"(",""),")",""),".",""),",",""),"/",""),"""",""),"+",""))</f>
        <v/>
      </c>
      <c r="E3155" s="79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lilinyh332papermint576pcsuntana</v>
      </c>
      <c r="F3155" s="79" t="str">
        <f>db[[#This Row],[NB NOTA_C]]&amp;LOWER(SUBSTITUTE(SUBSTITUTE(SUBSTITUTE(SUBSTITUTE(SUBSTITUTE(SUBSTITUTE(SUBSTITUTE(SUBSTITUTE(SUBSTITUTE(db[[#This Row],[QTY/ CTN]]," ",),".",""),"-",""),"(",""),")",""),",",""),"/",""),"""",""),"+",""))</f>
        <v>candleyh332papermint576pcs</v>
      </c>
      <c r="G3155" s="79" t="str">
        <f>db[[#This Row],[NB NOTA_C]]&amp;LOWER(SUBSTITUTE(SUBSTITUTE(SUBSTITUTE(SUBSTITUTE(SUBSTITUTE(SUBSTITUTE(SUBSTITUTE(SUBSTITUTE(SUBSTITUTE(db[[#This Row],[FAKTUR]]," ",),".",""),"-",""),"(",""),")",""),",",""),"/",""),"""",""),"+",""))</f>
        <v>candleyh332papermintuntana</v>
      </c>
      <c r="H3155" s="79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candleyh332papermint576pcsuntana</v>
      </c>
      <c r="I3155" s="70" t="s">
        <v>7938</v>
      </c>
      <c r="J3155" s="70" t="s">
        <v>7896</v>
      </c>
      <c r="K3155" s="71"/>
      <c r="L3155" s="70" t="s">
        <v>1336</v>
      </c>
      <c r="M3155" s="80" t="e">
        <f>IF(db[[#This Row],[NB NOTA_C]]="","",COUNTIF([2]!B_MSK[concat],db[[#This Row],[NB NOTA_C]]))</f>
        <v>#REF!</v>
      </c>
      <c r="N3155" s="81" t="s">
        <v>7899</v>
      </c>
      <c r="O3155" s="79" t="s">
        <v>3085</v>
      </c>
      <c r="P3155" s="70"/>
      <c r="Q3155" s="79"/>
      <c r="R3155" s="79" t="str">
        <f>IF(db[[#This Row],[QTY/ CTN]]="","",SUBSTITUTE(SUBSTITUTE(SUBSTITUTE(db[[#This Row],[QTY/ CTN]]," ","_",2),"(",""),")","")&amp;"_")</f>
        <v>576 PCS_</v>
      </c>
      <c r="S3155" s="79">
        <f>IF(db[[#This Row],[H_QTY/ CTN]]="","",SEARCH("_",db[[#This Row],[H_QTY/ CTN]]))</f>
        <v>8</v>
      </c>
      <c r="T3155" s="79">
        <f>IF(db[[#This Row],[H_QTY/ CTN]]="","",LEN(db[[#This Row],[H_QTY/ CTN]]))</f>
        <v>8</v>
      </c>
      <c r="U3155" s="78" t="str">
        <f>IF(db[[#This Row],[H_QTY/ CTN]]="","",LEFT(db[[#This Row],[H_QTY/ CTN]],db[[#This Row],[H_1]]-1))</f>
        <v>576 PCS</v>
      </c>
      <c r="V3155" s="78" t="str">
        <f>IF(NOT(db[[#This Row],[H_1]]=db[[#This Row],[H_2]]),MID(db[[#This Row],[H_QTY/ CTN]],db[[#This Row],[H_1]]+1,db[[#This Row],[H_2]]-db[[#This Row],[H_1]]-1),"")</f>
        <v/>
      </c>
      <c r="W3155" s="78" t="str">
        <f>IF(db[[#This Row],[QTY/ CTN B]]="","",LEFT(db[[#This Row],[QTY/ CTN B]],SEARCH(" ",db[[#This Row],[QTY/ CTN B]],1)-1))</f>
        <v>576</v>
      </c>
      <c r="X3155" s="78" t="str">
        <f>IF(db[[#This Row],[QTY/ CTN B]]="","",RIGHT(db[[#This Row],[QTY/ CTN B]],LEN(db[[#This Row],[QTY/ CTN B]])-SEARCH(" ",db[[#This Row],[QTY/ CTN B]],1)))</f>
        <v>PCS</v>
      </c>
      <c r="Y3155" s="78" t="str">
        <f>IF(db[[#This Row],[QTY/ CTN TG]]="",IF(db[[#This Row],[STN TG]]="","",12),LEFT(db[[#This Row],[QTY/ CTN TG]],SEARCH(" ",db[[#This Row],[QTY/ CTN TG]],1)-1))</f>
        <v/>
      </c>
      <c r="Z3155" s="7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55" s="78" t="str">
        <f>IF(db[[#This Row],[STN K]]="","",IF(db[[#This Row],[STN TG]]="LSN",12,""))</f>
        <v/>
      </c>
      <c r="AB3155" s="78" t="str">
        <f>IF(db[[#This Row],[STN TG]]="LSN","PCS","")</f>
        <v/>
      </c>
      <c r="AC3155" s="78">
        <f>db[[#This Row],[QTY B]]*IF(db[[#This Row],[QTY TG]]="",1,db[[#This Row],[QTY TG]])*IF(db[[#This Row],[QTY K]]="",1,db[[#This Row],[QTY K]])</f>
        <v>576</v>
      </c>
      <c r="AD3155" s="78" t="str">
        <f>IF(db[[#This Row],[STN K]]="",IF(db[[#This Row],[STN TG]]="",db[[#This Row],[STN B]],db[[#This Row],[STN TG]]),db[[#This Row],[STN K]])</f>
        <v>PCS</v>
      </c>
      <c r="AE3155" s="78"/>
    </row>
    <row r="3156" spans="1:31" x14ac:dyDescent="0.25">
      <c r="A3156" s="139">
        <f t="shared" ref="A3156:A3159" si="61">ROW()-1</f>
        <v>3155</v>
      </c>
      <c r="B3156" s="140" t="str">
        <f>LOWER(SUBSTITUTE(SUBSTITUTE(SUBSTITUTE(SUBSTITUTE(SUBSTITUTE(SUBSTITUTE(SUBSTITUTE(SUBSTITUTE(db[[#This Row],[NB BM]]," ",),".",""),"-",""),"(",""),")",""),"/",""),"""",""),"+",""))</f>
        <v>stabillohighlightertysp25</v>
      </c>
      <c r="C3156" s="140" t="str">
        <f>LOWER(SUBSTITUTE(SUBSTITUTE(SUBSTITUTE(SUBSTITUTE(SUBSTITUTE(SUBSTITUTE(SUBSTITUTE(SUBSTITUTE(SUBSTITUTE(db[[#This Row],[NB NOTA]]," ",),".",""),"-",""),"(",""),")",""),",",""),"/",""),"""",""),"+",""))</f>
        <v>highlightertysp25</v>
      </c>
      <c r="D3156" s="140" t="str">
        <f>LOWER(SUBSTITUTE(SUBSTITUTE(SUBSTITUTE(SUBSTITUTE(SUBSTITUTE(SUBSTITUTE(SUBSTITUTE(SUBSTITUTE(SUBSTITUTE(db[[#This Row],[NB PAJAK]]," ",""),"-",""),"(",""),")",""),".",""),",",""),"/",""),"""",""),"+",""))</f>
        <v>highlightertysp25</v>
      </c>
      <c r="E3156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stabillohighlightertysp2512setartomoro</v>
      </c>
      <c r="F3156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highlightertysp2512set</v>
      </c>
      <c r="G3156" s="140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highlightertysp25artomoro</v>
      </c>
      <c r="H3156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highlightertysp2512setartomoro</v>
      </c>
      <c r="I3156" s="141" t="s">
        <v>7997</v>
      </c>
      <c r="J3156" s="141" t="s">
        <v>7965</v>
      </c>
      <c r="K3156" s="142" t="s">
        <v>8028</v>
      </c>
      <c r="L3156" s="141" t="s">
        <v>1335</v>
      </c>
      <c r="M3156" s="143" t="e">
        <f>IF(db[[#This Row],[NB NOTA_C]]="","",COUNTIF([2]!B_MSK[concat],db[[#This Row],[NB NOTA_C]]))</f>
        <v>#REF!</v>
      </c>
      <c r="N3156" s="144" t="s">
        <v>1837</v>
      </c>
      <c r="O3156" s="140" t="s">
        <v>6747</v>
      </c>
      <c r="P3156" s="141"/>
      <c r="Q3156" s="140"/>
      <c r="R3156" s="140" t="str">
        <f>IF(db[[#This Row],[QTY/ CTN]]="","",SUBSTITUTE(SUBSTITUTE(SUBSTITUTE(db[[#This Row],[QTY/ CTN]]," ","_",2),"(",""),")","")&amp;"_")</f>
        <v>12 SET_</v>
      </c>
      <c r="S3156" s="140">
        <f>IF(db[[#This Row],[H_QTY/ CTN]]="","",SEARCH("_",db[[#This Row],[H_QTY/ CTN]]))</f>
        <v>7</v>
      </c>
      <c r="T3156" s="140">
        <f>IF(db[[#This Row],[H_QTY/ CTN]]="","",LEN(db[[#This Row],[H_QTY/ CTN]]))</f>
        <v>7</v>
      </c>
      <c r="U3156" s="139" t="str">
        <f>IF(db[[#This Row],[H_QTY/ CTN]]="","",LEFT(db[[#This Row],[H_QTY/ CTN]],db[[#This Row],[H_1]]-1))</f>
        <v>12 SET</v>
      </c>
      <c r="V3156" s="139" t="str">
        <f>IF(NOT(db[[#This Row],[H_1]]=db[[#This Row],[H_2]]),MID(db[[#This Row],[H_QTY/ CTN]],db[[#This Row],[H_1]]+1,db[[#This Row],[H_2]]-db[[#This Row],[H_1]]-1),"")</f>
        <v/>
      </c>
      <c r="W3156" s="139" t="str">
        <f>IF(db[[#This Row],[QTY/ CTN B]]="","",LEFT(db[[#This Row],[QTY/ CTN B]],SEARCH(" ",db[[#This Row],[QTY/ CTN B]],1)-1))</f>
        <v>12</v>
      </c>
      <c r="X3156" s="139" t="str">
        <f>IF(db[[#This Row],[QTY/ CTN B]]="","",RIGHT(db[[#This Row],[QTY/ CTN B]],LEN(db[[#This Row],[QTY/ CTN B]])-SEARCH(" ",db[[#This Row],[QTY/ CTN B]],1)))</f>
        <v>SET</v>
      </c>
      <c r="Y3156" s="139" t="str">
        <f>IF(db[[#This Row],[QTY/ CTN TG]]="",IF(db[[#This Row],[STN TG]]="","",12),LEFT(db[[#This Row],[QTY/ CTN TG]],SEARCH(" ",db[[#This Row],[QTY/ CTN TG]],1)-1))</f>
        <v/>
      </c>
      <c r="Z3156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56" s="139" t="str">
        <f>IF(db[[#This Row],[STN K]]="","",IF(db[[#This Row],[STN TG]]="LSN",12,""))</f>
        <v/>
      </c>
      <c r="AB3156" s="139" t="str">
        <f>IF(db[[#This Row],[STN TG]]="LSN","PCS","")</f>
        <v/>
      </c>
      <c r="AC3156" s="139">
        <f>db[[#This Row],[QTY B]]*IF(db[[#This Row],[QTY TG]]="",1,db[[#This Row],[QTY TG]])*IF(db[[#This Row],[QTY K]]="",1,db[[#This Row],[QTY K]])</f>
        <v>12</v>
      </c>
      <c r="AD3156" s="139" t="str">
        <f>IF(db[[#This Row],[STN K]]="",IF(db[[#This Row],[STN TG]]="",db[[#This Row],[STN B]],db[[#This Row],[STN TG]]),db[[#This Row],[STN K]])</f>
        <v>SET</v>
      </c>
      <c r="AE3156" s="139"/>
    </row>
    <row r="3157" spans="1:31" x14ac:dyDescent="0.25">
      <c r="A3157" s="139">
        <f t="shared" si="61"/>
        <v>3156</v>
      </c>
      <c r="B3157" s="140" t="str">
        <f>LOWER(SUBSTITUTE(SUBSTITUTE(SUBSTITUTE(SUBSTITUTE(SUBSTITUTE(SUBSTITUTE(SUBSTITUTE(SUBSTITUTE(db[[#This Row],[NB BM]]," ",),".",""),"-",""),"(",""),")",""),"/",""),"""",""),"+",""))</f>
        <v>stabillohighlightertysp26</v>
      </c>
      <c r="C3157" s="140" t="str">
        <f>LOWER(SUBSTITUTE(SUBSTITUTE(SUBSTITUTE(SUBSTITUTE(SUBSTITUTE(SUBSTITUTE(SUBSTITUTE(SUBSTITUTE(SUBSTITUTE(db[[#This Row],[NB NOTA]]," ",),".",""),"-",""),"(",""),")",""),",",""),"/",""),"""",""),"+",""))</f>
        <v>highlightertysp25</v>
      </c>
      <c r="D3157" s="140" t="str">
        <f>LOWER(SUBSTITUTE(SUBSTITUTE(SUBSTITUTE(SUBSTITUTE(SUBSTITUTE(SUBSTITUTE(SUBSTITUTE(SUBSTITUTE(SUBSTITUTE(db[[#This Row],[NB PAJAK]]," ",""),"-",""),"(",""),")",""),".",""),",",""),"/",""),"""",""),"+",""))</f>
        <v>highlightertysp25</v>
      </c>
      <c r="E3157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stabillohighlightertysp2612setartomoro</v>
      </c>
      <c r="F3157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highlightertysp2512set</v>
      </c>
      <c r="G3157" s="140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highlightertysp25artomoro</v>
      </c>
      <c r="H3157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highlightertysp2512setartomoro</v>
      </c>
      <c r="I3157" s="141" t="s">
        <v>7998</v>
      </c>
      <c r="J3157" s="141" t="s">
        <v>7965</v>
      </c>
      <c r="K3157" s="142" t="s">
        <v>8028</v>
      </c>
      <c r="L3157" s="141" t="s">
        <v>1335</v>
      </c>
      <c r="M3157" s="143" t="e">
        <f>IF(db[[#This Row],[NB NOTA_C]]="","",COUNTIF([2]!B_MSK[concat],db[[#This Row],[NB NOTA_C]]))</f>
        <v>#REF!</v>
      </c>
      <c r="N3157" s="144" t="s">
        <v>1837</v>
      </c>
      <c r="O3157" s="140" t="s">
        <v>6747</v>
      </c>
      <c r="P3157" s="141"/>
      <c r="Q3157" s="140"/>
      <c r="R3157" s="140" t="str">
        <f>IF(db[[#This Row],[QTY/ CTN]]="","",SUBSTITUTE(SUBSTITUTE(SUBSTITUTE(db[[#This Row],[QTY/ CTN]]," ","_",2),"(",""),")","")&amp;"_")</f>
        <v>12 SET_</v>
      </c>
      <c r="S3157" s="140">
        <f>IF(db[[#This Row],[H_QTY/ CTN]]="","",SEARCH("_",db[[#This Row],[H_QTY/ CTN]]))</f>
        <v>7</v>
      </c>
      <c r="T3157" s="140">
        <f>IF(db[[#This Row],[H_QTY/ CTN]]="","",LEN(db[[#This Row],[H_QTY/ CTN]]))</f>
        <v>7</v>
      </c>
      <c r="U3157" s="139" t="str">
        <f>IF(db[[#This Row],[H_QTY/ CTN]]="","",LEFT(db[[#This Row],[H_QTY/ CTN]],db[[#This Row],[H_1]]-1))</f>
        <v>12 SET</v>
      </c>
      <c r="V3157" s="139" t="str">
        <f>IF(NOT(db[[#This Row],[H_1]]=db[[#This Row],[H_2]]),MID(db[[#This Row],[H_QTY/ CTN]],db[[#This Row],[H_1]]+1,db[[#This Row],[H_2]]-db[[#This Row],[H_1]]-1),"")</f>
        <v/>
      </c>
      <c r="W3157" s="139" t="str">
        <f>IF(db[[#This Row],[QTY/ CTN B]]="","",LEFT(db[[#This Row],[QTY/ CTN B]],SEARCH(" ",db[[#This Row],[QTY/ CTN B]],1)-1))</f>
        <v>12</v>
      </c>
      <c r="X3157" s="139" t="str">
        <f>IF(db[[#This Row],[QTY/ CTN B]]="","",RIGHT(db[[#This Row],[QTY/ CTN B]],LEN(db[[#This Row],[QTY/ CTN B]])-SEARCH(" ",db[[#This Row],[QTY/ CTN B]],1)))</f>
        <v>SET</v>
      </c>
      <c r="Y3157" s="139" t="str">
        <f>IF(db[[#This Row],[QTY/ CTN TG]]="",IF(db[[#This Row],[STN TG]]="","",12),LEFT(db[[#This Row],[QTY/ CTN TG]],SEARCH(" ",db[[#This Row],[QTY/ CTN TG]],1)-1))</f>
        <v/>
      </c>
      <c r="Z3157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57" s="139" t="str">
        <f>IF(db[[#This Row],[STN K]]="","",IF(db[[#This Row],[STN TG]]="LSN",12,""))</f>
        <v/>
      </c>
      <c r="AB3157" s="139" t="str">
        <f>IF(db[[#This Row],[STN TG]]="LSN","PCS","")</f>
        <v/>
      </c>
      <c r="AC3157" s="139">
        <f>db[[#This Row],[QTY B]]*IF(db[[#This Row],[QTY TG]]="",1,db[[#This Row],[QTY TG]])*IF(db[[#This Row],[QTY K]]="",1,db[[#This Row],[QTY K]])</f>
        <v>12</v>
      </c>
      <c r="AD3157" s="139" t="str">
        <f>IF(db[[#This Row],[STN K]]="",IF(db[[#This Row],[STN TG]]="",db[[#This Row],[STN B]],db[[#This Row],[STN TG]]),db[[#This Row],[STN K]])</f>
        <v>SET</v>
      </c>
      <c r="AE3157" s="139"/>
    </row>
    <row r="3158" spans="1:31" x14ac:dyDescent="0.25">
      <c r="A3158" s="139">
        <f t="shared" si="61"/>
        <v>3157</v>
      </c>
      <c r="B3158" s="140" t="str">
        <f>LOWER(SUBSTITUTE(SUBSTITUTE(SUBSTITUTE(SUBSTITUTE(SUBSTITUTE(SUBSTITUTE(SUBSTITUTE(SUBSTITUTE(db[[#This Row],[NB BM]]," ",),".",""),"-",""),"(",""),")",""),"/",""),"""",""),"+",""))</f>
        <v>stabillohighlightertysp28</v>
      </c>
      <c r="C3158" s="140" t="str">
        <f>LOWER(SUBSTITUTE(SUBSTITUTE(SUBSTITUTE(SUBSTITUTE(SUBSTITUTE(SUBSTITUTE(SUBSTITUTE(SUBSTITUTE(SUBSTITUTE(db[[#This Row],[NB NOTA]]," ",),".",""),"-",""),"(",""),")",""),",",""),"/",""),"""",""),"+",""))</f>
        <v>highlighterholdertysp28</v>
      </c>
      <c r="D3158" s="140" t="str">
        <f>LOWER(SUBSTITUTE(SUBSTITUTE(SUBSTITUTE(SUBSTITUTE(SUBSTITUTE(SUBSTITUTE(SUBSTITUTE(SUBSTITUTE(SUBSTITUTE(db[[#This Row],[NB PAJAK]]," ",""),"-",""),"(",""),")",""),".",""),",",""),"/",""),"""",""),"+",""))</f>
        <v>highlighterholdertysp28</v>
      </c>
      <c r="E3158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stabillohighlightertysp2812setartomoro</v>
      </c>
      <c r="F3158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highlighterholdertysp2812set</v>
      </c>
      <c r="G3158" s="140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highlighterholdertysp28artomoro</v>
      </c>
      <c r="H3158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highlighterholdertysp2812setartomoro</v>
      </c>
      <c r="I3158" s="141" t="s">
        <v>7999</v>
      </c>
      <c r="J3158" s="141" t="s">
        <v>7966</v>
      </c>
      <c r="K3158" s="142" t="s">
        <v>7966</v>
      </c>
      <c r="L3158" s="141" t="s">
        <v>1335</v>
      </c>
      <c r="M3158" s="143" t="e">
        <f>IF(db[[#This Row],[NB NOTA_C]]="","",COUNTIF([2]!B_MSK[concat],db[[#This Row],[NB NOTA_C]]))</f>
        <v>#REF!</v>
      </c>
      <c r="N3158" s="144" t="s">
        <v>1837</v>
      </c>
      <c r="O3158" s="140" t="s">
        <v>6747</v>
      </c>
      <c r="P3158" s="141"/>
      <c r="Q3158" s="140"/>
      <c r="R3158" s="140" t="str">
        <f>IF(db[[#This Row],[QTY/ CTN]]="","",SUBSTITUTE(SUBSTITUTE(SUBSTITUTE(db[[#This Row],[QTY/ CTN]]," ","_",2),"(",""),")","")&amp;"_")</f>
        <v>12 SET_</v>
      </c>
      <c r="S3158" s="140">
        <f>IF(db[[#This Row],[H_QTY/ CTN]]="","",SEARCH("_",db[[#This Row],[H_QTY/ CTN]]))</f>
        <v>7</v>
      </c>
      <c r="T3158" s="140">
        <f>IF(db[[#This Row],[H_QTY/ CTN]]="","",LEN(db[[#This Row],[H_QTY/ CTN]]))</f>
        <v>7</v>
      </c>
      <c r="U3158" s="139" t="str">
        <f>IF(db[[#This Row],[H_QTY/ CTN]]="","",LEFT(db[[#This Row],[H_QTY/ CTN]],db[[#This Row],[H_1]]-1))</f>
        <v>12 SET</v>
      </c>
      <c r="V3158" s="139" t="str">
        <f>IF(NOT(db[[#This Row],[H_1]]=db[[#This Row],[H_2]]),MID(db[[#This Row],[H_QTY/ CTN]],db[[#This Row],[H_1]]+1,db[[#This Row],[H_2]]-db[[#This Row],[H_1]]-1),"")</f>
        <v/>
      </c>
      <c r="W3158" s="139" t="str">
        <f>IF(db[[#This Row],[QTY/ CTN B]]="","",LEFT(db[[#This Row],[QTY/ CTN B]],SEARCH(" ",db[[#This Row],[QTY/ CTN B]],1)-1))</f>
        <v>12</v>
      </c>
      <c r="X3158" s="139" t="str">
        <f>IF(db[[#This Row],[QTY/ CTN B]]="","",RIGHT(db[[#This Row],[QTY/ CTN B]],LEN(db[[#This Row],[QTY/ CTN B]])-SEARCH(" ",db[[#This Row],[QTY/ CTN B]],1)))</f>
        <v>SET</v>
      </c>
      <c r="Y3158" s="139" t="str">
        <f>IF(db[[#This Row],[QTY/ CTN TG]]="",IF(db[[#This Row],[STN TG]]="","",12),LEFT(db[[#This Row],[QTY/ CTN TG]],SEARCH(" ",db[[#This Row],[QTY/ CTN TG]],1)-1))</f>
        <v/>
      </c>
      <c r="Z3158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58" s="139" t="str">
        <f>IF(db[[#This Row],[STN K]]="","",IF(db[[#This Row],[STN TG]]="LSN",12,""))</f>
        <v/>
      </c>
      <c r="AB3158" s="139" t="str">
        <f>IF(db[[#This Row],[STN TG]]="LSN","PCS","")</f>
        <v/>
      </c>
      <c r="AC3158" s="139">
        <f>db[[#This Row],[QTY B]]*IF(db[[#This Row],[QTY TG]]="",1,db[[#This Row],[QTY TG]])*IF(db[[#This Row],[QTY K]]="",1,db[[#This Row],[QTY K]])</f>
        <v>12</v>
      </c>
      <c r="AD3158" s="139" t="str">
        <f>IF(db[[#This Row],[STN K]]="",IF(db[[#This Row],[STN TG]]="",db[[#This Row],[STN B]],db[[#This Row],[STN TG]]),db[[#This Row],[STN K]])</f>
        <v>SET</v>
      </c>
      <c r="AE3158" s="139"/>
    </row>
    <row r="3159" spans="1:31" x14ac:dyDescent="0.25">
      <c r="A3159" s="139">
        <f t="shared" si="61"/>
        <v>3158</v>
      </c>
      <c r="B3159" s="140" t="str">
        <f>LOWER(SUBSTITUTE(SUBSTITUTE(SUBSTITUTE(SUBSTITUTE(SUBSTITUTE(SUBSTITUTE(SUBSTITUTE(SUBSTITUTE(db[[#This Row],[NB BM]]," ",),".",""),"-",""),"(",""),")",""),"/",""),"""",""),"+",""))</f>
        <v>stabillohighlightertysp29</v>
      </c>
      <c r="C3159" s="140" t="str">
        <f>LOWER(SUBSTITUTE(SUBSTITUTE(SUBSTITUTE(SUBSTITUTE(SUBSTITUTE(SUBSTITUTE(SUBSTITUTE(SUBSTITUTE(SUBSTITUTE(db[[#This Row],[NB NOTA]]," ",),".",""),"-",""),"(",""),")",""),",",""),"/",""),"""",""),"+",""))</f>
        <v>highlighterholdertysp28</v>
      </c>
      <c r="D3159" s="140" t="str">
        <f>LOWER(SUBSTITUTE(SUBSTITUTE(SUBSTITUTE(SUBSTITUTE(SUBSTITUTE(SUBSTITUTE(SUBSTITUTE(SUBSTITUTE(SUBSTITUTE(db[[#This Row],[NB PAJAK]]," ",""),"-",""),"(",""),")",""),".",""),",",""),"/",""),"""",""),"+",""))</f>
        <v>highlighterholdertysp28</v>
      </c>
      <c r="E3159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stabillohighlightertysp2912setartomoro</v>
      </c>
      <c r="F3159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highlighterholdertysp2812set</v>
      </c>
      <c r="G3159" s="140" t="str">
        <f>db[[#This Row],[NB NOTA_C]]&amp;LOWER(SUBSTITUTE(SUBSTITUTE(SUBSTITUTE(SUBSTITUTE(SUBSTITUTE(SUBSTITUTE(SUBSTITUTE(SUBSTITUTE(SUBSTITUTE(db[[#This Row],[FAKTUR]]," ",),".",""),"-",""),"(",""),")",""),",",""),"/",""),"""",""),"+",""))</f>
        <v>highlighterholdertysp28artomoro</v>
      </c>
      <c r="H3159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highlighterholdertysp2812setartomoro</v>
      </c>
      <c r="I3159" s="141" t="s">
        <v>8000</v>
      </c>
      <c r="J3159" s="141" t="s">
        <v>7966</v>
      </c>
      <c r="K3159" s="142" t="s">
        <v>7966</v>
      </c>
      <c r="L3159" s="141" t="s">
        <v>1335</v>
      </c>
      <c r="M3159" s="143" t="e">
        <f>IF(db[[#This Row],[NB NOTA_C]]="","",COUNTIF([2]!B_MSK[concat],db[[#This Row],[NB NOTA_C]]))</f>
        <v>#REF!</v>
      </c>
      <c r="N3159" s="144" t="s">
        <v>1837</v>
      </c>
      <c r="O3159" s="140" t="s">
        <v>6747</v>
      </c>
      <c r="P3159" s="141"/>
      <c r="Q3159" s="140"/>
      <c r="R3159" s="140" t="str">
        <f>IF(db[[#This Row],[QTY/ CTN]]="","",SUBSTITUTE(SUBSTITUTE(SUBSTITUTE(db[[#This Row],[QTY/ CTN]]," ","_",2),"(",""),")","")&amp;"_")</f>
        <v>12 SET_</v>
      </c>
      <c r="S3159" s="140">
        <f>IF(db[[#This Row],[H_QTY/ CTN]]="","",SEARCH("_",db[[#This Row],[H_QTY/ CTN]]))</f>
        <v>7</v>
      </c>
      <c r="T3159" s="140">
        <f>IF(db[[#This Row],[H_QTY/ CTN]]="","",LEN(db[[#This Row],[H_QTY/ CTN]]))</f>
        <v>7</v>
      </c>
      <c r="U3159" s="139" t="str">
        <f>IF(db[[#This Row],[H_QTY/ CTN]]="","",LEFT(db[[#This Row],[H_QTY/ CTN]],db[[#This Row],[H_1]]-1))</f>
        <v>12 SET</v>
      </c>
      <c r="V3159" s="139" t="str">
        <f>IF(NOT(db[[#This Row],[H_1]]=db[[#This Row],[H_2]]),MID(db[[#This Row],[H_QTY/ CTN]],db[[#This Row],[H_1]]+1,db[[#This Row],[H_2]]-db[[#This Row],[H_1]]-1),"")</f>
        <v/>
      </c>
      <c r="W3159" s="139" t="str">
        <f>IF(db[[#This Row],[QTY/ CTN B]]="","",LEFT(db[[#This Row],[QTY/ CTN B]],SEARCH(" ",db[[#This Row],[QTY/ CTN B]],1)-1))</f>
        <v>12</v>
      </c>
      <c r="X3159" s="139" t="str">
        <f>IF(db[[#This Row],[QTY/ CTN B]]="","",RIGHT(db[[#This Row],[QTY/ CTN B]],LEN(db[[#This Row],[QTY/ CTN B]])-SEARCH(" ",db[[#This Row],[QTY/ CTN B]],1)))</f>
        <v>SET</v>
      </c>
      <c r="Y3159" s="139" t="str">
        <f>IF(db[[#This Row],[QTY/ CTN TG]]="",IF(db[[#This Row],[STN TG]]="","",12),LEFT(db[[#This Row],[QTY/ CTN TG]],SEARCH(" ",db[[#This Row],[QTY/ CTN TG]],1)-1))</f>
        <v/>
      </c>
      <c r="Z3159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59" s="139" t="str">
        <f>IF(db[[#This Row],[STN K]]="","",IF(db[[#This Row],[STN TG]]="LSN",12,""))</f>
        <v/>
      </c>
      <c r="AB3159" s="139" t="str">
        <f>IF(db[[#This Row],[STN TG]]="LSN","PCS","")</f>
        <v/>
      </c>
      <c r="AC3159" s="139">
        <f>db[[#This Row],[QTY B]]*IF(db[[#This Row],[QTY TG]]="",1,db[[#This Row],[QTY TG]])*IF(db[[#This Row],[QTY K]]="",1,db[[#This Row],[QTY K]])</f>
        <v>12</v>
      </c>
      <c r="AD3159" s="139" t="str">
        <f>IF(db[[#This Row],[STN K]]="",IF(db[[#This Row],[STN TG]]="",db[[#This Row],[STN B]],db[[#This Row],[STN TG]]),db[[#This Row],[STN K]])</f>
        <v>SET</v>
      </c>
      <c r="AE3159" s="139"/>
    </row>
    <row r="3160" spans="1:31" x14ac:dyDescent="0.25">
      <c r="A3160" s="139">
        <f t="shared" ref="A3160:A3161" si="62">ROW()-1</f>
        <v>3159</v>
      </c>
      <c r="B3160" s="140" t="str">
        <f>LOWER(SUBSTITUTE(SUBSTITUTE(SUBSTITUTE(SUBSTITUTE(SUBSTITUTE(SUBSTITUTE(SUBSTITUTE(SUBSTITUTE(db[[#This Row],[NB BM]]," ",),".",""),"-",""),"(",""),")",""),"/",""),"""",""),"+",""))</f>
        <v>tempelankanca8</v>
      </c>
      <c r="C3160" s="140" t="str">
        <f>LOWER(SUBSTITUTE(SUBSTITUTE(SUBSTITUTE(SUBSTITUTE(SUBSTITUTE(SUBSTITUTE(SUBSTITUTE(SUBSTITUTE(SUBSTITUTE(db[[#This Row],[NB NOTA]]," ",),".",""),"-",""),"(",""),")",""),",",""),"/",""),"""",""),"+",""))</f>
        <v>tempelankaca8</v>
      </c>
      <c r="D3160" s="140" t="str">
        <f>LOWER(SUBSTITUTE(SUBSTITUTE(SUBSTITUTE(SUBSTITUTE(SUBSTITUTE(SUBSTITUTE(SUBSTITUTE(SUBSTITUTE(SUBSTITUTE(db[[#This Row],[NB PAJAK]]," ",""),"-",""),"(",""),")",""),".",""),",",""),"/",""),"""",""),"+",""))</f>
        <v/>
      </c>
      <c r="E3160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tempelankanca81ctnuntana</v>
      </c>
      <c r="F3160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tempelankaca81ctn</v>
      </c>
      <c r="G3160" s="140" t="str">
        <f>db[[#This Row],[NB NOTA_C]]&amp;LOWER(SUBSTITUTE(SUBSTITUTE(SUBSTITUTE(SUBSTITUTE(SUBSTITUTE(SUBSTITUTE(SUBSTITUTE(SUBSTITUTE(SUBSTITUTE(db[[#This Row],[FAKTUR]]," ",),".",""),"-",""),"(",""),")",""),",",""),"/",""),"""",""),"+",""))</f>
        <v>tempelankaca8untana</v>
      </c>
      <c r="H3160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tempelankaca81ctnuntana</v>
      </c>
      <c r="I3160" s="141" t="s">
        <v>8001</v>
      </c>
      <c r="J3160" s="141" t="s">
        <v>7967</v>
      </c>
      <c r="K3160" s="142"/>
      <c r="L3160" s="141" t="s">
        <v>1336</v>
      </c>
      <c r="M3160" s="143" t="e">
        <f>IF(db[[#This Row],[NB NOTA_C]]="","",COUNTIF([2]!B_MSK[concat],db[[#This Row],[NB NOTA_C]]))</f>
        <v>#REF!</v>
      </c>
      <c r="N3160" s="144" t="s">
        <v>7991</v>
      </c>
      <c r="O3160" s="140" t="s">
        <v>3975</v>
      </c>
      <c r="P3160" s="141"/>
      <c r="Q3160" s="140"/>
      <c r="R3160" s="140" t="str">
        <f>IF(db[[#This Row],[QTY/ CTN]]="","",SUBSTITUTE(SUBSTITUTE(SUBSTITUTE(db[[#This Row],[QTY/ CTN]]," ","_",2),"(",""),")","")&amp;"_")</f>
        <v>1 CTN_</v>
      </c>
      <c r="S3160" s="140">
        <f>IF(db[[#This Row],[H_QTY/ CTN]]="","",SEARCH("_",db[[#This Row],[H_QTY/ CTN]]))</f>
        <v>6</v>
      </c>
      <c r="T3160" s="140">
        <f>IF(db[[#This Row],[H_QTY/ CTN]]="","",LEN(db[[#This Row],[H_QTY/ CTN]]))</f>
        <v>6</v>
      </c>
      <c r="U3160" s="139" t="str">
        <f>IF(db[[#This Row],[H_QTY/ CTN]]="","",LEFT(db[[#This Row],[H_QTY/ CTN]],db[[#This Row],[H_1]]-1))</f>
        <v>1 CTN</v>
      </c>
      <c r="V3160" s="139" t="str">
        <f>IF(NOT(db[[#This Row],[H_1]]=db[[#This Row],[H_2]]),MID(db[[#This Row],[H_QTY/ CTN]],db[[#This Row],[H_1]]+1,db[[#This Row],[H_2]]-db[[#This Row],[H_1]]-1),"")</f>
        <v/>
      </c>
      <c r="W3160" s="139" t="str">
        <f>IF(db[[#This Row],[QTY/ CTN B]]="","",LEFT(db[[#This Row],[QTY/ CTN B]],SEARCH(" ",db[[#This Row],[QTY/ CTN B]],1)-1))</f>
        <v>1</v>
      </c>
      <c r="X3160" s="139" t="str">
        <f>IF(db[[#This Row],[QTY/ CTN B]]="","",RIGHT(db[[#This Row],[QTY/ CTN B]],LEN(db[[#This Row],[QTY/ CTN B]])-SEARCH(" ",db[[#This Row],[QTY/ CTN B]],1)))</f>
        <v>CTN</v>
      </c>
      <c r="Y3160" s="139" t="str">
        <f>IF(db[[#This Row],[QTY/ CTN TG]]="",IF(db[[#This Row],[STN TG]]="","",12),LEFT(db[[#This Row],[QTY/ CTN TG]],SEARCH(" ",db[[#This Row],[QTY/ CTN TG]],1)-1))</f>
        <v/>
      </c>
      <c r="Z3160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60" s="139" t="str">
        <f>IF(db[[#This Row],[STN K]]="","",IF(db[[#This Row],[STN TG]]="LSN",12,""))</f>
        <v/>
      </c>
      <c r="AB3160" s="139" t="str">
        <f>IF(db[[#This Row],[STN TG]]="LSN","PCS","")</f>
        <v/>
      </c>
      <c r="AC3160" s="139">
        <f>db[[#This Row],[QTY B]]*IF(db[[#This Row],[QTY TG]]="",1,db[[#This Row],[QTY TG]])*IF(db[[#This Row],[QTY K]]="",1,db[[#This Row],[QTY K]])</f>
        <v>1</v>
      </c>
      <c r="AD3160" s="139" t="str">
        <f>IF(db[[#This Row],[STN K]]="",IF(db[[#This Row],[STN TG]]="",db[[#This Row],[STN B]],db[[#This Row],[STN TG]]),db[[#This Row],[STN K]])</f>
        <v>CTN</v>
      </c>
      <c r="AE3160" s="139"/>
    </row>
    <row r="3161" spans="1:31" x14ac:dyDescent="0.25">
      <c r="A3161" s="139">
        <f t="shared" si="62"/>
        <v>3160</v>
      </c>
      <c r="B3161" s="140" t="str">
        <f>LOWER(SUBSTITUTE(SUBSTITUTE(SUBSTITUTE(SUBSTITUTE(SUBSTITUTE(SUBSTITUTE(SUBSTITUTE(SUBSTITUTE(db[[#This Row],[NB BM]]," ",),".",""),"-",""),"(",""),")",""),"/",""),"""",""),"+",""))</f>
        <v>pckartonkk8d083susun</v>
      </c>
      <c r="C3161" s="140" t="str">
        <f>LOWER(SUBSTITUTE(SUBSTITUTE(SUBSTITUTE(SUBSTITUTE(SUBSTITUTE(SUBSTITUTE(SUBSTITUTE(SUBSTITUTE(SUBSTITUTE(db[[#This Row],[NB NOTA]]," ",),".",""),"-",""),"(",""),")",""),",",""),"/",""),"""",""),"+",""))</f>
        <v>pckartonkk8d083ssn</v>
      </c>
      <c r="D3161" s="140" t="str">
        <f>LOWER(SUBSTITUTE(SUBSTITUTE(SUBSTITUTE(SUBSTITUTE(SUBSTITUTE(SUBSTITUTE(SUBSTITUTE(SUBSTITUTE(SUBSTITUTE(db[[#This Row],[NB PAJAK]]," ",""),"-",""),"(",""),")",""),".",""),",",""),"/",""),"""",""),"+",""))</f>
        <v/>
      </c>
      <c r="E3161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pckartonkk8d083susun1ctnuntana</v>
      </c>
      <c r="F3161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pckartonkk8d083ssn1ctn</v>
      </c>
      <c r="G3161" s="140" t="str">
        <f>db[[#This Row],[NB NOTA_C]]&amp;LOWER(SUBSTITUTE(SUBSTITUTE(SUBSTITUTE(SUBSTITUTE(SUBSTITUTE(SUBSTITUTE(SUBSTITUTE(SUBSTITUTE(SUBSTITUTE(db[[#This Row],[FAKTUR]]," ",),".",""),"-",""),"(",""),")",""),",",""),"/",""),"""",""),"+",""))</f>
        <v>pckartonkk8d083ssnuntana</v>
      </c>
      <c r="H3161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pckartonkk8d083ssn1ctnuntana</v>
      </c>
      <c r="I3161" s="141" t="s">
        <v>8002</v>
      </c>
      <c r="J3161" s="141" t="s">
        <v>7968</v>
      </c>
      <c r="K3161" s="142"/>
      <c r="L3161" s="141" t="s">
        <v>1336</v>
      </c>
      <c r="M3161" s="143" t="e">
        <f>IF(db[[#This Row],[NB NOTA_C]]="","",COUNTIF([2]!B_MSK[concat],db[[#This Row],[NB NOTA_C]]))</f>
        <v>#REF!</v>
      </c>
      <c r="N3161" s="144" t="s">
        <v>7991</v>
      </c>
      <c r="O3161" s="140" t="s">
        <v>3975</v>
      </c>
      <c r="P3161" s="141"/>
      <c r="Q3161" s="140"/>
      <c r="R3161" s="140" t="str">
        <f>IF(db[[#This Row],[QTY/ CTN]]="","",SUBSTITUTE(SUBSTITUTE(SUBSTITUTE(db[[#This Row],[QTY/ CTN]]," ","_",2),"(",""),")","")&amp;"_")</f>
        <v>1 CTN_</v>
      </c>
      <c r="S3161" s="140">
        <f>IF(db[[#This Row],[H_QTY/ CTN]]="","",SEARCH("_",db[[#This Row],[H_QTY/ CTN]]))</f>
        <v>6</v>
      </c>
      <c r="T3161" s="140">
        <f>IF(db[[#This Row],[H_QTY/ CTN]]="","",LEN(db[[#This Row],[H_QTY/ CTN]]))</f>
        <v>6</v>
      </c>
      <c r="U3161" s="139" t="str">
        <f>IF(db[[#This Row],[H_QTY/ CTN]]="","",LEFT(db[[#This Row],[H_QTY/ CTN]],db[[#This Row],[H_1]]-1))</f>
        <v>1 CTN</v>
      </c>
      <c r="V3161" s="139" t="str">
        <f>IF(NOT(db[[#This Row],[H_1]]=db[[#This Row],[H_2]]),MID(db[[#This Row],[H_QTY/ CTN]],db[[#This Row],[H_1]]+1,db[[#This Row],[H_2]]-db[[#This Row],[H_1]]-1),"")</f>
        <v/>
      </c>
      <c r="W3161" s="139" t="str">
        <f>IF(db[[#This Row],[QTY/ CTN B]]="","",LEFT(db[[#This Row],[QTY/ CTN B]],SEARCH(" ",db[[#This Row],[QTY/ CTN B]],1)-1))</f>
        <v>1</v>
      </c>
      <c r="X3161" s="139" t="str">
        <f>IF(db[[#This Row],[QTY/ CTN B]]="","",RIGHT(db[[#This Row],[QTY/ CTN B]],LEN(db[[#This Row],[QTY/ CTN B]])-SEARCH(" ",db[[#This Row],[QTY/ CTN B]],1)))</f>
        <v>CTN</v>
      </c>
      <c r="Y3161" s="139" t="str">
        <f>IF(db[[#This Row],[QTY/ CTN TG]]="",IF(db[[#This Row],[STN TG]]="","",12),LEFT(db[[#This Row],[QTY/ CTN TG]],SEARCH(" ",db[[#This Row],[QTY/ CTN TG]],1)-1))</f>
        <v/>
      </c>
      <c r="Z3161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61" s="139" t="str">
        <f>IF(db[[#This Row],[STN K]]="","",IF(db[[#This Row],[STN TG]]="LSN",12,""))</f>
        <v/>
      </c>
      <c r="AB3161" s="139" t="str">
        <f>IF(db[[#This Row],[STN TG]]="LSN","PCS","")</f>
        <v/>
      </c>
      <c r="AC3161" s="139">
        <f>db[[#This Row],[QTY B]]*IF(db[[#This Row],[QTY TG]]="",1,db[[#This Row],[QTY TG]])*IF(db[[#This Row],[QTY K]]="",1,db[[#This Row],[QTY K]])</f>
        <v>1</v>
      </c>
      <c r="AD3161" s="139" t="str">
        <f>IF(db[[#This Row],[STN K]]="",IF(db[[#This Row],[STN TG]]="",db[[#This Row],[STN B]],db[[#This Row],[STN TG]]),db[[#This Row],[STN K]])</f>
        <v>CTN</v>
      </c>
      <c r="AE3161" s="139"/>
    </row>
    <row r="3162" spans="1:31" x14ac:dyDescent="0.25">
      <c r="A3162" s="139">
        <f t="shared" ref="A3162:A3163" si="63">ROW()-1</f>
        <v>3161</v>
      </c>
      <c r="B3162" s="140" t="str">
        <f>LOWER(SUBSTITUTE(SUBSTITUTE(SUBSTITUTE(SUBSTITUTE(SUBSTITUTE(SUBSTITUTE(SUBSTITUTE(SUBSTITUTE(db[[#This Row],[NB BM]]," ",),".",""),"-",""),"(",""),")",""),"/",""),"""",""),"+",""))</f>
        <v>dokumenbaga575178517</v>
      </c>
      <c r="C3162" s="140" t="str">
        <f>LOWER(SUBSTITUTE(SUBSTITUTE(SUBSTITUTE(SUBSTITUTE(SUBSTITUTE(SUBSTITUTE(SUBSTITUTE(SUBSTITUTE(SUBSTITUTE(db[[#This Row],[NB NOTA]]," ",),".",""),"-",""),"(",""),")",""),",",""),"/",""),"""",""),"+",""))</f>
        <v>dokumenbaga575178517</v>
      </c>
      <c r="D3162" s="140" t="str">
        <f>LOWER(SUBSTITUTE(SUBSTITUTE(SUBSTITUTE(SUBSTITUTE(SUBSTITUTE(SUBSTITUTE(SUBSTITUTE(SUBSTITUTE(SUBSTITUTE(db[[#This Row],[NB PAJAK]]," ",""),"-",""),"(",""),")",""),".",""),",",""),"/",""),"""",""),"+",""))</f>
        <v>dokumenbaga575178517</v>
      </c>
      <c r="E3162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dokumenbaga5751785171200pcsartomoro</v>
      </c>
      <c r="F3162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dokumenbaga5751785171200pcs</v>
      </c>
      <c r="G3162" s="140" t="str">
        <f>db[[#This Row],[NB NOTA_C]]&amp;LOWER(SUBSTITUTE(SUBSTITUTE(SUBSTITUTE(SUBSTITUTE(SUBSTITUTE(SUBSTITUTE(SUBSTITUTE(SUBSTITUTE(SUBSTITUTE(db[[#This Row],[FAKTUR]]," ",),".",""),"-",""),"(",""),")",""),",",""),"/",""),"""",""),"+",""))</f>
        <v>dokumenbaga575178517artomoro</v>
      </c>
      <c r="H3162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dokumenbaga5751785171200pcsartomoro</v>
      </c>
      <c r="I3162" s="141" t="s">
        <v>8003</v>
      </c>
      <c r="J3162" s="141" t="s">
        <v>7969</v>
      </c>
      <c r="K3162" s="141" t="s">
        <v>7969</v>
      </c>
      <c r="L3162" s="141" t="s">
        <v>1335</v>
      </c>
      <c r="M3162" s="143" t="e">
        <f>IF(db[[#This Row],[NB NOTA_C]]="","",COUNTIF([2]!B_MSK[concat],db[[#This Row],[NB NOTA_C]]))</f>
        <v>#REF!</v>
      </c>
      <c r="N3162" s="144" t="s">
        <v>1843</v>
      </c>
      <c r="O3162" s="140" t="s">
        <v>1877</v>
      </c>
      <c r="P3162" s="141"/>
      <c r="Q3162" s="140"/>
      <c r="R3162" s="140" t="str">
        <f>IF(db[[#This Row],[QTY/ CTN]]="","",SUBSTITUTE(SUBSTITUTE(SUBSTITUTE(db[[#This Row],[QTY/ CTN]]," ","_",2),"(",""),")","")&amp;"_")</f>
        <v>1200 PCS_</v>
      </c>
      <c r="S3162" s="140">
        <f>IF(db[[#This Row],[H_QTY/ CTN]]="","",SEARCH("_",db[[#This Row],[H_QTY/ CTN]]))</f>
        <v>9</v>
      </c>
      <c r="T3162" s="140">
        <f>IF(db[[#This Row],[H_QTY/ CTN]]="","",LEN(db[[#This Row],[H_QTY/ CTN]]))</f>
        <v>9</v>
      </c>
      <c r="U3162" s="139" t="str">
        <f>IF(db[[#This Row],[H_QTY/ CTN]]="","",LEFT(db[[#This Row],[H_QTY/ CTN]],db[[#This Row],[H_1]]-1))</f>
        <v>1200 PCS</v>
      </c>
      <c r="V3162" s="139" t="str">
        <f>IF(NOT(db[[#This Row],[H_1]]=db[[#This Row],[H_2]]),MID(db[[#This Row],[H_QTY/ CTN]],db[[#This Row],[H_1]]+1,db[[#This Row],[H_2]]-db[[#This Row],[H_1]]-1),"")</f>
        <v/>
      </c>
      <c r="W3162" s="139" t="str">
        <f>IF(db[[#This Row],[QTY/ CTN B]]="","",LEFT(db[[#This Row],[QTY/ CTN B]],SEARCH(" ",db[[#This Row],[QTY/ CTN B]],1)-1))</f>
        <v>1200</v>
      </c>
      <c r="X3162" s="139" t="str">
        <f>IF(db[[#This Row],[QTY/ CTN B]]="","",RIGHT(db[[#This Row],[QTY/ CTN B]],LEN(db[[#This Row],[QTY/ CTN B]])-SEARCH(" ",db[[#This Row],[QTY/ CTN B]],1)))</f>
        <v>PCS</v>
      </c>
      <c r="Y3162" s="139" t="str">
        <f>IF(db[[#This Row],[QTY/ CTN TG]]="",IF(db[[#This Row],[STN TG]]="","",12),LEFT(db[[#This Row],[QTY/ CTN TG]],SEARCH(" ",db[[#This Row],[QTY/ CTN TG]],1)-1))</f>
        <v/>
      </c>
      <c r="Z3162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62" s="139" t="str">
        <f>IF(db[[#This Row],[STN K]]="","",IF(db[[#This Row],[STN TG]]="LSN",12,""))</f>
        <v/>
      </c>
      <c r="AB3162" s="139" t="str">
        <f>IF(db[[#This Row],[STN TG]]="LSN","PCS","")</f>
        <v/>
      </c>
      <c r="AC3162" s="139">
        <f>db[[#This Row],[QTY B]]*IF(db[[#This Row],[QTY TG]]="",1,db[[#This Row],[QTY TG]])*IF(db[[#This Row],[QTY K]]="",1,db[[#This Row],[QTY K]])</f>
        <v>1200</v>
      </c>
      <c r="AD3162" s="139" t="str">
        <f>IF(db[[#This Row],[STN K]]="",IF(db[[#This Row],[STN TG]]="",db[[#This Row],[STN B]],db[[#This Row],[STN TG]]),db[[#This Row],[STN K]])</f>
        <v>PCS</v>
      </c>
      <c r="AE3162" s="139"/>
    </row>
    <row r="3163" spans="1:31" x14ac:dyDescent="0.25">
      <c r="A3163" s="139">
        <f t="shared" si="63"/>
        <v>3162</v>
      </c>
      <c r="B3163" s="140" t="str">
        <f>LOWER(SUBSTITUTE(SUBSTITUTE(SUBSTITUTE(SUBSTITUTE(SUBSTITUTE(SUBSTITUTE(SUBSTITUTE(SUBSTITUTE(db[[#This Row],[NB BM]]," ",),".",""),"-",""),"(",""),")",""),"/",""),"""",""),"+",""))</f>
        <v>dokumenbaga419351937mix</v>
      </c>
      <c r="C3163" s="140" t="str">
        <f>LOWER(SUBSTITUTE(SUBSTITUTE(SUBSTITUTE(SUBSTITUTE(SUBSTITUTE(SUBSTITUTE(SUBSTITUTE(SUBSTITUTE(SUBSTITUTE(db[[#This Row],[NB NOTA]]," ",),".",""),"-",""),"(",""),")",""),",",""),"/",""),"""",""),"+",""))</f>
        <v>dokumenbag19351937mixa4</v>
      </c>
      <c r="D3163" s="140" t="str">
        <f>LOWER(SUBSTITUTE(SUBSTITUTE(SUBSTITUTE(SUBSTITUTE(SUBSTITUTE(SUBSTITUTE(SUBSTITUTE(SUBSTITUTE(SUBSTITUTE(db[[#This Row],[NB PAJAK]]," ",""),"-",""),"(",""),")",""),".",""),",",""),"/",""),"""",""),"+",""))</f>
        <v>dokumenbag19351937mixa4</v>
      </c>
      <c r="E3163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dokumenbaga419351937mix1200pcsartomoro</v>
      </c>
      <c r="F3163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dokumenbag19351937mixa41200pcs</v>
      </c>
      <c r="G3163" s="140" t="str">
        <f>db[[#This Row],[NB NOTA_C]]&amp;LOWER(SUBSTITUTE(SUBSTITUTE(SUBSTITUTE(SUBSTITUTE(SUBSTITUTE(SUBSTITUTE(SUBSTITUTE(SUBSTITUTE(SUBSTITUTE(db[[#This Row],[FAKTUR]]," ",),".",""),"-",""),"(",""),")",""),",",""),"/",""),"""",""),"+",""))</f>
        <v>dokumenbag19351937mixa4artomoro</v>
      </c>
      <c r="H3163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dokumenbag19351937mixa41200pcsartomoro</v>
      </c>
      <c r="I3163" s="141" t="s">
        <v>8004</v>
      </c>
      <c r="J3163" s="141" t="s">
        <v>7970</v>
      </c>
      <c r="K3163" s="141" t="s">
        <v>7970</v>
      </c>
      <c r="L3163" s="141" t="s">
        <v>1335</v>
      </c>
      <c r="M3163" s="143" t="e">
        <f>IF(db[[#This Row],[NB NOTA_C]]="","",COUNTIF([2]!B_MSK[concat],db[[#This Row],[NB NOTA_C]]))</f>
        <v>#REF!</v>
      </c>
      <c r="N3163" s="144" t="s">
        <v>1843</v>
      </c>
      <c r="O3163" s="140" t="s">
        <v>1877</v>
      </c>
      <c r="P3163" s="141"/>
      <c r="Q3163" s="140"/>
      <c r="R3163" s="140" t="str">
        <f>IF(db[[#This Row],[QTY/ CTN]]="","",SUBSTITUTE(SUBSTITUTE(SUBSTITUTE(db[[#This Row],[QTY/ CTN]]," ","_",2),"(",""),")","")&amp;"_")</f>
        <v>1200 PCS_</v>
      </c>
      <c r="S3163" s="140">
        <f>IF(db[[#This Row],[H_QTY/ CTN]]="","",SEARCH("_",db[[#This Row],[H_QTY/ CTN]]))</f>
        <v>9</v>
      </c>
      <c r="T3163" s="140">
        <f>IF(db[[#This Row],[H_QTY/ CTN]]="","",LEN(db[[#This Row],[H_QTY/ CTN]]))</f>
        <v>9</v>
      </c>
      <c r="U3163" s="139" t="str">
        <f>IF(db[[#This Row],[H_QTY/ CTN]]="","",LEFT(db[[#This Row],[H_QTY/ CTN]],db[[#This Row],[H_1]]-1))</f>
        <v>1200 PCS</v>
      </c>
      <c r="V3163" s="139" t="str">
        <f>IF(NOT(db[[#This Row],[H_1]]=db[[#This Row],[H_2]]),MID(db[[#This Row],[H_QTY/ CTN]],db[[#This Row],[H_1]]+1,db[[#This Row],[H_2]]-db[[#This Row],[H_1]]-1),"")</f>
        <v/>
      </c>
      <c r="W3163" s="139" t="str">
        <f>IF(db[[#This Row],[QTY/ CTN B]]="","",LEFT(db[[#This Row],[QTY/ CTN B]],SEARCH(" ",db[[#This Row],[QTY/ CTN B]],1)-1))</f>
        <v>1200</v>
      </c>
      <c r="X3163" s="139" t="str">
        <f>IF(db[[#This Row],[QTY/ CTN B]]="","",RIGHT(db[[#This Row],[QTY/ CTN B]],LEN(db[[#This Row],[QTY/ CTN B]])-SEARCH(" ",db[[#This Row],[QTY/ CTN B]],1)))</f>
        <v>PCS</v>
      </c>
      <c r="Y3163" s="139" t="str">
        <f>IF(db[[#This Row],[QTY/ CTN TG]]="",IF(db[[#This Row],[STN TG]]="","",12),LEFT(db[[#This Row],[QTY/ CTN TG]],SEARCH(" ",db[[#This Row],[QTY/ CTN TG]],1)-1))</f>
        <v/>
      </c>
      <c r="Z3163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63" s="139" t="str">
        <f>IF(db[[#This Row],[STN K]]="","",IF(db[[#This Row],[STN TG]]="LSN",12,""))</f>
        <v/>
      </c>
      <c r="AB3163" s="139" t="str">
        <f>IF(db[[#This Row],[STN TG]]="LSN","PCS","")</f>
        <v/>
      </c>
      <c r="AC3163" s="139">
        <f>db[[#This Row],[QTY B]]*IF(db[[#This Row],[QTY TG]]="",1,db[[#This Row],[QTY TG]])*IF(db[[#This Row],[QTY K]]="",1,db[[#This Row],[QTY K]])</f>
        <v>1200</v>
      </c>
      <c r="AD3163" s="139" t="str">
        <f>IF(db[[#This Row],[STN K]]="",IF(db[[#This Row],[STN TG]]="",db[[#This Row],[STN B]],db[[#This Row],[STN TG]]),db[[#This Row],[STN K]])</f>
        <v>PCS</v>
      </c>
      <c r="AE3163" s="139"/>
    </row>
    <row r="3164" spans="1:31" x14ac:dyDescent="0.25">
      <c r="A3164" s="139">
        <f>ROW()-1</f>
        <v>3163</v>
      </c>
      <c r="B3164" s="140" t="str">
        <f>LOWER(SUBSTITUTE(SUBSTITUTE(SUBSTITUTE(SUBSTITUTE(SUBSTITUTE(SUBSTITUTE(SUBSTITUTE(SUBSTITUTE(db[[#This Row],[NB BM]]," ",),".",""),"-",""),"(",""),")",""),"/",""),"""",""),"+",""))</f>
        <v>elevatedtraysusun52005</v>
      </c>
      <c r="C3164" s="140" t="str">
        <f>LOWER(SUBSTITUTE(SUBSTITUTE(SUBSTITUTE(SUBSTITUTE(SUBSTITUTE(SUBSTITUTE(SUBSTITUTE(SUBSTITUTE(SUBSTITUTE(db[[#This Row],[NB NOTA]]," ",),".",""),"-",""),"(",""),")",""),",",""),"/",""),"""",""),"+",""))</f>
        <v>elevatedtraysusun52005</v>
      </c>
      <c r="D3164" s="140" t="str">
        <f>LOWER(SUBSTITUTE(SUBSTITUTE(SUBSTITUTE(SUBSTITUTE(SUBSTITUTE(SUBSTITUTE(SUBSTITUTE(SUBSTITUTE(SUBSTITUTE(db[[#This Row],[NB PAJAK]]," ",""),"-",""),"(",""),")",""),".",""),",",""),"/",""),"""",""),"+",""))</f>
        <v>elevatedtraysusun52005</v>
      </c>
      <c r="E3164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elevatedtraysusun5200512pcsartomoro</v>
      </c>
      <c r="F3164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elevatedtraysusun5200512pcs</v>
      </c>
      <c r="G3164" s="140" t="str">
        <f>db[[#This Row],[NB NOTA_C]]&amp;LOWER(SUBSTITUTE(SUBSTITUTE(SUBSTITUTE(SUBSTITUTE(SUBSTITUTE(SUBSTITUTE(SUBSTITUTE(SUBSTITUTE(SUBSTITUTE(db[[#This Row],[FAKTUR]]," ",),".",""),"-",""),"(",""),")",""),",",""),"/",""),"""",""),"+",""))</f>
        <v>elevatedtraysusun52005artomoro</v>
      </c>
      <c r="H3164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elevatedtraysusun5200512pcsartomoro</v>
      </c>
      <c r="I3164" s="141" t="s">
        <v>8005</v>
      </c>
      <c r="J3164" s="141" t="s">
        <v>7971</v>
      </c>
      <c r="K3164" s="141" t="s">
        <v>7971</v>
      </c>
      <c r="L3164" s="141" t="s">
        <v>1335</v>
      </c>
      <c r="M3164" s="143" t="e">
        <f>IF(db[[#This Row],[NB NOTA_C]]="","",COUNTIF([2]!B_MSK[concat],db[[#This Row],[NB NOTA_C]]))</f>
        <v>#REF!</v>
      </c>
      <c r="N3164" s="144" t="s">
        <v>1843</v>
      </c>
      <c r="O3164" s="140" t="s">
        <v>1502</v>
      </c>
      <c r="P3164" s="141"/>
      <c r="Q3164" s="140"/>
      <c r="R3164" s="140" t="str">
        <f>IF(db[[#This Row],[QTY/ CTN]]="","",SUBSTITUTE(SUBSTITUTE(SUBSTITUTE(db[[#This Row],[QTY/ CTN]]," ","_",2),"(",""),")","")&amp;"_")</f>
        <v>12 PCS_</v>
      </c>
      <c r="S3164" s="140">
        <f>IF(db[[#This Row],[H_QTY/ CTN]]="","",SEARCH("_",db[[#This Row],[H_QTY/ CTN]]))</f>
        <v>7</v>
      </c>
      <c r="T3164" s="140">
        <f>IF(db[[#This Row],[H_QTY/ CTN]]="","",LEN(db[[#This Row],[H_QTY/ CTN]]))</f>
        <v>7</v>
      </c>
      <c r="U3164" s="139" t="str">
        <f>IF(db[[#This Row],[H_QTY/ CTN]]="","",LEFT(db[[#This Row],[H_QTY/ CTN]],db[[#This Row],[H_1]]-1))</f>
        <v>12 PCS</v>
      </c>
      <c r="V3164" s="139" t="str">
        <f>IF(NOT(db[[#This Row],[H_1]]=db[[#This Row],[H_2]]),MID(db[[#This Row],[H_QTY/ CTN]],db[[#This Row],[H_1]]+1,db[[#This Row],[H_2]]-db[[#This Row],[H_1]]-1),"")</f>
        <v/>
      </c>
      <c r="W3164" s="139" t="str">
        <f>IF(db[[#This Row],[QTY/ CTN B]]="","",LEFT(db[[#This Row],[QTY/ CTN B]],SEARCH(" ",db[[#This Row],[QTY/ CTN B]],1)-1))</f>
        <v>12</v>
      </c>
      <c r="X3164" s="139" t="str">
        <f>IF(db[[#This Row],[QTY/ CTN B]]="","",RIGHT(db[[#This Row],[QTY/ CTN B]],LEN(db[[#This Row],[QTY/ CTN B]])-SEARCH(" ",db[[#This Row],[QTY/ CTN B]],1)))</f>
        <v>PCS</v>
      </c>
      <c r="Y3164" s="139" t="str">
        <f>IF(db[[#This Row],[QTY/ CTN TG]]="",IF(db[[#This Row],[STN TG]]="","",12),LEFT(db[[#This Row],[QTY/ CTN TG]],SEARCH(" ",db[[#This Row],[QTY/ CTN TG]],1)-1))</f>
        <v/>
      </c>
      <c r="Z3164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64" s="139" t="str">
        <f>IF(db[[#This Row],[STN K]]="","",IF(db[[#This Row],[STN TG]]="LSN",12,""))</f>
        <v/>
      </c>
      <c r="AB3164" s="139" t="str">
        <f>IF(db[[#This Row],[STN TG]]="LSN","PCS","")</f>
        <v/>
      </c>
      <c r="AC3164" s="139">
        <f>db[[#This Row],[QTY B]]*IF(db[[#This Row],[QTY TG]]="",1,db[[#This Row],[QTY TG]])*IF(db[[#This Row],[QTY K]]="",1,db[[#This Row],[QTY K]])</f>
        <v>12</v>
      </c>
      <c r="AD3164" s="139" t="str">
        <f>IF(db[[#This Row],[STN K]]="",IF(db[[#This Row],[STN TG]]="",db[[#This Row],[STN B]],db[[#This Row],[STN TG]]),db[[#This Row],[STN K]])</f>
        <v>PCS</v>
      </c>
      <c r="AE3164" s="139"/>
    </row>
    <row r="3165" spans="1:31" x14ac:dyDescent="0.25">
      <c r="A3165" s="139">
        <f>ROW()-1</f>
        <v>3164</v>
      </c>
      <c r="B3165" s="140" t="str">
        <f>LOWER(SUBSTITUTE(SUBSTITUTE(SUBSTITUTE(SUBSTITUTE(SUBSTITUTE(SUBSTITUTE(SUBSTITUTE(SUBSTITUTE(db[[#This Row],[NB BM]]," ",),".",""),"-",""),"(",""),")",""),"/",""),"""",""),"+",""))</f>
        <v>sempoakakib808</v>
      </c>
      <c r="C3165" s="140" t="str">
        <f>LOWER(SUBSTITUTE(SUBSTITUTE(SUBSTITUTE(SUBSTITUTE(SUBSTITUTE(SUBSTITUTE(SUBSTITUTE(SUBSTITUTE(SUBSTITUTE(db[[#This Row],[NB NOTA]]," ",),".",""),"-",""),"(",""),")",""),",",""),"/",""),"""",""),"+",""))</f>
        <v>sempoakakib808</v>
      </c>
      <c r="D3165" s="140" t="str">
        <f>LOWER(SUBSTITUTE(SUBSTITUTE(SUBSTITUTE(SUBSTITUTE(SUBSTITUTE(SUBSTITUTE(SUBSTITUTE(SUBSTITUTE(SUBSTITUTE(db[[#This Row],[NB PAJAK]]," ",""),"-",""),"(",""),")",""),".",""),",",""),"/",""),"""",""),"+",""))</f>
        <v/>
      </c>
      <c r="E3165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sempoakakib80824lsnuntana</v>
      </c>
      <c r="F3165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sempoakakib80824lsn</v>
      </c>
      <c r="G3165" s="140" t="str">
        <f>db[[#This Row],[NB NOTA_C]]&amp;LOWER(SUBSTITUTE(SUBSTITUTE(SUBSTITUTE(SUBSTITUTE(SUBSTITUTE(SUBSTITUTE(SUBSTITUTE(SUBSTITUTE(SUBSTITUTE(db[[#This Row],[FAKTUR]]," ",),".",""),"-",""),"(",""),")",""),",",""),"/",""),"""",""),"+",""))</f>
        <v>sempoakakib808untana</v>
      </c>
      <c r="H3165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sempoakakib80824lsnuntana</v>
      </c>
      <c r="I3165" s="141" t="s">
        <v>8006</v>
      </c>
      <c r="J3165" s="141" t="s">
        <v>7972</v>
      </c>
      <c r="K3165" s="142"/>
      <c r="L3165" s="141" t="s">
        <v>1336</v>
      </c>
      <c r="M3165" s="143" t="e">
        <f>IF(db[[#This Row],[NB NOTA_C]]="","",COUNTIF([2]!B_MSK[concat],db[[#This Row],[NB NOTA_C]]))</f>
        <v>#REF!</v>
      </c>
      <c r="N3165" s="144" t="s">
        <v>3798</v>
      </c>
      <c r="O3165" s="140" t="s">
        <v>1431</v>
      </c>
      <c r="P3165" s="141"/>
      <c r="Q3165" s="140"/>
      <c r="R3165" s="140" t="str">
        <f>IF(db[[#This Row],[QTY/ CTN]]="","",SUBSTITUTE(SUBSTITUTE(SUBSTITUTE(db[[#This Row],[QTY/ CTN]]," ","_",2),"(",""),")","")&amp;"_")</f>
        <v>24 LSN_</v>
      </c>
      <c r="S3165" s="140">
        <f>IF(db[[#This Row],[H_QTY/ CTN]]="","",SEARCH("_",db[[#This Row],[H_QTY/ CTN]]))</f>
        <v>7</v>
      </c>
      <c r="T3165" s="140">
        <f>IF(db[[#This Row],[H_QTY/ CTN]]="","",LEN(db[[#This Row],[H_QTY/ CTN]]))</f>
        <v>7</v>
      </c>
      <c r="U3165" s="139" t="str">
        <f>IF(db[[#This Row],[H_QTY/ CTN]]="","",LEFT(db[[#This Row],[H_QTY/ CTN]],db[[#This Row],[H_1]]-1))</f>
        <v>24 LSN</v>
      </c>
      <c r="V3165" s="139" t="str">
        <f>IF(NOT(db[[#This Row],[H_1]]=db[[#This Row],[H_2]]),MID(db[[#This Row],[H_QTY/ CTN]],db[[#This Row],[H_1]]+1,db[[#This Row],[H_2]]-db[[#This Row],[H_1]]-1),"")</f>
        <v/>
      </c>
      <c r="W3165" s="139" t="str">
        <f>IF(db[[#This Row],[QTY/ CTN B]]="","",LEFT(db[[#This Row],[QTY/ CTN B]],SEARCH(" ",db[[#This Row],[QTY/ CTN B]],1)-1))</f>
        <v>24</v>
      </c>
      <c r="X3165" s="139" t="str">
        <f>IF(db[[#This Row],[QTY/ CTN B]]="","",RIGHT(db[[#This Row],[QTY/ CTN B]],LEN(db[[#This Row],[QTY/ CTN B]])-SEARCH(" ",db[[#This Row],[QTY/ CTN B]],1)))</f>
        <v>LSN</v>
      </c>
      <c r="Y3165" s="139">
        <f>IF(db[[#This Row],[QTY/ CTN TG]]="",IF(db[[#This Row],[STN TG]]="","",12),LEFT(db[[#This Row],[QTY/ CTN TG]],SEARCH(" ",db[[#This Row],[QTY/ CTN TG]],1)-1))</f>
        <v>12</v>
      </c>
      <c r="Z3165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65" s="139" t="str">
        <f>IF(db[[#This Row],[STN K]]="","",IF(db[[#This Row],[STN TG]]="LSN",12,""))</f>
        <v/>
      </c>
      <c r="AB3165" s="139" t="str">
        <f>IF(db[[#This Row],[STN TG]]="LSN","PCS","")</f>
        <v/>
      </c>
      <c r="AC3165" s="139">
        <f>db[[#This Row],[QTY B]]*IF(db[[#This Row],[QTY TG]]="",1,db[[#This Row],[QTY TG]])*IF(db[[#This Row],[QTY K]]="",1,db[[#This Row],[QTY K]])</f>
        <v>288</v>
      </c>
      <c r="AD3165" s="139" t="str">
        <f>IF(db[[#This Row],[STN K]]="",IF(db[[#This Row],[STN TG]]="",db[[#This Row],[STN B]],db[[#This Row],[STN TG]]),db[[#This Row],[STN K]])</f>
        <v>PCS</v>
      </c>
      <c r="AE3165" s="139"/>
    </row>
    <row r="3166" spans="1:31" x14ac:dyDescent="0.25">
      <c r="A3166" s="139">
        <f t="shared" ref="A3166:A3167" si="64">ROW()-1</f>
        <v>3165</v>
      </c>
      <c r="B3166" s="140" t="str">
        <f>LOWER(SUBSTITUTE(SUBSTITUTE(SUBSTITUTE(SUBSTITUTE(SUBSTITUTE(SUBSTITUTE(SUBSTITUTE(SUBSTITUTE(db[[#This Row],[NB BM]]," ",),".",""),"-",""),"(",""),")",""),"/",""),"""",""),"+",""))</f>
        <v>docrestprestigehitam</v>
      </c>
      <c r="C3166" s="140" t="str">
        <f>LOWER(SUBSTITUTE(SUBSTITUTE(SUBSTITUTE(SUBSTITUTE(SUBSTITUTE(SUBSTITUTE(SUBSTITUTE(SUBSTITUTE(SUBSTITUTE(db[[#This Row],[NB NOTA]]," ",),".",""),"-",""),"(",""),")",""),",",""),"/",""),"""",""),"+",""))</f>
        <v>docritprestigehitam</v>
      </c>
      <c r="D3166" s="140" t="str">
        <f>LOWER(SUBSTITUTE(SUBSTITUTE(SUBSTITUTE(SUBSTITUTE(SUBSTITUTE(SUBSTITUTE(SUBSTITUTE(SUBSTITUTE(SUBSTITUTE(db[[#This Row],[NB PAJAK]]," ",""),"-",""),"(",""),")",""),".",""),",",""),"/",""),"""",""),"+",""))</f>
        <v/>
      </c>
      <c r="E3166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docrestprestigehitam8lsnuntana</v>
      </c>
      <c r="F3166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docritprestigehitam8lsn</v>
      </c>
      <c r="G3166" s="140" t="str">
        <f>db[[#This Row],[NB NOTA_C]]&amp;LOWER(SUBSTITUTE(SUBSTITUTE(SUBSTITUTE(SUBSTITUTE(SUBSTITUTE(SUBSTITUTE(SUBSTITUTE(SUBSTITUTE(SUBSTITUTE(db[[#This Row],[FAKTUR]]," ",),".",""),"-",""),"(",""),")",""),",",""),"/",""),"""",""),"+",""))</f>
        <v>docritprestigehitamuntana</v>
      </c>
      <c r="H3166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docritprestigehitam8lsnuntana</v>
      </c>
      <c r="I3166" s="141" t="s">
        <v>8007</v>
      </c>
      <c r="J3166" s="141" t="s">
        <v>7973</v>
      </c>
      <c r="K3166" s="142"/>
      <c r="L3166" s="141" t="s">
        <v>1336</v>
      </c>
      <c r="M3166" s="143" t="e">
        <f>IF(db[[#This Row],[NB NOTA_C]]="","",COUNTIF([2]!B_MSK[concat],db[[#This Row],[NB NOTA_C]]))</f>
        <v>#REF!</v>
      </c>
      <c r="N3166" s="144" t="s">
        <v>7561</v>
      </c>
      <c r="O3166" s="140" t="s">
        <v>1435</v>
      </c>
      <c r="P3166" s="141"/>
      <c r="Q3166" s="140"/>
      <c r="R3166" s="140" t="str">
        <f>IF(db[[#This Row],[QTY/ CTN]]="","",SUBSTITUTE(SUBSTITUTE(SUBSTITUTE(db[[#This Row],[QTY/ CTN]]," ","_",2),"(",""),")","")&amp;"_")</f>
        <v>8 LSN_</v>
      </c>
      <c r="S3166" s="140">
        <f>IF(db[[#This Row],[H_QTY/ CTN]]="","",SEARCH("_",db[[#This Row],[H_QTY/ CTN]]))</f>
        <v>6</v>
      </c>
      <c r="T3166" s="140">
        <f>IF(db[[#This Row],[H_QTY/ CTN]]="","",LEN(db[[#This Row],[H_QTY/ CTN]]))</f>
        <v>6</v>
      </c>
      <c r="U3166" s="139" t="str">
        <f>IF(db[[#This Row],[H_QTY/ CTN]]="","",LEFT(db[[#This Row],[H_QTY/ CTN]],db[[#This Row],[H_1]]-1))</f>
        <v>8 LSN</v>
      </c>
      <c r="V3166" s="139" t="str">
        <f>IF(NOT(db[[#This Row],[H_1]]=db[[#This Row],[H_2]]),MID(db[[#This Row],[H_QTY/ CTN]],db[[#This Row],[H_1]]+1,db[[#This Row],[H_2]]-db[[#This Row],[H_1]]-1),"")</f>
        <v/>
      </c>
      <c r="W3166" s="139" t="str">
        <f>IF(db[[#This Row],[QTY/ CTN B]]="","",LEFT(db[[#This Row],[QTY/ CTN B]],SEARCH(" ",db[[#This Row],[QTY/ CTN B]],1)-1))</f>
        <v>8</v>
      </c>
      <c r="X3166" s="139" t="str">
        <f>IF(db[[#This Row],[QTY/ CTN B]]="","",RIGHT(db[[#This Row],[QTY/ CTN B]],LEN(db[[#This Row],[QTY/ CTN B]])-SEARCH(" ",db[[#This Row],[QTY/ CTN B]],1)))</f>
        <v>LSN</v>
      </c>
      <c r="Y3166" s="139">
        <f>IF(db[[#This Row],[QTY/ CTN TG]]="",IF(db[[#This Row],[STN TG]]="","",12),LEFT(db[[#This Row],[QTY/ CTN TG]],SEARCH(" ",db[[#This Row],[QTY/ CTN TG]],1)-1))</f>
        <v>12</v>
      </c>
      <c r="Z3166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66" s="139" t="str">
        <f>IF(db[[#This Row],[STN K]]="","",IF(db[[#This Row],[STN TG]]="LSN",12,""))</f>
        <v/>
      </c>
      <c r="AB3166" s="139" t="str">
        <f>IF(db[[#This Row],[STN TG]]="LSN","PCS","")</f>
        <v/>
      </c>
      <c r="AC3166" s="139">
        <f>db[[#This Row],[QTY B]]*IF(db[[#This Row],[QTY TG]]="",1,db[[#This Row],[QTY TG]])*IF(db[[#This Row],[QTY K]]="",1,db[[#This Row],[QTY K]])</f>
        <v>96</v>
      </c>
      <c r="AD3166" s="139" t="str">
        <f>IF(db[[#This Row],[STN K]]="",IF(db[[#This Row],[STN TG]]="",db[[#This Row],[STN B]],db[[#This Row],[STN TG]]),db[[#This Row],[STN K]])</f>
        <v>PCS</v>
      </c>
      <c r="AE3166" s="139"/>
    </row>
    <row r="3167" spans="1:31" x14ac:dyDescent="0.25">
      <c r="A3167" s="139">
        <f t="shared" si="64"/>
        <v>3166</v>
      </c>
      <c r="B3167" s="140" t="str">
        <f>LOWER(SUBSTITUTE(SUBSTITUTE(SUBSTITUTE(SUBSTITUTE(SUBSTITUTE(SUBSTITUTE(SUBSTITUTE(SUBSTITUTE(db[[#This Row],[NB BM]]," ",),".",""),"-",""),"(",""),")",""),"/",""),"""",""),"+",""))</f>
        <v>docrestprestigemerah</v>
      </c>
      <c r="C3167" s="140" t="str">
        <f>LOWER(SUBSTITUTE(SUBSTITUTE(SUBSTITUTE(SUBSTITUTE(SUBSTITUTE(SUBSTITUTE(SUBSTITUTE(SUBSTITUTE(SUBSTITUTE(db[[#This Row],[NB NOTA]]," ",),".",""),"-",""),"(",""),")",""),",",""),"/",""),"""",""),"+",""))</f>
        <v>docritprestigemerah</v>
      </c>
      <c r="D3167" s="140" t="str">
        <f>LOWER(SUBSTITUTE(SUBSTITUTE(SUBSTITUTE(SUBSTITUTE(SUBSTITUTE(SUBSTITUTE(SUBSTITUTE(SUBSTITUTE(SUBSTITUTE(db[[#This Row],[NB PAJAK]]," ",""),"-",""),"(",""),")",""),".",""),",",""),"/",""),"""",""),"+",""))</f>
        <v/>
      </c>
      <c r="E3167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docrestprestigemerah8lsnuntana</v>
      </c>
      <c r="F3167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docritprestigemerah8lsn</v>
      </c>
      <c r="G3167" s="140" t="str">
        <f>db[[#This Row],[NB NOTA_C]]&amp;LOWER(SUBSTITUTE(SUBSTITUTE(SUBSTITUTE(SUBSTITUTE(SUBSTITUTE(SUBSTITUTE(SUBSTITUTE(SUBSTITUTE(SUBSTITUTE(db[[#This Row],[FAKTUR]]," ",),".",""),"-",""),"(",""),")",""),",",""),"/",""),"""",""),"+",""))</f>
        <v>docritprestigemerahuntana</v>
      </c>
      <c r="H3167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docritprestigemerah8lsnuntana</v>
      </c>
      <c r="I3167" s="141" t="s">
        <v>8008</v>
      </c>
      <c r="J3167" s="141" t="s">
        <v>7974</v>
      </c>
      <c r="K3167" s="142"/>
      <c r="L3167" s="141" t="s">
        <v>1336</v>
      </c>
      <c r="M3167" s="143" t="e">
        <f>IF(db[[#This Row],[NB NOTA_C]]="","",COUNTIF([2]!B_MSK[concat],db[[#This Row],[NB NOTA_C]]))</f>
        <v>#REF!</v>
      </c>
      <c r="N3167" s="144" t="s">
        <v>7561</v>
      </c>
      <c r="O3167" s="140" t="s">
        <v>1435</v>
      </c>
      <c r="P3167" s="141"/>
      <c r="Q3167" s="140"/>
      <c r="R3167" s="140" t="str">
        <f>IF(db[[#This Row],[QTY/ CTN]]="","",SUBSTITUTE(SUBSTITUTE(SUBSTITUTE(db[[#This Row],[QTY/ CTN]]," ","_",2),"(",""),")","")&amp;"_")</f>
        <v>8 LSN_</v>
      </c>
      <c r="S3167" s="140">
        <f>IF(db[[#This Row],[H_QTY/ CTN]]="","",SEARCH("_",db[[#This Row],[H_QTY/ CTN]]))</f>
        <v>6</v>
      </c>
      <c r="T3167" s="140">
        <f>IF(db[[#This Row],[H_QTY/ CTN]]="","",LEN(db[[#This Row],[H_QTY/ CTN]]))</f>
        <v>6</v>
      </c>
      <c r="U3167" s="139" t="str">
        <f>IF(db[[#This Row],[H_QTY/ CTN]]="","",LEFT(db[[#This Row],[H_QTY/ CTN]],db[[#This Row],[H_1]]-1))</f>
        <v>8 LSN</v>
      </c>
      <c r="V3167" s="139" t="str">
        <f>IF(NOT(db[[#This Row],[H_1]]=db[[#This Row],[H_2]]),MID(db[[#This Row],[H_QTY/ CTN]],db[[#This Row],[H_1]]+1,db[[#This Row],[H_2]]-db[[#This Row],[H_1]]-1),"")</f>
        <v/>
      </c>
      <c r="W3167" s="139" t="str">
        <f>IF(db[[#This Row],[QTY/ CTN B]]="","",LEFT(db[[#This Row],[QTY/ CTN B]],SEARCH(" ",db[[#This Row],[QTY/ CTN B]],1)-1))</f>
        <v>8</v>
      </c>
      <c r="X3167" s="139" t="str">
        <f>IF(db[[#This Row],[QTY/ CTN B]]="","",RIGHT(db[[#This Row],[QTY/ CTN B]],LEN(db[[#This Row],[QTY/ CTN B]])-SEARCH(" ",db[[#This Row],[QTY/ CTN B]],1)))</f>
        <v>LSN</v>
      </c>
      <c r="Y3167" s="139">
        <f>IF(db[[#This Row],[QTY/ CTN TG]]="",IF(db[[#This Row],[STN TG]]="","",12),LEFT(db[[#This Row],[QTY/ CTN TG]],SEARCH(" ",db[[#This Row],[QTY/ CTN TG]],1)-1))</f>
        <v>12</v>
      </c>
      <c r="Z3167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67" s="139" t="str">
        <f>IF(db[[#This Row],[STN K]]="","",IF(db[[#This Row],[STN TG]]="LSN",12,""))</f>
        <v/>
      </c>
      <c r="AB3167" s="139" t="str">
        <f>IF(db[[#This Row],[STN TG]]="LSN","PCS","")</f>
        <v/>
      </c>
      <c r="AC3167" s="139">
        <f>db[[#This Row],[QTY B]]*IF(db[[#This Row],[QTY TG]]="",1,db[[#This Row],[QTY TG]])*IF(db[[#This Row],[QTY K]]="",1,db[[#This Row],[QTY K]])</f>
        <v>96</v>
      </c>
      <c r="AD3167" s="139" t="str">
        <f>IF(db[[#This Row],[STN K]]="",IF(db[[#This Row],[STN TG]]="",db[[#This Row],[STN B]],db[[#This Row],[STN TG]]),db[[#This Row],[STN K]])</f>
        <v>PCS</v>
      </c>
      <c r="AE3167" s="139"/>
    </row>
    <row r="3168" spans="1:31" x14ac:dyDescent="0.25">
      <c r="A3168" s="139">
        <f t="shared" ref="A3168:A3169" si="65">ROW()-1</f>
        <v>3167</v>
      </c>
      <c r="B3168" s="140" t="str">
        <f>LOWER(SUBSTITUTE(SUBSTITUTE(SUBSTITUTE(SUBSTITUTE(SUBSTITUTE(SUBSTITUTE(SUBSTITUTE(SUBSTITUTE(db[[#This Row],[NB BM]]," ",),".",""),"-",""),"(",""),")",""),"/",""),"""",""),"+",""))</f>
        <v>acryliccolorvtro</v>
      </c>
      <c r="C3168" s="140" t="str">
        <f>LOWER(SUBSTITUTE(SUBSTITUTE(SUBSTITUTE(SUBSTITUTE(SUBSTITUTE(SUBSTITUTE(SUBSTITUTE(SUBSTITUTE(SUBSTITUTE(db[[#This Row],[NB NOTA]]," ",),".",""),"-",""),"(",""),")",""),",",""),"/",""),"""",""),"+",""))</f>
        <v>acryliccolorspaintvtro</v>
      </c>
      <c r="D3168" s="140" t="str">
        <f>LOWER(SUBSTITUTE(SUBSTITUTE(SUBSTITUTE(SUBSTITUTE(SUBSTITUTE(SUBSTITUTE(SUBSTITUTE(SUBSTITUTE(SUBSTITUTE(db[[#This Row],[NB PAJAK]]," ",""),"-",""),"(",""),")",""),".",""),",",""),"/",""),"""",""),"+",""))</f>
        <v/>
      </c>
      <c r="E3168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acryliccolorvtro100pcsuntana</v>
      </c>
      <c r="F3168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acryliccolorspaintvtro100pcs</v>
      </c>
      <c r="G3168" s="140" t="str">
        <f>db[[#This Row],[NB NOTA_C]]&amp;LOWER(SUBSTITUTE(SUBSTITUTE(SUBSTITUTE(SUBSTITUTE(SUBSTITUTE(SUBSTITUTE(SUBSTITUTE(SUBSTITUTE(SUBSTITUTE(db[[#This Row],[FAKTUR]]," ",),".",""),"-",""),"(",""),")",""),",",""),"/",""),"""",""),"+",""))</f>
        <v>acryliccolorspaintvtrountana</v>
      </c>
      <c r="H3168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acryliccolorspaintvtro100pcsuntana</v>
      </c>
      <c r="I3168" s="141" t="s">
        <v>8009</v>
      </c>
      <c r="J3168" s="141" t="s">
        <v>7975</v>
      </c>
      <c r="K3168" s="142"/>
      <c r="L3168" s="141" t="s">
        <v>1336</v>
      </c>
      <c r="M3168" s="143" t="e">
        <f>IF(db[[#This Row],[NB NOTA_C]]="","",COUNTIF([2]!B_MSK[concat],db[[#This Row],[NB NOTA_C]]))</f>
        <v>#REF!</v>
      </c>
      <c r="N3168" s="144" t="s">
        <v>1372</v>
      </c>
      <c r="O3168" s="140" t="s">
        <v>1381</v>
      </c>
      <c r="P3168" s="141"/>
      <c r="Q3168" s="140"/>
      <c r="R3168" s="140" t="str">
        <f>IF(db[[#This Row],[QTY/ CTN]]="","",SUBSTITUTE(SUBSTITUTE(SUBSTITUTE(db[[#This Row],[QTY/ CTN]]," ","_",2),"(",""),")","")&amp;"_")</f>
        <v>100 PCS_</v>
      </c>
      <c r="S3168" s="140">
        <f>IF(db[[#This Row],[H_QTY/ CTN]]="","",SEARCH("_",db[[#This Row],[H_QTY/ CTN]]))</f>
        <v>8</v>
      </c>
      <c r="T3168" s="140">
        <f>IF(db[[#This Row],[H_QTY/ CTN]]="","",LEN(db[[#This Row],[H_QTY/ CTN]]))</f>
        <v>8</v>
      </c>
      <c r="U3168" s="139" t="str">
        <f>IF(db[[#This Row],[H_QTY/ CTN]]="","",LEFT(db[[#This Row],[H_QTY/ CTN]],db[[#This Row],[H_1]]-1))</f>
        <v>100 PCS</v>
      </c>
      <c r="V3168" s="139" t="str">
        <f>IF(NOT(db[[#This Row],[H_1]]=db[[#This Row],[H_2]]),MID(db[[#This Row],[H_QTY/ CTN]],db[[#This Row],[H_1]]+1,db[[#This Row],[H_2]]-db[[#This Row],[H_1]]-1),"")</f>
        <v/>
      </c>
      <c r="W3168" s="139" t="str">
        <f>IF(db[[#This Row],[QTY/ CTN B]]="","",LEFT(db[[#This Row],[QTY/ CTN B]],SEARCH(" ",db[[#This Row],[QTY/ CTN B]],1)-1))</f>
        <v>100</v>
      </c>
      <c r="X3168" s="139" t="str">
        <f>IF(db[[#This Row],[QTY/ CTN B]]="","",RIGHT(db[[#This Row],[QTY/ CTN B]],LEN(db[[#This Row],[QTY/ CTN B]])-SEARCH(" ",db[[#This Row],[QTY/ CTN B]],1)))</f>
        <v>PCS</v>
      </c>
      <c r="Y3168" s="139" t="str">
        <f>IF(db[[#This Row],[QTY/ CTN TG]]="",IF(db[[#This Row],[STN TG]]="","",12),LEFT(db[[#This Row],[QTY/ CTN TG]],SEARCH(" ",db[[#This Row],[QTY/ CTN TG]],1)-1))</f>
        <v/>
      </c>
      <c r="Z3168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68" s="139" t="str">
        <f>IF(db[[#This Row],[STN K]]="","",IF(db[[#This Row],[STN TG]]="LSN",12,""))</f>
        <v/>
      </c>
      <c r="AB3168" s="139" t="str">
        <f>IF(db[[#This Row],[STN TG]]="LSN","PCS","")</f>
        <v/>
      </c>
      <c r="AC3168" s="139">
        <f>db[[#This Row],[QTY B]]*IF(db[[#This Row],[QTY TG]]="",1,db[[#This Row],[QTY TG]])*IF(db[[#This Row],[QTY K]]="",1,db[[#This Row],[QTY K]])</f>
        <v>100</v>
      </c>
      <c r="AD3168" s="139" t="str">
        <f>IF(db[[#This Row],[STN K]]="",IF(db[[#This Row],[STN TG]]="",db[[#This Row],[STN B]],db[[#This Row],[STN TG]]),db[[#This Row],[STN K]])</f>
        <v>PCS</v>
      </c>
      <c r="AE3168" s="139"/>
    </row>
    <row r="3169" spans="1:31" x14ac:dyDescent="0.25">
      <c r="A3169" s="139">
        <f t="shared" si="65"/>
        <v>3168</v>
      </c>
      <c r="B3169" s="140" t="str">
        <f>LOWER(SUBSTITUTE(SUBSTITUTE(SUBSTITUTE(SUBSTITUTE(SUBSTITUTE(SUBSTITUTE(SUBSTITUTE(SUBSTITUTE(db[[#This Row],[NB BM]]," ",),".",""),"-",""),"(",""),")",""),"/",""),"""",""),"+",""))</f>
        <v>watercolorvtro</v>
      </c>
      <c r="C3169" s="140" t="str">
        <f>LOWER(SUBSTITUTE(SUBSTITUTE(SUBSTITUTE(SUBSTITUTE(SUBSTITUTE(SUBSTITUTE(SUBSTITUTE(SUBSTITUTE(SUBSTITUTE(db[[#This Row],[NB NOTA]]," ",),".",""),"-",""),"(",""),")",""),",",""),"/",""),"""",""),"+",""))</f>
        <v>watercolorspaintvtro</v>
      </c>
      <c r="D3169" s="140" t="str">
        <f>LOWER(SUBSTITUTE(SUBSTITUTE(SUBSTITUTE(SUBSTITUTE(SUBSTITUTE(SUBSTITUTE(SUBSTITUTE(SUBSTITUTE(SUBSTITUTE(db[[#This Row],[NB PAJAK]]," ",""),"-",""),"(",""),")",""),".",""),",",""),"/",""),"""",""),"+",""))</f>
        <v/>
      </c>
      <c r="E3169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watercolorvtro100pcsuntana</v>
      </c>
      <c r="F3169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watercolorspaintvtro100pcs</v>
      </c>
      <c r="G3169" s="140" t="str">
        <f>db[[#This Row],[NB NOTA_C]]&amp;LOWER(SUBSTITUTE(SUBSTITUTE(SUBSTITUTE(SUBSTITUTE(SUBSTITUTE(SUBSTITUTE(SUBSTITUTE(SUBSTITUTE(SUBSTITUTE(db[[#This Row],[FAKTUR]]," ",),".",""),"-",""),"(",""),")",""),",",""),"/",""),"""",""),"+",""))</f>
        <v>watercolorspaintvtrountana</v>
      </c>
      <c r="H3169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watercolorspaintvtro100pcsuntana</v>
      </c>
      <c r="I3169" s="141" t="s">
        <v>8010</v>
      </c>
      <c r="J3169" s="141" t="s">
        <v>7976</v>
      </c>
      <c r="K3169" s="142"/>
      <c r="L3169" s="141" t="s">
        <v>1336</v>
      </c>
      <c r="M3169" s="143" t="e">
        <f>IF(db[[#This Row],[NB NOTA_C]]="","",COUNTIF([2]!B_MSK[concat],db[[#This Row],[NB NOTA_C]]))</f>
        <v>#REF!</v>
      </c>
      <c r="N3169" s="144" t="s">
        <v>1372</v>
      </c>
      <c r="O3169" s="140" t="s">
        <v>1381</v>
      </c>
      <c r="P3169" s="141"/>
      <c r="Q3169" s="140"/>
      <c r="R3169" s="140" t="str">
        <f>IF(db[[#This Row],[QTY/ CTN]]="","",SUBSTITUTE(SUBSTITUTE(SUBSTITUTE(db[[#This Row],[QTY/ CTN]]," ","_",2),"(",""),")","")&amp;"_")</f>
        <v>100 PCS_</v>
      </c>
      <c r="S3169" s="140">
        <f>IF(db[[#This Row],[H_QTY/ CTN]]="","",SEARCH("_",db[[#This Row],[H_QTY/ CTN]]))</f>
        <v>8</v>
      </c>
      <c r="T3169" s="140">
        <f>IF(db[[#This Row],[H_QTY/ CTN]]="","",LEN(db[[#This Row],[H_QTY/ CTN]]))</f>
        <v>8</v>
      </c>
      <c r="U3169" s="139" t="str">
        <f>IF(db[[#This Row],[H_QTY/ CTN]]="","",LEFT(db[[#This Row],[H_QTY/ CTN]],db[[#This Row],[H_1]]-1))</f>
        <v>100 PCS</v>
      </c>
      <c r="V3169" s="139" t="str">
        <f>IF(NOT(db[[#This Row],[H_1]]=db[[#This Row],[H_2]]),MID(db[[#This Row],[H_QTY/ CTN]],db[[#This Row],[H_1]]+1,db[[#This Row],[H_2]]-db[[#This Row],[H_1]]-1),"")</f>
        <v/>
      </c>
      <c r="W3169" s="139" t="str">
        <f>IF(db[[#This Row],[QTY/ CTN B]]="","",LEFT(db[[#This Row],[QTY/ CTN B]],SEARCH(" ",db[[#This Row],[QTY/ CTN B]],1)-1))</f>
        <v>100</v>
      </c>
      <c r="X3169" s="139" t="str">
        <f>IF(db[[#This Row],[QTY/ CTN B]]="","",RIGHT(db[[#This Row],[QTY/ CTN B]],LEN(db[[#This Row],[QTY/ CTN B]])-SEARCH(" ",db[[#This Row],[QTY/ CTN B]],1)))</f>
        <v>PCS</v>
      </c>
      <c r="Y3169" s="139" t="str">
        <f>IF(db[[#This Row],[QTY/ CTN TG]]="",IF(db[[#This Row],[STN TG]]="","",12),LEFT(db[[#This Row],[QTY/ CTN TG]],SEARCH(" ",db[[#This Row],[QTY/ CTN TG]],1)-1))</f>
        <v/>
      </c>
      <c r="Z3169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69" s="139" t="str">
        <f>IF(db[[#This Row],[STN K]]="","",IF(db[[#This Row],[STN TG]]="LSN",12,""))</f>
        <v/>
      </c>
      <c r="AB3169" s="139" t="str">
        <f>IF(db[[#This Row],[STN TG]]="LSN","PCS","")</f>
        <v/>
      </c>
      <c r="AC3169" s="139">
        <f>db[[#This Row],[QTY B]]*IF(db[[#This Row],[QTY TG]]="",1,db[[#This Row],[QTY TG]])*IF(db[[#This Row],[QTY K]]="",1,db[[#This Row],[QTY K]])</f>
        <v>100</v>
      </c>
      <c r="AD3169" s="139" t="str">
        <f>IF(db[[#This Row],[STN K]]="",IF(db[[#This Row],[STN TG]]="",db[[#This Row],[STN B]],db[[#This Row],[STN TG]]),db[[#This Row],[STN K]])</f>
        <v>PCS</v>
      </c>
      <c r="AE3169" s="139"/>
    </row>
    <row r="3170" spans="1:31" x14ac:dyDescent="0.25">
      <c r="A3170" s="139">
        <f t="shared" ref="A3170:A3172" si="66">ROW()-1</f>
        <v>3169</v>
      </c>
      <c r="B3170" s="140" t="str">
        <f>LOWER(SUBSTITUTE(SUBSTITUTE(SUBSTITUTE(SUBSTITUTE(SUBSTITUTE(SUBSTITUTE(SUBSTITUTE(SUBSTITUTE(db[[#This Row],[NB BM]]," ",),".",""),"-",""),"(",""),")",""),"/",""),"""",""),"+",""))</f>
        <v>jashujanlenganpanjangtaslan</v>
      </c>
      <c r="C3170" s="140" t="str">
        <f>LOWER(SUBSTITUTE(SUBSTITUTE(SUBSTITUTE(SUBSTITUTE(SUBSTITUTE(SUBSTITUTE(SUBSTITUTE(SUBSTITUTE(SUBSTITUTE(db[[#This Row],[NB NOTA]]," ",),".",""),"-",""),"(",""),")",""),",",""),"/",""),"""",""),"+",""))</f>
        <v>mantolhdpelpjgtaslannext</v>
      </c>
      <c r="D3170" s="140" t="str">
        <f>LOWER(SUBSTITUTE(SUBSTITUTE(SUBSTITUTE(SUBSTITUTE(SUBSTITUTE(SUBSTITUTE(SUBSTITUTE(SUBSTITUTE(SUBSTITUTE(db[[#This Row],[NB PAJAK]]," ",""),"-",""),"(",""),")",""),".",""),",",""),"/",""),"""",""),"+",""))</f>
        <v/>
      </c>
      <c r="E3170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jashujanlenganpanjangtaslan42lsnuntana</v>
      </c>
      <c r="F3170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mantolhdpelpjgtaslannext42lsn</v>
      </c>
      <c r="G3170" s="140" t="str">
        <f>db[[#This Row],[NB NOTA_C]]&amp;LOWER(SUBSTITUTE(SUBSTITUTE(SUBSTITUTE(SUBSTITUTE(SUBSTITUTE(SUBSTITUTE(SUBSTITUTE(SUBSTITUTE(SUBSTITUTE(db[[#This Row],[FAKTUR]]," ",),".",""),"-",""),"(",""),")",""),",",""),"/",""),"""",""),"+",""))</f>
        <v>mantolhdpelpjgtaslannextuntana</v>
      </c>
      <c r="H3170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mantolhdpelpjgtaslannext42lsnuntana</v>
      </c>
      <c r="I3170" s="141" t="s">
        <v>8011</v>
      </c>
      <c r="J3170" s="141" t="s">
        <v>7977</v>
      </c>
      <c r="K3170" s="142"/>
      <c r="L3170" s="141" t="s">
        <v>1336</v>
      </c>
      <c r="M3170" s="143" t="e">
        <f>IF(db[[#This Row],[NB NOTA_C]]="","",COUNTIF([2]!B_MSK[concat],db[[#This Row],[NB NOTA_C]]))</f>
        <v>#REF!</v>
      </c>
      <c r="N3170" s="144" t="s">
        <v>7992</v>
      </c>
      <c r="O3170" s="140" t="s">
        <v>7995</v>
      </c>
      <c r="P3170" s="141"/>
      <c r="Q3170" s="140"/>
      <c r="R3170" s="140" t="str">
        <f>IF(db[[#This Row],[QTY/ CTN]]="","",SUBSTITUTE(SUBSTITUTE(SUBSTITUTE(db[[#This Row],[QTY/ CTN]]," ","_",2),"(",""),")","")&amp;"_")</f>
        <v>42 LSN_</v>
      </c>
      <c r="S3170" s="140">
        <f>IF(db[[#This Row],[H_QTY/ CTN]]="","",SEARCH("_",db[[#This Row],[H_QTY/ CTN]]))</f>
        <v>7</v>
      </c>
      <c r="T3170" s="140">
        <f>IF(db[[#This Row],[H_QTY/ CTN]]="","",LEN(db[[#This Row],[H_QTY/ CTN]]))</f>
        <v>7</v>
      </c>
      <c r="U3170" s="139" t="str">
        <f>IF(db[[#This Row],[H_QTY/ CTN]]="","",LEFT(db[[#This Row],[H_QTY/ CTN]],db[[#This Row],[H_1]]-1))</f>
        <v>42 LSN</v>
      </c>
      <c r="V3170" s="139" t="str">
        <f>IF(NOT(db[[#This Row],[H_1]]=db[[#This Row],[H_2]]),MID(db[[#This Row],[H_QTY/ CTN]],db[[#This Row],[H_1]]+1,db[[#This Row],[H_2]]-db[[#This Row],[H_1]]-1),"")</f>
        <v/>
      </c>
      <c r="W3170" s="139" t="str">
        <f>IF(db[[#This Row],[QTY/ CTN B]]="","",LEFT(db[[#This Row],[QTY/ CTN B]],SEARCH(" ",db[[#This Row],[QTY/ CTN B]],1)-1))</f>
        <v>42</v>
      </c>
      <c r="X3170" s="139" t="str">
        <f>IF(db[[#This Row],[QTY/ CTN B]]="","",RIGHT(db[[#This Row],[QTY/ CTN B]],LEN(db[[#This Row],[QTY/ CTN B]])-SEARCH(" ",db[[#This Row],[QTY/ CTN B]],1)))</f>
        <v>LSN</v>
      </c>
      <c r="Y3170" s="139">
        <f>IF(db[[#This Row],[QTY/ CTN TG]]="",IF(db[[#This Row],[STN TG]]="","",12),LEFT(db[[#This Row],[QTY/ CTN TG]],SEARCH(" ",db[[#This Row],[QTY/ CTN TG]],1)-1))</f>
        <v>12</v>
      </c>
      <c r="Z3170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70" s="139" t="str">
        <f>IF(db[[#This Row],[STN K]]="","",IF(db[[#This Row],[STN TG]]="LSN",12,""))</f>
        <v/>
      </c>
      <c r="AB3170" s="139" t="str">
        <f>IF(db[[#This Row],[STN TG]]="LSN","PCS","")</f>
        <v/>
      </c>
      <c r="AC3170" s="139">
        <f>db[[#This Row],[QTY B]]*IF(db[[#This Row],[QTY TG]]="",1,db[[#This Row],[QTY TG]])*IF(db[[#This Row],[QTY K]]="",1,db[[#This Row],[QTY K]])</f>
        <v>504</v>
      </c>
      <c r="AD3170" s="139" t="str">
        <f>IF(db[[#This Row],[STN K]]="",IF(db[[#This Row],[STN TG]]="",db[[#This Row],[STN B]],db[[#This Row],[STN TG]]),db[[#This Row],[STN K]])</f>
        <v>PCS</v>
      </c>
      <c r="AE3170" s="139"/>
    </row>
    <row r="3171" spans="1:31" x14ac:dyDescent="0.25">
      <c r="A3171" s="139">
        <f t="shared" si="66"/>
        <v>3170</v>
      </c>
      <c r="B3171" s="140" t="str">
        <f>LOWER(SUBSTITUTE(SUBSTITUTE(SUBSTITUTE(SUBSTITUTE(SUBSTITUTE(SUBSTITUTE(SUBSTITUTE(SUBSTITUTE(db[[#This Row],[NB BM]]," ",),".",""),"-",""),"(",""),")",""),"/",""),"""",""),"+",""))</f>
        <v>jashujanjctaslanjc</v>
      </c>
      <c r="C3171" s="140" t="str">
        <f>LOWER(SUBSTITUTE(SUBSTITUTE(SUBSTITUTE(SUBSTITUTE(SUBSTITUTE(SUBSTITUTE(SUBSTITUTE(SUBSTITUTE(SUBSTITUTE(db[[#This Row],[NB NOTA]]," ",),".",""),"-",""),"(",""),")",""),",",""),"/",""),"""",""),"+",""))</f>
        <v>mantolhdpejctaslannext</v>
      </c>
      <c r="D3171" s="140" t="str">
        <f>LOWER(SUBSTITUTE(SUBSTITUTE(SUBSTITUTE(SUBSTITUTE(SUBSTITUTE(SUBSTITUTE(SUBSTITUTE(SUBSTITUTE(SUBSTITUTE(db[[#This Row],[NB PAJAK]]," ",""),"-",""),"(",""),")",""),".",""),",",""),"/",""),"""",""),"+",""))</f>
        <v/>
      </c>
      <c r="E3171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jashujanjctaslanjc30lsnuntana</v>
      </c>
      <c r="F3171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mantolhdpejctaslannext30lsn</v>
      </c>
      <c r="G3171" s="140" t="str">
        <f>db[[#This Row],[NB NOTA_C]]&amp;LOWER(SUBSTITUTE(SUBSTITUTE(SUBSTITUTE(SUBSTITUTE(SUBSTITUTE(SUBSTITUTE(SUBSTITUTE(SUBSTITUTE(SUBSTITUTE(db[[#This Row],[FAKTUR]]," ",),".",""),"-",""),"(",""),")",""),",",""),"/",""),"""",""),"+",""))</f>
        <v>mantolhdpejctaslannextuntana</v>
      </c>
      <c r="H3171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mantolhdpejctaslannext30lsnuntana</v>
      </c>
      <c r="I3171" s="141" t="s">
        <v>8012</v>
      </c>
      <c r="J3171" s="141" t="s">
        <v>7978</v>
      </c>
      <c r="K3171" s="142"/>
      <c r="L3171" s="141" t="s">
        <v>1336</v>
      </c>
      <c r="M3171" s="143" t="e">
        <f>IF(db[[#This Row],[NB NOTA_C]]="","",COUNTIF([2]!B_MSK[concat],db[[#This Row],[NB NOTA_C]]))</f>
        <v>#REF!</v>
      </c>
      <c r="N3171" s="144" t="s">
        <v>7992</v>
      </c>
      <c r="O3171" s="140" t="s">
        <v>1432</v>
      </c>
      <c r="P3171" s="141"/>
      <c r="Q3171" s="140"/>
      <c r="R3171" s="140" t="str">
        <f>IF(db[[#This Row],[QTY/ CTN]]="","",SUBSTITUTE(SUBSTITUTE(SUBSTITUTE(db[[#This Row],[QTY/ CTN]]," ","_",2),"(",""),")","")&amp;"_")</f>
        <v>30 LSN_</v>
      </c>
      <c r="S3171" s="140">
        <f>IF(db[[#This Row],[H_QTY/ CTN]]="","",SEARCH("_",db[[#This Row],[H_QTY/ CTN]]))</f>
        <v>7</v>
      </c>
      <c r="T3171" s="140">
        <f>IF(db[[#This Row],[H_QTY/ CTN]]="","",LEN(db[[#This Row],[H_QTY/ CTN]]))</f>
        <v>7</v>
      </c>
      <c r="U3171" s="139" t="str">
        <f>IF(db[[#This Row],[H_QTY/ CTN]]="","",LEFT(db[[#This Row],[H_QTY/ CTN]],db[[#This Row],[H_1]]-1))</f>
        <v>30 LSN</v>
      </c>
      <c r="V3171" s="139" t="str">
        <f>IF(NOT(db[[#This Row],[H_1]]=db[[#This Row],[H_2]]),MID(db[[#This Row],[H_QTY/ CTN]],db[[#This Row],[H_1]]+1,db[[#This Row],[H_2]]-db[[#This Row],[H_1]]-1),"")</f>
        <v/>
      </c>
      <c r="W3171" s="139" t="str">
        <f>IF(db[[#This Row],[QTY/ CTN B]]="","",LEFT(db[[#This Row],[QTY/ CTN B]],SEARCH(" ",db[[#This Row],[QTY/ CTN B]],1)-1))</f>
        <v>30</v>
      </c>
      <c r="X3171" s="139" t="str">
        <f>IF(db[[#This Row],[QTY/ CTN B]]="","",RIGHT(db[[#This Row],[QTY/ CTN B]],LEN(db[[#This Row],[QTY/ CTN B]])-SEARCH(" ",db[[#This Row],[QTY/ CTN B]],1)))</f>
        <v>LSN</v>
      </c>
      <c r="Y3171" s="139">
        <f>IF(db[[#This Row],[QTY/ CTN TG]]="",IF(db[[#This Row],[STN TG]]="","",12),LEFT(db[[#This Row],[QTY/ CTN TG]],SEARCH(" ",db[[#This Row],[QTY/ CTN TG]],1)-1))</f>
        <v>12</v>
      </c>
      <c r="Z3171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71" s="139" t="str">
        <f>IF(db[[#This Row],[STN K]]="","",IF(db[[#This Row],[STN TG]]="LSN",12,""))</f>
        <v/>
      </c>
      <c r="AB3171" s="139" t="str">
        <f>IF(db[[#This Row],[STN TG]]="LSN","PCS","")</f>
        <v/>
      </c>
      <c r="AC3171" s="139">
        <f>db[[#This Row],[QTY B]]*IF(db[[#This Row],[QTY TG]]="",1,db[[#This Row],[QTY TG]])*IF(db[[#This Row],[QTY K]]="",1,db[[#This Row],[QTY K]])</f>
        <v>360</v>
      </c>
      <c r="AD3171" s="139" t="str">
        <f>IF(db[[#This Row],[STN K]]="",IF(db[[#This Row],[STN TG]]="",db[[#This Row],[STN B]],db[[#This Row],[STN TG]]),db[[#This Row],[STN K]])</f>
        <v>PCS</v>
      </c>
      <c r="AE3171" s="139"/>
    </row>
    <row r="3172" spans="1:31" x14ac:dyDescent="0.25">
      <c r="A3172" s="139">
        <f t="shared" si="66"/>
        <v>3171</v>
      </c>
      <c r="B3172" s="140" t="str">
        <f>LOWER(SUBSTITUTE(SUBSTITUTE(SUBSTITUTE(SUBSTITUTE(SUBSTITUTE(SUBSTITUTE(SUBSTITUTE(SUBSTITUTE(db[[#This Row],[NB BM]]," ",),".",""),"-",""),"(",""),")",""),"/",""),"""",""),"+",""))</f>
        <v>jashujankaret57lp</v>
      </c>
      <c r="C3172" s="140" t="str">
        <f>LOWER(SUBSTITUTE(SUBSTITUTE(SUBSTITUTE(SUBSTITUTE(SUBSTITUTE(SUBSTITUTE(SUBSTITUTE(SUBSTITUTE(SUBSTITUTE(db[[#This Row],[NB NOTA]]," ",),".",""),"-",""),"(",""),")",""),",",""),"/",""),"""",""),"+",""))</f>
        <v>mantolhdpelpkaret57</v>
      </c>
      <c r="D3172" s="140" t="str">
        <f>LOWER(SUBSTITUTE(SUBSTITUTE(SUBSTITUTE(SUBSTITUTE(SUBSTITUTE(SUBSTITUTE(SUBSTITUTE(SUBSTITUTE(SUBSTITUTE(db[[#This Row],[NB PAJAK]]," ",""),"-",""),"(",""),")",""),".",""),",",""),"/",""),"""",""),"+",""))</f>
        <v/>
      </c>
      <c r="E3172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jashujankaret57lp42lsnuntana</v>
      </c>
      <c r="F3172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mantolhdpelpkaret5742lsn</v>
      </c>
      <c r="G3172" s="140" t="str">
        <f>db[[#This Row],[NB NOTA_C]]&amp;LOWER(SUBSTITUTE(SUBSTITUTE(SUBSTITUTE(SUBSTITUTE(SUBSTITUTE(SUBSTITUTE(SUBSTITUTE(SUBSTITUTE(SUBSTITUTE(db[[#This Row],[FAKTUR]]," ",),".",""),"-",""),"(",""),")",""),",",""),"/",""),"""",""),"+",""))</f>
        <v>mantolhdpelpkaret57untana</v>
      </c>
      <c r="H3172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mantolhdpelpkaret5742lsnuntana</v>
      </c>
      <c r="I3172" s="141" t="s">
        <v>8013</v>
      </c>
      <c r="J3172" s="141" t="s">
        <v>7979</v>
      </c>
      <c r="K3172" s="142"/>
      <c r="L3172" s="141" t="s">
        <v>1336</v>
      </c>
      <c r="M3172" s="143" t="e">
        <f>IF(db[[#This Row],[NB NOTA_C]]="","",COUNTIF([2]!B_MSK[concat],db[[#This Row],[NB NOTA_C]]))</f>
        <v>#REF!</v>
      </c>
      <c r="N3172" s="144" t="s">
        <v>7992</v>
      </c>
      <c r="O3172" s="140" t="s">
        <v>7995</v>
      </c>
      <c r="P3172" s="141"/>
      <c r="Q3172" s="140"/>
      <c r="R3172" s="140" t="str">
        <f>IF(db[[#This Row],[QTY/ CTN]]="","",SUBSTITUTE(SUBSTITUTE(SUBSTITUTE(db[[#This Row],[QTY/ CTN]]," ","_",2),"(",""),")","")&amp;"_")</f>
        <v>42 LSN_</v>
      </c>
      <c r="S3172" s="140">
        <f>IF(db[[#This Row],[H_QTY/ CTN]]="","",SEARCH("_",db[[#This Row],[H_QTY/ CTN]]))</f>
        <v>7</v>
      </c>
      <c r="T3172" s="140">
        <f>IF(db[[#This Row],[H_QTY/ CTN]]="","",LEN(db[[#This Row],[H_QTY/ CTN]]))</f>
        <v>7</v>
      </c>
      <c r="U3172" s="139" t="str">
        <f>IF(db[[#This Row],[H_QTY/ CTN]]="","",LEFT(db[[#This Row],[H_QTY/ CTN]],db[[#This Row],[H_1]]-1))</f>
        <v>42 LSN</v>
      </c>
      <c r="V3172" s="139" t="str">
        <f>IF(NOT(db[[#This Row],[H_1]]=db[[#This Row],[H_2]]),MID(db[[#This Row],[H_QTY/ CTN]],db[[#This Row],[H_1]]+1,db[[#This Row],[H_2]]-db[[#This Row],[H_1]]-1),"")</f>
        <v/>
      </c>
      <c r="W3172" s="139" t="str">
        <f>IF(db[[#This Row],[QTY/ CTN B]]="","",LEFT(db[[#This Row],[QTY/ CTN B]],SEARCH(" ",db[[#This Row],[QTY/ CTN B]],1)-1))</f>
        <v>42</v>
      </c>
      <c r="X3172" s="139" t="str">
        <f>IF(db[[#This Row],[QTY/ CTN B]]="","",RIGHT(db[[#This Row],[QTY/ CTN B]],LEN(db[[#This Row],[QTY/ CTN B]])-SEARCH(" ",db[[#This Row],[QTY/ CTN B]],1)))</f>
        <v>LSN</v>
      </c>
      <c r="Y3172" s="139">
        <f>IF(db[[#This Row],[QTY/ CTN TG]]="",IF(db[[#This Row],[STN TG]]="","",12),LEFT(db[[#This Row],[QTY/ CTN TG]],SEARCH(" ",db[[#This Row],[QTY/ CTN TG]],1)-1))</f>
        <v>12</v>
      </c>
      <c r="Z3172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72" s="139" t="str">
        <f>IF(db[[#This Row],[STN K]]="","",IF(db[[#This Row],[STN TG]]="LSN",12,""))</f>
        <v/>
      </c>
      <c r="AB3172" s="139" t="str">
        <f>IF(db[[#This Row],[STN TG]]="LSN","PCS","")</f>
        <v/>
      </c>
      <c r="AC3172" s="139">
        <f>db[[#This Row],[QTY B]]*IF(db[[#This Row],[QTY TG]]="",1,db[[#This Row],[QTY TG]])*IF(db[[#This Row],[QTY K]]="",1,db[[#This Row],[QTY K]])</f>
        <v>504</v>
      </c>
      <c r="AD3172" s="139" t="str">
        <f>IF(db[[#This Row],[STN K]]="",IF(db[[#This Row],[STN TG]]="",db[[#This Row],[STN B]],db[[#This Row],[STN TG]]),db[[#This Row],[STN K]])</f>
        <v>PCS</v>
      </c>
      <c r="AE3172" s="139"/>
    </row>
    <row r="3173" spans="1:31" x14ac:dyDescent="0.25">
      <c r="A3173" s="139">
        <f>ROW()-1</f>
        <v>3172</v>
      </c>
      <c r="B3173" s="140" t="str">
        <f>LOWER(SUBSTITUTE(SUBSTITUTE(SUBSTITUTE(SUBSTITUTE(SUBSTITUTE(SUBSTITUTE(SUBSTITUTE(SUBSTITUTE(db[[#This Row],[NB BM]]," ",),".",""),"-",""),"(",""),")",""),"/",""),"""",""),"+",""))</f>
        <v>tipeexjkcfp236</v>
      </c>
      <c r="C3173" s="140" t="str">
        <f>LOWER(SUBSTITUTE(SUBSTITUTE(SUBSTITUTE(SUBSTITUTE(SUBSTITUTE(SUBSTITUTE(SUBSTITUTE(SUBSTITUTE(SUBSTITUTE(db[[#This Row],[NB NOTA]]," ",),".",""),"-",""),"(",""),")",""),",",""),"/",""),"""",""),"+",""))</f>
        <v>correctionfluidcfp236jk</v>
      </c>
      <c r="D3173" s="140" t="str">
        <f>LOWER(SUBSTITUTE(SUBSTITUTE(SUBSTITUTE(SUBSTITUTE(SUBSTITUTE(SUBSTITUTE(SUBSTITUTE(SUBSTITUTE(SUBSTITUTE(db[[#This Row],[NB PAJAK]]," ",""),"-",""),"(",""),")",""),".",""),",",""),"/",""),"""",""),"+",""))</f>
        <v>correctionfluidjoykocfp236</v>
      </c>
      <c r="E3173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tipeexjkcfp236120lsnartomoro</v>
      </c>
      <c r="F3173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correctionfluidcfp236jk120lsn</v>
      </c>
      <c r="G3173" s="140" t="str">
        <f>db[[#This Row],[NB NOTA_C]]&amp;LOWER(SUBSTITUTE(SUBSTITUTE(SUBSTITUTE(SUBSTITUTE(SUBSTITUTE(SUBSTITUTE(SUBSTITUTE(SUBSTITUTE(SUBSTITUTE(db[[#This Row],[FAKTUR]]," ",),".",""),"-",""),"(",""),")",""),",",""),"/",""),"""",""),"+",""))</f>
        <v>correctionfluidcfp236jkartomoro</v>
      </c>
      <c r="H3173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correctionfluidcfp236jk120lsnartomoro</v>
      </c>
      <c r="I3173" s="141" t="s">
        <v>8014</v>
      </c>
      <c r="J3173" s="141" t="s">
        <v>7980</v>
      </c>
      <c r="K3173" s="141" t="s">
        <v>8024</v>
      </c>
      <c r="L3173" s="141" t="s">
        <v>1335</v>
      </c>
      <c r="M3173" s="143" t="e">
        <f>IF(db[[#This Row],[NB NOTA_C]]="","",COUNTIF([2]!B_MSK[concat],db[[#This Row],[NB NOTA_C]]))</f>
        <v>#REF!</v>
      </c>
      <c r="N3173" s="144" t="s">
        <v>7697</v>
      </c>
      <c r="O3173" s="140" t="s">
        <v>1433</v>
      </c>
      <c r="P3173" s="141"/>
      <c r="Q3173" s="140"/>
      <c r="R3173" s="140" t="str">
        <f>IF(db[[#This Row],[QTY/ CTN]]="","",SUBSTITUTE(SUBSTITUTE(SUBSTITUTE(db[[#This Row],[QTY/ CTN]]," ","_",2),"(",""),")","")&amp;"_")</f>
        <v>120 LSN_</v>
      </c>
      <c r="S3173" s="140">
        <f>IF(db[[#This Row],[H_QTY/ CTN]]="","",SEARCH("_",db[[#This Row],[H_QTY/ CTN]]))</f>
        <v>8</v>
      </c>
      <c r="T3173" s="140">
        <f>IF(db[[#This Row],[H_QTY/ CTN]]="","",LEN(db[[#This Row],[H_QTY/ CTN]]))</f>
        <v>8</v>
      </c>
      <c r="U3173" s="139" t="str">
        <f>IF(db[[#This Row],[H_QTY/ CTN]]="","",LEFT(db[[#This Row],[H_QTY/ CTN]],db[[#This Row],[H_1]]-1))</f>
        <v>120 LSN</v>
      </c>
      <c r="V3173" s="139" t="str">
        <f>IF(NOT(db[[#This Row],[H_1]]=db[[#This Row],[H_2]]),MID(db[[#This Row],[H_QTY/ CTN]],db[[#This Row],[H_1]]+1,db[[#This Row],[H_2]]-db[[#This Row],[H_1]]-1),"")</f>
        <v/>
      </c>
      <c r="W3173" s="139" t="str">
        <f>IF(db[[#This Row],[QTY/ CTN B]]="","",LEFT(db[[#This Row],[QTY/ CTN B]],SEARCH(" ",db[[#This Row],[QTY/ CTN B]],1)-1))</f>
        <v>120</v>
      </c>
      <c r="X3173" s="139" t="str">
        <f>IF(db[[#This Row],[QTY/ CTN B]]="","",RIGHT(db[[#This Row],[QTY/ CTN B]],LEN(db[[#This Row],[QTY/ CTN B]])-SEARCH(" ",db[[#This Row],[QTY/ CTN B]],1)))</f>
        <v>LSN</v>
      </c>
      <c r="Y3173" s="139">
        <f>IF(db[[#This Row],[QTY/ CTN TG]]="",IF(db[[#This Row],[STN TG]]="","",12),LEFT(db[[#This Row],[QTY/ CTN TG]],SEARCH(" ",db[[#This Row],[QTY/ CTN TG]],1)-1))</f>
        <v>12</v>
      </c>
      <c r="Z3173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AA3173" s="139" t="str">
        <f>IF(db[[#This Row],[STN K]]="","",IF(db[[#This Row],[STN TG]]="LSN",12,""))</f>
        <v/>
      </c>
      <c r="AB3173" s="139" t="str">
        <f>IF(db[[#This Row],[STN TG]]="LSN","PCS","")</f>
        <v/>
      </c>
      <c r="AC3173" s="139">
        <f>db[[#This Row],[QTY B]]*IF(db[[#This Row],[QTY TG]]="",1,db[[#This Row],[QTY TG]])*IF(db[[#This Row],[QTY K]]="",1,db[[#This Row],[QTY K]])</f>
        <v>1440</v>
      </c>
      <c r="AD3173" s="139" t="str">
        <f>IF(db[[#This Row],[STN K]]="",IF(db[[#This Row],[STN TG]]="",db[[#This Row],[STN B]],db[[#This Row],[STN TG]]),db[[#This Row],[STN K]])</f>
        <v>PCS</v>
      </c>
      <c r="AE3173" s="139"/>
    </row>
    <row r="3174" spans="1:31" x14ac:dyDescent="0.25">
      <c r="A3174" s="139">
        <f t="shared" ref="A3174:A3177" si="67">ROW()-1</f>
        <v>3173</v>
      </c>
      <c r="B3174" s="140" t="str">
        <f>LOWER(SUBSTITUTE(SUBSTITUTE(SUBSTITUTE(SUBSTITUTE(SUBSTITUTE(SUBSTITUTE(SUBSTITUTE(SUBSTITUTE(db[[#This Row],[NB BM]]," ",),".",""),"-",""),"(",""),")",""),"/",""),"""",""),"+",""))</f>
        <v>balonbungabl1006</v>
      </c>
      <c r="C3174" s="140" t="str">
        <f>LOWER(SUBSTITUTE(SUBSTITUTE(SUBSTITUTE(SUBSTITUTE(SUBSTITUTE(SUBSTITUTE(SUBSTITUTE(SUBSTITUTE(SUBSTITUTE(db[[#This Row],[NB NOTA]]," ",),".",""),"-",""),"(",""),")",""),",",""),"/",""),"""",""),"+",""))</f>
        <v>balonbungabl1006</v>
      </c>
      <c r="D3174" s="140" t="str">
        <f>LOWER(SUBSTITUTE(SUBSTITUTE(SUBSTITUTE(SUBSTITUTE(SUBSTITUTE(SUBSTITUTE(SUBSTITUTE(SUBSTITUTE(SUBSTITUTE(db[[#This Row],[NB PAJAK]]," ",""),"-",""),"(",""),")",""),".",""),",",""),"/",""),"""",""),"+",""))</f>
        <v/>
      </c>
      <c r="E3174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balonbungabl10061ctnuntana</v>
      </c>
      <c r="F3174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balonbungabl10061ctn</v>
      </c>
      <c r="G3174" s="140" t="str">
        <f>db[[#This Row],[NB NOTA_C]]&amp;LOWER(SUBSTITUTE(SUBSTITUTE(SUBSTITUTE(SUBSTITUTE(SUBSTITUTE(SUBSTITUTE(SUBSTITUTE(SUBSTITUTE(SUBSTITUTE(db[[#This Row],[FAKTUR]]," ",),".",""),"-",""),"(",""),")",""),",",""),"/",""),"""",""),"+",""))</f>
        <v>balonbungabl1006untana</v>
      </c>
      <c r="H3174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balonbungabl10061ctnuntana</v>
      </c>
      <c r="I3174" s="141" t="s">
        <v>8015</v>
      </c>
      <c r="J3174" s="141" t="s">
        <v>7981</v>
      </c>
      <c r="K3174" s="142"/>
      <c r="L3174" s="141" t="s">
        <v>1336</v>
      </c>
      <c r="M3174" s="143" t="e">
        <f>IF(db[[#This Row],[NB NOTA_C]]="","",COUNTIF([2]!B_MSK[concat],db[[#This Row],[NB NOTA_C]]))</f>
        <v>#REF!</v>
      </c>
      <c r="N3174" s="144" t="s">
        <v>7993</v>
      </c>
      <c r="O3174" s="140" t="s">
        <v>3975</v>
      </c>
      <c r="P3174" s="141"/>
      <c r="Q3174" s="140"/>
      <c r="R3174" s="140" t="str">
        <f>IF(db[[#This Row],[QTY/ CTN]]="","",SUBSTITUTE(SUBSTITUTE(SUBSTITUTE(db[[#This Row],[QTY/ CTN]]," ","_",2),"(",""),")","")&amp;"_")</f>
        <v>1 CTN_</v>
      </c>
      <c r="S3174" s="140">
        <f>IF(db[[#This Row],[H_QTY/ CTN]]="","",SEARCH("_",db[[#This Row],[H_QTY/ CTN]]))</f>
        <v>6</v>
      </c>
      <c r="T3174" s="140">
        <f>IF(db[[#This Row],[H_QTY/ CTN]]="","",LEN(db[[#This Row],[H_QTY/ CTN]]))</f>
        <v>6</v>
      </c>
      <c r="U3174" s="139" t="str">
        <f>IF(db[[#This Row],[H_QTY/ CTN]]="","",LEFT(db[[#This Row],[H_QTY/ CTN]],db[[#This Row],[H_1]]-1))</f>
        <v>1 CTN</v>
      </c>
      <c r="V3174" s="139" t="str">
        <f>IF(NOT(db[[#This Row],[H_1]]=db[[#This Row],[H_2]]),MID(db[[#This Row],[H_QTY/ CTN]],db[[#This Row],[H_1]]+1,db[[#This Row],[H_2]]-db[[#This Row],[H_1]]-1),"")</f>
        <v/>
      </c>
      <c r="W3174" s="139" t="str">
        <f>IF(db[[#This Row],[QTY/ CTN B]]="","",LEFT(db[[#This Row],[QTY/ CTN B]],SEARCH(" ",db[[#This Row],[QTY/ CTN B]],1)-1))</f>
        <v>1</v>
      </c>
      <c r="X3174" s="139" t="str">
        <f>IF(db[[#This Row],[QTY/ CTN B]]="","",RIGHT(db[[#This Row],[QTY/ CTN B]],LEN(db[[#This Row],[QTY/ CTN B]])-SEARCH(" ",db[[#This Row],[QTY/ CTN B]],1)))</f>
        <v>CTN</v>
      </c>
      <c r="Y3174" s="139" t="str">
        <f>IF(db[[#This Row],[QTY/ CTN TG]]="",IF(db[[#This Row],[STN TG]]="","",12),LEFT(db[[#This Row],[QTY/ CTN TG]],SEARCH(" ",db[[#This Row],[QTY/ CTN TG]],1)-1))</f>
        <v/>
      </c>
      <c r="Z3174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74" s="139" t="str">
        <f>IF(db[[#This Row],[STN K]]="","",IF(db[[#This Row],[STN TG]]="LSN",12,""))</f>
        <v/>
      </c>
      <c r="AB3174" s="139" t="str">
        <f>IF(db[[#This Row],[STN TG]]="LSN","PCS","")</f>
        <v/>
      </c>
      <c r="AC3174" s="139">
        <f>db[[#This Row],[QTY B]]*IF(db[[#This Row],[QTY TG]]="",1,db[[#This Row],[QTY TG]])*IF(db[[#This Row],[QTY K]]="",1,db[[#This Row],[QTY K]])</f>
        <v>1</v>
      </c>
      <c r="AD3174" s="139" t="str">
        <f>IF(db[[#This Row],[STN K]]="",IF(db[[#This Row],[STN TG]]="",db[[#This Row],[STN B]],db[[#This Row],[STN TG]]),db[[#This Row],[STN K]])</f>
        <v>CTN</v>
      </c>
      <c r="AE3174" s="139"/>
    </row>
    <row r="3175" spans="1:31" x14ac:dyDescent="0.25">
      <c r="A3175" s="139">
        <f t="shared" si="67"/>
        <v>3174</v>
      </c>
      <c r="B3175" s="140" t="str">
        <f>LOWER(SUBSTITUTE(SUBSTITUTE(SUBSTITUTE(SUBSTITUTE(SUBSTITUTE(SUBSTITUTE(SUBSTITUTE(SUBSTITUTE(db[[#This Row],[NB BM]]," ",),".",""),"-",""),"(",""),")",""),"/",""),"""",""),"+",""))</f>
        <v>balonlovebl1022</v>
      </c>
      <c r="C3175" s="140" t="str">
        <f>LOWER(SUBSTITUTE(SUBSTITUTE(SUBSTITUTE(SUBSTITUTE(SUBSTITUTE(SUBSTITUTE(SUBSTITUTE(SUBSTITUTE(SUBSTITUTE(db[[#This Row],[NB NOTA]]," ",),".",""),"-",""),"(",""),")",""),",",""),"/",""),"""",""),"+",""))</f>
        <v>balonlovebl1022</v>
      </c>
      <c r="D3175" s="140" t="str">
        <f>LOWER(SUBSTITUTE(SUBSTITUTE(SUBSTITUTE(SUBSTITUTE(SUBSTITUTE(SUBSTITUTE(SUBSTITUTE(SUBSTITUTE(SUBSTITUTE(db[[#This Row],[NB PAJAK]]," ",""),"-",""),"(",""),")",""),".",""),",",""),"/",""),"""",""),"+",""))</f>
        <v/>
      </c>
      <c r="E3175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balonlovebl10221ctnuntana</v>
      </c>
      <c r="F3175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balonlovebl10221ctn</v>
      </c>
      <c r="G3175" s="140" t="str">
        <f>db[[#This Row],[NB NOTA_C]]&amp;LOWER(SUBSTITUTE(SUBSTITUTE(SUBSTITUTE(SUBSTITUTE(SUBSTITUTE(SUBSTITUTE(SUBSTITUTE(SUBSTITUTE(SUBSTITUTE(db[[#This Row],[FAKTUR]]," ",),".",""),"-",""),"(",""),")",""),",",""),"/",""),"""",""),"+",""))</f>
        <v>balonlovebl1022untana</v>
      </c>
      <c r="H3175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balonlovebl10221ctnuntana</v>
      </c>
      <c r="I3175" s="141" t="s">
        <v>8016</v>
      </c>
      <c r="J3175" s="141" t="s">
        <v>7982</v>
      </c>
      <c r="K3175" s="142"/>
      <c r="L3175" s="141" t="s">
        <v>1336</v>
      </c>
      <c r="M3175" s="143" t="e">
        <f>IF(db[[#This Row],[NB NOTA_C]]="","",COUNTIF([2]!B_MSK[concat],db[[#This Row],[NB NOTA_C]]))</f>
        <v>#REF!</v>
      </c>
      <c r="N3175" s="144" t="s">
        <v>7993</v>
      </c>
      <c r="O3175" s="140" t="s">
        <v>3975</v>
      </c>
      <c r="P3175" s="141"/>
      <c r="Q3175" s="140"/>
      <c r="R3175" s="140" t="str">
        <f>IF(db[[#This Row],[QTY/ CTN]]="","",SUBSTITUTE(SUBSTITUTE(SUBSTITUTE(db[[#This Row],[QTY/ CTN]]," ","_",2),"(",""),")","")&amp;"_")</f>
        <v>1 CTN_</v>
      </c>
      <c r="S3175" s="140">
        <f>IF(db[[#This Row],[H_QTY/ CTN]]="","",SEARCH("_",db[[#This Row],[H_QTY/ CTN]]))</f>
        <v>6</v>
      </c>
      <c r="T3175" s="140">
        <f>IF(db[[#This Row],[H_QTY/ CTN]]="","",LEN(db[[#This Row],[H_QTY/ CTN]]))</f>
        <v>6</v>
      </c>
      <c r="U3175" s="139" t="str">
        <f>IF(db[[#This Row],[H_QTY/ CTN]]="","",LEFT(db[[#This Row],[H_QTY/ CTN]],db[[#This Row],[H_1]]-1))</f>
        <v>1 CTN</v>
      </c>
      <c r="V3175" s="139" t="str">
        <f>IF(NOT(db[[#This Row],[H_1]]=db[[#This Row],[H_2]]),MID(db[[#This Row],[H_QTY/ CTN]],db[[#This Row],[H_1]]+1,db[[#This Row],[H_2]]-db[[#This Row],[H_1]]-1),"")</f>
        <v/>
      </c>
      <c r="W3175" s="139" t="str">
        <f>IF(db[[#This Row],[QTY/ CTN B]]="","",LEFT(db[[#This Row],[QTY/ CTN B]],SEARCH(" ",db[[#This Row],[QTY/ CTN B]],1)-1))</f>
        <v>1</v>
      </c>
      <c r="X3175" s="139" t="str">
        <f>IF(db[[#This Row],[QTY/ CTN B]]="","",RIGHT(db[[#This Row],[QTY/ CTN B]],LEN(db[[#This Row],[QTY/ CTN B]])-SEARCH(" ",db[[#This Row],[QTY/ CTN B]],1)))</f>
        <v>CTN</v>
      </c>
      <c r="Y3175" s="139" t="str">
        <f>IF(db[[#This Row],[QTY/ CTN TG]]="",IF(db[[#This Row],[STN TG]]="","",12),LEFT(db[[#This Row],[QTY/ CTN TG]],SEARCH(" ",db[[#This Row],[QTY/ CTN TG]],1)-1))</f>
        <v/>
      </c>
      <c r="Z3175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75" s="139" t="str">
        <f>IF(db[[#This Row],[STN K]]="","",IF(db[[#This Row],[STN TG]]="LSN",12,""))</f>
        <v/>
      </c>
      <c r="AB3175" s="139" t="str">
        <f>IF(db[[#This Row],[STN TG]]="LSN","PCS","")</f>
        <v/>
      </c>
      <c r="AC3175" s="139">
        <f>db[[#This Row],[QTY B]]*IF(db[[#This Row],[QTY TG]]="",1,db[[#This Row],[QTY TG]])*IF(db[[#This Row],[QTY K]]="",1,db[[#This Row],[QTY K]])</f>
        <v>1</v>
      </c>
      <c r="AD3175" s="139" t="str">
        <f>IF(db[[#This Row],[STN K]]="",IF(db[[#This Row],[STN TG]]="",db[[#This Row],[STN B]],db[[#This Row],[STN TG]]),db[[#This Row],[STN K]])</f>
        <v>CTN</v>
      </c>
      <c r="AE3175" s="139"/>
    </row>
    <row r="3176" spans="1:31" x14ac:dyDescent="0.25">
      <c r="A3176" s="139">
        <f t="shared" si="67"/>
        <v>3175</v>
      </c>
      <c r="B3176" s="140" t="str">
        <f>LOWER(SUBSTITUTE(SUBSTITUTE(SUBSTITUTE(SUBSTITUTE(SUBSTITUTE(SUBSTITUTE(SUBSTITUTE(SUBSTITUTE(db[[#This Row],[NB BM]]," ",),".",""),"-",""),"(",""),")",""),"/",""),"""",""),"+",""))</f>
        <v>balonbl100128</v>
      </c>
      <c r="C3176" s="140" t="str">
        <f>LOWER(SUBSTITUTE(SUBSTITUTE(SUBSTITUTE(SUBSTITUTE(SUBSTITUTE(SUBSTITUTE(SUBSTITUTE(SUBSTITUTE(SUBSTITUTE(db[[#This Row],[NB NOTA]]," ",),".",""),"-",""),"(",""),")",""),",",""),"/",""),"""",""),"+",""))</f>
        <v>balonbl100128</v>
      </c>
      <c r="D3176" s="140" t="str">
        <f>LOWER(SUBSTITUTE(SUBSTITUTE(SUBSTITUTE(SUBSTITUTE(SUBSTITUTE(SUBSTITUTE(SUBSTITUTE(SUBSTITUTE(SUBSTITUTE(db[[#This Row],[NB PAJAK]]," ",""),"-",""),"(",""),")",""),".",""),",",""),"/",""),"""",""),"+",""))</f>
        <v/>
      </c>
      <c r="E3176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balonbl1001281ctnuntana</v>
      </c>
      <c r="F3176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balonbl1001281ctn</v>
      </c>
      <c r="G3176" s="140" t="str">
        <f>db[[#This Row],[NB NOTA_C]]&amp;LOWER(SUBSTITUTE(SUBSTITUTE(SUBSTITUTE(SUBSTITUTE(SUBSTITUTE(SUBSTITUTE(SUBSTITUTE(SUBSTITUTE(SUBSTITUTE(db[[#This Row],[FAKTUR]]," ",),".",""),"-",""),"(",""),")",""),",",""),"/",""),"""",""),"+",""))</f>
        <v>balonbl100128untana</v>
      </c>
      <c r="H3176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balonbl1001281ctnuntana</v>
      </c>
      <c r="I3176" s="141" t="s">
        <v>8017</v>
      </c>
      <c r="J3176" s="141" t="s">
        <v>7983</v>
      </c>
      <c r="K3176" s="142"/>
      <c r="L3176" s="141" t="s">
        <v>1336</v>
      </c>
      <c r="M3176" s="143" t="e">
        <f>IF(db[[#This Row],[NB NOTA_C]]="","",COUNTIF([2]!B_MSK[concat],db[[#This Row],[NB NOTA_C]]))</f>
        <v>#REF!</v>
      </c>
      <c r="N3176" s="144" t="s">
        <v>7993</v>
      </c>
      <c r="O3176" s="140" t="s">
        <v>3975</v>
      </c>
      <c r="P3176" s="141"/>
      <c r="Q3176" s="140"/>
      <c r="R3176" s="140" t="str">
        <f>IF(db[[#This Row],[QTY/ CTN]]="","",SUBSTITUTE(SUBSTITUTE(SUBSTITUTE(db[[#This Row],[QTY/ CTN]]," ","_",2),"(",""),")","")&amp;"_")</f>
        <v>1 CTN_</v>
      </c>
      <c r="S3176" s="140">
        <f>IF(db[[#This Row],[H_QTY/ CTN]]="","",SEARCH("_",db[[#This Row],[H_QTY/ CTN]]))</f>
        <v>6</v>
      </c>
      <c r="T3176" s="140">
        <f>IF(db[[#This Row],[H_QTY/ CTN]]="","",LEN(db[[#This Row],[H_QTY/ CTN]]))</f>
        <v>6</v>
      </c>
      <c r="U3176" s="139" t="str">
        <f>IF(db[[#This Row],[H_QTY/ CTN]]="","",LEFT(db[[#This Row],[H_QTY/ CTN]],db[[#This Row],[H_1]]-1))</f>
        <v>1 CTN</v>
      </c>
      <c r="V3176" s="139" t="str">
        <f>IF(NOT(db[[#This Row],[H_1]]=db[[#This Row],[H_2]]),MID(db[[#This Row],[H_QTY/ CTN]],db[[#This Row],[H_1]]+1,db[[#This Row],[H_2]]-db[[#This Row],[H_1]]-1),"")</f>
        <v/>
      </c>
      <c r="W3176" s="139" t="str">
        <f>IF(db[[#This Row],[QTY/ CTN B]]="","",LEFT(db[[#This Row],[QTY/ CTN B]],SEARCH(" ",db[[#This Row],[QTY/ CTN B]],1)-1))</f>
        <v>1</v>
      </c>
      <c r="X3176" s="139" t="str">
        <f>IF(db[[#This Row],[QTY/ CTN B]]="","",RIGHT(db[[#This Row],[QTY/ CTN B]],LEN(db[[#This Row],[QTY/ CTN B]])-SEARCH(" ",db[[#This Row],[QTY/ CTN B]],1)))</f>
        <v>CTN</v>
      </c>
      <c r="Y3176" s="139" t="str">
        <f>IF(db[[#This Row],[QTY/ CTN TG]]="",IF(db[[#This Row],[STN TG]]="","",12),LEFT(db[[#This Row],[QTY/ CTN TG]],SEARCH(" ",db[[#This Row],[QTY/ CTN TG]],1)-1))</f>
        <v/>
      </c>
      <c r="Z3176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76" s="139" t="str">
        <f>IF(db[[#This Row],[STN K]]="","",IF(db[[#This Row],[STN TG]]="LSN",12,""))</f>
        <v/>
      </c>
      <c r="AB3176" s="139" t="str">
        <f>IF(db[[#This Row],[STN TG]]="LSN","PCS","")</f>
        <v/>
      </c>
      <c r="AC3176" s="139">
        <f>db[[#This Row],[QTY B]]*IF(db[[#This Row],[QTY TG]]="",1,db[[#This Row],[QTY TG]])*IF(db[[#This Row],[QTY K]]="",1,db[[#This Row],[QTY K]])</f>
        <v>1</v>
      </c>
      <c r="AD3176" s="139" t="str">
        <f>IF(db[[#This Row],[STN K]]="",IF(db[[#This Row],[STN TG]]="",db[[#This Row],[STN B]],db[[#This Row],[STN TG]]),db[[#This Row],[STN K]])</f>
        <v>CTN</v>
      </c>
      <c r="AE3176" s="139"/>
    </row>
    <row r="3177" spans="1:31" x14ac:dyDescent="0.25">
      <c r="A3177" s="139">
        <f t="shared" si="67"/>
        <v>3176</v>
      </c>
      <c r="B3177" s="140" t="str">
        <f>LOWER(SUBSTITUTE(SUBSTITUTE(SUBSTITUTE(SUBSTITUTE(SUBSTITUTE(SUBSTITUTE(SUBSTITUTE(SUBSTITUTE(db[[#This Row],[NB BM]]," ",),".",""),"-",""),"(",""),")",""),"/",""),"""",""),"+",""))</f>
        <v>balonhatibl10023</v>
      </c>
      <c r="C3177" s="140" t="str">
        <f>LOWER(SUBSTITUTE(SUBSTITUTE(SUBSTITUTE(SUBSTITUTE(SUBSTITUTE(SUBSTITUTE(SUBSTITUTE(SUBSTITUTE(SUBSTITUTE(db[[#This Row],[NB NOTA]]," ",),".",""),"-",""),"(",""),")",""),",",""),"/",""),"""",""),"+",""))</f>
        <v>balonhatibl10023</v>
      </c>
      <c r="D3177" s="140" t="str">
        <f>LOWER(SUBSTITUTE(SUBSTITUTE(SUBSTITUTE(SUBSTITUTE(SUBSTITUTE(SUBSTITUTE(SUBSTITUTE(SUBSTITUTE(SUBSTITUTE(db[[#This Row],[NB PAJAK]]," ",""),"-",""),"(",""),")",""),".",""),",",""),"/",""),"""",""),"+",""))</f>
        <v/>
      </c>
      <c r="E3177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balonhatibl100231ctnuntana</v>
      </c>
      <c r="F3177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balonhatibl100231ctn</v>
      </c>
      <c r="G3177" s="140" t="str">
        <f>db[[#This Row],[NB NOTA_C]]&amp;LOWER(SUBSTITUTE(SUBSTITUTE(SUBSTITUTE(SUBSTITUTE(SUBSTITUTE(SUBSTITUTE(SUBSTITUTE(SUBSTITUTE(SUBSTITUTE(db[[#This Row],[FAKTUR]]," ",),".",""),"-",""),"(",""),")",""),",",""),"/",""),"""",""),"+",""))</f>
        <v>balonhatibl10023untana</v>
      </c>
      <c r="H3177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balonhatibl100231ctnuntana</v>
      </c>
      <c r="I3177" s="141" t="s">
        <v>8018</v>
      </c>
      <c r="J3177" s="141" t="s">
        <v>7984</v>
      </c>
      <c r="K3177" s="142"/>
      <c r="L3177" s="141" t="s">
        <v>1336</v>
      </c>
      <c r="M3177" s="143" t="e">
        <f>IF(db[[#This Row],[NB NOTA_C]]="","",COUNTIF([2]!B_MSK[concat],db[[#This Row],[NB NOTA_C]]))</f>
        <v>#REF!</v>
      </c>
      <c r="N3177" s="144" t="s">
        <v>7993</v>
      </c>
      <c r="O3177" s="140" t="s">
        <v>3975</v>
      </c>
      <c r="P3177" s="141"/>
      <c r="Q3177" s="140"/>
      <c r="R3177" s="140" t="str">
        <f>IF(db[[#This Row],[QTY/ CTN]]="","",SUBSTITUTE(SUBSTITUTE(SUBSTITUTE(db[[#This Row],[QTY/ CTN]]," ","_",2),"(",""),")","")&amp;"_")</f>
        <v>1 CTN_</v>
      </c>
      <c r="S3177" s="140">
        <f>IF(db[[#This Row],[H_QTY/ CTN]]="","",SEARCH("_",db[[#This Row],[H_QTY/ CTN]]))</f>
        <v>6</v>
      </c>
      <c r="T3177" s="140">
        <f>IF(db[[#This Row],[H_QTY/ CTN]]="","",LEN(db[[#This Row],[H_QTY/ CTN]]))</f>
        <v>6</v>
      </c>
      <c r="U3177" s="139" t="str">
        <f>IF(db[[#This Row],[H_QTY/ CTN]]="","",LEFT(db[[#This Row],[H_QTY/ CTN]],db[[#This Row],[H_1]]-1))</f>
        <v>1 CTN</v>
      </c>
      <c r="V3177" s="139" t="str">
        <f>IF(NOT(db[[#This Row],[H_1]]=db[[#This Row],[H_2]]),MID(db[[#This Row],[H_QTY/ CTN]],db[[#This Row],[H_1]]+1,db[[#This Row],[H_2]]-db[[#This Row],[H_1]]-1),"")</f>
        <v/>
      </c>
      <c r="W3177" s="139" t="str">
        <f>IF(db[[#This Row],[QTY/ CTN B]]="","",LEFT(db[[#This Row],[QTY/ CTN B]],SEARCH(" ",db[[#This Row],[QTY/ CTN B]],1)-1))</f>
        <v>1</v>
      </c>
      <c r="X3177" s="139" t="str">
        <f>IF(db[[#This Row],[QTY/ CTN B]]="","",RIGHT(db[[#This Row],[QTY/ CTN B]],LEN(db[[#This Row],[QTY/ CTN B]])-SEARCH(" ",db[[#This Row],[QTY/ CTN B]],1)))</f>
        <v>CTN</v>
      </c>
      <c r="Y3177" s="139" t="str">
        <f>IF(db[[#This Row],[QTY/ CTN TG]]="",IF(db[[#This Row],[STN TG]]="","",12),LEFT(db[[#This Row],[QTY/ CTN TG]],SEARCH(" ",db[[#This Row],[QTY/ CTN TG]],1)-1))</f>
        <v/>
      </c>
      <c r="Z3177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77" s="139" t="str">
        <f>IF(db[[#This Row],[STN K]]="","",IF(db[[#This Row],[STN TG]]="LSN",12,""))</f>
        <v/>
      </c>
      <c r="AB3177" s="139" t="str">
        <f>IF(db[[#This Row],[STN TG]]="LSN","PCS","")</f>
        <v/>
      </c>
      <c r="AC3177" s="139">
        <f>db[[#This Row],[QTY B]]*IF(db[[#This Row],[QTY TG]]="",1,db[[#This Row],[QTY TG]])*IF(db[[#This Row],[QTY K]]="",1,db[[#This Row],[QTY K]])</f>
        <v>1</v>
      </c>
      <c r="AD3177" s="139" t="str">
        <f>IF(db[[#This Row],[STN K]]="",IF(db[[#This Row],[STN TG]]="",db[[#This Row],[STN B]],db[[#This Row],[STN TG]]),db[[#This Row],[STN K]])</f>
        <v>CTN</v>
      </c>
      <c r="AE3177" s="139"/>
    </row>
    <row r="3178" spans="1:31" x14ac:dyDescent="0.25">
      <c r="A3178" s="139">
        <f>ROW()-1</f>
        <v>3177</v>
      </c>
      <c r="B3178" s="140" t="str">
        <f>LOWER(SUBSTITUTE(SUBSTITUTE(SUBSTITUTE(SUBSTITUTE(SUBSTITUTE(SUBSTITUTE(SUBSTITUTE(SUBSTITUTE(db[[#This Row],[NB BM]]," ",),".",""),"-",""),"(",""),")",""),"/",""),"""",""),"+",""))</f>
        <v>balonbl1022</v>
      </c>
      <c r="C3178" s="140" t="str">
        <f>LOWER(SUBSTITUTE(SUBSTITUTE(SUBSTITUTE(SUBSTITUTE(SUBSTITUTE(SUBSTITUTE(SUBSTITUTE(SUBSTITUTE(SUBSTITUTE(db[[#This Row],[NB NOTA]]," ",),".",""),"-",""),"(",""),")",""),",",""),"/",""),"""",""),"+",""))</f>
        <v>balonbl1022</v>
      </c>
      <c r="D3178" s="140" t="str">
        <f>LOWER(SUBSTITUTE(SUBSTITUTE(SUBSTITUTE(SUBSTITUTE(SUBSTITUTE(SUBSTITUTE(SUBSTITUTE(SUBSTITUTE(SUBSTITUTE(db[[#This Row],[NB PAJAK]]," ",""),"-",""),"(",""),")",""),".",""),",",""),"/",""),"""",""),"+",""))</f>
        <v/>
      </c>
      <c r="E3178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balonbl10221ctnuntana</v>
      </c>
      <c r="F3178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balonbl10221ctn</v>
      </c>
      <c r="G3178" s="140" t="str">
        <f>db[[#This Row],[NB NOTA_C]]&amp;LOWER(SUBSTITUTE(SUBSTITUTE(SUBSTITUTE(SUBSTITUTE(SUBSTITUTE(SUBSTITUTE(SUBSTITUTE(SUBSTITUTE(SUBSTITUTE(db[[#This Row],[FAKTUR]]," ",),".",""),"-",""),"(",""),")",""),",",""),"/",""),"""",""),"+",""))</f>
        <v>balonbl1022untana</v>
      </c>
      <c r="H3178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balonbl10221ctnuntana</v>
      </c>
      <c r="I3178" s="141" t="s">
        <v>8019</v>
      </c>
      <c r="J3178" s="141" t="s">
        <v>7985</v>
      </c>
      <c r="K3178" s="142"/>
      <c r="L3178" s="141" t="s">
        <v>1336</v>
      </c>
      <c r="M3178" s="143" t="e">
        <f>IF(db[[#This Row],[NB NOTA_C]]="","",COUNTIF([2]!B_MSK[concat],db[[#This Row],[NB NOTA_C]]))</f>
        <v>#REF!</v>
      </c>
      <c r="N3178" s="144" t="s">
        <v>7993</v>
      </c>
      <c r="O3178" s="140" t="s">
        <v>3975</v>
      </c>
      <c r="P3178" s="141"/>
      <c r="Q3178" s="140"/>
      <c r="R3178" s="140" t="str">
        <f>IF(db[[#This Row],[QTY/ CTN]]="","",SUBSTITUTE(SUBSTITUTE(SUBSTITUTE(db[[#This Row],[QTY/ CTN]]," ","_",2),"(",""),")","")&amp;"_")</f>
        <v>1 CTN_</v>
      </c>
      <c r="S3178" s="140">
        <f>IF(db[[#This Row],[H_QTY/ CTN]]="","",SEARCH("_",db[[#This Row],[H_QTY/ CTN]]))</f>
        <v>6</v>
      </c>
      <c r="T3178" s="140">
        <f>IF(db[[#This Row],[H_QTY/ CTN]]="","",LEN(db[[#This Row],[H_QTY/ CTN]]))</f>
        <v>6</v>
      </c>
      <c r="U3178" s="139" t="str">
        <f>IF(db[[#This Row],[H_QTY/ CTN]]="","",LEFT(db[[#This Row],[H_QTY/ CTN]],db[[#This Row],[H_1]]-1))</f>
        <v>1 CTN</v>
      </c>
      <c r="V3178" s="139" t="str">
        <f>IF(NOT(db[[#This Row],[H_1]]=db[[#This Row],[H_2]]),MID(db[[#This Row],[H_QTY/ CTN]],db[[#This Row],[H_1]]+1,db[[#This Row],[H_2]]-db[[#This Row],[H_1]]-1),"")</f>
        <v/>
      </c>
      <c r="W3178" s="139" t="str">
        <f>IF(db[[#This Row],[QTY/ CTN B]]="","",LEFT(db[[#This Row],[QTY/ CTN B]],SEARCH(" ",db[[#This Row],[QTY/ CTN B]],1)-1))</f>
        <v>1</v>
      </c>
      <c r="X3178" s="139" t="str">
        <f>IF(db[[#This Row],[QTY/ CTN B]]="","",RIGHT(db[[#This Row],[QTY/ CTN B]],LEN(db[[#This Row],[QTY/ CTN B]])-SEARCH(" ",db[[#This Row],[QTY/ CTN B]],1)))</f>
        <v>CTN</v>
      </c>
      <c r="Y3178" s="139" t="str">
        <f>IF(db[[#This Row],[QTY/ CTN TG]]="",IF(db[[#This Row],[STN TG]]="","",12),LEFT(db[[#This Row],[QTY/ CTN TG]],SEARCH(" ",db[[#This Row],[QTY/ CTN TG]],1)-1))</f>
        <v/>
      </c>
      <c r="Z3178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78" s="139" t="str">
        <f>IF(db[[#This Row],[STN K]]="","",IF(db[[#This Row],[STN TG]]="LSN",12,""))</f>
        <v/>
      </c>
      <c r="AB3178" s="139" t="str">
        <f>IF(db[[#This Row],[STN TG]]="LSN","PCS","")</f>
        <v/>
      </c>
      <c r="AC3178" s="139">
        <f>db[[#This Row],[QTY B]]*IF(db[[#This Row],[QTY TG]]="",1,db[[#This Row],[QTY TG]])*IF(db[[#This Row],[QTY K]]="",1,db[[#This Row],[QTY K]])</f>
        <v>1</v>
      </c>
      <c r="AD3178" s="139" t="str">
        <f>IF(db[[#This Row],[STN K]]="",IF(db[[#This Row],[STN TG]]="",db[[#This Row],[STN B]],db[[#This Row],[STN TG]]),db[[#This Row],[STN K]])</f>
        <v>CTN</v>
      </c>
      <c r="AE3178" s="139"/>
    </row>
    <row r="3179" spans="1:31" x14ac:dyDescent="0.25">
      <c r="A3179" s="139">
        <f>ROW()-1</f>
        <v>3178</v>
      </c>
      <c r="B3179" s="140" t="str">
        <f>LOWER(SUBSTITUTE(SUBSTITUTE(SUBSTITUTE(SUBSTITUTE(SUBSTITUTE(SUBSTITUTE(SUBSTITUTE(SUBSTITUTE(db[[#This Row],[NB BM]]," ",),".",""),"-",""),"(",""),")",""),"/",""),"""",""),"+",""))</f>
        <v>calljkcc23coorange</v>
      </c>
      <c r="C3179" s="140" t="str">
        <f>LOWER(SUBSTITUTE(SUBSTITUTE(SUBSTITUTE(SUBSTITUTE(SUBSTITUTE(SUBSTITUTE(SUBSTITUTE(SUBSTITUTE(SUBSTITUTE(db[[#This Row],[NB NOTA]]," ",),".",""),"-",""),"(",""),")",""),",",""),"/",""),"""",""),"+",""))</f>
        <v>calculatorjoykocc23coorange</v>
      </c>
      <c r="D3179" s="140" t="str">
        <f>LOWER(SUBSTITUTE(SUBSTITUTE(SUBSTITUTE(SUBSTITUTE(SUBSTITUTE(SUBSTITUTE(SUBSTITUTE(SUBSTITUTE(SUBSTITUTE(db[[#This Row],[NB PAJAK]]," ",""),"-",""),"(",""),")",""),".",""),",",""),"/",""),"""",""),"+",""))</f>
        <v>calculatorjoykocc23coorange</v>
      </c>
      <c r="E3179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calljkcc23coorange80pcsartomoro</v>
      </c>
      <c r="F3179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calculatorjoykocc23coorange80pcs</v>
      </c>
      <c r="G3179" s="140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calculatorjoykocc23coorangeartomoro</v>
      </c>
      <c r="H3179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calculatorjoykocc23coorange80pcsartomoro</v>
      </c>
      <c r="I3179" s="141" t="s">
        <v>5181</v>
      </c>
      <c r="J3179" s="141" t="s">
        <v>7986</v>
      </c>
      <c r="K3179" s="141" t="s">
        <v>7986</v>
      </c>
      <c r="L3179" s="141" t="s">
        <v>1335</v>
      </c>
      <c r="M3179" s="143" t="e">
        <f>IF(db[[#This Row],[NB NOTA_C]]="","",COUNTIF([2]!B_MSK[concat],db[[#This Row],[NB NOTA_C]]))</f>
        <v>#REF!</v>
      </c>
      <c r="N3179" s="144" t="s">
        <v>7994</v>
      </c>
      <c r="O3179" s="140" t="s">
        <v>1457</v>
      </c>
      <c r="P3179" s="141"/>
      <c r="Q3179" s="140"/>
      <c r="R3179" s="140" t="str">
        <f>IF(db[[#This Row],[QTY/ CTN]]="","",SUBSTITUTE(SUBSTITUTE(SUBSTITUTE(db[[#This Row],[QTY/ CTN]]," ","_",2),"(",""),")","")&amp;"_")</f>
        <v>80 PCS_</v>
      </c>
      <c r="S3179" s="140">
        <f>IF(db[[#This Row],[H_QTY/ CTN]]="","",SEARCH("_",db[[#This Row],[H_QTY/ CTN]]))</f>
        <v>7</v>
      </c>
      <c r="T3179" s="140">
        <f>IF(db[[#This Row],[H_QTY/ CTN]]="","",LEN(db[[#This Row],[H_QTY/ CTN]]))</f>
        <v>7</v>
      </c>
      <c r="U3179" s="139" t="str">
        <f>IF(db[[#This Row],[H_QTY/ CTN]]="","",LEFT(db[[#This Row],[H_QTY/ CTN]],db[[#This Row],[H_1]]-1))</f>
        <v>80 PCS</v>
      </c>
      <c r="V3179" s="139" t="str">
        <f>IF(NOT(db[[#This Row],[H_1]]=db[[#This Row],[H_2]]),MID(db[[#This Row],[H_QTY/ CTN]],db[[#This Row],[H_1]]+1,db[[#This Row],[H_2]]-db[[#This Row],[H_1]]-1),"")</f>
        <v/>
      </c>
      <c r="W3179" s="139" t="str">
        <f>IF(db[[#This Row],[QTY/ CTN B]]="","",LEFT(db[[#This Row],[QTY/ CTN B]],SEARCH(" ",db[[#This Row],[QTY/ CTN B]],1)-1))</f>
        <v>80</v>
      </c>
      <c r="X3179" s="139" t="str">
        <f>IF(db[[#This Row],[QTY/ CTN B]]="","",RIGHT(db[[#This Row],[QTY/ CTN B]],LEN(db[[#This Row],[QTY/ CTN B]])-SEARCH(" ",db[[#This Row],[QTY/ CTN B]],1)))</f>
        <v>PCS</v>
      </c>
      <c r="Y3179" s="139" t="str">
        <f>IF(db[[#This Row],[QTY/ CTN TG]]="",IF(db[[#This Row],[STN TG]]="","",12),LEFT(db[[#This Row],[QTY/ CTN TG]],SEARCH(" ",db[[#This Row],[QTY/ CTN TG]],1)-1))</f>
        <v/>
      </c>
      <c r="Z3179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79" s="139" t="str">
        <f>IF(db[[#This Row],[STN K]]="","",IF(db[[#This Row],[STN TG]]="LSN",12,""))</f>
        <v/>
      </c>
      <c r="AB3179" s="139" t="str">
        <f>IF(db[[#This Row],[STN TG]]="LSN","PCS","")</f>
        <v/>
      </c>
      <c r="AC3179" s="139">
        <f>db[[#This Row],[QTY B]]*IF(db[[#This Row],[QTY TG]]="",1,db[[#This Row],[QTY TG]])*IF(db[[#This Row],[QTY K]]="",1,db[[#This Row],[QTY K]])</f>
        <v>80</v>
      </c>
      <c r="AD3179" s="139" t="str">
        <f>IF(db[[#This Row],[STN K]]="",IF(db[[#This Row],[STN TG]]="",db[[#This Row],[STN B]],db[[#This Row],[STN TG]]),db[[#This Row],[STN K]])</f>
        <v>PCS</v>
      </c>
      <c r="AE3179" s="139"/>
    </row>
    <row r="3180" spans="1:31" x14ac:dyDescent="0.25">
      <c r="A3180" s="139">
        <f t="shared" ref="A3180:A3181" si="68">ROW()-1</f>
        <v>3179</v>
      </c>
      <c r="B3180" s="140" t="str">
        <f>LOWER(SUBSTITUTE(SUBSTITUTE(SUBSTITUTE(SUBSTITUTE(SUBSTITUTE(SUBSTITUTE(SUBSTITUTE(SUBSTITUTE(db[[#This Row],[NB BM]]," ",),".",""),"-",""),"(",""),")",""),"/",""),"""",""),"+",""))</f>
        <v>calljkcc25cobiru</v>
      </c>
      <c r="C3180" s="140" t="str">
        <f>LOWER(SUBSTITUTE(SUBSTITUTE(SUBSTITUTE(SUBSTITUTE(SUBSTITUTE(SUBSTITUTE(SUBSTITUTE(SUBSTITUTE(SUBSTITUTE(db[[#This Row],[NB NOTA]]," ",),".",""),"-",""),"(",""),")",""),",",""),"/",""),"""",""),"+",""))</f>
        <v>calculatorjoykocc25coblue</v>
      </c>
      <c r="D3180" s="140" t="str">
        <f>LOWER(SUBSTITUTE(SUBSTITUTE(SUBSTITUTE(SUBSTITUTE(SUBSTITUTE(SUBSTITUTE(SUBSTITUTE(SUBSTITUTE(SUBSTITUTE(db[[#This Row],[NB PAJAK]]," ",""),"-",""),"(",""),")",""),".",""),",",""),"/",""),"""",""),"+",""))</f>
        <v>calculatorjoykocc25cobiru</v>
      </c>
      <c r="E3180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calljkcc25cobiru80pcsartomoro</v>
      </c>
      <c r="F3180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calculatorjoykocc25coblue80pcs</v>
      </c>
      <c r="G3180" s="140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calculatorjoykocc25coblueartomoro</v>
      </c>
      <c r="H3180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calculatorjoykocc25coblue80pcsartomoro</v>
      </c>
      <c r="I3180" s="141" t="s">
        <v>8020</v>
      </c>
      <c r="J3180" s="141" t="s">
        <v>7987</v>
      </c>
      <c r="K3180" s="141" t="s">
        <v>8025</v>
      </c>
      <c r="L3180" s="141" t="s">
        <v>1335</v>
      </c>
      <c r="M3180" s="143" t="e">
        <f>IF(db[[#This Row],[NB NOTA_C]]="","",COUNTIF([2]!B_MSK[concat],db[[#This Row],[NB NOTA_C]]))</f>
        <v>#REF!</v>
      </c>
      <c r="N3180" s="144" t="s">
        <v>7994</v>
      </c>
      <c r="O3180" s="140" t="s">
        <v>1457</v>
      </c>
      <c r="P3180" s="141"/>
      <c r="Q3180" s="140"/>
      <c r="R3180" s="140" t="str">
        <f>IF(db[[#This Row],[QTY/ CTN]]="","",SUBSTITUTE(SUBSTITUTE(SUBSTITUTE(db[[#This Row],[QTY/ CTN]]," ","_",2),"(",""),")","")&amp;"_")</f>
        <v>80 PCS_</v>
      </c>
      <c r="S3180" s="140">
        <f>IF(db[[#This Row],[H_QTY/ CTN]]="","",SEARCH("_",db[[#This Row],[H_QTY/ CTN]]))</f>
        <v>7</v>
      </c>
      <c r="T3180" s="140">
        <f>IF(db[[#This Row],[H_QTY/ CTN]]="","",LEN(db[[#This Row],[H_QTY/ CTN]]))</f>
        <v>7</v>
      </c>
      <c r="U3180" s="139" t="str">
        <f>IF(db[[#This Row],[H_QTY/ CTN]]="","",LEFT(db[[#This Row],[H_QTY/ CTN]],db[[#This Row],[H_1]]-1))</f>
        <v>80 PCS</v>
      </c>
      <c r="V3180" s="139" t="str">
        <f>IF(NOT(db[[#This Row],[H_1]]=db[[#This Row],[H_2]]),MID(db[[#This Row],[H_QTY/ CTN]],db[[#This Row],[H_1]]+1,db[[#This Row],[H_2]]-db[[#This Row],[H_1]]-1),"")</f>
        <v/>
      </c>
      <c r="W3180" s="139" t="str">
        <f>IF(db[[#This Row],[QTY/ CTN B]]="","",LEFT(db[[#This Row],[QTY/ CTN B]],SEARCH(" ",db[[#This Row],[QTY/ CTN B]],1)-1))</f>
        <v>80</v>
      </c>
      <c r="X3180" s="139" t="str">
        <f>IF(db[[#This Row],[QTY/ CTN B]]="","",RIGHT(db[[#This Row],[QTY/ CTN B]],LEN(db[[#This Row],[QTY/ CTN B]])-SEARCH(" ",db[[#This Row],[QTY/ CTN B]],1)))</f>
        <v>PCS</v>
      </c>
      <c r="Y3180" s="139" t="str">
        <f>IF(db[[#This Row],[QTY/ CTN TG]]="",IF(db[[#This Row],[STN TG]]="","",12),LEFT(db[[#This Row],[QTY/ CTN TG]],SEARCH(" ",db[[#This Row],[QTY/ CTN TG]],1)-1))</f>
        <v/>
      </c>
      <c r="Z3180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80" s="139" t="str">
        <f>IF(db[[#This Row],[STN K]]="","",IF(db[[#This Row],[STN TG]]="LSN",12,""))</f>
        <v/>
      </c>
      <c r="AB3180" s="139" t="str">
        <f>IF(db[[#This Row],[STN TG]]="LSN","PCS","")</f>
        <v/>
      </c>
      <c r="AC3180" s="139">
        <f>db[[#This Row],[QTY B]]*IF(db[[#This Row],[QTY TG]]="",1,db[[#This Row],[QTY TG]])*IF(db[[#This Row],[QTY K]]="",1,db[[#This Row],[QTY K]])</f>
        <v>80</v>
      </c>
      <c r="AD3180" s="139" t="str">
        <f>IF(db[[#This Row],[STN K]]="",IF(db[[#This Row],[STN TG]]="",db[[#This Row],[STN B]],db[[#This Row],[STN TG]]),db[[#This Row],[STN K]])</f>
        <v>PCS</v>
      </c>
      <c r="AE3180" s="139"/>
    </row>
    <row r="3181" spans="1:31" x14ac:dyDescent="0.25">
      <c r="A3181" s="139">
        <f t="shared" si="68"/>
        <v>3180</v>
      </c>
      <c r="B3181" s="140" t="str">
        <f>LOWER(SUBSTITUTE(SUBSTITUTE(SUBSTITUTE(SUBSTITUTE(SUBSTITUTE(SUBSTITUTE(SUBSTITUTE(SUBSTITUTE(db[[#This Row],[NB BM]]," ",),".",""),"-",""),"(",""),")",""),"/",""),"""",""),"+",""))</f>
        <v>calljkcc25copink</v>
      </c>
      <c r="C3181" s="140" t="str">
        <f>LOWER(SUBSTITUTE(SUBSTITUTE(SUBSTITUTE(SUBSTITUTE(SUBSTITUTE(SUBSTITUTE(SUBSTITUTE(SUBSTITUTE(SUBSTITUTE(db[[#This Row],[NB NOTA]]," ",),".",""),"-",""),"(",""),")",""),",",""),"/",""),"""",""),"+",""))</f>
        <v>calculatorjoykocc25copink</v>
      </c>
      <c r="D3181" s="140" t="str">
        <f>LOWER(SUBSTITUTE(SUBSTITUTE(SUBSTITUTE(SUBSTITUTE(SUBSTITUTE(SUBSTITUTE(SUBSTITUTE(SUBSTITUTE(SUBSTITUTE(db[[#This Row],[NB PAJAK]]," ",""),"-",""),"(",""),")",""),".",""),",",""),"/",""),"""",""),"+",""))</f>
        <v>calculatorjoykocc25copink</v>
      </c>
      <c r="E3181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calljkcc25copink80pcsartomoro</v>
      </c>
      <c r="F3181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calculatorjoykocc25copink80pcs</v>
      </c>
      <c r="G3181" s="140" t="str">
        <f>db[[#This Row],[NB NOTA_C]]&amp;LOWER(SUBSTITUTE(SUBSTITUTE(SUBSTITUTE(SUBSTITUTE(SUBSTITUTE(SUBSTITUTE(SUBSTITUTE(SUBSTITUTE(SUBSTITUTE(db[[#This Row],[FAKTUR]]," ",),".",""),"-",""),"(",""),")",""),",",""),"/",""),"""",""),"+",""))</f>
        <v>calculatorjoykocc25copinkartomoro</v>
      </c>
      <c r="H3181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calculatorjoykocc25copink80pcsartomoro</v>
      </c>
      <c r="I3181" s="141" t="s">
        <v>8021</v>
      </c>
      <c r="J3181" s="141" t="s">
        <v>7988</v>
      </c>
      <c r="K3181" s="141" t="s">
        <v>7988</v>
      </c>
      <c r="L3181" s="141" t="s">
        <v>1335</v>
      </c>
      <c r="M3181" s="143" t="e">
        <f>IF(db[[#This Row],[NB NOTA_C]]="","",COUNTIF([2]!B_MSK[concat],db[[#This Row],[NB NOTA_C]]))</f>
        <v>#REF!</v>
      </c>
      <c r="N3181" s="144" t="s">
        <v>7994</v>
      </c>
      <c r="O3181" s="140" t="s">
        <v>1457</v>
      </c>
      <c r="P3181" s="141"/>
      <c r="Q3181" s="140"/>
      <c r="R3181" s="140" t="str">
        <f>IF(db[[#This Row],[QTY/ CTN]]="","",SUBSTITUTE(SUBSTITUTE(SUBSTITUTE(db[[#This Row],[QTY/ CTN]]," ","_",2),"(",""),")","")&amp;"_")</f>
        <v>80 PCS_</v>
      </c>
      <c r="S3181" s="140">
        <f>IF(db[[#This Row],[H_QTY/ CTN]]="","",SEARCH("_",db[[#This Row],[H_QTY/ CTN]]))</f>
        <v>7</v>
      </c>
      <c r="T3181" s="140">
        <f>IF(db[[#This Row],[H_QTY/ CTN]]="","",LEN(db[[#This Row],[H_QTY/ CTN]]))</f>
        <v>7</v>
      </c>
      <c r="U3181" s="139" t="str">
        <f>IF(db[[#This Row],[H_QTY/ CTN]]="","",LEFT(db[[#This Row],[H_QTY/ CTN]],db[[#This Row],[H_1]]-1))</f>
        <v>80 PCS</v>
      </c>
      <c r="V3181" s="139" t="str">
        <f>IF(NOT(db[[#This Row],[H_1]]=db[[#This Row],[H_2]]),MID(db[[#This Row],[H_QTY/ CTN]],db[[#This Row],[H_1]]+1,db[[#This Row],[H_2]]-db[[#This Row],[H_1]]-1),"")</f>
        <v/>
      </c>
      <c r="W3181" s="139" t="str">
        <f>IF(db[[#This Row],[QTY/ CTN B]]="","",LEFT(db[[#This Row],[QTY/ CTN B]],SEARCH(" ",db[[#This Row],[QTY/ CTN B]],1)-1))</f>
        <v>80</v>
      </c>
      <c r="X3181" s="139" t="str">
        <f>IF(db[[#This Row],[QTY/ CTN B]]="","",RIGHT(db[[#This Row],[QTY/ CTN B]],LEN(db[[#This Row],[QTY/ CTN B]])-SEARCH(" ",db[[#This Row],[QTY/ CTN B]],1)))</f>
        <v>PCS</v>
      </c>
      <c r="Y3181" s="139" t="str">
        <f>IF(db[[#This Row],[QTY/ CTN TG]]="",IF(db[[#This Row],[STN TG]]="","",12),LEFT(db[[#This Row],[QTY/ CTN TG]],SEARCH(" ",db[[#This Row],[QTY/ CTN TG]],1)-1))</f>
        <v/>
      </c>
      <c r="Z3181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81" s="139" t="str">
        <f>IF(db[[#This Row],[STN K]]="","",IF(db[[#This Row],[STN TG]]="LSN",12,""))</f>
        <v/>
      </c>
      <c r="AB3181" s="139" t="str">
        <f>IF(db[[#This Row],[STN TG]]="LSN","PCS","")</f>
        <v/>
      </c>
      <c r="AC3181" s="139">
        <f>db[[#This Row],[QTY B]]*IF(db[[#This Row],[QTY TG]]="",1,db[[#This Row],[QTY TG]])*IF(db[[#This Row],[QTY K]]="",1,db[[#This Row],[QTY K]])</f>
        <v>80</v>
      </c>
      <c r="AD3181" s="139" t="str">
        <f>IF(db[[#This Row],[STN K]]="",IF(db[[#This Row],[STN TG]]="",db[[#This Row],[STN B]],db[[#This Row],[STN TG]]),db[[#This Row],[STN K]])</f>
        <v>PCS</v>
      </c>
      <c r="AE3181" s="139"/>
    </row>
    <row r="3182" spans="1:31" x14ac:dyDescent="0.25">
      <c r="A3182" s="139">
        <f t="shared" ref="A3182:A3183" si="69">ROW()-1</f>
        <v>3181</v>
      </c>
      <c r="B3182" s="140" t="str">
        <f>LOWER(SUBSTITUTE(SUBSTITUTE(SUBSTITUTE(SUBSTITUTE(SUBSTITUTE(SUBSTITUTE(SUBSTITUTE(SUBSTITUTE(db[[#This Row],[NB BM]]," ",),".",""),"-",""),"(",""),")",""),"/",""),"""",""),"+",""))</f>
        <v>asahahjkb88</v>
      </c>
      <c r="C3182" s="140" t="str">
        <f>LOWER(SUBSTITUTE(SUBSTITUTE(SUBSTITUTE(SUBSTITUTE(SUBSTITUTE(SUBSTITUTE(SUBSTITUTE(SUBSTITUTE(SUBSTITUTE(db[[#This Row],[NB NOTA]]," ",),".",""),"-",""),"(",""),")",""),",",""),"/",""),"""",""),"+",""))</f>
        <v>sharpenerb88jk</v>
      </c>
      <c r="D3182" s="140" t="str">
        <f>LOWER(SUBSTITUTE(SUBSTITUTE(SUBSTITUTE(SUBSTITUTE(SUBSTITUTE(SUBSTITUTE(SUBSTITUTE(SUBSTITUTE(SUBSTITUTE(db[[#This Row],[NB PAJAK]]," ",""),"-",""),"(",""),")",""),".",""),",",""),"/",""),"""",""),"+",""))</f>
        <v>asahanjoykob88</v>
      </c>
      <c r="E3182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asahahjkb8824drmartomoro</v>
      </c>
      <c r="F3182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sharpenerb88jk24drm</v>
      </c>
      <c r="G3182" s="140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sharpenerb88jkartomoro</v>
      </c>
      <c r="H3182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sharpenerb88jk24drmartomoro</v>
      </c>
      <c r="I3182" s="141" t="s">
        <v>8023</v>
      </c>
      <c r="J3182" s="141" t="s">
        <v>7989</v>
      </c>
      <c r="K3182" s="142" t="s">
        <v>8027</v>
      </c>
      <c r="L3182" s="141" t="s">
        <v>1335</v>
      </c>
      <c r="M3182" s="143" t="e">
        <f>IF(db[[#This Row],[NB NOTA_C]]="","",COUNTIF([2]!B_MSK[concat],db[[#This Row],[NB NOTA_C]]))</f>
        <v>#REF!</v>
      </c>
      <c r="N3182" s="144" t="s">
        <v>7697</v>
      </c>
      <c r="O3182" s="140" t="s">
        <v>7996</v>
      </c>
      <c r="P3182" s="141"/>
      <c r="Q3182" s="140"/>
      <c r="R3182" s="140" t="str">
        <f>IF(db[[#This Row],[QTY/ CTN]]="","",SUBSTITUTE(SUBSTITUTE(SUBSTITUTE(db[[#This Row],[QTY/ CTN]]," ","_",2),"(",""),")","")&amp;"_")</f>
        <v>24 DRM_</v>
      </c>
      <c r="S3182" s="140">
        <f>IF(db[[#This Row],[H_QTY/ CTN]]="","",SEARCH("_",db[[#This Row],[H_QTY/ CTN]]))</f>
        <v>7</v>
      </c>
      <c r="T3182" s="140">
        <f>IF(db[[#This Row],[H_QTY/ CTN]]="","",LEN(db[[#This Row],[H_QTY/ CTN]]))</f>
        <v>7</v>
      </c>
      <c r="U3182" s="139" t="str">
        <f>IF(db[[#This Row],[H_QTY/ CTN]]="","",LEFT(db[[#This Row],[H_QTY/ CTN]],db[[#This Row],[H_1]]-1))</f>
        <v>24 DRM</v>
      </c>
      <c r="V3182" s="139" t="str">
        <f>IF(NOT(db[[#This Row],[H_1]]=db[[#This Row],[H_2]]),MID(db[[#This Row],[H_QTY/ CTN]],db[[#This Row],[H_1]]+1,db[[#This Row],[H_2]]-db[[#This Row],[H_1]]-1),"")</f>
        <v/>
      </c>
      <c r="W3182" s="139" t="str">
        <f>IF(db[[#This Row],[QTY/ CTN B]]="","",LEFT(db[[#This Row],[QTY/ CTN B]],SEARCH(" ",db[[#This Row],[QTY/ CTN B]],1)-1))</f>
        <v>24</v>
      </c>
      <c r="X3182" s="139" t="str">
        <f>IF(db[[#This Row],[QTY/ CTN B]]="","",RIGHT(db[[#This Row],[QTY/ CTN B]],LEN(db[[#This Row],[QTY/ CTN B]])-SEARCH(" ",db[[#This Row],[QTY/ CTN B]],1)))</f>
        <v>DRM</v>
      </c>
      <c r="Y3182" s="139" t="str">
        <f>IF(db[[#This Row],[QTY/ CTN TG]]="",IF(db[[#This Row],[STN TG]]="","",12),LEFT(db[[#This Row],[QTY/ CTN TG]],SEARCH(" ",db[[#This Row],[QTY/ CTN TG]],1)-1))</f>
        <v/>
      </c>
      <c r="Z3182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82" s="139" t="str">
        <f>IF(db[[#This Row],[STN K]]="","",IF(db[[#This Row],[STN TG]]="LSN",12,""))</f>
        <v/>
      </c>
      <c r="AB3182" s="139" t="str">
        <f>IF(db[[#This Row],[STN TG]]="LSN","PCS","")</f>
        <v/>
      </c>
      <c r="AC3182" s="139">
        <f>db[[#This Row],[QTY B]]*IF(db[[#This Row],[QTY TG]]="",1,db[[#This Row],[QTY TG]])*IF(db[[#This Row],[QTY K]]="",1,db[[#This Row],[QTY K]])</f>
        <v>24</v>
      </c>
      <c r="AD3182" s="139" t="str">
        <f>IF(db[[#This Row],[STN K]]="",IF(db[[#This Row],[STN TG]]="",db[[#This Row],[STN B]],db[[#This Row],[STN TG]]),db[[#This Row],[STN K]])</f>
        <v>DRM</v>
      </c>
      <c r="AE3182" s="139"/>
    </row>
    <row r="3183" spans="1:31" x14ac:dyDescent="0.25">
      <c r="A3183" s="139">
        <f t="shared" si="69"/>
        <v>3182</v>
      </c>
      <c r="B3183" s="140" t="str">
        <f>LOWER(SUBSTITUTE(SUBSTITUTE(SUBSTITUTE(SUBSTITUTE(SUBSTITUTE(SUBSTITUTE(SUBSTITUTE(SUBSTITUTE(db[[#This Row],[NB BM]]," ",),".",""),"-",""),"(",""),")",""),"/",""),"""",""),"+",""))</f>
        <v>asahanjkb129</v>
      </c>
      <c r="C3183" s="140" t="str">
        <f>LOWER(SUBSTITUTE(SUBSTITUTE(SUBSTITUTE(SUBSTITUTE(SUBSTITUTE(SUBSTITUTE(SUBSTITUTE(SUBSTITUTE(SUBSTITUTE(db[[#This Row],[NB NOTA]]," ",),".",""),"-",""),"(",""),")",""),",",""),"/",""),"""",""),"+",""))</f>
        <v>sharpenerb129jk</v>
      </c>
      <c r="D3183" s="140" t="str">
        <f>LOWER(SUBSTITUTE(SUBSTITUTE(SUBSTITUTE(SUBSTITUTE(SUBSTITUTE(SUBSTITUTE(SUBSTITUTE(SUBSTITUTE(SUBSTITUTE(db[[#This Row],[NB PAJAK]]," ",""),"-",""),"(",""),")",""),".",""),",",""),"/",""),"""",""),"+",""))</f>
        <v>asahanjoykob129</v>
      </c>
      <c r="E3183" s="140" t="str">
        <f>db[[#This Row],[NB BM_C]]&amp;LOWER(SUBSTITUTE(SUBSTITUTE(SUBSTITUTE(SUBSTITUTE(SUBSTITUTE(SUBSTITUTE(SUBSTITUTE(SUBSTITUTE(db[[#This Row],[QTY/ CTN]]&amp;db[[#This Row],[FAKTUR]]," ",),".",""),"-",""),"(",""),")",""),",",""),"/",""),"""",""))</f>
        <v>asahanjkb12960boxartomoro</v>
      </c>
      <c r="F3183" s="140" t="str">
        <f>db[[#This Row],[NB NOTA_C]]&amp;LOWER(SUBSTITUTE(SUBSTITUTE(SUBSTITUTE(SUBSTITUTE(SUBSTITUTE(SUBSTITUTE(SUBSTITUTE(SUBSTITUTE(SUBSTITUTE(db[[#This Row],[QTY/ CTN]]," ",),".",""),"-",""),"(",""),")",""),",",""),"/",""),"""",""),"+",""))</f>
        <v>sharpenerb129jk60box</v>
      </c>
      <c r="G3183" s="140" t="str">
        <f>db[[#This Row],[NB NOTA_C]]&amp;LOWER(SUBSTITUTE(SUBSTITUTE(SUBSTITUTE(SUBSTITUTE(SUBSTITUTE(SUBSTITUTE(SUBSTITUTE(SUBSTITUTE(SUBSTITUTE(db[[#This Row],[FAKTUR]]," ",),".",""),"-",""),"(",""),")",""),",",""),"/",""),"""",""),"+",""))</f>
        <v>sharpenerb129jkartomoro</v>
      </c>
      <c r="H3183" s="140" t="str">
        <f>LOWER(SUBSTITUTE(SUBSTITUTE(SUBSTITUTE(SUBSTITUTE(SUBSTITUTE(SUBSTITUTE(SUBSTITUTE(SUBSTITUTE(SUBSTITUTE(SUBSTITUTE(db[[#This Row],[NB NOTA]]&amp;db[[#This Row],[QTY/ CTN]]&amp;db[[#This Row],[FAKTUR]]," ",),".",""),"-",""),"(",""),")",""),",",""),"/",""),"*",""),"+",""),"",))</f>
        <v>sharpenerb129jk60boxartomoro</v>
      </c>
      <c r="I3183" s="141" t="s">
        <v>8022</v>
      </c>
      <c r="J3183" s="141" t="s">
        <v>7990</v>
      </c>
      <c r="K3183" s="142" t="s">
        <v>8026</v>
      </c>
      <c r="L3183" s="141" t="s">
        <v>1335</v>
      </c>
      <c r="M3183" s="143" t="e">
        <f>IF(db[[#This Row],[NB NOTA_C]]="","",COUNTIF([2]!B_MSK[concat],db[[#This Row],[NB NOTA_C]]))</f>
        <v>#REF!</v>
      </c>
      <c r="N3183" s="144" t="s">
        <v>7697</v>
      </c>
      <c r="O3183" s="140" t="s">
        <v>3849</v>
      </c>
      <c r="P3183" s="141"/>
      <c r="Q3183" s="140"/>
      <c r="R3183" s="140" t="str">
        <f>IF(db[[#This Row],[QTY/ CTN]]="","",SUBSTITUTE(SUBSTITUTE(SUBSTITUTE(db[[#This Row],[QTY/ CTN]]," ","_",2),"(",""),")","")&amp;"_")</f>
        <v>60 BOX_</v>
      </c>
      <c r="S3183" s="140">
        <f>IF(db[[#This Row],[H_QTY/ CTN]]="","",SEARCH("_",db[[#This Row],[H_QTY/ CTN]]))</f>
        <v>7</v>
      </c>
      <c r="T3183" s="140">
        <f>IF(db[[#This Row],[H_QTY/ CTN]]="","",LEN(db[[#This Row],[H_QTY/ CTN]]))</f>
        <v>7</v>
      </c>
      <c r="U3183" s="139" t="str">
        <f>IF(db[[#This Row],[H_QTY/ CTN]]="","",LEFT(db[[#This Row],[H_QTY/ CTN]],db[[#This Row],[H_1]]-1))</f>
        <v>60 BOX</v>
      </c>
      <c r="V3183" s="139" t="str">
        <f>IF(NOT(db[[#This Row],[H_1]]=db[[#This Row],[H_2]]),MID(db[[#This Row],[H_QTY/ CTN]],db[[#This Row],[H_1]]+1,db[[#This Row],[H_2]]-db[[#This Row],[H_1]]-1),"")</f>
        <v/>
      </c>
      <c r="W3183" s="139" t="str">
        <f>IF(db[[#This Row],[QTY/ CTN B]]="","",LEFT(db[[#This Row],[QTY/ CTN B]],SEARCH(" ",db[[#This Row],[QTY/ CTN B]],1)-1))</f>
        <v>60</v>
      </c>
      <c r="X3183" s="139" t="str">
        <f>IF(db[[#This Row],[QTY/ CTN B]]="","",RIGHT(db[[#This Row],[QTY/ CTN B]],LEN(db[[#This Row],[QTY/ CTN B]])-SEARCH(" ",db[[#This Row],[QTY/ CTN B]],1)))</f>
        <v>BOX</v>
      </c>
      <c r="Y3183" s="139" t="str">
        <f>IF(db[[#This Row],[QTY/ CTN TG]]="",IF(db[[#This Row],[STN TG]]="","",12),LEFT(db[[#This Row],[QTY/ CTN TG]],SEARCH(" ",db[[#This Row],[QTY/ CTN TG]],1)-1))</f>
        <v/>
      </c>
      <c r="Z3183" s="139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AA3183" s="139" t="str">
        <f>IF(db[[#This Row],[STN K]]="","",IF(db[[#This Row],[STN TG]]="LSN",12,""))</f>
        <v/>
      </c>
      <c r="AB3183" s="139" t="str">
        <f>IF(db[[#This Row],[STN TG]]="LSN","PCS","")</f>
        <v/>
      </c>
      <c r="AC3183" s="139">
        <f>db[[#This Row],[QTY B]]*IF(db[[#This Row],[QTY TG]]="",1,db[[#This Row],[QTY TG]])*IF(db[[#This Row],[QTY K]]="",1,db[[#This Row],[QTY K]])</f>
        <v>60</v>
      </c>
      <c r="AD3183" s="139" t="str">
        <f>IF(db[[#This Row],[STN K]]="",IF(db[[#This Row],[STN TG]]="",db[[#This Row],[STN B]],db[[#This Row],[STN TG]]),db[[#This Row],[STN K]])</f>
        <v>BOX</v>
      </c>
      <c r="AE3183" s="139"/>
    </row>
  </sheetData>
  <conditionalFormatting sqref="K3116:K3161 K2843:K2952 K2454:K2475 K2362:K2375 K2257:K2258 K1491:K1495 K934:K961 K600:K628 K468:K471 K1:K41 K464:K466 K553:K559 K561:K572 K548:K551 K1331:K1339 K1343:K1355 K630:K638 K1256 K2269:K2280 K929:K932 K1497:K1579 K1809:K1815 K1473:K1489 K434:K457 K1724:K1732 K752:K761 K525:K545 K2282:K2311 K2169:K2191 K581:K597 K644:K652 K2323 K1357:K1362 K459:K462 K641:K642 K765:K821 K473:K501 K1258:K1329 K2325:K2326 K1817:K1954 K835:K869 K894:K927 K658:K671 K43:K53 K55:K90 K1956:K2082 K2328:K2337 K2386:K2396 K2084:K2167 K2230:K2233 K2235:K2238 K2240:K2249 K2251:K2255 K1105:K1207 K92:K95 K1031:K1043 K2193:K2197 K2477:K2512 K1581:K1651 K2398:K2452 K2585:K2728 K2313:K2321 K2341:K2360 K516:K520 K503:K514 K2199:K2203 K248:K364 K892 K1209:K1254 K167:K193 K97:K118 K1045:K1103 K1463:K1471 K1364:K1439 K1441:K1461 K2261:K2267 K2514:K2551 K2736:K2773 K967:K1014 K745:K749 K2215:K2228 K197:K221 K223:K246 K673:K743 K156:K165 K2379:K2384 K2828:K2841 K963:K964 K1735:K1737 K2955:K2976 K120:K154 K1653:K1718 K1742:K1791 K1016:K1029 K655:K656 K2556:K2562 K824:K833 K2553:K2554 K2564:K2583 K2776:K2826 K2205:K2213 K2730:K2734 K871:K873 K574:K576 K367:K432 K2979:K3094 K876:K890 K3096:K3114 K1794:K1807 K3165:K3172 K3174:K3178 K3182:K1048576">
    <cfRule type="duplicateValues" dxfId="643" priority="703"/>
  </conditionalFormatting>
  <conditionalFormatting sqref="J2979:J3094 J2828:J2952 J2687:J2693 J2257:J2258 J1742:J1791 J1491:J1495 J1:J41 J934:J961 J765:J821 J92:J95 J600:J628 J1357:J1362 J468:J471 J464:J466 J553:J559 J561:J572 J548:J551 J1331:J1339 J1343:J1355 J630:J638 J2269:J2280 J1256 J929:J932 J1497:J1579 J1809:J1815 J1473:J1489 J1581:J1651 J434:J457 J1724:J1732 J752:J761 J525:J545 J2282:J2311 J2169:J2191 J581:J597 J1105:J1207 J97:J118 J644:J656 J2084:J2167 J2323 J197:J221 J459:J462 J2362:J2375 J640:J642 J473:J501 J2454:J2475 J1258:J1329 J2696:J2728 J2325:J2326 J1817:J1954 J835:J869 J894:J927 J658:J671 J43:J53 J55:J90 J1956:J2082 J2328:J2337 J2386:J2396 J2230:J2233 J2235:J2238 J2240:J2249 J2251:J2255 J1031:J1043 J2193:J2197 J2477:J2512 J2398:J2452 J2585:J2678 J2313:J2321 J2341:J2360 J516:J520 J503:J514 J2199:J2203 J248:J364 J892 J1209:J1254 J167:J193 J1045:J1103 J1463:J1471 J1364:J1439 J1441:J1461 J2261:J2262 J2514:J2551 J2736:J2773 J1653:J1718 J967:J1014 J745:J749 J2215:J2228 J223:J246 J673:J743 J156:J165 J2379:J2384 J963:J964 J1735:J1737 J2955:J2976 J120:J154 J1016:J1029 J2556:J2562 J824:J833 J2553:J2554 J2564:J2583 J2776:J2826 J2205:J2213 J2730:J2734 J871:J873 J574:J576 J367:J432 J876:J890 J3096:J1048576 J1794:J1807">
    <cfRule type="duplicateValues" dxfId="642" priority="709"/>
  </conditionalFormatting>
  <conditionalFormatting sqref="Q2269:Q2280 Q2257:Q2258 Q1742:Q1791 Q1082:Q1103 Q934:Q961 Q2:Q41 Q92:Q95 Q765:Q821 Q1258:Q1329 Q2261:Q2267 Q600:Q628 Q1357:Q1362 Q468:Q471 Q464:Q466 Q553:Q559 Q561:Q572 Q548:Q551 Q1331:Q1337 Q1343:Q1355 Q630:Q638 Q929:Q932 Q1497:Q1579 Q1809:Q1815 Q1473:Q1495 Q1581:Q1651 Q434:Q457 Q1724:Q1732 Q752:Q761 Q525:Q545 Q2282:Q2311 Q2169:Q2191 Q579:Q597 Q1105:Q1207 Q97:Q118 Q644:Q656 Q2084:Q2167 Q2323 Q197:Q221 Q459:Q462 Q640:Q642 Q473:Q501 Q2325:Q2326 Q1817:Q1954 Q835:Q869 Q894:Q927 Q658:Q671 Q43:Q53 Q55:Q90 Q1956:Q2082 Q2328:Q2337 Q2230:Q2233 Q2235:Q2238 Q2240:Q2249 Q2251:Q2255 Q1031:Q1043 Q2193:Q2197 Q2313:Q2321 Q2341:Q2354 Q516:Q520 Q503:Q514 Q2199:Q2203 Q248:Q364 Q892 Q1209:Q1254 Q167:Q193 Q1045:Q1080 Q1463:Q1471 Q1364:Q1439 Q1441:Q1461 Q1653:Q1718 Q967:Q1013 Q745:Q749 Q2215:Q2228 Q223:Q246 Q673:Q743 Q156:Q165 Q963:Q964 Q1735:Q1737 Q120:Q154 Q1016:Q1029 Q824:Q833 Q2205:Q2213 Q871:Q873 Q574:Q576 Q367:Q432 Q876:Q890 Q1794:Q1807">
    <cfRule type="duplicateValues" dxfId="641" priority="717"/>
  </conditionalFormatting>
  <conditionalFormatting sqref="K1490">
    <cfRule type="duplicateValues" dxfId="640" priority="672"/>
  </conditionalFormatting>
  <conditionalFormatting sqref="J1490">
    <cfRule type="duplicateValues" dxfId="639" priority="674"/>
  </conditionalFormatting>
  <conditionalFormatting sqref="K1741">
    <cfRule type="duplicateValues" dxfId="638" priority="668"/>
  </conditionalFormatting>
  <conditionalFormatting sqref="J1741">
    <cfRule type="duplicateValues" dxfId="637" priority="670"/>
  </conditionalFormatting>
  <conditionalFormatting sqref="Q1741">
    <cfRule type="duplicateValues" dxfId="636" priority="671"/>
  </conditionalFormatting>
  <conditionalFormatting sqref="K933">
    <cfRule type="duplicateValues" dxfId="635" priority="660"/>
  </conditionalFormatting>
  <conditionalFormatting sqref="J933">
    <cfRule type="duplicateValues" dxfId="634" priority="662"/>
  </conditionalFormatting>
  <conditionalFormatting sqref="Q933">
    <cfRule type="duplicateValues" dxfId="633" priority="663"/>
  </conditionalFormatting>
  <conditionalFormatting sqref="K91">
    <cfRule type="duplicateValues" dxfId="632" priority="656"/>
  </conditionalFormatting>
  <conditionalFormatting sqref="J91">
    <cfRule type="duplicateValues" dxfId="631" priority="658"/>
  </conditionalFormatting>
  <conditionalFormatting sqref="Q91">
    <cfRule type="duplicateValues" dxfId="630" priority="659"/>
  </conditionalFormatting>
  <conditionalFormatting sqref="I2979:I3094 I2783:I2826 I1 I2828:I2952 I2955:I2976 I3096:I1048576">
    <cfRule type="duplicateValues" dxfId="629" priority="723"/>
  </conditionalFormatting>
  <conditionalFormatting sqref="K762:K764">
    <cfRule type="duplicateValues" dxfId="628" priority="746"/>
  </conditionalFormatting>
  <conditionalFormatting sqref="J762:J764">
    <cfRule type="duplicateValues" dxfId="627" priority="747"/>
  </conditionalFormatting>
  <conditionalFormatting sqref="Q762:Q764">
    <cfRule type="duplicateValues" dxfId="626" priority="748"/>
  </conditionalFormatting>
  <conditionalFormatting sqref="K2256">
    <cfRule type="duplicateValues" dxfId="625" priority="648"/>
  </conditionalFormatting>
  <conditionalFormatting sqref="J2256">
    <cfRule type="duplicateValues" dxfId="624" priority="649"/>
  </conditionalFormatting>
  <conditionalFormatting sqref="Q2256">
    <cfRule type="duplicateValues" dxfId="623" priority="650"/>
  </conditionalFormatting>
  <conditionalFormatting sqref="K2260">
    <cfRule type="duplicateValues" dxfId="622" priority="644"/>
  </conditionalFormatting>
  <conditionalFormatting sqref="J2260">
    <cfRule type="duplicateValues" dxfId="621" priority="645"/>
  </conditionalFormatting>
  <conditionalFormatting sqref="Q2260">
    <cfRule type="duplicateValues" dxfId="620" priority="646"/>
  </conditionalFormatting>
  <conditionalFormatting sqref="K2268">
    <cfRule type="duplicateValues" dxfId="619" priority="640"/>
  </conditionalFormatting>
  <conditionalFormatting sqref="J2268">
    <cfRule type="duplicateValues" dxfId="618" priority="641"/>
  </conditionalFormatting>
  <conditionalFormatting sqref="Q2268">
    <cfRule type="duplicateValues" dxfId="617" priority="642"/>
  </conditionalFormatting>
  <conditionalFormatting sqref="K598:K599">
    <cfRule type="duplicateValues" dxfId="616" priority="636"/>
  </conditionalFormatting>
  <conditionalFormatting sqref="J598:J599">
    <cfRule type="duplicateValues" dxfId="615" priority="637"/>
  </conditionalFormatting>
  <conditionalFormatting sqref="Q598:Q599">
    <cfRule type="duplicateValues" dxfId="614" priority="638"/>
  </conditionalFormatting>
  <conditionalFormatting sqref="K1356">
    <cfRule type="duplicateValues" dxfId="613" priority="632"/>
  </conditionalFormatting>
  <conditionalFormatting sqref="J1356">
    <cfRule type="duplicateValues" dxfId="612" priority="633"/>
  </conditionalFormatting>
  <conditionalFormatting sqref="Q1356">
    <cfRule type="duplicateValues" dxfId="611" priority="634"/>
  </conditionalFormatting>
  <conditionalFormatting sqref="K467">
    <cfRule type="duplicateValues" dxfId="610" priority="628"/>
  </conditionalFormatting>
  <conditionalFormatting sqref="J467">
    <cfRule type="duplicateValues" dxfId="609" priority="629"/>
  </conditionalFormatting>
  <conditionalFormatting sqref="Q467">
    <cfRule type="duplicateValues" dxfId="608" priority="630"/>
  </conditionalFormatting>
  <conditionalFormatting sqref="K463">
    <cfRule type="duplicateValues" dxfId="607" priority="624"/>
  </conditionalFormatting>
  <conditionalFormatting sqref="J463">
    <cfRule type="duplicateValues" dxfId="606" priority="625"/>
  </conditionalFormatting>
  <conditionalFormatting sqref="Q463">
    <cfRule type="duplicateValues" dxfId="605" priority="626"/>
  </conditionalFormatting>
  <conditionalFormatting sqref="K552">
    <cfRule type="duplicateValues" dxfId="604" priority="620"/>
  </conditionalFormatting>
  <conditionalFormatting sqref="J552">
    <cfRule type="duplicateValues" dxfId="603" priority="621"/>
  </conditionalFormatting>
  <conditionalFormatting sqref="Q552">
    <cfRule type="duplicateValues" dxfId="602" priority="622"/>
  </conditionalFormatting>
  <conditionalFormatting sqref="K560">
    <cfRule type="duplicateValues" dxfId="601" priority="616"/>
  </conditionalFormatting>
  <conditionalFormatting sqref="J560">
    <cfRule type="duplicateValues" dxfId="600" priority="617"/>
  </conditionalFormatting>
  <conditionalFormatting sqref="Q560">
    <cfRule type="duplicateValues" dxfId="599" priority="618"/>
  </conditionalFormatting>
  <conditionalFormatting sqref="K546:K547">
    <cfRule type="duplicateValues" dxfId="598" priority="612"/>
  </conditionalFormatting>
  <conditionalFormatting sqref="J546:J547">
    <cfRule type="duplicateValues" dxfId="597" priority="613"/>
  </conditionalFormatting>
  <conditionalFormatting sqref="Q546:Q547">
    <cfRule type="duplicateValues" dxfId="596" priority="614"/>
  </conditionalFormatting>
  <conditionalFormatting sqref="K1330">
    <cfRule type="duplicateValues" dxfId="595" priority="608"/>
  </conditionalFormatting>
  <conditionalFormatting sqref="J1330">
    <cfRule type="duplicateValues" dxfId="594" priority="609"/>
  </conditionalFormatting>
  <conditionalFormatting sqref="Q1330">
    <cfRule type="duplicateValues" dxfId="593" priority="610"/>
  </conditionalFormatting>
  <conditionalFormatting sqref="K1340:K1342">
    <cfRule type="duplicateValues" dxfId="592" priority="604"/>
  </conditionalFormatting>
  <conditionalFormatting sqref="J1340:J1342">
    <cfRule type="duplicateValues" dxfId="591" priority="605"/>
  </conditionalFormatting>
  <conditionalFormatting sqref="Q1338:Q1342">
    <cfRule type="duplicateValues" dxfId="590" priority="606"/>
  </conditionalFormatting>
  <conditionalFormatting sqref="K629">
    <cfRule type="duplicateValues" dxfId="589" priority="600"/>
  </conditionalFormatting>
  <conditionalFormatting sqref="J629">
    <cfRule type="duplicateValues" dxfId="588" priority="601"/>
  </conditionalFormatting>
  <conditionalFormatting sqref="Q629">
    <cfRule type="duplicateValues" dxfId="587" priority="602"/>
  </conditionalFormatting>
  <conditionalFormatting sqref="K577">
    <cfRule type="duplicateValues" dxfId="586" priority="596"/>
  </conditionalFormatting>
  <conditionalFormatting sqref="J577">
    <cfRule type="duplicateValues" dxfId="585" priority="597"/>
  </conditionalFormatting>
  <conditionalFormatting sqref="Q577">
    <cfRule type="duplicateValues" dxfId="584" priority="598"/>
  </conditionalFormatting>
  <conditionalFormatting sqref="K1255">
    <cfRule type="duplicateValues" dxfId="583" priority="592"/>
  </conditionalFormatting>
  <conditionalFormatting sqref="J1255">
    <cfRule type="duplicateValues" dxfId="582" priority="593"/>
  </conditionalFormatting>
  <conditionalFormatting sqref="Q1255">
    <cfRule type="duplicateValues" dxfId="581" priority="594"/>
  </conditionalFormatting>
  <conditionalFormatting sqref="K928">
    <cfRule type="duplicateValues" dxfId="580" priority="588"/>
  </conditionalFormatting>
  <conditionalFormatting sqref="J928">
    <cfRule type="duplicateValues" dxfId="579" priority="589"/>
  </conditionalFormatting>
  <conditionalFormatting sqref="Q928">
    <cfRule type="duplicateValues" dxfId="578" priority="590"/>
  </conditionalFormatting>
  <conditionalFormatting sqref="K1496">
    <cfRule type="duplicateValues" dxfId="577" priority="584"/>
  </conditionalFormatting>
  <conditionalFormatting sqref="J1496">
    <cfRule type="duplicateValues" dxfId="576" priority="585"/>
  </conditionalFormatting>
  <conditionalFormatting sqref="Q1496">
    <cfRule type="duplicateValues" dxfId="575" priority="586"/>
  </conditionalFormatting>
  <conditionalFormatting sqref="K1808">
    <cfRule type="duplicateValues" dxfId="574" priority="580"/>
  </conditionalFormatting>
  <conditionalFormatting sqref="J1808">
    <cfRule type="duplicateValues" dxfId="573" priority="581"/>
  </conditionalFormatting>
  <conditionalFormatting sqref="Q1808">
    <cfRule type="duplicateValues" dxfId="572" priority="582"/>
  </conditionalFormatting>
  <conditionalFormatting sqref="K1472">
    <cfRule type="duplicateValues" dxfId="571" priority="576"/>
  </conditionalFormatting>
  <conditionalFormatting sqref="J1472">
    <cfRule type="duplicateValues" dxfId="570" priority="577"/>
  </conditionalFormatting>
  <conditionalFormatting sqref="Q1472">
    <cfRule type="duplicateValues" dxfId="569" priority="578"/>
  </conditionalFormatting>
  <conditionalFormatting sqref="Q2477:Q2512 Q2454:Q2475 Q1741:Q1791 Q2:Q41 Q1581:Q1651 Q434:Q457 Q1724:Q1732 Q752:Q821 Q525:Q572 Q2282:Q2311 Q2169:Q2191 Q579:Q638 Q1105:Q1207 Q97:Q118 Q644:Q656 Q2084:Q2167 Q2323 Q197:Q221 Q459:Q471 Q2362:Q2375 Q640:Q642 Q473:Q501 Q1258:Q1362 Q2325:Q2326 Q1817:Q1954 Q835:Q869 Q894:Q961 Q658:Q671 Q43:Q53 Q55:Q95 Q1956:Q2082 Q2328:Q2337 Q2386:Q2396 Q2260:Q2280 Q2230:Q2233 Q2235:Q2238 Q2240:Q2249 Q2251:Q2258 Q1031:Q1043 Q2193:Q2197 Q2398:Q2452 Q2585:Q2635 Q2313:Q2321 Q2341:Q2360 Q516:Q520 Q503:Q514 Q2199:Q2203 Q248:Q364 Q892 Q1209:Q1256 Q167:Q193 Q1045:Q1103 Q1463:Q1579 Q1364:Q1439 Q1441:Q1461 Q2514:Q2551 Q1653:Q1718 Q967:Q1013 Q745:Q749 Q2215:Q2228 Q223:Q246 Q673:Q743 Q156:Q165 Q2379:Q2384 Q963:Q964 Q1735:Q1737 Q120:Q154 Q1016:Q1029 Q2556:Q2562 Q824:Q833 Q2553:Q2554 Q2564:Q2583 Q2205:Q2213 Q871:Q873 Q574:Q577 Q367:Q432 Q876:Q890 Q1794:Q1815">
    <cfRule type="duplicateValues" dxfId="568" priority="575"/>
  </conditionalFormatting>
  <conditionalFormatting sqref="K1738:K1739">
    <cfRule type="duplicateValues" dxfId="567" priority="571"/>
  </conditionalFormatting>
  <conditionalFormatting sqref="J1738:J1739">
    <cfRule type="duplicateValues" dxfId="566" priority="572"/>
  </conditionalFormatting>
  <conditionalFormatting sqref="Q1738:Q1739">
    <cfRule type="duplicateValues" dxfId="565" priority="573"/>
  </conditionalFormatting>
  <conditionalFormatting sqref="Q1738:Q1739">
    <cfRule type="duplicateValues" dxfId="564" priority="570"/>
  </conditionalFormatting>
  <conditionalFormatting sqref="K1740">
    <cfRule type="duplicateValues" dxfId="563" priority="566"/>
  </conditionalFormatting>
  <conditionalFormatting sqref="J1740">
    <cfRule type="duplicateValues" dxfId="562" priority="567"/>
  </conditionalFormatting>
  <conditionalFormatting sqref="Q1740">
    <cfRule type="duplicateValues" dxfId="561" priority="568"/>
  </conditionalFormatting>
  <conditionalFormatting sqref="Q1740">
    <cfRule type="duplicateValues" dxfId="560" priority="565"/>
  </conditionalFormatting>
  <conditionalFormatting sqref="K1580">
    <cfRule type="duplicateValues" dxfId="559" priority="561"/>
  </conditionalFormatting>
  <conditionalFormatting sqref="J1580">
    <cfRule type="duplicateValues" dxfId="558" priority="562"/>
  </conditionalFormatting>
  <conditionalFormatting sqref="Q1580">
    <cfRule type="duplicateValues" dxfId="557" priority="563"/>
  </conditionalFormatting>
  <conditionalFormatting sqref="Q1580">
    <cfRule type="duplicateValues" dxfId="556" priority="560"/>
  </conditionalFormatting>
  <conditionalFormatting sqref="K433">
    <cfRule type="duplicateValues" dxfId="555" priority="556"/>
  </conditionalFormatting>
  <conditionalFormatting sqref="J433">
    <cfRule type="duplicateValues" dxfId="554" priority="557"/>
  </conditionalFormatting>
  <conditionalFormatting sqref="Q433">
    <cfRule type="duplicateValues" dxfId="553" priority="558"/>
  </conditionalFormatting>
  <conditionalFormatting sqref="Q433">
    <cfRule type="duplicateValues" dxfId="552" priority="555"/>
  </conditionalFormatting>
  <conditionalFormatting sqref="K1719:K1723">
    <cfRule type="duplicateValues" dxfId="551" priority="551"/>
  </conditionalFormatting>
  <conditionalFormatting sqref="J1719:J1723">
    <cfRule type="duplicateValues" dxfId="550" priority="552"/>
  </conditionalFormatting>
  <conditionalFormatting sqref="Q1719:Q1723">
    <cfRule type="duplicateValues" dxfId="549" priority="553"/>
  </conditionalFormatting>
  <conditionalFormatting sqref="Q1719:Q1723">
    <cfRule type="duplicateValues" dxfId="548" priority="550"/>
  </conditionalFormatting>
  <conditionalFormatting sqref="K751">
    <cfRule type="duplicateValues" dxfId="547" priority="546"/>
  </conditionalFormatting>
  <conditionalFormatting sqref="J751">
    <cfRule type="duplicateValues" dxfId="546" priority="547"/>
  </conditionalFormatting>
  <conditionalFormatting sqref="Q751">
    <cfRule type="duplicateValues" dxfId="545" priority="548"/>
  </conditionalFormatting>
  <conditionalFormatting sqref="Q751">
    <cfRule type="duplicateValues" dxfId="544" priority="545"/>
  </conditionalFormatting>
  <conditionalFormatting sqref="K521">
    <cfRule type="duplicateValues" dxfId="543" priority="541"/>
  </conditionalFormatting>
  <conditionalFormatting sqref="J521">
    <cfRule type="duplicateValues" dxfId="542" priority="542"/>
  </conditionalFormatting>
  <conditionalFormatting sqref="Q521">
    <cfRule type="duplicateValues" dxfId="541" priority="543"/>
  </conditionalFormatting>
  <conditionalFormatting sqref="Q521">
    <cfRule type="duplicateValues" dxfId="540" priority="540"/>
  </conditionalFormatting>
  <conditionalFormatting sqref="K522:K523">
    <cfRule type="duplicateValues" dxfId="539" priority="531"/>
  </conditionalFormatting>
  <conditionalFormatting sqref="J522:J523">
    <cfRule type="duplicateValues" dxfId="538" priority="532"/>
  </conditionalFormatting>
  <conditionalFormatting sqref="Q522:Q523">
    <cfRule type="duplicateValues" dxfId="537" priority="533"/>
  </conditionalFormatting>
  <conditionalFormatting sqref="Q522:Q523">
    <cfRule type="duplicateValues" dxfId="536" priority="530"/>
  </conditionalFormatting>
  <conditionalFormatting sqref="K750">
    <cfRule type="duplicateValues" dxfId="535" priority="526"/>
  </conditionalFormatting>
  <conditionalFormatting sqref="J750">
    <cfRule type="duplicateValues" dxfId="534" priority="527"/>
  </conditionalFormatting>
  <conditionalFormatting sqref="Q750">
    <cfRule type="duplicateValues" dxfId="533" priority="528"/>
  </conditionalFormatting>
  <conditionalFormatting sqref="Q750">
    <cfRule type="duplicateValues" dxfId="532" priority="525"/>
  </conditionalFormatting>
  <conditionalFormatting sqref="K2281">
    <cfRule type="duplicateValues" dxfId="531" priority="521"/>
  </conditionalFormatting>
  <conditionalFormatting sqref="J2281">
    <cfRule type="duplicateValues" dxfId="530" priority="522"/>
  </conditionalFormatting>
  <conditionalFormatting sqref="Q2281">
    <cfRule type="duplicateValues" dxfId="529" priority="523"/>
  </conditionalFormatting>
  <conditionalFormatting sqref="Q2281">
    <cfRule type="duplicateValues" dxfId="528" priority="520"/>
  </conditionalFormatting>
  <conditionalFormatting sqref="K2168">
    <cfRule type="duplicateValues" dxfId="527" priority="516"/>
  </conditionalFormatting>
  <conditionalFormatting sqref="J2168">
    <cfRule type="duplicateValues" dxfId="526" priority="517"/>
  </conditionalFormatting>
  <conditionalFormatting sqref="Q2168">
    <cfRule type="duplicateValues" dxfId="525" priority="518"/>
  </conditionalFormatting>
  <conditionalFormatting sqref="Q2168">
    <cfRule type="duplicateValues" dxfId="524" priority="515"/>
  </conditionalFormatting>
  <conditionalFormatting sqref="K578">
    <cfRule type="duplicateValues" dxfId="523" priority="511"/>
  </conditionalFormatting>
  <conditionalFormatting sqref="J578">
    <cfRule type="duplicateValues" dxfId="522" priority="512"/>
  </conditionalFormatting>
  <conditionalFormatting sqref="Q578">
    <cfRule type="duplicateValues" dxfId="521" priority="513"/>
  </conditionalFormatting>
  <conditionalFormatting sqref="Q578">
    <cfRule type="duplicateValues" dxfId="520" priority="510"/>
  </conditionalFormatting>
  <conditionalFormatting sqref="J579">
    <cfRule type="duplicateValues" dxfId="519" priority="509"/>
  </conditionalFormatting>
  <conditionalFormatting sqref="K579">
    <cfRule type="duplicateValues" dxfId="518" priority="508"/>
  </conditionalFormatting>
  <conditionalFormatting sqref="J580">
    <cfRule type="duplicateValues" dxfId="517" priority="506"/>
  </conditionalFormatting>
  <conditionalFormatting sqref="K580">
    <cfRule type="duplicateValues" dxfId="516" priority="504"/>
  </conditionalFormatting>
  <conditionalFormatting sqref="K2397">
    <cfRule type="duplicateValues" dxfId="515" priority="501"/>
  </conditionalFormatting>
  <conditionalFormatting sqref="J2397">
    <cfRule type="duplicateValues" dxfId="514" priority="502"/>
  </conditionalFormatting>
  <conditionalFormatting sqref="Q2397">
    <cfRule type="duplicateValues" dxfId="513" priority="500"/>
  </conditionalFormatting>
  <conditionalFormatting sqref="K1104">
    <cfRule type="duplicateValues" dxfId="512" priority="496"/>
  </conditionalFormatting>
  <conditionalFormatting sqref="J1104">
    <cfRule type="duplicateValues" dxfId="511" priority="497"/>
  </conditionalFormatting>
  <conditionalFormatting sqref="Q1104">
    <cfRule type="duplicateValues" dxfId="510" priority="498"/>
  </conditionalFormatting>
  <conditionalFormatting sqref="Q1104">
    <cfRule type="duplicateValues" dxfId="509" priority="495"/>
  </conditionalFormatting>
  <conditionalFormatting sqref="K96">
    <cfRule type="duplicateValues" dxfId="508" priority="491"/>
  </conditionalFormatting>
  <conditionalFormatting sqref="J96">
    <cfRule type="duplicateValues" dxfId="507" priority="492"/>
  </conditionalFormatting>
  <conditionalFormatting sqref="Q96">
    <cfRule type="duplicateValues" dxfId="506" priority="493"/>
  </conditionalFormatting>
  <conditionalFormatting sqref="Q96">
    <cfRule type="duplicateValues" dxfId="505" priority="490"/>
  </conditionalFormatting>
  <conditionalFormatting sqref="K643">
    <cfRule type="duplicateValues" dxfId="504" priority="486"/>
  </conditionalFormatting>
  <conditionalFormatting sqref="J643">
    <cfRule type="duplicateValues" dxfId="503" priority="487"/>
  </conditionalFormatting>
  <conditionalFormatting sqref="Q643">
    <cfRule type="duplicateValues" dxfId="502" priority="488"/>
  </conditionalFormatting>
  <conditionalFormatting sqref="Q643">
    <cfRule type="duplicateValues" dxfId="501" priority="485"/>
  </conditionalFormatting>
  <conditionalFormatting sqref="K2083">
    <cfRule type="duplicateValues" dxfId="500" priority="481"/>
  </conditionalFormatting>
  <conditionalFormatting sqref="J2083">
    <cfRule type="duplicateValues" dxfId="499" priority="482"/>
  </conditionalFormatting>
  <conditionalFormatting sqref="Q2083">
    <cfRule type="duplicateValues" dxfId="498" priority="483"/>
  </conditionalFormatting>
  <conditionalFormatting sqref="Q2083">
    <cfRule type="duplicateValues" dxfId="497" priority="480"/>
  </conditionalFormatting>
  <conditionalFormatting sqref="K2322">
    <cfRule type="duplicateValues" dxfId="496" priority="476"/>
  </conditionalFormatting>
  <conditionalFormatting sqref="J2322">
    <cfRule type="duplicateValues" dxfId="495" priority="477"/>
  </conditionalFormatting>
  <conditionalFormatting sqref="Q2322">
    <cfRule type="duplicateValues" dxfId="494" priority="478"/>
  </conditionalFormatting>
  <conditionalFormatting sqref="Q2322">
    <cfRule type="duplicateValues" dxfId="493" priority="475"/>
  </conditionalFormatting>
  <conditionalFormatting sqref="K194">
    <cfRule type="duplicateValues" dxfId="492" priority="466"/>
  </conditionalFormatting>
  <conditionalFormatting sqref="J194">
    <cfRule type="duplicateValues" dxfId="491" priority="467"/>
  </conditionalFormatting>
  <conditionalFormatting sqref="Q194">
    <cfRule type="duplicateValues" dxfId="490" priority="468"/>
  </conditionalFormatting>
  <conditionalFormatting sqref="Q194">
    <cfRule type="duplicateValues" dxfId="489" priority="465"/>
  </conditionalFormatting>
  <conditionalFormatting sqref="K458">
    <cfRule type="duplicateValues" dxfId="488" priority="461"/>
  </conditionalFormatting>
  <conditionalFormatting sqref="J458">
    <cfRule type="duplicateValues" dxfId="487" priority="462"/>
  </conditionalFormatting>
  <conditionalFormatting sqref="Q458">
    <cfRule type="duplicateValues" dxfId="486" priority="463"/>
  </conditionalFormatting>
  <conditionalFormatting sqref="Q458">
    <cfRule type="duplicateValues" dxfId="485" priority="460"/>
  </conditionalFormatting>
  <conditionalFormatting sqref="K2361">
    <cfRule type="duplicateValues" dxfId="484" priority="457"/>
  </conditionalFormatting>
  <conditionalFormatting sqref="J2361">
    <cfRule type="duplicateValues" dxfId="483" priority="458"/>
  </conditionalFormatting>
  <conditionalFormatting sqref="Q2361">
    <cfRule type="duplicateValues" dxfId="482" priority="456"/>
  </conditionalFormatting>
  <conditionalFormatting sqref="K639:K640">
    <cfRule type="duplicateValues" dxfId="481" priority="452"/>
  </conditionalFormatting>
  <conditionalFormatting sqref="J639">
    <cfRule type="duplicateValues" dxfId="480" priority="453"/>
  </conditionalFormatting>
  <conditionalFormatting sqref="Q639">
    <cfRule type="duplicateValues" dxfId="479" priority="454"/>
  </conditionalFormatting>
  <conditionalFormatting sqref="Q639">
    <cfRule type="duplicateValues" dxfId="478" priority="451"/>
  </conditionalFormatting>
  <conditionalFormatting sqref="K472">
    <cfRule type="duplicateValues" dxfId="477" priority="447"/>
  </conditionalFormatting>
  <conditionalFormatting sqref="J472">
    <cfRule type="duplicateValues" dxfId="476" priority="448"/>
  </conditionalFormatting>
  <conditionalFormatting sqref="Q472">
    <cfRule type="duplicateValues" dxfId="475" priority="449"/>
  </conditionalFormatting>
  <conditionalFormatting sqref="Q472">
    <cfRule type="duplicateValues" dxfId="474" priority="446"/>
  </conditionalFormatting>
  <conditionalFormatting sqref="K2453">
    <cfRule type="duplicateValues" dxfId="473" priority="443"/>
  </conditionalFormatting>
  <conditionalFormatting sqref="J2453">
    <cfRule type="duplicateValues" dxfId="472" priority="444"/>
  </conditionalFormatting>
  <conditionalFormatting sqref="Q2453">
    <cfRule type="duplicateValues" dxfId="471" priority="442"/>
  </conditionalFormatting>
  <conditionalFormatting sqref="K1257">
    <cfRule type="duplicateValues" dxfId="470" priority="439"/>
  </conditionalFormatting>
  <conditionalFormatting sqref="J1257">
    <cfRule type="duplicateValues" dxfId="469" priority="440"/>
  </conditionalFormatting>
  <conditionalFormatting sqref="Q1257">
    <cfRule type="duplicateValues" dxfId="468" priority="438"/>
  </conditionalFormatting>
  <conditionalFormatting sqref="J2979:J3094 J2828:J2952 J2585:J2728 J2477:J2512 J2325:J2326 J1:J41 J525:J572 J1817:J1954 J835:J869 J894:J961 J658:J671 J43:J53 J55:J118 J1956:J2191 J2328:J2337 J2230:J2233 J2235:J2238 J2240:J2249 J2251:J2258 J1031:J1043 J2193:J2197 J2386:J2475 J2313:J2323 J2341:J2375 J516:J523 J503:J514 J2199:J2203 J248:J364 J892 J1209:J1362 J167:J221 J1045:J1207 J1463:J1651 J1364:J1439 J1441:J1461 J2260:J2262 J2268:J2311 J2514:J2551 J2736:J2773 J1653:J1732 J967:J1014 J745:J821 J2215:J2228 J223:J246 J673:J743 J156:J165 J2379:J2384 J963:J964 J1735:J1791 J2955:J2976 J120:J154 J1016:J1029 J2556:J2562 J824:J833 J2553:J2554 J2564:J2583 J2776:J2826 J2205:J2213 J2730:J2734 J871:J873 J574:J656 J367:J501 J876:J890 J3096:J1048576 J1794:J1815">
    <cfRule type="duplicateValues" dxfId="467" priority="437"/>
  </conditionalFormatting>
  <conditionalFormatting sqref="K2324">
    <cfRule type="duplicateValues" dxfId="466" priority="433"/>
  </conditionalFormatting>
  <conditionalFormatting sqref="J2324">
    <cfRule type="duplicateValues" dxfId="465" priority="434"/>
  </conditionalFormatting>
  <conditionalFormatting sqref="Q2324">
    <cfRule type="duplicateValues" dxfId="464" priority="435"/>
  </conditionalFormatting>
  <conditionalFormatting sqref="Q2324">
    <cfRule type="duplicateValues" dxfId="463" priority="432"/>
  </conditionalFormatting>
  <conditionalFormatting sqref="J2324">
    <cfRule type="duplicateValues" dxfId="462" priority="431"/>
  </conditionalFormatting>
  <conditionalFormatting sqref="K2735">
    <cfRule type="duplicateValues" dxfId="461" priority="428"/>
  </conditionalFormatting>
  <conditionalFormatting sqref="J2735">
    <cfRule type="duplicateValues" dxfId="460" priority="429"/>
  </conditionalFormatting>
  <conditionalFormatting sqref="J2735">
    <cfRule type="duplicateValues" dxfId="459" priority="427"/>
  </conditionalFormatting>
  <conditionalFormatting sqref="K524">
    <cfRule type="duplicateValues" dxfId="458" priority="423"/>
  </conditionalFormatting>
  <conditionalFormatting sqref="J524">
    <cfRule type="duplicateValues" dxfId="457" priority="424"/>
  </conditionalFormatting>
  <conditionalFormatting sqref="Q524">
    <cfRule type="duplicateValues" dxfId="456" priority="425"/>
  </conditionalFormatting>
  <conditionalFormatting sqref="Q524">
    <cfRule type="duplicateValues" dxfId="455" priority="422"/>
  </conditionalFormatting>
  <conditionalFormatting sqref="J524">
    <cfRule type="duplicateValues" dxfId="454" priority="421"/>
  </conditionalFormatting>
  <conditionalFormatting sqref="K1816">
    <cfRule type="duplicateValues" dxfId="453" priority="417"/>
  </conditionalFormatting>
  <conditionalFormatting sqref="J1816">
    <cfRule type="duplicateValues" dxfId="452" priority="418"/>
  </conditionalFormatting>
  <conditionalFormatting sqref="Q1816">
    <cfRule type="duplicateValues" dxfId="451" priority="419"/>
  </conditionalFormatting>
  <conditionalFormatting sqref="Q1816">
    <cfRule type="duplicateValues" dxfId="450" priority="416"/>
  </conditionalFormatting>
  <conditionalFormatting sqref="J1816">
    <cfRule type="duplicateValues" dxfId="449" priority="415"/>
  </conditionalFormatting>
  <conditionalFormatting sqref="K834">
    <cfRule type="duplicateValues" dxfId="448" priority="411"/>
  </conditionalFormatting>
  <conditionalFormatting sqref="J834">
    <cfRule type="duplicateValues" dxfId="447" priority="412"/>
  </conditionalFormatting>
  <conditionalFormatting sqref="Q834">
    <cfRule type="duplicateValues" dxfId="446" priority="413"/>
  </conditionalFormatting>
  <conditionalFormatting sqref="Q834">
    <cfRule type="duplicateValues" dxfId="445" priority="410"/>
  </conditionalFormatting>
  <conditionalFormatting sqref="J834">
    <cfRule type="duplicateValues" dxfId="444" priority="409"/>
  </conditionalFormatting>
  <conditionalFormatting sqref="K893">
    <cfRule type="duplicateValues" dxfId="443" priority="405"/>
  </conditionalFormatting>
  <conditionalFormatting sqref="J893">
    <cfRule type="duplicateValues" dxfId="442" priority="406"/>
  </conditionalFormatting>
  <conditionalFormatting sqref="Q893">
    <cfRule type="duplicateValues" dxfId="441" priority="407"/>
  </conditionalFormatting>
  <conditionalFormatting sqref="Q893">
    <cfRule type="duplicateValues" dxfId="440" priority="404"/>
  </conditionalFormatting>
  <conditionalFormatting sqref="J893">
    <cfRule type="duplicateValues" dxfId="439" priority="403"/>
  </conditionalFormatting>
  <conditionalFormatting sqref="K657">
    <cfRule type="duplicateValues" dxfId="438" priority="399"/>
  </conditionalFormatting>
  <conditionalFormatting sqref="J657">
    <cfRule type="duplicateValues" dxfId="437" priority="400"/>
  </conditionalFormatting>
  <conditionalFormatting sqref="Q657">
    <cfRule type="duplicateValues" dxfId="436" priority="401"/>
  </conditionalFormatting>
  <conditionalFormatting sqref="Q657">
    <cfRule type="duplicateValues" dxfId="435" priority="398"/>
  </conditionalFormatting>
  <conditionalFormatting sqref="J657">
    <cfRule type="duplicateValues" dxfId="434" priority="397"/>
  </conditionalFormatting>
  <conditionalFormatting sqref="K42">
    <cfRule type="duplicateValues" dxfId="433" priority="393"/>
  </conditionalFormatting>
  <conditionalFormatting sqref="J42">
    <cfRule type="duplicateValues" dxfId="432" priority="394"/>
  </conditionalFormatting>
  <conditionalFormatting sqref="Q42">
    <cfRule type="duplicateValues" dxfId="431" priority="395"/>
  </conditionalFormatting>
  <conditionalFormatting sqref="Q42">
    <cfRule type="duplicateValues" dxfId="430" priority="392"/>
  </conditionalFormatting>
  <conditionalFormatting sqref="J42">
    <cfRule type="duplicateValues" dxfId="429" priority="391"/>
  </conditionalFormatting>
  <conditionalFormatting sqref="K54">
    <cfRule type="duplicateValues" dxfId="428" priority="387"/>
  </conditionalFormatting>
  <conditionalFormatting sqref="J54">
    <cfRule type="duplicateValues" dxfId="427" priority="388"/>
  </conditionalFormatting>
  <conditionalFormatting sqref="Q54">
    <cfRule type="duplicateValues" dxfId="426" priority="389"/>
  </conditionalFormatting>
  <conditionalFormatting sqref="Q54">
    <cfRule type="duplicateValues" dxfId="425" priority="386"/>
  </conditionalFormatting>
  <conditionalFormatting sqref="J54">
    <cfRule type="duplicateValues" dxfId="424" priority="385"/>
  </conditionalFormatting>
  <conditionalFormatting sqref="K1955">
    <cfRule type="duplicateValues" dxfId="423" priority="381"/>
  </conditionalFormatting>
  <conditionalFormatting sqref="J1955">
    <cfRule type="duplicateValues" dxfId="422" priority="382"/>
  </conditionalFormatting>
  <conditionalFormatting sqref="Q1955">
    <cfRule type="duplicateValues" dxfId="421" priority="383"/>
  </conditionalFormatting>
  <conditionalFormatting sqref="Q1955">
    <cfRule type="duplicateValues" dxfId="420" priority="380"/>
  </conditionalFormatting>
  <conditionalFormatting sqref="J1955">
    <cfRule type="duplicateValues" dxfId="419" priority="379"/>
  </conditionalFormatting>
  <conditionalFormatting sqref="K2327">
    <cfRule type="duplicateValues" dxfId="418" priority="375"/>
  </conditionalFormatting>
  <conditionalFormatting sqref="J2327">
    <cfRule type="duplicateValues" dxfId="417" priority="376"/>
  </conditionalFormatting>
  <conditionalFormatting sqref="Q2327">
    <cfRule type="duplicateValues" dxfId="416" priority="377"/>
  </conditionalFormatting>
  <conditionalFormatting sqref="Q2327">
    <cfRule type="duplicateValues" dxfId="415" priority="374"/>
  </conditionalFormatting>
  <conditionalFormatting sqref="J2327">
    <cfRule type="duplicateValues" dxfId="414" priority="373"/>
  </conditionalFormatting>
  <conditionalFormatting sqref="K2385">
    <cfRule type="duplicateValues" dxfId="413" priority="370"/>
  </conditionalFormatting>
  <conditionalFormatting sqref="J2385">
    <cfRule type="duplicateValues" dxfId="412" priority="371"/>
  </conditionalFormatting>
  <conditionalFormatting sqref="Q2385">
    <cfRule type="duplicateValues" dxfId="411" priority="369"/>
  </conditionalFormatting>
  <conditionalFormatting sqref="J2385">
    <cfRule type="duplicateValues" dxfId="410" priority="368"/>
  </conditionalFormatting>
  <conditionalFormatting sqref="K2259">
    <cfRule type="duplicateValues" dxfId="409" priority="364"/>
  </conditionalFormatting>
  <conditionalFormatting sqref="J2259">
    <cfRule type="duplicateValues" dxfId="408" priority="365"/>
  </conditionalFormatting>
  <conditionalFormatting sqref="Q2259">
    <cfRule type="duplicateValues" dxfId="407" priority="366"/>
  </conditionalFormatting>
  <conditionalFormatting sqref="Q2259">
    <cfRule type="duplicateValues" dxfId="406" priority="363"/>
  </conditionalFormatting>
  <conditionalFormatting sqref="J2259">
    <cfRule type="duplicateValues" dxfId="405" priority="362"/>
  </conditionalFormatting>
  <conditionalFormatting sqref="K2229">
    <cfRule type="duplicateValues" dxfId="404" priority="358"/>
  </conditionalFormatting>
  <conditionalFormatting sqref="J2229">
    <cfRule type="duplicateValues" dxfId="403" priority="359"/>
  </conditionalFormatting>
  <conditionalFormatting sqref="Q2229">
    <cfRule type="duplicateValues" dxfId="402" priority="360"/>
  </conditionalFormatting>
  <conditionalFormatting sqref="Q2229">
    <cfRule type="duplicateValues" dxfId="401" priority="357"/>
  </conditionalFormatting>
  <conditionalFormatting sqref="J2229">
    <cfRule type="duplicateValues" dxfId="400" priority="356"/>
  </conditionalFormatting>
  <conditionalFormatting sqref="K2234">
    <cfRule type="duplicateValues" dxfId="399" priority="352"/>
  </conditionalFormatting>
  <conditionalFormatting sqref="J2234">
    <cfRule type="duplicateValues" dxfId="398" priority="353"/>
  </conditionalFormatting>
  <conditionalFormatting sqref="Q2234">
    <cfRule type="duplicateValues" dxfId="397" priority="354"/>
  </conditionalFormatting>
  <conditionalFormatting sqref="Q2234">
    <cfRule type="duplicateValues" dxfId="396" priority="351"/>
  </conditionalFormatting>
  <conditionalFormatting sqref="J2234">
    <cfRule type="duplicateValues" dxfId="395" priority="350"/>
  </conditionalFormatting>
  <conditionalFormatting sqref="K2239">
    <cfRule type="duplicateValues" dxfId="394" priority="346"/>
  </conditionalFormatting>
  <conditionalFormatting sqref="J2239">
    <cfRule type="duplicateValues" dxfId="393" priority="347"/>
  </conditionalFormatting>
  <conditionalFormatting sqref="Q2239">
    <cfRule type="duplicateValues" dxfId="392" priority="348"/>
  </conditionalFormatting>
  <conditionalFormatting sqref="Q2239">
    <cfRule type="duplicateValues" dxfId="391" priority="345"/>
  </conditionalFormatting>
  <conditionalFormatting sqref="J2239">
    <cfRule type="duplicateValues" dxfId="390" priority="344"/>
  </conditionalFormatting>
  <conditionalFormatting sqref="K2250">
    <cfRule type="duplicateValues" dxfId="389" priority="340"/>
  </conditionalFormatting>
  <conditionalFormatting sqref="J2250">
    <cfRule type="duplicateValues" dxfId="388" priority="341"/>
  </conditionalFormatting>
  <conditionalFormatting sqref="Q2250">
    <cfRule type="duplicateValues" dxfId="387" priority="342"/>
  </conditionalFormatting>
  <conditionalFormatting sqref="Q2250">
    <cfRule type="duplicateValues" dxfId="386" priority="339"/>
  </conditionalFormatting>
  <conditionalFormatting sqref="J2250">
    <cfRule type="duplicateValues" dxfId="385" priority="338"/>
  </conditionalFormatting>
  <conditionalFormatting sqref="K1030">
    <cfRule type="duplicateValues" dxfId="384" priority="334"/>
  </conditionalFormatting>
  <conditionalFormatting sqref="J1030">
    <cfRule type="duplicateValues" dxfId="383" priority="335"/>
  </conditionalFormatting>
  <conditionalFormatting sqref="Q1030">
    <cfRule type="duplicateValues" dxfId="382" priority="336"/>
  </conditionalFormatting>
  <conditionalFormatting sqref="Q1030">
    <cfRule type="duplicateValues" dxfId="381" priority="333"/>
  </conditionalFormatting>
  <conditionalFormatting sqref="J1030">
    <cfRule type="duplicateValues" dxfId="380" priority="332"/>
  </conditionalFormatting>
  <conditionalFormatting sqref="K2192">
    <cfRule type="duplicateValues" dxfId="379" priority="328"/>
  </conditionalFormatting>
  <conditionalFormatting sqref="J2192">
    <cfRule type="duplicateValues" dxfId="378" priority="329"/>
  </conditionalFormatting>
  <conditionalFormatting sqref="Q2192">
    <cfRule type="duplicateValues" dxfId="377" priority="330"/>
  </conditionalFormatting>
  <conditionalFormatting sqref="Q2192">
    <cfRule type="duplicateValues" dxfId="376" priority="327"/>
  </conditionalFormatting>
  <conditionalFormatting sqref="J2192">
    <cfRule type="duplicateValues" dxfId="375" priority="326"/>
  </conditionalFormatting>
  <conditionalFormatting sqref="K2476">
    <cfRule type="duplicateValues" dxfId="374" priority="321"/>
  </conditionalFormatting>
  <conditionalFormatting sqref="J2476">
    <cfRule type="duplicateValues" dxfId="373" priority="322"/>
  </conditionalFormatting>
  <conditionalFormatting sqref="Q2476">
    <cfRule type="duplicateValues" dxfId="372" priority="320"/>
  </conditionalFormatting>
  <conditionalFormatting sqref="J2476">
    <cfRule type="duplicateValues" dxfId="371" priority="319"/>
  </conditionalFormatting>
  <conditionalFormatting sqref="K2584">
    <cfRule type="duplicateValues" dxfId="370" priority="311"/>
  </conditionalFormatting>
  <conditionalFormatting sqref="J2584">
    <cfRule type="duplicateValues" dxfId="369" priority="312"/>
  </conditionalFormatting>
  <conditionalFormatting sqref="Q2584">
    <cfRule type="duplicateValues" dxfId="368" priority="310"/>
  </conditionalFormatting>
  <conditionalFormatting sqref="J2584">
    <cfRule type="duplicateValues" dxfId="367" priority="309"/>
  </conditionalFormatting>
  <conditionalFormatting sqref="K2312">
    <cfRule type="duplicateValues" dxfId="366" priority="305"/>
  </conditionalFormatting>
  <conditionalFormatting sqref="J2312">
    <cfRule type="duplicateValues" dxfId="365" priority="306"/>
  </conditionalFormatting>
  <conditionalFormatting sqref="Q2312">
    <cfRule type="duplicateValues" dxfId="364" priority="307"/>
  </conditionalFormatting>
  <conditionalFormatting sqref="Q2312">
    <cfRule type="duplicateValues" dxfId="363" priority="304"/>
  </conditionalFormatting>
  <conditionalFormatting sqref="J2312">
    <cfRule type="duplicateValues" dxfId="362" priority="303"/>
  </conditionalFormatting>
  <conditionalFormatting sqref="I2979:I3094 I2828:I2952 I2341:I2375 I2268:I2337 J2263:J2267 I516:I572 I503:I514 I1209:I1362 I167:I221 I1364:I1439 I1441:I1461 I2215:I2266 I223:I246 I156:I165 I963:I964 I1:I118 I248:I364 I745:I821 I892:I961 I967:I1014 I1735:I1791 I2514:I2551 I673:I743 I120:I154 I1653:I1732 I1016:I1043 I1463:I1651 I2379:I2512 I2556:I2562 I824:I869 I2553:I2554 I2564:I2728 I2776:I2826 I2205:I2213 I2730:I2773 I871:I873 I574:I671 I1045:I1207 I2955:I2976 I367:I501 I876:I890 I1794:I2203 I3096:I1048576">
    <cfRule type="duplicateValues" dxfId="361" priority="302"/>
  </conditionalFormatting>
  <conditionalFormatting sqref="K2338">
    <cfRule type="duplicateValues" dxfId="360" priority="299"/>
  </conditionalFormatting>
  <conditionalFormatting sqref="J2338">
    <cfRule type="duplicateValues" dxfId="359" priority="300"/>
  </conditionalFormatting>
  <conditionalFormatting sqref="Q2338">
    <cfRule type="duplicateValues" dxfId="358" priority="301"/>
  </conditionalFormatting>
  <conditionalFormatting sqref="Q2338">
    <cfRule type="duplicateValues" dxfId="357" priority="298"/>
  </conditionalFormatting>
  <conditionalFormatting sqref="J2338">
    <cfRule type="duplicateValues" dxfId="356" priority="297"/>
  </conditionalFormatting>
  <conditionalFormatting sqref="I2338">
    <cfRule type="duplicateValues" dxfId="355" priority="296"/>
  </conditionalFormatting>
  <conditionalFormatting sqref="K2339:K2340">
    <cfRule type="duplicateValues" dxfId="354" priority="293"/>
  </conditionalFormatting>
  <conditionalFormatting sqref="J2339:J2340">
    <cfRule type="duplicateValues" dxfId="353" priority="294"/>
  </conditionalFormatting>
  <conditionalFormatting sqref="Q2339:Q2340">
    <cfRule type="duplicateValues" dxfId="352" priority="295"/>
  </conditionalFormatting>
  <conditionalFormatting sqref="Q2339:Q2340">
    <cfRule type="duplicateValues" dxfId="351" priority="292"/>
  </conditionalFormatting>
  <conditionalFormatting sqref="J2339:J2340">
    <cfRule type="duplicateValues" dxfId="350" priority="291"/>
  </conditionalFormatting>
  <conditionalFormatting sqref="I2339:I2340">
    <cfRule type="duplicateValues" dxfId="349" priority="290"/>
  </conditionalFormatting>
  <conditionalFormatting sqref="K515">
    <cfRule type="duplicateValues" dxfId="348" priority="287"/>
  </conditionalFormatting>
  <conditionalFormatting sqref="J515">
    <cfRule type="duplicateValues" dxfId="347" priority="288"/>
  </conditionalFormatting>
  <conditionalFormatting sqref="Q515">
    <cfRule type="duplicateValues" dxfId="346" priority="289"/>
  </conditionalFormatting>
  <conditionalFormatting sqref="Q515">
    <cfRule type="duplicateValues" dxfId="345" priority="286"/>
  </conditionalFormatting>
  <conditionalFormatting sqref="J515">
    <cfRule type="duplicateValues" dxfId="344" priority="285"/>
  </conditionalFormatting>
  <conditionalFormatting sqref="I515">
    <cfRule type="duplicateValues" dxfId="343" priority="284"/>
  </conditionalFormatting>
  <conditionalFormatting sqref="K502">
    <cfRule type="duplicateValues" dxfId="342" priority="281"/>
  </conditionalFormatting>
  <conditionalFormatting sqref="J502">
    <cfRule type="duplicateValues" dxfId="341" priority="282"/>
  </conditionalFormatting>
  <conditionalFormatting sqref="Q502">
    <cfRule type="duplicateValues" dxfId="340" priority="283"/>
  </conditionalFormatting>
  <conditionalFormatting sqref="Q502">
    <cfRule type="duplicateValues" dxfId="339" priority="280"/>
  </conditionalFormatting>
  <conditionalFormatting sqref="J502">
    <cfRule type="duplicateValues" dxfId="338" priority="279"/>
  </conditionalFormatting>
  <conditionalFormatting sqref="I502">
    <cfRule type="duplicateValues" dxfId="337" priority="278"/>
  </conditionalFormatting>
  <conditionalFormatting sqref="K2198">
    <cfRule type="duplicateValues" dxfId="336" priority="275"/>
  </conditionalFormatting>
  <conditionalFormatting sqref="J2198">
    <cfRule type="duplicateValues" dxfId="335" priority="276"/>
  </conditionalFormatting>
  <conditionalFormatting sqref="Q2198">
    <cfRule type="duplicateValues" dxfId="334" priority="277"/>
  </conditionalFormatting>
  <conditionalFormatting sqref="Q2198">
    <cfRule type="duplicateValues" dxfId="333" priority="274"/>
  </conditionalFormatting>
  <conditionalFormatting sqref="J2198">
    <cfRule type="duplicateValues" dxfId="332" priority="273"/>
  </conditionalFormatting>
  <conditionalFormatting sqref="K247">
    <cfRule type="duplicateValues" dxfId="331" priority="269"/>
  </conditionalFormatting>
  <conditionalFormatting sqref="J247">
    <cfRule type="duplicateValues" dxfId="330" priority="270"/>
  </conditionalFormatting>
  <conditionalFormatting sqref="Q247">
    <cfRule type="duplicateValues" dxfId="329" priority="271"/>
  </conditionalFormatting>
  <conditionalFormatting sqref="Q247">
    <cfRule type="duplicateValues" dxfId="328" priority="268"/>
  </conditionalFormatting>
  <conditionalFormatting sqref="J247">
    <cfRule type="duplicateValues" dxfId="327" priority="267"/>
  </conditionalFormatting>
  <conditionalFormatting sqref="I247">
    <cfRule type="duplicateValues" dxfId="326" priority="266"/>
  </conditionalFormatting>
  <conditionalFormatting sqref="K891">
    <cfRule type="duplicateValues" dxfId="325" priority="263"/>
  </conditionalFormatting>
  <conditionalFormatting sqref="J891">
    <cfRule type="duplicateValues" dxfId="324" priority="264"/>
  </conditionalFormatting>
  <conditionalFormatting sqref="Q891">
    <cfRule type="duplicateValues" dxfId="323" priority="265"/>
  </conditionalFormatting>
  <conditionalFormatting sqref="Q891">
    <cfRule type="duplicateValues" dxfId="322" priority="262"/>
  </conditionalFormatting>
  <conditionalFormatting sqref="J891">
    <cfRule type="duplicateValues" dxfId="321" priority="261"/>
  </conditionalFormatting>
  <conditionalFormatting sqref="I891">
    <cfRule type="duplicateValues" dxfId="320" priority="260"/>
  </conditionalFormatting>
  <conditionalFormatting sqref="K1208">
    <cfRule type="duplicateValues" dxfId="319" priority="257"/>
  </conditionalFormatting>
  <conditionalFormatting sqref="J1208">
    <cfRule type="duplicateValues" dxfId="318" priority="258"/>
  </conditionalFormatting>
  <conditionalFormatting sqref="Q1208">
    <cfRule type="duplicateValues" dxfId="317" priority="259"/>
  </conditionalFormatting>
  <conditionalFormatting sqref="Q1208">
    <cfRule type="duplicateValues" dxfId="316" priority="256"/>
  </conditionalFormatting>
  <conditionalFormatting sqref="J1208">
    <cfRule type="duplicateValues" dxfId="315" priority="255"/>
  </conditionalFormatting>
  <conditionalFormatting sqref="I1208">
    <cfRule type="duplicateValues" dxfId="314" priority="254"/>
  </conditionalFormatting>
  <conditionalFormatting sqref="K119">
    <cfRule type="duplicateValues" dxfId="313" priority="251"/>
  </conditionalFormatting>
  <conditionalFormatting sqref="J119">
    <cfRule type="duplicateValues" dxfId="312" priority="252"/>
  </conditionalFormatting>
  <conditionalFormatting sqref="Q119">
    <cfRule type="duplicateValues" dxfId="311" priority="253"/>
  </conditionalFormatting>
  <conditionalFormatting sqref="Q119">
    <cfRule type="duplicateValues" dxfId="310" priority="250"/>
  </conditionalFormatting>
  <conditionalFormatting sqref="J119">
    <cfRule type="duplicateValues" dxfId="309" priority="249"/>
  </conditionalFormatting>
  <conditionalFormatting sqref="I119">
    <cfRule type="duplicateValues" dxfId="308" priority="248"/>
  </conditionalFormatting>
  <conditionalFormatting sqref="K166">
    <cfRule type="duplicateValues" dxfId="307" priority="245"/>
  </conditionalFormatting>
  <conditionalFormatting sqref="J166">
    <cfRule type="duplicateValues" dxfId="306" priority="246"/>
  </conditionalFormatting>
  <conditionalFormatting sqref="Q166">
    <cfRule type="duplicateValues" dxfId="305" priority="247"/>
  </conditionalFormatting>
  <conditionalFormatting sqref="Q166">
    <cfRule type="duplicateValues" dxfId="304" priority="244"/>
  </conditionalFormatting>
  <conditionalFormatting sqref="J166">
    <cfRule type="duplicateValues" dxfId="303" priority="243"/>
  </conditionalFormatting>
  <conditionalFormatting sqref="I166">
    <cfRule type="duplicateValues" dxfId="302" priority="242"/>
  </conditionalFormatting>
  <conditionalFormatting sqref="K1044">
    <cfRule type="duplicateValues" dxfId="301" priority="239"/>
  </conditionalFormatting>
  <conditionalFormatting sqref="J1044">
    <cfRule type="duplicateValues" dxfId="300" priority="240"/>
  </conditionalFormatting>
  <conditionalFormatting sqref="Q1044">
    <cfRule type="duplicateValues" dxfId="299" priority="241"/>
  </conditionalFormatting>
  <conditionalFormatting sqref="Q1044">
    <cfRule type="duplicateValues" dxfId="298" priority="238"/>
  </conditionalFormatting>
  <conditionalFormatting sqref="J1044">
    <cfRule type="duplicateValues" dxfId="297" priority="237"/>
  </conditionalFormatting>
  <conditionalFormatting sqref="I1044">
    <cfRule type="duplicateValues" dxfId="296" priority="236"/>
  </conditionalFormatting>
  <conditionalFormatting sqref="K1462">
    <cfRule type="duplicateValues" dxfId="295" priority="233"/>
  </conditionalFormatting>
  <conditionalFormatting sqref="J1462">
    <cfRule type="duplicateValues" dxfId="294" priority="234"/>
  </conditionalFormatting>
  <conditionalFormatting sqref="Q1462">
    <cfRule type="duplicateValues" dxfId="293" priority="235"/>
  </conditionalFormatting>
  <conditionalFormatting sqref="Q1462">
    <cfRule type="duplicateValues" dxfId="292" priority="232"/>
  </conditionalFormatting>
  <conditionalFormatting sqref="J1462">
    <cfRule type="duplicateValues" dxfId="291" priority="231"/>
  </conditionalFormatting>
  <conditionalFormatting sqref="I1462">
    <cfRule type="duplicateValues" dxfId="290" priority="230"/>
  </conditionalFormatting>
  <conditionalFormatting sqref="K1363">
    <cfRule type="duplicateValues" dxfId="289" priority="227"/>
  </conditionalFormatting>
  <conditionalFormatting sqref="J1363">
    <cfRule type="duplicateValues" dxfId="288" priority="228"/>
  </conditionalFormatting>
  <conditionalFormatting sqref="Q1363">
    <cfRule type="duplicateValues" dxfId="287" priority="229"/>
  </conditionalFormatting>
  <conditionalFormatting sqref="Q1363">
    <cfRule type="duplicateValues" dxfId="286" priority="226"/>
  </conditionalFormatting>
  <conditionalFormatting sqref="J1363">
    <cfRule type="duplicateValues" dxfId="285" priority="225"/>
  </conditionalFormatting>
  <conditionalFormatting sqref="I1363">
    <cfRule type="duplicateValues" dxfId="284" priority="224"/>
  </conditionalFormatting>
  <conditionalFormatting sqref="K1440">
    <cfRule type="duplicateValues" dxfId="283" priority="221"/>
  </conditionalFormatting>
  <conditionalFormatting sqref="J1440">
    <cfRule type="duplicateValues" dxfId="282" priority="222"/>
  </conditionalFormatting>
  <conditionalFormatting sqref="Q1440">
    <cfRule type="duplicateValues" dxfId="281" priority="223"/>
  </conditionalFormatting>
  <conditionalFormatting sqref="Q1440">
    <cfRule type="duplicateValues" dxfId="280" priority="220"/>
  </conditionalFormatting>
  <conditionalFormatting sqref="J1440">
    <cfRule type="duplicateValues" dxfId="279" priority="219"/>
  </conditionalFormatting>
  <conditionalFormatting sqref="I1440">
    <cfRule type="duplicateValues" dxfId="278" priority="218"/>
  </conditionalFormatting>
  <conditionalFormatting sqref="K2513">
    <cfRule type="duplicateValues" dxfId="277" priority="216"/>
  </conditionalFormatting>
  <conditionalFormatting sqref="J2513">
    <cfRule type="duplicateValues" dxfId="276" priority="217"/>
  </conditionalFormatting>
  <conditionalFormatting sqref="Q2513">
    <cfRule type="duplicateValues" dxfId="275" priority="215"/>
  </conditionalFormatting>
  <conditionalFormatting sqref="J2513">
    <cfRule type="duplicateValues" dxfId="274" priority="214"/>
  </conditionalFormatting>
  <conditionalFormatting sqref="I2513">
    <cfRule type="duplicateValues" dxfId="273" priority="213"/>
  </conditionalFormatting>
  <conditionalFormatting sqref="K2842">
    <cfRule type="duplicateValues" dxfId="272" priority="212"/>
  </conditionalFormatting>
  <conditionalFormatting sqref="K2842">
    <cfRule type="duplicateValues" dxfId="271" priority="211"/>
  </conditionalFormatting>
  <conditionalFormatting sqref="K195:K196">
    <cfRule type="duplicateValues" dxfId="270" priority="1037"/>
  </conditionalFormatting>
  <conditionalFormatting sqref="J195:J196">
    <cfRule type="duplicateValues" dxfId="269" priority="1038"/>
  </conditionalFormatting>
  <conditionalFormatting sqref="Q195:Q196">
    <cfRule type="duplicateValues" dxfId="268" priority="1039"/>
  </conditionalFormatting>
  <conditionalFormatting sqref="Q195:Q196">
    <cfRule type="duplicateValues" dxfId="267" priority="1040"/>
  </conditionalFormatting>
  <conditionalFormatting sqref="K1652">
    <cfRule type="duplicateValues" dxfId="266" priority="208"/>
  </conditionalFormatting>
  <conditionalFormatting sqref="J1652">
    <cfRule type="duplicateValues" dxfId="265" priority="209"/>
  </conditionalFormatting>
  <conditionalFormatting sqref="Q1652">
    <cfRule type="duplicateValues" dxfId="264" priority="210"/>
  </conditionalFormatting>
  <conditionalFormatting sqref="Q1652">
    <cfRule type="duplicateValues" dxfId="263" priority="207"/>
  </conditionalFormatting>
  <conditionalFormatting sqref="J1652">
    <cfRule type="duplicateValues" dxfId="262" priority="206"/>
  </conditionalFormatting>
  <conditionalFormatting sqref="I1652">
    <cfRule type="duplicateValues" dxfId="261" priority="205"/>
  </conditionalFormatting>
  <conditionalFormatting sqref="K965">
    <cfRule type="duplicateValues" dxfId="260" priority="202"/>
  </conditionalFormatting>
  <conditionalFormatting sqref="J965">
    <cfRule type="duplicateValues" dxfId="259" priority="203"/>
  </conditionalFormatting>
  <conditionalFormatting sqref="Q965">
    <cfRule type="duplicateValues" dxfId="258" priority="204"/>
  </conditionalFormatting>
  <conditionalFormatting sqref="Q965">
    <cfRule type="duplicateValues" dxfId="257" priority="201"/>
  </conditionalFormatting>
  <conditionalFormatting sqref="J965">
    <cfRule type="duplicateValues" dxfId="256" priority="200"/>
  </conditionalFormatting>
  <conditionalFormatting sqref="I965">
    <cfRule type="duplicateValues" dxfId="255" priority="199"/>
  </conditionalFormatting>
  <conditionalFormatting sqref="K966">
    <cfRule type="duplicateValues" dxfId="254" priority="196"/>
  </conditionalFormatting>
  <conditionalFormatting sqref="J966">
    <cfRule type="duplicateValues" dxfId="253" priority="197"/>
  </conditionalFormatting>
  <conditionalFormatting sqref="Q966">
    <cfRule type="duplicateValues" dxfId="252" priority="198"/>
  </conditionalFormatting>
  <conditionalFormatting sqref="Q966">
    <cfRule type="duplicateValues" dxfId="251" priority="195"/>
  </conditionalFormatting>
  <conditionalFormatting sqref="J966">
    <cfRule type="duplicateValues" dxfId="250" priority="194"/>
  </conditionalFormatting>
  <conditionalFormatting sqref="I966">
    <cfRule type="duplicateValues" dxfId="249" priority="193"/>
  </conditionalFormatting>
  <conditionalFormatting sqref="K744">
    <cfRule type="duplicateValues" dxfId="248" priority="190"/>
  </conditionalFormatting>
  <conditionalFormatting sqref="J744">
    <cfRule type="duplicateValues" dxfId="247" priority="191"/>
  </conditionalFormatting>
  <conditionalFormatting sqref="Q744">
    <cfRule type="duplicateValues" dxfId="246" priority="192"/>
  </conditionalFormatting>
  <conditionalFormatting sqref="Q744">
    <cfRule type="duplicateValues" dxfId="245" priority="189"/>
  </conditionalFormatting>
  <conditionalFormatting sqref="J744">
    <cfRule type="duplicateValues" dxfId="244" priority="188"/>
  </conditionalFormatting>
  <conditionalFormatting sqref="I744">
    <cfRule type="duplicateValues" dxfId="243" priority="187"/>
  </conditionalFormatting>
  <conditionalFormatting sqref="K2214">
    <cfRule type="duplicateValues" dxfId="242" priority="184"/>
  </conditionalFormatting>
  <conditionalFormatting sqref="J2214">
    <cfRule type="duplicateValues" dxfId="241" priority="185"/>
  </conditionalFormatting>
  <conditionalFormatting sqref="Q2214">
    <cfRule type="duplicateValues" dxfId="240" priority="186"/>
  </conditionalFormatting>
  <conditionalFormatting sqref="Q2214">
    <cfRule type="duplicateValues" dxfId="239" priority="183"/>
  </conditionalFormatting>
  <conditionalFormatting sqref="J2214">
    <cfRule type="duplicateValues" dxfId="238" priority="182"/>
  </conditionalFormatting>
  <conditionalFormatting sqref="I2214">
    <cfRule type="duplicateValues" dxfId="237" priority="181"/>
  </conditionalFormatting>
  <conditionalFormatting sqref="K222">
    <cfRule type="duplicateValues" dxfId="236" priority="178"/>
  </conditionalFormatting>
  <conditionalFormatting sqref="J222">
    <cfRule type="duplicateValues" dxfId="235" priority="179"/>
  </conditionalFormatting>
  <conditionalFormatting sqref="Q222">
    <cfRule type="duplicateValues" dxfId="234" priority="180"/>
  </conditionalFormatting>
  <conditionalFormatting sqref="Q222">
    <cfRule type="duplicateValues" dxfId="233" priority="177"/>
  </conditionalFormatting>
  <conditionalFormatting sqref="J222">
    <cfRule type="duplicateValues" dxfId="232" priority="176"/>
  </conditionalFormatting>
  <conditionalFormatting sqref="I222">
    <cfRule type="duplicateValues" dxfId="231" priority="175"/>
  </conditionalFormatting>
  <conditionalFormatting sqref="K672">
    <cfRule type="duplicateValues" dxfId="230" priority="172"/>
  </conditionalFormatting>
  <conditionalFormatting sqref="J672">
    <cfRule type="duplicateValues" dxfId="229" priority="173"/>
  </conditionalFormatting>
  <conditionalFormatting sqref="Q672">
    <cfRule type="duplicateValues" dxfId="228" priority="174"/>
  </conditionalFormatting>
  <conditionalFormatting sqref="Q672">
    <cfRule type="duplicateValues" dxfId="227" priority="171"/>
  </conditionalFormatting>
  <conditionalFormatting sqref="J672">
    <cfRule type="duplicateValues" dxfId="226" priority="170"/>
  </conditionalFormatting>
  <conditionalFormatting sqref="I672">
    <cfRule type="duplicateValues" dxfId="225" priority="169"/>
  </conditionalFormatting>
  <conditionalFormatting sqref="K155">
    <cfRule type="duplicateValues" dxfId="224" priority="166"/>
  </conditionalFormatting>
  <conditionalFormatting sqref="J155">
    <cfRule type="duplicateValues" dxfId="223" priority="167"/>
  </conditionalFormatting>
  <conditionalFormatting sqref="Q155">
    <cfRule type="duplicateValues" dxfId="222" priority="168"/>
  </conditionalFormatting>
  <conditionalFormatting sqref="Q155">
    <cfRule type="duplicateValues" dxfId="221" priority="165"/>
  </conditionalFormatting>
  <conditionalFormatting sqref="J155">
    <cfRule type="duplicateValues" dxfId="220" priority="164"/>
  </conditionalFormatting>
  <conditionalFormatting sqref="I155">
    <cfRule type="duplicateValues" dxfId="219" priority="163"/>
  </conditionalFormatting>
  <conditionalFormatting sqref="K2376">
    <cfRule type="duplicateValues" dxfId="218" priority="161"/>
  </conditionalFormatting>
  <conditionalFormatting sqref="J2376">
    <cfRule type="duplicateValues" dxfId="217" priority="162"/>
  </conditionalFormatting>
  <conditionalFormatting sqref="Q2376">
    <cfRule type="duplicateValues" dxfId="216" priority="160"/>
  </conditionalFormatting>
  <conditionalFormatting sqref="J2376">
    <cfRule type="duplicateValues" dxfId="215" priority="159"/>
  </conditionalFormatting>
  <conditionalFormatting sqref="I2376">
    <cfRule type="duplicateValues" dxfId="214" priority="158"/>
  </conditionalFormatting>
  <conditionalFormatting sqref="K2377">
    <cfRule type="duplicateValues" dxfId="213" priority="156"/>
  </conditionalFormatting>
  <conditionalFormatting sqref="J2377">
    <cfRule type="duplicateValues" dxfId="212" priority="157"/>
  </conditionalFormatting>
  <conditionalFormatting sqref="Q2377">
    <cfRule type="duplicateValues" dxfId="211" priority="155"/>
  </conditionalFormatting>
  <conditionalFormatting sqref="J2377">
    <cfRule type="duplicateValues" dxfId="210" priority="154"/>
  </conditionalFormatting>
  <conditionalFormatting sqref="I2377">
    <cfRule type="duplicateValues" dxfId="209" priority="153"/>
  </conditionalFormatting>
  <conditionalFormatting sqref="K2378">
    <cfRule type="duplicateValues" dxfId="208" priority="151"/>
  </conditionalFormatting>
  <conditionalFormatting sqref="J2378">
    <cfRule type="duplicateValues" dxfId="207" priority="152"/>
  </conditionalFormatting>
  <conditionalFormatting sqref="Q2378">
    <cfRule type="duplicateValues" dxfId="206" priority="150"/>
  </conditionalFormatting>
  <conditionalFormatting sqref="J2378">
    <cfRule type="duplicateValues" dxfId="205" priority="149"/>
  </conditionalFormatting>
  <conditionalFormatting sqref="I2378">
    <cfRule type="duplicateValues" dxfId="204" priority="148"/>
  </conditionalFormatting>
  <conditionalFormatting sqref="K2827">
    <cfRule type="duplicateValues" dxfId="203" priority="145"/>
  </conditionalFormatting>
  <conditionalFormatting sqref="J2827">
    <cfRule type="duplicateValues" dxfId="202" priority="146"/>
  </conditionalFormatting>
  <conditionalFormatting sqref="I2827">
    <cfRule type="duplicateValues" dxfId="201" priority="147"/>
  </conditionalFormatting>
  <conditionalFormatting sqref="J2827">
    <cfRule type="duplicateValues" dxfId="200" priority="144"/>
  </conditionalFormatting>
  <conditionalFormatting sqref="I2827">
    <cfRule type="duplicateValues" dxfId="199" priority="143"/>
  </conditionalFormatting>
  <conditionalFormatting sqref="K962">
    <cfRule type="duplicateValues" dxfId="198" priority="140"/>
  </conditionalFormatting>
  <conditionalFormatting sqref="J962">
    <cfRule type="duplicateValues" dxfId="197" priority="141"/>
  </conditionalFormatting>
  <conditionalFormatting sqref="Q962">
    <cfRule type="duplicateValues" dxfId="196" priority="142"/>
  </conditionalFormatting>
  <conditionalFormatting sqref="Q962">
    <cfRule type="duplicateValues" dxfId="195" priority="139"/>
  </conditionalFormatting>
  <conditionalFormatting sqref="J962">
    <cfRule type="duplicateValues" dxfId="194" priority="138"/>
  </conditionalFormatting>
  <conditionalFormatting sqref="I962">
    <cfRule type="duplicateValues" dxfId="193" priority="137"/>
  </conditionalFormatting>
  <conditionalFormatting sqref="K1733">
    <cfRule type="duplicateValues" dxfId="192" priority="134"/>
  </conditionalFormatting>
  <conditionalFormatting sqref="J1733:J1734">
    <cfRule type="duplicateValues" dxfId="191" priority="135"/>
  </conditionalFormatting>
  <conditionalFormatting sqref="Q1733">
    <cfRule type="duplicateValues" dxfId="190" priority="136"/>
  </conditionalFormatting>
  <conditionalFormatting sqref="Q1733">
    <cfRule type="duplicateValues" dxfId="189" priority="133"/>
  </conditionalFormatting>
  <conditionalFormatting sqref="J1733:J1734">
    <cfRule type="duplicateValues" dxfId="188" priority="132"/>
  </conditionalFormatting>
  <conditionalFormatting sqref="I1733">
    <cfRule type="duplicateValues" dxfId="187" priority="131"/>
  </conditionalFormatting>
  <conditionalFormatting sqref="K1734">
    <cfRule type="duplicateValues" dxfId="186" priority="128"/>
  </conditionalFormatting>
  <conditionalFormatting sqref="Q1734">
    <cfRule type="duplicateValues" dxfId="185" priority="130"/>
  </conditionalFormatting>
  <conditionalFormatting sqref="Q1734">
    <cfRule type="duplicateValues" dxfId="184" priority="127"/>
  </conditionalFormatting>
  <conditionalFormatting sqref="I1734">
    <cfRule type="duplicateValues" dxfId="183" priority="125"/>
  </conditionalFormatting>
  <conditionalFormatting sqref="K2953:K2954">
    <cfRule type="duplicateValues" dxfId="182" priority="122"/>
  </conditionalFormatting>
  <conditionalFormatting sqref="J2953:J2954">
    <cfRule type="duplicateValues" dxfId="181" priority="123"/>
  </conditionalFormatting>
  <conditionalFormatting sqref="Q2953:Q2954">
    <cfRule type="duplicateValues" dxfId="180" priority="124"/>
  </conditionalFormatting>
  <conditionalFormatting sqref="Q2953:Q2954">
    <cfRule type="duplicateValues" dxfId="179" priority="121"/>
  </conditionalFormatting>
  <conditionalFormatting sqref="J2953:J2954">
    <cfRule type="duplicateValues" dxfId="178" priority="120"/>
  </conditionalFormatting>
  <conditionalFormatting sqref="I2953:I2954">
    <cfRule type="duplicateValues" dxfId="177" priority="119"/>
  </conditionalFormatting>
  <conditionalFormatting sqref="K1015">
    <cfRule type="duplicateValues" dxfId="176" priority="110"/>
  </conditionalFormatting>
  <conditionalFormatting sqref="J1015">
    <cfRule type="duplicateValues" dxfId="175" priority="111"/>
  </conditionalFormatting>
  <conditionalFormatting sqref="Q1015">
    <cfRule type="duplicateValues" dxfId="174" priority="112"/>
  </conditionalFormatting>
  <conditionalFormatting sqref="Q1015">
    <cfRule type="duplicateValues" dxfId="173" priority="109"/>
  </conditionalFormatting>
  <conditionalFormatting sqref="J1015">
    <cfRule type="duplicateValues" dxfId="172" priority="108"/>
  </conditionalFormatting>
  <conditionalFormatting sqref="I1015">
    <cfRule type="duplicateValues" dxfId="171" priority="107"/>
  </conditionalFormatting>
  <conditionalFormatting sqref="Q1014">
    <cfRule type="duplicateValues" dxfId="170" priority="106"/>
  </conditionalFormatting>
  <conditionalFormatting sqref="Q1014">
    <cfRule type="duplicateValues" dxfId="169" priority="105"/>
  </conditionalFormatting>
  <conditionalFormatting sqref="K653:K654">
    <cfRule type="duplicateValues" dxfId="168" priority="104"/>
  </conditionalFormatting>
  <conditionalFormatting sqref="K653:K654">
    <cfRule type="duplicateValues" dxfId="167" priority="103"/>
  </conditionalFormatting>
  <conditionalFormatting sqref="K2555">
    <cfRule type="duplicateValues" dxfId="166" priority="101"/>
  </conditionalFormatting>
  <conditionalFormatting sqref="J2555">
    <cfRule type="duplicateValues" dxfId="165" priority="102"/>
  </conditionalFormatting>
  <conditionalFormatting sqref="Q2555">
    <cfRule type="duplicateValues" dxfId="164" priority="100"/>
  </conditionalFormatting>
  <conditionalFormatting sqref="J2555">
    <cfRule type="duplicateValues" dxfId="163" priority="99"/>
  </conditionalFormatting>
  <conditionalFormatting sqref="I2555">
    <cfRule type="duplicateValues" dxfId="162" priority="98"/>
  </conditionalFormatting>
  <conditionalFormatting sqref="K822:K823">
    <cfRule type="duplicateValues" dxfId="161" priority="95"/>
  </conditionalFormatting>
  <conditionalFormatting sqref="J822:J823">
    <cfRule type="duplicateValues" dxfId="160" priority="96"/>
  </conditionalFormatting>
  <conditionalFormatting sqref="Q822:Q823">
    <cfRule type="duplicateValues" dxfId="159" priority="97"/>
  </conditionalFormatting>
  <conditionalFormatting sqref="Q822:Q823">
    <cfRule type="duplicateValues" dxfId="158" priority="94"/>
  </conditionalFormatting>
  <conditionalFormatting sqref="J822:J823">
    <cfRule type="duplicateValues" dxfId="157" priority="93"/>
  </conditionalFormatting>
  <conditionalFormatting sqref="I822:I823">
    <cfRule type="duplicateValues" dxfId="156" priority="92"/>
  </conditionalFormatting>
  <conditionalFormatting sqref="K2552">
    <cfRule type="duplicateValues" dxfId="155" priority="90"/>
  </conditionalFormatting>
  <conditionalFormatting sqref="J2552">
    <cfRule type="duplicateValues" dxfId="154" priority="91"/>
  </conditionalFormatting>
  <conditionalFormatting sqref="Q2552">
    <cfRule type="duplicateValues" dxfId="153" priority="89"/>
  </conditionalFormatting>
  <conditionalFormatting sqref="J2552">
    <cfRule type="duplicateValues" dxfId="152" priority="88"/>
  </conditionalFormatting>
  <conditionalFormatting sqref="I2552">
    <cfRule type="duplicateValues" dxfId="151" priority="87"/>
  </conditionalFormatting>
  <conditionalFormatting sqref="K2563">
    <cfRule type="duplicateValues" dxfId="150" priority="85"/>
  </conditionalFormatting>
  <conditionalFormatting sqref="J2563">
    <cfRule type="duplicateValues" dxfId="149" priority="86"/>
  </conditionalFormatting>
  <conditionalFormatting sqref="Q2563">
    <cfRule type="duplicateValues" dxfId="148" priority="84"/>
  </conditionalFormatting>
  <conditionalFormatting sqref="J2563">
    <cfRule type="duplicateValues" dxfId="147" priority="83"/>
  </conditionalFormatting>
  <conditionalFormatting sqref="I2563">
    <cfRule type="duplicateValues" dxfId="146" priority="82"/>
  </conditionalFormatting>
  <conditionalFormatting sqref="K2774">
    <cfRule type="duplicateValues" dxfId="145" priority="76"/>
  </conditionalFormatting>
  <conditionalFormatting sqref="J2774">
    <cfRule type="duplicateValues" dxfId="144" priority="77"/>
  </conditionalFormatting>
  <conditionalFormatting sqref="J2774">
    <cfRule type="duplicateValues" dxfId="143" priority="75"/>
  </conditionalFormatting>
  <conditionalFormatting sqref="I2774">
    <cfRule type="duplicateValues" dxfId="142" priority="74"/>
  </conditionalFormatting>
  <conditionalFormatting sqref="K2775">
    <cfRule type="duplicateValues" dxfId="141" priority="72"/>
  </conditionalFormatting>
  <conditionalFormatting sqref="J2775">
    <cfRule type="duplicateValues" dxfId="140" priority="73"/>
  </conditionalFormatting>
  <conditionalFormatting sqref="J2775">
    <cfRule type="duplicateValues" dxfId="139" priority="71"/>
  </conditionalFormatting>
  <conditionalFormatting sqref="I2775">
    <cfRule type="duplicateValues" dxfId="138" priority="70"/>
  </conditionalFormatting>
  <conditionalFormatting sqref="K2204">
    <cfRule type="duplicateValues" dxfId="137" priority="67"/>
  </conditionalFormatting>
  <conditionalFormatting sqref="J2204">
    <cfRule type="duplicateValues" dxfId="136" priority="68"/>
  </conditionalFormatting>
  <conditionalFormatting sqref="Q2204">
    <cfRule type="duplicateValues" dxfId="135" priority="69"/>
  </conditionalFormatting>
  <conditionalFormatting sqref="Q2204">
    <cfRule type="duplicateValues" dxfId="134" priority="66"/>
  </conditionalFormatting>
  <conditionalFormatting sqref="J2204">
    <cfRule type="duplicateValues" dxfId="133" priority="65"/>
  </conditionalFormatting>
  <conditionalFormatting sqref="I2204">
    <cfRule type="duplicateValues" dxfId="132" priority="64"/>
  </conditionalFormatting>
  <conditionalFormatting sqref="K2729">
    <cfRule type="duplicateValues" dxfId="131" priority="62"/>
  </conditionalFormatting>
  <conditionalFormatting sqref="J2729">
    <cfRule type="duplicateValues" dxfId="130" priority="63"/>
  </conditionalFormatting>
  <conditionalFormatting sqref="J2729">
    <cfRule type="duplicateValues" dxfId="129" priority="61"/>
  </conditionalFormatting>
  <conditionalFormatting sqref="I2729">
    <cfRule type="duplicateValues" dxfId="128" priority="60"/>
  </conditionalFormatting>
  <conditionalFormatting sqref="K870">
    <cfRule type="duplicateValues" dxfId="127" priority="57"/>
  </conditionalFormatting>
  <conditionalFormatting sqref="J870">
    <cfRule type="duplicateValues" dxfId="126" priority="58"/>
  </conditionalFormatting>
  <conditionalFormatting sqref="Q870">
    <cfRule type="duplicateValues" dxfId="125" priority="59"/>
  </conditionalFormatting>
  <conditionalFormatting sqref="Q870">
    <cfRule type="duplicateValues" dxfId="124" priority="56"/>
  </conditionalFormatting>
  <conditionalFormatting sqref="J870">
    <cfRule type="duplicateValues" dxfId="123" priority="55"/>
  </conditionalFormatting>
  <conditionalFormatting sqref="I870">
    <cfRule type="duplicateValues" dxfId="122" priority="54"/>
  </conditionalFormatting>
  <conditionalFormatting sqref="K3115">
    <cfRule type="duplicateValues" dxfId="121" priority="53"/>
  </conditionalFormatting>
  <conditionalFormatting sqref="K3115">
    <cfRule type="duplicateValues" dxfId="120" priority="52"/>
  </conditionalFormatting>
  <conditionalFormatting sqref="K573">
    <cfRule type="duplicateValues" dxfId="119" priority="49"/>
  </conditionalFormatting>
  <conditionalFormatting sqref="J573">
    <cfRule type="duplicateValues" dxfId="118" priority="50"/>
  </conditionalFormatting>
  <conditionalFormatting sqref="Q573">
    <cfRule type="duplicateValues" dxfId="117" priority="51"/>
  </conditionalFormatting>
  <conditionalFormatting sqref="Q573">
    <cfRule type="duplicateValues" dxfId="116" priority="48"/>
  </conditionalFormatting>
  <conditionalFormatting sqref="J573">
    <cfRule type="duplicateValues" dxfId="115" priority="47"/>
  </conditionalFormatting>
  <conditionalFormatting sqref="I573">
    <cfRule type="duplicateValues" dxfId="114" priority="46"/>
  </conditionalFormatting>
  <conditionalFormatting sqref="K365">
    <cfRule type="duplicateValues" dxfId="113" priority="43"/>
  </conditionalFormatting>
  <conditionalFormatting sqref="J365">
    <cfRule type="duplicateValues" dxfId="112" priority="44"/>
  </conditionalFormatting>
  <conditionalFormatting sqref="Q365">
    <cfRule type="duplicateValues" dxfId="111" priority="45"/>
  </conditionalFormatting>
  <conditionalFormatting sqref="Q365">
    <cfRule type="duplicateValues" dxfId="110" priority="42"/>
  </conditionalFormatting>
  <conditionalFormatting sqref="J365">
    <cfRule type="duplicateValues" dxfId="109" priority="41"/>
  </conditionalFormatting>
  <conditionalFormatting sqref="I365">
    <cfRule type="duplicateValues" dxfId="108" priority="40"/>
  </conditionalFormatting>
  <conditionalFormatting sqref="K366">
    <cfRule type="duplicateValues" dxfId="107" priority="37"/>
  </conditionalFormatting>
  <conditionalFormatting sqref="J366">
    <cfRule type="duplicateValues" dxfId="106" priority="38"/>
  </conditionalFormatting>
  <conditionalFormatting sqref="Q366">
    <cfRule type="duplicateValues" dxfId="105" priority="39"/>
  </conditionalFormatting>
  <conditionalFormatting sqref="Q366">
    <cfRule type="duplicateValues" dxfId="104" priority="36"/>
  </conditionalFormatting>
  <conditionalFormatting sqref="J366">
    <cfRule type="duplicateValues" dxfId="103" priority="35"/>
  </conditionalFormatting>
  <conditionalFormatting sqref="I366">
    <cfRule type="duplicateValues" dxfId="102" priority="34"/>
  </conditionalFormatting>
  <conditionalFormatting sqref="K2977">
    <cfRule type="duplicateValues" dxfId="101" priority="31"/>
  </conditionalFormatting>
  <conditionalFormatting sqref="J2977">
    <cfRule type="duplicateValues" dxfId="100" priority="32"/>
  </conditionalFormatting>
  <conditionalFormatting sqref="I2977">
    <cfRule type="duplicateValues" dxfId="99" priority="33"/>
  </conditionalFormatting>
  <conditionalFormatting sqref="J2977">
    <cfRule type="duplicateValues" dxfId="98" priority="30"/>
  </conditionalFormatting>
  <conditionalFormatting sqref="I2977">
    <cfRule type="duplicateValues" dxfId="97" priority="29"/>
  </conditionalFormatting>
  <conditionalFormatting sqref="K874:K875">
    <cfRule type="duplicateValues" dxfId="96" priority="26"/>
  </conditionalFormatting>
  <conditionalFormatting sqref="J874:J875">
    <cfRule type="duplicateValues" dxfId="95" priority="27"/>
  </conditionalFormatting>
  <conditionalFormatting sqref="Q874:Q875">
    <cfRule type="duplicateValues" dxfId="94" priority="28"/>
  </conditionalFormatting>
  <conditionalFormatting sqref="Q874:Q875">
    <cfRule type="duplicateValues" dxfId="93" priority="25"/>
  </conditionalFormatting>
  <conditionalFormatting sqref="J874:J875">
    <cfRule type="duplicateValues" dxfId="92" priority="24"/>
  </conditionalFormatting>
  <conditionalFormatting sqref="I874:I875">
    <cfRule type="duplicateValues" dxfId="91" priority="23"/>
  </conditionalFormatting>
  <conditionalFormatting sqref="K3095">
    <cfRule type="duplicateValues" dxfId="90" priority="20"/>
  </conditionalFormatting>
  <conditionalFormatting sqref="J3095">
    <cfRule type="duplicateValues" dxfId="89" priority="21"/>
  </conditionalFormatting>
  <conditionalFormatting sqref="I3095">
    <cfRule type="duplicateValues" dxfId="88" priority="22"/>
  </conditionalFormatting>
  <conditionalFormatting sqref="J3095">
    <cfRule type="duplicateValues" dxfId="87" priority="19"/>
  </conditionalFormatting>
  <conditionalFormatting sqref="I3095">
    <cfRule type="duplicateValues" dxfId="86" priority="18"/>
  </conditionalFormatting>
  <conditionalFormatting sqref="K1792:K1793">
    <cfRule type="duplicateValues" dxfId="85" priority="15"/>
  </conditionalFormatting>
  <conditionalFormatting sqref="J1792:J1793">
    <cfRule type="duplicateValues" dxfId="84" priority="16"/>
  </conditionalFormatting>
  <conditionalFormatting sqref="Q1792:Q1793">
    <cfRule type="duplicateValues" dxfId="83" priority="17"/>
  </conditionalFormatting>
  <conditionalFormatting sqref="Q1792:Q1793">
    <cfRule type="duplicateValues" dxfId="82" priority="14"/>
  </conditionalFormatting>
  <conditionalFormatting sqref="J1792:J1793">
    <cfRule type="duplicateValues" dxfId="81" priority="13"/>
  </conditionalFormatting>
  <conditionalFormatting sqref="I1792:I1793">
    <cfRule type="duplicateValues" dxfId="80" priority="12"/>
  </conditionalFormatting>
  <conditionalFormatting sqref="K2978">
    <cfRule type="duplicateValues" dxfId="79" priority="9"/>
  </conditionalFormatting>
  <conditionalFormatting sqref="J2978">
    <cfRule type="duplicateValues" dxfId="78" priority="10"/>
  </conditionalFormatting>
  <conditionalFormatting sqref="I2978">
    <cfRule type="duplicateValues" dxfId="77" priority="11"/>
  </conditionalFormatting>
  <conditionalFormatting sqref="J2978">
    <cfRule type="duplicateValues" dxfId="76" priority="8"/>
  </conditionalFormatting>
  <conditionalFormatting sqref="I2978">
    <cfRule type="duplicateValues" dxfId="75" priority="7"/>
  </conditionalFormatting>
  <conditionalFormatting sqref="K3162:K3164">
    <cfRule type="duplicateValues" dxfId="74" priority="6"/>
  </conditionalFormatting>
  <conditionalFormatting sqref="K3162:K3164">
    <cfRule type="duplicateValues" dxfId="73" priority="5"/>
  </conditionalFormatting>
  <conditionalFormatting sqref="K3173">
    <cfRule type="duplicateValues" dxfId="72" priority="4"/>
  </conditionalFormatting>
  <conditionalFormatting sqref="K3173">
    <cfRule type="duplicateValues" dxfId="71" priority="3"/>
  </conditionalFormatting>
  <conditionalFormatting sqref="K3179:K3181">
    <cfRule type="duplicateValues" dxfId="70" priority="2"/>
  </conditionalFormatting>
  <conditionalFormatting sqref="K3179:K3181">
    <cfRule type="duplicateValues" dxfId="69" priority="1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"/>
  <sheetViews>
    <sheetView workbookViewId="0">
      <selection activeCell="B7" sqref="B7"/>
    </sheetView>
  </sheetViews>
  <sheetFormatPr defaultRowHeight="15" x14ac:dyDescent="0.25"/>
  <cols>
    <col min="1" max="1" width="38" bestFit="1" customWidth="1"/>
    <col min="2" max="2" width="26.42578125" customWidth="1"/>
    <col min="3" max="3" width="5" customWidth="1"/>
    <col min="4" max="4" width="4.28515625" customWidth="1"/>
    <col min="5" max="5" width="6" customWidth="1"/>
    <col min="6" max="6" width="5" customWidth="1"/>
  </cols>
  <sheetData>
    <row r="1" spans="1:6" x14ac:dyDescent="0.25">
      <c r="A1" s="63" t="s">
        <v>5536</v>
      </c>
      <c r="B1">
        <v>35</v>
      </c>
      <c r="C1">
        <v>5040</v>
      </c>
      <c r="D1" t="s">
        <v>5653</v>
      </c>
      <c r="E1">
        <v>9250</v>
      </c>
      <c r="F1">
        <v>7.0000000000000007E-2</v>
      </c>
    </row>
    <row r="2" spans="1:6" x14ac:dyDescent="0.25">
      <c r="A2" s="63" t="s">
        <v>5082</v>
      </c>
      <c r="B2">
        <v>37</v>
      </c>
      <c r="C2">
        <v>5328</v>
      </c>
      <c r="D2" t="s">
        <v>5653</v>
      </c>
      <c r="E2">
        <v>9250</v>
      </c>
      <c r="F2">
        <v>7.0000000000000007E-2</v>
      </c>
    </row>
    <row r="3" spans="1:6" x14ac:dyDescent="0.25">
      <c r="A3" s="63" t="s">
        <v>5540</v>
      </c>
      <c r="B3" t="s">
        <v>5654</v>
      </c>
      <c r="C3">
        <v>4031</v>
      </c>
      <c r="D3" t="s">
        <v>5653</v>
      </c>
      <c r="E3">
        <v>10500</v>
      </c>
      <c r="F3">
        <v>7.0000000000000007E-2</v>
      </c>
    </row>
    <row r="4" spans="1:6" x14ac:dyDescent="0.25">
      <c r="A4" s="63" t="s">
        <v>5543</v>
      </c>
      <c r="B4">
        <v>20</v>
      </c>
      <c r="C4">
        <v>2880</v>
      </c>
      <c r="D4" t="s">
        <v>5653</v>
      </c>
      <c r="E4">
        <v>11500</v>
      </c>
      <c r="F4">
        <v>7.0000000000000007E-2</v>
      </c>
    </row>
    <row r="5" spans="1:6" x14ac:dyDescent="0.25">
      <c r="A5" s="63" t="s">
        <v>4562</v>
      </c>
      <c r="B5">
        <v>23</v>
      </c>
      <c r="C5">
        <v>4416</v>
      </c>
      <c r="D5" t="s">
        <v>5653</v>
      </c>
      <c r="E5">
        <v>9250</v>
      </c>
      <c r="F5">
        <v>7.0000000000000007E-2</v>
      </c>
    </row>
    <row r="6" spans="1:6" x14ac:dyDescent="0.25">
      <c r="A6" s="63" t="s">
        <v>5514</v>
      </c>
      <c r="B6" t="s">
        <v>5654</v>
      </c>
      <c r="C6">
        <v>1535</v>
      </c>
      <c r="D6" t="s">
        <v>5655</v>
      </c>
      <c r="E6">
        <v>9500</v>
      </c>
      <c r="F6">
        <v>7.0000000000000007E-2</v>
      </c>
    </row>
    <row r="7" spans="1:6" x14ac:dyDescent="0.25">
      <c r="A7" t="s">
        <v>7761</v>
      </c>
      <c r="B7" t="str">
        <f>SUBSTITUTE(A7,"+","-")</f>
        <v>pcklgty552mobil-anak21x65160pcsartomoro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496"/>
  <sheetViews>
    <sheetView topLeftCell="A976" workbookViewId="0">
      <selection activeCell="H1012" sqref="H1012"/>
    </sheetView>
  </sheetViews>
  <sheetFormatPr defaultRowHeight="15" x14ac:dyDescent="0.25"/>
  <cols>
    <col min="1" max="1" width="13.140625" bestFit="1" customWidth="1"/>
    <col min="2" max="2" width="11" bestFit="1" customWidth="1"/>
    <col min="3" max="3" width="57.5703125" customWidth="1"/>
    <col min="4" max="4" width="25.28515625" customWidth="1"/>
    <col min="5" max="5" width="15.85546875" customWidth="1"/>
    <col min="6" max="6" width="9.85546875" customWidth="1"/>
    <col min="7" max="8" width="8.42578125" customWidth="1"/>
  </cols>
  <sheetData>
    <row r="1" spans="1:8" x14ac:dyDescent="0.25">
      <c r="A1" s="55" t="s">
        <v>1339</v>
      </c>
      <c r="B1" t="s">
        <v>1336</v>
      </c>
    </row>
    <row r="3" spans="1:8" x14ac:dyDescent="0.25">
      <c r="A3" s="55" t="s">
        <v>5219</v>
      </c>
      <c r="C3" t="s">
        <v>5221</v>
      </c>
      <c r="D3" t="s">
        <v>1337</v>
      </c>
      <c r="E3" t="s">
        <v>5222</v>
      </c>
      <c r="F3" t="s">
        <v>2411</v>
      </c>
      <c r="G3" t="s">
        <v>5223</v>
      </c>
      <c r="H3" t="s">
        <v>5224</v>
      </c>
    </row>
    <row r="4" spans="1:8" x14ac:dyDescent="0.25">
      <c r="A4" s="56">
        <v>322</v>
      </c>
      <c r="C4" t="str">
        <f>INDEX(db[NB BM],A4)</f>
        <v>B note B5-26H (YN) B5 polos</v>
      </c>
      <c r="D4" t="str">
        <f>INDEX(db[SUPPLIER],A4)</f>
        <v>DUTA BAHAGIA</v>
      </c>
      <c r="E4" t="str">
        <f>INDEX(db[QTY/ CTN],A4)</f>
        <v>72 PCS</v>
      </c>
      <c r="F4" t="str">
        <f>INDEX(db[JENIS],A4)</f>
        <v>map</v>
      </c>
      <c r="G4">
        <f>INDEX(db[QTY X],A4)</f>
        <v>72</v>
      </c>
      <c r="H4" t="str">
        <f>INDEX(db[STN X],A4)</f>
        <v>PCS</v>
      </c>
    </row>
    <row r="5" spans="1:8" x14ac:dyDescent="0.25">
      <c r="A5" s="56">
        <v>323</v>
      </c>
      <c r="C5" t="str">
        <f>INDEX(db[NB BM],A5)</f>
        <v>B note B5-26H-3</v>
      </c>
      <c r="D5" t="str">
        <f>INDEX(db[SUPPLIER],A5)</f>
        <v>DUTA BAHAGIA</v>
      </c>
      <c r="E5" t="str">
        <f>INDEX(db[QTY/ CTN],A5)</f>
        <v>72 PCS</v>
      </c>
      <c r="F5" t="str">
        <f>INDEX(db[JENIS],A5)</f>
        <v>map</v>
      </c>
      <c r="G5">
        <f>INDEX(db[QTY X],A5)</f>
        <v>72</v>
      </c>
      <c r="H5" t="str">
        <f>INDEX(db[STN X],A5)</f>
        <v>PCS</v>
      </c>
    </row>
    <row r="6" spans="1:8" x14ac:dyDescent="0.25">
      <c r="A6" s="56">
        <v>339</v>
      </c>
      <c r="C6" t="str">
        <f>INDEX(db[NB BM],A6)</f>
        <v>Bn A5 Gasta CL 1909 College</v>
      </c>
      <c r="D6" t="str">
        <f>INDEX(db[SUPPLIER],A6)</f>
        <v>SBS</v>
      </c>
      <c r="E6" t="str">
        <f>INDEX(db[QTY/ CTN],A6)</f>
        <v>96 PCS</v>
      </c>
      <c r="F6" t="str">
        <f>INDEX(db[JENIS],A6)</f>
        <v>bnote</v>
      </c>
      <c r="G6">
        <f>INDEX(db[QTY X],A6)</f>
        <v>96</v>
      </c>
      <c r="H6" t="str">
        <f>INDEX(db[STN X],A6)</f>
        <v>PCS</v>
      </c>
    </row>
    <row r="7" spans="1:8" x14ac:dyDescent="0.25">
      <c r="A7" s="56">
        <v>385</v>
      </c>
      <c r="C7" t="str">
        <f>INDEX(db[NB BM],A7)</f>
        <v>BN Tali AA0321-14/ A7-80/ Classic</v>
      </c>
      <c r="D7" t="str">
        <f>INDEX(db[SUPPLIER],A7)</f>
        <v>SBS</v>
      </c>
      <c r="E7" t="str">
        <f>INDEX(db[QTY/ CTN],A7)</f>
        <v>384 PCS</v>
      </c>
      <c r="F7" t="str">
        <f>INDEX(db[JENIS],A7)</f>
        <v>bnote</v>
      </c>
      <c r="G7">
        <f>INDEX(db[QTY X],A7)</f>
        <v>384</v>
      </c>
      <c r="H7" t="str">
        <f>INDEX(db[STN X],A7)</f>
        <v>PCS</v>
      </c>
    </row>
    <row r="8" spans="1:8" x14ac:dyDescent="0.25">
      <c r="A8" s="56">
        <v>398</v>
      </c>
      <c r="C8" t="str">
        <f>INDEX(db[NB BM],A8)</f>
        <v>BN Tali AA0321-06/ A6-80/ BEAR</v>
      </c>
      <c r="D8" t="str">
        <f>INDEX(db[SUPPLIER],A8)</f>
        <v>SBS</v>
      </c>
      <c r="E8" t="str">
        <f>INDEX(db[QTY/ CTN],A8)</f>
        <v>240 PCS</v>
      </c>
      <c r="F8" t="str">
        <f>INDEX(db[JENIS],A8)</f>
        <v>bnote</v>
      </c>
      <c r="G8">
        <f>INDEX(db[QTY X],A8)</f>
        <v>240</v>
      </c>
      <c r="H8" t="str">
        <f>INDEX(db[STN X],A8)</f>
        <v>PCS</v>
      </c>
    </row>
    <row r="9" spans="1:8" x14ac:dyDescent="0.25">
      <c r="A9" s="56">
        <v>405</v>
      </c>
      <c r="C9" t="str">
        <f>INDEX(db[NB BM],A9)</f>
        <v>BN Tali AA0321-19/ A7-80/ UNIVERSE</v>
      </c>
      <c r="D9" t="str">
        <f>INDEX(db[SUPPLIER],A9)</f>
        <v>SBS</v>
      </c>
      <c r="E9" t="str">
        <f>INDEX(db[QTY/ CTN],A9)</f>
        <v>384 PCS</v>
      </c>
      <c r="F9" t="str">
        <f>INDEX(db[JENIS],A9)</f>
        <v>bnote</v>
      </c>
      <c r="G9">
        <f>INDEX(db[QTY X],A9)</f>
        <v>384</v>
      </c>
      <c r="H9" t="str">
        <f>INDEX(db[STN X],A9)</f>
        <v>PCS</v>
      </c>
    </row>
    <row r="10" spans="1:8" x14ac:dyDescent="0.25">
      <c r="A10" s="56">
        <v>406</v>
      </c>
      <c r="C10" t="str">
        <f>INDEX(db[NB BM],A10)</f>
        <v>BN Tali AA0321-20/ A7-80/ SR</v>
      </c>
      <c r="D10" t="str">
        <f>INDEX(db[SUPPLIER],A10)</f>
        <v>SBS</v>
      </c>
      <c r="E10" t="str">
        <f>INDEX(db[QTY/ CTN],A10)</f>
        <v>384 PCS</v>
      </c>
      <c r="F10" t="str">
        <f>INDEX(db[JENIS],A10)</f>
        <v>bnote</v>
      </c>
      <c r="G10">
        <f>INDEX(db[QTY X],A10)</f>
        <v>384</v>
      </c>
      <c r="H10" t="str">
        <f>INDEX(db[STN X],A10)</f>
        <v>PCS</v>
      </c>
    </row>
    <row r="11" spans="1:8" x14ac:dyDescent="0.25">
      <c r="A11" s="56">
        <v>407</v>
      </c>
      <c r="C11" t="str">
        <f>INDEX(db[NB BM],A11)</f>
        <v>B note XB 72K 1357/ 1352</v>
      </c>
      <c r="D11" t="str">
        <f>INDEX(db[SUPPLIER],A11)</f>
        <v>SBS</v>
      </c>
      <c r="E11" t="str">
        <f>INDEX(db[QTY/ CTN],A11)</f>
        <v>150 PCS</v>
      </c>
      <c r="F11" t="str">
        <f>INDEX(db[JENIS],A11)</f>
        <v>buku</v>
      </c>
      <c r="G11">
        <f>INDEX(db[QTY X],A11)</f>
        <v>150</v>
      </c>
      <c r="H11" t="str">
        <f>INDEX(db[STN X],A11)</f>
        <v>PCS</v>
      </c>
    </row>
    <row r="12" spans="1:8" x14ac:dyDescent="0.25">
      <c r="A12" s="56">
        <v>408</v>
      </c>
      <c r="C12" t="str">
        <f>INDEX(db[NB BM],A12)</f>
        <v>Bola Tenis Werkon</v>
      </c>
      <c r="D12" t="str">
        <f>INDEX(db[SUPPLIER],A12)</f>
        <v>SK</v>
      </c>
      <c r="E12" t="str">
        <f>INDEX(db[QTY/ CTN],A12)</f>
        <v>20 LSN</v>
      </c>
      <c r="F12" t="str">
        <f>INDEX(db[JENIS],A12)</f>
        <v>dll</v>
      </c>
      <c r="G12">
        <f>INDEX(db[QTY X],A12)</f>
        <v>240</v>
      </c>
      <c r="H12" t="str">
        <f>INDEX(db[STN X],A12)</f>
        <v>PCS</v>
      </c>
    </row>
    <row r="13" spans="1:8" x14ac:dyDescent="0.25">
      <c r="A13" s="56">
        <v>412</v>
      </c>
      <c r="C13" t="str">
        <f>INDEX(db[NB BM],A13)</f>
        <v>Book End 3522 Shoes</v>
      </c>
      <c r="D13" t="str">
        <f>INDEX(db[SUPPLIER],A13)</f>
        <v>SAHABAT REJEKI</v>
      </c>
      <c r="E13" t="str">
        <f>INDEX(db[QTY/ CTN],A13)</f>
        <v>60 BOX</v>
      </c>
      <c r="F13" t="str">
        <f>INDEX(db[JENIS],A13)</f>
        <v>dll</v>
      </c>
      <c r="G13">
        <f>INDEX(db[QTY X],A13)</f>
        <v>60</v>
      </c>
      <c r="H13" t="str">
        <f>INDEX(db[STN X],A13)</f>
        <v>BOX</v>
      </c>
    </row>
    <row r="14" spans="1:8" x14ac:dyDescent="0.25">
      <c r="A14" s="56">
        <v>413</v>
      </c>
      <c r="C14" t="str">
        <f>INDEX(db[NB BM],A14)</f>
        <v>Book End 3523 Sweet Unicorn</v>
      </c>
      <c r="D14" t="str">
        <f>INDEX(db[SUPPLIER],A14)</f>
        <v>SAHABAT REJEKI</v>
      </c>
      <c r="E14" t="str">
        <f>INDEX(db[QTY/ CTN],A14)</f>
        <v>60 BOX</v>
      </c>
      <c r="F14" t="str">
        <f>INDEX(db[JENIS],A14)</f>
        <v>dll</v>
      </c>
      <c r="G14">
        <f>INDEX(db[QTY X],A14)</f>
        <v>60</v>
      </c>
      <c r="H14" t="str">
        <f>INDEX(db[STN X],A14)</f>
        <v>BOX</v>
      </c>
    </row>
    <row r="15" spans="1:8" x14ac:dyDescent="0.25">
      <c r="A15" s="56">
        <v>414</v>
      </c>
      <c r="C15" t="str">
        <f>INDEX(db[NB BM],A15)</f>
        <v>Book End 3526 Happy Time</v>
      </c>
      <c r="D15" t="str">
        <f>INDEX(db[SUPPLIER],A15)</f>
        <v>SAHABAT REJEKI</v>
      </c>
      <c r="E15" t="str">
        <f>INDEX(db[QTY/ CTN],A15)</f>
        <v>60 BOX</v>
      </c>
      <c r="F15" t="str">
        <f>INDEX(db[JENIS],A15)</f>
        <v>dll</v>
      </c>
      <c r="G15">
        <f>INDEX(db[QTY X],A15)</f>
        <v>60</v>
      </c>
      <c r="H15" t="str">
        <f>INDEX(db[STN X],A15)</f>
        <v>BOX</v>
      </c>
    </row>
    <row r="16" spans="1:8" x14ac:dyDescent="0.25">
      <c r="A16" s="56">
        <v>415</v>
      </c>
      <c r="C16" t="str">
        <f>INDEX(db[NB BM],A16)</f>
        <v>Book End 3526 Leisure Time</v>
      </c>
      <c r="D16" t="str">
        <f>INDEX(db[SUPPLIER],A16)</f>
        <v>SAHABAT REJEKI</v>
      </c>
      <c r="E16" t="str">
        <f>INDEX(db[QTY/ CTN],A16)</f>
        <v>60 BOX</v>
      </c>
      <c r="F16" t="str">
        <f>INDEX(db[JENIS],A16)</f>
        <v>dll</v>
      </c>
      <c r="G16">
        <f>INDEX(db[QTY X],A16)</f>
        <v>60</v>
      </c>
      <c r="H16" t="str">
        <f>INDEX(db[STN X],A16)</f>
        <v>BOX</v>
      </c>
    </row>
    <row r="17" spans="1:8" x14ac:dyDescent="0.25">
      <c r="A17" s="56">
        <v>416</v>
      </c>
      <c r="C17" t="str">
        <f>INDEX(db[NB BM],A17)</f>
        <v>Book End 3527 Happy Cow</v>
      </c>
      <c r="D17" t="str">
        <f>INDEX(db[SUPPLIER],A17)</f>
        <v>SAHABAT REJEKI</v>
      </c>
      <c r="E17" t="str">
        <f>INDEX(db[QTY/ CTN],A17)</f>
        <v>60 BOX</v>
      </c>
      <c r="F17" t="str">
        <f>INDEX(db[JENIS],A17)</f>
        <v>dll</v>
      </c>
      <c r="G17">
        <f>INDEX(db[QTY X],A17)</f>
        <v>60</v>
      </c>
      <c r="H17" t="str">
        <f>INDEX(db[STN X],A17)</f>
        <v>BOX</v>
      </c>
    </row>
    <row r="18" spans="1:8" x14ac:dyDescent="0.25">
      <c r="A18" s="56">
        <v>417</v>
      </c>
      <c r="C18" t="str">
        <f>INDEX(db[NB BM],A18)</f>
        <v>Book End 3531 Food Stall</v>
      </c>
      <c r="D18" t="str">
        <f>INDEX(db[SUPPLIER],A18)</f>
        <v>SAHABAT REJEKI</v>
      </c>
      <c r="E18" t="str">
        <f>INDEX(db[QTY/ CTN],A18)</f>
        <v>60 BOX</v>
      </c>
      <c r="F18" t="str">
        <f>INDEX(db[JENIS],A18)</f>
        <v>dll</v>
      </c>
      <c r="G18">
        <f>INDEX(db[QTY X],A18)</f>
        <v>60</v>
      </c>
      <c r="H18" t="str">
        <f>INDEX(db[STN X],A18)</f>
        <v>BOX</v>
      </c>
    </row>
    <row r="19" spans="1:8" x14ac:dyDescent="0.25">
      <c r="A19" s="56">
        <v>418</v>
      </c>
      <c r="C19" t="str">
        <f>INDEX(db[NB BM],A19)</f>
        <v>Book End 3533 Bear</v>
      </c>
      <c r="D19" t="str">
        <f>INDEX(db[SUPPLIER],A19)</f>
        <v>SAHABAT REJEKI</v>
      </c>
      <c r="E19" t="str">
        <f>INDEX(db[QTY/ CTN],A19)</f>
        <v>60 BOX</v>
      </c>
      <c r="F19" t="str">
        <f>INDEX(db[JENIS],A19)</f>
        <v>dll</v>
      </c>
      <c r="G19">
        <f>INDEX(db[QTY X],A19)</f>
        <v>60</v>
      </c>
      <c r="H19" t="str">
        <f>INDEX(db[STN X],A19)</f>
        <v>BOX</v>
      </c>
    </row>
    <row r="20" spans="1:8" x14ac:dyDescent="0.25">
      <c r="A20" s="56">
        <v>419</v>
      </c>
      <c r="C20" t="str">
        <f>INDEX(db[NB BM],A20)</f>
        <v>Book End 3534 Knowledge</v>
      </c>
      <c r="D20" t="str">
        <f>INDEX(db[SUPPLIER],A20)</f>
        <v>SAHABAT REJEKI</v>
      </c>
      <c r="E20" t="str">
        <f>INDEX(db[QTY/ CTN],A20)</f>
        <v>60 BOX</v>
      </c>
      <c r="F20" t="str">
        <f>INDEX(db[JENIS],A20)</f>
        <v>dll</v>
      </c>
      <c r="G20">
        <f>INDEX(db[QTY X],A20)</f>
        <v>60</v>
      </c>
      <c r="H20" t="str">
        <f>INDEX(db[STN X],A20)</f>
        <v>BOX</v>
      </c>
    </row>
    <row r="21" spans="1:8" x14ac:dyDescent="0.25">
      <c r="A21" s="56">
        <v>420</v>
      </c>
      <c r="C21" t="str">
        <f>INDEX(db[NB BM],A21)</f>
        <v>Book End 3539 Stars</v>
      </c>
      <c r="D21" t="str">
        <f>INDEX(db[SUPPLIER],A21)</f>
        <v>SAHABAT REJEKI</v>
      </c>
      <c r="E21" t="str">
        <f>INDEX(db[QTY/ CTN],A21)</f>
        <v>60 BOX</v>
      </c>
      <c r="F21" t="str">
        <f>INDEX(db[JENIS],A21)</f>
        <v>dll</v>
      </c>
      <c r="G21">
        <f>INDEX(db[QTY X],A21)</f>
        <v>60</v>
      </c>
      <c r="H21" t="str">
        <f>INDEX(db[STN X],A21)</f>
        <v>BOX</v>
      </c>
    </row>
    <row r="22" spans="1:8" x14ac:dyDescent="0.25">
      <c r="A22" s="56">
        <v>421</v>
      </c>
      <c r="C22" t="str">
        <f>INDEX(db[NB BM],A22)</f>
        <v>Book End 3540 Hello Mimi</v>
      </c>
      <c r="D22" t="str">
        <f>INDEX(db[SUPPLIER],A22)</f>
        <v>SAHABAT REJEKI</v>
      </c>
      <c r="E22" t="str">
        <f>INDEX(db[QTY/ CTN],A22)</f>
        <v>60 BOX</v>
      </c>
      <c r="F22" t="str">
        <f>INDEX(db[JENIS],A22)</f>
        <v>dll</v>
      </c>
      <c r="G22">
        <f>INDEX(db[QTY X],A22)</f>
        <v>60</v>
      </c>
      <c r="H22" t="str">
        <f>INDEX(db[STN X],A22)</f>
        <v>BOX</v>
      </c>
    </row>
    <row r="23" spans="1:8" x14ac:dyDescent="0.25">
      <c r="A23" s="56">
        <v>422</v>
      </c>
      <c r="C23" t="str">
        <f>INDEX(db[NB BM],A23)</f>
        <v>Book End 3552 Space Travel</v>
      </c>
      <c r="D23" t="str">
        <f>INDEX(db[SUPPLIER],A23)</f>
        <v>SAHABAT REJEKI</v>
      </c>
      <c r="E23" t="str">
        <f>INDEX(db[QTY/ CTN],A23)</f>
        <v>60 BOX</v>
      </c>
      <c r="F23" t="str">
        <f>INDEX(db[JENIS],A23)</f>
        <v>dll</v>
      </c>
      <c r="G23">
        <f>INDEX(db[QTY X],A23)</f>
        <v>60</v>
      </c>
      <c r="H23" t="str">
        <f>INDEX(db[STN X],A23)</f>
        <v>BOX</v>
      </c>
    </row>
    <row r="24" spans="1:8" x14ac:dyDescent="0.25">
      <c r="A24" s="56">
        <v>423</v>
      </c>
      <c r="C24" t="str">
        <f>INDEX(db[NB BM],A24)</f>
        <v>Book End 3553 Space Travel</v>
      </c>
      <c r="D24" t="str">
        <f>INDEX(db[SUPPLIER],A24)</f>
        <v>SAHABAT REJEKI</v>
      </c>
      <c r="E24" t="str">
        <f>INDEX(db[QTY/ CTN],A24)</f>
        <v>60 BOX</v>
      </c>
      <c r="F24" t="str">
        <f>INDEX(db[JENIS],A24)</f>
        <v>dll</v>
      </c>
      <c r="G24">
        <f>INDEX(db[QTY X],A24)</f>
        <v>60</v>
      </c>
      <c r="H24" t="str">
        <f>INDEX(db[STN X],A24)</f>
        <v>BOX</v>
      </c>
    </row>
    <row r="25" spans="1:8" x14ac:dyDescent="0.25">
      <c r="A25" s="56">
        <v>815</v>
      </c>
      <c r="C25" t="str">
        <f>INDEX(db[NB BM],A25)</f>
        <v>Doc Rest Optima</v>
      </c>
      <c r="D25" t="str">
        <f>INDEX(db[SUPPLIER],A25)</f>
        <v>COMBI</v>
      </c>
      <c r="E25" t="str">
        <f>INDEX(db[QTY/ CTN],A25)</f>
        <v>5 LSN</v>
      </c>
      <c r="F25" t="str">
        <f>INDEX(db[JENIS],A25)</f>
        <v>doz</v>
      </c>
      <c r="G25">
        <f>INDEX(db[QTY X],A25)</f>
        <v>60</v>
      </c>
      <c r="H25" t="str">
        <f>INDEX(db[STN X],A25)</f>
        <v>PCS</v>
      </c>
    </row>
    <row r="26" spans="1:8" x14ac:dyDescent="0.25">
      <c r="A26" s="56">
        <v>816</v>
      </c>
      <c r="C26" t="str">
        <f>INDEX(db[NB BM],A26)</f>
        <v>Doc Rest Optima biru</v>
      </c>
      <c r="D26" t="str">
        <f>INDEX(db[SUPPLIER],A26)</f>
        <v>COMBI</v>
      </c>
      <c r="E26" t="str">
        <f>INDEX(db[QTY/ CTN],A26)</f>
        <v>5 LSN</v>
      </c>
      <c r="F26" t="str">
        <f>INDEX(db[JENIS],A26)</f>
        <v>doc</v>
      </c>
      <c r="G26">
        <f>INDEX(db[QTY X],A26)</f>
        <v>60</v>
      </c>
      <c r="H26" t="str">
        <f>INDEX(db[STN X],A26)</f>
        <v>PCS</v>
      </c>
    </row>
    <row r="27" spans="1:8" x14ac:dyDescent="0.25">
      <c r="A27" s="56">
        <v>817</v>
      </c>
      <c r="C27" t="str">
        <f>INDEX(db[NB BM],A27)</f>
        <v>Doc Resr Optima Mix</v>
      </c>
      <c r="D27" t="str">
        <f>INDEX(db[SUPPLIER],A27)</f>
        <v>COMBI</v>
      </c>
      <c r="E27" t="str">
        <f>INDEX(db[QTY/ CTN],A27)</f>
        <v>5 LSN</v>
      </c>
      <c r="F27" t="str">
        <f>INDEX(db[JENIS],A27)</f>
        <v>doc</v>
      </c>
      <c r="G27">
        <f>INDEX(db[QTY X],A27)</f>
        <v>60</v>
      </c>
      <c r="H27" t="str">
        <f>INDEX(db[STN X],A27)</f>
        <v>PCS</v>
      </c>
    </row>
    <row r="28" spans="1:8" x14ac:dyDescent="0.25">
      <c r="A28" s="56">
        <v>818</v>
      </c>
      <c r="C28" t="str">
        <f>INDEX(db[NB BM],A28)</f>
        <v>Doc Rest Prestige</v>
      </c>
      <c r="D28" t="str">
        <f>INDEX(db[SUPPLIER],A28)</f>
        <v>COMBI</v>
      </c>
      <c r="E28" t="str">
        <f>INDEX(db[QTY/ CTN],A28)</f>
        <v>8 LSN</v>
      </c>
      <c r="F28" t="str">
        <f>INDEX(db[JENIS],A28)</f>
        <v>doc</v>
      </c>
      <c r="G28">
        <f>INDEX(db[QTY X],A28)</f>
        <v>96</v>
      </c>
      <c r="H28" t="str">
        <f>INDEX(db[STN X],A28)</f>
        <v>PCS</v>
      </c>
    </row>
    <row r="29" spans="1:8" x14ac:dyDescent="0.25">
      <c r="A29" s="56">
        <v>819</v>
      </c>
      <c r="C29" t="str">
        <f>INDEX(db[NB BM],A29)</f>
        <v>Doc Rest Prestige Biru</v>
      </c>
      <c r="D29" t="str">
        <f>INDEX(db[SUPPLIER],A29)</f>
        <v>COMBI STATIONERY</v>
      </c>
      <c r="E29" t="str">
        <f>INDEX(db[QTY/ CTN],A29)</f>
        <v>14 LSN</v>
      </c>
      <c r="F29">
        <f>INDEX(db[JENIS],A29)</f>
        <v>0</v>
      </c>
      <c r="G29">
        <f>INDEX(db[QTY X],A29)</f>
        <v>168</v>
      </c>
      <c r="H29" t="str">
        <f>INDEX(db[STN X],A29)</f>
        <v>PCS</v>
      </c>
    </row>
    <row r="30" spans="1:8" x14ac:dyDescent="0.25">
      <c r="A30" s="56">
        <v>820</v>
      </c>
      <c r="C30" t="str">
        <f>INDEX(db[NB BM],A30)</f>
        <v>Doc Rest Statement</v>
      </c>
      <c r="D30" t="str">
        <f>INDEX(db[SUPPLIER],A30)</f>
        <v>COMBI</v>
      </c>
      <c r="E30" t="str">
        <f>INDEX(db[QTY/ CTN],A30)</f>
        <v>7 LSN</v>
      </c>
      <c r="F30" t="str">
        <f>INDEX(db[JENIS],A30)</f>
        <v>doc</v>
      </c>
      <c r="G30">
        <f>INDEX(db[QTY X],A30)</f>
        <v>84</v>
      </c>
      <c r="H30" t="str">
        <f>INDEX(db[STN X],A30)</f>
        <v>PCS</v>
      </c>
    </row>
    <row r="31" spans="1:8" x14ac:dyDescent="0.25">
      <c r="A31" s="56">
        <v>821</v>
      </c>
      <c r="C31" t="str">
        <f>INDEX(db[NB BM],A31)</f>
        <v>Doc Rest New Diplomat</v>
      </c>
      <c r="D31" t="str">
        <f>INDEX(db[SUPPLIER],A31)</f>
        <v>COMBI</v>
      </c>
      <c r="E31" t="str">
        <f>INDEX(db[QTY/ CTN],A31)</f>
        <v>8 LSN</v>
      </c>
      <c r="F31" t="str">
        <f>INDEX(db[JENIS],A31)</f>
        <v>doc</v>
      </c>
      <c r="G31">
        <f>INDEX(db[QTY X],A31)</f>
        <v>96</v>
      </c>
      <c r="H31" t="str">
        <f>INDEX(db[STN X],A31)</f>
        <v>PCS</v>
      </c>
    </row>
    <row r="32" spans="1:8" x14ac:dyDescent="0.25">
      <c r="A32" s="56">
        <v>822</v>
      </c>
      <c r="C32" t="str">
        <f>INDEX(db[NB BM],A32)</f>
        <v>Doc Rest Comando</v>
      </c>
      <c r="D32" t="str">
        <f>INDEX(db[SUPPLIER],A32)</f>
        <v>COMBI</v>
      </c>
      <c r="E32" t="str">
        <f>INDEX(db[QTY/ CTN],A32)</f>
        <v>8 LSN</v>
      </c>
      <c r="F32" t="str">
        <f>INDEX(db[JENIS],A32)</f>
        <v>doc</v>
      </c>
      <c r="G32">
        <f>INDEX(db[QTY X],A32)</f>
        <v>96</v>
      </c>
      <c r="H32" t="str">
        <f>INDEX(db[STN X],A32)</f>
        <v>PCS</v>
      </c>
    </row>
    <row r="33" spans="1:8" x14ac:dyDescent="0.25">
      <c r="A33" s="56">
        <v>823</v>
      </c>
      <c r="C33" t="str">
        <f>INDEX(db[NB BM],A33)</f>
        <v>Dokumen Keeper DK-60 Biru Mix</v>
      </c>
      <c r="D33" t="str">
        <f>INDEX(db[SUPPLIER],A33)</f>
        <v>YUSHINCA</v>
      </c>
      <c r="E33" t="str">
        <f>INDEX(db[QTY/ CTN],A33)</f>
        <v>24 PCS</v>
      </c>
      <c r="F33" t="str">
        <f>INDEX(db[JENIS],A33)</f>
        <v>map</v>
      </c>
      <c r="G33">
        <f>INDEX(db[QTY X],A33)</f>
        <v>24</v>
      </c>
      <c r="H33" t="str">
        <f>INDEX(db[STN X],A33)</f>
        <v>PCS</v>
      </c>
    </row>
    <row r="34" spans="1:8" x14ac:dyDescent="0.25">
      <c r="A34" s="56">
        <v>824</v>
      </c>
      <c r="C34" t="str">
        <f>INDEX(db[NB BM],A34)</f>
        <v>Dokumen Keeper DK-20 Biru</v>
      </c>
      <c r="D34" t="str">
        <f>INDEX(db[SUPPLIER],A34)</f>
        <v>YUSHINCA</v>
      </c>
      <c r="E34" t="str">
        <f>INDEX(db[QTY/ CTN],A34)</f>
        <v>24 PCS</v>
      </c>
      <c r="F34" t="str">
        <f>INDEX(db[JENIS],A34)</f>
        <v>map</v>
      </c>
      <c r="G34">
        <f>INDEX(db[QTY X],A34)</f>
        <v>24</v>
      </c>
      <c r="H34" t="str">
        <f>INDEX(db[STN X],A34)</f>
        <v>PCS</v>
      </c>
    </row>
    <row r="35" spans="1:8" x14ac:dyDescent="0.25">
      <c r="A35" s="56">
        <v>825</v>
      </c>
      <c r="C35" t="str">
        <f>INDEX(db[NB BM],A35)</f>
        <v>Dokumen Keeper DK-20 Hijau</v>
      </c>
      <c r="D35" t="str">
        <f>INDEX(db[SUPPLIER],A35)</f>
        <v>YUSHINCA</v>
      </c>
      <c r="E35" t="str">
        <f>INDEX(db[QTY/ CTN],A35)</f>
        <v>24 PCS</v>
      </c>
      <c r="F35" t="str">
        <f>INDEX(db[JENIS],A35)</f>
        <v>map</v>
      </c>
      <c r="G35">
        <f>INDEX(db[QTY X],A35)</f>
        <v>24</v>
      </c>
      <c r="H35" t="str">
        <f>INDEX(db[STN X],A35)</f>
        <v>PCS</v>
      </c>
    </row>
    <row r="36" spans="1:8" x14ac:dyDescent="0.25">
      <c r="A36" s="56">
        <v>826</v>
      </c>
      <c r="C36" t="str">
        <f>INDEX(db[NB BM],A36)</f>
        <v>Dokumen Keeper DK-20 Hitam</v>
      </c>
      <c r="D36" t="str">
        <f>INDEX(db[SUPPLIER],A36)</f>
        <v>YUSHINCA</v>
      </c>
      <c r="E36" t="str">
        <f>INDEX(db[QTY/ CTN],A36)</f>
        <v>24 PCS</v>
      </c>
      <c r="F36" t="str">
        <f>INDEX(db[JENIS],A36)</f>
        <v>map</v>
      </c>
      <c r="G36">
        <f>INDEX(db[QTY X],A36)</f>
        <v>24</v>
      </c>
      <c r="H36" t="str">
        <f>INDEX(db[STN X],A36)</f>
        <v>PCS</v>
      </c>
    </row>
    <row r="37" spans="1:8" x14ac:dyDescent="0.25">
      <c r="A37" s="56">
        <v>827</v>
      </c>
      <c r="C37" t="str">
        <f>INDEX(db[NB BM],A37)</f>
        <v>Dokumen Keeper DK-20 Merah</v>
      </c>
      <c r="D37" t="str">
        <f>INDEX(db[SUPPLIER],A37)</f>
        <v>YUSHINCA</v>
      </c>
      <c r="E37" t="str">
        <f>INDEX(db[QTY/ CTN],A37)</f>
        <v>24 PCS</v>
      </c>
      <c r="F37" t="str">
        <f>INDEX(db[JENIS],A37)</f>
        <v>map</v>
      </c>
      <c r="G37">
        <f>INDEX(db[QTY X],A37)</f>
        <v>24</v>
      </c>
      <c r="H37" t="str">
        <f>INDEX(db[STN X],A37)</f>
        <v>PCS</v>
      </c>
    </row>
    <row r="38" spans="1:8" x14ac:dyDescent="0.25">
      <c r="A38" s="56">
        <v>828</v>
      </c>
      <c r="C38" t="str">
        <f>INDEX(db[NB BM],A38)</f>
        <v>Dokumen Keeper DK-20 Biru Mix</v>
      </c>
      <c r="D38" t="str">
        <f>INDEX(db[SUPPLIER],A38)</f>
        <v>YUSHINCA</v>
      </c>
      <c r="E38" t="str">
        <f>INDEX(db[QTY/ CTN],A38)</f>
        <v>24 PCS</v>
      </c>
      <c r="F38" t="str">
        <f>INDEX(db[JENIS],A38)</f>
        <v>map</v>
      </c>
      <c r="G38">
        <f>INDEX(db[QTY X],A38)</f>
        <v>24</v>
      </c>
      <c r="H38" t="str">
        <f>INDEX(db[STN X],A38)</f>
        <v>PCS</v>
      </c>
    </row>
    <row r="39" spans="1:8" x14ac:dyDescent="0.25">
      <c r="A39" s="56">
        <v>829</v>
      </c>
      <c r="C39" t="str">
        <f>INDEX(db[NB BM],A39)</f>
        <v>Dokumen Keeper DK-20 Orange</v>
      </c>
      <c r="D39" t="str">
        <f>INDEX(db[SUPPLIER],A39)</f>
        <v>YUSHINCA</v>
      </c>
      <c r="E39" t="str">
        <f>INDEX(db[QTY/ CTN],A39)</f>
        <v>24 PCS</v>
      </c>
      <c r="F39" t="str">
        <f>INDEX(db[JENIS],A39)</f>
        <v>map</v>
      </c>
      <c r="G39">
        <f>INDEX(db[QTY X],A39)</f>
        <v>24</v>
      </c>
      <c r="H39" t="str">
        <f>INDEX(db[STN X],A39)</f>
        <v>PCS</v>
      </c>
    </row>
    <row r="40" spans="1:8" x14ac:dyDescent="0.25">
      <c r="A40" s="56">
        <v>830</v>
      </c>
      <c r="C40" t="str">
        <f>INDEX(db[NB BM],A40)</f>
        <v>Dokumen Keeper DK-40 Biru</v>
      </c>
      <c r="D40" t="str">
        <f>INDEX(db[SUPPLIER],A40)</f>
        <v>YUSHINCA</v>
      </c>
      <c r="E40" t="str">
        <f>INDEX(db[QTY/ CTN],A40)</f>
        <v>24 PCS</v>
      </c>
      <c r="F40" t="str">
        <f>INDEX(db[JENIS],A40)</f>
        <v>map</v>
      </c>
      <c r="G40">
        <f>INDEX(db[QTY X],A40)</f>
        <v>24</v>
      </c>
      <c r="H40" t="str">
        <f>INDEX(db[STN X],A40)</f>
        <v>PCS</v>
      </c>
    </row>
    <row r="41" spans="1:8" x14ac:dyDescent="0.25">
      <c r="A41" s="56">
        <v>831</v>
      </c>
      <c r="C41" t="str">
        <f>INDEX(db[NB BM],A41)</f>
        <v>Dokumen Keeper DK-40 Hijau</v>
      </c>
      <c r="D41" t="str">
        <f>INDEX(db[SUPPLIER],A41)</f>
        <v>YUSHINCA</v>
      </c>
      <c r="E41" t="str">
        <f>INDEX(db[QTY/ CTN],A41)</f>
        <v>24 PCS</v>
      </c>
      <c r="F41" t="str">
        <f>INDEX(db[JENIS],A41)</f>
        <v>map</v>
      </c>
      <c r="G41">
        <f>INDEX(db[QTY X],A41)</f>
        <v>24</v>
      </c>
      <c r="H41" t="str">
        <f>INDEX(db[STN X],A41)</f>
        <v>PCS</v>
      </c>
    </row>
    <row r="42" spans="1:8" x14ac:dyDescent="0.25">
      <c r="A42" s="56">
        <v>832</v>
      </c>
      <c r="C42" t="str">
        <f>INDEX(db[NB BM],A42)</f>
        <v>Dokumen Keeper DK-40 Hitam</v>
      </c>
      <c r="D42" t="str">
        <f>INDEX(db[SUPPLIER],A42)</f>
        <v>YUSHINCA</v>
      </c>
      <c r="E42" t="str">
        <f>INDEX(db[QTY/ CTN],A42)</f>
        <v>24 PCS</v>
      </c>
      <c r="F42" t="str">
        <f>INDEX(db[JENIS],A42)</f>
        <v>map</v>
      </c>
      <c r="G42">
        <f>INDEX(db[QTY X],A42)</f>
        <v>24</v>
      </c>
      <c r="H42" t="str">
        <f>INDEX(db[STN X],A42)</f>
        <v>PCS</v>
      </c>
    </row>
    <row r="43" spans="1:8" x14ac:dyDescent="0.25">
      <c r="A43" s="56">
        <v>833</v>
      </c>
      <c r="C43" t="str">
        <f>INDEX(db[NB BM],A43)</f>
        <v>Dokumen Keeper DK-40 Merah</v>
      </c>
      <c r="D43" t="str">
        <f>INDEX(db[SUPPLIER],A43)</f>
        <v>YUSHINCA</v>
      </c>
      <c r="E43" t="str">
        <f>INDEX(db[QTY/ CTN],A43)</f>
        <v>24 PCS</v>
      </c>
      <c r="F43" t="str">
        <f>INDEX(db[JENIS],A43)</f>
        <v>map</v>
      </c>
      <c r="G43">
        <f>INDEX(db[QTY X],A43)</f>
        <v>24</v>
      </c>
      <c r="H43" t="str">
        <f>INDEX(db[STN X],A43)</f>
        <v>PCS</v>
      </c>
    </row>
    <row r="44" spans="1:8" x14ac:dyDescent="0.25">
      <c r="A44" s="56">
        <v>834</v>
      </c>
      <c r="C44" t="str">
        <f>INDEX(db[NB BM],A44)</f>
        <v>Dokumen Keeper DK-40 Biru Mix</v>
      </c>
      <c r="D44" t="str">
        <f>INDEX(db[SUPPLIER],A44)</f>
        <v>YUSHINCA</v>
      </c>
      <c r="E44" t="str">
        <f>INDEX(db[QTY/ CTN],A44)</f>
        <v>24 PCS</v>
      </c>
      <c r="F44" t="str">
        <f>INDEX(db[JENIS],A44)</f>
        <v>map</v>
      </c>
      <c r="G44">
        <f>INDEX(db[QTY X],A44)</f>
        <v>24</v>
      </c>
      <c r="H44" t="str">
        <f>INDEX(db[STN X],A44)</f>
        <v>PCS</v>
      </c>
    </row>
    <row r="45" spans="1:8" x14ac:dyDescent="0.25">
      <c r="A45" s="56">
        <v>835</v>
      </c>
      <c r="C45" t="str">
        <f>INDEX(db[NB BM],A45)</f>
        <v>Dokumen Keeper DK-40 Orange</v>
      </c>
      <c r="D45" t="str">
        <f>INDEX(db[SUPPLIER],A45)</f>
        <v>YUSHINCA</v>
      </c>
      <c r="E45" t="str">
        <f>INDEX(db[QTY/ CTN],A45)</f>
        <v>24 PCS</v>
      </c>
      <c r="F45" t="str">
        <f>INDEX(db[JENIS],A45)</f>
        <v>map</v>
      </c>
      <c r="G45">
        <f>INDEX(db[QTY X],A45)</f>
        <v>24</v>
      </c>
      <c r="H45" t="str">
        <f>INDEX(db[STN X],A45)</f>
        <v>PCS</v>
      </c>
    </row>
    <row r="46" spans="1:8" x14ac:dyDescent="0.25">
      <c r="A46" s="56">
        <v>836</v>
      </c>
      <c r="C46" t="str">
        <f>INDEX(db[NB BM],A46)</f>
        <v>Dokumen Keeper DK-60 Biru</v>
      </c>
      <c r="D46" t="str">
        <f>INDEX(db[SUPPLIER],A46)</f>
        <v>YUSHINCA</v>
      </c>
      <c r="E46" t="str">
        <f>INDEX(db[QTY/ CTN],A46)</f>
        <v>24 PCS</v>
      </c>
      <c r="F46" t="str">
        <f>INDEX(db[JENIS],A46)</f>
        <v>map</v>
      </c>
      <c r="G46">
        <f>INDEX(db[QTY X],A46)</f>
        <v>24</v>
      </c>
      <c r="H46" t="str">
        <f>INDEX(db[STN X],A46)</f>
        <v>PCS</v>
      </c>
    </row>
    <row r="47" spans="1:8" x14ac:dyDescent="0.25">
      <c r="A47" s="56">
        <v>837</v>
      </c>
      <c r="C47" t="str">
        <f>INDEX(db[NB BM],A47)</f>
        <v>Dokumen Keeper DK-60 Hijau</v>
      </c>
      <c r="D47" t="str">
        <f>INDEX(db[SUPPLIER],A47)</f>
        <v>YUSHINCA</v>
      </c>
      <c r="E47" t="str">
        <f>INDEX(db[QTY/ CTN],A47)</f>
        <v>24 PCS</v>
      </c>
      <c r="F47" t="str">
        <f>INDEX(db[JENIS],A47)</f>
        <v>map</v>
      </c>
      <c r="G47">
        <f>INDEX(db[QTY X],A47)</f>
        <v>24</v>
      </c>
      <c r="H47" t="str">
        <f>INDEX(db[STN X],A47)</f>
        <v>PCS</v>
      </c>
    </row>
    <row r="48" spans="1:8" x14ac:dyDescent="0.25">
      <c r="A48" s="56">
        <v>838</v>
      </c>
      <c r="C48" t="str">
        <f>INDEX(db[NB BM],A48)</f>
        <v>Dokumen Keeper DK-60 Hitam</v>
      </c>
      <c r="D48" t="str">
        <f>INDEX(db[SUPPLIER],A48)</f>
        <v>YUSHINCA</v>
      </c>
      <c r="E48" t="str">
        <f>INDEX(db[QTY/ CTN],A48)</f>
        <v>24 PCS</v>
      </c>
      <c r="F48" t="str">
        <f>INDEX(db[JENIS],A48)</f>
        <v>map</v>
      </c>
      <c r="G48">
        <f>INDEX(db[QTY X],A48)</f>
        <v>24</v>
      </c>
      <c r="H48" t="str">
        <f>INDEX(db[STN X],A48)</f>
        <v>PCS</v>
      </c>
    </row>
    <row r="49" spans="1:8" x14ac:dyDescent="0.25">
      <c r="A49" s="56">
        <v>839</v>
      </c>
      <c r="C49" t="str">
        <f>INDEX(db[NB BM],A49)</f>
        <v>Dokumen Keeper DK-60 Merah</v>
      </c>
      <c r="D49" t="str">
        <f>INDEX(db[SUPPLIER],A49)</f>
        <v>YUSHINCA</v>
      </c>
      <c r="E49" t="str">
        <f>INDEX(db[QTY/ CTN],A49)</f>
        <v>24 PCS</v>
      </c>
      <c r="F49" t="str">
        <f>INDEX(db[JENIS],A49)</f>
        <v>map</v>
      </c>
      <c r="G49">
        <f>INDEX(db[QTY X],A49)</f>
        <v>24</v>
      </c>
      <c r="H49" t="str">
        <f>INDEX(db[STN X],A49)</f>
        <v>PCS</v>
      </c>
    </row>
    <row r="50" spans="1:8" x14ac:dyDescent="0.25">
      <c r="A50" s="56">
        <v>840</v>
      </c>
      <c r="C50" t="str">
        <f>INDEX(db[NB BM],A50)</f>
        <v>Dokumen Keeper DK-60 Orange</v>
      </c>
      <c r="D50" t="str">
        <f>INDEX(db[SUPPLIER],A50)</f>
        <v>YUSHINCA</v>
      </c>
      <c r="E50" t="str">
        <f>INDEX(db[QTY/ CTN],A50)</f>
        <v>24 PCS</v>
      </c>
      <c r="F50" t="str">
        <f>INDEX(db[JENIS],A50)</f>
        <v>map</v>
      </c>
      <c r="G50">
        <f>INDEX(db[QTY X],A50)</f>
        <v>24</v>
      </c>
      <c r="H50" t="str">
        <f>INDEX(db[STN X],A50)</f>
        <v>PCS</v>
      </c>
    </row>
    <row r="51" spans="1:8" x14ac:dyDescent="0.25">
      <c r="A51" s="56">
        <v>841</v>
      </c>
      <c r="C51" t="str">
        <f>INDEX(db[NB BM],A51)</f>
        <v>Drawing board BT.21 no 2</v>
      </c>
      <c r="D51" t="str">
        <f>INDEX(db[SUPPLIER],A51)</f>
        <v>HTB</v>
      </c>
      <c r="E51" t="str">
        <f>INDEX(db[QTY/ CTN],A51)</f>
        <v>8 LSN</v>
      </c>
      <c r="F51" t="str">
        <f>INDEX(db[JENIS],A51)</f>
        <v>d/m board</v>
      </c>
      <c r="G51">
        <f>INDEX(db[QTY X],A51)</f>
        <v>96</v>
      </c>
      <c r="H51" t="str">
        <f>INDEX(db[STN X],A51)</f>
        <v>PCS</v>
      </c>
    </row>
    <row r="52" spans="1:8" x14ac:dyDescent="0.25">
      <c r="A52" s="56">
        <v>842</v>
      </c>
      <c r="C52" t="str">
        <f>INDEX(db[NB BM],A52)</f>
        <v>Drawing board TK-2001/ B 18x13/ L</v>
      </c>
      <c r="D52" t="str">
        <f>INDEX(db[SUPPLIER],A52)</f>
        <v>SBS</v>
      </c>
      <c r="E52" t="str">
        <f>INDEX(db[QTY/ CTN],A52)</f>
        <v>72 PCS</v>
      </c>
      <c r="F52" t="str">
        <f>INDEX(db[JENIS],A52)</f>
        <v>d/m board</v>
      </c>
      <c r="G52">
        <f>INDEX(db[QTY X],A52)</f>
        <v>72</v>
      </c>
      <c r="H52" t="str">
        <f>INDEX(db[STN X],A52)</f>
        <v>PCS</v>
      </c>
    </row>
    <row r="53" spans="1:8" x14ac:dyDescent="0.25">
      <c r="A53" s="56">
        <v>843</v>
      </c>
      <c r="C53" t="str">
        <f>INDEX(db[NB BM],A53)</f>
        <v>Drawing board TK-2002/ B 16x11/ M</v>
      </c>
      <c r="D53" t="str">
        <f>INDEX(db[SUPPLIER],A53)</f>
        <v>SBS</v>
      </c>
      <c r="E53" t="str">
        <f>INDEX(db[QTY/ CTN],A53)</f>
        <v>96 PCS</v>
      </c>
      <c r="F53" t="str">
        <f>INDEX(db[JENIS],A53)</f>
        <v>d/m board</v>
      </c>
      <c r="G53">
        <f>INDEX(db[QTY X],A53)</f>
        <v>96</v>
      </c>
      <c r="H53" t="str">
        <f>INDEX(db[STN X],A53)</f>
        <v>PCS</v>
      </c>
    </row>
    <row r="54" spans="1:8" x14ac:dyDescent="0.25">
      <c r="A54" s="56">
        <v>844</v>
      </c>
      <c r="C54" t="str">
        <f>INDEX(db[NB BM],A54)</f>
        <v>Drawing board TK-2022/ B 16x11/ M</v>
      </c>
      <c r="D54" t="str">
        <f>INDEX(db[SUPPLIER],A54)</f>
        <v>SBS</v>
      </c>
      <c r="E54" t="str">
        <f>INDEX(db[QTY/ CTN],A54)</f>
        <v>96 PCS</v>
      </c>
      <c r="F54" t="str">
        <f>INDEX(db[JENIS],A54)</f>
        <v>d/m board</v>
      </c>
      <c r="G54">
        <f>INDEX(db[QTY X],A54)</f>
        <v>96</v>
      </c>
      <c r="H54" t="str">
        <f>INDEX(db[STN X],A54)</f>
        <v>PCS</v>
      </c>
    </row>
    <row r="55" spans="1:8" x14ac:dyDescent="0.25">
      <c r="A55" s="56">
        <v>845</v>
      </c>
      <c r="C55" t="str">
        <f>INDEX(db[NB BM],A55)</f>
        <v>Drawing board TK-207/ B 12x8.5/ XS/ Gajah</v>
      </c>
      <c r="D55" t="str">
        <f>INDEX(db[SUPPLIER],A55)</f>
        <v>SBS</v>
      </c>
      <c r="E55" t="str">
        <f>INDEX(db[QTY/ CTN],A55)</f>
        <v>144 PCS</v>
      </c>
      <c r="F55" t="str">
        <f>INDEX(db[JENIS],A55)</f>
        <v>d/m board</v>
      </c>
      <c r="G55">
        <f>INDEX(db[QTY X],A55)</f>
        <v>144</v>
      </c>
      <c r="H55" t="str">
        <f>INDEX(db[STN X],A55)</f>
        <v>PCS</v>
      </c>
    </row>
    <row r="56" spans="1:8" x14ac:dyDescent="0.25">
      <c r="A56" s="56">
        <v>846</v>
      </c>
      <c r="C56" t="str">
        <f>INDEX(db[NB BM],A56)</f>
        <v>Drawing board TK-430/ B18/ 4 Warna/ Dus</v>
      </c>
      <c r="D56" t="str">
        <f>INDEX(db[SUPPLIER],A56)</f>
        <v>SBS</v>
      </c>
      <c r="E56" t="str">
        <f>INDEX(db[QTY/ CTN],A56)</f>
        <v>72 PCS</v>
      </c>
      <c r="F56" t="str">
        <f>INDEX(db[JENIS],A56)</f>
        <v>d/m board</v>
      </c>
      <c r="G56">
        <f>INDEX(db[QTY X],A56)</f>
        <v>72</v>
      </c>
      <c r="H56" t="str">
        <f>INDEX(db[STN X],A56)</f>
        <v>PCS</v>
      </c>
    </row>
    <row r="57" spans="1:8" x14ac:dyDescent="0.25">
      <c r="A57" s="56">
        <v>847</v>
      </c>
      <c r="C57" t="str">
        <f>INDEX(db[NB BM],A57)</f>
        <v>Drawing board TK-606/ B 16x11/ L/ Kereta</v>
      </c>
      <c r="D57" t="str">
        <f>INDEX(db[SUPPLIER],A57)</f>
        <v>SBS</v>
      </c>
      <c r="E57" t="str">
        <f>INDEX(db[QTY/ CTN],A57)</f>
        <v>72 PCS</v>
      </c>
      <c r="F57" t="str">
        <f>INDEX(db[JENIS],A57)</f>
        <v>d/m board</v>
      </c>
      <c r="G57">
        <f>INDEX(db[QTY X],A57)</f>
        <v>72</v>
      </c>
      <c r="H57" t="str">
        <f>INDEX(db[STN X],A57)</f>
        <v>PCS</v>
      </c>
    </row>
    <row r="58" spans="1:8" x14ac:dyDescent="0.25">
      <c r="A58" s="56">
        <v>848</v>
      </c>
      <c r="C58" t="str">
        <f>INDEX(db[NB BM],A58)</f>
        <v>Drawing board TK-701/ B18x13/ L/ Angsa</v>
      </c>
      <c r="D58" t="str">
        <f>INDEX(db[SUPPLIER],A58)</f>
        <v>SBS</v>
      </c>
      <c r="E58" t="str">
        <f>INDEX(db[QTY/ CTN],A58)</f>
        <v>72 PCS</v>
      </c>
      <c r="F58" t="str">
        <f>INDEX(db[JENIS],A58)</f>
        <v>d/m board</v>
      </c>
      <c r="G58">
        <f>INDEX(db[QTY X],A58)</f>
        <v>72</v>
      </c>
      <c r="H58" t="str">
        <f>INDEX(db[STN X],A58)</f>
        <v>PCS</v>
      </c>
    </row>
    <row r="59" spans="1:8" x14ac:dyDescent="0.25">
      <c r="A59" s="56">
        <v>849</v>
      </c>
      <c r="C59" t="str">
        <f>INDEX(db[NB BM],A59)</f>
        <v>Drawing board TK-716/ B 17x11.5/ L1 (Apel)</v>
      </c>
      <c r="D59" t="str">
        <f>INDEX(db[SUPPLIER],A59)</f>
        <v>SBS</v>
      </c>
      <c r="E59" t="str">
        <f>INDEX(db[QTY/ CTN],A59)</f>
        <v>72 PCS</v>
      </c>
      <c r="F59" t="str">
        <f>INDEX(db[JENIS],A59)</f>
        <v>d/m board</v>
      </c>
      <c r="G59">
        <f>INDEX(db[QTY X],A59)</f>
        <v>72</v>
      </c>
      <c r="H59" t="str">
        <f>INDEX(db[STN X],A59)</f>
        <v>PCS</v>
      </c>
    </row>
    <row r="60" spans="1:8" x14ac:dyDescent="0.25">
      <c r="A60" s="56">
        <v>850</v>
      </c>
      <c r="C60" t="str">
        <f>INDEX(db[NB BM],A60)</f>
        <v>Drawing board TK-730/ B 18x13/ 4 warna/ dus</v>
      </c>
      <c r="D60" t="str">
        <f>INDEX(db[SUPPLIER],A60)</f>
        <v>SBS</v>
      </c>
      <c r="E60" t="str">
        <f>INDEX(db[QTY/ CTN],A60)</f>
        <v>72 PCS</v>
      </c>
      <c r="F60" t="str">
        <f>INDEX(db[JENIS],A60)</f>
        <v>d/m board</v>
      </c>
      <c r="G60">
        <f>INDEX(db[QTY X],A60)</f>
        <v>72</v>
      </c>
      <c r="H60" t="str">
        <f>INDEX(db[STN X],A60)</f>
        <v>PCS</v>
      </c>
    </row>
    <row r="61" spans="1:8" x14ac:dyDescent="0.25">
      <c r="A61" s="56">
        <v>851</v>
      </c>
      <c r="C61" t="str">
        <f>INDEX(db[NB BM],A61)</f>
        <v>Drawing board TK-806/ B 12x8.5/ XS</v>
      </c>
      <c r="D61" t="str">
        <f>INDEX(db[SUPPLIER],A61)</f>
        <v>SBS</v>
      </c>
      <c r="E61" t="str">
        <f>INDEX(db[QTY/ CTN],A61)</f>
        <v>144 PCS</v>
      </c>
      <c r="F61" t="str">
        <f>INDEX(db[JENIS],A61)</f>
        <v>d/m board</v>
      </c>
      <c r="G61">
        <f>INDEX(db[QTY X],A61)</f>
        <v>144</v>
      </c>
      <c r="H61" t="str">
        <f>INDEX(db[STN X],A61)</f>
        <v>PCS</v>
      </c>
    </row>
    <row r="62" spans="1:8" x14ac:dyDescent="0.25">
      <c r="A62" s="56">
        <v>852</v>
      </c>
      <c r="C62" t="str">
        <f>INDEX(db[NB BM],A62)</f>
        <v>Drawing board TK-808/ B 18x13/ L/ Gajah</v>
      </c>
      <c r="D62" t="str">
        <f>INDEX(db[SUPPLIER],A62)</f>
        <v>SBS</v>
      </c>
      <c r="E62" t="str">
        <f>INDEX(db[QTY/ CTN],A62)</f>
        <v>72 PCS</v>
      </c>
      <c r="F62" t="str">
        <f>INDEX(db[JENIS],A62)</f>
        <v>d/m board</v>
      </c>
      <c r="G62">
        <f>INDEX(db[QTY X],A62)</f>
        <v>72</v>
      </c>
      <c r="H62" t="str">
        <f>INDEX(db[STN X],A62)</f>
        <v>PCS</v>
      </c>
    </row>
    <row r="63" spans="1:8" x14ac:dyDescent="0.25">
      <c r="A63" s="56">
        <v>853</v>
      </c>
      <c r="C63" t="str">
        <f>INDEX(db[NB BM],A63)</f>
        <v>Drawing board  TK-808/ B 48x13/ L/ Gajah</v>
      </c>
      <c r="D63" t="str">
        <f>INDEX(db[SUPPLIER],A63)</f>
        <v>SBS</v>
      </c>
      <c r="E63" t="str">
        <f>INDEX(db[QTY/ CTN],A63)</f>
        <v>72 PCS</v>
      </c>
      <c r="F63" t="str">
        <f>INDEX(db[JENIS],A63)</f>
        <v>d/m board</v>
      </c>
      <c r="G63">
        <f>INDEX(db[QTY X],A63)</f>
        <v>72</v>
      </c>
      <c r="H63" t="str">
        <f>INDEX(db[STN X],A63)</f>
        <v>PCS</v>
      </c>
    </row>
    <row r="64" spans="1:8" x14ac:dyDescent="0.25">
      <c r="A64" s="56">
        <v>854</v>
      </c>
      <c r="C64" t="str">
        <f>INDEX(db[NB BM],A64)</f>
        <v>Drawing board TK-901/ B 12x8.5/ XS/ Rumah</v>
      </c>
      <c r="D64" t="str">
        <f>INDEX(db[SUPPLIER],A64)</f>
        <v>SBS</v>
      </c>
      <c r="E64" t="str">
        <f>INDEX(db[QTY/ CTN],A64)</f>
        <v>144 PCS</v>
      </c>
      <c r="F64" t="str">
        <f>INDEX(db[JENIS],A64)</f>
        <v>d/m board</v>
      </c>
      <c r="G64">
        <f>INDEX(db[QTY X],A64)</f>
        <v>144</v>
      </c>
      <c r="H64" t="str">
        <f>INDEX(db[STN X],A64)</f>
        <v>PCS</v>
      </c>
    </row>
    <row r="65" spans="1:8" x14ac:dyDescent="0.25">
      <c r="A65" s="56">
        <v>855</v>
      </c>
      <c r="C65" t="str">
        <f>INDEX(db[NB BM],A65)</f>
        <v>Drawing board TK-9810/ Kupu</v>
      </c>
      <c r="D65" t="str">
        <f>INDEX(db[SUPPLIER],A65)</f>
        <v>SBS</v>
      </c>
      <c r="E65" t="str">
        <f>INDEX(db[QTY/ CTN],A65)</f>
        <v>80 PCS</v>
      </c>
      <c r="F65" t="str">
        <f>INDEX(db[JENIS],A65)</f>
        <v>d/m board</v>
      </c>
      <c r="G65">
        <f>INDEX(db[QTY X],A65)</f>
        <v>80</v>
      </c>
      <c r="H65" t="str">
        <f>INDEX(db[STN X],A65)</f>
        <v>PCS</v>
      </c>
    </row>
    <row r="66" spans="1:8" x14ac:dyDescent="0.25">
      <c r="A66" s="56">
        <v>856</v>
      </c>
      <c r="C66" t="str">
        <f>INDEX(db[NB BM],A66)</f>
        <v>Drawing board TK-9811/ B 12x8.5/ Kupu</v>
      </c>
      <c r="D66" t="str">
        <f>INDEX(db[SUPPLIER],A66)</f>
        <v>SBS</v>
      </c>
      <c r="E66" t="str">
        <f>INDEX(db[QTY/ CTN],A66)</f>
        <v>144 PCS</v>
      </c>
      <c r="F66" t="str">
        <f>INDEX(db[JENIS],A66)</f>
        <v>d/m board</v>
      </c>
      <c r="G66">
        <f>INDEX(db[QTY X],A66)</f>
        <v>144</v>
      </c>
      <c r="H66" t="str">
        <f>INDEX(db[STN X],A66)</f>
        <v>PCS</v>
      </c>
    </row>
    <row r="67" spans="1:8" x14ac:dyDescent="0.25">
      <c r="A67" s="56">
        <v>857</v>
      </c>
      <c r="C67" t="str">
        <f>INDEX(db[NB BM],A67)</f>
        <v>Drawing board TK-9812/ B 18x13/ Segi</v>
      </c>
      <c r="D67" t="str">
        <f>INDEX(db[SUPPLIER],A67)</f>
        <v>SBS</v>
      </c>
      <c r="E67" t="str">
        <f>INDEX(db[QTY/ CTN],A67)</f>
        <v>96 PCS</v>
      </c>
      <c r="F67" t="str">
        <f>INDEX(db[JENIS],A67)</f>
        <v>d/m board</v>
      </c>
      <c r="G67">
        <f>INDEX(db[QTY X],A67)</f>
        <v>96</v>
      </c>
      <c r="H67" t="str">
        <f>INDEX(db[STN X],A67)</f>
        <v>PCS</v>
      </c>
    </row>
    <row r="68" spans="1:8" x14ac:dyDescent="0.25">
      <c r="A68" s="56">
        <v>858</v>
      </c>
      <c r="C68" t="str">
        <f>INDEX(db[NB BM],A68)</f>
        <v>Drawing board TK-9813/ B 17.5x12/ Segi</v>
      </c>
      <c r="D68" t="str">
        <f>INDEX(db[SUPPLIER],A68)</f>
        <v>SBS</v>
      </c>
      <c r="E68" t="str">
        <f>INDEX(db[QTY/ CTN],A68)</f>
        <v>120 PCS</v>
      </c>
      <c r="F68" t="str">
        <f>INDEX(db[JENIS],A68)</f>
        <v>d/m board</v>
      </c>
      <c r="G68">
        <f>INDEX(db[QTY X],A68)</f>
        <v>120</v>
      </c>
      <c r="H68" t="str">
        <f>INDEX(db[STN X],A68)</f>
        <v>PCS</v>
      </c>
    </row>
    <row r="69" spans="1:8" x14ac:dyDescent="0.25">
      <c r="A69" s="56">
        <v>859</v>
      </c>
      <c r="C69" t="str">
        <f>INDEX(db[NB BM],A69)</f>
        <v>Drawing board TK-9903-2/ B 18x13/ L</v>
      </c>
      <c r="D69" t="str">
        <f>INDEX(db[SUPPLIER],A69)</f>
        <v>SBS</v>
      </c>
      <c r="E69" t="str">
        <f>INDEX(db[QTY/ CTN],A69)</f>
        <v>72 PCS</v>
      </c>
      <c r="F69" t="str">
        <f>INDEX(db[JENIS],A69)</f>
        <v>d/m board</v>
      </c>
      <c r="G69">
        <f>INDEX(db[QTY X],A69)</f>
        <v>72</v>
      </c>
      <c r="H69" t="str">
        <f>INDEX(db[STN X],A69)</f>
        <v>PCS</v>
      </c>
    </row>
    <row r="70" spans="1:8" x14ac:dyDescent="0.25">
      <c r="A70" s="56">
        <v>860</v>
      </c>
      <c r="C70" t="str">
        <f>INDEX(db[NB BM],A70)</f>
        <v>Drawing board XG-103/ M/ Stip + sip/ kodok</v>
      </c>
      <c r="D70" t="str">
        <f>INDEX(db[SUPPLIER],A70)</f>
        <v>SBS</v>
      </c>
      <c r="E70" t="str">
        <f>INDEX(db[QTY/ CTN],A70)</f>
        <v>64 PCS</v>
      </c>
      <c r="F70" t="str">
        <f>INDEX(db[JENIS],A70)</f>
        <v>d/m board</v>
      </c>
      <c r="G70">
        <f>INDEX(db[QTY X],A70)</f>
        <v>64</v>
      </c>
      <c r="H70" t="str">
        <f>INDEX(db[STN X],A70)</f>
        <v>PCS</v>
      </c>
    </row>
    <row r="71" spans="1:8" x14ac:dyDescent="0.25">
      <c r="A71" s="56">
        <v>861</v>
      </c>
      <c r="C71" t="str">
        <f>INDEX(db[NB BM],A71)</f>
        <v>Drawing board XG-105/ +stip</v>
      </c>
      <c r="D71" t="str">
        <f>INDEX(db[SUPPLIER],A71)</f>
        <v>SBS</v>
      </c>
      <c r="E71" t="str">
        <f>INDEX(db[QTY/ CTN],A71)</f>
        <v>96 PCS</v>
      </c>
      <c r="F71" t="str">
        <f>INDEX(db[JENIS],A71)</f>
        <v>d/m board</v>
      </c>
      <c r="G71">
        <f>INDEX(db[QTY X],A71)</f>
        <v>96</v>
      </c>
      <c r="H71" t="str">
        <f>INDEX(db[STN X],A71)</f>
        <v>PCS</v>
      </c>
    </row>
    <row r="72" spans="1:8" x14ac:dyDescent="0.25">
      <c r="A72" s="56">
        <v>862</v>
      </c>
      <c r="C72" t="str">
        <f>INDEX(db[NB BM],A72)</f>
        <v>Drawing Board Xg-106/ M/ Dolphin1</v>
      </c>
      <c r="D72" t="str">
        <f>INDEX(db[SUPPLIER],A72)</f>
        <v>SBS</v>
      </c>
      <c r="E72" t="str">
        <f>INDEX(db[QTY/ CTN],A72)</f>
        <v>96 PCS</v>
      </c>
      <c r="F72" t="str">
        <f>INDEX(db[JENIS],A72)</f>
        <v>d/m board</v>
      </c>
      <c r="G72">
        <f>INDEX(db[QTY X],A72)</f>
        <v>96</v>
      </c>
      <c r="H72" t="str">
        <f>INDEX(db[STN X],A72)</f>
        <v>PCS</v>
      </c>
    </row>
    <row r="73" spans="1:8" x14ac:dyDescent="0.25">
      <c r="A73" s="56">
        <v>863</v>
      </c>
      <c r="C73" t="str">
        <f>INDEX(db[NB BM],A73)</f>
        <v>Drawing board XG-108/S/+STP++SIP/Siput</v>
      </c>
      <c r="D73" t="str">
        <f>INDEX(db[SUPPLIER],A73)</f>
        <v>SBS</v>
      </c>
      <c r="E73" t="str">
        <f>INDEX(db[QTY/ CTN],A73)</f>
        <v>96 PCS</v>
      </c>
      <c r="F73" t="str">
        <f>INDEX(db[JENIS],A73)</f>
        <v>d/m board</v>
      </c>
      <c r="G73">
        <f>INDEX(db[QTY X],A73)</f>
        <v>96</v>
      </c>
      <c r="H73" t="str">
        <f>INDEX(db[STN X],A73)</f>
        <v>PCS</v>
      </c>
    </row>
    <row r="74" spans="1:8" x14ac:dyDescent="0.25">
      <c r="A74" s="56">
        <v>864</v>
      </c>
      <c r="C74" t="str">
        <f>INDEX(db[NB BM],A74)</f>
        <v>Drawing board XG-9002/ M/ + stp+1</v>
      </c>
      <c r="D74" t="str">
        <f>INDEX(db[SUPPLIER],A74)</f>
        <v>SBS</v>
      </c>
      <c r="E74" t="str">
        <f>INDEX(db[QTY/ CTN],A74)</f>
        <v>96 PCS</v>
      </c>
      <c r="F74" t="str">
        <f>INDEX(db[JENIS],A74)</f>
        <v>d/m board</v>
      </c>
      <c r="G74">
        <f>INDEX(db[QTY X],A74)</f>
        <v>96</v>
      </c>
      <c r="H74" t="str">
        <f>INDEX(db[STN X],A74)</f>
        <v>PCS</v>
      </c>
    </row>
    <row r="75" spans="1:8" x14ac:dyDescent="0.25">
      <c r="A75" s="56">
        <v>865</v>
      </c>
      <c r="C75" t="str">
        <f>INDEX(db[NB BM],A75)</f>
        <v>Sampul Roll Dust 254</v>
      </c>
      <c r="D75" t="str">
        <f>INDEX(db[SUPPLIER],A75)</f>
        <v>ETJ</v>
      </c>
      <c r="E75" t="str">
        <f>INDEX(db[QTY/ CTN],A75)</f>
        <v>500 ROL</v>
      </c>
      <c r="F75" t="str">
        <f>INDEX(db[JENIS],A75)</f>
        <v>kertas</v>
      </c>
      <c r="G75">
        <f>INDEX(db[QTY X],A75)</f>
        <v>500</v>
      </c>
      <c r="H75" t="str">
        <f>INDEX(db[STN X],A75)</f>
        <v>ROL</v>
      </c>
    </row>
    <row r="76" spans="1:8" x14ac:dyDescent="0.25">
      <c r="A76" s="56">
        <v>866</v>
      </c>
      <c r="C76" t="str">
        <f>INDEX(db[NB BM],A76)</f>
        <v>Sampul Roll Dust 254</v>
      </c>
      <c r="D76" t="str">
        <f>INDEX(db[SUPPLIER],A76)</f>
        <v>ETJ</v>
      </c>
      <c r="E76" t="str">
        <f>INDEX(db[QTY/ CTN],A76)</f>
        <v>500 ROL</v>
      </c>
      <c r="F76" t="str">
        <f>INDEX(db[JENIS],A76)</f>
        <v>kertas</v>
      </c>
      <c r="G76">
        <f>INDEX(db[QTY X],A76)</f>
        <v>500</v>
      </c>
      <c r="H76" t="str">
        <f>INDEX(db[STN X],A76)</f>
        <v>ROL</v>
      </c>
    </row>
    <row r="77" spans="1:8" x14ac:dyDescent="0.25">
      <c r="A77" s="56">
        <v>867</v>
      </c>
      <c r="C77" t="str">
        <f>INDEX(db[NB BM],A77)</f>
        <v>Sampul Roll Dust 344</v>
      </c>
      <c r="D77" t="str">
        <f>INDEX(db[SUPPLIER],A77)</f>
        <v>ETJ</v>
      </c>
      <c r="E77" t="str">
        <f>INDEX(db[QTY/ CTN],A77)</f>
        <v>500 ROL</v>
      </c>
      <c r="F77" t="str">
        <f>INDEX(db[JENIS],A77)</f>
        <v>kertas</v>
      </c>
      <c r="G77">
        <f>INDEX(db[QTY X],A77)</f>
        <v>500</v>
      </c>
      <c r="H77" t="str">
        <f>INDEX(db[STN X],A77)</f>
        <v>ROL</v>
      </c>
    </row>
    <row r="78" spans="1:8" x14ac:dyDescent="0.25">
      <c r="A78" s="56">
        <v>868</v>
      </c>
      <c r="C78" t="str">
        <f>INDEX(db[NB BM],A78)</f>
        <v>Sampul Roll Dust 344</v>
      </c>
      <c r="D78" t="str">
        <f>INDEX(db[SUPPLIER],A78)</f>
        <v>ETJ</v>
      </c>
      <c r="E78" t="str">
        <f>INDEX(db[QTY/ CTN],A78)</f>
        <v>501 ROL</v>
      </c>
      <c r="F78" t="str">
        <f>INDEX(db[JENIS],A78)</f>
        <v>kertas</v>
      </c>
      <c r="G78">
        <f>INDEX(db[QTY X],A78)</f>
        <v>501</v>
      </c>
      <c r="H78" t="str">
        <f>INDEX(db[STN X],A78)</f>
        <v>ROL</v>
      </c>
    </row>
    <row r="79" spans="1:8" x14ac:dyDescent="0.25">
      <c r="A79" s="56">
        <v>869</v>
      </c>
      <c r="C79" t="str">
        <f>INDEX(db[NB BM],A79)</f>
        <v>Sampul Roll Dust 454</v>
      </c>
      <c r="D79" t="str">
        <f>INDEX(db[SUPPLIER],A79)</f>
        <v>ETJ</v>
      </c>
      <c r="E79" t="str">
        <f>INDEX(db[QTY/ CTN],A79)</f>
        <v>300 ROL</v>
      </c>
      <c r="F79" t="str">
        <f>INDEX(db[JENIS],A79)</f>
        <v>kertas</v>
      </c>
      <c r="G79">
        <f>INDEX(db[QTY X],A79)</f>
        <v>300</v>
      </c>
      <c r="H79" t="str">
        <f>INDEX(db[STN X],A79)</f>
        <v>ROL</v>
      </c>
    </row>
    <row r="80" spans="1:8" x14ac:dyDescent="0.25">
      <c r="A80" s="56">
        <v>870</v>
      </c>
      <c r="C80" t="str">
        <f>INDEX(db[NB BM],A80)</f>
        <v>Isolasi Nasional</v>
      </c>
      <c r="D80" t="str">
        <f>INDEX(db[SUPPLIER],A80)</f>
        <v>TRI MITRA SEJATI</v>
      </c>
      <c r="E80" t="str">
        <f>INDEX(db[QTY/ CTN],A80)</f>
        <v>120 ROL</v>
      </c>
      <c r="F80" t="str">
        <f>INDEX(db[JENIS],A80)</f>
        <v>isolasi</v>
      </c>
      <c r="G80">
        <f>INDEX(db[QTY X],A80)</f>
        <v>120</v>
      </c>
      <c r="H80" t="str">
        <f>INDEX(db[STN X],A80)</f>
        <v>ROL</v>
      </c>
    </row>
    <row r="81" spans="1:8" x14ac:dyDescent="0.25">
      <c r="A81" s="56">
        <v>871</v>
      </c>
      <c r="C81" t="str">
        <f>INDEX(db[NB BM],A81)</f>
        <v>Elevated tray Microtop 603</v>
      </c>
      <c r="D81" t="str">
        <f>INDEX(db[SUPPLIER],A81)</f>
        <v>SBS</v>
      </c>
      <c r="E81" t="str">
        <f>INDEX(db[QTY/ CTN],A81)</f>
        <v>24 PCS</v>
      </c>
      <c r="F81" t="str">
        <f>INDEX(db[JENIS],A81)</f>
        <v>doc</v>
      </c>
      <c r="G81">
        <f>INDEX(db[QTY X],A81)</f>
        <v>24</v>
      </c>
      <c r="H81" t="str">
        <f>INDEX(db[STN X],A81)</f>
        <v>PCS</v>
      </c>
    </row>
    <row r="82" spans="1:8" x14ac:dyDescent="0.25">
      <c r="A82" s="56">
        <v>872</v>
      </c>
      <c r="C82" t="str">
        <f>INDEX(db[NB BM],A82)</f>
        <v>Elevated tray Microtop 603 hitam</v>
      </c>
      <c r="D82" t="str">
        <f>INDEX(db[SUPPLIER],A82)</f>
        <v>SBS</v>
      </c>
      <c r="E82" t="str">
        <f>INDEX(db[QTY/ CTN],A82)</f>
        <v>24 PCS</v>
      </c>
      <c r="F82" t="str">
        <f>INDEX(db[JENIS],A82)</f>
        <v>doc</v>
      </c>
      <c r="G82">
        <f>INDEX(db[QTY X],A82)</f>
        <v>24</v>
      </c>
      <c r="H82" t="str">
        <f>INDEX(db[STN X],A82)</f>
        <v>PCS</v>
      </c>
    </row>
    <row r="83" spans="1:8" x14ac:dyDescent="0.25">
      <c r="A83" s="56">
        <v>873</v>
      </c>
      <c r="C83" t="str">
        <f>INDEX(db[NB BM],A83)</f>
        <v>Elevated tray Microtop 602 hitam</v>
      </c>
      <c r="D83" t="str">
        <f>INDEX(db[SUPPLIER],A83)</f>
        <v>SBS</v>
      </c>
      <c r="E83" t="str">
        <f>INDEX(db[QTY/ CTN],A83)</f>
        <v>24 PCS</v>
      </c>
      <c r="F83" t="str">
        <f>INDEX(db[JENIS],A83)</f>
        <v>doc</v>
      </c>
      <c r="G83">
        <f>INDEX(db[QTY X],A83)</f>
        <v>24</v>
      </c>
      <c r="H83" t="str">
        <f>INDEX(db[STN X],A83)</f>
        <v>PCS</v>
      </c>
    </row>
    <row r="84" spans="1:8" x14ac:dyDescent="0.25">
      <c r="A84" s="56">
        <v>874</v>
      </c>
      <c r="C84" t="str">
        <f>INDEX(db[NB BM],A84)</f>
        <v>Elevated tray Microtop 604 hitam</v>
      </c>
      <c r="D84" t="str">
        <f>INDEX(db[SUPPLIER],A84)</f>
        <v>SBS</v>
      </c>
      <c r="E84" t="str">
        <f>INDEX(db[QTY/ CTN],A84)</f>
        <v>24 PCS</v>
      </c>
      <c r="F84" t="str">
        <f>INDEX(db[JENIS],A84)</f>
        <v>doc</v>
      </c>
      <c r="G84">
        <f>INDEX(db[QTY X],A84)</f>
        <v>24</v>
      </c>
      <c r="H84" t="str">
        <f>INDEX(db[STN X],A84)</f>
        <v>PCS</v>
      </c>
    </row>
    <row r="85" spans="1:8" x14ac:dyDescent="0.25">
      <c r="A85" s="56">
        <v>875</v>
      </c>
      <c r="C85" t="str">
        <f>INDEX(db[NB BM],A85)</f>
        <v>Mika Enter 12 x 18</v>
      </c>
      <c r="D85" t="str">
        <f>INDEX(db[SUPPLIER],A85)</f>
        <v>ETJ</v>
      </c>
      <c r="E85" t="str">
        <f>INDEX(db[QTY/ CTN],A85)</f>
        <v>7000 PCS</v>
      </c>
      <c r="F85" t="str">
        <f>INDEX(db[JENIS],A85)</f>
        <v>dll</v>
      </c>
      <c r="G85">
        <f>INDEX(db[QTY X],A85)</f>
        <v>7000</v>
      </c>
      <c r="H85" t="str">
        <f>INDEX(db[STN X],A85)</f>
        <v>PCS</v>
      </c>
    </row>
    <row r="86" spans="1:8" x14ac:dyDescent="0.25">
      <c r="A86" s="56">
        <v>876</v>
      </c>
      <c r="C86" t="str">
        <f>INDEX(db[NB BM],A86)</f>
        <v>Garisan Enter 30cm 675</v>
      </c>
      <c r="D86" t="str">
        <f>INDEX(db[SUPPLIER],A86)</f>
        <v>ETJ</v>
      </c>
      <c r="E86" t="str">
        <f>INDEX(db[QTY/ CTN],A86)</f>
        <v>200 LSN</v>
      </c>
      <c r="F86" t="str">
        <f>INDEX(db[JENIS],A86)</f>
        <v>garisan</v>
      </c>
      <c r="G86">
        <f>INDEX(db[QTY X],A86)</f>
        <v>2400</v>
      </c>
      <c r="H86" t="str">
        <f>INDEX(db[STN X],A86)</f>
        <v>PCS</v>
      </c>
    </row>
    <row r="87" spans="1:8" x14ac:dyDescent="0.25">
      <c r="A87" s="56">
        <v>877</v>
      </c>
      <c r="C87" t="str">
        <f>INDEX(db[NB BM],A87)</f>
        <v>Kartu Absensi Enter Lebar</v>
      </c>
      <c r="D87" t="str">
        <f>INDEX(db[SUPPLIER],A87)</f>
        <v>ETJ</v>
      </c>
      <c r="E87" t="str">
        <f>INDEX(db[QTY/ CTN],A87)</f>
        <v>1000 PCS</v>
      </c>
      <c r="F87" t="str">
        <f>INDEX(db[JENIS],A87)</f>
        <v>kartu</v>
      </c>
      <c r="G87">
        <f>INDEX(db[QTY X],A87)</f>
        <v>1000</v>
      </c>
      <c r="H87" t="str">
        <f>INDEX(db[STN X],A87)</f>
        <v>PCS</v>
      </c>
    </row>
    <row r="88" spans="1:8" x14ac:dyDescent="0.25">
      <c r="A88" s="56">
        <v>878</v>
      </c>
      <c r="C88" t="str">
        <f>INDEX(db[NB BM],A88)</f>
        <v>B note Enter 15 Kn</v>
      </c>
      <c r="D88" t="str">
        <f>INDEX(db[SUPPLIER],A88)</f>
        <v>ENTER</v>
      </c>
      <c r="E88" t="str">
        <f>INDEX(db[QTY/ CTN],A88)</f>
        <v>48 LSN</v>
      </c>
      <c r="F88" t="str">
        <f>INDEX(db[JENIS],A88)</f>
        <v>map</v>
      </c>
      <c r="G88">
        <f>INDEX(db[QTY X],A88)</f>
        <v>576</v>
      </c>
      <c r="H88" t="str">
        <f>INDEX(db[STN X],A88)</f>
        <v>PCS</v>
      </c>
    </row>
    <row r="89" spans="1:8" x14ac:dyDescent="0.25">
      <c r="A89" s="56">
        <v>879</v>
      </c>
      <c r="C89" t="str">
        <f>INDEX(db[NB BM],A89)</f>
        <v>Bt Enter Batik</v>
      </c>
      <c r="D89" t="str">
        <f>INDEX(db[SUPPLIER],A89)</f>
        <v>ETJ</v>
      </c>
      <c r="E89" t="str">
        <f>INDEX(db[QTY/ CTN],A89)</f>
        <v>10 LSN</v>
      </c>
      <c r="F89" t="str">
        <f>INDEX(db[JENIS],A89)</f>
        <v>buku</v>
      </c>
      <c r="G89">
        <f>INDEX(db[QTY X],A89)</f>
        <v>120</v>
      </c>
      <c r="H89" t="str">
        <f>INDEX(db[STN X],A89)</f>
        <v>PCS</v>
      </c>
    </row>
    <row r="90" spans="1:8" x14ac:dyDescent="0.25">
      <c r="A90" s="56">
        <v>880</v>
      </c>
      <c r="C90" t="str">
        <f>INDEX(db[NB BM],A90)</f>
        <v>Bt Enter Kembang</v>
      </c>
      <c r="D90" t="str">
        <f>INDEX(db[SUPPLIER],A90)</f>
        <v>ETJ</v>
      </c>
      <c r="E90" t="str">
        <f>INDEX(db[QTY/ CTN],A90)</f>
        <v>16 LSN</v>
      </c>
      <c r="F90" t="str">
        <f>INDEX(db[JENIS],A90)</f>
        <v>buku</v>
      </c>
      <c r="G90">
        <f>INDEX(db[QTY X],A90)</f>
        <v>192</v>
      </c>
      <c r="H90" t="str">
        <f>INDEX(db[STN X],A90)</f>
        <v>PCS</v>
      </c>
    </row>
    <row r="91" spans="1:8" x14ac:dyDescent="0.25">
      <c r="A91" s="56">
        <v>881</v>
      </c>
      <c r="C91" t="str">
        <f>INDEX(db[NB BM],A91)</f>
        <v>Bk Merwarnai Jumbo Enter</v>
      </c>
      <c r="D91" t="str">
        <f>INDEX(db[SUPPLIER],A91)</f>
        <v>ETJ</v>
      </c>
      <c r="E91" t="str">
        <f>INDEX(db[QTY/ CTN],A91)</f>
        <v>600 PCS</v>
      </c>
      <c r="F91" t="str">
        <f>INDEX(db[JENIS],A91)</f>
        <v>buku</v>
      </c>
      <c r="G91">
        <f>INDEX(db[QTY X],A91)</f>
        <v>600</v>
      </c>
      <c r="H91" t="str">
        <f>INDEX(db[STN X],A91)</f>
        <v>PCS</v>
      </c>
    </row>
    <row r="92" spans="1:8" x14ac:dyDescent="0.25">
      <c r="A92" s="56">
        <v>882</v>
      </c>
      <c r="C92" t="str">
        <f>INDEX(db[NB BM],A92)</f>
        <v>Bk Tabungan Enter</v>
      </c>
      <c r="D92" t="str">
        <f>INDEX(db[SUPPLIER],A92)</f>
        <v>ETJ</v>
      </c>
      <c r="E92" t="str">
        <f>INDEX(db[QTY/ CTN],A92)</f>
        <v>3600 PCS</v>
      </c>
      <c r="F92" t="str">
        <f>INDEX(db[JENIS],A92)</f>
        <v>buku</v>
      </c>
      <c r="G92">
        <f>INDEX(db[QTY X],A92)</f>
        <v>3600</v>
      </c>
      <c r="H92" t="str">
        <f>INDEX(db[STN X],A92)</f>
        <v>PCS</v>
      </c>
    </row>
    <row r="93" spans="1:8" x14ac:dyDescent="0.25">
      <c r="A93" s="56">
        <v>883</v>
      </c>
      <c r="C93" t="str">
        <f>INDEX(db[NB BM],A93)</f>
        <v>Boxfile Enter Bentuk</v>
      </c>
      <c r="D93" t="str">
        <f>INDEX(db[SUPPLIER],A93)</f>
        <v>ETJ</v>
      </c>
      <c r="E93" t="str">
        <f>INDEX(db[QTY/ CTN],A93)</f>
        <v>8 LSN</v>
      </c>
      <c r="F93" t="str">
        <f>INDEX(db[JENIS],A93)</f>
        <v>doc</v>
      </c>
      <c r="G93">
        <f>INDEX(db[QTY X],A93)</f>
        <v>96</v>
      </c>
      <c r="H93" t="str">
        <f>INDEX(db[STN X],A93)</f>
        <v>PCS</v>
      </c>
    </row>
    <row r="94" spans="1:8" x14ac:dyDescent="0.25">
      <c r="A94" s="56">
        <v>884</v>
      </c>
      <c r="C94" t="str">
        <f>INDEX(db[NB BM],A94)</f>
        <v>Boxfile Enter KCG BF 567</v>
      </c>
      <c r="D94" t="str">
        <f>INDEX(db[SUPPLIER],A94)</f>
        <v>ETJ</v>
      </c>
      <c r="E94" t="str">
        <f>INDEX(db[QTY/ CTN],A94)</f>
        <v>60 PCS</v>
      </c>
      <c r="F94" t="str">
        <f>INDEX(db[JENIS],A94)</f>
        <v>doz</v>
      </c>
      <c r="G94">
        <f>INDEX(db[QTY X],A94)</f>
        <v>60</v>
      </c>
      <c r="H94" t="str">
        <f>INDEX(db[STN X],A94)</f>
        <v>PCS</v>
      </c>
    </row>
    <row r="95" spans="1:8" x14ac:dyDescent="0.25">
      <c r="A95" s="56">
        <v>885</v>
      </c>
      <c r="C95" t="str">
        <f>INDEX(db[NB BM],A95)</f>
        <v>Boxfile Enter KCG BF 567 Biru</v>
      </c>
      <c r="D95" t="str">
        <f>INDEX(db[SUPPLIER],A95)</f>
        <v>ETJ</v>
      </c>
      <c r="E95" t="str">
        <f>INDEX(db[QTY/ CTN],A95)</f>
        <v>60 PCS</v>
      </c>
      <c r="F95" t="str">
        <f>INDEX(db[JENIS],A95)</f>
        <v>doc</v>
      </c>
      <c r="G95">
        <f>INDEX(db[QTY X],A95)</f>
        <v>60</v>
      </c>
      <c r="H95" t="str">
        <f>INDEX(db[STN X],A95)</f>
        <v>PCS</v>
      </c>
    </row>
    <row r="96" spans="1:8" x14ac:dyDescent="0.25">
      <c r="A96" s="56">
        <v>886</v>
      </c>
      <c r="C96" t="str">
        <f>INDEX(db[NB BM],A96)</f>
        <v>Boxfile Enter KCG BF 567 Hitam</v>
      </c>
      <c r="D96" t="str">
        <f>INDEX(db[SUPPLIER],A96)</f>
        <v>ETJ</v>
      </c>
      <c r="E96" t="str">
        <f>INDEX(db[QTY/ CTN],A96)</f>
        <v>60 PCS</v>
      </c>
      <c r="F96" t="str">
        <f>INDEX(db[JENIS],A96)</f>
        <v>doc</v>
      </c>
      <c r="G96">
        <f>INDEX(db[QTY X],A96)</f>
        <v>60</v>
      </c>
      <c r="H96" t="str">
        <f>INDEX(db[STN X],A96)</f>
        <v>PCS</v>
      </c>
    </row>
    <row r="97" spans="1:8" x14ac:dyDescent="0.25">
      <c r="A97" s="56">
        <v>887</v>
      </c>
      <c r="C97" t="str">
        <f>INDEX(db[NB BM],A97)</f>
        <v>Bt Enter Batik</v>
      </c>
      <c r="D97" t="str">
        <f>INDEX(db[SUPPLIER],A97)</f>
        <v>ETJ</v>
      </c>
      <c r="E97" t="str">
        <f>INDEX(db[QTY/ CTN],A97)</f>
        <v>10 LSN</v>
      </c>
      <c r="F97" t="str">
        <f>INDEX(db[JENIS],A97)</f>
        <v>buku</v>
      </c>
      <c r="G97">
        <f>INDEX(db[QTY X],A97)</f>
        <v>120</v>
      </c>
      <c r="H97" t="str">
        <f>INDEX(db[STN X],A97)</f>
        <v>PCS</v>
      </c>
    </row>
    <row r="98" spans="1:8" x14ac:dyDescent="0.25">
      <c r="A98" s="56">
        <v>888</v>
      </c>
      <c r="C98" t="str">
        <f>INDEX(db[NB BM],A98)</f>
        <v>Bt Enter Kembang</v>
      </c>
      <c r="D98" t="str">
        <f>INDEX(db[SUPPLIER],A98)</f>
        <v>ETJ</v>
      </c>
      <c r="E98" t="str">
        <f>INDEX(db[QTY/ CTN],A98)</f>
        <v>10 LSN</v>
      </c>
      <c r="F98" t="str">
        <f>INDEX(db[JENIS],A98)</f>
        <v>buku</v>
      </c>
      <c r="G98">
        <f>INDEX(db[QTY X],A98)</f>
        <v>120</v>
      </c>
      <c r="H98" t="str">
        <f>INDEX(db[STN X],A98)</f>
        <v>PCS</v>
      </c>
    </row>
    <row r="99" spans="1:8" x14ac:dyDescent="0.25">
      <c r="A99" s="56">
        <v>889</v>
      </c>
      <c r="C99" t="str">
        <f>INDEX(db[NB BM],A99)</f>
        <v>Garisan Busur Enter Tebal no.4</v>
      </c>
      <c r="D99" t="str">
        <f>INDEX(db[SUPPLIER],A99)</f>
        <v>ETJ</v>
      </c>
      <c r="E99" t="str">
        <f>INDEX(db[QTY/ CTN],A99)</f>
        <v>480 LSN</v>
      </c>
      <c r="F99" t="str">
        <f>INDEX(db[JENIS],A99)</f>
        <v>garisan</v>
      </c>
      <c r="G99">
        <f>INDEX(db[QTY X],A99)</f>
        <v>5760</v>
      </c>
      <c r="H99" t="str">
        <f>INDEX(db[STN X],A99)</f>
        <v>PCS</v>
      </c>
    </row>
    <row r="100" spans="1:8" x14ac:dyDescent="0.25">
      <c r="A100" s="56">
        <v>890</v>
      </c>
      <c r="C100" t="str">
        <f>INDEX(db[NB BM],A100)</f>
        <v>Clip Board Enter 03 Anti Pecah</v>
      </c>
      <c r="D100" t="str">
        <f>INDEX(db[SUPPLIER],A100)</f>
        <v>ETJ</v>
      </c>
      <c r="E100" t="str">
        <f>INDEX(db[QTY/ CTN],A100)</f>
        <v>8 LSN</v>
      </c>
      <c r="F100" t="str">
        <f>INDEX(db[JENIS],A100)</f>
        <v>clip</v>
      </c>
      <c r="G100">
        <f>INDEX(db[QTY X],A100)</f>
        <v>96</v>
      </c>
      <c r="H100" t="str">
        <f>INDEX(db[STN X],A100)</f>
        <v>PCS</v>
      </c>
    </row>
    <row r="101" spans="1:8" x14ac:dyDescent="0.25">
      <c r="A101" s="56">
        <v>891</v>
      </c>
      <c r="C101" t="str">
        <f>INDEX(db[NB BM],A101)</f>
        <v>Clip Board Kayu Enter</v>
      </c>
      <c r="D101" t="str">
        <f>INDEX(db[SUPPLIER],A101)</f>
        <v>ETJ</v>
      </c>
      <c r="E101" t="str">
        <f>INDEX(db[QTY/ CTN],A101)</f>
        <v>12 LSN</v>
      </c>
      <c r="F101" t="str">
        <f>INDEX(db[JENIS],A101)</f>
        <v>clip</v>
      </c>
      <c r="G101">
        <f>INDEX(db[QTY X],A101)</f>
        <v>144</v>
      </c>
      <c r="H101" t="str">
        <f>INDEX(db[STN X],A101)</f>
        <v>PCS</v>
      </c>
    </row>
    <row r="102" spans="1:8" x14ac:dyDescent="0.25">
      <c r="A102" s="56">
        <v>892</v>
      </c>
      <c r="C102" t="str">
        <f>INDEX(db[NB BM],A102)</f>
        <v>Clip Board Anti Api Kwalitas</v>
      </c>
      <c r="D102" t="str">
        <f>INDEX(db[SUPPLIER],A102)</f>
        <v>ETJ</v>
      </c>
      <c r="E102" t="str">
        <f>INDEX(db[QTY/ CTN],A102)</f>
        <v>12 LSN</v>
      </c>
      <c r="F102" t="str">
        <f>INDEX(db[JENIS],A102)</f>
        <v>clipboard</v>
      </c>
      <c r="G102">
        <f>INDEX(db[QTY X],A102)</f>
        <v>144</v>
      </c>
      <c r="H102" t="str">
        <f>INDEX(db[STN X],A102)</f>
        <v>PCS</v>
      </c>
    </row>
    <row r="103" spans="1:8" x14ac:dyDescent="0.25">
      <c r="A103" s="56">
        <v>893</v>
      </c>
      <c r="C103" t="str">
        <f>INDEX(db[NB BM],A103)</f>
        <v>Card case B3 Enter</v>
      </c>
      <c r="D103" t="str">
        <f>INDEX(db[SUPPLIER],A103)</f>
        <v>ETJ</v>
      </c>
      <c r="E103" t="str">
        <f>INDEX(db[QTY/ CTN],A103)</f>
        <v>4000 PCS</v>
      </c>
      <c r="F103" t="str">
        <f>INDEX(db[JENIS],A103)</f>
        <v>dll</v>
      </c>
      <c r="G103">
        <f>INDEX(db[QTY X],A103)</f>
        <v>4000</v>
      </c>
      <c r="H103" t="str">
        <f>INDEX(db[STN X],A103)</f>
        <v>PCS</v>
      </c>
    </row>
    <row r="104" spans="1:8" x14ac:dyDescent="0.25">
      <c r="A104" s="56">
        <v>894</v>
      </c>
      <c r="C104" t="str">
        <f>INDEX(db[NB BM],A104)</f>
        <v>Card Case B4 Enter</v>
      </c>
      <c r="D104" t="str">
        <f>INDEX(db[SUPPLIER],A104)</f>
        <v>ETJ</v>
      </c>
      <c r="E104" t="str">
        <f>INDEX(db[QTY/ CTN],A104)</f>
        <v>3200 PCS</v>
      </c>
      <c r="F104" t="str">
        <f>INDEX(db[JENIS],A104)</f>
        <v>dll</v>
      </c>
      <c r="G104">
        <f>INDEX(db[QTY X],A104)</f>
        <v>3200</v>
      </c>
      <c r="H104" t="str">
        <f>INDEX(db[STN X],A104)</f>
        <v>PCS</v>
      </c>
    </row>
    <row r="105" spans="1:8" x14ac:dyDescent="0.25">
      <c r="A105" s="56">
        <v>895</v>
      </c>
      <c r="C105" t="str">
        <f>INDEX(db[NB BM],A105)</f>
        <v>Cat Acrylic Enter A 912</v>
      </c>
      <c r="D105" t="str">
        <f>INDEX(db[SUPPLIER],A105)</f>
        <v>ETJ</v>
      </c>
      <c r="E105" t="str">
        <f>INDEX(db[QTY/ CTN],A105)</f>
        <v>120 SET</v>
      </c>
      <c r="F105" t="str">
        <f>INDEX(db[JENIS],A105)</f>
        <v>cat</v>
      </c>
      <c r="G105">
        <f>INDEX(db[QTY X],A105)</f>
        <v>120</v>
      </c>
      <c r="H105" t="str">
        <f>INDEX(db[STN X],A105)</f>
        <v>SET</v>
      </c>
    </row>
    <row r="106" spans="1:8" x14ac:dyDescent="0.25">
      <c r="A106" s="56">
        <v>896</v>
      </c>
      <c r="C106" t="str">
        <f>INDEX(db[NB BM],A106)</f>
        <v>Cat Acrylic Enter Putih</v>
      </c>
      <c r="D106" t="str">
        <f>INDEX(db[SUPPLIER],A106)</f>
        <v>ETJ</v>
      </c>
      <c r="E106" t="str">
        <f>INDEX(db[QTY/ CTN],A106)</f>
        <v>50 SET</v>
      </c>
      <c r="F106" t="str">
        <f>INDEX(db[JENIS],A106)</f>
        <v>cat</v>
      </c>
      <c r="G106">
        <f>INDEX(db[QTY X],A106)</f>
        <v>50</v>
      </c>
      <c r="H106" t="str">
        <f>INDEX(db[STN X],A106)</f>
        <v>SET</v>
      </c>
    </row>
    <row r="107" spans="1:8" x14ac:dyDescent="0.25">
      <c r="A107" s="56">
        <v>897</v>
      </c>
      <c r="C107" t="str">
        <f>INDEX(db[NB BM],A107)</f>
        <v>Cat air Enter A 129</v>
      </c>
      <c r="D107" t="str">
        <f>INDEX(db[SUPPLIER],A107)</f>
        <v>ETJ</v>
      </c>
      <c r="E107" t="str">
        <f>INDEX(db[QTY/ CTN],A107)</f>
        <v>600 SET</v>
      </c>
      <c r="F107" t="str">
        <f>INDEX(db[JENIS],A107)</f>
        <v>cat</v>
      </c>
      <c r="G107">
        <f>INDEX(db[QTY X],A107)</f>
        <v>600</v>
      </c>
      <c r="H107" t="str">
        <f>INDEX(db[STN X],A107)</f>
        <v>SET</v>
      </c>
    </row>
    <row r="108" spans="1:8" x14ac:dyDescent="0.25">
      <c r="A108" s="56">
        <v>898</v>
      </c>
      <c r="C108" t="str">
        <f>INDEX(db[NB BM],A108)</f>
        <v>Clipboard Enter Anti Pecah</v>
      </c>
      <c r="D108" t="str">
        <f>INDEX(db[SUPPLIER],A108)</f>
        <v>ETJ</v>
      </c>
      <c r="E108" t="str">
        <f>INDEX(db[QTY/ CTN],A108)</f>
        <v>8 LSN</v>
      </c>
      <c r="F108" t="str">
        <f>INDEX(db[JENIS],A108)</f>
        <v>clipboard</v>
      </c>
      <c r="G108">
        <f>INDEX(db[QTY X],A108)</f>
        <v>96</v>
      </c>
      <c r="H108" t="str">
        <f>INDEX(db[STN X],A108)</f>
        <v>PCS</v>
      </c>
    </row>
    <row r="109" spans="1:8" x14ac:dyDescent="0.25">
      <c r="A109" s="56">
        <v>899</v>
      </c>
      <c r="C109" t="str">
        <f>INDEX(db[NB BM],A109)</f>
        <v>Garisan Enter Kayu 1m</v>
      </c>
      <c r="D109" t="str">
        <f>INDEX(db[SUPPLIER],A109)</f>
        <v>ETJ</v>
      </c>
      <c r="E109" t="str">
        <f>INDEX(db[QTY/ CTN],A109)</f>
        <v>100 PCS</v>
      </c>
      <c r="F109" t="str">
        <f>INDEX(db[JENIS],A109)</f>
        <v>garisan</v>
      </c>
      <c r="G109">
        <f>INDEX(db[QTY X],A109)</f>
        <v>100</v>
      </c>
      <c r="H109" t="str">
        <f>INDEX(db[STN X],A109)</f>
        <v>PCS</v>
      </c>
    </row>
    <row r="110" spans="1:8" x14ac:dyDescent="0.25">
      <c r="A110" s="56">
        <v>900</v>
      </c>
      <c r="C110" t="str">
        <f>INDEX(db[NB BM],A110)</f>
        <v>Garisan Enter 40cm</v>
      </c>
      <c r="D110" t="str">
        <f>INDEX(db[SUPPLIER],A110)</f>
        <v>ETJ</v>
      </c>
      <c r="E110" t="str">
        <f>INDEX(db[QTY/ CTN],A110)</f>
        <v>100 LSN</v>
      </c>
      <c r="F110" t="str">
        <f>INDEX(db[JENIS],A110)</f>
        <v>garisan</v>
      </c>
      <c r="G110">
        <f>INDEX(db[QTY X],A110)</f>
        <v>1200</v>
      </c>
      <c r="H110" t="str">
        <f>INDEX(db[STN X],A110)</f>
        <v>PCS</v>
      </c>
    </row>
    <row r="111" spans="1:8" x14ac:dyDescent="0.25">
      <c r="A111" s="56">
        <v>901</v>
      </c>
      <c r="C111" t="str">
        <f>INDEX(db[NB BM],A111)</f>
        <v>Garisan Enter 60cm</v>
      </c>
      <c r="D111" t="str">
        <f>INDEX(db[SUPPLIER],A111)</f>
        <v>ETJ</v>
      </c>
      <c r="E111" t="str">
        <f>INDEX(db[QTY/ CTN],A111)</f>
        <v>36 LSN</v>
      </c>
      <c r="F111" t="str">
        <f>INDEX(db[JENIS],A111)</f>
        <v>garisan</v>
      </c>
      <c r="G111">
        <f>INDEX(db[QTY X],A111)</f>
        <v>432</v>
      </c>
      <c r="H111" t="str">
        <f>INDEX(db[STN X],A111)</f>
        <v>PCS</v>
      </c>
    </row>
    <row r="112" spans="1:8" x14ac:dyDescent="0.25">
      <c r="A112" s="56">
        <v>902</v>
      </c>
      <c r="C112" t="str">
        <f>INDEX(db[NB BM],A112)</f>
        <v>Hangmap Enter</v>
      </c>
      <c r="D112" t="str">
        <f>INDEX(db[SUPPLIER],A112)</f>
        <v>ETJ</v>
      </c>
      <c r="E112" t="str">
        <f>INDEX(db[QTY/ CTN],A112)</f>
        <v>250 PCS</v>
      </c>
      <c r="F112" t="str">
        <f>INDEX(db[JENIS],A112)</f>
        <v>map</v>
      </c>
      <c r="G112">
        <f>INDEX(db[QTY X],A112)</f>
        <v>250</v>
      </c>
      <c r="H112" t="str">
        <f>INDEX(db[STN X],A112)</f>
        <v>PCS</v>
      </c>
    </row>
    <row r="113" spans="1:8" x14ac:dyDescent="0.25">
      <c r="A113" s="56">
        <v>903</v>
      </c>
      <c r="C113" t="str">
        <f>INDEX(db[NB BM],A113)</f>
        <v>Mika Enter 8.5 tgk</v>
      </c>
      <c r="D113" t="str">
        <f>INDEX(db[SUPPLIER],A113)</f>
        <v>ETJ</v>
      </c>
      <c r="E113" t="str">
        <f>INDEX(db[QTY/ CTN],A113)</f>
        <v>5000 PCS</v>
      </c>
      <c r="F113" t="str">
        <f>INDEX(db[JENIS],A113)</f>
        <v>mika</v>
      </c>
      <c r="G113">
        <f>INDEX(db[QTY X],A113)</f>
        <v>5000</v>
      </c>
      <c r="H113" t="str">
        <f>INDEX(db[STN X],A113)</f>
        <v>PCS</v>
      </c>
    </row>
    <row r="114" spans="1:8" x14ac:dyDescent="0.25">
      <c r="A114" s="56">
        <v>904</v>
      </c>
      <c r="C114" t="str">
        <f>INDEX(db[NB BM],A114)</f>
        <v>Selongsong pen Enter</v>
      </c>
      <c r="D114" t="str">
        <f>INDEX(db[SUPPLIER],A114)</f>
        <v>ETJ</v>
      </c>
      <c r="E114" t="str">
        <f>INDEX(db[QTY/ CTN],A114)</f>
        <v>100 LSN</v>
      </c>
      <c r="F114" t="str">
        <f>INDEX(db[JENIS],A114)</f>
        <v>dll</v>
      </c>
      <c r="G114">
        <f>INDEX(db[QTY X],A114)</f>
        <v>1200</v>
      </c>
      <c r="H114" t="str">
        <f>INDEX(db[STN X],A114)</f>
        <v>PCS</v>
      </c>
    </row>
    <row r="115" spans="1:8" x14ac:dyDescent="0.25">
      <c r="A115" s="56">
        <v>905</v>
      </c>
      <c r="C115" t="str">
        <f>INDEX(db[NB BM],A115)</f>
        <v>Notebook Enter Spiral 403</v>
      </c>
      <c r="D115" t="str">
        <f>INDEX(db[SUPPLIER],A115)</f>
        <v>ETJ</v>
      </c>
      <c r="E115" t="str">
        <f>INDEX(db[QTY/ CTN],A115)</f>
        <v>20 LSN</v>
      </c>
      <c r="F115" t="str">
        <f>INDEX(db[JENIS],A115)</f>
        <v>buku</v>
      </c>
      <c r="G115">
        <f>INDEX(db[QTY X],A115)</f>
        <v>240</v>
      </c>
      <c r="H115" t="str">
        <f>INDEX(db[STN X],A115)</f>
        <v>PCS</v>
      </c>
    </row>
    <row r="116" spans="1:8" x14ac:dyDescent="0.25">
      <c r="A116" s="56">
        <v>906</v>
      </c>
      <c r="C116" t="str">
        <f>INDEX(db[NB BM],A116)</f>
        <v>Notebook Enter Spiral 404</v>
      </c>
      <c r="D116" t="str">
        <f>INDEX(db[SUPPLIER],A116)</f>
        <v>ETJ</v>
      </c>
      <c r="E116" t="str">
        <f>INDEX(db[QTY/ CTN],A116)</f>
        <v>40 LSN</v>
      </c>
      <c r="F116" t="str">
        <f>INDEX(db[JENIS],A116)</f>
        <v>buku</v>
      </c>
      <c r="G116">
        <f>INDEX(db[QTY X],A116)</f>
        <v>480</v>
      </c>
      <c r="H116" t="str">
        <f>INDEX(db[STN X],A116)</f>
        <v>PCS</v>
      </c>
    </row>
    <row r="117" spans="1:8" x14ac:dyDescent="0.25">
      <c r="A117" s="56">
        <v>907</v>
      </c>
      <c r="C117" t="str">
        <f>INDEX(db[NB BM],A117)</f>
        <v>Notebook Enter Spiral 501</v>
      </c>
      <c r="D117" t="str">
        <f>INDEX(db[SUPPLIER],A117)</f>
        <v>ETJ</v>
      </c>
      <c r="E117" t="str">
        <f>INDEX(db[QTY/ CTN],A117)</f>
        <v>16 LSN</v>
      </c>
      <c r="F117" t="str">
        <f>INDEX(db[JENIS],A117)</f>
        <v>buku</v>
      </c>
      <c r="G117">
        <f>INDEX(db[QTY X],A117)</f>
        <v>192</v>
      </c>
      <c r="H117" t="str">
        <f>INDEX(db[STN X],A117)</f>
        <v>PCS</v>
      </c>
    </row>
    <row r="118" spans="1:8" x14ac:dyDescent="0.25">
      <c r="A118" s="56">
        <v>908</v>
      </c>
      <c r="C118" t="str">
        <f>INDEX(db[NB BM],A118)</f>
        <v>Notebook Enter Spiral 504</v>
      </c>
      <c r="D118" t="str">
        <f>INDEX(db[SUPPLIER],A118)</f>
        <v>ETJ</v>
      </c>
      <c r="E118" t="str">
        <f>INDEX(db[QTY/ CTN],A118)</f>
        <v>12 LSN</v>
      </c>
      <c r="F118" t="str">
        <f>INDEX(db[JENIS],A118)</f>
        <v>buku</v>
      </c>
      <c r="G118">
        <f>INDEX(db[QTY X],A118)</f>
        <v>144</v>
      </c>
      <c r="H118" t="str">
        <f>INDEX(db[STN X],A118)</f>
        <v>PCS</v>
      </c>
    </row>
    <row r="119" spans="1:8" x14ac:dyDescent="0.25">
      <c r="A119" s="56">
        <v>909</v>
      </c>
      <c r="C119" t="str">
        <f>INDEX(db[NB BM],A119)</f>
        <v>Penghapus W/B Enter 803 B</v>
      </c>
      <c r="D119" t="str">
        <f>INDEX(db[SUPPLIER],A119)</f>
        <v>ETJ</v>
      </c>
      <c r="E119" t="str">
        <f>INDEX(db[QTY/ CTN],A119)</f>
        <v>48 LSN</v>
      </c>
      <c r="F119" t="str">
        <f>INDEX(db[JENIS],A119)</f>
        <v>stip</v>
      </c>
      <c r="G119">
        <f>INDEX(db[QTY X],A119)</f>
        <v>576</v>
      </c>
      <c r="H119" t="str">
        <f>INDEX(db[STN X],A119)</f>
        <v>PCS</v>
      </c>
    </row>
    <row r="120" spans="1:8" x14ac:dyDescent="0.25">
      <c r="A120" s="56">
        <v>910</v>
      </c>
      <c r="C120" t="str">
        <f>INDEX(db[NB BM],A120)</f>
        <v>Penghapus W/B Enter 823 Kecil Lubang</v>
      </c>
      <c r="D120" t="str">
        <f>INDEX(db[SUPPLIER],A120)</f>
        <v>ETJ</v>
      </c>
      <c r="E120" t="str">
        <f>INDEX(db[QTY/ CTN],A120)</f>
        <v>60 LSN</v>
      </c>
      <c r="F120" t="str">
        <f>INDEX(db[JENIS],A120)</f>
        <v>stip</v>
      </c>
      <c r="G120">
        <f>INDEX(db[QTY X],A120)</f>
        <v>720</v>
      </c>
      <c r="H120" t="str">
        <f>INDEX(db[STN X],A120)</f>
        <v>PCS</v>
      </c>
    </row>
    <row r="121" spans="1:8" x14ac:dyDescent="0.25">
      <c r="A121" s="56">
        <v>911</v>
      </c>
      <c r="C121" t="str">
        <f>INDEX(db[NB BM],A121)</f>
        <v>Penghapus W/B Enter 802 kecil</v>
      </c>
      <c r="D121" t="str">
        <f>INDEX(db[SUPPLIER],A121)</f>
        <v>ETJ</v>
      </c>
      <c r="E121" t="str">
        <f>INDEX(db[QTY/ CTN],A121)</f>
        <v>60 LSN</v>
      </c>
      <c r="F121" t="str">
        <f>INDEX(db[JENIS],A121)</f>
        <v>stip</v>
      </c>
      <c r="G121">
        <f>INDEX(db[QTY X],A121)</f>
        <v>720</v>
      </c>
      <c r="H121" t="str">
        <f>INDEX(db[STN X],A121)</f>
        <v>PCS</v>
      </c>
    </row>
    <row r="122" spans="1:8" x14ac:dyDescent="0.25">
      <c r="A122" s="56">
        <v>912</v>
      </c>
      <c r="C122" t="str">
        <f>INDEX(db[NB BM],A122)</f>
        <v>Penghapus W/B Enter 823 Tanggung</v>
      </c>
      <c r="D122" t="str">
        <f>INDEX(db[SUPPLIER],A122)</f>
        <v>ETJ</v>
      </c>
      <c r="E122" t="str">
        <f>INDEX(db[QTY/ CTN],A122)</f>
        <v>60 LSN</v>
      </c>
      <c r="F122" t="str">
        <f>INDEX(db[JENIS],A122)</f>
        <v>stip</v>
      </c>
      <c r="G122">
        <f>INDEX(db[QTY X],A122)</f>
        <v>720</v>
      </c>
      <c r="H122" t="str">
        <f>INDEX(db[STN X],A122)</f>
        <v>PCS</v>
      </c>
    </row>
    <row r="123" spans="1:8" x14ac:dyDescent="0.25">
      <c r="A123" s="56">
        <v>913</v>
      </c>
      <c r="C123" t="str">
        <f>INDEX(db[NB BM],A123)</f>
        <v>Penghapus WB Enter 823 kecil</v>
      </c>
      <c r="D123" t="str">
        <f>INDEX(db[SUPPLIER],A123)</f>
        <v>ETJ</v>
      </c>
      <c r="E123" t="str">
        <f>INDEX(db[QTY/ CTN],A123)</f>
        <v>60 LSN</v>
      </c>
      <c r="F123" t="str">
        <f>INDEX(db[JENIS],A123)</f>
        <v>stip</v>
      </c>
      <c r="G123">
        <f>INDEX(db[QTY X],A123)</f>
        <v>720</v>
      </c>
      <c r="H123" t="str">
        <f>INDEX(db[STN X],A123)</f>
        <v>PCS</v>
      </c>
    </row>
    <row r="124" spans="1:8" x14ac:dyDescent="0.25">
      <c r="A124" s="56">
        <v>914</v>
      </c>
      <c r="C124" t="str">
        <f>INDEX(db[NB BM],A124)</f>
        <v>Penghapus W/B Enter 802 kecil</v>
      </c>
      <c r="D124" t="str">
        <f>INDEX(db[SUPPLIER],A124)</f>
        <v>ETJ</v>
      </c>
      <c r="E124" t="str">
        <f>INDEX(db[QTY/ CTN],A124)</f>
        <v>60 LSN</v>
      </c>
      <c r="F124" t="str">
        <f>INDEX(db[JENIS],A124)</f>
        <v>stip</v>
      </c>
      <c r="G124">
        <f>INDEX(db[QTY X],A124)</f>
        <v>720</v>
      </c>
      <c r="H124" t="str">
        <f>INDEX(db[STN X],A124)</f>
        <v>PCS</v>
      </c>
    </row>
    <row r="125" spans="1:8" x14ac:dyDescent="0.25">
      <c r="A125" s="56">
        <v>915</v>
      </c>
      <c r="C125" t="str">
        <f>INDEX(db[NB BM],A125)</f>
        <v>Stip JK 20 P</v>
      </c>
      <c r="D125" t="str">
        <f>INDEX(db[SUPPLIER],A125)</f>
        <v>ATALI</v>
      </c>
      <c r="E125" t="str">
        <f>INDEX(db[QTY/ CTN],A125)</f>
        <v>50 BOX (20 PCS)</v>
      </c>
      <c r="F125" t="str">
        <f>INDEX(db[JENIS],A125)</f>
        <v>stip</v>
      </c>
      <c r="G125">
        <f>INDEX(db[QTY X],A125)</f>
        <v>1000</v>
      </c>
      <c r="H125" t="str">
        <f>INDEX(db[STN X],A125)</f>
        <v>PCS</v>
      </c>
    </row>
    <row r="126" spans="1:8" x14ac:dyDescent="0.25">
      <c r="A126" s="56">
        <v>916</v>
      </c>
      <c r="C126" t="str">
        <f>INDEX(db[NB BM],A126)</f>
        <v>Stip JK 40 Ht</v>
      </c>
      <c r="D126" t="str">
        <f>INDEX(db[SUPPLIER],A126)</f>
        <v>ATALI</v>
      </c>
      <c r="E126" t="str">
        <f>INDEX(db[QTY/ CTN],A126)</f>
        <v>50 BOX (40 PCS)</v>
      </c>
      <c r="F126" t="str">
        <f>INDEX(db[JENIS],A126)</f>
        <v>stip</v>
      </c>
      <c r="G126">
        <f>INDEX(db[QTY X],A126)</f>
        <v>2000</v>
      </c>
      <c r="H126" t="str">
        <f>INDEX(db[STN X],A126)</f>
        <v>PCS</v>
      </c>
    </row>
    <row r="127" spans="1:8" x14ac:dyDescent="0.25">
      <c r="A127" s="56">
        <v>917</v>
      </c>
      <c r="C127" t="str">
        <f>INDEX(db[NB BM],A127)</f>
        <v>Stip JK 40 Warna</v>
      </c>
      <c r="D127" t="str">
        <f>INDEX(db[SUPPLIER],A127)</f>
        <v>ATALI</v>
      </c>
      <c r="E127" t="str">
        <f>INDEX(db[QTY/ CTN],A127)</f>
        <v>50 BOX (40 PCS)</v>
      </c>
      <c r="F127" t="str">
        <f>INDEX(db[JENIS],A127)</f>
        <v>stip</v>
      </c>
      <c r="G127">
        <f>INDEX(db[QTY X],A127)</f>
        <v>2000</v>
      </c>
      <c r="H127" t="str">
        <f>INDEX(db[STN X],A127)</f>
        <v>PCS</v>
      </c>
    </row>
    <row r="128" spans="1:8" x14ac:dyDescent="0.25">
      <c r="A128" s="56">
        <v>918</v>
      </c>
      <c r="C128" t="str">
        <f>INDEX(db[NB BM],A128)</f>
        <v>Stip JK 40 P</v>
      </c>
      <c r="D128" t="str">
        <f>INDEX(db[SUPPLIER],A128)</f>
        <v>ATALI</v>
      </c>
      <c r="E128" t="str">
        <f>INDEX(db[QTY/ CTN],A128)</f>
        <v>50 BOX (40 PCS)</v>
      </c>
      <c r="F128" t="str">
        <f>INDEX(db[JENIS],A128)</f>
        <v>stip</v>
      </c>
      <c r="G128">
        <f>INDEX(db[QTY X],A128)</f>
        <v>2000</v>
      </c>
      <c r="H128" t="str">
        <f>INDEX(db[STN X],A128)</f>
        <v>PCS</v>
      </c>
    </row>
    <row r="129" spans="1:8" x14ac:dyDescent="0.25">
      <c r="A129" s="56">
        <v>919</v>
      </c>
      <c r="C129" t="str">
        <f>INDEX(db[NB BM],A129)</f>
        <v>Stip JK 30 Ht</v>
      </c>
      <c r="D129" t="str">
        <f>INDEX(db[SUPPLIER],A129)</f>
        <v>ATALI</v>
      </c>
      <c r="E129" t="str">
        <f>INDEX(db[QTY/ CTN],A129)</f>
        <v>50 BOX (30 PCS)</v>
      </c>
      <c r="F129" t="str">
        <f>INDEX(db[JENIS],A129)</f>
        <v>stip</v>
      </c>
      <c r="G129">
        <f>INDEX(db[QTY X],A129)</f>
        <v>1500</v>
      </c>
      <c r="H129" t="str">
        <f>INDEX(db[STN X],A129)</f>
        <v>PCS</v>
      </c>
    </row>
    <row r="130" spans="1:8" x14ac:dyDescent="0.25">
      <c r="A130" s="56">
        <v>920</v>
      </c>
      <c r="C130" t="str">
        <f>INDEX(db[NB BM],A130)</f>
        <v>Stip JK ER-102 JK</v>
      </c>
      <c r="D130" t="str">
        <f>INDEX(db[SUPPLIER],A130)</f>
        <v>ATALI</v>
      </c>
      <c r="E130" t="str">
        <f>INDEX(db[QTY/ CTN],A130)</f>
        <v>50 BOX (36 PCS)</v>
      </c>
      <c r="F130" t="str">
        <f>INDEX(db[JENIS],A130)</f>
        <v>stip</v>
      </c>
      <c r="G130">
        <f>INDEX(db[QTY X],A130)</f>
        <v>1800</v>
      </c>
      <c r="H130" t="str">
        <f>INDEX(db[STN X],A130)</f>
        <v>PCS</v>
      </c>
    </row>
    <row r="131" spans="1:8" x14ac:dyDescent="0.25">
      <c r="A131" s="56">
        <v>921</v>
      </c>
      <c r="C131" t="str">
        <f>INDEX(db[NB BM],A131)</f>
        <v>Stip JK ER-107 Animal</v>
      </c>
      <c r="D131" t="str">
        <f>INDEX(db[SUPPLIER],A131)</f>
        <v>ATALI</v>
      </c>
      <c r="E131" t="str">
        <f>INDEX(db[QTY/ CTN],A131)</f>
        <v>50 BOX (30 PCS)</v>
      </c>
      <c r="F131" t="str">
        <f>INDEX(db[JENIS],A131)</f>
        <v>stip</v>
      </c>
      <c r="G131">
        <f>INDEX(db[QTY X],A131)</f>
        <v>1500</v>
      </c>
      <c r="H131" t="str">
        <f>INDEX(db[STN X],A131)</f>
        <v>PCS</v>
      </c>
    </row>
    <row r="132" spans="1:8" x14ac:dyDescent="0.25">
      <c r="A132" s="56">
        <v>922</v>
      </c>
      <c r="C132" t="str">
        <f>INDEX(db[NB BM],A132)</f>
        <v>Stip JK ER-110</v>
      </c>
      <c r="D132" t="str">
        <f>INDEX(db[SUPPLIER],A132)</f>
        <v>ATALI</v>
      </c>
      <c r="E132" t="str">
        <f>INDEX(db[QTY/ CTN],A132)</f>
        <v>50 BOX (40 PCS)</v>
      </c>
      <c r="F132" t="str">
        <f>INDEX(db[JENIS],A132)</f>
        <v>stip</v>
      </c>
      <c r="G132">
        <f>INDEX(db[QTY X],A132)</f>
        <v>2000</v>
      </c>
      <c r="H132" t="str">
        <f>INDEX(db[STN X],A132)</f>
        <v>PCS</v>
      </c>
    </row>
    <row r="133" spans="1:8" x14ac:dyDescent="0.25">
      <c r="A133" s="56">
        <v>923</v>
      </c>
      <c r="C133" t="str">
        <f>INDEX(db[NB BM],A133)</f>
        <v>Stip JK ER-116</v>
      </c>
      <c r="D133" t="str">
        <f>INDEX(db[SUPPLIER],A133)</f>
        <v>ATALI</v>
      </c>
      <c r="E133" t="str">
        <f>INDEX(db[QTY/ CTN],A133)</f>
        <v>50 BOX (20 PCS)</v>
      </c>
      <c r="F133" t="str">
        <f>INDEX(db[JENIS],A133)</f>
        <v>stip</v>
      </c>
      <c r="G133">
        <f>INDEX(db[QTY X],A133)</f>
        <v>1000</v>
      </c>
      <c r="H133" t="str">
        <f>INDEX(db[STN X],A133)</f>
        <v>PCS</v>
      </c>
    </row>
    <row r="134" spans="1:8" x14ac:dyDescent="0.25">
      <c r="A134" s="56">
        <v>924</v>
      </c>
      <c r="C134" t="str">
        <f>INDEX(db[NB BM],A134)</f>
        <v>Stip JK 20 Ht</v>
      </c>
      <c r="D134" t="str">
        <f>INDEX(db[SUPPLIER],A134)</f>
        <v>ATALI</v>
      </c>
      <c r="E134" t="str">
        <f>INDEX(db[QTY/ CTN],A134)</f>
        <v>50 BOX (20 PCS)</v>
      </c>
      <c r="F134" t="str">
        <f>INDEX(db[JENIS],A134)</f>
        <v>stip</v>
      </c>
      <c r="G134">
        <f>INDEX(db[QTY X],A134)</f>
        <v>1000</v>
      </c>
      <c r="H134" t="str">
        <f>INDEX(db[STN X],A134)</f>
        <v>PCS</v>
      </c>
    </row>
    <row r="135" spans="1:8" x14ac:dyDescent="0.25">
      <c r="A135" s="56">
        <v>925</v>
      </c>
      <c r="C135" t="str">
        <f>INDEX(db[NB BM],A135)</f>
        <v>Stip JK 30 P</v>
      </c>
      <c r="D135" t="str">
        <f>INDEX(db[SUPPLIER],A135)</f>
        <v>ATALI</v>
      </c>
      <c r="E135" t="str">
        <f>INDEX(db[QTY/ CTN],A135)</f>
        <v>50 BOX (30 PCS)</v>
      </c>
      <c r="F135" t="str">
        <f>INDEX(db[JENIS],A135)</f>
        <v>stip</v>
      </c>
      <c r="G135">
        <f>INDEX(db[QTY X],A135)</f>
        <v>1500</v>
      </c>
      <c r="H135" t="str">
        <f>INDEX(db[STN X],A135)</f>
        <v>PCS</v>
      </c>
    </row>
    <row r="136" spans="1:8" x14ac:dyDescent="0.25">
      <c r="A136" s="56">
        <v>926</v>
      </c>
      <c r="C136" t="str">
        <f>INDEX(db[NB BM],A136)</f>
        <v>Stip JK ER-B20 BL</v>
      </c>
      <c r="D136" t="str">
        <f>INDEX(db[SUPPLIER],A136)</f>
        <v>ATALI</v>
      </c>
      <c r="E136" t="str">
        <f>INDEX(db[QTY/ CTN],A136)</f>
        <v>50 BOX (20 PCS)</v>
      </c>
      <c r="F136" t="str">
        <f>INDEX(db[JENIS],A136)</f>
        <v>stip</v>
      </c>
      <c r="G136">
        <f>INDEX(db[QTY X],A136)</f>
        <v>1000</v>
      </c>
      <c r="H136" t="str">
        <f>INDEX(db[STN X],A136)</f>
        <v>PCS</v>
      </c>
    </row>
    <row r="137" spans="1:8" x14ac:dyDescent="0.25">
      <c r="A137" s="56">
        <v>927</v>
      </c>
      <c r="C137" t="str">
        <f>INDEX(db[NB BM],A137)</f>
        <v>Stip JK ERT-117 Cake</v>
      </c>
      <c r="D137" t="str">
        <f>INDEX(db[SUPPLIER],A137)</f>
        <v>ATALI</v>
      </c>
      <c r="E137" t="str">
        <f>INDEX(db[QTY/ CTN],A137)</f>
        <v>32 BOX (32 PCS)</v>
      </c>
      <c r="F137" t="str">
        <f>INDEX(db[JENIS],A137)</f>
        <v>stip</v>
      </c>
      <c r="G137">
        <f>INDEX(db[QTY X],A137)</f>
        <v>1024</v>
      </c>
      <c r="H137" t="str">
        <f>INDEX(db[STN X],A137)</f>
        <v>PCS</v>
      </c>
    </row>
    <row r="138" spans="1:8" x14ac:dyDescent="0.25">
      <c r="A138" s="56">
        <v>928</v>
      </c>
      <c r="C138" t="str">
        <f>INDEX(db[NB BM],A138)</f>
        <v>Stip JK ERT-118 Ice Cream</v>
      </c>
      <c r="D138" t="str">
        <f>INDEX(db[SUPPLIER],A138)</f>
        <v>ATALI</v>
      </c>
      <c r="E138" t="str">
        <f>INDEX(db[QTY/ CTN],A138)</f>
        <v>32 BOX (24 PCS)</v>
      </c>
      <c r="F138" t="str">
        <f>INDEX(db[JENIS],A138)</f>
        <v>stip</v>
      </c>
      <c r="G138">
        <f>INDEX(db[QTY X],A138)</f>
        <v>768</v>
      </c>
      <c r="H138" t="str">
        <f>INDEX(db[STN X],A138)</f>
        <v>PCS</v>
      </c>
    </row>
    <row r="139" spans="1:8" x14ac:dyDescent="0.25">
      <c r="A139" s="56">
        <v>929</v>
      </c>
      <c r="C139" t="str">
        <f>INDEX(db[NB BM],A139)</f>
        <v>Expanding file 5304</v>
      </c>
      <c r="D139" t="str">
        <f>INDEX(db[SUPPLIER],A139)</f>
        <v>SBS</v>
      </c>
      <c r="E139" t="str">
        <f>INDEX(db[QTY/ CTN],A139)</f>
        <v>60 PCS</v>
      </c>
      <c r="F139" t="str">
        <f>INDEX(db[JENIS],A139)</f>
        <v>map</v>
      </c>
      <c r="G139">
        <f>INDEX(db[QTY X],A139)</f>
        <v>60</v>
      </c>
      <c r="H139" t="str">
        <f>INDEX(db[STN X],A139)</f>
        <v>PCS</v>
      </c>
    </row>
    <row r="140" spans="1:8" x14ac:dyDescent="0.25">
      <c r="A140" s="56">
        <v>930</v>
      </c>
      <c r="C140" t="str">
        <f>INDEX(db[NB BM],A140)</f>
        <v>Expanding File TF-080</v>
      </c>
      <c r="D140" t="str">
        <f>INDEX(db[SUPPLIER],A140)</f>
        <v>DUTA BUANA</v>
      </c>
      <c r="E140" t="str">
        <f>INDEX(db[QTY/ CTN],A140)</f>
        <v>60 PCS</v>
      </c>
      <c r="F140">
        <f>INDEX(db[JENIS],A140)</f>
        <v>0</v>
      </c>
      <c r="G140">
        <f>INDEX(db[QTY X],A140)</f>
        <v>60</v>
      </c>
      <c r="H140" t="str">
        <f>INDEX(db[STN X],A140)</f>
        <v>PCS</v>
      </c>
    </row>
    <row r="141" spans="1:8" x14ac:dyDescent="0.25">
      <c r="A141" s="56">
        <v>931</v>
      </c>
      <c r="C141" t="str">
        <f>INDEX(db[NB BM],A141)</f>
        <v>Expanding File TF-282</v>
      </c>
      <c r="D141" t="str">
        <f>INDEX(db[SUPPLIER],A141)</f>
        <v>DUTA BUANA</v>
      </c>
      <c r="E141" t="str">
        <f>INDEX(db[QTY/ CTN],A141)</f>
        <v>60 PCS</v>
      </c>
      <c r="F141">
        <f>INDEX(db[JENIS],A141)</f>
        <v>0</v>
      </c>
      <c r="G141">
        <f>INDEX(db[QTY X],A141)</f>
        <v>60</v>
      </c>
      <c r="H141" t="str">
        <f>INDEX(db[STN X],A141)</f>
        <v>PCS</v>
      </c>
    </row>
    <row r="142" spans="1:8" x14ac:dyDescent="0.25">
      <c r="A142" s="56">
        <v>932</v>
      </c>
      <c r="C142" t="str">
        <f>INDEX(db[NB BM],A142)</f>
        <v>Fancy Set XD 2062/ 4062</v>
      </c>
      <c r="D142" t="str">
        <f>INDEX(db[SUPPLIER],A142)</f>
        <v>SBS</v>
      </c>
      <c r="E142" t="str">
        <f>INDEX(db[QTY/ CTN],A142)</f>
        <v>144 PCS</v>
      </c>
      <c r="F142">
        <f>INDEX(db[JENIS],A142)</f>
        <v>0</v>
      </c>
      <c r="G142">
        <f>INDEX(db[QTY X],A142)</f>
        <v>144</v>
      </c>
      <c r="H142" t="str">
        <f>INDEX(db[STN X],A142)</f>
        <v>PCS</v>
      </c>
    </row>
    <row r="143" spans="1:8" x14ac:dyDescent="0.25">
      <c r="A143" s="56">
        <v>933</v>
      </c>
      <c r="C143" t="str">
        <f>INDEX(db[NB BM],A143)</f>
        <v>Fanxy Set XD 8010</v>
      </c>
      <c r="D143" t="str">
        <f>INDEX(db[SUPPLIER],A143)</f>
        <v>SBS</v>
      </c>
      <c r="E143" t="str">
        <f>INDEX(db[QTY/ CTN],A143)</f>
        <v>192 PCS</v>
      </c>
      <c r="F143">
        <f>INDEX(db[JENIS],A143)</f>
        <v>0</v>
      </c>
      <c r="G143">
        <f>INDEX(db[QTY X],A143)</f>
        <v>192</v>
      </c>
      <c r="H143" t="str">
        <f>INDEX(db[STN X],A143)</f>
        <v>PCS</v>
      </c>
    </row>
    <row r="144" spans="1:8" x14ac:dyDescent="0.25">
      <c r="A144" s="56">
        <v>934</v>
      </c>
      <c r="C144" t="str">
        <f>INDEX(db[NB BM],A144)</f>
        <v>File Holder J 018-6 A4-6</v>
      </c>
      <c r="D144" t="str">
        <f>INDEX(db[SUPPLIER],A144)</f>
        <v>DUTA BAHAGIA</v>
      </c>
      <c r="E144" t="str">
        <f>INDEX(db[QTY/ CTN],A144)</f>
        <v>240 PCS</v>
      </c>
      <c r="F144" t="str">
        <f>INDEX(db[JENIS],A144)</f>
        <v>doc</v>
      </c>
      <c r="G144">
        <f>INDEX(db[QTY X],A144)</f>
        <v>240</v>
      </c>
      <c r="H144" t="str">
        <f>INDEX(db[STN X],A144)</f>
        <v>PCS</v>
      </c>
    </row>
    <row r="145" spans="1:8" x14ac:dyDescent="0.25">
      <c r="A145" s="56">
        <v>935</v>
      </c>
      <c r="C145" t="str">
        <f>INDEX(db[NB BM],A145)</f>
        <v>Gel pen Finetech 0.3 hitam</v>
      </c>
      <c r="D145" t="str">
        <f>INDEX(db[SUPPLIER],A145)</f>
        <v>EMICO</v>
      </c>
      <c r="E145" t="str">
        <f>INDEX(db[QTY/ CTN],A145)</f>
        <v>96 LSN</v>
      </c>
      <c r="F145" t="str">
        <f>INDEX(db[JENIS],A145)</f>
        <v>pen</v>
      </c>
      <c r="G145">
        <f>INDEX(db[QTY X],A145)</f>
        <v>1152</v>
      </c>
      <c r="H145" t="str">
        <f>INDEX(db[STN X],A145)</f>
        <v>PCS</v>
      </c>
    </row>
    <row r="146" spans="1:8" x14ac:dyDescent="0.25">
      <c r="A146" s="56">
        <v>936</v>
      </c>
      <c r="C146" t="str">
        <f>INDEX(db[NB BM],A146)</f>
        <v>Lampu Senter JK FL-91</v>
      </c>
      <c r="D146" t="str">
        <f>INDEX(db[SUPPLIER],A146)</f>
        <v>KALINDO</v>
      </c>
      <c r="E146" t="str">
        <f>INDEX(db[QTY/ CTN],A146)</f>
        <v>15 BOX (20 PCS)</v>
      </c>
      <c r="F146" t="str">
        <f>INDEX(db[JENIS],A146)</f>
        <v>dll</v>
      </c>
      <c r="G146">
        <f>INDEX(db[QTY X],A146)</f>
        <v>300</v>
      </c>
      <c r="H146" t="str">
        <f>INDEX(db[STN X],A146)</f>
        <v>PCS</v>
      </c>
    </row>
    <row r="147" spans="1:8" x14ac:dyDescent="0.25">
      <c r="A147" s="56">
        <v>937</v>
      </c>
      <c r="C147" t="str">
        <f>INDEX(db[NB BM],A147)</f>
        <v>Garisan sablon 290</v>
      </c>
      <c r="D147" t="str">
        <f>INDEX(db[SUPPLIER],A147)</f>
        <v>ETJ</v>
      </c>
      <c r="E147" t="str">
        <f>INDEX(db[QTY/ CTN],A147)</f>
        <v>30 LSN</v>
      </c>
      <c r="F147" t="str">
        <f>INDEX(db[JENIS],A147)</f>
        <v>garisan</v>
      </c>
      <c r="G147">
        <f>INDEX(db[QTY X],A147)</f>
        <v>360</v>
      </c>
      <c r="H147" t="str">
        <f>INDEX(db[STN X],A147)</f>
        <v>PCS</v>
      </c>
    </row>
    <row r="148" spans="1:8" x14ac:dyDescent="0.25">
      <c r="A148" s="56">
        <v>938</v>
      </c>
      <c r="C148" t="str">
        <f>INDEX(db[NB BM],A148)</f>
        <v>Garisan sablon 430</v>
      </c>
      <c r="D148" t="str">
        <f>INDEX(db[SUPPLIER],A148)</f>
        <v>ETJ</v>
      </c>
      <c r="E148" t="str">
        <f>INDEX(db[QTY/ CTN],A148)</f>
        <v>20 LSN</v>
      </c>
      <c r="F148" t="str">
        <f>INDEX(db[JENIS],A148)</f>
        <v>garisan</v>
      </c>
      <c r="G148">
        <f>INDEX(db[QTY X],A148)</f>
        <v>240</v>
      </c>
      <c r="H148" t="str">
        <f>INDEX(db[STN X],A148)</f>
        <v>PCS</v>
      </c>
    </row>
    <row r="149" spans="1:8" x14ac:dyDescent="0.25">
      <c r="A149" s="56">
        <v>939</v>
      </c>
      <c r="C149" t="str">
        <f>INDEX(db[NB BM],A149)</f>
        <v>Garisan 50cm Besi TF</v>
      </c>
      <c r="D149" t="str">
        <f>INDEX(db[SUPPLIER],A149)</f>
        <v>DUTA BUANA</v>
      </c>
      <c r="E149" t="str">
        <f>INDEX(db[QTY/ CTN],A149)</f>
        <v>25 LSN</v>
      </c>
      <c r="F149" t="str">
        <f>INDEX(db[JENIS],A149)</f>
        <v>garisan</v>
      </c>
      <c r="G149">
        <f>INDEX(db[QTY X],A149)</f>
        <v>300</v>
      </c>
      <c r="H149" t="str">
        <f>INDEX(db[STN X],A149)</f>
        <v>PCS</v>
      </c>
    </row>
    <row r="150" spans="1:8" x14ac:dyDescent="0.25">
      <c r="A150" s="56">
        <v>940</v>
      </c>
      <c r="C150" t="str">
        <f>INDEX(db[NB BM],A150)</f>
        <v>Garisan TF 30 cm</v>
      </c>
      <c r="D150" t="str">
        <f>INDEX(db[SUPPLIER],A150)</f>
        <v>DUTA BUANA</v>
      </c>
      <c r="E150" t="str">
        <f>INDEX(db[QTY/ CTN],A150)</f>
        <v>50 LSN</v>
      </c>
      <c r="F150" t="str">
        <f>INDEX(db[JENIS],A150)</f>
        <v>garisan</v>
      </c>
      <c r="G150">
        <f>INDEX(db[QTY X],A150)</f>
        <v>600</v>
      </c>
      <c r="H150" t="str">
        <f>INDEX(db[STN X],A150)</f>
        <v>PCS</v>
      </c>
    </row>
    <row r="151" spans="1:8" x14ac:dyDescent="0.25">
      <c r="A151" s="56">
        <v>941</v>
      </c>
      <c r="C151" t="str">
        <f>INDEX(db[NB BM],A151)</f>
        <v>Garisan 30cm 1105 BT-21</v>
      </c>
      <c r="D151" t="str">
        <f>INDEX(db[SUPPLIER],A151)</f>
        <v>HTB</v>
      </c>
      <c r="E151" t="str">
        <f>INDEX(db[QTY/ CTN],A151)</f>
        <v>60 BOX (24 PCS)</v>
      </c>
      <c r="F151" t="str">
        <f>INDEX(db[JENIS],A151)</f>
        <v>garisan</v>
      </c>
      <c r="G151">
        <f>INDEX(db[QTY X],A151)</f>
        <v>1440</v>
      </c>
      <c r="H151" t="str">
        <f>INDEX(db[STN X],A151)</f>
        <v>PCS</v>
      </c>
    </row>
    <row r="152" spans="1:8" x14ac:dyDescent="0.25">
      <c r="A152" s="56">
        <v>942</v>
      </c>
      <c r="C152" t="str">
        <f>INDEX(db[NB BM],A152)</f>
        <v>Garisan 30cm Kayagi KYP-3121</v>
      </c>
      <c r="D152" t="str">
        <f>INDEX(db[SUPPLIER],A152)</f>
        <v>DB STATIONERY</v>
      </c>
      <c r="E152" t="str">
        <f>INDEX(db[QTY/ CTN],A152)</f>
        <v>80 LSN</v>
      </c>
      <c r="F152" t="str">
        <f>INDEX(db[JENIS],A152)</f>
        <v>garisan</v>
      </c>
      <c r="G152">
        <f>INDEX(db[QTY X],A152)</f>
        <v>960</v>
      </c>
      <c r="H152" t="str">
        <f>INDEX(db[STN X],A152)</f>
        <v>PCS</v>
      </c>
    </row>
    <row r="153" spans="1:8" x14ac:dyDescent="0.25">
      <c r="A153" s="56">
        <v>943</v>
      </c>
      <c r="C153" t="str">
        <f>INDEX(db[NB BM],A153)</f>
        <v>Garisan 30cm Kayagi KYP-3122</v>
      </c>
      <c r="D153" t="str">
        <f>INDEX(db[SUPPLIER],A153)</f>
        <v>DB STATIONERY</v>
      </c>
      <c r="E153" t="str">
        <f>INDEX(db[QTY/ CTN],A153)</f>
        <v>80 LSN</v>
      </c>
      <c r="F153" t="str">
        <f>INDEX(db[JENIS],A153)</f>
        <v>garisan</v>
      </c>
      <c r="G153">
        <f>INDEX(db[QTY X],A153)</f>
        <v>960</v>
      </c>
      <c r="H153" t="str">
        <f>INDEX(db[STN X],A153)</f>
        <v>PCS</v>
      </c>
    </row>
    <row r="154" spans="1:8" x14ac:dyDescent="0.25">
      <c r="A154" s="56">
        <v>950</v>
      </c>
      <c r="C154" t="str">
        <f>INDEX(db[NB BM],A154)</f>
        <v>Garisan besi 30cm</v>
      </c>
      <c r="D154" t="str">
        <f>INDEX(db[SUPPLIER],A154)</f>
        <v>DUTA BUANA</v>
      </c>
      <c r="E154" t="str">
        <f>INDEX(db[QTY/ CTN],A154)</f>
        <v>50 LSN</v>
      </c>
      <c r="F154" t="str">
        <f>INDEX(db[JENIS],A154)</f>
        <v>garisan</v>
      </c>
      <c r="G154">
        <f>INDEX(db[QTY X],A154)</f>
        <v>600</v>
      </c>
      <c r="H154" t="str">
        <f>INDEX(db[STN X],A154)</f>
        <v>PCS</v>
      </c>
    </row>
    <row r="155" spans="1:8" x14ac:dyDescent="0.25">
      <c r="A155" s="56">
        <v>951</v>
      </c>
      <c r="C155" t="str">
        <f>INDEX(db[NB BM],A155)</f>
        <v>Garisan Besi 30cm Fancy</v>
      </c>
      <c r="D155" t="str">
        <f>INDEX(db[SUPPLIER],A155)</f>
        <v>SINAR MAS</v>
      </c>
      <c r="E155" t="str">
        <f>INDEX(db[QTY/ CTN],A155)</f>
        <v>80 LSN</v>
      </c>
      <c r="F155" t="str">
        <f>INDEX(db[JENIS],A155)</f>
        <v>garisan</v>
      </c>
      <c r="G155">
        <f>INDEX(db[QTY X],A155)</f>
        <v>960</v>
      </c>
      <c r="H155" t="str">
        <f>INDEX(db[STN X],A155)</f>
        <v>PCS</v>
      </c>
    </row>
    <row r="156" spans="1:8" x14ac:dyDescent="0.25">
      <c r="A156" s="56">
        <v>952</v>
      </c>
      <c r="C156" t="str">
        <f>INDEX(db[NB BM],A156)</f>
        <v>Garisan 30cm Besi TF</v>
      </c>
      <c r="D156" t="str">
        <f>INDEX(db[SUPPLIER],A156)</f>
        <v>DUTA BUANA</v>
      </c>
      <c r="E156" t="str">
        <f>INDEX(db[QTY/ CTN],A156)</f>
        <v>50 LSN</v>
      </c>
      <c r="F156" t="str">
        <f>INDEX(db[JENIS],A156)</f>
        <v>garisan</v>
      </c>
      <c r="G156">
        <f>INDEX(db[QTY X],A156)</f>
        <v>600</v>
      </c>
      <c r="H156" t="str">
        <f>INDEX(db[STN X],A156)</f>
        <v>PCS</v>
      </c>
    </row>
    <row r="157" spans="1:8" x14ac:dyDescent="0.25">
      <c r="A157" s="56">
        <v>953</v>
      </c>
      <c r="C157" t="str">
        <f>INDEX(db[NB BM],A157)</f>
        <v>Garisan Besi V-Tro 30cm</v>
      </c>
      <c r="D157" t="str">
        <f>INDEX(db[SUPPLIER],A157)</f>
        <v>MSI</v>
      </c>
      <c r="E157" t="str">
        <f>INDEX(db[QTY/ CTN],A157)</f>
        <v>50 LSN</v>
      </c>
      <c r="F157" t="str">
        <f>INDEX(db[JENIS],A157)</f>
        <v>garisan</v>
      </c>
      <c r="G157">
        <f>INDEX(db[QTY X],A157)</f>
        <v>600</v>
      </c>
      <c r="H157" t="str">
        <f>INDEX(db[STN X],A157)</f>
        <v>PCS</v>
      </c>
    </row>
    <row r="158" spans="1:8" x14ac:dyDescent="0.25">
      <c r="A158" s="56">
        <v>954</v>
      </c>
      <c r="C158" t="str">
        <f>INDEX(db[NB BM],A158)</f>
        <v>Garisan Besi 30cm Yoeker</v>
      </c>
      <c r="D158" t="str">
        <f>INDEX(db[SUPPLIER],A158)</f>
        <v>ANDY</v>
      </c>
      <c r="E158" t="str">
        <f>INDEX(db[QTY/ CTN],A158)</f>
        <v>50 LSN</v>
      </c>
      <c r="F158" t="str">
        <f>INDEX(db[JENIS],A158)</f>
        <v>garisan</v>
      </c>
      <c r="G158">
        <f>INDEX(db[QTY X],A158)</f>
        <v>600</v>
      </c>
      <c r="H158" t="str">
        <f>INDEX(db[STN X],A158)</f>
        <v>PCS</v>
      </c>
    </row>
    <row r="159" spans="1:8" x14ac:dyDescent="0.25">
      <c r="A159" s="56">
        <v>955</v>
      </c>
      <c r="C159" t="str">
        <f>INDEX(db[NB BM],A159)</f>
        <v>Garisan 40cm Besi TF</v>
      </c>
      <c r="D159" t="str">
        <f>INDEX(db[SUPPLIER],A159)</f>
        <v>DUTA BUANA</v>
      </c>
      <c r="E159" t="str">
        <f>INDEX(db[QTY/ CTN],A159)</f>
        <v>25 LSN</v>
      </c>
      <c r="F159" t="str">
        <f>INDEX(db[JENIS],A159)</f>
        <v>garisan</v>
      </c>
      <c r="G159">
        <f>INDEX(db[QTY X],A159)</f>
        <v>300</v>
      </c>
      <c r="H159" t="str">
        <f>INDEX(db[STN X],A159)</f>
        <v>PCS</v>
      </c>
    </row>
    <row r="160" spans="1:8" x14ac:dyDescent="0.25">
      <c r="A160" s="56">
        <v>956</v>
      </c>
      <c r="C160" t="str">
        <f>INDEX(db[NB BM],A160)</f>
        <v>Garisan Besi 40cm Yoeker</v>
      </c>
      <c r="D160" t="str">
        <f>INDEX(db[SUPPLIER],A160)</f>
        <v>ANDY</v>
      </c>
      <c r="E160" t="str">
        <f>INDEX(db[QTY/ CTN],A160)</f>
        <v>25 LSN</v>
      </c>
      <c r="F160" t="str">
        <f>INDEX(db[JENIS],A160)</f>
        <v>garisan</v>
      </c>
      <c r="G160">
        <f>INDEX(db[QTY X],A160)</f>
        <v>300</v>
      </c>
      <c r="H160" t="str">
        <f>INDEX(db[STN X],A160)</f>
        <v>PCS</v>
      </c>
    </row>
    <row r="161" spans="1:8" x14ac:dyDescent="0.25">
      <c r="A161" s="56">
        <v>957</v>
      </c>
      <c r="C161" t="str">
        <f>INDEX(db[NB BM],A161)</f>
        <v>Garisan Besi 50cm Yoeker</v>
      </c>
      <c r="D161" t="str">
        <f>INDEX(db[SUPPLIER],A161)</f>
        <v>ANDY</v>
      </c>
      <c r="E161" t="str">
        <f>INDEX(db[QTY/ CTN],A161)</f>
        <v>25 LSN</v>
      </c>
      <c r="F161" t="str">
        <f>INDEX(db[JENIS],A161)</f>
        <v>garisan</v>
      </c>
      <c r="G161">
        <f>INDEX(db[QTY X],A161)</f>
        <v>300</v>
      </c>
      <c r="H161" t="str">
        <f>INDEX(db[STN X],A161)</f>
        <v>PCS</v>
      </c>
    </row>
    <row r="162" spans="1:8" x14ac:dyDescent="0.25">
      <c r="A162" s="56">
        <v>958</v>
      </c>
      <c r="C162" t="str">
        <f>INDEX(db[NB BM],A162)</f>
        <v>Garisan 60cm Besi TF</v>
      </c>
      <c r="D162" t="str">
        <f>INDEX(db[SUPPLIER],A162)</f>
        <v>DUTA BUANA</v>
      </c>
      <c r="E162" t="str">
        <f>INDEX(db[QTY/ CTN],A162)</f>
        <v>25 LSN</v>
      </c>
      <c r="F162" t="str">
        <f>INDEX(db[JENIS],A162)</f>
        <v>garisan</v>
      </c>
      <c r="G162">
        <f>INDEX(db[QTY X],A162)</f>
        <v>300</v>
      </c>
      <c r="H162" t="str">
        <f>INDEX(db[STN X],A162)</f>
        <v>PCS</v>
      </c>
    </row>
    <row r="163" spans="1:8" x14ac:dyDescent="0.25">
      <c r="A163" s="56">
        <v>959</v>
      </c>
      <c r="C163" t="str">
        <f>INDEX(db[NB BM],A163)</f>
        <v>Garisan Besi 60cm Yoeker</v>
      </c>
      <c r="D163" t="str">
        <f>INDEX(db[SUPPLIER],A163)</f>
        <v>ANDY</v>
      </c>
      <c r="E163" t="str">
        <f>INDEX(db[QTY/ CTN],A163)</f>
        <v>25 LSN</v>
      </c>
      <c r="F163" t="str">
        <f>INDEX(db[JENIS],A163)</f>
        <v>garisan</v>
      </c>
      <c r="G163">
        <f>INDEX(db[QTY X],A163)</f>
        <v>300</v>
      </c>
      <c r="H163" t="str">
        <f>INDEX(db[STN X],A163)</f>
        <v>PCS</v>
      </c>
    </row>
    <row r="164" spans="1:8" x14ac:dyDescent="0.25">
      <c r="A164" s="56">
        <v>960</v>
      </c>
      <c r="C164" t="str">
        <f>INDEX(db[NB BM],A164)</f>
        <v>Garisan Set</v>
      </c>
      <c r="D164" t="str">
        <f>INDEX(db[SUPPLIER],A164)</f>
        <v>SINAR KOTA</v>
      </c>
      <c r="E164" t="str">
        <f>INDEX(db[QTY/ CTN],A164)</f>
        <v>960 PCS</v>
      </c>
      <c r="F164" t="str">
        <f>INDEX(db[JENIS],A164)</f>
        <v>garisan</v>
      </c>
      <c r="G164">
        <f>INDEX(db[QTY X],A164)</f>
        <v>960</v>
      </c>
      <c r="H164" t="str">
        <f>INDEX(db[STN X],A164)</f>
        <v>PCS</v>
      </c>
    </row>
    <row r="165" spans="1:8" x14ac:dyDescent="0.25">
      <c r="A165" s="56">
        <v>961</v>
      </c>
      <c r="C165" t="str">
        <f>INDEX(db[NB BM],A165)</f>
        <v>Garisan Set 20136</v>
      </c>
      <c r="D165" t="str">
        <f>INDEX(db[SUPPLIER],A165)</f>
        <v>SINART KOTA</v>
      </c>
      <c r="E165" t="str">
        <f>INDEX(db[QTY/ CTN],A165)</f>
        <v>640 PCS</v>
      </c>
      <c r="F165" t="str">
        <f>INDEX(db[JENIS],A165)</f>
        <v>garisan</v>
      </c>
      <c r="G165">
        <f>INDEX(db[QTY X],A165)</f>
        <v>640</v>
      </c>
      <c r="H165" t="str">
        <f>INDEX(db[STN X],A165)</f>
        <v>PCS</v>
      </c>
    </row>
    <row r="166" spans="1:8" x14ac:dyDescent="0.25">
      <c r="A166" s="56">
        <v>962</v>
      </c>
      <c r="C166" t="str">
        <f>INDEX(db[NB BM],A166)</f>
        <v>Garisan Set B-013/ B-019 Isi 4 (1750/ ST 1BX@50ST)</v>
      </c>
      <c r="D166" t="str">
        <f>INDEX(db[SUPPLIER],A166)</f>
        <v>DUTA BUANA</v>
      </c>
      <c r="E166" t="str">
        <f>INDEX(db[QTY/ CTN],A166)</f>
        <v>16 BOX (50 SET)</v>
      </c>
      <c r="F166" t="str">
        <f>INDEX(db[JENIS],A166)</f>
        <v>garisan</v>
      </c>
      <c r="G166">
        <f>INDEX(db[QTY X],A166)</f>
        <v>800</v>
      </c>
      <c r="H166" t="str">
        <f>INDEX(db[STN X],A166)</f>
        <v>SET</v>
      </c>
    </row>
    <row r="167" spans="1:8" x14ac:dyDescent="0.25">
      <c r="A167" s="56">
        <v>963</v>
      </c>
      <c r="C167" t="str">
        <f>INDEX(db[NB BM],A167)</f>
        <v>Garisan TF-360</v>
      </c>
      <c r="D167" t="str">
        <f>INDEX(db[SUPPLIER],A167)</f>
        <v>DUTA BUANA</v>
      </c>
      <c r="E167" t="str">
        <f>INDEX(db[QTY/ CTN],A167)</f>
        <v>60 LSN</v>
      </c>
      <c r="F167" t="str">
        <f>INDEX(db[JENIS],A167)</f>
        <v>garisan</v>
      </c>
      <c r="G167">
        <f>INDEX(db[QTY X],A167)</f>
        <v>720</v>
      </c>
      <c r="H167" t="str">
        <f>INDEX(db[STN X],A167)</f>
        <v>PCS</v>
      </c>
    </row>
    <row r="168" spans="1:8" x14ac:dyDescent="0.25">
      <c r="A168" s="56">
        <v>964</v>
      </c>
      <c r="C168" t="str">
        <f>INDEX(db[NB BM],A168)</f>
        <v>Garisan Lingkaran 360 TF-1969</v>
      </c>
      <c r="D168" t="str">
        <f>INDEX(db[SUPPLIER],A168)</f>
        <v>DUTA BUANA</v>
      </c>
      <c r="E168" t="str">
        <f>INDEX(db[QTY/ CTN],A168)</f>
        <v>144 LSN</v>
      </c>
      <c r="F168" t="str">
        <f>INDEX(db[JENIS],A168)</f>
        <v>garisan</v>
      </c>
      <c r="G168">
        <f>INDEX(db[QTY X],A168)</f>
        <v>1728</v>
      </c>
      <c r="H168" t="str">
        <f>INDEX(db[STN X],A168)</f>
        <v>PCS</v>
      </c>
    </row>
    <row r="169" spans="1:8" x14ac:dyDescent="0.25">
      <c r="A169" s="56">
        <v>965</v>
      </c>
      <c r="C169" t="str">
        <f>INDEX(db[NB BM],A169)</f>
        <v>Garisan TF-1988</v>
      </c>
      <c r="D169" t="str">
        <f>INDEX(db[SUPPLIER],A169)</f>
        <v>DUTA BUANA</v>
      </c>
      <c r="E169" t="str">
        <f>INDEX(db[QTY/ CTN],A169)</f>
        <v>200 LSN</v>
      </c>
      <c r="F169" t="str">
        <f>INDEX(db[JENIS],A169)</f>
        <v>garisan</v>
      </c>
      <c r="G169">
        <f>INDEX(db[QTY X],A169)</f>
        <v>2400</v>
      </c>
      <c r="H169" t="str">
        <f>INDEX(db[STN X],A169)</f>
        <v>PCS</v>
      </c>
    </row>
    <row r="170" spans="1:8" x14ac:dyDescent="0.25">
      <c r="A170" s="56">
        <v>966</v>
      </c>
      <c r="C170" t="str">
        <f>INDEX(db[NB BM],A170)</f>
        <v>Garisan Busur Bolong 180 TF-1990</v>
      </c>
      <c r="D170" t="str">
        <f>INDEX(db[SUPPLIER],A170)</f>
        <v>DUTA BUANA</v>
      </c>
      <c r="E170" t="str">
        <f>INDEX(db[QTY/ CTN],A170)</f>
        <v>200 LSN</v>
      </c>
      <c r="F170" t="str">
        <f>INDEX(db[JENIS],A170)</f>
        <v>garisan</v>
      </c>
      <c r="G170">
        <f>INDEX(db[QTY X],A170)</f>
        <v>2400</v>
      </c>
      <c r="H170" t="str">
        <f>INDEX(db[STN X],A170)</f>
        <v>PCS</v>
      </c>
    </row>
    <row r="171" spans="1:8" x14ac:dyDescent="0.25">
      <c r="A171" s="56">
        <v>967</v>
      </c>
      <c r="C171" t="str">
        <f>INDEX(db[NB BM],A171)</f>
        <v>Garisan Busur Bolong 180 TF-1990</v>
      </c>
      <c r="D171" t="str">
        <f>INDEX(db[SUPPLIER],A171)</f>
        <v>DUTA BUANA</v>
      </c>
      <c r="E171" t="str">
        <f>INDEX(db[QTY/ CTN],A171)</f>
        <v>200 LSN</v>
      </c>
      <c r="F171" t="str">
        <f>INDEX(db[JENIS],A171)</f>
        <v>garisan</v>
      </c>
      <c r="G171">
        <f>INDEX(db[QTY X],A171)</f>
        <v>2400</v>
      </c>
      <c r="H171" t="str">
        <f>INDEX(db[STN X],A171)</f>
        <v>PCS</v>
      </c>
    </row>
    <row r="172" spans="1:8" x14ac:dyDescent="0.25">
      <c r="A172" s="56">
        <v>968</v>
      </c>
      <c r="C172" t="str">
        <f>INDEX(db[NB BM],A172)</f>
        <v>Garisan Busur 360 kecil TF-1991</v>
      </c>
      <c r="D172" t="str">
        <f>INDEX(db[SUPPLIER],A172)</f>
        <v>DUTA BUANA</v>
      </c>
      <c r="E172" t="str">
        <f>INDEX(db[QTY/ CTN],A172)</f>
        <v>48 LSN</v>
      </c>
      <c r="F172" t="str">
        <f>INDEX(db[JENIS],A172)</f>
        <v>garisan</v>
      </c>
      <c r="G172">
        <f>INDEX(db[QTY X],A172)</f>
        <v>576</v>
      </c>
      <c r="H172" t="str">
        <f>INDEX(db[STN X],A172)</f>
        <v>PCS</v>
      </c>
    </row>
    <row r="173" spans="1:8" x14ac:dyDescent="0.25">
      <c r="A173" s="56">
        <v>969</v>
      </c>
      <c r="C173" t="str">
        <f>INDEX(db[NB BM],A173)</f>
        <v>Garisan Busur 360 besar TF-1992</v>
      </c>
      <c r="D173" t="str">
        <f>INDEX(db[SUPPLIER],A173)</f>
        <v>DUTA BUANA</v>
      </c>
      <c r="E173" t="str">
        <f>INDEX(db[QTY/ CTN],A173)</f>
        <v>40 LSN</v>
      </c>
      <c r="F173" t="str">
        <f>INDEX(db[JENIS],A173)</f>
        <v>garisan</v>
      </c>
      <c r="G173">
        <f>INDEX(db[QTY X],A173)</f>
        <v>480</v>
      </c>
      <c r="H173" t="str">
        <f>INDEX(db[STN X],A173)</f>
        <v>PCS</v>
      </c>
    </row>
    <row r="174" spans="1:8" x14ac:dyDescent="0.25">
      <c r="A174" s="56">
        <v>970</v>
      </c>
      <c r="C174" t="str">
        <f>INDEX(db[NB BM],A174)</f>
        <v>Garisan Topla GRS-30 biru</v>
      </c>
      <c r="D174" t="str">
        <f>INDEX(db[SUPPLIER],A174)</f>
        <v>TOPLA</v>
      </c>
      <c r="E174" t="str">
        <f>INDEX(db[QTY/ CTN],A174)</f>
        <v>360 PCS</v>
      </c>
      <c r="F174" t="str">
        <f>INDEX(db[JENIS],A174)</f>
        <v>garisan</v>
      </c>
      <c r="G174">
        <f>INDEX(db[QTY X],A174)</f>
        <v>360</v>
      </c>
      <c r="H174" t="str">
        <f>INDEX(db[STN X],A174)</f>
        <v>PCS</v>
      </c>
    </row>
    <row r="175" spans="1:8" x14ac:dyDescent="0.25">
      <c r="A175" s="56">
        <v>971</v>
      </c>
      <c r="C175" t="str">
        <f>INDEX(db[NB BM],A175)</f>
        <v>Garisan Topla GRS-30 hijau</v>
      </c>
      <c r="D175" t="str">
        <f>INDEX(db[SUPPLIER],A175)</f>
        <v>TOPLA</v>
      </c>
      <c r="E175" t="str">
        <f>INDEX(db[QTY/ CTN],A175)</f>
        <v>360 PCS</v>
      </c>
      <c r="F175" t="str">
        <f>INDEX(db[JENIS],A175)</f>
        <v>garisan</v>
      </c>
      <c r="G175">
        <f>INDEX(db[QTY X],A175)</f>
        <v>360</v>
      </c>
      <c r="H175" t="str">
        <f>INDEX(db[STN X],A175)</f>
        <v>PCS</v>
      </c>
    </row>
    <row r="176" spans="1:8" x14ac:dyDescent="0.25">
      <c r="A176" s="56">
        <v>972</v>
      </c>
      <c r="C176" t="str">
        <f>INDEX(db[NB BM],A176)</f>
        <v>Garisan Topla GRS-30 merah</v>
      </c>
      <c r="D176" t="str">
        <f>INDEX(db[SUPPLIER],A176)</f>
        <v>TOPLA</v>
      </c>
      <c r="E176" t="str">
        <f>INDEX(db[QTY/ CTN],A176)</f>
        <v>360 PCS</v>
      </c>
      <c r="F176" t="str">
        <f>INDEX(db[JENIS],A176)</f>
        <v>garisan</v>
      </c>
      <c r="G176">
        <f>INDEX(db[QTY X],A176)</f>
        <v>360</v>
      </c>
      <c r="H176" t="str">
        <f>INDEX(db[STN X],A176)</f>
        <v>PCS</v>
      </c>
    </row>
    <row r="177" spans="1:8" x14ac:dyDescent="0.25">
      <c r="A177" s="56">
        <v>973</v>
      </c>
      <c r="C177" t="str">
        <f>INDEX(db[NB BM],A177)</f>
        <v>Garisan Topla GRS-30 kuning</v>
      </c>
      <c r="D177" t="str">
        <f>INDEX(db[SUPPLIER],A177)</f>
        <v>TOPLA</v>
      </c>
      <c r="E177" t="str">
        <f>INDEX(db[QTY/ CTN],A177)</f>
        <v>360 PCS</v>
      </c>
      <c r="F177" t="str">
        <f>INDEX(db[JENIS],A177)</f>
        <v>garisan</v>
      </c>
      <c r="G177">
        <f>INDEX(db[QTY X],A177)</f>
        <v>360</v>
      </c>
      <c r="H177" t="str">
        <f>INDEX(db[STN X],A177)</f>
        <v>PCS</v>
      </c>
    </row>
    <row r="178" spans="1:8" x14ac:dyDescent="0.25">
      <c r="A178" s="56">
        <v>974</v>
      </c>
      <c r="C178" t="str">
        <f>INDEX(db[NB BM],A178)</f>
        <v>Bp Tizo TG-340 Biru</v>
      </c>
      <c r="D178">
        <f>INDEX(db[SUPPLIER],A178)</f>
        <v>99</v>
      </c>
      <c r="E178" t="str">
        <f>INDEX(db[QTY/ CTN],A178)</f>
        <v>96 LSN</v>
      </c>
      <c r="F178" t="str">
        <f>INDEX(db[JENIS],A178)</f>
        <v>pen</v>
      </c>
      <c r="G178">
        <f>INDEX(db[QTY X],A178)</f>
        <v>1152</v>
      </c>
      <c r="H178" t="str">
        <f>INDEX(db[STN X],A178)</f>
        <v>PCS</v>
      </c>
    </row>
    <row r="179" spans="1:8" x14ac:dyDescent="0.25">
      <c r="A179" s="56">
        <v>975</v>
      </c>
      <c r="C179" t="str">
        <f>INDEX(db[NB BM],A179)</f>
        <v>Gel 1.0 TG 340 BI Biru</v>
      </c>
      <c r="D179" t="str">
        <f>INDEX(db[SUPPLIER],A179)</f>
        <v>DB STATIONERY</v>
      </c>
      <c r="E179" t="str">
        <f>INDEX(db[QTY/ CTN],A179)</f>
        <v>96 LSN</v>
      </c>
      <c r="F179" t="str">
        <f>INDEX(db[JENIS],A179)</f>
        <v>pen</v>
      </c>
      <c r="G179">
        <f>INDEX(db[QTY X],A179)</f>
        <v>1152</v>
      </c>
      <c r="H179" t="str">
        <f>INDEX(db[STN X],A179)</f>
        <v>PCS</v>
      </c>
    </row>
    <row r="180" spans="1:8" x14ac:dyDescent="0.25">
      <c r="A180" s="56">
        <v>976</v>
      </c>
      <c r="C180" t="str">
        <f>INDEX(db[NB BM],A180)</f>
        <v>Gel Boxer 1.0 BX-GP720</v>
      </c>
      <c r="D180" t="str">
        <f>INDEX(db[SUPPLIER],A180)</f>
        <v>DB STATIONERY</v>
      </c>
      <c r="E180" t="str">
        <f>INDEX(db[QTY/ CTN],A180)</f>
        <v>80 LSN</v>
      </c>
      <c r="F180" t="str">
        <f>INDEX(db[JENIS],A180)</f>
        <v>pen</v>
      </c>
      <c r="G180">
        <f>INDEX(db[QTY X],A180)</f>
        <v>960</v>
      </c>
      <c r="H180" t="str">
        <f>INDEX(db[STN X],A180)</f>
        <v>PCS</v>
      </c>
    </row>
    <row r="181" spans="1:8" x14ac:dyDescent="0.25">
      <c r="A181" s="56">
        <v>977</v>
      </c>
      <c r="C181" t="str">
        <f>INDEX(db[NB BM],A181)</f>
        <v>Bp Debozz DB G 028 Click</v>
      </c>
      <c r="D181" t="str">
        <f>INDEX(db[SUPPLIER],A181)</f>
        <v>DB STATIONERY</v>
      </c>
      <c r="E181" t="str">
        <f>INDEX(db[QTY/ CTN],A181)</f>
        <v>120 LSN</v>
      </c>
      <c r="F181" t="str">
        <f>INDEX(db[JENIS],A181)</f>
        <v>pen</v>
      </c>
      <c r="G181">
        <f>INDEX(db[QTY X],A181)</f>
        <v>1440</v>
      </c>
      <c r="H181" t="str">
        <f>INDEX(db[STN X],A181)</f>
        <v>PCS</v>
      </c>
    </row>
    <row r="182" spans="1:8" x14ac:dyDescent="0.25">
      <c r="A182" s="56">
        <v>978</v>
      </c>
      <c r="C182" t="str">
        <f>INDEX(db[NB BM],A182)</f>
        <v>Bp Debozz DB-505</v>
      </c>
      <c r="D182" t="str">
        <f>INDEX(db[SUPPLIER],A182)</f>
        <v>DB</v>
      </c>
      <c r="E182" t="str">
        <f>INDEX(db[QTY/ CTN],A182)</f>
        <v>120 LSN</v>
      </c>
      <c r="F182" t="str">
        <f>INDEX(db[JENIS],A182)</f>
        <v>pen</v>
      </c>
      <c r="G182">
        <f>INDEX(db[QTY X],A182)</f>
        <v>1440</v>
      </c>
      <c r="H182" t="str">
        <f>INDEX(db[STN X],A182)</f>
        <v>PCS</v>
      </c>
    </row>
    <row r="183" spans="1:8" x14ac:dyDescent="0.25">
      <c r="A183" s="56">
        <v>979</v>
      </c>
      <c r="C183" t="str">
        <f>INDEX(db[NB BM],A183)</f>
        <v>Bp Debozz DB-605</v>
      </c>
      <c r="D183" t="str">
        <f>INDEX(db[SUPPLIER],A183)</f>
        <v>DB</v>
      </c>
      <c r="E183" t="str">
        <f>INDEX(db[QTY/ CTN],A183)</f>
        <v>120 LSN</v>
      </c>
      <c r="F183" t="str">
        <f>INDEX(db[JENIS],A183)</f>
        <v>pen</v>
      </c>
      <c r="G183">
        <f>INDEX(db[QTY X],A183)</f>
        <v>1440</v>
      </c>
      <c r="H183" t="str">
        <f>INDEX(db[STN X],A183)</f>
        <v>PCS</v>
      </c>
    </row>
    <row r="184" spans="1:8" x14ac:dyDescent="0.25">
      <c r="A184" s="56">
        <v>980</v>
      </c>
      <c r="C184" t="str">
        <f>INDEX(db[NB BM],A184)</f>
        <v>Bp Debozz DB-608</v>
      </c>
      <c r="D184" t="str">
        <f>INDEX(db[SUPPLIER],A184)</f>
        <v>DB</v>
      </c>
      <c r="E184" t="str">
        <f>INDEX(db[QTY/ CTN],A184)</f>
        <v>120 LSN</v>
      </c>
      <c r="F184" t="str">
        <f>INDEX(db[JENIS],A184)</f>
        <v>pen</v>
      </c>
      <c r="G184">
        <f>INDEX(db[QTY X],A184)</f>
        <v>1440</v>
      </c>
      <c r="H184" t="str">
        <f>INDEX(db[STN X],A184)</f>
        <v>PCS</v>
      </c>
    </row>
    <row r="185" spans="1:8" x14ac:dyDescent="0.25">
      <c r="A185" s="56">
        <v>981</v>
      </c>
      <c r="C185" t="str">
        <f>INDEX(db[NB BM],A185)</f>
        <v>Bp Debozz DB G 05</v>
      </c>
      <c r="D185">
        <f>INDEX(db[SUPPLIER],A185)</f>
        <v>99</v>
      </c>
      <c r="E185" t="str">
        <f>INDEX(db[QTY/ CTN],A185)</f>
        <v>120 LSN</v>
      </c>
      <c r="F185" t="str">
        <f>INDEX(db[JENIS],A185)</f>
        <v>pen</v>
      </c>
      <c r="G185">
        <f>INDEX(db[QTY X],A185)</f>
        <v>1440</v>
      </c>
      <c r="H185" t="str">
        <f>INDEX(db[STN X],A185)</f>
        <v>PCS</v>
      </c>
    </row>
    <row r="186" spans="1:8" x14ac:dyDescent="0.25">
      <c r="A186" s="56">
        <v>982</v>
      </c>
      <c r="C186" t="str">
        <f>INDEX(db[NB BM],A186)</f>
        <v>Bp Debozz DB G 08</v>
      </c>
      <c r="D186" t="str">
        <f>INDEX(db[SUPPLIER],A186)</f>
        <v>DB STATIONERY</v>
      </c>
      <c r="E186" t="str">
        <f>INDEX(db[QTY/ CTN],A186)</f>
        <v>120 LSN</v>
      </c>
      <c r="F186" t="str">
        <f>INDEX(db[JENIS],A186)</f>
        <v>pen</v>
      </c>
      <c r="G186">
        <f>INDEX(db[QTY X],A186)</f>
        <v>1440</v>
      </c>
      <c r="H186" t="str">
        <f>INDEX(db[STN X],A186)</f>
        <v>PCS</v>
      </c>
    </row>
    <row r="187" spans="1:8" x14ac:dyDescent="0.25">
      <c r="A187" s="56">
        <v>983</v>
      </c>
      <c r="C187" t="str">
        <f>INDEX(db[NB BM],A187)</f>
        <v>Bp Debozz DB 503</v>
      </c>
      <c r="D187" t="str">
        <f>INDEX(db[SUPPLIER],A187)</f>
        <v>DB STATIONERY</v>
      </c>
      <c r="E187" t="str">
        <f>INDEX(db[QTY/ CTN],A187)</f>
        <v>120 LSN</v>
      </c>
      <c r="F187" t="str">
        <f>INDEX(db[JENIS],A187)</f>
        <v>pen</v>
      </c>
      <c r="G187">
        <f>INDEX(db[QTY X],A187)</f>
        <v>1440</v>
      </c>
      <c r="H187" t="str">
        <f>INDEX(db[STN X],A187)</f>
        <v>PCS</v>
      </c>
    </row>
    <row r="188" spans="1:8" x14ac:dyDescent="0.25">
      <c r="A188" s="56">
        <v>984</v>
      </c>
      <c r="C188" t="str">
        <f>INDEX(db[NB BM],A188)</f>
        <v>Bp Debozz DB-507</v>
      </c>
      <c r="D188" t="str">
        <f>INDEX(db[SUPPLIER],A188)</f>
        <v>DB</v>
      </c>
      <c r="E188" t="str">
        <f>INDEX(db[QTY/ CTN],A188)</f>
        <v>120 LSN</v>
      </c>
      <c r="F188" t="str">
        <f>INDEX(db[JENIS],A188)</f>
        <v>pen</v>
      </c>
      <c r="G188">
        <f>INDEX(db[QTY X],A188)</f>
        <v>1440</v>
      </c>
      <c r="H188" t="str">
        <f>INDEX(db[STN X],A188)</f>
        <v>PCS</v>
      </c>
    </row>
    <row r="189" spans="1:8" x14ac:dyDescent="0.25">
      <c r="A189" s="56">
        <v>985</v>
      </c>
      <c r="C189" t="str">
        <f>INDEX(db[NB BM],A189)</f>
        <v>Bp Debozz DB-530</v>
      </c>
      <c r="D189" t="str">
        <f>INDEX(db[SUPPLIER],A189)</f>
        <v>DB</v>
      </c>
      <c r="E189" t="str">
        <f>INDEX(db[QTY/ CTN],A189)</f>
        <v>120 LSN</v>
      </c>
      <c r="F189" t="str">
        <f>INDEX(db[JENIS],A189)</f>
        <v>pen</v>
      </c>
      <c r="G189">
        <f>INDEX(db[QTY X],A189)</f>
        <v>1440</v>
      </c>
      <c r="H189" t="str">
        <f>INDEX(db[STN X],A189)</f>
        <v>PCS</v>
      </c>
    </row>
    <row r="190" spans="1:8" x14ac:dyDescent="0.25">
      <c r="A190" s="56">
        <v>986</v>
      </c>
      <c r="C190" t="str">
        <f>INDEX(db[NB BM],A190)</f>
        <v>Bp Debozz DB G 07</v>
      </c>
      <c r="D190">
        <f>INDEX(db[SUPPLIER],A190)</f>
        <v>99</v>
      </c>
      <c r="E190" t="str">
        <f>INDEX(db[QTY/ CTN],A190)</f>
        <v>120 LSN</v>
      </c>
      <c r="F190" t="str">
        <f>INDEX(db[JENIS],A190)</f>
        <v>pen</v>
      </c>
      <c r="G190">
        <f>INDEX(db[QTY X],A190)</f>
        <v>1440</v>
      </c>
      <c r="H190" t="str">
        <f>INDEX(db[STN X],A190)</f>
        <v>PCS</v>
      </c>
    </row>
    <row r="191" spans="1:8" x14ac:dyDescent="0.25">
      <c r="A191" s="56">
        <v>987</v>
      </c>
      <c r="C191" t="str">
        <f>INDEX(db[NB BM],A191)</f>
        <v>Bp Debozz DB-530 + refill</v>
      </c>
      <c r="D191">
        <f>INDEX(db[SUPPLIER],A191)</f>
        <v>99</v>
      </c>
      <c r="E191" t="str">
        <f>INDEX(db[QTY/ CTN],A191)</f>
        <v>120 LSN</v>
      </c>
      <c r="F191" t="str">
        <f>INDEX(db[JENIS],A191)</f>
        <v>pen</v>
      </c>
      <c r="G191">
        <f>INDEX(db[QTY X],A191)</f>
        <v>1440</v>
      </c>
      <c r="H191" t="str">
        <f>INDEX(db[STN X],A191)</f>
        <v>PCS</v>
      </c>
    </row>
    <row r="192" spans="1:8" x14ac:dyDescent="0.25">
      <c r="A192" s="56">
        <v>988</v>
      </c>
      <c r="C192" t="str">
        <f>INDEX(db[NB BM],A192)</f>
        <v>Gel Debozz DB-880</v>
      </c>
      <c r="D192" t="str">
        <f>INDEX(db[SUPPLIER],A192)</f>
        <v>DB STATIONERY</v>
      </c>
      <c r="E192" t="str">
        <f>INDEX(db[QTY/ CTN],A192)</f>
        <v>144 LSN</v>
      </c>
      <c r="F192" t="str">
        <f>INDEX(db[JENIS],A192)</f>
        <v>pen</v>
      </c>
      <c r="G192">
        <f>INDEX(db[QTY X],A192)</f>
        <v>1728</v>
      </c>
      <c r="H192" t="str">
        <f>INDEX(db[STN X],A192)</f>
        <v>PCS</v>
      </c>
    </row>
    <row r="193" spans="1:8" x14ac:dyDescent="0.25">
      <c r="A193" s="56">
        <v>989</v>
      </c>
      <c r="C193" t="str">
        <f>INDEX(db[NB BM],A193)</f>
        <v>Gel Debozz DB-GP880L</v>
      </c>
      <c r="D193" t="str">
        <f>INDEX(db[SUPPLIER],A193)</f>
        <v>DB STATIONERY</v>
      </c>
      <c r="E193" t="str">
        <f>INDEX(db[QTY/ CTN],A193)</f>
        <v>33 LSN</v>
      </c>
      <c r="F193" t="str">
        <f>INDEX(db[JENIS],A193)</f>
        <v>pen</v>
      </c>
      <c r="G193">
        <f>INDEX(db[QTY X],A193)</f>
        <v>396</v>
      </c>
      <c r="H193" t="str">
        <f>INDEX(db[STN X],A193)</f>
        <v>PCS</v>
      </c>
    </row>
    <row r="194" spans="1:8" x14ac:dyDescent="0.25">
      <c r="A194" s="56">
        <v>990</v>
      </c>
      <c r="C194" t="str">
        <f>INDEX(db[NB BM],A194)</f>
        <v>Gel Debozz DB-GP-900</v>
      </c>
      <c r="D194" t="str">
        <f>INDEX(db[SUPPLIER],A194)</f>
        <v>DB STATIONERY</v>
      </c>
      <c r="E194" t="str">
        <f>INDEX(db[QTY/ CTN],A194)</f>
        <v>144 LSN</v>
      </c>
      <c r="F194" t="str">
        <f>INDEX(db[JENIS],A194)</f>
        <v>pen</v>
      </c>
      <c r="G194">
        <f>INDEX(db[QTY X],A194)</f>
        <v>1728</v>
      </c>
      <c r="H194" t="str">
        <f>INDEX(db[STN X],A194)</f>
        <v>PCS</v>
      </c>
    </row>
    <row r="195" spans="1:8" x14ac:dyDescent="0.25">
      <c r="A195" s="56">
        <v>991</v>
      </c>
      <c r="C195" t="str">
        <f>INDEX(db[NB BM],A195)</f>
        <v xml:space="preserve">Bp Debozz DB G 06 </v>
      </c>
      <c r="D195" t="str">
        <f>INDEX(db[SUPPLIER],A195)</f>
        <v>DB STATIONERY</v>
      </c>
      <c r="E195" t="str">
        <f>INDEX(db[QTY/ CTN],A195)</f>
        <v>144 LSN</v>
      </c>
      <c r="F195" t="str">
        <f>INDEX(db[JENIS],A195)</f>
        <v>pen</v>
      </c>
      <c r="G195">
        <f>INDEX(db[QTY X],A195)</f>
        <v>1728</v>
      </c>
      <c r="H195" t="str">
        <f>INDEX(db[STN X],A195)</f>
        <v>PCS</v>
      </c>
    </row>
    <row r="196" spans="1:8" x14ac:dyDescent="0.25">
      <c r="A196" s="56">
        <v>992</v>
      </c>
      <c r="C196" t="str">
        <f>INDEX(db[NB BM],A196)</f>
        <v>Bp JL-212 + Isi</v>
      </c>
      <c r="D196" t="str">
        <f>INDEX(db[SUPPLIER],A196)</f>
        <v>DB STATIONERY</v>
      </c>
      <c r="E196" t="str">
        <f>INDEX(db[QTY/ CTN],A196)</f>
        <v>120 LSN</v>
      </c>
      <c r="F196" t="str">
        <f>INDEX(db[JENIS],A196)</f>
        <v>pen</v>
      </c>
      <c r="G196">
        <f>INDEX(db[QTY X],A196)</f>
        <v>1440</v>
      </c>
      <c r="H196" t="str">
        <f>INDEX(db[STN X],A196)</f>
        <v>PCS</v>
      </c>
    </row>
    <row r="197" spans="1:8" x14ac:dyDescent="0.25">
      <c r="A197" s="56">
        <v>993</v>
      </c>
      <c r="C197" t="str">
        <f>INDEX(db[NB BM],A197)</f>
        <v>Bp TZ-501 Hitam</v>
      </c>
      <c r="D197">
        <f>INDEX(db[SUPPLIER],A197)</f>
        <v>99</v>
      </c>
      <c r="E197" t="str">
        <f>INDEX(db[QTY/ CTN],A197)</f>
        <v>144 LSN</v>
      </c>
      <c r="F197" t="str">
        <f>INDEX(db[JENIS],A197)</f>
        <v>pen</v>
      </c>
      <c r="G197">
        <f>INDEX(db[QTY X],A197)</f>
        <v>1728</v>
      </c>
      <c r="H197" t="str">
        <f>INDEX(db[STN X],A197)</f>
        <v>PCS</v>
      </c>
    </row>
    <row r="198" spans="1:8" x14ac:dyDescent="0.25">
      <c r="A198" s="56">
        <v>994</v>
      </c>
      <c r="C198" t="str">
        <f>INDEX(db[NB BM],A198)</f>
        <v>Bp Gel Klik Fancy Lovein K-17</v>
      </c>
      <c r="D198" t="str">
        <f>INDEX(db[SUPPLIER],A198)</f>
        <v>DB STATIONERY</v>
      </c>
      <c r="E198" t="str">
        <f>INDEX(db[QTY/ CTN],A198)</f>
        <v>120 LSN</v>
      </c>
      <c r="F198" t="str">
        <f>INDEX(db[JENIS],A198)</f>
        <v>pen</v>
      </c>
      <c r="G198">
        <f>INDEX(db[QTY X],A198)</f>
        <v>1440</v>
      </c>
      <c r="H198" t="str">
        <f>INDEX(db[STN X],A198)</f>
        <v>PCS</v>
      </c>
    </row>
    <row r="199" spans="1:8" x14ac:dyDescent="0.25">
      <c r="A199" s="56">
        <v>995</v>
      </c>
      <c r="C199" t="str">
        <f>INDEX(db[NB BM],A199)</f>
        <v>Bp Gel Klik Fancy Lovein K-15</v>
      </c>
      <c r="D199" t="str">
        <f>INDEX(db[SUPPLIER],A199)</f>
        <v>DB STATIONERY</v>
      </c>
      <c r="E199" t="str">
        <f>INDEX(db[QTY/ CTN],A199)</f>
        <v>120 LSN</v>
      </c>
      <c r="F199" t="str">
        <f>INDEX(db[JENIS],A199)</f>
        <v>pen</v>
      </c>
      <c r="G199">
        <f>INDEX(db[QTY X],A199)</f>
        <v>1440</v>
      </c>
      <c r="H199" t="str">
        <f>INDEX(db[STN X],A199)</f>
        <v>PCS</v>
      </c>
    </row>
    <row r="200" spans="1:8" x14ac:dyDescent="0.25">
      <c r="A200" s="56">
        <v>996</v>
      </c>
      <c r="C200" t="str">
        <f>INDEX(db[NB BM],A200)</f>
        <v>Bp Gel Klik Fancy Lovein K-16</v>
      </c>
      <c r="D200" t="str">
        <f>INDEX(db[SUPPLIER],A200)</f>
        <v>DB STATIONERY</v>
      </c>
      <c r="E200" t="str">
        <f>INDEX(db[QTY/ CTN],A200)</f>
        <v>120 LSN</v>
      </c>
      <c r="F200" t="str">
        <f>INDEX(db[JENIS],A200)</f>
        <v>pen</v>
      </c>
      <c r="G200">
        <f>INDEX(db[QTY X],A200)</f>
        <v>1440</v>
      </c>
      <c r="H200" t="str">
        <f>INDEX(db[STN X],A200)</f>
        <v>PCS</v>
      </c>
    </row>
    <row r="201" spans="1:8" x14ac:dyDescent="0.25">
      <c r="A201" s="56">
        <v>997</v>
      </c>
      <c r="C201" t="str">
        <f>INDEX(db[NB BM],A201)</f>
        <v>Bp Gel Klik Fancy Lovein K-23</v>
      </c>
      <c r="D201" t="str">
        <f>INDEX(db[SUPPLIER],A201)</f>
        <v>DB STATIONERY</v>
      </c>
      <c r="E201" t="str">
        <f>INDEX(db[QTY/ CTN],A201)</f>
        <v>120 LSN</v>
      </c>
      <c r="F201" t="str">
        <f>INDEX(db[JENIS],A201)</f>
        <v>pen</v>
      </c>
      <c r="G201">
        <f>INDEX(db[QTY X],A201)</f>
        <v>1440</v>
      </c>
      <c r="H201" t="str">
        <f>INDEX(db[STN X],A201)</f>
        <v>PCS</v>
      </c>
    </row>
    <row r="202" spans="1:8" x14ac:dyDescent="0.25">
      <c r="A202" s="56">
        <v>998</v>
      </c>
      <c r="C202" t="str">
        <f>INDEX(db[NB BM],A202)</f>
        <v>Gel Mini Color+Is G-212C</v>
      </c>
      <c r="D202" t="str">
        <f>INDEX(db[SUPPLIER],A202)</f>
        <v>DB</v>
      </c>
      <c r="E202" t="str">
        <f>INDEX(db[QTY/ CTN],A202)</f>
        <v>120 LSN</v>
      </c>
      <c r="F202" t="str">
        <f>INDEX(db[JENIS],A202)</f>
        <v>pen</v>
      </c>
      <c r="G202">
        <f>INDEX(db[QTY X],A202)</f>
        <v>1440</v>
      </c>
      <c r="H202" t="str">
        <f>INDEX(db[STN X],A202)</f>
        <v>PCS</v>
      </c>
    </row>
    <row r="203" spans="1:8" x14ac:dyDescent="0.25">
      <c r="A203" s="56">
        <v>999</v>
      </c>
      <c r="C203" t="str">
        <f>INDEX(db[NB BM],A203)</f>
        <v>Gel pen Candy Wow Cake 0.38mm</v>
      </c>
      <c r="D203" t="str">
        <f>INDEX(db[SUPPLIER],A203)</f>
        <v>BINTANG JAYA</v>
      </c>
      <c r="E203" t="str">
        <f>INDEX(db[QTY/ CTN],A203)</f>
        <v>144 LSN</v>
      </c>
      <c r="F203" t="str">
        <f>INDEX(db[JENIS],A203)</f>
        <v>pen</v>
      </c>
      <c r="G203">
        <f>INDEX(db[QTY X],A203)</f>
        <v>1728</v>
      </c>
      <c r="H203" t="str">
        <f>INDEX(db[STN X],A203)</f>
        <v>PCS</v>
      </c>
    </row>
    <row r="204" spans="1:8" x14ac:dyDescent="0.25">
      <c r="A204" s="56">
        <v>1000</v>
      </c>
      <c r="C204" t="str">
        <f>INDEX(db[NB BM],A204)</f>
        <v>Bp V (Mika) EG 225</v>
      </c>
      <c r="D204" t="str">
        <f>INDEX(db[SUPPLIER],A204)</f>
        <v>SAMUDERA ANGKASA JAYA</v>
      </c>
      <c r="E204" t="str">
        <f>INDEX(db[QTY/ CTN],A204)</f>
        <v>192 LSN</v>
      </c>
      <c r="F204" t="str">
        <f>INDEX(db[JENIS],A204)</f>
        <v>pen</v>
      </c>
      <c r="G204">
        <f>INDEX(db[QTY X],A204)</f>
        <v>2304</v>
      </c>
      <c r="H204" t="str">
        <f>INDEX(db[STN X],A204)</f>
        <v>PCS</v>
      </c>
    </row>
    <row r="205" spans="1:8" x14ac:dyDescent="0.25">
      <c r="A205" s="56">
        <v>1001</v>
      </c>
      <c r="C205" t="str">
        <f>INDEX(db[NB BM],A205)</f>
        <v>Bp Fancy Koxy KX-705 A</v>
      </c>
      <c r="D205" t="str">
        <f>INDEX(db[SUPPLIER],A205)</f>
        <v>DB STATIONERY</v>
      </c>
      <c r="E205" t="str">
        <f>INDEX(db[QTY/ CTN],A205)</f>
        <v>144 LSN</v>
      </c>
      <c r="F205" t="str">
        <f>INDEX(db[JENIS],A205)</f>
        <v>pen</v>
      </c>
      <c r="G205">
        <f>INDEX(db[QTY X],A205)</f>
        <v>1728</v>
      </c>
      <c r="H205" t="str">
        <f>INDEX(db[STN X],A205)</f>
        <v>PCS</v>
      </c>
    </row>
    <row r="206" spans="1:8" x14ac:dyDescent="0.25">
      <c r="A206" s="56">
        <v>1002</v>
      </c>
      <c r="C206" t="str">
        <f>INDEX(db[NB BM],A206)</f>
        <v>Bp Fancy Koxy KX-706 A</v>
      </c>
      <c r="D206" t="str">
        <f>INDEX(db[SUPPLIER],A206)</f>
        <v>DB STATIONERY</v>
      </c>
      <c r="E206" t="str">
        <f>INDEX(db[QTY/ CTN],A206)</f>
        <v>144 LSN</v>
      </c>
      <c r="F206" t="str">
        <f>INDEX(db[JENIS],A206)</f>
        <v>pen</v>
      </c>
      <c r="G206">
        <f>INDEX(db[QTY X],A206)</f>
        <v>1728</v>
      </c>
      <c r="H206" t="str">
        <f>INDEX(db[STN X],A206)</f>
        <v>PCS</v>
      </c>
    </row>
    <row r="207" spans="1:8" x14ac:dyDescent="0.25">
      <c r="A207" s="56">
        <v>1003</v>
      </c>
      <c r="C207" t="str">
        <f>INDEX(db[NB BM],A207)</f>
        <v>Bp Fancy Koxy KX-707 A</v>
      </c>
      <c r="D207" t="str">
        <f>INDEX(db[SUPPLIER],A207)</f>
        <v>DB STATIONERY</v>
      </c>
      <c r="E207" t="str">
        <f>INDEX(db[QTY/ CTN],A207)</f>
        <v>144 LSN</v>
      </c>
      <c r="F207" t="str">
        <f>INDEX(db[JENIS],A207)</f>
        <v>pen</v>
      </c>
      <c r="G207">
        <f>INDEX(db[QTY X],A207)</f>
        <v>1728</v>
      </c>
      <c r="H207" t="str">
        <f>INDEX(db[STN X],A207)</f>
        <v>PCS</v>
      </c>
    </row>
    <row r="208" spans="1:8" x14ac:dyDescent="0.25">
      <c r="A208" s="56">
        <v>1004</v>
      </c>
      <c r="C208" t="str">
        <f>INDEX(db[NB BM],A208)</f>
        <v>Bp Fancy Koxy KX-708 A</v>
      </c>
      <c r="D208" t="str">
        <f>INDEX(db[SUPPLIER],A208)</f>
        <v>DB STATIONERY</v>
      </c>
      <c r="E208" t="str">
        <f>INDEX(db[QTY/ CTN],A208)</f>
        <v>144 LSN</v>
      </c>
      <c r="F208" t="str">
        <f>INDEX(db[JENIS],A208)</f>
        <v>pen</v>
      </c>
      <c r="G208">
        <f>INDEX(db[QTY X],A208)</f>
        <v>1728</v>
      </c>
      <c r="H208" t="str">
        <f>INDEX(db[STN X],A208)</f>
        <v>PCS</v>
      </c>
    </row>
    <row r="209" spans="1:8" x14ac:dyDescent="0.25">
      <c r="A209" s="56">
        <v>1005</v>
      </c>
      <c r="C209" t="str">
        <f>INDEX(db[NB BM],A209)</f>
        <v>Bp Fancy Koxy KX-709 A</v>
      </c>
      <c r="D209" t="str">
        <f>INDEX(db[SUPPLIER],A209)</f>
        <v>DB STATIONERY</v>
      </c>
      <c r="E209" t="str">
        <f>INDEX(db[QTY/ CTN],A209)</f>
        <v>144 LSN</v>
      </c>
      <c r="F209" t="str">
        <f>INDEX(db[JENIS],A209)</f>
        <v>pen</v>
      </c>
      <c r="G209">
        <f>INDEX(db[QTY X],A209)</f>
        <v>1728</v>
      </c>
      <c r="H209" t="str">
        <f>INDEX(db[STN X],A209)</f>
        <v>PCS</v>
      </c>
    </row>
    <row r="210" spans="1:8" x14ac:dyDescent="0.25">
      <c r="A210" s="56">
        <v>1006</v>
      </c>
      <c r="C210" t="str">
        <f>INDEX(db[NB BM],A210)</f>
        <v>Bp Fancy Koxy KX-711 A</v>
      </c>
      <c r="D210" t="str">
        <f>INDEX(db[SUPPLIER],A210)</f>
        <v>DB STATIONERY</v>
      </c>
      <c r="E210" t="str">
        <f>INDEX(db[QTY/ CTN],A210)</f>
        <v>144 LSN</v>
      </c>
      <c r="F210" t="str">
        <f>INDEX(db[JENIS],A210)</f>
        <v>pen</v>
      </c>
      <c r="G210">
        <f>INDEX(db[QTY X],A210)</f>
        <v>1728</v>
      </c>
      <c r="H210" t="str">
        <f>INDEX(db[STN X],A210)</f>
        <v>PCS</v>
      </c>
    </row>
    <row r="211" spans="1:8" x14ac:dyDescent="0.25">
      <c r="A211" s="56">
        <v>1007</v>
      </c>
      <c r="C211" t="str">
        <f>INDEX(db[NB BM],A211)</f>
        <v>Bp SQ 321 Fancy Refill</v>
      </c>
      <c r="D211" t="str">
        <f>INDEX(db[SUPPLIER],A211)</f>
        <v>BINTANG JAYA</v>
      </c>
      <c r="E211" t="str">
        <f>INDEX(db[QTY/ CTN],A211)</f>
        <v>240 PCS</v>
      </c>
      <c r="F211" t="str">
        <f>INDEX(db[JENIS],A211)</f>
        <v>pen</v>
      </c>
      <c r="G211">
        <f>INDEX(db[QTY X],A211)</f>
        <v>240</v>
      </c>
      <c r="H211" t="str">
        <f>INDEX(db[STN X],A211)</f>
        <v>PCS</v>
      </c>
    </row>
    <row r="212" spans="1:8" x14ac:dyDescent="0.25">
      <c r="A212" s="56">
        <v>1008</v>
      </c>
      <c r="C212" t="str">
        <f>INDEX(db[NB BM],A212)</f>
        <v>BpJK GP-157 Comet Hitam</v>
      </c>
      <c r="D212" t="str">
        <f>INDEX(db[SUPPLIER],A212)</f>
        <v>ATALI</v>
      </c>
      <c r="E212" t="str">
        <f>INDEX(db[QTY/ CTN],A212)</f>
        <v>144 LSN</v>
      </c>
      <c r="F212" t="str">
        <f>INDEX(db[JENIS],A212)</f>
        <v>pen</v>
      </c>
      <c r="G212">
        <f>INDEX(db[QTY X],A212)</f>
        <v>1728</v>
      </c>
      <c r="H212" t="str">
        <f>INDEX(db[STN X],A212)</f>
        <v>PCS</v>
      </c>
    </row>
    <row r="213" spans="1:8" x14ac:dyDescent="0.25">
      <c r="A213" s="56">
        <v>1009</v>
      </c>
      <c r="C213" t="str">
        <f>INDEX(db[NB BM],A213)</f>
        <v>BpJK GP-182 Itech Hitam</v>
      </c>
      <c r="D213" t="str">
        <f>INDEX(db[SUPPLIER],A213)</f>
        <v>ATALI</v>
      </c>
      <c r="E213" t="str">
        <f>INDEX(db[QTY/ CTN],A213)</f>
        <v>144 LSN</v>
      </c>
      <c r="F213" t="str">
        <f>INDEX(db[JENIS],A213)</f>
        <v>pen</v>
      </c>
      <c r="G213">
        <f>INDEX(db[QTY X],A213)</f>
        <v>1728</v>
      </c>
      <c r="H213" t="str">
        <f>INDEX(db[STN X],A213)</f>
        <v>PCS</v>
      </c>
    </row>
    <row r="214" spans="1:8" x14ac:dyDescent="0.25">
      <c r="A214" s="56">
        <v>1010</v>
      </c>
      <c r="C214" t="str">
        <f>INDEX(db[NB BM],A214)</f>
        <v>BpJK GP-212 I-Diamond Hitam</v>
      </c>
      <c r="D214" t="str">
        <f>INDEX(db[SUPPLIER],A214)</f>
        <v>ATALI</v>
      </c>
      <c r="E214" t="str">
        <f>INDEX(db[QTY/ CTN],A214)</f>
        <v>144 LSN</v>
      </c>
      <c r="F214" t="str">
        <f>INDEX(db[JENIS],A214)</f>
        <v>pen</v>
      </c>
      <c r="G214">
        <f>INDEX(db[QTY X],A214)</f>
        <v>1728</v>
      </c>
      <c r="H214" t="str">
        <f>INDEX(db[STN X],A214)</f>
        <v>PCS</v>
      </c>
    </row>
    <row r="215" spans="1:8" x14ac:dyDescent="0.25">
      <c r="A215" s="56">
        <v>1011</v>
      </c>
      <c r="C215" t="str">
        <f>INDEX(db[NB BM],A215)</f>
        <v>BpJK GP-237 Xtech hitam</v>
      </c>
      <c r="D215" t="str">
        <f>INDEX(db[SUPPLIER],A215)</f>
        <v>ATALI</v>
      </c>
      <c r="E215" t="str">
        <f>INDEX(db[QTY/ CTN],A215)</f>
        <v>12 GRS</v>
      </c>
      <c r="F215" t="str">
        <f>INDEX(db[JENIS],A215)</f>
        <v>pen</v>
      </c>
      <c r="G215">
        <f>INDEX(db[QTY X],A215)</f>
        <v>1728</v>
      </c>
      <c r="H215" t="str">
        <f>INDEX(db[STN X],A215)</f>
        <v>PCS</v>
      </c>
    </row>
    <row r="216" spans="1:8" x14ac:dyDescent="0.25">
      <c r="A216" s="56">
        <v>1012</v>
      </c>
      <c r="C216" t="str">
        <f>INDEX(db[NB BM],A216)</f>
        <v>BpJK GP-243 Whiz BpHitam</v>
      </c>
      <c r="D216" t="str">
        <f>INDEX(db[SUPPLIER],A216)</f>
        <v>ATALI</v>
      </c>
      <c r="E216" t="str">
        <f>INDEX(db[QTY/ CTN],A216)</f>
        <v>144 LSN</v>
      </c>
      <c r="F216" t="str">
        <f>INDEX(db[JENIS],A216)</f>
        <v>pen</v>
      </c>
      <c r="G216">
        <f>INDEX(db[QTY X],A216)</f>
        <v>1728</v>
      </c>
      <c r="H216" t="str">
        <f>INDEX(db[STN X],A216)</f>
        <v>PCS</v>
      </c>
    </row>
    <row r="217" spans="1:8" x14ac:dyDescent="0.25">
      <c r="A217" s="56">
        <v>1013</v>
      </c>
      <c r="C217" t="str">
        <f>INDEX(db[NB BM],A217)</f>
        <v>BpJK GP-265 Q-Gel Hitam</v>
      </c>
      <c r="D217" t="str">
        <f>INDEX(db[SUPPLIER],A217)</f>
        <v>ATALI</v>
      </c>
      <c r="E217" t="str">
        <f>INDEX(db[QTY/ CTN],A217)</f>
        <v>144 LSN</v>
      </c>
      <c r="F217" t="str">
        <f>INDEX(db[JENIS],A217)</f>
        <v>pen</v>
      </c>
      <c r="G217">
        <f>INDEX(db[QTY X],A217)</f>
        <v>1728</v>
      </c>
      <c r="H217" t="str">
        <f>INDEX(db[STN X],A217)</f>
        <v>PCS</v>
      </c>
    </row>
    <row r="218" spans="1:8" x14ac:dyDescent="0.25">
      <c r="A218" s="56">
        <v>1014</v>
      </c>
      <c r="C218" t="str">
        <f>INDEX(db[NB BM],A218)</f>
        <v>BpJK GP-265 Q-Gel Biru</v>
      </c>
      <c r="D218" t="str">
        <f>INDEX(db[SUPPLIER],A218)</f>
        <v>ATALI</v>
      </c>
      <c r="E218" t="str">
        <f>INDEX(db[QTY/ CTN],A218)</f>
        <v>144 LSN</v>
      </c>
      <c r="F218" t="str">
        <f>INDEX(db[JENIS],A218)</f>
        <v>pen</v>
      </c>
      <c r="G218">
        <f>INDEX(db[QTY X],A218)</f>
        <v>1728</v>
      </c>
      <c r="H218" t="str">
        <f>INDEX(db[STN X],A218)</f>
        <v>PCS</v>
      </c>
    </row>
    <row r="219" spans="1:8" x14ac:dyDescent="0.25">
      <c r="A219" s="56">
        <v>1015</v>
      </c>
      <c r="C219" t="str">
        <f>INDEX(db[NB BM],A219)</f>
        <v>BpJK GP-266 Itech Hitam</v>
      </c>
      <c r="D219" t="str">
        <f>INDEX(db[SUPPLIER],A219)</f>
        <v>ATALI</v>
      </c>
      <c r="E219" t="str">
        <f>INDEX(db[QTY/ CTN],A219)</f>
        <v>144 LSN</v>
      </c>
      <c r="F219" t="str">
        <f>INDEX(db[JENIS],A219)</f>
        <v>pen</v>
      </c>
      <c r="G219">
        <f>INDEX(db[QTY X],A219)</f>
        <v>1728</v>
      </c>
      <c r="H219" t="str">
        <f>INDEX(db[STN X],A219)</f>
        <v>PCS</v>
      </c>
    </row>
    <row r="220" spans="1:8" x14ac:dyDescent="0.25">
      <c r="A220" s="56">
        <v>1016</v>
      </c>
      <c r="C220" t="str">
        <f>INDEX(db[NB BM],A220)</f>
        <v>BpJK GP-266 Itech 2 Hitam</v>
      </c>
      <c r="D220" t="str">
        <f>INDEX(db[SUPPLIER],A220)</f>
        <v>ATALI</v>
      </c>
      <c r="E220" t="str">
        <f>INDEX(db[QTY/ CTN],A220)</f>
        <v>144 LSN</v>
      </c>
      <c r="F220" t="str">
        <f>INDEX(db[JENIS],A220)</f>
        <v>pen</v>
      </c>
      <c r="G220">
        <f>INDEX(db[QTY X],A220)</f>
        <v>1728</v>
      </c>
      <c r="H220" t="str">
        <f>INDEX(db[STN X],A220)</f>
        <v>PCS</v>
      </c>
    </row>
    <row r="221" spans="1:8" x14ac:dyDescent="0.25">
      <c r="A221" s="56">
        <v>1017</v>
      </c>
      <c r="C221" t="str">
        <f>INDEX(db[NB BM],A221)</f>
        <v>BpJK GP-266 Itech 2 Biru</v>
      </c>
      <c r="D221" t="str">
        <f>INDEX(db[SUPPLIER],A221)</f>
        <v>ATALI</v>
      </c>
      <c r="E221" t="str">
        <f>INDEX(db[QTY/ CTN],A221)</f>
        <v>144 LSN</v>
      </c>
      <c r="F221" t="str">
        <f>INDEX(db[JENIS],A221)</f>
        <v>pen</v>
      </c>
      <c r="G221">
        <f>INDEX(db[QTY X],A221)</f>
        <v>1728</v>
      </c>
      <c r="H221" t="str">
        <f>INDEX(db[STN X],A221)</f>
        <v>PCS</v>
      </c>
    </row>
    <row r="222" spans="1:8" x14ac:dyDescent="0.25">
      <c r="A222" s="56">
        <v>1018</v>
      </c>
      <c r="C222" t="str">
        <f>INDEX(db[NB BM],A222)</f>
        <v>BpJK GP-266 Itech 2 hitam</v>
      </c>
      <c r="D222" t="str">
        <f>INDEX(db[SUPPLIER],A222)</f>
        <v>ATALI</v>
      </c>
      <c r="E222" t="str">
        <f>INDEX(db[QTY/ CTN],A222)</f>
        <v>144 LSN</v>
      </c>
      <c r="F222" t="str">
        <f>INDEX(db[JENIS],A222)</f>
        <v>pen</v>
      </c>
      <c r="G222">
        <f>INDEX(db[QTY X],A222)</f>
        <v>1728</v>
      </c>
      <c r="H222" t="str">
        <f>INDEX(db[STN X],A222)</f>
        <v>PCS</v>
      </c>
    </row>
    <row r="223" spans="1:8" x14ac:dyDescent="0.25">
      <c r="A223" s="56">
        <v>1019</v>
      </c>
      <c r="C223" t="str">
        <f>INDEX(db[NB BM],A223)</f>
        <v>BpJK GP-285 Trigo Hitam</v>
      </c>
      <c r="D223" t="str">
        <f>INDEX(db[SUPPLIER],A223)</f>
        <v>ATALI</v>
      </c>
      <c r="E223" t="str">
        <f>INDEX(db[QTY/ CTN],A223)</f>
        <v>144 LSN</v>
      </c>
      <c r="F223" t="str">
        <f>INDEX(db[JENIS],A223)</f>
        <v>pen</v>
      </c>
      <c r="G223">
        <f>INDEX(db[QTY X],A223)</f>
        <v>1728</v>
      </c>
      <c r="H223" t="str">
        <f>INDEX(db[STN X],A223)</f>
        <v>PCS</v>
      </c>
    </row>
    <row r="224" spans="1:8" x14ac:dyDescent="0.25">
      <c r="A224" s="56">
        <v>1020</v>
      </c>
      <c r="C224" t="str">
        <f>INDEX(db[NB BM],A224)</f>
        <v>BpJK GP-330 hitam</v>
      </c>
      <c r="D224" t="str">
        <f>INDEX(db[SUPPLIER],A224)</f>
        <v>ATALI</v>
      </c>
      <c r="E224" t="str">
        <f>INDEX(db[QTY/ CTN],A224)</f>
        <v>144 LSN</v>
      </c>
      <c r="F224" t="str">
        <f>INDEX(db[JENIS],A224)</f>
        <v>pen</v>
      </c>
      <c r="G224">
        <f>INDEX(db[QTY X],A224)</f>
        <v>1728</v>
      </c>
      <c r="H224" t="str">
        <f>INDEX(db[STN X],A224)</f>
        <v>PCS</v>
      </c>
    </row>
    <row r="225" spans="1:8" x14ac:dyDescent="0.25">
      <c r="A225" s="56">
        <v>1021</v>
      </c>
      <c r="C225" t="str">
        <f>INDEX(db[NB BM],A225)</f>
        <v>BpJK GP-337 Paspen Hitam</v>
      </c>
      <c r="D225" t="str">
        <f>INDEX(db[SUPPLIER],A225)</f>
        <v>ATALI</v>
      </c>
      <c r="E225" t="str">
        <f>INDEX(db[QTY/ CTN],A225)</f>
        <v>12 GRS</v>
      </c>
      <c r="F225" t="str">
        <f>INDEX(db[JENIS],A225)</f>
        <v>pen</v>
      </c>
      <c r="G225">
        <f>INDEX(db[QTY X],A225)</f>
        <v>1728</v>
      </c>
      <c r="H225" t="str">
        <f>INDEX(db[STN X],A225)</f>
        <v>PCS</v>
      </c>
    </row>
    <row r="226" spans="1:8" x14ac:dyDescent="0.25">
      <c r="A226" s="56">
        <v>1022</v>
      </c>
      <c r="C226" t="str">
        <f>INDEX(db[NB BM],A226)</f>
        <v>BpJK GP-346 Trigo Hitam</v>
      </c>
      <c r="D226" t="str">
        <f>INDEX(db[SUPPLIER],A226)</f>
        <v>ATALI</v>
      </c>
      <c r="E226" t="str">
        <f>INDEX(db[QTY/ CTN],A226)</f>
        <v>144 LSN</v>
      </c>
      <c r="F226" t="str">
        <f>INDEX(db[JENIS],A226)</f>
        <v>pen</v>
      </c>
      <c r="G226">
        <f>INDEX(db[QTY X],A226)</f>
        <v>1728</v>
      </c>
      <c r="H226" t="str">
        <f>INDEX(db[STN X],A226)</f>
        <v>PCS</v>
      </c>
    </row>
    <row r="227" spans="1:8" x14ac:dyDescent="0.25">
      <c r="A227" s="56">
        <v>1023</v>
      </c>
      <c r="C227" t="str">
        <f>INDEX(db[NB BM],A227)</f>
        <v>Bp Vanco GP-559 Hi-Touch Hitam</v>
      </c>
      <c r="D227" t="str">
        <f>INDEX(db[SUPPLIER],A227)</f>
        <v>SAMUDERA ANGKASA JAYA</v>
      </c>
      <c r="E227" t="str">
        <f>INDEX(db[QTY/ CTN],A227)</f>
        <v>144 LSN</v>
      </c>
      <c r="F227" t="str">
        <f>INDEX(db[JENIS],A227)</f>
        <v>pen</v>
      </c>
      <c r="G227">
        <f>INDEX(db[QTY X],A227)</f>
        <v>1728</v>
      </c>
      <c r="H227" t="str">
        <f>INDEX(db[STN X],A227)</f>
        <v>PCS</v>
      </c>
    </row>
    <row r="228" spans="1:8" x14ac:dyDescent="0.25">
      <c r="A228" s="56">
        <v>1024</v>
      </c>
      <c r="C228" t="str">
        <f>INDEX(db[NB BM],A228)</f>
        <v>Bp JK GPC-309 S Diamond Art</v>
      </c>
      <c r="D228" t="str">
        <f>INDEX(db[SUPPLIER],A228)</f>
        <v>ATALI</v>
      </c>
      <c r="E228" t="str">
        <f>INDEX(db[QTY/ CTN],A228)</f>
        <v>8 BOX (24 SET)</v>
      </c>
      <c r="F228" t="str">
        <f>INDEX(db[JENIS],A228)</f>
        <v>pen</v>
      </c>
      <c r="G228">
        <f>INDEX(db[QTY X],A228)</f>
        <v>192</v>
      </c>
      <c r="H228" t="str">
        <f>INDEX(db[STN X],A228)</f>
        <v>SET</v>
      </c>
    </row>
    <row r="229" spans="1:8" x14ac:dyDescent="0.25">
      <c r="A229" s="56">
        <v>1025</v>
      </c>
      <c r="C229" t="str">
        <f>INDEX(db[NB BM],A229)</f>
        <v>Bp JK GPC-310 S Diamond Art</v>
      </c>
      <c r="D229" t="str">
        <f>INDEX(db[SUPPLIER],A229)</f>
        <v>ATALI</v>
      </c>
      <c r="E229" t="str">
        <f>INDEX(db[QTY/ CTN],A229)</f>
        <v>6 BOX (24 SET)</v>
      </c>
      <c r="F229" t="str">
        <f>INDEX(db[JENIS],A229)</f>
        <v>pen</v>
      </c>
      <c r="G229">
        <f>INDEX(db[QTY X],A229)</f>
        <v>144</v>
      </c>
      <c r="H229" t="str">
        <f>INDEX(db[STN X],A229)</f>
        <v>SET</v>
      </c>
    </row>
    <row r="230" spans="1:8" x14ac:dyDescent="0.25">
      <c r="A230" s="56">
        <v>1026</v>
      </c>
      <c r="C230" t="str">
        <f>INDEX(db[NB BM],A230)</f>
        <v xml:space="preserve">Bp Gel Vanco VC-8100 </v>
      </c>
      <c r="D230" t="str">
        <f>INDEX(db[SUPPLIER],A230)</f>
        <v>SAMUDERA ANGKASA JAYA</v>
      </c>
      <c r="E230" t="str">
        <f>INDEX(db[QTY/ CTN],A230)</f>
        <v>144 LSN</v>
      </c>
      <c r="F230" t="str">
        <f>INDEX(db[JENIS],A230)</f>
        <v>pen</v>
      </c>
      <c r="G230">
        <f>INDEX(db[QTY X],A230)</f>
        <v>1728</v>
      </c>
      <c r="H230" t="str">
        <f>INDEX(db[STN X],A230)</f>
        <v>PCS</v>
      </c>
    </row>
    <row r="231" spans="1:8" x14ac:dyDescent="0.25">
      <c r="A231" s="56">
        <v>1027</v>
      </c>
      <c r="C231" t="str">
        <f>INDEX(db[NB BM],A231)</f>
        <v>Bp JK JK-100 NT Hitam</v>
      </c>
      <c r="D231" t="str">
        <f>INDEX(db[SUPPLIER],A231)</f>
        <v>ATALI</v>
      </c>
      <c r="E231" t="str">
        <f>INDEX(db[QTY/ CTN],A231)</f>
        <v>8 BOX (30 SET)</v>
      </c>
      <c r="F231" t="str">
        <f>INDEX(db[JENIS],A231)</f>
        <v>pen</v>
      </c>
      <c r="G231">
        <f>INDEX(db[QTY X],A231)</f>
        <v>240</v>
      </c>
      <c r="H231" t="str">
        <f>INDEX(db[STN X],A231)</f>
        <v>SET</v>
      </c>
    </row>
    <row r="232" spans="1:8" x14ac:dyDescent="0.25">
      <c r="A232" s="56">
        <v>1028</v>
      </c>
      <c r="C232" t="str">
        <f>INDEX(db[NB BM],A232)</f>
        <v>Bp JK JK-100 SN Hitam</v>
      </c>
      <c r="D232" t="str">
        <f>INDEX(db[SUPPLIER],A232)</f>
        <v>ATALI</v>
      </c>
      <c r="E232" t="str">
        <f>INDEX(db[QTY/ CTN],A232)</f>
        <v>144 LSN</v>
      </c>
      <c r="F232" t="str">
        <f>INDEX(db[JENIS],A232)</f>
        <v>pen</v>
      </c>
      <c r="G232">
        <f>INDEX(db[QTY X],A232)</f>
        <v>1728</v>
      </c>
      <c r="H232" t="str">
        <f>INDEX(db[STN X],A232)</f>
        <v>PCS</v>
      </c>
    </row>
    <row r="233" spans="1:8" x14ac:dyDescent="0.25">
      <c r="A233" s="56">
        <v>1029</v>
      </c>
      <c r="C233" t="str">
        <f>INDEX(db[NB BM],A233)</f>
        <v>Bp JK JK-100 SN Biru</v>
      </c>
      <c r="D233" t="str">
        <f>INDEX(db[SUPPLIER],A233)</f>
        <v>ATALI</v>
      </c>
      <c r="E233" t="str">
        <f>INDEX(db[QTY/ CTN],A233)</f>
        <v>144 LSN</v>
      </c>
      <c r="F233" t="str">
        <f>INDEX(db[JENIS],A233)</f>
        <v>pen</v>
      </c>
      <c r="G233">
        <f>INDEX(db[QTY X],A233)</f>
        <v>1728</v>
      </c>
      <c r="H233" t="str">
        <f>INDEX(db[STN X],A233)</f>
        <v>PCS</v>
      </c>
    </row>
    <row r="234" spans="1:8" x14ac:dyDescent="0.25">
      <c r="A234" s="56">
        <v>1030</v>
      </c>
      <c r="C234" t="str">
        <f>INDEX(db[NB BM],A234)</f>
        <v xml:space="preserve">Bp Gel  Klik 9W GP 96129 </v>
      </c>
      <c r="D234" t="str">
        <f>INDEX(db[SUPPLIER],A234)</f>
        <v>SAMUDERA ANGKASA JAYA</v>
      </c>
      <c r="E234" t="str">
        <f>INDEX(db[QTY/ CTN],A234)</f>
        <v>256 SET</v>
      </c>
      <c r="F234" t="str">
        <f>INDEX(db[JENIS],A234)</f>
        <v>pen</v>
      </c>
      <c r="G234">
        <f>INDEX(db[QTY X],A234)</f>
        <v>256</v>
      </c>
      <c r="H234" t="str">
        <f>INDEX(db[STN X],A234)</f>
        <v>SET</v>
      </c>
    </row>
    <row r="235" spans="1:8" x14ac:dyDescent="0.25">
      <c r="A235" s="56">
        <v>1031</v>
      </c>
      <c r="C235" t="str">
        <f>INDEX(db[NB BM],A235)</f>
        <v>Gel Pen Koxi KX-701 A</v>
      </c>
      <c r="D235" t="str">
        <f>INDEX(db[SUPPLIER],A235)</f>
        <v>DB STATIONERY</v>
      </c>
      <c r="E235" t="str">
        <f>INDEX(db[QTY/ CTN],A235)</f>
        <v>144 LSN</v>
      </c>
      <c r="F235" t="str">
        <f>INDEX(db[JENIS],A235)</f>
        <v>pen</v>
      </c>
      <c r="G235">
        <f>INDEX(db[QTY X],A235)</f>
        <v>1728</v>
      </c>
      <c r="H235" t="str">
        <f>INDEX(db[STN X],A235)</f>
        <v>PCS</v>
      </c>
    </row>
    <row r="236" spans="1:8" x14ac:dyDescent="0.25">
      <c r="A236" s="56">
        <v>1032</v>
      </c>
      <c r="C236" t="str">
        <f>INDEX(db[NB BM],A236)</f>
        <v>Gel Pen Koxi KX-704 A</v>
      </c>
      <c r="D236" t="str">
        <f>INDEX(db[SUPPLIER],A236)</f>
        <v>DB STATIONERY</v>
      </c>
      <c r="E236" t="str">
        <f>INDEX(db[QTY/ CTN],A236)</f>
        <v>144 LSN</v>
      </c>
      <c r="F236" t="str">
        <f>INDEX(db[JENIS],A236)</f>
        <v>pen</v>
      </c>
      <c r="G236">
        <f>INDEX(db[QTY X],A236)</f>
        <v>1728</v>
      </c>
      <c r="H236" t="str">
        <f>INDEX(db[STN X],A236)</f>
        <v>PCS</v>
      </c>
    </row>
    <row r="237" spans="1:8" x14ac:dyDescent="0.25">
      <c r="A237" s="56">
        <v>1033</v>
      </c>
      <c r="C237" t="str">
        <f>INDEX(db[NB BM],A237)</f>
        <v>Gel Pen Koxi KX-GP926</v>
      </c>
      <c r="D237" t="str">
        <f>INDEX(db[SUPPLIER],A237)</f>
        <v>DB</v>
      </c>
      <c r="E237" t="str">
        <f>INDEX(db[QTY/ CTN],A237)</f>
        <v>144 LSN</v>
      </c>
      <c r="F237" t="str">
        <f>INDEX(db[JENIS],A237)</f>
        <v>pen</v>
      </c>
      <c r="G237">
        <f>INDEX(db[QTY X],A237)</f>
        <v>1728</v>
      </c>
      <c r="H237" t="str">
        <f>INDEX(db[STN X],A237)</f>
        <v>PCS</v>
      </c>
    </row>
    <row r="238" spans="1:8" x14ac:dyDescent="0.25">
      <c r="A238" s="56">
        <v>1034</v>
      </c>
      <c r="C238" t="str">
        <f>INDEX(db[NB BM],A238)</f>
        <v>Gel Pen Koxi KX-GP927</v>
      </c>
      <c r="D238" t="str">
        <f>INDEX(db[SUPPLIER],A238)</f>
        <v>DB</v>
      </c>
      <c r="E238" t="str">
        <f>INDEX(db[QTY/ CTN],A238)</f>
        <v>144 LSN</v>
      </c>
      <c r="F238" t="str">
        <f>INDEX(db[JENIS],A238)</f>
        <v>pen</v>
      </c>
      <c r="G238">
        <f>INDEX(db[QTY X],A238)</f>
        <v>1728</v>
      </c>
      <c r="H238" t="str">
        <f>INDEX(db[STN X],A238)</f>
        <v>PCS</v>
      </c>
    </row>
    <row r="239" spans="1:8" x14ac:dyDescent="0.25">
      <c r="A239" s="56">
        <v>1035</v>
      </c>
      <c r="C239" t="str">
        <f>INDEX(db[NB BM],A239)</f>
        <v>Gel Pen Koxi KX-GP928</v>
      </c>
      <c r="D239" t="str">
        <f>INDEX(db[SUPPLIER],A239)</f>
        <v>DB</v>
      </c>
      <c r="E239" t="str">
        <f>INDEX(db[QTY/ CTN],A239)</f>
        <v>144 LSN</v>
      </c>
      <c r="F239" t="str">
        <f>INDEX(db[JENIS],A239)</f>
        <v>pen</v>
      </c>
      <c r="G239">
        <f>INDEX(db[QTY X],A239)</f>
        <v>1728</v>
      </c>
      <c r="H239" t="str">
        <f>INDEX(db[STN X],A239)</f>
        <v>PCS</v>
      </c>
    </row>
    <row r="240" spans="1:8" x14ac:dyDescent="0.25">
      <c r="A240" s="56">
        <v>1036</v>
      </c>
      <c r="C240" t="str">
        <f>INDEX(db[NB BM],A240)</f>
        <v>Gel Pen Koxi KX-GP929</v>
      </c>
      <c r="D240" t="str">
        <f>INDEX(db[SUPPLIER],A240)</f>
        <v>DB</v>
      </c>
      <c r="E240" t="str">
        <f>INDEX(db[QTY/ CTN],A240)</f>
        <v>144 LSN</v>
      </c>
      <c r="F240" t="str">
        <f>INDEX(db[JENIS],A240)</f>
        <v>pen</v>
      </c>
      <c r="G240">
        <f>INDEX(db[QTY X],A240)</f>
        <v>1728</v>
      </c>
      <c r="H240" t="str">
        <f>INDEX(db[STN X],A240)</f>
        <v>PCS</v>
      </c>
    </row>
    <row r="241" spans="1:8" x14ac:dyDescent="0.25">
      <c r="A241" s="56">
        <v>1037</v>
      </c>
      <c r="C241" t="str">
        <f>INDEX(db[NB BM],A241)</f>
        <v>Gel Pen Koxi KX-GP930</v>
      </c>
      <c r="D241" t="str">
        <f>INDEX(db[SUPPLIER],A241)</f>
        <v>DB</v>
      </c>
      <c r="E241" t="str">
        <f>INDEX(db[QTY/ CTN],A241)</f>
        <v>144 LSN</v>
      </c>
      <c r="F241" t="str">
        <f>INDEX(db[JENIS],A241)</f>
        <v>pen</v>
      </c>
      <c r="G241">
        <f>INDEX(db[QTY X],A241)</f>
        <v>1728</v>
      </c>
      <c r="H241" t="str">
        <f>INDEX(db[STN X],A241)</f>
        <v>PCS</v>
      </c>
    </row>
    <row r="242" spans="1:8" x14ac:dyDescent="0.25">
      <c r="A242" s="56">
        <v>1038</v>
      </c>
      <c r="C242" t="str">
        <f>INDEX(db[NB BM],A242)</f>
        <v>Bp Odomei GP-0906</v>
      </c>
      <c r="D242" t="str">
        <f>INDEX(db[SUPPLIER],A242)</f>
        <v>GRAFINDO</v>
      </c>
      <c r="E242" t="str">
        <f>INDEX(db[QTY/ CTN],A242)</f>
        <v>144 LSN</v>
      </c>
      <c r="F242" t="str">
        <f>INDEX(db[JENIS],A242)</f>
        <v>pen</v>
      </c>
      <c r="G242">
        <f>INDEX(db[QTY X],A242)</f>
        <v>1728</v>
      </c>
      <c r="H242" t="str">
        <f>INDEX(db[STN X],A242)</f>
        <v>PCS</v>
      </c>
    </row>
    <row r="243" spans="1:8" x14ac:dyDescent="0.25">
      <c r="A243" s="56">
        <v>1039</v>
      </c>
      <c r="C243" t="str">
        <f>INDEX(db[NB BM],A243)</f>
        <v>Bp Odomei GP-9932</v>
      </c>
      <c r="D243" t="str">
        <f>INDEX(db[SUPPLIER],A243)</f>
        <v>GRAFINDO</v>
      </c>
      <c r="E243" t="str">
        <f>INDEX(db[QTY/ CTN],A243)</f>
        <v>144 LSN</v>
      </c>
      <c r="F243" t="str">
        <f>INDEX(db[JENIS],A243)</f>
        <v>pen</v>
      </c>
      <c r="G243">
        <f>INDEX(db[QTY X],A243)</f>
        <v>1728</v>
      </c>
      <c r="H243" t="str">
        <f>INDEX(db[STN X],A243)</f>
        <v>PCS</v>
      </c>
    </row>
    <row r="244" spans="1:8" x14ac:dyDescent="0.25">
      <c r="A244" s="56">
        <v>1040</v>
      </c>
      <c r="C244" t="str">
        <f>INDEX(db[NB BM],A244)</f>
        <v>Bp Odomei GP-9333</v>
      </c>
      <c r="D244" t="str">
        <f>INDEX(db[SUPPLIER],A244)</f>
        <v>GRAFINDO</v>
      </c>
      <c r="E244" t="str">
        <f>INDEX(db[QTY/ CTN],A244)</f>
        <v>144 LSN</v>
      </c>
      <c r="F244" t="str">
        <f>INDEX(db[JENIS],A244)</f>
        <v>pen</v>
      </c>
      <c r="G244">
        <f>INDEX(db[QTY X],A244)</f>
        <v>1728</v>
      </c>
      <c r="H244" t="str">
        <f>INDEX(db[STN X],A244)</f>
        <v>PCS</v>
      </c>
    </row>
    <row r="245" spans="1:8" x14ac:dyDescent="0.25">
      <c r="A245" s="56">
        <v>1041</v>
      </c>
      <c r="C245" t="str">
        <f>INDEX(db[NB BM],A245)</f>
        <v>Gel pen SQ Hijab cute 0.38mm</v>
      </c>
      <c r="D245" t="str">
        <f>INDEX(db[SUPPLIER],A245)</f>
        <v>BINTANG JAYA</v>
      </c>
      <c r="E245" t="str">
        <f>INDEX(db[QTY/ CTN],A245)</f>
        <v>144 LSN</v>
      </c>
      <c r="F245" t="str">
        <f>INDEX(db[JENIS],A245)</f>
        <v>pen</v>
      </c>
      <c r="G245">
        <f>INDEX(db[QTY X],A245)</f>
        <v>1728</v>
      </c>
      <c r="H245" t="str">
        <f>INDEX(db[STN X],A245)</f>
        <v>PCS</v>
      </c>
    </row>
    <row r="246" spans="1:8" x14ac:dyDescent="0.25">
      <c r="A246" s="56">
        <v>1042</v>
      </c>
      <c r="C246" t="str">
        <f>INDEX(db[NB BM],A246)</f>
        <v>Gel pen SQ Owl cute 0.38mm</v>
      </c>
      <c r="D246" t="str">
        <f>INDEX(db[SUPPLIER],A246)</f>
        <v>BINTANG JAYA</v>
      </c>
      <c r="E246" t="str">
        <f>INDEX(db[QTY/ CTN],A246)</f>
        <v>144 LSN</v>
      </c>
      <c r="F246" t="str">
        <f>INDEX(db[JENIS],A246)</f>
        <v>pen</v>
      </c>
      <c r="G246">
        <f>INDEX(db[QTY X],A246)</f>
        <v>1728</v>
      </c>
      <c r="H246" t="str">
        <f>INDEX(db[STN X],A246)</f>
        <v>PCS</v>
      </c>
    </row>
    <row r="247" spans="1:8" x14ac:dyDescent="0.25">
      <c r="A247" s="56">
        <v>1043</v>
      </c>
      <c r="C247" t="str">
        <f>INDEX(db[NB BM],A247)</f>
        <v>Gel pen SQ Paris 0.38mm</v>
      </c>
      <c r="D247" t="str">
        <f>INDEX(db[SUPPLIER],A247)</f>
        <v>BINTANG JAYA</v>
      </c>
      <c r="E247" t="str">
        <f>INDEX(db[QTY/ CTN],A247)</f>
        <v>144 LSN</v>
      </c>
      <c r="F247" t="str">
        <f>INDEX(db[JENIS],A247)</f>
        <v>pen</v>
      </c>
      <c r="G247">
        <f>INDEX(db[QTY X],A247)</f>
        <v>1728</v>
      </c>
      <c r="H247" t="str">
        <f>INDEX(db[STN X],A247)</f>
        <v>PCS</v>
      </c>
    </row>
    <row r="248" spans="1:8" x14ac:dyDescent="0.25">
      <c r="A248" s="56">
        <v>1044</v>
      </c>
      <c r="C248" t="str">
        <f>INDEX(db[NB BM],A248)</f>
        <v>Gel pen SQ Popcorn cake 0.38mm</v>
      </c>
      <c r="D248" t="str">
        <f>INDEX(db[SUPPLIER],A248)</f>
        <v>BINTANG JAYA</v>
      </c>
      <c r="E248" t="str">
        <f>INDEX(db[QTY/ CTN],A248)</f>
        <v>144 LSN</v>
      </c>
      <c r="F248" t="str">
        <f>INDEX(db[JENIS],A248)</f>
        <v>pen</v>
      </c>
      <c r="G248">
        <f>INDEX(db[QTY X],A248)</f>
        <v>1728</v>
      </c>
      <c r="H248" t="str">
        <f>INDEX(db[STN X],A248)</f>
        <v>PCS</v>
      </c>
    </row>
    <row r="249" spans="1:8" x14ac:dyDescent="0.25">
      <c r="A249" s="56">
        <v>1045</v>
      </c>
      <c r="C249" t="str">
        <f>INDEX(db[NB BM],A249)</f>
        <v>Gel Pen SQ Retro 0.38mm</v>
      </c>
      <c r="D249" t="str">
        <f>INDEX(db[SUPPLIER],A249)</f>
        <v>BINTANG JAYA</v>
      </c>
      <c r="E249" t="str">
        <f>INDEX(db[QTY/ CTN],A249)</f>
        <v>144 LSN</v>
      </c>
      <c r="F249" t="str">
        <f>INDEX(db[JENIS],A249)</f>
        <v>pen</v>
      </c>
      <c r="G249">
        <f>INDEX(db[QTY X],A249)</f>
        <v>1728</v>
      </c>
      <c r="H249" t="str">
        <f>INDEX(db[STN X],A249)</f>
        <v>PCS</v>
      </c>
    </row>
    <row r="250" spans="1:8" x14ac:dyDescent="0.25">
      <c r="A250" s="56">
        <v>1046</v>
      </c>
      <c r="C250" t="str">
        <f>INDEX(db[NB BM],A250)</f>
        <v>Gel pen SQ Robot Cross 0.38mm</v>
      </c>
      <c r="D250" t="str">
        <f>INDEX(db[SUPPLIER],A250)</f>
        <v>BINTANG JAYA</v>
      </c>
      <c r="E250" t="str">
        <f>INDEX(db[QTY/ CTN],A250)</f>
        <v>144 LSN</v>
      </c>
      <c r="F250" t="str">
        <f>INDEX(db[JENIS],A250)</f>
        <v>pen</v>
      </c>
      <c r="G250">
        <f>INDEX(db[QTY X],A250)</f>
        <v>1728</v>
      </c>
      <c r="H250" t="str">
        <f>INDEX(db[STN X],A250)</f>
        <v>PCS</v>
      </c>
    </row>
    <row r="251" spans="1:8" x14ac:dyDescent="0.25">
      <c r="A251" s="56">
        <v>1047</v>
      </c>
      <c r="C251" t="str">
        <f>INDEX(db[NB BM],A251)</f>
        <v>Gel pen SQ Teen cute 038mm</v>
      </c>
      <c r="D251" t="str">
        <f>INDEX(db[SUPPLIER],A251)</f>
        <v>BINTANG JAYA</v>
      </c>
      <c r="E251" t="str">
        <f>INDEX(db[QTY/ CTN],A251)</f>
        <v>144 LSN</v>
      </c>
      <c r="F251" t="str">
        <f>INDEX(db[JENIS],A251)</f>
        <v>pen</v>
      </c>
      <c r="G251">
        <f>INDEX(db[QTY X],A251)</f>
        <v>1728</v>
      </c>
      <c r="H251" t="str">
        <f>INDEX(db[STN X],A251)</f>
        <v>PCS</v>
      </c>
    </row>
    <row r="252" spans="1:8" x14ac:dyDescent="0.25">
      <c r="A252" s="56">
        <v>1048</v>
      </c>
      <c r="C252" t="str">
        <f>INDEX(db[NB BM],A252)</f>
        <v>Gel pen SQ Unicute 0.38mm</v>
      </c>
      <c r="D252" t="str">
        <f>INDEX(db[SUPPLIER],A252)</f>
        <v>BINTANG JAYA</v>
      </c>
      <c r="E252" t="str">
        <f>INDEX(db[QTY/ CTN],A252)</f>
        <v>144 LSN</v>
      </c>
      <c r="F252" t="str">
        <f>INDEX(db[JENIS],A252)</f>
        <v>pen</v>
      </c>
      <c r="G252">
        <f>INDEX(db[QTY X],A252)</f>
        <v>1728</v>
      </c>
      <c r="H252" t="str">
        <f>INDEX(db[STN X],A252)</f>
        <v>PCS</v>
      </c>
    </row>
    <row r="253" spans="1:8" x14ac:dyDescent="0.25">
      <c r="A253" s="56">
        <v>1049</v>
      </c>
      <c r="C253" t="str">
        <f>INDEX(db[NB BM],A253)</f>
        <v>Gel pen SQ Vintage 0.38mm</v>
      </c>
      <c r="D253" t="str">
        <f>INDEX(db[SUPPLIER],A253)</f>
        <v>BINTANG JAYA</v>
      </c>
      <c r="E253" t="str">
        <f>INDEX(db[QTY/ CTN],A253)</f>
        <v>144 LSN</v>
      </c>
      <c r="F253" t="str">
        <f>INDEX(db[JENIS],A253)</f>
        <v>pen</v>
      </c>
      <c r="G253">
        <f>INDEX(db[QTY X],A253)</f>
        <v>1728</v>
      </c>
      <c r="H253" t="str">
        <f>INDEX(db[STN X],A253)</f>
        <v>PCS</v>
      </c>
    </row>
    <row r="254" spans="1:8" x14ac:dyDescent="0.25">
      <c r="A254" s="56">
        <v>1050</v>
      </c>
      <c r="C254" t="str">
        <f>INDEX(db[NB BM],A254)</f>
        <v>Bp Tizo TG-340</v>
      </c>
      <c r="D254">
        <f>INDEX(db[SUPPLIER],A254)</f>
        <v>99</v>
      </c>
      <c r="E254" t="str">
        <f>INDEX(db[QTY/ CTN],A254)</f>
        <v>96 LSN</v>
      </c>
      <c r="F254" t="str">
        <f>INDEX(db[JENIS],A254)</f>
        <v>pen</v>
      </c>
      <c r="G254">
        <f>INDEX(db[QTY X],A254)</f>
        <v>1152</v>
      </c>
      <c r="H254" t="str">
        <f>INDEX(db[STN X],A254)</f>
        <v>PCS</v>
      </c>
    </row>
    <row r="255" spans="1:8" x14ac:dyDescent="0.25">
      <c r="A255" s="56">
        <v>1051</v>
      </c>
      <c r="C255" t="str">
        <f>INDEX(db[NB BM],A255)</f>
        <v>Bp VC-1609</v>
      </c>
      <c r="D255" t="str">
        <f>INDEX(db[SUPPLIER],A255)</f>
        <v>SAMUDERA ANGKASA JAYA</v>
      </c>
      <c r="E255" t="str">
        <f>INDEX(db[QTY/ CTN],A255)</f>
        <v>192 LSN</v>
      </c>
      <c r="F255" t="str">
        <f>INDEX(db[JENIS],A255)</f>
        <v>pen</v>
      </c>
      <c r="G255">
        <f>INDEX(db[QTY X],A255)</f>
        <v>2304</v>
      </c>
      <c r="H255" t="str">
        <f>INDEX(db[STN X],A255)</f>
        <v>PCS</v>
      </c>
    </row>
    <row r="256" spans="1:8" x14ac:dyDescent="0.25">
      <c r="A256" s="56">
        <v>1052</v>
      </c>
      <c r="C256" t="str">
        <f>INDEX(db[NB BM],A256)</f>
        <v>Gel pen VTR-213 BT21</v>
      </c>
      <c r="D256" t="str">
        <f>INDEX(db[SUPPLIER],A256)</f>
        <v>MSI</v>
      </c>
      <c r="E256" t="str">
        <f>INDEX(db[QTY/ CTN],A256)</f>
        <v>144 LSN</v>
      </c>
      <c r="F256" t="str">
        <f>INDEX(db[JENIS],A256)</f>
        <v>pen</v>
      </c>
      <c r="G256">
        <f>INDEX(db[QTY X],A256)</f>
        <v>1728</v>
      </c>
      <c r="H256" t="str">
        <f>INDEX(db[STN X],A256)</f>
        <v>PCS</v>
      </c>
    </row>
    <row r="257" spans="1:8" x14ac:dyDescent="0.25">
      <c r="A257" s="56">
        <v>1053</v>
      </c>
      <c r="C257" t="str">
        <f>INDEX(db[NB BM],A257)</f>
        <v>Gel pen VTR-213 BT22</v>
      </c>
      <c r="D257" t="str">
        <f>INDEX(db[SUPPLIER],A257)</f>
        <v>MSI</v>
      </c>
      <c r="E257" t="str">
        <f>INDEX(db[QTY/ CTN],A257)</f>
        <v>144 LSN</v>
      </c>
      <c r="F257" t="str">
        <f>INDEX(db[JENIS],A257)</f>
        <v>pen</v>
      </c>
      <c r="G257">
        <f>INDEX(db[QTY X],A257)</f>
        <v>1728</v>
      </c>
      <c r="H257" t="str">
        <f>INDEX(db[STN X],A257)</f>
        <v>PCS</v>
      </c>
    </row>
    <row r="258" spans="1:8" x14ac:dyDescent="0.25">
      <c r="A258" s="56">
        <v>1054</v>
      </c>
      <c r="C258" t="str">
        <f>INDEX(db[NB BM],A258)</f>
        <v>Gel pen VTR-213 BT23</v>
      </c>
      <c r="D258" t="str">
        <f>INDEX(db[SUPPLIER],A258)</f>
        <v>MSI</v>
      </c>
      <c r="E258" t="str">
        <f>INDEX(db[QTY/ CTN],A258)</f>
        <v>144 LSN</v>
      </c>
      <c r="F258" t="str">
        <f>INDEX(db[JENIS],A258)</f>
        <v>pen</v>
      </c>
      <c r="G258">
        <f>INDEX(db[QTY X],A258)</f>
        <v>1728</v>
      </c>
      <c r="H258" t="str">
        <f>INDEX(db[STN X],A258)</f>
        <v>PCS</v>
      </c>
    </row>
    <row r="259" spans="1:8" x14ac:dyDescent="0.25">
      <c r="A259" s="56">
        <v>1055</v>
      </c>
      <c r="C259" t="str">
        <f>INDEX(db[NB BM],A259)</f>
        <v>Gel Pen Weiyada 681 Biru</v>
      </c>
      <c r="D259" t="str">
        <f>INDEX(db[SUPPLIER],A259)</f>
        <v>DB STATIONERY</v>
      </c>
      <c r="E259" t="str">
        <f>INDEX(db[QTY/ CTN],A259)</f>
        <v>96 LSN</v>
      </c>
      <c r="F259" t="str">
        <f>INDEX(db[JENIS],A259)</f>
        <v>pen</v>
      </c>
      <c r="G259">
        <f>INDEX(db[QTY X],A259)</f>
        <v>1152</v>
      </c>
      <c r="H259" t="str">
        <f>INDEX(db[STN X],A259)</f>
        <v>PCS</v>
      </c>
    </row>
    <row r="260" spans="1:8" x14ac:dyDescent="0.25">
      <c r="A260" s="56">
        <v>1056</v>
      </c>
      <c r="C260" t="str">
        <f>INDEX(db[NB BM],A260)</f>
        <v>Gel pen Weiyada E 681B Biru</v>
      </c>
      <c r="D260" t="str">
        <f>INDEX(db[SUPPLIER],A260)</f>
        <v>DB</v>
      </c>
      <c r="E260" t="str">
        <f>INDEX(db[QTY/ CTN],A260)</f>
        <v>96 LSN</v>
      </c>
      <c r="F260" t="str">
        <f>INDEX(db[JENIS],A260)</f>
        <v>pen</v>
      </c>
      <c r="G260">
        <f>INDEX(db[QTY X],A260)</f>
        <v>1152</v>
      </c>
      <c r="H260" t="str">
        <f>INDEX(db[STN X],A260)</f>
        <v>PCS</v>
      </c>
    </row>
    <row r="261" spans="1:8" x14ac:dyDescent="0.25">
      <c r="A261" s="56">
        <v>1057</v>
      </c>
      <c r="C261" t="str">
        <f>INDEX(db[NB BM],A261)</f>
        <v>Gel pen Weiyada E681</v>
      </c>
      <c r="D261" t="str">
        <f>INDEX(db[SUPPLIER],A261)</f>
        <v>DB</v>
      </c>
      <c r="E261" t="str">
        <f>INDEX(db[QTY/ CTN],A261)</f>
        <v>96 LSN</v>
      </c>
      <c r="F261" t="str">
        <f>INDEX(db[JENIS],A261)</f>
        <v>pen</v>
      </c>
      <c r="G261">
        <f>INDEX(db[QTY X],A261)</f>
        <v>1152</v>
      </c>
      <c r="H261" t="str">
        <f>INDEX(db[STN X],A261)</f>
        <v>PCS</v>
      </c>
    </row>
    <row r="262" spans="1:8" x14ac:dyDescent="0.25">
      <c r="A262" s="56">
        <v>1058</v>
      </c>
      <c r="C262" t="str">
        <f>INDEX(db[NB BM],A262)</f>
        <v>Gel pen Zui Xua 1020 Hitam</v>
      </c>
      <c r="D262" t="str">
        <f>INDEX(db[SUPPLIER],A262)</f>
        <v>MSI</v>
      </c>
      <c r="E262" t="str">
        <f>INDEX(db[QTY/ CTN],A262)</f>
        <v>192 LSN</v>
      </c>
      <c r="F262" t="str">
        <f>INDEX(db[JENIS],A262)</f>
        <v>pen</v>
      </c>
      <c r="G262">
        <f>INDEX(db[QTY X],A262)</f>
        <v>2304</v>
      </c>
      <c r="H262" t="str">
        <f>INDEX(db[STN X],A262)</f>
        <v>PCS</v>
      </c>
    </row>
    <row r="263" spans="1:8" x14ac:dyDescent="0.25">
      <c r="A263" s="56">
        <v>1059</v>
      </c>
      <c r="C263" t="str">
        <f>INDEX(db[NB BM],A263)</f>
        <v>Gel pen Zui Zhua HY-1020</v>
      </c>
      <c r="D263" t="str">
        <f>INDEX(db[SUPPLIER],A263)</f>
        <v>GALAXY</v>
      </c>
      <c r="E263" t="str">
        <f>INDEX(db[QTY/ CTN],A263)</f>
        <v>192 LSN</v>
      </c>
      <c r="F263" t="str">
        <f>INDEX(db[JENIS],A263)</f>
        <v>pen</v>
      </c>
      <c r="G263">
        <f>INDEX(db[QTY X],A263)</f>
        <v>2304</v>
      </c>
      <c r="H263" t="str">
        <f>INDEX(db[STN X],A263)</f>
        <v>PCS</v>
      </c>
    </row>
    <row r="264" spans="1:8" x14ac:dyDescent="0.25">
      <c r="A264" s="56">
        <v>1060</v>
      </c>
      <c r="C264" t="str">
        <f>INDEX(db[NB BM],A264)</f>
        <v>Bp Gel Zui Zhua HY-1020 Biru</v>
      </c>
      <c r="D264" t="str">
        <f>INDEX(db[SUPPLIER],A264)</f>
        <v>MSI</v>
      </c>
      <c r="E264" t="str">
        <f>INDEX(db[QTY/ CTN],A264)</f>
        <v>192 LSN</v>
      </c>
      <c r="F264" t="str">
        <f>INDEX(db[JENIS],A264)</f>
        <v>pen</v>
      </c>
      <c r="G264">
        <f>INDEX(db[QTY X],A264)</f>
        <v>2304</v>
      </c>
      <c r="H264" t="str">
        <f>INDEX(db[STN X],A264)</f>
        <v>PCS</v>
      </c>
    </row>
    <row r="265" spans="1:8" x14ac:dyDescent="0.25">
      <c r="A265" s="56">
        <v>1061</v>
      </c>
      <c r="C265" t="str">
        <f>INDEX(db[NB BM],A265)</f>
        <v>Bp Gel Zui Zhua HY-1020 Hitam</v>
      </c>
      <c r="D265" t="str">
        <f>INDEX(db[SUPPLIER],A265)</f>
        <v>GALAXY</v>
      </c>
      <c r="E265" t="str">
        <f>INDEX(db[QTY/ CTN],A265)</f>
        <v>192 LSN</v>
      </c>
      <c r="F265" t="str">
        <f>INDEX(db[JENIS],A265)</f>
        <v>pen</v>
      </c>
      <c r="G265">
        <f>INDEX(db[QTY X],A265)</f>
        <v>2304</v>
      </c>
      <c r="H265" t="str">
        <f>INDEX(db[STN X],A265)</f>
        <v>PCS</v>
      </c>
    </row>
    <row r="266" spans="1:8" x14ac:dyDescent="0.25">
      <c r="A266" s="56">
        <v>1062</v>
      </c>
      <c r="C266" t="str">
        <f>INDEX(db[NB BM],A266)</f>
        <v>Bp Gel Zui Zhua HY-1020 Merah</v>
      </c>
      <c r="D266" t="str">
        <f>INDEX(db[SUPPLIER],A266)</f>
        <v>MSI</v>
      </c>
      <c r="E266" t="str">
        <f>INDEX(db[QTY/ CTN],A266)</f>
        <v>192 LSN</v>
      </c>
      <c r="F266" t="str">
        <f>INDEX(db[JENIS],A266)</f>
        <v>pen</v>
      </c>
      <c r="G266">
        <f>INDEX(db[QTY X],A266)</f>
        <v>2304</v>
      </c>
      <c r="H266" t="str">
        <f>INDEX(db[STN X],A266)</f>
        <v>PCS</v>
      </c>
    </row>
    <row r="267" spans="1:8" x14ac:dyDescent="0.25">
      <c r="A267" s="56">
        <v>1063</v>
      </c>
      <c r="C267" t="str">
        <f>INDEX(db[NB BM],A267)</f>
        <v>Gel pen Techjob TG 346-C</v>
      </c>
      <c r="D267" t="str">
        <f>INDEX(db[SUPPLIER],A267)</f>
        <v>DB</v>
      </c>
      <c r="E267" t="str">
        <f>INDEX(db[QTY/ CTN],A267)</f>
        <v>144 LSN</v>
      </c>
      <c r="F267" t="str">
        <f>INDEX(db[JENIS],A267)</f>
        <v>pen</v>
      </c>
      <c r="G267">
        <f>INDEX(db[QTY X],A267)</f>
        <v>1728</v>
      </c>
      <c r="H267" t="str">
        <f>INDEX(db[STN X],A267)</f>
        <v>PCS</v>
      </c>
    </row>
    <row r="268" spans="1:8" x14ac:dyDescent="0.25">
      <c r="A268" s="56">
        <v>1064</v>
      </c>
      <c r="C268" t="str">
        <f>INDEX(db[NB BM],A268)</f>
        <v>Bp Tizo TG 313</v>
      </c>
      <c r="D268" t="str">
        <f>INDEX(db[SUPPLIER],A268)</f>
        <v>DB</v>
      </c>
      <c r="E268" t="str">
        <f>INDEX(db[QTY/ CTN],A268)</f>
        <v>144 LSN</v>
      </c>
      <c r="F268" t="str">
        <f>INDEX(db[JENIS],A268)</f>
        <v>pen</v>
      </c>
      <c r="G268">
        <f>INDEX(db[QTY X],A268)</f>
        <v>1728</v>
      </c>
      <c r="H268" t="str">
        <f>INDEX(db[STN X],A268)</f>
        <v>PCS</v>
      </c>
    </row>
    <row r="269" spans="1:8" x14ac:dyDescent="0.25">
      <c r="A269" s="56">
        <v>1065</v>
      </c>
      <c r="C269" t="str">
        <f>INDEX(db[NB BM],A269)</f>
        <v>Bp Gel Techjob TG-313</v>
      </c>
      <c r="D269">
        <f>INDEX(db[SUPPLIER],A269)</f>
        <v>99</v>
      </c>
      <c r="E269" t="str">
        <f>INDEX(db[QTY/ CTN],A269)</f>
        <v>144 LSN</v>
      </c>
      <c r="F269" t="str">
        <f>INDEX(db[JENIS],A269)</f>
        <v>pen</v>
      </c>
      <c r="G269">
        <f>INDEX(db[QTY X],A269)</f>
        <v>1728</v>
      </c>
      <c r="H269" t="str">
        <f>INDEX(db[STN X],A269)</f>
        <v>PCS</v>
      </c>
    </row>
    <row r="270" spans="1:8" x14ac:dyDescent="0.25">
      <c r="A270" s="56">
        <v>1066</v>
      </c>
      <c r="C270" t="str">
        <f>INDEX(db[NB BM],A270)</f>
        <v>Bp Gel Techjob TG 346-B</v>
      </c>
      <c r="D270" t="str">
        <f>INDEX(db[SUPPLIER],A270)</f>
        <v>DB</v>
      </c>
      <c r="E270" t="str">
        <f>INDEX(db[QTY/ CTN],A270)</f>
        <v>144 LSN</v>
      </c>
      <c r="F270" t="str">
        <f>INDEX(db[JENIS],A270)</f>
        <v>pen</v>
      </c>
      <c r="G270">
        <f>INDEX(db[QTY X],A270)</f>
        <v>1728</v>
      </c>
      <c r="H270" t="str">
        <f>INDEX(db[STN X],A270)</f>
        <v>PCS</v>
      </c>
    </row>
    <row r="271" spans="1:8" x14ac:dyDescent="0.25">
      <c r="A271" s="56">
        <v>1067</v>
      </c>
      <c r="C271" t="str">
        <f>INDEX(db[NB BM],A271)</f>
        <v>Gel Techjob TG346-BL</v>
      </c>
      <c r="D271" t="str">
        <f>INDEX(db[SUPPLIER],A271)</f>
        <v>DB STATIONERY</v>
      </c>
      <c r="E271" t="str">
        <f>INDEX(db[QTY/ CTN],A271)</f>
        <v>138 LSN</v>
      </c>
      <c r="F271" t="str">
        <f>INDEX(db[JENIS],A271)</f>
        <v>pen</v>
      </c>
      <c r="G271">
        <f>INDEX(db[QTY X],A271)</f>
        <v>1656</v>
      </c>
      <c r="H271" t="str">
        <f>INDEX(db[STN X],A271)</f>
        <v>PCS</v>
      </c>
    </row>
    <row r="272" spans="1:8" x14ac:dyDescent="0.25">
      <c r="A272" s="56">
        <v>1068</v>
      </c>
      <c r="C272" t="str">
        <f>INDEX(db[NB BM],A272)</f>
        <v>Gel Techjob Write TG322-B</v>
      </c>
      <c r="D272" t="str">
        <f>INDEX(db[SUPPLIER],A272)</f>
        <v>SBS</v>
      </c>
      <c r="E272" t="str">
        <f>INDEX(db[QTY/ CTN],A272)</f>
        <v>144 LSN</v>
      </c>
      <c r="F272" t="str">
        <f>INDEX(db[JENIS],A272)</f>
        <v>pen</v>
      </c>
      <c r="G272">
        <f>INDEX(db[QTY X],A272)</f>
        <v>1728</v>
      </c>
      <c r="H272" t="str">
        <f>INDEX(db[STN X],A272)</f>
        <v>PCS</v>
      </c>
    </row>
    <row r="273" spans="1:8" x14ac:dyDescent="0.25">
      <c r="A273" s="56">
        <v>1069</v>
      </c>
      <c r="C273" t="str">
        <f>INDEX(db[NB BM],A273)</f>
        <v>Gel Tizo 0.8 TG33580</v>
      </c>
      <c r="D273" t="str">
        <f>INDEX(db[SUPPLIER],A273)</f>
        <v>DB STATIONERY</v>
      </c>
      <c r="E273" t="str">
        <f>INDEX(db[QTY/ CTN],A273)</f>
        <v>96 LSN</v>
      </c>
      <c r="F273" t="str">
        <f>INDEX(db[JENIS],A273)</f>
        <v>pen</v>
      </c>
      <c r="G273">
        <f>INDEX(db[QTY X],A273)</f>
        <v>1152</v>
      </c>
      <c r="H273" t="str">
        <f>INDEX(db[STN X],A273)</f>
        <v>PCS</v>
      </c>
    </row>
    <row r="274" spans="1:8" x14ac:dyDescent="0.25">
      <c r="A274" s="56">
        <v>1070</v>
      </c>
      <c r="C274" t="str">
        <f>INDEX(db[NB BM],A274)</f>
        <v>Gel Tizo 1.0mm TG 30163-A</v>
      </c>
      <c r="D274">
        <f>INDEX(db[SUPPLIER],A274)</f>
        <v>99</v>
      </c>
      <c r="E274" t="str">
        <f>INDEX(db[QTY/ CTN],A274)</f>
        <v>144 LSN</v>
      </c>
      <c r="F274" t="str">
        <f>INDEX(db[JENIS],A274)</f>
        <v>pen</v>
      </c>
      <c r="G274">
        <f>INDEX(db[QTY X],A274)</f>
        <v>1728</v>
      </c>
      <c r="H274" t="str">
        <f>INDEX(db[STN X],A274)</f>
        <v>PCS</v>
      </c>
    </row>
    <row r="275" spans="1:8" x14ac:dyDescent="0.25">
      <c r="A275" s="56">
        <v>1071</v>
      </c>
      <c r="C275" t="str">
        <f>INDEX(db[NB BM],A275)</f>
        <v>Gel pen Tizo 1.0 TG 31580</v>
      </c>
      <c r="D275" t="str">
        <f>INDEX(db[SUPPLIER],A275)</f>
        <v>DB</v>
      </c>
      <c r="E275" t="str">
        <f>INDEX(db[QTY/ CTN],A275)</f>
        <v>144 LSN</v>
      </c>
      <c r="F275" t="str">
        <f>INDEX(db[JENIS],A275)</f>
        <v>pen</v>
      </c>
      <c r="G275">
        <f>INDEX(db[QTY X],A275)</f>
        <v>1728</v>
      </c>
      <c r="H275" t="str">
        <f>INDEX(db[STN X],A275)</f>
        <v>PCS</v>
      </c>
    </row>
    <row r="276" spans="1:8" x14ac:dyDescent="0.25">
      <c r="A276" s="56">
        <v>1072</v>
      </c>
      <c r="C276" t="str">
        <f>INDEX(db[NB BM],A276)</f>
        <v>Gel Tiizo 1.0 TG 31590</v>
      </c>
      <c r="D276" t="str">
        <f>INDEX(db[SUPPLIER],A276)</f>
        <v>DB</v>
      </c>
      <c r="E276" t="str">
        <f>INDEX(db[QTY/ CTN],A276)</f>
        <v>144 LSN</v>
      </c>
      <c r="F276" t="str">
        <f>INDEX(db[JENIS],A276)</f>
        <v>pen</v>
      </c>
      <c r="G276">
        <f>INDEX(db[QTY X],A276)</f>
        <v>1728</v>
      </c>
      <c r="H276" t="str">
        <f>INDEX(db[STN X],A276)</f>
        <v>PCS</v>
      </c>
    </row>
    <row r="277" spans="1:8" x14ac:dyDescent="0.25">
      <c r="A277" s="56">
        <v>1073</v>
      </c>
      <c r="C277" t="str">
        <f>INDEX(db[NB BM],A277)</f>
        <v>Gel Tizo 1.0Mm TG30103-A</v>
      </c>
      <c r="D277" t="str">
        <f>INDEX(db[SUPPLIER],A277)</f>
        <v>DB</v>
      </c>
      <c r="E277" t="str">
        <f>INDEX(db[QTY/ CTN],A277)</f>
        <v>144 LSN</v>
      </c>
      <c r="F277" t="str">
        <f>INDEX(db[JENIS],A277)</f>
        <v>pen</v>
      </c>
      <c r="G277">
        <f>INDEX(db[QTY X],A277)</f>
        <v>1728</v>
      </c>
      <c r="H277" t="str">
        <f>INDEX(db[STN X],A277)</f>
        <v>PCS</v>
      </c>
    </row>
    <row r="278" spans="1:8" x14ac:dyDescent="0.25">
      <c r="A278" s="56">
        <v>1074</v>
      </c>
      <c r="C278" t="str">
        <f>INDEX(db[NB BM],A278)</f>
        <v>Gel pen Tizo TG 346-D</v>
      </c>
      <c r="D278" t="str">
        <f>INDEX(db[SUPPLIER],A278)</f>
        <v>DB</v>
      </c>
      <c r="E278" t="str">
        <f>INDEX(db[QTY/ CTN],A278)</f>
        <v>144 LSN</v>
      </c>
      <c r="F278" t="str">
        <f>INDEX(db[JENIS],A278)</f>
        <v>pen</v>
      </c>
      <c r="G278">
        <f>INDEX(db[QTY X],A278)</f>
        <v>1728</v>
      </c>
      <c r="H278" t="str">
        <f>INDEX(db[STN X],A278)</f>
        <v>PCS</v>
      </c>
    </row>
    <row r="279" spans="1:8" x14ac:dyDescent="0.25">
      <c r="A279" s="56">
        <v>1075</v>
      </c>
      <c r="C279" t="str">
        <f>INDEX(db[NB BM],A279)</f>
        <v>Bp Gel Tizo Fancy S3 TG-30801-F</v>
      </c>
      <c r="D279" t="str">
        <f>INDEX(db[SUPPLIER],A279)</f>
        <v>DB</v>
      </c>
      <c r="E279" t="str">
        <f>INDEX(db[QTY/ CTN],A279)</f>
        <v>144 LSN</v>
      </c>
      <c r="F279" t="str">
        <f>INDEX(db[JENIS],A279)</f>
        <v>pen</v>
      </c>
      <c r="G279">
        <f>INDEX(db[QTY X],A279)</f>
        <v>1728</v>
      </c>
      <c r="H279" t="str">
        <f>INDEX(db[STN X],A279)</f>
        <v>PCS</v>
      </c>
    </row>
    <row r="280" spans="1:8" x14ac:dyDescent="0.25">
      <c r="A280" s="56">
        <v>1076</v>
      </c>
      <c r="C280" t="str">
        <f>INDEX(db[NB BM],A280)</f>
        <v>Bp Gel Tizo Fancy S3 TG-30802-E</v>
      </c>
      <c r="D280" t="str">
        <f>INDEX(db[SUPPLIER],A280)</f>
        <v>DB</v>
      </c>
      <c r="E280" t="str">
        <f>INDEX(db[QTY/ CTN],A280)</f>
        <v>144 LSN</v>
      </c>
      <c r="F280" t="str">
        <f>INDEX(db[JENIS],A280)</f>
        <v>pen</v>
      </c>
      <c r="G280">
        <f>INDEX(db[QTY X],A280)</f>
        <v>1728</v>
      </c>
      <c r="H280" t="str">
        <f>INDEX(db[STN X],A280)</f>
        <v>PCS</v>
      </c>
    </row>
    <row r="281" spans="1:8" x14ac:dyDescent="0.25">
      <c r="A281" s="56">
        <v>1077</v>
      </c>
      <c r="C281" t="str">
        <f>INDEX(db[NB BM],A281)</f>
        <v>Bp Gel Tizo Fancy S3 TG-31830-E</v>
      </c>
      <c r="D281" t="str">
        <f>INDEX(db[SUPPLIER],A281)</f>
        <v>DB</v>
      </c>
      <c r="E281" t="str">
        <f>INDEX(db[QTY/ CTN],A281)</f>
        <v>144 LSN</v>
      </c>
      <c r="F281" t="str">
        <f>INDEX(db[JENIS],A281)</f>
        <v>pen</v>
      </c>
      <c r="G281">
        <f>INDEX(db[QTY X],A281)</f>
        <v>1728</v>
      </c>
      <c r="H281" t="str">
        <f>INDEX(db[STN X],A281)</f>
        <v>PCS</v>
      </c>
    </row>
    <row r="282" spans="1:8" x14ac:dyDescent="0.25">
      <c r="A282" s="56">
        <v>1078</v>
      </c>
      <c r="C282" t="str">
        <f>INDEX(db[NB BM],A282)</f>
        <v>Bp Gel Tizo Fancy TG-3606-D</v>
      </c>
      <c r="D282" t="str">
        <f>INDEX(db[SUPPLIER],A282)</f>
        <v>DB</v>
      </c>
      <c r="E282" t="str">
        <f>INDEX(db[QTY/ CTN],A282)</f>
        <v>144 LSN</v>
      </c>
      <c r="F282" t="str">
        <f>INDEX(db[JENIS],A282)</f>
        <v>pen</v>
      </c>
      <c r="G282">
        <f>INDEX(db[QTY X],A282)</f>
        <v>1728</v>
      </c>
      <c r="H282" t="str">
        <f>INDEX(db[STN X],A282)</f>
        <v>PCS</v>
      </c>
    </row>
    <row r="283" spans="1:8" x14ac:dyDescent="0.25">
      <c r="A283" s="56">
        <v>1079</v>
      </c>
      <c r="C283" t="str">
        <f>INDEX(db[NB BM],A283)</f>
        <v>Bp Gel Tizo Fancy TG 30301-D</v>
      </c>
      <c r="D283">
        <f>INDEX(db[SUPPLIER],A283)</f>
        <v>99</v>
      </c>
      <c r="E283" t="str">
        <f>INDEX(db[QTY/ CTN],A283)</f>
        <v>144 LSN</v>
      </c>
      <c r="F283" t="str">
        <f>INDEX(db[JENIS],A283)</f>
        <v>pen</v>
      </c>
      <c r="G283">
        <f>INDEX(db[QTY X],A283)</f>
        <v>1728</v>
      </c>
      <c r="H283" t="str">
        <f>INDEX(db[STN X],A283)</f>
        <v>PCS</v>
      </c>
    </row>
    <row r="284" spans="1:8" x14ac:dyDescent="0.25">
      <c r="A284" s="56">
        <v>1080</v>
      </c>
      <c r="C284" t="str">
        <f>INDEX(db[NB BM],A284)</f>
        <v>Bp Gel Tizo Fancy TG 30541-D</v>
      </c>
      <c r="D284">
        <f>INDEX(db[SUPPLIER],A284)</f>
        <v>99</v>
      </c>
      <c r="E284" t="str">
        <f>INDEX(db[QTY/ CTN],A284)</f>
        <v>144 LSN</v>
      </c>
      <c r="F284" t="str">
        <f>INDEX(db[JENIS],A284)</f>
        <v>pen</v>
      </c>
      <c r="G284">
        <f>INDEX(db[QTY X],A284)</f>
        <v>1728</v>
      </c>
      <c r="H284" t="str">
        <f>INDEX(db[STN X],A284)</f>
        <v>PCS</v>
      </c>
    </row>
    <row r="285" spans="1:8" x14ac:dyDescent="0.25">
      <c r="A285" s="56">
        <v>1081</v>
      </c>
      <c r="C285" t="str">
        <f>INDEX(db[NB BM],A285)</f>
        <v>Bp Gel Tizo Fancy TG 30541-DL</v>
      </c>
      <c r="D285" t="str">
        <f>INDEX(db[SUPPLIER],A285)</f>
        <v>DB</v>
      </c>
      <c r="E285" t="str">
        <f>INDEX(db[QTY/ CTN],A285)</f>
        <v>72 LSN</v>
      </c>
      <c r="F285" t="str">
        <f>INDEX(db[JENIS],A285)</f>
        <v>pen</v>
      </c>
      <c r="G285">
        <f>INDEX(db[QTY X],A285)</f>
        <v>864</v>
      </c>
      <c r="H285" t="str">
        <f>INDEX(db[STN X],A285)</f>
        <v>PCS</v>
      </c>
    </row>
    <row r="286" spans="1:8" x14ac:dyDescent="0.25">
      <c r="A286" s="56">
        <v>1082</v>
      </c>
      <c r="C286" t="str">
        <f>INDEX(db[NB BM],A286)</f>
        <v>Bp Gel Tizo Fancy TG30541-E</v>
      </c>
      <c r="D286">
        <f>INDEX(db[SUPPLIER],A286)</f>
        <v>99</v>
      </c>
      <c r="E286" t="str">
        <f>INDEX(db[QTY/ CTN],A286)</f>
        <v>144 LSN</v>
      </c>
      <c r="F286" t="str">
        <f>INDEX(db[JENIS],A286)</f>
        <v>pen</v>
      </c>
      <c r="G286">
        <f>INDEX(db[QTY X],A286)</f>
        <v>1728</v>
      </c>
      <c r="H286" t="str">
        <f>INDEX(db[STN X],A286)</f>
        <v>PCS</v>
      </c>
    </row>
    <row r="287" spans="1:8" x14ac:dyDescent="0.25">
      <c r="A287" s="56">
        <v>1083</v>
      </c>
      <c r="C287" t="str">
        <f>INDEX(db[NB BM],A287)</f>
        <v>Bp Gel Tizo Fancy TG30541-E</v>
      </c>
      <c r="D287" t="str">
        <f>INDEX(db[SUPPLIER],A287)</f>
        <v>DB STATIONERY</v>
      </c>
      <c r="E287" t="str">
        <f>INDEX(db[QTY/ CTN],A287)</f>
        <v>144 LSN</v>
      </c>
      <c r="F287" t="str">
        <f>INDEX(db[JENIS],A287)</f>
        <v>pen</v>
      </c>
      <c r="G287">
        <f>INDEX(db[QTY X],A287)</f>
        <v>1728</v>
      </c>
      <c r="H287" t="str">
        <f>INDEX(db[STN X],A287)</f>
        <v>PCS</v>
      </c>
    </row>
    <row r="288" spans="1:8" x14ac:dyDescent="0.25">
      <c r="A288" s="56">
        <v>1084</v>
      </c>
      <c r="C288" t="str">
        <f>INDEX(db[NB BM],A288)</f>
        <v>Bp Gel Tizo Fancy TG-30541-F</v>
      </c>
      <c r="D288" t="str">
        <f>INDEX(db[SUPPLIER],A288)</f>
        <v>DB</v>
      </c>
      <c r="E288" t="str">
        <f>INDEX(db[QTY/ CTN],A288)</f>
        <v>144 LSN</v>
      </c>
      <c r="F288" t="str">
        <f>INDEX(db[JENIS],A288)</f>
        <v>pen</v>
      </c>
      <c r="G288">
        <f>INDEX(db[QTY X],A288)</f>
        <v>1728</v>
      </c>
      <c r="H288" t="str">
        <f>INDEX(db[STN X],A288)</f>
        <v>PCS</v>
      </c>
    </row>
    <row r="289" spans="1:8" x14ac:dyDescent="0.25">
      <c r="A289" s="56">
        <v>1085</v>
      </c>
      <c r="C289" t="str">
        <f>INDEX(db[NB BM],A289)</f>
        <v>Bp Gel Tizo Fancy TG 30542-D</v>
      </c>
      <c r="D289">
        <f>INDEX(db[SUPPLIER],A289)</f>
        <v>99</v>
      </c>
      <c r="E289" t="str">
        <f>INDEX(db[QTY/ CTN],A289)</f>
        <v>144 LSN</v>
      </c>
      <c r="F289" t="str">
        <f>INDEX(db[JENIS],A289)</f>
        <v>pen</v>
      </c>
      <c r="G289">
        <f>INDEX(db[QTY X],A289)</f>
        <v>1728</v>
      </c>
      <c r="H289" t="str">
        <f>INDEX(db[STN X],A289)</f>
        <v>PCS</v>
      </c>
    </row>
    <row r="290" spans="1:8" x14ac:dyDescent="0.25">
      <c r="A290" s="56">
        <v>1086</v>
      </c>
      <c r="C290" t="str">
        <f>INDEX(db[NB BM],A290)</f>
        <v>Bp Gel Tizo Fancy TG30590-D</v>
      </c>
      <c r="D290">
        <f>INDEX(db[SUPPLIER],A290)</f>
        <v>99</v>
      </c>
      <c r="E290" t="str">
        <f>INDEX(db[QTY/ CTN],A290)</f>
        <v>144 PCS</v>
      </c>
      <c r="F290" t="str">
        <f>INDEX(db[JENIS],A290)</f>
        <v>pen</v>
      </c>
      <c r="G290">
        <f>INDEX(db[QTY X],A290)</f>
        <v>144</v>
      </c>
      <c r="H290" t="str">
        <f>INDEX(db[STN X],A290)</f>
        <v>PCS</v>
      </c>
    </row>
    <row r="291" spans="1:8" x14ac:dyDescent="0.25">
      <c r="A291" s="56">
        <v>1087</v>
      </c>
      <c r="C291" t="str">
        <f>INDEX(db[NB BM],A291)</f>
        <v>Bp Gel Tizo Fancy TG 30600-D</v>
      </c>
      <c r="D291">
        <f>INDEX(db[SUPPLIER],A291)</f>
        <v>99</v>
      </c>
      <c r="E291" t="str">
        <f>INDEX(db[QTY/ CTN],A291)</f>
        <v>144 LSN</v>
      </c>
      <c r="F291" t="str">
        <f>INDEX(db[JENIS],A291)</f>
        <v>pen</v>
      </c>
      <c r="G291">
        <f>INDEX(db[QTY X],A291)</f>
        <v>1728</v>
      </c>
      <c r="H291" t="str">
        <f>INDEX(db[STN X],A291)</f>
        <v>PCS</v>
      </c>
    </row>
    <row r="292" spans="1:8" x14ac:dyDescent="0.25">
      <c r="A292" s="56">
        <v>1088</v>
      </c>
      <c r="C292" t="str">
        <f>INDEX(db[NB BM],A292)</f>
        <v>Bp Gel Tizo Fancy TG30600-E</v>
      </c>
      <c r="D292">
        <f>INDEX(db[SUPPLIER],A292)</f>
        <v>99</v>
      </c>
      <c r="E292" t="str">
        <f>INDEX(db[QTY/ CTN],A292)</f>
        <v>144 LSN</v>
      </c>
      <c r="F292" t="str">
        <f>INDEX(db[JENIS],A292)</f>
        <v>pen</v>
      </c>
      <c r="G292">
        <f>INDEX(db[QTY X],A292)</f>
        <v>1728</v>
      </c>
      <c r="H292" t="str">
        <f>INDEX(db[STN X],A292)</f>
        <v>PCS</v>
      </c>
    </row>
    <row r="293" spans="1:8" x14ac:dyDescent="0.25">
      <c r="A293" s="56">
        <v>1089</v>
      </c>
      <c r="C293" t="str">
        <f>INDEX(db[NB BM],A293)</f>
        <v>Bp Gel Tizo Fancy TG30600-E</v>
      </c>
      <c r="D293" t="str">
        <f>INDEX(db[SUPPLIER],A293)</f>
        <v>DB STATIONERY</v>
      </c>
      <c r="E293" t="str">
        <f>INDEX(db[QTY/ CTN],A293)</f>
        <v>144 LSN</v>
      </c>
      <c r="F293" t="str">
        <f>INDEX(db[JENIS],A293)</f>
        <v>pen</v>
      </c>
      <c r="G293">
        <f>INDEX(db[QTY X],A293)</f>
        <v>1728</v>
      </c>
      <c r="H293" t="str">
        <f>INDEX(db[STN X],A293)</f>
        <v>PCS</v>
      </c>
    </row>
    <row r="294" spans="1:8" x14ac:dyDescent="0.25">
      <c r="A294" s="56">
        <v>1090</v>
      </c>
      <c r="C294" t="str">
        <f>INDEX(db[NB BM],A294)</f>
        <v>Bp Gel Tizo Fancy TG 30601-D</v>
      </c>
      <c r="D294">
        <f>INDEX(db[SUPPLIER],A294)</f>
        <v>99</v>
      </c>
      <c r="E294" t="str">
        <f>INDEX(db[QTY/ CTN],A294)</f>
        <v>144 LSN</v>
      </c>
      <c r="F294" t="str">
        <f>INDEX(db[JENIS],A294)</f>
        <v>pen</v>
      </c>
      <c r="G294">
        <f>INDEX(db[QTY X],A294)</f>
        <v>1728</v>
      </c>
      <c r="H294" t="str">
        <f>INDEX(db[STN X],A294)</f>
        <v>PCS</v>
      </c>
    </row>
    <row r="295" spans="1:8" x14ac:dyDescent="0.25">
      <c r="A295" s="56">
        <v>1091</v>
      </c>
      <c r="C295" t="str">
        <f>INDEX(db[NB BM],A295)</f>
        <v>Bp Gel Tizo Fancy TG 30605-C</v>
      </c>
      <c r="D295">
        <f>INDEX(db[SUPPLIER],A295)</f>
        <v>99</v>
      </c>
      <c r="E295" t="str">
        <f>INDEX(db[QTY/ CTN],A295)</f>
        <v>144 LSN</v>
      </c>
      <c r="F295" t="str">
        <f>INDEX(db[JENIS],A295)</f>
        <v>pen</v>
      </c>
      <c r="G295">
        <f>INDEX(db[QTY X],A295)</f>
        <v>1728</v>
      </c>
      <c r="H295" t="str">
        <f>INDEX(db[STN X],A295)</f>
        <v>PCS</v>
      </c>
    </row>
    <row r="296" spans="1:8" x14ac:dyDescent="0.25">
      <c r="A296" s="56">
        <v>1092</v>
      </c>
      <c r="C296" t="str">
        <f>INDEX(db[NB BM],A296)</f>
        <v>Bp Gel Tizo Fancy TG 30605-CL</v>
      </c>
      <c r="D296" t="str">
        <f>INDEX(db[SUPPLIER],A296)</f>
        <v>DB</v>
      </c>
      <c r="E296" t="str">
        <f>INDEX(db[QTY/ CTN],A296)</f>
        <v>144 LSN</v>
      </c>
      <c r="F296" t="str">
        <f>INDEX(db[JENIS],A296)</f>
        <v>pen</v>
      </c>
      <c r="G296">
        <f>INDEX(db[QTY X],A296)</f>
        <v>1728</v>
      </c>
      <c r="H296" t="str">
        <f>INDEX(db[STN X],A296)</f>
        <v>PCS</v>
      </c>
    </row>
    <row r="297" spans="1:8" x14ac:dyDescent="0.25">
      <c r="A297" s="56">
        <v>1093</v>
      </c>
      <c r="C297" t="str">
        <f>INDEX(db[NB BM],A297)</f>
        <v>Bp Gel Tizo Fancy TG30606-C</v>
      </c>
      <c r="D297" t="str">
        <f>INDEX(db[SUPPLIER],A297)</f>
        <v>DB STATIONERY</v>
      </c>
      <c r="E297" t="str">
        <f>INDEX(db[QTY/ CTN],A297)</f>
        <v>144 LSN</v>
      </c>
      <c r="F297" t="str">
        <f>INDEX(db[JENIS],A297)</f>
        <v>pen</v>
      </c>
      <c r="G297">
        <f>INDEX(db[QTY X],A297)</f>
        <v>1728</v>
      </c>
      <c r="H297" t="str">
        <f>INDEX(db[STN X],A297)</f>
        <v>PCS</v>
      </c>
    </row>
    <row r="298" spans="1:8" x14ac:dyDescent="0.25">
      <c r="A298" s="56">
        <v>1094</v>
      </c>
      <c r="C298" t="str">
        <f>INDEX(db[NB BM],A298)</f>
        <v>Bp Gel Tizo Fancy TG 30606-D</v>
      </c>
      <c r="D298">
        <f>INDEX(db[SUPPLIER],A298)</f>
        <v>99</v>
      </c>
      <c r="E298" t="str">
        <f>INDEX(db[QTY/ CTN],A298)</f>
        <v>144 LSN</v>
      </c>
      <c r="F298" t="str">
        <f>INDEX(db[JENIS],A298)</f>
        <v>pen</v>
      </c>
      <c r="G298">
        <f>INDEX(db[QTY X],A298)</f>
        <v>1728</v>
      </c>
      <c r="H298" t="str">
        <f>INDEX(db[STN X],A298)</f>
        <v>PCS</v>
      </c>
    </row>
    <row r="299" spans="1:8" x14ac:dyDescent="0.25">
      <c r="A299" s="56">
        <v>1095</v>
      </c>
      <c r="C299" t="str">
        <f>INDEX(db[NB BM],A299)</f>
        <v>Bp Gel Tizo Fancy TG 30734-D</v>
      </c>
      <c r="D299">
        <f>INDEX(db[SUPPLIER],A299)</f>
        <v>99</v>
      </c>
      <c r="E299" t="str">
        <f>INDEX(db[QTY/ CTN],A299)</f>
        <v>144 LSN</v>
      </c>
      <c r="F299" t="str">
        <f>INDEX(db[JENIS],A299)</f>
        <v>pen</v>
      </c>
      <c r="G299">
        <f>INDEX(db[QTY X],A299)</f>
        <v>1728</v>
      </c>
      <c r="H299" t="str">
        <f>INDEX(db[STN X],A299)</f>
        <v>PCS</v>
      </c>
    </row>
    <row r="300" spans="1:8" x14ac:dyDescent="0.25">
      <c r="A300" s="56">
        <v>1096</v>
      </c>
      <c r="C300" t="str">
        <f>INDEX(db[NB BM],A300)</f>
        <v>Bp Gel Tizo Fancy TG30734-E</v>
      </c>
      <c r="D300">
        <f>INDEX(db[SUPPLIER],A300)</f>
        <v>99</v>
      </c>
      <c r="E300" t="str">
        <f>INDEX(db[QTY/ CTN],A300)</f>
        <v>144 LSN</v>
      </c>
      <c r="F300" t="str">
        <f>INDEX(db[JENIS],A300)</f>
        <v>pen</v>
      </c>
      <c r="G300">
        <f>INDEX(db[QTY X],A300)</f>
        <v>1728</v>
      </c>
      <c r="H300" t="str">
        <f>INDEX(db[STN X],A300)</f>
        <v>PCS</v>
      </c>
    </row>
    <row r="301" spans="1:8" x14ac:dyDescent="0.25">
      <c r="A301" s="56">
        <v>1097</v>
      </c>
      <c r="C301" t="str">
        <f>INDEX(db[NB BM],A301)</f>
        <v>Bp Gel Tizo Fancy TG30734-F</v>
      </c>
      <c r="D301" t="str">
        <f>INDEX(db[SUPPLIER],A301)</f>
        <v>DB STATIONERY</v>
      </c>
      <c r="E301" t="str">
        <f>INDEX(db[QTY/ CTN],A301)</f>
        <v>144 LSN</v>
      </c>
      <c r="F301" t="str">
        <f>INDEX(db[JENIS],A301)</f>
        <v>pen</v>
      </c>
      <c r="G301">
        <f>INDEX(db[QTY X],A301)</f>
        <v>1728</v>
      </c>
      <c r="H301" t="str">
        <f>INDEX(db[STN X],A301)</f>
        <v>PCS</v>
      </c>
    </row>
    <row r="302" spans="1:8" x14ac:dyDescent="0.25">
      <c r="A302" s="56">
        <v>1098</v>
      </c>
      <c r="C302" t="str">
        <f>INDEX(db[NB BM],A302)</f>
        <v>Bp Gel Tizo Fancy TG30734-E</v>
      </c>
      <c r="D302">
        <f>INDEX(db[SUPPLIER],A302)</f>
        <v>99</v>
      </c>
      <c r="E302" t="str">
        <f>INDEX(db[QTY/ CTN],A302)</f>
        <v>144 LSN</v>
      </c>
      <c r="F302" t="str">
        <f>INDEX(db[JENIS],A302)</f>
        <v>pen</v>
      </c>
      <c r="G302">
        <f>INDEX(db[QTY X],A302)</f>
        <v>1728</v>
      </c>
      <c r="H302" t="str">
        <f>INDEX(db[STN X],A302)</f>
        <v>PCS</v>
      </c>
    </row>
    <row r="303" spans="1:8" x14ac:dyDescent="0.25">
      <c r="A303" s="56">
        <v>1099</v>
      </c>
      <c r="C303" t="str">
        <f>INDEX(db[NB BM],A303)</f>
        <v>Bp Gel Tizo Fancy TG 30735-D</v>
      </c>
      <c r="D303" t="str">
        <f>INDEX(db[SUPPLIER],A303)</f>
        <v>DB</v>
      </c>
      <c r="E303" t="str">
        <f>INDEX(db[QTY/ CTN],A303)</f>
        <v>144 LSN</v>
      </c>
      <c r="F303" t="str">
        <f>INDEX(db[JENIS],A303)</f>
        <v>pen</v>
      </c>
      <c r="G303">
        <f>INDEX(db[QTY X],A303)</f>
        <v>1728</v>
      </c>
      <c r="H303" t="str">
        <f>INDEX(db[STN X],A303)</f>
        <v>PCS</v>
      </c>
    </row>
    <row r="304" spans="1:8" x14ac:dyDescent="0.25">
      <c r="A304" s="56">
        <v>1100</v>
      </c>
      <c r="C304" t="str">
        <f>INDEX(db[NB BM],A304)</f>
        <v>Bp Gel Tizo Fancy TG 30801-D</v>
      </c>
      <c r="D304">
        <f>INDEX(db[SUPPLIER],A304)</f>
        <v>99</v>
      </c>
      <c r="E304" t="str">
        <f>INDEX(db[QTY/ CTN],A304)</f>
        <v>144 LSN</v>
      </c>
      <c r="F304" t="str">
        <f>INDEX(db[JENIS],A304)</f>
        <v>pen</v>
      </c>
      <c r="G304">
        <f>INDEX(db[QTY X],A304)</f>
        <v>1728</v>
      </c>
      <c r="H304" t="str">
        <f>INDEX(db[STN X],A304)</f>
        <v>PCS</v>
      </c>
    </row>
    <row r="305" spans="1:8" x14ac:dyDescent="0.25">
      <c r="A305" s="56">
        <v>1101</v>
      </c>
      <c r="C305" t="str">
        <f>INDEX(db[NB BM],A305)</f>
        <v>Bp Gel Tizo Fancy TG30801-DL</v>
      </c>
      <c r="D305" t="str">
        <f>INDEX(db[SUPPLIER],A305)</f>
        <v>DB</v>
      </c>
      <c r="E305" t="str">
        <f>INDEX(db[QTY/ CTN],A305)</f>
        <v>72 LSN</v>
      </c>
      <c r="F305" t="str">
        <f>INDEX(db[JENIS],A305)</f>
        <v>pen</v>
      </c>
      <c r="G305">
        <f>INDEX(db[QTY X],A305)</f>
        <v>864</v>
      </c>
      <c r="H305" t="str">
        <f>INDEX(db[STN X],A305)</f>
        <v>PCS</v>
      </c>
    </row>
    <row r="306" spans="1:8" x14ac:dyDescent="0.25">
      <c r="A306" s="56">
        <v>1102</v>
      </c>
      <c r="C306" t="str">
        <f>INDEX(db[NB BM],A306)</f>
        <v>Bp Gel Tizo Fancy TG30801-E</v>
      </c>
      <c r="D306">
        <f>INDEX(db[SUPPLIER],A306)</f>
        <v>99</v>
      </c>
      <c r="E306" t="str">
        <f>INDEX(db[QTY/ CTN],A306)</f>
        <v>144 LSN</v>
      </c>
      <c r="F306" t="str">
        <f>INDEX(db[JENIS],A306)</f>
        <v>pen</v>
      </c>
      <c r="G306">
        <f>INDEX(db[QTY X],A306)</f>
        <v>1728</v>
      </c>
      <c r="H306" t="str">
        <f>INDEX(db[STN X],A306)</f>
        <v>PCS</v>
      </c>
    </row>
    <row r="307" spans="1:8" x14ac:dyDescent="0.25">
      <c r="A307" s="56">
        <v>1103</v>
      </c>
      <c r="C307" t="str">
        <f>INDEX(db[NB BM],A307)</f>
        <v>Bp Gel Tizo Fancy TG 30802-D</v>
      </c>
      <c r="D307">
        <f>INDEX(db[SUPPLIER],A307)</f>
        <v>99</v>
      </c>
      <c r="E307" t="str">
        <f>INDEX(db[QTY/ CTN],A307)</f>
        <v>144 LSN</v>
      </c>
      <c r="F307" t="str">
        <f>INDEX(db[JENIS],A307)</f>
        <v>pen</v>
      </c>
      <c r="G307">
        <f>INDEX(db[QTY X],A307)</f>
        <v>1728</v>
      </c>
      <c r="H307" t="str">
        <f>INDEX(db[STN X],A307)</f>
        <v>PCS</v>
      </c>
    </row>
    <row r="308" spans="1:8" x14ac:dyDescent="0.25">
      <c r="A308" s="56">
        <v>1104</v>
      </c>
      <c r="C308" t="str">
        <f>INDEX(db[NB BM],A308)</f>
        <v>Bp Gel Tizo Fancy TG30802-E</v>
      </c>
      <c r="D308">
        <f>INDEX(db[SUPPLIER],A308)</f>
        <v>99</v>
      </c>
      <c r="E308" t="str">
        <f>INDEX(db[QTY/ CTN],A308)</f>
        <v>144 LSN</v>
      </c>
      <c r="F308" t="str">
        <f>INDEX(db[JENIS],A308)</f>
        <v>pen</v>
      </c>
      <c r="G308">
        <f>INDEX(db[QTY X],A308)</f>
        <v>1728</v>
      </c>
      <c r="H308" t="str">
        <f>INDEX(db[STN X],A308)</f>
        <v>PCS</v>
      </c>
    </row>
    <row r="309" spans="1:8" x14ac:dyDescent="0.25">
      <c r="A309" s="56">
        <v>1105</v>
      </c>
      <c r="C309" t="str">
        <f>INDEX(db[NB BM],A309)</f>
        <v>Bp Gel Tizo Fancy TG30802-E</v>
      </c>
      <c r="D309" t="str">
        <f>INDEX(db[SUPPLIER],A309)</f>
        <v>DB STATIONERY</v>
      </c>
      <c r="E309" t="str">
        <f>INDEX(db[QTY/ CTN],A309)</f>
        <v>144 LSN</v>
      </c>
      <c r="F309" t="str">
        <f>INDEX(db[JENIS],A309)</f>
        <v>pen</v>
      </c>
      <c r="G309">
        <f>INDEX(db[QTY X],A309)</f>
        <v>1728</v>
      </c>
      <c r="H309" t="str">
        <f>INDEX(db[STN X],A309)</f>
        <v>PCS</v>
      </c>
    </row>
    <row r="310" spans="1:8" x14ac:dyDescent="0.25">
      <c r="A310" s="56">
        <v>1106</v>
      </c>
      <c r="C310" t="str">
        <f>INDEX(db[NB BM],A310)</f>
        <v>Bp Gel Tizo Fancy TG 30900-D</v>
      </c>
      <c r="D310">
        <f>INDEX(db[SUPPLIER],A310)</f>
        <v>99</v>
      </c>
      <c r="E310" t="str">
        <f>INDEX(db[QTY/ CTN],A310)</f>
        <v>144 LSN</v>
      </c>
      <c r="F310" t="str">
        <f>INDEX(db[JENIS],A310)</f>
        <v>pen</v>
      </c>
      <c r="G310">
        <f>INDEX(db[QTY X],A310)</f>
        <v>1728</v>
      </c>
      <c r="H310" t="str">
        <f>INDEX(db[STN X],A310)</f>
        <v>PCS</v>
      </c>
    </row>
    <row r="311" spans="1:8" x14ac:dyDescent="0.25">
      <c r="A311" s="56">
        <v>1107</v>
      </c>
      <c r="C311" t="str">
        <f>INDEX(db[NB BM],A311)</f>
        <v>Bp Gel Tizo Fancy TG 30900-DL</v>
      </c>
      <c r="D311">
        <f>INDEX(db[SUPPLIER],A311)</f>
        <v>99</v>
      </c>
      <c r="E311" t="str">
        <f>INDEX(db[QTY/ CTN],A311)</f>
        <v>72 LSN</v>
      </c>
      <c r="F311" t="str">
        <f>INDEX(db[JENIS],A311)</f>
        <v>pen</v>
      </c>
      <c r="G311">
        <f>INDEX(db[QTY X],A311)</f>
        <v>864</v>
      </c>
      <c r="H311" t="str">
        <f>INDEX(db[STN X],A311)</f>
        <v>PCS</v>
      </c>
    </row>
    <row r="312" spans="1:8" x14ac:dyDescent="0.25">
      <c r="A312" s="56">
        <v>1108</v>
      </c>
      <c r="C312" t="str">
        <f>INDEX(db[NB BM],A312)</f>
        <v>Bp Gel Tizo Fancy TG30900-E</v>
      </c>
      <c r="D312">
        <f>INDEX(db[SUPPLIER],A312)</f>
        <v>99</v>
      </c>
      <c r="E312" t="str">
        <f>INDEX(db[QTY/ CTN],A312)</f>
        <v>144 LSN</v>
      </c>
      <c r="F312" t="str">
        <f>INDEX(db[JENIS],A312)</f>
        <v>pen</v>
      </c>
      <c r="G312">
        <f>INDEX(db[QTY X],A312)</f>
        <v>1728</v>
      </c>
      <c r="H312" t="str">
        <f>INDEX(db[STN X],A312)</f>
        <v>PCS</v>
      </c>
    </row>
    <row r="313" spans="1:8" x14ac:dyDescent="0.25">
      <c r="A313" s="56">
        <v>1109</v>
      </c>
      <c r="C313" t="str">
        <f>INDEX(db[NB BM],A313)</f>
        <v>Bp Gel Tizo Fancy TG30900-F</v>
      </c>
      <c r="D313" t="str">
        <f>INDEX(db[SUPPLIER],A313)</f>
        <v>DB STATIONERY</v>
      </c>
      <c r="E313" t="str">
        <f>INDEX(db[QTY/ CTN],A313)</f>
        <v>144 LSN</v>
      </c>
      <c r="F313" t="str">
        <f>INDEX(db[JENIS],A313)</f>
        <v>pen</v>
      </c>
      <c r="G313">
        <f>INDEX(db[QTY X],A313)</f>
        <v>1728</v>
      </c>
      <c r="H313" t="str">
        <f>INDEX(db[STN X],A313)</f>
        <v>PCS</v>
      </c>
    </row>
    <row r="314" spans="1:8" x14ac:dyDescent="0.25">
      <c r="A314" s="56">
        <v>1110</v>
      </c>
      <c r="C314" t="str">
        <f>INDEX(db[NB BM],A314)</f>
        <v>Bp Gel Tizo Fancy TG 30901-D</v>
      </c>
      <c r="D314">
        <f>INDEX(db[SUPPLIER],A314)</f>
        <v>99</v>
      </c>
      <c r="E314" t="str">
        <f>INDEX(db[QTY/ CTN],A314)</f>
        <v>144 LSN</v>
      </c>
      <c r="F314" t="str">
        <f>INDEX(db[JENIS],A314)</f>
        <v>pen</v>
      </c>
      <c r="G314">
        <f>INDEX(db[QTY X],A314)</f>
        <v>1728</v>
      </c>
      <c r="H314" t="str">
        <f>INDEX(db[STN X],A314)</f>
        <v>PCS</v>
      </c>
    </row>
    <row r="315" spans="1:8" x14ac:dyDescent="0.25">
      <c r="A315" s="56">
        <v>1111</v>
      </c>
      <c r="C315" t="str">
        <f>INDEX(db[NB BM],A315)</f>
        <v>Bp Gel Tizo Fancy TG30901-DL</v>
      </c>
      <c r="D315" t="str">
        <f>INDEX(db[SUPPLIER],A315)</f>
        <v>DB</v>
      </c>
      <c r="E315" t="str">
        <f>INDEX(db[QTY/ CTN],A315)</f>
        <v>72 LSN</v>
      </c>
      <c r="F315" t="str">
        <f>INDEX(db[JENIS],A315)</f>
        <v>pen</v>
      </c>
      <c r="G315">
        <f>INDEX(db[QTY X],A315)</f>
        <v>864</v>
      </c>
      <c r="H315" t="str">
        <f>INDEX(db[STN X],A315)</f>
        <v>PCS</v>
      </c>
    </row>
    <row r="316" spans="1:8" x14ac:dyDescent="0.25">
      <c r="A316" s="56">
        <v>1112</v>
      </c>
      <c r="C316" t="str">
        <f>INDEX(db[NB BM],A316)</f>
        <v>Bp Gel Tizo Fancy TG 31035-DL</v>
      </c>
      <c r="D316" t="str">
        <f>INDEX(db[SUPPLIER],A316)</f>
        <v>DB</v>
      </c>
      <c r="E316" t="str">
        <f>INDEX(db[QTY/ CTN],A316)</f>
        <v>72 LSN</v>
      </c>
      <c r="F316" t="str">
        <f>INDEX(db[JENIS],A316)</f>
        <v>pen</v>
      </c>
      <c r="G316">
        <f>INDEX(db[QTY X],A316)</f>
        <v>864</v>
      </c>
      <c r="H316" t="str">
        <f>INDEX(db[STN X],A316)</f>
        <v>PCS</v>
      </c>
    </row>
    <row r="317" spans="1:8" x14ac:dyDescent="0.25">
      <c r="A317" s="56">
        <v>1113</v>
      </c>
      <c r="C317" t="str">
        <f>INDEX(db[NB BM],A317)</f>
        <v>Bp Gel Tizo Fancy TG31035-E</v>
      </c>
      <c r="D317">
        <f>INDEX(db[SUPPLIER],A317)</f>
        <v>99</v>
      </c>
      <c r="E317" t="str">
        <f>INDEX(db[QTY/ CTN],A317)</f>
        <v>144 LSN</v>
      </c>
      <c r="F317" t="str">
        <f>INDEX(db[JENIS],A317)</f>
        <v>pen</v>
      </c>
      <c r="G317">
        <f>INDEX(db[QTY X],A317)</f>
        <v>1728</v>
      </c>
      <c r="H317" t="str">
        <f>INDEX(db[STN X],A317)</f>
        <v>PCS</v>
      </c>
    </row>
    <row r="318" spans="1:8" x14ac:dyDescent="0.25">
      <c r="A318" s="56">
        <v>1114</v>
      </c>
      <c r="C318" t="str">
        <f>INDEX(db[NB BM],A318)</f>
        <v>Bp Gel Tizo Fancy TG31055-E</v>
      </c>
      <c r="D318" t="str">
        <f>INDEX(db[SUPPLIER],A318)</f>
        <v>DB STATIONERY</v>
      </c>
      <c r="E318" t="str">
        <f>INDEX(db[QTY/ CTN],A318)</f>
        <v>144 LSN</v>
      </c>
      <c r="F318" t="str">
        <f>INDEX(db[JENIS],A318)</f>
        <v>pen</v>
      </c>
      <c r="G318">
        <f>INDEX(db[QTY X],A318)</f>
        <v>1728</v>
      </c>
      <c r="H318" t="str">
        <f>INDEX(db[STN X],A318)</f>
        <v>PCS</v>
      </c>
    </row>
    <row r="319" spans="1:8" x14ac:dyDescent="0.25">
      <c r="A319" s="56">
        <v>1115</v>
      </c>
      <c r="C319" t="str">
        <f>INDEX(db[NB BM],A319)</f>
        <v>Bp Gel Tizo Fancy TG 31037-D</v>
      </c>
      <c r="D319" t="str">
        <f>INDEX(db[SUPPLIER],A319)</f>
        <v>DB</v>
      </c>
      <c r="E319" t="str">
        <f>INDEX(db[QTY/ CTN],A319)</f>
        <v>144 LSN</v>
      </c>
      <c r="F319" t="str">
        <f>INDEX(db[JENIS],A319)</f>
        <v>pen</v>
      </c>
      <c r="G319">
        <f>INDEX(db[QTY X],A319)</f>
        <v>1728</v>
      </c>
      <c r="H319" t="str">
        <f>INDEX(db[STN X],A319)</f>
        <v>PCS</v>
      </c>
    </row>
    <row r="320" spans="1:8" x14ac:dyDescent="0.25">
      <c r="A320" s="56">
        <v>1116</v>
      </c>
      <c r="C320" t="str">
        <f>INDEX(db[NB BM],A320)</f>
        <v>Bp Gel Tizo Fancy TG 31037-DL</v>
      </c>
      <c r="D320" t="str">
        <f>INDEX(db[SUPPLIER],A320)</f>
        <v>DB</v>
      </c>
      <c r="E320" t="str">
        <f>INDEX(db[QTY/ CTN],A320)</f>
        <v>72 LSN</v>
      </c>
      <c r="F320" t="str">
        <f>INDEX(db[JENIS],A320)</f>
        <v>pen</v>
      </c>
      <c r="G320">
        <f>INDEX(db[QTY X],A320)</f>
        <v>864</v>
      </c>
      <c r="H320" t="str">
        <f>INDEX(db[STN X],A320)</f>
        <v>PCS</v>
      </c>
    </row>
    <row r="321" spans="1:8" x14ac:dyDescent="0.25">
      <c r="A321" s="56">
        <v>1117</v>
      </c>
      <c r="C321" t="str">
        <f>INDEX(db[NB BM],A321)</f>
        <v>Bp Gel Tizo Fancy TG31037-E</v>
      </c>
      <c r="D321">
        <f>INDEX(db[SUPPLIER],A321)</f>
        <v>99</v>
      </c>
      <c r="E321" t="str">
        <f>INDEX(db[QTY/ CTN],A321)</f>
        <v>144 LSN</v>
      </c>
      <c r="F321" t="str">
        <f>INDEX(db[JENIS],A321)</f>
        <v>pen</v>
      </c>
      <c r="G321">
        <f>INDEX(db[QTY X],A321)</f>
        <v>1728</v>
      </c>
      <c r="H321" t="str">
        <f>INDEX(db[STN X],A321)</f>
        <v>PCS</v>
      </c>
    </row>
    <row r="322" spans="1:8" x14ac:dyDescent="0.25">
      <c r="A322" s="56">
        <v>1118</v>
      </c>
      <c r="C322" t="str">
        <f>INDEX(db[NB BM],A322)</f>
        <v>Bp Gel Tizo Fancy TG31037-E</v>
      </c>
      <c r="D322" t="str">
        <f>INDEX(db[SUPPLIER],A322)</f>
        <v>DB STATIONERY</v>
      </c>
      <c r="E322" t="str">
        <f>INDEX(db[QTY/ CTN],A322)</f>
        <v>144 LSN</v>
      </c>
      <c r="F322" t="str">
        <f>INDEX(db[JENIS],A322)</f>
        <v>pen</v>
      </c>
      <c r="G322">
        <f>INDEX(db[QTY X],A322)</f>
        <v>1728</v>
      </c>
      <c r="H322" t="str">
        <f>INDEX(db[STN X],A322)</f>
        <v>PCS</v>
      </c>
    </row>
    <row r="323" spans="1:8" x14ac:dyDescent="0.25">
      <c r="A323" s="56">
        <v>1119</v>
      </c>
      <c r="C323" t="str">
        <f>INDEX(db[NB BM],A323)</f>
        <v>Bp Gel Tizo Fancy TG-31037-F</v>
      </c>
      <c r="D323" t="str">
        <f>INDEX(db[SUPPLIER],A323)</f>
        <v>DB</v>
      </c>
      <c r="E323" t="str">
        <f>INDEX(db[QTY/ CTN],A323)</f>
        <v>144 LSN</v>
      </c>
      <c r="F323" t="str">
        <f>INDEX(db[JENIS],A323)</f>
        <v>pen</v>
      </c>
      <c r="G323">
        <f>INDEX(db[QTY X],A323)</f>
        <v>1728</v>
      </c>
      <c r="H323" t="str">
        <f>INDEX(db[STN X],A323)</f>
        <v>PCS</v>
      </c>
    </row>
    <row r="324" spans="1:8" x14ac:dyDescent="0.25">
      <c r="A324" s="56">
        <v>1120</v>
      </c>
      <c r="C324" t="str">
        <f>INDEX(db[NB BM],A324)</f>
        <v>Bp Gel Tizo Fancy TG 31475-D</v>
      </c>
      <c r="D324">
        <f>INDEX(db[SUPPLIER],A324)</f>
        <v>99</v>
      </c>
      <c r="E324" t="str">
        <f>INDEX(db[QTY/ CTN],A324)</f>
        <v>144 LSN</v>
      </c>
      <c r="F324" t="str">
        <f>INDEX(db[JENIS],A324)</f>
        <v>pen</v>
      </c>
      <c r="G324">
        <f>INDEX(db[QTY X],A324)</f>
        <v>1728</v>
      </c>
      <c r="H324" t="str">
        <f>INDEX(db[STN X],A324)</f>
        <v>PCS</v>
      </c>
    </row>
    <row r="325" spans="1:8" x14ac:dyDescent="0.25">
      <c r="A325" s="56">
        <v>1121</v>
      </c>
      <c r="C325" t="str">
        <f>INDEX(db[NB BM],A325)</f>
        <v>Bp Gel Tizo Fancy TG31475-E</v>
      </c>
      <c r="D325">
        <f>INDEX(db[SUPPLIER],A325)</f>
        <v>99</v>
      </c>
      <c r="E325" t="str">
        <f>INDEX(db[QTY/ CTN],A325)</f>
        <v>144 LSN</v>
      </c>
      <c r="F325" t="str">
        <f>INDEX(db[JENIS],A325)</f>
        <v>pen</v>
      </c>
      <c r="G325">
        <f>INDEX(db[QTY X],A325)</f>
        <v>1728</v>
      </c>
      <c r="H325" t="str">
        <f>INDEX(db[STN X],A325)</f>
        <v>PCS</v>
      </c>
    </row>
    <row r="326" spans="1:8" x14ac:dyDescent="0.25">
      <c r="A326" s="56">
        <v>1122</v>
      </c>
      <c r="C326" t="str">
        <f>INDEX(db[NB BM],A326)</f>
        <v>Bp Gel Tizo Fancy TG-31475-F</v>
      </c>
      <c r="D326" t="str">
        <f>INDEX(db[SUPPLIER],A326)</f>
        <v>DB</v>
      </c>
      <c r="E326" t="str">
        <f>INDEX(db[QTY/ CTN],A326)</f>
        <v>144 LSN</v>
      </c>
      <c r="F326" t="str">
        <f>INDEX(db[JENIS],A326)</f>
        <v>pen</v>
      </c>
      <c r="G326">
        <f>INDEX(db[QTY X],A326)</f>
        <v>1728</v>
      </c>
      <c r="H326" t="str">
        <f>INDEX(db[STN X],A326)</f>
        <v>PCS</v>
      </c>
    </row>
    <row r="327" spans="1:8" x14ac:dyDescent="0.25">
      <c r="A327" s="56">
        <v>1123</v>
      </c>
      <c r="C327" t="str">
        <f>INDEX(db[NB BM],A327)</f>
        <v>Bp Gel Tizo Fancy TG 31475-KL</v>
      </c>
      <c r="D327" t="str">
        <f>INDEX(db[SUPPLIER],A327)</f>
        <v>DB STATIONERY</v>
      </c>
      <c r="E327">
        <f>INDEX(db[QTY/ CTN],A327)</f>
        <v>0</v>
      </c>
      <c r="F327" t="str">
        <f>INDEX(db[JENIS],A327)</f>
        <v>pen</v>
      </c>
      <c r="G327" t="e">
        <f>INDEX(db[QTY X],A327)</f>
        <v>#VALUE!</v>
      </c>
      <c r="H327" t="str">
        <f>INDEX(db[STN X],A327)</f>
        <v/>
      </c>
    </row>
    <row r="328" spans="1:8" x14ac:dyDescent="0.25">
      <c r="A328" s="56">
        <v>1124</v>
      </c>
      <c r="C328" t="str">
        <f>INDEX(db[NB BM],A328)</f>
        <v>Bp Gel Tizo Fancy TG 31590-D</v>
      </c>
      <c r="D328" t="str">
        <f>INDEX(db[SUPPLIER],A328)</f>
        <v>DB</v>
      </c>
      <c r="E328" t="str">
        <f>INDEX(db[QTY/ CTN],A328)</f>
        <v>144 LSN</v>
      </c>
      <c r="F328" t="str">
        <f>INDEX(db[JENIS],A328)</f>
        <v>pen</v>
      </c>
      <c r="G328">
        <f>INDEX(db[QTY X],A328)</f>
        <v>1728</v>
      </c>
      <c r="H328" t="str">
        <f>INDEX(db[STN X],A328)</f>
        <v>PCS</v>
      </c>
    </row>
    <row r="329" spans="1:8" x14ac:dyDescent="0.25">
      <c r="A329" s="56">
        <v>1126</v>
      </c>
      <c r="C329" t="str">
        <f>INDEX(db[NB BM],A329)</f>
        <v>Bp Gel Tizo Fancy TG31590-E</v>
      </c>
      <c r="D329" t="str">
        <f>INDEX(db[SUPPLIER],A329)</f>
        <v>DB STATIONERY</v>
      </c>
      <c r="E329" t="str">
        <f>INDEX(db[QTY/ CTN],A329)</f>
        <v>144 LSN</v>
      </c>
      <c r="F329" t="str">
        <f>INDEX(db[JENIS],A329)</f>
        <v>pen</v>
      </c>
      <c r="G329">
        <f>INDEX(db[QTY X],A329)</f>
        <v>1728</v>
      </c>
      <c r="H329" t="str">
        <f>INDEX(db[STN X],A329)</f>
        <v>PCS</v>
      </c>
    </row>
    <row r="330" spans="1:8" x14ac:dyDescent="0.25">
      <c r="A330" s="56">
        <v>1127</v>
      </c>
      <c r="C330" t="str">
        <f>INDEX(db[NB BM],A330)</f>
        <v>Bp Gel Tizo Fancy TG31601-D</v>
      </c>
      <c r="D330">
        <f>INDEX(db[SUPPLIER],A330)</f>
        <v>99</v>
      </c>
      <c r="E330" t="str">
        <f>INDEX(db[QTY/ CTN],A330)</f>
        <v>144 PCS</v>
      </c>
      <c r="F330" t="str">
        <f>INDEX(db[JENIS],A330)</f>
        <v>pen</v>
      </c>
      <c r="G330">
        <f>INDEX(db[QTY X],A330)</f>
        <v>144</v>
      </c>
      <c r="H330" t="str">
        <f>INDEX(db[STN X],A330)</f>
        <v>PCS</v>
      </c>
    </row>
    <row r="331" spans="1:8" x14ac:dyDescent="0.25">
      <c r="A331" s="56">
        <v>1128</v>
      </c>
      <c r="C331" t="str">
        <f>INDEX(db[NB BM],A331)</f>
        <v>Bp Gel Tizo Fancy TG31605-D</v>
      </c>
      <c r="D331">
        <f>INDEX(db[SUPPLIER],A331)</f>
        <v>99</v>
      </c>
      <c r="E331" t="str">
        <f>INDEX(db[QTY/ CTN],A331)</f>
        <v>144 PCS</v>
      </c>
      <c r="F331" t="str">
        <f>INDEX(db[JENIS],A331)</f>
        <v>pen</v>
      </c>
      <c r="G331">
        <f>INDEX(db[QTY X],A331)</f>
        <v>144</v>
      </c>
      <c r="H331" t="str">
        <f>INDEX(db[STN X],A331)</f>
        <v>PCS</v>
      </c>
    </row>
    <row r="332" spans="1:8" x14ac:dyDescent="0.25">
      <c r="A332" s="56">
        <v>1129</v>
      </c>
      <c r="C332" t="str">
        <f>INDEX(db[NB BM],A332)</f>
        <v>Bp Gel Tizo Fancy TG 31762-D</v>
      </c>
      <c r="D332">
        <f>INDEX(db[SUPPLIER],A332)</f>
        <v>99</v>
      </c>
      <c r="E332" t="str">
        <f>INDEX(db[QTY/ CTN],A332)</f>
        <v>144 LSN</v>
      </c>
      <c r="F332" t="str">
        <f>INDEX(db[JENIS],A332)</f>
        <v>pen</v>
      </c>
      <c r="G332">
        <f>INDEX(db[QTY X],A332)</f>
        <v>1728</v>
      </c>
      <c r="H332" t="str">
        <f>INDEX(db[STN X],A332)</f>
        <v>PCS</v>
      </c>
    </row>
    <row r="333" spans="1:8" x14ac:dyDescent="0.25">
      <c r="A333" s="56">
        <v>1130</v>
      </c>
      <c r="C333" t="str">
        <f>INDEX(db[NB BM],A333)</f>
        <v>Bp Gel Tizo Fancy TG31762-E</v>
      </c>
      <c r="D333">
        <f>INDEX(db[SUPPLIER],A333)</f>
        <v>99</v>
      </c>
      <c r="E333" t="str">
        <f>INDEX(db[QTY/ CTN],A333)</f>
        <v>144 LSN</v>
      </c>
      <c r="F333" t="str">
        <f>INDEX(db[JENIS],A333)</f>
        <v>pen</v>
      </c>
      <c r="G333">
        <f>INDEX(db[QTY X],A333)</f>
        <v>1728</v>
      </c>
      <c r="H333" t="str">
        <f>INDEX(db[STN X],A333)</f>
        <v>PCS</v>
      </c>
    </row>
    <row r="334" spans="1:8" x14ac:dyDescent="0.25">
      <c r="A334" s="56">
        <v>1131</v>
      </c>
      <c r="C334" t="str">
        <f>INDEX(db[NB BM],A334)</f>
        <v>Bp Gel Tizo Fancy TG31762-E</v>
      </c>
      <c r="D334" t="str">
        <f>INDEX(db[SUPPLIER],A334)</f>
        <v>DB STATIONERY</v>
      </c>
      <c r="E334" t="str">
        <f>INDEX(db[QTY/ CTN],A334)</f>
        <v>144 LSN</v>
      </c>
      <c r="F334" t="str">
        <f>INDEX(db[JENIS],A334)</f>
        <v>pen</v>
      </c>
      <c r="G334">
        <f>INDEX(db[QTY X],A334)</f>
        <v>1728</v>
      </c>
      <c r="H334" t="str">
        <f>INDEX(db[STN X],A334)</f>
        <v>PCS</v>
      </c>
    </row>
    <row r="335" spans="1:8" x14ac:dyDescent="0.25">
      <c r="A335" s="56">
        <v>1132</v>
      </c>
      <c r="C335" t="str">
        <f>INDEX(db[NB BM],A335)</f>
        <v>Bp Gel Tizo Fancy TG-31762-F</v>
      </c>
      <c r="D335" t="str">
        <f>INDEX(db[SUPPLIER],A335)</f>
        <v>DB</v>
      </c>
      <c r="E335" t="str">
        <f>INDEX(db[QTY/ CTN],A335)</f>
        <v>144 LSN</v>
      </c>
      <c r="F335" t="str">
        <f>INDEX(db[JENIS],A335)</f>
        <v>pen</v>
      </c>
      <c r="G335">
        <f>INDEX(db[QTY X],A335)</f>
        <v>1728</v>
      </c>
      <c r="H335" t="str">
        <f>INDEX(db[STN X],A335)</f>
        <v>PCS</v>
      </c>
    </row>
    <row r="336" spans="1:8" x14ac:dyDescent="0.25">
      <c r="A336" s="56">
        <v>1133</v>
      </c>
      <c r="C336" t="str">
        <f>INDEX(db[NB BM],A336)</f>
        <v>Bp Gel Tizo Fancy TG 31763-D</v>
      </c>
      <c r="D336">
        <f>INDEX(db[SUPPLIER],A336)</f>
        <v>99</v>
      </c>
      <c r="E336" t="str">
        <f>INDEX(db[QTY/ CTN],A336)</f>
        <v>144 LSN</v>
      </c>
      <c r="F336" t="str">
        <f>INDEX(db[JENIS],A336)</f>
        <v>pen</v>
      </c>
      <c r="G336">
        <f>INDEX(db[QTY X],A336)</f>
        <v>1728</v>
      </c>
      <c r="H336" t="str">
        <f>INDEX(db[STN X],A336)</f>
        <v>PCS</v>
      </c>
    </row>
    <row r="337" spans="1:8" x14ac:dyDescent="0.25">
      <c r="A337" s="56">
        <v>1134</v>
      </c>
      <c r="C337" t="str">
        <f>INDEX(db[NB BM],A337)</f>
        <v>Bp Gel Tizo Fancy TG31763-E</v>
      </c>
      <c r="D337">
        <f>INDEX(db[SUPPLIER],A337)</f>
        <v>99</v>
      </c>
      <c r="E337" t="str">
        <f>INDEX(db[QTY/ CTN],A337)</f>
        <v>144 LSN</v>
      </c>
      <c r="F337" t="str">
        <f>INDEX(db[JENIS],A337)</f>
        <v>pen</v>
      </c>
      <c r="G337">
        <f>INDEX(db[QTY X],A337)</f>
        <v>1728</v>
      </c>
      <c r="H337" t="str">
        <f>INDEX(db[STN X],A337)</f>
        <v>PCS</v>
      </c>
    </row>
    <row r="338" spans="1:8" x14ac:dyDescent="0.25">
      <c r="A338" s="56">
        <v>1135</v>
      </c>
      <c r="C338" t="str">
        <f>INDEX(db[NB BM],A338)</f>
        <v>Bp Gel Tizo Fancy TG31763-F</v>
      </c>
      <c r="D338" t="str">
        <f>INDEX(db[SUPPLIER],A338)</f>
        <v>DB STATIONERY</v>
      </c>
      <c r="E338" t="str">
        <f>INDEX(db[QTY/ CTN],A338)</f>
        <v>144 LSN</v>
      </c>
      <c r="F338" t="str">
        <f>INDEX(db[JENIS],A338)</f>
        <v>pen</v>
      </c>
      <c r="G338">
        <f>INDEX(db[QTY X],A338)</f>
        <v>1728</v>
      </c>
      <c r="H338" t="str">
        <f>INDEX(db[STN X],A338)</f>
        <v>PCS</v>
      </c>
    </row>
    <row r="339" spans="1:8" x14ac:dyDescent="0.25">
      <c r="A339" s="56">
        <v>1136</v>
      </c>
      <c r="C339" t="str">
        <f>INDEX(db[NB BM],A339)</f>
        <v>Bp Gel Tizo Fancy TG31763-EL</v>
      </c>
      <c r="D339" t="str">
        <f>INDEX(db[SUPPLIER],A339)</f>
        <v>DB STATIONERY</v>
      </c>
      <c r="E339" t="str">
        <f>INDEX(db[QTY/ CTN],A339)</f>
        <v>72 LSN</v>
      </c>
      <c r="F339" t="str">
        <f>INDEX(db[JENIS],A339)</f>
        <v>pen</v>
      </c>
      <c r="G339">
        <f>INDEX(db[QTY X],A339)</f>
        <v>864</v>
      </c>
      <c r="H339" t="str">
        <f>INDEX(db[STN X],A339)</f>
        <v>PCS</v>
      </c>
    </row>
    <row r="340" spans="1:8" x14ac:dyDescent="0.25">
      <c r="A340" s="56">
        <v>1137</v>
      </c>
      <c r="C340" t="str">
        <f>INDEX(db[NB BM],A340)</f>
        <v>Bp Gel Tizo Fancy TG 31780-D</v>
      </c>
      <c r="D340">
        <f>INDEX(db[SUPPLIER],A340)</f>
        <v>99</v>
      </c>
      <c r="E340" t="str">
        <f>INDEX(db[QTY/ CTN],A340)</f>
        <v>144 LSN</v>
      </c>
      <c r="F340" t="str">
        <f>INDEX(db[JENIS],A340)</f>
        <v>pen</v>
      </c>
      <c r="G340">
        <f>INDEX(db[QTY X],A340)</f>
        <v>1728</v>
      </c>
      <c r="H340" t="str">
        <f>INDEX(db[STN X],A340)</f>
        <v>PCS</v>
      </c>
    </row>
    <row r="341" spans="1:8" x14ac:dyDescent="0.25">
      <c r="A341" s="56">
        <v>1138</v>
      </c>
      <c r="C341" t="str">
        <f>INDEX(db[NB BM],A341)</f>
        <v>Bp Gel Tizo Fancy TG 31780-DL</v>
      </c>
      <c r="D341">
        <f>INDEX(db[SUPPLIER],A341)</f>
        <v>99</v>
      </c>
      <c r="E341" t="str">
        <f>INDEX(db[QTY/ CTN],A341)</f>
        <v>72 LSN</v>
      </c>
      <c r="F341" t="str">
        <f>INDEX(db[JENIS],A341)</f>
        <v>pen</v>
      </c>
      <c r="G341">
        <f>INDEX(db[QTY X],A341)</f>
        <v>864</v>
      </c>
      <c r="H341" t="str">
        <f>INDEX(db[STN X],A341)</f>
        <v>PCS</v>
      </c>
    </row>
    <row r="342" spans="1:8" x14ac:dyDescent="0.25">
      <c r="A342" s="56">
        <v>1139</v>
      </c>
      <c r="C342" t="str">
        <f>INDEX(db[NB BM],A342)</f>
        <v>Bp Gel Tizo Fancy TG31780-E</v>
      </c>
      <c r="D342" t="str">
        <f>INDEX(db[SUPPLIER],A342)</f>
        <v>DB STATIONERY</v>
      </c>
      <c r="E342" t="str">
        <f>INDEX(db[QTY/ CTN],A342)</f>
        <v>144 LSN</v>
      </c>
      <c r="F342" t="str">
        <f>INDEX(db[JENIS],A342)</f>
        <v>pen</v>
      </c>
      <c r="G342">
        <f>INDEX(db[QTY X],A342)</f>
        <v>1728</v>
      </c>
      <c r="H342" t="str">
        <f>INDEX(db[STN X],A342)</f>
        <v>PCS</v>
      </c>
    </row>
    <row r="343" spans="1:8" x14ac:dyDescent="0.25">
      <c r="A343" s="56">
        <v>1140</v>
      </c>
      <c r="C343" t="str">
        <f>INDEX(db[NB BM],A343)</f>
        <v>Bp Gel Tizo Fancy TG 31810-D</v>
      </c>
      <c r="D343">
        <f>INDEX(db[SUPPLIER],A343)</f>
        <v>99</v>
      </c>
      <c r="E343" t="str">
        <f>INDEX(db[QTY/ CTN],A343)</f>
        <v>144 LSN</v>
      </c>
      <c r="F343" t="str">
        <f>INDEX(db[JENIS],A343)</f>
        <v>pen</v>
      </c>
      <c r="G343">
        <f>INDEX(db[QTY X],A343)</f>
        <v>1728</v>
      </c>
      <c r="H343" t="str">
        <f>INDEX(db[STN X],A343)</f>
        <v>PCS</v>
      </c>
    </row>
    <row r="344" spans="1:8" x14ac:dyDescent="0.25">
      <c r="A344" s="56">
        <v>1141</v>
      </c>
      <c r="C344" t="str">
        <f>INDEX(db[NB BM],A344)</f>
        <v>Bp Gel Tizo Fancy TG31810-DL</v>
      </c>
      <c r="D344" t="str">
        <f>INDEX(db[SUPPLIER],A344)</f>
        <v>DB</v>
      </c>
      <c r="E344" t="str">
        <f>INDEX(db[QTY/ CTN],A344)</f>
        <v>72 LSN</v>
      </c>
      <c r="F344" t="str">
        <f>INDEX(db[JENIS],A344)</f>
        <v>pen</v>
      </c>
      <c r="G344">
        <f>INDEX(db[QTY X],A344)</f>
        <v>864</v>
      </c>
      <c r="H344" t="str">
        <f>INDEX(db[STN X],A344)</f>
        <v>PCS</v>
      </c>
    </row>
    <row r="345" spans="1:8" x14ac:dyDescent="0.25">
      <c r="A345" s="56">
        <v>1142</v>
      </c>
      <c r="C345" t="str">
        <f>INDEX(db[NB BM],A345)</f>
        <v>Bp Gel Tizo Fancy TG31810-E</v>
      </c>
      <c r="D345">
        <f>INDEX(db[SUPPLIER],A345)</f>
        <v>99</v>
      </c>
      <c r="E345" t="str">
        <f>INDEX(db[QTY/ CTN],A345)</f>
        <v>144 LSN</v>
      </c>
      <c r="F345" t="str">
        <f>INDEX(db[JENIS],A345)</f>
        <v>pen</v>
      </c>
      <c r="G345">
        <f>INDEX(db[QTY X],A345)</f>
        <v>1728</v>
      </c>
      <c r="H345" t="str">
        <f>INDEX(db[STN X],A345)</f>
        <v>PCS</v>
      </c>
    </row>
    <row r="346" spans="1:8" x14ac:dyDescent="0.25">
      <c r="A346" s="56">
        <v>1143</v>
      </c>
      <c r="C346" t="str">
        <f>INDEX(db[NB BM],A346)</f>
        <v>Bp Gel Tizo Fancy TG31810-E</v>
      </c>
      <c r="D346" t="str">
        <f>INDEX(db[SUPPLIER],A346)</f>
        <v>DB STATIONERY</v>
      </c>
      <c r="E346" t="str">
        <f>INDEX(db[QTY/ CTN],A346)</f>
        <v>144 LSN</v>
      </c>
      <c r="F346" t="str">
        <f>INDEX(db[JENIS],A346)</f>
        <v>pen</v>
      </c>
      <c r="G346">
        <f>INDEX(db[QTY X],A346)</f>
        <v>1728</v>
      </c>
      <c r="H346" t="str">
        <f>INDEX(db[STN X],A346)</f>
        <v>PCS</v>
      </c>
    </row>
    <row r="347" spans="1:8" x14ac:dyDescent="0.25">
      <c r="A347" s="56">
        <v>1144</v>
      </c>
      <c r="C347" t="str">
        <f>INDEX(db[NB BM],A347)</f>
        <v>Bp Gel Tizo Fancy TG 31830-C</v>
      </c>
      <c r="D347" t="str">
        <f>INDEX(db[SUPPLIER],A347)</f>
        <v>DB</v>
      </c>
      <c r="E347" t="str">
        <f>INDEX(db[QTY/ CTN],A347)</f>
        <v>144 LSN</v>
      </c>
      <c r="F347" t="str">
        <f>INDEX(db[JENIS],A347)</f>
        <v>pen</v>
      </c>
      <c r="G347">
        <f>INDEX(db[QTY X],A347)</f>
        <v>1728</v>
      </c>
      <c r="H347" t="str">
        <f>INDEX(db[STN X],A347)</f>
        <v>PCS</v>
      </c>
    </row>
    <row r="348" spans="1:8" x14ac:dyDescent="0.25">
      <c r="A348" s="56">
        <v>1145</v>
      </c>
      <c r="C348" t="str">
        <f>INDEX(db[NB BM],A348)</f>
        <v>Bp Gel Tizo Fancy TG 31830-D</v>
      </c>
      <c r="D348">
        <f>INDEX(db[SUPPLIER],A348)</f>
        <v>99</v>
      </c>
      <c r="E348" t="str">
        <f>INDEX(db[QTY/ CTN],A348)</f>
        <v>144 LSN</v>
      </c>
      <c r="F348" t="str">
        <f>INDEX(db[JENIS],A348)</f>
        <v>pen</v>
      </c>
      <c r="G348">
        <f>INDEX(db[QTY X],A348)</f>
        <v>1728</v>
      </c>
      <c r="H348" t="str">
        <f>INDEX(db[STN X],A348)</f>
        <v>PCS</v>
      </c>
    </row>
    <row r="349" spans="1:8" x14ac:dyDescent="0.25">
      <c r="A349" s="56">
        <v>1146</v>
      </c>
      <c r="C349" t="str">
        <f>INDEX(db[NB BM],A349)</f>
        <v>Bp Gel Tizo Fancy TG31830-E</v>
      </c>
      <c r="D349" t="str">
        <f>INDEX(db[SUPPLIER],A349)</f>
        <v>99 JAYA UTAMA</v>
      </c>
      <c r="E349" t="str">
        <f>INDEX(db[QTY/ CTN],A349)</f>
        <v>144 LSN</v>
      </c>
      <c r="F349" t="str">
        <f>INDEX(db[JENIS],A349)</f>
        <v>pen</v>
      </c>
      <c r="G349">
        <f>INDEX(db[QTY X],A349)</f>
        <v>1728</v>
      </c>
      <c r="H349" t="str">
        <f>INDEX(db[STN X],A349)</f>
        <v>PCS</v>
      </c>
    </row>
    <row r="350" spans="1:8" x14ac:dyDescent="0.25">
      <c r="A350" s="56">
        <v>1147</v>
      </c>
      <c r="C350" t="str">
        <f>INDEX(db[NB BM],A350)</f>
        <v>Bp Gel Tizo Fancy TG 31831-D</v>
      </c>
      <c r="D350">
        <f>INDEX(db[SUPPLIER],A350)</f>
        <v>99</v>
      </c>
      <c r="E350" t="str">
        <f>INDEX(db[QTY/ CTN],A350)</f>
        <v>144 LSN</v>
      </c>
      <c r="F350" t="str">
        <f>INDEX(db[JENIS],A350)</f>
        <v>pen</v>
      </c>
      <c r="G350">
        <f>INDEX(db[QTY X],A350)</f>
        <v>1728</v>
      </c>
      <c r="H350" t="str">
        <f>INDEX(db[STN X],A350)</f>
        <v>PCS</v>
      </c>
    </row>
    <row r="351" spans="1:8" x14ac:dyDescent="0.25">
      <c r="A351" s="56">
        <v>1148</v>
      </c>
      <c r="C351" t="str">
        <f>INDEX(db[NB BM],A351)</f>
        <v>Bp Gel Tizo Fancy TG31831-E</v>
      </c>
      <c r="D351">
        <f>INDEX(db[SUPPLIER],A351)</f>
        <v>99</v>
      </c>
      <c r="E351" t="str">
        <f>INDEX(db[QTY/ CTN],A351)</f>
        <v>144 LSN</v>
      </c>
      <c r="F351" t="str">
        <f>INDEX(db[JENIS],A351)</f>
        <v>pen</v>
      </c>
      <c r="G351">
        <f>INDEX(db[QTY X],A351)</f>
        <v>1728</v>
      </c>
      <c r="H351" t="str">
        <f>INDEX(db[STN X],A351)</f>
        <v>PCS</v>
      </c>
    </row>
    <row r="352" spans="1:8" x14ac:dyDescent="0.25">
      <c r="A352" s="56">
        <v>1149</v>
      </c>
      <c r="C352" t="str">
        <f>INDEX(db[NB BM],A352)</f>
        <v>Bp Gel Tizo Fancy TG31831-E</v>
      </c>
      <c r="D352" t="str">
        <f>INDEX(db[SUPPLIER],A352)</f>
        <v>DB STATIONERY</v>
      </c>
      <c r="E352" t="str">
        <f>INDEX(db[QTY/ CTN],A352)</f>
        <v>144 LSN</v>
      </c>
      <c r="F352" t="str">
        <f>INDEX(db[JENIS],A352)</f>
        <v>pen</v>
      </c>
      <c r="G352">
        <f>INDEX(db[QTY X],A352)</f>
        <v>1728</v>
      </c>
      <c r="H352" t="str">
        <f>INDEX(db[STN X],A352)</f>
        <v>PCS</v>
      </c>
    </row>
    <row r="353" spans="1:8" x14ac:dyDescent="0.25">
      <c r="A353" s="56">
        <v>1150</v>
      </c>
      <c r="C353" t="str">
        <f>INDEX(db[NB BM],A353)</f>
        <v>Bp Gel Tizo Fancy TG 31975-D</v>
      </c>
      <c r="D353">
        <f>INDEX(db[SUPPLIER],A353)</f>
        <v>99</v>
      </c>
      <c r="E353" t="str">
        <f>INDEX(db[QTY/ CTN],A353)</f>
        <v>144 LSN</v>
      </c>
      <c r="F353" t="str">
        <f>INDEX(db[JENIS],A353)</f>
        <v>pen</v>
      </c>
      <c r="G353">
        <f>INDEX(db[QTY X],A353)</f>
        <v>1728</v>
      </c>
      <c r="H353" t="str">
        <f>INDEX(db[STN X],A353)</f>
        <v>PCS</v>
      </c>
    </row>
    <row r="354" spans="1:8" x14ac:dyDescent="0.25">
      <c r="A354" s="56">
        <v>1151</v>
      </c>
      <c r="C354" t="str">
        <f>INDEX(db[NB BM],A354)</f>
        <v>Bp Gel Tizo Fancy TG31975-E</v>
      </c>
      <c r="D354">
        <f>INDEX(db[SUPPLIER],A354)</f>
        <v>99</v>
      </c>
      <c r="E354" t="str">
        <f>INDEX(db[QTY/ CTN],A354)</f>
        <v>144 LSN</v>
      </c>
      <c r="F354" t="str">
        <f>INDEX(db[JENIS],A354)</f>
        <v>pen</v>
      </c>
      <c r="G354">
        <f>INDEX(db[QTY X],A354)</f>
        <v>1728</v>
      </c>
      <c r="H354" t="str">
        <f>INDEX(db[STN X],A354)</f>
        <v>PCS</v>
      </c>
    </row>
    <row r="355" spans="1:8" x14ac:dyDescent="0.25">
      <c r="A355" s="56">
        <v>1152</v>
      </c>
      <c r="C355" t="str">
        <f>INDEX(db[NB BM],A355)</f>
        <v>Bp Gel Tizo Fancy TG31975-E</v>
      </c>
      <c r="D355" t="str">
        <f>INDEX(db[SUPPLIER],A355)</f>
        <v>DB STATIONERY</v>
      </c>
      <c r="E355" t="str">
        <f>INDEX(db[QTY/ CTN],A355)</f>
        <v>144 LSN</v>
      </c>
      <c r="F355" t="str">
        <f>INDEX(db[JENIS],A355)</f>
        <v>pen</v>
      </c>
      <c r="G355">
        <f>INDEX(db[QTY X],A355)</f>
        <v>1728</v>
      </c>
      <c r="H355" t="str">
        <f>INDEX(db[STN X],A355)</f>
        <v>PCS</v>
      </c>
    </row>
    <row r="356" spans="1:8" x14ac:dyDescent="0.25">
      <c r="A356" s="56">
        <v>1153</v>
      </c>
      <c r="C356" t="str">
        <f>INDEX(db[NB BM],A356)</f>
        <v>Bp Gel Tizo Fancy TG 32763-D</v>
      </c>
      <c r="D356" t="str">
        <f>INDEX(db[SUPPLIER],A356)</f>
        <v>DB</v>
      </c>
      <c r="E356" t="str">
        <f>INDEX(db[QTY/ CTN],A356)</f>
        <v>144 LSN</v>
      </c>
      <c r="F356" t="str">
        <f>INDEX(db[JENIS],A356)</f>
        <v>pen</v>
      </c>
      <c r="G356">
        <f>INDEX(db[QTY X],A356)</f>
        <v>1728</v>
      </c>
      <c r="H356" t="str">
        <f>INDEX(db[STN X],A356)</f>
        <v>PCS</v>
      </c>
    </row>
    <row r="357" spans="1:8" x14ac:dyDescent="0.25">
      <c r="A357" s="56">
        <v>1162</v>
      </c>
      <c r="C357" t="str">
        <f>INDEX(db[NB BM],A357)</f>
        <v>Bp Tizo TG-630</v>
      </c>
      <c r="D357" t="str">
        <f>INDEX(db[SUPPLIER],A357)</f>
        <v>DB STATIONERY</v>
      </c>
      <c r="E357" t="str">
        <f>INDEX(db[QTY/ CTN],A357)</f>
        <v>72 LSN</v>
      </c>
      <c r="F357" t="str">
        <f>INDEX(db[JENIS],A357)</f>
        <v>pen</v>
      </c>
      <c r="G357">
        <f>INDEX(db[QTY X],A357)</f>
        <v>864</v>
      </c>
      <c r="H357" t="str">
        <f>INDEX(db[STN X],A357)</f>
        <v>PCS</v>
      </c>
    </row>
    <row r="358" spans="1:8" x14ac:dyDescent="0.25">
      <c r="A358" s="56">
        <v>1163</v>
      </c>
      <c r="C358" t="str">
        <f>INDEX(db[NB BM],A358)</f>
        <v>Bp Gel Tizo S-3 0.5 TG 32610</v>
      </c>
      <c r="D358" t="str">
        <f>INDEX(db[SUPPLIER],A358)</f>
        <v>DB STATIONERY</v>
      </c>
      <c r="E358" t="str">
        <f>INDEX(db[QTY/ CTN],A358)</f>
        <v>144 LSN</v>
      </c>
      <c r="F358" t="str">
        <f>INDEX(db[JENIS],A358)</f>
        <v>pen</v>
      </c>
      <c r="G358">
        <f>INDEX(db[QTY X],A358)</f>
        <v>1728</v>
      </c>
      <c r="H358" t="str">
        <f>INDEX(db[STN X],A358)</f>
        <v>PCS</v>
      </c>
    </row>
    <row r="359" spans="1:8" x14ac:dyDescent="0.25">
      <c r="A359" s="56">
        <v>1164</v>
      </c>
      <c r="C359" t="str">
        <f>INDEX(db[NB BM],A359)</f>
        <v>Bp Tizo TG-396-D</v>
      </c>
      <c r="D359" t="str">
        <f>INDEX(db[SUPPLIER],A359)</f>
        <v>DB</v>
      </c>
      <c r="E359" t="str">
        <f>INDEX(db[QTY/ CTN],A359)</f>
        <v>144 LSN</v>
      </c>
      <c r="F359" t="str">
        <f>INDEX(db[JENIS],A359)</f>
        <v>pen</v>
      </c>
      <c r="G359">
        <f>INDEX(db[QTY X],A359)</f>
        <v>1728</v>
      </c>
      <c r="H359" t="str">
        <f>INDEX(db[STN X],A359)</f>
        <v>PCS</v>
      </c>
    </row>
    <row r="360" spans="1:8" x14ac:dyDescent="0.25">
      <c r="A360" s="56">
        <v>1165</v>
      </c>
      <c r="C360" t="str">
        <f>INDEX(db[NB BM],A360)</f>
        <v>Bp Gel Tizo Segitiga TG31831-E</v>
      </c>
      <c r="D360" t="str">
        <f>INDEX(db[SUPPLIER],A360)</f>
        <v>DB</v>
      </c>
      <c r="E360" t="str">
        <f>INDEX(db[QTY/ CTN],A360)</f>
        <v>144 LSN</v>
      </c>
      <c r="F360" t="str">
        <f>INDEX(db[JENIS],A360)</f>
        <v>pen</v>
      </c>
      <c r="G360">
        <f>INDEX(db[QTY X],A360)</f>
        <v>1728</v>
      </c>
      <c r="H360" t="str">
        <f>INDEX(db[STN X],A360)</f>
        <v>PCS</v>
      </c>
    </row>
    <row r="361" spans="1:8" x14ac:dyDescent="0.25">
      <c r="A361" s="56">
        <v>1166</v>
      </c>
      <c r="C361" t="str">
        <f>INDEX(db[NB BM],A361)</f>
        <v>Bp Tizo TG30630</v>
      </c>
      <c r="D361" t="str">
        <f>INDEX(db[SUPPLIER],A361)</f>
        <v>DB</v>
      </c>
      <c r="E361" t="str">
        <f>INDEX(db[QTY/ CTN],A361)</f>
        <v>144 LSN</v>
      </c>
      <c r="F361" t="str">
        <f>INDEX(db[JENIS],A361)</f>
        <v>pen</v>
      </c>
      <c r="G361">
        <f>INDEX(db[QTY X],A361)</f>
        <v>1728</v>
      </c>
      <c r="H361" t="str">
        <f>INDEX(db[STN X],A361)</f>
        <v>PCS</v>
      </c>
    </row>
    <row r="362" spans="1:8" x14ac:dyDescent="0.25">
      <c r="A362" s="56">
        <v>1167</v>
      </c>
      <c r="C362" t="str">
        <f>INDEX(db[NB BM],A362)</f>
        <v>Bp Tizo TG3063 D</v>
      </c>
      <c r="D362" t="str">
        <f>INDEX(db[SUPPLIER],A362)</f>
        <v>DB</v>
      </c>
      <c r="E362" t="str">
        <f>INDEX(db[QTY/ CTN],A362)</f>
        <v>144 LSN</v>
      </c>
      <c r="F362" t="str">
        <f>INDEX(db[JENIS],A362)</f>
        <v>pen</v>
      </c>
      <c r="G362">
        <f>INDEX(db[QTY X],A362)</f>
        <v>1728</v>
      </c>
      <c r="H362" t="str">
        <f>INDEX(db[STN X],A362)</f>
        <v>PCS</v>
      </c>
    </row>
    <row r="363" spans="1:8" x14ac:dyDescent="0.25">
      <c r="A363" s="56">
        <v>1168</v>
      </c>
      <c r="C363" t="str">
        <f>INDEX(db[NB BM],A363)</f>
        <v>Bp Tizo TG31060</v>
      </c>
      <c r="D363">
        <f>INDEX(db[SUPPLIER],A363)</f>
        <v>99</v>
      </c>
      <c r="E363" t="str">
        <f>INDEX(db[QTY/ CTN],A363)</f>
        <v>144 LSN</v>
      </c>
      <c r="F363" t="str">
        <f>INDEX(db[JENIS],A363)</f>
        <v>pen</v>
      </c>
      <c r="G363">
        <f>INDEX(db[QTY X],A363)</f>
        <v>1728</v>
      </c>
      <c r="H363" t="str">
        <f>INDEX(db[STN X],A363)</f>
        <v>PCS</v>
      </c>
    </row>
    <row r="364" spans="1:8" x14ac:dyDescent="0.25">
      <c r="A364" s="56">
        <v>1169</v>
      </c>
      <c r="C364" t="str">
        <f>INDEX(db[NB BM],A364)</f>
        <v>Bp Tizo TG31060</v>
      </c>
      <c r="D364" t="str">
        <f>INDEX(db[SUPPLIER],A364)</f>
        <v>DB STATIONERY</v>
      </c>
      <c r="E364" t="str">
        <f>INDEX(db[QTY/ CTN],A364)</f>
        <v>144 LSN</v>
      </c>
      <c r="F364" t="str">
        <f>INDEX(db[JENIS],A364)</f>
        <v>pen</v>
      </c>
      <c r="G364">
        <f>INDEX(db[QTY X],A364)</f>
        <v>1728</v>
      </c>
      <c r="H364" t="str">
        <f>INDEX(db[STN X],A364)</f>
        <v>PCS</v>
      </c>
    </row>
    <row r="365" spans="1:8" x14ac:dyDescent="0.25">
      <c r="A365" s="56">
        <v>1170</v>
      </c>
      <c r="C365" t="str">
        <f>INDEX(db[NB BM],A365)</f>
        <v>Bp Tizo TG31220</v>
      </c>
      <c r="D365" t="str">
        <f>INDEX(db[SUPPLIER],A365)</f>
        <v>DB</v>
      </c>
      <c r="E365" t="str">
        <f>INDEX(db[QTY/ CTN],A365)</f>
        <v>144 LSN</v>
      </c>
      <c r="F365" t="str">
        <f>INDEX(db[JENIS],A365)</f>
        <v>pen</v>
      </c>
      <c r="G365">
        <f>INDEX(db[QTY X],A365)</f>
        <v>1728</v>
      </c>
      <c r="H365" t="str">
        <f>INDEX(db[STN X],A365)</f>
        <v>PCS</v>
      </c>
    </row>
    <row r="366" spans="1:8" x14ac:dyDescent="0.25">
      <c r="A366" s="56">
        <v>1171</v>
      </c>
      <c r="C366" t="str">
        <f>INDEX(db[NB BM],A366)</f>
        <v>Bp Tizo TG-346-D</v>
      </c>
      <c r="D366" t="str">
        <f>INDEX(db[SUPPLIER],A366)</f>
        <v>DB STATIONERY</v>
      </c>
      <c r="E366" t="str">
        <f>INDEX(db[QTY/ CTN],A366)</f>
        <v>144 LSN</v>
      </c>
      <c r="F366" t="str">
        <f>INDEX(db[JENIS],A366)</f>
        <v>pen</v>
      </c>
      <c r="G366">
        <f>INDEX(db[QTY X],A366)</f>
        <v>1728</v>
      </c>
      <c r="H366" t="str">
        <f>INDEX(db[STN X],A366)</f>
        <v>PCS</v>
      </c>
    </row>
    <row r="367" spans="1:8" x14ac:dyDescent="0.25">
      <c r="A367" s="56">
        <v>1172</v>
      </c>
      <c r="C367" t="str">
        <f>INDEX(db[NB BM],A367)</f>
        <v>Bp Tizo TG-346-E</v>
      </c>
      <c r="D367" t="str">
        <f>INDEX(db[SUPPLIER],A367)</f>
        <v>DB</v>
      </c>
      <c r="E367" t="str">
        <f>INDEX(db[QTY/ CTN],A367)</f>
        <v>144 LSN</v>
      </c>
      <c r="F367" t="str">
        <f>INDEX(db[JENIS],A367)</f>
        <v>pen</v>
      </c>
      <c r="G367">
        <f>INDEX(db[QTY X],A367)</f>
        <v>1728</v>
      </c>
      <c r="H367" t="str">
        <f>INDEX(db[STN X],A367)</f>
        <v>PCS</v>
      </c>
    </row>
    <row r="368" spans="1:8" x14ac:dyDescent="0.25">
      <c r="A368" s="56">
        <v>1173</v>
      </c>
      <c r="C368" t="str">
        <f>INDEX(db[NB BM],A368)</f>
        <v>Bp Gel Zhixin + Refill G-3138</v>
      </c>
      <c r="D368" t="str">
        <f>INDEX(db[SUPPLIER],A368)</f>
        <v>DB STATIONERY</v>
      </c>
      <c r="E368" t="str">
        <f>INDEX(db[QTY/ CTN],A368)</f>
        <v>120 LSN</v>
      </c>
      <c r="F368" t="str">
        <f>INDEX(db[JENIS],A368)</f>
        <v>pen</v>
      </c>
      <c r="G368">
        <f>INDEX(db[QTY X],A368)</f>
        <v>1440</v>
      </c>
      <c r="H368" t="str">
        <f>INDEX(db[STN X],A368)</f>
        <v>PCS</v>
      </c>
    </row>
    <row r="369" spans="1:8" x14ac:dyDescent="0.25">
      <c r="A369" s="56">
        <v>1174</v>
      </c>
      <c r="C369" t="str">
        <f>INDEX(db[NB BM],A369)</f>
        <v>Bp Gel Zhixin + Refill G-3139</v>
      </c>
      <c r="D369" t="str">
        <f>INDEX(db[SUPPLIER],A369)</f>
        <v>DB STATIONERY</v>
      </c>
      <c r="E369" t="str">
        <f>INDEX(db[QTY/ CTN],A369)</f>
        <v>120 LSN</v>
      </c>
      <c r="F369" t="str">
        <f>INDEX(db[JENIS],A369)</f>
        <v>pen</v>
      </c>
      <c r="G369">
        <f>INDEX(db[QTY X],A369)</f>
        <v>1440</v>
      </c>
      <c r="H369" t="str">
        <f>INDEX(db[STN X],A369)</f>
        <v>PCS</v>
      </c>
    </row>
    <row r="370" spans="1:8" x14ac:dyDescent="0.25">
      <c r="A370" s="56">
        <v>1175</v>
      </c>
      <c r="C370" t="str">
        <f>INDEX(db[NB BM],A370)</f>
        <v>Bp Gel Zhixin + Refill G-3150</v>
      </c>
      <c r="D370" t="str">
        <f>INDEX(db[SUPPLIER],A370)</f>
        <v>DB STATIONERY</v>
      </c>
      <c r="E370" t="str">
        <f>INDEX(db[QTY/ CTN],A370)</f>
        <v>120 LSN</v>
      </c>
      <c r="F370" t="str">
        <f>INDEX(db[JENIS],A370)</f>
        <v>pen</v>
      </c>
      <c r="G370">
        <f>INDEX(db[QTY X],A370)</f>
        <v>1440</v>
      </c>
      <c r="H370" t="str">
        <f>INDEX(db[STN X],A370)</f>
        <v>PCS</v>
      </c>
    </row>
    <row r="371" spans="1:8" x14ac:dyDescent="0.25">
      <c r="A371" s="56">
        <v>1176</v>
      </c>
      <c r="C371" t="str">
        <f>INDEX(db[NB BM],A371)</f>
        <v>Bp Gel Zhixin + Refill G-3151</v>
      </c>
      <c r="D371" t="str">
        <f>INDEX(db[SUPPLIER],A371)</f>
        <v>DB STATIONERY</v>
      </c>
      <c r="E371" t="str">
        <f>INDEX(db[QTY/ CTN],A371)</f>
        <v>120 LSN</v>
      </c>
      <c r="F371" t="str">
        <f>INDEX(db[JENIS],A371)</f>
        <v>pen</v>
      </c>
      <c r="G371">
        <f>INDEX(db[QTY X],A371)</f>
        <v>1440</v>
      </c>
      <c r="H371" t="str">
        <f>INDEX(db[STN X],A371)</f>
        <v>PCS</v>
      </c>
    </row>
    <row r="372" spans="1:8" x14ac:dyDescent="0.25">
      <c r="A372" s="56">
        <v>1177</v>
      </c>
      <c r="C372" t="str">
        <f>INDEX(db[NB BM],A372)</f>
        <v>Bp Gel Zhixin + Refill G-3152</v>
      </c>
      <c r="D372" t="str">
        <f>INDEX(db[SUPPLIER],A372)</f>
        <v>DB STATIONERY</v>
      </c>
      <c r="E372" t="str">
        <f>INDEX(db[QTY/ CTN],A372)</f>
        <v>120 LSN</v>
      </c>
      <c r="F372" t="str">
        <f>INDEX(db[JENIS],A372)</f>
        <v>pen</v>
      </c>
      <c r="G372">
        <f>INDEX(db[QTY X],A372)</f>
        <v>1440</v>
      </c>
      <c r="H372" t="str">
        <f>INDEX(db[STN X],A372)</f>
        <v>PCS</v>
      </c>
    </row>
    <row r="373" spans="1:8" x14ac:dyDescent="0.25">
      <c r="A373" s="56">
        <v>1178</v>
      </c>
      <c r="C373" t="str">
        <f>INDEX(db[NB BM],A373)</f>
        <v>Bp Gel Zhixin + Refill G-3153</v>
      </c>
      <c r="D373" t="str">
        <f>INDEX(db[SUPPLIER],A373)</f>
        <v>DB STATIONERY</v>
      </c>
      <c r="E373" t="str">
        <f>INDEX(db[QTY/ CTN],A373)</f>
        <v>120 LSN</v>
      </c>
      <c r="F373" t="str">
        <f>INDEX(db[JENIS],A373)</f>
        <v>pen</v>
      </c>
      <c r="G373">
        <f>INDEX(db[QTY X],A373)</f>
        <v>1440</v>
      </c>
      <c r="H373" t="str">
        <f>INDEX(db[STN X],A373)</f>
        <v>PCS</v>
      </c>
    </row>
    <row r="374" spans="1:8" x14ac:dyDescent="0.25">
      <c r="A374" s="56">
        <v>1179</v>
      </c>
      <c r="C374" t="str">
        <f>INDEX(db[NB BM],A374)</f>
        <v>Bp Gel Zhixin + Refill G-3154</v>
      </c>
      <c r="D374" t="str">
        <f>INDEX(db[SUPPLIER],A374)</f>
        <v>DB STATIONERY</v>
      </c>
      <c r="E374" t="str">
        <f>INDEX(db[QTY/ CTN],A374)</f>
        <v>120 LSN</v>
      </c>
      <c r="F374" t="str">
        <f>INDEX(db[JENIS],A374)</f>
        <v>pen</v>
      </c>
      <c r="G374">
        <f>INDEX(db[QTY X],A374)</f>
        <v>1440</v>
      </c>
      <c r="H374" t="str">
        <f>INDEX(db[STN X],A374)</f>
        <v>PCS</v>
      </c>
    </row>
    <row r="375" spans="1:8" x14ac:dyDescent="0.25">
      <c r="A375" s="56">
        <v>1180</v>
      </c>
      <c r="C375" t="str">
        <f>INDEX(db[NB BM],A375)</f>
        <v>Bp Gel Zhixin + Refill G-3155</v>
      </c>
      <c r="D375" t="str">
        <f>INDEX(db[SUPPLIER],A375)</f>
        <v>DB STATIONERY</v>
      </c>
      <c r="E375" t="str">
        <f>INDEX(db[QTY/ CTN],A375)</f>
        <v>120 LSN</v>
      </c>
      <c r="F375" t="str">
        <f>INDEX(db[JENIS],A375)</f>
        <v>pen</v>
      </c>
      <c r="G375">
        <f>INDEX(db[QTY X],A375)</f>
        <v>1440</v>
      </c>
      <c r="H375" t="str">
        <f>INDEX(db[STN X],A375)</f>
        <v>PCS</v>
      </c>
    </row>
    <row r="376" spans="1:8" x14ac:dyDescent="0.25">
      <c r="A376" s="56">
        <v>1181</v>
      </c>
      <c r="C376" t="str">
        <f>INDEX(db[NB BM],A376)</f>
        <v>Bp Gel Zhixin + Refill G-3156</v>
      </c>
      <c r="D376" t="str">
        <f>INDEX(db[SUPPLIER],A376)</f>
        <v>DB STATIONERY</v>
      </c>
      <c r="E376" t="str">
        <f>INDEX(db[QTY/ CTN],A376)</f>
        <v>120 LSN</v>
      </c>
      <c r="F376" t="str">
        <f>INDEX(db[JENIS],A376)</f>
        <v>pen</v>
      </c>
      <c r="G376">
        <f>INDEX(db[QTY X],A376)</f>
        <v>1440</v>
      </c>
      <c r="H376" t="str">
        <f>INDEX(db[STN X],A376)</f>
        <v>PCS</v>
      </c>
    </row>
    <row r="377" spans="1:8" x14ac:dyDescent="0.25">
      <c r="A377" s="56">
        <v>1182</v>
      </c>
      <c r="C377" t="str">
        <f>INDEX(db[NB BM],A377)</f>
        <v>Bp Gel Zhixin + Refill G-3157</v>
      </c>
      <c r="D377" t="str">
        <f>INDEX(db[SUPPLIER],A377)</f>
        <v>DB STATIONERY</v>
      </c>
      <c r="E377" t="str">
        <f>INDEX(db[QTY/ CTN],A377)</f>
        <v>120 LSN</v>
      </c>
      <c r="F377" t="str">
        <f>INDEX(db[JENIS],A377)</f>
        <v>pen</v>
      </c>
      <c r="G377">
        <f>INDEX(db[QTY X],A377)</f>
        <v>1440</v>
      </c>
      <c r="H377" t="str">
        <f>INDEX(db[STN X],A377)</f>
        <v>PCS</v>
      </c>
    </row>
    <row r="378" spans="1:8" x14ac:dyDescent="0.25">
      <c r="A378" s="56">
        <v>1183</v>
      </c>
      <c r="C378" t="str">
        <f>INDEX(db[NB BM],A378)</f>
        <v>Bp Gel Zhixin + Refill G-3158</v>
      </c>
      <c r="D378" t="str">
        <f>INDEX(db[SUPPLIER],A378)</f>
        <v>DB STATIONERY</v>
      </c>
      <c r="E378" t="str">
        <f>INDEX(db[QTY/ CTN],A378)</f>
        <v>120 LSN</v>
      </c>
      <c r="F378" t="str">
        <f>INDEX(db[JENIS],A378)</f>
        <v>pen</v>
      </c>
      <c r="G378">
        <f>INDEX(db[QTY X],A378)</f>
        <v>1440</v>
      </c>
      <c r="H378" t="str">
        <f>INDEX(db[STN X],A378)</f>
        <v>PCS</v>
      </c>
    </row>
    <row r="379" spans="1:8" x14ac:dyDescent="0.25">
      <c r="A379" s="56">
        <v>1184</v>
      </c>
      <c r="C379" t="str">
        <f>INDEX(db[NB BM],A379)</f>
        <v>Bp Gel Zhixin + Refill G-3163</v>
      </c>
      <c r="D379" t="str">
        <f>INDEX(db[SUPPLIER],A379)</f>
        <v>DB STATIONERY</v>
      </c>
      <c r="E379" t="str">
        <f>INDEX(db[QTY/ CTN],A379)</f>
        <v>120 LSN</v>
      </c>
      <c r="F379" t="str">
        <f>INDEX(db[JENIS],A379)</f>
        <v>pen</v>
      </c>
      <c r="G379">
        <f>INDEX(db[QTY X],A379)</f>
        <v>1440</v>
      </c>
      <c r="H379" t="str">
        <f>INDEX(db[STN X],A379)</f>
        <v>PCS</v>
      </c>
    </row>
    <row r="380" spans="1:8" x14ac:dyDescent="0.25">
      <c r="A380" s="56">
        <v>1185</v>
      </c>
      <c r="C380" t="str">
        <f>INDEX(db[NB BM],A380)</f>
        <v>Bp Gel Zhixin + Refill G-5006</v>
      </c>
      <c r="D380" t="str">
        <f>INDEX(db[SUPPLIER],A380)</f>
        <v>DB STATIONERY</v>
      </c>
      <c r="E380" t="str">
        <f>INDEX(db[QTY/ CTN],A380)</f>
        <v>120 LSN</v>
      </c>
      <c r="F380" t="str">
        <f>INDEX(db[JENIS],A380)</f>
        <v>pen</v>
      </c>
      <c r="G380">
        <f>INDEX(db[QTY X],A380)</f>
        <v>1440</v>
      </c>
      <c r="H380" t="str">
        <f>INDEX(db[STN X],A380)</f>
        <v>PCS</v>
      </c>
    </row>
    <row r="381" spans="1:8" x14ac:dyDescent="0.25">
      <c r="A381" s="56">
        <v>1186</v>
      </c>
      <c r="C381" t="str">
        <f>INDEX(db[NB BM],A381)</f>
        <v>Bp Gel Zhixin + Refill G-5008</v>
      </c>
      <c r="D381" t="str">
        <f>INDEX(db[SUPPLIER],A381)</f>
        <v>DB STATIONERY</v>
      </c>
      <c r="E381" t="str">
        <f>INDEX(db[QTY/ CTN],A381)</f>
        <v>120 LSN</v>
      </c>
      <c r="F381" t="str">
        <f>INDEX(db[JENIS],A381)</f>
        <v>pen</v>
      </c>
      <c r="G381">
        <f>INDEX(db[QTY X],A381)</f>
        <v>1440</v>
      </c>
      <c r="H381" t="str">
        <f>INDEX(db[STN X],A381)</f>
        <v>PCS</v>
      </c>
    </row>
    <row r="382" spans="1:8" x14ac:dyDescent="0.25">
      <c r="A382" s="56">
        <v>1187</v>
      </c>
      <c r="C382" t="str">
        <f>INDEX(db[NB BM],A382)</f>
        <v>Bp Gel Zhixin + Refill G-5013</v>
      </c>
      <c r="D382" t="str">
        <f>INDEX(db[SUPPLIER],A382)</f>
        <v>DB STATIONERY</v>
      </c>
      <c r="E382" t="str">
        <f>INDEX(db[QTY/ CTN],A382)</f>
        <v>120 LSN</v>
      </c>
      <c r="F382" t="str">
        <f>INDEX(db[JENIS],A382)</f>
        <v>pen</v>
      </c>
      <c r="G382">
        <f>INDEX(db[QTY X],A382)</f>
        <v>1440</v>
      </c>
      <c r="H382" t="str">
        <f>INDEX(db[STN X],A382)</f>
        <v>PCS</v>
      </c>
    </row>
    <row r="383" spans="1:8" x14ac:dyDescent="0.25">
      <c r="A383" s="56">
        <v>1188</v>
      </c>
      <c r="C383" t="str">
        <f>INDEX(db[NB BM],A383)</f>
        <v>Bp Gel Zhixin + Refill G-5014</v>
      </c>
      <c r="D383" t="str">
        <f>INDEX(db[SUPPLIER],A383)</f>
        <v>DB STATIONERY</v>
      </c>
      <c r="E383" t="str">
        <f>INDEX(db[QTY/ CTN],A383)</f>
        <v>120 LSN</v>
      </c>
      <c r="F383" t="str">
        <f>INDEX(db[JENIS],A383)</f>
        <v>pen</v>
      </c>
      <c r="G383">
        <f>INDEX(db[QTY X],A383)</f>
        <v>1440</v>
      </c>
      <c r="H383" t="str">
        <f>INDEX(db[STN X],A383)</f>
        <v>PCS</v>
      </c>
    </row>
    <row r="384" spans="1:8" x14ac:dyDescent="0.25">
      <c r="A384" s="56">
        <v>1189</v>
      </c>
      <c r="C384" t="str">
        <f>INDEX(db[NB BM],A384)</f>
        <v>Bp Gel Zhixin + Refill G-5016</v>
      </c>
      <c r="D384" t="str">
        <f>INDEX(db[SUPPLIER],A384)</f>
        <v>DB STATIONERY</v>
      </c>
      <c r="E384" t="str">
        <f>INDEX(db[QTY/ CTN],A384)</f>
        <v>120 LSN</v>
      </c>
      <c r="F384" t="str">
        <f>INDEX(db[JENIS],A384)</f>
        <v>pen</v>
      </c>
      <c r="G384">
        <f>INDEX(db[QTY X],A384)</f>
        <v>1440</v>
      </c>
      <c r="H384" t="str">
        <f>INDEX(db[STN X],A384)</f>
        <v>PCS</v>
      </c>
    </row>
    <row r="385" spans="1:8" x14ac:dyDescent="0.25">
      <c r="A385" s="56">
        <v>1190</v>
      </c>
      <c r="C385" t="str">
        <f>INDEX(db[NB BM],A385)</f>
        <v>Bp Gel Zhixin + Refill G-5017</v>
      </c>
      <c r="D385" t="str">
        <f>INDEX(db[SUPPLIER],A385)</f>
        <v>DB STATIONERY</v>
      </c>
      <c r="E385" t="str">
        <f>INDEX(db[QTY/ CTN],A385)</f>
        <v>120 LSN</v>
      </c>
      <c r="F385" t="str">
        <f>INDEX(db[JENIS],A385)</f>
        <v>pen</v>
      </c>
      <c r="G385">
        <f>INDEX(db[QTY X],A385)</f>
        <v>1440</v>
      </c>
      <c r="H385" t="str">
        <f>INDEX(db[STN X],A385)</f>
        <v>PCS</v>
      </c>
    </row>
    <row r="386" spans="1:8" x14ac:dyDescent="0.25">
      <c r="A386" s="56">
        <v>1191</v>
      </c>
      <c r="C386" t="str">
        <f>INDEX(db[NB BM],A386)</f>
        <v>Bp Gel Zhixin + Refill G-5034</v>
      </c>
      <c r="D386" t="str">
        <f>INDEX(db[SUPPLIER],A386)</f>
        <v>DB STATIONERY</v>
      </c>
      <c r="E386" t="str">
        <f>INDEX(db[QTY/ CTN],A386)</f>
        <v>120 LSN</v>
      </c>
      <c r="F386" t="str">
        <f>INDEX(db[JENIS],A386)</f>
        <v>pen</v>
      </c>
      <c r="G386">
        <f>INDEX(db[QTY X],A386)</f>
        <v>1440</v>
      </c>
      <c r="H386" t="str">
        <f>INDEX(db[STN X],A386)</f>
        <v>PCS</v>
      </c>
    </row>
    <row r="387" spans="1:8" x14ac:dyDescent="0.25">
      <c r="A387" s="56">
        <v>1192</v>
      </c>
      <c r="C387" t="str">
        <f>INDEX(db[NB BM],A387)</f>
        <v>Bp Gel Zhixin + Refill G-5034 L</v>
      </c>
      <c r="D387" t="str">
        <f>INDEX(db[SUPPLIER],A387)</f>
        <v>DB STATIONERY</v>
      </c>
      <c r="E387" t="str">
        <f>INDEX(db[QTY/ CTN],A387)</f>
        <v>120 LSN</v>
      </c>
      <c r="F387" t="str">
        <f>INDEX(db[JENIS],A387)</f>
        <v>pen</v>
      </c>
      <c r="G387">
        <f>INDEX(db[QTY X],A387)</f>
        <v>1440</v>
      </c>
      <c r="H387" t="str">
        <f>INDEX(db[STN X],A387)</f>
        <v>PCS</v>
      </c>
    </row>
    <row r="388" spans="1:8" x14ac:dyDescent="0.25">
      <c r="A388" s="56">
        <v>1193</v>
      </c>
      <c r="C388" t="str">
        <f>INDEX(db[NB BM],A388)</f>
        <v>Bp Gel Zhixin + Refill G-5037</v>
      </c>
      <c r="D388" t="str">
        <f>INDEX(db[SUPPLIER],A388)</f>
        <v>DB STATIONERY</v>
      </c>
      <c r="E388" t="str">
        <f>INDEX(db[QTY/ CTN],A388)</f>
        <v>120 LSN</v>
      </c>
      <c r="F388" t="str">
        <f>INDEX(db[JENIS],A388)</f>
        <v>pen</v>
      </c>
      <c r="G388">
        <f>INDEX(db[QTY X],A388)</f>
        <v>1440</v>
      </c>
      <c r="H388" t="str">
        <f>INDEX(db[STN X],A388)</f>
        <v>PCS</v>
      </c>
    </row>
    <row r="389" spans="1:8" x14ac:dyDescent="0.25">
      <c r="A389" s="56">
        <v>1194</v>
      </c>
      <c r="C389" t="str">
        <f>INDEX(db[NB BM],A389)</f>
        <v>Bp Gel Zhixin Tube G-3567</v>
      </c>
      <c r="D389" t="str">
        <f>INDEX(db[SUPPLIER],A389)</f>
        <v>DB</v>
      </c>
      <c r="E389" t="str">
        <f>INDEX(db[QTY/ CTN],A389)</f>
        <v>144 LSN</v>
      </c>
      <c r="F389" t="str">
        <f>INDEX(db[JENIS],A389)</f>
        <v>pen</v>
      </c>
      <c r="G389">
        <f>INDEX(db[QTY X],A389)</f>
        <v>1728</v>
      </c>
      <c r="H389" t="str">
        <f>INDEX(db[STN X],A389)</f>
        <v>PCS</v>
      </c>
    </row>
    <row r="390" spans="1:8" x14ac:dyDescent="0.25">
      <c r="A390" s="56">
        <v>1195</v>
      </c>
      <c r="C390" t="str">
        <f>INDEX(db[NB BM],A390)</f>
        <v>Bp Gel Zhixin Tube G-3567L</v>
      </c>
      <c r="D390" t="str">
        <f>INDEX(db[SUPPLIER],A390)</f>
        <v>DB STATIONERY</v>
      </c>
      <c r="E390" t="str">
        <f>INDEX(db[QTY/ CTN],A390)</f>
        <v>72 LSN</v>
      </c>
      <c r="F390" t="str">
        <f>INDEX(db[JENIS],A390)</f>
        <v>pen</v>
      </c>
      <c r="G390">
        <f>INDEX(db[QTY X],A390)</f>
        <v>864</v>
      </c>
      <c r="H390" t="str">
        <f>INDEX(db[STN X],A390)</f>
        <v>PCS</v>
      </c>
    </row>
    <row r="391" spans="1:8" x14ac:dyDescent="0.25">
      <c r="A391" s="56">
        <v>1196</v>
      </c>
      <c r="C391" t="str">
        <f>INDEX(db[NB BM],A391)</f>
        <v>Bp Gel Zhixin Tube G-3568L</v>
      </c>
      <c r="D391" t="str">
        <f>INDEX(db[SUPPLIER],A391)</f>
        <v>DB STATIONERY</v>
      </c>
      <c r="E391" t="str">
        <f>INDEX(db[QTY/ CTN],A391)</f>
        <v>72 TUB</v>
      </c>
      <c r="F391" t="str">
        <f>INDEX(db[JENIS],A391)</f>
        <v>pen</v>
      </c>
      <c r="G391">
        <f>INDEX(db[QTY X],A391)</f>
        <v>72</v>
      </c>
      <c r="H391" t="str">
        <f>INDEX(db[STN X],A391)</f>
        <v>TUB</v>
      </c>
    </row>
    <row r="392" spans="1:8" x14ac:dyDescent="0.25">
      <c r="A392" s="56">
        <v>1197</v>
      </c>
      <c r="C392" t="str">
        <f>INDEX(db[NB BM],A392)</f>
        <v>Bp Gel Zhixin + Refill G-3027</v>
      </c>
      <c r="D392" t="str">
        <f>INDEX(db[SUPPLIER],A392)</f>
        <v>DB</v>
      </c>
      <c r="E392" t="str">
        <f>INDEX(db[QTY/ CTN],A392)</f>
        <v>120 LSN</v>
      </c>
      <c r="F392" t="str">
        <f>INDEX(db[JENIS],A392)</f>
        <v>pen</v>
      </c>
      <c r="G392">
        <f>INDEX(db[QTY X],A392)</f>
        <v>1440</v>
      </c>
      <c r="H392" t="str">
        <f>INDEX(db[STN X],A392)</f>
        <v>PCS</v>
      </c>
    </row>
    <row r="393" spans="1:8" x14ac:dyDescent="0.25">
      <c r="A393" s="56">
        <v>1198</v>
      </c>
      <c r="C393" t="str">
        <f>INDEX(db[NB BM],A393)</f>
        <v>Bp Gel Zhixin + Refill G-3031</v>
      </c>
      <c r="D393" t="str">
        <f>INDEX(db[SUPPLIER],A393)</f>
        <v>DB</v>
      </c>
      <c r="E393" t="str">
        <f>INDEX(db[QTY/ CTN],A393)</f>
        <v>120 LSN</v>
      </c>
      <c r="F393" t="str">
        <f>INDEX(db[JENIS],A393)</f>
        <v>pen</v>
      </c>
      <c r="G393">
        <f>INDEX(db[QTY X],A393)</f>
        <v>1440</v>
      </c>
      <c r="H393" t="str">
        <f>INDEX(db[STN X],A393)</f>
        <v>PCS</v>
      </c>
    </row>
    <row r="394" spans="1:8" x14ac:dyDescent="0.25">
      <c r="A394" s="56">
        <v>1200</v>
      </c>
      <c r="C394" t="str">
        <f>INDEX(db[NB BM],A394)</f>
        <v>Bp Gel Zhixin + Refill G-3035</v>
      </c>
      <c r="D394" t="str">
        <f>INDEX(db[SUPPLIER],A394)</f>
        <v>DB</v>
      </c>
      <c r="E394" t="str">
        <f>INDEX(db[QTY/ CTN],A394)</f>
        <v>120 LSN</v>
      </c>
      <c r="F394" t="str">
        <f>INDEX(db[JENIS],A394)</f>
        <v>pen</v>
      </c>
      <c r="G394">
        <f>INDEX(db[QTY X],A394)</f>
        <v>1440</v>
      </c>
      <c r="H394" t="str">
        <f>INDEX(db[STN X],A394)</f>
        <v>PCS</v>
      </c>
    </row>
    <row r="395" spans="1:8" x14ac:dyDescent="0.25">
      <c r="A395" s="56">
        <v>1201</v>
      </c>
      <c r="C395" t="str">
        <f>INDEX(db[NB BM],A395)</f>
        <v>Bp Gel Zhixin + Refill G-3036</v>
      </c>
      <c r="D395" t="str">
        <f>INDEX(db[SUPPLIER],A395)</f>
        <v>DB</v>
      </c>
      <c r="E395" t="str">
        <f>INDEX(db[QTY/ CTN],A395)</f>
        <v>120 LSN</v>
      </c>
      <c r="F395" t="str">
        <f>INDEX(db[JENIS],A395)</f>
        <v>pen</v>
      </c>
      <c r="G395">
        <f>INDEX(db[QTY X],A395)</f>
        <v>1440</v>
      </c>
      <c r="H395" t="str">
        <f>INDEX(db[STN X],A395)</f>
        <v>PCS</v>
      </c>
    </row>
    <row r="396" spans="1:8" x14ac:dyDescent="0.25">
      <c r="A396" s="56">
        <v>1202</v>
      </c>
      <c r="C396" t="str">
        <f>INDEX(db[NB BM],A396)</f>
        <v>Bp Gel Zhixin + Refill G-3037</v>
      </c>
      <c r="D396" t="str">
        <f>INDEX(db[SUPPLIER],A396)</f>
        <v>DB</v>
      </c>
      <c r="E396" t="str">
        <f>INDEX(db[QTY/ CTN],A396)</f>
        <v>120 LSN</v>
      </c>
      <c r="F396" t="str">
        <f>INDEX(db[JENIS],A396)</f>
        <v>pen</v>
      </c>
      <c r="G396">
        <f>INDEX(db[QTY X],A396)</f>
        <v>1440</v>
      </c>
      <c r="H396" t="str">
        <f>INDEX(db[STN X],A396)</f>
        <v>PCS</v>
      </c>
    </row>
    <row r="397" spans="1:8" x14ac:dyDescent="0.25">
      <c r="A397" s="56">
        <v>1203</v>
      </c>
      <c r="C397" t="str">
        <f>INDEX(db[NB BM],A397)</f>
        <v>Bp Gel Zhixin + Refill G-3038</v>
      </c>
      <c r="D397" t="str">
        <f>INDEX(db[SUPPLIER],A397)</f>
        <v>DB</v>
      </c>
      <c r="E397" t="str">
        <f>INDEX(db[QTY/ CTN],A397)</f>
        <v>120 LSN</v>
      </c>
      <c r="F397" t="str">
        <f>INDEX(db[JENIS],A397)</f>
        <v>pen</v>
      </c>
      <c r="G397">
        <f>INDEX(db[QTY X],A397)</f>
        <v>1440</v>
      </c>
      <c r="H397" t="str">
        <f>INDEX(db[STN X],A397)</f>
        <v>PCS</v>
      </c>
    </row>
    <row r="398" spans="1:8" x14ac:dyDescent="0.25">
      <c r="A398" s="56">
        <v>1205</v>
      </c>
      <c r="C398" t="str">
        <f>INDEX(db[NB BM],A398)</f>
        <v>Bp Gel Zhixin + Refill G-3050</v>
      </c>
      <c r="D398" t="str">
        <f>INDEX(db[SUPPLIER],A398)</f>
        <v>DB</v>
      </c>
      <c r="E398" t="str">
        <f>INDEX(db[QTY/ CTN],A398)</f>
        <v>120 LSN</v>
      </c>
      <c r="F398" t="str">
        <f>INDEX(db[JENIS],A398)</f>
        <v>pen</v>
      </c>
      <c r="G398">
        <f>INDEX(db[QTY X],A398)</f>
        <v>1440</v>
      </c>
      <c r="H398" t="str">
        <f>INDEX(db[STN X],A398)</f>
        <v>PCS</v>
      </c>
    </row>
    <row r="399" spans="1:8" x14ac:dyDescent="0.25">
      <c r="A399" s="56">
        <v>1206</v>
      </c>
      <c r="C399" t="str">
        <f>INDEX(db[NB BM],A399)</f>
        <v>Bp Gel Zhixin + Refill G-3051</v>
      </c>
      <c r="D399" t="str">
        <f>INDEX(db[SUPPLIER],A399)</f>
        <v>DB</v>
      </c>
      <c r="E399" t="str">
        <f>INDEX(db[QTY/ CTN],A399)</f>
        <v>120 LSN</v>
      </c>
      <c r="F399" t="str">
        <f>INDEX(db[JENIS],A399)</f>
        <v>pen</v>
      </c>
      <c r="G399">
        <f>INDEX(db[QTY X],A399)</f>
        <v>1440</v>
      </c>
      <c r="H399" t="str">
        <f>INDEX(db[STN X],A399)</f>
        <v>PCS</v>
      </c>
    </row>
    <row r="400" spans="1:8" x14ac:dyDescent="0.25">
      <c r="A400" s="56">
        <v>1207</v>
      </c>
      <c r="C400" t="str">
        <f>INDEX(db[NB BM],A400)</f>
        <v>Bp Gel Zhixin + Refill G-3053</v>
      </c>
      <c r="D400" t="str">
        <f>INDEX(db[SUPPLIER],A400)</f>
        <v>DB</v>
      </c>
      <c r="E400" t="str">
        <f>INDEX(db[QTY/ CTN],A400)</f>
        <v>120 LSN</v>
      </c>
      <c r="F400" t="str">
        <f>INDEX(db[JENIS],A400)</f>
        <v>pen</v>
      </c>
      <c r="G400">
        <f>INDEX(db[QTY X],A400)</f>
        <v>1440</v>
      </c>
      <c r="H400" t="str">
        <f>INDEX(db[STN X],A400)</f>
        <v>PCS</v>
      </c>
    </row>
    <row r="401" spans="1:8" x14ac:dyDescent="0.25">
      <c r="A401" s="56">
        <v>1208</v>
      </c>
      <c r="C401" t="str">
        <f>INDEX(db[NB BM],A401)</f>
        <v>Bp Gel Zhixin + Refill G-3056</v>
      </c>
      <c r="D401" t="str">
        <f>INDEX(db[SUPPLIER],A401)</f>
        <v>DB</v>
      </c>
      <c r="E401" t="str">
        <f>INDEX(db[QTY/ CTN],A401)</f>
        <v>120 LSN</v>
      </c>
      <c r="F401" t="str">
        <f>INDEX(db[JENIS],A401)</f>
        <v>pen</v>
      </c>
      <c r="G401">
        <f>INDEX(db[QTY X],A401)</f>
        <v>1440</v>
      </c>
      <c r="H401" t="str">
        <f>INDEX(db[STN X],A401)</f>
        <v>PCS</v>
      </c>
    </row>
    <row r="402" spans="1:8" x14ac:dyDescent="0.25">
      <c r="A402" s="56">
        <v>1209</v>
      </c>
      <c r="C402" t="str">
        <f>INDEX(db[NB BM],A402)</f>
        <v>Bp Gel Zhixin + Refill G-3057</v>
      </c>
      <c r="D402" t="str">
        <f>INDEX(db[SUPPLIER],A402)</f>
        <v>DB</v>
      </c>
      <c r="E402" t="str">
        <f>INDEX(db[QTY/ CTN],A402)</f>
        <v>120 LSN</v>
      </c>
      <c r="F402" t="str">
        <f>INDEX(db[JENIS],A402)</f>
        <v>pen</v>
      </c>
      <c r="G402">
        <f>INDEX(db[QTY X],A402)</f>
        <v>1440</v>
      </c>
      <c r="H402" t="str">
        <f>INDEX(db[STN X],A402)</f>
        <v>PCS</v>
      </c>
    </row>
    <row r="403" spans="1:8" x14ac:dyDescent="0.25">
      <c r="A403" s="56">
        <v>1210</v>
      </c>
      <c r="C403" t="str">
        <f>INDEX(db[NB BM],A403)</f>
        <v>Bp Gel Zhixin + Refill G-3058</v>
      </c>
      <c r="D403" t="str">
        <f>INDEX(db[SUPPLIER],A403)</f>
        <v>DB</v>
      </c>
      <c r="E403" t="str">
        <f>INDEX(db[QTY/ CTN],A403)</f>
        <v>120 LSN</v>
      </c>
      <c r="F403" t="str">
        <f>INDEX(db[JENIS],A403)</f>
        <v>pen</v>
      </c>
      <c r="G403">
        <f>INDEX(db[QTY X],A403)</f>
        <v>1440</v>
      </c>
      <c r="H403" t="str">
        <f>INDEX(db[STN X],A403)</f>
        <v>PCS</v>
      </c>
    </row>
    <row r="404" spans="1:8" x14ac:dyDescent="0.25">
      <c r="A404" s="56">
        <v>1211</v>
      </c>
      <c r="C404" t="str">
        <f>INDEX(db[NB BM],A404)</f>
        <v>Bp Gel Zhixin + Refill G-3060</v>
      </c>
      <c r="D404" t="str">
        <f>INDEX(db[SUPPLIER],A404)</f>
        <v>DB</v>
      </c>
      <c r="E404" t="str">
        <f>INDEX(db[QTY/ CTN],A404)</f>
        <v>120 LSN</v>
      </c>
      <c r="F404" t="str">
        <f>INDEX(db[JENIS],A404)</f>
        <v>pen</v>
      </c>
      <c r="G404">
        <f>INDEX(db[QTY X],A404)</f>
        <v>1440</v>
      </c>
      <c r="H404" t="str">
        <f>INDEX(db[STN X],A404)</f>
        <v>PCS</v>
      </c>
    </row>
    <row r="405" spans="1:8" x14ac:dyDescent="0.25">
      <c r="A405" s="56">
        <v>1212</v>
      </c>
      <c r="C405" t="str">
        <f>INDEX(db[NB BM],A405)</f>
        <v>Bp Gel Zhixin + Refill G-3062</v>
      </c>
      <c r="D405" t="str">
        <f>INDEX(db[SUPPLIER],A405)</f>
        <v>DB</v>
      </c>
      <c r="E405" t="str">
        <f>INDEX(db[QTY/ CTN],A405)</f>
        <v>120 LSN</v>
      </c>
      <c r="F405" t="str">
        <f>INDEX(db[JENIS],A405)</f>
        <v>pen</v>
      </c>
      <c r="G405">
        <f>INDEX(db[QTY X],A405)</f>
        <v>1440</v>
      </c>
      <c r="H405" t="str">
        <f>INDEX(db[STN X],A405)</f>
        <v>PCS</v>
      </c>
    </row>
    <row r="406" spans="1:8" x14ac:dyDescent="0.25">
      <c r="A406" s="56">
        <v>1213</v>
      </c>
      <c r="C406" t="str">
        <f>INDEX(db[NB BM],A406)</f>
        <v>Bp Gel Zhixin + Refill G-3066</v>
      </c>
      <c r="D406" t="str">
        <f>INDEX(db[SUPPLIER],A406)</f>
        <v>DB</v>
      </c>
      <c r="E406" t="str">
        <f>INDEX(db[QTY/ CTN],A406)</f>
        <v>120 LSN</v>
      </c>
      <c r="F406" t="str">
        <f>INDEX(db[JENIS],A406)</f>
        <v>pen</v>
      </c>
      <c r="G406">
        <f>INDEX(db[QTY X],A406)</f>
        <v>1440</v>
      </c>
      <c r="H406" t="str">
        <f>INDEX(db[STN X],A406)</f>
        <v>PCS</v>
      </c>
    </row>
    <row r="407" spans="1:8" x14ac:dyDescent="0.25">
      <c r="A407" s="56">
        <v>1214</v>
      </c>
      <c r="C407" t="str">
        <f>INDEX(db[NB BM],A407)</f>
        <v>Bp Gel Zhixin + Refill G-3068</v>
      </c>
      <c r="D407" t="str">
        <f>INDEX(db[SUPPLIER],A407)</f>
        <v>DB</v>
      </c>
      <c r="E407" t="str">
        <f>INDEX(db[QTY/ CTN],A407)</f>
        <v>120 LSN</v>
      </c>
      <c r="F407" t="str">
        <f>INDEX(db[JENIS],A407)</f>
        <v>pen</v>
      </c>
      <c r="G407">
        <f>INDEX(db[QTY X],A407)</f>
        <v>1440</v>
      </c>
      <c r="H407" t="str">
        <f>INDEX(db[STN X],A407)</f>
        <v>PCS</v>
      </c>
    </row>
    <row r="408" spans="1:8" x14ac:dyDescent="0.25">
      <c r="A408" s="56">
        <v>1215</v>
      </c>
      <c r="C408" t="str">
        <f>INDEX(db[NB BM],A408)</f>
        <v>Bp Gel Zhixin + Refill G-3070</v>
      </c>
      <c r="D408" t="str">
        <f>INDEX(db[SUPPLIER],A408)</f>
        <v>DB</v>
      </c>
      <c r="E408" t="str">
        <f>INDEX(db[QTY/ CTN],A408)</f>
        <v>120 LSN</v>
      </c>
      <c r="F408" t="str">
        <f>INDEX(db[JENIS],A408)</f>
        <v>pen</v>
      </c>
      <c r="G408">
        <f>INDEX(db[QTY X],A408)</f>
        <v>1440</v>
      </c>
      <c r="H408" t="str">
        <f>INDEX(db[STN X],A408)</f>
        <v>PCS</v>
      </c>
    </row>
    <row r="409" spans="1:8" x14ac:dyDescent="0.25">
      <c r="A409" s="56">
        <v>1216</v>
      </c>
      <c r="C409" t="str">
        <f>INDEX(db[NB BM],A409)</f>
        <v>Bp Gel Zhixin + Refill G-3078</v>
      </c>
      <c r="D409" t="str">
        <f>INDEX(db[SUPPLIER],A409)</f>
        <v>DB</v>
      </c>
      <c r="E409" t="str">
        <f>INDEX(db[QTY/ CTN],A409)</f>
        <v>120 LSN</v>
      </c>
      <c r="F409" t="str">
        <f>INDEX(db[JENIS],A409)</f>
        <v>pen</v>
      </c>
      <c r="G409">
        <f>INDEX(db[QTY X],A409)</f>
        <v>1440</v>
      </c>
      <c r="H409" t="str">
        <f>INDEX(db[STN X],A409)</f>
        <v>PCS</v>
      </c>
    </row>
    <row r="410" spans="1:8" x14ac:dyDescent="0.25">
      <c r="A410" s="56">
        <v>1217</v>
      </c>
      <c r="C410" t="str">
        <f>INDEX(db[NB BM],A410)</f>
        <v>Bp Gel Zhixin + Refill G-3086</v>
      </c>
      <c r="D410" t="str">
        <f>INDEX(db[SUPPLIER],A410)</f>
        <v>DB</v>
      </c>
      <c r="E410" t="str">
        <f>INDEX(db[QTY/ CTN],A410)</f>
        <v>120 LSN</v>
      </c>
      <c r="F410" t="str">
        <f>INDEX(db[JENIS],A410)</f>
        <v>pen</v>
      </c>
      <c r="G410">
        <f>INDEX(db[QTY X],A410)</f>
        <v>1440</v>
      </c>
      <c r="H410" t="str">
        <f>INDEX(db[STN X],A410)</f>
        <v>PCS</v>
      </c>
    </row>
    <row r="411" spans="1:8" x14ac:dyDescent="0.25">
      <c r="A411" s="56">
        <v>1218</v>
      </c>
      <c r="C411" t="str">
        <f>INDEX(db[NB BM],A411)</f>
        <v>Bp Gel Zhixin + Refill G-3087</v>
      </c>
      <c r="D411" t="str">
        <f>INDEX(db[SUPPLIER],A411)</f>
        <v>DB</v>
      </c>
      <c r="E411" t="str">
        <f>INDEX(db[QTY/ CTN],A411)</f>
        <v>120 LSN</v>
      </c>
      <c r="F411" t="str">
        <f>INDEX(db[JENIS],A411)</f>
        <v>pen</v>
      </c>
      <c r="G411">
        <f>INDEX(db[QTY X],A411)</f>
        <v>1440</v>
      </c>
      <c r="H411" t="str">
        <f>INDEX(db[STN X],A411)</f>
        <v>PCS</v>
      </c>
    </row>
    <row r="412" spans="1:8" x14ac:dyDescent="0.25">
      <c r="A412" s="56">
        <v>1219</v>
      </c>
      <c r="C412" t="str">
        <f>INDEX(db[NB BM],A412)</f>
        <v>Bp Gel Zhixin + Refill G-3088</v>
      </c>
      <c r="D412" t="str">
        <f>INDEX(db[SUPPLIER],A412)</f>
        <v>DB</v>
      </c>
      <c r="E412" t="str">
        <f>INDEX(db[QTY/ CTN],A412)</f>
        <v>120 LSN</v>
      </c>
      <c r="F412" t="str">
        <f>INDEX(db[JENIS],A412)</f>
        <v>pen</v>
      </c>
      <c r="G412">
        <f>INDEX(db[QTY X],A412)</f>
        <v>1440</v>
      </c>
      <c r="H412" t="str">
        <f>INDEX(db[STN X],A412)</f>
        <v>PCS</v>
      </c>
    </row>
    <row r="413" spans="1:8" x14ac:dyDescent="0.25">
      <c r="A413" s="56">
        <v>1220</v>
      </c>
      <c r="C413" t="str">
        <f>INDEX(db[NB BM],A413)</f>
        <v>Bp Gel Zhixin + Refill G-3089</v>
      </c>
      <c r="D413" t="str">
        <f>INDEX(db[SUPPLIER],A413)</f>
        <v>DB</v>
      </c>
      <c r="E413" t="str">
        <f>INDEX(db[QTY/ CTN],A413)</f>
        <v>120 LSN</v>
      </c>
      <c r="F413" t="str">
        <f>INDEX(db[JENIS],A413)</f>
        <v>pen</v>
      </c>
      <c r="G413">
        <f>INDEX(db[QTY X],A413)</f>
        <v>1440</v>
      </c>
      <c r="H413" t="str">
        <f>INDEX(db[STN X],A413)</f>
        <v>PCS</v>
      </c>
    </row>
    <row r="414" spans="1:8" x14ac:dyDescent="0.25">
      <c r="A414" s="56">
        <v>1221</v>
      </c>
      <c r="C414" t="str">
        <f>INDEX(db[NB BM],A414)</f>
        <v>Bp Gel Zhixin + Refill G-3090</v>
      </c>
      <c r="D414" t="str">
        <f>INDEX(db[SUPPLIER],A414)</f>
        <v>DB</v>
      </c>
      <c r="E414" t="str">
        <f>INDEX(db[QTY/ CTN],A414)</f>
        <v>120 LSN</v>
      </c>
      <c r="F414" t="str">
        <f>INDEX(db[JENIS],A414)</f>
        <v>pen</v>
      </c>
      <c r="G414">
        <f>INDEX(db[QTY X],A414)</f>
        <v>1440</v>
      </c>
      <c r="H414" t="str">
        <f>INDEX(db[STN X],A414)</f>
        <v>PCS</v>
      </c>
    </row>
    <row r="415" spans="1:8" x14ac:dyDescent="0.25">
      <c r="A415" s="56">
        <v>1222</v>
      </c>
      <c r="C415" t="str">
        <f>INDEX(db[NB BM],A415)</f>
        <v>Bp Gel Zhixin + Refill G-3092</v>
      </c>
      <c r="D415" t="str">
        <f>INDEX(db[SUPPLIER],A415)</f>
        <v>DB</v>
      </c>
      <c r="E415" t="str">
        <f>INDEX(db[QTY/ CTN],A415)</f>
        <v>120 LSN</v>
      </c>
      <c r="F415" t="str">
        <f>INDEX(db[JENIS],A415)</f>
        <v>pen</v>
      </c>
      <c r="G415">
        <f>INDEX(db[QTY X],A415)</f>
        <v>1440</v>
      </c>
      <c r="H415" t="str">
        <f>INDEX(db[STN X],A415)</f>
        <v>PCS</v>
      </c>
    </row>
    <row r="416" spans="1:8" x14ac:dyDescent="0.25">
      <c r="A416" s="56">
        <v>1223</v>
      </c>
      <c r="C416" t="str">
        <f>INDEX(db[NB BM],A416)</f>
        <v>Bp Gel Zhixin + Refill G-3093</v>
      </c>
      <c r="D416" t="str">
        <f>INDEX(db[SUPPLIER],A416)</f>
        <v>99 JAYA UTAMA</v>
      </c>
      <c r="E416" t="str">
        <f>INDEX(db[QTY/ CTN],A416)</f>
        <v>120 LSN</v>
      </c>
      <c r="F416" t="str">
        <f>INDEX(db[JENIS],A416)</f>
        <v>pen</v>
      </c>
      <c r="G416">
        <f>INDEX(db[QTY X],A416)</f>
        <v>1440</v>
      </c>
      <c r="H416" t="str">
        <f>INDEX(db[STN X],A416)</f>
        <v>PCS</v>
      </c>
    </row>
    <row r="417" spans="1:8" x14ac:dyDescent="0.25">
      <c r="A417" s="56">
        <v>1224</v>
      </c>
      <c r="C417" t="str">
        <f>INDEX(db[NB BM],A417)</f>
        <v>Bp Gel Zhixin + Refill G-3096</v>
      </c>
      <c r="D417" t="str">
        <f>INDEX(db[SUPPLIER],A417)</f>
        <v>DB STATIONERY</v>
      </c>
      <c r="E417" t="str">
        <f>INDEX(db[QTY/ CTN],A417)</f>
        <v>120 LSN</v>
      </c>
      <c r="F417" t="str">
        <f>INDEX(db[JENIS],A417)</f>
        <v>pen</v>
      </c>
      <c r="G417">
        <f>INDEX(db[QTY X],A417)</f>
        <v>1440</v>
      </c>
      <c r="H417" t="str">
        <f>INDEX(db[STN X],A417)</f>
        <v>PCS</v>
      </c>
    </row>
    <row r="418" spans="1:8" x14ac:dyDescent="0.25">
      <c r="A418" s="56">
        <v>1225</v>
      </c>
      <c r="C418" t="str">
        <f>INDEX(db[NB BM],A418)</f>
        <v>Bp Gel Zhixin + Refill G-3099</v>
      </c>
      <c r="D418" t="str">
        <f>INDEX(db[SUPPLIER],A418)</f>
        <v>DB STATIONERY</v>
      </c>
      <c r="E418" t="str">
        <f>INDEX(db[QTY/ CTN],A418)</f>
        <v>120 LSN</v>
      </c>
      <c r="F418" t="str">
        <f>INDEX(db[JENIS],A418)</f>
        <v>pen</v>
      </c>
      <c r="G418">
        <f>INDEX(db[QTY X],A418)</f>
        <v>1440</v>
      </c>
      <c r="H418" t="str">
        <f>INDEX(db[STN X],A418)</f>
        <v>PCS</v>
      </c>
    </row>
    <row r="419" spans="1:8" x14ac:dyDescent="0.25">
      <c r="A419" s="56">
        <v>1226</v>
      </c>
      <c r="C419" t="str">
        <f>INDEX(db[NB BM],A419)</f>
        <v>Bp Gel Zhixin + Refill G-3101</v>
      </c>
      <c r="D419" t="str">
        <f>INDEX(db[SUPPLIER],A419)</f>
        <v>DB STATIONERY</v>
      </c>
      <c r="E419" t="str">
        <f>INDEX(db[QTY/ CTN],A419)</f>
        <v>120 LSN</v>
      </c>
      <c r="F419" t="str">
        <f>INDEX(db[JENIS],A419)</f>
        <v>pen</v>
      </c>
      <c r="G419">
        <f>INDEX(db[QTY X],A419)</f>
        <v>1440</v>
      </c>
      <c r="H419" t="str">
        <f>INDEX(db[STN X],A419)</f>
        <v>PCS</v>
      </c>
    </row>
    <row r="420" spans="1:8" x14ac:dyDescent="0.25">
      <c r="A420" s="56">
        <v>1227</v>
      </c>
      <c r="C420" t="str">
        <f>INDEX(db[NB BM],A420)</f>
        <v>Bp Gel Zhixin + Refill G-3102</v>
      </c>
      <c r="D420" t="str">
        <f>INDEX(db[SUPPLIER],A420)</f>
        <v>DB STATIONERY</v>
      </c>
      <c r="E420" t="str">
        <f>INDEX(db[QTY/ CTN],A420)</f>
        <v>120 LSN</v>
      </c>
      <c r="F420" t="str">
        <f>INDEX(db[JENIS],A420)</f>
        <v>pen</v>
      </c>
      <c r="G420">
        <f>INDEX(db[QTY X],A420)</f>
        <v>1440</v>
      </c>
      <c r="H420" t="str">
        <f>INDEX(db[STN X],A420)</f>
        <v>PCS</v>
      </c>
    </row>
    <row r="421" spans="1:8" x14ac:dyDescent="0.25">
      <c r="A421" s="56">
        <v>1228</v>
      </c>
      <c r="C421" t="str">
        <f>INDEX(db[NB BM],A421)</f>
        <v>Bp Gel Zhixin + Refill G-3103</v>
      </c>
      <c r="D421" t="str">
        <f>INDEX(db[SUPPLIER],A421)</f>
        <v>99 JAYA UTAMA</v>
      </c>
      <c r="E421" t="str">
        <f>INDEX(db[QTY/ CTN],A421)</f>
        <v>120 LSN</v>
      </c>
      <c r="F421" t="str">
        <f>INDEX(db[JENIS],A421)</f>
        <v>pen</v>
      </c>
      <c r="G421">
        <f>INDEX(db[QTY X],A421)</f>
        <v>1440</v>
      </c>
      <c r="H421" t="str">
        <f>INDEX(db[STN X],A421)</f>
        <v>PCS</v>
      </c>
    </row>
    <row r="422" spans="1:8" x14ac:dyDescent="0.25">
      <c r="A422" s="56">
        <v>1229</v>
      </c>
      <c r="C422" t="str">
        <f>INDEX(db[NB BM],A422)</f>
        <v>Bp Gel Zhixin + Refill G-3106</v>
      </c>
      <c r="D422" t="str">
        <f>INDEX(db[SUPPLIER],A422)</f>
        <v>DB STATIONERY</v>
      </c>
      <c r="E422" t="str">
        <f>INDEX(db[QTY/ CTN],A422)</f>
        <v>120 LSN</v>
      </c>
      <c r="F422" t="str">
        <f>INDEX(db[JENIS],A422)</f>
        <v>pen</v>
      </c>
      <c r="G422">
        <f>INDEX(db[QTY X],A422)</f>
        <v>1440</v>
      </c>
      <c r="H422" t="str">
        <f>INDEX(db[STN X],A422)</f>
        <v>PCS</v>
      </c>
    </row>
    <row r="423" spans="1:8" x14ac:dyDescent="0.25">
      <c r="A423" s="56">
        <v>1230</v>
      </c>
      <c r="C423" t="str">
        <f>INDEX(db[NB BM],A423)</f>
        <v>Bp Gel Zhixin+Refill G-3108</v>
      </c>
      <c r="D423" t="str">
        <f>INDEX(db[SUPPLIER],A423)</f>
        <v>DB STATIONERY</v>
      </c>
      <c r="E423" t="str">
        <f>INDEX(db[QTY/ CTN],A423)</f>
        <v>120 LSN</v>
      </c>
      <c r="F423" t="str">
        <f>INDEX(db[JENIS],A423)</f>
        <v>pen</v>
      </c>
      <c r="G423">
        <f>INDEX(db[QTY X],A423)</f>
        <v>1440</v>
      </c>
      <c r="H423" t="str">
        <f>INDEX(db[STN X],A423)</f>
        <v>PCS</v>
      </c>
    </row>
    <row r="424" spans="1:8" x14ac:dyDescent="0.25">
      <c r="A424" s="56">
        <v>1231</v>
      </c>
      <c r="C424" t="str">
        <f>INDEX(db[NB BM],A424)</f>
        <v>Bp Gel Zhixin + Refill G-3108 S-3</v>
      </c>
      <c r="D424" t="str">
        <f>INDEX(db[SUPPLIER],A424)</f>
        <v>DB STATIONERY</v>
      </c>
      <c r="E424" t="str">
        <f>INDEX(db[QTY/ CTN],A424)</f>
        <v>120 LSN</v>
      </c>
      <c r="F424" t="str">
        <f>INDEX(db[JENIS],A424)</f>
        <v>pen</v>
      </c>
      <c r="G424">
        <f>INDEX(db[QTY X],A424)</f>
        <v>1440</v>
      </c>
      <c r="H424" t="str">
        <f>INDEX(db[STN X],A424)</f>
        <v>PCS</v>
      </c>
    </row>
    <row r="425" spans="1:8" x14ac:dyDescent="0.25">
      <c r="A425" s="56">
        <v>1232</v>
      </c>
      <c r="C425" t="str">
        <f>INDEX(db[NB BM],A425)</f>
        <v>Bp Gel Zhixin + Refill G-3109</v>
      </c>
      <c r="D425" t="str">
        <f>INDEX(db[SUPPLIER],A425)</f>
        <v>DB STATIONERY</v>
      </c>
      <c r="E425" t="str">
        <f>INDEX(db[QTY/ CTN],A425)</f>
        <v>120 LSN</v>
      </c>
      <c r="F425" t="str">
        <f>INDEX(db[JENIS],A425)</f>
        <v>pen</v>
      </c>
      <c r="G425">
        <f>INDEX(db[QTY X],A425)</f>
        <v>1440</v>
      </c>
      <c r="H425" t="str">
        <f>INDEX(db[STN X],A425)</f>
        <v>PCS</v>
      </c>
    </row>
    <row r="426" spans="1:8" x14ac:dyDescent="0.25">
      <c r="A426" s="56">
        <v>1233</v>
      </c>
      <c r="C426" t="str">
        <f>INDEX(db[NB BM],A426)</f>
        <v>Bp Gel Zhixin + Refill G-3110</v>
      </c>
      <c r="D426" t="str">
        <f>INDEX(db[SUPPLIER],A426)</f>
        <v>DB STATIONERY</v>
      </c>
      <c r="E426" t="str">
        <f>INDEX(db[QTY/ CTN],A426)</f>
        <v>120 LSN</v>
      </c>
      <c r="F426" t="str">
        <f>INDEX(db[JENIS],A426)</f>
        <v>pen</v>
      </c>
      <c r="G426">
        <f>INDEX(db[QTY X],A426)</f>
        <v>1440</v>
      </c>
      <c r="H426" t="str">
        <f>INDEX(db[STN X],A426)</f>
        <v>PCS</v>
      </c>
    </row>
    <row r="427" spans="1:8" x14ac:dyDescent="0.25">
      <c r="A427" s="56">
        <v>1234</v>
      </c>
      <c r="C427" t="str">
        <f>INDEX(db[NB BM],A427)</f>
        <v>Bp Gel Zhixin + Refill G-3111</v>
      </c>
      <c r="D427" t="str">
        <f>INDEX(db[SUPPLIER],A427)</f>
        <v>DB STATIONERY</v>
      </c>
      <c r="E427" t="str">
        <f>INDEX(db[QTY/ CTN],A427)</f>
        <v>120 LSN</v>
      </c>
      <c r="F427" t="str">
        <f>INDEX(db[JENIS],A427)</f>
        <v>pen</v>
      </c>
      <c r="G427">
        <f>INDEX(db[QTY X],A427)</f>
        <v>1440</v>
      </c>
      <c r="H427" t="str">
        <f>INDEX(db[STN X],A427)</f>
        <v>PCS</v>
      </c>
    </row>
    <row r="428" spans="1:8" x14ac:dyDescent="0.25">
      <c r="A428" s="56">
        <v>1235</v>
      </c>
      <c r="C428" t="str">
        <f>INDEX(db[NB BM],A428)</f>
        <v>Bp Gel Zhixin+Refill G-3112</v>
      </c>
      <c r="D428" t="str">
        <f>INDEX(db[SUPPLIER],A428)</f>
        <v>DB STATIONERY</v>
      </c>
      <c r="E428" t="str">
        <f>INDEX(db[QTY/ CTN],A428)</f>
        <v>120 LSN</v>
      </c>
      <c r="F428" t="str">
        <f>INDEX(db[JENIS],A428)</f>
        <v>pen</v>
      </c>
      <c r="G428">
        <f>INDEX(db[QTY X],A428)</f>
        <v>1440</v>
      </c>
      <c r="H428" t="str">
        <f>INDEX(db[STN X],A428)</f>
        <v>PCS</v>
      </c>
    </row>
    <row r="429" spans="1:8" x14ac:dyDescent="0.25">
      <c r="A429" s="56">
        <v>1236</v>
      </c>
      <c r="C429" t="str">
        <f>INDEX(db[NB BM],A429)</f>
        <v>Bp Gel Zhixin + Refill G-3112 S-3</v>
      </c>
      <c r="D429" t="str">
        <f>INDEX(db[SUPPLIER],A429)</f>
        <v>DB STATIONERY</v>
      </c>
      <c r="E429" t="str">
        <f>INDEX(db[QTY/ CTN],A429)</f>
        <v>120 LSN</v>
      </c>
      <c r="F429" t="str">
        <f>INDEX(db[JENIS],A429)</f>
        <v>pen</v>
      </c>
      <c r="G429">
        <f>INDEX(db[QTY X],A429)</f>
        <v>1440</v>
      </c>
      <c r="H429" t="str">
        <f>INDEX(db[STN X],A429)</f>
        <v>PCS</v>
      </c>
    </row>
    <row r="430" spans="1:8" x14ac:dyDescent="0.25">
      <c r="A430" s="56">
        <v>1237</v>
      </c>
      <c r="C430" t="str">
        <f>INDEX(db[NB BM],A430)</f>
        <v>Bp Gel Zhixin + Refill G-3115</v>
      </c>
      <c r="D430" t="str">
        <f>INDEX(db[SUPPLIER],A430)</f>
        <v>DB STATIONERY</v>
      </c>
      <c r="E430" t="str">
        <f>INDEX(db[QTY/ CTN],A430)</f>
        <v>120 LSN</v>
      </c>
      <c r="F430" t="str">
        <f>INDEX(db[JENIS],A430)</f>
        <v>pen</v>
      </c>
      <c r="G430">
        <f>INDEX(db[QTY X],A430)</f>
        <v>1440</v>
      </c>
      <c r="H430" t="str">
        <f>INDEX(db[STN X],A430)</f>
        <v>PCS</v>
      </c>
    </row>
    <row r="431" spans="1:8" x14ac:dyDescent="0.25">
      <c r="A431" s="56">
        <v>1238</v>
      </c>
      <c r="C431" t="str">
        <f>INDEX(db[NB BM],A431)</f>
        <v>Bp Gel Zhixin + Refill G-3116</v>
      </c>
      <c r="D431" t="str">
        <f>INDEX(db[SUPPLIER],A431)</f>
        <v>DB STATIONERY</v>
      </c>
      <c r="E431" t="str">
        <f>INDEX(db[QTY/ CTN],A431)</f>
        <v>120 LSN</v>
      </c>
      <c r="F431" t="str">
        <f>INDEX(db[JENIS],A431)</f>
        <v>pen</v>
      </c>
      <c r="G431">
        <f>INDEX(db[QTY X],A431)</f>
        <v>1440</v>
      </c>
      <c r="H431" t="str">
        <f>INDEX(db[STN X],A431)</f>
        <v>PCS</v>
      </c>
    </row>
    <row r="432" spans="1:8" x14ac:dyDescent="0.25">
      <c r="A432" s="56">
        <v>1239</v>
      </c>
      <c r="C432" t="str">
        <f>INDEX(db[NB BM],A432)</f>
        <v>Bp Gel Zhixin + Refill G-3117</v>
      </c>
      <c r="D432" t="str">
        <f>INDEX(db[SUPPLIER],A432)</f>
        <v>DB STATIONERY</v>
      </c>
      <c r="E432" t="str">
        <f>INDEX(db[QTY/ CTN],A432)</f>
        <v>120 LSN</v>
      </c>
      <c r="F432" t="str">
        <f>INDEX(db[JENIS],A432)</f>
        <v>pen</v>
      </c>
      <c r="G432">
        <f>INDEX(db[QTY X],A432)</f>
        <v>1440</v>
      </c>
      <c r="H432" t="str">
        <f>INDEX(db[STN X],A432)</f>
        <v>PCS</v>
      </c>
    </row>
    <row r="433" spans="1:8" x14ac:dyDescent="0.25">
      <c r="A433" s="56">
        <v>1240</v>
      </c>
      <c r="C433" t="str">
        <f>INDEX(db[NB BM],A433)</f>
        <v>Bp Gel Zhixin + Refill G-3118</v>
      </c>
      <c r="D433" t="str">
        <f>INDEX(db[SUPPLIER],A433)</f>
        <v>DB STATIONERY</v>
      </c>
      <c r="E433" t="str">
        <f>INDEX(db[QTY/ CTN],A433)</f>
        <v>120 LSN</v>
      </c>
      <c r="F433" t="str">
        <f>INDEX(db[JENIS],A433)</f>
        <v>pen</v>
      </c>
      <c r="G433">
        <f>INDEX(db[QTY X],A433)</f>
        <v>1440</v>
      </c>
      <c r="H433" t="str">
        <f>INDEX(db[STN X],A433)</f>
        <v>PCS</v>
      </c>
    </row>
    <row r="434" spans="1:8" x14ac:dyDescent="0.25">
      <c r="A434" s="56">
        <v>1241</v>
      </c>
      <c r="C434" t="str">
        <f>INDEX(db[NB BM],A434)</f>
        <v>Bp Gel Zhixin + Refill G-3119</v>
      </c>
      <c r="D434" t="str">
        <f>INDEX(db[SUPPLIER],A434)</f>
        <v>DB STATIONERY</v>
      </c>
      <c r="E434" t="str">
        <f>INDEX(db[QTY/ CTN],A434)</f>
        <v>120 LSN</v>
      </c>
      <c r="F434" t="str">
        <f>INDEX(db[JENIS],A434)</f>
        <v>pen</v>
      </c>
      <c r="G434">
        <f>INDEX(db[QTY X],A434)</f>
        <v>1440</v>
      </c>
      <c r="H434" t="str">
        <f>INDEX(db[STN X],A434)</f>
        <v>PCS</v>
      </c>
    </row>
    <row r="435" spans="1:8" x14ac:dyDescent="0.25">
      <c r="A435" s="56">
        <v>1242</v>
      </c>
      <c r="C435" t="str">
        <f>INDEX(db[NB BM],A435)</f>
        <v>Bp Gel Zhixin + Refill G-3120</v>
      </c>
      <c r="D435" t="str">
        <f>INDEX(db[SUPPLIER],A435)</f>
        <v>DB STATIONERY</v>
      </c>
      <c r="E435" t="str">
        <f>INDEX(db[QTY/ CTN],A435)</f>
        <v>120 LSN</v>
      </c>
      <c r="F435" t="str">
        <f>INDEX(db[JENIS],A435)</f>
        <v>pen</v>
      </c>
      <c r="G435">
        <f>INDEX(db[QTY X],A435)</f>
        <v>1440</v>
      </c>
      <c r="H435" t="str">
        <f>INDEX(db[STN X],A435)</f>
        <v>PCS</v>
      </c>
    </row>
    <row r="436" spans="1:8" x14ac:dyDescent="0.25">
      <c r="A436" s="56">
        <v>1243</v>
      </c>
      <c r="C436" t="str">
        <f>INDEX(db[NB BM],A436)</f>
        <v>Bp Gel Zhixin + Refill G-3121</v>
      </c>
      <c r="D436" t="str">
        <f>INDEX(db[SUPPLIER],A436)</f>
        <v>DB STATIONERY</v>
      </c>
      <c r="E436" t="str">
        <f>INDEX(db[QTY/ CTN],A436)</f>
        <v>120 LSN</v>
      </c>
      <c r="F436" t="str">
        <f>INDEX(db[JENIS],A436)</f>
        <v>pen</v>
      </c>
      <c r="G436">
        <f>INDEX(db[QTY X],A436)</f>
        <v>1440</v>
      </c>
      <c r="H436" t="str">
        <f>INDEX(db[STN X],A436)</f>
        <v>PCS</v>
      </c>
    </row>
    <row r="437" spans="1:8" x14ac:dyDescent="0.25">
      <c r="A437" s="56">
        <v>1244</v>
      </c>
      <c r="C437" t="str">
        <f>INDEX(db[NB BM],A437)</f>
        <v>Bp Gel Zhixin + Refill G-3122</v>
      </c>
      <c r="D437" t="str">
        <f>INDEX(db[SUPPLIER],A437)</f>
        <v>DB STATIONERY</v>
      </c>
      <c r="E437" t="str">
        <f>INDEX(db[QTY/ CTN],A437)</f>
        <v>120 LSN</v>
      </c>
      <c r="F437" t="str">
        <f>INDEX(db[JENIS],A437)</f>
        <v>pen</v>
      </c>
      <c r="G437">
        <f>INDEX(db[QTY X],A437)</f>
        <v>1440</v>
      </c>
      <c r="H437" t="str">
        <f>INDEX(db[STN X],A437)</f>
        <v>PCS</v>
      </c>
    </row>
    <row r="438" spans="1:8" x14ac:dyDescent="0.25">
      <c r="A438" s="56">
        <v>1245</v>
      </c>
      <c r="C438" t="str">
        <f>INDEX(db[NB BM],A438)</f>
        <v>Bp Gel Zhixin + Refill G-3123</v>
      </c>
      <c r="D438" t="str">
        <f>INDEX(db[SUPPLIER],A438)</f>
        <v>DB STATIONERY</v>
      </c>
      <c r="E438" t="str">
        <f>INDEX(db[QTY/ CTN],A438)</f>
        <v>120 LSN</v>
      </c>
      <c r="F438" t="str">
        <f>INDEX(db[JENIS],A438)</f>
        <v>pen</v>
      </c>
      <c r="G438">
        <f>INDEX(db[QTY X],A438)</f>
        <v>1440</v>
      </c>
      <c r="H438" t="str">
        <f>INDEX(db[STN X],A438)</f>
        <v>PCS</v>
      </c>
    </row>
    <row r="439" spans="1:8" x14ac:dyDescent="0.25">
      <c r="A439" s="56">
        <v>1246</v>
      </c>
      <c r="C439" t="str">
        <f>INDEX(db[NB BM],A439)</f>
        <v>Bp Gel Zhixin + Refill G-3124</v>
      </c>
      <c r="D439" t="str">
        <f>INDEX(db[SUPPLIER],A439)</f>
        <v>DB STATIONERY</v>
      </c>
      <c r="E439" t="str">
        <f>INDEX(db[QTY/ CTN],A439)</f>
        <v>120 LSN</v>
      </c>
      <c r="F439" t="str">
        <f>INDEX(db[JENIS],A439)</f>
        <v>pen</v>
      </c>
      <c r="G439">
        <f>INDEX(db[QTY X],A439)</f>
        <v>1440</v>
      </c>
      <c r="H439" t="str">
        <f>INDEX(db[STN X],A439)</f>
        <v>PCS</v>
      </c>
    </row>
    <row r="440" spans="1:8" x14ac:dyDescent="0.25">
      <c r="A440" s="56">
        <v>1247</v>
      </c>
      <c r="C440" t="str">
        <f>INDEX(db[NB BM],A440)</f>
        <v>Bp Gel Zhixin + Refill G-3125</v>
      </c>
      <c r="D440" t="str">
        <f>INDEX(db[SUPPLIER],A440)</f>
        <v>DB STATIONERY</v>
      </c>
      <c r="E440" t="str">
        <f>INDEX(db[QTY/ CTN],A440)</f>
        <v>120 LSN</v>
      </c>
      <c r="F440" t="str">
        <f>INDEX(db[JENIS],A440)</f>
        <v>pen</v>
      </c>
      <c r="G440">
        <f>INDEX(db[QTY X],A440)</f>
        <v>1440</v>
      </c>
      <c r="H440" t="str">
        <f>INDEX(db[STN X],A440)</f>
        <v>PCS</v>
      </c>
    </row>
    <row r="441" spans="1:8" x14ac:dyDescent="0.25">
      <c r="A441" s="56">
        <v>1248</v>
      </c>
      <c r="C441" t="str">
        <f>INDEX(db[NB BM],A441)</f>
        <v>Bp Gel Zhixin + Refill G-3126</v>
      </c>
      <c r="D441" t="str">
        <f>INDEX(db[SUPPLIER],A441)</f>
        <v>DB STATIONERY</v>
      </c>
      <c r="E441" t="str">
        <f>INDEX(db[QTY/ CTN],A441)</f>
        <v>120 LSN</v>
      </c>
      <c r="F441" t="str">
        <f>INDEX(db[JENIS],A441)</f>
        <v>pen</v>
      </c>
      <c r="G441">
        <f>INDEX(db[QTY X],A441)</f>
        <v>1440</v>
      </c>
      <c r="H441" t="str">
        <f>INDEX(db[STN X],A441)</f>
        <v>PCS</v>
      </c>
    </row>
    <row r="442" spans="1:8" x14ac:dyDescent="0.25">
      <c r="A442" s="56">
        <v>1249</v>
      </c>
      <c r="C442" t="str">
        <f>INDEX(db[NB BM],A442)</f>
        <v>Bp Gel Zhixin + Refill G-3127</v>
      </c>
      <c r="D442" t="str">
        <f>INDEX(db[SUPPLIER],A442)</f>
        <v>DB STATIONERY</v>
      </c>
      <c r="E442" t="str">
        <f>INDEX(db[QTY/ CTN],A442)</f>
        <v>120 LSN</v>
      </c>
      <c r="F442" t="str">
        <f>INDEX(db[JENIS],A442)</f>
        <v>pen</v>
      </c>
      <c r="G442">
        <f>INDEX(db[QTY X],A442)</f>
        <v>1440</v>
      </c>
      <c r="H442" t="str">
        <f>INDEX(db[STN X],A442)</f>
        <v>PCS</v>
      </c>
    </row>
    <row r="443" spans="1:8" x14ac:dyDescent="0.25">
      <c r="A443" s="56">
        <v>1250</v>
      </c>
      <c r="C443" t="str">
        <f>INDEX(db[NB BM],A443)</f>
        <v>Bp Gel Zhixin + Refill G-3128</v>
      </c>
      <c r="D443" t="str">
        <f>INDEX(db[SUPPLIER],A443)</f>
        <v>DB STATIONERY</v>
      </c>
      <c r="E443" t="str">
        <f>INDEX(db[QTY/ CTN],A443)</f>
        <v>120 LSN</v>
      </c>
      <c r="F443" t="str">
        <f>INDEX(db[JENIS],A443)</f>
        <v>pen</v>
      </c>
      <c r="G443">
        <f>INDEX(db[QTY X],A443)</f>
        <v>1440</v>
      </c>
      <c r="H443" t="str">
        <f>INDEX(db[STN X],A443)</f>
        <v>PCS</v>
      </c>
    </row>
    <row r="444" spans="1:8" x14ac:dyDescent="0.25">
      <c r="A444" s="56">
        <v>1251</v>
      </c>
      <c r="C444" t="str">
        <f>INDEX(db[NB BM],A444)</f>
        <v>Bp Gel Zhixin + Refill G-3129</v>
      </c>
      <c r="D444" t="str">
        <f>INDEX(db[SUPPLIER],A444)</f>
        <v>DB STATIONERY</v>
      </c>
      <c r="E444" t="str">
        <f>INDEX(db[QTY/ CTN],A444)</f>
        <v>120 LSN</v>
      </c>
      <c r="F444" t="str">
        <f>INDEX(db[JENIS],A444)</f>
        <v>pen</v>
      </c>
      <c r="G444">
        <f>INDEX(db[QTY X],A444)</f>
        <v>1440</v>
      </c>
      <c r="H444" t="str">
        <f>INDEX(db[STN X],A444)</f>
        <v>PCS</v>
      </c>
    </row>
    <row r="445" spans="1:8" x14ac:dyDescent="0.25">
      <c r="A445" s="56">
        <v>1252</v>
      </c>
      <c r="C445" t="str">
        <f>INDEX(db[NB BM],A445)</f>
        <v>Bp Gel Zhixin + Refill G-3130</v>
      </c>
      <c r="D445" t="str">
        <f>INDEX(db[SUPPLIER],A445)</f>
        <v>DB STATIONERY</v>
      </c>
      <c r="E445" t="str">
        <f>INDEX(db[QTY/ CTN],A445)</f>
        <v>120 LSN</v>
      </c>
      <c r="F445" t="str">
        <f>INDEX(db[JENIS],A445)</f>
        <v>pen</v>
      </c>
      <c r="G445">
        <f>INDEX(db[QTY X],A445)</f>
        <v>1440</v>
      </c>
      <c r="H445" t="str">
        <f>INDEX(db[STN X],A445)</f>
        <v>PCS</v>
      </c>
    </row>
    <row r="446" spans="1:8" x14ac:dyDescent="0.25">
      <c r="A446" s="56">
        <v>1253</v>
      </c>
      <c r="C446" t="str">
        <f>INDEX(db[NB BM],A446)</f>
        <v>Bp Gel Zhixin + Refill G-3131</v>
      </c>
      <c r="D446" t="str">
        <f>INDEX(db[SUPPLIER],A446)</f>
        <v>DB STATIONERY</v>
      </c>
      <c r="E446" t="str">
        <f>INDEX(db[QTY/ CTN],A446)</f>
        <v>120 LSN</v>
      </c>
      <c r="F446" t="str">
        <f>INDEX(db[JENIS],A446)</f>
        <v>pen</v>
      </c>
      <c r="G446">
        <f>INDEX(db[QTY X],A446)</f>
        <v>1440</v>
      </c>
      <c r="H446" t="str">
        <f>INDEX(db[STN X],A446)</f>
        <v>PCS</v>
      </c>
    </row>
    <row r="447" spans="1:8" x14ac:dyDescent="0.25">
      <c r="A447" s="56">
        <v>1254</v>
      </c>
      <c r="C447" t="str">
        <f>INDEX(db[NB BM],A447)</f>
        <v>Bp Gel Zhixin + Refill G-3132</v>
      </c>
      <c r="D447" t="str">
        <f>INDEX(db[SUPPLIER],A447)</f>
        <v>DB STATIONERY</v>
      </c>
      <c r="E447" t="str">
        <f>INDEX(db[QTY/ CTN],A447)</f>
        <v>120 LSN</v>
      </c>
      <c r="F447" t="str">
        <f>INDEX(db[JENIS],A447)</f>
        <v>pen</v>
      </c>
      <c r="G447">
        <f>INDEX(db[QTY X],A447)</f>
        <v>1440</v>
      </c>
      <c r="H447" t="str">
        <f>INDEX(db[STN X],A447)</f>
        <v>PCS</v>
      </c>
    </row>
    <row r="448" spans="1:8" x14ac:dyDescent="0.25">
      <c r="A448" s="56">
        <v>1255</v>
      </c>
      <c r="C448" t="str">
        <f>INDEX(db[NB BM],A448)</f>
        <v>Bp Gel Zhixin + Refill G-3133</v>
      </c>
      <c r="D448" t="str">
        <f>INDEX(db[SUPPLIER],A448)</f>
        <v>DB STATIONERY</v>
      </c>
      <c r="E448" t="str">
        <f>INDEX(db[QTY/ CTN],A448)</f>
        <v>120 LSN</v>
      </c>
      <c r="F448" t="str">
        <f>INDEX(db[JENIS],A448)</f>
        <v>pen</v>
      </c>
      <c r="G448">
        <f>INDEX(db[QTY X],A448)</f>
        <v>1440</v>
      </c>
      <c r="H448" t="str">
        <f>INDEX(db[STN X],A448)</f>
        <v>PCS</v>
      </c>
    </row>
    <row r="449" spans="1:8" x14ac:dyDescent="0.25">
      <c r="A449" s="56">
        <v>1256</v>
      </c>
      <c r="C449" t="str">
        <f>INDEX(db[NB BM],A449)</f>
        <v>Bp Gel Zhixin + Refill G-3135</v>
      </c>
      <c r="D449" t="str">
        <f>INDEX(db[SUPPLIER],A449)</f>
        <v>DB STATIONERY</v>
      </c>
      <c r="E449" t="str">
        <f>INDEX(db[QTY/ CTN],A449)</f>
        <v>120 LSN</v>
      </c>
      <c r="F449" t="str">
        <f>INDEX(db[JENIS],A449)</f>
        <v>pen</v>
      </c>
      <c r="G449">
        <f>INDEX(db[QTY X],A449)</f>
        <v>1440</v>
      </c>
      <c r="H449" t="str">
        <f>INDEX(db[STN X],A449)</f>
        <v>PCS</v>
      </c>
    </row>
    <row r="450" spans="1:8" x14ac:dyDescent="0.25">
      <c r="A450" s="56">
        <v>1257</v>
      </c>
      <c r="C450" t="str">
        <f>INDEX(db[NB BM],A450)</f>
        <v>Bp Gel Zhixin + Refill G-3136</v>
      </c>
      <c r="D450" t="str">
        <f>INDEX(db[SUPPLIER],A450)</f>
        <v>DB STATIONERY</v>
      </c>
      <c r="E450" t="str">
        <f>INDEX(db[QTY/ CTN],A450)</f>
        <v>120 LSN</v>
      </c>
      <c r="F450" t="str">
        <f>INDEX(db[JENIS],A450)</f>
        <v>pen</v>
      </c>
      <c r="G450">
        <f>INDEX(db[QTY X],A450)</f>
        <v>1440</v>
      </c>
      <c r="H450" t="str">
        <f>INDEX(db[STN X],A450)</f>
        <v>PCS</v>
      </c>
    </row>
    <row r="451" spans="1:8" x14ac:dyDescent="0.25">
      <c r="A451" s="56">
        <v>1258</v>
      </c>
      <c r="C451" t="str">
        <f>INDEX(db[NB BM],A451)</f>
        <v>Bp Gel Zhixin + Refill G-3137</v>
      </c>
      <c r="D451" t="str">
        <f>INDEX(db[SUPPLIER],A451)</f>
        <v>DB STATIONERY</v>
      </c>
      <c r="E451" t="str">
        <f>INDEX(db[QTY/ CTN],A451)</f>
        <v>120 LSN</v>
      </c>
      <c r="F451" t="str">
        <f>INDEX(db[JENIS],A451)</f>
        <v>pen</v>
      </c>
      <c r="G451">
        <f>INDEX(db[QTY X],A451)</f>
        <v>1440</v>
      </c>
      <c r="H451" t="str">
        <f>INDEX(db[STN X],A451)</f>
        <v>PCS</v>
      </c>
    </row>
    <row r="452" spans="1:8" x14ac:dyDescent="0.25">
      <c r="A452" s="56">
        <v>1259</v>
      </c>
      <c r="C452">
        <f>INDEX(db[NB BM],A452)</f>
        <v>0</v>
      </c>
      <c r="D452">
        <f>INDEX(db[SUPPLIER],A452)</f>
        <v>0</v>
      </c>
      <c r="E452">
        <f>INDEX(db[QTY/ CTN],A452)</f>
        <v>0</v>
      </c>
      <c r="F452">
        <f>INDEX(db[JENIS],A452)</f>
        <v>0</v>
      </c>
      <c r="G452" t="e">
        <f>INDEX(db[QTY X],A452)</f>
        <v>#VALUE!</v>
      </c>
      <c r="H452" t="str">
        <f>INDEX(db[STN X],A452)</f>
        <v/>
      </c>
    </row>
    <row r="453" spans="1:8" x14ac:dyDescent="0.25">
      <c r="A453" s="56">
        <v>1260</v>
      </c>
      <c r="C453">
        <f>INDEX(db[NB BM],A453)</f>
        <v>0</v>
      </c>
      <c r="D453">
        <f>INDEX(db[SUPPLIER],A453)</f>
        <v>0</v>
      </c>
      <c r="E453">
        <f>INDEX(db[QTY/ CTN],A453)</f>
        <v>0</v>
      </c>
      <c r="F453">
        <f>INDEX(db[JENIS],A453)</f>
        <v>0</v>
      </c>
      <c r="G453" t="e">
        <f>INDEX(db[QTY X],A453)</f>
        <v>#VALUE!</v>
      </c>
      <c r="H453" t="str">
        <f>INDEX(db[STN X],A453)</f>
        <v/>
      </c>
    </row>
    <row r="454" spans="1:8" x14ac:dyDescent="0.25">
      <c r="A454" s="56">
        <v>1261</v>
      </c>
      <c r="C454" t="str">
        <f>INDEX(db[NB BM],A454)</f>
        <v>Bp Gel Zhixin + Refill G-3555 A</v>
      </c>
      <c r="D454" t="str">
        <f>INDEX(db[SUPPLIER],A454)</f>
        <v>DB STATIONERY</v>
      </c>
      <c r="E454" t="str">
        <f>INDEX(db[QTY/ CTN],A454)</f>
        <v>120 LSN</v>
      </c>
      <c r="F454" t="str">
        <f>INDEX(db[JENIS],A454)</f>
        <v>pen</v>
      </c>
      <c r="G454">
        <f>INDEX(db[QTY X],A454)</f>
        <v>1440</v>
      </c>
      <c r="H454" t="str">
        <f>INDEX(db[STN X],A454)</f>
        <v>PCS</v>
      </c>
    </row>
    <row r="455" spans="1:8" x14ac:dyDescent="0.25">
      <c r="A455" s="56">
        <v>1262</v>
      </c>
      <c r="C455" t="str">
        <f>INDEX(db[NB BM],A455)</f>
        <v>Bp Gel Zhixin + Refill G-355A</v>
      </c>
      <c r="D455" t="str">
        <f>INDEX(db[SUPPLIER],A455)</f>
        <v>DB STATIONERY</v>
      </c>
      <c r="E455" t="str">
        <f>INDEX(db[QTY/ CTN],A455)</f>
        <v>120 LSN</v>
      </c>
      <c r="F455" t="str">
        <f>INDEX(db[JENIS],A455)</f>
        <v>pen</v>
      </c>
      <c r="G455">
        <f>INDEX(db[QTY X],A455)</f>
        <v>1440</v>
      </c>
      <c r="H455" t="str">
        <f>INDEX(db[STN X],A455)</f>
        <v>PCS</v>
      </c>
    </row>
    <row r="456" spans="1:8" x14ac:dyDescent="0.25">
      <c r="A456" s="56">
        <v>1263</v>
      </c>
      <c r="C456" t="str">
        <f>INDEX(db[NB BM],A456)</f>
        <v>Bp Gel Zhixin + Refill G-5001</v>
      </c>
      <c r="D456" t="str">
        <f>INDEX(db[SUPPLIER],A456)</f>
        <v>DB STATIONERY</v>
      </c>
      <c r="E456" t="str">
        <f>INDEX(db[QTY/ CTN],A456)</f>
        <v>120 LSN</v>
      </c>
      <c r="F456" t="str">
        <f>INDEX(db[JENIS],A456)</f>
        <v>pen</v>
      </c>
      <c r="G456">
        <f>INDEX(db[QTY X],A456)</f>
        <v>1440</v>
      </c>
      <c r="H456" t="str">
        <f>INDEX(db[STN X],A456)</f>
        <v>PCS</v>
      </c>
    </row>
    <row r="457" spans="1:8" x14ac:dyDescent="0.25">
      <c r="A457" s="56">
        <v>1264</v>
      </c>
      <c r="C457" t="str">
        <f>INDEX(db[NB BM],A457)</f>
        <v>Bp Gel Zhixin + Refill G-5002</v>
      </c>
      <c r="D457" t="str">
        <f>INDEX(db[SUPPLIER],A457)</f>
        <v>DB STATIONERY</v>
      </c>
      <c r="E457" t="str">
        <f>INDEX(db[QTY/ CTN],A457)</f>
        <v>120 LSN</v>
      </c>
      <c r="F457" t="str">
        <f>INDEX(db[JENIS],A457)</f>
        <v>pen</v>
      </c>
      <c r="G457">
        <f>INDEX(db[QTY X],A457)</f>
        <v>1440</v>
      </c>
      <c r="H457" t="str">
        <f>INDEX(db[STN X],A457)</f>
        <v>PCS</v>
      </c>
    </row>
    <row r="458" spans="1:8" x14ac:dyDescent="0.25">
      <c r="A458" s="56">
        <v>1265</v>
      </c>
      <c r="C458" t="str">
        <f>INDEX(db[NB BM],A458)</f>
        <v>Bp Gel Zhixin + Refill G-5004</v>
      </c>
      <c r="D458" t="str">
        <f>INDEX(db[SUPPLIER],A458)</f>
        <v>DB STATIONERY</v>
      </c>
      <c r="E458" t="str">
        <f>INDEX(db[QTY/ CTN],A458)</f>
        <v>120 LSN</v>
      </c>
      <c r="F458" t="str">
        <f>INDEX(db[JENIS],A458)</f>
        <v>pen</v>
      </c>
      <c r="G458">
        <f>INDEX(db[QTY X],A458)</f>
        <v>1440</v>
      </c>
      <c r="H458" t="str">
        <f>INDEX(db[STN X],A458)</f>
        <v>PCS</v>
      </c>
    </row>
    <row r="459" spans="1:8" x14ac:dyDescent="0.25">
      <c r="A459" s="56">
        <v>1266</v>
      </c>
      <c r="C459" t="str">
        <f>INDEX(db[NB BM],A459)</f>
        <v>Bp Gel Zhixin + Refill G-5009</v>
      </c>
      <c r="D459" t="str">
        <f>INDEX(db[SUPPLIER],A459)</f>
        <v>DB STATIONERY</v>
      </c>
      <c r="E459" t="str">
        <f>INDEX(db[QTY/ CTN],A459)</f>
        <v>120 LSN</v>
      </c>
      <c r="F459" t="str">
        <f>INDEX(db[JENIS],A459)</f>
        <v>pen</v>
      </c>
      <c r="G459">
        <f>INDEX(db[QTY X],A459)</f>
        <v>1440</v>
      </c>
      <c r="H459" t="str">
        <f>INDEX(db[STN X],A459)</f>
        <v>PCS</v>
      </c>
    </row>
    <row r="460" spans="1:8" x14ac:dyDescent="0.25">
      <c r="A460" s="56">
        <v>1267</v>
      </c>
      <c r="C460" t="str">
        <f>INDEX(db[NB BM],A460)</f>
        <v>Bp Gel Zhixin + Refill G-5016 L</v>
      </c>
      <c r="D460" t="str">
        <f>INDEX(db[SUPPLIER],A460)</f>
        <v>DB STATIONERY</v>
      </c>
      <c r="E460" t="str">
        <f>INDEX(db[QTY/ CTN],A460)</f>
        <v>60 LSN</v>
      </c>
      <c r="F460" t="str">
        <f>INDEX(db[JENIS],A460)</f>
        <v>pen</v>
      </c>
      <c r="G460">
        <f>INDEX(db[QTY X],A460)</f>
        <v>720</v>
      </c>
      <c r="H460" t="str">
        <f>INDEX(db[STN X],A460)</f>
        <v>PCS</v>
      </c>
    </row>
    <row r="461" spans="1:8" x14ac:dyDescent="0.25">
      <c r="A461" s="56">
        <v>1268</v>
      </c>
      <c r="C461" t="str">
        <f>INDEX(db[NB BM],A461)</f>
        <v>Gel Pen TRO TG-31060</v>
      </c>
      <c r="D461">
        <f>INDEX(db[SUPPLIER],A461)</f>
        <v>99</v>
      </c>
      <c r="E461" t="str">
        <f>INDEX(db[QTY/ CTN],A461)</f>
        <v>144 LSN</v>
      </c>
      <c r="F461" t="str">
        <f>INDEX(db[JENIS],A461)</f>
        <v>pen</v>
      </c>
      <c r="G461">
        <f>INDEX(db[QTY X],A461)</f>
        <v>1728</v>
      </c>
      <c r="H461" t="str">
        <f>INDEX(db[STN X],A461)</f>
        <v>PCS</v>
      </c>
    </row>
    <row r="462" spans="1:8" x14ac:dyDescent="0.25">
      <c r="A462" s="56">
        <v>1269</v>
      </c>
      <c r="C462" t="str">
        <f>INDEX(db[NB BM],A462)</f>
        <v>Jarum hijab GP-50</v>
      </c>
      <c r="D462" t="str">
        <f>INDEX(db[SUPPLIER],A462)</f>
        <v>MSI</v>
      </c>
      <c r="E462" t="str">
        <f>INDEX(db[QTY/ CTN],A462)</f>
        <v>1200 BOX (24 PCS)</v>
      </c>
      <c r="F462" t="str">
        <f>INDEX(db[JENIS],A462)</f>
        <v>jarum</v>
      </c>
      <c r="G462">
        <f>INDEX(db[QTY X],A462)</f>
        <v>28800</v>
      </c>
      <c r="H462" t="str">
        <f>INDEX(db[STN X],A462)</f>
        <v>PCS</v>
      </c>
    </row>
    <row r="463" spans="1:8" x14ac:dyDescent="0.25">
      <c r="A463" s="56">
        <v>1270</v>
      </c>
      <c r="C463" t="str">
        <f>INDEX(db[NB BM],A463)</f>
        <v>Lem JK GL-30</v>
      </c>
      <c r="D463" t="str">
        <f>INDEX(db[SUPPLIER],A463)</f>
        <v>ATALI</v>
      </c>
      <c r="E463" t="str">
        <f>INDEX(db[QTY/ CTN],A463)</f>
        <v>48 LSN</v>
      </c>
      <c r="F463" t="str">
        <f>INDEX(db[JENIS],A463)</f>
        <v>lem</v>
      </c>
      <c r="G463">
        <f>INDEX(db[QTY X],A463)</f>
        <v>576</v>
      </c>
      <c r="H463" t="str">
        <f>INDEX(db[STN X],A463)</f>
        <v>PCS</v>
      </c>
    </row>
    <row r="464" spans="1:8" x14ac:dyDescent="0.25">
      <c r="A464" s="56">
        <v>1271</v>
      </c>
      <c r="C464" t="str">
        <f>INDEX(db[NB BM],A464)</f>
        <v>Lem JK GL-50</v>
      </c>
      <c r="D464" t="str">
        <f>INDEX(db[SUPPLIER],A464)</f>
        <v>ATALI</v>
      </c>
      <c r="E464" t="str">
        <f>INDEX(db[QTY/ CTN],A464)</f>
        <v>24 LSN</v>
      </c>
      <c r="F464" t="str">
        <f>INDEX(db[JENIS],A464)</f>
        <v>lem</v>
      </c>
      <c r="G464">
        <f>INDEX(db[QTY X],A464)</f>
        <v>288</v>
      </c>
      <c r="H464" t="str">
        <f>INDEX(db[STN X],A464)</f>
        <v>PCS</v>
      </c>
    </row>
    <row r="465" spans="1:8" x14ac:dyDescent="0.25">
      <c r="A465" s="56">
        <v>1272</v>
      </c>
      <c r="C465" t="str">
        <f>INDEX(db[NB BM],A465)</f>
        <v>Lem JK GL-R35</v>
      </c>
      <c r="D465" t="str">
        <f>INDEX(db[SUPPLIER],A465)</f>
        <v>ATALI</v>
      </c>
      <c r="E465" t="str">
        <f>INDEX(db[QTY/ CTN],A465)</f>
        <v>48 LSN</v>
      </c>
      <c r="F465" t="str">
        <f>INDEX(db[JENIS],A465)</f>
        <v>lem</v>
      </c>
      <c r="G465">
        <f>INDEX(db[QTY X],A465)</f>
        <v>576</v>
      </c>
      <c r="H465" t="str">
        <f>INDEX(db[STN X],A465)</f>
        <v>PCS</v>
      </c>
    </row>
    <row r="466" spans="1:8" x14ac:dyDescent="0.25">
      <c r="A466" s="56">
        <v>1273</v>
      </c>
      <c r="C466" t="str">
        <f>INDEX(db[NB BM],A466)</f>
        <v>Lem JK GL-R50</v>
      </c>
      <c r="D466" t="str">
        <f>INDEX(db[SUPPLIER],A466)</f>
        <v>ATALI</v>
      </c>
      <c r="E466" t="str">
        <f>INDEX(db[QTY/ CTN],A466)</f>
        <v>24 LSN</v>
      </c>
      <c r="F466" t="str">
        <f>INDEX(db[JENIS],A466)</f>
        <v>lem</v>
      </c>
      <c r="G466">
        <f>INDEX(db[QTY X],A466)</f>
        <v>288</v>
      </c>
      <c r="H466" t="str">
        <f>INDEX(db[STN X],A466)</f>
        <v>PCS</v>
      </c>
    </row>
    <row r="467" spans="1:8" x14ac:dyDescent="0.25">
      <c r="A467" s="56">
        <v>1274</v>
      </c>
      <c r="C467" t="str">
        <f>INDEX(db[NB BM],A467)</f>
        <v>Lem JK GL-W01</v>
      </c>
      <c r="D467" t="str">
        <f>INDEX(db[SUPPLIER],A467)</f>
        <v>ATALI</v>
      </c>
      <c r="E467" t="str">
        <f>INDEX(db[QTY/ CTN],A467)</f>
        <v>24 LSN</v>
      </c>
      <c r="F467" t="str">
        <f>INDEX(db[JENIS],A467)</f>
        <v>lem</v>
      </c>
      <c r="G467">
        <f>INDEX(db[QTY X],A467)</f>
        <v>288</v>
      </c>
      <c r="H467" t="str">
        <f>INDEX(db[STN X],A467)</f>
        <v>PCS</v>
      </c>
    </row>
    <row r="468" spans="1:8" x14ac:dyDescent="0.25">
      <c r="A468" s="56">
        <v>1275</v>
      </c>
      <c r="C468" t="str">
        <f>INDEX(db[NB BM],A468)</f>
        <v>Lem JK GL-W02</v>
      </c>
      <c r="D468" t="str">
        <f>INDEX(db[SUPPLIER],A468)</f>
        <v>ATALI</v>
      </c>
      <c r="E468" t="str">
        <f>INDEX(db[QTY/ CTN],A468)</f>
        <v>24 LSN</v>
      </c>
      <c r="F468" t="str">
        <f>INDEX(db[JENIS],A468)</f>
        <v>lem</v>
      </c>
      <c r="G468">
        <f>INDEX(db[QTY X],A468)</f>
        <v>288</v>
      </c>
      <c r="H468" t="str">
        <f>INDEX(db[STN X],A468)</f>
        <v>PCS</v>
      </c>
    </row>
    <row r="469" spans="1:8" x14ac:dyDescent="0.25">
      <c r="A469" s="56">
        <v>1276</v>
      </c>
      <c r="C469" t="str">
        <f>INDEX(db[NB BM],A469)</f>
        <v>Lem Tembak 189 Womy 60w/watt</v>
      </c>
      <c r="D469" t="str">
        <f>INDEX(db[SUPPLIER],A469)</f>
        <v>DB STATIONERY</v>
      </c>
      <c r="E469" t="str">
        <f>INDEX(db[QTY/ CTN],A469)</f>
        <v>48 PCS</v>
      </c>
      <c r="F469" t="str">
        <f>INDEX(db[JENIS],A469)</f>
        <v>lem</v>
      </c>
      <c r="G469">
        <f>INDEX(db[QTY X],A469)</f>
        <v>48</v>
      </c>
      <c r="H469" t="str">
        <f>INDEX(db[STN X],A469)</f>
        <v>PCS</v>
      </c>
    </row>
    <row r="470" spans="1:8" x14ac:dyDescent="0.25">
      <c r="A470" s="56">
        <v>1277</v>
      </c>
      <c r="C470" t="str">
        <f>INDEX(db[NB BM],A470)</f>
        <v>Lem Stick 11 x 29</v>
      </c>
      <c r="D470" t="str">
        <f>INDEX(db[SUPPLIER],A470)</f>
        <v>WIN'S SENTOSA</v>
      </c>
      <c r="E470" t="str">
        <f>INDEX(db[QTY/ CTN],A470)</f>
        <v>25 PCS</v>
      </c>
      <c r="F470" t="str">
        <f>INDEX(db[JENIS],A470)</f>
        <v>lem</v>
      </c>
      <c r="G470">
        <f>INDEX(db[QTY X],A470)</f>
        <v>25</v>
      </c>
      <c r="H470" t="str">
        <f>INDEX(db[STN X],A470)</f>
        <v>PCS</v>
      </c>
    </row>
    <row r="471" spans="1:8" x14ac:dyDescent="0.25">
      <c r="A471" s="56">
        <v>1278</v>
      </c>
      <c r="C471" t="str">
        <f>INDEX(db[NB BM],A471)</f>
        <v>Lem Stick 7 x 30</v>
      </c>
      <c r="D471" t="str">
        <f>INDEX(db[SUPPLIER],A471)</f>
        <v>WIN'S SENTOSA</v>
      </c>
      <c r="E471" t="str">
        <f>INDEX(db[QTY/ CTN],A471)</f>
        <v>25 PCS</v>
      </c>
      <c r="F471" t="str">
        <f>INDEX(db[JENIS],A471)</f>
        <v>lem</v>
      </c>
      <c r="G471">
        <f>INDEX(db[QTY X],A471)</f>
        <v>25</v>
      </c>
      <c r="H471" t="str">
        <f>INDEX(db[STN X],A471)</f>
        <v>PCS</v>
      </c>
    </row>
    <row r="472" spans="1:8" x14ac:dyDescent="0.25">
      <c r="A472" s="56">
        <v>1279</v>
      </c>
      <c r="C472" t="str">
        <f>INDEX(db[NB BM],A472)</f>
        <v>Lem stick WOMY 7x29</v>
      </c>
      <c r="D472" t="str">
        <f>INDEX(db[SUPPLIER],A472)</f>
        <v>WIN'S SENTOSA</v>
      </c>
      <c r="E472" t="str">
        <f>INDEX(db[QTY/ CTN],A472)</f>
        <v>25 PCS</v>
      </c>
      <c r="F472" t="str">
        <f>INDEX(db[JENIS],A472)</f>
        <v>lem</v>
      </c>
      <c r="G472">
        <f>INDEX(db[QTY X],A472)</f>
        <v>25</v>
      </c>
      <c r="H472" t="str">
        <f>INDEX(db[STN X],A472)</f>
        <v>PCS</v>
      </c>
    </row>
    <row r="473" spans="1:8" x14ac:dyDescent="0.25">
      <c r="A473" s="56">
        <v>1280</v>
      </c>
      <c r="C473" t="str">
        <f>INDEX(db[NB BM],A473)</f>
        <v>Lem Stick JK GS-09</v>
      </c>
      <c r="D473" t="str">
        <f>INDEX(db[SUPPLIER],A473)</f>
        <v>ATALI</v>
      </c>
      <c r="E473" t="str">
        <f>INDEX(db[QTY/ CTN],A473)</f>
        <v>64 LSN</v>
      </c>
      <c r="F473" t="str">
        <f>INDEX(db[JENIS],A473)</f>
        <v>lem</v>
      </c>
      <c r="G473">
        <f>INDEX(db[QTY X],A473)</f>
        <v>768</v>
      </c>
      <c r="H473" t="str">
        <f>INDEX(db[STN X],A473)</f>
        <v>PCS</v>
      </c>
    </row>
    <row r="474" spans="1:8" x14ac:dyDescent="0.25">
      <c r="A474" s="56">
        <v>1281</v>
      </c>
      <c r="C474" t="str">
        <f>INDEX(db[NB BM],A474)</f>
        <v>Lem Stick JK GS-100</v>
      </c>
      <c r="D474" t="str">
        <f>INDEX(db[SUPPLIER],A474)</f>
        <v>ATALI</v>
      </c>
      <c r="E474" t="str">
        <f>INDEX(db[QTY/ CTN],A474)</f>
        <v>36 BOX (24 PCS)</v>
      </c>
      <c r="F474" t="str">
        <f>INDEX(db[JENIS],A474)</f>
        <v>lem</v>
      </c>
      <c r="G474">
        <f>INDEX(db[QTY X],A474)</f>
        <v>864</v>
      </c>
      <c r="H474" t="str">
        <f>INDEX(db[STN X],A474)</f>
        <v>PCS</v>
      </c>
    </row>
    <row r="475" spans="1:8" x14ac:dyDescent="0.25">
      <c r="A475" s="56">
        <v>1282</v>
      </c>
      <c r="C475" t="str">
        <f>INDEX(db[NB BM],A475)</f>
        <v>Lem Stick JK GS-102</v>
      </c>
      <c r="D475" t="str">
        <f>INDEX(db[SUPPLIER],A475)</f>
        <v>ATALI</v>
      </c>
      <c r="E475" t="str">
        <f>INDEX(db[QTY/ CTN],A475)</f>
        <v>24 BOX (24 PCS)</v>
      </c>
      <c r="F475" t="str">
        <f>INDEX(db[JENIS],A475)</f>
        <v>lem</v>
      </c>
      <c r="G475">
        <f>INDEX(db[QTY X],A475)</f>
        <v>576</v>
      </c>
      <c r="H475" t="str">
        <f>INDEX(db[STN X],A475)</f>
        <v>PCS</v>
      </c>
    </row>
    <row r="476" spans="1:8" x14ac:dyDescent="0.25">
      <c r="A476" s="56">
        <v>1283</v>
      </c>
      <c r="C476" t="str">
        <f>INDEX(db[NB BM],A476)</f>
        <v>Lem Stick JK GS-103</v>
      </c>
      <c r="D476" t="str">
        <f>INDEX(db[SUPPLIER],A476)</f>
        <v>ATALI</v>
      </c>
      <c r="E476" t="str">
        <f>INDEX(db[QTY/ CTN],A476)</f>
        <v>36 BOX (24 PCS)</v>
      </c>
      <c r="F476" t="str">
        <f>INDEX(db[JENIS],A476)</f>
        <v>lem</v>
      </c>
      <c r="G476">
        <f>INDEX(db[QTY X],A476)</f>
        <v>864</v>
      </c>
      <c r="H476" t="str">
        <f>INDEX(db[STN X],A476)</f>
        <v>PCS</v>
      </c>
    </row>
    <row r="477" spans="1:8" x14ac:dyDescent="0.25">
      <c r="A477" s="56">
        <v>1284</v>
      </c>
      <c r="C477" t="str">
        <f>INDEX(db[NB BM],A477)</f>
        <v>Lem Stick JK GS-104</v>
      </c>
      <c r="D477" t="str">
        <f>INDEX(db[SUPPLIER],A477)</f>
        <v>ATALI</v>
      </c>
      <c r="E477" t="str">
        <f>INDEX(db[QTY/ CTN],A477)</f>
        <v>36 BOX (24 PCS)</v>
      </c>
      <c r="F477" t="str">
        <f>INDEX(db[JENIS],A477)</f>
        <v>lem</v>
      </c>
      <c r="G477">
        <f>INDEX(db[QTY X],A477)</f>
        <v>864</v>
      </c>
      <c r="H477" t="str">
        <f>INDEX(db[STN X],A477)</f>
        <v>PCS</v>
      </c>
    </row>
    <row r="478" spans="1:8" x14ac:dyDescent="0.25">
      <c r="A478" s="56">
        <v>1285</v>
      </c>
      <c r="C478" t="str">
        <f>INDEX(db[NB BM],A478)</f>
        <v>Lem Stick JK GS-105</v>
      </c>
      <c r="D478" t="str">
        <f>INDEX(db[SUPPLIER],A478)</f>
        <v>ATALI</v>
      </c>
      <c r="E478" t="str">
        <f>INDEX(db[QTY/ CTN],A478)</f>
        <v>36 BOX (24 PCS)</v>
      </c>
      <c r="F478" t="str">
        <f>INDEX(db[JENIS],A478)</f>
        <v>lem</v>
      </c>
      <c r="G478">
        <f>INDEX(db[QTY X],A478)</f>
        <v>864</v>
      </c>
      <c r="H478" t="str">
        <f>INDEX(db[STN X],A478)</f>
        <v>PCS</v>
      </c>
    </row>
    <row r="479" spans="1:8" x14ac:dyDescent="0.25">
      <c r="A479" s="56">
        <v>1286</v>
      </c>
      <c r="C479" t="str">
        <f>INDEX(db[NB BM],A479)</f>
        <v>Lem Stick JK GS-15</v>
      </c>
      <c r="D479" t="str">
        <f>INDEX(db[SUPPLIER],A479)</f>
        <v>ATALI</v>
      </c>
      <c r="E479" t="str">
        <f>INDEX(db[QTY/ CTN],A479)</f>
        <v>54 LSN</v>
      </c>
      <c r="F479" t="str">
        <f>INDEX(db[JENIS],A479)</f>
        <v>lem</v>
      </c>
      <c r="G479">
        <f>INDEX(db[QTY X],A479)</f>
        <v>648</v>
      </c>
      <c r="H479" t="str">
        <f>INDEX(db[STN X],A479)</f>
        <v>PCS</v>
      </c>
    </row>
    <row r="480" spans="1:8" x14ac:dyDescent="0.25">
      <c r="A480" s="56">
        <v>1287</v>
      </c>
      <c r="C480" t="str">
        <f>INDEX(db[NB BM],A480)</f>
        <v>Lem Stick JK GS-25</v>
      </c>
      <c r="D480" t="str">
        <f>INDEX(db[SUPPLIER],A480)</f>
        <v>ATALI</v>
      </c>
      <c r="E480" t="str">
        <f>INDEX(db[QTY/ CTN],A480)</f>
        <v>36 LSN</v>
      </c>
      <c r="F480" t="str">
        <f>INDEX(db[JENIS],A480)</f>
        <v>lem</v>
      </c>
      <c r="G480">
        <f>INDEX(db[QTY X],A480)</f>
        <v>432</v>
      </c>
      <c r="H480" t="str">
        <f>INDEX(db[STN X],A480)</f>
        <v>PCS</v>
      </c>
    </row>
    <row r="481" spans="1:8" x14ac:dyDescent="0.25">
      <c r="A481" s="56">
        <v>1288</v>
      </c>
      <c r="C481" t="str">
        <f>INDEX(db[NB BM],A481)</f>
        <v>Kantong Plastik 18 x 36 Fancy</v>
      </c>
      <c r="D481" t="str">
        <f>INDEX(db[SUPPLIER],A481)</f>
        <v>BINTANG JAYA</v>
      </c>
      <c r="E481" t="str">
        <f>INDEX(db[QTY/ CTN],A481)</f>
        <v>1000 PCS</v>
      </c>
      <c r="F481" t="str">
        <f>INDEX(db[JENIS],A481)</f>
        <v>tas</v>
      </c>
      <c r="G481">
        <f>INDEX(db[QTY X],A481)</f>
        <v>1000</v>
      </c>
      <c r="H481" t="str">
        <f>INDEX(db[STN X],A481)</f>
        <v>PCS</v>
      </c>
    </row>
    <row r="482" spans="1:8" x14ac:dyDescent="0.25">
      <c r="A482" s="56">
        <v>1289</v>
      </c>
      <c r="C482" t="str">
        <f>INDEX(db[NB BM],A482)</f>
        <v>Gel Pen Tizo TG-395-F</v>
      </c>
      <c r="D482" t="str">
        <f>INDEX(db[SUPPLIER],A482)</f>
        <v>DB STATIONERY</v>
      </c>
      <c r="E482" t="str">
        <f>INDEX(db[QTY/ CTN],A482)</f>
        <v>144 LSN</v>
      </c>
      <c r="F482" t="str">
        <f>INDEX(db[JENIS],A482)</f>
        <v>pen</v>
      </c>
      <c r="G482">
        <f>INDEX(db[QTY X],A482)</f>
        <v>1728</v>
      </c>
      <c r="H482" t="str">
        <f>INDEX(db[STN X],A482)</f>
        <v>PCS</v>
      </c>
    </row>
    <row r="483" spans="1:8" x14ac:dyDescent="0.25">
      <c r="A483" s="56">
        <v>1290</v>
      </c>
      <c r="C483" t="str">
        <f>INDEX(db[NB BM],A483)</f>
        <v>Gel pen Debozz 0.5+refill DB-550</v>
      </c>
      <c r="D483" t="str">
        <f>INDEX(db[SUPPLIER],A483)</f>
        <v>DB</v>
      </c>
      <c r="E483" t="str">
        <f>INDEX(db[QTY/ CTN],A483)</f>
        <v>120 LSN</v>
      </c>
      <c r="F483" t="str">
        <f>INDEX(db[JENIS],A483)</f>
        <v>pen</v>
      </c>
      <c r="G483">
        <f>INDEX(db[QTY X],A483)</f>
        <v>1440</v>
      </c>
      <c r="H483" t="str">
        <f>INDEX(db[STN X],A483)</f>
        <v>PCS</v>
      </c>
    </row>
    <row r="484" spans="1:8" x14ac:dyDescent="0.25">
      <c r="A484" s="56">
        <v>1291</v>
      </c>
      <c r="C484" t="str">
        <f>INDEX(db[NB BM],A484)</f>
        <v>Pc GP 9315</v>
      </c>
      <c r="D484" t="str">
        <f>INDEX(db[SUPPLIER],A484)</f>
        <v>PMJP</v>
      </c>
      <c r="E484" t="str">
        <f>INDEX(db[QTY/ CTN],A484)</f>
        <v>240 PCS</v>
      </c>
      <c r="F484" t="str">
        <f>INDEX(db[JENIS],A484)</f>
        <v>pcase</v>
      </c>
      <c r="G484">
        <f>INDEX(db[QTY X],A484)</f>
        <v>240</v>
      </c>
      <c r="H484" t="str">
        <f>INDEX(db[STN X],A484)</f>
        <v>PCS</v>
      </c>
    </row>
    <row r="485" spans="1:8" x14ac:dyDescent="0.25">
      <c r="A485" s="56">
        <v>1292</v>
      </c>
      <c r="C485" t="str">
        <f>INDEX(db[NB BM],A485)</f>
        <v>Garisan Sablon 190</v>
      </c>
      <c r="D485" t="str">
        <f>INDEX(db[SUPPLIER],A485)</f>
        <v>ETJ</v>
      </c>
      <c r="E485" t="str">
        <f>INDEX(db[QTY/ CTN],A485)</f>
        <v>80 LSN</v>
      </c>
      <c r="F485" t="str">
        <f>INDEX(db[JENIS],A485)</f>
        <v>garisan</v>
      </c>
      <c r="G485">
        <f>INDEX(db[QTY X],A485)</f>
        <v>960</v>
      </c>
      <c r="H485" t="str">
        <f>INDEX(db[STN X],A485)</f>
        <v>PCS</v>
      </c>
    </row>
    <row r="486" spans="1:8" x14ac:dyDescent="0.25">
      <c r="A486" s="56">
        <v>1293</v>
      </c>
      <c r="C486" t="str">
        <f>INDEX(db[NB BM],A486)</f>
        <v>Garisan Sablon 250</v>
      </c>
      <c r="D486" t="str">
        <f>INDEX(db[SUPPLIER],A486)</f>
        <v>ETJ</v>
      </c>
      <c r="E486" t="str">
        <f>INDEX(db[QTY/ CTN],A486)</f>
        <v>160 LSN</v>
      </c>
      <c r="F486" t="str">
        <f>INDEX(db[JENIS],A486)</f>
        <v>garisan</v>
      </c>
      <c r="G486">
        <f>INDEX(db[QTY X],A486)</f>
        <v>1920</v>
      </c>
      <c r="H486" t="str">
        <f>INDEX(db[STN X],A486)</f>
        <v>PCS</v>
      </c>
    </row>
    <row r="487" spans="1:8" x14ac:dyDescent="0.25">
      <c r="A487" s="56">
        <v>1294</v>
      </c>
      <c r="C487" t="str">
        <f>INDEX(db[NB BM],A487)</f>
        <v>Garisan Sablon 270</v>
      </c>
      <c r="D487" t="str">
        <f>INDEX(db[SUPPLIER],A487)</f>
        <v>ETJ</v>
      </c>
      <c r="E487" t="str">
        <f>INDEX(db[QTY/ CTN],A487)</f>
        <v>90 LSN</v>
      </c>
      <c r="F487" t="str">
        <f>INDEX(db[JENIS],A487)</f>
        <v>garisan</v>
      </c>
      <c r="G487">
        <f>INDEX(db[QTY X],A487)</f>
        <v>1080</v>
      </c>
      <c r="H487" t="str">
        <f>INDEX(db[STN X],A487)</f>
        <v>PCS</v>
      </c>
    </row>
    <row r="488" spans="1:8" x14ac:dyDescent="0.25">
      <c r="A488" s="56">
        <v>1295</v>
      </c>
      <c r="C488" t="str">
        <f>INDEX(db[NB BM],A488)</f>
        <v>Garisan Sablon 280</v>
      </c>
      <c r="D488" t="str">
        <f>INDEX(db[SUPPLIER],A488)</f>
        <v>ETJ</v>
      </c>
      <c r="E488" t="str">
        <f>INDEX(db[QTY/ CTN],A488)</f>
        <v>66 LSN</v>
      </c>
      <c r="F488" t="str">
        <f>INDEX(db[JENIS],A488)</f>
        <v>garisan</v>
      </c>
      <c r="G488">
        <f>INDEX(db[QTY X],A488)</f>
        <v>792</v>
      </c>
      <c r="H488" t="str">
        <f>INDEX(db[STN X],A488)</f>
        <v>PCS</v>
      </c>
    </row>
    <row r="489" spans="1:8" x14ac:dyDescent="0.25">
      <c r="A489" s="56">
        <v>1296</v>
      </c>
      <c r="C489" t="str">
        <f>INDEX(db[NB BM],A489)</f>
        <v>Garisan Sablon 300</v>
      </c>
      <c r="D489" t="str">
        <f>INDEX(db[SUPPLIER],A489)</f>
        <v>ETJ</v>
      </c>
      <c r="E489" t="str">
        <f>INDEX(db[QTY/ CTN],A489)</f>
        <v>280 LSN</v>
      </c>
      <c r="F489" t="str">
        <f>INDEX(db[JENIS],A489)</f>
        <v>garisan</v>
      </c>
      <c r="G489">
        <f>INDEX(db[QTY X],A489)</f>
        <v>3360</v>
      </c>
      <c r="H489" t="str">
        <f>INDEX(db[STN X],A489)</f>
        <v>PCS</v>
      </c>
    </row>
    <row r="490" spans="1:8" x14ac:dyDescent="0.25">
      <c r="A490" s="56">
        <v>1297</v>
      </c>
      <c r="C490" t="str">
        <f>INDEX(db[NB BM],A490)</f>
        <v>Garisan Sablon 350</v>
      </c>
      <c r="D490" t="str">
        <f>INDEX(db[SUPPLIER],A490)</f>
        <v>ETJ</v>
      </c>
      <c r="E490" t="str">
        <f>INDEX(db[QTY/ CTN],A490)</f>
        <v>300 LSN</v>
      </c>
      <c r="F490" t="str">
        <f>INDEX(db[JENIS],A490)</f>
        <v>garisan</v>
      </c>
      <c r="G490">
        <f>INDEX(db[QTY X],A490)</f>
        <v>3600</v>
      </c>
      <c r="H490" t="str">
        <f>INDEX(db[STN X],A490)</f>
        <v>PCS</v>
      </c>
    </row>
    <row r="491" spans="1:8" x14ac:dyDescent="0.25">
      <c r="A491" s="56">
        <v>1298</v>
      </c>
      <c r="C491" t="str">
        <f>INDEX(db[NB BM],A491)</f>
        <v xml:space="preserve">Gunting Gunindo FL coklat </v>
      </c>
      <c r="D491" t="str">
        <f>INDEX(db[SUPPLIER],A491)</f>
        <v>GUNINDO</v>
      </c>
      <c r="E491" t="str">
        <f>INDEX(db[QTY/ CTN],A491)</f>
        <v>20 LSN</v>
      </c>
      <c r="F491" t="str">
        <f>INDEX(db[JENIS],A491)</f>
        <v>gunting</v>
      </c>
      <c r="G491">
        <f>INDEX(db[QTY X],A491)</f>
        <v>240</v>
      </c>
      <c r="H491" t="str">
        <f>INDEX(db[STN X],A491)</f>
        <v>PCS</v>
      </c>
    </row>
    <row r="492" spans="1:8" x14ac:dyDescent="0.25">
      <c r="A492" s="56">
        <v>1299</v>
      </c>
      <c r="C492" t="str">
        <f>INDEX(db[NB BM],A492)</f>
        <v xml:space="preserve">Gunting Gunindo FL coklat </v>
      </c>
      <c r="D492" t="str">
        <f>INDEX(db[SUPPLIER],A492)</f>
        <v>GUNINDO</v>
      </c>
      <c r="E492" t="str">
        <f>INDEX(db[QTY/ CTN],A492)</f>
        <v>20 LSN</v>
      </c>
      <c r="F492" t="str">
        <f>INDEX(db[JENIS],A492)</f>
        <v>gunting</v>
      </c>
      <c r="G492">
        <f>INDEX(db[QTY X],A492)</f>
        <v>240</v>
      </c>
      <c r="H492" t="str">
        <f>INDEX(db[STN X],A492)</f>
        <v>PCS</v>
      </c>
    </row>
    <row r="493" spans="1:8" x14ac:dyDescent="0.25">
      <c r="A493" s="56">
        <v>1300</v>
      </c>
      <c r="C493" t="str">
        <f>INDEX(db[NB BM],A493)</f>
        <v xml:space="preserve">Gunting Gunindo FM coklat </v>
      </c>
      <c r="D493" t="str">
        <f>INDEX(db[SUPPLIER],A493)</f>
        <v>GUNINDO</v>
      </c>
      <c r="E493" t="str">
        <f>INDEX(db[QTY/ CTN],A493)</f>
        <v>30 LSN</v>
      </c>
      <c r="F493" t="str">
        <f>INDEX(db[JENIS],A493)</f>
        <v>gunting</v>
      </c>
      <c r="G493">
        <f>INDEX(db[QTY X],A493)</f>
        <v>360</v>
      </c>
      <c r="H493" t="str">
        <f>INDEX(db[STN X],A493)</f>
        <v>PCS</v>
      </c>
    </row>
    <row r="494" spans="1:8" x14ac:dyDescent="0.25">
      <c r="A494" s="56">
        <v>1301</v>
      </c>
      <c r="C494" t="str">
        <f>INDEX(db[NB BM],A494)</f>
        <v xml:space="preserve">Gunting Gunindo FM coklat </v>
      </c>
      <c r="D494" t="str">
        <f>INDEX(db[SUPPLIER],A494)</f>
        <v>GUNINDO</v>
      </c>
      <c r="E494" t="str">
        <f>INDEX(db[QTY/ CTN],A494)</f>
        <v>30 LSN</v>
      </c>
      <c r="F494" t="str">
        <f>INDEX(db[JENIS],A494)</f>
        <v>gunting</v>
      </c>
      <c r="G494">
        <f>INDEX(db[QTY X],A494)</f>
        <v>360</v>
      </c>
      <c r="H494" t="str">
        <f>INDEX(db[STN X],A494)</f>
        <v>PCS</v>
      </c>
    </row>
    <row r="495" spans="1:8" x14ac:dyDescent="0.25">
      <c r="A495" s="56">
        <v>1302</v>
      </c>
      <c r="C495" t="str">
        <f>INDEX(db[NB BM],A495)</f>
        <v xml:space="preserve">Gunting Gunindo SPL coklat </v>
      </c>
      <c r="D495" t="str">
        <f>INDEX(db[SUPPLIER],A495)</f>
        <v>GUNINDO</v>
      </c>
      <c r="E495" t="str">
        <f>INDEX(db[QTY/ CTN],A495)</f>
        <v>30 LSN</v>
      </c>
      <c r="F495" t="str">
        <f>INDEX(db[JENIS],A495)</f>
        <v>gunting</v>
      </c>
      <c r="G495">
        <f>INDEX(db[QTY X],A495)</f>
        <v>360</v>
      </c>
      <c r="H495" t="str">
        <f>INDEX(db[STN X],A495)</f>
        <v>PCS</v>
      </c>
    </row>
    <row r="496" spans="1:8" x14ac:dyDescent="0.25">
      <c r="A496" s="56">
        <v>1303</v>
      </c>
      <c r="C496" t="str">
        <f>INDEX(db[NB BM],A496)</f>
        <v xml:space="preserve">Gunting Gunindo SPL coklat </v>
      </c>
      <c r="D496" t="str">
        <f>INDEX(db[SUPPLIER],A496)</f>
        <v>GUNINDO</v>
      </c>
      <c r="E496" t="str">
        <f>INDEX(db[QTY/ CTN],A496)</f>
        <v>30 LSN</v>
      </c>
      <c r="F496" t="str">
        <f>INDEX(db[JENIS],A496)</f>
        <v>gunting</v>
      </c>
      <c r="G496">
        <f>INDEX(db[QTY X],A496)</f>
        <v>360</v>
      </c>
      <c r="H496" t="str">
        <f>INDEX(db[STN X],A496)</f>
        <v>PCS</v>
      </c>
    </row>
    <row r="497" spans="1:8" x14ac:dyDescent="0.25">
      <c r="A497" s="56">
        <v>1304</v>
      </c>
      <c r="C497" t="str">
        <f>INDEX(db[NB BM],A497)</f>
        <v xml:space="preserve">Gunting Gunindo SPL coklat </v>
      </c>
      <c r="D497" t="str">
        <f>INDEX(db[SUPPLIER],A497)</f>
        <v>GUNINDO</v>
      </c>
      <c r="E497" t="str">
        <f>INDEX(db[QTY/ CTN],A497)</f>
        <v>30 LSN</v>
      </c>
      <c r="F497" t="str">
        <f>INDEX(db[JENIS],A497)</f>
        <v>gunting</v>
      </c>
      <c r="G497">
        <f>INDEX(db[QTY X],A497)</f>
        <v>360</v>
      </c>
      <c r="H497" t="str">
        <f>INDEX(db[STN X],A497)</f>
        <v>PCS</v>
      </c>
    </row>
    <row r="498" spans="1:8" x14ac:dyDescent="0.25">
      <c r="A498" s="56">
        <v>1306</v>
      </c>
      <c r="C498" t="str">
        <f>INDEX(db[NB BM],A498)</f>
        <v>Guntacker JK GT-700</v>
      </c>
      <c r="D498" t="str">
        <f>INDEX(db[SUPPLIER],A498)</f>
        <v>ATALI</v>
      </c>
      <c r="E498" t="str">
        <f>INDEX(db[QTY/ CTN],A498)</f>
        <v>6 LSN</v>
      </c>
      <c r="F498" t="str">
        <f>INDEX(db[JENIS],A498)</f>
        <v>stapler</v>
      </c>
      <c r="G498">
        <f>INDEX(db[QTY X],A498)</f>
        <v>72</v>
      </c>
      <c r="H498" t="str">
        <f>INDEX(db[STN X],A498)</f>
        <v>PCS</v>
      </c>
    </row>
    <row r="499" spans="1:8" x14ac:dyDescent="0.25">
      <c r="A499" s="56">
        <v>1307</v>
      </c>
      <c r="C499" t="str">
        <f>INDEX(db[NB BM],A499)</f>
        <v>Guntacker JK GT-701</v>
      </c>
      <c r="D499" t="str">
        <f>INDEX(db[SUPPLIER],A499)</f>
        <v>ATALI</v>
      </c>
      <c r="E499" t="str">
        <f>INDEX(db[QTY/ CTN],A499)</f>
        <v>24 PCS</v>
      </c>
      <c r="F499" t="str">
        <f>INDEX(db[JENIS],A499)</f>
        <v>stapler</v>
      </c>
      <c r="G499">
        <f>INDEX(db[QTY X],A499)</f>
        <v>24</v>
      </c>
      <c r="H499" t="str">
        <f>INDEX(db[STN X],A499)</f>
        <v>PCS</v>
      </c>
    </row>
    <row r="500" spans="1:8" x14ac:dyDescent="0.25">
      <c r="A500" s="56">
        <v>1308</v>
      </c>
      <c r="C500" t="str">
        <f>INDEX(db[NB BM],A500)</f>
        <v>Gunting 8"</v>
      </c>
      <c r="D500" t="str">
        <f>INDEX(db[SUPPLIER],A500)</f>
        <v>SK</v>
      </c>
      <c r="E500" t="str">
        <f>INDEX(db[QTY/ CTN],A500)</f>
        <v>240 PCS</v>
      </c>
      <c r="F500" t="str">
        <f>INDEX(db[JENIS],A500)</f>
        <v>gunting</v>
      </c>
      <c r="G500">
        <f>INDEX(db[QTY X],A500)</f>
        <v>240</v>
      </c>
      <c r="H500" t="str">
        <f>INDEX(db[STN X],A500)</f>
        <v>PCS</v>
      </c>
    </row>
    <row r="501" spans="1:8" x14ac:dyDescent="0.25">
      <c r="A501" s="56">
        <v>1309</v>
      </c>
      <c r="C501" t="str">
        <f>INDEX(db[NB BM],A501)</f>
        <v>Gunting BBl 4401</v>
      </c>
      <c r="D501" t="str">
        <f>INDEX(db[SUPPLIER],A501)</f>
        <v>SBS</v>
      </c>
      <c r="E501" t="str">
        <f>INDEX(db[QTY/ CTN],A501)</f>
        <v>180 PCS</v>
      </c>
      <c r="F501" t="str">
        <f>INDEX(db[JENIS],A501)</f>
        <v>gunting</v>
      </c>
      <c r="G501">
        <f>INDEX(db[QTY X],A501)</f>
        <v>180</v>
      </c>
      <c r="H501" t="str">
        <f>INDEX(db[STN X],A501)</f>
        <v>PCS</v>
      </c>
    </row>
    <row r="502" spans="1:8" x14ac:dyDescent="0.25">
      <c r="A502" s="56">
        <v>1310</v>
      </c>
      <c r="C502" t="str">
        <f>INDEX(db[NB BM],A502)</f>
        <v>Gunting Benang KX-GB007</v>
      </c>
      <c r="D502" t="str">
        <f>INDEX(db[SUPPLIER],A502)</f>
        <v>DB STATIONERY</v>
      </c>
      <c r="E502" t="str">
        <f>INDEX(db[QTY/ CTN],A502)</f>
        <v>80 LSN</v>
      </c>
      <c r="F502" t="str">
        <f>INDEX(db[JENIS],A502)</f>
        <v>gunting</v>
      </c>
      <c r="G502">
        <f>INDEX(db[QTY X],A502)</f>
        <v>960</v>
      </c>
      <c r="H502" t="str">
        <f>INDEX(db[STN X],A502)</f>
        <v>PCS</v>
      </c>
    </row>
    <row r="503" spans="1:8" x14ac:dyDescent="0.25">
      <c r="A503" s="56">
        <v>1311</v>
      </c>
      <c r="C503" t="str">
        <f>INDEX(db[NB BM],A503)</f>
        <v>Gunting Ideal DR5</v>
      </c>
      <c r="D503" t="str">
        <f>INDEX(db[SUPPLIER],A503)</f>
        <v>D-R STATIONERY</v>
      </c>
      <c r="E503" t="str">
        <f>INDEX(db[QTY/ CTN],A503)</f>
        <v>60 LSN</v>
      </c>
      <c r="F503" t="str">
        <f>INDEX(db[JENIS],A503)</f>
        <v>gunting</v>
      </c>
      <c r="G503">
        <f>INDEX(db[QTY X],A503)</f>
        <v>720</v>
      </c>
      <c r="H503" t="str">
        <f>INDEX(db[STN X],A503)</f>
        <v>PCS</v>
      </c>
    </row>
    <row r="504" spans="1:8" x14ac:dyDescent="0.25">
      <c r="A504" s="56">
        <v>1312</v>
      </c>
      <c r="C504" t="str">
        <f>INDEX(db[NB BM],A504)</f>
        <v>Gunting Ideal DR6</v>
      </c>
      <c r="D504" t="str">
        <f>INDEX(db[SUPPLIER],A504)</f>
        <v>D-R STATIONERY</v>
      </c>
      <c r="E504" t="str">
        <f>INDEX(db[QTY/ CTN],A504)</f>
        <v>60 LSN</v>
      </c>
      <c r="F504" t="str">
        <f>INDEX(db[JENIS],A504)</f>
        <v>gunting</v>
      </c>
      <c r="G504">
        <f>INDEX(db[QTY X],A504)</f>
        <v>720</v>
      </c>
      <c r="H504" t="str">
        <f>INDEX(db[STN X],A504)</f>
        <v>PCS</v>
      </c>
    </row>
    <row r="505" spans="1:8" x14ac:dyDescent="0.25">
      <c r="A505" s="56">
        <v>1313</v>
      </c>
      <c r="C505" t="str">
        <f>INDEX(db[NB BM],A505)</f>
        <v>Gunting Ideal DR8</v>
      </c>
      <c r="D505" t="str">
        <f>INDEX(db[SUPPLIER],A505)</f>
        <v>D-R STATIONERY</v>
      </c>
      <c r="E505" t="str">
        <f>INDEX(db[QTY/ CTN],A505)</f>
        <v>60 LSN</v>
      </c>
      <c r="F505" t="str">
        <f>INDEX(db[JENIS],A505)</f>
        <v>gunting</v>
      </c>
      <c r="G505">
        <f>INDEX(db[QTY X],A505)</f>
        <v>720</v>
      </c>
      <c r="H505" t="str">
        <f>INDEX(db[STN X],A505)</f>
        <v>PCS</v>
      </c>
    </row>
    <row r="506" spans="1:8" x14ac:dyDescent="0.25">
      <c r="A506" s="56">
        <v>1314</v>
      </c>
      <c r="C506" t="str">
        <f>INDEX(db[NB BM],A506)</f>
        <v>Gunting Ideal DR9</v>
      </c>
      <c r="D506" t="str">
        <f>INDEX(db[SUPPLIER],A506)</f>
        <v>D-R STATIONERY</v>
      </c>
      <c r="E506" t="str">
        <f>INDEX(db[QTY/ CTN],A506)</f>
        <v>60 LSN</v>
      </c>
      <c r="F506" t="str">
        <f>INDEX(db[JENIS],A506)</f>
        <v>gunting</v>
      </c>
      <c r="G506">
        <f>INDEX(db[QTY X],A506)</f>
        <v>720</v>
      </c>
      <c r="H506" t="str">
        <f>INDEX(db[STN X],A506)</f>
        <v>PCS</v>
      </c>
    </row>
    <row r="507" spans="1:8" x14ac:dyDescent="0.25">
      <c r="A507" s="56">
        <v>1315</v>
      </c>
      <c r="C507" t="str">
        <f>INDEX(db[NB BM],A507)</f>
        <v>Gunting Ideal K 300</v>
      </c>
      <c r="D507" t="str">
        <f>INDEX(db[SUPPLIER],A507)</f>
        <v>D-R ORIGINAL</v>
      </c>
      <c r="E507" t="str">
        <f>INDEX(db[QTY/ CTN],A507)</f>
        <v>24 LSN</v>
      </c>
      <c r="F507" t="str">
        <f>INDEX(db[JENIS],A507)</f>
        <v>gunting</v>
      </c>
      <c r="G507">
        <f>INDEX(db[QTY X],A507)</f>
        <v>288</v>
      </c>
      <c r="H507" t="str">
        <f>INDEX(db[STN X],A507)</f>
        <v>PCS</v>
      </c>
    </row>
    <row r="508" spans="1:8" x14ac:dyDescent="0.25">
      <c r="A508" s="56">
        <v>1316</v>
      </c>
      <c r="C508" t="str">
        <f>INDEX(db[NB BM],A508)</f>
        <v>Gunting Ideal K 500</v>
      </c>
      <c r="D508" t="str">
        <f>INDEX(db[SUPPLIER],A508)</f>
        <v>D-R ORIGINAL</v>
      </c>
      <c r="E508" t="str">
        <f>INDEX(db[QTY/ CTN],A508)</f>
        <v>24 LSN</v>
      </c>
      <c r="F508" t="str">
        <f>INDEX(db[JENIS],A508)</f>
        <v>gunting</v>
      </c>
      <c r="G508">
        <f>INDEX(db[QTY X],A508)</f>
        <v>288</v>
      </c>
      <c r="H508" t="str">
        <f>INDEX(db[STN X],A508)</f>
        <v>PCS</v>
      </c>
    </row>
    <row r="509" spans="1:8" x14ac:dyDescent="0.25">
      <c r="A509" s="56">
        <v>1317</v>
      </c>
      <c r="C509" t="str">
        <f>INDEX(db[NB BM],A509)</f>
        <v>Gunting Junior J100</v>
      </c>
      <c r="D509" t="str">
        <f>INDEX(db[SUPPLIER],A509)</f>
        <v>D-R ORIGINAL</v>
      </c>
      <c r="E509" t="str">
        <f>INDEX(db[QTY/ CTN],A509)</f>
        <v>48 LSN</v>
      </c>
      <c r="F509" t="str">
        <f>INDEX(db[JENIS],A509)</f>
        <v>gunting</v>
      </c>
      <c r="G509">
        <f>INDEX(db[QTY X],A509)</f>
        <v>576</v>
      </c>
      <c r="H509" t="str">
        <f>INDEX(db[STN X],A509)</f>
        <v>PCS</v>
      </c>
    </row>
    <row r="510" spans="1:8" x14ac:dyDescent="0.25">
      <c r="A510" s="56">
        <v>1318</v>
      </c>
      <c r="C510" t="str">
        <f>INDEX(db[NB BM],A510)</f>
        <v>Gunting Junior J200</v>
      </c>
      <c r="D510" t="str">
        <f>INDEX(db[SUPPLIER],A510)</f>
        <v>D-R ORIGINAL</v>
      </c>
      <c r="E510" t="str">
        <f>INDEX(db[QTY/ CTN],A510)</f>
        <v>48 LSN</v>
      </c>
      <c r="F510" t="str">
        <f>INDEX(db[JENIS],A510)</f>
        <v>gunting</v>
      </c>
      <c r="G510">
        <f>INDEX(db[QTY X],A510)</f>
        <v>576</v>
      </c>
      <c r="H510" t="str">
        <f>INDEX(db[STN X],A510)</f>
        <v>PCS</v>
      </c>
    </row>
    <row r="511" spans="1:8" x14ac:dyDescent="0.25">
      <c r="A511" s="56">
        <v>1319</v>
      </c>
      <c r="C511" t="str">
        <f>INDEX(db[NB BM],A511)</f>
        <v>Gunting Junior J300</v>
      </c>
      <c r="D511" t="str">
        <f>INDEX(db[SUPPLIER],A511)</f>
        <v>D-R ORIGINAL</v>
      </c>
      <c r="E511" t="str">
        <f>INDEX(db[QTY/ CTN],A511)</f>
        <v>24 LSN</v>
      </c>
      <c r="F511" t="str">
        <f>INDEX(db[JENIS],A511)</f>
        <v>gunting</v>
      </c>
      <c r="G511">
        <f>INDEX(db[QTY X],A511)</f>
        <v>288</v>
      </c>
      <c r="H511" t="str">
        <f>INDEX(db[STN X],A511)</f>
        <v>PCS</v>
      </c>
    </row>
    <row r="512" spans="1:8" x14ac:dyDescent="0.25">
      <c r="A512" s="56">
        <v>1320</v>
      </c>
      <c r="C512" t="str">
        <f>INDEX(db[NB BM],A512)</f>
        <v>Gunting Junior J400</v>
      </c>
      <c r="D512" t="str">
        <f>INDEX(db[SUPPLIER],A512)</f>
        <v>D-R ORIGINAL</v>
      </c>
      <c r="E512" t="str">
        <f>INDEX(db[QTY/ CTN],A512)</f>
        <v>24 LSN</v>
      </c>
      <c r="F512" t="str">
        <f>INDEX(db[JENIS],A512)</f>
        <v>gunting</v>
      </c>
      <c r="G512">
        <f>INDEX(db[QTY X],A512)</f>
        <v>288</v>
      </c>
      <c r="H512" t="str">
        <f>INDEX(db[STN X],A512)</f>
        <v>PCS</v>
      </c>
    </row>
    <row r="513" spans="1:8" x14ac:dyDescent="0.25">
      <c r="A513" s="56">
        <v>1321</v>
      </c>
      <c r="C513" t="str">
        <f>INDEX(db[NB BM],A513)</f>
        <v>Gunting Junior J500</v>
      </c>
      <c r="D513" t="str">
        <f>INDEX(db[SUPPLIER],A513)</f>
        <v>D-R ORIGINAL</v>
      </c>
      <c r="E513" t="str">
        <f>INDEX(db[QTY/ CTN],A513)</f>
        <v>20 LSN</v>
      </c>
      <c r="F513" t="str">
        <f>INDEX(db[JENIS],A513)</f>
        <v>gunting</v>
      </c>
      <c r="G513">
        <f>INDEX(db[QTY X],A513)</f>
        <v>240</v>
      </c>
      <c r="H513" t="str">
        <f>INDEX(db[STN X],A513)</f>
        <v>PCS</v>
      </c>
    </row>
    <row r="514" spans="1:8" x14ac:dyDescent="0.25">
      <c r="A514" s="56">
        <v>1322</v>
      </c>
      <c r="C514" t="str">
        <f>INDEX(db[NB BM],A514)</f>
        <v>Gunting Trend MM</v>
      </c>
      <c r="D514" t="str">
        <f>INDEX(db[SUPPLIER],A514)</f>
        <v xml:space="preserve">D-R </v>
      </c>
      <c r="E514" t="str">
        <f>INDEX(db[QTY/ CTN],A514)</f>
        <v>60 LSN</v>
      </c>
      <c r="F514">
        <f>INDEX(db[JENIS],A514)</f>
        <v>0</v>
      </c>
      <c r="G514">
        <f>INDEX(db[QTY X],A514)</f>
        <v>720</v>
      </c>
      <c r="H514" t="str">
        <f>INDEX(db[STN X],A514)</f>
        <v>PCS</v>
      </c>
    </row>
    <row r="515" spans="1:8" x14ac:dyDescent="0.25">
      <c r="A515" s="56">
        <v>1323</v>
      </c>
      <c r="C515" t="str">
        <f>INDEX(db[NB BM],A515)</f>
        <v>Gunting Trend SS</v>
      </c>
      <c r="D515" t="str">
        <f>INDEX(db[SUPPLIER],A515)</f>
        <v>D-R ORIGINAL</v>
      </c>
      <c r="E515" t="str">
        <f>INDEX(db[QTY/ CTN],A515)</f>
        <v>60 LSN</v>
      </c>
      <c r="F515" t="str">
        <f>INDEX(db[JENIS],A515)</f>
        <v>gunting</v>
      </c>
      <c r="G515">
        <f>INDEX(db[QTY X],A515)</f>
        <v>720</v>
      </c>
      <c r="H515" t="str">
        <f>INDEX(db[STN X],A515)</f>
        <v>PCS</v>
      </c>
    </row>
    <row r="516" spans="1:8" x14ac:dyDescent="0.25">
      <c r="A516" s="56">
        <v>1324</v>
      </c>
      <c r="C516" t="str">
        <f>INDEX(db[NB BM],A516)</f>
        <v>Tas karung XY 70X70X27/ tegak</v>
      </c>
      <c r="D516" t="str">
        <f>INDEX(db[SUPPLIER],A516)</f>
        <v>SBS</v>
      </c>
      <c r="E516" t="str">
        <f>INDEX(db[QTY/ CTN],A516)</f>
        <v>10 LSN</v>
      </c>
      <c r="F516" t="str">
        <f>INDEX(db[JENIS],A516)</f>
        <v>tas</v>
      </c>
      <c r="G516">
        <f>INDEX(db[QTY X],A516)</f>
        <v>120</v>
      </c>
      <c r="H516" t="str">
        <f>INDEX(db[STN X],A516)</f>
        <v>PCS</v>
      </c>
    </row>
    <row r="517" spans="1:8" x14ac:dyDescent="0.25">
      <c r="A517" s="56">
        <v>1325</v>
      </c>
      <c r="C517" t="str">
        <f>INDEX(db[NB BM],A517)</f>
        <v>Tas S Bag Lux My 024</v>
      </c>
      <c r="D517" t="str">
        <f>INDEX(db[SUPPLIER],A517)</f>
        <v>SBS</v>
      </c>
      <c r="E517" t="str">
        <f>INDEX(db[QTY/ CTN],A517)</f>
        <v>60 PCS</v>
      </c>
      <c r="F517" t="str">
        <f>INDEX(db[JENIS],A517)</f>
        <v>tas</v>
      </c>
      <c r="G517">
        <f>INDEX(db[QTY X],A517)</f>
        <v>60</v>
      </c>
      <c r="H517" t="str">
        <f>INDEX(db[STN X],A517)</f>
        <v>PCS</v>
      </c>
    </row>
    <row r="518" spans="1:8" x14ac:dyDescent="0.25">
      <c r="A518" s="56">
        <v>1326</v>
      </c>
      <c r="C518" t="str">
        <f>INDEX(db[NB BM],A518)</f>
        <v>Tas S Bag Mika 911</v>
      </c>
      <c r="D518" t="str">
        <f>INDEX(db[SUPPLIER],A518)</f>
        <v>SBS</v>
      </c>
      <c r="E518" t="str">
        <f>INDEX(db[QTY/ CTN],A518)</f>
        <v>40 PCS</v>
      </c>
      <c r="F518" t="str">
        <f>INDEX(db[JENIS],A518)</f>
        <v>tas</v>
      </c>
      <c r="G518">
        <f>INDEX(db[QTY X],A518)</f>
        <v>40</v>
      </c>
      <c r="H518" t="str">
        <f>INDEX(db[STN X],A518)</f>
        <v>PCS</v>
      </c>
    </row>
    <row r="519" spans="1:8" x14ac:dyDescent="0.25">
      <c r="A519" s="56">
        <v>1327</v>
      </c>
      <c r="C519" t="str">
        <f>INDEX(db[NB BM],A519)</f>
        <v>Stip Debozz DB-B40</v>
      </c>
      <c r="D519" t="str">
        <f>INDEX(db[SUPPLIER],A519)</f>
        <v>DB STATIONERY</v>
      </c>
      <c r="E519" t="str">
        <f>INDEX(db[QTY/ CTN],A519)</f>
        <v>50 PCS</v>
      </c>
      <c r="F519" t="str">
        <f>INDEX(db[JENIS],A519)</f>
        <v>stip</v>
      </c>
      <c r="G519">
        <f>INDEX(db[QTY X],A519)</f>
        <v>50</v>
      </c>
      <c r="H519" t="str">
        <f>INDEX(db[STN X],A519)</f>
        <v>PCS</v>
      </c>
    </row>
    <row r="520" spans="1:8" x14ac:dyDescent="0.25">
      <c r="A520" s="56">
        <v>1328</v>
      </c>
      <c r="C520" t="str">
        <f>INDEX(db[NB BM],A520)</f>
        <v>Stip Debozz 20 DBB-20B/48 Hitam</v>
      </c>
      <c r="D520" t="str">
        <f>INDEX(db[SUPPLIER],A520)</f>
        <v>DB STATIONERY</v>
      </c>
      <c r="E520" t="str">
        <f>INDEX(db[QTY/ CTN],A520)</f>
        <v>48 PCS</v>
      </c>
      <c r="F520" t="str">
        <f>INDEX(db[JENIS],A520)</f>
        <v>stip</v>
      </c>
      <c r="G520">
        <f>INDEX(db[QTY X],A520)</f>
        <v>48</v>
      </c>
      <c r="H520" t="str">
        <f>INDEX(db[STN X],A520)</f>
        <v>PCS</v>
      </c>
    </row>
    <row r="521" spans="1:8" x14ac:dyDescent="0.25">
      <c r="A521" s="56">
        <v>1329</v>
      </c>
      <c r="C521" t="str">
        <f>INDEX(db[NB BM],A521)</f>
        <v>Stip Debozz DBH-40H Hitam</v>
      </c>
      <c r="D521" t="str">
        <f>INDEX(db[SUPPLIER],A521)</f>
        <v>DB STATIONERY</v>
      </c>
      <c r="E521" t="str">
        <f>INDEX(db[QTY/ CTN],A521)</f>
        <v>40 PCS</v>
      </c>
      <c r="F521" t="str">
        <f>INDEX(db[JENIS],A521)</f>
        <v>stip</v>
      </c>
      <c r="G521">
        <f>INDEX(db[QTY X],A521)</f>
        <v>40</v>
      </c>
      <c r="H521" t="str">
        <f>INDEX(db[STN X],A521)</f>
        <v>PCS</v>
      </c>
    </row>
    <row r="522" spans="1:8" x14ac:dyDescent="0.25">
      <c r="A522" s="56">
        <v>1330</v>
      </c>
      <c r="C522" t="str">
        <f>INDEX(db[NB BM],A522)</f>
        <v>Gunting Gunindo HB-55</v>
      </c>
      <c r="D522" t="str">
        <f>INDEX(db[SUPPLIER],A522)</f>
        <v>GUNINDO</v>
      </c>
      <c r="E522" t="str">
        <f>INDEX(db[QTY/ CTN],A522)</f>
        <v>60 LSN</v>
      </c>
      <c r="F522" t="str">
        <f>INDEX(db[JENIS],A522)</f>
        <v>gunting</v>
      </c>
      <c r="G522">
        <f>INDEX(db[QTY X],A522)</f>
        <v>720</v>
      </c>
      <c r="H522" t="str">
        <f>INDEX(db[STN X],A522)</f>
        <v>PCS</v>
      </c>
    </row>
    <row r="523" spans="1:8" x14ac:dyDescent="0.25">
      <c r="A523" s="56">
        <v>1331</v>
      </c>
      <c r="C523" t="str">
        <f>INDEX(db[NB BM],A523)</f>
        <v>Gunting Gunindo HB-60</v>
      </c>
      <c r="D523" t="str">
        <f>INDEX(db[SUPPLIER],A523)</f>
        <v>GUNINDO</v>
      </c>
      <c r="E523" t="str">
        <f>INDEX(db[QTY/ CTN],A523)</f>
        <v>30 LSN</v>
      </c>
      <c r="F523" t="str">
        <f>INDEX(db[JENIS],A523)</f>
        <v>gunting</v>
      </c>
      <c r="G523">
        <f>INDEX(db[QTY X],A523)</f>
        <v>360</v>
      </c>
      <c r="H523" t="str">
        <f>INDEX(db[STN X],A523)</f>
        <v>PCS</v>
      </c>
    </row>
    <row r="524" spans="1:8" x14ac:dyDescent="0.25">
      <c r="A524" s="56">
        <v>1332</v>
      </c>
      <c r="C524" t="str">
        <f>INDEX(db[NB BM],A524)</f>
        <v>Gunting Gunindo HB-65</v>
      </c>
      <c r="D524" t="str">
        <f>INDEX(db[SUPPLIER],A524)</f>
        <v>GUNINDO</v>
      </c>
      <c r="E524" t="str">
        <f>INDEX(db[QTY/ CTN],A524)</f>
        <v>30 LSN</v>
      </c>
      <c r="F524" t="str">
        <f>INDEX(db[JENIS],A524)</f>
        <v>gunting</v>
      </c>
      <c r="G524">
        <f>INDEX(db[QTY X],A524)</f>
        <v>360</v>
      </c>
      <c r="H524" t="str">
        <f>INDEX(db[STN X],A524)</f>
        <v>PCS</v>
      </c>
    </row>
    <row r="525" spans="1:8" x14ac:dyDescent="0.25">
      <c r="A525" s="56">
        <v>1333</v>
      </c>
      <c r="C525" t="str">
        <f>INDEX(db[NB BM],A525)</f>
        <v>Gunting Gunindo HB-65</v>
      </c>
      <c r="D525" t="str">
        <f>INDEX(db[SUPPLIER],A525)</f>
        <v>GUNINDO</v>
      </c>
      <c r="E525" t="str">
        <f>INDEX(db[QTY/ CTN],A525)</f>
        <v>30 LSN</v>
      </c>
      <c r="F525" t="str">
        <f>INDEX(db[JENIS],A525)</f>
        <v>gunting</v>
      </c>
      <c r="G525">
        <f>INDEX(db[QTY X],A525)</f>
        <v>360</v>
      </c>
      <c r="H525" t="str">
        <f>INDEX(db[STN X],A525)</f>
        <v>PCS</v>
      </c>
    </row>
    <row r="526" spans="1:8" x14ac:dyDescent="0.25">
      <c r="A526" s="56">
        <v>1334</v>
      </c>
      <c r="C526" t="str">
        <f>INDEX(db[NB BM],A526)</f>
        <v>Gunting Gunindo HB 75</v>
      </c>
      <c r="D526" t="str">
        <f>INDEX(db[SUPPLIER],A526)</f>
        <v>GUNINDO</v>
      </c>
      <c r="E526" t="str">
        <f>INDEX(db[QTY/ CTN],A526)</f>
        <v>20 LSN</v>
      </c>
      <c r="F526" t="str">
        <f>INDEX(db[JENIS],A526)</f>
        <v>gunting</v>
      </c>
      <c r="G526">
        <f>INDEX(db[QTY X],A526)</f>
        <v>240</v>
      </c>
      <c r="H526" t="str">
        <f>INDEX(db[STN X],A526)</f>
        <v>PCS</v>
      </c>
    </row>
    <row r="527" spans="1:8" x14ac:dyDescent="0.25">
      <c r="A527" s="56">
        <v>1335</v>
      </c>
      <c r="C527" t="str">
        <f>INDEX(db[NB BM],A527)</f>
        <v>Gunting Gunindo HB 75</v>
      </c>
      <c r="D527" t="str">
        <f>INDEX(db[SUPPLIER],A527)</f>
        <v>GUNINDO</v>
      </c>
      <c r="E527" t="str">
        <f>INDEX(db[QTY/ CTN],A527)</f>
        <v>20 LSN</v>
      </c>
      <c r="F527" t="str">
        <f>INDEX(db[JENIS],A527)</f>
        <v>gunting</v>
      </c>
      <c r="G527">
        <f>INDEX(db[QTY X],A527)</f>
        <v>240</v>
      </c>
      <c r="H527" t="str">
        <f>INDEX(db[STN X],A527)</f>
        <v>PCS</v>
      </c>
    </row>
    <row r="528" spans="1:8" x14ac:dyDescent="0.25">
      <c r="A528" s="56">
        <v>1336</v>
      </c>
      <c r="C528" t="str">
        <f>INDEX(db[NB BM],A528)</f>
        <v>Gunting Gunindo HB 85</v>
      </c>
      <c r="D528" t="str">
        <f>INDEX(db[SUPPLIER],A528)</f>
        <v>GUNINDO</v>
      </c>
      <c r="E528" t="str">
        <f>INDEX(db[QTY/ CTN],A528)</f>
        <v>20 LSN</v>
      </c>
      <c r="F528" t="str">
        <f>INDEX(db[JENIS],A528)</f>
        <v>gunting</v>
      </c>
      <c r="G528">
        <f>INDEX(db[QTY X],A528)</f>
        <v>240</v>
      </c>
      <c r="H528" t="str">
        <f>INDEX(db[STN X],A528)</f>
        <v>PCS</v>
      </c>
    </row>
    <row r="529" spans="1:8" x14ac:dyDescent="0.25">
      <c r="A529" s="56">
        <v>1337</v>
      </c>
      <c r="C529" t="str">
        <f>INDEX(db[NB BM],A529)</f>
        <v>Gunting Gunindo HB 85</v>
      </c>
      <c r="D529" t="str">
        <f>INDEX(db[SUPPLIER],A529)</f>
        <v>GUNINDO</v>
      </c>
      <c r="E529" t="str">
        <f>INDEX(db[QTY/ CTN],A529)</f>
        <v>20 LSN</v>
      </c>
      <c r="F529" t="str">
        <f>INDEX(db[JENIS],A529)</f>
        <v>gunting</v>
      </c>
      <c r="G529">
        <f>INDEX(db[QTY X],A529)</f>
        <v>240</v>
      </c>
      <c r="H529" t="str">
        <f>INDEX(db[STN X],A529)</f>
        <v>PCS</v>
      </c>
    </row>
    <row r="530" spans="1:8" x14ac:dyDescent="0.25">
      <c r="A530" s="56">
        <v>1338</v>
      </c>
      <c r="C530" t="str">
        <f>INDEX(db[NB BM],A530)</f>
        <v>Tas H Bag Lux MY 02 A</v>
      </c>
      <c r="D530" t="str">
        <f>INDEX(db[SUPPLIER],A530)</f>
        <v>SBS</v>
      </c>
      <c r="E530" t="str">
        <f>INDEX(db[QTY/ CTN],A530)</f>
        <v>1 CTN</v>
      </c>
      <c r="F530" t="str">
        <f>INDEX(db[JENIS],A530)</f>
        <v>tas</v>
      </c>
      <c r="G530">
        <f>INDEX(db[QTY X],A530)</f>
        <v>1</v>
      </c>
      <c r="H530" t="str">
        <f>INDEX(db[STN X],A530)</f>
        <v>CTN</v>
      </c>
    </row>
    <row r="531" spans="1:8" x14ac:dyDescent="0.25">
      <c r="A531" s="56">
        <v>1339</v>
      </c>
      <c r="C531" t="str">
        <f>INDEX(db[NB BM],A531)</f>
        <v>Tas Lux Tesla TS-20 L/ 36x30x10/ L</v>
      </c>
      <c r="D531" t="str">
        <f>INDEX(db[SUPPLIER],A531)</f>
        <v>SBS</v>
      </c>
      <c r="E531" t="str">
        <f>INDEX(db[QTY/ CTN],A531)</f>
        <v>180 PCS</v>
      </c>
      <c r="F531" t="str">
        <f>INDEX(db[JENIS],A531)</f>
        <v>tas</v>
      </c>
      <c r="G531">
        <f>INDEX(db[QTY X],A531)</f>
        <v>180</v>
      </c>
      <c r="H531" t="str">
        <f>INDEX(db[STN X],A531)</f>
        <v>PCS</v>
      </c>
    </row>
    <row r="532" spans="1:8" x14ac:dyDescent="0.25">
      <c r="A532" s="56">
        <v>1340</v>
      </c>
      <c r="C532" t="str">
        <f>INDEX(db[NB BM],A532)</f>
        <v>Tas Lux Tesla TS-20 M/ 27x32x9/ M</v>
      </c>
      <c r="D532" t="str">
        <f>INDEX(db[SUPPLIER],A532)</f>
        <v>SBS</v>
      </c>
      <c r="E532" t="str">
        <f>INDEX(db[QTY/ CTN],A532)</f>
        <v>240 PCS</v>
      </c>
      <c r="F532" t="str">
        <f>INDEX(db[JENIS],A532)</f>
        <v>tas</v>
      </c>
      <c r="G532">
        <f>INDEX(db[QTY X],A532)</f>
        <v>240</v>
      </c>
      <c r="H532" t="str">
        <f>INDEX(db[STN X],A532)</f>
        <v>PCS</v>
      </c>
    </row>
    <row r="533" spans="1:8" x14ac:dyDescent="0.25">
      <c r="A533" s="56">
        <v>1341</v>
      </c>
      <c r="C533" t="str">
        <f>INDEX(db[NB BM],A533)</f>
        <v>Stapler JK HD-12A/ 13</v>
      </c>
      <c r="D533" t="str">
        <f>INDEX(db[SUPPLIER],A533)</f>
        <v>ATALI</v>
      </c>
      <c r="E533" t="str">
        <f>INDEX(db[QTY/ CTN],A533)</f>
        <v>12 PCS</v>
      </c>
      <c r="F533" t="str">
        <f>INDEX(db[JENIS],A533)</f>
        <v>stapler</v>
      </c>
      <c r="G533">
        <f>INDEX(db[QTY X],A533)</f>
        <v>12</v>
      </c>
      <c r="H533" t="str">
        <f>INDEX(db[STN X],A533)</f>
        <v>PCS</v>
      </c>
    </row>
    <row r="534" spans="1:8" x14ac:dyDescent="0.25">
      <c r="A534" s="56">
        <v>1342</v>
      </c>
      <c r="C534" t="str">
        <f>INDEX(db[NB BM],A534)</f>
        <v>Stapler JK HD-12N/13</v>
      </c>
      <c r="D534" t="str">
        <f>INDEX(db[SUPPLIER],A534)</f>
        <v>ATALI</v>
      </c>
      <c r="E534" t="str">
        <f>INDEX(db[QTY/ CTN],A534)</f>
        <v>12 PCS</v>
      </c>
      <c r="F534" t="str">
        <f>INDEX(db[JENIS],A534)</f>
        <v>stapler</v>
      </c>
      <c r="G534">
        <f>INDEX(db[QTY X],A534)</f>
        <v>12</v>
      </c>
      <c r="H534" t="str">
        <f>INDEX(db[STN X],A534)</f>
        <v>PCS</v>
      </c>
    </row>
    <row r="535" spans="1:8" x14ac:dyDescent="0.25">
      <c r="A535" s="56">
        <v>1343</v>
      </c>
      <c r="C535" t="str">
        <f>INDEX(db[NB BM],A535)</f>
        <v>Stabillo TF-616</v>
      </c>
      <c r="D535" t="str">
        <f>INDEX(db[SUPPLIER],A535)</f>
        <v>DB STATIONERY</v>
      </c>
      <c r="E535" t="str">
        <f>INDEX(db[QTY/ CTN],A535)</f>
        <v>32 PAK (24 PCS)</v>
      </c>
      <c r="F535" t="str">
        <f>INDEX(db[JENIS],A535)</f>
        <v>spidol</v>
      </c>
      <c r="G535">
        <f>INDEX(db[QTY X],A535)</f>
        <v>768</v>
      </c>
      <c r="H535" t="str">
        <f>INDEX(db[STN X],A535)</f>
        <v>PCS</v>
      </c>
    </row>
    <row r="536" spans="1:8" x14ac:dyDescent="0.25">
      <c r="A536" s="56">
        <v>1347</v>
      </c>
      <c r="C536" t="str">
        <f>INDEX(db[NB BM],A536)</f>
        <v>Stabillo Highlighter JK HL-1 kuning</v>
      </c>
      <c r="D536" t="str">
        <f>INDEX(db[SUPPLIER],A536)</f>
        <v>ATALI</v>
      </c>
      <c r="E536" t="str">
        <f>INDEX(db[QTY/ CTN],A536)</f>
        <v>72 BOX (10 PCS)</v>
      </c>
      <c r="F536" t="str">
        <f>INDEX(db[JENIS],A536)</f>
        <v>spidol</v>
      </c>
      <c r="G536">
        <f>INDEX(db[QTY X],A536)</f>
        <v>720</v>
      </c>
      <c r="H536" t="str">
        <f>INDEX(db[STN X],A536)</f>
        <v>PCS</v>
      </c>
    </row>
    <row r="537" spans="1:8" x14ac:dyDescent="0.25">
      <c r="A537" s="56">
        <v>1348</v>
      </c>
      <c r="C537" t="str">
        <f>INDEX(db[NB BM],A537)</f>
        <v>Stabillo Highlighter JK HL-14 Grey</v>
      </c>
      <c r="D537" t="str">
        <f>INDEX(db[SUPPLIER],A537)</f>
        <v>ATALI</v>
      </c>
      <c r="E537" t="str">
        <f>INDEX(db[QTY/ CTN],A537)</f>
        <v>72 BOX (10 PCS)</v>
      </c>
      <c r="F537" t="str">
        <f>INDEX(db[JENIS],A537)</f>
        <v>spidol</v>
      </c>
      <c r="G537">
        <f>INDEX(db[QTY X],A537)</f>
        <v>720</v>
      </c>
      <c r="H537" t="str">
        <f>INDEX(db[STN X],A537)</f>
        <v>PCS</v>
      </c>
    </row>
    <row r="538" spans="1:8" x14ac:dyDescent="0.25">
      <c r="A538" s="56">
        <v>1349</v>
      </c>
      <c r="C538" t="str">
        <f>INDEX(db[NB BM],A538)</f>
        <v>Stabillo Highlighter JK HL-2 hijau</v>
      </c>
      <c r="D538" t="str">
        <f>INDEX(db[SUPPLIER],A538)</f>
        <v>ATALI</v>
      </c>
      <c r="E538" t="str">
        <f>INDEX(db[QTY/ CTN],A538)</f>
        <v>72 BOX (10 PCS)</v>
      </c>
      <c r="F538" t="str">
        <f>INDEX(db[JENIS],A538)</f>
        <v>spidol</v>
      </c>
      <c r="G538">
        <f>INDEX(db[QTY X],A538)</f>
        <v>720</v>
      </c>
      <c r="H538" t="str">
        <f>INDEX(db[STN X],A538)</f>
        <v>PCS</v>
      </c>
    </row>
    <row r="539" spans="1:8" x14ac:dyDescent="0.25">
      <c r="A539" s="56">
        <v>1350</v>
      </c>
      <c r="C539" t="str">
        <f>INDEX(db[NB BM],A539)</f>
        <v>Stabillo Highlighter JK HL-3 BIRU</v>
      </c>
      <c r="D539" t="str">
        <f>INDEX(db[SUPPLIER],A539)</f>
        <v>ATALI</v>
      </c>
      <c r="E539" t="str">
        <f>INDEX(db[QTY/ CTN],A539)</f>
        <v>72 BOX (10 PCS)</v>
      </c>
      <c r="F539" t="str">
        <f>INDEX(db[JENIS],A539)</f>
        <v>spidol</v>
      </c>
      <c r="G539">
        <f>INDEX(db[QTY X],A539)</f>
        <v>720</v>
      </c>
      <c r="H539" t="str">
        <f>INDEX(db[STN X],A539)</f>
        <v>PCS</v>
      </c>
    </row>
    <row r="540" spans="1:8" x14ac:dyDescent="0.25">
      <c r="A540" s="56">
        <v>1351</v>
      </c>
      <c r="C540" t="str">
        <f>INDEX(db[NB BM],A540)</f>
        <v>Stabillo Highlighter JK HL-4 pink</v>
      </c>
      <c r="D540" t="str">
        <f>INDEX(db[SUPPLIER],A540)</f>
        <v>ATALI</v>
      </c>
      <c r="E540" t="str">
        <f>INDEX(db[QTY/ CTN],A540)</f>
        <v>72 BOX (10 PCS)</v>
      </c>
      <c r="F540" t="str">
        <f>INDEX(db[JENIS],A540)</f>
        <v>spidol</v>
      </c>
      <c r="G540">
        <f>INDEX(db[QTY X],A540)</f>
        <v>720</v>
      </c>
      <c r="H540" t="str">
        <f>INDEX(db[STN X],A540)</f>
        <v>PCS</v>
      </c>
    </row>
    <row r="541" spans="1:8" x14ac:dyDescent="0.25">
      <c r="A541" s="56">
        <v>1352</v>
      </c>
      <c r="C541" t="str">
        <f>INDEX(db[NB BM],A541)</f>
        <v>Stabillo Highlighter JK HL-5 orange</v>
      </c>
      <c r="D541" t="str">
        <f>INDEX(db[SUPPLIER],A541)</f>
        <v>ATALI</v>
      </c>
      <c r="E541" t="str">
        <f>INDEX(db[QTY/ CTN],A541)</f>
        <v>72 BOX (10 PCS)</v>
      </c>
      <c r="F541" t="str">
        <f>INDEX(db[JENIS],A541)</f>
        <v>spidol</v>
      </c>
      <c r="G541">
        <f>INDEX(db[QTY X],A541)</f>
        <v>720</v>
      </c>
      <c r="H541" t="str">
        <f>INDEX(db[STN X],A541)</f>
        <v>PCS</v>
      </c>
    </row>
    <row r="542" spans="1:8" x14ac:dyDescent="0.25">
      <c r="A542" s="56">
        <v>1353</v>
      </c>
      <c r="C542" t="str">
        <f>INDEX(db[NB BM],A542)</f>
        <v>Stabillo Vanco HL 521</v>
      </c>
      <c r="D542" t="str">
        <f>INDEX(db[SUPPLIER],A542)</f>
        <v>SAMUDERA ANGKASA JAYA</v>
      </c>
      <c r="E542" t="str">
        <f>INDEX(db[QTY/ CTN],A542)</f>
        <v>100 LSN</v>
      </c>
      <c r="F542" t="str">
        <f>INDEX(db[JENIS],A542)</f>
        <v>spidol</v>
      </c>
      <c r="G542">
        <f>INDEX(db[QTY X],A542)</f>
        <v>1200</v>
      </c>
      <c r="H542" t="str">
        <f>INDEX(db[STN X],A542)</f>
        <v>PCS</v>
      </c>
    </row>
    <row r="543" spans="1:8" x14ac:dyDescent="0.25">
      <c r="A543" s="56">
        <v>1354</v>
      </c>
      <c r="C543" t="str">
        <f>INDEX(db[NB BM],A543)</f>
        <v>Tas Spunbound 30 x 40 x 8 Hj Stabillo WSG</v>
      </c>
      <c r="D543" t="str">
        <f>INDEX(db[SUPPLIER],A543)</f>
        <v>WIRA INDO SPUNBOUND</v>
      </c>
      <c r="E543" t="str">
        <f>INDEX(db[QTY/ CTN],A543)</f>
        <v>50 LSN</v>
      </c>
      <c r="F543" t="str">
        <f>INDEX(db[JENIS],A543)</f>
        <v>tas</v>
      </c>
      <c r="G543">
        <f>INDEX(db[QTY X],A543)</f>
        <v>600</v>
      </c>
      <c r="H543" t="str">
        <f>INDEX(db[STN X],A543)</f>
        <v>PCS</v>
      </c>
    </row>
    <row r="544" spans="1:8" x14ac:dyDescent="0.25">
      <c r="A544" s="56">
        <v>1355</v>
      </c>
      <c r="C544" t="str">
        <f>INDEX(db[NB BM],A544)</f>
        <v>Tas Spunbound 30 x 40 x 8 Kuning WBY</v>
      </c>
      <c r="D544" t="str">
        <f>INDEX(db[SUPPLIER],A544)</f>
        <v>WIRA INDO SPUNBOUND</v>
      </c>
      <c r="E544" t="str">
        <f>INDEX(db[QTY/ CTN],A544)</f>
        <v>50 LSN</v>
      </c>
      <c r="F544" t="str">
        <f>INDEX(db[JENIS],A544)</f>
        <v>tas</v>
      </c>
      <c r="G544">
        <f>INDEX(db[QTY X],A544)</f>
        <v>600</v>
      </c>
      <c r="H544" t="str">
        <f>INDEX(db[STN X],A544)</f>
        <v>PCS</v>
      </c>
    </row>
    <row r="545" spans="1:8" x14ac:dyDescent="0.25">
      <c r="A545" s="56">
        <v>1356</v>
      </c>
      <c r="C545" t="str">
        <f>INDEX(db[NB BM],A545)</f>
        <v>Tas Spunbound 38 x 45 x 8 Hj</v>
      </c>
      <c r="D545" t="str">
        <f>INDEX(db[SUPPLIER],A545)</f>
        <v>WIRA INDO SPUNBOUND</v>
      </c>
      <c r="E545" t="str">
        <f>INDEX(db[QTY/ CTN],A545)</f>
        <v>50 LSN</v>
      </c>
      <c r="F545" t="str">
        <f>INDEX(db[JENIS],A545)</f>
        <v>tas</v>
      </c>
      <c r="G545">
        <f>INDEX(db[QTY X],A545)</f>
        <v>600</v>
      </c>
      <c r="H545" t="str">
        <f>INDEX(db[STN X],A545)</f>
        <v>PCS</v>
      </c>
    </row>
    <row r="546" spans="1:8" x14ac:dyDescent="0.25">
      <c r="A546" s="56">
        <v>1357</v>
      </c>
      <c r="C546" t="str">
        <f>INDEX(db[NB BM],A546)</f>
        <v>Tas Spunbound 38 x 45 x 8 Kuning WBY</v>
      </c>
      <c r="D546" t="str">
        <f>INDEX(db[SUPPLIER],A546)</f>
        <v>WIRA INDO SPUNBOUND</v>
      </c>
      <c r="E546" t="str">
        <f>INDEX(db[QTY/ CTN],A546)</f>
        <v>50 LSN</v>
      </c>
      <c r="F546" t="str">
        <f>INDEX(db[JENIS],A546)</f>
        <v>tas</v>
      </c>
      <c r="G546">
        <f>INDEX(db[QTY X],A546)</f>
        <v>600</v>
      </c>
      <c r="H546" t="str">
        <f>INDEX(db[STN X],A546)</f>
        <v>PCS</v>
      </c>
    </row>
    <row r="547" spans="1:8" x14ac:dyDescent="0.25">
      <c r="A547" s="56">
        <v>1358</v>
      </c>
      <c r="C547" t="str">
        <f>INDEX(db[NB BM],A547)</f>
        <v>Id card Tali Cantol PLK/ Biru</v>
      </c>
      <c r="D547" t="str">
        <f>INDEX(db[SUPPLIER],A547)</f>
        <v>SBS</v>
      </c>
      <c r="E547" t="str">
        <f>INDEX(db[QTY/ CTN],A547)</f>
        <v>50 PAK (100 PCS)</v>
      </c>
      <c r="F547" t="str">
        <f>INDEX(db[JENIS],A547)</f>
        <v>kartu</v>
      </c>
      <c r="G547">
        <f>INDEX(db[QTY X],A547)</f>
        <v>5000</v>
      </c>
      <c r="H547" t="str">
        <f>INDEX(db[STN X],A547)</f>
        <v>PCS</v>
      </c>
    </row>
    <row r="548" spans="1:8" x14ac:dyDescent="0.25">
      <c r="A548" s="56">
        <v>1359</v>
      </c>
      <c r="C548" t="str">
        <f>INDEX(db[NB BM],A548)</f>
        <v>Id Card Tali Cantol PLK Biru  007</v>
      </c>
      <c r="D548" t="str">
        <f>INDEX(db[SUPPLIER],A548)</f>
        <v>SBS</v>
      </c>
      <c r="E548" t="str">
        <f>INDEX(db[QTY/ CTN],A548)</f>
        <v>50 PAK (100 PCS)</v>
      </c>
      <c r="F548" t="str">
        <f>INDEX(db[JENIS],A548)</f>
        <v>kartu</v>
      </c>
      <c r="G548">
        <f>INDEX(db[QTY X],A548)</f>
        <v>5000</v>
      </c>
      <c r="H548" t="str">
        <f>INDEX(db[STN X],A548)</f>
        <v>PCS</v>
      </c>
    </row>
    <row r="549" spans="1:8" x14ac:dyDescent="0.25">
      <c r="A549" s="56">
        <v>1360</v>
      </c>
      <c r="C549" t="str">
        <f>INDEX(db[NB BM],A549)</f>
        <v>Id Card Tali Cantol PLK Hijau 008</v>
      </c>
      <c r="D549" t="str">
        <f>INDEX(db[SUPPLIER],A549)</f>
        <v>SBS</v>
      </c>
      <c r="E549" t="str">
        <f>INDEX(db[QTY/ CTN],A549)</f>
        <v>50 PAK (100 PCS)</v>
      </c>
      <c r="F549" t="str">
        <f>INDEX(db[JENIS],A549)</f>
        <v>kartu</v>
      </c>
      <c r="G549">
        <f>INDEX(db[QTY X],A549)</f>
        <v>5000</v>
      </c>
      <c r="H549" t="str">
        <f>INDEX(db[STN X],A549)</f>
        <v>PCS</v>
      </c>
    </row>
    <row r="550" spans="1:8" x14ac:dyDescent="0.25">
      <c r="A550" s="56">
        <v>1364</v>
      </c>
      <c r="C550" t="str">
        <f>INDEX(db[NB BM],A550)</f>
        <v>Id Card DBS 1057 Biru</v>
      </c>
      <c r="D550" t="str">
        <f>INDEX(db[SUPPLIER],A550)</f>
        <v>BINTANG SAUDARA</v>
      </c>
      <c r="E550" t="str">
        <f>INDEX(db[QTY/ CTN],A550)</f>
        <v>3000 PCS</v>
      </c>
      <c r="F550" t="str">
        <f>INDEX(db[JENIS],A550)</f>
        <v>kartu</v>
      </c>
      <c r="G550">
        <f>INDEX(db[QTY X],A550)</f>
        <v>3000</v>
      </c>
      <c r="H550" t="str">
        <f>INDEX(db[STN X],A550)</f>
        <v>PCS</v>
      </c>
    </row>
    <row r="551" spans="1:8" x14ac:dyDescent="0.25">
      <c r="A551" s="56">
        <v>1365</v>
      </c>
      <c r="C551" t="str">
        <f>INDEX(db[NB BM],A551)</f>
        <v>Id card JBS-107 transparan</v>
      </c>
      <c r="D551" t="str">
        <f>INDEX(db[SUPPLIER],A551)</f>
        <v>BINTANG SAUDARA</v>
      </c>
      <c r="E551" t="str">
        <f>INDEX(db[QTY/ CTN],A551)</f>
        <v>3000 PCS</v>
      </c>
      <c r="F551" t="str">
        <f>INDEX(db[JENIS],A551)</f>
        <v>kartu</v>
      </c>
      <c r="G551">
        <f>INDEX(db[QTY X],A551)</f>
        <v>3000</v>
      </c>
      <c r="H551" t="str">
        <f>INDEX(db[STN X],A551)</f>
        <v>PCS</v>
      </c>
    </row>
    <row r="552" spans="1:8" x14ac:dyDescent="0.25">
      <c r="A552" s="56">
        <v>1367</v>
      </c>
      <c r="C552" t="str">
        <f>INDEX(db[NB BM],A552)</f>
        <v>Id card Tali Cantol PLK/ Hitam</v>
      </c>
      <c r="D552" t="str">
        <f>INDEX(db[SUPPLIER],A552)</f>
        <v>SBS</v>
      </c>
      <c r="E552" t="str">
        <f>INDEX(db[QTY/ CTN],A552)</f>
        <v>5000 PCS</v>
      </c>
      <c r="F552" t="str">
        <f>INDEX(db[JENIS],A552)</f>
        <v>kartu</v>
      </c>
      <c r="G552">
        <f>INDEX(db[QTY X],A552)</f>
        <v>5000</v>
      </c>
      <c r="H552" t="str">
        <f>INDEX(db[STN X],A552)</f>
        <v>PCS</v>
      </c>
    </row>
    <row r="553" spans="1:8" x14ac:dyDescent="0.25">
      <c r="A553" s="56">
        <v>1368</v>
      </c>
      <c r="C553" t="str">
        <f>INDEX(db[NB BM],A553)</f>
        <v>Id card Tali Cantol PLK/ Putih</v>
      </c>
      <c r="D553" t="str">
        <f>INDEX(db[SUPPLIER],A553)</f>
        <v>SBS</v>
      </c>
      <c r="E553" t="str">
        <f>INDEX(db[QTY/ CTN],A553)</f>
        <v>5000 PCS</v>
      </c>
      <c r="F553" t="str">
        <f>INDEX(db[JENIS],A553)</f>
        <v>kartu</v>
      </c>
      <c r="G553">
        <f>INDEX(db[QTY X],A553)</f>
        <v>5000</v>
      </c>
      <c r="H553" t="str">
        <f>INDEX(db[STN X],A553)</f>
        <v>PCS</v>
      </c>
    </row>
    <row r="554" spans="1:8" x14ac:dyDescent="0.25">
      <c r="A554" s="56">
        <v>1369</v>
      </c>
      <c r="C554" t="str">
        <f>INDEX(db[NB BM],A554)</f>
        <v>Index dan memo OM-45 kertas kotak</v>
      </c>
      <c r="D554" t="str">
        <f>INDEX(db[SUPPLIER],A554)</f>
        <v>ATALI</v>
      </c>
      <c r="E554" t="str">
        <f>INDEX(db[QTY/ CTN],A554)</f>
        <v>36 BOX (30 SET)</v>
      </c>
      <c r="F554" t="str">
        <f>INDEX(db[JENIS],A554)</f>
        <v>note</v>
      </c>
      <c r="G554">
        <f>INDEX(db[QTY X],A554)</f>
        <v>1080</v>
      </c>
      <c r="H554" t="str">
        <f>INDEX(db[STN X],A554)</f>
        <v>SET</v>
      </c>
    </row>
    <row r="555" spans="1:8" x14ac:dyDescent="0.25">
      <c r="A555" s="56">
        <v>1370</v>
      </c>
      <c r="C555" t="str">
        <f>INDEX(db[NB BM],A555)</f>
        <v>Isi Gel 1.0 TG 308-ARB biru</v>
      </c>
      <c r="D555" t="str">
        <f>INDEX(db[SUPPLIER],A555)</f>
        <v>DB</v>
      </c>
      <c r="E555" t="str">
        <f>INDEX(db[QTY/ CTN],A555)</f>
        <v>80 PCS</v>
      </c>
      <c r="F555" t="str">
        <f>INDEX(db[JENIS],A555)</f>
        <v>isi</v>
      </c>
      <c r="G555">
        <f>INDEX(db[QTY X],A555)</f>
        <v>80</v>
      </c>
      <c r="H555" t="str">
        <f>INDEX(db[STN X],A555)</f>
        <v>PCS</v>
      </c>
    </row>
    <row r="556" spans="1:8" x14ac:dyDescent="0.25">
      <c r="A556" s="56">
        <v>1371</v>
      </c>
      <c r="C556" t="str">
        <f>INDEX(db[NB BM],A556)</f>
        <v>Isi Gel 1.0 TG 308</v>
      </c>
      <c r="D556" t="str">
        <f>INDEX(db[SUPPLIER],A556)</f>
        <v>DB STATIONERY</v>
      </c>
      <c r="E556" t="str">
        <f>INDEX(db[QTY/ CTN],A556)</f>
        <v>80 PCS</v>
      </c>
      <c r="F556" t="str">
        <f>INDEX(db[JENIS],A556)</f>
        <v>isi</v>
      </c>
      <c r="G556">
        <f>INDEX(db[QTY X],A556)</f>
        <v>80</v>
      </c>
      <c r="H556" t="str">
        <f>INDEX(db[STN X],A556)</f>
        <v>PCS</v>
      </c>
    </row>
    <row r="557" spans="1:8" x14ac:dyDescent="0.25">
      <c r="A557" s="56">
        <v>1372</v>
      </c>
      <c r="C557" t="str">
        <f>INDEX(db[NB BM],A557)</f>
        <v>Isi Gel 1.0 TG 308-AR hitam</v>
      </c>
      <c r="D557" t="str">
        <f>INDEX(db[SUPPLIER],A557)</f>
        <v>DB</v>
      </c>
      <c r="E557" t="str">
        <f>INDEX(db[QTY/ CTN],A557)</f>
        <v>80 PCS</v>
      </c>
      <c r="F557" t="str">
        <f>INDEX(db[JENIS],A557)</f>
        <v>isi</v>
      </c>
      <c r="G557">
        <f>INDEX(db[QTY X],A557)</f>
        <v>80</v>
      </c>
      <c r="H557" t="str">
        <f>INDEX(db[STN X],A557)</f>
        <v>PCS</v>
      </c>
    </row>
    <row r="558" spans="1:8" x14ac:dyDescent="0.25">
      <c r="A558" s="56">
        <v>1373</v>
      </c>
      <c r="C558" t="str">
        <f>INDEX(db[NB BM],A558)</f>
        <v>Isi Gel 1.0 TG 308-AR</v>
      </c>
      <c r="D558">
        <f>INDEX(db[SUPPLIER],A558)</f>
        <v>99</v>
      </c>
      <c r="E558" t="str">
        <f>INDEX(db[QTY/ CTN],A558)</f>
        <v>80 PAK</v>
      </c>
      <c r="F558" t="str">
        <f>INDEX(db[JENIS],A558)</f>
        <v>isi</v>
      </c>
      <c r="G558">
        <f>INDEX(db[QTY X],A558)</f>
        <v>80</v>
      </c>
      <c r="H558" t="str">
        <f>INDEX(db[STN X],A558)</f>
        <v>PAK</v>
      </c>
    </row>
    <row r="559" spans="1:8" x14ac:dyDescent="0.25">
      <c r="A559" s="56">
        <v>1374</v>
      </c>
      <c r="C559" t="str">
        <f>INDEX(db[NB BM],A559)</f>
        <v>Isi Gel GR-089/ D1090</v>
      </c>
      <c r="D559" t="str">
        <f>INDEX(db[SUPPLIER],A559)</f>
        <v>DUTA BAHAGIA</v>
      </c>
      <c r="E559" t="str">
        <f>INDEX(db[QTY/ CTN],A559)</f>
        <v>576 TBG</v>
      </c>
      <c r="F559">
        <f>INDEX(db[JENIS],A559)</f>
        <v>0</v>
      </c>
      <c r="G559">
        <f>INDEX(db[QTY X],A559)</f>
        <v>576</v>
      </c>
      <c r="H559" t="str">
        <f>INDEX(db[STN X],A559)</f>
        <v>TBG</v>
      </c>
    </row>
    <row r="560" spans="1:8" x14ac:dyDescent="0.25">
      <c r="A560" s="56">
        <v>1375</v>
      </c>
      <c r="C560" t="str">
        <f>INDEX(db[NB BM],A560)</f>
        <v>Isi Gel GR-090/ D1090</v>
      </c>
      <c r="D560" t="str">
        <f>INDEX(db[SUPPLIER],A560)</f>
        <v>DUTA BAHAGIA</v>
      </c>
      <c r="E560" t="str">
        <f>INDEX(db[QTY/ CTN],A560)</f>
        <v>576 TBG</v>
      </c>
      <c r="F560">
        <f>INDEX(db[JENIS],A560)</f>
        <v>0</v>
      </c>
      <c r="G560">
        <f>INDEX(db[QTY X],A560)</f>
        <v>576</v>
      </c>
      <c r="H560" t="str">
        <f>INDEX(db[STN X],A560)</f>
        <v>TBG</v>
      </c>
    </row>
    <row r="561" spans="1:8" x14ac:dyDescent="0.25">
      <c r="A561" s="56">
        <v>1377</v>
      </c>
      <c r="C561" t="str">
        <f>INDEX(db[NB BM],A561)</f>
        <v>Isi gel Retract DB-GR900</v>
      </c>
      <c r="D561" t="str">
        <f>INDEX(db[SUPPLIER],A561)</f>
        <v>DB</v>
      </c>
      <c r="E561" t="str">
        <f>INDEX(db[QTY/ CTN],A561)</f>
        <v>144 LSN</v>
      </c>
      <c r="F561" t="str">
        <f>INDEX(db[JENIS],A561)</f>
        <v>isi</v>
      </c>
      <c r="G561">
        <f>INDEX(db[QTY X],A561)</f>
        <v>1728</v>
      </c>
      <c r="H561" t="str">
        <f>INDEX(db[STN X],A561)</f>
        <v>PCS</v>
      </c>
    </row>
    <row r="562" spans="1:8" x14ac:dyDescent="0.25">
      <c r="A562" s="56">
        <v>1378</v>
      </c>
      <c r="C562" t="str">
        <f>INDEX(db[NB BM],A562)</f>
        <v>Isi Gel Weiyada E 681 R</v>
      </c>
      <c r="D562" t="str">
        <f>INDEX(db[SUPPLIER],A562)</f>
        <v>DB STATIONERY</v>
      </c>
      <c r="E562" t="str">
        <f>INDEX(db[QTY/ CTN],A562)</f>
        <v>60 PAK</v>
      </c>
      <c r="F562" t="str">
        <f>INDEX(db[JENIS],A562)</f>
        <v>isi</v>
      </c>
      <c r="G562">
        <f>INDEX(db[QTY X],A562)</f>
        <v>60</v>
      </c>
      <c r="H562" t="str">
        <f>INDEX(db[STN X],A562)</f>
        <v>PAK</v>
      </c>
    </row>
    <row r="563" spans="1:8" x14ac:dyDescent="0.25">
      <c r="A563" s="56">
        <v>1379</v>
      </c>
      <c r="C563" t="str">
        <f>INDEX(db[NB BM],A563)</f>
        <v>Isi GW no.10</v>
      </c>
      <c r="D563" t="str">
        <f>INDEX(db[SUPPLIER],A563)</f>
        <v>LAYS</v>
      </c>
      <c r="E563" t="str">
        <f>INDEX(db[QTY/ CTN],A563)</f>
        <v>100 PAK</v>
      </c>
      <c r="F563" t="str">
        <f>INDEX(db[JENIS],A563)</f>
        <v>isi</v>
      </c>
      <c r="G563">
        <f>INDEX(db[QTY X],A563)</f>
        <v>100</v>
      </c>
      <c r="H563" t="str">
        <f>INDEX(db[STN X],A563)</f>
        <v>PAK</v>
      </c>
    </row>
    <row r="564" spans="1:8" x14ac:dyDescent="0.25">
      <c r="A564" s="56">
        <v>1380</v>
      </c>
      <c r="C564" t="str">
        <f>INDEX(db[NB BM],A564)</f>
        <v>Isi GW no.369</v>
      </c>
      <c r="D564" t="str">
        <f>INDEX(db[SUPPLIER],A564)</f>
        <v>LAYS</v>
      </c>
      <c r="E564" t="str">
        <f>INDEX(db[QTY/ CTN],A564)</f>
        <v>50 PAK</v>
      </c>
      <c r="F564" t="str">
        <f>INDEX(db[JENIS],A564)</f>
        <v>isi</v>
      </c>
      <c r="G564">
        <f>INDEX(db[QTY X],A564)</f>
        <v>50</v>
      </c>
      <c r="H564" t="str">
        <f>INDEX(db[STN X],A564)</f>
        <v>PAK</v>
      </c>
    </row>
    <row r="565" spans="1:8" x14ac:dyDescent="0.25">
      <c r="A565" s="56">
        <v>1381</v>
      </c>
      <c r="C565" t="str">
        <f>INDEX(db[NB BM],A565)</f>
        <v>Isi Mechpen 0.9mm</v>
      </c>
      <c r="D565" t="str">
        <f>INDEX(db[SUPPLIER],A565)</f>
        <v>DB STATIONERY</v>
      </c>
      <c r="E565" t="str">
        <f>INDEX(db[QTY/ CTN],A565)</f>
        <v>120 LSN</v>
      </c>
      <c r="F565" t="str">
        <f>INDEX(db[JENIS],A565)</f>
        <v>isi</v>
      </c>
      <c r="G565">
        <f>INDEX(db[QTY X],A565)</f>
        <v>1440</v>
      </c>
      <c r="H565" t="str">
        <f>INDEX(db[STN X],A565)</f>
        <v>PCS</v>
      </c>
    </row>
    <row r="566" spans="1:8" x14ac:dyDescent="0.25">
      <c r="A566" s="56">
        <v>1384</v>
      </c>
      <c r="C566" t="str">
        <f>INDEX(db[NB BM],A566)</f>
        <v>Isolasi (Sinar Kota)</v>
      </c>
      <c r="D566" t="str">
        <f>INDEX(db[SUPPLIER],A566)</f>
        <v>SINAR KOTA</v>
      </c>
      <c r="E566" t="str">
        <f>INDEX(db[QTY/ CTN],A566)</f>
        <v>200 PCS</v>
      </c>
      <c r="F566" t="str">
        <f>INDEX(db[JENIS],A566)</f>
        <v>isolasi</v>
      </c>
      <c r="G566">
        <f>INDEX(db[QTY X],A566)</f>
        <v>200</v>
      </c>
      <c r="H566" t="str">
        <f>INDEX(db[STN X],A566)</f>
        <v>PCS</v>
      </c>
    </row>
    <row r="567" spans="1:8" x14ac:dyDescent="0.25">
      <c r="A567" s="56">
        <v>1390</v>
      </c>
      <c r="C567" t="str">
        <f>INDEX(db[NB BM],A567)</f>
        <v>Jangka TZ 8186</v>
      </c>
      <c r="D567" t="str">
        <f>INDEX(db[SUPPLIER],A567)</f>
        <v>PMJP</v>
      </c>
      <c r="E567" t="str">
        <f>INDEX(db[QTY/ CTN],A567)</f>
        <v>24 LSN</v>
      </c>
      <c r="F567" t="str">
        <f>INDEX(db[JENIS],A567)</f>
        <v>jangka</v>
      </c>
      <c r="G567">
        <f>INDEX(db[QTY X],A567)</f>
        <v>288</v>
      </c>
      <c r="H567" t="str">
        <f>INDEX(db[STN X],A567)</f>
        <v>PCS</v>
      </c>
    </row>
    <row r="568" spans="1:8" x14ac:dyDescent="0.25">
      <c r="A568" s="56">
        <v>1391</v>
      </c>
      <c r="C568" t="str">
        <f>INDEX(db[NB BM],A568)</f>
        <v>Jarum Pentol Bunga No.1</v>
      </c>
      <c r="D568" t="str">
        <f>INDEX(db[SUPPLIER],A568)</f>
        <v>SINAR KOTA</v>
      </c>
      <c r="E568" t="str">
        <f>INDEX(db[QTY/ CTN],A568)</f>
        <v>500 PAK</v>
      </c>
      <c r="F568" t="str">
        <f>INDEX(db[JENIS],A568)</f>
        <v>dll</v>
      </c>
      <c r="G568">
        <f>INDEX(db[QTY X],A568)</f>
        <v>500</v>
      </c>
      <c r="H568" t="str">
        <f>INDEX(db[STN X],A568)</f>
        <v>PAK</v>
      </c>
    </row>
    <row r="569" spans="1:8" x14ac:dyDescent="0.25">
      <c r="A569" s="56">
        <v>1395</v>
      </c>
      <c r="C569" t="str">
        <f>INDEX(db[NB BM],A569)</f>
        <v>Kartu undangan anak-anak</v>
      </c>
      <c r="D569" t="str">
        <f>INDEX(db[SUPPLIER],A569)</f>
        <v>HTB</v>
      </c>
      <c r="E569" t="str">
        <f>INDEX(db[QTY/ CTN],A569)</f>
        <v>26 PAK (100 PCS)</v>
      </c>
      <c r="F569" t="str">
        <f>INDEX(db[JENIS],A569)</f>
        <v>kartu</v>
      </c>
      <c r="G569">
        <f>INDEX(db[QTY X],A569)</f>
        <v>2600</v>
      </c>
      <c r="H569" t="str">
        <f>INDEX(db[STN X],A569)</f>
        <v>PCS</v>
      </c>
    </row>
    <row r="570" spans="1:8" x14ac:dyDescent="0.25">
      <c r="A570" s="56">
        <v>1399</v>
      </c>
      <c r="C570" t="str">
        <f>INDEX(db[NB BM],A570)</f>
        <v>Kaca Pembesar TF 50mm biasa</v>
      </c>
      <c r="D570" t="str">
        <f>INDEX(db[SUPPLIER],A570)</f>
        <v>DUTA BUANA</v>
      </c>
      <c r="E570" t="str">
        <f>INDEX(db[QTY/ CTN],A570)</f>
        <v>144 LSN</v>
      </c>
      <c r="F570" t="str">
        <f>INDEX(db[JENIS],A570)</f>
        <v>kaca</v>
      </c>
      <c r="G570">
        <f>INDEX(db[QTY X],A570)</f>
        <v>1728</v>
      </c>
      <c r="H570" t="str">
        <f>INDEX(db[STN X],A570)</f>
        <v>PCS</v>
      </c>
    </row>
    <row r="571" spans="1:8" x14ac:dyDescent="0.25">
      <c r="A571" s="56">
        <v>1400</v>
      </c>
      <c r="C571" t="str">
        <f>INDEX(db[NB BM],A571)</f>
        <v>Kaca Pembesar TF 60mm biasa</v>
      </c>
      <c r="D571" t="str">
        <f>INDEX(db[SUPPLIER],A571)</f>
        <v>DUTA BUANA</v>
      </c>
      <c r="E571" t="str">
        <f>INDEX(db[QTY/ CTN],A571)</f>
        <v>20 LSN</v>
      </c>
      <c r="F571" t="str">
        <f>INDEX(db[JENIS],A571)</f>
        <v>kaca</v>
      </c>
      <c r="G571">
        <f>INDEX(db[QTY X],A571)</f>
        <v>240</v>
      </c>
      <c r="H571" t="str">
        <f>INDEX(db[STN X],A571)</f>
        <v>PCS</v>
      </c>
    </row>
    <row r="572" spans="1:8" x14ac:dyDescent="0.25">
      <c r="A572" s="56">
        <v>1401</v>
      </c>
      <c r="C572" t="str">
        <f>INDEX(db[NB BM],A572)</f>
        <v>Kaca Pembesar TF 90mm biasa</v>
      </c>
      <c r="D572" t="str">
        <f>INDEX(db[SUPPLIER],A572)</f>
        <v>DUTA BUANA</v>
      </c>
      <c r="E572" t="str">
        <f>INDEX(db[QTY/ CTN],A572)</f>
        <v>20 LSN</v>
      </c>
      <c r="F572" t="str">
        <f>INDEX(db[JENIS],A572)</f>
        <v>kaca</v>
      </c>
      <c r="G572">
        <f>INDEX(db[QTY X],A572)</f>
        <v>240</v>
      </c>
      <c r="H572" t="str">
        <f>INDEX(db[STN X],A572)</f>
        <v>PCS</v>
      </c>
    </row>
    <row r="573" spans="1:8" x14ac:dyDescent="0.25">
      <c r="A573" s="56">
        <v>1402</v>
      </c>
      <c r="C573" t="str">
        <f>INDEX(db[NB BM],A573)</f>
        <v>Call JK CC-868</v>
      </c>
      <c r="D573" t="str">
        <f>INDEX(db[SUPPLIER],A573)</f>
        <v>KALINDO</v>
      </c>
      <c r="E573" t="str">
        <f>INDEX(db[QTY/ CTN],A573)</f>
        <v>60 PCS</v>
      </c>
      <c r="F573" t="str">
        <f>INDEX(db[JENIS],A573)</f>
        <v>kalkulator</v>
      </c>
      <c r="G573">
        <f>INDEX(db[QTY X],A573)</f>
        <v>60</v>
      </c>
      <c r="H573" t="str">
        <f>INDEX(db[STN X],A573)</f>
        <v>PCS</v>
      </c>
    </row>
    <row r="574" spans="1:8" x14ac:dyDescent="0.25">
      <c r="A574" s="56">
        <v>1403</v>
      </c>
      <c r="C574" t="str">
        <f>INDEX(db[NB BM],A574)</f>
        <v>Kaos Joyko (Bonus)</v>
      </c>
      <c r="D574" t="str">
        <f>INDEX(db[SUPPLIER],A574)</f>
        <v>ATALI</v>
      </c>
      <c r="E574" t="str">
        <f>INDEX(db[QTY/ CTN],A574)</f>
        <v>50 PCS</v>
      </c>
      <c r="F574" t="str">
        <f>INDEX(db[JENIS],A574)</f>
        <v>dll</v>
      </c>
      <c r="G574">
        <f>INDEX(db[QTY X],A574)</f>
        <v>50</v>
      </c>
      <c r="H574" t="str">
        <f>INDEX(db[STN X],A574)</f>
        <v>PCS</v>
      </c>
    </row>
    <row r="575" spans="1:8" x14ac:dyDescent="0.25">
      <c r="A575" s="56">
        <v>1404</v>
      </c>
      <c r="C575" t="str">
        <f>INDEX(db[NB BM],A575)</f>
        <v>Karbon double E 1021 biru</v>
      </c>
      <c r="D575">
        <f>INDEX(db[SUPPLIER],A575)</f>
        <v>99</v>
      </c>
      <c r="E575" t="str">
        <f>INDEX(db[QTY/ CTN],A575)</f>
        <v>50 PAK</v>
      </c>
      <c r="F575" t="str">
        <f>INDEX(db[JENIS],A575)</f>
        <v>dll</v>
      </c>
      <c r="G575">
        <f>INDEX(db[QTY X],A575)</f>
        <v>50</v>
      </c>
      <c r="H575" t="str">
        <f>INDEX(db[STN X],A575)</f>
        <v>PAK</v>
      </c>
    </row>
    <row r="576" spans="1:8" x14ac:dyDescent="0.25">
      <c r="A576" s="56">
        <v>1410</v>
      </c>
      <c r="C576" t="str">
        <f>INDEX(db[NB BM],A576)</f>
        <v>Karet Pentil Roda Mas</v>
      </c>
      <c r="D576" t="str">
        <f>INDEX(db[SUPPLIER],A576)</f>
        <v>JEFFRY</v>
      </c>
      <c r="E576" t="str">
        <f>INDEX(db[QTY/ CTN],A576)</f>
        <v>500 BOX</v>
      </c>
      <c r="F576">
        <f>INDEX(db[JENIS],A576)</f>
        <v>0</v>
      </c>
      <c r="G576">
        <f>INDEX(db[QTY X],A576)</f>
        <v>500</v>
      </c>
      <c r="H576" t="str">
        <f>INDEX(db[STN X],A576)</f>
        <v>BOX</v>
      </c>
    </row>
    <row r="577" spans="1:8" x14ac:dyDescent="0.25">
      <c r="A577" s="56">
        <v>1411</v>
      </c>
      <c r="C577" t="str">
        <f>INDEX(db[NB BM],A577)</f>
        <v>Karet Pentil Sun Swan (B)</v>
      </c>
      <c r="D577" t="str">
        <f>INDEX(db[SUPPLIER],A577)</f>
        <v>PRESTASI BARU</v>
      </c>
      <c r="E577" t="str">
        <f>INDEX(db[QTY/ CTN],A577)</f>
        <v>125 BOX</v>
      </c>
      <c r="F577" t="str">
        <f>INDEX(db[JENIS],A577)</f>
        <v>karet</v>
      </c>
      <c r="G577">
        <f>INDEX(db[QTY X],A577)</f>
        <v>125</v>
      </c>
      <c r="H577" t="str">
        <f>INDEX(db[STN X],A577)</f>
        <v>BOX</v>
      </c>
    </row>
    <row r="578" spans="1:8" x14ac:dyDescent="0.25">
      <c r="A578" s="56">
        <v>1412</v>
      </c>
      <c r="C578" t="str">
        <f>INDEX(db[NB BM],A578)</f>
        <v>Karet Pentil Sun Swan Roda Mas (B)</v>
      </c>
      <c r="D578" t="str">
        <f>INDEX(db[SUPPLIER],A578)</f>
        <v>JEFFRY</v>
      </c>
      <c r="E578" t="str">
        <f>INDEX(db[QTY/ CTN],A578)</f>
        <v>125 BOX</v>
      </c>
      <c r="F578" t="str">
        <f>INDEX(db[JENIS],A578)</f>
        <v>karet</v>
      </c>
      <c r="G578">
        <f>INDEX(db[QTY X],A578)</f>
        <v>125</v>
      </c>
      <c r="H578" t="str">
        <f>INDEX(db[STN X],A578)</f>
        <v>BOX</v>
      </c>
    </row>
    <row r="579" spans="1:8" x14ac:dyDescent="0.25">
      <c r="A579" s="56">
        <v>1414</v>
      </c>
      <c r="C579" t="str">
        <f>INDEX(db[NB BM],A579)</f>
        <v>Karet Pentil Twin Swan</v>
      </c>
      <c r="D579" t="str">
        <f>INDEX(db[SUPPLIER],A579)</f>
        <v>JEFFRY</v>
      </c>
      <c r="E579" t="str">
        <f>INDEX(db[QTY/ CTN],A579)</f>
        <v>125 BOX</v>
      </c>
      <c r="F579" t="str">
        <f>INDEX(db[JENIS],A579)</f>
        <v>karet</v>
      </c>
      <c r="G579">
        <f>INDEX(db[QTY X],A579)</f>
        <v>125</v>
      </c>
      <c r="H579" t="str">
        <f>INDEX(db[STN X],A579)</f>
        <v>BOX</v>
      </c>
    </row>
    <row r="580" spans="1:8" x14ac:dyDescent="0.25">
      <c r="A580" s="56">
        <v>1417</v>
      </c>
      <c r="C580" t="str">
        <f>INDEX(db[NB BM],A580)</f>
        <v>Buku kas bank Folio</v>
      </c>
      <c r="D580" t="str">
        <f>INDEX(db[SUPPLIER],A580)</f>
        <v>MATAHARI</v>
      </c>
      <c r="E580" t="str">
        <f>INDEX(db[QTY/ CTN],A580)</f>
        <v>100 PCS</v>
      </c>
      <c r="F580" t="str">
        <f>INDEX(db[JENIS],A580)</f>
        <v>buku</v>
      </c>
      <c r="G580">
        <f>INDEX(db[QTY X],A580)</f>
        <v>100</v>
      </c>
      <c r="H580" t="str">
        <f>INDEX(db[STN X],A580)</f>
        <v>PCS</v>
      </c>
    </row>
    <row r="581" spans="1:8" x14ac:dyDescent="0.25">
      <c r="A581" s="56">
        <v>1418</v>
      </c>
      <c r="C581" t="str">
        <f>INDEX(db[NB BM],A581)</f>
        <v>KB SISTER-868 (BT)</v>
      </c>
      <c r="D581" t="str">
        <f>INDEX(db[SUPPLIER],A581)</f>
        <v>GUNINDO</v>
      </c>
      <c r="E581" t="str">
        <f>INDEX(db[QTY/ CTN],A581)</f>
        <v>20 LSN</v>
      </c>
      <c r="F581" t="str">
        <f>INDEX(db[JENIS],A581)</f>
        <v>dll</v>
      </c>
      <c r="G581">
        <f>INDEX(db[QTY X],A581)</f>
        <v>240</v>
      </c>
      <c r="H581" t="str">
        <f>INDEX(db[STN X],A581)</f>
        <v>PCS</v>
      </c>
    </row>
    <row r="582" spans="1:8" x14ac:dyDescent="0.25">
      <c r="A582" s="56">
        <v>1419</v>
      </c>
      <c r="C582" t="str">
        <f>INDEX(db[NB BM],A582)</f>
        <v>KC SISTER-888 (BT)</v>
      </c>
      <c r="D582" t="str">
        <f>INDEX(db[SUPPLIER],A582)</f>
        <v>GUNINDO</v>
      </c>
      <c r="E582" t="str">
        <f>INDEX(db[QTY/ CTN],A582)</f>
        <v>60 LSN</v>
      </c>
      <c r="F582" t="str">
        <f>INDEX(db[JENIS],A582)</f>
        <v>dll</v>
      </c>
      <c r="G582">
        <f>INDEX(db[QTY X],A582)</f>
        <v>720</v>
      </c>
      <c r="H582" t="str">
        <f>INDEX(db[STN X],A582)</f>
        <v>PCS</v>
      </c>
    </row>
    <row r="583" spans="1:8" x14ac:dyDescent="0.25">
      <c r="A583" s="56">
        <v>1420</v>
      </c>
      <c r="C583" t="str">
        <f>INDEX(db[NB BM],A583)</f>
        <v>Kemoceng Plastik 20G XP-3420</v>
      </c>
      <c r="D583" t="str">
        <f>INDEX(db[SUPPLIER],A583)</f>
        <v>SINAR KOTA</v>
      </c>
      <c r="E583" t="str">
        <f>INDEX(db[QTY/ CTN],A583)</f>
        <v>200 PCS</v>
      </c>
      <c r="F583" t="str">
        <f>INDEX(db[JENIS],A583)</f>
        <v>dll</v>
      </c>
      <c r="G583">
        <f>INDEX(db[QTY X],A583)</f>
        <v>200</v>
      </c>
      <c r="H583" t="str">
        <f>INDEX(db[STN X],A583)</f>
        <v>PCS</v>
      </c>
    </row>
    <row r="584" spans="1:8" x14ac:dyDescent="0.25">
      <c r="A584" s="56">
        <v>1421</v>
      </c>
      <c r="C584" t="str">
        <f>INDEX(db[NB BM],A584)</f>
        <v>Kemoceng Plastik Kecil</v>
      </c>
      <c r="D584" t="str">
        <f>INDEX(db[SUPPLIER],A584)</f>
        <v>SINAR KOTA</v>
      </c>
      <c r="E584" t="str">
        <f>INDEX(db[QTY/ CTN],A584)</f>
        <v>500 PCS</v>
      </c>
      <c r="F584" t="str">
        <f>INDEX(db[JENIS],A584)</f>
        <v>dll</v>
      </c>
      <c r="G584">
        <f>INDEX(db[QTY X],A584)</f>
        <v>500</v>
      </c>
      <c r="H584" t="str">
        <f>INDEX(db[STN X],A584)</f>
        <v>PCS</v>
      </c>
    </row>
    <row r="585" spans="1:8" x14ac:dyDescent="0.25">
      <c r="A585" s="56">
        <v>1422</v>
      </c>
      <c r="C585" t="str">
        <f>INDEX(db[NB BM],A585)</f>
        <v>Kantong Buah Kenjoy 15</v>
      </c>
      <c r="D585" t="str">
        <f>INDEX(db[SUPPLIER],A585)</f>
        <v>ALPINDO</v>
      </c>
      <c r="E585" t="str">
        <f>INDEX(db[QTY/ CTN],A585)</f>
        <v>15 ROL</v>
      </c>
      <c r="F585" t="str">
        <f>INDEX(db[JENIS],A585)</f>
        <v>dll</v>
      </c>
      <c r="G585">
        <f>INDEX(db[QTY X],A585)</f>
        <v>15</v>
      </c>
      <c r="H585" t="str">
        <f>INDEX(db[STN X],A585)</f>
        <v>ROL</v>
      </c>
    </row>
    <row r="586" spans="1:8" x14ac:dyDescent="0.25">
      <c r="A586" s="56">
        <v>1423</v>
      </c>
      <c r="C586" t="str">
        <f>INDEX(db[NB BM],A586)</f>
        <v>Garisan Busur Kenjoy 1.5</v>
      </c>
      <c r="D586" t="str">
        <f>INDEX(db[SUPPLIER],A586)</f>
        <v>ALPINDO</v>
      </c>
      <c r="E586" t="str">
        <f>INDEX(db[QTY/ CTN],A586)</f>
        <v>15 PCS</v>
      </c>
      <c r="F586" t="str">
        <f>INDEX(db[JENIS],A586)</f>
        <v>garisan</v>
      </c>
      <c r="G586">
        <f>INDEX(db[QTY X],A586)</f>
        <v>15</v>
      </c>
      <c r="H586" t="str">
        <f>INDEX(db[STN X],A586)</f>
        <v>PCS</v>
      </c>
    </row>
    <row r="587" spans="1:8" x14ac:dyDescent="0.25">
      <c r="A587" s="56">
        <v>1424</v>
      </c>
      <c r="C587" t="str">
        <f>INDEX(db[NB BM],A587)</f>
        <v>PW bicolor Kenko 12W CP-12 FBC classic</v>
      </c>
      <c r="D587" t="str">
        <f>INDEX(db[SUPPLIER],A587)</f>
        <v>KENKO</v>
      </c>
      <c r="E587" t="str">
        <f>INDEX(db[QTY/ CTN],A587)</f>
        <v>24 LSN</v>
      </c>
      <c r="F587" t="str">
        <f>INDEX(db[JENIS],A587)</f>
        <v>pw</v>
      </c>
      <c r="G587">
        <f>INDEX(db[QTY X],A587)</f>
        <v>288</v>
      </c>
      <c r="H587" t="str">
        <f>INDEX(db[STN X],A587)</f>
        <v>PCS</v>
      </c>
    </row>
    <row r="588" spans="1:8" x14ac:dyDescent="0.25">
      <c r="A588" s="56">
        <v>1425</v>
      </c>
      <c r="C588" t="str">
        <f>INDEX(db[NB BM],A588)</f>
        <v>Crayon Putar Kenko 12w mini putar Classic (PVC Bag)</v>
      </c>
      <c r="D588" t="str">
        <f>INDEX(db[SUPPLIER],A588)</f>
        <v>KENKO</v>
      </c>
      <c r="E588" t="str">
        <f>INDEX(db[QTY/ CTN],A588)</f>
        <v>12 LSN</v>
      </c>
      <c r="F588" t="str">
        <f>INDEX(db[JENIS],A588)</f>
        <v>cr/op</v>
      </c>
      <c r="G588">
        <f>INDEX(db[QTY X],A588)</f>
        <v>144</v>
      </c>
      <c r="H588" t="str">
        <f>INDEX(db[STN X],A588)</f>
        <v>PCS</v>
      </c>
    </row>
    <row r="589" spans="1:8" x14ac:dyDescent="0.25">
      <c r="A589" s="56">
        <v>1427</v>
      </c>
      <c r="C589" t="str">
        <f>INDEX(db[NB BM],A589)</f>
        <v>PW Kenko 12W CP-12 F classic panjang</v>
      </c>
      <c r="D589" t="str">
        <f>INDEX(db[SUPPLIER],A589)</f>
        <v>KENKO</v>
      </c>
      <c r="E589" t="str">
        <f>INDEX(db[QTY/ CTN],A589)</f>
        <v>24 LSN</v>
      </c>
      <c r="F589" t="str">
        <f>INDEX(db[JENIS],A589)</f>
        <v>pw</v>
      </c>
      <c r="G589">
        <f>INDEX(db[QTY X],A589)</f>
        <v>288</v>
      </c>
      <c r="H589" t="str">
        <f>INDEX(db[STN X],A589)</f>
        <v>PCS</v>
      </c>
    </row>
    <row r="590" spans="1:8" x14ac:dyDescent="0.25">
      <c r="A590" s="56">
        <v>1428</v>
      </c>
      <c r="C590" t="str">
        <f>INDEX(db[NB BM],A590)</f>
        <v>PW Kenko 12W CP-12 F classic panjang</v>
      </c>
      <c r="D590" t="str">
        <f>INDEX(db[SUPPLIER],A590)</f>
        <v>KENKO</v>
      </c>
      <c r="E590" t="str">
        <f>INDEX(db[QTY/ CTN],A590)</f>
        <v>24 LSN</v>
      </c>
      <c r="F590" t="str">
        <f>INDEX(db[JENIS],A590)</f>
        <v>pw</v>
      </c>
      <c r="G590">
        <f>INDEX(db[QTY X],A590)</f>
        <v>288</v>
      </c>
      <c r="H590" t="str">
        <f>INDEX(db[STN X],A590)</f>
        <v>PCS</v>
      </c>
    </row>
    <row r="591" spans="1:8" x14ac:dyDescent="0.25">
      <c r="A591" s="56">
        <v>1429</v>
      </c>
      <c r="C591" t="str">
        <f>INDEX(db[NB BM],A591)</f>
        <v>PW Kenko 12W CP-12 F nonwood classic</v>
      </c>
      <c r="D591" t="str">
        <f>INDEX(db[SUPPLIER],A591)</f>
        <v>KENKO</v>
      </c>
      <c r="E591" t="str">
        <f>INDEX(db[QTY/ CTN],A591)</f>
        <v>24 LSN</v>
      </c>
      <c r="F591" t="str">
        <f>INDEX(db[JENIS],A591)</f>
        <v>pw</v>
      </c>
      <c r="G591">
        <f>INDEX(db[QTY X],A591)</f>
        <v>288</v>
      </c>
      <c r="H591" t="str">
        <f>INDEX(db[STN X],A591)</f>
        <v>PCS</v>
      </c>
    </row>
    <row r="592" spans="1:8" x14ac:dyDescent="0.25">
      <c r="A592" s="56">
        <v>1430</v>
      </c>
      <c r="C592" t="str">
        <f>INDEX(db[NB BM],A592)</f>
        <v>PW Kenko 12W CP-12 FNW non-wood</v>
      </c>
      <c r="D592" t="str">
        <f>INDEX(db[SUPPLIER],A592)</f>
        <v>KENKO</v>
      </c>
      <c r="E592" t="str">
        <f>INDEX(db[QTY/ CTN],A592)</f>
        <v>12 LSN</v>
      </c>
      <c r="F592" t="str">
        <f>INDEX(db[JENIS],A592)</f>
        <v>pensil</v>
      </c>
      <c r="G592">
        <f>INDEX(db[QTY X],A592)</f>
        <v>144</v>
      </c>
      <c r="H592" t="str">
        <f>INDEX(db[STN X],A592)</f>
        <v>PCS</v>
      </c>
    </row>
    <row r="593" spans="1:8" x14ac:dyDescent="0.25">
      <c r="A593" s="56">
        <v>1431</v>
      </c>
      <c r="C593" t="str">
        <f>INDEX(db[NB BM],A593)</f>
        <v>PW Kenko 12W CP-12 F kaleng</v>
      </c>
      <c r="D593" t="str">
        <f>INDEX(db[SUPPLIER],A593)</f>
        <v>KENKO</v>
      </c>
      <c r="E593" t="str">
        <f>INDEX(db[QTY/ CTN],A593)</f>
        <v>10 LSN</v>
      </c>
      <c r="F593" t="str">
        <f>INDEX(db[JENIS],A593)</f>
        <v>pw</v>
      </c>
      <c r="G593">
        <f>INDEX(db[QTY X],A593)</f>
        <v>120</v>
      </c>
      <c r="H593" t="str">
        <f>INDEX(db[STN X],A593)</f>
        <v>PCS</v>
      </c>
    </row>
    <row r="594" spans="1:8" x14ac:dyDescent="0.25">
      <c r="A594" s="56">
        <v>1432</v>
      </c>
      <c r="C594" t="str">
        <f>INDEX(db[NB BM],A594)</f>
        <v>PW bicolor Kenko 18W CP-18 FBC classic</v>
      </c>
      <c r="D594" t="str">
        <f>INDEX(db[SUPPLIER],A594)</f>
        <v>KENKO</v>
      </c>
      <c r="E594" t="str">
        <f>INDEX(db[QTY/ CTN],A594)</f>
        <v>16 LSN</v>
      </c>
      <c r="F594" t="str">
        <f>INDEX(db[JENIS],A594)</f>
        <v>pw</v>
      </c>
      <c r="G594">
        <f>INDEX(db[QTY X],A594)</f>
        <v>192</v>
      </c>
      <c r="H594" t="str">
        <f>INDEX(db[STN X],A594)</f>
        <v>PCS</v>
      </c>
    </row>
    <row r="595" spans="1:8" x14ac:dyDescent="0.25">
      <c r="A595" s="56">
        <v>1433</v>
      </c>
      <c r="C595" t="str">
        <f>INDEX(db[NB BM],A595)</f>
        <v>O pastel Kenko 18W Garden</v>
      </c>
      <c r="D595" t="str">
        <f>INDEX(db[SUPPLIER],A595)</f>
        <v>KENKO</v>
      </c>
      <c r="E595" t="str">
        <f>INDEX(db[QTY/ CTN],A595)</f>
        <v>6 LSN</v>
      </c>
      <c r="F595" t="str">
        <f>INDEX(db[JENIS],A595)</f>
        <v>cr/op</v>
      </c>
      <c r="G595">
        <f>INDEX(db[QTY X],A595)</f>
        <v>72</v>
      </c>
      <c r="H595" t="str">
        <f>INDEX(db[STN X],A595)</f>
        <v>PCS</v>
      </c>
    </row>
    <row r="596" spans="1:8" x14ac:dyDescent="0.25">
      <c r="A596" s="56">
        <v>1434</v>
      </c>
      <c r="C596" t="str">
        <f>INDEX(db[NB BM],A596)</f>
        <v>O pastel Kenko 24W Garden</v>
      </c>
      <c r="D596" t="str">
        <f>INDEX(db[SUPPLIER],A596)</f>
        <v>KENKO</v>
      </c>
      <c r="E596" t="str">
        <f>INDEX(db[QTY/ CTN],A596)</f>
        <v>8 BOX (6 SET)</v>
      </c>
      <c r="F596" t="str">
        <f>INDEX(db[JENIS],A596)</f>
        <v>cr/op</v>
      </c>
      <c r="G596">
        <f>INDEX(db[QTY X],A596)</f>
        <v>48</v>
      </c>
      <c r="H596" t="str">
        <f>INDEX(db[STN X],A596)</f>
        <v>SET</v>
      </c>
    </row>
    <row r="597" spans="1:8" x14ac:dyDescent="0.25">
      <c r="A597" s="56">
        <v>1435</v>
      </c>
      <c r="C597" t="str">
        <f>INDEX(db[NB BM],A597)</f>
        <v>PW Kenko 24W CP-24 F classic panjang</v>
      </c>
      <c r="D597" t="str">
        <f>INDEX(db[SUPPLIER],A597)</f>
        <v>KENKO</v>
      </c>
      <c r="E597" t="str">
        <f>INDEX(db[QTY/ CTN],A597)</f>
        <v>24 BOX (6 SET)</v>
      </c>
      <c r="F597" t="str">
        <f>INDEX(db[JENIS],A597)</f>
        <v>pw</v>
      </c>
      <c r="G597">
        <f>INDEX(db[QTY X],A597)</f>
        <v>144</v>
      </c>
      <c r="H597" t="str">
        <f>INDEX(db[STN X],A597)</f>
        <v>SET</v>
      </c>
    </row>
    <row r="598" spans="1:8" x14ac:dyDescent="0.25">
      <c r="A598" s="56">
        <v>1436</v>
      </c>
      <c r="C598" t="str">
        <f>INDEX(db[NB BM],A598)</f>
        <v>PW Kenko 24W CP-24 F nonwood classic</v>
      </c>
      <c r="D598" t="str">
        <f>INDEX(db[SUPPLIER],A598)</f>
        <v>KENKO</v>
      </c>
      <c r="E598" t="str">
        <f>INDEX(db[QTY/ CTN],A598)</f>
        <v>12 LSN</v>
      </c>
      <c r="F598" t="str">
        <f>INDEX(db[JENIS],A598)</f>
        <v>pw</v>
      </c>
      <c r="G598">
        <f>INDEX(db[QTY X],A598)</f>
        <v>144</v>
      </c>
      <c r="H598" t="str">
        <f>INDEX(db[STN X],A598)</f>
        <v>PCS</v>
      </c>
    </row>
    <row r="599" spans="1:8" x14ac:dyDescent="0.25">
      <c r="A599" s="56">
        <v>1437</v>
      </c>
      <c r="C599" t="str">
        <f>INDEX(db[NB BM],A599)</f>
        <v>PW Kenko 24W CP-24 F kaleng</v>
      </c>
      <c r="D599" t="str">
        <f>INDEX(db[SUPPLIER],A599)</f>
        <v>KENKO</v>
      </c>
      <c r="E599" t="str">
        <f>INDEX(db[QTY/ CTN],A599)</f>
        <v>10 BOX (6 SET)</v>
      </c>
      <c r="F599" t="str">
        <f>INDEX(db[JENIS],A599)</f>
        <v>pw</v>
      </c>
      <c r="G599">
        <f>INDEX(db[QTY X],A599)</f>
        <v>60</v>
      </c>
      <c r="H599" t="str">
        <f>INDEX(db[STN X],A599)</f>
        <v>SET</v>
      </c>
    </row>
    <row r="600" spans="1:8" x14ac:dyDescent="0.25">
      <c r="A600" s="56">
        <v>1438</v>
      </c>
      <c r="C600" t="str">
        <f>INDEX(db[NB BM],A600)</f>
        <v>O pastel Kenko 36W Garden</v>
      </c>
      <c r="D600" t="str">
        <f>INDEX(db[SUPPLIER],A600)</f>
        <v>KENKO</v>
      </c>
      <c r="E600" t="str">
        <f>INDEX(db[QTY/ CTN],A600)</f>
        <v>8 BOX (6 SET)</v>
      </c>
      <c r="F600" t="str">
        <f>INDEX(db[JENIS],A600)</f>
        <v>cr/op</v>
      </c>
      <c r="G600">
        <f>INDEX(db[QTY X],A600)</f>
        <v>48</v>
      </c>
      <c r="H600" t="str">
        <f>INDEX(db[STN X],A600)</f>
        <v>SET</v>
      </c>
    </row>
    <row r="601" spans="1:8" x14ac:dyDescent="0.25">
      <c r="A601" s="56">
        <v>1439</v>
      </c>
      <c r="C601" t="str">
        <f>INDEX(db[NB BM],A601)</f>
        <v>PW Kenko 36W CP-36 F Classic Panjang</v>
      </c>
      <c r="D601" t="str">
        <f>INDEX(db[SUPPLIER],A601)</f>
        <v>KENKO</v>
      </c>
      <c r="E601" t="str">
        <f>INDEX(db[QTY/ CTN],A601)</f>
        <v>20 BOX (4 SET)</v>
      </c>
      <c r="F601" t="str">
        <f>INDEX(db[JENIS],A601)</f>
        <v>pw</v>
      </c>
      <c r="G601">
        <f>INDEX(db[QTY X],A601)</f>
        <v>80</v>
      </c>
      <c r="H601" t="str">
        <f>INDEX(db[STN X],A601)</f>
        <v>SET</v>
      </c>
    </row>
    <row r="602" spans="1:8" x14ac:dyDescent="0.25">
      <c r="A602" s="56">
        <v>1440</v>
      </c>
      <c r="C602" t="str">
        <f>INDEX(db[NB BM],A602)</f>
        <v>Ballpen Kenko BP-39 N Hitam</v>
      </c>
      <c r="D602" t="str">
        <f>INDEX(db[SUPPLIER],A602)</f>
        <v>KENKO</v>
      </c>
      <c r="E602" t="str">
        <f>INDEX(db[QTY/ CTN],A602)</f>
        <v>144 LSN</v>
      </c>
      <c r="F602" t="str">
        <f>INDEX(db[JENIS],A602)</f>
        <v>pen</v>
      </c>
      <c r="G602">
        <f>INDEX(db[QTY X],A602)</f>
        <v>1728</v>
      </c>
      <c r="H602" t="str">
        <f>INDEX(db[STN X],A602)</f>
        <v>PCS</v>
      </c>
    </row>
    <row r="603" spans="1:8" x14ac:dyDescent="0.25">
      <c r="A603" s="56">
        <v>1441</v>
      </c>
      <c r="C603" t="str">
        <f>INDEX(db[NB BM],A603)</f>
        <v>Bp Kenko Easy Flow 6 Hitam</v>
      </c>
      <c r="D603" t="str">
        <f>INDEX(db[SUPPLIER],A603)</f>
        <v>KENKO</v>
      </c>
      <c r="E603" t="str">
        <f>INDEX(db[QTY/ CTN],A603)</f>
        <v>144 LSN</v>
      </c>
      <c r="F603" t="str">
        <f>INDEX(db[JENIS],A603)</f>
        <v>pen</v>
      </c>
      <c r="G603">
        <f>INDEX(db[QTY X],A603)</f>
        <v>1728</v>
      </c>
      <c r="H603" t="str">
        <f>INDEX(db[STN X],A603)</f>
        <v>PCS</v>
      </c>
    </row>
    <row r="604" spans="1:8" x14ac:dyDescent="0.25">
      <c r="A604" s="56">
        <v>1442</v>
      </c>
      <c r="C604" t="str">
        <f>INDEX(db[NB BM],A604)</f>
        <v>Ballpen Kenko Noji N-9</v>
      </c>
      <c r="D604" t="str">
        <f>INDEX(db[SUPPLIER],A604)</f>
        <v>KENKO</v>
      </c>
      <c r="E604" t="str">
        <f>INDEX(db[QTY/ CTN],A604)</f>
        <v>12 GRS</v>
      </c>
      <c r="F604" t="str">
        <f>INDEX(db[JENIS],A604)</f>
        <v>pen</v>
      </c>
      <c r="G604">
        <f>INDEX(db[QTY X],A604)</f>
        <v>1728</v>
      </c>
      <c r="H604" t="str">
        <f>INDEX(db[STN X],A604)</f>
        <v>PCS</v>
      </c>
    </row>
    <row r="605" spans="1:8" x14ac:dyDescent="0.25">
      <c r="A605" s="56">
        <v>1443</v>
      </c>
      <c r="C605" t="str">
        <f>INDEX(db[NB BM],A605)</f>
        <v>Ballpen Kenko Oil Gel K-5 Hitam</v>
      </c>
      <c r="D605" t="str">
        <f>INDEX(db[SUPPLIER],A605)</f>
        <v>KENKO</v>
      </c>
      <c r="E605" t="str">
        <f>INDEX(db[QTY/ CTN],A605)</f>
        <v>12 GRS</v>
      </c>
      <c r="F605" t="str">
        <f>INDEX(db[JENIS],A605)</f>
        <v>pen</v>
      </c>
      <c r="G605">
        <f>INDEX(db[QTY X],A605)</f>
        <v>1728</v>
      </c>
      <c r="H605" t="str">
        <f>INDEX(db[STN X],A605)</f>
        <v>PCS</v>
      </c>
    </row>
    <row r="606" spans="1:8" x14ac:dyDescent="0.25">
      <c r="A606" s="56">
        <v>1444</v>
      </c>
      <c r="C606" t="str">
        <f>INDEX(db[NB BM],A606)</f>
        <v>Binder clip Kenko 105</v>
      </c>
      <c r="D606" t="str">
        <f>INDEX(db[SUPPLIER],A606)</f>
        <v>KENKO</v>
      </c>
      <c r="E606" t="str">
        <f>INDEX(db[QTY/ CTN],A606)</f>
        <v>50 GRS</v>
      </c>
      <c r="F606" t="str">
        <f>INDEX(db[JENIS],A606)</f>
        <v>clip</v>
      </c>
      <c r="G606">
        <f>INDEX(db[QTY X],A606)</f>
        <v>7200</v>
      </c>
      <c r="H606" t="str">
        <f>INDEX(db[STN X],A606)</f>
        <v>PCS</v>
      </c>
    </row>
    <row r="607" spans="1:8" x14ac:dyDescent="0.25">
      <c r="A607" s="56">
        <v>1445</v>
      </c>
      <c r="C607" t="str">
        <f>INDEX(db[NB BM],A607)</f>
        <v>Binder clip Kenko 107</v>
      </c>
      <c r="D607" t="str">
        <f>INDEX(db[SUPPLIER],A607)</f>
        <v>KENKO</v>
      </c>
      <c r="E607" t="str">
        <f>INDEX(db[QTY/ CTN],A607)</f>
        <v>50 GRS</v>
      </c>
      <c r="F607" t="str">
        <f>INDEX(db[JENIS],A607)</f>
        <v>clip</v>
      </c>
      <c r="G607">
        <f>INDEX(db[QTY X],A607)</f>
        <v>7200</v>
      </c>
      <c r="H607" t="str">
        <f>INDEX(db[STN X],A607)</f>
        <v>PCS</v>
      </c>
    </row>
    <row r="608" spans="1:8" x14ac:dyDescent="0.25">
      <c r="A608" s="56">
        <v>1446</v>
      </c>
      <c r="C608" t="str">
        <f>INDEX(db[NB BM],A608)</f>
        <v>Binder clip Kenko 111</v>
      </c>
      <c r="D608" t="str">
        <f>INDEX(db[SUPPLIER],A608)</f>
        <v>KENKO</v>
      </c>
      <c r="E608" t="str">
        <f>INDEX(db[QTY/ CTN],A608)</f>
        <v>30 GRS</v>
      </c>
      <c r="F608" t="str">
        <f>INDEX(db[JENIS],A608)</f>
        <v>clip</v>
      </c>
      <c r="G608">
        <f>INDEX(db[QTY X],A608)</f>
        <v>4320</v>
      </c>
      <c r="H608" t="str">
        <f>INDEX(db[STN X],A608)</f>
        <v>PCS</v>
      </c>
    </row>
    <row r="609" spans="1:8" x14ac:dyDescent="0.25">
      <c r="A609" s="56">
        <v>1447</v>
      </c>
      <c r="C609" t="str">
        <f>INDEX(db[NB BM],A609)</f>
        <v>Binder clip Kenko 155</v>
      </c>
      <c r="D609" t="str">
        <f>INDEX(db[SUPPLIER],A609)</f>
        <v>KENKO</v>
      </c>
      <c r="E609" t="str">
        <f>INDEX(db[QTY/ CTN],A609)</f>
        <v>20 GRS</v>
      </c>
      <c r="F609" t="str">
        <f>INDEX(db[JENIS],A609)</f>
        <v>clip</v>
      </c>
      <c r="G609">
        <f>INDEX(db[QTY X],A609)</f>
        <v>2880</v>
      </c>
      <c r="H609" t="str">
        <f>INDEX(db[STN X],A609)</f>
        <v>PCS</v>
      </c>
    </row>
    <row r="610" spans="1:8" x14ac:dyDescent="0.25">
      <c r="A610" s="56">
        <v>1448</v>
      </c>
      <c r="C610" t="str">
        <f>INDEX(db[NB BM],A610)</f>
        <v>Binder clip Kenko 200</v>
      </c>
      <c r="D610" t="str">
        <f>INDEX(db[SUPPLIER],A610)</f>
        <v>KENKO</v>
      </c>
      <c r="E610" t="str">
        <f>INDEX(db[QTY/ CTN],A610)</f>
        <v>10 GRS</v>
      </c>
      <c r="F610" t="str">
        <f>INDEX(db[JENIS],A610)</f>
        <v>clip</v>
      </c>
      <c r="G610">
        <f>INDEX(db[QTY X],A610)</f>
        <v>1440</v>
      </c>
      <c r="H610" t="str">
        <f>INDEX(db[STN X],A610)</f>
        <v>PCS</v>
      </c>
    </row>
    <row r="611" spans="1:8" x14ac:dyDescent="0.25">
      <c r="A611" s="56">
        <v>1449</v>
      </c>
      <c r="C611" t="str">
        <f>INDEX(db[NB BM],A611)</f>
        <v>Binder clip Kenko 260</v>
      </c>
      <c r="D611" t="str">
        <f>INDEX(db[SUPPLIER],A611)</f>
        <v>KENKO</v>
      </c>
      <c r="E611" t="str">
        <f>INDEX(db[QTY/ CTN],A611)</f>
        <v>5 GRS</v>
      </c>
      <c r="F611" t="str">
        <f>INDEX(db[JENIS],A611)</f>
        <v>clip</v>
      </c>
      <c r="G611">
        <f>INDEX(db[QTY X],A611)</f>
        <v>720</v>
      </c>
      <c r="H611" t="str">
        <f>INDEX(db[STN X],A611)</f>
        <v>PCS</v>
      </c>
    </row>
    <row r="612" spans="1:8" x14ac:dyDescent="0.25">
      <c r="A612" s="56">
        <v>1450</v>
      </c>
      <c r="C612" t="str">
        <f>INDEX(db[NB BM],A612)</f>
        <v>Binder Clip Kenko 280</v>
      </c>
      <c r="D612" t="str">
        <f>INDEX(db[SUPPLIER],A612)</f>
        <v>KENKO</v>
      </c>
      <c r="E612" t="str">
        <f>INDEX(db[QTY/ CTN],A612)</f>
        <v>3 GRS</v>
      </c>
      <c r="F612" t="str">
        <f>INDEX(db[JENIS],A612)</f>
        <v>clip</v>
      </c>
      <c r="G612">
        <f>INDEX(db[QTY X],A612)</f>
        <v>432</v>
      </c>
      <c r="H612" t="str">
        <f>INDEX(db[STN X],A612)</f>
        <v>PCS</v>
      </c>
    </row>
    <row r="613" spans="1:8" x14ac:dyDescent="0.25">
      <c r="A613" s="56">
        <v>1451</v>
      </c>
      <c r="C613" t="str">
        <f>INDEX(db[NB BM],A613)</f>
        <v>Binder Clip Kenko 280</v>
      </c>
      <c r="D613" t="str">
        <f>INDEX(db[SUPPLIER],A613)</f>
        <v>KENKO</v>
      </c>
      <c r="E613" t="str">
        <f>INDEX(db[QTY/ CTN],A613)</f>
        <v>72 BOX (6 PCS)</v>
      </c>
      <c r="F613" t="str">
        <f>INDEX(db[JENIS],A613)</f>
        <v>clip</v>
      </c>
      <c r="G613">
        <f>INDEX(db[QTY X],A613)</f>
        <v>432</v>
      </c>
      <c r="H613" t="str">
        <f>INDEX(db[STN X],A613)</f>
        <v>PCS</v>
      </c>
    </row>
    <row r="614" spans="1:8" x14ac:dyDescent="0.25">
      <c r="A614" s="56">
        <v>1452</v>
      </c>
      <c r="C614" t="str">
        <f>INDEX(db[NB BM],A614)</f>
        <v>Binder Clip Kenko 300</v>
      </c>
      <c r="D614" t="str">
        <f>INDEX(db[SUPPLIER],A614)</f>
        <v>KENKO</v>
      </c>
      <c r="E614" t="str">
        <f>INDEX(db[QTY/ CTN],A614)</f>
        <v>2 GRS</v>
      </c>
      <c r="F614" t="str">
        <f>INDEX(db[JENIS],A614)</f>
        <v>clip</v>
      </c>
      <c r="G614">
        <f>INDEX(db[QTY X],A614)</f>
        <v>288</v>
      </c>
      <c r="H614" t="str">
        <f>INDEX(db[STN X],A614)</f>
        <v>PCS</v>
      </c>
    </row>
    <row r="615" spans="1:8" x14ac:dyDescent="0.25">
      <c r="A615" s="56">
        <v>1453</v>
      </c>
      <c r="C615" t="str">
        <f>INDEX(db[NB BM],A615)</f>
        <v>Binder Clip Kenko 300 (6 PCS/ BOX)</v>
      </c>
      <c r="D615" t="str">
        <f>INDEX(db[SUPPLIER],A615)</f>
        <v>KENKO</v>
      </c>
      <c r="E615" t="str">
        <f>INDEX(db[QTY/ CTN],A615)</f>
        <v>48 BOX (6 PCS)</v>
      </c>
      <c r="F615" t="str">
        <f>INDEX(db[JENIS],A615)</f>
        <v>clip</v>
      </c>
      <c r="G615">
        <f>INDEX(db[QTY X],A615)</f>
        <v>288</v>
      </c>
      <c r="H615" t="str">
        <f>INDEX(db[STN X],A615)</f>
        <v>PCS</v>
      </c>
    </row>
    <row r="616" spans="1:8" x14ac:dyDescent="0.25">
      <c r="A616" s="56">
        <v>1454</v>
      </c>
      <c r="C616" t="str">
        <f>INDEX(db[NB BM],A616)</f>
        <v>Bn Kenko A5-BNPP-8C Basic polos</v>
      </c>
      <c r="D616" t="str">
        <f>INDEX(db[SUPPLIER],A616)</f>
        <v>KENKO</v>
      </c>
      <c r="E616" t="str">
        <f>INDEX(db[QTY/ CTN],A616)</f>
        <v>72 PCS</v>
      </c>
      <c r="F616" t="str">
        <f>INDEX(db[JENIS],A616)</f>
        <v>map</v>
      </c>
      <c r="G616">
        <f>INDEX(db[QTY X],A616)</f>
        <v>72</v>
      </c>
      <c r="H616" t="str">
        <f>INDEX(db[STN X],A616)</f>
        <v>PCS</v>
      </c>
    </row>
    <row r="617" spans="1:8" x14ac:dyDescent="0.25">
      <c r="A617" s="56">
        <v>1455</v>
      </c>
      <c r="C617" t="str">
        <f>INDEX(db[NB BM],A617)</f>
        <v>Bn Kenko A5-BNPP-BC Basic Polos</v>
      </c>
      <c r="D617" t="str">
        <f>INDEX(db[SUPPLIER],A617)</f>
        <v>KENKO</v>
      </c>
      <c r="E617" t="str">
        <f>INDEX(db[QTY/ CTN],A617)</f>
        <v>72 PCS</v>
      </c>
      <c r="F617" t="str">
        <f>INDEX(db[JENIS],A617)</f>
        <v>map</v>
      </c>
      <c r="G617">
        <f>INDEX(db[QTY X],A617)</f>
        <v>72</v>
      </c>
      <c r="H617" t="str">
        <f>INDEX(db[STN X],A617)</f>
        <v>PCS</v>
      </c>
    </row>
    <row r="618" spans="1:8" x14ac:dyDescent="0.25">
      <c r="A618" s="56">
        <v>1456</v>
      </c>
      <c r="C618" t="str">
        <f>INDEX(db[NB BM],A618)</f>
        <v>Bn Kenko A5-BNPP-PC Pastel</v>
      </c>
      <c r="D618" t="str">
        <f>INDEX(db[SUPPLIER],A618)</f>
        <v>KENKO</v>
      </c>
      <c r="E618" t="str">
        <f>INDEX(db[QTY/ CTN],A618)</f>
        <v>72 PCS</v>
      </c>
      <c r="F618" t="str">
        <f>INDEX(db[JENIS],A618)</f>
        <v>map</v>
      </c>
      <c r="G618">
        <f>INDEX(db[QTY X],A618)</f>
        <v>72</v>
      </c>
      <c r="H618" t="str">
        <f>INDEX(db[STN X],A618)</f>
        <v>PCS</v>
      </c>
    </row>
    <row r="619" spans="1:8" x14ac:dyDescent="0.25">
      <c r="A619" s="56">
        <v>1457</v>
      </c>
      <c r="C619" t="str">
        <f>INDEX(db[NB BM],A619)</f>
        <v>Bn Kenko A5-TS-CC77 Campus</v>
      </c>
      <c r="D619" t="str">
        <f>INDEX(db[SUPPLIER],A619)</f>
        <v>KENKO</v>
      </c>
      <c r="E619" t="str">
        <f>INDEX(db[QTY/ CTN],A619)</f>
        <v>72 PCS</v>
      </c>
      <c r="F619" t="str">
        <f>INDEX(db[JENIS],A619)</f>
        <v>map</v>
      </c>
      <c r="G619">
        <f>INDEX(db[QTY X],A619)</f>
        <v>72</v>
      </c>
      <c r="H619" t="str">
        <f>INDEX(db[STN X],A619)</f>
        <v>PCS</v>
      </c>
    </row>
    <row r="620" spans="1:8" x14ac:dyDescent="0.25">
      <c r="A620" s="56">
        <v>1458</v>
      </c>
      <c r="C620" t="str">
        <f>INDEX(db[NB BM],A620)</f>
        <v>Bn Kenko A5-TS-CC78 Campus</v>
      </c>
      <c r="D620" t="str">
        <f>INDEX(db[SUPPLIER],A620)</f>
        <v>KENKO</v>
      </c>
      <c r="E620" t="str">
        <f>INDEX(db[QTY/ CTN],A620)</f>
        <v>72 PCS</v>
      </c>
      <c r="F620" t="str">
        <f>INDEX(db[JENIS],A620)</f>
        <v>map</v>
      </c>
      <c r="G620">
        <f>INDEX(db[QTY X],A620)</f>
        <v>72</v>
      </c>
      <c r="H620" t="str">
        <f>INDEX(db[STN X],A620)</f>
        <v>PCS</v>
      </c>
    </row>
    <row r="621" spans="1:8" x14ac:dyDescent="0.25">
      <c r="A621" s="56">
        <v>1459</v>
      </c>
      <c r="C621" t="str">
        <f>INDEX(db[NB BM],A621)</f>
        <v>Bn Kenko A5-TS-CC79 Campus</v>
      </c>
      <c r="D621" t="str">
        <f>INDEX(db[SUPPLIER],A621)</f>
        <v>KENKO</v>
      </c>
      <c r="E621" t="str">
        <f>INDEX(db[QTY/ CTN],A621)</f>
        <v>72 PCS</v>
      </c>
      <c r="F621" t="str">
        <f>INDEX(db[JENIS],A621)</f>
        <v>map</v>
      </c>
      <c r="G621">
        <f>INDEX(db[QTY X],A621)</f>
        <v>72</v>
      </c>
      <c r="H621" t="str">
        <f>INDEX(db[STN X],A621)</f>
        <v>PCS</v>
      </c>
    </row>
    <row r="622" spans="1:8" x14ac:dyDescent="0.25">
      <c r="A622" s="56">
        <v>1460</v>
      </c>
      <c r="C622" t="str">
        <f>INDEX(db[NB BM],A622)</f>
        <v>Bn Kenko A5-TS-CC79 Campus</v>
      </c>
      <c r="D622" t="str">
        <f>INDEX(db[SUPPLIER],A622)</f>
        <v>KENKO</v>
      </c>
      <c r="E622" t="str">
        <f>INDEX(db[QTY/ CTN],A622)</f>
        <v>72 PCS</v>
      </c>
      <c r="F622" t="str">
        <f>INDEX(db[JENIS],A622)</f>
        <v>map</v>
      </c>
      <c r="G622">
        <f>INDEX(db[QTY X],A622)</f>
        <v>72</v>
      </c>
      <c r="H622" t="str">
        <f>INDEX(db[STN X],A622)</f>
        <v>PCS</v>
      </c>
    </row>
    <row r="623" spans="1:8" x14ac:dyDescent="0.25">
      <c r="A623" s="56">
        <v>1461</v>
      </c>
      <c r="C623" t="str">
        <f>INDEX(db[NB BM],A623)</f>
        <v>Bn Kenko A5-TS-CC81 Campus</v>
      </c>
      <c r="D623" t="str">
        <f>INDEX(db[SUPPLIER],A623)</f>
        <v>KENKO</v>
      </c>
      <c r="E623" t="str">
        <f>INDEX(db[QTY/ CTN],A623)</f>
        <v>72 PCS</v>
      </c>
      <c r="F623" t="str">
        <f>INDEX(db[JENIS],A623)</f>
        <v>map</v>
      </c>
      <c r="G623">
        <f>INDEX(db[QTY X],A623)</f>
        <v>72</v>
      </c>
      <c r="H623" t="str">
        <f>INDEX(db[STN X],A623)</f>
        <v>PCS</v>
      </c>
    </row>
    <row r="624" spans="1:8" x14ac:dyDescent="0.25">
      <c r="A624" s="56">
        <v>1462</v>
      </c>
      <c r="C624" t="str">
        <f>INDEX(db[NB BM],A624)</f>
        <v>Bn Kenko A5-TS-CC8 Campus</v>
      </c>
      <c r="D624" t="str">
        <f>INDEX(db[SUPPLIER],A624)</f>
        <v>KENKO</v>
      </c>
      <c r="E624" t="str">
        <f>INDEX(db[QTY/ CTN],A624)</f>
        <v>72 PCS</v>
      </c>
      <c r="F624" t="str">
        <f>INDEX(db[JENIS],A624)</f>
        <v>map</v>
      </c>
      <c r="G624">
        <f>INDEX(db[QTY X],A624)</f>
        <v>72</v>
      </c>
      <c r="H624" t="str">
        <f>INDEX(db[STN X],A624)</f>
        <v>PCS</v>
      </c>
    </row>
    <row r="625" spans="1:8" x14ac:dyDescent="0.25">
      <c r="A625" s="56">
        <v>1463</v>
      </c>
      <c r="C625" t="str">
        <f>INDEX(db[NB BM],A625)</f>
        <v>Bn Kenko A5-TS-CC83 Campus</v>
      </c>
      <c r="D625" t="str">
        <f>INDEX(db[SUPPLIER],A625)</f>
        <v>KENKO</v>
      </c>
      <c r="E625" t="str">
        <f>INDEX(db[QTY/ CTN],A625)</f>
        <v>72 PCS</v>
      </c>
      <c r="F625" t="str">
        <f>INDEX(db[JENIS],A625)</f>
        <v>map</v>
      </c>
      <c r="G625">
        <f>INDEX(db[QTY X],A625)</f>
        <v>72</v>
      </c>
      <c r="H625" t="str">
        <f>INDEX(db[STN X],A625)</f>
        <v>PCS</v>
      </c>
    </row>
    <row r="626" spans="1:8" x14ac:dyDescent="0.25">
      <c r="A626" s="56">
        <v>1464</v>
      </c>
      <c r="C626" t="str">
        <f>INDEX(db[NB BM],A626)</f>
        <v>Bn Kenko A5-TS-CC83 Campus</v>
      </c>
      <c r="D626" t="str">
        <f>INDEX(db[SUPPLIER],A626)</f>
        <v>KENKO</v>
      </c>
      <c r="E626" t="str">
        <f>INDEX(db[QTY/ CTN],A626)</f>
        <v>72 PCS</v>
      </c>
      <c r="F626" t="str">
        <f>INDEX(db[JENIS],A626)</f>
        <v>map</v>
      </c>
      <c r="G626">
        <f>INDEX(db[QTY X],A626)</f>
        <v>72</v>
      </c>
      <c r="H626" t="str">
        <f>INDEX(db[STN X],A626)</f>
        <v>PCS</v>
      </c>
    </row>
    <row r="627" spans="1:8" x14ac:dyDescent="0.25">
      <c r="A627" s="56">
        <v>1465</v>
      </c>
      <c r="C627" t="str">
        <f>INDEX(db[NB BM],A627)</f>
        <v>Bn Kenko A5-TS-RO Robot</v>
      </c>
      <c r="D627" t="str">
        <f>INDEX(db[SUPPLIER],A627)</f>
        <v>KENKO</v>
      </c>
      <c r="E627" t="str">
        <f>INDEX(db[QTY/ CTN],A627)</f>
        <v>72 PCS</v>
      </c>
      <c r="F627" t="str">
        <f>INDEX(db[JENIS],A627)</f>
        <v>map</v>
      </c>
      <c r="G627">
        <f>INDEX(db[QTY X],A627)</f>
        <v>72</v>
      </c>
      <c r="H627" t="str">
        <f>INDEX(db[STN X],A627)</f>
        <v>PCS</v>
      </c>
    </row>
    <row r="628" spans="1:8" x14ac:dyDescent="0.25">
      <c r="A628" s="56">
        <v>1466</v>
      </c>
      <c r="C628" t="str">
        <f>INDEX(db[NB BM],A628)</f>
        <v>Bn Kenko A5-TS-TT01 Tick Tock</v>
      </c>
      <c r="D628" t="str">
        <f>INDEX(db[SUPPLIER],A628)</f>
        <v>KENKO</v>
      </c>
      <c r="E628" t="str">
        <f>INDEX(db[QTY/ CTN],A628)</f>
        <v>72 PCS</v>
      </c>
      <c r="F628" t="str">
        <f>INDEX(db[JENIS],A628)</f>
        <v>map</v>
      </c>
      <c r="G628">
        <f>INDEX(db[QTY X],A628)</f>
        <v>72</v>
      </c>
      <c r="H628" t="str">
        <f>INDEX(db[STN X],A628)</f>
        <v>PCS</v>
      </c>
    </row>
    <row r="629" spans="1:8" x14ac:dyDescent="0.25">
      <c r="A629" s="56">
        <v>1467</v>
      </c>
      <c r="C629" t="str">
        <f>INDEX(db[NB BM],A629)</f>
        <v>BT Kenko BT-2920-01 kembang</v>
      </c>
      <c r="D629" t="str">
        <f>INDEX(db[SUPPLIER],A629)</f>
        <v>KENKO</v>
      </c>
      <c r="E629" t="str">
        <f>INDEX(db[QTY/ CTN],A629)</f>
        <v>5 LSN</v>
      </c>
      <c r="F629" t="str">
        <f>INDEX(db[JENIS],A629)</f>
        <v>buku</v>
      </c>
      <c r="G629">
        <f>INDEX(db[QTY X],A629)</f>
        <v>60</v>
      </c>
      <c r="H629" t="str">
        <f>INDEX(db[STN X],A629)</f>
        <v>PCS</v>
      </c>
    </row>
    <row r="630" spans="1:8" x14ac:dyDescent="0.25">
      <c r="A630" s="56">
        <v>1468</v>
      </c>
      <c r="C630" t="str">
        <f>INDEX(db[NB BM],A630)</f>
        <v>BT Kenko BT-2920-03 Bunga</v>
      </c>
      <c r="D630" t="str">
        <f>INDEX(db[SUPPLIER],A630)</f>
        <v>KENKO</v>
      </c>
      <c r="E630" t="str">
        <f>INDEX(db[QTY/ CTN],A630)</f>
        <v>5 LSN</v>
      </c>
      <c r="F630" t="str">
        <f>INDEX(db[JENIS],A630)</f>
        <v>buku</v>
      </c>
      <c r="G630">
        <f>INDEX(db[QTY X],A630)</f>
        <v>60</v>
      </c>
      <c r="H630" t="str">
        <f>INDEX(db[STN X],A630)</f>
        <v>PCS</v>
      </c>
    </row>
    <row r="631" spans="1:8" x14ac:dyDescent="0.25">
      <c r="A631" s="56">
        <v>1469</v>
      </c>
      <c r="C631" t="str">
        <f>INDEX(db[NB BM],A631)</f>
        <v>BT Kenko BT-2920-BTK 02 batik</v>
      </c>
      <c r="D631" t="str">
        <f>INDEX(db[SUPPLIER],A631)</f>
        <v>KENKO</v>
      </c>
      <c r="E631" t="str">
        <f>INDEX(db[QTY/ CTN],A631)</f>
        <v>5 LSN</v>
      </c>
      <c r="F631" t="str">
        <f>INDEX(db[JENIS],A631)</f>
        <v>buku</v>
      </c>
      <c r="G631">
        <f>INDEX(db[QTY X],A631)</f>
        <v>60</v>
      </c>
      <c r="H631" t="str">
        <f>INDEX(db[STN X],A631)</f>
        <v>PCS</v>
      </c>
    </row>
    <row r="632" spans="1:8" x14ac:dyDescent="0.25">
      <c r="A632" s="56">
        <v>1470</v>
      </c>
      <c r="C632" t="str">
        <f>INDEX(db[NB BM],A632)</f>
        <v>BT Kenko BT-2920-BTK 03 batik</v>
      </c>
      <c r="D632" t="str">
        <f>INDEX(db[SUPPLIER],A632)</f>
        <v>KENKO</v>
      </c>
      <c r="E632" t="str">
        <f>INDEX(db[QTY/ CTN],A632)</f>
        <v>5 LSN</v>
      </c>
      <c r="F632" t="str">
        <f>INDEX(db[JENIS],A632)</f>
        <v>buku</v>
      </c>
      <c r="G632">
        <f>INDEX(db[QTY X],A632)</f>
        <v>60</v>
      </c>
      <c r="H632" t="str">
        <f>INDEX(db[STN X],A632)</f>
        <v>PCS</v>
      </c>
    </row>
    <row r="633" spans="1:8" x14ac:dyDescent="0.25">
      <c r="A633" s="56">
        <v>1471</v>
      </c>
      <c r="C633" t="str">
        <f>INDEX(db[NB BM],A633)</f>
        <v>BT Kenko BT -3224-01 Kembang</v>
      </c>
      <c r="D633" t="str">
        <f>INDEX(db[SUPPLIER],A633)</f>
        <v>KENKO</v>
      </c>
      <c r="E633" t="str">
        <f>INDEX(db[QTY/ CTN],A633)</f>
        <v>5 LSN</v>
      </c>
      <c r="F633" t="str">
        <f>INDEX(db[JENIS],A633)</f>
        <v>buku</v>
      </c>
      <c r="G633">
        <f>INDEX(db[QTY X],A633)</f>
        <v>60</v>
      </c>
      <c r="H633" t="str">
        <f>INDEX(db[STN X],A633)</f>
        <v>PCS</v>
      </c>
    </row>
    <row r="634" spans="1:8" x14ac:dyDescent="0.25">
      <c r="A634" s="56">
        <v>1472</v>
      </c>
      <c r="C634" t="str">
        <f>INDEX(db[NB BM],A634)</f>
        <v>BT Kenko BT-3224-BTK batik</v>
      </c>
      <c r="D634" t="str">
        <f>INDEX(db[SUPPLIER],A634)</f>
        <v>KENKO</v>
      </c>
      <c r="E634" t="str">
        <f>INDEX(db[QTY/ CTN],A634)</f>
        <v>5 LSN</v>
      </c>
      <c r="F634" t="str">
        <f>INDEX(db[JENIS],A634)</f>
        <v>buku</v>
      </c>
      <c r="G634">
        <f>INDEX(db[QTY X],A634)</f>
        <v>60</v>
      </c>
      <c r="H634" t="str">
        <f>INDEX(db[STN X],A634)</f>
        <v>PCS</v>
      </c>
    </row>
    <row r="635" spans="1:8" x14ac:dyDescent="0.25">
      <c r="A635" s="56">
        <v>1473</v>
      </c>
      <c r="C635" t="str">
        <f>INDEX(db[NB BM],A635)</f>
        <v>BT Kenko BT-3224-BTK 02 batik</v>
      </c>
      <c r="D635" t="str">
        <f>INDEX(db[SUPPLIER],A635)</f>
        <v>KENKO</v>
      </c>
      <c r="E635" t="str">
        <f>INDEX(db[QTY/ CTN],A635)</f>
        <v>5 LSN</v>
      </c>
      <c r="F635" t="str">
        <f>INDEX(db[JENIS],A635)</f>
        <v>buku</v>
      </c>
      <c r="G635">
        <f>INDEX(db[QTY X],A635)</f>
        <v>60</v>
      </c>
      <c r="H635" t="str">
        <f>INDEX(db[STN X],A635)</f>
        <v>PCS</v>
      </c>
    </row>
    <row r="636" spans="1:8" x14ac:dyDescent="0.25">
      <c r="A636" s="56">
        <v>1474</v>
      </c>
      <c r="C636" t="str">
        <f>INDEX(db[NB BM],A636)</f>
        <v>Business File Kenko FP320 HG-A4 Biru</v>
      </c>
      <c r="D636" t="str">
        <f>INDEX(db[SUPPLIER],A636)</f>
        <v>KENKO</v>
      </c>
      <c r="E636" t="str">
        <f>INDEX(db[QTY/ CTN],A636)</f>
        <v>40 DOZ</v>
      </c>
      <c r="F636" t="str">
        <f>INDEX(db[JENIS],A636)</f>
        <v>map</v>
      </c>
      <c r="G636">
        <f>INDEX(db[QTY X],A636)</f>
        <v>40</v>
      </c>
      <c r="H636" t="str">
        <f>INDEX(db[STN X],A636)</f>
        <v>DOZ</v>
      </c>
    </row>
    <row r="637" spans="1:8" x14ac:dyDescent="0.25">
      <c r="A637" s="56">
        <v>1475</v>
      </c>
      <c r="C637" t="str">
        <f>INDEX(db[NB BM],A637)</f>
        <v>Business File Kenko FP320 HG-A4 Hijau</v>
      </c>
      <c r="D637" t="str">
        <f>INDEX(db[SUPPLIER],A637)</f>
        <v>KENKO</v>
      </c>
      <c r="E637" t="str">
        <f>INDEX(db[QTY/ CTN],A637)</f>
        <v>40 DOZ</v>
      </c>
      <c r="F637" t="str">
        <f>INDEX(db[JENIS],A637)</f>
        <v>map</v>
      </c>
      <c r="G637">
        <f>INDEX(db[QTY X],A637)</f>
        <v>40</v>
      </c>
      <c r="H637" t="str">
        <f>INDEX(db[STN X],A637)</f>
        <v>DOZ</v>
      </c>
    </row>
    <row r="638" spans="1:8" x14ac:dyDescent="0.25">
      <c r="A638" s="56">
        <v>1476</v>
      </c>
      <c r="C638" t="str">
        <f>INDEX(db[NB BM],A638)</f>
        <v>Business File Kenko FP320 HG-A4 Abu-abu</v>
      </c>
      <c r="D638" t="str">
        <f>INDEX(db[SUPPLIER],A638)</f>
        <v>KENKO</v>
      </c>
      <c r="E638" t="str">
        <f>INDEX(db[QTY/ CTN],A638)</f>
        <v>40 DOZ</v>
      </c>
      <c r="F638" t="str">
        <f>INDEX(db[JENIS],A638)</f>
        <v>map</v>
      </c>
      <c r="G638">
        <f>INDEX(db[QTY X],A638)</f>
        <v>40</v>
      </c>
      <c r="H638" t="str">
        <f>INDEX(db[STN X],A638)</f>
        <v>DOZ</v>
      </c>
    </row>
    <row r="639" spans="1:8" x14ac:dyDescent="0.25">
      <c r="A639" s="56">
        <v>1477</v>
      </c>
      <c r="C639" t="str">
        <f>INDEX(db[NB BM],A639)</f>
        <v>Business File Kenko FP320 HG-A4 Merah</v>
      </c>
      <c r="D639" t="str">
        <f>INDEX(db[SUPPLIER],A639)</f>
        <v>KENKO</v>
      </c>
      <c r="E639" t="str">
        <f>INDEX(db[QTY/ CTN],A639)</f>
        <v>40 DOZ</v>
      </c>
      <c r="F639" t="str">
        <f>INDEX(db[JENIS],A639)</f>
        <v>map</v>
      </c>
      <c r="G639">
        <f>INDEX(db[QTY X],A639)</f>
        <v>40</v>
      </c>
      <c r="H639" t="str">
        <f>INDEX(db[STN X],A639)</f>
        <v>DOZ</v>
      </c>
    </row>
    <row r="640" spans="1:8" x14ac:dyDescent="0.25">
      <c r="A640" s="56">
        <v>1478</v>
      </c>
      <c r="C640" t="str">
        <f>INDEX(db[NB BM],A640)</f>
        <v>Business File Kenko FP320 HG-A4 Kuning</v>
      </c>
      <c r="D640" t="str">
        <f>INDEX(db[SUPPLIER],A640)</f>
        <v>KENKO</v>
      </c>
      <c r="E640" t="str">
        <f>INDEX(db[QTY/ CTN],A640)</f>
        <v>40 DOZ</v>
      </c>
      <c r="F640" t="str">
        <f>INDEX(db[JENIS],A640)</f>
        <v>map</v>
      </c>
      <c r="G640">
        <f>INDEX(db[QTY X],A640)</f>
        <v>40</v>
      </c>
      <c r="H640" t="str">
        <f>INDEX(db[STN X],A640)</f>
        <v>DOZ</v>
      </c>
    </row>
    <row r="641" spans="1:8" x14ac:dyDescent="0.25">
      <c r="A641" s="56">
        <v>1479</v>
      </c>
      <c r="C641" t="str">
        <f>INDEX(db[NB BM],A641)</f>
        <v>Kalender Kenko 2023</v>
      </c>
      <c r="D641" t="str">
        <f>INDEX(db[SUPPLIER],A641)</f>
        <v>KENKO</v>
      </c>
      <c r="E641">
        <f>INDEX(db[QTY/ CTN],A641)</f>
        <v>0</v>
      </c>
      <c r="F641" t="str">
        <f>INDEX(db[JENIS],A641)</f>
        <v>dll</v>
      </c>
      <c r="G641" t="e">
        <f>INDEX(db[QTY X],A641)</f>
        <v>#VALUE!</v>
      </c>
      <c r="H641" t="str">
        <f>INDEX(db[STN X],A641)</f>
        <v/>
      </c>
    </row>
    <row r="642" spans="1:8" x14ac:dyDescent="0.25">
      <c r="A642" s="56">
        <v>1480</v>
      </c>
      <c r="C642" t="str">
        <f>INDEX(db[NB BM],A642)</f>
        <v>Plakban kain hitam Kenko 24mm plst BIRU</v>
      </c>
      <c r="D642" t="str">
        <f>INDEX(db[SUPPLIER],A642)</f>
        <v>KENKO</v>
      </c>
      <c r="E642" t="str">
        <f>INDEX(db[QTY/ CTN],A642)</f>
        <v>120 ROL</v>
      </c>
      <c r="F642" t="str">
        <f>INDEX(db[JENIS],A642)</f>
        <v>isolasi</v>
      </c>
      <c r="G642">
        <f>INDEX(db[QTY X],A642)</f>
        <v>120</v>
      </c>
      <c r="H642" t="str">
        <f>INDEX(db[STN X],A642)</f>
        <v>ROL</v>
      </c>
    </row>
    <row r="643" spans="1:8" x14ac:dyDescent="0.25">
      <c r="A643" s="56">
        <v>1481</v>
      </c>
      <c r="C643" t="str">
        <f>INDEX(db[NB BM],A643)</f>
        <v>Plakban kain Kenko 24mm plst BIRU</v>
      </c>
      <c r="D643" t="str">
        <f>INDEX(db[SUPPLIER],A643)</f>
        <v>KENKO</v>
      </c>
      <c r="E643" t="str">
        <f>INDEX(db[QTY/ CTN],A643)</f>
        <v>120 ROL</v>
      </c>
      <c r="F643" t="str">
        <f>INDEX(db[JENIS],A643)</f>
        <v>isolasi</v>
      </c>
      <c r="G643">
        <f>INDEX(db[QTY X],A643)</f>
        <v>120</v>
      </c>
      <c r="H643" t="str">
        <f>INDEX(db[STN X],A643)</f>
        <v>ROL</v>
      </c>
    </row>
    <row r="644" spans="1:8" x14ac:dyDescent="0.25">
      <c r="A644" s="56">
        <v>1482</v>
      </c>
      <c r="C644" t="str">
        <f>INDEX(db[NB BM],A644)</f>
        <v>Plakban kain Kenko 24mm plst BIRU</v>
      </c>
      <c r="D644" t="str">
        <f>INDEX(db[SUPPLIER],A644)</f>
        <v>KENKO</v>
      </c>
      <c r="E644" t="str">
        <f>INDEX(db[QTY/ CTN],A644)</f>
        <v>120 ROL</v>
      </c>
      <c r="F644" t="str">
        <f>INDEX(db[JENIS],A644)</f>
        <v>isolasi</v>
      </c>
      <c r="G644">
        <f>INDEX(db[QTY X],A644)</f>
        <v>120</v>
      </c>
      <c r="H644" t="str">
        <f>INDEX(db[STN X],A644)</f>
        <v>ROL</v>
      </c>
    </row>
    <row r="645" spans="1:8" x14ac:dyDescent="0.25">
      <c r="A645" s="56">
        <v>1483</v>
      </c>
      <c r="C645" t="str">
        <f>INDEX(db[NB BM],A645)</f>
        <v>Plakban kain Kenko 36mm plst BIRU</v>
      </c>
      <c r="D645" t="str">
        <f>INDEX(db[SUPPLIER],A645)</f>
        <v>KENKO</v>
      </c>
      <c r="E645" t="str">
        <f>INDEX(db[QTY/ CTN],A645)</f>
        <v>80 ROL</v>
      </c>
      <c r="F645" t="str">
        <f>INDEX(db[JENIS],A645)</f>
        <v>isolasi</v>
      </c>
      <c r="G645">
        <f>INDEX(db[QTY X],A645)</f>
        <v>80</v>
      </c>
      <c r="H645" t="str">
        <f>INDEX(db[STN X],A645)</f>
        <v>ROL</v>
      </c>
    </row>
    <row r="646" spans="1:8" x14ac:dyDescent="0.25">
      <c r="A646" s="56">
        <v>1484</v>
      </c>
      <c r="C646" t="str">
        <f>INDEX(db[NB BM],A646)</f>
        <v>Plakban kain hitam Kenko 36mm plst BIRU</v>
      </c>
      <c r="D646" t="str">
        <f>INDEX(db[SUPPLIER],A646)</f>
        <v>KENKO</v>
      </c>
      <c r="E646" t="str">
        <f>INDEX(db[QTY/ CTN],A646)</f>
        <v>80 ROL</v>
      </c>
      <c r="F646" t="str">
        <f>INDEX(db[JENIS],A646)</f>
        <v>isolasi</v>
      </c>
      <c r="G646">
        <f>INDEX(db[QTY X],A646)</f>
        <v>80</v>
      </c>
      <c r="H646" t="str">
        <f>INDEX(db[STN X],A646)</f>
        <v>ROL</v>
      </c>
    </row>
    <row r="647" spans="1:8" x14ac:dyDescent="0.25">
      <c r="A647" s="56">
        <v>1485</v>
      </c>
      <c r="C647" t="str">
        <f>INDEX(db[NB BM],A647)</f>
        <v>Plakban kain Kenko 36mm plst BIRU</v>
      </c>
      <c r="D647" t="str">
        <f>INDEX(db[SUPPLIER],A647)</f>
        <v>KENKO</v>
      </c>
      <c r="E647" t="str">
        <f>INDEX(db[QTY/ CTN],A647)</f>
        <v>80 ROL</v>
      </c>
      <c r="F647" t="str">
        <f>INDEX(db[JENIS],A647)</f>
        <v>isolasi</v>
      </c>
      <c r="G647">
        <f>INDEX(db[QTY X],A647)</f>
        <v>80</v>
      </c>
      <c r="H647" t="str">
        <f>INDEX(db[STN X],A647)</f>
        <v>ROL</v>
      </c>
    </row>
    <row r="648" spans="1:8" x14ac:dyDescent="0.25">
      <c r="A648" s="56">
        <v>1486</v>
      </c>
      <c r="C648" t="str">
        <f>INDEX(db[NB BM],A648)</f>
        <v>Plakban kain hitam Kenko 36mm plst merah</v>
      </c>
      <c r="D648" t="str">
        <f>INDEX(db[SUPPLIER],A648)</f>
        <v>KENKO</v>
      </c>
      <c r="E648" t="str">
        <f>INDEX(db[QTY/ CTN],A648)</f>
        <v>80 ROL</v>
      </c>
      <c r="F648" t="str">
        <f>INDEX(db[JENIS],A648)</f>
        <v>isolasi</v>
      </c>
      <c r="G648">
        <f>INDEX(db[QTY X],A648)</f>
        <v>80</v>
      </c>
      <c r="H648" t="str">
        <f>INDEX(db[STN X],A648)</f>
        <v>ROL</v>
      </c>
    </row>
    <row r="649" spans="1:8" x14ac:dyDescent="0.25">
      <c r="A649" s="56">
        <v>1487</v>
      </c>
      <c r="C649" t="str">
        <f>INDEX(db[NB BM],A649)</f>
        <v>Plakban kain hitam Kenko 48mm plst BIRU</v>
      </c>
      <c r="D649" t="str">
        <f>INDEX(db[SUPPLIER],A649)</f>
        <v>KENKO</v>
      </c>
      <c r="E649" t="str">
        <f>INDEX(db[QTY/ CTN],A649)</f>
        <v>60 ROL</v>
      </c>
      <c r="F649" t="str">
        <f>INDEX(db[JENIS],A649)</f>
        <v>isolasi</v>
      </c>
      <c r="G649">
        <f>INDEX(db[QTY X],A649)</f>
        <v>60</v>
      </c>
      <c r="H649" t="str">
        <f>INDEX(db[STN X],A649)</f>
        <v>ROL</v>
      </c>
    </row>
    <row r="650" spans="1:8" x14ac:dyDescent="0.25">
      <c r="A650" s="56">
        <v>1490</v>
      </c>
      <c r="C650" t="str">
        <f>INDEX(db[NB BM],A650)</f>
        <v>Plakban kain hitam Kenko 48mm plst BIRU</v>
      </c>
      <c r="D650" t="str">
        <f>INDEX(db[SUPPLIER],A650)</f>
        <v>KENKO</v>
      </c>
      <c r="E650" t="str">
        <f>INDEX(db[QTY/ CTN],A650)</f>
        <v>60 ROL</v>
      </c>
      <c r="F650" t="str">
        <f>INDEX(db[JENIS],A650)</f>
        <v>isolasi</v>
      </c>
      <c r="G650">
        <f>INDEX(db[QTY X],A650)</f>
        <v>60</v>
      </c>
      <c r="H650" t="str">
        <f>INDEX(db[STN X],A650)</f>
        <v>ROL</v>
      </c>
    </row>
    <row r="651" spans="1:8" x14ac:dyDescent="0.25">
      <c r="A651" s="56">
        <v>1491</v>
      </c>
      <c r="C651" t="str">
        <f>INDEX(db[NB BM],A651)</f>
        <v>Plakban kain hitam Kenko 48mm plst merah</v>
      </c>
      <c r="D651" t="str">
        <f>INDEX(db[SUPPLIER],A651)</f>
        <v>KENKO</v>
      </c>
      <c r="E651" t="str">
        <f>INDEX(db[QTY/ CTN],A651)</f>
        <v>60 ROL</v>
      </c>
      <c r="F651" t="str">
        <f>INDEX(db[JENIS],A651)</f>
        <v>isolasi</v>
      </c>
      <c r="G651">
        <f>INDEX(db[QTY X],A651)</f>
        <v>60</v>
      </c>
      <c r="H651" t="str">
        <f>INDEX(db[STN X],A651)</f>
        <v>ROL</v>
      </c>
    </row>
    <row r="652" spans="1:8" x14ac:dyDescent="0.25">
      <c r="A652" s="56">
        <v>1492</v>
      </c>
      <c r="C652" t="str">
        <f>INDEX(db[NB BM],A652)</f>
        <v>Plakban kain hitam Kenko 48mm plst merah</v>
      </c>
      <c r="D652" t="str">
        <f>INDEX(db[SUPPLIER],A652)</f>
        <v>KENKO</v>
      </c>
      <c r="E652" t="str">
        <f>INDEX(db[QTY/ CTN],A652)</f>
        <v>60 ROL</v>
      </c>
      <c r="F652" t="str">
        <f>INDEX(db[JENIS],A652)</f>
        <v>isolasi</v>
      </c>
      <c r="G652">
        <f>INDEX(db[QTY X],A652)</f>
        <v>60</v>
      </c>
      <c r="H652" t="str">
        <f>INDEX(db[STN X],A652)</f>
        <v>ROL</v>
      </c>
    </row>
    <row r="653" spans="1:8" x14ac:dyDescent="0.25">
      <c r="A653" s="56">
        <v>1493</v>
      </c>
      <c r="C653" t="str">
        <f>INDEX(db[NB BM],A653)</f>
        <v>Clip Kenko 3100</v>
      </c>
      <c r="D653" t="str">
        <f>INDEX(db[SUPPLIER],A653)</f>
        <v>KENKO</v>
      </c>
      <c r="E653" t="str">
        <f>INDEX(db[QTY/ CTN],A653)</f>
        <v>48 LSN</v>
      </c>
      <c r="F653" t="str">
        <f>INDEX(db[JENIS],A653)</f>
        <v>clip</v>
      </c>
      <c r="G653">
        <f>INDEX(db[QTY X],A653)</f>
        <v>576</v>
      </c>
      <c r="H653" t="str">
        <f>INDEX(db[STN X],A653)</f>
        <v>PCS</v>
      </c>
    </row>
    <row r="654" spans="1:8" x14ac:dyDescent="0.25">
      <c r="A654" s="56">
        <v>1494</v>
      </c>
      <c r="C654" t="str">
        <f>INDEX(db[NB BM],A654)</f>
        <v>PW Kenko 12W CP-12 F NWE nonwood</v>
      </c>
      <c r="D654" t="str">
        <f>INDEX(db[SUPPLIER],A654)</f>
        <v>KENKO</v>
      </c>
      <c r="E654" t="str">
        <f>INDEX(db[QTY/ CTN],A654)</f>
        <v>16 LSN</v>
      </c>
      <c r="F654" t="str">
        <f>INDEX(db[JENIS],A654)</f>
        <v>pw</v>
      </c>
      <c r="G654">
        <f>INDEX(db[QTY X],A654)</f>
        <v>192</v>
      </c>
      <c r="H654" t="str">
        <f>INDEX(db[STN X],A654)</f>
        <v>PCS</v>
      </c>
    </row>
    <row r="655" spans="1:8" x14ac:dyDescent="0.25">
      <c r="A655" s="56">
        <v>1495</v>
      </c>
      <c r="C655" t="str">
        <f>INDEX(db[NB BM],A655)</f>
        <v>PW Kenko 12W CP-12HALF Classic Pendek</v>
      </c>
      <c r="D655" t="str">
        <f>INDEX(db[SUPPLIER],A655)</f>
        <v>KENKO</v>
      </c>
      <c r="E655" t="str">
        <f>INDEX(db[QTY/ CTN],A655)</f>
        <v>24 BOX (2 LSN)</v>
      </c>
      <c r="F655" t="str">
        <f>INDEX(db[JENIS],A655)</f>
        <v>pw</v>
      </c>
      <c r="G655">
        <f>INDEX(db[QTY X],A655)</f>
        <v>576</v>
      </c>
      <c r="H655" t="str">
        <f>INDEX(db[STN X],A655)</f>
        <v>PCS</v>
      </c>
    </row>
    <row r="656" spans="1:8" x14ac:dyDescent="0.25">
      <c r="A656" s="56">
        <v>1496</v>
      </c>
      <c r="C656" t="str">
        <f>INDEX(db[NB BM],A656)</f>
        <v>PW Kenko 12W CP-12HALF Classic Pendek</v>
      </c>
      <c r="D656" t="str">
        <f>INDEX(db[SUPPLIER],A656)</f>
        <v>KENKO</v>
      </c>
      <c r="E656" t="str">
        <f>INDEX(db[QTY/ CTN],A656)</f>
        <v>24 BOX (24 SET)</v>
      </c>
      <c r="F656" t="str">
        <f>INDEX(db[JENIS],A656)</f>
        <v>pw</v>
      </c>
      <c r="G656">
        <f>INDEX(db[QTY X],A656)</f>
        <v>576</v>
      </c>
      <c r="H656" t="str">
        <f>INDEX(db[STN X],A656)</f>
        <v>SET</v>
      </c>
    </row>
    <row r="657" spans="1:8" x14ac:dyDescent="0.25">
      <c r="A657" s="56">
        <v>1497</v>
      </c>
      <c r="C657" t="str">
        <f>INDEX(db[NB BM],A657)</f>
        <v>Jangka set Kenko C-168</v>
      </c>
      <c r="D657" t="str">
        <f>INDEX(db[SUPPLIER],A657)</f>
        <v>KENKO</v>
      </c>
      <c r="E657" t="str">
        <f>INDEX(db[QTY/ CTN],A657)</f>
        <v>24 LSN</v>
      </c>
      <c r="F657" t="str">
        <f>INDEX(db[JENIS],A657)</f>
        <v>jangka</v>
      </c>
      <c r="G657">
        <f>INDEX(db[QTY X],A657)</f>
        <v>288</v>
      </c>
      <c r="H657" t="str">
        <f>INDEX(db[STN X],A657)</f>
        <v>PCS</v>
      </c>
    </row>
    <row r="658" spans="1:8" x14ac:dyDescent="0.25">
      <c r="A658" s="56">
        <v>1498</v>
      </c>
      <c r="C658" t="str">
        <f>INDEX(db[NB BM],A658)</f>
        <v>Jangka set Kenko C-2011</v>
      </c>
      <c r="D658" t="str">
        <f>INDEX(db[SUPPLIER],A658)</f>
        <v>KENKO</v>
      </c>
      <c r="E658" t="str">
        <f>INDEX(db[QTY/ CTN],A658)</f>
        <v>12 LSN</v>
      </c>
      <c r="F658" t="str">
        <f>INDEX(db[JENIS],A658)</f>
        <v>dll</v>
      </c>
      <c r="G658">
        <f>INDEX(db[QTY X],A658)</f>
        <v>144</v>
      </c>
      <c r="H658" t="str">
        <f>INDEX(db[STN X],A658)</f>
        <v>PCS</v>
      </c>
    </row>
    <row r="659" spans="1:8" x14ac:dyDescent="0.25">
      <c r="A659" s="56">
        <v>1499</v>
      </c>
      <c r="C659" t="str">
        <f>INDEX(db[NB BM],A659)</f>
        <v>Jangka set Kenko C-288</v>
      </c>
      <c r="D659" t="str">
        <f>INDEX(db[SUPPLIER],A659)</f>
        <v>KENKO</v>
      </c>
      <c r="E659" t="str">
        <f>INDEX(db[QTY/ CTN],A659)</f>
        <v>24 LSN</v>
      </c>
      <c r="F659" t="str">
        <f>INDEX(db[JENIS],A659)</f>
        <v>jangka</v>
      </c>
      <c r="G659">
        <f>INDEX(db[QTY X],A659)</f>
        <v>288</v>
      </c>
      <c r="H659" t="str">
        <f>INDEX(db[STN X],A659)</f>
        <v>PCS</v>
      </c>
    </row>
    <row r="660" spans="1:8" x14ac:dyDescent="0.25">
      <c r="A660" s="56">
        <v>1500</v>
      </c>
      <c r="C660" t="str">
        <f>INDEX(db[NB BM],A660)</f>
        <v>Jangka set Kenko C-528</v>
      </c>
      <c r="D660" t="str">
        <f>INDEX(db[SUPPLIER],A660)</f>
        <v>KENKO</v>
      </c>
      <c r="E660" t="str">
        <f>INDEX(db[QTY/ CTN],A660)</f>
        <v>24 LSN</v>
      </c>
      <c r="F660" t="str">
        <f>INDEX(db[JENIS],A660)</f>
        <v>dll</v>
      </c>
      <c r="G660">
        <f>INDEX(db[QTY X],A660)</f>
        <v>288</v>
      </c>
      <c r="H660" t="str">
        <f>INDEX(db[STN X],A660)</f>
        <v>PCS</v>
      </c>
    </row>
    <row r="661" spans="1:8" x14ac:dyDescent="0.25">
      <c r="A661" s="56">
        <v>1501</v>
      </c>
      <c r="C661" t="str">
        <f>INDEX(db[NB BM],A661)</f>
        <v>Tipe-ex Kenko BTK-01 Batik</v>
      </c>
      <c r="D661" t="str">
        <f>INDEX(db[SUPPLIER],A661)</f>
        <v>KENKO</v>
      </c>
      <c r="E661" t="str">
        <f>INDEX(db[QTY/ CTN],A661)</f>
        <v>36 LSN</v>
      </c>
      <c r="F661" t="str">
        <f>INDEX(db[JENIS],A661)</f>
        <v>tipex</v>
      </c>
      <c r="G661">
        <f>INDEX(db[QTY X],A661)</f>
        <v>432</v>
      </c>
      <c r="H661" t="str">
        <f>INDEX(db[STN X],A661)</f>
        <v>PCS</v>
      </c>
    </row>
    <row r="662" spans="1:8" x14ac:dyDescent="0.25">
      <c r="A662" s="56">
        <v>1502</v>
      </c>
      <c r="C662" t="str">
        <f>INDEX(db[NB BM],A662)</f>
        <v>Tipe-ex Kenko CB-01</v>
      </c>
      <c r="D662" t="str">
        <f>INDEX(db[SUPPLIER],A662)</f>
        <v>KENKO</v>
      </c>
      <c r="E662" t="str">
        <f>INDEX(db[QTY/ CTN],A662)</f>
        <v>36 LSN</v>
      </c>
      <c r="F662" t="str">
        <f>INDEX(db[JENIS],A662)</f>
        <v>tipex</v>
      </c>
      <c r="G662">
        <f>INDEX(db[QTY X],A662)</f>
        <v>432</v>
      </c>
      <c r="H662" t="str">
        <f>INDEX(db[STN X],A662)</f>
        <v>PCS</v>
      </c>
    </row>
    <row r="663" spans="1:8" x14ac:dyDescent="0.25">
      <c r="A663" s="56">
        <v>1503</v>
      </c>
      <c r="C663" t="str">
        <f>INDEX(db[NB BM],A663)</f>
        <v>Tipe-ex Kenko GP-01</v>
      </c>
      <c r="D663" t="str">
        <f>INDEX(db[SUPPLIER],A663)</f>
        <v>KENKO</v>
      </c>
      <c r="E663" t="str">
        <f>INDEX(db[QTY/ CTN],A663)</f>
        <v>36 LSN</v>
      </c>
      <c r="F663" t="str">
        <f>INDEX(db[JENIS],A663)</f>
        <v>tipex</v>
      </c>
      <c r="G663">
        <f>INDEX(db[QTY X],A663)</f>
        <v>432</v>
      </c>
      <c r="H663" t="str">
        <f>INDEX(db[STN X],A663)</f>
        <v>PCS</v>
      </c>
    </row>
    <row r="664" spans="1:8" x14ac:dyDescent="0.25">
      <c r="A664" s="56">
        <v>1504</v>
      </c>
      <c r="C664" t="str">
        <f>INDEX(db[NB BM],A664)</f>
        <v>Tipe-ex Kenko HH-01</v>
      </c>
      <c r="D664" t="str">
        <f>INDEX(db[SUPPLIER],A664)</f>
        <v>KENKO</v>
      </c>
      <c r="E664" t="str">
        <f>INDEX(db[QTY/ CTN],A664)</f>
        <v>36 LSN</v>
      </c>
      <c r="F664" t="str">
        <f>INDEX(db[JENIS],A664)</f>
        <v>tipex</v>
      </c>
      <c r="G664">
        <f>INDEX(db[QTY X],A664)</f>
        <v>432</v>
      </c>
      <c r="H664" t="str">
        <f>INDEX(db[STN X],A664)</f>
        <v>PCS</v>
      </c>
    </row>
    <row r="665" spans="1:8" x14ac:dyDescent="0.25">
      <c r="A665" s="56">
        <v>1505</v>
      </c>
      <c r="C665" t="str">
        <f>INDEX(db[NB BM],A665)</f>
        <v>Tipe-ex Kenko KE-01</v>
      </c>
      <c r="D665" t="str">
        <f>INDEX(db[SUPPLIER],A665)</f>
        <v>KENKO</v>
      </c>
      <c r="E665" t="str">
        <f>INDEX(db[QTY/ CTN],A665)</f>
        <v>36 LSN</v>
      </c>
      <c r="F665" t="str">
        <f>INDEX(db[JENIS],A665)</f>
        <v>tipex</v>
      </c>
      <c r="G665">
        <f>INDEX(db[QTY X],A665)</f>
        <v>432</v>
      </c>
      <c r="H665" t="str">
        <f>INDEX(db[STN X],A665)</f>
        <v>PCS</v>
      </c>
    </row>
    <row r="666" spans="1:8" x14ac:dyDescent="0.25">
      <c r="A666" s="56">
        <v>1506</v>
      </c>
      <c r="C666" t="str">
        <f>INDEX(db[NB BM],A666)</f>
        <v>Tipe-ex Kenko KE-107 M</v>
      </c>
      <c r="D666" t="str">
        <f>INDEX(db[SUPPLIER],A666)</f>
        <v>KENKO</v>
      </c>
      <c r="E666" t="str">
        <f>INDEX(db[QTY/ CTN],A666)</f>
        <v>36 LSN</v>
      </c>
      <c r="F666" t="str">
        <f>INDEX(db[JENIS],A666)</f>
        <v>tipex</v>
      </c>
      <c r="G666">
        <f>INDEX(db[QTY X],A666)</f>
        <v>432</v>
      </c>
      <c r="H666" t="str">
        <f>INDEX(db[STN X],A666)</f>
        <v>PCS</v>
      </c>
    </row>
    <row r="667" spans="1:8" x14ac:dyDescent="0.25">
      <c r="A667" s="56">
        <v>1507</v>
      </c>
      <c r="C667" t="str">
        <f>INDEX(db[NB BM],A667)</f>
        <v>Tipe-ex Kenko KE-108</v>
      </c>
      <c r="D667" t="str">
        <f>INDEX(db[SUPPLIER],A667)</f>
        <v>KENKO</v>
      </c>
      <c r="E667" t="str">
        <f>INDEX(db[QTY/ CTN],A667)</f>
        <v>36 LSN</v>
      </c>
      <c r="F667" t="str">
        <f>INDEX(db[JENIS],A667)</f>
        <v>tipex</v>
      </c>
      <c r="G667">
        <f>INDEX(db[QTY X],A667)</f>
        <v>432</v>
      </c>
      <c r="H667" t="str">
        <f>INDEX(db[STN X],A667)</f>
        <v>PCS</v>
      </c>
    </row>
    <row r="668" spans="1:8" x14ac:dyDescent="0.25">
      <c r="A668" s="56">
        <v>1508</v>
      </c>
      <c r="C668" t="str">
        <f>INDEX(db[NB BM],A668)</f>
        <v>Tipe-ex Kenko KE-301</v>
      </c>
      <c r="D668" t="str">
        <f>INDEX(db[SUPPLIER],A668)</f>
        <v>KENKO</v>
      </c>
      <c r="E668" t="str">
        <f>INDEX(db[QTY/ CTN],A668)</f>
        <v>36 LSN</v>
      </c>
      <c r="F668" t="str">
        <f>INDEX(db[JENIS],A668)</f>
        <v>tipex</v>
      </c>
      <c r="G668">
        <f>INDEX(db[QTY X],A668)</f>
        <v>432</v>
      </c>
      <c r="H668" t="str">
        <f>INDEX(db[STN X],A668)</f>
        <v>PCS</v>
      </c>
    </row>
    <row r="669" spans="1:8" x14ac:dyDescent="0.25">
      <c r="A669" s="56">
        <v>1509</v>
      </c>
      <c r="C669" t="str">
        <f>INDEX(db[NB BM],A669)</f>
        <v>Tipe-ex Kenko KE-823 M</v>
      </c>
      <c r="D669" t="str">
        <f>INDEX(db[SUPPLIER],A669)</f>
        <v>KENKO</v>
      </c>
      <c r="E669" t="str">
        <f>INDEX(db[QTY/ CTN],A669)</f>
        <v>36 LSN</v>
      </c>
      <c r="F669" t="str">
        <f>INDEX(db[JENIS],A669)</f>
        <v>tipex</v>
      </c>
      <c r="G669">
        <f>INDEX(db[QTY X],A669)</f>
        <v>432</v>
      </c>
      <c r="H669" t="str">
        <f>INDEX(db[STN X],A669)</f>
        <v>PCS</v>
      </c>
    </row>
    <row r="670" spans="1:8" x14ac:dyDescent="0.25">
      <c r="A670" s="56">
        <v>1510</v>
      </c>
      <c r="C670" t="str">
        <f>INDEX(db[NB BM],A670)</f>
        <v>Tipe-ex Kenko KE-826 M</v>
      </c>
      <c r="D670" t="str">
        <f>INDEX(db[SUPPLIER],A670)</f>
        <v>KENKO</v>
      </c>
      <c r="E670" t="str">
        <f>INDEX(db[QTY/ CTN],A670)</f>
        <v>36 LSN</v>
      </c>
      <c r="F670" t="str">
        <f>INDEX(db[JENIS],A670)</f>
        <v>tipex</v>
      </c>
      <c r="G670">
        <f>INDEX(db[QTY X],A670)</f>
        <v>432</v>
      </c>
      <c r="H670" t="str">
        <f>INDEX(db[STN X],A670)</f>
        <v>PCS</v>
      </c>
    </row>
    <row r="671" spans="1:8" x14ac:dyDescent="0.25">
      <c r="A671" s="56">
        <v>1511</v>
      </c>
      <c r="C671" t="str">
        <f>INDEX(db[NB BM],A671)</f>
        <v>Tipe-ex Kenko KR-01</v>
      </c>
      <c r="D671" t="str">
        <f>INDEX(db[SUPPLIER],A671)</f>
        <v>KENKO</v>
      </c>
      <c r="E671" t="str">
        <f>INDEX(db[QTY/ CTN],A671)</f>
        <v>36 LSN</v>
      </c>
      <c r="F671" t="str">
        <f>INDEX(db[JENIS],A671)</f>
        <v>tipex</v>
      </c>
      <c r="G671">
        <f>INDEX(db[QTY X],A671)</f>
        <v>432</v>
      </c>
      <c r="H671" t="str">
        <f>INDEX(db[STN X],A671)</f>
        <v>PCS</v>
      </c>
    </row>
    <row r="672" spans="1:8" x14ac:dyDescent="0.25">
      <c r="A672" s="56">
        <v>1512</v>
      </c>
      <c r="C672" t="str">
        <f>INDEX(db[NB BM],A672)</f>
        <v>Tipe-ex Kenko UR-01</v>
      </c>
      <c r="D672" t="str">
        <f>INDEX(db[SUPPLIER],A672)</f>
        <v>KENKO</v>
      </c>
      <c r="E672" t="str">
        <f>INDEX(db[QTY/ CTN],A672)</f>
        <v>36 LSN</v>
      </c>
      <c r="F672" t="str">
        <f>INDEX(db[JENIS],A672)</f>
        <v>tipex</v>
      </c>
      <c r="G672">
        <f>INDEX(db[QTY X],A672)</f>
        <v>432</v>
      </c>
      <c r="H672" t="str">
        <f>INDEX(db[STN X],A672)</f>
        <v>PCS</v>
      </c>
    </row>
    <row r="673" spans="1:8" x14ac:dyDescent="0.25">
      <c r="A673" s="56">
        <v>1513</v>
      </c>
      <c r="C673" t="str">
        <f>INDEX(db[NB BM],A673)</f>
        <v>Tipe-ex Kenko CT-1505 FC</v>
      </c>
      <c r="D673" t="str">
        <f>INDEX(db[SUPPLIER],A673)</f>
        <v>KENKO</v>
      </c>
      <c r="E673" t="str">
        <f>INDEX(db[QTY/ CTN],A673)</f>
        <v>48 LSN</v>
      </c>
      <c r="F673" t="str">
        <f>INDEX(db[JENIS],A673)</f>
        <v>tipex</v>
      </c>
      <c r="G673">
        <f>INDEX(db[QTY X],A673)</f>
        <v>576</v>
      </c>
      <c r="H673" t="str">
        <f>INDEX(db[STN X],A673)</f>
        <v>PCS</v>
      </c>
    </row>
    <row r="674" spans="1:8" x14ac:dyDescent="0.25">
      <c r="A674" s="56">
        <v>1514</v>
      </c>
      <c r="C674" t="str">
        <f>INDEX(db[NB BM],A674)</f>
        <v>Tipe-ex Kenko CT-2001</v>
      </c>
      <c r="D674" t="str">
        <f>INDEX(db[SUPPLIER],A674)</f>
        <v>KENKO</v>
      </c>
      <c r="E674" t="str">
        <f>INDEX(db[QTY/ CTN],A674)</f>
        <v>36 LSN</v>
      </c>
      <c r="F674" t="str">
        <f>INDEX(db[JENIS],A674)</f>
        <v>tipex</v>
      </c>
      <c r="G674">
        <f>INDEX(db[QTY X],A674)</f>
        <v>432</v>
      </c>
      <c r="H674" t="str">
        <f>INDEX(db[STN X],A674)</f>
        <v>PCS</v>
      </c>
    </row>
    <row r="675" spans="1:8" x14ac:dyDescent="0.25">
      <c r="A675" s="56">
        <v>1515</v>
      </c>
      <c r="C675" t="str">
        <f>INDEX(db[NB BM],A675)</f>
        <v>Tipe-ex Kenko CT-202 N</v>
      </c>
      <c r="D675" t="str">
        <f>INDEX(db[SUPPLIER],A675)</f>
        <v>KENKO</v>
      </c>
      <c r="E675" t="str">
        <f>INDEX(db[QTY/ CTN],A675)</f>
        <v>36 LSN</v>
      </c>
      <c r="F675" t="str">
        <f>INDEX(db[JENIS],A675)</f>
        <v>tipex</v>
      </c>
      <c r="G675">
        <f>INDEX(db[QTY X],A675)</f>
        <v>432</v>
      </c>
      <c r="H675" t="str">
        <f>INDEX(db[STN X],A675)</f>
        <v>PCS</v>
      </c>
    </row>
    <row r="676" spans="1:8" x14ac:dyDescent="0.25">
      <c r="A676" s="56">
        <v>1516</v>
      </c>
      <c r="C676" t="str">
        <f>INDEX(db[NB BM],A676)</f>
        <v>Tipe-ex Kenko CT-210 SL</v>
      </c>
      <c r="D676" t="str">
        <f>INDEX(db[SUPPLIER],A676)</f>
        <v>KENKO</v>
      </c>
      <c r="E676" t="str">
        <f>INDEX(db[QTY/ CTN],A676)</f>
        <v>36 LSN</v>
      </c>
      <c r="F676" t="str">
        <f>INDEX(db[JENIS],A676)</f>
        <v>tipex</v>
      </c>
      <c r="G676">
        <f>INDEX(db[QTY X],A676)</f>
        <v>432</v>
      </c>
      <c r="H676" t="str">
        <f>INDEX(db[STN X],A676)</f>
        <v>PCS</v>
      </c>
    </row>
    <row r="677" spans="1:8" x14ac:dyDescent="0.25">
      <c r="A677" s="56">
        <v>1517</v>
      </c>
      <c r="C677" t="str">
        <f>INDEX(db[NB BM],A677)</f>
        <v>Tipe-ex Kenko CT-3001</v>
      </c>
      <c r="D677" t="str">
        <f>INDEX(db[SUPPLIER],A677)</f>
        <v>KENKO</v>
      </c>
      <c r="E677" t="str">
        <f>INDEX(db[QTY/ CTN],A677)</f>
        <v>36 LSN</v>
      </c>
      <c r="F677" t="str">
        <f>INDEX(db[JENIS],A677)</f>
        <v>tipex</v>
      </c>
      <c r="G677">
        <f>INDEX(db[QTY X],A677)</f>
        <v>432</v>
      </c>
      <c r="H677" t="str">
        <f>INDEX(db[STN X],A677)</f>
        <v>PCS</v>
      </c>
    </row>
    <row r="678" spans="1:8" x14ac:dyDescent="0.25">
      <c r="A678" s="56">
        <v>1518</v>
      </c>
      <c r="C678" t="str">
        <f>INDEX(db[NB BM],A678)</f>
        <v>Tipe-ex Kenko CT-306</v>
      </c>
      <c r="D678" t="str">
        <f>INDEX(db[SUPPLIER],A678)</f>
        <v>KENKO</v>
      </c>
      <c r="E678" t="str">
        <f>INDEX(db[QTY/ CTN],A678)</f>
        <v>48 LSN</v>
      </c>
      <c r="F678" t="str">
        <f>INDEX(db[JENIS],A678)</f>
        <v>tipex</v>
      </c>
      <c r="G678">
        <f>INDEX(db[QTY X],A678)</f>
        <v>576</v>
      </c>
      <c r="H678" t="str">
        <f>INDEX(db[STN X],A678)</f>
        <v>PCS</v>
      </c>
    </row>
    <row r="679" spans="1:8" x14ac:dyDescent="0.25">
      <c r="A679" s="56">
        <v>1519</v>
      </c>
      <c r="C679" t="str">
        <f>INDEX(db[NB BM],A679)</f>
        <v>Tipe-ex Kenko CT-309</v>
      </c>
      <c r="D679" t="str">
        <f>INDEX(db[SUPPLIER],A679)</f>
        <v>KENKO</v>
      </c>
      <c r="E679" t="str">
        <f>INDEX(db[QTY/ CTN],A679)</f>
        <v>48 LSN</v>
      </c>
      <c r="F679" t="str">
        <f>INDEX(db[JENIS],A679)</f>
        <v>tipex</v>
      </c>
      <c r="G679">
        <f>INDEX(db[QTY X],A679)</f>
        <v>576</v>
      </c>
      <c r="H679" t="str">
        <f>INDEX(db[STN X],A679)</f>
        <v>PCS</v>
      </c>
    </row>
    <row r="680" spans="1:8" x14ac:dyDescent="0.25">
      <c r="A680" s="56">
        <v>1520</v>
      </c>
      <c r="C680" t="str">
        <f>INDEX(db[NB BM],A680)</f>
        <v>Tipe-ex Kenko CT-309 NR</v>
      </c>
      <c r="D680" t="str">
        <f>INDEX(db[SUPPLIER],A680)</f>
        <v>KENKO</v>
      </c>
      <c r="E680" t="str">
        <f>INDEX(db[QTY/ CTN],A680)</f>
        <v>48 LSN</v>
      </c>
      <c r="F680" t="str">
        <f>INDEX(db[JENIS],A680)</f>
        <v>tipex</v>
      </c>
      <c r="G680">
        <f>INDEX(db[QTY X],A680)</f>
        <v>576</v>
      </c>
      <c r="H680" t="str">
        <f>INDEX(db[STN X],A680)</f>
        <v>PCS</v>
      </c>
    </row>
    <row r="681" spans="1:8" x14ac:dyDescent="0.25">
      <c r="A681" s="56">
        <v>1521</v>
      </c>
      <c r="C681" t="str">
        <f>INDEX(db[NB BM],A681)</f>
        <v>Tipe-ex Kenko CT-310 SL</v>
      </c>
      <c r="D681" t="str">
        <f>INDEX(db[SUPPLIER],A681)</f>
        <v>KENKO</v>
      </c>
      <c r="E681" t="str">
        <f>INDEX(db[QTY/ CTN],A681)</f>
        <v>48 LSN</v>
      </c>
      <c r="F681" t="str">
        <f>INDEX(db[JENIS],A681)</f>
        <v>tipex</v>
      </c>
      <c r="G681">
        <f>INDEX(db[QTY X],A681)</f>
        <v>576</v>
      </c>
      <c r="H681" t="str">
        <f>INDEX(db[STN X],A681)</f>
        <v>PCS</v>
      </c>
    </row>
    <row r="682" spans="1:8" x14ac:dyDescent="0.25">
      <c r="A682" s="56">
        <v>1522</v>
      </c>
      <c r="C682" t="str">
        <f>INDEX(db[NB BM],A682)</f>
        <v>Tipe-ex Kenko CT-606</v>
      </c>
      <c r="D682" t="str">
        <f>INDEX(db[SUPPLIER],A682)</f>
        <v>KENKO</v>
      </c>
      <c r="E682" t="str">
        <f>INDEX(db[QTY/ CTN],A682)</f>
        <v>48 LSN</v>
      </c>
      <c r="F682" t="str">
        <f>INDEX(db[JENIS],A682)</f>
        <v>tipex</v>
      </c>
      <c r="G682">
        <f>INDEX(db[QTY X],A682)</f>
        <v>576</v>
      </c>
      <c r="H682" t="str">
        <f>INDEX(db[STN X],A682)</f>
        <v>PCS</v>
      </c>
    </row>
    <row r="683" spans="1:8" x14ac:dyDescent="0.25">
      <c r="A683" s="56">
        <v>1523</v>
      </c>
      <c r="C683" t="str">
        <f>INDEX(db[NB BM],A683)</f>
        <v>Tipe-ex Kenko CT-608 FC</v>
      </c>
      <c r="D683" t="str">
        <f>INDEX(db[SUPPLIER],A683)</f>
        <v>KENKO</v>
      </c>
      <c r="E683" t="str">
        <f>INDEX(db[QTY/ CTN],A683)</f>
        <v>48 LSN</v>
      </c>
      <c r="F683" t="str">
        <f>INDEX(db[JENIS],A683)</f>
        <v>tipex</v>
      </c>
      <c r="G683">
        <f>INDEX(db[QTY X],A683)</f>
        <v>576</v>
      </c>
      <c r="H683" t="str">
        <f>INDEX(db[STN X],A683)</f>
        <v>PCS</v>
      </c>
    </row>
    <row r="684" spans="1:8" x14ac:dyDescent="0.25">
      <c r="A684" s="56">
        <v>1524</v>
      </c>
      <c r="C684" t="str">
        <f>INDEX(db[NB BM],A684)</f>
        <v>Tipe-ex Kenko CT-634</v>
      </c>
      <c r="D684" t="str">
        <f>INDEX(db[SUPPLIER],A684)</f>
        <v>KENKO</v>
      </c>
      <c r="E684" t="str">
        <f>INDEX(db[QTY/ CTN],A684)</f>
        <v>48 LSN</v>
      </c>
      <c r="F684" t="str">
        <f>INDEX(db[JENIS],A684)</f>
        <v>tipex</v>
      </c>
      <c r="G684">
        <f>INDEX(db[QTY X],A684)</f>
        <v>576</v>
      </c>
      <c r="H684" t="str">
        <f>INDEX(db[STN X],A684)</f>
        <v>PCS</v>
      </c>
    </row>
    <row r="685" spans="1:8" x14ac:dyDescent="0.25">
      <c r="A685" s="56">
        <v>1525</v>
      </c>
      <c r="C685" t="str">
        <f>INDEX(db[NB BM],A685)</f>
        <v>Tipe-ex Kenko CT-634 DT</v>
      </c>
      <c r="D685" t="str">
        <f>INDEX(db[SUPPLIER],A685)</f>
        <v>KENKO</v>
      </c>
      <c r="E685" t="str">
        <f>INDEX(db[QTY/ CTN],A685)</f>
        <v>48 LSN</v>
      </c>
      <c r="F685" t="str">
        <f>INDEX(db[JENIS],A685)</f>
        <v>tipex</v>
      </c>
      <c r="G685">
        <f>INDEX(db[QTY X],A685)</f>
        <v>576</v>
      </c>
      <c r="H685" t="str">
        <f>INDEX(db[STN X],A685)</f>
        <v>PCS</v>
      </c>
    </row>
    <row r="686" spans="1:8" x14ac:dyDescent="0.25">
      <c r="A686" s="56">
        <v>1526</v>
      </c>
      <c r="C686" t="str">
        <f>INDEX(db[NB BM],A686)</f>
        <v>Tipe-ex Kenko CT-634 N</v>
      </c>
      <c r="D686" t="str">
        <f>INDEX(db[SUPPLIER],A686)</f>
        <v>KENKO</v>
      </c>
      <c r="E686" t="str">
        <f>INDEX(db[QTY/ CTN],A686)</f>
        <v>48 LSN</v>
      </c>
      <c r="F686" t="str">
        <f>INDEX(db[JENIS],A686)</f>
        <v>tipex</v>
      </c>
      <c r="G686">
        <f>INDEX(db[QTY X],A686)</f>
        <v>576</v>
      </c>
      <c r="H686" t="str">
        <f>INDEX(db[STN X],A686)</f>
        <v>PCS</v>
      </c>
    </row>
    <row r="687" spans="1:8" x14ac:dyDescent="0.25">
      <c r="A687" s="56">
        <v>1527</v>
      </c>
      <c r="C687" t="str">
        <f>INDEX(db[NB BM],A687)</f>
        <v>Tipe-ex Kenko CT-802 N</v>
      </c>
      <c r="D687" t="str">
        <f>INDEX(db[SUPPLIER],A687)</f>
        <v>KENKO</v>
      </c>
      <c r="E687" t="str">
        <f>INDEX(db[QTY/ CTN],A687)</f>
        <v>48 LSN</v>
      </c>
      <c r="F687" t="str">
        <f>INDEX(db[JENIS],A687)</f>
        <v>tipex</v>
      </c>
      <c r="G687">
        <f>INDEX(db[QTY X],A687)</f>
        <v>576</v>
      </c>
      <c r="H687" t="str">
        <f>INDEX(db[STN X],A687)</f>
        <v>PCS</v>
      </c>
    </row>
    <row r="688" spans="1:8" x14ac:dyDescent="0.25">
      <c r="A688" s="56">
        <v>1528</v>
      </c>
      <c r="C688" t="str">
        <f>INDEX(db[NB BM],A688)</f>
        <v>Tipe-ex Kenko CT-809</v>
      </c>
      <c r="D688" t="str">
        <f>INDEX(db[SUPPLIER],A688)</f>
        <v>KENKO</v>
      </c>
      <c r="E688" t="str">
        <f>INDEX(db[QTY/ CTN],A688)</f>
        <v>48 LSN</v>
      </c>
      <c r="F688" t="str">
        <f>INDEX(db[JENIS],A688)</f>
        <v>tipex</v>
      </c>
      <c r="G688">
        <f>INDEX(db[QTY X],A688)</f>
        <v>576</v>
      </c>
      <c r="H688" t="str">
        <f>INDEX(db[STN X],A688)</f>
        <v>PCS</v>
      </c>
    </row>
    <row r="689" spans="1:8" x14ac:dyDescent="0.25">
      <c r="A689" s="56">
        <v>1529</v>
      </c>
      <c r="C689" t="str">
        <f>INDEX(db[NB BM],A689)</f>
        <v>Tipe-ex Kenko CT-818</v>
      </c>
      <c r="D689" t="str">
        <f>INDEX(db[SUPPLIER],A689)</f>
        <v>KENKO</v>
      </c>
      <c r="E689" t="str">
        <f>INDEX(db[QTY/ CTN],A689)</f>
        <v>48 LSN</v>
      </c>
      <c r="F689" t="str">
        <f>INDEX(db[JENIS],A689)</f>
        <v>tipex</v>
      </c>
      <c r="G689">
        <f>INDEX(db[QTY X],A689)</f>
        <v>576</v>
      </c>
      <c r="H689" t="str">
        <f>INDEX(db[STN X],A689)</f>
        <v>PCS</v>
      </c>
    </row>
    <row r="690" spans="1:8" x14ac:dyDescent="0.25">
      <c r="A690" s="56">
        <v>1530</v>
      </c>
      <c r="C690" t="str">
        <f>INDEX(db[NB BM],A690)</f>
        <v>Tipe-ex Kenko CT-819</v>
      </c>
      <c r="D690" t="str">
        <f>INDEX(db[SUPPLIER],A690)</f>
        <v>KENKO</v>
      </c>
      <c r="E690" t="str">
        <f>INDEX(db[QTY/ CTN],A690)</f>
        <v>36 LSN</v>
      </c>
      <c r="F690" t="str">
        <f>INDEX(db[JENIS],A690)</f>
        <v>tipex</v>
      </c>
      <c r="G690">
        <f>INDEX(db[QTY X],A690)</f>
        <v>432</v>
      </c>
      <c r="H690" t="str">
        <f>INDEX(db[STN X],A690)</f>
        <v>PCS</v>
      </c>
    </row>
    <row r="691" spans="1:8" x14ac:dyDescent="0.25">
      <c r="A691" s="56">
        <v>1531</v>
      </c>
      <c r="C691" t="str">
        <f>INDEX(db[NB BM],A691)</f>
        <v>Tipe-ex Kenko CT-831</v>
      </c>
      <c r="D691" t="str">
        <f>INDEX(db[SUPPLIER],A691)</f>
        <v>KENKO</v>
      </c>
      <c r="E691" t="str">
        <f>INDEX(db[QTY/ CTN],A691)</f>
        <v>48 LSN</v>
      </c>
      <c r="F691" t="str">
        <f>INDEX(db[JENIS],A691)</f>
        <v>tipex</v>
      </c>
      <c r="G691">
        <f>INDEX(db[QTY X],A691)</f>
        <v>576</v>
      </c>
      <c r="H691" t="str">
        <f>INDEX(db[STN X],A691)</f>
        <v>PCS</v>
      </c>
    </row>
    <row r="692" spans="1:8" x14ac:dyDescent="0.25">
      <c r="A692" s="56">
        <v>1532</v>
      </c>
      <c r="C692" t="str">
        <f>INDEX(db[NB BM],A692)</f>
        <v>Tipe-ex Kenko CT-843 N</v>
      </c>
      <c r="D692" t="str">
        <f>INDEX(db[SUPPLIER],A692)</f>
        <v>KENKO</v>
      </c>
      <c r="E692" t="str">
        <f>INDEX(db[QTY/ CTN],A692)</f>
        <v>48 LSN</v>
      </c>
      <c r="F692" t="str">
        <f>INDEX(db[JENIS],A692)</f>
        <v>tipex</v>
      </c>
      <c r="G692">
        <f>INDEX(db[QTY X],A692)</f>
        <v>576</v>
      </c>
      <c r="H692" t="str">
        <f>INDEX(db[STN X],A692)</f>
        <v>PCS</v>
      </c>
    </row>
    <row r="693" spans="1:8" x14ac:dyDescent="0.25">
      <c r="A693" s="56">
        <v>1533</v>
      </c>
      <c r="C693" t="str">
        <f>INDEX(db[NB BM],A693)</f>
        <v>Tipe-ex Kenko CT-902</v>
      </c>
      <c r="D693" t="str">
        <f>INDEX(db[SUPPLIER],A693)</f>
        <v>KENKO</v>
      </c>
      <c r="E693" t="str">
        <f>INDEX(db[QTY/ CTN],A693)</f>
        <v>48 LSN</v>
      </c>
      <c r="F693" t="str">
        <f>INDEX(db[JENIS],A693)</f>
        <v>tipex</v>
      </c>
      <c r="G693">
        <f>INDEX(db[QTY X],A693)</f>
        <v>576</v>
      </c>
      <c r="H693" t="str">
        <f>INDEX(db[STN X],A693)</f>
        <v>PCS</v>
      </c>
    </row>
    <row r="694" spans="1:8" x14ac:dyDescent="0.25">
      <c r="A694" s="56">
        <v>1534</v>
      </c>
      <c r="C694" t="str">
        <f>INDEX(db[NB BM],A694)</f>
        <v>Tipe-ex Kenko CT-902 P</v>
      </c>
      <c r="D694" t="str">
        <f>INDEX(db[SUPPLIER],A694)</f>
        <v>KENKO</v>
      </c>
      <c r="E694" t="str">
        <f>INDEX(db[QTY/ CTN],A694)</f>
        <v>48 LSN</v>
      </c>
      <c r="F694" t="str">
        <f>INDEX(db[JENIS],A694)</f>
        <v>tipex</v>
      </c>
      <c r="G694">
        <f>INDEX(db[QTY X],A694)</f>
        <v>576</v>
      </c>
      <c r="H694" t="str">
        <f>INDEX(db[STN X],A694)</f>
        <v>PCS</v>
      </c>
    </row>
    <row r="695" spans="1:8" x14ac:dyDescent="0.25">
      <c r="A695" s="56">
        <v>1535</v>
      </c>
      <c r="C695" t="str">
        <f>INDEX(db[NB BM],A695)</f>
        <v>Tipe-ex Kenko CT-902 CL</v>
      </c>
      <c r="D695" t="str">
        <f>INDEX(db[SUPPLIER],A695)</f>
        <v>KENKO</v>
      </c>
      <c r="E695" t="str">
        <f>INDEX(db[QTY/ CTN],A695)</f>
        <v>48 LSN</v>
      </c>
      <c r="F695" t="str">
        <f>INDEX(db[JENIS],A695)</f>
        <v>tipex</v>
      </c>
      <c r="G695">
        <f>INDEX(db[QTY X],A695)</f>
        <v>576</v>
      </c>
      <c r="H695" t="str">
        <f>INDEX(db[STN X],A695)</f>
        <v>PCS</v>
      </c>
    </row>
    <row r="696" spans="1:8" x14ac:dyDescent="0.25">
      <c r="A696" s="56">
        <v>1536</v>
      </c>
      <c r="C696" t="str">
        <f>INDEX(db[NB BM],A696)</f>
        <v>Tipe-ex Kenko CT-902 DT</v>
      </c>
      <c r="D696" t="str">
        <f>INDEX(db[SUPPLIER],A696)</f>
        <v>KENKO</v>
      </c>
      <c r="E696" t="str">
        <f>INDEX(db[QTY/ CTN],A696)</f>
        <v>48 LSN</v>
      </c>
      <c r="F696" t="str">
        <f>INDEX(db[JENIS],A696)</f>
        <v>tipex</v>
      </c>
      <c r="G696">
        <f>INDEX(db[QTY X],A696)</f>
        <v>576</v>
      </c>
      <c r="H696" t="str">
        <f>INDEX(db[STN X],A696)</f>
        <v>PCS</v>
      </c>
    </row>
    <row r="697" spans="1:8" x14ac:dyDescent="0.25">
      <c r="A697" s="56">
        <v>1537</v>
      </c>
      <c r="C697" t="str">
        <f>INDEX(db[NB BM],A697)</f>
        <v>Tipe-ex Kenko CT-903</v>
      </c>
      <c r="D697" t="str">
        <f>INDEX(db[SUPPLIER],A697)</f>
        <v>KENKO</v>
      </c>
      <c r="E697" t="str">
        <f>INDEX(db[QTY/ CTN],A697)</f>
        <v>48 LSN</v>
      </c>
      <c r="F697" t="str">
        <f>INDEX(db[JENIS],A697)</f>
        <v>tipex</v>
      </c>
      <c r="G697">
        <f>INDEX(db[QTY X],A697)</f>
        <v>576</v>
      </c>
      <c r="H697" t="str">
        <f>INDEX(db[STN X],A697)</f>
        <v>PCS</v>
      </c>
    </row>
    <row r="698" spans="1:8" x14ac:dyDescent="0.25">
      <c r="A698" s="56">
        <v>1538</v>
      </c>
      <c r="C698" t="str">
        <f>INDEX(db[NB BM],A698)</f>
        <v>Tipe-ex Kenko CT-905 (12m X 5mm)</v>
      </c>
      <c r="D698" t="str">
        <f>INDEX(db[SUPPLIER],A698)</f>
        <v>KENKO</v>
      </c>
      <c r="E698" t="str">
        <f>INDEX(db[QTY/ CTN],A698)</f>
        <v>48 LSN</v>
      </c>
      <c r="F698" t="str">
        <f>INDEX(db[JENIS],A698)</f>
        <v>tipex</v>
      </c>
      <c r="G698">
        <f>INDEX(db[QTY X],A698)</f>
        <v>576</v>
      </c>
      <c r="H698" t="str">
        <f>INDEX(db[STN X],A698)</f>
        <v>PCS</v>
      </c>
    </row>
    <row r="699" spans="1:8" x14ac:dyDescent="0.25">
      <c r="A699" s="56">
        <v>1539</v>
      </c>
      <c r="C699" t="str">
        <f>INDEX(db[NB BM],A699)</f>
        <v>Tipe-ex Kenko CT-906</v>
      </c>
      <c r="D699" t="str">
        <f>INDEX(db[SUPPLIER],A699)</f>
        <v>KENKO</v>
      </c>
      <c r="E699" t="str">
        <f>INDEX(db[QTY/ CTN],A699)</f>
        <v>48 LSN</v>
      </c>
      <c r="F699" t="str">
        <f>INDEX(db[JENIS],A699)</f>
        <v>tipex</v>
      </c>
      <c r="G699">
        <f>INDEX(db[QTY X],A699)</f>
        <v>576</v>
      </c>
      <c r="H699" t="str">
        <f>INDEX(db[STN X],A699)</f>
        <v>PCS</v>
      </c>
    </row>
    <row r="700" spans="1:8" x14ac:dyDescent="0.25">
      <c r="A700" s="56">
        <v>1540</v>
      </c>
      <c r="C700" t="str">
        <f>INDEX(db[NB BM],A700)</f>
        <v>Tipe-ex Kenko CT-909</v>
      </c>
      <c r="D700" t="str">
        <f>INDEX(db[SUPPLIER],A700)</f>
        <v>KENKO</v>
      </c>
      <c r="E700" t="str">
        <f>INDEX(db[QTY/ CTN],A700)</f>
        <v>48 LSN</v>
      </c>
      <c r="F700" t="str">
        <f>INDEX(db[JENIS],A700)</f>
        <v>tipex</v>
      </c>
      <c r="G700">
        <f>INDEX(db[QTY X],A700)</f>
        <v>576</v>
      </c>
      <c r="H700" t="str">
        <f>INDEX(db[STN X],A700)</f>
        <v>PCS</v>
      </c>
    </row>
    <row r="701" spans="1:8" x14ac:dyDescent="0.25">
      <c r="A701" s="56">
        <v>1541</v>
      </c>
      <c r="C701" t="str">
        <f>INDEX(db[NB BM],A701)</f>
        <v>Tipe-ex Kenko CT-919</v>
      </c>
      <c r="D701" t="str">
        <f>INDEX(db[SUPPLIER],A701)</f>
        <v>KENKO</v>
      </c>
      <c r="E701" t="str">
        <f>INDEX(db[QTY/ CTN],A701)</f>
        <v>36 LSN</v>
      </c>
      <c r="F701" t="str">
        <f>INDEX(db[JENIS],A701)</f>
        <v>tipex</v>
      </c>
      <c r="G701">
        <f>INDEX(db[QTY X],A701)</f>
        <v>432</v>
      </c>
      <c r="H701" t="str">
        <f>INDEX(db[STN X],A701)</f>
        <v>PCS</v>
      </c>
    </row>
    <row r="702" spans="1:8" x14ac:dyDescent="0.25">
      <c r="A702" s="56">
        <v>1542</v>
      </c>
      <c r="C702" t="str">
        <f>INDEX(db[NB BM],A702)</f>
        <v>Cutter Kenko A-300</v>
      </c>
      <c r="D702" t="str">
        <f>INDEX(db[SUPPLIER],A702)</f>
        <v>KENKO</v>
      </c>
      <c r="E702" t="str">
        <f>INDEX(db[QTY/ CTN],A702)</f>
        <v>30 LSN</v>
      </c>
      <c r="F702" t="str">
        <f>INDEX(db[JENIS],A702)</f>
        <v>cutter</v>
      </c>
      <c r="G702">
        <f>INDEX(db[QTY X],A702)</f>
        <v>360</v>
      </c>
      <c r="H702" t="str">
        <f>INDEX(db[STN X],A702)</f>
        <v>PCS</v>
      </c>
    </row>
    <row r="703" spans="1:8" x14ac:dyDescent="0.25">
      <c r="A703" s="56">
        <v>1543</v>
      </c>
      <c r="C703" t="str">
        <f>INDEX(db[NB BM],A703)</f>
        <v>Isi cutter Kenko A-100 Kecil</v>
      </c>
      <c r="D703" t="str">
        <f>INDEX(db[SUPPLIER],A703)</f>
        <v>KENKO</v>
      </c>
      <c r="E703" t="str">
        <f>INDEX(db[QTY/ CTN],A703)</f>
        <v>120 LSN</v>
      </c>
      <c r="F703" t="str">
        <f>INDEX(db[JENIS],A703)</f>
        <v>isi</v>
      </c>
      <c r="G703">
        <f>INDEX(db[QTY X],A703)</f>
        <v>1440</v>
      </c>
      <c r="H703" t="str">
        <f>INDEX(db[STN X],A703)</f>
        <v>PCS</v>
      </c>
    </row>
    <row r="704" spans="1:8" x14ac:dyDescent="0.25">
      <c r="A704" s="56">
        <v>1545</v>
      </c>
      <c r="C704" t="str">
        <f>INDEX(db[NB BM],A704)</f>
        <v>Cutter Kenko K-200</v>
      </c>
      <c r="D704" t="str">
        <f>INDEX(db[SUPPLIER],A704)</f>
        <v>KENKO</v>
      </c>
      <c r="E704" t="str">
        <f>INDEX(db[QTY/ CTN],A704)</f>
        <v>30 LSN</v>
      </c>
      <c r="F704" t="str">
        <f>INDEX(db[JENIS],A704)</f>
        <v>cutter</v>
      </c>
      <c r="G704">
        <f>INDEX(db[QTY X],A704)</f>
        <v>360</v>
      </c>
      <c r="H704" t="str">
        <f>INDEX(db[STN X],A704)</f>
        <v>PCS</v>
      </c>
    </row>
    <row r="705" spans="1:8" x14ac:dyDescent="0.25">
      <c r="A705" s="56">
        <v>1546</v>
      </c>
      <c r="C705" t="str">
        <f>INDEX(db[NB BM],A705)</f>
        <v>Cutter Kenko L-150</v>
      </c>
      <c r="D705" t="str">
        <f>INDEX(db[SUPPLIER],A705)</f>
        <v>KENKO</v>
      </c>
      <c r="E705" t="str">
        <f>INDEX(db[QTY/ CTN],A705)</f>
        <v>60 LSN</v>
      </c>
      <c r="F705" t="str">
        <f>INDEX(db[JENIS],A705)</f>
        <v>cutter</v>
      </c>
      <c r="G705">
        <f>INDEX(db[QTY X],A705)</f>
        <v>720</v>
      </c>
      <c r="H705" t="str">
        <f>INDEX(db[STN X],A705)</f>
        <v>PCS</v>
      </c>
    </row>
    <row r="706" spans="1:8" x14ac:dyDescent="0.25">
      <c r="A706" s="56">
        <v>1547</v>
      </c>
      <c r="C706" t="str">
        <f>INDEX(db[NB BM],A706)</f>
        <v>Cutter Kenko L-500</v>
      </c>
      <c r="D706" t="str">
        <f>INDEX(db[SUPPLIER],A706)</f>
        <v>KENKO</v>
      </c>
      <c r="E706" t="str">
        <f>INDEX(db[QTY/ CTN],A706)</f>
        <v>20 LSN</v>
      </c>
      <c r="F706" t="str">
        <f>INDEX(db[JENIS],A706)</f>
        <v>cutter</v>
      </c>
      <c r="G706">
        <f>INDEX(db[QTY X],A706)</f>
        <v>240</v>
      </c>
      <c r="H706" t="str">
        <f>INDEX(db[STN X],A706)</f>
        <v>PCS</v>
      </c>
    </row>
    <row r="707" spans="1:8" x14ac:dyDescent="0.25">
      <c r="A707" s="56">
        <v>1548</v>
      </c>
      <c r="C707" t="str">
        <f>INDEX(db[NB BM],A707)</f>
        <v>Date Stamp Kenko D-3 5mm</v>
      </c>
      <c r="D707" t="str">
        <f>INDEX(db[SUPPLIER],A707)</f>
        <v>KENKO</v>
      </c>
      <c r="E707" t="str">
        <f>INDEX(db[QTY/ CTN],A707)</f>
        <v>40 LSN</v>
      </c>
      <c r="F707" t="str">
        <f>INDEX(db[JENIS],A707)</f>
        <v>stamp</v>
      </c>
      <c r="G707">
        <f>INDEX(db[QTY X],A707)</f>
        <v>480</v>
      </c>
      <c r="H707" t="str">
        <f>INDEX(db[STN X],A707)</f>
        <v>PCS</v>
      </c>
    </row>
    <row r="708" spans="1:8" x14ac:dyDescent="0.25">
      <c r="A708" s="56">
        <v>1549</v>
      </c>
      <c r="C708" t="str">
        <f>INDEX(db[NB BM],A708)</f>
        <v>Date stamp Kenko D-4 4mm</v>
      </c>
      <c r="D708" t="str">
        <f>INDEX(db[SUPPLIER],A708)</f>
        <v>KENKO</v>
      </c>
      <c r="E708" t="str">
        <f>INDEX(db[QTY/ CTN],A708)</f>
        <v>40 LSN</v>
      </c>
      <c r="F708" t="str">
        <f>INDEX(db[JENIS],A708)</f>
        <v>stamp</v>
      </c>
      <c r="G708">
        <f>INDEX(db[QTY X],A708)</f>
        <v>480</v>
      </c>
      <c r="H708" t="str">
        <f>INDEX(db[STN X],A708)</f>
        <v>PCS</v>
      </c>
    </row>
    <row r="709" spans="1:8" x14ac:dyDescent="0.25">
      <c r="A709" s="56">
        <v>1550</v>
      </c>
      <c r="C709" t="str">
        <f>INDEX(db[NB BM],A709)</f>
        <v>Desk Set Kenko K-8312</v>
      </c>
      <c r="D709" t="str">
        <f>INDEX(db[SUPPLIER],A709)</f>
        <v>KENKO</v>
      </c>
      <c r="E709" t="str">
        <f>INDEX(db[QTY/ CTN],A709)</f>
        <v>48 PCS</v>
      </c>
      <c r="F709" t="str">
        <f>INDEX(db[JENIS],A709)</f>
        <v>dll</v>
      </c>
      <c r="G709">
        <f>INDEX(db[QTY X],A709)</f>
        <v>48</v>
      </c>
      <c r="H709" t="str">
        <f>INDEX(db[STN X],A709)</f>
        <v>PCS</v>
      </c>
    </row>
    <row r="710" spans="1:8" x14ac:dyDescent="0.25">
      <c r="A710" s="56">
        <v>1551</v>
      </c>
      <c r="C710" t="str">
        <f>INDEX(db[NB BM],A710)</f>
        <v>Double tape Kenko 12mm HG plst BIRU</v>
      </c>
      <c r="D710" t="str">
        <f>INDEX(db[SUPPLIER],A710)</f>
        <v>KENKO</v>
      </c>
      <c r="E710" t="str">
        <f>INDEX(db[QTY/ CTN],A710)</f>
        <v>240 ROL</v>
      </c>
      <c r="F710" t="str">
        <f>INDEX(db[JENIS],A710)</f>
        <v>isolasi</v>
      </c>
      <c r="G710">
        <f>INDEX(db[QTY X],A710)</f>
        <v>240</v>
      </c>
      <c r="H710" t="str">
        <f>INDEX(db[STN X],A710)</f>
        <v>ROL</v>
      </c>
    </row>
    <row r="711" spans="1:8" x14ac:dyDescent="0.25">
      <c r="A711" s="56">
        <v>1552</v>
      </c>
      <c r="C711" t="str">
        <f>INDEX(db[NB BM],A711)</f>
        <v>Double tape Kenko 12mm HG plst BIRU</v>
      </c>
      <c r="D711" t="str">
        <f>INDEX(db[SUPPLIER],A711)</f>
        <v>KENKO</v>
      </c>
      <c r="E711" t="str">
        <f>INDEX(db[QTY/ CTN],A711)</f>
        <v>480 ROL</v>
      </c>
      <c r="F711" t="str">
        <f>INDEX(db[JENIS],A711)</f>
        <v>isolasi</v>
      </c>
      <c r="G711">
        <f>INDEX(db[QTY X],A711)</f>
        <v>480</v>
      </c>
      <c r="H711" t="str">
        <f>INDEX(db[STN X],A711)</f>
        <v>ROL</v>
      </c>
    </row>
    <row r="712" spans="1:8" x14ac:dyDescent="0.25">
      <c r="A712" s="56">
        <v>1553</v>
      </c>
      <c r="C712" t="str">
        <f>INDEX(db[NB BM],A712)</f>
        <v>Double tape Kenko 24mm HG plst BIRU</v>
      </c>
      <c r="D712" t="str">
        <f>INDEX(db[SUPPLIER],A712)</f>
        <v>KENKO</v>
      </c>
      <c r="E712" t="str">
        <f>INDEX(db[QTY/ CTN],A712)</f>
        <v>120 ROL</v>
      </c>
      <c r="F712" t="str">
        <f>INDEX(db[JENIS],A712)</f>
        <v>isolasi</v>
      </c>
      <c r="G712">
        <f>INDEX(db[QTY X],A712)</f>
        <v>120</v>
      </c>
      <c r="H712" t="str">
        <f>INDEX(db[STN X],A712)</f>
        <v>ROL</v>
      </c>
    </row>
    <row r="713" spans="1:8" x14ac:dyDescent="0.25">
      <c r="A713" s="56">
        <v>1554</v>
      </c>
      <c r="C713" t="str">
        <f>INDEX(db[NB BM],A713)</f>
        <v>Double tape Kenko 48mm HG plst BIRU</v>
      </c>
      <c r="D713" t="str">
        <f>INDEX(db[SUPPLIER],A713)</f>
        <v>KENKO</v>
      </c>
      <c r="E713" t="str">
        <f>INDEX(db[QTY/ CTN],A713)</f>
        <v>60 ROL</v>
      </c>
      <c r="F713" t="str">
        <f>INDEX(db[JENIS],A713)</f>
        <v>isolasi</v>
      </c>
      <c r="G713">
        <f>INDEX(db[QTY X],A713)</f>
        <v>60</v>
      </c>
      <c r="H713" t="str">
        <f>INDEX(db[STN X],A713)</f>
        <v>ROL</v>
      </c>
    </row>
    <row r="714" spans="1:8" x14ac:dyDescent="0.25">
      <c r="A714" s="56">
        <v>1555</v>
      </c>
      <c r="C714" t="str">
        <f>INDEX(db[NB BM],A714)</f>
        <v>Double tape Kenko 6mm HG plst BIRU</v>
      </c>
      <c r="D714" t="str">
        <f>INDEX(db[SUPPLIER],A714)</f>
        <v>KENKO</v>
      </c>
      <c r="E714" t="str">
        <f>INDEX(db[QTY/ CTN],A714)</f>
        <v>480 ROL</v>
      </c>
      <c r="F714" t="str">
        <f>INDEX(db[JENIS],A714)</f>
        <v>isolasi</v>
      </c>
      <c r="G714">
        <f>INDEX(db[QTY X],A714)</f>
        <v>480</v>
      </c>
      <c r="H714" t="str">
        <f>INDEX(db[STN X],A714)</f>
        <v>ROL</v>
      </c>
    </row>
    <row r="715" spans="1:8" x14ac:dyDescent="0.25">
      <c r="A715" s="56">
        <v>1556</v>
      </c>
      <c r="C715" t="str">
        <f>INDEX(db[NB BM],A715)</f>
        <v>Spidol 12W Brush Pen DBP 12W  Kenko</v>
      </c>
      <c r="D715" t="str">
        <f>INDEX(db[SUPPLIER],A715)</f>
        <v>KENKO</v>
      </c>
      <c r="E715" t="str">
        <f>INDEX(db[QTY/ CTN],A715)</f>
        <v>6 BOX (24 SET)</v>
      </c>
      <c r="F715" t="str">
        <f>INDEX(db[JENIS],A715)</f>
        <v>pen</v>
      </c>
      <c r="G715">
        <f>INDEX(db[QTY X],A715)</f>
        <v>144</v>
      </c>
      <c r="H715" t="str">
        <f>INDEX(db[STN X],A715)</f>
        <v>SET</v>
      </c>
    </row>
    <row r="716" spans="1:8" x14ac:dyDescent="0.25">
      <c r="A716" s="56">
        <v>1557</v>
      </c>
      <c r="C716" t="str">
        <f>INDEX(db[NB BM],A716)</f>
        <v>Spidol 24W Brush Pen DBP 24W  Kenko</v>
      </c>
      <c r="D716" t="str">
        <f>INDEX(db[SUPPLIER],A716)</f>
        <v>KENKO</v>
      </c>
      <c r="E716" t="str">
        <f>INDEX(db[QTY/ CTN],A716)</f>
        <v>6 BOX (12 SET)</v>
      </c>
      <c r="F716" t="str">
        <f>INDEX(db[JENIS],A716)</f>
        <v>pen</v>
      </c>
      <c r="G716">
        <f>INDEX(db[QTY X],A716)</f>
        <v>72</v>
      </c>
      <c r="H716" t="str">
        <f>INDEX(db[STN X],A716)</f>
        <v>SET</v>
      </c>
    </row>
    <row r="717" spans="1:8" x14ac:dyDescent="0.25">
      <c r="A717" s="56">
        <v>1558</v>
      </c>
      <c r="C717" t="str">
        <f>INDEX(db[NB BM],A717)</f>
        <v>Stip Kenko ERB-20 SQ hitam</v>
      </c>
      <c r="D717" t="str">
        <f>INDEX(db[SUPPLIER],A717)</f>
        <v>KENKO</v>
      </c>
      <c r="E717" t="str">
        <f>INDEX(db[QTY/ CTN],A717)</f>
        <v>50 BOX</v>
      </c>
      <c r="F717" t="str">
        <f>INDEX(db[JENIS],A717)</f>
        <v>stip</v>
      </c>
      <c r="G717">
        <f>INDEX(db[QTY X],A717)</f>
        <v>50</v>
      </c>
      <c r="H717" t="str">
        <f>INDEX(db[STN X],A717)</f>
        <v>BOX</v>
      </c>
    </row>
    <row r="718" spans="1:8" x14ac:dyDescent="0.25">
      <c r="A718" s="56">
        <v>1559</v>
      </c>
      <c r="C718" t="str">
        <f>INDEX(db[NB BM],A718)</f>
        <v>Stip Kenko ERB-40 SQ hitam</v>
      </c>
      <c r="D718" t="str">
        <f>INDEX(db[SUPPLIER],A718)</f>
        <v>KENKO</v>
      </c>
      <c r="E718" t="str">
        <f>INDEX(db[QTY/ CTN],A718)</f>
        <v>50 BOX</v>
      </c>
      <c r="F718" t="str">
        <f>INDEX(db[JENIS],A718)</f>
        <v>stip</v>
      </c>
      <c r="G718">
        <f>INDEX(db[QTY X],A718)</f>
        <v>50</v>
      </c>
      <c r="H718" t="str">
        <f>INDEX(db[STN X],A718)</f>
        <v>BOX</v>
      </c>
    </row>
    <row r="719" spans="1:8" x14ac:dyDescent="0.25">
      <c r="A719" s="56">
        <v>1560</v>
      </c>
      <c r="C719" t="str">
        <f>INDEX(db[NB BM],A719)</f>
        <v>Stip Kenko ERW-40 SQ putih</v>
      </c>
      <c r="D719" t="str">
        <f>INDEX(db[SUPPLIER],A719)</f>
        <v>KENKO</v>
      </c>
      <c r="E719" t="str">
        <f>INDEX(db[QTY/ CTN],A719)</f>
        <v>50 BOX</v>
      </c>
      <c r="F719" t="str">
        <f>INDEX(db[JENIS],A719)</f>
        <v>stip</v>
      </c>
      <c r="G719">
        <f>INDEX(db[QTY X],A719)</f>
        <v>50</v>
      </c>
      <c r="H719" t="str">
        <f>INDEX(db[STN X],A719)</f>
        <v>BOX</v>
      </c>
    </row>
    <row r="720" spans="1:8" x14ac:dyDescent="0.25">
      <c r="A720" s="56">
        <v>1561</v>
      </c>
      <c r="C720" t="str">
        <f>INDEX(db[NB BM],A720)</f>
        <v>Bp Kenko BG-20 Batik</v>
      </c>
      <c r="D720" t="str">
        <f>INDEX(db[SUPPLIER],A720)</f>
        <v>KENKO</v>
      </c>
      <c r="E720" t="str">
        <f>INDEX(db[QTY/ CTN],A720)</f>
        <v>144 LSN</v>
      </c>
      <c r="F720" t="str">
        <f>INDEX(db[JENIS],A720)</f>
        <v>pen</v>
      </c>
      <c r="G720">
        <f>INDEX(db[QTY X],A720)</f>
        <v>1728</v>
      </c>
      <c r="H720" t="str">
        <f>INDEX(db[STN X],A720)</f>
        <v>PCS</v>
      </c>
    </row>
    <row r="721" spans="1:8" x14ac:dyDescent="0.25">
      <c r="A721" s="56">
        <v>1562</v>
      </c>
      <c r="C721" t="str">
        <f>INDEX(db[NB BM],A721)</f>
        <v>Bp Kenko Easy Gel hitam</v>
      </c>
      <c r="D721" t="str">
        <f>INDEX(db[SUPPLIER],A721)</f>
        <v>KENKO</v>
      </c>
      <c r="E721" t="str">
        <f>INDEX(db[QTY/ CTN],A721)</f>
        <v>144 LSN</v>
      </c>
      <c r="F721" t="str">
        <f>INDEX(db[JENIS],A721)</f>
        <v>pen</v>
      </c>
      <c r="G721">
        <f>INDEX(db[QTY X],A721)</f>
        <v>1728</v>
      </c>
      <c r="H721" t="str">
        <f>INDEX(db[STN X],A721)</f>
        <v>PCS</v>
      </c>
    </row>
    <row r="722" spans="1:8" x14ac:dyDescent="0.25">
      <c r="A722" s="56">
        <v>1563</v>
      </c>
      <c r="C722" t="str">
        <f>INDEX(db[NB BM],A722)</f>
        <v>Bp Kenko Easy Gel BIRU</v>
      </c>
      <c r="D722" t="str">
        <f>INDEX(db[SUPPLIER],A722)</f>
        <v>KENKO</v>
      </c>
      <c r="E722" t="str">
        <f>INDEX(db[QTY/ CTN],A722)</f>
        <v>144 LSN</v>
      </c>
      <c r="F722" t="str">
        <f>INDEX(db[JENIS],A722)</f>
        <v>pen</v>
      </c>
      <c r="G722">
        <f>INDEX(db[QTY X],A722)</f>
        <v>1728</v>
      </c>
      <c r="H722" t="str">
        <f>INDEX(db[STN X],A722)</f>
        <v>PCS</v>
      </c>
    </row>
    <row r="723" spans="1:8" x14ac:dyDescent="0.25">
      <c r="A723" s="56">
        <v>1564</v>
      </c>
      <c r="C723" t="str">
        <f>INDEX(db[NB BM],A723)</f>
        <v>Bp Kenko Eraso 16 Hitam</v>
      </c>
      <c r="D723" t="str">
        <f>INDEX(db[SUPPLIER],A723)</f>
        <v>KENKO</v>
      </c>
      <c r="E723" t="str">
        <f>INDEX(db[QTY/ CTN],A723)</f>
        <v>144 LSN</v>
      </c>
      <c r="F723" t="str">
        <f>INDEX(db[JENIS],A723)</f>
        <v>pen</v>
      </c>
      <c r="G723">
        <f>INDEX(db[QTY X],A723)</f>
        <v>1728</v>
      </c>
      <c r="H723" t="str">
        <f>INDEX(db[STN X],A723)</f>
        <v>PCS</v>
      </c>
    </row>
    <row r="724" spans="1:8" x14ac:dyDescent="0.25">
      <c r="A724" s="56">
        <v>1565</v>
      </c>
      <c r="C724" t="str">
        <f>INDEX(db[NB BM],A724)</f>
        <v>Bp Kenko Fun Gel hitam</v>
      </c>
      <c r="D724" t="str">
        <f>INDEX(db[SUPPLIER],A724)</f>
        <v>KENKO</v>
      </c>
      <c r="E724" t="str">
        <f>INDEX(db[QTY/ CTN],A724)</f>
        <v>144 LSN</v>
      </c>
      <c r="F724" t="str">
        <f>INDEX(db[JENIS],A724)</f>
        <v>pen</v>
      </c>
      <c r="G724">
        <f>INDEX(db[QTY X],A724)</f>
        <v>1728</v>
      </c>
      <c r="H724" t="str">
        <f>INDEX(db[STN X],A724)</f>
        <v>PCS</v>
      </c>
    </row>
    <row r="725" spans="1:8" x14ac:dyDescent="0.25">
      <c r="A725" s="56">
        <v>1566</v>
      </c>
      <c r="C725" t="str">
        <f>INDEX(db[NB BM],A725)</f>
        <v>Gelpen Highlighter Kenko GP-20 HL</v>
      </c>
      <c r="D725" t="str">
        <f>INDEX(db[SUPPLIER],A725)</f>
        <v>KENKO</v>
      </c>
      <c r="E725" t="str">
        <f>INDEX(db[QTY/ CTN],A725)</f>
        <v>12 GRS</v>
      </c>
      <c r="F725" t="str">
        <f>INDEX(db[JENIS],A725)</f>
        <v>pen</v>
      </c>
      <c r="G725">
        <f>INDEX(db[QTY X],A725)</f>
        <v>1728</v>
      </c>
      <c r="H725" t="str">
        <f>INDEX(db[STN X],A725)</f>
        <v>PCS</v>
      </c>
    </row>
    <row r="726" spans="1:8" x14ac:dyDescent="0.25">
      <c r="A726" s="56">
        <v>1567</v>
      </c>
      <c r="C726" t="str">
        <f>INDEX(db[NB BM],A726)</f>
        <v>Bp Kenko Hitech 0.28mm</v>
      </c>
      <c r="D726" t="str">
        <f>INDEX(db[SUPPLIER],A726)</f>
        <v>KENKO</v>
      </c>
      <c r="E726" t="str">
        <f>INDEX(db[QTY/ CTN],A726)</f>
        <v>144 LSN</v>
      </c>
      <c r="F726" t="str">
        <f>INDEX(db[JENIS],A726)</f>
        <v>pen</v>
      </c>
      <c r="G726">
        <f>INDEX(db[QTY X],A726)</f>
        <v>1728</v>
      </c>
      <c r="H726" t="str">
        <f>INDEX(db[STN X],A726)</f>
        <v>PCS</v>
      </c>
    </row>
    <row r="727" spans="1:8" x14ac:dyDescent="0.25">
      <c r="A727" s="56">
        <v>1568</v>
      </c>
      <c r="C727" t="str">
        <f>INDEX(db[NB BM],A727)</f>
        <v>Bp Kenko Hitech 0.28mm Hitam</v>
      </c>
      <c r="D727" t="str">
        <f>INDEX(db[SUPPLIER],A727)</f>
        <v>KENKO</v>
      </c>
      <c r="E727" t="str">
        <f>INDEX(db[QTY/ CTN],A727)</f>
        <v>144 LSN</v>
      </c>
      <c r="F727" t="str">
        <f>INDEX(db[JENIS],A727)</f>
        <v>pen</v>
      </c>
      <c r="G727">
        <f>INDEX(db[QTY X],A727)</f>
        <v>1728</v>
      </c>
      <c r="H727" t="str">
        <f>INDEX(db[STN X],A727)</f>
        <v>PCS</v>
      </c>
    </row>
    <row r="728" spans="1:8" x14ac:dyDescent="0.25">
      <c r="A728" s="56">
        <v>1569</v>
      </c>
      <c r="C728" t="str">
        <f>INDEX(db[NB BM],A728)</f>
        <v>Bp Kenko Hitech 0.28mm Biru</v>
      </c>
      <c r="D728" t="str">
        <f>INDEX(db[SUPPLIER],A728)</f>
        <v>KENKO</v>
      </c>
      <c r="E728" t="str">
        <f>INDEX(db[QTY/ CTN],A728)</f>
        <v>144 LSN</v>
      </c>
      <c r="F728" t="str">
        <f>INDEX(db[JENIS],A728)</f>
        <v>pen</v>
      </c>
      <c r="G728">
        <f>INDEX(db[QTY X],A728)</f>
        <v>1728</v>
      </c>
      <c r="H728" t="str">
        <f>INDEX(db[STN X],A728)</f>
        <v>PCS</v>
      </c>
    </row>
    <row r="729" spans="1:8" x14ac:dyDescent="0.25">
      <c r="A729" s="56">
        <v>1570</v>
      </c>
      <c r="C729" t="str">
        <f>INDEX(db[NB BM],A729)</f>
        <v>Bp Kenko Hitech 0.4mm Hitam</v>
      </c>
      <c r="D729" t="str">
        <f>INDEX(db[SUPPLIER],A729)</f>
        <v>KENKO</v>
      </c>
      <c r="E729" t="str">
        <f>INDEX(db[QTY/ CTN],A729)</f>
        <v>144 LSN</v>
      </c>
      <c r="F729" t="str">
        <f>INDEX(db[JENIS],A729)</f>
        <v>pen</v>
      </c>
      <c r="G729">
        <f>INDEX(db[QTY X],A729)</f>
        <v>1728</v>
      </c>
      <c r="H729" t="str">
        <f>INDEX(db[STN X],A729)</f>
        <v>PCS</v>
      </c>
    </row>
    <row r="730" spans="1:8" x14ac:dyDescent="0.25">
      <c r="A730" s="56">
        <v>1571</v>
      </c>
      <c r="C730" t="str">
        <f>INDEX(db[NB BM],A730)</f>
        <v>Bp Kenko Hitech 0.4mm Biru</v>
      </c>
      <c r="D730" t="str">
        <f>INDEX(db[SUPPLIER],A730)</f>
        <v>KENKO</v>
      </c>
      <c r="E730" t="str">
        <f>INDEX(db[QTY/ CTN],A730)</f>
        <v>144 LSN</v>
      </c>
      <c r="F730" t="str">
        <f>INDEX(db[JENIS],A730)</f>
        <v>pen</v>
      </c>
      <c r="G730">
        <f>INDEX(db[QTY X],A730)</f>
        <v>1728</v>
      </c>
      <c r="H730" t="str">
        <f>INDEX(db[STN X],A730)</f>
        <v>PCS</v>
      </c>
    </row>
    <row r="731" spans="1:8" x14ac:dyDescent="0.25">
      <c r="A731" s="56">
        <v>1572</v>
      </c>
      <c r="C731" t="str">
        <f>INDEX(db[NB BM],A731)</f>
        <v>Bp Kenko Hitech 0.4mm Hinau</v>
      </c>
      <c r="D731" t="str">
        <f>INDEX(db[SUPPLIER],A731)</f>
        <v>KENKO</v>
      </c>
      <c r="E731" t="str">
        <f>INDEX(db[QTY/ CTN],A731)</f>
        <v>144 LSN</v>
      </c>
      <c r="F731" t="str">
        <f>INDEX(db[JENIS],A731)</f>
        <v>pen</v>
      </c>
      <c r="G731">
        <f>INDEX(db[QTY X],A731)</f>
        <v>1728</v>
      </c>
      <c r="H731" t="str">
        <f>INDEX(db[STN X],A731)</f>
        <v>PCS</v>
      </c>
    </row>
    <row r="732" spans="1:8" x14ac:dyDescent="0.25">
      <c r="A732" s="56">
        <v>1573</v>
      </c>
      <c r="C732" t="str">
        <f>INDEX(db[NB BM],A732)</f>
        <v>Bp Kenko Hitech 0.4mm Orange</v>
      </c>
      <c r="D732" t="str">
        <f>INDEX(db[SUPPLIER],A732)</f>
        <v>KENKO</v>
      </c>
      <c r="E732" t="str">
        <f>INDEX(db[QTY/ CTN],A732)</f>
        <v>144 LSN</v>
      </c>
      <c r="F732" t="str">
        <f>INDEX(db[JENIS],A732)</f>
        <v>pen</v>
      </c>
      <c r="G732">
        <f>INDEX(db[QTY X],A732)</f>
        <v>1728</v>
      </c>
      <c r="H732" t="str">
        <f>INDEX(db[STN X],A732)</f>
        <v>PCS</v>
      </c>
    </row>
    <row r="733" spans="1:8" x14ac:dyDescent="0.25">
      <c r="A733" s="56">
        <v>1574</v>
      </c>
      <c r="C733" t="str">
        <f>INDEX(db[NB BM],A733)</f>
        <v>Bp Kenko Hitech 0.4mm Pink</v>
      </c>
      <c r="D733" t="str">
        <f>INDEX(db[SUPPLIER],A733)</f>
        <v>KENKO</v>
      </c>
      <c r="E733" t="str">
        <f>INDEX(db[QTY/ CTN],A733)</f>
        <v>144 LSN</v>
      </c>
      <c r="F733" t="str">
        <f>INDEX(db[JENIS],A733)</f>
        <v>pen</v>
      </c>
      <c r="G733">
        <f>INDEX(db[QTY X],A733)</f>
        <v>1728</v>
      </c>
      <c r="H733" t="str">
        <f>INDEX(db[STN X],A733)</f>
        <v>PCS</v>
      </c>
    </row>
    <row r="734" spans="1:8" x14ac:dyDescent="0.25">
      <c r="A734" s="56">
        <v>1575</v>
      </c>
      <c r="C734" t="str">
        <f>INDEX(db[NB BM],A734)</f>
        <v>Bp Kenko Hitech 0.4mm Ungu</v>
      </c>
      <c r="D734" t="str">
        <f>INDEX(db[SUPPLIER],A734)</f>
        <v>KENKO</v>
      </c>
      <c r="E734" t="str">
        <f>INDEX(db[QTY/ CTN],A734)</f>
        <v>144 LSN</v>
      </c>
      <c r="F734" t="str">
        <f>INDEX(db[JENIS],A734)</f>
        <v>pen</v>
      </c>
      <c r="G734">
        <f>INDEX(db[QTY X],A734)</f>
        <v>1728</v>
      </c>
      <c r="H734" t="str">
        <f>INDEX(db[STN X],A734)</f>
        <v>PCS</v>
      </c>
    </row>
    <row r="735" spans="1:8" x14ac:dyDescent="0.25">
      <c r="A735" s="56">
        <v>1576</v>
      </c>
      <c r="C735" t="str">
        <f>INDEX(db[NB BM],A735)</f>
        <v>Bp Kenko Hitech Fun Color</v>
      </c>
      <c r="D735" t="str">
        <f>INDEX(db[SUPPLIER],A735)</f>
        <v>KENKO</v>
      </c>
      <c r="E735" t="str">
        <f>INDEX(db[QTY/ CTN],A735)</f>
        <v>144 LSN</v>
      </c>
      <c r="F735" t="str">
        <f>INDEX(db[JENIS],A735)</f>
        <v>pen</v>
      </c>
      <c r="G735">
        <f>INDEX(db[QTY X],A735)</f>
        <v>1728</v>
      </c>
      <c r="H735" t="str">
        <f>INDEX(db[STN X],A735)</f>
        <v>PCS</v>
      </c>
    </row>
    <row r="736" spans="1:8" x14ac:dyDescent="0.25">
      <c r="A736" s="56">
        <v>1577</v>
      </c>
      <c r="C736" t="str">
        <f>INDEX(db[NB BM],A736)</f>
        <v>Bp Kenko Hitech Fun Color hitam</v>
      </c>
      <c r="D736" t="str">
        <f>INDEX(db[SUPPLIER],A736)</f>
        <v>KENKO</v>
      </c>
      <c r="E736" t="str">
        <f>INDEX(db[QTY/ CTN],A736)</f>
        <v>144 LSN</v>
      </c>
      <c r="F736" t="str">
        <f>INDEX(db[JENIS],A736)</f>
        <v>pen</v>
      </c>
      <c r="G736">
        <f>INDEX(db[QTY X],A736)</f>
        <v>1728</v>
      </c>
      <c r="H736" t="str">
        <f>INDEX(db[STN X],A736)</f>
        <v>PCS</v>
      </c>
    </row>
    <row r="737" spans="1:8" x14ac:dyDescent="0.25">
      <c r="A737" s="56">
        <v>1578</v>
      </c>
      <c r="C737" t="str">
        <f>INDEX(db[NB BM],A737)</f>
        <v>Bp Kenko Hitech Fun Color biru</v>
      </c>
      <c r="D737" t="str">
        <f>INDEX(db[SUPPLIER],A737)</f>
        <v>KENKO</v>
      </c>
      <c r="E737" t="str">
        <f>INDEX(db[QTY/ CTN],A737)</f>
        <v>144 LSN</v>
      </c>
      <c r="F737" t="str">
        <f>INDEX(db[JENIS],A737)</f>
        <v>pen</v>
      </c>
      <c r="G737">
        <f>INDEX(db[QTY X],A737)</f>
        <v>1728</v>
      </c>
      <c r="H737" t="str">
        <f>INDEX(db[STN X],A737)</f>
        <v>PCS</v>
      </c>
    </row>
    <row r="738" spans="1:8" x14ac:dyDescent="0.25">
      <c r="A738" s="56">
        <v>1579</v>
      </c>
      <c r="C738" t="str">
        <f>INDEX(db[NB BM],A738)</f>
        <v>Bp Kenko Indo Gel hitam</v>
      </c>
      <c r="D738" t="str">
        <f>INDEX(db[SUPPLIER],A738)</f>
        <v>KENKO</v>
      </c>
      <c r="E738" t="str">
        <f>INDEX(db[QTY/ CTN],A738)</f>
        <v>144 LSN</v>
      </c>
      <c r="F738" t="str">
        <f>INDEX(db[JENIS],A738)</f>
        <v>pen</v>
      </c>
      <c r="G738">
        <f>INDEX(db[QTY X],A738)</f>
        <v>1728</v>
      </c>
      <c r="H738" t="str">
        <f>INDEX(db[STN X],A738)</f>
        <v>PCS</v>
      </c>
    </row>
    <row r="739" spans="1:8" x14ac:dyDescent="0.25">
      <c r="A739" s="56">
        <v>1580</v>
      </c>
      <c r="C739">
        <f>INDEX(db[NB BM],A739)</f>
        <v>0</v>
      </c>
      <c r="D739" t="str">
        <f>INDEX(db[SUPPLIER],A739)</f>
        <v>KENKO</v>
      </c>
      <c r="E739" t="str">
        <f>INDEX(db[QTY/ CTN],A739)</f>
        <v>12 GRS</v>
      </c>
      <c r="F739" t="str">
        <f>INDEX(db[JENIS],A739)</f>
        <v>pen</v>
      </c>
      <c r="G739">
        <f>INDEX(db[QTY X],A739)</f>
        <v>1728</v>
      </c>
      <c r="H739" t="str">
        <f>INDEX(db[STN X],A739)</f>
        <v>PCS</v>
      </c>
    </row>
    <row r="740" spans="1:8" x14ac:dyDescent="0.25">
      <c r="A740" s="56">
        <v>1581</v>
      </c>
      <c r="C740" t="str">
        <f>INDEX(db[NB BM],A740)</f>
        <v>Bp Kenko K-1 hitam</v>
      </c>
      <c r="D740" t="str">
        <f>INDEX(db[SUPPLIER],A740)</f>
        <v>KENKO</v>
      </c>
      <c r="E740" t="str">
        <f>INDEX(db[QTY/ CTN],A740)</f>
        <v>144 LSN</v>
      </c>
      <c r="F740" t="str">
        <f>INDEX(db[JENIS],A740)</f>
        <v>pen</v>
      </c>
      <c r="G740">
        <f>INDEX(db[QTY X],A740)</f>
        <v>1728</v>
      </c>
      <c r="H740" t="str">
        <f>INDEX(db[STN X],A740)</f>
        <v>PCS</v>
      </c>
    </row>
    <row r="741" spans="1:8" x14ac:dyDescent="0.25">
      <c r="A741" s="56">
        <v>1602</v>
      </c>
      <c r="C741" t="str">
        <f>INDEX(db[NB BM],A741)</f>
        <v>Bp Kenko Set Diamond DM-100S</v>
      </c>
      <c r="D741" t="str">
        <f>INDEX(db[SUPPLIER],A741)</f>
        <v>KENKO</v>
      </c>
      <c r="E741" t="str">
        <f>INDEX(db[QTY/ CTN],A741)</f>
        <v>5 BOX (30 SET)</v>
      </c>
      <c r="F741" t="str">
        <f>INDEX(db[JENIS],A741)</f>
        <v>pen</v>
      </c>
      <c r="G741">
        <f>INDEX(db[QTY X],A741)</f>
        <v>150</v>
      </c>
      <c r="H741" t="str">
        <f>INDEX(db[STN X],A741)</f>
        <v>SET</v>
      </c>
    </row>
    <row r="742" spans="1:8" x14ac:dyDescent="0.25">
      <c r="A742" s="56">
        <v>1603</v>
      </c>
      <c r="C742" t="str">
        <f>INDEX(db[NB BM],A742)</f>
        <v>Bp Kenko T-Gel Erasable KE-303 ER Black</v>
      </c>
      <c r="D742" t="str">
        <f>INDEX(db[SUPPLIER],A742)</f>
        <v>KENKO</v>
      </c>
      <c r="E742" t="str">
        <f>INDEX(db[QTY/ CTN],A742)</f>
        <v>144 LSN</v>
      </c>
      <c r="F742" t="str">
        <f>INDEX(db[JENIS],A742)</f>
        <v>pen</v>
      </c>
      <c r="G742">
        <f>INDEX(db[QTY X],A742)</f>
        <v>1728</v>
      </c>
      <c r="H742" t="str">
        <f>INDEX(db[STN X],A742)</f>
        <v>PCS</v>
      </c>
    </row>
    <row r="743" spans="1:8" x14ac:dyDescent="0.25">
      <c r="A743" s="56">
        <v>1604</v>
      </c>
      <c r="C743" t="str">
        <f>INDEX(db[NB BM],A743)</f>
        <v>Bp Kenko Winjeller KE-600</v>
      </c>
      <c r="D743" t="str">
        <f>INDEX(db[SUPPLIER],A743)</f>
        <v>KENKO</v>
      </c>
      <c r="E743" t="str">
        <f>INDEX(db[QTY/ CTN],A743)</f>
        <v>144 LSN</v>
      </c>
      <c r="F743" t="str">
        <f>INDEX(db[JENIS],A743)</f>
        <v>pen</v>
      </c>
      <c r="G743">
        <f>INDEX(db[QTY X],A743)</f>
        <v>1728</v>
      </c>
      <c r="H743" t="str">
        <f>INDEX(db[STN X],A743)</f>
        <v>PCS</v>
      </c>
    </row>
    <row r="744" spans="1:8" x14ac:dyDescent="0.25">
      <c r="A744" s="56">
        <v>1605</v>
      </c>
      <c r="C744" t="str">
        <f>INDEX(db[NB BM],A744)</f>
        <v>Bp Kenko Winjeller KE-600 hitam</v>
      </c>
      <c r="D744" t="str">
        <f>INDEX(db[SUPPLIER],A744)</f>
        <v>KENKO</v>
      </c>
      <c r="E744" t="str">
        <f>INDEX(db[QTY/ CTN],A744)</f>
        <v>144 LSN</v>
      </c>
      <c r="F744" t="str">
        <f>INDEX(db[JENIS],A744)</f>
        <v>pen</v>
      </c>
      <c r="G744">
        <f>INDEX(db[QTY X],A744)</f>
        <v>1728</v>
      </c>
      <c r="H744" t="str">
        <f>INDEX(db[STN X],A744)</f>
        <v>PCS</v>
      </c>
    </row>
    <row r="745" spans="1:8" x14ac:dyDescent="0.25">
      <c r="A745" s="56">
        <v>1606</v>
      </c>
      <c r="C745" t="str">
        <f>INDEX(db[NB BM],A745)</f>
        <v>Glossy photo paper Kenko 230 GSM A4</v>
      </c>
      <c r="D745" t="str">
        <f>INDEX(db[SUPPLIER],A745)</f>
        <v>KENKO</v>
      </c>
      <c r="E745" t="str">
        <f>INDEX(db[QTY/ CTN],A745)</f>
        <v>50 PAK (100 PCS)</v>
      </c>
      <c r="F745" t="str">
        <f>INDEX(db[JENIS],A745)</f>
        <v>kertas</v>
      </c>
      <c r="G745">
        <f>INDEX(db[QTY X],A745)</f>
        <v>5000</v>
      </c>
      <c r="H745" t="str">
        <f>INDEX(db[STN X],A745)</f>
        <v>PCS</v>
      </c>
    </row>
    <row r="746" spans="1:8" x14ac:dyDescent="0.25">
      <c r="A746" s="56">
        <v>1607</v>
      </c>
      <c r="C746" t="str">
        <f>INDEX(db[NB BM],A746)</f>
        <v>Lem stick Kenko 15gr tanggung</v>
      </c>
      <c r="D746" t="str">
        <f>INDEX(db[SUPPLIER],A746)</f>
        <v>KENKO</v>
      </c>
      <c r="E746" t="str">
        <f>INDEX(db[QTY/ CTN],A746)</f>
        <v>36 BOX (20 PCS)</v>
      </c>
      <c r="F746" t="str">
        <f>INDEX(db[JENIS],A746)</f>
        <v>lem</v>
      </c>
      <c r="G746">
        <f>INDEX(db[QTY X],A746)</f>
        <v>720</v>
      </c>
      <c r="H746" t="str">
        <f>INDEX(db[STN X],A746)</f>
        <v>PCS</v>
      </c>
    </row>
    <row r="747" spans="1:8" x14ac:dyDescent="0.25">
      <c r="A747" s="56">
        <v>1609</v>
      </c>
      <c r="C747" t="str">
        <f>INDEX(db[NB BM],A747)</f>
        <v>Lem stick Kenko 8gr kecil</v>
      </c>
      <c r="D747" t="str">
        <f>INDEX(db[SUPPLIER],A747)</f>
        <v>KENKO</v>
      </c>
      <c r="E747" t="str">
        <f>INDEX(db[QTY/ CTN],A747)</f>
        <v>36 BOX (30 PCS)</v>
      </c>
      <c r="F747" t="str">
        <f>INDEX(db[JENIS],A747)</f>
        <v>lem</v>
      </c>
      <c r="G747">
        <f>INDEX(db[QTY X],A747)</f>
        <v>1080</v>
      </c>
      <c r="H747" t="str">
        <f>INDEX(db[STN X],A747)</f>
        <v>PCS</v>
      </c>
    </row>
    <row r="748" spans="1:8" x14ac:dyDescent="0.25">
      <c r="A748" s="56">
        <v>1610</v>
      </c>
      <c r="C748" t="str">
        <f>INDEX(db[NB BM],A748)</f>
        <v>Lem Glupen Kenko GLP-01</v>
      </c>
      <c r="D748" t="str">
        <f>INDEX(db[SUPPLIER],A748)</f>
        <v>KENKO</v>
      </c>
      <c r="E748" t="str">
        <f>INDEX(db[QTY/ CTN],A748)</f>
        <v>12 GRS</v>
      </c>
      <c r="F748" t="str">
        <f>INDEX(db[JENIS],A748)</f>
        <v>lem</v>
      </c>
      <c r="G748">
        <f>INDEX(db[QTY X],A748)</f>
        <v>1728</v>
      </c>
      <c r="H748" t="str">
        <f>INDEX(db[STN X],A748)</f>
        <v>PCS</v>
      </c>
    </row>
    <row r="749" spans="1:8" x14ac:dyDescent="0.25">
      <c r="A749" s="56">
        <v>1611</v>
      </c>
      <c r="C749" t="str">
        <f>INDEX(db[NB BM],A749)</f>
        <v>Counter hand tally Kenko HT-302</v>
      </c>
      <c r="D749" t="str">
        <f>INDEX(db[SUPPLIER],A749)</f>
        <v>KENKO</v>
      </c>
      <c r="E749" t="str">
        <f>INDEX(db[QTY/ CTN],A749)</f>
        <v>20 BOX (10 PCS)</v>
      </c>
      <c r="F749" t="str">
        <f>INDEX(db[JENIS],A749)</f>
        <v>dll</v>
      </c>
      <c r="G749">
        <f>INDEX(db[QTY X],A749)</f>
        <v>200</v>
      </c>
      <c r="H749" t="str">
        <f>INDEX(db[STN X],A749)</f>
        <v>PCS</v>
      </c>
    </row>
    <row r="750" spans="1:8" x14ac:dyDescent="0.25">
      <c r="A750" s="56">
        <v>1612</v>
      </c>
      <c r="C750" t="str">
        <f>INDEX(db[NB BM],A750)</f>
        <v>Counter hand tally Kenko HT-302</v>
      </c>
      <c r="D750" t="str">
        <f>INDEX(db[SUPPLIER],A750)</f>
        <v>KENKO</v>
      </c>
      <c r="E750" t="str">
        <f>INDEX(db[QTY/ CTN],A750)</f>
        <v>20 BOX (10 PCS)</v>
      </c>
      <c r="F750" t="str">
        <f>INDEX(db[JENIS],A750)</f>
        <v>dll</v>
      </c>
      <c r="G750">
        <f>INDEX(db[QTY X],A750)</f>
        <v>200</v>
      </c>
      <c r="H750" t="str">
        <f>INDEX(db[STN X],A750)</f>
        <v>PCS</v>
      </c>
    </row>
    <row r="751" spans="1:8" x14ac:dyDescent="0.25">
      <c r="A751" s="56">
        <v>1613</v>
      </c>
      <c r="C751" t="str">
        <f>INDEX(db[NB BM],A751)</f>
        <v>Counter hand tally Kenko HT-303</v>
      </c>
      <c r="D751" t="str">
        <f>INDEX(db[SUPPLIER],A751)</f>
        <v>KENKO</v>
      </c>
      <c r="E751" t="str">
        <f>INDEX(db[QTY/ CTN],A751)</f>
        <v>20 LSN</v>
      </c>
      <c r="F751" t="str">
        <f>INDEX(db[JENIS],A751)</f>
        <v>dll</v>
      </c>
      <c r="G751">
        <f>INDEX(db[QTY X],A751)</f>
        <v>240</v>
      </c>
      <c r="H751" t="str">
        <f>INDEX(db[STN X],A751)</f>
        <v>PCS</v>
      </c>
    </row>
    <row r="752" spans="1:8" x14ac:dyDescent="0.25">
      <c r="A752" s="56">
        <v>1614</v>
      </c>
      <c r="C752" t="str">
        <f>INDEX(db[NB BM],A752)</f>
        <v>Counter hand tally Kenko HT-303</v>
      </c>
      <c r="D752" t="str">
        <f>INDEX(db[SUPPLIER],A752)</f>
        <v>KENKO</v>
      </c>
      <c r="E752" t="str">
        <f>INDEX(db[QTY/ CTN],A752)</f>
        <v>20 LSN</v>
      </c>
      <c r="F752" t="str">
        <f>INDEX(db[JENIS],A752)</f>
        <v>dll</v>
      </c>
      <c r="G752">
        <f>INDEX(db[QTY X],A752)</f>
        <v>240</v>
      </c>
      <c r="H752" t="str">
        <f>INDEX(db[STN X],A752)</f>
        <v>PCS</v>
      </c>
    </row>
    <row r="753" spans="1:8" x14ac:dyDescent="0.25">
      <c r="A753" s="56">
        <v>1615</v>
      </c>
      <c r="C753" t="str">
        <f>INDEX(db[NB BM],A753)</f>
        <v>Dispenser Kenko TDB-2 besi</v>
      </c>
      <c r="D753" t="str">
        <f>INDEX(db[SUPPLIER],A753)</f>
        <v>KENKO</v>
      </c>
      <c r="E753" t="str">
        <f>INDEX(db[QTY/ CTN],A753)</f>
        <v>8 LSN</v>
      </c>
      <c r="F753" t="str">
        <f>INDEX(db[JENIS],A753)</f>
        <v>isolasi</v>
      </c>
      <c r="G753">
        <f>INDEX(db[QTY X],A753)</f>
        <v>96</v>
      </c>
      <c r="H753" t="str">
        <f>INDEX(db[STN X],A753)</f>
        <v>PCS</v>
      </c>
    </row>
    <row r="754" spans="1:8" x14ac:dyDescent="0.25">
      <c r="A754" s="56">
        <v>1616</v>
      </c>
      <c r="C754" t="str">
        <f>INDEX(db[NB BM],A754)</f>
        <v>Stapler Kenko HD-12L/ 14</v>
      </c>
      <c r="D754" t="str">
        <f>INDEX(db[SUPPLIER],A754)</f>
        <v>KENKO</v>
      </c>
      <c r="E754" t="str">
        <f>INDEX(db[QTY/ CTN],A754)</f>
        <v>6 PCS</v>
      </c>
      <c r="F754" t="str">
        <f>INDEX(db[JENIS],A754)</f>
        <v>stapler</v>
      </c>
      <c r="G754">
        <f>INDEX(db[QTY X],A754)</f>
        <v>6</v>
      </c>
      <c r="H754" t="str">
        <f>INDEX(db[STN X],A754)</f>
        <v>PCS</v>
      </c>
    </row>
    <row r="755" spans="1:8" x14ac:dyDescent="0.25">
      <c r="A755" s="56">
        <v>1617</v>
      </c>
      <c r="C755" t="str">
        <f>INDEX(db[NB BM],A755)</f>
        <v>Stapler Kenko HD-12L/24</v>
      </c>
      <c r="D755" t="str">
        <f>INDEX(db[SUPPLIER],A755)</f>
        <v>KENKO</v>
      </c>
      <c r="E755" t="str">
        <f>INDEX(db[QTY/ CTN],A755)</f>
        <v>6 PCS</v>
      </c>
      <c r="F755" t="str">
        <f>INDEX(db[JENIS],A755)</f>
        <v>stapler</v>
      </c>
      <c r="G755">
        <f>INDEX(db[QTY X],A755)</f>
        <v>6</v>
      </c>
      <c r="H755" t="str">
        <f>INDEX(db[STN X],A755)</f>
        <v>PCS</v>
      </c>
    </row>
    <row r="756" spans="1:8" x14ac:dyDescent="0.25">
      <c r="A756" s="56">
        <v>1618</v>
      </c>
      <c r="C756" t="str">
        <f>INDEX(db[NB BM],A756)</f>
        <v>Stapler Kenko HD-12N/13</v>
      </c>
      <c r="D756" t="str">
        <f>INDEX(db[SUPPLIER],A756)</f>
        <v>KENKO</v>
      </c>
      <c r="E756" t="str">
        <f>INDEX(db[QTY/ CTN],A756)</f>
        <v>6 PCS</v>
      </c>
      <c r="F756" t="str">
        <f>INDEX(db[JENIS],A756)</f>
        <v>stapler</v>
      </c>
      <c r="G756">
        <f>INDEX(db[QTY X],A756)</f>
        <v>6</v>
      </c>
      <c r="H756" t="str">
        <f>INDEX(db[STN X],A756)</f>
        <v>PCS</v>
      </c>
    </row>
    <row r="757" spans="1:8" x14ac:dyDescent="0.25">
      <c r="A757" s="56">
        <v>1619</v>
      </c>
      <c r="C757" t="str">
        <f>INDEX(db[NB BM],A757)</f>
        <v>Stapler Kenko HD-12N/24</v>
      </c>
      <c r="D757" t="str">
        <f>INDEX(db[SUPPLIER],A757)</f>
        <v>KENKO</v>
      </c>
      <c r="E757" t="str">
        <f>INDEX(db[QTY/ CTN],A757)</f>
        <v>6 PCS</v>
      </c>
      <c r="F757" t="str">
        <f>INDEX(db[JENIS],A757)</f>
        <v>stapler</v>
      </c>
      <c r="G757">
        <f>INDEX(db[QTY X],A757)</f>
        <v>6</v>
      </c>
      <c r="H757" t="str">
        <f>INDEX(db[STN X],A757)</f>
        <v>PCS</v>
      </c>
    </row>
    <row r="758" spans="1:8" x14ac:dyDescent="0.25">
      <c r="A758" s="56">
        <v>1620</v>
      </c>
      <c r="C758" t="str">
        <f>INDEX(db[NB BM],A758)</f>
        <v>Stabillo Highlighter Kenko HL-100 biru</v>
      </c>
      <c r="D758" t="str">
        <f>INDEX(db[SUPPLIER],A758)</f>
        <v>KENKO</v>
      </c>
      <c r="E758" t="str">
        <f>INDEX(db[QTY/ CTN],A758)</f>
        <v>48 BOX (10 PCS)</v>
      </c>
      <c r="F758" t="str">
        <f>INDEX(db[JENIS],A758)</f>
        <v>spidol</v>
      </c>
      <c r="G758">
        <f>INDEX(db[QTY X],A758)</f>
        <v>480</v>
      </c>
      <c r="H758" t="str">
        <f>INDEX(db[STN X],A758)</f>
        <v>PCS</v>
      </c>
    </row>
    <row r="759" spans="1:8" x14ac:dyDescent="0.25">
      <c r="A759" s="56">
        <v>1621</v>
      </c>
      <c r="C759" t="str">
        <f>INDEX(db[NB BM],A759)</f>
        <v>Stabillo Highlighter Kenko HL-100 hijau</v>
      </c>
      <c r="D759" t="str">
        <f>INDEX(db[SUPPLIER],A759)</f>
        <v>KENKO</v>
      </c>
      <c r="E759" t="str">
        <f>INDEX(db[QTY/ CTN],A759)</f>
        <v>48 BOX (10 PCS)</v>
      </c>
      <c r="F759" t="str">
        <f>INDEX(db[JENIS],A759)</f>
        <v>spidol</v>
      </c>
      <c r="G759">
        <f>INDEX(db[QTY X],A759)</f>
        <v>480</v>
      </c>
      <c r="H759" t="str">
        <f>INDEX(db[STN X],A759)</f>
        <v>PCS</v>
      </c>
    </row>
    <row r="760" spans="1:8" x14ac:dyDescent="0.25">
      <c r="A760" s="56">
        <v>1622</v>
      </c>
      <c r="C760" t="str">
        <f>INDEX(db[NB BM],A760)</f>
        <v>Stabillo Highlighter Kenko HL-100 orange</v>
      </c>
      <c r="D760" t="str">
        <f>INDEX(db[SUPPLIER],A760)</f>
        <v>KENKO</v>
      </c>
      <c r="E760" t="str">
        <f>INDEX(db[QTY/ CTN],A760)</f>
        <v>48 BOX (10 PCS)</v>
      </c>
      <c r="F760" t="str">
        <f>INDEX(db[JENIS],A760)</f>
        <v>spidol</v>
      </c>
      <c r="G760">
        <f>INDEX(db[QTY X],A760)</f>
        <v>480</v>
      </c>
      <c r="H760" t="str">
        <f>INDEX(db[STN X],A760)</f>
        <v>PCS</v>
      </c>
    </row>
    <row r="761" spans="1:8" x14ac:dyDescent="0.25">
      <c r="A761" s="56">
        <v>1623</v>
      </c>
      <c r="C761" t="str">
        <f>INDEX(db[NB BM],A761)</f>
        <v>Stabillo Highlighter Kenko HL-100 pink</v>
      </c>
      <c r="D761" t="str">
        <f>INDEX(db[SUPPLIER],A761)</f>
        <v>KENKO</v>
      </c>
      <c r="E761" t="str">
        <f>INDEX(db[QTY/ CTN],A761)</f>
        <v>48 BOX (10 PCS)</v>
      </c>
      <c r="F761" t="str">
        <f>INDEX(db[JENIS],A761)</f>
        <v>spidol</v>
      </c>
      <c r="G761">
        <f>INDEX(db[QTY X],A761)</f>
        <v>480</v>
      </c>
      <c r="H761" t="str">
        <f>INDEX(db[STN X],A761)</f>
        <v>PCS</v>
      </c>
    </row>
    <row r="762" spans="1:8" x14ac:dyDescent="0.25">
      <c r="A762" s="56">
        <v>1624</v>
      </c>
      <c r="C762" t="str">
        <f>INDEX(db[NB BM],A762)</f>
        <v>Stabillo Highlighter Kenko HL-100 ungu</v>
      </c>
      <c r="D762" t="str">
        <f>INDEX(db[SUPPLIER],A762)</f>
        <v>KENKO</v>
      </c>
      <c r="E762" t="str">
        <f>INDEX(db[QTY/ CTN],A762)</f>
        <v>48 BOX (10 PCS)</v>
      </c>
      <c r="F762" t="str">
        <f>INDEX(db[JENIS],A762)</f>
        <v>spidol</v>
      </c>
      <c r="G762">
        <f>INDEX(db[QTY X],A762)</f>
        <v>480</v>
      </c>
      <c r="H762" t="str">
        <f>INDEX(db[STN X],A762)</f>
        <v>PCS</v>
      </c>
    </row>
    <row r="763" spans="1:8" x14ac:dyDescent="0.25">
      <c r="A763" s="56">
        <v>1625</v>
      </c>
      <c r="C763" t="str">
        <f>INDEX(db[NB BM],A763)</f>
        <v>Stabillo Highlighter Kenko HL-100 kuning</v>
      </c>
      <c r="D763" t="str">
        <f>INDEX(db[SUPPLIER],A763)</f>
        <v>KENKO</v>
      </c>
      <c r="E763" t="str">
        <f>INDEX(db[QTY/ CTN],A763)</f>
        <v>48 BOX (10 PCS)</v>
      </c>
      <c r="F763" t="str">
        <f>INDEX(db[JENIS],A763)</f>
        <v>spidol</v>
      </c>
      <c r="G763">
        <f>INDEX(db[QTY X],A763)</f>
        <v>480</v>
      </c>
      <c r="H763" t="str">
        <f>INDEX(db[STN X],A763)</f>
        <v>PCS</v>
      </c>
    </row>
    <row r="764" spans="1:8" x14ac:dyDescent="0.25">
      <c r="A764" s="56">
        <v>1627</v>
      </c>
      <c r="C764" t="str">
        <f>INDEX(db[NB BM],A764)</f>
        <v>Stabillo Highlighter Kenko PHL-100 PASTEL BIRU</v>
      </c>
      <c r="D764" t="str">
        <f>INDEX(db[SUPPLIER],A764)</f>
        <v>KENKO</v>
      </c>
      <c r="E764" t="str">
        <f>INDEX(db[QTY/ CTN],A764)</f>
        <v>48 BOX (10 PCS)</v>
      </c>
      <c r="F764" t="str">
        <f>INDEX(db[JENIS],A764)</f>
        <v>spidol</v>
      </c>
      <c r="G764">
        <f>INDEX(db[QTY X],A764)</f>
        <v>480</v>
      </c>
      <c r="H764" t="str">
        <f>INDEX(db[STN X],A764)</f>
        <v>PCS</v>
      </c>
    </row>
    <row r="765" spans="1:8" x14ac:dyDescent="0.25">
      <c r="A765" s="56">
        <v>1628</v>
      </c>
      <c r="C765" t="str">
        <f>INDEX(db[NB BM],A765)</f>
        <v>Stabillo Highlighter Kenko PHL-100 PASTEL HIJAU</v>
      </c>
      <c r="D765" t="str">
        <f>INDEX(db[SUPPLIER],A765)</f>
        <v>KENKO</v>
      </c>
      <c r="E765" t="str">
        <f>INDEX(db[QTY/ CTN],A765)</f>
        <v>48 BOX (10 PCS)</v>
      </c>
      <c r="F765" t="str">
        <f>INDEX(db[JENIS],A765)</f>
        <v>spidol</v>
      </c>
      <c r="G765">
        <f>INDEX(db[QTY X],A765)</f>
        <v>480</v>
      </c>
      <c r="H765" t="str">
        <f>INDEX(db[STN X],A765)</f>
        <v>PCS</v>
      </c>
    </row>
    <row r="766" spans="1:8" x14ac:dyDescent="0.25">
      <c r="A766" s="56">
        <v>1629</v>
      </c>
      <c r="C766" t="str">
        <f>INDEX(db[NB BM],A766)</f>
        <v>Stabillo Highlighter Kenko PHL-100 PASTEL ORANGE</v>
      </c>
      <c r="D766" t="str">
        <f>INDEX(db[SUPPLIER],A766)</f>
        <v>KENKO</v>
      </c>
      <c r="E766" t="str">
        <f>INDEX(db[QTY/ CTN],A766)</f>
        <v>48 BOX (10 PCS)</v>
      </c>
      <c r="F766" t="str">
        <f>INDEX(db[JENIS],A766)</f>
        <v>spidol</v>
      </c>
      <c r="G766">
        <f>INDEX(db[QTY X],A766)</f>
        <v>480</v>
      </c>
      <c r="H766" t="str">
        <f>INDEX(db[STN X],A766)</f>
        <v>PCS</v>
      </c>
    </row>
    <row r="767" spans="1:8" x14ac:dyDescent="0.25">
      <c r="A767" s="56">
        <v>1630</v>
      </c>
      <c r="C767" t="str">
        <f>INDEX(db[NB BM],A767)</f>
        <v>Stabillo Highlighter Kenko PHL-100 PASTEL PINK</v>
      </c>
      <c r="D767" t="str">
        <f>INDEX(db[SUPPLIER],A767)</f>
        <v>KENKO</v>
      </c>
      <c r="E767" t="str">
        <f>INDEX(db[QTY/ CTN],A767)</f>
        <v>48 BOX (10 PCS)</v>
      </c>
      <c r="F767" t="str">
        <f>INDEX(db[JENIS],A767)</f>
        <v>spidol</v>
      </c>
      <c r="G767">
        <f>INDEX(db[QTY X],A767)</f>
        <v>480</v>
      </c>
      <c r="H767" t="str">
        <f>INDEX(db[STN X],A767)</f>
        <v>PCS</v>
      </c>
    </row>
    <row r="768" spans="1:8" x14ac:dyDescent="0.25">
      <c r="A768" s="56">
        <v>1631</v>
      </c>
      <c r="C768" t="str">
        <f>INDEX(db[NB BM],A768)</f>
        <v>Stabillo Highlighter Kenko PHL-100 PASTEL UNGU</v>
      </c>
      <c r="D768" t="str">
        <f>INDEX(db[SUPPLIER],A768)</f>
        <v>KENKO</v>
      </c>
      <c r="E768" t="str">
        <f>INDEX(db[QTY/ CTN],A768)</f>
        <v>48 BOX (10 PCS)</v>
      </c>
      <c r="F768" t="str">
        <f>INDEX(db[JENIS],A768)</f>
        <v>spidol</v>
      </c>
      <c r="G768">
        <f>INDEX(db[QTY X],A768)</f>
        <v>480</v>
      </c>
      <c r="H768" t="str">
        <f>INDEX(db[STN X],A768)</f>
        <v>PCS</v>
      </c>
    </row>
    <row r="769" spans="1:8" x14ac:dyDescent="0.25">
      <c r="A769" s="56">
        <v>1632</v>
      </c>
      <c r="C769" t="str">
        <f>INDEX(db[NB BM],A769)</f>
        <v>Stabillo Highlighter Kenko PHL-100 PASTEL KUNING</v>
      </c>
      <c r="D769" t="str">
        <f>INDEX(db[SUPPLIER],A769)</f>
        <v>KENKO</v>
      </c>
      <c r="E769" t="str">
        <f>INDEX(db[QTY/ CTN],A769)</f>
        <v>48 BOX (10 PCS)</v>
      </c>
      <c r="F769" t="str">
        <f>INDEX(db[JENIS],A769)</f>
        <v>spidol</v>
      </c>
      <c r="G769">
        <f>INDEX(db[QTY X],A769)</f>
        <v>480</v>
      </c>
      <c r="H769" t="str">
        <f>INDEX(db[STN X],A769)</f>
        <v>PCS</v>
      </c>
    </row>
    <row r="770" spans="1:8" x14ac:dyDescent="0.25">
      <c r="A770" s="56">
        <v>1633</v>
      </c>
      <c r="C770" t="str">
        <f>INDEX(db[NB BM],A770)</f>
        <v>Clip Kenko no.5</v>
      </c>
      <c r="D770" t="str">
        <f>INDEX(db[SUPPLIER],A770)</f>
        <v>KENKO</v>
      </c>
      <c r="E770" t="str">
        <f>INDEX(db[QTY/ CTN],A770)</f>
        <v>200 BOX</v>
      </c>
      <c r="F770" t="str">
        <f>INDEX(db[JENIS],A770)</f>
        <v>clip</v>
      </c>
      <c r="G770">
        <f>INDEX(db[QTY X],A770)</f>
        <v>200</v>
      </c>
      <c r="H770" t="str">
        <f>INDEX(db[STN X],A770)</f>
        <v>BOX</v>
      </c>
    </row>
    <row r="771" spans="1:8" x14ac:dyDescent="0.25">
      <c r="A771" s="56">
        <v>1634</v>
      </c>
      <c r="C771" t="str">
        <f>INDEX(db[NB BM],A771)</f>
        <v>laminating Kenko LF100-2234</v>
      </c>
      <c r="D771" t="str">
        <f>INDEX(db[SUPPLIER],A771)</f>
        <v>KENKO</v>
      </c>
      <c r="E771" t="str">
        <f>INDEX(db[QTY/ CTN],A771)</f>
        <v>10 BOX</v>
      </c>
      <c r="F771" t="str">
        <f>INDEX(db[JENIS],A771)</f>
        <v>mika</v>
      </c>
      <c r="G771">
        <f>INDEX(db[QTY X],A771)</f>
        <v>10</v>
      </c>
      <c r="H771" t="str">
        <f>INDEX(db[STN X],A771)</f>
        <v>BOX</v>
      </c>
    </row>
    <row r="772" spans="1:8" x14ac:dyDescent="0.25">
      <c r="A772" s="56">
        <v>1635</v>
      </c>
      <c r="C772" t="str">
        <f>INDEX(db[NB BM],A772)</f>
        <v>Lem Kenko LG-35</v>
      </c>
      <c r="D772" t="str">
        <f>INDEX(db[SUPPLIER],A772)</f>
        <v>KENKO</v>
      </c>
      <c r="E772" t="str">
        <f>INDEX(db[QTY/ CTN],A772)</f>
        <v>20 LSN</v>
      </c>
      <c r="F772" t="str">
        <f>INDEX(db[JENIS],A772)</f>
        <v>lem</v>
      </c>
      <c r="G772">
        <f>INDEX(db[QTY X],A772)</f>
        <v>240</v>
      </c>
      <c r="H772" t="str">
        <f>INDEX(db[STN X],A772)</f>
        <v>PCS</v>
      </c>
    </row>
    <row r="773" spans="1:8" x14ac:dyDescent="0.25">
      <c r="A773" s="56">
        <v>1636</v>
      </c>
      <c r="C773" t="str">
        <f>INDEX(db[NB BM],A773)</f>
        <v>Lem Kenko LG-50</v>
      </c>
      <c r="D773" t="str">
        <f>INDEX(db[SUPPLIER],A773)</f>
        <v>KENKO</v>
      </c>
      <c r="E773" t="str">
        <f>INDEX(db[QTY/ CTN],A773)</f>
        <v>20 LSN</v>
      </c>
      <c r="F773" t="str">
        <f>INDEX(db[JENIS],A773)</f>
        <v>lem</v>
      </c>
      <c r="G773">
        <f>INDEX(db[QTY X],A773)</f>
        <v>240</v>
      </c>
      <c r="H773" t="str">
        <f>INDEX(db[STN X],A773)</f>
        <v>PCS</v>
      </c>
    </row>
    <row r="774" spans="1:8" x14ac:dyDescent="0.25">
      <c r="A774" s="56">
        <v>1637</v>
      </c>
      <c r="C774" t="str">
        <f>INDEX(db[NB BM],A774)</f>
        <v>L Leaf Kenko A5 100</v>
      </c>
      <c r="D774" t="str">
        <f>INDEX(db[SUPPLIER],A774)</f>
        <v>KENKO</v>
      </c>
      <c r="E774" t="str">
        <f>INDEX(db[QTY/ CTN],A774)</f>
        <v>96 PCS</v>
      </c>
      <c r="F774" t="str">
        <f>INDEX(db[JENIS],A774)</f>
        <v>ll</v>
      </c>
      <c r="G774">
        <f>INDEX(db[QTY X],A774)</f>
        <v>96</v>
      </c>
      <c r="H774" t="str">
        <f>INDEX(db[STN X],A774)</f>
        <v>PCS</v>
      </c>
    </row>
    <row r="775" spans="1:8" x14ac:dyDescent="0.25">
      <c r="A775" s="56">
        <v>1638</v>
      </c>
      <c r="C775" t="str">
        <f>INDEX(db[NB BM],A775)</f>
        <v>L Leaf Kenko A5 50</v>
      </c>
      <c r="D775" t="str">
        <f>INDEX(db[SUPPLIER],A775)</f>
        <v>KENKO</v>
      </c>
      <c r="E775" t="str">
        <f>INDEX(db[QTY/ CTN],A775)</f>
        <v>192 PCS</v>
      </c>
      <c r="F775" t="str">
        <f>INDEX(db[JENIS],A775)</f>
        <v>ll</v>
      </c>
      <c r="G775">
        <f>INDEX(db[QTY X],A775)</f>
        <v>192</v>
      </c>
      <c r="H775" t="str">
        <f>INDEX(db[STN X],A775)</f>
        <v>PCS</v>
      </c>
    </row>
    <row r="776" spans="1:8" x14ac:dyDescent="0.25">
      <c r="A776" s="56">
        <v>1639</v>
      </c>
      <c r="C776" t="str">
        <f>INDEX(db[NB BM],A776)</f>
        <v>L Leaf Kenko B5 100</v>
      </c>
      <c r="D776" t="str">
        <f>INDEX(db[SUPPLIER],A776)</f>
        <v>KENKO</v>
      </c>
      <c r="E776" t="str">
        <f>INDEX(db[QTY/ CTN],A776)</f>
        <v>80 PCS</v>
      </c>
      <c r="F776" t="str">
        <f>INDEX(db[JENIS],A776)</f>
        <v>ll</v>
      </c>
      <c r="G776">
        <f>INDEX(db[QTY X],A776)</f>
        <v>80</v>
      </c>
      <c r="H776" t="str">
        <f>INDEX(db[STN X],A776)</f>
        <v>PCS</v>
      </c>
    </row>
    <row r="777" spans="1:8" x14ac:dyDescent="0.25">
      <c r="A777" s="56">
        <v>1640</v>
      </c>
      <c r="C777" t="str">
        <f>INDEX(db[NB BM],A777)</f>
        <v>L Leaf Kenko B5 50</v>
      </c>
      <c r="D777" t="str">
        <f>INDEX(db[SUPPLIER],A777)</f>
        <v>KENKO</v>
      </c>
      <c r="E777" t="str">
        <f>INDEX(db[QTY/ CTN],A777)</f>
        <v>160 PCS</v>
      </c>
      <c r="F777" t="str">
        <f>INDEX(db[JENIS],A777)</f>
        <v>ll</v>
      </c>
      <c r="G777">
        <f>INDEX(db[QTY X],A777)</f>
        <v>160</v>
      </c>
      <c r="H777" t="str">
        <f>INDEX(db[STN X],A777)</f>
        <v>PCS</v>
      </c>
    </row>
    <row r="778" spans="1:8" x14ac:dyDescent="0.25">
      <c r="A778" s="56">
        <v>1641</v>
      </c>
      <c r="C778" t="str">
        <f>INDEX(db[NB BM],A778)</f>
        <v>Mechpen Kenko MP-01</v>
      </c>
      <c r="D778" t="str">
        <f>INDEX(db[SUPPLIER],A778)</f>
        <v>KENKO</v>
      </c>
      <c r="E778" t="str">
        <f>INDEX(db[QTY/ CTN],A778)</f>
        <v>144 LSN</v>
      </c>
      <c r="F778" t="str">
        <f>INDEX(db[JENIS],A778)</f>
        <v>mechpen</v>
      </c>
      <c r="G778">
        <f>INDEX(db[QTY X],A778)</f>
        <v>1728</v>
      </c>
      <c r="H778" t="str">
        <f>INDEX(db[STN X],A778)</f>
        <v>PCS</v>
      </c>
    </row>
    <row r="779" spans="1:8" x14ac:dyDescent="0.25">
      <c r="A779" s="56">
        <v>1642</v>
      </c>
      <c r="C779" t="str">
        <f>INDEX(db[NB BM],A779)</f>
        <v>Mechpen Kenko MP-07</v>
      </c>
      <c r="D779" t="str">
        <f>INDEX(db[SUPPLIER],A779)</f>
        <v>KENKO</v>
      </c>
      <c r="E779" t="str">
        <f>INDEX(db[QTY/ CTN],A779)</f>
        <v>144 LSN</v>
      </c>
      <c r="F779" t="str">
        <f>INDEX(db[JENIS],A779)</f>
        <v>mechpen</v>
      </c>
      <c r="G779">
        <f>INDEX(db[QTY X],A779)</f>
        <v>1728</v>
      </c>
      <c r="H779" t="str">
        <f>INDEX(db[STN X],A779)</f>
        <v>PCS</v>
      </c>
    </row>
    <row r="780" spans="1:8" x14ac:dyDescent="0.25">
      <c r="A780" s="56">
        <v>1643</v>
      </c>
      <c r="C780" t="str">
        <f>INDEX(db[NB BM],A780)</f>
        <v>Mechpen Kenko MP-70</v>
      </c>
      <c r="D780" t="str">
        <f>INDEX(db[SUPPLIER],A780)</f>
        <v>KENKO</v>
      </c>
      <c r="E780" t="str">
        <f>INDEX(db[QTY/ CTN],A780)</f>
        <v>144 LSN</v>
      </c>
      <c r="F780" t="str">
        <f>INDEX(db[JENIS],A780)</f>
        <v>mechpen</v>
      </c>
      <c r="G780">
        <f>INDEX(db[QTY X],A780)</f>
        <v>1728</v>
      </c>
      <c r="H780" t="str">
        <f>INDEX(db[STN X],A780)</f>
        <v>PCS</v>
      </c>
    </row>
    <row r="781" spans="1:8" x14ac:dyDescent="0.25">
      <c r="A781" s="56">
        <v>1644</v>
      </c>
      <c r="C781" t="str">
        <f>INDEX(db[NB BM],A781)</f>
        <v>Mechpen Kenko MP-707</v>
      </c>
      <c r="D781" t="str">
        <f>INDEX(db[SUPPLIER],A781)</f>
        <v>KENKO</v>
      </c>
      <c r="E781" t="str">
        <f>INDEX(db[QTY/ CTN],A781)</f>
        <v>12 GRS</v>
      </c>
      <c r="F781" t="str">
        <f>INDEX(db[JENIS],A781)</f>
        <v>mechpen</v>
      </c>
      <c r="G781">
        <f>INDEX(db[QTY X],A781)</f>
        <v>1728</v>
      </c>
      <c r="H781" t="str">
        <f>INDEX(db[STN X],A781)</f>
        <v>PCS</v>
      </c>
    </row>
    <row r="782" spans="1:8" x14ac:dyDescent="0.25">
      <c r="A782" s="56">
        <v>1645</v>
      </c>
      <c r="C782" t="str">
        <f>INDEX(db[NB BM],A782)</f>
        <v>OPP tape Kenko 48mm tan plst merah</v>
      </c>
      <c r="D782" t="str">
        <f>INDEX(db[SUPPLIER],A782)</f>
        <v>KENKO</v>
      </c>
      <c r="E782" t="str">
        <f>INDEX(db[QTY/ CTN],A782)</f>
        <v>72 ROL</v>
      </c>
      <c r="F782" t="str">
        <f>INDEX(db[JENIS],A782)</f>
        <v>isolasi</v>
      </c>
      <c r="G782">
        <f>INDEX(db[QTY X],A782)</f>
        <v>72</v>
      </c>
      <c r="H782" t="str">
        <f>INDEX(db[STN X],A782)</f>
        <v>ROL</v>
      </c>
    </row>
    <row r="783" spans="1:8" x14ac:dyDescent="0.25">
      <c r="A783" s="56">
        <v>1646</v>
      </c>
      <c r="C783" t="str">
        <f>INDEX(db[NB BM],A783)</f>
        <v>OPP tape Kenko 48mm transp plst merah</v>
      </c>
      <c r="D783" t="str">
        <f>INDEX(db[SUPPLIER],A783)</f>
        <v>KENKO</v>
      </c>
      <c r="E783" t="str">
        <f>INDEX(db[QTY/ CTN],A783)</f>
        <v>72 ROL</v>
      </c>
      <c r="F783" t="str">
        <f>INDEX(db[JENIS],A783)</f>
        <v>isolasi</v>
      </c>
      <c r="G783">
        <f>INDEX(db[QTY X],A783)</f>
        <v>72</v>
      </c>
      <c r="H783" t="str">
        <f>INDEX(db[STN X],A783)</f>
        <v>ROL</v>
      </c>
    </row>
    <row r="784" spans="1:8" x14ac:dyDescent="0.25">
      <c r="A784" s="56">
        <v>1647</v>
      </c>
      <c r="C784" t="str">
        <f>INDEX(db[NB BM],A784)</f>
        <v>Paper fastener Kenko PF-508 Warna</v>
      </c>
      <c r="D784" t="str">
        <f>INDEX(db[SUPPLIER],A784)</f>
        <v>KENKO</v>
      </c>
      <c r="E784" t="str">
        <f>INDEX(db[QTY/ CTN],A784)</f>
        <v>100 BOX</v>
      </c>
      <c r="F784" t="str">
        <f>INDEX(db[JENIS],A784)</f>
        <v>acco</v>
      </c>
      <c r="G784">
        <f>INDEX(db[QTY X],A784)</f>
        <v>100</v>
      </c>
      <c r="H784" t="str">
        <f>INDEX(db[STN X],A784)</f>
        <v>BOX</v>
      </c>
    </row>
    <row r="785" spans="1:8" x14ac:dyDescent="0.25">
      <c r="A785" s="56">
        <v>1648</v>
      </c>
      <c r="C785" t="str">
        <f>INDEX(db[NB BM],A785)</f>
        <v>Paper fastener Kenko PF-508 putih</v>
      </c>
      <c r="D785" t="str">
        <f>INDEX(db[SUPPLIER],A785)</f>
        <v>KENKO</v>
      </c>
      <c r="E785" t="str">
        <f>INDEX(db[QTY/ CTN],A785)</f>
        <v>100 BOX</v>
      </c>
      <c r="F785" t="str">
        <f>INDEX(db[JENIS],A785)</f>
        <v>acco</v>
      </c>
      <c r="G785">
        <f>INDEX(db[QTY X],A785)</f>
        <v>100</v>
      </c>
      <c r="H785" t="str">
        <f>INDEX(db[STN X],A785)</f>
        <v>BOX</v>
      </c>
    </row>
    <row r="786" spans="1:8" x14ac:dyDescent="0.25">
      <c r="A786" s="56">
        <v>1649</v>
      </c>
      <c r="C786" t="str">
        <f>INDEX(db[NB BM],A786)</f>
        <v>Paper Trimmer Kenko 10"x15" (FC) metal</v>
      </c>
      <c r="D786" t="str">
        <f>INDEX(db[SUPPLIER],A786)</f>
        <v>KENKO</v>
      </c>
      <c r="E786" t="str">
        <f>INDEX(db[QTY/ CTN],A786)</f>
        <v>5 PCS</v>
      </c>
      <c r="F786" t="str">
        <f>INDEX(db[JENIS],A786)</f>
        <v>cutter</v>
      </c>
      <c r="G786">
        <f>INDEX(db[QTY X],A786)</f>
        <v>5</v>
      </c>
      <c r="H786" t="str">
        <f>INDEX(db[STN X],A786)</f>
        <v>PCS</v>
      </c>
    </row>
    <row r="787" spans="1:8" x14ac:dyDescent="0.25">
      <c r="A787" s="56">
        <v>1650</v>
      </c>
      <c r="C787" t="str">
        <f>INDEX(db[NB BM],A787)</f>
        <v>Paper Trimmer Kenko 12"x15" (B4) metal</v>
      </c>
      <c r="D787" t="str">
        <f>INDEX(db[SUPPLIER],A787)</f>
        <v>KENKO</v>
      </c>
      <c r="E787" t="str">
        <f>INDEX(db[QTY/ CTN],A787)</f>
        <v>5 PCS</v>
      </c>
      <c r="F787" t="str">
        <f>INDEX(db[JENIS],A787)</f>
        <v>cutter</v>
      </c>
      <c r="G787">
        <f>INDEX(db[QTY X],A787)</f>
        <v>5</v>
      </c>
      <c r="H787" t="str">
        <f>INDEX(db[STN X],A787)</f>
        <v>PCS</v>
      </c>
    </row>
    <row r="788" spans="1:8" x14ac:dyDescent="0.25">
      <c r="A788" s="56">
        <v>1651</v>
      </c>
      <c r="C788" t="str">
        <f>INDEX(db[NB BM],A788)</f>
        <v>Paper Trimmer Kenko 18"x15" (A3) metal</v>
      </c>
      <c r="D788" t="str">
        <f>INDEX(db[SUPPLIER],A788)</f>
        <v>KENKO</v>
      </c>
      <c r="E788" t="str">
        <f>INDEX(db[QTY/ CTN],A788)</f>
        <v>4 PCS</v>
      </c>
      <c r="F788" t="str">
        <f>INDEX(db[JENIS],A788)</f>
        <v>cutter</v>
      </c>
      <c r="G788">
        <f>INDEX(db[QTY X],A788)</f>
        <v>4</v>
      </c>
      <c r="H788" t="str">
        <f>INDEX(db[STN X],A788)</f>
        <v>PCS</v>
      </c>
    </row>
    <row r="789" spans="1:8" x14ac:dyDescent="0.25">
      <c r="A789" s="56">
        <v>1652</v>
      </c>
      <c r="C789" t="str">
        <f>INDEX(db[NB BM],A789)</f>
        <v>Pen Kenko NK-7B Hitam</v>
      </c>
      <c r="D789" t="str">
        <f>INDEX(db[SUPPLIER],A789)</f>
        <v>KENKO</v>
      </c>
      <c r="E789" t="str">
        <f>INDEX(db[QTY/ CTN],A789)</f>
        <v>12 GRS</v>
      </c>
      <c r="F789" t="str">
        <f>INDEX(db[JENIS],A789)</f>
        <v>pen</v>
      </c>
      <c r="G789">
        <f>INDEX(db[QTY X],A789)</f>
        <v>1728</v>
      </c>
      <c r="H789" t="str">
        <f>INDEX(db[STN X],A789)</f>
        <v>PCS</v>
      </c>
    </row>
    <row r="790" spans="1:8" x14ac:dyDescent="0.25">
      <c r="A790" s="56">
        <v>1653</v>
      </c>
      <c r="C790" t="str">
        <f>INDEX(db[NB BM],A790)</f>
        <v>Pen Ulir Kenko PU-1 Hitam</v>
      </c>
      <c r="D790" t="str">
        <f>INDEX(db[SUPPLIER],A790)</f>
        <v>KENKO SINAR INDONESIA</v>
      </c>
      <c r="E790" t="str">
        <f>INDEX(db[QTY/ CTN],A790)</f>
        <v>216 LSN</v>
      </c>
      <c r="F790">
        <f>INDEX(db[JENIS],A790)</f>
        <v>0</v>
      </c>
      <c r="G790">
        <f>INDEX(db[QTY X],A790)</f>
        <v>2592</v>
      </c>
      <c r="H790" t="str">
        <f>INDEX(db[STN X],A790)</f>
        <v>PCS</v>
      </c>
    </row>
    <row r="791" spans="1:8" x14ac:dyDescent="0.25">
      <c r="A791" s="56">
        <v>1654</v>
      </c>
      <c r="C791" t="str">
        <f>INDEX(db[NB BM],A791)</f>
        <v>Pen Ulir Kenko PU-2 Hitam</v>
      </c>
      <c r="D791" t="str">
        <f>INDEX(db[SUPPLIER],A791)</f>
        <v>KENKO SINAR INDONESIA</v>
      </c>
      <c r="E791" t="str">
        <f>INDEX(db[QTY/ CTN],A791)</f>
        <v>216 LSN</v>
      </c>
      <c r="F791">
        <f>INDEX(db[JENIS],A791)</f>
        <v>0</v>
      </c>
      <c r="G791">
        <f>INDEX(db[QTY X],A791)</f>
        <v>2592</v>
      </c>
      <c r="H791" t="str">
        <f>INDEX(db[STN X],A791)</f>
        <v>PCS</v>
      </c>
    </row>
    <row r="792" spans="1:8" x14ac:dyDescent="0.25">
      <c r="A792" s="56">
        <v>1655</v>
      </c>
      <c r="C792" t="str">
        <f>INDEX(db[NB BM],A792)</f>
        <v>Pen Ulir Kenko PU-3 Hitam</v>
      </c>
      <c r="D792" t="str">
        <f>INDEX(db[SUPPLIER],A792)</f>
        <v>KENKO SINAR INDONESIA</v>
      </c>
      <c r="E792" t="str">
        <f>INDEX(db[QTY/ CTN],A792)</f>
        <v>216 LSN</v>
      </c>
      <c r="F792">
        <f>INDEX(db[JENIS],A792)</f>
        <v>0</v>
      </c>
      <c r="G792">
        <f>INDEX(db[QTY X],A792)</f>
        <v>2592</v>
      </c>
      <c r="H792" t="str">
        <f>INDEX(db[STN X],A792)</f>
        <v>PCS</v>
      </c>
    </row>
    <row r="793" spans="1:8" x14ac:dyDescent="0.25">
      <c r="A793" s="56">
        <v>1656</v>
      </c>
      <c r="C793" t="str">
        <f>INDEX(db[NB BM],A793)</f>
        <v>Pen Ulir Kenko PU-4 Hitam</v>
      </c>
      <c r="D793" t="str">
        <f>INDEX(db[SUPPLIER],A793)</f>
        <v>KENKO SINAR INDONESIA</v>
      </c>
      <c r="E793" t="str">
        <f>INDEX(db[QTY/ CTN],A793)</f>
        <v>216 LSN</v>
      </c>
      <c r="F793">
        <f>INDEX(db[JENIS],A793)</f>
        <v>0</v>
      </c>
      <c r="G793">
        <f>INDEX(db[QTY X],A793)</f>
        <v>2592</v>
      </c>
      <c r="H793" t="str">
        <f>INDEX(db[STN X],A793)</f>
        <v>PCS</v>
      </c>
    </row>
    <row r="794" spans="1:8" x14ac:dyDescent="0.25">
      <c r="A794" s="56">
        <v>1657</v>
      </c>
      <c r="C794" t="str">
        <f>INDEX(db[NB BM],A794)</f>
        <v>Pensil Kenko 2B-0192</v>
      </c>
      <c r="D794" t="str">
        <f>INDEX(db[SUPPLIER],A794)</f>
        <v>KENKO</v>
      </c>
      <c r="E794" t="str">
        <f>INDEX(db[QTY/ CTN],A794)</f>
        <v>20 GRS</v>
      </c>
      <c r="F794" t="str">
        <f>INDEX(db[JENIS],A794)</f>
        <v>pensil</v>
      </c>
      <c r="G794">
        <f>INDEX(db[QTY X],A794)</f>
        <v>2880</v>
      </c>
      <c r="H794" t="str">
        <f>INDEX(db[STN X],A794)</f>
        <v>PCS</v>
      </c>
    </row>
    <row r="795" spans="1:8" x14ac:dyDescent="0.25">
      <c r="A795" s="56">
        <v>1658</v>
      </c>
      <c r="C795" t="str">
        <f>INDEX(db[NB BM],A795)</f>
        <v>Pensil Kenko 2B-0810 Fluorescent</v>
      </c>
      <c r="D795" t="str">
        <f>INDEX(db[SUPPLIER],A795)</f>
        <v>KENKO</v>
      </c>
      <c r="E795" t="str">
        <f>INDEX(db[QTY/ CTN],A795)</f>
        <v>20 GRS</v>
      </c>
      <c r="F795" t="str">
        <f>INDEX(db[JENIS],A795)</f>
        <v>pensil</v>
      </c>
      <c r="G795">
        <f>INDEX(db[QTY X],A795)</f>
        <v>2880</v>
      </c>
      <c r="H795" t="str">
        <f>INDEX(db[STN X],A795)</f>
        <v>PCS</v>
      </c>
    </row>
    <row r="796" spans="1:8" x14ac:dyDescent="0.25">
      <c r="A796" s="56">
        <v>1659</v>
      </c>
      <c r="C796" t="str">
        <f>INDEX(db[NB BM],A796)</f>
        <v>Pensil Kenko 2B-0820 Pelangi</v>
      </c>
      <c r="D796" t="str">
        <f>INDEX(db[SUPPLIER],A796)</f>
        <v>KENKO</v>
      </c>
      <c r="E796" t="str">
        <f>INDEX(db[QTY/ CTN],A796)</f>
        <v>20 GRS</v>
      </c>
      <c r="F796" t="str">
        <f>INDEX(db[JENIS],A796)</f>
        <v>pensil</v>
      </c>
      <c r="G796">
        <f>INDEX(db[QTY X],A796)</f>
        <v>2880</v>
      </c>
      <c r="H796" t="str">
        <f>INDEX(db[STN X],A796)</f>
        <v>PCS</v>
      </c>
    </row>
    <row r="797" spans="1:8" x14ac:dyDescent="0.25">
      <c r="A797" s="56">
        <v>1660</v>
      </c>
      <c r="C797" t="str">
        <f>INDEX(db[NB BM],A797)</f>
        <v>Pensil Kenko 2B-2382 Hitam Bintang</v>
      </c>
      <c r="D797" t="str">
        <f>INDEX(db[SUPPLIER],A797)</f>
        <v>KENKO SINAR INDONESIA</v>
      </c>
      <c r="E797" t="str">
        <f>INDEX(db[QTY/ CTN],A797)</f>
        <v>20 GRS</v>
      </c>
      <c r="F797">
        <f>INDEX(db[JENIS],A797)</f>
        <v>0</v>
      </c>
      <c r="G797">
        <f>INDEX(db[QTY X],A797)</f>
        <v>2880</v>
      </c>
      <c r="H797" t="str">
        <f>INDEX(db[STN X],A797)</f>
        <v>PCS</v>
      </c>
    </row>
    <row r="798" spans="1:8" x14ac:dyDescent="0.25">
      <c r="A798" s="56">
        <v>1661</v>
      </c>
      <c r="C798" t="str">
        <f>INDEX(db[NB BM],A798)</f>
        <v>Pensil Kenko 2B-3030</v>
      </c>
      <c r="D798" t="str">
        <f>INDEX(db[SUPPLIER],A798)</f>
        <v>KENKO</v>
      </c>
      <c r="E798" t="str">
        <f>INDEX(db[QTY/ CTN],A798)</f>
        <v>20 GRS</v>
      </c>
      <c r="F798" t="str">
        <f>INDEX(db[JENIS],A798)</f>
        <v>pensil</v>
      </c>
      <c r="G798">
        <f>INDEX(db[QTY X],A798)</f>
        <v>2880</v>
      </c>
      <c r="H798" t="str">
        <f>INDEX(db[STN X],A798)</f>
        <v>PCS</v>
      </c>
    </row>
    <row r="799" spans="1:8" x14ac:dyDescent="0.25">
      <c r="A799" s="56">
        <v>1662</v>
      </c>
      <c r="C799" t="str">
        <f>INDEX(db[NB BM],A799)</f>
        <v>Pensil Kenko 2B-3181 Hitam Cap Merah</v>
      </c>
      <c r="D799" t="str">
        <f>INDEX(db[SUPPLIER],A799)</f>
        <v>KENKO</v>
      </c>
      <c r="E799" t="str">
        <f>INDEX(db[QTY/ CTN],A799)</f>
        <v>20 GRS</v>
      </c>
      <c r="F799" t="str">
        <f>INDEX(db[JENIS],A799)</f>
        <v>pensil</v>
      </c>
      <c r="G799">
        <f>INDEX(db[QTY X],A799)</f>
        <v>2880</v>
      </c>
      <c r="H799" t="str">
        <f>INDEX(db[STN X],A799)</f>
        <v>PCS</v>
      </c>
    </row>
    <row r="800" spans="1:8" x14ac:dyDescent="0.25">
      <c r="A800" s="56">
        <v>1663</v>
      </c>
      <c r="C800" t="str">
        <f>INDEX(db[NB BM],A800)</f>
        <v>Pensil Kenko 2B-3282 Hitam Cap Bintang</v>
      </c>
      <c r="D800" t="str">
        <f>INDEX(db[SUPPLIER],A800)</f>
        <v>KENKO</v>
      </c>
      <c r="E800" t="str">
        <f>INDEX(db[QTY/ CTN],A800)</f>
        <v>20 GRS</v>
      </c>
      <c r="F800" t="str">
        <f>INDEX(db[JENIS],A800)</f>
        <v>pensil</v>
      </c>
      <c r="G800">
        <f>INDEX(db[QTY X],A800)</f>
        <v>2880</v>
      </c>
      <c r="H800" t="str">
        <f>INDEX(db[STN X],A800)</f>
        <v>PCS</v>
      </c>
    </row>
    <row r="801" spans="1:8" x14ac:dyDescent="0.25">
      <c r="A801" s="56">
        <v>1664</v>
      </c>
      <c r="C801" t="str">
        <f>INDEX(db[NB BM],A801)</f>
        <v>Pensil Kenko 2B-619 Antibacterial</v>
      </c>
      <c r="D801" t="str">
        <f>INDEX(db[SUPPLIER],A801)</f>
        <v>KENKO</v>
      </c>
      <c r="E801" t="str">
        <f>INDEX(db[QTY/ CTN],A801)</f>
        <v>20 GRS</v>
      </c>
      <c r="F801" t="str">
        <f>INDEX(db[JENIS],A801)</f>
        <v>pensil</v>
      </c>
      <c r="G801">
        <f>INDEX(db[QTY X],A801)</f>
        <v>2880</v>
      </c>
      <c r="H801" t="str">
        <f>INDEX(db[STN X],A801)</f>
        <v>PCS</v>
      </c>
    </row>
    <row r="802" spans="1:8" x14ac:dyDescent="0.25">
      <c r="A802" s="56">
        <v>1665</v>
      </c>
      <c r="C802" t="str">
        <f>INDEX(db[NB BM],A802)</f>
        <v>Pensil Kenko 2B-6120 Doodle</v>
      </c>
      <c r="D802" t="str">
        <f>INDEX(db[SUPPLIER],A802)</f>
        <v>KENKO</v>
      </c>
      <c r="E802" t="str">
        <f>INDEX(db[QTY/ CTN],A802)</f>
        <v>20 GRS</v>
      </c>
      <c r="F802" t="str">
        <f>INDEX(db[JENIS],A802)</f>
        <v>pensil</v>
      </c>
      <c r="G802">
        <f>INDEX(db[QTY X],A802)</f>
        <v>2880</v>
      </c>
      <c r="H802" t="str">
        <f>INDEX(db[STN X],A802)</f>
        <v>PCS</v>
      </c>
    </row>
    <row r="803" spans="1:8" x14ac:dyDescent="0.25">
      <c r="A803" s="56">
        <v>1666</v>
      </c>
      <c r="C803" t="str">
        <f>INDEX(db[NB BM],A803)</f>
        <v>Pensil Kenko 2B-6181 Biru Cap Hitam</v>
      </c>
      <c r="D803" t="str">
        <f>INDEX(db[SUPPLIER],A803)</f>
        <v>KENKO</v>
      </c>
      <c r="E803" t="str">
        <f>INDEX(db[QTY/ CTN],A803)</f>
        <v>20 GRS</v>
      </c>
      <c r="F803" t="str">
        <f>INDEX(db[JENIS],A803)</f>
        <v>pensil</v>
      </c>
      <c r="G803">
        <f>INDEX(db[QTY X],A803)</f>
        <v>2880</v>
      </c>
      <c r="H803" t="str">
        <f>INDEX(db[STN X],A803)</f>
        <v>PCS</v>
      </c>
    </row>
    <row r="804" spans="1:8" x14ac:dyDescent="0.25">
      <c r="A804" s="56">
        <v>1667</v>
      </c>
      <c r="C804" t="str">
        <f>INDEX(db[NB BM],A804)</f>
        <v>Pensil Kenko 2B-6191 Hijau Cap Hitam</v>
      </c>
      <c r="D804" t="str">
        <f>INDEX(db[SUPPLIER],A804)</f>
        <v>KENKO</v>
      </c>
      <c r="E804" t="str">
        <f>INDEX(db[QTY/ CTN],A804)</f>
        <v>20 GRS</v>
      </c>
      <c r="F804" t="str">
        <f>INDEX(db[JENIS],A804)</f>
        <v>pensil</v>
      </c>
      <c r="G804">
        <f>INDEX(db[QTY X],A804)</f>
        <v>2880</v>
      </c>
      <c r="H804" t="str">
        <f>INDEX(db[STN X],A804)</f>
        <v>PCS</v>
      </c>
    </row>
    <row r="805" spans="1:8" x14ac:dyDescent="0.25">
      <c r="A805" s="56">
        <v>1668</v>
      </c>
      <c r="C805" t="str">
        <f>INDEX(db[NB BM],A805)</f>
        <v>Pensil Kenko 2B-6363 Matte Hitam</v>
      </c>
      <c r="D805" t="str">
        <f>INDEX(db[SUPPLIER],A805)</f>
        <v>KENKO</v>
      </c>
      <c r="E805" t="str">
        <f>INDEX(db[QTY/ CTN],A805)</f>
        <v>20 GRS</v>
      </c>
      <c r="F805" t="str">
        <f>INDEX(db[JENIS],A805)</f>
        <v>pensil</v>
      </c>
      <c r="G805">
        <f>INDEX(db[QTY X],A805)</f>
        <v>2880</v>
      </c>
      <c r="H805" t="str">
        <f>INDEX(db[STN X],A805)</f>
        <v>PCS</v>
      </c>
    </row>
    <row r="806" spans="1:8" x14ac:dyDescent="0.25">
      <c r="A806" s="56">
        <v>1669</v>
      </c>
      <c r="C806" t="str">
        <f>INDEX(db[NB BM],A806)</f>
        <v>Pensil Kenko 2B-6371 Silver Cap Biru</v>
      </c>
      <c r="D806" t="str">
        <f>INDEX(db[SUPPLIER],A806)</f>
        <v>KENKO</v>
      </c>
      <c r="E806" t="str">
        <f>INDEX(db[QTY/ CTN],A806)</f>
        <v>20 GRS</v>
      </c>
      <c r="F806" t="str">
        <f>INDEX(db[JENIS],A806)</f>
        <v>pensil</v>
      </c>
      <c r="G806">
        <f>INDEX(db[QTY X],A806)</f>
        <v>2880</v>
      </c>
      <c r="H806" t="str">
        <f>INDEX(db[STN X],A806)</f>
        <v>PCS</v>
      </c>
    </row>
    <row r="807" spans="1:8" x14ac:dyDescent="0.25">
      <c r="A807" s="56">
        <v>1670</v>
      </c>
      <c r="C807" t="str">
        <f>INDEX(db[NB BM],A807)</f>
        <v>Pensil Kenko 2B-6373 Metalik</v>
      </c>
      <c r="D807" t="str">
        <f>INDEX(db[SUPPLIER],A807)</f>
        <v>KENKO</v>
      </c>
      <c r="E807" t="str">
        <f>INDEX(db[QTY/ CTN],A807)</f>
        <v>20 GRS</v>
      </c>
      <c r="F807" t="str">
        <f>INDEX(db[JENIS],A807)</f>
        <v>pensil</v>
      </c>
      <c r="G807">
        <f>INDEX(db[QTY X],A807)</f>
        <v>2880</v>
      </c>
      <c r="H807" t="str">
        <f>INDEX(db[STN X],A807)</f>
        <v>PCS</v>
      </c>
    </row>
    <row r="808" spans="1:8" x14ac:dyDescent="0.25">
      <c r="A808" s="56">
        <v>1671</v>
      </c>
      <c r="C808" t="str">
        <f>INDEX(db[NB BM],A808)</f>
        <v>Pensil Kenko 2B-6388 Zoo n Zoo</v>
      </c>
      <c r="D808" t="str">
        <f>INDEX(db[SUPPLIER],A808)</f>
        <v>KENKO</v>
      </c>
      <c r="E808" t="str">
        <f>INDEX(db[QTY/ CTN],A808)</f>
        <v>20 GRS</v>
      </c>
      <c r="F808" t="str">
        <f>INDEX(db[JENIS],A808)</f>
        <v>pensil</v>
      </c>
      <c r="G808">
        <f>INDEX(db[QTY X],A808)</f>
        <v>2880</v>
      </c>
      <c r="H808" t="str">
        <f>INDEX(db[STN X],A808)</f>
        <v>PCS</v>
      </c>
    </row>
    <row r="809" spans="1:8" x14ac:dyDescent="0.25">
      <c r="A809" s="56">
        <v>1672</v>
      </c>
      <c r="C809" t="str">
        <f>INDEX(db[NB BM],A809)</f>
        <v>Pensil Kenko 2B-6393 Fluorescent</v>
      </c>
      <c r="D809" t="str">
        <f>INDEX(db[SUPPLIER],A809)</f>
        <v>KENKO</v>
      </c>
      <c r="E809" t="str">
        <f>INDEX(db[QTY/ CTN],A809)</f>
        <v>20 GRS</v>
      </c>
      <c r="F809" t="str">
        <f>INDEX(db[JENIS],A809)</f>
        <v>pensil</v>
      </c>
      <c r="G809">
        <f>INDEX(db[QTY X],A809)</f>
        <v>2880</v>
      </c>
      <c r="H809" t="str">
        <f>INDEX(db[STN X],A809)</f>
        <v>PCS</v>
      </c>
    </row>
    <row r="810" spans="1:8" x14ac:dyDescent="0.25">
      <c r="A810" s="56">
        <v>1673</v>
      </c>
      <c r="C810" t="str">
        <f>INDEX(db[NB BM],A810)</f>
        <v>Pensil Kenko 2B-6800 Platinum</v>
      </c>
      <c r="D810" t="str">
        <f>INDEX(db[SUPPLIER],A810)</f>
        <v>KENKO</v>
      </c>
      <c r="E810" t="str">
        <f>INDEX(db[QTY/ CTN],A810)</f>
        <v>20 GRS</v>
      </c>
      <c r="F810" t="str">
        <f>INDEX(db[JENIS],A810)</f>
        <v>pensil</v>
      </c>
      <c r="G810">
        <f>INDEX(db[QTY X],A810)</f>
        <v>2880</v>
      </c>
      <c r="H810" t="str">
        <f>INDEX(db[STN X],A810)</f>
        <v>PCS</v>
      </c>
    </row>
    <row r="811" spans="1:8" x14ac:dyDescent="0.25">
      <c r="A811" s="56">
        <v>1674</v>
      </c>
      <c r="C811" t="str">
        <f>INDEX(db[NB BM],A811)</f>
        <v>Pensil Kenko 2B-6900 fun colors</v>
      </c>
      <c r="D811" t="str">
        <f>INDEX(db[SUPPLIER],A811)</f>
        <v>KENKO</v>
      </c>
      <c r="E811" t="str">
        <f>INDEX(db[QTY/ CTN],A811)</f>
        <v>20 GRS</v>
      </c>
      <c r="F811" t="str">
        <f>INDEX(db[JENIS],A811)</f>
        <v>pensil</v>
      </c>
      <c r="G811">
        <f>INDEX(db[QTY X],A811)</f>
        <v>2880</v>
      </c>
      <c r="H811" t="str">
        <f>INDEX(db[STN X],A811)</f>
        <v>PCS</v>
      </c>
    </row>
    <row r="812" spans="1:8" x14ac:dyDescent="0.25">
      <c r="A812" s="56">
        <v>1675</v>
      </c>
      <c r="C812" t="str">
        <f>INDEX(db[NB BM],A812)</f>
        <v>Pensil Kenko 2B-6906 Batik</v>
      </c>
      <c r="D812" t="str">
        <f>INDEX(db[SUPPLIER],A812)</f>
        <v>KENKO</v>
      </c>
      <c r="E812" t="str">
        <f>INDEX(db[QTY/ CTN],A812)</f>
        <v>20 GRS</v>
      </c>
      <c r="F812" t="str">
        <f>INDEX(db[JENIS],A812)</f>
        <v>pensil</v>
      </c>
      <c r="G812">
        <f>INDEX(db[QTY X],A812)</f>
        <v>2880</v>
      </c>
      <c r="H812" t="str">
        <f>INDEX(db[STN X],A812)</f>
        <v>PCS</v>
      </c>
    </row>
    <row r="813" spans="1:8" x14ac:dyDescent="0.25">
      <c r="A813" s="56">
        <v>1676</v>
      </c>
      <c r="C813" t="str">
        <f>INDEX(db[NB BM],A813)</f>
        <v>Pc Kenko PC-0719-BY</v>
      </c>
      <c r="D813" t="str">
        <f>INDEX(db[SUPPLIER],A813)</f>
        <v>KENKO</v>
      </c>
      <c r="E813" t="str">
        <f>INDEX(db[QTY/ CTN],A813)</f>
        <v>24 LSN</v>
      </c>
      <c r="F813" t="str">
        <f>INDEX(db[JENIS],A813)</f>
        <v>pcase</v>
      </c>
      <c r="G813">
        <f>INDEX(db[QTY X],A813)</f>
        <v>288</v>
      </c>
      <c r="H813" t="str">
        <f>INDEX(db[STN X],A813)</f>
        <v>PCS</v>
      </c>
    </row>
    <row r="814" spans="1:8" x14ac:dyDescent="0.25">
      <c r="A814" s="56">
        <v>1677</v>
      </c>
      <c r="C814" t="str">
        <f>INDEX(db[NB BM],A814)</f>
        <v>Pc Kenko PC-0719-pastel</v>
      </c>
      <c r="D814" t="str">
        <f>INDEX(db[SUPPLIER],A814)</f>
        <v>KENKO</v>
      </c>
      <c r="E814" t="str">
        <f>INDEX(db[QTY/ CTN],A814)</f>
        <v>24 LSN</v>
      </c>
      <c r="F814" t="str">
        <f>INDEX(db[JENIS],A814)</f>
        <v>pcase</v>
      </c>
      <c r="G814">
        <f>INDEX(db[QTY X],A814)</f>
        <v>288</v>
      </c>
      <c r="H814" t="str">
        <f>INDEX(db[STN X],A814)</f>
        <v>PCS</v>
      </c>
    </row>
    <row r="815" spans="1:8" x14ac:dyDescent="0.25">
      <c r="A815" s="56">
        <v>1678</v>
      </c>
      <c r="C815" t="str">
        <f>INDEX(db[NB BM],A815)</f>
        <v>Pc Kenko PC-0719-TK</v>
      </c>
      <c r="D815" t="str">
        <f>INDEX(db[SUPPLIER],A815)</f>
        <v>KENKO</v>
      </c>
      <c r="E815" t="str">
        <f>INDEX(db[QTY/ CTN],A815)</f>
        <v>24 LSN</v>
      </c>
      <c r="F815" t="str">
        <f>INDEX(db[JENIS],A815)</f>
        <v>pcase</v>
      </c>
      <c r="G815">
        <f>INDEX(db[QTY X],A815)</f>
        <v>288</v>
      </c>
      <c r="H815" t="str">
        <f>INDEX(db[STN X],A815)</f>
        <v>PCS</v>
      </c>
    </row>
    <row r="816" spans="1:8" x14ac:dyDescent="0.25">
      <c r="A816" s="56">
        <v>1679</v>
      </c>
      <c r="C816" t="str">
        <f>INDEX(db[NB BM],A816)</f>
        <v>Pc Kenko PC-0719-UR</v>
      </c>
      <c r="D816" t="str">
        <f>INDEX(db[SUPPLIER],A816)</f>
        <v>KENKO</v>
      </c>
      <c r="E816" t="str">
        <f>INDEX(db[QTY/ CTN],A816)</f>
        <v>24 LSN</v>
      </c>
      <c r="F816" t="str">
        <f>INDEX(db[JENIS],A816)</f>
        <v>pcase</v>
      </c>
      <c r="G816">
        <f>INDEX(db[QTY X],A816)</f>
        <v>288</v>
      </c>
      <c r="H816" t="str">
        <f>INDEX(db[STN X],A816)</f>
        <v>PCS</v>
      </c>
    </row>
    <row r="817" spans="1:8" x14ac:dyDescent="0.25">
      <c r="A817" s="56">
        <v>1680</v>
      </c>
      <c r="C817" s="58" t="str">
        <f>INDEX(db[NB BM],A817)</f>
        <v>Isi Pensil Kenko PL-05 2B Hi-Polymer</v>
      </c>
      <c r="D817" s="58" t="str">
        <f>INDEX(db[SUPPLIER],A817)</f>
        <v>KENKO</v>
      </c>
      <c r="E817" s="58" t="str">
        <f>INDEX(db[QTY/ CTN],A817)</f>
        <v>18 GRS</v>
      </c>
      <c r="F817" s="58" t="str">
        <f>INDEX(db[JENIS],A817)</f>
        <v>isi</v>
      </c>
      <c r="G817" s="58">
        <f>INDEX(db[QTY X],A817)</f>
        <v>2592</v>
      </c>
      <c r="H817" s="58" t="str">
        <f>INDEX(db[STN X],A817)</f>
        <v>PCS</v>
      </c>
    </row>
    <row r="818" spans="1:8" x14ac:dyDescent="0.25">
      <c r="A818" s="56">
        <v>1681</v>
      </c>
      <c r="C818" s="58" t="str">
        <f>INDEX(db[NB BM],A818)</f>
        <v>Isi Pensil Kenko PL-209 2B</v>
      </c>
      <c r="D818" s="58" t="str">
        <f>INDEX(db[SUPPLIER],A818)</f>
        <v>KENKO</v>
      </c>
      <c r="E818" s="58" t="str">
        <f>INDEX(db[QTY/ CTN],A818)</f>
        <v>12 GRS</v>
      </c>
      <c r="F818" s="58" t="str">
        <f>INDEX(db[JENIS],A818)</f>
        <v>isi</v>
      </c>
      <c r="G818" s="58">
        <f>INDEX(db[QTY X],A818)</f>
        <v>1728</v>
      </c>
      <c r="H818" s="58" t="str">
        <f>INDEX(db[STN X],A818)</f>
        <v>PCS</v>
      </c>
    </row>
    <row r="819" spans="1:8" x14ac:dyDescent="0.25">
      <c r="A819" s="56">
        <v>1682</v>
      </c>
      <c r="C819" s="58" t="str">
        <f>INDEX(db[NB BM],A819)</f>
        <v>Isi Pensil Kenko PL-212 2B</v>
      </c>
      <c r="D819" s="58" t="str">
        <f>INDEX(db[SUPPLIER],A819)</f>
        <v>KENKO</v>
      </c>
      <c r="E819" s="58" t="str">
        <f>INDEX(db[QTY/ CTN],A819)</f>
        <v>12 GRS</v>
      </c>
      <c r="F819" s="58" t="str">
        <f>INDEX(db[JENIS],A819)</f>
        <v>isi</v>
      </c>
      <c r="G819" s="58">
        <f>INDEX(db[QTY X],A819)</f>
        <v>1728</v>
      </c>
      <c r="H819" s="58" t="str">
        <f>INDEX(db[STN X],A819)</f>
        <v>PCS</v>
      </c>
    </row>
    <row r="820" spans="1:8" x14ac:dyDescent="0.25">
      <c r="A820" s="56">
        <v>1683</v>
      </c>
      <c r="C820" s="58" t="str">
        <f>INDEX(db[NB BM],A820)</f>
        <v>Marker permanen Kenko PM-100 hitam</v>
      </c>
      <c r="D820" s="58" t="str">
        <f>INDEX(db[SUPPLIER],A820)</f>
        <v>KENKO</v>
      </c>
      <c r="E820" s="58" t="str">
        <f>INDEX(db[QTY/ CTN],A820)</f>
        <v>60 LSN</v>
      </c>
      <c r="F820" s="58" t="str">
        <f>INDEX(db[JENIS],A820)</f>
        <v>spidol</v>
      </c>
      <c r="G820" s="58">
        <f>INDEX(db[QTY X],A820)</f>
        <v>720</v>
      </c>
      <c r="H820" s="58" t="str">
        <f>INDEX(db[STN X],A820)</f>
        <v>PCS</v>
      </c>
    </row>
    <row r="821" spans="1:8" x14ac:dyDescent="0.25">
      <c r="A821" s="56">
        <v>1684</v>
      </c>
      <c r="C821" s="58" t="str">
        <f>INDEX(db[NB BM],A821)</f>
        <v>Pocket note Kenko PN-403</v>
      </c>
      <c r="D821" s="58" t="str">
        <f>INDEX(db[SUPPLIER],A821)</f>
        <v>KENKO</v>
      </c>
      <c r="E821" s="58" t="str">
        <f>INDEX(db[QTY/ CTN],A821)</f>
        <v>12 LSN</v>
      </c>
      <c r="F821" s="58" t="str">
        <f>INDEX(db[JENIS],A821)</f>
        <v>note</v>
      </c>
      <c r="G821" s="58">
        <f>INDEX(db[QTY X],A821)</f>
        <v>144</v>
      </c>
      <c r="H821" s="58" t="str">
        <f>INDEX(db[STN X],A821)</f>
        <v>PCS</v>
      </c>
    </row>
    <row r="822" spans="1:8" x14ac:dyDescent="0.25">
      <c r="A822" s="56">
        <v>1685</v>
      </c>
      <c r="C822" s="58" t="str">
        <f>INDEX(db[NB BM],A822)</f>
        <v>Pocket note Kenko PN-404</v>
      </c>
      <c r="D822" s="58" t="str">
        <f>INDEX(db[SUPPLIER],A822)</f>
        <v>KENKO</v>
      </c>
      <c r="E822" s="58" t="str">
        <f>INDEX(db[QTY/ CTN],A822)</f>
        <v>20 LSN</v>
      </c>
      <c r="F822" s="58" t="str">
        <f>INDEX(db[JENIS],A822)</f>
        <v>note</v>
      </c>
      <c r="G822" s="58">
        <f>INDEX(db[QTY X],A822)</f>
        <v>240</v>
      </c>
      <c r="H822" s="58" t="str">
        <f>INDEX(db[STN X],A822)</f>
        <v>PCS</v>
      </c>
    </row>
    <row r="823" spans="1:8" x14ac:dyDescent="0.25">
      <c r="A823" s="56">
        <v>1686</v>
      </c>
      <c r="C823" s="58" t="str">
        <f>INDEX(db[NB BM],A823)</f>
        <v>Pocket note Kenko PN-501</v>
      </c>
      <c r="D823" s="58" t="str">
        <f>INDEX(db[SUPPLIER],A823)</f>
        <v>KENKO</v>
      </c>
      <c r="E823" s="58" t="str">
        <f>INDEX(db[QTY/ CTN],A823)</f>
        <v>6 LSN</v>
      </c>
      <c r="F823" s="58" t="str">
        <f>INDEX(db[JENIS],A823)</f>
        <v>note</v>
      </c>
      <c r="G823" s="58">
        <f>INDEX(db[QTY X],A823)</f>
        <v>72</v>
      </c>
      <c r="H823" s="58" t="str">
        <f>INDEX(db[STN X],A823)</f>
        <v>PCS</v>
      </c>
    </row>
    <row r="824" spans="1:8" x14ac:dyDescent="0.25">
      <c r="A824" s="56">
        <v>1687</v>
      </c>
      <c r="C824" s="58" t="str">
        <f>INDEX(db[NB BM],A824)</f>
        <v>Label harga Kenko 5002 (2 Line)</v>
      </c>
      <c r="D824" s="58" t="str">
        <f>INDEX(db[SUPPLIER],A824)</f>
        <v>KENKO</v>
      </c>
      <c r="E824" s="58" t="str">
        <f>INDEX(db[QTY/ CTN],A824)</f>
        <v>50 TUB</v>
      </c>
      <c r="F824" s="58" t="str">
        <f>INDEX(db[JENIS],A824)</f>
        <v>label</v>
      </c>
      <c r="G824" s="58">
        <f>INDEX(db[QTY X],A824)</f>
        <v>50</v>
      </c>
      <c r="H824" s="58" t="str">
        <f>INDEX(db[STN X],A824)</f>
        <v>TUB</v>
      </c>
    </row>
    <row r="825" spans="1:8" x14ac:dyDescent="0.25">
      <c r="A825" s="56">
        <v>1688</v>
      </c>
      <c r="C825" s="58" t="str">
        <f>INDEX(db[NB BM],A825)</f>
        <v>Label harga Kenko 6001 (1 Line)</v>
      </c>
      <c r="D825" s="58" t="str">
        <f>INDEX(db[SUPPLIER],A825)</f>
        <v>KENKO</v>
      </c>
      <c r="E825" s="58" t="str">
        <f>INDEX(db[QTY/ CTN],A825)</f>
        <v>50 TUB</v>
      </c>
      <c r="F825" s="58" t="str">
        <f>INDEX(db[JENIS],A825)</f>
        <v>label</v>
      </c>
      <c r="G825" s="58">
        <f>INDEX(db[QTY X],A825)</f>
        <v>50</v>
      </c>
      <c r="H825" s="58" t="str">
        <f>INDEX(db[STN X],A825)</f>
        <v>TUB</v>
      </c>
    </row>
    <row r="826" spans="1:8" x14ac:dyDescent="0.25">
      <c r="A826" s="56">
        <v>1689</v>
      </c>
      <c r="C826" s="58" t="str">
        <f>INDEX(db[NB BM],A826)</f>
        <v>Mesin label harga Kenko MX-5500</v>
      </c>
      <c r="D826" s="58" t="str">
        <f>INDEX(db[SUPPLIER],A826)</f>
        <v>KENKO</v>
      </c>
      <c r="E826" s="58" t="str">
        <f>INDEX(db[QTY/ CTN],A826)</f>
        <v>50 PCS</v>
      </c>
      <c r="F826" s="58" t="str">
        <f>INDEX(db[JENIS],A826)</f>
        <v>label</v>
      </c>
      <c r="G826" s="58">
        <f>INDEX(db[QTY X],A826)</f>
        <v>50</v>
      </c>
      <c r="H826" s="58" t="str">
        <f>INDEX(db[STN X],A826)</f>
        <v>PCS</v>
      </c>
    </row>
    <row r="827" spans="1:8" x14ac:dyDescent="0.25">
      <c r="A827" s="56">
        <v>1690</v>
      </c>
      <c r="C827" s="58" t="str">
        <f>INDEX(db[NB BM],A827)</f>
        <v>Mesin label harga Kenko MX-5500 EOS</v>
      </c>
      <c r="D827" s="58" t="str">
        <f>INDEX(db[SUPPLIER],A827)</f>
        <v>KENKO</v>
      </c>
      <c r="E827" s="58" t="str">
        <f>INDEX(db[QTY/ CTN],A827)</f>
        <v>50 PCS</v>
      </c>
      <c r="F827" s="58" t="str">
        <f>INDEX(db[JENIS],A827)</f>
        <v>label</v>
      </c>
      <c r="G827" s="58">
        <f>INDEX(db[QTY X],A827)</f>
        <v>50</v>
      </c>
      <c r="H827" s="58" t="str">
        <f>INDEX(db[STN X],A827)</f>
        <v>PCS</v>
      </c>
    </row>
    <row r="828" spans="1:8" x14ac:dyDescent="0.25">
      <c r="A828" s="56">
        <v>1691</v>
      </c>
      <c r="C828" s="58" t="str">
        <f>INDEX(db[NB BM],A828)</f>
        <v>Mesin label harga Kenko MX-6600 A</v>
      </c>
      <c r="D828" s="58" t="str">
        <f>INDEX(db[SUPPLIER],A828)</f>
        <v>KENKO</v>
      </c>
      <c r="E828" s="58" t="str">
        <f>INDEX(db[QTY/ CTN],A828)</f>
        <v>50 PCS</v>
      </c>
      <c r="F828" s="58" t="str">
        <f>INDEX(db[JENIS],A828)</f>
        <v>label</v>
      </c>
      <c r="G828" s="58">
        <f>INDEX(db[QTY X],A828)</f>
        <v>50</v>
      </c>
      <c r="H828" s="58" t="str">
        <f>INDEX(db[STN X],A828)</f>
        <v>PCS</v>
      </c>
    </row>
    <row r="829" spans="1:8" x14ac:dyDescent="0.25">
      <c r="A829" s="56">
        <v>1692</v>
      </c>
      <c r="C829" s="58" t="str">
        <f>INDEX(db[NB BM],A829)</f>
        <v>Mesin label harga Kenko MX-6600 N</v>
      </c>
      <c r="D829" s="58" t="str">
        <f>INDEX(db[SUPPLIER],A829)</f>
        <v>KENKO</v>
      </c>
      <c r="E829" s="58" t="str">
        <f>INDEX(db[QTY/ CTN],A829)</f>
        <v>50 PCS</v>
      </c>
      <c r="F829" s="58" t="str">
        <f>INDEX(db[JENIS],A829)</f>
        <v>label</v>
      </c>
      <c r="G829" s="58">
        <f>INDEX(db[QTY X],A829)</f>
        <v>50</v>
      </c>
      <c r="H829" s="58" t="str">
        <f>INDEX(db[STN X],A829)</f>
        <v>PCS</v>
      </c>
    </row>
    <row r="830" spans="1:8" x14ac:dyDescent="0.25">
      <c r="A830" s="56">
        <v>1693</v>
      </c>
      <c r="C830" s="58" t="str">
        <f>INDEX(db[NB BM],A830)</f>
        <v>Punch Kenko 30</v>
      </c>
      <c r="D830" s="58" t="str">
        <f>INDEX(db[SUPPLIER],A830)</f>
        <v>KENKO</v>
      </c>
      <c r="E830" s="58" t="str">
        <f>INDEX(db[QTY/ CTN],A830)</f>
        <v>10 LSN</v>
      </c>
      <c r="F830" s="58" t="str">
        <f>INDEX(db[JENIS],A830)</f>
        <v>punch</v>
      </c>
      <c r="G830" s="58">
        <f>INDEX(db[QTY X],A830)</f>
        <v>120</v>
      </c>
      <c r="H830" s="58" t="str">
        <f>INDEX(db[STN X],A830)</f>
        <v>PCS</v>
      </c>
    </row>
    <row r="831" spans="1:8" x14ac:dyDescent="0.25">
      <c r="A831" s="56">
        <v>1694</v>
      </c>
      <c r="C831" s="58" t="str">
        <f>INDEX(db[NB BM],A831)</f>
        <v>Punch Kenko 30 XL</v>
      </c>
      <c r="D831" s="58" t="str">
        <f>INDEX(db[SUPPLIER],A831)</f>
        <v>KENKO</v>
      </c>
      <c r="E831" s="58" t="str">
        <f>INDEX(db[QTY/ CTN],A831)</f>
        <v>4 BOX (24 PCS)</v>
      </c>
      <c r="F831" s="58" t="str">
        <f>INDEX(db[JENIS],A831)</f>
        <v>punch</v>
      </c>
      <c r="G831" s="58">
        <f>INDEX(db[QTY X],A831)</f>
        <v>96</v>
      </c>
      <c r="H831" s="58" t="str">
        <f>INDEX(db[STN X],A831)</f>
        <v>PCS</v>
      </c>
    </row>
    <row r="832" spans="1:8" x14ac:dyDescent="0.25">
      <c r="A832" s="56">
        <v>1695</v>
      </c>
      <c r="C832" s="58" t="str">
        <f>INDEX(db[NB BM],A832)</f>
        <v>Punch Kenko 40</v>
      </c>
      <c r="D832" s="58" t="str">
        <f>INDEX(db[SUPPLIER],A832)</f>
        <v>KENKO</v>
      </c>
      <c r="E832" s="58" t="str">
        <f>INDEX(db[QTY/ CTN],A832)</f>
        <v>5 LSN</v>
      </c>
      <c r="F832" s="58" t="str">
        <f>INDEX(db[JENIS],A832)</f>
        <v>punch</v>
      </c>
      <c r="G832" s="58">
        <f>INDEX(db[QTY X],A832)</f>
        <v>60</v>
      </c>
      <c r="H832" s="58" t="str">
        <f>INDEX(db[STN X],A832)</f>
        <v>PCS</v>
      </c>
    </row>
    <row r="833" spans="1:8" x14ac:dyDescent="0.25">
      <c r="A833" s="56">
        <v>1696</v>
      </c>
      <c r="C833" s="58" t="str">
        <f>INDEX(db[NB BM],A833)</f>
        <v>Punch Kenko 40 XL</v>
      </c>
      <c r="D833" s="58" t="str">
        <f>INDEX(db[SUPPLIER],A833)</f>
        <v>KENKO</v>
      </c>
      <c r="E833" s="58" t="str">
        <f>INDEX(db[QTY/ CTN],A833)</f>
        <v>4 LSN</v>
      </c>
      <c r="F833" s="58" t="str">
        <f>INDEX(db[JENIS],A833)</f>
        <v>punch</v>
      </c>
      <c r="G833" s="58">
        <f>INDEX(db[QTY X],A833)</f>
        <v>48</v>
      </c>
      <c r="H833" s="58" t="str">
        <f>INDEX(db[STN X],A833)</f>
        <v>PCS</v>
      </c>
    </row>
    <row r="834" spans="1:8" x14ac:dyDescent="0.25">
      <c r="A834" s="56">
        <v>1697</v>
      </c>
      <c r="C834" s="58" t="str">
        <f>INDEX(db[NB BM],A834)</f>
        <v>Punch Kenko 85</v>
      </c>
      <c r="D834" s="58" t="str">
        <f>INDEX(db[SUPPLIER],A834)</f>
        <v>KENKO</v>
      </c>
      <c r="E834" s="58" t="str">
        <f>INDEX(db[QTY/ CTN],A834)</f>
        <v>24 PCS</v>
      </c>
      <c r="F834" s="58" t="str">
        <f>INDEX(db[JENIS],A834)</f>
        <v>punch</v>
      </c>
      <c r="G834" s="58">
        <f>INDEX(db[QTY X],A834)</f>
        <v>24</v>
      </c>
      <c r="H834" s="58" t="str">
        <f>INDEX(db[STN X],A834)</f>
        <v>PCS</v>
      </c>
    </row>
    <row r="835" spans="1:8" x14ac:dyDescent="0.25">
      <c r="A835" s="56">
        <v>1698</v>
      </c>
      <c r="C835" s="58" t="str">
        <f>INDEX(db[NB BM],A835)</f>
        <v>Punch Kenko 85 XL</v>
      </c>
      <c r="D835" s="58" t="str">
        <f>INDEX(db[SUPPLIER],A835)</f>
        <v>KENKO</v>
      </c>
      <c r="E835" s="58" t="str">
        <f>INDEX(db[QTY/ CTN],A835)</f>
        <v>24 PCS</v>
      </c>
      <c r="F835" s="58" t="str">
        <f>INDEX(db[JENIS],A835)</f>
        <v>punch</v>
      </c>
      <c r="G835" s="58">
        <f>INDEX(db[QTY X],A835)</f>
        <v>24</v>
      </c>
      <c r="H835" s="58" t="str">
        <f>INDEX(db[STN X],A835)</f>
        <v>PCS</v>
      </c>
    </row>
    <row r="836" spans="1:8" x14ac:dyDescent="0.25">
      <c r="A836" s="56">
        <v>1699</v>
      </c>
      <c r="C836" s="58" t="str">
        <f>INDEX(db[NB BM],A836)</f>
        <v>Punch Kenko 85 N</v>
      </c>
      <c r="D836" s="58" t="str">
        <f>INDEX(db[SUPPLIER],A836)</f>
        <v>KENKO</v>
      </c>
      <c r="E836" s="58" t="str">
        <f>INDEX(db[QTY/ CTN],A836)</f>
        <v>24 PCS</v>
      </c>
      <c r="F836" s="58" t="str">
        <f>INDEX(db[JENIS],A836)</f>
        <v>punch</v>
      </c>
      <c r="G836" s="58">
        <f>INDEX(db[QTY X],A836)</f>
        <v>24</v>
      </c>
      <c r="H836" s="58" t="str">
        <f>INDEX(db[STN X],A836)</f>
        <v>PCS</v>
      </c>
    </row>
    <row r="837" spans="1:8" x14ac:dyDescent="0.25">
      <c r="A837" s="56">
        <v>1700</v>
      </c>
      <c r="C837" s="58" t="str">
        <f>INDEX(db[NB BM],A837)</f>
        <v>Push pin Kenko PN-30</v>
      </c>
      <c r="D837" s="58" t="str">
        <f>INDEX(db[SUPPLIER],A837)</f>
        <v>KENKO</v>
      </c>
      <c r="E837" s="58" t="str">
        <f>INDEX(db[QTY/ CTN],A837)</f>
        <v>48 LSN</v>
      </c>
      <c r="F837" s="58" t="str">
        <f>INDEX(db[JENIS],A837)</f>
        <v>jarum</v>
      </c>
      <c r="G837" s="58">
        <f>INDEX(db[QTY X],A837)</f>
        <v>576</v>
      </c>
      <c r="H837" s="58" t="str">
        <f>INDEX(db[STN X],A837)</f>
        <v>PCS</v>
      </c>
    </row>
    <row r="838" spans="1:8" x14ac:dyDescent="0.25">
      <c r="A838" s="56">
        <v>1701</v>
      </c>
      <c r="C838" s="58" t="str">
        <f>INDEX(db[NB BM],A838)</f>
        <v>Push pin Kenko PN-30 trans</v>
      </c>
      <c r="D838" s="58" t="str">
        <f>INDEX(db[SUPPLIER],A838)</f>
        <v>KENKO</v>
      </c>
      <c r="E838" s="58" t="str">
        <f>INDEX(db[QTY/ CTN],A838)</f>
        <v>48 LSN</v>
      </c>
      <c r="F838" s="58" t="str">
        <f>INDEX(db[JENIS],A838)</f>
        <v>jarum</v>
      </c>
      <c r="G838" s="58">
        <f>INDEX(db[QTY X],A838)</f>
        <v>576</v>
      </c>
      <c r="H838" s="58" t="str">
        <f>INDEX(db[STN X],A838)</f>
        <v>PCS</v>
      </c>
    </row>
    <row r="839" spans="1:8" x14ac:dyDescent="0.25">
      <c r="A839" s="56">
        <v>1702</v>
      </c>
      <c r="C839" s="58" t="str">
        <f>INDEX(db[NB BM],A839)</f>
        <v>Gunting Kenko SC-828</v>
      </c>
      <c r="D839" s="58" t="str">
        <f>INDEX(db[SUPPLIER],A839)</f>
        <v>KENKO</v>
      </c>
      <c r="E839" s="58" t="str">
        <f>INDEX(db[QTY/ CTN],A839)</f>
        <v>25 LSN</v>
      </c>
      <c r="F839" s="58" t="str">
        <f>INDEX(db[JENIS],A839)</f>
        <v>gunting</v>
      </c>
      <c r="G839" s="58">
        <f>INDEX(db[QTY X],A839)</f>
        <v>300</v>
      </c>
      <c r="H839" s="58" t="str">
        <f>INDEX(db[STN X],A839)</f>
        <v>PCS</v>
      </c>
    </row>
    <row r="840" spans="1:8" x14ac:dyDescent="0.25">
      <c r="A840" s="56">
        <v>1703</v>
      </c>
      <c r="C840" s="58" t="str">
        <f>INDEX(db[NB BM],A840)</f>
        <v>Gunting Kenko SC-838 N</v>
      </c>
      <c r="D840" s="58" t="str">
        <f>INDEX(db[SUPPLIER],A840)</f>
        <v>KENKO</v>
      </c>
      <c r="E840" s="58" t="str">
        <f>INDEX(db[QTY/ CTN],A840)</f>
        <v>25 LSN</v>
      </c>
      <c r="F840" s="58" t="str">
        <f>INDEX(db[JENIS],A840)</f>
        <v>gunting</v>
      </c>
      <c r="G840" s="58">
        <f>INDEX(db[QTY X],A840)</f>
        <v>300</v>
      </c>
      <c r="H840" s="58" t="str">
        <f>INDEX(db[STN X],A840)</f>
        <v>PCS</v>
      </c>
    </row>
    <row r="841" spans="1:8" x14ac:dyDescent="0.25">
      <c r="A841" s="56">
        <v>1704</v>
      </c>
      <c r="C841" s="58" t="str">
        <f>INDEX(db[NB BM],A841)</f>
        <v>Gunting Kenko SC-838 SG</v>
      </c>
      <c r="D841" s="58" t="str">
        <f>INDEX(db[SUPPLIER],A841)</f>
        <v>KENKO</v>
      </c>
      <c r="E841" s="58" t="str">
        <f>INDEX(db[QTY/ CTN],A841)</f>
        <v>25 LSN</v>
      </c>
      <c r="F841" s="58" t="str">
        <f>INDEX(db[JENIS],A841)</f>
        <v>gunting</v>
      </c>
      <c r="G841" s="58">
        <f>INDEX(db[QTY X],A841)</f>
        <v>300</v>
      </c>
      <c r="H841" s="58" t="str">
        <f>INDEX(db[STN X],A841)</f>
        <v>PCS</v>
      </c>
    </row>
    <row r="842" spans="1:8" x14ac:dyDescent="0.25">
      <c r="A842" s="56">
        <v>1705</v>
      </c>
      <c r="C842" s="58" t="str">
        <f>INDEX(db[NB BM],A842)</f>
        <v>Gunting Kenko SC-848 N</v>
      </c>
      <c r="D842" s="58" t="str">
        <f>INDEX(db[SUPPLIER],A842)</f>
        <v>KENKO</v>
      </c>
      <c r="E842" s="58" t="str">
        <f>INDEX(db[QTY/ CTN],A842)</f>
        <v>10 LSN</v>
      </c>
      <c r="F842" s="58" t="str">
        <f>INDEX(db[JENIS],A842)</f>
        <v>gunting</v>
      </c>
      <c r="G842" s="58">
        <f>INDEX(db[QTY X],A842)</f>
        <v>120</v>
      </c>
      <c r="H842" s="58" t="str">
        <f>INDEX(db[STN X],A842)</f>
        <v>PCS</v>
      </c>
    </row>
    <row r="843" spans="1:8" x14ac:dyDescent="0.25">
      <c r="A843" s="56">
        <v>1706</v>
      </c>
      <c r="C843" s="58" t="str">
        <f>INDEX(db[NB BM],A843)</f>
        <v>Gunting Kenko SC-848 SG</v>
      </c>
      <c r="D843" s="58" t="str">
        <f>INDEX(db[SUPPLIER],A843)</f>
        <v>KENKO</v>
      </c>
      <c r="E843" s="58" t="str">
        <f>INDEX(db[QTY/ CTN],A843)</f>
        <v>10 LSN</v>
      </c>
      <c r="F843" s="58" t="str">
        <f>INDEX(db[JENIS],A843)</f>
        <v>gunting</v>
      </c>
      <c r="G843" s="58">
        <f>INDEX(db[QTY X],A843)</f>
        <v>120</v>
      </c>
      <c r="H843" s="58" t="str">
        <f>INDEX(db[STN X],A843)</f>
        <v>PCS</v>
      </c>
    </row>
    <row r="844" spans="1:8" x14ac:dyDescent="0.25">
      <c r="A844" s="56">
        <v>1707</v>
      </c>
      <c r="C844" s="58" t="str">
        <f>INDEX(db[NB BM],A844)</f>
        <v>Asahan Kenko SP-61</v>
      </c>
      <c r="D844" s="58" t="str">
        <f>INDEX(db[SUPPLIER],A844)</f>
        <v>KENKO</v>
      </c>
      <c r="E844" s="58" t="str">
        <f>INDEX(db[QTY/ CTN],A844)</f>
        <v>60 BOX (24 PCS)</v>
      </c>
      <c r="F844" s="58" t="str">
        <f>INDEX(db[JENIS],A844)</f>
        <v>asahan</v>
      </c>
      <c r="G844" s="58">
        <f>INDEX(db[QTY X],A844)</f>
        <v>1440</v>
      </c>
      <c r="H844" s="58" t="str">
        <f>INDEX(db[STN X],A844)</f>
        <v>PCS</v>
      </c>
    </row>
    <row r="845" spans="1:8" x14ac:dyDescent="0.25">
      <c r="A845" s="56">
        <v>1708</v>
      </c>
      <c r="C845" s="58" t="str">
        <f>INDEX(db[NB BM],A845)</f>
        <v>Asahan Kenko SP-71</v>
      </c>
      <c r="D845" s="58" t="str">
        <f>INDEX(db[SUPPLIER],A845)</f>
        <v>KENKO</v>
      </c>
      <c r="E845" s="58" t="str">
        <f>INDEX(db[QTY/ CTN],A845)</f>
        <v>60 BOX (12 PCS)</v>
      </c>
      <c r="F845" s="58" t="str">
        <f>INDEX(db[JENIS],A845)</f>
        <v>asahan</v>
      </c>
      <c r="G845" s="58">
        <f>INDEX(db[QTY X],A845)</f>
        <v>720</v>
      </c>
      <c r="H845" s="58" t="str">
        <f>INDEX(db[STN X],A845)</f>
        <v>PCS</v>
      </c>
    </row>
    <row r="846" spans="1:8" x14ac:dyDescent="0.25">
      <c r="A846" s="56">
        <v>1709</v>
      </c>
      <c r="C846" s="58" t="str">
        <f>INDEX(db[NB BM],A846)</f>
        <v>Asahan Kenko SP-71 S kecil</v>
      </c>
      <c r="D846" s="58" t="str">
        <f>INDEX(db[SUPPLIER],A846)</f>
        <v>KENKO</v>
      </c>
      <c r="E846" s="58" t="str">
        <f>INDEX(db[QTY/ CTN],A846)</f>
        <v>120 BOX</v>
      </c>
      <c r="F846" s="58" t="str">
        <f>INDEX(db[JENIS],A846)</f>
        <v>asahan</v>
      </c>
      <c r="G846" s="58">
        <f>INDEX(db[QTY X],A846)</f>
        <v>120</v>
      </c>
      <c r="H846" s="58" t="str">
        <f>INDEX(db[STN X],A846)</f>
        <v>BOX</v>
      </c>
    </row>
    <row r="847" spans="1:8" x14ac:dyDescent="0.25">
      <c r="A847" s="56">
        <v>1710</v>
      </c>
      <c r="C847" s="58" t="str">
        <f>INDEX(db[NB BM],A847)</f>
        <v>Asahan Kenko SP-72</v>
      </c>
      <c r="D847" s="58" t="str">
        <f>INDEX(db[SUPPLIER],A847)</f>
        <v>KENKO</v>
      </c>
      <c r="E847" s="58" t="str">
        <f>INDEX(db[QTY/ CTN],A847)</f>
        <v>60 BOX</v>
      </c>
      <c r="F847" s="58" t="str">
        <f>INDEX(db[JENIS],A847)</f>
        <v>asahan</v>
      </c>
      <c r="G847" s="58">
        <f>INDEX(db[QTY X],A847)</f>
        <v>60</v>
      </c>
      <c r="H847" s="58" t="str">
        <f>INDEX(db[STN X],A847)</f>
        <v>BOX</v>
      </c>
    </row>
    <row r="848" spans="1:8" x14ac:dyDescent="0.25">
      <c r="A848" s="56">
        <v>1711</v>
      </c>
      <c r="C848" s="58" t="str">
        <f>INDEX(db[NB BM],A848)</f>
        <v xml:space="preserve">Asahan Kenko SP-818 </v>
      </c>
      <c r="D848" s="58" t="str">
        <f>INDEX(db[SUPPLIER],A848)</f>
        <v>KENKO</v>
      </c>
      <c r="E848" s="58" t="str">
        <f>INDEX(db[QTY/ CTN],A848)</f>
        <v>32 BOX (24 PCS)</v>
      </c>
      <c r="F848" s="58" t="str">
        <f>INDEX(db[JENIS],A848)</f>
        <v>asahan</v>
      </c>
      <c r="G848" s="58">
        <f>INDEX(db[QTY X],A848)</f>
        <v>768</v>
      </c>
      <c r="H848" s="58" t="str">
        <f>INDEX(db[STN X],A848)</f>
        <v>PCS</v>
      </c>
    </row>
    <row r="849" spans="1:8" x14ac:dyDescent="0.25">
      <c r="A849" s="56">
        <v>1712</v>
      </c>
      <c r="C849" s="58" t="str">
        <f>INDEX(db[NB BM],A849)</f>
        <v>Garisan besi 100cm Kenko</v>
      </c>
      <c r="D849" s="58" t="str">
        <f>INDEX(db[SUPPLIER],A849)</f>
        <v>KENKO</v>
      </c>
      <c r="E849" s="58" t="str">
        <f>INDEX(db[QTY/ CTN],A849)</f>
        <v>10 LSN</v>
      </c>
      <c r="F849" s="58" t="str">
        <f>INDEX(db[JENIS],A849)</f>
        <v>garisan</v>
      </c>
      <c r="G849" s="58">
        <f>INDEX(db[QTY X],A849)</f>
        <v>120</v>
      </c>
      <c r="H849" s="58" t="str">
        <f>INDEX(db[STN X],A849)</f>
        <v>PCS</v>
      </c>
    </row>
    <row r="850" spans="1:8" x14ac:dyDescent="0.25">
      <c r="A850" s="56">
        <v>1713</v>
      </c>
      <c r="C850" s="58" t="str">
        <f>INDEX(db[NB BM],A850)</f>
        <v>Garisan Besi Kenko 15cm</v>
      </c>
      <c r="D850" s="58" t="str">
        <f>INDEX(db[SUPPLIER],A850)</f>
        <v>KENKO</v>
      </c>
      <c r="E850" s="58" t="str">
        <f>INDEX(db[QTY/ CTN],A850)</f>
        <v>50 LSN</v>
      </c>
      <c r="F850" s="58" t="str">
        <f>INDEX(db[JENIS],A850)</f>
        <v>garisan</v>
      </c>
      <c r="G850" s="58">
        <f>INDEX(db[QTY X],A850)</f>
        <v>600</v>
      </c>
      <c r="H850" s="58" t="str">
        <f>INDEX(db[STN X],A850)</f>
        <v>PCS</v>
      </c>
    </row>
    <row r="851" spans="1:8" x14ac:dyDescent="0.25">
      <c r="A851" s="56">
        <v>1714</v>
      </c>
      <c r="C851" s="58" t="str">
        <f>INDEX(db[NB BM],A851)</f>
        <v>Garisan Besi Kenko 20cm</v>
      </c>
      <c r="D851" s="58" t="str">
        <f>INDEX(db[SUPPLIER],A851)</f>
        <v>KENKO</v>
      </c>
      <c r="E851" s="58" t="str">
        <f>INDEX(db[QTY/ CTN],A851)</f>
        <v>25 LSN</v>
      </c>
      <c r="F851" s="58" t="str">
        <f>INDEX(db[JENIS],A851)</f>
        <v>garisan</v>
      </c>
      <c r="G851" s="58">
        <f>INDEX(db[QTY X],A851)</f>
        <v>300</v>
      </c>
      <c r="H851" s="58" t="str">
        <f>INDEX(db[STN X],A851)</f>
        <v>PCS</v>
      </c>
    </row>
    <row r="852" spans="1:8" x14ac:dyDescent="0.25">
      <c r="A852" s="56">
        <v>1715</v>
      </c>
      <c r="C852" s="58" t="str">
        <f>INDEX(db[NB BM],A852)</f>
        <v>Garisan besi 30cm Kenko</v>
      </c>
      <c r="D852" s="58" t="str">
        <f>INDEX(db[SUPPLIER],A852)</f>
        <v>KENKO</v>
      </c>
      <c r="E852" s="58" t="str">
        <f>INDEX(db[QTY/ CTN],A852)</f>
        <v>25 LSN</v>
      </c>
      <c r="F852" s="58" t="str">
        <f>INDEX(db[JENIS],A852)</f>
        <v>garisan</v>
      </c>
      <c r="G852" s="58">
        <f>INDEX(db[QTY X],A852)</f>
        <v>300</v>
      </c>
      <c r="H852" s="58" t="str">
        <f>INDEX(db[STN X],A852)</f>
        <v>PCS</v>
      </c>
    </row>
    <row r="853" spans="1:8" x14ac:dyDescent="0.25">
      <c r="A853" s="56">
        <v>1716</v>
      </c>
      <c r="C853" s="58" t="str">
        <f>INDEX(db[NB BM],A853)</f>
        <v>Garisan Besi Kenko 40cm</v>
      </c>
      <c r="D853" s="58" t="str">
        <f>INDEX(db[SUPPLIER],A853)</f>
        <v>KENKO</v>
      </c>
      <c r="E853" s="58" t="str">
        <f>INDEX(db[QTY/ CTN],A853)</f>
        <v>10 LSN</v>
      </c>
      <c r="F853" s="58" t="str">
        <f>INDEX(db[JENIS],A853)</f>
        <v>garisan</v>
      </c>
      <c r="G853" s="58">
        <f>INDEX(db[QTY X],A853)</f>
        <v>120</v>
      </c>
      <c r="H853" s="58" t="str">
        <f>INDEX(db[STN X],A853)</f>
        <v>PCS</v>
      </c>
    </row>
    <row r="854" spans="1:8" x14ac:dyDescent="0.25">
      <c r="A854" s="56">
        <v>1717</v>
      </c>
      <c r="C854" s="58" t="str">
        <f>INDEX(db[NB BM],A854)</f>
        <v>Garisan besi 50cm Kenko</v>
      </c>
      <c r="D854" s="58" t="str">
        <f>INDEX(db[SUPPLIER],A854)</f>
        <v>KENKO</v>
      </c>
      <c r="E854" s="58" t="str">
        <f>INDEX(db[QTY/ CTN],A854)</f>
        <v>10 LSN</v>
      </c>
      <c r="F854" s="58" t="str">
        <f>INDEX(db[JENIS],A854)</f>
        <v>garisan</v>
      </c>
      <c r="G854" s="58">
        <f>INDEX(db[QTY X],A854)</f>
        <v>120</v>
      </c>
      <c r="H854" s="58" t="str">
        <f>INDEX(db[STN X],A854)</f>
        <v>PCS</v>
      </c>
    </row>
    <row r="855" spans="1:8" x14ac:dyDescent="0.25">
      <c r="A855" s="56">
        <v>1718</v>
      </c>
      <c r="C855" s="58" t="str">
        <f>INDEX(db[NB BM],A855)</f>
        <v>Garisan besi 60cm Kenko</v>
      </c>
      <c r="D855" s="58" t="str">
        <f>INDEX(db[SUPPLIER],A855)</f>
        <v>KENKO</v>
      </c>
      <c r="E855" s="58" t="str">
        <f>INDEX(db[QTY/ CTN],A855)</f>
        <v>10 LSN</v>
      </c>
      <c r="F855" s="58" t="str">
        <f>INDEX(db[JENIS],A855)</f>
        <v>garisan</v>
      </c>
      <c r="G855" s="58">
        <f>INDEX(db[QTY X],A855)</f>
        <v>120</v>
      </c>
      <c r="H855" s="58" t="str">
        <f>INDEX(db[STN X],A855)</f>
        <v>PCS</v>
      </c>
    </row>
    <row r="856" spans="1:8" x14ac:dyDescent="0.25">
      <c r="A856" s="56">
        <v>1719</v>
      </c>
      <c r="C856" s="58" t="str">
        <f>INDEX(db[NB BM],A856)</f>
        <v>Stamp Angka Kenko N-38</v>
      </c>
      <c r="D856" s="58" t="str">
        <f>INDEX(db[SUPPLIER],A856)</f>
        <v>KENKO</v>
      </c>
      <c r="E856" s="58" t="str">
        <f>INDEX(db[QTY/ CTN],A856)</f>
        <v>40 LSN</v>
      </c>
      <c r="F856" s="58" t="str">
        <f>INDEX(db[JENIS],A856)</f>
        <v>stamp</v>
      </c>
      <c r="G856" s="58">
        <f>INDEX(db[QTY X],A856)</f>
        <v>480</v>
      </c>
      <c r="H856" s="58" t="str">
        <f>INDEX(db[STN X],A856)</f>
        <v>PCS</v>
      </c>
    </row>
    <row r="857" spans="1:8" x14ac:dyDescent="0.25">
      <c r="A857" s="56">
        <v>1720</v>
      </c>
      <c r="C857" s="58" t="str">
        <f>INDEX(db[NB BM],A857)</f>
        <v>Stamp Pad Kenko no.1</v>
      </c>
      <c r="D857" s="58" t="str">
        <f>INDEX(db[SUPPLIER],A857)</f>
        <v>KENKO</v>
      </c>
      <c r="E857" s="58" t="str">
        <f>INDEX(db[QTY/ CTN],A857)</f>
        <v>18 LSN</v>
      </c>
      <c r="F857" s="58" t="str">
        <f>INDEX(db[JENIS],A857)</f>
        <v>stamp</v>
      </c>
      <c r="G857" s="58">
        <f>INDEX(db[QTY X],A857)</f>
        <v>216</v>
      </c>
      <c r="H857" s="58" t="str">
        <f>INDEX(db[STN X],A857)</f>
        <v>PCS</v>
      </c>
    </row>
    <row r="858" spans="1:8" x14ac:dyDescent="0.25">
      <c r="A858" s="56">
        <v>1721</v>
      </c>
      <c r="C858" s="58" t="str">
        <f>INDEX(db[NB BM],A858)</f>
        <v>Stamp Pad Kenko no.0</v>
      </c>
      <c r="D858" s="58" t="str">
        <f>INDEX(db[SUPPLIER],A858)</f>
        <v>KENKO</v>
      </c>
      <c r="E858" s="58" t="str">
        <f>INDEX(db[QTY/ CTN],A858)</f>
        <v>18 LSN</v>
      </c>
      <c r="F858" s="58" t="str">
        <f>INDEX(db[JENIS],A858)</f>
        <v>stamp</v>
      </c>
      <c r="G858" s="58">
        <f>INDEX(db[QTY X],A858)</f>
        <v>216</v>
      </c>
      <c r="H858" s="58" t="str">
        <f>INDEX(db[STN X],A858)</f>
        <v>PCS</v>
      </c>
    </row>
    <row r="859" spans="1:8" x14ac:dyDescent="0.25">
      <c r="A859" s="56">
        <v>1722</v>
      </c>
      <c r="C859" s="58" t="str">
        <f>INDEX(db[NB BM],A859)</f>
        <v>Stamp plate dater Kenko S-68 (lunas)</v>
      </c>
      <c r="D859" s="58" t="str">
        <f>INDEX(db[SUPPLIER],A859)</f>
        <v>KENKO</v>
      </c>
      <c r="E859" s="58" t="str">
        <f>INDEX(db[QTY/ CTN],A859)</f>
        <v>20 LSN</v>
      </c>
      <c r="F859" s="58" t="str">
        <f>INDEX(db[JENIS],A859)</f>
        <v>stamp</v>
      </c>
      <c r="G859" s="58">
        <f>INDEX(db[QTY X],A859)</f>
        <v>240</v>
      </c>
      <c r="H859" s="58" t="str">
        <f>INDEX(db[STN X],A859)</f>
        <v>PCS</v>
      </c>
    </row>
    <row r="860" spans="1:8" x14ac:dyDescent="0.25">
      <c r="A860" s="56">
        <v>1723</v>
      </c>
      <c r="C860" s="58" t="str">
        <f>INDEX(db[NB BM],A860)</f>
        <v>Bp pen stand Kenko STP-100 SG Hitam</v>
      </c>
      <c r="D860" s="58" t="str">
        <f>INDEX(db[SUPPLIER],A860)</f>
        <v>KENKO</v>
      </c>
      <c r="E860" s="58" t="str">
        <f>INDEX(db[QTY/ CTN],A860)</f>
        <v>24 BOX (24 PCS)</v>
      </c>
      <c r="F860" s="58" t="str">
        <f>INDEX(db[JENIS],A860)</f>
        <v>pen</v>
      </c>
      <c r="G860" s="58">
        <f>INDEX(db[QTY X],A860)</f>
        <v>576</v>
      </c>
      <c r="H860" s="58" t="str">
        <f>INDEX(db[STN X],A860)</f>
        <v>PCS</v>
      </c>
    </row>
    <row r="861" spans="1:8" x14ac:dyDescent="0.25">
      <c r="A861" s="56">
        <v>1724</v>
      </c>
      <c r="C861" s="58" t="str">
        <f>INDEX(db[NB BM],A861)</f>
        <v>Bp pen stand Kenko STP-300 SG Hitam</v>
      </c>
      <c r="D861" s="58" t="str">
        <f>INDEX(db[SUPPLIER],A861)</f>
        <v>KENKO</v>
      </c>
      <c r="E861" s="58" t="str">
        <f>INDEX(db[QTY/ CTN],A861)</f>
        <v>24 BOX (24 PCS)</v>
      </c>
      <c r="F861" s="58" t="str">
        <f>INDEX(db[JENIS],A861)</f>
        <v>pen</v>
      </c>
      <c r="G861" s="58">
        <f>INDEX(db[QTY X],A861)</f>
        <v>576</v>
      </c>
      <c r="H861" s="58" t="str">
        <f>INDEX(db[STN X],A861)</f>
        <v>PCS</v>
      </c>
    </row>
    <row r="862" spans="1:8" x14ac:dyDescent="0.25">
      <c r="A862" s="56">
        <v>1725</v>
      </c>
      <c r="C862" s="58" t="str">
        <f>INDEX(db[NB BM],A862)</f>
        <v>Pen stand Kenko STR-18M2 Smile hitam</v>
      </c>
      <c r="D862" s="58" t="str">
        <f>INDEX(db[SUPPLIER],A862)</f>
        <v>KENKO</v>
      </c>
      <c r="E862" s="58" t="str">
        <f>INDEX(db[QTY/ CTN],A862)</f>
        <v>24 BOX (24 PCS)</v>
      </c>
      <c r="F862" s="58" t="str">
        <f>INDEX(db[JENIS],A862)</f>
        <v>pen</v>
      </c>
      <c r="G862" s="58">
        <f>INDEX(db[QTY X],A862)</f>
        <v>576</v>
      </c>
      <c r="H862" s="58" t="str">
        <f>INDEX(db[STN X],A862)</f>
        <v>PCS</v>
      </c>
    </row>
    <row r="863" spans="1:8" x14ac:dyDescent="0.25">
      <c r="A863" s="56">
        <v>1726</v>
      </c>
      <c r="C863" s="58" t="str">
        <f>INDEX(db[NB BM],A863)</f>
        <v>Stapler Kenko HD-10</v>
      </c>
      <c r="D863" s="58" t="str">
        <f>INDEX(db[SUPPLIER],A863)</f>
        <v>KENKO</v>
      </c>
      <c r="E863" s="58" t="str">
        <f>INDEX(db[QTY/ CTN],A863)</f>
        <v>20 LSN</v>
      </c>
      <c r="F863" s="58" t="str">
        <f>INDEX(db[JENIS],A863)</f>
        <v>stapler</v>
      </c>
      <c r="G863" s="58">
        <f>INDEX(db[QTY X],A863)</f>
        <v>240</v>
      </c>
      <c r="H863" s="58" t="str">
        <f>INDEX(db[STN X],A863)</f>
        <v>PCS</v>
      </c>
    </row>
    <row r="864" spans="1:8" x14ac:dyDescent="0.25">
      <c r="A864" s="56">
        <v>1727</v>
      </c>
      <c r="C864" s="58" t="str">
        <f>INDEX(db[NB BM],A864)</f>
        <v>Stapler Kenko HD-10 D</v>
      </c>
      <c r="D864" s="58" t="str">
        <f>INDEX(db[SUPPLIER],A864)</f>
        <v>KENKO</v>
      </c>
      <c r="E864" s="58" t="str">
        <f>INDEX(db[QTY/ CTN],A864)</f>
        <v>20 LSN</v>
      </c>
      <c r="F864" s="58" t="str">
        <f>INDEX(db[JENIS],A864)</f>
        <v>stapler</v>
      </c>
      <c r="G864" s="58">
        <f>INDEX(db[QTY X],A864)</f>
        <v>240</v>
      </c>
      <c r="H864" s="58" t="str">
        <f>INDEX(db[STN X],A864)</f>
        <v>PCS</v>
      </c>
    </row>
    <row r="865" spans="1:8" x14ac:dyDescent="0.25">
      <c r="A865" s="56">
        <v>1728</v>
      </c>
      <c r="C865" s="58" t="str">
        <f>INDEX(db[NB BM],A865)</f>
        <v>Stapler Kenko HD-10 D Pastel Color</v>
      </c>
      <c r="D865" s="58" t="str">
        <f>INDEX(db[SUPPLIER],A865)</f>
        <v>KENKO</v>
      </c>
      <c r="E865" s="58" t="str">
        <f>INDEX(db[QTY/ CTN],A865)</f>
        <v>20 LSN</v>
      </c>
      <c r="F865" s="58" t="str">
        <f>INDEX(db[JENIS],A865)</f>
        <v>stapler</v>
      </c>
      <c r="G865" s="58">
        <f>INDEX(db[QTY X],A865)</f>
        <v>240</v>
      </c>
      <c r="H865" s="58" t="str">
        <f>INDEX(db[STN X],A865)</f>
        <v>PCS</v>
      </c>
    </row>
    <row r="866" spans="1:8" x14ac:dyDescent="0.25">
      <c r="A866" s="56">
        <v>1729</v>
      </c>
      <c r="C866" s="58" t="str">
        <f>INDEX(db[NB BM],A866)</f>
        <v>Stapler Kenko HD-10 Pastel Color</v>
      </c>
      <c r="D866" s="58" t="str">
        <f>INDEX(db[SUPPLIER],A866)</f>
        <v>KENKO</v>
      </c>
      <c r="E866" s="58" t="str">
        <f>INDEX(db[QTY/ CTN],A866)</f>
        <v>20 LSN</v>
      </c>
      <c r="F866" s="58" t="str">
        <f>INDEX(db[JENIS],A866)</f>
        <v>stapler</v>
      </c>
      <c r="G866" s="58">
        <f>INDEX(db[QTY X],A866)</f>
        <v>240</v>
      </c>
      <c r="H866" s="58" t="str">
        <f>INDEX(db[STN X],A866)</f>
        <v>PCS</v>
      </c>
    </row>
    <row r="867" spans="1:8" x14ac:dyDescent="0.25">
      <c r="A867" s="56">
        <v>1730</v>
      </c>
      <c r="C867" s="58" t="str">
        <f>INDEX(db[NB BM],A867)</f>
        <v>Stapler Kenko HD-10 S mini</v>
      </c>
      <c r="D867" s="58" t="str">
        <f>INDEX(db[SUPPLIER],A867)</f>
        <v>KENKO</v>
      </c>
      <c r="E867" s="58" t="str">
        <f>INDEX(db[QTY/ CTN],A867)</f>
        <v>25 LSN</v>
      </c>
      <c r="F867" s="58" t="str">
        <f>INDEX(db[JENIS],A867)</f>
        <v>stapler</v>
      </c>
      <c r="G867" s="58">
        <f>INDEX(db[QTY X],A867)</f>
        <v>300</v>
      </c>
      <c r="H867" s="58" t="str">
        <f>INDEX(db[STN X],A867)</f>
        <v>PCS</v>
      </c>
    </row>
    <row r="868" spans="1:8" x14ac:dyDescent="0.25">
      <c r="A868" s="56">
        <v>1731</v>
      </c>
      <c r="C868" s="58" t="str">
        <f>INDEX(db[NB BM],A868)</f>
        <v>Stapler Kenko HD-10 L</v>
      </c>
      <c r="D868" s="58" t="str">
        <f>INDEX(db[SUPPLIER],A868)</f>
        <v>KENKO</v>
      </c>
      <c r="E868" s="58" t="str">
        <f>INDEX(db[QTY/ CTN],A868)</f>
        <v>10 LSN</v>
      </c>
      <c r="F868" s="58" t="str">
        <f>INDEX(db[JENIS],A868)</f>
        <v>stapler</v>
      </c>
      <c r="G868" s="58">
        <f>INDEX(db[QTY X],A868)</f>
        <v>120</v>
      </c>
      <c r="H868" s="58" t="str">
        <f>INDEX(db[STN X],A868)</f>
        <v>PCS</v>
      </c>
    </row>
    <row r="869" spans="1:8" x14ac:dyDescent="0.25">
      <c r="A869" s="56">
        <v>1732</v>
      </c>
      <c r="C869" s="58" t="str">
        <f>INDEX(db[NB BM],A869)</f>
        <v>Stapler Kenko HD-50</v>
      </c>
      <c r="D869" s="58" t="str">
        <f>INDEX(db[SUPPLIER],A869)</f>
        <v>KENKO</v>
      </c>
      <c r="E869" s="58" t="str">
        <f>INDEX(db[QTY/ CTN],A869)</f>
        <v>10 LSN</v>
      </c>
      <c r="F869" s="58" t="str">
        <f>INDEX(db[JENIS],A869)</f>
        <v>stapler</v>
      </c>
      <c r="G869" s="58">
        <f>INDEX(db[QTY X],A869)</f>
        <v>120</v>
      </c>
      <c r="H869" s="58" t="str">
        <f>INDEX(db[STN X],A869)</f>
        <v>PCS</v>
      </c>
    </row>
    <row r="870" spans="1:8" x14ac:dyDescent="0.25">
      <c r="A870" s="56">
        <v>1733</v>
      </c>
      <c r="C870" s="58" t="str">
        <f>INDEX(db[NB BM],A870)</f>
        <v>Stapler Kenko HD-50 NEW COLOR</v>
      </c>
      <c r="D870" s="58" t="str">
        <f>INDEX(db[SUPPLIER],A870)</f>
        <v>KENKO</v>
      </c>
      <c r="E870" s="58" t="str">
        <f>INDEX(db[QTY/ CTN],A870)</f>
        <v>10 LSN</v>
      </c>
      <c r="F870" s="58" t="str">
        <f>INDEX(db[JENIS],A870)</f>
        <v>stapler</v>
      </c>
      <c r="G870" s="58">
        <f>INDEX(db[QTY X],A870)</f>
        <v>120</v>
      </c>
      <c r="H870" s="58" t="str">
        <f>INDEX(db[STN X],A870)</f>
        <v>PCS</v>
      </c>
    </row>
    <row r="871" spans="1:8" x14ac:dyDescent="0.25">
      <c r="A871" s="56">
        <v>1734</v>
      </c>
      <c r="C871" s="58" t="str">
        <f>INDEX(db[NB BM],A871)</f>
        <v>Stapler Kenko HD-50 PASTEL COLOR</v>
      </c>
      <c r="D871" s="58" t="str">
        <f>INDEX(db[SUPPLIER],A871)</f>
        <v>KENKO</v>
      </c>
      <c r="E871" s="58" t="str">
        <f>INDEX(db[QTY/ CTN],A871)</f>
        <v>10 LSN</v>
      </c>
      <c r="F871" s="58" t="str">
        <f>INDEX(db[JENIS],A871)</f>
        <v>stapler</v>
      </c>
      <c r="G871" s="58">
        <f>INDEX(db[QTY X],A871)</f>
        <v>120</v>
      </c>
      <c r="H871" s="58" t="str">
        <f>INDEX(db[STN X],A871)</f>
        <v>PCS</v>
      </c>
    </row>
    <row r="872" spans="1:8" x14ac:dyDescent="0.25">
      <c r="A872" s="56">
        <v>1735</v>
      </c>
      <c r="C872" s="58" t="str">
        <f>INDEX(db[NB BM],A872)</f>
        <v>Stapler Kenko HD-50 OJ</v>
      </c>
      <c r="D872" s="58" t="str">
        <f>INDEX(db[SUPPLIER],A872)</f>
        <v>KENKO</v>
      </c>
      <c r="E872" s="58" t="str">
        <f>INDEX(db[QTY/ CTN],A872)</f>
        <v>10 LSN</v>
      </c>
      <c r="F872" s="58" t="str">
        <f>INDEX(db[JENIS],A872)</f>
        <v>stapler</v>
      </c>
      <c r="G872" s="58">
        <f>INDEX(db[QTY X],A872)</f>
        <v>120</v>
      </c>
      <c r="H872" s="58" t="str">
        <f>INDEX(db[STN X],A872)</f>
        <v>PCS</v>
      </c>
    </row>
    <row r="873" spans="1:8" x14ac:dyDescent="0.25">
      <c r="A873" s="56">
        <v>1736</v>
      </c>
      <c r="C873" s="58" t="str">
        <f>INDEX(db[NB BM],A873)</f>
        <v>Isi stapler Kenko No.10-1 M</v>
      </c>
      <c r="D873" s="58" t="str">
        <f>INDEX(db[SUPPLIER],A873)</f>
        <v>KENKO</v>
      </c>
      <c r="E873" s="58" t="str">
        <f>INDEX(db[QTY/ CTN],A873)</f>
        <v>40 PAK (20 BOX)</v>
      </c>
      <c r="F873" s="58" t="str">
        <f>INDEX(db[JENIS],A873)</f>
        <v>ISI</v>
      </c>
      <c r="G873" s="58">
        <f>INDEX(db[QTY X],A873)</f>
        <v>800</v>
      </c>
      <c r="H873" s="58" t="str">
        <f>INDEX(db[STN X],A873)</f>
        <v>BOX</v>
      </c>
    </row>
    <row r="874" spans="1:8" x14ac:dyDescent="0.25">
      <c r="A874" s="56">
        <v>1737</v>
      </c>
      <c r="C874" s="58" t="str">
        <f>INDEX(db[NB BM],A874)</f>
        <v>Isi stapler (staples) Kenko 1210</v>
      </c>
      <c r="D874" s="58" t="str">
        <f>INDEX(db[SUPPLIER],A874)</f>
        <v>KENKO</v>
      </c>
      <c r="E874" s="58" t="str">
        <f>INDEX(db[QTY/ CTN],A874)</f>
        <v>20 PAK (10 BOX)</v>
      </c>
      <c r="F874" s="58" t="str">
        <f>INDEX(db[JENIS],A874)</f>
        <v>isi</v>
      </c>
      <c r="G874" s="58">
        <f>INDEX(db[QTY X],A874)</f>
        <v>200</v>
      </c>
      <c r="H874" s="58" t="str">
        <f>INDEX(db[STN X],A874)</f>
        <v>BOX</v>
      </c>
    </row>
    <row r="875" spans="1:8" x14ac:dyDescent="0.25">
      <c r="A875" s="56">
        <v>1738</v>
      </c>
      <c r="C875" s="58" t="str">
        <f>INDEX(db[NB BM],A875)</f>
        <v>Isi stapler (staples) Kenko no.3</v>
      </c>
      <c r="D875" s="58" t="str">
        <f>INDEX(db[SUPPLIER],A875)</f>
        <v>KENKO</v>
      </c>
      <c r="E875" s="58" t="str">
        <f>INDEX(db[QTY/ CTN],A875)</f>
        <v>15 PAK (20 BOX)</v>
      </c>
      <c r="F875" s="58" t="str">
        <f>INDEX(db[JENIS],A875)</f>
        <v>isi</v>
      </c>
      <c r="G875" s="58">
        <f>INDEX(db[QTY X],A875)</f>
        <v>300</v>
      </c>
      <c r="H875" s="58" t="str">
        <f>INDEX(db[STN X],A875)</f>
        <v>BOX</v>
      </c>
    </row>
    <row r="876" spans="1:8" x14ac:dyDescent="0.25">
      <c r="A876" s="56">
        <v>1739</v>
      </c>
      <c r="C876" s="58" t="str">
        <f>INDEX(db[NB BM],A876)</f>
        <v>Asahan Meja Kenko A-5</v>
      </c>
      <c r="D876" s="58" t="str">
        <f>INDEX(db[SUPPLIER],A876)</f>
        <v>KENKO</v>
      </c>
      <c r="E876" s="58" t="str">
        <f>INDEX(db[QTY/ CTN],A876)</f>
        <v>36 PCS</v>
      </c>
      <c r="F876" s="58" t="str">
        <f>INDEX(db[JENIS],A876)</f>
        <v>asahan</v>
      </c>
      <c r="G876" s="58">
        <f>INDEX(db[QTY X],A876)</f>
        <v>36</v>
      </c>
      <c r="H876" s="58" t="str">
        <f>INDEX(db[STN X],A876)</f>
        <v>PCS</v>
      </c>
    </row>
    <row r="877" spans="1:8" x14ac:dyDescent="0.25">
      <c r="A877" s="56">
        <v>1740</v>
      </c>
      <c r="C877" s="58" t="str">
        <f>INDEX(db[NB BM],A877)</f>
        <v>Dispenser Kenko TD-321</v>
      </c>
      <c r="D877" s="58" t="str">
        <f>INDEX(db[SUPPLIER],A877)</f>
        <v>KENKO</v>
      </c>
      <c r="E877" s="58" t="str">
        <f>INDEX(db[QTY/ CTN],A877)</f>
        <v>24 PCS</v>
      </c>
      <c r="F877" s="58" t="str">
        <f>INDEX(db[JENIS],A877)</f>
        <v>isolasi</v>
      </c>
      <c r="G877" s="58">
        <f>INDEX(db[QTY X],A877)</f>
        <v>24</v>
      </c>
      <c r="H877" s="58" t="str">
        <f>INDEX(db[STN X],A877)</f>
        <v>PCS</v>
      </c>
    </row>
    <row r="878" spans="1:8" x14ac:dyDescent="0.25">
      <c r="A878" s="56">
        <v>1741</v>
      </c>
      <c r="C878" s="58" t="str">
        <f>INDEX(db[NB BM],A878)</f>
        <v>Dispenser Kenko TD-201</v>
      </c>
      <c r="D878" s="58" t="str">
        <f>INDEX(db[SUPPLIER],A878)</f>
        <v>KENKO</v>
      </c>
      <c r="E878" s="58" t="str">
        <f>INDEX(db[QTY/ CTN],A878)</f>
        <v>24 PCS</v>
      </c>
      <c r="F878" s="58" t="str">
        <f>INDEX(db[JENIS],A878)</f>
        <v>isolasi</v>
      </c>
      <c r="G878" s="58">
        <f>INDEX(db[QTY X],A878)</f>
        <v>24</v>
      </c>
      <c r="H878" s="58" t="str">
        <f>INDEX(db[STN X],A878)</f>
        <v>PCS</v>
      </c>
    </row>
    <row r="879" spans="1:8" x14ac:dyDescent="0.25">
      <c r="A879" s="56">
        <v>1742</v>
      </c>
      <c r="C879" s="58" t="str">
        <f>INDEX(db[NB BM],A879)</f>
        <v>Dispenser Kenko TD-323</v>
      </c>
      <c r="D879" s="58" t="str">
        <f>INDEX(db[SUPPLIER],A879)</f>
        <v>KENKO</v>
      </c>
      <c r="E879" s="58" t="str">
        <f>INDEX(db[QTY/ CTN],A879)</f>
        <v>24 PCS</v>
      </c>
      <c r="F879" s="58" t="str">
        <f>INDEX(db[JENIS],A879)</f>
        <v>isolasi</v>
      </c>
      <c r="G879" s="58">
        <f>INDEX(db[QTY X],A879)</f>
        <v>24</v>
      </c>
      <c r="H879" s="58" t="str">
        <f>INDEX(db[STN X],A879)</f>
        <v>PCS</v>
      </c>
    </row>
    <row r="880" spans="1:8" x14ac:dyDescent="0.25">
      <c r="A880" s="56">
        <v>1743</v>
      </c>
      <c r="C880" s="58" t="str">
        <f>INDEX(db[NB BM],A880)</f>
        <v>Dispenser Kenko TD-323 NC</v>
      </c>
      <c r="D880" s="58" t="str">
        <f>INDEX(db[SUPPLIER],A880)</f>
        <v>KENKO</v>
      </c>
      <c r="E880" s="58" t="str">
        <f>INDEX(db[QTY/ CTN],A880)</f>
        <v>24 PCS</v>
      </c>
      <c r="F880" s="58" t="str">
        <f>INDEX(db[JENIS],A880)</f>
        <v>isolasi</v>
      </c>
      <c r="G880" s="58">
        <f>INDEX(db[QTY X],A880)</f>
        <v>24</v>
      </c>
      <c r="H880" s="58" t="str">
        <f>INDEX(db[STN X],A880)</f>
        <v>PCS</v>
      </c>
    </row>
    <row r="881" spans="1:8" x14ac:dyDescent="0.25">
      <c r="A881" s="56">
        <v>1744</v>
      </c>
      <c r="C881" s="58" t="str">
        <f>INDEX(db[NB BM],A881)</f>
        <v>Dispenser Kenko TD-501</v>
      </c>
      <c r="D881" s="58" t="str">
        <f>INDEX(db[SUPPLIER],A881)</f>
        <v>KENKO</v>
      </c>
      <c r="E881" s="58" t="str">
        <f>INDEX(db[QTY/ CTN],A881)</f>
        <v>24 PCS</v>
      </c>
      <c r="F881" s="58" t="str">
        <f>INDEX(db[JENIS],A881)</f>
        <v>isolasi</v>
      </c>
      <c r="G881" s="58">
        <f>INDEX(db[QTY X],A881)</f>
        <v>24</v>
      </c>
      <c r="H881" s="58" t="str">
        <f>INDEX(db[STN X],A881)</f>
        <v>PCS</v>
      </c>
    </row>
    <row r="882" spans="1:8" x14ac:dyDescent="0.25">
      <c r="A882" s="56">
        <v>1745</v>
      </c>
      <c r="C882" s="58" t="str">
        <f>INDEX(db[NB BM],A882)</f>
        <v>Dispenser Kenko TD-503</v>
      </c>
      <c r="D882" s="58" t="str">
        <f>INDEX(db[SUPPLIER],A882)</f>
        <v>KENKO</v>
      </c>
      <c r="E882" s="58" t="str">
        <f>INDEX(db[QTY/ CTN],A882)</f>
        <v>12 PCS</v>
      </c>
      <c r="F882" s="58" t="str">
        <f>INDEX(db[JENIS],A882)</f>
        <v>isolasi</v>
      </c>
      <c r="G882" s="58">
        <f>INDEX(db[QTY X],A882)</f>
        <v>12</v>
      </c>
      <c r="H882" s="58" t="str">
        <f>INDEX(db[STN X],A882)</f>
        <v>PCS</v>
      </c>
    </row>
    <row r="883" spans="1:8" x14ac:dyDescent="0.25">
      <c r="A883" s="56">
        <v>1746</v>
      </c>
      <c r="C883" s="58" t="str">
        <f>INDEX(db[NB BM],A883)</f>
        <v>Dispenser Kenko TD-505</v>
      </c>
      <c r="D883" s="58" t="str">
        <f>INDEX(db[SUPPLIER],A883)</f>
        <v>KENKO</v>
      </c>
      <c r="E883" s="58" t="str">
        <f>INDEX(db[QTY/ CTN],A883)</f>
        <v>12 PCS</v>
      </c>
      <c r="F883" s="58" t="str">
        <f>INDEX(db[JENIS],A883)</f>
        <v>isolasi</v>
      </c>
      <c r="G883" s="58">
        <f>INDEX(db[QTY X],A883)</f>
        <v>12</v>
      </c>
      <c r="H883" s="58" t="str">
        <f>INDEX(db[STN X],A883)</f>
        <v>PCS</v>
      </c>
    </row>
    <row r="884" spans="1:8" x14ac:dyDescent="0.25">
      <c r="A884" s="56">
        <v>1747</v>
      </c>
      <c r="C884" s="58" t="str">
        <f>INDEX(db[NB BM],A884)</f>
        <v>Clip Kenko no.3</v>
      </c>
      <c r="D884" s="58" t="str">
        <f>INDEX(db[SUPPLIER],A884)</f>
        <v>KENKO</v>
      </c>
      <c r="E884" s="58" t="str">
        <f>INDEX(db[QTY/ CTN],A884)</f>
        <v>500 BOX</v>
      </c>
      <c r="F884" s="58" t="str">
        <f>INDEX(db[JENIS],A884)</f>
        <v>clip</v>
      </c>
      <c r="G884" s="58">
        <f>INDEX(db[QTY X],A884)</f>
        <v>500</v>
      </c>
      <c r="H884" s="58" t="str">
        <f>INDEX(db[STN X],A884)</f>
        <v>BOX</v>
      </c>
    </row>
    <row r="885" spans="1:8" x14ac:dyDescent="0.25">
      <c r="A885" s="56">
        <v>1748</v>
      </c>
      <c r="C885" s="58" t="str">
        <f>INDEX(db[NB BM],A885)</f>
        <v>Clip Kenko no.1</v>
      </c>
      <c r="D885" s="58" t="str">
        <f>INDEX(db[SUPPLIER],A885)</f>
        <v>KENKO</v>
      </c>
      <c r="E885" s="58" t="str">
        <f>INDEX(db[QTY/ CTN],A885)</f>
        <v>500 BOX</v>
      </c>
      <c r="F885" s="58" t="str">
        <f>INDEX(db[JENIS],A885)</f>
        <v>clip</v>
      </c>
      <c r="G885" s="58">
        <f>INDEX(db[QTY X],A885)</f>
        <v>500</v>
      </c>
      <c r="H885" s="58" t="str">
        <f>INDEX(db[STN X],A885)</f>
        <v>BOX</v>
      </c>
    </row>
    <row r="886" spans="1:8" x14ac:dyDescent="0.25">
      <c r="A886" s="56">
        <v>1749</v>
      </c>
      <c r="C886" s="58" t="str">
        <f>INDEX(db[NB BM],A886)</f>
        <v>Marker WB Kenko WM-100 hitam</v>
      </c>
      <c r="D886" s="58" t="str">
        <f>INDEX(db[SUPPLIER],A886)</f>
        <v>KENKO</v>
      </c>
      <c r="E886" s="58" t="str">
        <f>INDEX(db[QTY/ CTN],A886)</f>
        <v>60 LSN</v>
      </c>
      <c r="F886" s="58" t="str">
        <f>INDEX(db[JENIS],A886)</f>
        <v>spidol</v>
      </c>
      <c r="G886" s="58">
        <f>INDEX(db[QTY X],A886)</f>
        <v>720</v>
      </c>
      <c r="H886" s="58" t="str">
        <f>INDEX(db[STN X],A886)</f>
        <v>PCS</v>
      </c>
    </row>
    <row r="887" spans="1:8" x14ac:dyDescent="0.25">
      <c r="A887" s="56">
        <v>1750</v>
      </c>
      <c r="C887" s="58" t="str">
        <f>INDEX(db[NB BM],A887)</f>
        <v>Stip Kenko 20 Putih</v>
      </c>
      <c r="D887" s="58" t="str">
        <f>INDEX(db[SUPPLIER],A887)</f>
        <v>KENKO</v>
      </c>
      <c r="E887" s="58" t="str">
        <f>INDEX(db[QTY/ CTN],A887)</f>
        <v>50 BOX</v>
      </c>
      <c r="F887" s="58" t="str">
        <f>INDEX(db[JENIS],A887)</f>
        <v>stip</v>
      </c>
      <c r="G887" s="58">
        <f>INDEX(db[QTY X],A887)</f>
        <v>50</v>
      </c>
      <c r="H887" s="58" t="str">
        <f>INDEX(db[STN X],A887)</f>
        <v>BOX</v>
      </c>
    </row>
    <row r="888" spans="1:8" x14ac:dyDescent="0.25">
      <c r="A888" s="56">
        <v>1751</v>
      </c>
      <c r="C888" s="58" t="str">
        <f>INDEX(db[NB BM],A888)</f>
        <v>Stapler Kenko HD-10 D New Color</v>
      </c>
      <c r="D888" s="58" t="str">
        <f>INDEX(db[SUPPLIER],A888)</f>
        <v>KENKO</v>
      </c>
      <c r="E888" s="58" t="str">
        <f>INDEX(db[QTY/ CTN],A888)</f>
        <v>20 LSN</v>
      </c>
      <c r="F888" s="58" t="str">
        <f>INDEX(db[JENIS],A888)</f>
        <v>stapler</v>
      </c>
      <c r="G888" s="58">
        <f>INDEX(db[QTY X],A888)</f>
        <v>240</v>
      </c>
      <c r="H888" s="58" t="str">
        <f>INDEX(db[STN X],A888)</f>
        <v>PCS</v>
      </c>
    </row>
    <row r="889" spans="1:8" x14ac:dyDescent="0.25">
      <c r="A889" s="56">
        <v>1752</v>
      </c>
      <c r="C889" s="58" t="str">
        <f>INDEX(db[NB BM],A889)</f>
        <v>Stapler Kenko HD-10 New Color</v>
      </c>
      <c r="D889" s="58" t="str">
        <f>INDEX(db[SUPPLIER],A889)</f>
        <v>KENKO</v>
      </c>
      <c r="E889" s="58" t="str">
        <f>INDEX(db[QTY/ CTN],A889)</f>
        <v>20 LSN</v>
      </c>
      <c r="F889" s="58" t="str">
        <f>INDEX(db[JENIS],A889)</f>
        <v>stapler</v>
      </c>
      <c r="G889" s="58">
        <f>INDEX(db[QTY X],A889)</f>
        <v>240</v>
      </c>
      <c r="H889" s="58" t="str">
        <f>INDEX(db[STN X],A889)</f>
        <v>PCS</v>
      </c>
    </row>
    <row r="890" spans="1:8" x14ac:dyDescent="0.25">
      <c r="A890" s="56">
        <v>1753</v>
      </c>
      <c r="C890" s="58" t="str">
        <f>INDEX(db[NB BM],A890)</f>
        <v>Asahan Meja Kenko A-2 SB</v>
      </c>
      <c r="D890" s="58" t="str">
        <f>INDEX(db[SUPPLIER],A890)</f>
        <v>KENKO</v>
      </c>
      <c r="E890" s="58" t="str">
        <f>INDEX(db[QTY/ CTN],A890)</f>
        <v>60 PCS</v>
      </c>
      <c r="F890" s="58" t="str">
        <f>INDEX(db[JENIS],A890)</f>
        <v>asahan</v>
      </c>
      <c r="G890" s="58">
        <f>INDEX(db[QTY X],A890)</f>
        <v>60</v>
      </c>
      <c r="H890" s="58" t="str">
        <f>INDEX(db[STN X],A890)</f>
        <v>PCS</v>
      </c>
    </row>
    <row r="891" spans="1:8" x14ac:dyDescent="0.25">
      <c r="A891" s="56">
        <v>1754</v>
      </c>
      <c r="C891" s="58" t="str">
        <f>INDEX(db[NB BM],A891)</f>
        <v>Kertas Crepe potongan Koala</v>
      </c>
      <c r="D891" s="58" t="str">
        <f>INDEX(db[SUPPLIER],A891)</f>
        <v>BINTANG SAUDARA</v>
      </c>
      <c r="E891" s="58" t="str">
        <f>INDEX(db[QTY/ CTN],A891)</f>
        <v>270 PAK</v>
      </c>
      <c r="F891" s="58" t="str">
        <f>INDEX(db[JENIS],A891)</f>
        <v>kertas</v>
      </c>
      <c r="G891" s="58">
        <f>INDEX(db[QTY X],A891)</f>
        <v>270</v>
      </c>
      <c r="H891" s="58" t="str">
        <f>INDEX(db[STN X],A891)</f>
        <v>PAK</v>
      </c>
    </row>
    <row r="892" spans="1:8" x14ac:dyDescent="0.25">
      <c r="A892" s="56">
        <v>1755</v>
      </c>
      <c r="C892" s="58" t="str">
        <f>INDEX(db[NB BM],A892)</f>
        <v>Kertas Krep Koala Mix</v>
      </c>
      <c r="D892" s="58" t="str">
        <f>INDEX(db[SUPPLIER],A892)</f>
        <v>BINTANG SAUDARA</v>
      </c>
      <c r="E892" s="58" t="str">
        <f>INDEX(db[QTY/ CTN],A892)</f>
        <v>270 PAK</v>
      </c>
      <c r="F892" s="58" t="str">
        <f>INDEX(db[JENIS],A892)</f>
        <v>kertas</v>
      </c>
      <c r="G892" s="58">
        <f>INDEX(db[QTY X],A892)</f>
        <v>270</v>
      </c>
      <c r="H892" s="58" t="str">
        <f>INDEX(db[STN X],A892)</f>
        <v>PAK</v>
      </c>
    </row>
    <row r="893" spans="1:8" x14ac:dyDescent="0.25">
      <c r="A893" s="56">
        <v>1756</v>
      </c>
      <c r="C893" s="58" t="str">
        <f>INDEX(db[NB BM],A893)</f>
        <v>Kertas Crepe potongan Jersy</v>
      </c>
      <c r="D893" s="58" t="str">
        <f>INDEX(db[SUPPLIER],A893)</f>
        <v>JEFFRY</v>
      </c>
      <c r="E893" s="58" t="str">
        <f>INDEX(db[QTY/ CTN],A893)</f>
        <v>210 PAK</v>
      </c>
      <c r="F893" s="58" t="str">
        <f>INDEX(db[JENIS],A893)</f>
        <v>kertas</v>
      </c>
      <c r="G893" s="58">
        <f>INDEX(db[QTY X],A893)</f>
        <v>210</v>
      </c>
      <c r="H893" s="58" t="str">
        <f>INDEX(db[STN X],A893)</f>
        <v>PAK</v>
      </c>
    </row>
    <row r="894" spans="1:8" x14ac:dyDescent="0.25">
      <c r="A894" s="56">
        <v>1757</v>
      </c>
      <c r="C894" s="58" t="str">
        <f>INDEX(db[NB BM],A894)</f>
        <v>Kertas Crepe Kecil Jersy</v>
      </c>
      <c r="D894" s="58" t="str">
        <f>INDEX(db[SUPPLIER],A894)</f>
        <v>HARIONO</v>
      </c>
      <c r="E894" s="58" t="str">
        <f>INDEX(db[QTY/ CTN],A894)</f>
        <v>235 PAK</v>
      </c>
      <c r="F894" s="58" t="str">
        <f>INDEX(db[JENIS],A894)</f>
        <v>kertas</v>
      </c>
      <c r="G894" s="58">
        <f>INDEX(db[QTY X],A894)</f>
        <v>235</v>
      </c>
      <c r="H894" s="58" t="str">
        <f>INDEX(db[STN X],A894)</f>
        <v>PAK</v>
      </c>
    </row>
    <row r="895" spans="1:8" x14ac:dyDescent="0.25">
      <c r="A895" s="56">
        <v>1758</v>
      </c>
      <c r="C895" s="58" t="str">
        <f>INDEX(db[NB BM],A895)</f>
        <v>Kertas Kado Parsel 75 x 90</v>
      </c>
      <c r="D895" s="58" t="str">
        <f>INDEX(db[SUPPLIER],A895)</f>
        <v>BINTANG JAYA</v>
      </c>
      <c r="E895" s="58" t="str">
        <f>INDEX(db[QTY/ CTN],A895)</f>
        <v>2500 LBR</v>
      </c>
      <c r="F895" s="58" t="str">
        <f>INDEX(db[JENIS],A895)</f>
        <v>ll</v>
      </c>
      <c r="G895" s="58">
        <f>INDEX(db[QTY X],A895)</f>
        <v>2500</v>
      </c>
      <c r="H895" s="58" t="str">
        <f>INDEX(db[STN X],A895)</f>
        <v>LBR</v>
      </c>
    </row>
    <row r="896" spans="1:8" x14ac:dyDescent="0.25">
      <c r="A896" s="56">
        <v>1762</v>
      </c>
      <c r="C896" s="58" t="str">
        <f>INDEX(db[NB BM],A896)</f>
        <v>Key ring JK KR-8</v>
      </c>
      <c r="D896" s="58" t="str">
        <f>INDEX(db[SUPPLIER],A896)</f>
        <v>ATALI</v>
      </c>
      <c r="E896" s="58" t="str">
        <f>INDEX(db[QTY/ CTN],A896)</f>
        <v>40 DRM (50 PCS)</v>
      </c>
      <c r="F896" s="58" t="str">
        <f>INDEX(db[JENIS],A896)</f>
        <v>k ring</v>
      </c>
      <c r="G896" s="58">
        <f>INDEX(db[QTY X],A896)</f>
        <v>2000</v>
      </c>
      <c r="H896" s="58" t="str">
        <f>INDEX(db[STN X],A896)</f>
        <v>PCS</v>
      </c>
    </row>
    <row r="897" spans="1:8" x14ac:dyDescent="0.25">
      <c r="A897" s="56">
        <v>1763</v>
      </c>
      <c r="C897" s="58" t="str">
        <f>INDEX(db[NB BM],A897)</f>
        <v>Key ring JK KR-9</v>
      </c>
      <c r="D897" s="58" t="str">
        <f>INDEX(db[SUPPLIER],A897)</f>
        <v>ATALI</v>
      </c>
      <c r="E897" s="58" t="str">
        <f>INDEX(db[QTY/ CTN],A897)</f>
        <v>48 DRM (50 PCS)</v>
      </c>
      <c r="F897" s="58" t="str">
        <f>INDEX(db[JENIS],A897)</f>
        <v>k ring</v>
      </c>
      <c r="G897" s="58">
        <f>INDEX(db[QTY X],A897)</f>
        <v>2400</v>
      </c>
      <c r="H897" s="58" t="str">
        <f>INDEX(db[STN X],A897)</f>
        <v>PCS</v>
      </c>
    </row>
    <row r="898" spans="1:8" x14ac:dyDescent="0.25">
      <c r="A898" s="56">
        <v>1765</v>
      </c>
      <c r="C898" s="58" t="str">
        <f>INDEX(db[NB BM],A898)</f>
        <v>PW KIKO 12/24</v>
      </c>
      <c r="D898" s="58" t="str">
        <f>INDEX(db[SUPPLIER],A898)</f>
        <v>BINTANG SAUDARA</v>
      </c>
      <c r="E898" s="58" t="str">
        <f>INDEX(db[QTY/ CTN],A898)</f>
        <v>20 LSN</v>
      </c>
      <c r="F898" s="58" t="str">
        <f>INDEX(db[JENIS],A898)</f>
        <v>pw</v>
      </c>
      <c r="G898" s="58">
        <f>INDEX(db[QTY X],A898)</f>
        <v>240</v>
      </c>
      <c r="H898" s="58" t="str">
        <f>INDEX(db[STN X],A898)</f>
        <v>PCS</v>
      </c>
    </row>
    <row r="899" spans="1:8" x14ac:dyDescent="0.25">
      <c r="A899" s="56">
        <v>1766</v>
      </c>
      <c r="C899" s="58" t="str">
        <f>INDEX(db[NB BM],A899)</f>
        <v>PW KIKO 18/36</v>
      </c>
      <c r="D899" s="58" t="str">
        <f>INDEX(db[SUPPLIER],A899)</f>
        <v>BINTANG SAUDARA</v>
      </c>
      <c r="E899" s="58" t="str">
        <f>INDEX(db[QTY/ CTN],A899)</f>
        <v>16 LSN</v>
      </c>
      <c r="F899" s="58" t="str">
        <f>INDEX(db[JENIS],A899)</f>
        <v>pw</v>
      </c>
      <c r="G899" s="58">
        <f>INDEX(db[QTY X],A899)</f>
        <v>192</v>
      </c>
      <c r="H899" s="58" t="str">
        <f>INDEX(db[STN X],A899)</f>
        <v>PCS</v>
      </c>
    </row>
    <row r="900" spans="1:8" x14ac:dyDescent="0.25">
      <c r="A900" s="56">
        <v>1767</v>
      </c>
      <c r="C900" s="58" t="str">
        <f>INDEX(db[NB BM],A900)</f>
        <v>PW Kiko 6/12</v>
      </c>
      <c r="D900" s="58" t="str">
        <f>INDEX(db[SUPPLIER],A900)</f>
        <v>BINTANG SAUDARA</v>
      </c>
      <c r="E900" s="58" t="str">
        <f>INDEX(db[QTY/ CTN],A900)</f>
        <v>50 LPG</v>
      </c>
      <c r="F900" s="58" t="str">
        <f>INDEX(db[JENIS],A900)</f>
        <v>pw</v>
      </c>
      <c r="G900" s="58">
        <f>INDEX(db[QTY X],A900)</f>
        <v>50</v>
      </c>
      <c r="H900" s="58" t="str">
        <f>INDEX(db[STN X],A900)</f>
        <v>LPG</v>
      </c>
    </row>
    <row r="901" spans="1:8" x14ac:dyDescent="0.25">
      <c r="A901" s="56">
        <v>1768</v>
      </c>
      <c r="C901" s="58" t="str">
        <f>INDEX(db[NB BM],A901)</f>
        <v>Bp JK King Jeller JK-100</v>
      </c>
      <c r="D901" s="58" t="str">
        <f>INDEX(db[SUPPLIER],A901)</f>
        <v>ATALI</v>
      </c>
      <c r="E901" s="58" t="str">
        <f>INDEX(db[QTY/ CTN],A901)</f>
        <v>144 LSN</v>
      </c>
      <c r="F901" s="58" t="str">
        <f>INDEX(db[JENIS],A901)</f>
        <v>pen</v>
      </c>
      <c r="G901" s="58">
        <f>INDEX(db[QTY X],A901)</f>
        <v>1728</v>
      </c>
      <c r="H901" s="58" t="str">
        <f>INDEX(db[STN X],A901)</f>
        <v>PCS</v>
      </c>
    </row>
    <row r="902" spans="1:8" x14ac:dyDescent="0.25">
      <c r="A902" s="56">
        <v>1769</v>
      </c>
      <c r="C902" s="58" t="str">
        <f>INDEX(db[NB BM],A902)</f>
        <v>Kartu undangan ultah anak AP-233</v>
      </c>
      <c r="D902" s="58" t="str">
        <f>INDEX(db[SUPPLIER],A902)</f>
        <v>HTB</v>
      </c>
      <c r="E902" s="58" t="str">
        <f>INDEX(db[QTY/ CTN],A902)</f>
        <v>4000 PAK</v>
      </c>
      <c r="F902" s="58" t="str">
        <f>INDEX(db[JENIS],A902)</f>
        <v>kartu</v>
      </c>
      <c r="G902" s="58">
        <f>INDEX(db[QTY X],A902)</f>
        <v>4000</v>
      </c>
      <c r="H902" s="58" t="str">
        <f>INDEX(db[STN X],A902)</f>
        <v>PAK</v>
      </c>
    </row>
    <row r="903" spans="1:8" x14ac:dyDescent="0.25">
      <c r="A903" s="56">
        <v>1770</v>
      </c>
      <c r="C903" s="58" t="str">
        <f>INDEX(db[NB BM],A903)</f>
        <v>Label Kojiko 103 P</v>
      </c>
      <c r="D903" s="58" t="str">
        <f>INDEX(db[SUPPLIER],A903)</f>
        <v>ETJ</v>
      </c>
      <c r="E903" s="58" t="str">
        <f>INDEX(db[QTY/ CTN],A903)</f>
        <v>800 PAK</v>
      </c>
      <c r="F903" s="58" t="str">
        <f>INDEX(db[JENIS],A903)</f>
        <v>label</v>
      </c>
      <c r="G903" s="58">
        <f>INDEX(db[QTY X],A903)</f>
        <v>800</v>
      </c>
      <c r="H903" s="58" t="str">
        <f>INDEX(db[STN X],A903)</f>
        <v>PAK</v>
      </c>
    </row>
    <row r="904" spans="1:8" x14ac:dyDescent="0.25">
      <c r="A904" s="56">
        <v>1771</v>
      </c>
      <c r="C904" s="58" t="str">
        <f>INDEX(db[NB BM],A904)</f>
        <v>Label Kojiko 112</v>
      </c>
      <c r="D904" s="58" t="str">
        <f>INDEX(db[SUPPLIER],A904)</f>
        <v>ETJ</v>
      </c>
      <c r="E904" s="58" t="str">
        <f>INDEX(db[QTY/ CTN],A904)</f>
        <v>800 PAK</v>
      </c>
      <c r="F904" s="58" t="str">
        <f>INDEX(db[JENIS],A904)</f>
        <v>label</v>
      </c>
      <c r="G904" s="58">
        <f>INDEX(db[QTY X],A904)</f>
        <v>800</v>
      </c>
      <c r="H904" s="58" t="str">
        <f>INDEX(db[STN X],A904)</f>
        <v>PAK</v>
      </c>
    </row>
    <row r="905" spans="1:8" x14ac:dyDescent="0.25">
      <c r="A905" s="56">
        <v>1772</v>
      </c>
      <c r="C905" s="58" t="str">
        <f>INDEX(db[NB BM],A905)</f>
        <v>Garisan Busur Kojiko 360 K</v>
      </c>
      <c r="D905" s="58" t="str">
        <f>INDEX(db[SUPPLIER],A905)</f>
        <v>ETJ</v>
      </c>
      <c r="E905" s="58" t="str">
        <f>INDEX(db[QTY/ CTN],A905)</f>
        <v>100 LSN</v>
      </c>
      <c r="F905" s="58" t="str">
        <f>INDEX(db[JENIS],A905)</f>
        <v>garisan</v>
      </c>
      <c r="G905" s="58">
        <f>INDEX(db[QTY X],A905)</f>
        <v>1200</v>
      </c>
      <c r="H905" s="58" t="str">
        <f>INDEX(db[STN X],A905)</f>
        <v>PCS</v>
      </c>
    </row>
    <row r="906" spans="1:8" x14ac:dyDescent="0.25">
      <c r="A906" s="56">
        <v>1773</v>
      </c>
      <c r="C906" s="58" t="str">
        <f>INDEX(db[NB BM],A906)</f>
        <v>Double Foam Kojiko 2"</v>
      </c>
      <c r="D906" s="58" t="str">
        <f>INDEX(db[SUPPLIER],A906)</f>
        <v>ETJ</v>
      </c>
      <c r="E906" s="58" t="str">
        <f>INDEX(db[QTY/ CTN],A906)</f>
        <v>150 ROL</v>
      </c>
      <c r="F906" s="58">
        <f>INDEX(db[JENIS],A906)</f>
        <v>0</v>
      </c>
      <c r="G906" s="58">
        <f>INDEX(db[QTY X],A906)</f>
        <v>150</v>
      </c>
      <c r="H906" s="58" t="str">
        <f>INDEX(db[STN X],A906)</f>
        <v>ROL</v>
      </c>
    </row>
    <row r="907" spans="1:8" x14ac:dyDescent="0.25">
      <c r="A907" s="56">
        <v>1774</v>
      </c>
      <c r="C907" s="58" t="str">
        <f>INDEX(db[NB BM],A907)</f>
        <v>Kartu absensi Kojiko dos merah</v>
      </c>
      <c r="D907" s="58" t="str">
        <f>INDEX(db[SUPPLIER],A907)</f>
        <v>ETJ</v>
      </c>
      <c r="E907" s="58" t="str">
        <f>INDEX(db[QTY/ CTN],A907)</f>
        <v>100 PAK</v>
      </c>
      <c r="F907" s="58" t="str">
        <f>INDEX(db[JENIS],A907)</f>
        <v>kartu</v>
      </c>
      <c r="G907" s="58">
        <f>INDEX(db[QTY X],A907)</f>
        <v>100</v>
      </c>
      <c r="H907" s="58" t="str">
        <f>INDEX(db[STN X],A907)</f>
        <v>PAK</v>
      </c>
    </row>
    <row r="908" spans="1:8" x14ac:dyDescent="0.25">
      <c r="A908" s="56">
        <v>1775</v>
      </c>
      <c r="C908" s="58" t="str">
        <f>INDEX(db[NB BM],A908)</f>
        <v>Label Kojiko 99</v>
      </c>
      <c r="D908" s="58" t="str">
        <f>INDEX(db[SUPPLIER],A908)</f>
        <v>ETJ</v>
      </c>
      <c r="E908" s="58" t="str">
        <f>INDEX(db[QTY/ CTN],A908)</f>
        <v>800 PAK</v>
      </c>
      <c r="F908" s="58" t="str">
        <f>INDEX(db[JENIS],A908)</f>
        <v>label</v>
      </c>
      <c r="G908" s="58">
        <f>INDEX(db[QTY X],A908)</f>
        <v>800</v>
      </c>
      <c r="H908" s="58" t="str">
        <f>INDEX(db[STN X],A908)</f>
        <v>PAK</v>
      </c>
    </row>
    <row r="909" spans="1:8" x14ac:dyDescent="0.25">
      <c r="A909" s="56">
        <v>1776</v>
      </c>
      <c r="C909" s="58" t="str">
        <f>INDEX(db[NB BM],A909)</f>
        <v>Label harga Kojiko 103 polos</v>
      </c>
      <c r="D909" s="58" t="str">
        <f>INDEX(db[SUPPLIER],A909)</f>
        <v>ETJ</v>
      </c>
      <c r="E909" s="58" t="str">
        <f>INDEX(db[QTY/ CTN],A909)</f>
        <v>800 PAK</v>
      </c>
      <c r="F909" s="58" t="str">
        <f>INDEX(db[JENIS],A909)</f>
        <v>label</v>
      </c>
      <c r="G909" s="58">
        <f>INDEX(db[QTY X],A909)</f>
        <v>800</v>
      </c>
      <c r="H909" s="58" t="str">
        <f>INDEX(db[STN X],A909)</f>
        <v>PAK</v>
      </c>
    </row>
    <row r="910" spans="1:8" x14ac:dyDescent="0.25">
      <c r="A910" s="56">
        <v>1777</v>
      </c>
      <c r="C910" s="58" t="str">
        <f>INDEX(db[NB BM],A910)</f>
        <v>Garisan Δ Kojiko no.6</v>
      </c>
      <c r="D910" s="58" t="str">
        <f>INDEX(db[SUPPLIER],A910)</f>
        <v>ETJ</v>
      </c>
      <c r="E910" s="58" t="str">
        <f>INDEX(db[QTY/ CTN],A910)</f>
        <v>60 LSN</v>
      </c>
      <c r="F910" s="58" t="str">
        <f>INDEX(db[JENIS],A910)</f>
        <v>garisan</v>
      </c>
      <c r="G910" s="58">
        <f>INDEX(db[QTY X],A910)</f>
        <v>720</v>
      </c>
      <c r="H910" s="58" t="str">
        <f>INDEX(db[STN X],A910)</f>
        <v>PCS</v>
      </c>
    </row>
    <row r="911" spans="1:8" x14ac:dyDescent="0.25">
      <c r="A911" s="56">
        <v>1778</v>
      </c>
      <c r="C911" s="58" t="str">
        <f>INDEX(db[NB BM],A911)</f>
        <v>Garisan Δ Kojiko no.8</v>
      </c>
      <c r="D911" s="58" t="str">
        <f>INDEX(db[SUPPLIER],A911)</f>
        <v>ETJ</v>
      </c>
      <c r="E911" s="58" t="str">
        <f>INDEX(db[QTY/ CTN],A911)</f>
        <v>24 LSN</v>
      </c>
      <c r="F911" s="58" t="str">
        <f>INDEX(db[JENIS],A911)</f>
        <v>garisan</v>
      </c>
      <c r="G911" s="58">
        <f>INDEX(db[QTY X],A911)</f>
        <v>288</v>
      </c>
      <c r="H911" s="58" t="str">
        <f>INDEX(db[STN X],A911)</f>
        <v>PCS</v>
      </c>
    </row>
    <row r="912" spans="1:8" x14ac:dyDescent="0.25">
      <c r="A912" s="56">
        <v>1779</v>
      </c>
      <c r="C912" s="58" t="str">
        <f>INDEX(db[NB BM],A912)</f>
        <v>Garisan Δ Kojiko no.10</v>
      </c>
      <c r="D912" s="58" t="str">
        <f>INDEX(db[SUPPLIER],A912)</f>
        <v>ETJ</v>
      </c>
      <c r="E912" s="58" t="str">
        <f>INDEX(db[QTY/ CTN],A912)</f>
        <v>16 LSN</v>
      </c>
      <c r="F912" s="58" t="str">
        <f>INDEX(db[JENIS],A912)</f>
        <v>garisan</v>
      </c>
      <c r="G912" s="58">
        <f>INDEX(db[QTY X],A912)</f>
        <v>192</v>
      </c>
      <c r="H912" s="58" t="str">
        <f>INDEX(db[STN X],A912)</f>
        <v>PCS</v>
      </c>
    </row>
    <row r="913" spans="1:8" x14ac:dyDescent="0.25">
      <c r="A913" s="56">
        <v>1780</v>
      </c>
      <c r="C913" s="58" t="str">
        <f>INDEX(db[NB BM],A913)</f>
        <v>Garisan Δ Kojiko no.12</v>
      </c>
      <c r="D913" s="58" t="str">
        <f>INDEX(db[SUPPLIER],A913)</f>
        <v>ETJ</v>
      </c>
      <c r="E913" s="58" t="str">
        <f>INDEX(db[QTY/ CTN],A913)</f>
        <v>16 LSN</v>
      </c>
      <c r="F913" s="58" t="str">
        <f>INDEX(db[JENIS],A913)</f>
        <v>garisan</v>
      </c>
      <c r="G913" s="58">
        <f>INDEX(db[QTY X],A913)</f>
        <v>192</v>
      </c>
      <c r="H913" s="58" t="str">
        <f>INDEX(db[STN X],A913)</f>
        <v>PCS</v>
      </c>
    </row>
    <row r="914" spans="1:8" x14ac:dyDescent="0.25">
      <c r="A914" s="56">
        <v>1781</v>
      </c>
      <c r="C914" s="58" t="str">
        <f>INDEX(db[NB BM],A914)</f>
        <v>Garisan Δ Kojiko no.10</v>
      </c>
      <c r="D914" s="58" t="str">
        <f>INDEX(db[SUPPLIER],A914)</f>
        <v>ETJ</v>
      </c>
      <c r="E914" s="58" t="str">
        <f>INDEX(db[QTY/ CTN],A914)</f>
        <v>16 LSN</v>
      </c>
      <c r="F914" s="58" t="str">
        <f>INDEX(db[JENIS],A914)</f>
        <v>garisan</v>
      </c>
      <c r="G914" s="58">
        <f>INDEX(db[QTY X],A914)</f>
        <v>192</v>
      </c>
      <c r="H914" s="58" t="str">
        <f>INDEX(db[STN X],A914)</f>
        <v>PCS</v>
      </c>
    </row>
    <row r="915" spans="1:8" x14ac:dyDescent="0.25">
      <c r="A915" s="56">
        <v>1782</v>
      </c>
      <c r="C915" s="58" t="str">
        <f>INDEX(db[NB BM],A915)</f>
        <v>Garisan Δ Kojiko no.8</v>
      </c>
      <c r="D915" s="58" t="str">
        <f>INDEX(db[SUPPLIER],A915)</f>
        <v>ETJ</v>
      </c>
      <c r="E915" s="58" t="str">
        <f>INDEX(db[QTY/ CTN],A915)</f>
        <v>24 LSN</v>
      </c>
      <c r="F915" s="58" t="str">
        <f>INDEX(db[JENIS],A915)</f>
        <v>garisan</v>
      </c>
      <c r="G915" s="58">
        <f>INDEX(db[QTY X],A915)</f>
        <v>288</v>
      </c>
      <c r="H915" s="58" t="str">
        <f>INDEX(db[STN X],A915)</f>
        <v>PCS</v>
      </c>
    </row>
    <row r="916" spans="1:8" x14ac:dyDescent="0.25">
      <c r="A916" s="56">
        <v>1783</v>
      </c>
      <c r="C916" s="58" t="str">
        <f>INDEX(db[NB BM],A916)</f>
        <v>Pc Klg B-905 Mobil</v>
      </c>
      <c r="D916" s="58" t="str">
        <f>INDEX(db[SUPPLIER],A916)</f>
        <v>SURYA PRATAMA</v>
      </c>
      <c r="E916" s="58" t="str">
        <f>INDEX(db[QTY/ CTN],A916)</f>
        <v>120 PCS</v>
      </c>
      <c r="F916" s="58" t="str">
        <f>INDEX(db[JENIS],A916)</f>
        <v>pcase</v>
      </c>
      <c r="G916" s="58">
        <f>INDEX(db[QTY X],A916)</f>
        <v>120</v>
      </c>
      <c r="H916" s="58" t="str">
        <f>INDEX(db[STN X],A916)</f>
        <v>PCS</v>
      </c>
    </row>
    <row r="917" spans="1:8" x14ac:dyDescent="0.25">
      <c r="A917" s="56">
        <v>1784</v>
      </c>
      <c r="C917" s="58" t="str">
        <f>INDEX(db[NB BM],A917)</f>
        <v>Pc Magnit 8631 + Call</v>
      </c>
      <c r="D917" s="58" t="str">
        <f>INDEX(db[SUPPLIER],A917)</f>
        <v>SURYA PRATAMA</v>
      </c>
      <c r="E917" s="58" t="str">
        <f>INDEX(db[QTY/ CTN],A917)</f>
        <v>160 PCS</v>
      </c>
      <c r="F917" s="58" t="str">
        <f>INDEX(db[JENIS],A917)</f>
        <v>pcase</v>
      </c>
      <c r="G917" s="58">
        <f>INDEX(db[QTY X],A917)</f>
        <v>160</v>
      </c>
      <c r="H917" s="58" t="str">
        <f>INDEX(db[STN X],A917)</f>
        <v>PCS</v>
      </c>
    </row>
    <row r="918" spans="1:8" x14ac:dyDescent="0.25">
      <c r="A918" s="56">
        <v>1785</v>
      </c>
      <c r="C918" s="58" t="str">
        <f>INDEX(db[NB BM],A918)</f>
        <v>Kuas Trifelo Art TF-2023</v>
      </c>
      <c r="D918" s="58" t="str">
        <f>INDEX(db[SUPPLIER],A918)</f>
        <v>DUTA BUANA</v>
      </c>
      <c r="E918" s="58" t="str">
        <f>INDEX(db[QTY/ CTN],A918)</f>
        <v>240 SET</v>
      </c>
      <c r="F918" s="58" t="str">
        <f>INDEX(db[JENIS],A918)</f>
        <v>kuas</v>
      </c>
      <c r="G918" s="58">
        <f>INDEX(db[QTY X],A918)</f>
        <v>240</v>
      </c>
      <c r="H918" s="58" t="str">
        <f>INDEX(db[STN X],A918)</f>
        <v>SET</v>
      </c>
    </row>
    <row r="919" spans="1:8" x14ac:dyDescent="0.25">
      <c r="A919" s="56">
        <v>1786</v>
      </c>
      <c r="C919" s="58" t="str">
        <f>INDEX(db[NB BM],A919)</f>
        <v>Kuas Trifelo Art TF-2023 No.4,6,8,10,12</v>
      </c>
      <c r="D919" s="58" t="str">
        <f>INDEX(db[SUPPLIER],A919)</f>
        <v>DUTA BUANA</v>
      </c>
      <c r="E919" s="58" t="str">
        <f>INDEX(db[QTY/ CTN],A919)</f>
        <v>240 SET</v>
      </c>
      <c r="F919" s="58" t="str">
        <f>INDEX(db[JENIS],A919)</f>
        <v>kuas</v>
      </c>
      <c r="G919" s="58">
        <f>INDEX(db[QTY X],A919)</f>
        <v>240</v>
      </c>
      <c r="H919" s="58" t="str">
        <f>INDEX(db[STN X],A919)</f>
        <v>SET</v>
      </c>
    </row>
    <row r="920" spans="1:8" x14ac:dyDescent="0.25">
      <c r="A920" s="56">
        <v>1787</v>
      </c>
      <c r="C920" s="58" t="str">
        <f>INDEX(db[NB BM],A920)</f>
        <v>Kuas Trifelo Art TF-2023 No.2,4,6,8,10,13</v>
      </c>
      <c r="D920" s="58" t="str">
        <f>INDEX(db[SUPPLIER],A920)</f>
        <v>DUTA BUANA</v>
      </c>
      <c r="E920" s="58" t="str">
        <f>INDEX(db[QTY/ CTN],A920)</f>
        <v>240 SET</v>
      </c>
      <c r="F920" s="58" t="str">
        <f>INDEX(db[JENIS],A920)</f>
        <v>kuas</v>
      </c>
      <c r="G920" s="58">
        <f>INDEX(db[QTY X],A920)</f>
        <v>240</v>
      </c>
      <c r="H920" s="58" t="str">
        <f>INDEX(db[STN X],A920)</f>
        <v>SET</v>
      </c>
    </row>
    <row r="921" spans="1:8" x14ac:dyDescent="0.25">
      <c r="A921" s="56">
        <v>1788</v>
      </c>
      <c r="C921" s="58" t="str">
        <f>INDEX(db[NB BM],A921)</f>
        <v>L Leaf JK A5-7020 100lbr</v>
      </c>
      <c r="D921" s="58" t="str">
        <f>INDEX(db[SUPPLIER],A921)</f>
        <v>ATALI</v>
      </c>
      <c r="E921" s="58" t="str">
        <f>INDEX(db[QTY/ CTN],A921)</f>
        <v>96 PAK</v>
      </c>
      <c r="F921" s="58" t="str">
        <f>INDEX(db[JENIS],A921)</f>
        <v>ll</v>
      </c>
      <c r="G921" s="58">
        <f>INDEX(db[QTY X],A921)</f>
        <v>96</v>
      </c>
      <c r="H921" s="58" t="str">
        <f>INDEX(db[STN X],A921)</f>
        <v>PAK</v>
      </c>
    </row>
    <row r="922" spans="1:8" x14ac:dyDescent="0.25">
      <c r="A922" s="56">
        <v>1789</v>
      </c>
      <c r="C922" s="58" t="str">
        <f>INDEX(db[NB BM],A922)</f>
        <v>L Leaf JK A5-7020 50lbr</v>
      </c>
      <c r="D922" s="58" t="str">
        <f>INDEX(db[SUPPLIER],A922)</f>
        <v>ATALI</v>
      </c>
      <c r="E922" s="58" t="str">
        <f>INDEX(db[QTY/ CTN],A922)</f>
        <v>192 PAK</v>
      </c>
      <c r="F922" s="58" t="str">
        <f>INDEX(db[JENIS],A922)</f>
        <v>ll</v>
      </c>
      <c r="G922" s="58">
        <f>INDEX(db[QTY X],A922)</f>
        <v>192</v>
      </c>
      <c r="H922" s="58" t="str">
        <f>INDEX(db[STN X],A922)</f>
        <v>PAK</v>
      </c>
    </row>
    <row r="923" spans="1:8" x14ac:dyDescent="0.25">
      <c r="A923" s="56">
        <v>1790</v>
      </c>
      <c r="C923" s="58" t="str">
        <f>INDEX(db[NB BM],A923)</f>
        <v>L Leaf JK B5-7026 100lbr</v>
      </c>
      <c r="D923" s="58" t="str">
        <f>INDEX(db[SUPPLIER],A923)</f>
        <v>ATALI</v>
      </c>
      <c r="E923" s="58" t="str">
        <f>INDEX(db[QTY/ CTN],A923)</f>
        <v>80 PAK</v>
      </c>
      <c r="F923" s="58" t="str">
        <f>INDEX(db[JENIS],A923)</f>
        <v>LL</v>
      </c>
      <c r="G923" s="58">
        <f>INDEX(db[QTY X],A923)</f>
        <v>80</v>
      </c>
      <c r="H923" s="58" t="str">
        <f>INDEX(db[STN X],A923)</f>
        <v>PAK</v>
      </c>
    </row>
    <row r="924" spans="1:8" x14ac:dyDescent="0.25">
      <c r="A924" s="56">
        <v>1791</v>
      </c>
      <c r="C924" s="58" t="str">
        <f>INDEX(db[NB BM],A924)</f>
        <v>L Leaf JK A5-7020 50lbr</v>
      </c>
      <c r="D924" s="58" t="str">
        <f>INDEX(db[SUPPLIER],A924)</f>
        <v>ATALI</v>
      </c>
      <c r="E924" s="58" t="str">
        <f>INDEX(db[QTY/ CTN],A924)</f>
        <v>192 PAK</v>
      </c>
      <c r="F924" s="58" t="str">
        <f>INDEX(db[JENIS],A924)</f>
        <v>ll</v>
      </c>
      <c r="G924" s="58">
        <f>INDEX(db[QTY X],A924)</f>
        <v>192</v>
      </c>
      <c r="H924" s="58" t="str">
        <f>INDEX(db[STN X],A924)</f>
        <v>PAK</v>
      </c>
    </row>
    <row r="925" spans="1:8" x14ac:dyDescent="0.25">
      <c r="A925" s="56">
        <v>1792</v>
      </c>
      <c r="C925" s="58" t="str">
        <f>INDEX(db[NB BM],A925)</f>
        <v>L Leaf JK B5-7026 100lbr</v>
      </c>
      <c r="D925" s="58" t="str">
        <f>INDEX(db[SUPPLIER],A925)</f>
        <v>ATALI</v>
      </c>
      <c r="E925" s="58" t="str">
        <f>INDEX(db[QTY/ CTN],A925)</f>
        <v>80 PAK</v>
      </c>
      <c r="F925" s="58" t="str">
        <f>INDEX(db[JENIS],A925)</f>
        <v>LL</v>
      </c>
      <c r="G925" s="58">
        <f>INDEX(db[QTY X],A925)</f>
        <v>80</v>
      </c>
      <c r="H925" s="58" t="str">
        <f>INDEX(db[STN X],A925)</f>
        <v>PAK</v>
      </c>
    </row>
    <row r="926" spans="1:8" x14ac:dyDescent="0.25">
      <c r="A926" s="56">
        <v>1793</v>
      </c>
      <c r="C926" s="58" t="str">
        <f>INDEX(db[NB BM],A926)</f>
        <v>L Leaf JK B5-7026 50lbr</v>
      </c>
      <c r="D926" s="58" t="str">
        <f>INDEX(db[SUPPLIER],A926)</f>
        <v>ATALI</v>
      </c>
      <c r="E926" s="58" t="str">
        <f>INDEX(db[QTY/ CTN],A926)</f>
        <v>160 PAK</v>
      </c>
      <c r="F926" s="58" t="str">
        <f>INDEX(db[JENIS],A926)</f>
        <v>ll</v>
      </c>
      <c r="G926" s="58">
        <f>INDEX(db[QTY X],A926)</f>
        <v>160</v>
      </c>
      <c r="H926" s="58" t="str">
        <f>INDEX(db[STN X],A926)</f>
        <v>PAK</v>
      </c>
    </row>
    <row r="927" spans="1:8" x14ac:dyDescent="0.25">
      <c r="A927" s="56">
        <v>1794</v>
      </c>
      <c r="C927" s="58" t="str">
        <f>INDEX(db[NB BM],A927)</f>
        <v>Label JK LB-1LY 1 Line Kuning</v>
      </c>
      <c r="D927" s="58" t="str">
        <f>INDEX(db[SUPPLIER],A927)</f>
        <v>ATALI</v>
      </c>
      <c r="E927" s="58" t="str">
        <f>INDEX(db[QTY/ CTN],A927)</f>
        <v>100 PAK (10 ROL)</v>
      </c>
      <c r="F927" s="58" t="str">
        <f>INDEX(db[JENIS],A927)</f>
        <v>label</v>
      </c>
      <c r="G927" s="58">
        <f>INDEX(db[QTY X],A927)</f>
        <v>1000</v>
      </c>
      <c r="H927" s="58" t="str">
        <f>INDEX(db[STN X],A927)</f>
        <v>ROL</v>
      </c>
    </row>
    <row r="928" spans="1:8" x14ac:dyDescent="0.25">
      <c r="A928" s="56">
        <v>1795</v>
      </c>
      <c r="C928" s="58" t="str">
        <f>INDEX(db[NB BM],A928)</f>
        <v>Label JK LB-2RL 1 Line Putih</v>
      </c>
      <c r="D928" s="58" t="str">
        <f>INDEX(db[SUPPLIER],A928)</f>
        <v>ATALI</v>
      </c>
      <c r="E928" s="58" t="str">
        <f>INDEX(db[QTY/ CTN],A928)</f>
        <v>100 PAK (10 ROL)</v>
      </c>
      <c r="F928" s="58" t="str">
        <f>INDEX(db[JENIS],A928)</f>
        <v>label</v>
      </c>
      <c r="G928" s="58">
        <f>INDEX(db[QTY X],A928)</f>
        <v>1000</v>
      </c>
      <c r="H928" s="58" t="str">
        <f>INDEX(db[STN X],A928)</f>
        <v>ROL</v>
      </c>
    </row>
    <row r="929" spans="1:8" x14ac:dyDescent="0.25">
      <c r="A929" s="56">
        <v>1796</v>
      </c>
      <c r="C929" s="58" t="str">
        <f>INDEX(db[NB BM],A929)</f>
        <v>Label JK LB-3 2 Line Kuning</v>
      </c>
      <c r="D929" s="58" t="str">
        <f>INDEX(db[SUPPLIER],A929)</f>
        <v>ATALI</v>
      </c>
      <c r="E929" s="58" t="str">
        <f>INDEX(db[QTY/ CTN],A929)</f>
        <v>50 PAK (10 ROL)</v>
      </c>
      <c r="F929" s="58" t="str">
        <f>INDEX(db[JENIS],A929)</f>
        <v>label</v>
      </c>
      <c r="G929" s="58">
        <f>INDEX(db[QTY X],A929)</f>
        <v>500</v>
      </c>
      <c r="H929" s="58" t="str">
        <f>INDEX(db[STN X],A929)</f>
        <v>ROL</v>
      </c>
    </row>
    <row r="930" spans="1:8" x14ac:dyDescent="0.25">
      <c r="A930" s="56">
        <v>1797</v>
      </c>
      <c r="C930" s="58" t="str">
        <f>INDEX(db[NB BM],A930)</f>
        <v>Label JK LB-9 1 Line hijau</v>
      </c>
      <c r="D930" s="58" t="str">
        <f>INDEX(db[SUPPLIER],A930)</f>
        <v>ATALI</v>
      </c>
      <c r="E930" s="58" t="str">
        <f>INDEX(db[QTY/ CTN],A930)</f>
        <v>100 PAK (10 ROL)</v>
      </c>
      <c r="F930" s="58" t="str">
        <f>INDEX(db[JENIS],A930)</f>
        <v>label</v>
      </c>
      <c r="G930" s="58">
        <f>INDEX(db[QTY X],A930)</f>
        <v>1000</v>
      </c>
      <c r="H930" s="58" t="str">
        <f>INDEX(db[STN X],A930)</f>
        <v>ROL</v>
      </c>
    </row>
    <row r="931" spans="1:8" x14ac:dyDescent="0.25">
      <c r="A931" s="56">
        <v>1798</v>
      </c>
      <c r="C931" s="58" t="str">
        <f>INDEX(db[NB BM],A931)</f>
        <v>Label JK LB-P2 CC 2 Line Cacah</v>
      </c>
      <c r="D931" s="58" t="str">
        <f>INDEX(db[SUPPLIER],A931)</f>
        <v>ATALI</v>
      </c>
      <c r="E931" s="58" t="str">
        <f>INDEX(db[QTY/ CTN],A931)</f>
        <v>50 PAK (10 ROL)</v>
      </c>
      <c r="F931" s="58" t="str">
        <f>INDEX(db[JENIS],A931)</f>
        <v>label</v>
      </c>
      <c r="G931" s="58">
        <f>INDEX(db[QTY X],A931)</f>
        <v>500</v>
      </c>
      <c r="H931" s="58" t="str">
        <f>INDEX(db[STN X],A931)</f>
        <v>ROL</v>
      </c>
    </row>
    <row r="932" spans="1:8" x14ac:dyDescent="0.25">
      <c r="A932" s="56">
        <v>1799</v>
      </c>
      <c r="C932" s="58" t="str">
        <f>INDEX(db[NB BM],A932)</f>
        <v>Label JK LB-P2 CY 2 Line kuning</v>
      </c>
      <c r="D932" s="58" t="str">
        <f>INDEX(db[SUPPLIER],A932)</f>
        <v>ATALI</v>
      </c>
      <c r="E932" s="58" t="str">
        <f>INDEX(db[QTY/ CTN],A932)</f>
        <v>50 PAK (10 ROL)</v>
      </c>
      <c r="F932" s="58" t="str">
        <f>INDEX(db[JENIS],A932)</f>
        <v>label</v>
      </c>
      <c r="G932" s="58">
        <f>INDEX(db[QTY X],A932)</f>
        <v>500</v>
      </c>
      <c r="H932" s="58" t="str">
        <f>INDEX(db[STN X],A932)</f>
        <v>ROL</v>
      </c>
    </row>
    <row r="933" spans="1:8" x14ac:dyDescent="0.25">
      <c r="A933" s="56">
        <v>1800</v>
      </c>
      <c r="C933" s="58" t="str">
        <f>INDEX(db[NB BM],A933)</f>
        <v>Label JK LB-P2 LN 2 Line Putih</v>
      </c>
      <c r="D933" s="58" t="str">
        <f>INDEX(db[SUPPLIER],A933)</f>
        <v>ATALI</v>
      </c>
      <c r="E933" s="58" t="str">
        <f>INDEX(db[QTY/ CTN],A933)</f>
        <v>50 PAK (10 ROL)</v>
      </c>
      <c r="F933" s="58" t="str">
        <f>INDEX(db[JENIS],A933)</f>
        <v>label</v>
      </c>
      <c r="G933" s="58">
        <f>INDEX(db[QTY X],A933)</f>
        <v>500</v>
      </c>
      <c r="H933" s="58" t="str">
        <f>INDEX(db[STN X],A933)</f>
        <v>ROL</v>
      </c>
    </row>
    <row r="934" spans="1:8" x14ac:dyDescent="0.25">
      <c r="A934" s="56">
        <v>1801</v>
      </c>
      <c r="C934" s="58" t="str">
        <f>INDEX(db[NB BM],A934)</f>
        <v>Label sticker JK LSP-09</v>
      </c>
      <c r="D934" s="58" t="str">
        <f>INDEX(db[SUPPLIER],A934)</f>
        <v>ATALI</v>
      </c>
      <c r="E934" s="58" t="str">
        <f>INDEX(db[QTY/ CTN],A934)</f>
        <v>50 PAK</v>
      </c>
      <c r="F934" s="58" t="str">
        <f>INDEX(db[JENIS],A934)</f>
        <v>label</v>
      </c>
      <c r="G934" s="58">
        <f>INDEX(db[QTY X],A934)</f>
        <v>50</v>
      </c>
      <c r="H934" s="58" t="str">
        <f>INDEX(db[STN X],A934)</f>
        <v>PAK</v>
      </c>
    </row>
    <row r="935" spans="1:8" x14ac:dyDescent="0.25">
      <c r="A935" s="56">
        <v>1802</v>
      </c>
      <c r="C935" s="58" t="str">
        <f>INDEX(db[NB BM],A935)</f>
        <v>Mesin Label Harga JK MX-6600 N</v>
      </c>
      <c r="D935" s="58" t="str">
        <f>INDEX(db[SUPPLIER],A935)</f>
        <v>ATALI MAKMUR</v>
      </c>
      <c r="E935" s="58" t="str">
        <f>INDEX(db[QTY/ CTN],A935)</f>
        <v>20 PCS</v>
      </c>
      <c r="F935" s="58">
        <f>INDEX(db[JENIS],A935)</f>
        <v>0</v>
      </c>
      <c r="G935" s="58">
        <f>INDEX(db[QTY X],A935)</f>
        <v>20</v>
      </c>
      <c r="H935" s="58" t="str">
        <f>INDEX(db[STN X],A935)</f>
        <v>PCS</v>
      </c>
    </row>
    <row r="936" spans="1:8" x14ac:dyDescent="0.25">
      <c r="A936" s="56">
        <v>1803</v>
      </c>
      <c r="C936" s="58" t="str">
        <f>INDEX(db[NB BM],A936)</f>
        <v>Mesin label harga JK MX-5500 M</v>
      </c>
      <c r="D936" s="58" t="str">
        <f>INDEX(db[SUPPLIER],A936)</f>
        <v>ATALI</v>
      </c>
      <c r="E936" s="58" t="str">
        <f>INDEX(db[QTY/ CTN],A936)</f>
        <v>20 PCS</v>
      </c>
      <c r="F936" s="58" t="str">
        <f>INDEX(db[JENIS],A936)</f>
        <v>label</v>
      </c>
      <c r="G936" s="58">
        <f>INDEX(db[QTY X],A936)</f>
        <v>20</v>
      </c>
      <c r="H936" s="58" t="str">
        <f>INDEX(db[STN X],A936)</f>
        <v>PCS</v>
      </c>
    </row>
    <row r="937" spans="1:8" x14ac:dyDescent="0.25">
      <c r="A937" s="56">
        <v>1804</v>
      </c>
      <c r="C937" s="58" t="str">
        <f>INDEX(db[NB BM],A937)</f>
        <v>Mesin label harga JK MX-6600 A</v>
      </c>
      <c r="D937" s="58" t="str">
        <f>INDEX(db[SUPPLIER],A937)</f>
        <v>ATALI</v>
      </c>
      <c r="E937" s="58" t="str">
        <f>INDEX(db[QTY/ CTN],A937)</f>
        <v>20 PCS</v>
      </c>
      <c r="F937" s="58" t="str">
        <f>INDEX(db[JENIS],A937)</f>
        <v>label</v>
      </c>
      <c r="G937" s="58">
        <f>INDEX(db[QTY X],A937)</f>
        <v>20</v>
      </c>
      <c r="H937" s="58" t="str">
        <f>INDEX(db[STN X],A937)</f>
        <v>PCS</v>
      </c>
    </row>
    <row r="938" spans="1:8" x14ac:dyDescent="0.25">
      <c r="A938" s="56">
        <v>1805</v>
      </c>
      <c r="C938" s="58" t="str">
        <f>INDEX(db[NB BM],A938)</f>
        <v>Lakban Bening</v>
      </c>
      <c r="D938" s="58" t="str">
        <f>INDEX(db[SUPPLIER],A938)</f>
        <v>WIN'S SENTOSA</v>
      </c>
      <c r="E938" s="58" t="str">
        <f>INDEX(db[QTY/ CTN],A938)</f>
        <v>20 PCS</v>
      </c>
      <c r="F938" s="58" t="str">
        <f>INDEX(db[JENIS],A938)</f>
        <v>isolasi</v>
      </c>
      <c r="G938" s="58">
        <f>INDEX(db[QTY X],A938)</f>
        <v>20</v>
      </c>
      <c r="H938" s="58" t="str">
        <f>INDEX(db[STN X],A938)</f>
        <v>PCS</v>
      </c>
    </row>
    <row r="939" spans="1:8" x14ac:dyDescent="0.25">
      <c r="A939" s="56">
        <v>1806</v>
      </c>
      <c r="C939" s="58" t="str">
        <f>INDEX(db[NB BM],A939)</f>
        <v>Plakban Bening 010</v>
      </c>
      <c r="D939" s="58" t="str">
        <f>INDEX(db[SUPPLIER],A939)</f>
        <v>WIN'S SENTOSA</v>
      </c>
      <c r="E939" s="58" t="str">
        <f>INDEX(db[QTY/ CTN],A939)</f>
        <v>120 LSN</v>
      </c>
      <c r="F939" s="58" t="str">
        <f>INDEX(db[JENIS],A939)</f>
        <v>isolasi</v>
      </c>
      <c r="G939" s="58">
        <f>INDEX(db[QTY X],A939)</f>
        <v>1440</v>
      </c>
      <c r="H939" s="58" t="str">
        <f>INDEX(db[STN X],A939)</f>
        <v>PCS</v>
      </c>
    </row>
    <row r="940" spans="1:8" x14ac:dyDescent="0.25">
      <c r="A940" s="56">
        <v>1807</v>
      </c>
      <c r="C940" s="58" t="str">
        <f>INDEX(db[NB BM],A940)</f>
        <v>Mika laminating JK LF 100-2231 A4</v>
      </c>
      <c r="D940" s="58" t="str">
        <f>INDEX(db[SUPPLIER],A940)</f>
        <v>ATALI</v>
      </c>
      <c r="E940" s="58" t="str">
        <f>INDEX(db[QTY/ CTN],A940)</f>
        <v>10 PAK (100 PCS)</v>
      </c>
      <c r="F940" s="58" t="str">
        <f>INDEX(db[JENIS],A940)</f>
        <v>mika</v>
      </c>
      <c r="G940" s="58">
        <f>INDEX(db[QTY X],A940)</f>
        <v>1000</v>
      </c>
      <c r="H940" s="58" t="str">
        <f>INDEX(db[STN X],A940)</f>
        <v>PCS</v>
      </c>
    </row>
    <row r="941" spans="1:8" x14ac:dyDescent="0.25">
      <c r="A941" s="56">
        <v>1808</v>
      </c>
      <c r="C941" s="58" t="str">
        <f>INDEX(db[NB BM],A941)</f>
        <v>Mika laminating JK LF 100-2234 F4</v>
      </c>
      <c r="D941" s="58" t="str">
        <f>INDEX(db[SUPPLIER],A941)</f>
        <v>ATALI</v>
      </c>
      <c r="E941" s="58" t="str">
        <f>INDEX(db[QTY/ CTN],A941)</f>
        <v>10 PAK (100 PCS)</v>
      </c>
      <c r="F941" s="58" t="str">
        <f>INDEX(db[JENIS],A941)</f>
        <v>mika</v>
      </c>
      <c r="G941" s="58">
        <f>INDEX(db[QTY X],A941)</f>
        <v>1000</v>
      </c>
      <c r="H941" s="58" t="str">
        <f>INDEX(db[STN X],A941)</f>
        <v>PCS</v>
      </c>
    </row>
    <row r="942" spans="1:8" x14ac:dyDescent="0.25">
      <c r="A942" s="56">
        <v>1809</v>
      </c>
      <c r="C942" s="58" t="str">
        <f>INDEX(db[NB BM],A942)</f>
        <v>Laminating ID Card DB 6898</v>
      </c>
      <c r="D942" s="58" t="str">
        <f>INDEX(db[SUPPLIER],A942)</f>
        <v>DB STATIONERY</v>
      </c>
      <c r="E942" s="58" t="str">
        <f>INDEX(db[QTY/ CTN],A942)</f>
        <v>130 PCS</v>
      </c>
      <c r="F942" s="58" t="str">
        <f>INDEX(db[JENIS],A942)</f>
        <v>dll</v>
      </c>
      <c r="G942" s="58">
        <f>INDEX(db[QTY X],A942)</f>
        <v>130</v>
      </c>
      <c r="H942" s="58" t="str">
        <f>INDEX(db[STN X],A942)</f>
        <v>PCS</v>
      </c>
    </row>
    <row r="943" spans="1:8" x14ac:dyDescent="0.25">
      <c r="A943" s="56">
        <v>1810</v>
      </c>
      <c r="C943" s="58" t="str">
        <f>INDEX(db[NB BM],A943)</f>
        <v>Laminating DB 6898 (KTP)</v>
      </c>
      <c r="D943" s="58" t="str">
        <f>INDEX(db[SUPPLIER],A943)</f>
        <v>DB STATIONERY</v>
      </c>
      <c r="E943" s="58" t="str">
        <f>INDEX(db[QTY/ CTN],A943)</f>
        <v>100 PCS</v>
      </c>
      <c r="F943" s="58">
        <f>INDEX(db[JENIS],A943)</f>
        <v>0</v>
      </c>
      <c r="G943" s="58">
        <f>INDEX(db[QTY X],A943)</f>
        <v>100</v>
      </c>
      <c r="H943" s="58" t="str">
        <f>INDEX(db[STN X],A943)</f>
        <v>PCS</v>
      </c>
    </row>
    <row r="944" spans="1:8" x14ac:dyDescent="0.25">
      <c r="A944" s="56">
        <v>1811</v>
      </c>
      <c r="C944" s="58" t="str">
        <f>INDEX(db[NB BM],A944)</f>
        <v>Tali Cantol Plastik Lanyard 1.0 Hitam</v>
      </c>
      <c r="D944" s="58" t="str">
        <f>INDEX(db[SUPPLIER],A944)</f>
        <v>BINTANG JAYA</v>
      </c>
      <c r="E944" s="58" t="str">
        <f>INDEX(db[QTY/ CTN],A944)</f>
        <v>50 PAK (100 PCS)</v>
      </c>
      <c r="F944" s="58" t="str">
        <f>INDEX(db[JENIS],A944)</f>
        <v>dll</v>
      </c>
      <c r="G944" s="58">
        <f>INDEX(db[QTY X],A944)</f>
        <v>5000</v>
      </c>
      <c r="H944" s="58" t="str">
        <f>INDEX(db[STN X],A944)</f>
        <v>PCS</v>
      </c>
    </row>
    <row r="945" spans="1:8" x14ac:dyDescent="0.25">
      <c r="A945" s="56">
        <v>1812</v>
      </c>
      <c r="C945" s="58" t="str">
        <f>INDEX(db[NB BM],A945)</f>
        <v>Tali Cantol Plastik Lanyard 1.0 Biru</v>
      </c>
      <c r="D945" s="58" t="str">
        <f>INDEX(db[SUPPLIER],A945)</f>
        <v>BINTANG JAYA</v>
      </c>
      <c r="E945" s="58" t="str">
        <f>INDEX(db[QTY/ CTN],A945)</f>
        <v>50 PAK (100 PCS)</v>
      </c>
      <c r="F945" s="58" t="str">
        <f>INDEX(db[JENIS],A945)</f>
        <v>dll</v>
      </c>
      <c r="G945" s="58">
        <f>INDEX(db[QTY X],A945)</f>
        <v>5000</v>
      </c>
      <c r="H945" s="58" t="str">
        <f>INDEX(db[STN X],A945)</f>
        <v>PCS</v>
      </c>
    </row>
    <row r="946" spans="1:8" x14ac:dyDescent="0.25">
      <c r="A946" s="56">
        <v>1813</v>
      </c>
      <c r="C946" s="58" t="str">
        <f>INDEX(db[NB BM],A946)</f>
        <v>Tali Cantol Plastik Lanyard 1.0 Hijau</v>
      </c>
      <c r="D946" s="58" t="str">
        <f>INDEX(db[SUPPLIER],A946)</f>
        <v>BINTANG JAYA</v>
      </c>
      <c r="E946" s="58" t="str">
        <f>INDEX(db[QTY/ CTN],A946)</f>
        <v>50 PAK (100 PCS)</v>
      </c>
      <c r="F946" s="58" t="str">
        <f>INDEX(db[JENIS],A946)</f>
        <v>dll</v>
      </c>
      <c r="G946" s="58">
        <f>INDEX(db[QTY X],A946)</f>
        <v>5000</v>
      </c>
      <c r="H946" s="58" t="str">
        <f>INDEX(db[STN X],A946)</f>
        <v>PCS</v>
      </c>
    </row>
    <row r="947" spans="1:8" x14ac:dyDescent="0.25">
      <c r="A947" s="56">
        <v>1814</v>
      </c>
      <c r="C947" s="58" t="str">
        <f>INDEX(db[NB BM],A947)</f>
        <v>Tali Cantol Plastik Lanyard 1.0 Merah</v>
      </c>
      <c r="D947" s="58" t="str">
        <f>INDEX(db[SUPPLIER],A947)</f>
        <v>BINTANG JAYA</v>
      </c>
      <c r="E947" s="58" t="str">
        <f>INDEX(db[QTY/ CTN],A947)</f>
        <v>50 PAK (100 PCS)</v>
      </c>
      <c r="F947" s="58" t="str">
        <f>INDEX(db[JENIS],A947)</f>
        <v>dll</v>
      </c>
      <c r="G947" s="58">
        <f>INDEX(db[QTY X],A947)</f>
        <v>5000</v>
      </c>
      <c r="H947" s="58" t="str">
        <f>INDEX(db[STN X],A947)</f>
        <v>PCS</v>
      </c>
    </row>
    <row r="948" spans="1:8" x14ac:dyDescent="0.25">
      <c r="A948" s="56">
        <v>1815</v>
      </c>
      <c r="C948" s="58" t="str">
        <f>INDEX(db[NB BM],A948)</f>
        <v>Tali Cantol Plastik Lanyard 1.0 Kuning</v>
      </c>
      <c r="D948" s="58" t="str">
        <f>INDEX(db[SUPPLIER],A948)</f>
        <v>BINTANG JAYA</v>
      </c>
      <c r="E948" s="58" t="str">
        <f>INDEX(db[QTY/ CTN],A948)</f>
        <v>50 PAK (100 PCS)</v>
      </c>
      <c r="F948" s="58" t="str">
        <f>INDEX(db[JENIS],A948)</f>
        <v>dll</v>
      </c>
      <c r="G948" s="58">
        <f>INDEX(db[QTY X],A948)</f>
        <v>5000</v>
      </c>
      <c r="H948" s="58" t="str">
        <f>INDEX(db[STN X],A948)</f>
        <v>PCS</v>
      </c>
    </row>
    <row r="949" spans="1:8" x14ac:dyDescent="0.25">
      <c r="A949" s="56">
        <v>1816</v>
      </c>
      <c r="C949" s="58" t="str">
        <f>INDEX(db[NB BM],A949)</f>
        <v>LCD Tab Writing 8.5"</v>
      </c>
      <c r="D949" s="58" t="str">
        <f>INDEX(db[SUPPLIER],A949)</f>
        <v>KAWAN SETIA (FELIX)</v>
      </c>
      <c r="E949" s="58" t="str">
        <f>INDEX(db[QTY/ CTN],A949)</f>
        <v>100 PCS</v>
      </c>
      <c r="F949" s="58" t="str">
        <f>INDEX(db[JENIS],A949)</f>
        <v>dll</v>
      </c>
      <c r="G949" s="58">
        <f>INDEX(db[QTY X],A949)</f>
        <v>100</v>
      </c>
      <c r="H949" s="58" t="str">
        <f>INDEX(db[STN X],A949)</f>
        <v>PCS</v>
      </c>
    </row>
    <row r="950" spans="1:8" x14ac:dyDescent="0.25">
      <c r="A950" s="56">
        <v>1817</v>
      </c>
      <c r="C950" s="58" t="str">
        <f>INDEX(db[NB BM],A950)</f>
        <v>Lem bakar kecil LBK-57 MS putih</v>
      </c>
      <c r="D950" s="58" t="str">
        <f>INDEX(db[SUPPLIER],A950)</f>
        <v>SURYA PRATAMA</v>
      </c>
      <c r="E950" s="58" t="str">
        <f>INDEX(db[QTY/ CTN],A950)</f>
        <v>25 PAK</v>
      </c>
      <c r="F950" s="58" t="str">
        <f>INDEX(db[JENIS],A950)</f>
        <v>lem</v>
      </c>
      <c r="G950" s="58">
        <f>INDEX(db[QTY X],A950)</f>
        <v>25</v>
      </c>
      <c r="H950" s="58" t="str">
        <f>INDEX(db[STN X],A950)</f>
        <v>PAK</v>
      </c>
    </row>
    <row r="951" spans="1:8" x14ac:dyDescent="0.25">
      <c r="A951" s="56">
        <v>1818</v>
      </c>
      <c r="C951" s="58" t="str">
        <f>INDEX(db[NB BM],A951)</f>
        <v>Lem Cair F-5036 50ml</v>
      </c>
      <c r="D951" s="58" t="str">
        <f>INDEX(db[SUPPLIER],A951)</f>
        <v>SAMUDERA ANGKASA JAYA</v>
      </c>
      <c r="E951" s="58" t="str">
        <f>INDEX(db[QTY/ CTN],A951)</f>
        <v>432 PCS</v>
      </c>
      <c r="F951" s="58" t="str">
        <f>INDEX(db[JENIS],A951)</f>
        <v>lem</v>
      </c>
      <c r="G951" s="58">
        <f>INDEX(db[QTY X],A951)</f>
        <v>432</v>
      </c>
      <c r="H951" s="58" t="str">
        <f>INDEX(db[STN X],A951)</f>
        <v>PCS</v>
      </c>
    </row>
    <row r="952" spans="1:8" x14ac:dyDescent="0.25">
      <c r="A952" s="56">
        <v>1819</v>
      </c>
      <c r="C952" s="58" t="str">
        <f>INDEX(db[NB BM],A952)</f>
        <v>Lem Kertas 15 GR LBR</v>
      </c>
      <c r="D952" s="58" t="str">
        <f>INDEX(db[SUPPLIER],A952)</f>
        <v>SINAR KOTA</v>
      </c>
      <c r="E952" s="58" t="str">
        <f>INDEX(db[QTY/ CTN],A952)</f>
        <v>160 LSN</v>
      </c>
      <c r="F952" s="58" t="str">
        <f>INDEX(db[JENIS],A952)</f>
        <v>lem</v>
      </c>
      <c r="G952" s="58">
        <f>INDEX(db[QTY X],A952)</f>
        <v>1920</v>
      </c>
      <c r="H952" s="58" t="str">
        <f>INDEX(db[STN X],A952)</f>
        <v>PCS</v>
      </c>
    </row>
    <row r="953" spans="1:8" x14ac:dyDescent="0.25">
      <c r="A953" s="56">
        <v>1820</v>
      </c>
      <c r="C953" s="58" t="str">
        <f>INDEX(db[NB BM],A953)</f>
        <v>Lem Renteng 1588 15ml</v>
      </c>
      <c r="D953" s="58" t="str">
        <f>INDEX(db[SUPPLIER],A953)</f>
        <v>SAMUDERA ANGKASA JAYA</v>
      </c>
      <c r="E953" s="58" t="str">
        <f>INDEX(db[QTY/ CTN],A953)</f>
        <v>160 LSN</v>
      </c>
      <c r="F953" s="58" t="str">
        <f>INDEX(db[JENIS],A953)</f>
        <v>lem</v>
      </c>
      <c r="G953" s="58">
        <f>INDEX(db[QTY X],A953)</f>
        <v>1920</v>
      </c>
      <c r="H953" s="58" t="str">
        <f>INDEX(db[STN X],A953)</f>
        <v>PCS</v>
      </c>
    </row>
    <row r="954" spans="1:8" x14ac:dyDescent="0.25">
      <c r="A954" s="56">
        <v>1821</v>
      </c>
      <c r="C954" s="58" t="str">
        <f>INDEX(db[NB BM],A954)</f>
        <v>Lem Stick TF-010</v>
      </c>
      <c r="D954" s="58" t="str">
        <f>INDEX(db[SUPPLIER],A954)</f>
        <v>DUTA BUANA</v>
      </c>
      <c r="E954" s="58" t="str">
        <f>INDEX(db[QTY/ CTN],A954)</f>
        <v>600 PCS</v>
      </c>
      <c r="F954" s="58" t="str">
        <f>INDEX(db[JENIS],A954)</f>
        <v>lem</v>
      </c>
      <c r="G954" s="58">
        <f>INDEX(db[QTY X],A954)</f>
        <v>600</v>
      </c>
      <c r="H954" s="58" t="str">
        <f>INDEX(db[STN X],A954)</f>
        <v>PCS</v>
      </c>
    </row>
    <row r="955" spans="1:8" x14ac:dyDescent="0.25">
      <c r="A955" s="56">
        <v>1822</v>
      </c>
      <c r="C955" s="58" t="str">
        <f>INDEX(db[NB BM],A955)</f>
        <v>Lem Tembak MT-505/ 20W</v>
      </c>
      <c r="D955" s="58" t="str">
        <f>INDEX(db[SUPPLIER],A955)</f>
        <v>SBS</v>
      </c>
      <c r="E955" s="58" t="str">
        <f>INDEX(db[QTY/ CTN],A955)</f>
        <v>96 PCS</v>
      </c>
      <c r="F955" s="58" t="str">
        <f>INDEX(db[JENIS],A955)</f>
        <v>lem</v>
      </c>
      <c r="G955" s="58">
        <f>INDEX(db[QTY X],A955)</f>
        <v>96</v>
      </c>
      <c r="H955" s="58" t="str">
        <f>INDEX(db[STN X],A955)</f>
        <v>PCS</v>
      </c>
    </row>
    <row r="956" spans="1:8" x14ac:dyDescent="0.25">
      <c r="A956" s="56">
        <v>1823</v>
      </c>
      <c r="C956" s="58" t="str">
        <f>INDEX(db[NB BM],A956)</f>
        <v>Lem tembak kecil ADTEK 119 TS</v>
      </c>
      <c r="D956" s="58" t="str">
        <f>INDEX(db[SUPPLIER],A956)</f>
        <v>ETJ</v>
      </c>
      <c r="E956" s="58" t="str">
        <f>INDEX(db[QTY/ CTN],A956)</f>
        <v>25 KG</v>
      </c>
      <c r="F956" s="58" t="str">
        <f>INDEX(db[JENIS],A956)</f>
        <v>lem</v>
      </c>
      <c r="G956" s="58">
        <f>INDEX(db[QTY X],A956)</f>
        <v>25</v>
      </c>
      <c r="H956" s="58" t="str">
        <f>INDEX(db[STN X],A956)</f>
        <v>KG</v>
      </c>
    </row>
    <row r="957" spans="1:8" x14ac:dyDescent="0.25">
      <c r="A957" s="56">
        <v>1824</v>
      </c>
      <c r="C957" s="58" t="str">
        <f>INDEX(db[NB BM],A957)</f>
        <v>Lem Cair TF-6038 60ml</v>
      </c>
      <c r="D957" s="58" t="str">
        <f>INDEX(db[SUPPLIER],A957)</f>
        <v>DUTA BUANA</v>
      </c>
      <c r="E957" s="58" t="str">
        <f>INDEX(db[QTY/ CTN],A957)</f>
        <v>30 LSN</v>
      </c>
      <c r="F957" s="58" t="str">
        <f>INDEX(db[JENIS],A957)</f>
        <v>lem</v>
      </c>
      <c r="G957" s="58">
        <f>INDEX(db[QTY X],A957)</f>
        <v>360</v>
      </c>
      <c r="H957" s="58" t="str">
        <f>INDEX(db[STN X],A957)</f>
        <v>PCS</v>
      </c>
    </row>
    <row r="958" spans="1:8" x14ac:dyDescent="0.25">
      <c r="A958" s="56">
        <v>1825</v>
      </c>
      <c r="C958" s="58" t="str">
        <f>INDEX(db[NB BM],A958)</f>
        <v>Letter Tray Besi Microtop MT 118-2/ 2ssn</v>
      </c>
      <c r="D958" s="58" t="str">
        <f>INDEX(db[SUPPLIER],A958)</f>
        <v>SBS</v>
      </c>
      <c r="E958" s="58" t="str">
        <f>INDEX(db[QTY/ CTN],A958)</f>
        <v>12 PCS</v>
      </c>
      <c r="F958" s="58" t="str">
        <f>INDEX(db[JENIS],A958)</f>
        <v>doc</v>
      </c>
      <c r="G958" s="58">
        <f>INDEX(db[QTY X],A958)</f>
        <v>12</v>
      </c>
      <c r="H958" s="58" t="str">
        <f>INDEX(db[STN X],A958)</f>
        <v>PCS</v>
      </c>
    </row>
    <row r="959" spans="1:8" x14ac:dyDescent="0.25">
      <c r="A959" s="56">
        <v>1826</v>
      </c>
      <c r="C959" s="58" t="str">
        <f>INDEX(db[NB BM],A959)</f>
        <v>Letter Tray Besi Microtop MT 118-3/ 3ssn</v>
      </c>
      <c r="D959" s="58" t="str">
        <f>INDEX(db[SUPPLIER],A959)</f>
        <v>SBS</v>
      </c>
      <c r="E959" s="58" t="str">
        <f>INDEX(db[QTY/ CTN],A959)</f>
        <v>12 PCS</v>
      </c>
      <c r="F959" s="58" t="str">
        <f>INDEX(db[JENIS],A959)</f>
        <v>doc</v>
      </c>
      <c r="G959" s="58">
        <f>INDEX(db[QTY X],A959)</f>
        <v>12</v>
      </c>
      <c r="H959" s="58" t="str">
        <f>INDEX(db[STN X],A959)</f>
        <v>PCS</v>
      </c>
    </row>
    <row r="960" spans="1:8" x14ac:dyDescent="0.25">
      <c r="A960" s="56">
        <v>1827</v>
      </c>
      <c r="C960" s="58" t="str">
        <f>INDEX(db[NB BM],A960)</f>
        <v>Letter Tray Besi Microtop MT 118-4/ 4ssn</v>
      </c>
      <c r="D960" s="58" t="str">
        <f>INDEX(db[SUPPLIER],A960)</f>
        <v>SBS</v>
      </c>
      <c r="E960" s="58" t="str">
        <f>INDEX(db[QTY/ CTN],A960)</f>
        <v>12 PCS</v>
      </c>
      <c r="F960" s="58" t="str">
        <f>INDEX(db[JENIS],A960)</f>
        <v>doc</v>
      </c>
      <c r="G960" s="58">
        <f>INDEX(db[QTY X],A960)</f>
        <v>12</v>
      </c>
      <c r="H960" s="58" t="str">
        <f>INDEX(db[STN X],A960)</f>
        <v>PCS</v>
      </c>
    </row>
    <row r="961" spans="1:8" x14ac:dyDescent="0.25">
      <c r="A961" s="56">
        <v>1828</v>
      </c>
      <c r="C961" s="58" t="str">
        <f>INDEX(db[NB BM],A961)</f>
        <v>Letter TraY Besi No.3</v>
      </c>
      <c r="D961" s="58" t="str">
        <f>INDEX(db[SUPPLIER],A961)</f>
        <v>SBS</v>
      </c>
      <c r="E961" s="58" t="str">
        <f>INDEX(db[QTY/ CTN],A961)</f>
        <v>1 CTN</v>
      </c>
      <c r="F961" s="58" t="str">
        <f>INDEX(db[JENIS],A961)</f>
        <v>doc</v>
      </c>
      <c r="G961" s="58">
        <f>INDEX(db[QTY X],A961)</f>
        <v>1</v>
      </c>
      <c r="H961" s="58" t="str">
        <f>INDEX(db[STN X],A961)</f>
        <v>CTN</v>
      </c>
    </row>
    <row r="962" spans="1:8" x14ac:dyDescent="0.25">
      <c r="A962" s="56">
        <v>1829</v>
      </c>
      <c r="C962" s="58" t="str">
        <f>INDEX(db[NB BM],A962)</f>
        <v>Letter Tray Besi Microtop MT 118-2/ 2 ssn</v>
      </c>
      <c r="D962" s="58" t="str">
        <f>INDEX(db[SUPPLIER],A962)</f>
        <v>SBS</v>
      </c>
      <c r="E962" s="58" t="str">
        <f>INDEX(db[QTY/ CTN],A962)</f>
        <v>12 PCS</v>
      </c>
      <c r="F962" s="58" t="str">
        <f>INDEX(db[JENIS],A962)</f>
        <v>doc</v>
      </c>
      <c r="G962" s="58">
        <f>INDEX(db[QTY X],A962)</f>
        <v>12</v>
      </c>
      <c r="H962" s="58" t="str">
        <f>INDEX(db[STN X],A962)</f>
        <v>PCS</v>
      </c>
    </row>
    <row r="963" spans="1:8" x14ac:dyDescent="0.25">
      <c r="A963" s="56">
        <v>1830</v>
      </c>
      <c r="C963" s="58" t="str">
        <f>INDEX(db[NB BM],A963)</f>
        <v>Letter Tray Besi Microtop MT 118-3/ 3ssn</v>
      </c>
      <c r="D963" s="58" t="str">
        <f>INDEX(db[SUPPLIER],A963)</f>
        <v>SBS</v>
      </c>
      <c r="E963" s="58" t="str">
        <f>INDEX(db[QTY/ CTN],A963)</f>
        <v>12 PCS</v>
      </c>
      <c r="F963" s="58" t="str">
        <f>INDEX(db[JENIS],A963)</f>
        <v>doc</v>
      </c>
      <c r="G963" s="58">
        <f>INDEX(db[QTY X],A963)</f>
        <v>12</v>
      </c>
      <c r="H963" s="58" t="str">
        <f>INDEX(db[STN X],A963)</f>
        <v>PCS</v>
      </c>
    </row>
    <row r="964" spans="1:8" x14ac:dyDescent="0.25">
      <c r="A964" s="56">
        <v>1831</v>
      </c>
      <c r="C964" s="58" t="str">
        <f>INDEX(db[NB BM],A964)</f>
        <v>Letter Tray Besi Microtop MT 118-4/ 4ssn</v>
      </c>
      <c r="D964" s="58" t="str">
        <f>INDEX(db[SUPPLIER],A964)</f>
        <v>SBS</v>
      </c>
      <c r="E964" s="58" t="str">
        <f>INDEX(db[QTY/ CTN],A964)</f>
        <v>12 PCS</v>
      </c>
      <c r="F964" s="58" t="str">
        <f>INDEX(db[JENIS],A964)</f>
        <v>doc</v>
      </c>
      <c r="G964" s="58">
        <f>INDEX(db[QTY X],A964)</f>
        <v>12</v>
      </c>
      <c r="H964" s="58" t="str">
        <f>INDEX(db[STN X],A964)</f>
        <v>PCS</v>
      </c>
    </row>
    <row r="965" spans="1:8" x14ac:dyDescent="0.25">
      <c r="A965" s="56">
        <v>1832</v>
      </c>
      <c r="C965" s="58" t="str">
        <f>INDEX(db[NB BM],A965)</f>
        <v>Lilin HBD NC 99-15 A</v>
      </c>
      <c r="D965" s="58" t="str">
        <f>INDEX(db[SUPPLIER],A965)</f>
        <v>PSM</v>
      </c>
      <c r="E965" s="58" t="str">
        <f>INDEX(db[QTY/ CTN],A965)</f>
        <v>144 SET</v>
      </c>
      <c r="F965" s="58" t="str">
        <f>INDEX(db[JENIS],A965)</f>
        <v>lilin</v>
      </c>
      <c r="G965" s="58">
        <f>INDEX(db[QTY X],A965)</f>
        <v>144</v>
      </c>
      <c r="H965" s="58" t="str">
        <f>INDEX(db[STN X],A965)</f>
        <v>SET</v>
      </c>
    </row>
    <row r="966" spans="1:8" x14ac:dyDescent="0.25">
      <c r="A966" s="56">
        <v>1833</v>
      </c>
      <c r="C966" s="58" t="str">
        <f>INDEX(db[NB BM],A966)</f>
        <v>Lilin Angka Shintoeng</v>
      </c>
      <c r="D966" s="58" t="str">
        <f>INDEX(db[SUPPLIER],A966)</f>
        <v>HANSA</v>
      </c>
      <c r="E966" s="58" t="str">
        <f>INDEX(db[QTY/ CTN],A966)</f>
        <v>100 LSN</v>
      </c>
      <c r="F966" s="58" t="str">
        <f>INDEX(db[JENIS],A966)</f>
        <v>lilin</v>
      </c>
      <c r="G966" s="58">
        <f>INDEX(db[QTY X],A966)</f>
        <v>1200</v>
      </c>
      <c r="H966" s="58" t="str">
        <f>INDEX(db[STN X],A966)</f>
        <v>PCS</v>
      </c>
    </row>
    <row r="967" spans="1:8" x14ac:dyDescent="0.25">
      <c r="A967" s="56">
        <v>1834</v>
      </c>
      <c r="C967" s="58" t="str">
        <f>INDEX(db[NB BM],A967)</f>
        <v>Lilin Angka Shintoeng No.1/2/3/4/8</v>
      </c>
      <c r="D967" s="58" t="str">
        <f>INDEX(db[SUPPLIER],A967)</f>
        <v>HANSA</v>
      </c>
      <c r="E967" s="58" t="str">
        <f>INDEX(db[QTY/ CTN],A967)</f>
        <v>100 LSN</v>
      </c>
      <c r="F967" s="58" t="str">
        <f>INDEX(db[JENIS],A967)</f>
        <v>lilin</v>
      </c>
      <c r="G967" s="58">
        <f>INDEX(db[QTY X],A967)</f>
        <v>1200</v>
      </c>
      <c r="H967" s="58" t="str">
        <f>INDEX(db[STN X],A967)</f>
        <v>PCS</v>
      </c>
    </row>
    <row r="968" spans="1:8" x14ac:dyDescent="0.25">
      <c r="A968" s="56">
        <v>1835</v>
      </c>
      <c r="C968" s="58" t="str">
        <f>INDEX(db[NB BM],A968)</f>
        <v>Lilin Angka Shintoeng No.9</v>
      </c>
      <c r="D968" s="58" t="str">
        <f>INDEX(db[SUPPLIER],A968)</f>
        <v>HANSA</v>
      </c>
      <c r="E968" s="58" t="str">
        <f>INDEX(db[QTY/ CTN],A968)</f>
        <v>100 LSN</v>
      </c>
      <c r="F968" s="58" t="str">
        <f>INDEX(db[JENIS],A968)</f>
        <v>lilin</v>
      </c>
      <c r="G968" s="58">
        <f>INDEX(db[QTY X],A968)</f>
        <v>1200</v>
      </c>
      <c r="H968" s="58" t="str">
        <f>INDEX(db[STN X],A968)</f>
        <v>PCS</v>
      </c>
    </row>
    <row r="969" spans="1:8" x14ac:dyDescent="0.25">
      <c r="A969" s="56">
        <v>1836</v>
      </c>
      <c r="C969" s="58" t="str">
        <f>INDEX(db[NB BM],A969)</f>
        <v>Lilin angka Shintoeng No.0 S/D 9</v>
      </c>
      <c r="D969" s="58" t="str">
        <f>INDEX(db[SUPPLIER],A969)</f>
        <v>HANSA</v>
      </c>
      <c r="E969" s="58">
        <f>INDEX(db[QTY/ CTN],A969)</f>
        <v>0</v>
      </c>
      <c r="F969" s="58" t="str">
        <f>INDEX(db[JENIS],A969)</f>
        <v>lilin</v>
      </c>
      <c r="G969" s="58" t="e">
        <f>INDEX(db[QTY X],A969)</f>
        <v>#VALUE!</v>
      </c>
      <c r="H969" s="58" t="str">
        <f>INDEX(db[STN X],A969)</f>
        <v/>
      </c>
    </row>
    <row r="970" spans="1:8" x14ac:dyDescent="0.25">
      <c r="A970" s="56">
        <v>1837</v>
      </c>
      <c r="C970" s="58" t="str">
        <f>INDEX(db[NB BM],A970)</f>
        <v>Lilin Angka Shintoeng No.0/1/2/3/4/5/6</v>
      </c>
      <c r="D970" s="58" t="str">
        <f>INDEX(db[SUPPLIER],A970)</f>
        <v>HANSA</v>
      </c>
      <c r="E970" s="58" t="str">
        <f>INDEX(db[QTY/ CTN],A970)</f>
        <v>100 LSN</v>
      </c>
      <c r="F970" s="58" t="str">
        <f>INDEX(db[JENIS],A970)</f>
        <v>lilin</v>
      </c>
      <c r="G970" s="58">
        <f>INDEX(db[QTY X],A970)</f>
        <v>1200</v>
      </c>
      <c r="H970" s="58" t="str">
        <f>INDEX(db[STN X],A970)</f>
        <v>PCS</v>
      </c>
    </row>
    <row r="971" spans="1:8" x14ac:dyDescent="0.25">
      <c r="A971" s="56">
        <v>1838</v>
      </c>
      <c r="C971" s="58" t="str">
        <f>INDEX(db[NB BM],A971)</f>
        <v>Lilin angka Shintoeng No.0</v>
      </c>
      <c r="D971" s="58" t="str">
        <f>INDEX(db[SUPPLIER],A971)</f>
        <v>HANSA</v>
      </c>
      <c r="E971" s="58" t="str">
        <f>INDEX(db[QTY/ CTN],A971)</f>
        <v>100 LSN</v>
      </c>
      <c r="F971" s="58" t="str">
        <f>INDEX(db[JENIS],A971)</f>
        <v>lilin</v>
      </c>
      <c r="G971" s="58">
        <f>INDEX(db[QTY X],A971)</f>
        <v>1200</v>
      </c>
      <c r="H971" s="58" t="str">
        <f>INDEX(db[STN X],A971)</f>
        <v>PCS</v>
      </c>
    </row>
    <row r="972" spans="1:8" x14ac:dyDescent="0.25">
      <c r="A972" s="56">
        <v>1839</v>
      </c>
      <c r="C972" s="58" t="str">
        <f>INDEX(db[NB BM],A972)</f>
        <v>Lilin angka Shintoeng no.1</v>
      </c>
      <c r="D972" s="58" t="str">
        <f>INDEX(db[SUPPLIER],A972)</f>
        <v>HANSA</v>
      </c>
      <c r="E972" s="58" t="str">
        <f>INDEX(db[QTY/ CTN],A972)</f>
        <v>100 LSN</v>
      </c>
      <c r="F972" s="58" t="str">
        <f>INDEX(db[JENIS],A972)</f>
        <v>lilin</v>
      </c>
      <c r="G972" s="58">
        <f>INDEX(db[QTY X],A972)</f>
        <v>1200</v>
      </c>
      <c r="H972" s="58" t="str">
        <f>INDEX(db[STN X],A972)</f>
        <v>PCS</v>
      </c>
    </row>
    <row r="973" spans="1:8" x14ac:dyDescent="0.25">
      <c r="A973" s="56">
        <v>1840</v>
      </c>
      <c r="C973" s="58" t="str">
        <f>INDEX(db[NB BM],A973)</f>
        <v>Lilin Angka Shintoeng No.1/2/3/4</v>
      </c>
      <c r="D973" s="58" t="str">
        <f>INDEX(db[SUPPLIER],A973)</f>
        <v>HANSA</v>
      </c>
      <c r="E973" s="58" t="str">
        <f>INDEX(db[QTY/ CTN],A973)</f>
        <v>100 LSN</v>
      </c>
      <c r="F973" s="58" t="str">
        <f>INDEX(db[JENIS],A973)</f>
        <v>lilin</v>
      </c>
      <c r="G973" s="58">
        <f>INDEX(db[QTY X],A973)</f>
        <v>1200</v>
      </c>
      <c r="H973" s="58" t="str">
        <f>INDEX(db[STN X],A973)</f>
        <v>PCS</v>
      </c>
    </row>
    <row r="974" spans="1:8" x14ac:dyDescent="0.25">
      <c r="A974" s="56">
        <v>1841</v>
      </c>
      <c r="C974" s="58" t="str">
        <f>INDEX(db[NB BM],A974)</f>
        <v>Lilin Angka Shintoeng No.1/2/3/4/5</v>
      </c>
      <c r="D974" s="58" t="str">
        <f>INDEX(db[SUPPLIER],A974)</f>
        <v>HANSA</v>
      </c>
      <c r="E974" s="58" t="str">
        <f>INDEX(db[QTY/ CTN],A974)</f>
        <v>100 LSN</v>
      </c>
      <c r="F974" s="58" t="str">
        <f>INDEX(db[JENIS],A974)</f>
        <v>lilin</v>
      </c>
      <c r="G974" s="58">
        <f>INDEX(db[QTY X],A974)</f>
        <v>1200</v>
      </c>
      <c r="H974" s="58" t="str">
        <f>INDEX(db[STN X],A974)</f>
        <v>PCS</v>
      </c>
    </row>
    <row r="975" spans="1:8" x14ac:dyDescent="0.25">
      <c r="A975" s="56">
        <v>1842</v>
      </c>
      <c r="C975" s="58" t="str">
        <f>INDEX(db[NB BM],A975)</f>
        <v>Lilin Angka Shintoeng No.1/2/3/4/5/6</v>
      </c>
      <c r="D975" s="58" t="str">
        <f>INDEX(db[SUPPLIER],A975)</f>
        <v>HANSA</v>
      </c>
      <c r="E975" s="58" t="str">
        <f>INDEX(db[QTY/ CTN],A975)</f>
        <v>100 LSN</v>
      </c>
      <c r="F975" s="58" t="str">
        <f>INDEX(db[JENIS],A975)</f>
        <v>lilin</v>
      </c>
      <c r="G975" s="58">
        <f>INDEX(db[QTY X],A975)</f>
        <v>1200</v>
      </c>
      <c r="H975" s="58" t="str">
        <f>INDEX(db[STN X],A975)</f>
        <v>PCS</v>
      </c>
    </row>
    <row r="976" spans="1:8" x14ac:dyDescent="0.25">
      <c r="A976" s="56">
        <v>1843</v>
      </c>
      <c r="C976" s="58" t="str">
        <f>INDEX(db[NB BM],A976)</f>
        <v>Lilin Angka Shintoeng No.1/2/4/5</v>
      </c>
      <c r="D976" s="58" t="str">
        <f>INDEX(db[SUPPLIER],A976)</f>
        <v>HANSA</v>
      </c>
      <c r="E976" s="58" t="str">
        <f>INDEX(db[QTY/ CTN],A976)</f>
        <v>100 LSN</v>
      </c>
      <c r="F976" s="58" t="str">
        <f>INDEX(db[JENIS],A976)</f>
        <v>lilin</v>
      </c>
      <c r="G976" s="58">
        <f>INDEX(db[QTY X],A976)</f>
        <v>1200</v>
      </c>
      <c r="H976" s="58" t="str">
        <f>INDEX(db[STN X],A976)</f>
        <v>PCS</v>
      </c>
    </row>
    <row r="977" spans="1:8" x14ac:dyDescent="0.25">
      <c r="A977" s="56">
        <v>1844</v>
      </c>
      <c r="C977" s="58" t="str">
        <f>INDEX(db[NB BM],A977)</f>
        <v>Lilin Angka Shintoeng No.2</v>
      </c>
      <c r="D977" s="58" t="str">
        <f>INDEX(db[SUPPLIER],A977)</f>
        <v>HANSA</v>
      </c>
      <c r="E977" s="58" t="str">
        <f>INDEX(db[QTY/ CTN],A977)</f>
        <v>100 LSN</v>
      </c>
      <c r="F977" s="58" t="str">
        <f>INDEX(db[JENIS],A977)</f>
        <v>lilin</v>
      </c>
      <c r="G977" s="58">
        <f>INDEX(db[QTY X],A977)</f>
        <v>1200</v>
      </c>
      <c r="H977" s="58" t="str">
        <f>INDEX(db[STN X],A977)</f>
        <v>PCS</v>
      </c>
    </row>
    <row r="978" spans="1:8" x14ac:dyDescent="0.25">
      <c r="A978" s="56">
        <v>1845</v>
      </c>
      <c r="C978" s="58" t="str">
        <f>INDEX(db[NB BM],A978)</f>
        <v>Lilin Angka Shintoeng No.2/3/4</v>
      </c>
      <c r="D978" s="58" t="str">
        <f>INDEX(db[SUPPLIER],A978)</f>
        <v>HANSA</v>
      </c>
      <c r="E978" s="58" t="str">
        <f>INDEX(db[QTY/ CTN],A978)</f>
        <v>100 LSN</v>
      </c>
      <c r="F978" s="58" t="str">
        <f>INDEX(db[JENIS],A978)</f>
        <v>lilin</v>
      </c>
      <c r="G978" s="58">
        <f>INDEX(db[QTY X],A978)</f>
        <v>1200</v>
      </c>
      <c r="H978" s="58" t="str">
        <f>INDEX(db[STN X],A978)</f>
        <v>PCS</v>
      </c>
    </row>
    <row r="979" spans="1:8" x14ac:dyDescent="0.25">
      <c r="A979" s="56">
        <v>1846</v>
      </c>
      <c r="C979" s="58" t="str">
        <f>INDEX(db[NB BM],A979)</f>
        <v>Lilin angka Shintoeng no.2/3/4/5/6</v>
      </c>
      <c r="D979" s="58" t="str">
        <f>INDEX(db[SUPPLIER],A979)</f>
        <v>HANSA</v>
      </c>
      <c r="E979" s="58" t="str">
        <f>INDEX(db[QTY/ CTN],A979)</f>
        <v>100 LSN</v>
      </c>
      <c r="F979" s="58" t="str">
        <f>INDEX(db[JENIS],A979)</f>
        <v>lilin</v>
      </c>
      <c r="G979" s="58">
        <f>INDEX(db[QTY X],A979)</f>
        <v>1200</v>
      </c>
      <c r="H979" s="58" t="str">
        <f>INDEX(db[STN X],A979)</f>
        <v>PCS</v>
      </c>
    </row>
    <row r="980" spans="1:8" x14ac:dyDescent="0.25">
      <c r="A980" s="56">
        <v>1847</v>
      </c>
      <c r="C980" s="58" t="str">
        <f>INDEX(db[NB BM],A980)</f>
        <v>Lilin Angka Shintoeng No,2/3/5</v>
      </c>
      <c r="D980" s="58" t="str">
        <f>INDEX(db[SUPPLIER],A980)</f>
        <v>HANSA</v>
      </c>
      <c r="E980" s="58" t="str">
        <f>INDEX(db[QTY/ CTN],A980)</f>
        <v>100 LSN</v>
      </c>
      <c r="F980" s="58" t="str">
        <f>INDEX(db[JENIS],A980)</f>
        <v>lilin</v>
      </c>
      <c r="G980" s="58">
        <f>INDEX(db[QTY X],A980)</f>
        <v>1200</v>
      </c>
      <c r="H980" s="58" t="str">
        <f>INDEX(db[STN X],A980)</f>
        <v>PCS</v>
      </c>
    </row>
    <row r="981" spans="1:8" x14ac:dyDescent="0.25">
      <c r="A981" s="56">
        <v>1848</v>
      </c>
      <c r="C981" s="58" t="str">
        <f>INDEX(db[NB BM],A981)</f>
        <v>Lilin Angka Shintoeng No.3/7/8</v>
      </c>
      <c r="D981" s="58" t="str">
        <f>INDEX(db[SUPPLIER],A981)</f>
        <v>HANSA</v>
      </c>
      <c r="E981" s="58" t="str">
        <f>INDEX(db[QTY/ CTN],A981)</f>
        <v>100 LSN</v>
      </c>
      <c r="F981" s="58" t="str">
        <f>INDEX(db[JENIS],A981)</f>
        <v>lilin</v>
      </c>
      <c r="G981" s="58">
        <f>INDEX(db[QTY X],A981)</f>
        <v>1200</v>
      </c>
      <c r="H981" s="58" t="str">
        <f>INDEX(db[STN X],A981)</f>
        <v>PCS</v>
      </c>
    </row>
    <row r="982" spans="1:8" x14ac:dyDescent="0.25">
      <c r="A982" s="56">
        <v>1849</v>
      </c>
      <c r="C982" s="58" t="str">
        <f>INDEX(db[NB BM],A982)</f>
        <v>Lilin Shintoeng besar BP6/ 6W</v>
      </c>
      <c r="D982" s="58" t="str">
        <f>INDEX(db[SUPPLIER],A982)</f>
        <v>HANSA</v>
      </c>
      <c r="E982" s="58" t="str">
        <f>INDEX(db[QTY/ CTN],A982)</f>
        <v xml:space="preserve">          </v>
      </c>
      <c r="F982" s="58" t="str">
        <f>INDEX(db[JENIS],A982)</f>
        <v>lilin</v>
      </c>
      <c r="G982" s="58" t="e">
        <f>INDEX(db[QTY X],A982)</f>
        <v>#VALUE!</v>
      </c>
      <c r="H982" s="58" t="str">
        <f>INDEX(db[STN X],A982)</f>
        <v xml:space="preserve">       </v>
      </c>
    </row>
    <row r="983" spans="1:8" x14ac:dyDescent="0.25">
      <c r="A983" s="56">
        <v>1850</v>
      </c>
      <c r="C983" s="58" t="str">
        <f>INDEX(db[NB BM],A983)</f>
        <v>Lilin HBD Mahkota NC 88-10 HB</v>
      </c>
      <c r="D983" s="58" t="str">
        <f>INDEX(db[SUPPLIER],A983)</f>
        <v>PSM</v>
      </c>
      <c r="E983" s="58" t="str">
        <f>INDEX(db[QTY/ CTN],A983)</f>
        <v>144 SET</v>
      </c>
      <c r="F983" s="58" t="str">
        <f>INDEX(db[JENIS],A983)</f>
        <v>lilin</v>
      </c>
      <c r="G983" s="58">
        <f>INDEX(db[QTY X],A983)</f>
        <v>144</v>
      </c>
      <c r="H983" s="58" t="str">
        <f>INDEX(db[STN X],A983)</f>
        <v>SET</v>
      </c>
    </row>
    <row r="984" spans="1:8" x14ac:dyDescent="0.25">
      <c r="A984" s="56">
        <v>1851</v>
      </c>
      <c r="C984" s="58" t="str">
        <f>INDEX(db[NB BM],A984)</f>
        <v>Lilin HBD NC 99-15 A</v>
      </c>
      <c r="D984" s="58" t="str">
        <f>INDEX(db[SUPPLIER],A984)</f>
        <v>PSM</v>
      </c>
      <c r="E984" s="58" t="str">
        <f>INDEX(db[QTY/ CTN],A984)</f>
        <v>144 SET</v>
      </c>
      <c r="F984" s="58" t="str">
        <f>INDEX(db[JENIS],A984)</f>
        <v>lilin</v>
      </c>
      <c r="G984" s="58">
        <f>INDEX(db[QTY X],A984)</f>
        <v>144</v>
      </c>
      <c r="H984" s="58" t="str">
        <f>INDEX(db[STN X],A984)</f>
        <v>SET</v>
      </c>
    </row>
    <row r="985" spans="1:8" x14ac:dyDescent="0.25">
      <c r="A985" s="56">
        <v>1852</v>
      </c>
      <c r="C985" s="58" t="str">
        <f>INDEX(db[NB BM],A985)</f>
        <v>Lilin Shintoeng 12 btg</v>
      </c>
      <c r="D985" s="58" t="str">
        <f>INDEX(db[SUPPLIER],A985)</f>
        <v>HANSA</v>
      </c>
      <c r="E985" s="58" t="str">
        <f>INDEX(db[QTY/ CTN],A985)</f>
        <v>50 LSN</v>
      </c>
      <c r="F985" s="58" t="str">
        <f>INDEX(db[JENIS],A985)</f>
        <v>lilin</v>
      </c>
      <c r="G985" s="58">
        <f>INDEX(db[QTY X],A985)</f>
        <v>600</v>
      </c>
      <c r="H985" s="58" t="str">
        <f>INDEX(db[STN X],A985)</f>
        <v>PCS</v>
      </c>
    </row>
    <row r="986" spans="1:8" x14ac:dyDescent="0.25">
      <c r="A986" s="56">
        <v>1853</v>
      </c>
      <c r="C986" s="58" t="str">
        <f>INDEX(db[NB BM],A986)</f>
        <v>Lilin Shintoeng 24 btg</v>
      </c>
      <c r="D986" s="58" t="str">
        <f>INDEX(db[SUPPLIER],A986)</f>
        <v>HANSA</v>
      </c>
      <c r="E986" s="58" t="str">
        <f>INDEX(db[QTY/ CTN],A986)</f>
        <v>40 LSN</v>
      </c>
      <c r="F986" s="58" t="str">
        <f>INDEX(db[JENIS],A986)</f>
        <v>lilin</v>
      </c>
      <c r="G986" s="58">
        <f>INDEX(db[QTY X],A986)</f>
        <v>480</v>
      </c>
      <c r="H986" s="58" t="str">
        <f>INDEX(db[STN X],A986)</f>
        <v>PCS</v>
      </c>
    </row>
    <row r="987" spans="1:8" x14ac:dyDescent="0.25">
      <c r="A987" s="56">
        <v>1854</v>
      </c>
      <c r="C987" s="58" t="str">
        <f>INDEX(db[NB BM],A987)</f>
        <v>Stapler JK HD-35 LA Long Reach</v>
      </c>
      <c r="D987" s="58" t="str">
        <f>INDEX(db[SUPPLIER],A987)</f>
        <v>ATALI</v>
      </c>
      <c r="E987" s="58" t="str">
        <f>INDEX(db[QTY/ CTN],A987)</f>
        <v>36 PCS</v>
      </c>
      <c r="F987" s="58" t="str">
        <f>INDEX(db[JENIS],A987)</f>
        <v>stapler</v>
      </c>
      <c r="G987" s="58">
        <f>INDEX(db[QTY X],A987)</f>
        <v>36</v>
      </c>
      <c r="H987" s="58" t="str">
        <f>INDEX(db[STN X],A987)</f>
        <v>PCS</v>
      </c>
    </row>
    <row r="988" spans="1:8" x14ac:dyDescent="0.25">
      <c r="A988" s="56">
        <v>1855</v>
      </c>
      <c r="C988" s="58" t="str">
        <f>INDEX(db[NB BM],A988)</f>
        <v>L Leaf A5 100 Garis Tiga/ Tulis Halus Koala</v>
      </c>
      <c r="D988" s="58" t="str">
        <f>INDEX(db[SUPPLIER],A988)</f>
        <v>BINTANG SAUDARA</v>
      </c>
      <c r="E988" s="58" t="str">
        <f>INDEX(db[QTY/ CTN],A988)</f>
        <v>150 PAK</v>
      </c>
      <c r="F988" s="58" t="str">
        <f>INDEX(db[JENIS],A988)</f>
        <v>ll</v>
      </c>
      <c r="G988" s="58">
        <f>INDEX(db[QTY X],A988)</f>
        <v>150</v>
      </c>
      <c r="H988" s="58" t="str">
        <f>INDEX(db[STN X],A988)</f>
        <v>PAK</v>
      </c>
    </row>
    <row r="989" spans="1:8" x14ac:dyDescent="0.25">
      <c r="A989" s="56">
        <v>1856</v>
      </c>
      <c r="C989" s="58" t="str">
        <f>INDEX(db[NB BM],A989)</f>
        <v>L Leaf A5 100 Garis Tiga/ Tulis Halus Koala</v>
      </c>
      <c r="D989" s="58" t="str">
        <f>INDEX(db[SUPPLIER],A989)</f>
        <v>BINTANG SAUDARA</v>
      </c>
      <c r="E989" s="58" t="str">
        <f>INDEX(db[QTY/ CTN],A989)</f>
        <v>150 PAK</v>
      </c>
      <c r="F989" s="58" t="str">
        <f>INDEX(db[JENIS],A989)</f>
        <v>ll</v>
      </c>
      <c r="G989" s="58">
        <f>INDEX(db[QTY X],A989)</f>
        <v>150</v>
      </c>
      <c r="H989" s="58" t="str">
        <f>INDEX(db[STN X],A989)</f>
        <v>PAK</v>
      </c>
    </row>
    <row r="990" spans="1:8" x14ac:dyDescent="0.25">
      <c r="A990" s="56">
        <v>1857</v>
      </c>
      <c r="C990" s="58" t="str">
        <f>INDEX(db[NB BM],A990)</f>
        <v>L Leaf A5 100 Kotak Besar Koala</v>
      </c>
      <c r="D990" s="58" t="str">
        <f>INDEX(db[SUPPLIER],A990)</f>
        <v>BINTANG SAUDARA</v>
      </c>
      <c r="E990" s="58" t="str">
        <f>INDEX(db[QTY/ CTN],A990)</f>
        <v>150 PAK</v>
      </c>
      <c r="F990" s="58" t="str">
        <f>INDEX(db[JENIS],A990)</f>
        <v>ll</v>
      </c>
      <c r="G990" s="58">
        <f>INDEX(db[QTY X],A990)</f>
        <v>150</v>
      </c>
      <c r="H990" s="58" t="str">
        <f>INDEX(db[STN X],A990)</f>
        <v>PAK</v>
      </c>
    </row>
    <row r="991" spans="1:8" x14ac:dyDescent="0.25">
      <c r="A991" s="56">
        <v>1858</v>
      </c>
      <c r="C991" s="58" t="str">
        <f>INDEX(db[NB BM],A991)</f>
        <v>L Leaf A5 100 MTK kotak besar koala</v>
      </c>
      <c r="D991" s="58" t="str">
        <f>INDEX(db[SUPPLIER],A991)</f>
        <v>BINTANG SAUDARA</v>
      </c>
      <c r="E991" s="58" t="str">
        <f>INDEX(db[QTY/ CTN],A991)</f>
        <v>150 PAK</v>
      </c>
      <c r="F991" s="58" t="str">
        <f>INDEX(db[JENIS],A991)</f>
        <v>ll</v>
      </c>
      <c r="G991" s="58">
        <f>INDEX(db[QTY X],A991)</f>
        <v>150</v>
      </c>
      <c r="H991" s="58" t="str">
        <f>INDEX(db[STN X],A991)</f>
        <v>PAK</v>
      </c>
    </row>
    <row r="992" spans="1:8" x14ac:dyDescent="0.25">
      <c r="A992" s="56">
        <v>1859</v>
      </c>
      <c r="C992" s="58" t="str">
        <f>INDEX(db[NB BM],A992)</f>
        <v>L Leaf A5 100 Lbr kotak besar koala</v>
      </c>
      <c r="D992" s="58" t="str">
        <f>INDEX(db[SUPPLIER],A992)</f>
        <v>BINTANG SAUDARA</v>
      </c>
      <c r="E992" s="58" t="str">
        <f>INDEX(db[QTY/ CTN],A992)</f>
        <v>150 PAK</v>
      </c>
      <c r="F992" s="58" t="str">
        <f>INDEX(db[JENIS],A992)</f>
        <v>ll</v>
      </c>
      <c r="G992" s="58">
        <f>INDEX(db[QTY X],A992)</f>
        <v>150</v>
      </c>
      <c r="H992" s="58" t="str">
        <f>INDEX(db[STN X],A992)</f>
        <v>PAK</v>
      </c>
    </row>
    <row r="993" spans="1:8" x14ac:dyDescent="0.25">
      <c r="A993" s="56">
        <v>1860</v>
      </c>
      <c r="C993" s="58" t="str">
        <f>INDEX(db[NB BM],A993)</f>
        <v>L Leaf A5 100gr FR</v>
      </c>
      <c r="D993" s="58" t="str">
        <f>INDEX(db[SUPPLIER],A993)</f>
        <v>SBS</v>
      </c>
      <c r="E993" s="58" t="str">
        <f>INDEX(db[QTY/ CTN],A993)</f>
        <v>1 CTN</v>
      </c>
      <c r="F993" s="58" t="str">
        <f>INDEX(db[JENIS],A993)</f>
        <v>ll</v>
      </c>
      <c r="G993" s="58">
        <f>INDEX(db[QTY X],A993)</f>
        <v>1</v>
      </c>
      <c r="H993" s="58" t="str">
        <f>INDEX(db[STN X],A993)</f>
        <v>CTN</v>
      </c>
    </row>
    <row r="994" spans="1:8" x14ac:dyDescent="0.25">
      <c r="A994" s="56">
        <v>1861</v>
      </c>
      <c r="C994" s="58" t="str">
        <f>INDEX(db[NB BM],A994)</f>
        <v>L Leaf A5 100gr HK</v>
      </c>
      <c r="D994" s="58" t="str">
        <f>INDEX(db[SUPPLIER],A994)</f>
        <v>SBS</v>
      </c>
      <c r="E994" s="58" t="str">
        <f>INDEX(db[QTY/ CTN],A994)</f>
        <v>1 CTN</v>
      </c>
      <c r="F994" s="58" t="str">
        <f>INDEX(db[JENIS],A994)</f>
        <v>ll</v>
      </c>
      <c r="G994" s="58">
        <f>INDEX(db[QTY X],A994)</f>
        <v>1</v>
      </c>
      <c r="H994" s="58" t="str">
        <f>INDEX(db[STN X],A994)</f>
        <v>CTN</v>
      </c>
    </row>
    <row r="995" spans="1:8" x14ac:dyDescent="0.25">
      <c r="A995" s="56">
        <v>1862</v>
      </c>
      <c r="C995" s="58" t="str">
        <f>INDEX(db[NB BM],A995)</f>
        <v>L Leaf A5 100gr TSUM</v>
      </c>
      <c r="D995" s="58" t="str">
        <f>INDEX(db[SUPPLIER],A995)</f>
        <v>SBS</v>
      </c>
      <c r="E995" s="58" t="str">
        <f>INDEX(db[QTY/ CTN],A995)</f>
        <v>1 CTN</v>
      </c>
      <c r="F995" s="58" t="str">
        <f>INDEX(db[JENIS],A995)</f>
        <v>ll</v>
      </c>
      <c r="G995" s="58">
        <f>INDEX(db[QTY X],A995)</f>
        <v>1</v>
      </c>
      <c r="H995" s="58" t="str">
        <f>INDEX(db[STN X],A995)</f>
        <v>CTN</v>
      </c>
    </row>
    <row r="996" spans="1:8" x14ac:dyDescent="0.25">
      <c r="A996" s="56">
        <v>1864</v>
      </c>
      <c r="C996" s="58" t="str">
        <f>INDEX(db[NB BM],A996)</f>
        <v>L Leaf A5-50 lbr Koala MTK</v>
      </c>
      <c r="D996" s="58" t="str">
        <f>INDEX(db[SUPPLIER],A996)</f>
        <v>BINTANG JAYA</v>
      </c>
      <c r="E996" s="58" t="str">
        <f>INDEX(db[QTY/ CTN],A996)</f>
        <v>300 PAK</v>
      </c>
      <c r="F996" s="58" t="str">
        <f>INDEX(db[JENIS],A996)</f>
        <v>ll</v>
      </c>
      <c r="G996" s="58">
        <f>INDEX(db[QTY X],A996)</f>
        <v>300</v>
      </c>
      <c r="H996" s="58" t="str">
        <f>INDEX(db[STN X],A996)</f>
        <v>PAK</v>
      </c>
    </row>
    <row r="997" spans="1:8" x14ac:dyDescent="0.25">
      <c r="A997" s="56">
        <v>1866</v>
      </c>
      <c r="C997" s="58" t="str">
        <f>INDEX(db[NB BM],A997)</f>
        <v>L Leaf A5 50 MTK kotak besar koala</v>
      </c>
      <c r="D997" s="58" t="str">
        <f>INDEX(db[SUPPLIER],A997)</f>
        <v>BINTANG SAUDARA</v>
      </c>
      <c r="E997" s="58" t="str">
        <f>INDEX(db[QTY/ CTN],A997)</f>
        <v>300 PAK</v>
      </c>
      <c r="F997" s="58" t="str">
        <f>INDEX(db[JENIS],A997)</f>
        <v>ll</v>
      </c>
      <c r="G997" s="58">
        <f>INDEX(db[QTY X],A997)</f>
        <v>300</v>
      </c>
      <c r="H997" s="58" t="str">
        <f>INDEX(db[STN X],A997)</f>
        <v>PAK</v>
      </c>
    </row>
    <row r="998" spans="1:8" x14ac:dyDescent="0.25">
      <c r="A998" s="56">
        <v>1867</v>
      </c>
      <c r="C998" s="58" t="str">
        <f>INDEX(db[NB BM],A998)</f>
        <v>L Leaf A5 Atograf FR</v>
      </c>
      <c r="D998" s="58" t="str">
        <f>INDEX(db[SUPPLIER],A998)</f>
        <v>SBS</v>
      </c>
      <c r="E998" s="58" t="str">
        <f>INDEX(db[QTY/ CTN],A998)</f>
        <v>360 PCS</v>
      </c>
      <c r="F998" s="58">
        <f>INDEX(db[JENIS],A998)</f>
        <v>0</v>
      </c>
      <c r="G998" s="58">
        <f>INDEX(db[QTY X],A998)</f>
        <v>360</v>
      </c>
      <c r="H998" s="58" t="str">
        <f>INDEX(db[STN X],A998)</f>
        <v>PCS</v>
      </c>
    </row>
    <row r="999" spans="1:8" x14ac:dyDescent="0.25">
      <c r="A999" s="56">
        <v>1868</v>
      </c>
      <c r="C999" s="58" t="str">
        <f>INDEX(db[NB BM],A999)</f>
        <v>L Leaf A5 Atograf HK</v>
      </c>
      <c r="D999" s="58" t="str">
        <f>INDEX(db[SUPPLIER],A999)</f>
        <v>SBS</v>
      </c>
      <c r="E999" s="58" t="str">
        <f>INDEX(db[QTY/ CTN],A999)</f>
        <v>360 [CS</v>
      </c>
      <c r="F999" s="58">
        <f>INDEX(db[JENIS],A999)</f>
        <v>0</v>
      </c>
      <c r="G999" s="58">
        <f>INDEX(db[QTY X],A999)</f>
        <v>360</v>
      </c>
      <c r="H999" s="58" t="str">
        <f>INDEX(db[STN X],A999)</f>
        <v>[CS</v>
      </c>
    </row>
    <row r="1000" spans="1:8" x14ac:dyDescent="0.25">
      <c r="A1000" s="56">
        <v>1869</v>
      </c>
      <c r="C1000" s="58" t="str">
        <f>INDEX(db[NB BM],A1000)</f>
        <v>L Leaf A5 Atograf TSUM</v>
      </c>
      <c r="D1000" s="58" t="str">
        <f>INDEX(db[SUPPLIER],A1000)</f>
        <v>SBS</v>
      </c>
      <c r="E1000" s="58" t="str">
        <f>INDEX(db[QTY/ CTN],A1000)</f>
        <v>360 PCS</v>
      </c>
      <c r="F1000" s="58">
        <f>INDEX(db[JENIS],A1000)</f>
        <v>0</v>
      </c>
      <c r="G1000" s="58">
        <f>INDEX(db[QTY X],A1000)</f>
        <v>360</v>
      </c>
      <c r="H1000" s="58" t="str">
        <f>INDEX(db[STN X],A1000)</f>
        <v>PCS</v>
      </c>
    </row>
    <row r="1001" spans="1:8" x14ac:dyDescent="0.25">
      <c r="A1001" s="56">
        <v>1870</v>
      </c>
      <c r="C1001" s="58" t="str">
        <f>INDEX(db[NB BM],A1001)</f>
        <v>L Leaf A5 Atograf Vintage</v>
      </c>
      <c r="D1001" s="58" t="str">
        <f>INDEX(db[SUPPLIER],A1001)</f>
        <v>SBS</v>
      </c>
      <c r="E1001" s="58" t="str">
        <f>INDEX(db[QTY/ CTN],A1001)</f>
        <v>360 PCS</v>
      </c>
      <c r="F1001" s="58">
        <f>INDEX(db[JENIS],A1001)</f>
        <v>0</v>
      </c>
      <c r="G1001" s="58">
        <f>INDEX(db[QTY X],A1001)</f>
        <v>360</v>
      </c>
      <c r="H1001" s="58" t="str">
        <f>INDEX(db[STN X],A1001)</f>
        <v>PCS</v>
      </c>
    </row>
    <row r="1002" spans="1:8" x14ac:dyDescent="0.25">
      <c r="A1002" s="56">
        <v>1871</v>
      </c>
      <c r="C1002" s="58" t="str">
        <f>INDEX(db[NB BM],A1002)</f>
        <v>L Leaf A5-100 lbr Koala MTK</v>
      </c>
      <c r="D1002" s="58" t="str">
        <f>INDEX(db[SUPPLIER],A1002)</f>
        <v>BINTANG SAUDARA</v>
      </c>
      <c r="E1002" s="58" t="str">
        <f>INDEX(db[QTY/ CTN],A1002)</f>
        <v>150 PAK</v>
      </c>
      <c r="F1002" s="58" t="str">
        <f>INDEX(db[JENIS],A1002)</f>
        <v>ll</v>
      </c>
      <c r="G1002" s="58">
        <f>INDEX(db[QTY X],A1002)</f>
        <v>150</v>
      </c>
      <c r="H1002" s="58" t="str">
        <f>INDEX(db[STN X],A1002)</f>
        <v>PAK</v>
      </c>
    </row>
    <row r="1003" spans="1:8" x14ac:dyDescent="0.25">
      <c r="A1003" s="56">
        <v>1872</v>
      </c>
      <c r="C1003" s="58" t="str">
        <f>INDEX(db[NB BM],A1003)</f>
        <v>L Leaf A5-100 lbr Rainbow Garis</v>
      </c>
      <c r="D1003" s="58" t="str">
        <f>INDEX(db[SUPPLIER],A1003)</f>
        <v>BINTANG SAUDARA</v>
      </c>
      <c r="E1003" s="58" t="str">
        <f>INDEX(db[QTY/ CTN],A1003)</f>
        <v>160 PAK</v>
      </c>
      <c r="F1003" s="58">
        <f>INDEX(db[JENIS],A1003)</f>
        <v>0</v>
      </c>
      <c r="G1003" s="58">
        <f>INDEX(db[QTY X],A1003)</f>
        <v>160</v>
      </c>
      <c r="H1003" s="58" t="str">
        <f>INDEX(db[STN X],A1003)</f>
        <v>PAK</v>
      </c>
    </row>
    <row r="1004" spans="1:8" x14ac:dyDescent="0.25">
      <c r="A1004" s="56">
        <v>1873</v>
      </c>
      <c r="C1004" s="58" t="str">
        <f>INDEX(db[NB BM],A1004)</f>
        <v>L Leaf A5-100 lbr Rainbow Garis Hijau</v>
      </c>
      <c r="D1004" s="58" t="str">
        <f>INDEX(db[SUPPLIER],A1004)</f>
        <v>BINTANG SAUDARA</v>
      </c>
      <c r="E1004" s="58" t="str">
        <f>INDEX(db[QTY/ CTN],A1004)</f>
        <v>160 PAK</v>
      </c>
      <c r="F1004" s="58">
        <f>INDEX(db[JENIS],A1004)</f>
        <v>0</v>
      </c>
      <c r="G1004" s="58">
        <f>INDEX(db[QTY X],A1004)</f>
        <v>160</v>
      </c>
      <c r="H1004" s="58" t="str">
        <f>INDEX(db[STN X],A1004)</f>
        <v>PAK</v>
      </c>
    </row>
    <row r="1005" spans="1:8" x14ac:dyDescent="0.25">
      <c r="A1005" s="56">
        <v>1874</v>
      </c>
      <c r="C1005" s="58" t="str">
        <f>INDEX(db[NB BM],A1005)</f>
        <v>L Leaf A5-100lbr Doted Titik</v>
      </c>
      <c r="D1005" s="58" t="str">
        <f>INDEX(db[SUPPLIER],A1005)</f>
        <v>BINTANG SAUDARA</v>
      </c>
      <c r="E1005" s="58" t="str">
        <f>INDEX(db[QTY/ CTN],A1005)</f>
        <v>160 PAK</v>
      </c>
      <c r="F1005" s="58" t="str">
        <f>INDEX(db[JENIS],A1005)</f>
        <v>ll</v>
      </c>
      <c r="G1005" s="58">
        <f>INDEX(db[QTY X],A1005)</f>
        <v>160</v>
      </c>
      <c r="H1005" s="58" t="str">
        <f>INDEX(db[STN X],A1005)</f>
        <v>PAK</v>
      </c>
    </row>
    <row r="1006" spans="1:8" x14ac:dyDescent="0.25">
      <c r="A1006" s="56">
        <v>1875</v>
      </c>
      <c r="C1006" s="58" t="str">
        <f>INDEX(db[NB BM],A1006)</f>
        <v>L Leaf A5-50 lbr Doted/ Titik</v>
      </c>
      <c r="D1006" s="58" t="str">
        <f>INDEX(db[SUPPLIER],A1006)</f>
        <v>BINTANG SAUDARA</v>
      </c>
      <c r="E1006" s="58" t="str">
        <f>INDEX(db[QTY/ CTN],A1006)</f>
        <v>200 PAK</v>
      </c>
      <c r="F1006" s="58" t="str">
        <f>INDEX(db[JENIS],A1006)</f>
        <v>ll</v>
      </c>
      <c r="G1006" s="58">
        <f>INDEX(db[QTY X],A1006)</f>
        <v>200</v>
      </c>
      <c r="H1006" s="58" t="str">
        <f>INDEX(db[STN X],A1006)</f>
        <v>PAK</v>
      </c>
    </row>
    <row r="1007" spans="1:8" x14ac:dyDescent="0.25">
      <c r="A1007" s="56">
        <v>1876</v>
      </c>
      <c r="C1007" s="58" t="str">
        <f>INDEX(db[NB BM],A1007)</f>
        <v>LL A5-50 lbr Rainbow Garis</v>
      </c>
      <c r="D1007" s="58" t="str">
        <f>INDEX(db[SUPPLIER],A1007)</f>
        <v>BINTANG SAUDARA</v>
      </c>
      <c r="E1007" s="58" t="str">
        <f>INDEX(db[QTY/ CTN],A1007)</f>
        <v>200 PAK</v>
      </c>
      <c r="F1007" s="58" t="str">
        <f>INDEX(db[JENIS],A1007)</f>
        <v>ll</v>
      </c>
      <c r="G1007" s="58">
        <f>INDEX(db[QTY X],A1007)</f>
        <v>200</v>
      </c>
      <c r="H1007" s="58" t="str">
        <f>INDEX(db[STN X],A1007)</f>
        <v>PAK</v>
      </c>
    </row>
    <row r="1008" spans="1:8" x14ac:dyDescent="0.25">
      <c r="A1008" s="56">
        <v>1877</v>
      </c>
      <c r="C1008" s="58" t="str">
        <f>INDEX(db[NB BM],A1008)</f>
        <v>L Leaf A5-50 lbr Rainbow Garis Hijau</v>
      </c>
      <c r="D1008" s="58" t="str">
        <f>INDEX(db[SUPPLIER],A1008)</f>
        <v>BINTANG SAUDARA</v>
      </c>
      <c r="E1008" s="58" t="str">
        <f>INDEX(db[QTY/ CTN],A1008)</f>
        <v>200 PAK</v>
      </c>
      <c r="F1008" s="58">
        <f>INDEX(db[JENIS],A1008)</f>
        <v>0</v>
      </c>
      <c r="G1008" s="58">
        <f>INDEX(db[QTY X],A1008)</f>
        <v>200</v>
      </c>
      <c r="H1008" s="58" t="str">
        <f>INDEX(db[STN X],A1008)</f>
        <v>PAK</v>
      </c>
    </row>
    <row r="1009" spans="1:8" x14ac:dyDescent="0.25">
      <c r="A1009" s="56">
        <v>1878</v>
      </c>
      <c r="C1009" s="58" t="str">
        <f>INDEX(db[NB BM],A1009)</f>
        <v>LL A5-50 lbr Rainbow Polos</v>
      </c>
      <c r="D1009" s="58" t="str">
        <f>INDEX(db[SUPPLIER],A1009)</f>
        <v>BINTANG SAUDARA</v>
      </c>
      <c r="E1009" s="58" t="str">
        <f>INDEX(db[QTY/ CTN],A1009)</f>
        <v>200 PAK</v>
      </c>
      <c r="F1009" s="58" t="str">
        <f>INDEX(db[JENIS],A1009)</f>
        <v>ll</v>
      </c>
      <c r="G1009" s="58">
        <f>INDEX(db[QTY X],A1009)</f>
        <v>200</v>
      </c>
      <c r="H1009" s="58" t="str">
        <f>INDEX(db[STN X],A1009)</f>
        <v>PAK</v>
      </c>
    </row>
    <row r="1010" spans="1:8" x14ac:dyDescent="0.25">
      <c r="A1010" s="56">
        <v>1879</v>
      </c>
      <c r="C1010" s="58" t="str">
        <f>INDEX(db[NB BM],A1010)</f>
        <v>L Leaf A5-50lbr Doted Titik</v>
      </c>
      <c r="D1010" s="58" t="str">
        <f>INDEX(db[SUPPLIER],A1010)</f>
        <v>BINTANG SAUDARA</v>
      </c>
      <c r="E1010" s="58" t="str">
        <f>INDEX(db[QTY/ CTN],A1010)</f>
        <v>200 PAK</v>
      </c>
      <c r="F1010" s="58" t="str">
        <f>INDEX(db[JENIS],A1010)</f>
        <v>ll</v>
      </c>
      <c r="G1010" s="58">
        <f>INDEX(db[QTY X],A1010)</f>
        <v>200</v>
      </c>
      <c r="H1010" s="58" t="str">
        <f>INDEX(db[STN X],A1010)</f>
        <v>PAK</v>
      </c>
    </row>
    <row r="1011" spans="1:8" x14ac:dyDescent="0.25">
      <c r="A1011" s="56">
        <v>1880</v>
      </c>
      <c r="C1011" s="58" t="str">
        <f>INDEX(db[NB BM],A1011)</f>
        <v>L Leaf JK A5-7020 100lbr</v>
      </c>
      <c r="D1011" s="58" t="str">
        <f>INDEX(db[SUPPLIER],A1011)</f>
        <v>ATALI</v>
      </c>
      <c r="E1011" s="58" t="str">
        <f>INDEX(db[QTY/ CTN],A1011)</f>
        <v>96 PAK</v>
      </c>
      <c r="F1011" s="58" t="str">
        <f>INDEX(db[JENIS],A1011)</f>
        <v>ll</v>
      </c>
      <c r="G1011" s="58">
        <f>INDEX(db[QTY X],A1011)</f>
        <v>96</v>
      </c>
      <c r="H1011" s="58" t="str">
        <f>INDEX(db[STN X],A1011)</f>
        <v>PAK</v>
      </c>
    </row>
    <row r="1012" spans="1:8" x14ac:dyDescent="0.25">
      <c r="A1012" s="56">
        <v>1881</v>
      </c>
      <c r="C1012" s="58" t="str">
        <f>INDEX(db[NB BM],A1012)</f>
        <v>L Leaf B5-100lbr Doted/ Titik</v>
      </c>
      <c r="D1012" s="58" t="str">
        <f>INDEX(db[SUPPLIER],A1012)</f>
        <v>BINTANG SAUDARA</v>
      </c>
      <c r="E1012" s="58" t="str">
        <f>INDEX(db[QTY/ CTN],A1012)</f>
        <v>160 PAK</v>
      </c>
      <c r="F1012" s="58" t="str">
        <f>INDEX(db[JENIS],A1012)</f>
        <v>ll</v>
      </c>
      <c r="G1012" s="58">
        <f>INDEX(db[QTY X],A1012)</f>
        <v>160</v>
      </c>
      <c r="H1012" s="58" t="str">
        <f>INDEX(db[STN X],A1012)</f>
        <v>PAK</v>
      </c>
    </row>
    <row r="1013" spans="1:8" x14ac:dyDescent="0.25">
      <c r="A1013" s="56">
        <v>1882</v>
      </c>
      <c r="C1013" s="58" t="str">
        <f>INDEX(db[NB BM],A1013)</f>
        <v>L Leaf B5-100 lbr koala MTK</v>
      </c>
      <c r="D1013" s="58" t="str">
        <f>INDEX(db[SUPPLIER],A1013)</f>
        <v>BINTANG JAYA</v>
      </c>
      <c r="E1013" s="58" t="str">
        <f>INDEX(db[QTY/ CTN],A1013)</f>
        <v>150 PAK</v>
      </c>
      <c r="F1013" s="58" t="str">
        <f>INDEX(db[JENIS],A1013)</f>
        <v>ll</v>
      </c>
      <c r="G1013" s="58">
        <f>INDEX(db[QTY X],A1013)</f>
        <v>150</v>
      </c>
      <c r="H1013" s="58" t="str">
        <f>INDEX(db[STN X],A1013)</f>
        <v>PAK</v>
      </c>
    </row>
    <row r="1014" spans="1:8" x14ac:dyDescent="0.25">
      <c r="A1014" s="56">
        <v>1883</v>
      </c>
      <c r="C1014" s="58" t="str">
        <f>INDEX(db[NB BM],A1014)</f>
        <v>L Leaf B5-100lbr Rainbow garis</v>
      </c>
      <c r="D1014" s="58" t="str">
        <f>INDEX(db[SUPPLIER],A1014)</f>
        <v>BINTANG SAUDARA</v>
      </c>
      <c r="E1014" s="58" t="str">
        <f>INDEX(db[QTY/ CTN],A1014)</f>
        <v>160 PAK</v>
      </c>
      <c r="F1014" s="58" t="str">
        <f>INDEX(db[JENIS],A1014)</f>
        <v>ll</v>
      </c>
      <c r="G1014" s="58">
        <f>INDEX(db[QTY X],A1014)</f>
        <v>160</v>
      </c>
      <c r="H1014" s="58" t="str">
        <f>INDEX(db[STN X],A1014)</f>
        <v>PAK</v>
      </c>
    </row>
    <row r="1015" spans="1:8" x14ac:dyDescent="0.25">
      <c r="A1015" s="56">
        <v>1884</v>
      </c>
      <c r="C1015" s="58" t="str">
        <f>INDEX(db[NB BM],A1015)</f>
        <v>L Leaf B5-50 lbr Doted/ Titik</v>
      </c>
      <c r="D1015" s="58" t="str">
        <f>INDEX(db[SUPPLIER],A1015)</f>
        <v>BINTANG JAYA</v>
      </c>
      <c r="E1015" s="58" t="str">
        <f>INDEX(db[QTY/ CTN],A1015)</f>
        <v>150 PAK</v>
      </c>
      <c r="F1015" s="58" t="str">
        <f>INDEX(db[JENIS],A1015)</f>
        <v>ll</v>
      </c>
      <c r="G1015" s="58">
        <f>INDEX(db[QTY X],A1015)</f>
        <v>150</v>
      </c>
      <c r="H1015" s="58" t="str">
        <f>INDEX(db[STN X],A1015)</f>
        <v>PAK</v>
      </c>
    </row>
    <row r="1016" spans="1:8" x14ac:dyDescent="0.25">
      <c r="A1016" s="56">
        <v>1885</v>
      </c>
      <c r="C1016" s="58" t="str">
        <f>INDEX(db[NB BM],A1016)</f>
        <v>L Leaf B5-50 lbr Koala MTK</v>
      </c>
      <c r="D1016" s="58" t="str">
        <f>INDEX(db[SUPPLIER],A1016)</f>
        <v>BINTANG JAYA</v>
      </c>
      <c r="E1016" s="58" t="str">
        <f>INDEX(db[QTY/ CTN],A1016)</f>
        <v>300 PAK</v>
      </c>
      <c r="F1016" s="58" t="str">
        <f>INDEX(db[JENIS],A1016)</f>
        <v>ll</v>
      </c>
      <c r="G1016" s="58">
        <f>INDEX(db[QTY X],A1016)</f>
        <v>300</v>
      </c>
      <c r="H1016" s="58" t="str">
        <f>INDEX(db[STN X],A1016)</f>
        <v>PAK</v>
      </c>
    </row>
    <row r="1017" spans="1:8" x14ac:dyDescent="0.25">
      <c r="A1017" s="56">
        <v>1887</v>
      </c>
      <c r="C1017" s="58" t="str">
        <f>INDEX(db[NB BM],A1017)</f>
        <v>Garisan LPY 2020-13</v>
      </c>
      <c r="D1017" s="58" t="str">
        <f>INDEX(db[SUPPLIER],A1017)</f>
        <v>PMJP</v>
      </c>
      <c r="E1017" s="58" t="str">
        <f>INDEX(db[QTY/ CTN],A1017)</f>
        <v>600 SET</v>
      </c>
      <c r="F1017" s="58" t="str">
        <f>INDEX(db[JENIS],A1017)</f>
        <v>garisan</v>
      </c>
      <c r="G1017" s="58">
        <f>INDEX(db[QTY X],A1017)</f>
        <v>600</v>
      </c>
      <c r="H1017" s="58" t="str">
        <f>INDEX(db[STN X],A1017)</f>
        <v>SET</v>
      </c>
    </row>
    <row r="1018" spans="1:8" x14ac:dyDescent="0.25">
      <c r="A1018" s="56">
        <v>1888</v>
      </c>
      <c r="C1018" s="58" t="str">
        <f>INDEX(db[NB BM],A1018)</f>
        <v>Garisan LPY 2020-4</v>
      </c>
      <c r="D1018" s="58" t="str">
        <f>INDEX(db[SUPPLIER],A1018)</f>
        <v>PMJP</v>
      </c>
      <c r="E1018" s="58" t="str">
        <f>INDEX(db[QTY/ CTN],A1018)</f>
        <v>600 SET</v>
      </c>
      <c r="F1018" s="58" t="str">
        <f>INDEX(db[JENIS],A1018)</f>
        <v>garisan</v>
      </c>
      <c r="G1018" s="58">
        <f>INDEX(db[QTY X],A1018)</f>
        <v>600</v>
      </c>
      <c r="H1018" s="58" t="str">
        <f>INDEX(db[STN X],A1018)</f>
        <v>SET</v>
      </c>
    </row>
    <row r="1019" spans="1:8" x14ac:dyDescent="0.25">
      <c r="A1019" s="56">
        <v>1889</v>
      </c>
      <c r="C1019" s="58" t="str">
        <f>INDEX(db[NB BM],A1019)</f>
        <v>Garisan LPY 2020-9</v>
      </c>
      <c r="D1019" s="58" t="str">
        <f>INDEX(db[SUPPLIER],A1019)</f>
        <v>PMJP</v>
      </c>
      <c r="E1019" s="58" t="str">
        <f>INDEX(db[QTY/ CTN],A1019)</f>
        <v>600 SET</v>
      </c>
      <c r="F1019" s="58" t="str">
        <f>INDEX(db[JENIS],A1019)</f>
        <v>garisan</v>
      </c>
      <c r="G1019" s="58">
        <f>INDEX(db[QTY X],A1019)</f>
        <v>600</v>
      </c>
      <c r="H1019" s="58" t="str">
        <f>INDEX(db[STN X],A1019)</f>
        <v>SET</v>
      </c>
    </row>
    <row r="1020" spans="1:8" x14ac:dyDescent="0.25">
      <c r="A1020" s="56">
        <v>1890</v>
      </c>
      <c r="C1020" s="58" t="str">
        <f>INDEX(db[NB BM],A1020)</f>
        <v>Magic Board 9002</v>
      </c>
      <c r="D1020" s="58" t="str">
        <f>INDEX(db[SUPPLIER],A1020)</f>
        <v>SBS</v>
      </c>
      <c r="E1020" s="58" t="str">
        <f>INDEX(db[QTY/ CTN],A1020)</f>
        <v>96 PCS</v>
      </c>
      <c r="F1020" s="58" t="str">
        <f>INDEX(db[JENIS],A1020)</f>
        <v>d/m board</v>
      </c>
      <c r="G1020" s="58">
        <f>INDEX(db[QTY X],A1020)</f>
        <v>96</v>
      </c>
      <c r="H1020" s="58" t="str">
        <f>INDEX(db[STN X],A1020)</f>
        <v>PCS</v>
      </c>
    </row>
    <row r="1021" spans="1:8" x14ac:dyDescent="0.25">
      <c r="A1021" s="56">
        <v>1891</v>
      </c>
      <c r="C1021" s="58" t="str">
        <f>INDEX(db[NB BM],A1021)</f>
        <v>Magic Board TK 0811</v>
      </c>
      <c r="D1021" s="58" t="str">
        <f>INDEX(db[SUPPLIER],A1021)</f>
        <v>SBS</v>
      </c>
      <c r="E1021" s="58" t="str">
        <f>INDEX(db[QTY/ CTN],A1021)</f>
        <v>72 PCS</v>
      </c>
      <c r="F1021" s="58" t="str">
        <f>INDEX(db[JENIS],A1021)</f>
        <v>d/m board</v>
      </c>
      <c r="G1021" s="58">
        <f>INDEX(db[QTY X],A1021)</f>
        <v>72</v>
      </c>
      <c r="H1021" s="58" t="str">
        <f>INDEX(db[STN X],A1021)</f>
        <v>PCS</v>
      </c>
    </row>
    <row r="1022" spans="1:8" x14ac:dyDescent="0.25">
      <c r="A1022" s="56">
        <v>1892</v>
      </c>
      <c r="C1022" s="58" t="str">
        <f>INDEX(db[NB BM],A1022)</f>
        <v>Magic Board TK 2001</v>
      </c>
      <c r="D1022" s="58" t="str">
        <f>INDEX(db[SUPPLIER],A1022)</f>
        <v>SBS</v>
      </c>
      <c r="E1022" s="58" t="str">
        <f>INDEX(db[QTY/ CTN],A1022)</f>
        <v>72 PCS</v>
      </c>
      <c r="F1022" s="58" t="str">
        <f>INDEX(db[JENIS],A1022)</f>
        <v>d/m board</v>
      </c>
      <c r="G1022" s="58">
        <f>INDEX(db[QTY X],A1022)</f>
        <v>72</v>
      </c>
      <c r="H1022" s="58" t="str">
        <f>INDEX(db[STN X],A1022)</f>
        <v>PCS</v>
      </c>
    </row>
    <row r="1023" spans="1:8" x14ac:dyDescent="0.25">
      <c r="A1023" s="56">
        <v>1893</v>
      </c>
      <c r="C1023" s="58" t="str">
        <f>INDEX(db[NB BM],A1023)</f>
        <v>Magic Board TK 2002</v>
      </c>
      <c r="D1023" s="58" t="str">
        <f>INDEX(db[SUPPLIER],A1023)</f>
        <v>SBS</v>
      </c>
      <c r="E1023" s="58" t="str">
        <f>INDEX(db[QTY/ CTN],A1023)</f>
        <v>96 PCS</v>
      </c>
      <c r="F1023" s="58" t="str">
        <f>INDEX(db[JENIS],A1023)</f>
        <v>d/m board</v>
      </c>
      <c r="G1023" s="58">
        <f>INDEX(db[QTY X],A1023)</f>
        <v>96</v>
      </c>
      <c r="H1023" s="58" t="str">
        <f>INDEX(db[STN X],A1023)</f>
        <v>PCS</v>
      </c>
    </row>
    <row r="1024" spans="1:8" x14ac:dyDescent="0.25">
      <c r="A1024" s="56">
        <v>1894</v>
      </c>
      <c r="C1024" s="58" t="str">
        <f>INDEX(db[NB BM],A1024)</f>
        <v>Magic Board TK 207</v>
      </c>
      <c r="D1024" s="58" t="str">
        <f>INDEX(db[SUPPLIER],A1024)</f>
        <v>SBS</v>
      </c>
      <c r="E1024" s="58" t="str">
        <f>INDEX(db[QTY/ CTN],A1024)</f>
        <v>144 PCS</v>
      </c>
      <c r="F1024" s="58" t="str">
        <f>INDEX(db[JENIS],A1024)</f>
        <v>d/m board</v>
      </c>
      <c r="G1024" s="58">
        <f>INDEX(db[QTY X],A1024)</f>
        <v>144</v>
      </c>
      <c r="H1024" s="58" t="str">
        <f>INDEX(db[STN X],A1024)</f>
        <v>PCS</v>
      </c>
    </row>
    <row r="1025" spans="1:8" x14ac:dyDescent="0.25">
      <c r="A1025" s="56">
        <v>1895</v>
      </c>
      <c r="C1025" s="58" t="str">
        <f>INDEX(db[NB BM],A1025)</f>
        <v>Magic Board TK 606</v>
      </c>
      <c r="D1025" s="58" t="str">
        <f>INDEX(db[SUPPLIER],A1025)</f>
        <v>SBS</v>
      </c>
      <c r="E1025" s="58" t="str">
        <f>INDEX(db[QTY/ CTN],A1025)</f>
        <v>72 PCS</v>
      </c>
      <c r="F1025" s="58" t="str">
        <f>INDEX(db[JENIS],A1025)</f>
        <v>d/m board</v>
      </c>
      <c r="G1025" s="58">
        <f>INDEX(db[QTY X],A1025)</f>
        <v>72</v>
      </c>
      <c r="H1025" s="58" t="str">
        <f>INDEX(db[STN X],A1025)</f>
        <v>PCS</v>
      </c>
    </row>
    <row r="1026" spans="1:8" x14ac:dyDescent="0.25">
      <c r="A1026" s="56">
        <v>1896</v>
      </c>
      <c r="C1026" s="58" t="str">
        <f>INDEX(db[NB BM],A1026)</f>
        <v>Magic Board TK 721</v>
      </c>
      <c r="D1026" s="58" t="str">
        <f>INDEX(db[SUPPLIER],A1026)</f>
        <v>SBS</v>
      </c>
      <c r="E1026" s="58" t="str">
        <f>INDEX(db[QTY/ CTN],A1026)</f>
        <v>72 PCS</v>
      </c>
      <c r="F1026" s="58" t="str">
        <f>INDEX(db[JENIS],A1026)</f>
        <v>d/m board</v>
      </c>
      <c r="G1026" s="58">
        <f>INDEX(db[QTY X],A1026)</f>
        <v>72</v>
      </c>
      <c r="H1026" s="58" t="str">
        <f>INDEX(db[STN X],A1026)</f>
        <v>PCS</v>
      </c>
    </row>
    <row r="1027" spans="1:8" x14ac:dyDescent="0.25">
      <c r="A1027" s="56">
        <v>1897</v>
      </c>
      <c r="C1027" s="58" t="str">
        <f>INDEX(db[NB BM],A1027)</f>
        <v>Magic Board TK 716</v>
      </c>
      <c r="D1027" s="58" t="str">
        <f>INDEX(db[SUPPLIER],A1027)</f>
        <v>SBS</v>
      </c>
      <c r="E1027" s="58" t="str">
        <f>INDEX(db[QTY/ CTN],A1027)</f>
        <v>72 PCS</v>
      </c>
      <c r="F1027" s="58" t="str">
        <f>INDEX(db[JENIS],A1027)</f>
        <v>d/m board</v>
      </c>
      <c r="G1027" s="58">
        <f>INDEX(db[QTY X],A1027)</f>
        <v>72</v>
      </c>
      <c r="H1027" s="58" t="str">
        <f>INDEX(db[STN X],A1027)</f>
        <v>PCS</v>
      </c>
    </row>
    <row r="1028" spans="1:8" x14ac:dyDescent="0.25">
      <c r="A1028" s="56">
        <v>1898</v>
      </c>
      <c r="C1028" s="58" t="str">
        <f>INDEX(db[NB BM],A1028)</f>
        <v>Magic Board TX 806</v>
      </c>
      <c r="D1028" s="58" t="str">
        <f>INDEX(db[SUPPLIER],A1028)</f>
        <v>SBS</v>
      </c>
      <c r="E1028" s="58" t="str">
        <f>INDEX(db[QTY/ CTN],A1028)</f>
        <v>144 PCS</v>
      </c>
      <c r="F1028" s="58" t="str">
        <f>INDEX(db[JENIS],A1028)</f>
        <v>d/m board</v>
      </c>
      <c r="G1028" s="58">
        <f>INDEX(db[QTY X],A1028)</f>
        <v>144</v>
      </c>
      <c r="H1028" s="58" t="str">
        <f>INDEX(db[STN X],A1028)</f>
        <v>PCS</v>
      </c>
    </row>
    <row r="1029" spans="1:8" x14ac:dyDescent="0.25">
      <c r="A1029" s="56">
        <v>1899</v>
      </c>
      <c r="C1029" s="58" t="str">
        <f>INDEX(db[NB BM],A1029)</f>
        <v>Magic Board TK 808</v>
      </c>
      <c r="D1029" s="58" t="str">
        <f>INDEX(db[SUPPLIER],A1029)</f>
        <v>SBS</v>
      </c>
      <c r="E1029" s="58" t="str">
        <f>INDEX(db[QTY/ CTN],A1029)</f>
        <v>72 PCS</v>
      </c>
      <c r="F1029" s="58" t="str">
        <f>INDEX(db[JENIS],A1029)</f>
        <v>d/m board</v>
      </c>
      <c r="G1029" s="58">
        <f>INDEX(db[QTY X],A1029)</f>
        <v>72</v>
      </c>
      <c r="H1029" s="58" t="str">
        <f>INDEX(db[STN X],A1029)</f>
        <v>PCS</v>
      </c>
    </row>
    <row r="1030" spans="1:8" x14ac:dyDescent="0.25">
      <c r="A1030" s="56">
        <v>1900</v>
      </c>
      <c r="C1030" s="58" t="str">
        <f>INDEX(db[NB BM],A1030)</f>
        <v>Magic Board TK 901</v>
      </c>
      <c r="D1030" s="58" t="str">
        <f>INDEX(db[SUPPLIER],A1030)</f>
        <v>SBS</v>
      </c>
      <c r="E1030" s="58" t="str">
        <f>INDEX(db[QTY/ CTN],A1030)</f>
        <v>144 PCS</v>
      </c>
      <c r="F1030" s="58" t="str">
        <f>INDEX(db[JENIS],A1030)</f>
        <v>d/m board</v>
      </c>
      <c r="G1030" s="58">
        <f>INDEX(db[QTY X],A1030)</f>
        <v>144</v>
      </c>
      <c r="H1030" s="58" t="str">
        <f>INDEX(db[STN X],A1030)</f>
        <v>PCS</v>
      </c>
    </row>
    <row r="1031" spans="1:8" x14ac:dyDescent="0.25">
      <c r="A1031" s="56">
        <v>1901</v>
      </c>
      <c r="C1031" s="58" t="str">
        <f>INDEX(db[NB BM],A1031)</f>
        <v>Magic Board TK 9810</v>
      </c>
      <c r="D1031" s="58" t="str">
        <f>INDEX(db[SUPPLIER],A1031)</f>
        <v>SBS</v>
      </c>
      <c r="E1031" s="58" t="str">
        <f>INDEX(db[QTY/ CTN],A1031)</f>
        <v>80 PCS</v>
      </c>
      <c r="F1031" s="58" t="str">
        <f>INDEX(db[JENIS],A1031)</f>
        <v>d/m board</v>
      </c>
      <c r="G1031" s="58">
        <f>INDEX(db[QTY X],A1031)</f>
        <v>80</v>
      </c>
      <c r="H1031" s="58" t="str">
        <f>INDEX(db[STN X],A1031)</f>
        <v>PCS</v>
      </c>
    </row>
    <row r="1032" spans="1:8" x14ac:dyDescent="0.25">
      <c r="A1032" s="56">
        <v>1902</v>
      </c>
      <c r="C1032" s="58" t="str">
        <f>INDEX(db[NB BM],A1032)</f>
        <v>Magic Board TK 9811</v>
      </c>
      <c r="D1032" s="58" t="str">
        <f>INDEX(db[SUPPLIER],A1032)</f>
        <v>SBS</v>
      </c>
      <c r="E1032" s="58" t="str">
        <f>INDEX(db[QTY/ CTN],A1032)</f>
        <v>144 PCS</v>
      </c>
      <c r="F1032" s="58" t="str">
        <f>INDEX(db[JENIS],A1032)</f>
        <v>d/m board</v>
      </c>
      <c r="G1032" s="58">
        <f>INDEX(db[QTY X],A1032)</f>
        <v>144</v>
      </c>
      <c r="H1032" s="58" t="str">
        <f>INDEX(db[STN X],A1032)</f>
        <v>PCS</v>
      </c>
    </row>
    <row r="1033" spans="1:8" x14ac:dyDescent="0.25">
      <c r="A1033" s="56">
        <v>1903</v>
      </c>
      <c r="C1033" s="58" t="str">
        <f>INDEX(db[NB BM],A1033)</f>
        <v>Magic Board TK 9812</v>
      </c>
      <c r="D1033" s="58" t="str">
        <f>INDEX(db[SUPPLIER],A1033)</f>
        <v>SBS</v>
      </c>
      <c r="E1033" s="58" t="str">
        <f>INDEX(db[QTY/ CTN],A1033)</f>
        <v>96 PCS</v>
      </c>
      <c r="F1033" s="58" t="str">
        <f>INDEX(db[JENIS],A1033)</f>
        <v>d/m board</v>
      </c>
      <c r="G1033" s="58">
        <f>INDEX(db[QTY X],A1033)</f>
        <v>96</v>
      </c>
      <c r="H1033" s="58" t="str">
        <f>INDEX(db[STN X],A1033)</f>
        <v>PCS</v>
      </c>
    </row>
    <row r="1034" spans="1:8" x14ac:dyDescent="0.25">
      <c r="A1034" s="56">
        <v>1904</v>
      </c>
      <c r="C1034" s="58" t="str">
        <f>INDEX(db[NB BM],A1034)</f>
        <v>Magic Board TK 9813</v>
      </c>
      <c r="D1034" s="58" t="str">
        <f>INDEX(db[SUPPLIER],A1034)</f>
        <v>SBS</v>
      </c>
      <c r="E1034" s="58" t="str">
        <f>INDEX(db[QTY/ CTN],A1034)</f>
        <v>120 PCS</v>
      </c>
      <c r="F1034" s="58" t="str">
        <f>INDEX(db[JENIS],A1034)</f>
        <v>d/m board</v>
      </c>
      <c r="G1034" s="58">
        <f>INDEX(db[QTY X],A1034)</f>
        <v>120</v>
      </c>
      <c r="H1034" s="58" t="str">
        <f>INDEX(db[STN X],A1034)</f>
        <v>PCS</v>
      </c>
    </row>
    <row r="1035" spans="1:8" x14ac:dyDescent="0.25">
      <c r="A1035" s="56">
        <v>1905</v>
      </c>
      <c r="C1035" s="58" t="str">
        <f>INDEX(db[NB BM],A1035)</f>
        <v>Magic Board TK 9903</v>
      </c>
      <c r="D1035" s="58" t="str">
        <f>INDEX(db[SUPPLIER],A1035)</f>
        <v>SBS</v>
      </c>
      <c r="E1035" s="58" t="str">
        <f>INDEX(db[QTY/ CTN],A1035)</f>
        <v>72 PCS</v>
      </c>
      <c r="F1035" s="58" t="str">
        <f>INDEX(db[JENIS],A1035)</f>
        <v>d/m board</v>
      </c>
      <c r="G1035" s="58">
        <f>INDEX(db[QTY X],A1035)</f>
        <v>72</v>
      </c>
      <c r="H1035" s="58" t="str">
        <f>INDEX(db[STN X],A1035)</f>
        <v>PCS</v>
      </c>
    </row>
    <row r="1036" spans="1:8" x14ac:dyDescent="0.25">
      <c r="A1036" s="56">
        <v>1906</v>
      </c>
      <c r="C1036" s="58" t="str">
        <f>INDEX(db[NB BM],A1036)</f>
        <v>Magic Board TK 105</v>
      </c>
      <c r="D1036" s="58" t="str">
        <f>INDEX(db[SUPPLIER],A1036)</f>
        <v>SBS</v>
      </c>
      <c r="E1036" s="58" t="str">
        <f>INDEX(db[QTY/ CTN],A1036)</f>
        <v>96 PCS</v>
      </c>
      <c r="F1036" s="58" t="str">
        <f>INDEX(db[JENIS],A1036)</f>
        <v>d/m board</v>
      </c>
      <c r="G1036" s="58">
        <f>INDEX(db[QTY X],A1036)</f>
        <v>96</v>
      </c>
      <c r="H1036" s="58" t="str">
        <f>INDEX(db[STN X],A1036)</f>
        <v>PCS</v>
      </c>
    </row>
    <row r="1037" spans="1:8" x14ac:dyDescent="0.25">
      <c r="A1037" s="56">
        <v>1907</v>
      </c>
      <c r="C1037" s="58" t="str">
        <f>INDEX(db[NB BM],A1037)</f>
        <v>Magic Board TK 106</v>
      </c>
      <c r="D1037" s="58" t="str">
        <f>INDEX(db[SUPPLIER],A1037)</f>
        <v>SBS</v>
      </c>
      <c r="E1037" s="58" t="str">
        <f>INDEX(db[QTY/ CTN],A1037)</f>
        <v>96 PCS</v>
      </c>
      <c r="F1037" s="58" t="str">
        <f>INDEX(db[JENIS],A1037)</f>
        <v>d/m board</v>
      </c>
      <c r="G1037" s="58">
        <f>INDEX(db[QTY X],A1037)</f>
        <v>96</v>
      </c>
      <c r="H1037" s="58" t="str">
        <f>INDEX(db[STN X],A1037)</f>
        <v>PCS</v>
      </c>
    </row>
    <row r="1038" spans="1:8" x14ac:dyDescent="0.25">
      <c r="A1038" s="56">
        <v>1908</v>
      </c>
      <c r="C1038" s="58" t="str">
        <f>INDEX(db[NB BM],A1038)</f>
        <v>Kaca Pembesar JK MF-90</v>
      </c>
      <c r="D1038" s="58" t="str">
        <f>INDEX(db[SUPPLIER],A1038)</f>
        <v>ATALI</v>
      </c>
      <c r="E1038" s="58" t="str">
        <f>INDEX(db[QTY/ CTN],A1038)</f>
        <v>10 LSN</v>
      </c>
      <c r="F1038" s="58" t="str">
        <f>INDEX(db[JENIS],A1038)</f>
        <v>dll</v>
      </c>
      <c r="G1038" s="58">
        <f>INDEX(db[QTY X],A1038)</f>
        <v>120</v>
      </c>
      <c r="H1038" s="58" t="str">
        <f>INDEX(db[STN X],A1038)</f>
        <v>PCS</v>
      </c>
    </row>
    <row r="1039" spans="1:8" x14ac:dyDescent="0.25">
      <c r="A1039" s="56">
        <v>1909</v>
      </c>
      <c r="C1039" s="58" t="str">
        <f>INDEX(db[NB BM],A1039)</f>
        <v>Malam Shintoeng B 1W polos</v>
      </c>
      <c r="D1039" s="58" t="str">
        <f>INDEX(db[SUPPLIER],A1039)</f>
        <v>HANSA</v>
      </c>
      <c r="E1039" s="58" t="str">
        <f>INDEX(db[QTY/ CTN],A1039)</f>
        <v>180 PCS</v>
      </c>
      <c r="F1039" s="58" t="str">
        <f>INDEX(db[JENIS],A1039)</f>
        <v>lilin</v>
      </c>
      <c r="G1039" s="58">
        <f>INDEX(db[QTY X],A1039)</f>
        <v>180</v>
      </c>
      <c r="H1039" s="58" t="str">
        <f>INDEX(db[STN X],A1039)</f>
        <v>PCS</v>
      </c>
    </row>
    <row r="1040" spans="1:8" x14ac:dyDescent="0.25">
      <c r="A1040" s="56">
        <v>1910</v>
      </c>
      <c r="C1040" s="58" t="str">
        <f>INDEX(db[NB BM],A1040)</f>
        <v>Malam Shintoeng B 6-12W</v>
      </c>
      <c r="D1040" s="58" t="str">
        <f>INDEX(db[SUPPLIER],A1040)</f>
        <v>HANSA</v>
      </c>
      <c r="E1040" s="58" t="str">
        <f>INDEX(db[QTY/ CTN],A1040)</f>
        <v>150 PCS</v>
      </c>
      <c r="F1040" s="58" t="str">
        <f>INDEX(db[JENIS],A1040)</f>
        <v>lilin</v>
      </c>
      <c r="G1040" s="58">
        <f>INDEX(db[QTY X],A1040)</f>
        <v>150</v>
      </c>
      <c r="H1040" s="58" t="str">
        <f>INDEX(db[STN X],A1040)</f>
        <v>PCS</v>
      </c>
    </row>
    <row r="1041" spans="1:8" x14ac:dyDescent="0.25">
      <c r="A1041" s="56">
        <v>1911</v>
      </c>
      <c r="C1041" s="58" t="str">
        <f>INDEX(db[NB BM],A1041)</f>
        <v>Malam Shintoeng Jumbo Polos</v>
      </c>
      <c r="D1041" s="58" t="str">
        <f>INDEX(db[SUPPLIER],A1041)</f>
        <v>HANSA</v>
      </c>
      <c r="E1041" s="58" t="str">
        <f>INDEX(db[QTY/ CTN],A1041)</f>
        <v>20 PCS</v>
      </c>
      <c r="F1041" s="58" t="str">
        <f>INDEX(db[JENIS],A1041)</f>
        <v>dll</v>
      </c>
      <c r="G1041" s="58">
        <f>INDEX(db[QTY X],A1041)</f>
        <v>20</v>
      </c>
      <c r="H1041" s="58" t="str">
        <f>INDEX(db[STN X],A1041)</f>
        <v>PCS</v>
      </c>
    </row>
    <row r="1042" spans="1:8" x14ac:dyDescent="0.25">
      <c r="A1042" s="56">
        <v>1912</v>
      </c>
      <c r="C1042" s="58" t="str">
        <f>INDEX(db[NB BM],A1042)</f>
        <v>Malam Shintoeng K 1W polos</v>
      </c>
      <c r="D1042" s="58" t="str">
        <f>INDEX(db[SUPPLIER],A1042)</f>
        <v>HANSA</v>
      </c>
      <c r="E1042" s="58" t="str">
        <f>INDEX(db[QTY/ CTN],A1042)</f>
        <v>480 PCS</v>
      </c>
      <c r="F1042" s="58" t="str">
        <f>INDEX(db[JENIS],A1042)</f>
        <v>lilin</v>
      </c>
      <c r="G1042" s="58">
        <f>INDEX(db[QTY X],A1042)</f>
        <v>480</v>
      </c>
      <c r="H1042" s="58" t="str">
        <f>INDEX(db[STN X],A1042)</f>
        <v>PCS</v>
      </c>
    </row>
    <row r="1043" spans="1:8" x14ac:dyDescent="0.25">
      <c r="A1043" s="56">
        <v>1913</v>
      </c>
      <c r="C1043" s="58" t="str">
        <f>INDEX(db[NB BM],A1043)</f>
        <v>Malam Shintoeng K 6-12W</v>
      </c>
      <c r="D1043" s="58" t="str">
        <f>INDEX(db[SUPPLIER],A1043)</f>
        <v>HANSA</v>
      </c>
      <c r="E1043" s="58" t="str">
        <f>INDEX(db[QTY/ CTN],A1043)</f>
        <v>480 PCS</v>
      </c>
      <c r="F1043" s="58" t="str">
        <f>INDEX(db[JENIS],A1043)</f>
        <v>lilin</v>
      </c>
      <c r="G1043" s="58">
        <f>INDEX(db[QTY X],A1043)</f>
        <v>480</v>
      </c>
      <c r="H1043" s="58" t="str">
        <f>INDEX(db[STN X],A1043)</f>
        <v>PCS</v>
      </c>
    </row>
    <row r="1044" spans="1:8" x14ac:dyDescent="0.25">
      <c r="A1044" s="56">
        <v>1914</v>
      </c>
      <c r="C1044" s="58" t="str">
        <f>INDEX(db[NB BM],A1044)</f>
        <v>Malam Shintoeng K 6-12W</v>
      </c>
      <c r="D1044" s="58" t="str">
        <f>INDEX(db[SUPPLIER],A1044)</f>
        <v>HANSA</v>
      </c>
      <c r="E1044" s="58" t="str">
        <f>INDEX(db[QTY/ CTN],A1044)</f>
        <v>480 PCS</v>
      </c>
      <c r="F1044" s="58" t="str">
        <f>INDEX(db[JENIS],A1044)</f>
        <v>lilin</v>
      </c>
      <c r="G1044" s="58">
        <f>INDEX(db[QTY X],A1044)</f>
        <v>480</v>
      </c>
      <c r="H1044" s="58" t="str">
        <f>INDEX(db[STN X],A1044)</f>
        <v>PCS</v>
      </c>
    </row>
    <row r="1045" spans="1:8" x14ac:dyDescent="0.25">
      <c r="A1045" s="56">
        <v>1915</v>
      </c>
      <c r="C1045" s="58" t="str">
        <f>INDEX(db[NB BM],A1045)</f>
        <v>Malam Shintoeng TG 1W polos</v>
      </c>
      <c r="D1045" s="58" t="str">
        <f>INDEX(db[SUPPLIER],A1045)</f>
        <v>HANSA</v>
      </c>
      <c r="E1045" s="58" t="str">
        <f>INDEX(db[QTY/ CTN],A1045)</f>
        <v>210 PCS</v>
      </c>
      <c r="F1045" s="58" t="str">
        <f>INDEX(db[JENIS],A1045)</f>
        <v>lilin</v>
      </c>
      <c r="G1045" s="58">
        <f>INDEX(db[QTY X],A1045)</f>
        <v>210</v>
      </c>
      <c r="H1045" s="58" t="str">
        <f>INDEX(db[STN X],A1045)</f>
        <v>PCS</v>
      </c>
    </row>
    <row r="1046" spans="1:8" x14ac:dyDescent="0.25">
      <c r="A1046" s="56">
        <v>1916</v>
      </c>
      <c r="C1046" s="58" t="str">
        <f>INDEX(db[NB BM],A1046)</f>
        <v>Malam Shintoeng TG 1W polos</v>
      </c>
      <c r="D1046" s="58" t="str">
        <f>INDEX(db[SUPPLIER],A1046)</f>
        <v>HANSA</v>
      </c>
      <c r="E1046" s="58" t="str">
        <f>INDEX(db[QTY/ CTN],A1046)</f>
        <v>210 PCS</v>
      </c>
      <c r="F1046" s="58" t="str">
        <f>INDEX(db[JENIS],A1046)</f>
        <v>lilin</v>
      </c>
      <c r="G1046" s="58">
        <f>INDEX(db[QTY X],A1046)</f>
        <v>210</v>
      </c>
      <c r="H1046" s="58" t="str">
        <f>INDEX(db[STN X],A1046)</f>
        <v>PCS</v>
      </c>
    </row>
    <row r="1047" spans="1:8" x14ac:dyDescent="0.25">
      <c r="A1047" s="56">
        <v>1917</v>
      </c>
      <c r="C1047" s="58" t="str">
        <f>INDEX(db[NB BM],A1047)</f>
        <v>Malam Shintoeng TG 6-12W</v>
      </c>
      <c r="D1047" s="58" t="str">
        <f>INDEX(db[SUPPLIER],A1047)</f>
        <v>HANSA</v>
      </c>
      <c r="E1047" s="58" t="str">
        <f>INDEX(db[QTY/ CTN],A1047)</f>
        <v>210 PCS</v>
      </c>
      <c r="F1047" s="58" t="str">
        <f>INDEX(db[JENIS],A1047)</f>
        <v>lilin</v>
      </c>
      <c r="G1047" s="58">
        <f>INDEX(db[QTY X],A1047)</f>
        <v>210</v>
      </c>
      <c r="H1047" s="58" t="str">
        <f>INDEX(db[STN X],A1047)</f>
        <v>PCS</v>
      </c>
    </row>
    <row r="1048" spans="1:8" x14ac:dyDescent="0.25">
      <c r="A1048" s="56">
        <v>1918</v>
      </c>
      <c r="C1048" s="58" t="str">
        <f>INDEX(db[NB BM],A1048)</f>
        <v>Malam Shintoeng K6-12W</v>
      </c>
      <c r="D1048" s="58" t="str">
        <f>INDEX(db[SUPPLIER],A1048)</f>
        <v>HANSA</v>
      </c>
      <c r="E1048" s="58">
        <f>INDEX(db[QTY/ CTN],A1048)</f>
        <v>0</v>
      </c>
      <c r="F1048" s="58">
        <f>INDEX(db[JENIS],A1048)</f>
        <v>0</v>
      </c>
      <c r="G1048" s="58" t="e">
        <f>INDEX(db[QTY X],A1048)</f>
        <v>#VALUE!</v>
      </c>
      <c r="H1048" s="58" t="str">
        <f>INDEX(db[STN X],A1048)</f>
        <v/>
      </c>
    </row>
    <row r="1049" spans="1:8" x14ac:dyDescent="0.25">
      <c r="A1049" s="56">
        <v>1919</v>
      </c>
      <c r="C1049" s="58" t="str">
        <f>INDEX(db[NB BM],A1049)</f>
        <v>Map Batik Sika</v>
      </c>
      <c r="D1049" s="58" t="str">
        <f>INDEX(db[SUPPLIER],A1049)</f>
        <v>GRAFINDO</v>
      </c>
      <c r="E1049" s="58" t="str">
        <f>INDEX(db[QTY/ CTN],A1049)</f>
        <v>600 PCS</v>
      </c>
      <c r="F1049" s="58" t="str">
        <f>INDEX(db[JENIS],A1049)</f>
        <v>map</v>
      </c>
      <c r="G1049" s="58">
        <f>INDEX(db[QTY X],A1049)</f>
        <v>600</v>
      </c>
      <c r="H1049" s="58" t="str">
        <f>INDEX(db[STN X],A1049)</f>
        <v>PCS</v>
      </c>
    </row>
    <row r="1050" spans="1:8" x14ac:dyDescent="0.25">
      <c r="A1050" s="56">
        <v>1920</v>
      </c>
      <c r="C1050" s="58" t="str">
        <f>INDEX(db[NB BM],A1050)</f>
        <v>Map Clear PP 802</v>
      </c>
      <c r="D1050" s="58" t="str">
        <f>INDEX(db[SUPPLIER],A1050)</f>
        <v>SBS</v>
      </c>
      <c r="E1050" s="58" t="str">
        <f>INDEX(db[QTY/ CTN],A1050)</f>
        <v>100 PCS</v>
      </c>
      <c r="F1050" s="58" t="str">
        <f>INDEX(db[JENIS],A1050)</f>
        <v>map</v>
      </c>
      <c r="G1050" s="58">
        <f>INDEX(db[QTY X],A1050)</f>
        <v>100</v>
      </c>
      <c r="H1050" s="58" t="str">
        <f>INDEX(db[STN X],A1050)</f>
        <v>PCS</v>
      </c>
    </row>
    <row r="1051" spans="1:8" x14ac:dyDescent="0.25">
      <c r="A1051" s="56">
        <v>1921</v>
      </c>
      <c r="C1051" s="58" t="str">
        <f>INDEX(db[NB BM],A1051)</f>
        <v>Map Data Amplop Microtop F-53/ B6/ 11.5x23</v>
      </c>
      <c r="D1051" s="58" t="str">
        <f>INDEX(db[SUPPLIER],A1051)</f>
        <v>SBS</v>
      </c>
      <c r="E1051" s="58" t="str">
        <f>INDEX(db[QTY/ CTN],A1051)</f>
        <v>100 LSN</v>
      </c>
      <c r="F1051" s="58" t="str">
        <f>INDEX(db[JENIS],A1051)</f>
        <v>map</v>
      </c>
      <c r="G1051" s="58">
        <f>INDEX(db[QTY X],A1051)</f>
        <v>1200</v>
      </c>
      <c r="H1051" s="58" t="str">
        <f>INDEX(db[STN X],A1051)</f>
        <v>PCS</v>
      </c>
    </row>
    <row r="1052" spans="1:8" x14ac:dyDescent="0.25">
      <c r="A1052" s="56">
        <v>1922</v>
      </c>
      <c r="C1052" s="58" t="str">
        <f>INDEX(db[NB BM],A1052)</f>
        <v>Map Data Amplop Microtop F-54/ A5/ 17x23.3</v>
      </c>
      <c r="D1052" s="58" t="str">
        <f>INDEX(db[SUPPLIER],A1052)</f>
        <v>SBS</v>
      </c>
      <c r="E1052" s="58" t="str">
        <f>INDEX(db[QTY/ CTN],A1052)</f>
        <v>60 LSN</v>
      </c>
      <c r="F1052" s="58" t="str">
        <f>INDEX(db[JENIS],A1052)</f>
        <v>map</v>
      </c>
      <c r="G1052" s="58">
        <f>INDEX(db[QTY X],A1052)</f>
        <v>720</v>
      </c>
      <c r="H1052" s="58" t="str">
        <f>INDEX(db[STN X],A1052)</f>
        <v>PCS</v>
      </c>
    </row>
    <row r="1053" spans="1:8" x14ac:dyDescent="0.25">
      <c r="A1053" s="56">
        <v>1923</v>
      </c>
      <c r="C1053" s="58" t="str">
        <f>INDEX(db[NB BM],A1053)</f>
        <v>Map Data BM 53</v>
      </c>
      <c r="D1053" s="58" t="str">
        <f>INDEX(db[SUPPLIER],A1053)</f>
        <v>SBS</v>
      </c>
      <c r="E1053" s="58" t="str">
        <f>INDEX(db[QTY/ CTN],A1053)</f>
        <v>600 PCS</v>
      </c>
      <c r="F1053" s="58" t="str">
        <f>INDEX(db[JENIS],A1053)</f>
        <v>map</v>
      </c>
      <c r="G1053" s="58">
        <f>INDEX(db[QTY X],A1053)</f>
        <v>600</v>
      </c>
      <c r="H1053" s="58" t="str">
        <f>INDEX(db[STN X],A1053)</f>
        <v>PCS</v>
      </c>
    </row>
    <row r="1054" spans="1:8" x14ac:dyDescent="0.25">
      <c r="A1054" s="56">
        <v>1924</v>
      </c>
      <c r="C1054" s="58" t="str">
        <f>INDEX(db[NB BM],A1054)</f>
        <v>Map Data CF 57</v>
      </c>
      <c r="D1054" s="58" t="str">
        <f>INDEX(db[SUPPLIER],A1054)</f>
        <v>SBS</v>
      </c>
      <c r="E1054" s="58" t="str">
        <f>INDEX(db[QTY/ CTN],A1054)</f>
        <v>240 PCS</v>
      </c>
      <c r="F1054" s="58" t="str">
        <f>INDEX(db[JENIS],A1054)</f>
        <v>map</v>
      </c>
      <c r="G1054" s="58">
        <f>INDEX(db[QTY X],A1054)</f>
        <v>240</v>
      </c>
      <c r="H1054" s="58" t="str">
        <f>INDEX(db[STN X],A1054)</f>
        <v>PCS</v>
      </c>
    </row>
    <row r="1055" spans="1:8" x14ac:dyDescent="0.25">
      <c r="A1055" s="56">
        <v>1925</v>
      </c>
      <c r="C1055" s="58" t="str">
        <f>INDEX(db[NB BM],A1055)</f>
        <v>Map dokumen keeper 40lbr TNT-021</v>
      </c>
      <c r="D1055" s="58" t="str">
        <f>INDEX(db[SUPPLIER],A1055)</f>
        <v>HTB</v>
      </c>
      <c r="E1055" s="58" t="str">
        <f>INDEX(db[QTY/ CTN],A1055)</f>
        <v>4 BOX (45 PCS)</v>
      </c>
      <c r="F1055" s="58" t="str">
        <f>INDEX(db[JENIS],A1055)</f>
        <v>map</v>
      </c>
      <c r="G1055" s="58">
        <f>INDEX(db[QTY X],A1055)</f>
        <v>180</v>
      </c>
      <c r="H1055" s="58" t="str">
        <f>INDEX(db[STN X],A1055)</f>
        <v>PCS</v>
      </c>
    </row>
    <row r="1056" spans="1:8" x14ac:dyDescent="0.25">
      <c r="A1056" s="56">
        <v>1926</v>
      </c>
      <c r="C1056" s="58" t="str">
        <f>INDEX(db[NB BM],A1056)</f>
        <v>Map Double Pocket 929 Folio</v>
      </c>
      <c r="D1056" s="58" t="str">
        <f>INDEX(db[SUPPLIER],A1056)</f>
        <v>YUSHINCA</v>
      </c>
      <c r="E1056" s="58" t="str">
        <f>INDEX(db[QTY/ CTN],A1056)</f>
        <v>40 LSN</v>
      </c>
      <c r="F1056" s="58" t="str">
        <f>INDEX(db[JENIS],A1056)</f>
        <v>map</v>
      </c>
      <c r="G1056" s="58">
        <f>INDEX(db[QTY X],A1056)</f>
        <v>480</v>
      </c>
      <c r="H1056" s="58" t="str">
        <f>INDEX(db[STN X],A1056)</f>
        <v>PCS</v>
      </c>
    </row>
    <row r="1057" spans="1:8" x14ac:dyDescent="0.25">
      <c r="A1057" s="56">
        <v>1927</v>
      </c>
      <c r="C1057" s="58" t="str">
        <f>INDEX(db[NB BM],A1057)</f>
        <v>Map Jaring TZ 6003</v>
      </c>
      <c r="D1057" s="58" t="str">
        <f>INDEX(db[SUPPLIER],A1057)</f>
        <v>PMJP</v>
      </c>
      <c r="E1057" s="58" t="str">
        <f>INDEX(db[QTY/ CTN],A1057)</f>
        <v>80 LSN</v>
      </c>
      <c r="F1057" s="58" t="str">
        <f>INDEX(db[JENIS],A1057)</f>
        <v>map</v>
      </c>
      <c r="G1057" s="58">
        <f>INDEX(db[QTY X],A1057)</f>
        <v>960</v>
      </c>
      <c r="H1057" s="58" t="str">
        <f>INDEX(db[STN X],A1057)</f>
        <v>PCS</v>
      </c>
    </row>
    <row r="1058" spans="1:8" x14ac:dyDescent="0.25">
      <c r="A1058" s="56">
        <v>1928</v>
      </c>
      <c r="C1058" s="58" t="str">
        <f>INDEX(db[NB BM],A1058)</f>
        <v>Map Sika kcg AC-05 biru</v>
      </c>
      <c r="D1058" s="58" t="str">
        <f>INDEX(db[SUPPLIER],A1058)</f>
        <v>GRAFINDO</v>
      </c>
      <c r="E1058" s="58" t="str">
        <f>INDEX(db[QTY/ CTN],A1058)</f>
        <v>50 LSN</v>
      </c>
      <c r="F1058" s="58" t="str">
        <f>INDEX(db[JENIS],A1058)</f>
        <v>map</v>
      </c>
      <c r="G1058" s="58">
        <f>INDEX(db[QTY X],A1058)</f>
        <v>600</v>
      </c>
      <c r="H1058" s="58" t="str">
        <f>INDEX(db[STN X],A1058)</f>
        <v>PCS</v>
      </c>
    </row>
    <row r="1059" spans="1:8" x14ac:dyDescent="0.25">
      <c r="A1059" s="56">
        <v>1929</v>
      </c>
      <c r="C1059" s="58" t="str">
        <f>INDEX(db[NB BM],A1059)</f>
        <v>Map Sika kcg AC-05 biru</v>
      </c>
      <c r="D1059" s="58" t="str">
        <f>INDEX(db[SUPPLIER],A1059)</f>
        <v>GRAFINDO</v>
      </c>
      <c r="E1059" s="58" t="str">
        <f>INDEX(db[QTY/ CTN],A1059)</f>
        <v>50 LSN</v>
      </c>
      <c r="F1059" s="58" t="str">
        <f>INDEX(db[JENIS],A1059)</f>
        <v>map</v>
      </c>
      <c r="G1059" s="58">
        <f>INDEX(db[QTY X],A1059)</f>
        <v>600</v>
      </c>
      <c r="H1059" s="58" t="str">
        <f>INDEX(db[STN X],A1059)</f>
        <v>PCS</v>
      </c>
    </row>
    <row r="1060" spans="1:8" x14ac:dyDescent="0.25">
      <c r="A1060" s="56">
        <v>1930</v>
      </c>
      <c r="C1060" s="58" t="str">
        <f>INDEX(db[NB BM],A1060)</f>
        <v>Map Sika kcg AC-05 Hijau</v>
      </c>
      <c r="D1060" s="58" t="str">
        <f>INDEX(db[SUPPLIER],A1060)</f>
        <v>GRAFINDO</v>
      </c>
      <c r="E1060" s="58" t="str">
        <f>INDEX(db[QTY/ CTN],A1060)</f>
        <v>50 LSN</v>
      </c>
      <c r="F1060" s="58" t="str">
        <f>INDEX(db[JENIS],A1060)</f>
        <v>map</v>
      </c>
      <c r="G1060" s="58">
        <f>INDEX(db[QTY X],A1060)</f>
        <v>600</v>
      </c>
      <c r="H1060" s="58" t="str">
        <f>INDEX(db[STN X],A1060)</f>
        <v>PCS</v>
      </c>
    </row>
    <row r="1061" spans="1:8" x14ac:dyDescent="0.25">
      <c r="A1061" s="56">
        <v>1931</v>
      </c>
      <c r="C1061" s="58" t="str">
        <f>INDEX(db[NB BM],A1061)</f>
        <v>Map Sika kcg AC-05 kuning</v>
      </c>
      <c r="D1061" s="58" t="str">
        <f>INDEX(db[SUPPLIER],A1061)</f>
        <v>GRAFINDO</v>
      </c>
      <c r="E1061" s="58" t="str">
        <f>INDEX(db[QTY/ CTN],A1061)</f>
        <v>50 LSN</v>
      </c>
      <c r="F1061" s="58" t="str">
        <f>INDEX(db[JENIS],A1061)</f>
        <v>map</v>
      </c>
      <c r="G1061" s="58">
        <f>INDEX(db[QTY X],A1061)</f>
        <v>600</v>
      </c>
      <c r="H1061" s="58" t="str">
        <f>INDEX(db[STN X],A1061)</f>
        <v>PCS</v>
      </c>
    </row>
    <row r="1062" spans="1:8" x14ac:dyDescent="0.25">
      <c r="A1062" s="56">
        <v>1932</v>
      </c>
      <c r="C1062" s="58" t="str">
        <f>INDEX(db[NB BM],A1062)</f>
        <v>Map Sika kcg AC-05 kuning</v>
      </c>
      <c r="D1062" s="58" t="str">
        <f>INDEX(db[SUPPLIER],A1062)</f>
        <v>GRAFINDO</v>
      </c>
      <c r="E1062" s="58" t="str">
        <f>INDEX(db[QTY/ CTN],A1062)</f>
        <v>50 LSN</v>
      </c>
      <c r="F1062" s="58" t="str">
        <f>INDEX(db[JENIS],A1062)</f>
        <v>map</v>
      </c>
      <c r="G1062" s="58">
        <f>INDEX(db[QTY X],A1062)</f>
        <v>600</v>
      </c>
      <c r="H1062" s="58" t="str">
        <f>INDEX(db[STN X],A1062)</f>
        <v>PCS</v>
      </c>
    </row>
    <row r="1063" spans="1:8" x14ac:dyDescent="0.25">
      <c r="A1063" s="56">
        <v>1933</v>
      </c>
      <c r="C1063" s="58" t="str">
        <f>INDEX(db[NB BM],A1063)</f>
        <v>Map Sika kcg AC-05 merah</v>
      </c>
      <c r="D1063" s="58" t="str">
        <f>INDEX(db[SUPPLIER],A1063)</f>
        <v>GRAFINDO</v>
      </c>
      <c r="E1063" s="58" t="str">
        <f>INDEX(db[QTY/ CTN],A1063)</f>
        <v>50 LSN</v>
      </c>
      <c r="F1063" s="58" t="str">
        <f>INDEX(db[JENIS],A1063)</f>
        <v>map</v>
      </c>
      <c r="G1063" s="58">
        <f>INDEX(db[QTY X],A1063)</f>
        <v>600</v>
      </c>
      <c r="H1063" s="58" t="str">
        <f>INDEX(db[STN X],A1063)</f>
        <v>PCS</v>
      </c>
    </row>
    <row r="1064" spans="1:8" x14ac:dyDescent="0.25">
      <c r="A1064" s="56">
        <v>1934</v>
      </c>
      <c r="C1064" s="58" t="str">
        <f>INDEX(db[NB BM],A1064)</f>
        <v>Map Sika kcg AC-05 putih</v>
      </c>
      <c r="D1064" s="58" t="str">
        <f>INDEX(db[SUPPLIER],A1064)</f>
        <v>GRAFINDO</v>
      </c>
      <c r="E1064" s="58" t="str">
        <f>INDEX(db[QTY/ CTN],A1064)</f>
        <v>50 LSN</v>
      </c>
      <c r="F1064" s="58" t="str">
        <f>INDEX(db[JENIS],A1064)</f>
        <v>map</v>
      </c>
      <c r="G1064" s="58">
        <f>INDEX(db[QTY X],A1064)</f>
        <v>600</v>
      </c>
      <c r="H1064" s="58" t="str">
        <f>INDEX(db[STN X],A1064)</f>
        <v>PCS</v>
      </c>
    </row>
    <row r="1065" spans="1:8" x14ac:dyDescent="0.25">
      <c r="A1065" s="56">
        <v>1935</v>
      </c>
      <c r="C1065" s="58" t="str">
        <f>INDEX(db[NB BM],A1065)</f>
        <v>Map Sika kcg AC-05 putih</v>
      </c>
      <c r="D1065" s="58" t="str">
        <f>INDEX(db[SUPPLIER],A1065)</f>
        <v>GRAFINDO</v>
      </c>
      <c r="E1065" s="58" t="str">
        <f>INDEX(db[QTY/ CTN],A1065)</f>
        <v>50 LSN</v>
      </c>
      <c r="F1065" s="58" t="str">
        <f>INDEX(db[JENIS],A1065)</f>
        <v>map</v>
      </c>
      <c r="G1065" s="58">
        <f>INDEX(db[QTY X],A1065)</f>
        <v>600</v>
      </c>
      <c r="H1065" s="58" t="str">
        <f>INDEX(db[STN X],A1065)</f>
        <v>PCS</v>
      </c>
    </row>
    <row r="1066" spans="1:8" x14ac:dyDescent="0.25">
      <c r="A1066" s="56">
        <v>1936</v>
      </c>
      <c r="C1066" s="58" t="str">
        <f>INDEX(db[NB BM],A1066)</f>
        <v>Map Kancing Sika AC-25 Biru</v>
      </c>
      <c r="D1066" s="58" t="str">
        <f>INDEX(db[SUPPLIER],A1066)</f>
        <v>GRAFINDO</v>
      </c>
      <c r="E1066" s="58" t="str">
        <f>INDEX(db[QTY/ CTN],A1066)</f>
        <v>50 LSN</v>
      </c>
      <c r="F1066" s="58" t="str">
        <f>INDEX(db[JENIS],A1066)</f>
        <v>map</v>
      </c>
      <c r="G1066" s="58">
        <f>INDEX(db[QTY X],A1066)</f>
        <v>600</v>
      </c>
      <c r="H1066" s="58" t="str">
        <f>INDEX(db[STN X],A1066)</f>
        <v>PCS</v>
      </c>
    </row>
    <row r="1067" spans="1:8" x14ac:dyDescent="0.25">
      <c r="A1067" s="56">
        <v>1937</v>
      </c>
      <c r="C1067" s="58" t="str">
        <f>INDEX(db[NB BM],A1067)</f>
        <v>Map kcg Atos Giru</v>
      </c>
      <c r="D1067" s="58" t="str">
        <f>INDEX(db[SUPPLIER],A1067)</f>
        <v>GRAFINDO</v>
      </c>
      <c r="E1067" s="58" t="str">
        <f>INDEX(db[QTY/ CTN],A1067)</f>
        <v>50 LSN</v>
      </c>
      <c r="F1067" s="58" t="str">
        <f>INDEX(db[JENIS],A1067)</f>
        <v>map</v>
      </c>
      <c r="G1067" s="58">
        <f>INDEX(db[QTY X],A1067)</f>
        <v>600</v>
      </c>
      <c r="H1067" s="58" t="str">
        <f>INDEX(db[STN X],A1067)</f>
        <v>PCS</v>
      </c>
    </row>
    <row r="1068" spans="1:8" x14ac:dyDescent="0.25">
      <c r="A1068" s="56">
        <v>1938</v>
      </c>
      <c r="C1068" s="58" t="str">
        <f>INDEX(db[NB BM],A1068)</f>
        <v>Map kcg Atos Merah</v>
      </c>
      <c r="D1068" s="58" t="str">
        <f>INDEX(db[SUPPLIER],A1068)</f>
        <v>GRAFINDO</v>
      </c>
      <c r="E1068" s="58" t="str">
        <f>INDEX(db[QTY/ CTN],A1068)</f>
        <v>50 LSN</v>
      </c>
      <c r="F1068" s="58" t="str">
        <f>INDEX(db[JENIS],A1068)</f>
        <v>map</v>
      </c>
      <c r="G1068" s="58">
        <f>INDEX(db[QTY X],A1068)</f>
        <v>600</v>
      </c>
      <c r="H1068" s="58" t="str">
        <f>INDEX(db[STN X],A1068)</f>
        <v>PCS</v>
      </c>
    </row>
    <row r="1069" spans="1:8" x14ac:dyDescent="0.25">
      <c r="A1069" s="56">
        <v>1939</v>
      </c>
      <c r="C1069" s="58" t="str">
        <f>INDEX(db[NB BM],A1069)</f>
        <v>Map kcg Atos Kuning</v>
      </c>
      <c r="D1069" s="58" t="str">
        <f>INDEX(db[SUPPLIER],A1069)</f>
        <v>GRAFINDO</v>
      </c>
      <c r="E1069" s="58" t="str">
        <f>INDEX(db[QTY/ CTN],A1069)</f>
        <v>50 LSN</v>
      </c>
      <c r="F1069" s="58" t="str">
        <f>INDEX(db[JENIS],A1069)</f>
        <v>map</v>
      </c>
      <c r="G1069" s="58">
        <f>INDEX(db[QTY X],A1069)</f>
        <v>600</v>
      </c>
      <c r="H1069" s="58" t="str">
        <f>INDEX(db[STN X],A1069)</f>
        <v>PCS</v>
      </c>
    </row>
    <row r="1070" spans="1:8" x14ac:dyDescent="0.25">
      <c r="A1070" s="56">
        <v>1940</v>
      </c>
      <c r="C1070" s="58" t="str">
        <f>INDEX(db[NB BM],A1070)</f>
        <v>Map Clear holder AC-105 putih</v>
      </c>
      <c r="D1070" s="58" t="str">
        <f>INDEX(db[SUPPLIER],A1070)</f>
        <v>GRAFINDO</v>
      </c>
      <c r="E1070" s="58" t="str">
        <f>INDEX(db[QTY/ CTN],A1070)</f>
        <v>60 LSN</v>
      </c>
      <c r="F1070" s="58" t="str">
        <f>INDEX(db[JENIS],A1070)</f>
        <v>map</v>
      </c>
      <c r="G1070" s="58">
        <f>INDEX(db[QTY X],A1070)</f>
        <v>720</v>
      </c>
      <c r="H1070" s="58" t="str">
        <f>INDEX(db[STN X],A1070)</f>
        <v>PCS</v>
      </c>
    </row>
    <row r="1071" spans="1:8" x14ac:dyDescent="0.25">
      <c r="A1071" s="56">
        <v>1941</v>
      </c>
      <c r="C1071" s="58" t="str">
        <f>INDEX(db[NB BM],A1071)</f>
        <v>Map Clear holder AC-105 putih</v>
      </c>
      <c r="D1071" s="58" t="str">
        <f>INDEX(db[SUPPLIER],A1071)</f>
        <v>GRAFINDO</v>
      </c>
      <c r="E1071" s="58" t="str">
        <f>INDEX(db[QTY/ CTN],A1071)</f>
        <v>60 LSN</v>
      </c>
      <c r="F1071" s="58" t="str">
        <f>INDEX(db[JENIS],A1071)</f>
        <v>map</v>
      </c>
      <c r="G1071" s="58">
        <f>INDEX(db[QTY X],A1071)</f>
        <v>720</v>
      </c>
      <c r="H1071" s="58" t="str">
        <f>INDEX(db[STN X],A1071)</f>
        <v>PCS</v>
      </c>
    </row>
    <row r="1072" spans="1:8" x14ac:dyDescent="0.25">
      <c r="A1072" s="56">
        <v>1942</v>
      </c>
      <c r="C1072" s="58" t="str">
        <f>INDEX(db[NB BM],A1072)</f>
        <v>Map Clear holder AC-105 biru</v>
      </c>
      <c r="D1072" s="58" t="str">
        <f>INDEX(db[SUPPLIER],A1072)</f>
        <v>GRAFINDO</v>
      </c>
      <c r="E1072" s="58" t="str">
        <f>INDEX(db[QTY/ CTN],A1072)</f>
        <v>60 LSN</v>
      </c>
      <c r="F1072" s="58" t="str">
        <f>INDEX(db[JENIS],A1072)</f>
        <v>map</v>
      </c>
      <c r="G1072" s="58">
        <f>INDEX(db[QTY X],A1072)</f>
        <v>720</v>
      </c>
      <c r="H1072" s="58" t="str">
        <f>INDEX(db[STN X],A1072)</f>
        <v>PCS</v>
      </c>
    </row>
    <row r="1073" spans="1:8" x14ac:dyDescent="0.25">
      <c r="A1073" s="56">
        <v>1943</v>
      </c>
      <c r="C1073" s="58" t="str">
        <f>INDEX(db[NB BM],A1073)</f>
        <v>Map Clear holder AC-105 biru</v>
      </c>
      <c r="D1073" s="58" t="str">
        <f>INDEX(db[SUPPLIER],A1073)</f>
        <v>GRAFINDO</v>
      </c>
      <c r="E1073" s="58" t="str">
        <f>INDEX(db[QTY/ CTN],A1073)</f>
        <v>60 LSN</v>
      </c>
      <c r="F1073" s="58" t="str">
        <f>INDEX(db[JENIS],A1073)</f>
        <v>map</v>
      </c>
      <c r="G1073" s="58">
        <f>INDEX(db[QTY X],A1073)</f>
        <v>720</v>
      </c>
      <c r="H1073" s="58" t="str">
        <f>INDEX(db[STN X],A1073)</f>
        <v>PCS</v>
      </c>
    </row>
    <row r="1074" spans="1:8" x14ac:dyDescent="0.25">
      <c r="A1074" s="56">
        <v>1944</v>
      </c>
      <c r="C1074" s="58" t="str">
        <f>INDEX(db[NB BM],A1074)</f>
        <v>Map Clear holder AC-105 hijau</v>
      </c>
      <c r="D1074" s="58" t="str">
        <f>INDEX(db[SUPPLIER],A1074)</f>
        <v>GRAFINDO</v>
      </c>
      <c r="E1074" s="58" t="str">
        <f>INDEX(db[QTY/ CTN],A1074)</f>
        <v>60 LSN</v>
      </c>
      <c r="F1074" s="58" t="str">
        <f>INDEX(db[JENIS],A1074)</f>
        <v>map</v>
      </c>
      <c r="G1074" s="58">
        <f>INDEX(db[QTY X],A1074)</f>
        <v>720</v>
      </c>
      <c r="H1074" s="58" t="str">
        <f>INDEX(db[STN X],A1074)</f>
        <v>PCS</v>
      </c>
    </row>
    <row r="1075" spans="1:8" x14ac:dyDescent="0.25">
      <c r="A1075" s="56">
        <v>1945</v>
      </c>
      <c r="C1075" s="58" t="str">
        <f>INDEX(db[NB BM],A1075)</f>
        <v>Map Clear holder AC-105 hijau</v>
      </c>
      <c r="D1075" s="58" t="str">
        <f>INDEX(db[SUPPLIER],A1075)</f>
        <v>GRAFINDO</v>
      </c>
      <c r="E1075" s="58" t="str">
        <f>INDEX(db[QTY/ CTN],A1075)</f>
        <v>60 LSN</v>
      </c>
      <c r="F1075" s="58" t="str">
        <f>INDEX(db[JENIS],A1075)</f>
        <v>map</v>
      </c>
      <c r="G1075" s="58">
        <f>INDEX(db[QTY X],A1075)</f>
        <v>720</v>
      </c>
      <c r="H1075" s="58" t="str">
        <f>INDEX(db[STN X],A1075)</f>
        <v>PCS</v>
      </c>
    </row>
    <row r="1076" spans="1:8" x14ac:dyDescent="0.25">
      <c r="A1076" s="56">
        <v>1946</v>
      </c>
      <c r="C1076" s="58" t="str">
        <f>INDEX(db[NB BM],A1076)</f>
        <v>Map Clear holder AC-105 kuning</v>
      </c>
      <c r="D1076" s="58" t="str">
        <f>INDEX(db[SUPPLIER],A1076)</f>
        <v>GRAFINDO</v>
      </c>
      <c r="E1076" s="58" t="str">
        <f>INDEX(db[QTY/ CTN],A1076)</f>
        <v>60 LSN</v>
      </c>
      <c r="F1076" s="58" t="str">
        <f>INDEX(db[JENIS],A1076)</f>
        <v>map</v>
      </c>
      <c r="G1076" s="58">
        <f>INDEX(db[QTY X],A1076)</f>
        <v>720</v>
      </c>
      <c r="H1076" s="58" t="str">
        <f>INDEX(db[STN X],A1076)</f>
        <v>PCS</v>
      </c>
    </row>
    <row r="1077" spans="1:8" x14ac:dyDescent="0.25">
      <c r="A1077" s="56">
        <v>1947</v>
      </c>
      <c r="C1077" s="58" t="str">
        <f>INDEX(db[NB BM],A1077)</f>
        <v>Map Clear holder AC-105 kuning</v>
      </c>
      <c r="D1077" s="58" t="str">
        <f>INDEX(db[SUPPLIER],A1077)</f>
        <v>GRAFINDO</v>
      </c>
      <c r="E1077" s="58" t="str">
        <f>INDEX(db[QTY/ CTN],A1077)</f>
        <v>60 LSN</v>
      </c>
      <c r="F1077" s="58" t="str">
        <f>INDEX(db[JENIS],A1077)</f>
        <v>map</v>
      </c>
      <c r="G1077" s="58">
        <f>INDEX(db[QTY X],A1077)</f>
        <v>720</v>
      </c>
      <c r="H1077" s="58" t="str">
        <f>INDEX(db[STN X],A1077)</f>
        <v>PCS</v>
      </c>
    </row>
    <row r="1078" spans="1:8" x14ac:dyDescent="0.25">
      <c r="A1078" s="56">
        <v>1948</v>
      </c>
      <c r="C1078" s="58" t="str">
        <f>INDEX(db[NB BM],A1078)</f>
        <v>Map Clear holder AC-105 merah</v>
      </c>
      <c r="D1078" s="58" t="str">
        <f>INDEX(db[SUPPLIER],A1078)</f>
        <v>GRAFINDO</v>
      </c>
      <c r="E1078" s="58" t="str">
        <f>INDEX(db[QTY/ CTN],A1078)</f>
        <v>60 LSN</v>
      </c>
      <c r="F1078" s="58" t="str">
        <f>INDEX(db[JENIS],A1078)</f>
        <v>map</v>
      </c>
      <c r="G1078" s="58">
        <f>INDEX(db[QTY X],A1078)</f>
        <v>720</v>
      </c>
      <c r="H1078" s="58" t="str">
        <f>INDEX(db[STN X],A1078)</f>
        <v>PCS</v>
      </c>
    </row>
    <row r="1079" spans="1:8" x14ac:dyDescent="0.25">
      <c r="A1079" s="56">
        <v>1949</v>
      </c>
      <c r="C1079" s="58" t="str">
        <f>INDEX(db[NB BM],A1079)</f>
        <v>Map Clear holder AC-105 merah</v>
      </c>
      <c r="D1079" s="58" t="str">
        <f>INDEX(db[SUPPLIER],A1079)</f>
        <v>GRAFINDO</v>
      </c>
      <c r="E1079" s="58" t="str">
        <f>INDEX(db[QTY/ CTN],A1079)</f>
        <v>60 LSN</v>
      </c>
      <c r="F1079" s="58" t="str">
        <f>INDEX(db[JENIS],A1079)</f>
        <v>map</v>
      </c>
      <c r="G1079" s="58">
        <f>INDEX(db[QTY X],A1079)</f>
        <v>720</v>
      </c>
      <c r="H1079" s="58" t="str">
        <f>INDEX(db[STN X],A1079)</f>
        <v>PCS</v>
      </c>
    </row>
    <row r="1080" spans="1:8" x14ac:dyDescent="0.25">
      <c r="A1080" s="56">
        <v>1950</v>
      </c>
      <c r="C1080" s="58" t="str">
        <f>INDEX(db[NB BM],A1080)</f>
        <v>Map Plastik A4</v>
      </c>
      <c r="D1080" s="58" t="str">
        <f>INDEX(db[SUPPLIER],A1080)</f>
        <v>SINAR KOTA</v>
      </c>
      <c r="E1080" s="58">
        <f>INDEX(db[QTY/ CTN],A1080)</f>
        <v>0</v>
      </c>
      <c r="F1080" s="58" t="str">
        <f>INDEX(db[JENIS],A1080)</f>
        <v>map</v>
      </c>
      <c r="G1080" s="58" t="e">
        <f>INDEX(db[QTY X],A1080)</f>
        <v>#VALUE!</v>
      </c>
      <c r="H1080" s="58" t="str">
        <f>INDEX(db[STN X],A1080)</f>
        <v/>
      </c>
    </row>
    <row r="1081" spans="1:8" x14ac:dyDescent="0.25">
      <c r="A1081" s="56">
        <v>1951</v>
      </c>
      <c r="C1081" s="58" t="str">
        <f>INDEX(db[NB BM],A1081)</f>
        <v>Map Plastik A4 B-5507</v>
      </c>
      <c r="D1081" s="58" t="str">
        <f>INDEX(db[SUPPLIER],A1081)</f>
        <v>-</v>
      </c>
      <c r="E1081" s="58" t="str">
        <f>INDEX(db[QTY/ CTN],A1081)</f>
        <v>720 PCS</v>
      </c>
      <c r="F1081" s="58">
        <f>INDEX(db[JENIS],A1081)</f>
        <v>0</v>
      </c>
      <c r="G1081" s="58">
        <f>INDEX(db[QTY X],A1081)</f>
        <v>720</v>
      </c>
      <c r="H1081" s="58" t="str">
        <f>INDEX(db[STN X],A1081)</f>
        <v>PCS</v>
      </c>
    </row>
    <row r="1082" spans="1:8" x14ac:dyDescent="0.25">
      <c r="A1082" s="56">
        <v>1952</v>
      </c>
      <c r="C1082" s="58" t="str">
        <f>INDEX(db[NB BM],A1082)</f>
        <v>Map School Bag Hijau Muda</v>
      </c>
      <c r="D1082" s="58" t="str">
        <f>INDEX(db[SUPPLIER],A1082)</f>
        <v>SBS</v>
      </c>
      <c r="E1082" s="58" t="str">
        <f>INDEX(db[QTY/ CTN],A1082)</f>
        <v>1 CTN</v>
      </c>
      <c r="F1082" s="58" t="str">
        <f>INDEX(db[JENIS],A1082)</f>
        <v>map</v>
      </c>
      <c r="G1082" s="58">
        <f>INDEX(db[QTY X],A1082)</f>
        <v>1</v>
      </c>
      <c r="H1082" s="58" t="str">
        <f>INDEX(db[STN X],A1082)</f>
        <v>CTN</v>
      </c>
    </row>
    <row r="1083" spans="1:8" x14ac:dyDescent="0.25">
      <c r="A1083" s="56">
        <v>1953</v>
      </c>
      <c r="C1083" s="58" t="str">
        <f>INDEX(db[NB BM],A1083)</f>
        <v>Map Rest Bio 800 Biru</v>
      </c>
      <c r="D1083" s="58" t="str">
        <f>INDEX(db[SUPPLIER],A1083)</f>
        <v>CAHAYA GEMILANG</v>
      </c>
      <c r="E1083" s="58" t="str">
        <f>INDEX(db[QTY/ CTN],A1083)</f>
        <v>240 PCS</v>
      </c>
      <c r="F1083" s="58" t="str">
        <f>INDEX(db[JENIS],A1083)</f>
        <v>map</v>
      </c>
      <c r="G1083" s="58">
        <f>INDEX(db[QTY X],A1083)</f>
        <v>240</v>
      </c>
      <c r="H1083" s="58" t="str">
        <f>INDEX(db[STN X],A1083)</f>
        <v>PCS</v>
      </c>
    </row>
    <row r="1084" spans="1:8" x14ac:dyDescent="0.25">
      <c r="A1084" s="56">
        <v>1954</v>
      </c>
      <c r="C1084" s="58" t="str">
        <f>INDEX(db[NB BM],A1084)</f>
        <v>Map Rest Bio 800 Hijau</v>
      </c>
      <c r="D1084" s="58" t="str">
        <f>INDEX(db[SUPPLIER],A1084)</f>
        <v>CAHAYA GEMILANG</v>
      </c>
      <c r="E1084" s="58" t="str">
        <f>INDEX(db[QTY/ CTN],A1084)</f>
        <v>240 PCS</v>
      </c>
      <c r="F1084" s="58" t="str">
        <f>INDEX(db[JENIS],A1084)</f>
        <v>map</v>
      </c>
      <c r="G1084" s="58">
        <f>INDEX(db[QTY X],A1084)</f>
        <v>240</v>
      </c>
      <c r="H1084" s="58" t="str">
        <f>INDEX(db[STN X],A1084)</f>
        <v>PCS</v>
      </c>
    </row>
    <row r="1085" spans="1:8" x14ac:dyDescent="0.25">
      <c r="A1085" s="56">
        <v>1955</v>
      </c>
      <c r="C1085" s="58" t="str">
        <f>INDEX(db[NB BM],A1085)</f>
        <v>Map Rest Bio 800 Hitam</v>
      </c>
      <c r="D1085" s="58" t="str">
        <f>INDEX(db[SUPPLIER],A1085)</f>
        <v>CAHAYA GEMILANG</v>
      </c>
      <c r="E1085" s="58" t="str">
        <f>INDEX(db[QTY/ CTN],A1085)</f>
        <v>240 PCS</v>
      </c>
      <c r="F1085" s="58" t="str">
        <f>INDEX(db[JENIS],A1085)</f>
        <v>map</v>
      </c>
      <c r="G1085" s="58">
        <f>INDEX(db[QTY X],A1085)</f>
        <v>240</v>
      </c>
      <c r="H1085" s="58" t="str">
        <f>INDEX(db[STN X],A1085)</f>
        <v>PCS</v>
      </c>
    </row>
    <row r="1086" spans="1:8" x14ac:dyDescent="0.25">
      <c r="A1086" s="56">
        <v>1956</v>
      </c>
      <c r="C1086" s="58" t="str">
        <f>INDEX(db[NB BM],A1086)</f>
        <v>Map Rest Bio 800 Kuning</v>
      </c>
      <c r="D1086" s="58" t="str">
        <f>INDEX(db[SUPPLIER],A1086)</f>
        <v>CAHAYA GEMILANG</v>
      </c>
      <c r="E1086" s="58" t="str">
        <f>INDEX(db[QTY/ CTN],A1086)</f>
        <v>240 PCS</v>
      </c>
      <c r="F1086" s="58" t="str">
        <f>INDEX(db[JENIS],A1086)</f>
        <v>map</v>
      </c>
      <c r="G1086" s="58">
        <f>INDEX(db[QTY X],A1086)</f>
        <v>240</v>
      </c>
      <c r="H1086" s="58" t="str">
        <f>INDEX(db[STN X],A1086)</f>
        <v>PCS</v>
      </c>
    </row>
    <row r="1087" spans="1:8" x14ac:dyDescent="0.25">
      <c r="A1087" s="56">
        <v>1957</v>
      </c>
      <c r="C1087" s="58" t="str">
        <f>INDEX(db[NB BM],A1087)</f>
        <v>Map Rest Bio 800 Merah</v>
      </c>
      <c r="D1087" s="58" t="str">
        <f>INDEX(db[SUPPLIER],A1087)</f>
        <v>CAHAYA GEMILANG</v>
      </c>
      <c r="E1087" s="58" t="str">
        <f>INDEX(db[QTY/ CTN],A1087)</f>
        <v>240 PCS</v>
      </c>
      <c r="F1087" s="58" t="str">
        <f>INDEX(db[JENIS],A1087)</f>
        <v>map</v>
      </c>
      <c r="G1087" s="58">
        <f>INDEX(db[QTY X],A1087)</f>
        <v>240</v>
      </c>
      <c r="H1087" s="58" t="str">
        <f>INDEX(db[STN X],A1087)</f>
        <v>PCS</v>
      </c>
    </row>
    <row r="1088" spans="1:8" x14ac:dyDescent="0.25">
      <c r="A1088" s="56">
        <v>1958</v>
      </c>
      <c r="C1088" s="58" t="str">
        <f>INDEX(db[NB BM],A1088)</f>
        <v>Map Tali Sika kcg AC-06 Biru</v>
      </c>
      <c r="D1088" s="58" t="str">
        <f>INDEX(db[SUPPLIER],A1088)</f>
        <v>GRAFINDO</v>
      </c>
      <c r="E1088" s="58" t="str">
        <f>INDEX(db[QTY/ CTN],A1088)</f>
        <v>50 LSN</v>
      </c>
      <c r="F1088" s="58" t="str">
        <f>INDEX(db[JENIS],A1088)</f>
        <v>map</v>
      </c>
      <c r="G1088" s="58">
        <f>INDEX(db[QTY X],A1088)</f>
        <v>600</v>
      </c>
      <c r="H1088" s="58" t="str">
        <f>INDEX(db[STN X],A1088)</f>
        <v>PCS</v>
      </c>
    </row>
    <row r="1089" spans="1:8" x14ac:dyDescent="0.25">
      <c r="A1089" s="56">
        <v>1959</v>
      </c>
      <c r="C1089" s="58" t="str">
        <f>INDEX(db[NB BM],A1089)</f>
        <v>Map Tali Sika kcg AC-06 Hijau</v>
      </c>
      <c r="D1089" s="58" t="str">
        <f>INDEX(db[SUPPLIER],A1089)</f>
        <v>GRAFINDO</v>
      </c>
      <c r="E1089" s="58" t="str">
        <f>INDEX(db[QTY/ CTN],A1089)</f>
        <v>50 LSN</v>
      </c>
      <c r="F1089" s="58" t="str">
        <f>INDEX(db[JENIS],A1089)</f>
        <v>map</v>
      </c>
      <c r="G1089" s="58">
        <f>INDEX(db[QTY X],A1089)</f>
        <v>600</v>
      </c>
      <c r="H1089" s="58" t="str">
        <f>INDEX(db[STN X],A1089)</f>
        <v>PCS</v>
      </c>
    </row>
    <row r="1090" spans="1:8" x14ac:dyDescent="0.25">
      <c r="A1090" s="56">
        <v>1960</v>
      </c>
      <c r="C1090" s="58" t="str">
        <f>INDEX(db[NB BM],A1090)</f>
        <v>Map Tali Sika kcg AC-06 Kuning</v>
      </c>
      <c r="D1090" s="58" t="str">
        <f>INDEX(db[SUPPLIER],A1090)</f>
        <v>GRAFINDO</v>
      </c>
      <c r="E1090" s="58" t="str">
        <f>INDEX(db[QTY/ CTN],A1090)</f>
        <v>50 LSN</v>
      </c>
      <c r="F1090" s="58" t="str">
        <f>INDEX(db[JENIS],A1090)</f>
        <v>map</v>
      </c>
      <c r="G1090" s="58">
        <f>INDEX(db[QTY X],A1090)</f>
        <v>600</v>
      </c>
      <c r="H1090" s="58" t="str">
        <f>INDEX(db[STN X],A1090)</f>
        <v>PCS</v>
      </c>
    </row>
    <row r="1091" spans="1:8" x14ac:dyDescent="0.25">
      <c r="A1091" s="56">
        <v>1961</v>
      </c>
      <c r="C1091" s="58" t="str">
        <f>INDEX(db[NB BM],A1091)</f>
        <v>Map Tali Sika kcg AC-06 Merah</v>
      </c>
      <c r="D1091" s="58" t="str">
        <f>INDEX(db[SUPPLIER],A1091)</f>
        <v>GRAFINDO</v>
      </c>
      <c r="E1091" s="58" t="str">
        <f>INDEX(db[QTY/ CTN],A1091)</f>
        <v>50 LSN</v>
      </c>
      <c r="F1091" s="58" t="str">
        <f>INDEX(db[JENIS],A1091)</f>
        <v>map</v>
      </c>
      <c r="G1091" s="58">
        <f>INDEX(db[QTY X],A1091)</f>
        <v>600</v>
      </c>
      <c r="H1091" s="58" t="str">
        <f>INDEX(db[STN X],A1091)</f>
        <v>PCS</v>
      </c>
    </row>
    <row r="1092" spans="1:8" x14ac:dyDescent="0.25">
      <c r="A1092" s="56">
        <v>1962</v>
      </c>
      <c r="C1092" s="58" t="str">
        <f>INDEX(db[NB BM],A1092)</f>
        <v>Map Tali Sika kcg AC-06 Merah</v>
      </c>
      <c r="D1092" s="58" t="str">
        <f>INDEX(db[SUPPLIER],A1092)</f>
        <v>GRAFINDO</v>
      </c>
      <c r="E1092" s="58" t="str">
        <f>INDEX(db[QTY/ CTN],A1092)</f>
        <v>50 LSN</v>
      </c>
      <c r="F1092" s="58" t="str">
        <f>INDEX(db[JENIS],A1092)</f>
        <v>map</v>
      </c>
      <c r="G1092" s="58">
        <f>INDEX(db[QTY X],A1092)</f>
        <v>600</v>
      </c>
      <c r="H1092" s="58" t="str">
        <f>INDEX(db[STN X],A1092)</f>
        <v>PCS</v>
      </c>
    </row>
    <row r="1093" spans="1:8" x14ac:dyDescent="0.25">
      <c r="A1093" s="56">
        <v>1963</v>
      </c>
      <c r="C1093" s="58" t="str">
        <f>INDEX(db[NB BM],A1093)</f>
        <v>Map Tali Sika kcg AC-06 Putih</v>
      </c>
      <c r="D1093" s="58" t="str">
        <f>INDEX(db[SUPPLIER],A1093)</f>
        <v>GRAFINDO</v>
      </c>
      <c r="E1093" s="58" t="str">
        <f>INDEX(db[QTY/ CTN],A1093)</f>
        <v>50 LSN</v>
      </c>
      <c r="F1093" s="58" t="str">
        <f>INDEX(db[JENIS],A1093)</f>
        <v>map</v>
      </c>
      <c r="G1093" s="58">
        <f>INDEX(db[QTY X],A1093)</f>
        <v>600</v>
      </c>
      <c r="H1093" s="58" t="str">
        <f>INDEX(db[STN X],A1093)</f>
        <v>PCS</v>
      </c>
    </row>
    <row r="1094" spans="1:8" x14ac:dyDescent="0.25">
      <c r="A1094" s="56">
        <v>1964</v>
      </c>
      <c r="C1094" s="58" t="str">
        <f>INDEX(db[NB BM],A1094)</f>
        <v>Map ZF 820</v>
      </c>
      <c r="D1094" s="58" t="str">
        <f>INDEX(db[SUPPLIER],A1094)</f>
        <v>SBS</v>
      </c>
      <c r="E1094" s="58" t="str">
        <f>INDEX(db[QTY/ CTN],A1094)</f>
        <v>36 PCS</v>
      </c>
      <c r="F1094" s="58">
        <f>INDEX(db[JENIS],A1094)</f>
        <v>0</v>
      </c>
      <c r="G1094" s="58">
        <f>INDEX(db[QTY X],A1094)</f>
        <v>36</v>
      </c>
      <c r="H1094" s="58" t="str">
        <f>INDEX(db[STN X],A1094)</f>
        <v>PCS</v>
      </c>
    </row>
    <row r="1095" spans="1:8" x14ac:dyDescent="0.25">
      <c r="A1095" s="56">
        <v>1965</v>
      </c>
      <c r="C1095" s="58" t="str">
        <f>INDEX(db[NB BM],A1095)</f>
        <v>Map ZF 821 L</v>
      </c>
      <c r="D1095" s="58" t="str">
        <f>INDEX(db[SUPPLIER],A1095)</f>
        <v>SBS</v>
      </c>
      <c r="E1095" s="58" t="str">
        <f>INDEX(db[QTY/ CTN],A1095)</f>
        <v>72 PCS</v>
      </c>
      <c r="F1095" s="58">
        <f>INDEX(db[JENIS],A1095)</f>
        <v>0</v>
      </c>
      <c r="G1095" s="58">
        <f>INDEX(db[QTY X],A1095)</f>
        <v>72</v>
      </c>
      <c r="H1095" s="58" t="str">
        <f>INDEX(db[STN X],A1095)</f>
        <v>PCS</v>
      </c>
    </row>
    <row r="1096" spans="1:8" x14ac:dyDescent="0.25">
      <c r="A1096" s="56">
        <v>1966</v>
      </c>
      <c r="C1096" s="58" t="str">
        <f>INDEX(db[NB BM],A1096)</f>
        <v>Map Zipper BT 21 AP 233</v>
      </c>
      <c r="D1096" s="58" t="str">
        <f>INDEX(db[SUPPLIER],A1096)</f>
        <v>HTB</v>
      </c>
      <c r="E1096" s="58" t="str">
        <f>INDEX(db[QTY/ CTN],A1096)</f>
        <v>600 PCS</v>
      </c>
      <c r="F1096" s="58" t="str">
        <f>INDEX(db[JENIS],A1096)</f>
        <v>map</v>
      </c>
      <c r="G1096" s="58">
        <f>INDEX(db[QTY X],A1096)</f>
        <v>600</v>
      </c>
      <c r="H1096" s="58" t="str">
        <f>INDEX(db[STN X],A1096)</f>
        <v>PCS</v>
      </c>
    </row>
    <row r="1097" spans="1:8" x14ac:dyDescent="0.25">
      <c r="A1097" s="56">
        <v>1967</v>
      </c>
      <c r="C1097" s="58" t="str">
        <f>INDEX(db[NB BM],A1097)</f>
        <v>Map Zipper Jala Biru</v>
      </c>
      <c r="D1097" s="58" t="str">
        <f>INDEX(db[SUPPLIER],A1097)</f>
        <v>GRAFINDO</v>
      </c>
      <c r="E1097" s="58" t="str">
        <f>INDEX(db[QTY/ CTN],A1097)</f>
        <v>240 PCS</v>
      </c>
      <c r="F1097" s="58" t="str">
        <f>INDEX(db[JENIS],A1097)</f>
        <v>map</v>
      </c>
      <c r="G1097" s="58">
        <f>INDEX(db[QTY X],A1097)</f>
        <v>240</v>
      </c>
      <c r="H1097" s="58" t="str">
        <f>INDEX(db[STN X],A1097)</f>
        <v>PCS</v>
      </c>
    </row>
    <row r="1098" spans="1:8" x14ac:dyDescent="0.25">
      <c r="A1098" s="56">
        <v>1968</v>
      </c>
      <c r="C1098" s="58" t="str">
        <f>INDEX(db[NB BM],A1098)</f>
        <v>Map Zipper Jala Biru</v>
      </c>
      <c r="D1098" s="58" t="str">
        <f>INDEX(db[SUPPLIER],A1098)</f>
        <v>GRAFINDO</v>
      </c>
      <c r="E1098" s="58" t="str">
        <f>INDEX(db[QTY/ CTN],A1098)</f>
        <v>240 PCS</v>
      </c>
      <c r="F1098" s="58" t="str">
        <f>INDEX(db[JENIS],A1098)</f>
        <v>map</v>
      </c>
      <c r="G1098" s="58">
        <f>INDEX(db[QTY X],A1098)</f>
        <v>240</v>
      </c>
      <c r="H1098" s="58" t="str">
        <f>INDEX(db[STN X],A1098)</f>
        <v>PCS</v>
      </c>
    </row>
    <row r="1099" spans="1:8" x14ac:dyDescent="0.25">
      <c r="A1099" s="56">
        <v>1969</v>
      </c>
      <c r="C1099" s="58" t="str">
        <f>INDEX(db[NB BM],A1099)</f>
        <v>Map Zipper Jala Hijau</v>
      </c>
      <c r="D1099" s="58" t="str">
        <f>INDEX(db[SUPPLIER],A1099)</f>
        <v>GRAFINDO</v>
      </c>
      <c r="E1099" s="58" t="str">
        <f>INDEX(db[QTY/ CTN],A1099)</f>
        <v>240 PCS</v>
      </c>
      <c r="F1099" s="58" t="str">
        <f>INDEX(db[JENIS],A1099)</f>
        <v>map</v>
      </c>
      <c r="G1099" s="58">
        <f>INDEX(db[QTY X],A1099)</f>
        <v>240</v>
      </c>
      <c r="H1099" s="58" t="str">
        <f>INDEX(db[STN X],A1099)</f>
        <v>PCS</v>
      </c>
    </row>
    <row r="1100" spans="1:8" x14ac:dyDescent="0.25">
      <c r="A1100" s="56">
        <v>1970</v>
      </c>
      <c r="C1100" s="58" t="str">
        <f>INDEX(db[NB BM],A1100)</f>
        <v>Map Zipper Jala Hijau</v>
      </c>
      <c r="D1100" s="58" t="str">
        <f>INDEX(db[SUPPLIER],A1100)</f>
        <v>GRAFINDO</v>
      </c>
      <c r="E1100" s="58" t="str">
        <f>INDEX(db[QTY/ CTN],A1100)</f>
        <v>240 PCS</v>
      </c>
      <c r="F1100" s="58" t="str">
        <f>INDEX(db[JENIS],A1100)</f>
        <v>map</v>
      </c>
      <c r="G1100" s="58">
        <f>INDEX(db[QTY X],A1100)</f>
        <v>240</v>
      </c>
      <c r="H1100" s="58" t="str">
        <f>INDEX(db[STN X],A1100)</f>
        <v>PCS</v>
      </c>
    </row>
    <row r="1101" spans="1:8" x14ac:dyDescent="0.25">
      <c r="A1101" s="56">
        <v>1971</v>
      </c>
      <c r="C1101" s="58" t="str">
        <f>INDEX(db[NB BM],A1101)</f>
        <v>Map Zipper Jala Hitam</v>
      </c>
      <c r="D1101" s="58" t="str">
        <f>INDEX(db[SUPPLIER],A1101)</f>
        <v>GRAFINDO</v>
      </c>
      <c r="E1101" s="58" t="str">
        <f>INDEX(db[QTY/ CTN],A1101)</f>
        <v>240 PCS</v>
      </c>
      <c r="F1101" s="58" t="str">
        <f>INDEX(db[JENIS],A1101)</f>
        <v>map</v>
      </c>
      <c r="G1101" s="58">
        <f>INDEX(db[QTY X],A1101)</f>
        <v>240</v>
      </c>
      <c r="H1101" s="58" t="str">
        <f>INDEX(db[STN X],A1101)</f>
        <v>PCS</v>
      </c>
    </row>
    <row r="1102" spans="1:8" x14ac:dyDescent="0.25">
      <c r="A1102" s="56">
        <v>1972</v>
      </c>
      <c r="C1102" s="58" t="str">
        <f>INDEX(db[NB BM],A1102)</f>
        <v>Map Zipper Jala Kuning</v>
      </c>
      <c r="D1102" s="58" t="str">
        <f>INDEX(db[SUPPLIER],A1102)</f>
        <v>GRAFINDO</v>
      </c>
      <c r="E1102" s="58" t="str">
        <f>INDEX(db[QTY/ CTN],A1102)</f>
        <v>240 PCS</v>
      </c>
      <c r="F1102" s="58" t="str">
        <f>INDEX(db[JENIS],A1102)</f>
        <v>map</v>
      </c>
      <c r="G1102" s="58">
        <f>INDEX(db[QTY X],A1102)</f>
        <v>240</v>
      </c>
      <c r="H1102" s="58" t="str">
        <f>INDEX(db[STN X],A1102)</f>
        <v>PCS</v>
      </c>
    </row>
    <row r="1103" spans="1:8" x14ac:dyDescent="0.25">
      <c r="A1103" s="56">
        <v>1973</v>
      </c>
      <c r="C1103" s="58" t="str">
        <f>INDEX(db[NB BM],A1103)</f>
        <v>Map Zipper Jala Kuning</v>
      </c>
      <c r="D1103" s="58" t="str">
        <f>INDEX(db[SUPPLIER],A1103)</f>
        <v>GRAFINDO</v>
      </c>
      <c r="E1103" s="58" t="str">
        <f>INDEX(db[QTY/ CTN],A1103)</f>
        <v>240 PCS</v>
      </c>
      <c r="F1103" s="58" t="str">
        <f>INDEX(db[JENIS],A1103)</f>
        <v>map</v>
      </c>
      <c r="G1103" s="58">
        <f>INDEX(db[QTY X],A1103)</f>
        <v>240</v>
      </c>
      <c r="H1103" s="58" t="str">
        <f>INDEX(db[STN X],A1103)</f>
        <v>PCS</v>
      </c>
    </row>
    <row r="1104" spans="1:8" x14ac:dyDescent="0.25">
      <c r="A1104" s="56">
        <v>1974</v>
      </c>
      <c r="C1104" s="58" t="str">
        <f>INDEX(db[NB BM],A1104)</f>
        <v>Map Zipper Jala Merah</v>
      </c>
      <c r="D1104" s="58" t="str">
        <f>INDEX(db[SUPPLIER],A1104)</f>
        <v>GRAFINDO</v>
      </c>
      <c r="E1104" s="58" t="str">
        <f>INDEX(db[QTY/ CTN],A1104)</f>
        <v>240 PCS</v>
      </c>
      <c r="F1104" s="58" t="str">
        <f>INDEX(db[JENIS],A1104)</f>
        <v>map</v>
      </c>
      <c r="G1104" s="58">
        <f>INDEX(db[QTY X],A1104)</f>
        <v>240</v>
      </c>
      <c r="H1104" s="58" t="str">
        <f>INDEX(db[STN X],A1104)</f>
        <v>PCS</v>
      </c>
    </row>
    <row r="1105" spans="1:8" x14ac:dyDescent="0.25">
      <c r="A1105" s="56">
        <v>1975</v>
      </c>
      <c r="C1105" s="58" t="str">
        <f>INDEX(db[NB BM],A1105)</f>
        <v>Map Zipper Jala Merah</v>
      </c>
      <c r="D1105" s="58" t="str">
        <f>INDEX(db[SUPPLIER],A1105)</f>
        <v>GRAFINDO</v>
      </c>
      <c r="E1105" s="58" t="str">
        <f>INDEX(db[QTY/ CTN],A1105)</f>
        <v>240 PCS</v>
      </c>
      <c r="F1105" s="58" t="str">
        <f>INDEX(db[JENIS],A1105)</f>
        <v>map</v>
      </c>
      <c r="G1105" s="58">
        <f>INDEX(db[QTY X],A1105)</f>
        <v>240</v>
      </c>
      <c r="H1105" s="58" t="str">
        <f>INDEX(db[STN X],A1105)</f>
        <v>PCS</v>
      </c>
    </row>
    <row r="1106" spans="1:8" x14ac:dyDescent="0.25">
      <c r="A1106" s="56">
        <v>1976</v>
      </c>
      <c r="C1106" s="58" t="str">
        <f>INDEX(db[NB BM],A1106)</f>
        <v>Map Zipper kcg 2 Hijau</v>
      </c>
      <c r="D1106" s="58" t="str">
        <f>INDEX(db[SUPPLIER],A1106)</f>
        <v>GRAFINDO</v>
      </c>
      <c r="E1106" s="58" t="str">
        <f>INDEX(db[QTY/ CTN],A1106)</f>
        <v>240 PCS</v>
      </c>
      <c r="F1106" s="58" t="str">
        <f>INDEX(db[JENIS],A1106)</f>
        <v>map</v>
      </c>
      <c r="G1106" s="58">
        <f>INDEX(db[QTY X],A1106)</f>
        <v>240</v>
      </c>
      <c r="H1106" s="58" t="str">
        <f>INDEX(db[STN X],A1106)</f>
        <v>PCS</v>
      </c>
    </row>
    <row r="1107" spans="1:8" x14ac:dyDescent="0.25">
      <c r="A1107" s="56">
        <v>1977</v>
      </c>
      <c r="C1107" s="58" t="str">
        <f>INDEX(db[NB BM],A1107)</f>
        <v>Map Zipper Microtop MZ 15/ A5/ Campur</v>
      </c>
      <c r="D1107" s="58" t="str">
        <f>INDEX(db[SUPPLIER],A1107)</f>
        <v>SBS</v>
      </c>
      <c r="E1107" s="58" t="str">
        <f>INDEX(db[QTY/ CTN],A1107)</f>
        <v>360 PCS</v>
      </c>
      <c r="F1107" s="58" t="str">
        <f>INDEX(db[JENIS],A1107)</f>
        <v>map</v>
      </c>
      <c r="G1107" s="58">
        <f>INDEX(db[QTY X],A1107)</f>
        <v>360</v>
      </c>
      <c r="H1107" s="58" t="str">
        <f>INDEX(db[STN X],A1107)</f>
        <v>PCS</v>
      </c>
    </row>
    <row r="1108" spans="1:8" x14ac:dyDescent="0.25">
      <c r="A1108" s="56">
        <v>1978</v>
      </c>
      <c r="C1108" s="58" t="str">
        <f>INDEX(db[NB BM],A1108)</f>
        <v>Map ZK 830</v>
      </c>
      <c r="D1108" s="58" t="str">
        <f>INDEX(db[SUPPLIER],A1108)</f>
        <v>SBS</v>
      </c>
      <c r="E1108" s="58" t="str">
        <f>INDEX(db[QTY/ CTN],A1108)</f>
        <v>36 PCS</v>
      </c>
      <c r="F1108" s="58" t="str">
        <f>INDEX(db[JENIS],A1108)</f>
        <v>map</v>
      </c>
      <c r="G1108" s="58">
        <f>INDEX(db[QTY X],A1108)</f>
        <v>36</v>
      </c>
      <c r="H1108" s="58" t="str">
        <f>INDEX(db[STN X],A1108)</f>
        <v>PCS</v>
      </c>
    </row>
    <row r="1109" spans="1:8" x14ac:dyDescent="0.25">
      <c r="A1109" s="56">
        <v>1979</v>
      </c>
      <c r="C1109" s="58" t="str">
        <f>INDEX(db[NB BM],A1109)</f>
        <v>Acrylic color Marries 812 12w</v>
      </c>
      <c r="D1109" s="58" t="str">
        <f>INDEX(db[SUPPLIER],A1109)</f>
        <v>GADING MURNI</v>
      </c>
      <c r="E1109" s="58" t="str">
        <f>INDEX(db[QTY/ CTN],A1109)</f>
        <v>60 SET</v>
      </c>
      <c r="F1109" s="58" t="str">
        <f>INDEX(db[JENIS],A1109)</f>
        <v>cat</v>
      </c>
      <c r="G1109" s="58">
        <f>INDEX(db[QTY X],A1109)</f>
        <v>60</v>
      </c>
      <c r="H1109" s="58" t="str">
        <f>INDEX(db[STN X],A1109)</f>
        <v>SET</v>
      </c>
    </row>
    <row r="1110" spans="1:8" x14ac:dyDescent="0.25">
      <c r="A1110" s="56">
        <v>1980</v>
      </c>
      <c r="C1110" s="58" t="str">
        <f>INDEX(db[NB BM],A1110)</f>
        <v>W color Marries E-1386 B</v>
      </c>
      <c r="D1110" s="58" t="str">
        <f>INDEX(db[SUPPLIER],A1110)</f>
        <v>GADING MURNI</v>
      </c>
      <c r="E1110" s="58" t="str">
        <f>INDEX(db[QTY/ CTN],A1110)</f>
        <v>60 SET</v>
      </c>
      <c r="F1110" s="58" t="str">
        <f>INDEX(db[JENIS],A1110)</f>
        <v>cat</v>
      </c>
      <c r="G1110" s="58">
        <f>INDEX(db[QTY X],A1110)</f>
        <v>60</v>
      </c>
      <c r="H1110" s="58" t="str">
        <f>INDEX(db[STN X],A1110)</f>
        <v>SET</v>
      </c>
    </row>
    <row r="1111" spans="1:8" x14ac:dyDescent="0.25">
      <c r="A1111" s="56">
        <v>1981</v>
      </c>
      <c r="C1111" s="58" t="str">
        <f>INDEX(db[NB BM],A1111)</f>
        <v>W color Marries 12W 1325B</v>
      </c>
      <c r="D1111" s="58" t="str">
        <f>INDEX(db[SUPPLIER],A1111)</f>
        <v>GADING MURNI</v>
      </c>
      <c r="E1111" s="58" t="str">
        <f>INDEX(db[QTY/ CTN],A1111)</f>
        <v>96 SET</v>
      </c>
      <c r="F1111" s="58" t="str">
        <f>INDEX(db[JENIS],A1111)</f>
        <v>cr/op</v>
      </c>
      <c r="G1111" s="58">
        <f>INDEX(db[QTY X],A1111)</f>
        <v>96</v>
      </c>
      <c r="H1111" s="58" t="str">
        <f>INDEX(db[STN X],A1111)</f>
        <v>SET</v>
      </c>
    </row>
    <row r="1112" spans="1:8" x14ac:dyDescent="0.25">
      <c r="A1112" s="56">
        <v>1982</v>
      </c>
      <c r="C1112" s="58" t="str">
        <f>INDEX(db[NB BM],A1112)</f>
        <v>Masker</v>
      </c>
      <c r="D1112" s="58" t="str">
        <f>INDEX(db[SUPPLIER],A1112)</f>
        <v>DB</v>
      </c>
      <c r="E1112" s="58" t="str">
        <f>INDEX(db[QTY/ CTN],A1112)</f>
        <v>50 BOX</v>
      </c>
      <c r="F1112" s="58" t="str">
        <f>INDEX(db[JENIS],A1112)</f>
        <v>dll</v>
      </c>
      <c r="G1112" s="58">
        <f>INDEX(db[QTY X],A1112)</f>
        <v>50</v>
      </c>
      <c r="H1112" s="58" t="str">
        <f>INDEX(db[STN X],A1112)</f>
        <v>BOX</v>
      </c>
    </row>
    <row r="1113" spans="1:8" x14ac:dyDescent="0.25">
      <c r="A1113" s="56">
        <v>1983</v>
      </c>
      <c r="C1113" s="58" t="str">
        <f>INDEX(db[NB BM],A1113)</f>
        <v>Masker</v>
      </c>
      <c r="D1113" s="58" t="str">
        <f>INDEX(db[SUPPLIER],A1113)</f>
        <v>DUTA BUANA</v>
      </c>
      <c r="E1113" s="58" t="str">
        <f>INDEX(db[QTY/ CTN],A1113)</f>
        <v>50 BOX</v>
      </c>
      <c r="F1113" s="58" t="str">
        <f>INDEX(db[JENIS],A1113)</f>
        <v>dll</v>
      </c>
      <c r="G1113" s="58">
        <f>INDEX(db[QTY X],A1113)</f>
        <v>50</v>
      </c>
      <c r="H1113" s="58" t="str">
        <f>INDEX(db[STN X],A1113)</f>
        <v>BOX</v>
      </c>
    </row>
    <row r="1114" spans="1:8" x14ac:dyDescent="0.25">
      <c r="A1114" s="56">
        <v>1984</v>
      </c>
      <c r="C1114" s="58" t="str">
        <f>INDEX(db[NB BM],A1114)</f>
        <v>Masker/ Bonus</v>
      </c>
      <c r="D1114" s="58" t="str">
        <f>INDEX(db[SUPPLIER],A1114)</f>
        <v>DUTA BUANA</v>
      </c>
      <c r="E1114" s="58" t="str">
        <f>INDEX(db[QTY/ CTN],A1114)</f>
        <v>50 BOX</v>
      </c>
      <c r="F1114" s="58" t="str">
        <f>INDEX(db[JENIS],A1114)</f>
        <v>dll</v>
      </c>
      <c r="G1114" s="58">
        <f>INDEX(db[QTY X],A1114)</f>
        <v>50</v>
      </c>
      <c r="H1114" s="58" t="str">
        <f>INDEX(db[STN X],A1114)</f>
        <v>BOX</v>
      </c>
    </row>
    <row r="1115" spans="1:8" x14ac:dyDescent="0.25">
      <c r="A1115" s="56">
        <v>1985</v>
      </c>
      <c r="C1115" s="58" t="str">
        <f>INDEX(db[NB BM],A1115)</f>
        <v>Masking Tape JK 24mm X 20M</v>
      </c>
      <c r="D1115" s="58" t="str">
        <f>INDEX(db[SUPPLIER],A1115)</f>
        <v>ATALI</v>
      </c>
      <c r="E1115" s="58" t="str">
        <f>INDEX(db[QTY/ CTN],A1115)</f>
        <v>120 ROL</v>
      </c>
      <c r="F1115" s="58" t="str">
        <f>INDEX(db[JENIS],A1115)</f>
        <v>isolasi</v>
      </c>
      <c r="G1115" s="58">
        <f>INDEX(db[QTY X],A1115)</f>
        <v>120</v>
      </c>
      <c r="H1115" s="58" t="str">
        <f>INDEX(db[STN X],A1115)</f>
        <v>ROL</v>
      </c>
    </row>
    <row r="1116" spans="1:8" x14ac:dyDescent="0.25">
      <c r="A1116" s="56">
        <v>1986</v>
      </c>
      <c r="C1116" s="58" t="str">
        <f>INDEX(db[NB BM],A1116)</f>
        <v>Jangka set JK MS-100</v>
      </c>
      <c r="D1116" s="58" t="str">
        <f>INDEX(db[SUPPLIER],A1116)</f>
        <v>ATALI</v>
      </c>
      <c r="E1116" s="58" t="str">
        <f>INDEX(db[QTY/ CTN],A1116)</f>
        <v>24 BOX (24 PCS)</v>
      </c>
      <c r="F1116" s="58" t="str">
        <f>INDEX(db[JENIS],A1116)</f>
        <v>jangka</v>
      </c>
      <c r="G1116" s="58">
        <f>INDEX(db[QTY X],A1116)</f>
        <v>576</v>
      </c>
      <c r="H1116" s="58" t="str">
        <f>INDEX(db[STN X],A1116)</f>
        <v>PCS</v>
      </c>
    </row>
    <row r="1117" spans="1:8" x14ac:dyDescent="0.25">
      <c r="A1117" s="56">
        <v>1987</v>
      </c>
      <c r="C1117" s="58" t="str">
        <f>INDEX(db[NB BM],A1117)</f>
        <v>Jangka Set JK MS-18</v>
      </c>
      <c r="D1117" s="58" t="str">
        <f>INDEX(db[SUPPLIER],A1117)</f>
        <v>ATALI</v>
      </c>
      <c r="E1117" s="58" t="str">
        <f>INDEX(db[QTY/ CTN],A1117)</f>
        <v>288 SET</v>
      </c>
      <c r="F1117" s="58" t="str">
        <f>INDEX(db[JENIS],A1117)</f>
        <v>jangka</v>
      </c>
      <c r="G1117" s="58">
        <f>INDEX(db[QTY X],A1117)</f>
        <v>288</v>
      </c>
      <c r="H1117" s="58" t="str">
        <f>INDEX(db[STN X],A1117)</f>
        <v>SET</v>
      </c>
    </row>
    <row r="1118" spans="1:8" x14ac:dyDescent="0.25">
      <c r="A1118" s="56">
        <v>1988</v>
      </c>
      <c r="C1118" s="58" t="str">
        <f>INDEX(db[NB BM],A1118)</f>
        <v>Jangka set JK MS-25</v>
      </c>
      <c r="D1118" s="58" t="str">
        <f>INDEX(db[SUPPLIER],A1118)</f>
        <v>ATALI</v>
      </c>
      <c r="E1118" s="58" t="str">
        <f>INDEX(db[QTY/ CTN],A1118)</f>
        <v>24 LSN</v>
      </c>
      <c r="F1118" s="58" t="str">
        <f>INDEX(db[JENIS],A1118)</f>
        <v>jangka</v>
      </c>
      <c r="G1118" s="58">
        <f>INDEX(db[QTY X],A1118)</f>
        <v>288</v>
      </c>
      <c r="H1118" s="58" t="str">
        <f>INDEX(db[STN X],A1118)</f>
        <v>PCS</v>
      </c>
    </row>
    <row r="1119" spans="1:8" x14ac:dyDescent="0.25">
      <c r="A1119" s="56">
        <v>1989</v>
      </c>
      <c r="C1119" s="58" t="str">
        <f>INDEX(db[NB BM],A1119)</f>
        <v>Jangka set JK MS-28</v>
      </c>
      <c r="D1119" s="58" t="str">
        <f>INDEX(db[SUPPLIER],A1119)</f>
        <v>ATALI</v>
      </c>
      <c r="E1119" s="58" t="str">
        <f>INDEX(db[QTY/ CTN],A1119)</f>
        <v>24 LSN</v>
      </c>
      <c r="F1119" s="58" t="str">
        <f>INDEX(db[JENIS],A1119)</f>
        <v>jangka</v>
      </c>
      <c r="G1119" s="58">
        <f>INDEX(db[QTY X],A1119)</f>
        <v>288</v>
      </c>
      <c r="H1119" s="58" t="str">
        <f>INDEX(db[STN X],A1119)</f>
        <v>PCS</v>
      </c>
    </row>
    <row r="1120" spans="1:8" x14ac:dyDescent="0.25">
      <c r="A1120" s="56">
        <v>1990</v>
      </c>
      <c r="C1120" s="58" t="str">
        <f>INDEX(db[NB BM],A1120)</f>
        <v>Jangka Set JK MS-402</v>
      </c>
      <c r="D1120" s="58" t="str">
        <f>INDEX(db[SUPPLIER],A1120)</f>
        <v>ATALI</v>
      </c>
      <c r="E1120" s="58" t="str">
        <f>INDEX(db[QTY/ CTN],A1120)</f>
        <v>24 LSN</v>
      </c>
      <c r="F1120" s="58" t="str">
        <f>INDEX(db[JENIS],A1120)</f>
        <v>jangka</v>
      </c>
      <c r="G1120" s="58">
        <f>INDEX(db[QTY X],A1120)</f>
        <v>288</v>
      </c>
      <c r="H1120" s="58" t="str">
        <f>INDEX(db[STN X],A1120)</f>
        <v>PCS</v>
      </c>
    </row>
    <row r="1121" spans="1:8" x14ac:dyDescent="0.25">
      <c r="A1121" s="56">
        <v>1991</v>
      </c>
      <c r="C1121" s="58" t="str">
        <f>INDEX(db[NB BM],A1121)</f>
        <v>Jangka set JK MS-410</v>
      </c>
      <c r="D1121" s="58" t="str">
        <f>INDEX(db[SUPPLIER],A1121)</f>
        <v>ATALI</v>
      </c>
      <c r="E1121" s="58" t="str">
        <f>INDEX(db[QTY/ CTN],A1121)</f>
        <v>24 LSN</v>
      </c>
      <c r="F1121" s="58" t="str">
        <f>INDEX(db[JENIS],A1121)</f>
        <v>jangka</v>
      </c>
      <c r="G1121" s="58">
        <f>INDEX(db[QTY X],A1121)</f>
        <v>288</v>
      </c>
      <c r="H1121" s="58" t="str">
        <f>INDEX(db[STN X],A1121)</f>
        <v>PCS</v>
      </c>
    </row>
    <row r="1122" spans="1:8" x14ac:dyDescent="0.25">
      <c r="A1122" s="56">
        <v>1992</v>
      </c>
      <c r="C1122" s="58" t="str">
        <f>INDEX(db[NB BM],A1122)</f>
        <v>Jangka set JK MS-55</v>
      </c>
      <c r="D1122" s="58" t="str">
        <f>INDEX(db[SUPPLIER],A1122)</f>
        <v>ATALI</v>
      </c>
      <c r="E1122" s="58" t="str">
        <f>INDEX(db[QTY/ CTN],A1122)</f>
        <v>24 LSN</v>
      </c>
      <c r="F1122" s="58" t="str">
        <f>INDEX(db[JENIS],A1122)</f>
        <v>jangka</v>
      </c>
      <c r="G1122" s="58">
        <f>INDEX(db[QTY X],A1122)</f>
        <v>288</v>
      </c>
      <c r="H1122" s="58" t="str">
        <f>INDEX(db[STN X],A1122)</f>
        <v>PCS</v>
      </c>
    </row>
    <row r="1123" spans="1:8" x14ac:dyDescent="0.25">
      <c r="A1123" s="56">
        <v>1993</v>
      </c>
      <c r="C1123" s="58" t="str">
        <f>INDEX(db[NB BM],A1123)</f>
        <v>Jangka set JK MS-75</v>
      </c>
      <c r="D1123" s="58" t="str">
        <f>INDEX(db[SUPPLIER],A1123)</f>
        <v>ATALI</v>
      </c>
      <c r="E1123" s="58" t="str">
        <f>INDEX(db[QTY/ CTN],A1123)</f>
        <v>24 LSN</v>
      </c>
      <c r="F1123" s="58" t="str">
        <f>INDEX(db[JENIS],A1123)</f>
        <v>jangka</v>
      </c>
      <c r="G1123" s="58">
        <f>INDEX(db[QTY X],A1123)</f>
        <v>288</v>
      </c>
      <c r="H1123" s="58" t="str">
        <f>INDEX(db[STN X],A1123)</f>
        <v>PCS</v>
      </c>
    </row>
    <row r="1124" spans="1:8" x14ac:dyDescent="0.25">
      <c r="A1124" s="56">
        <v>1994</v>
      </c>
      <c r="C1124" s="58" t="str">
        <f>INDEX(db[NB BM],A1124)</f>
        <v>Jangka set JK MS-85</v>
      </c>
      <c r="D1124" s="58" t="str">
        <f>INDEX(db[SUPPLIER],A1124)</f>
        <v>ATALI</v>
      </c>
      <c r="E1124" s="58" t="str">
        <f>INDEX(db[QTY/ CTN],A1124)</f>
        <v>24 LSN</v>
      </c>
      <c r="F1124" s="58" t="str">
        <f>INDEX(db[JENIS],A1124)</f>
        <v>jangka</v>
      </c>
      <c r="G1124" s="58">
        <f>INDEX(db[QTY X],A1124)</f>
        <v>288</v>
      </c>
      <c r="H1124" s="58" t="str">
        <f>INDEX(db[STN X],A1124)</f>
        <v>PCS</v>
      </c>
    </row>
    <row r="1125" spans="1:8" x14ac:dyDescent="0.25">
      <c r="A1125" s="56">
        <v>1995</v>
      </c>
      <c r="C1125" s="58" t="str">
        <f>INDEX(db[NB BM],A1125)</f>
        <v>Jangka set JK MS-87</v>
      </c>
      <c r="D1125" s="58" t="str">
        <f>INDEX(db[SUPPLIER],A1125)</f>
        <v>ATALI</v>
      </c>
      <c r="E1125" s="58" t="str">
        <f>INDEX(db[QTY/ CTN],A1125)</f>
        <v>12 LSN</v>
      </c>
      <c r="F1125" s="58" t="str">
        <f>INDEX(db[JENIS],A1125)</f>
        <v>jangka</v>
      </c>
      <c r="G1125" s="58">
        <f>INDEX(db[QTY X],A1125)</f>
        <v>144</v>
      </c>
      <c r="H1125" s="58" t="str">
        <f>INDEX(db[STN X],A1125)</f>
        <v>PCS</v>
      </c>
    </row>
    <row r="1126" spans="1:8" x14ac:dyDescent="0.25">
      <c r="A1126" s="56">
        <v>1999</v>
      </c>
      <c r="C1126" s="58" t="str">
        <f>INDEX(db[NB BM],A1126)</f>
        <v>Mechpen JK MP-15 Cristal</v>
      </c>
      <c r="D1126" s="58" t="str">
        <f>INDEX(db[SUPPLIER],A1126)</f>
        <v>ATALI</v>
      </c>
      <c r="E1126" s="58" t="str">
        <f>INDEX(db[QTY/ CTN],A1126)</f>
        <v>192 LSN</v>
      </c>
      <c r="F1126" s="58" t="str">
        <f>INDEX(db[JENIS],A1126)</f>
        <v>mechpen</v>
      </c>
      <c r="G1126" s="58">
        <f>INDEX(db[QTY X],A1126)</f>
        <v>2304</v>
      </c>
      <c r="H1126" s="58" t="str">
        <f>INDEX(db[STN X],A1126)</f>
        <v>PCS</v>
      </c>
    </row>
    <row r="1127" spans="1:8" x14ac:dyDescent="0.25">
      <c r="A1127" s="56">
        <v>2000</v>
      </c>
      <c r="C1127" s="58" t="str">
        <f>INDEX(db[NB BM],A1127)</f>
        <v>Mechpen JK MP-19</v>
      </c>
      <c r="D1127" s="58" t="str">
        <f>INDEX(db[SUPPLIER],A1127)</f>
        <v>ATALI</v>
      </c>
      <c r="E1127" s="58" t="str">
        <f>INDEX(db[QTY/ CTN],A1127)</f>
        <v>144 LSN</v>
      </c>
      <c r="F1127" s="58" t="str">
        <f>INDEX(db[JENIS],A1127)</f>
        <v>mechpen</v>
      </c>
      <c r="G1127" s="58">
        <f>INDEX(db[QTY X],A1127)</f>
        <v>1728</v>
      </c>
      <c r="H1127" s="58" t="str">
        <f>INDEX(db[STN X],A1127)</f>
        <v>PCS</v>
      </c>
    </row>
    <row r="1128" spans="1:8" x14ac:dyDescent="0.25">
      <c r="A1128" s="56">
        <v>2001</v>
      </c>
      <c r="C1128" s="58" t="str">
        <f>INDEX(db[NB BM],A1128)</f>
        <v>Mechpen JK MP-21</v>
      </c>
      <c r="D1128" s="58" t="str">
        <f>INDEX(db[SUPPLIER],A1128)</f>
        <v>ATALI</v>
      </c>
      <c r="E1128" s="58" t="str">
        <f>INDEX(db[QTY/ CTN],A1128)</f>
        <v>144 LSN</v>
      </c>
      <c r="F1128" s="58" t="str">
        <f>INDEX(db[JENIS],A1128)</f>
        <v>mechpen</v>
      </c>
      <c r="G1128" s="58">
        <f>INDEX(db[QTY X],A1128)</f>
        <v>1728</v>
      </c>
      <c r="H1128" s="58" t="str">
        <f>INDEX(db[STN X],A1128)</f>
        <v>PCS</v>
      </c>
    </row>
    <row r="1129" spans="1:8" x14ac:dyDescent="0.25">
      <c r="A1129" s="56">
        <v>2002</v>
      </c>
      <c r="C1129" s="58" t="str">
        <f>INDEX(db[NB BM],A1129)</f>
        <v>Mechpen JK MP-47 Safari</v>
      </c>
      <c r="D1129" s="58" t="str">
        <f>INDEX(db[SUPPLIER],A1129)</f>
        <v>ATALI</v>
      </c>
      <c r="E1129" s="58" t="str">
        <f>INDEX(db[QTY/ CTN],A1129)</f>
        <v>144 LSN</v>
      </c>
      <c r="F1129" s="58" t="str">
        <f>INDEX(db[JENIS],A1129)</f>
        <v>mechpen</v>
      </c>
      <c r="G1129" s="58">
        <f>INDEX(db[QTY X],A1129)</f>
        <v>1728</v>
      </c>
      <c r="H1129" s="58" t="str">
        <f>INDEX(db[STN X],A1129)</f>
        <v>PCS</v>
      </c>
    </row>
    <row r="1130" spans="1:8" x14ac:dyDescent="0.25">
      <c r="A1130" s="56">
        <v>2003</v>
      </c>
      <c r="C1130" s="58" t="str">
        <f>INDEX(db[NB BM],A1130)</f>
        <v>Mechpen JK MP-50</v>
      </c>
      <c r="D1130" s="58" t="str">
        <f>INDEX(db[SUPPLIER],A1130)</f>
        <v>ATALI</v>
      </c>
      <c r="E1130" s="58" t="str">
        <f>INDEX(db[QTY/ CTN],A1130)</f>
        <v>144 LSN</v>
      </c>
      <c r="F1130" s="58" t="str">
        <f>INDEX(db[JENIS],A1130)</f>
        <v>mechpen</v>
      </c>
      <c r="G1130" s="58">
        <f>INDEX(db[QTY X],A1130)</f>
        <v>1728</v>
      </c>
      <c r="H1130" s="58" t="str">
        <f>INDEX(db[STN X],A1130)</f>
        <v>PCS</v>
      </c>
    </row>
    <row r="1131" spans="1:8" x14ac:dyDescent="0.25">
      <c r="A1131" s="56">
        <v>2004</v>
      </c>
      <c r="C1131" s="58" t="str">
        <f>INDEX(db[NB BM],A1131)</f>
        <v>Meja Ipad Import Jumbo</v>
      </c>
      <c r="D1131" s="58" t="str">
        <f>INDEX(db[SUPPLIER],A1131)</f>
        <v>SAPUTRO OFFICE</v>
      </c>
      <c r="E1131" s="58" t="str">
        <f>INDEX(db[QTY/ CTN],A1131)</f>
        <v>10 PCS</v>
      </c>
      <c r="F1131" s="58" t="str">
        <f>INDEX(db[JENIS],A1131)</f>
        <v>meja</v>
      </c>
      <c r="G1131" s="58">
        <f>INDEX(db[QTY X],A1131)</f>
        <v>10</v>
      </c>
      <c r="H1131" s="58" t="str">
        <f>INDEX(db[STN X],A1131)</f>
        <v>PCS</v>
      </c>
    </row>
    <row r="1132" spans="1:8" x14ac:dyDescent="0.25">
      <c r="A1132" s="56">
        <v>2005</v>
      </c>
      <c r="C1132" s="58" t="str">
        <f>INDEX(db[NB BM],A1132)</f>
        <v>Meja Ipad Import Jumbo Karakter</v>
      </c>
      <c r="D1132" s="58" t="str">
        <f>INDEX(db[SUPPLIER],A1132)</f>
        <v>SAPUTRO OFFICE</v>
      </c>
      <c r="E1132" s="58" t="str">
        <f>INDEX(db[QTY/ CTN],A1132)</f>
        <v>10 PCS</v>
      </c>
      <c r="F1132" s="58" t="str">
        <f>INDEX(db[JENIS],A1132)</f>
        <v>meja</v>
      </c>
      <c r="G1132" s="58">
        <f>INDEX(db[QTY X],A1132)</f>
        <v>10</v>
      </c>
      <c r="H1132" s="58" t="str">
        <f>INDEX(db[STN X],A1132)</f>
        <v>PCS</v>
      </c>
    </row>
    <row r="1133" spans="1:8" x14ac:dyDescent="0.25">
      <c r="A1133" s="56">
        <v>2006</v>
      </c>
      <c r="C1133" s="58" t="str">
        <f>INDEX(db[NB BM],A1133)</f>
        <v>Meja Karakter Fancy (BLK Polos) Kawan Setia</v>
      </c>
      <c r="D1133" s="58" t="str">
        <f>INDEX(db[SUPPLIER],A1133)</f>
        <v>KAWAN SETIA (FELIX)</v>
      </c>
      <c r="E1133" s="58" t="str">
        <f>INDEX(db[QTY/ CTN],A1133)</f>
        <v>10 PCS</v>
      </c>
      <c r="F1133" s="58" t="str">
        <f>INDEX(db[JENIS],A1133)</f>
        <v>meja</v>
      </c>
      <c r="G1133" s="58">
        <f>INDEX(db[QTY X],A1133)</f>
        <v>10</v>
      </c>
      <c r="H1133" s="58" t="str">
        <f>INDEX(db[STN X],A1133)</f>
        <v>PCS</v>
      </c>
    </row>
    <row r="1134" spans="1:8" x14ac:dyDescent="0.25">
      <c r="A1134" s="56">
        <v>2007</v>
      </c>
      <c r="C1134" s="58" t="str">
        <f>INDEX(db[NB BM],A1134)</f>
        <v>Meja Belajar 3D Kwan Setia</v>
      </c>
      <c r="D1134" s="58" t="str">
        <f>INDEX(db[SUPPLIER],A1134)</f>
        <v>KAWAN SETIA (FELIX)</v>
      </c>
      <c r="E1134" s="58" t="str">
        <f>INDEX(db[QTY/ CTN],A1134)</f>
        <v>10 PCS</v>
      </c>
      <c r="F1134" s="58" t="str">
        <f>INDEX(db[JENIS],A1134)</f>
        <v>meja</v>
      </c>
      <c r="G1134" s="58">
        <f>INDEX(db[QTY X],A1134)</f>
        <v>10</v>
      </c>
      <c r="H1134" s="58" t="str">
        <f>INDEX(db[STN X],A1134)</f>
        <v>PCS</v>
      </c>
    </row>
    <row r="1135" spans="1:8" x14ac:dyDescent="0.25">
      <c r="A1135" s="56">
        <v>2008</v>
      </c>
      <c r="C1135" s="58" t="str">
        <f>INDEX(db[NB BM],A1135)</f>
        <v>Meja Lipat Handle Warna Polos</v>
      </c>
      <c r="D1135" s="58" t="str">
        <f>INDEX(db[SUPPLIER],A1135)</f>
        <v>SAMUDERA ANGKASA JAYA</v>
      </c>
      <c r="E1135" s="58" t="str">
        <f>INDEX(db[QTY/ CTN],A1135)</f>
        <v>10 PCS</v>
      </c>
      <c r="F1135" s="58" t="str">
        <f>INDEX(db[JENIS],A1135)</f>
        <v>meja</v>
      </c>
      <c r="G1135" s="58">
        <f>INDEX(db[QTY X],A1135)</f>
        <v>10</v>
      </c>
      <c r="H1135" s="58" t="str">
        <f>INDEX(db[STN X],A1135)</f>
        <v>PCS</v>
      </c>
    </row>
    <row r="1136" spans="1:8" x14ac:dyDescent="0.25">
      <c r="A1136" s="56">
        <v>2009</v>
      </c>
      <c r="C1136" s="58" t="str">
        <f>INDEX(db[NB BM],A1136)</f>
        <v>Mechpen 0.5 Batik TM 01600-A</v>
      </c>
      <c r="D1136" s="58" t="str">
        <f>INDEX(db[SUPPLIER],A1136)</f>
        <v>DB STATIONERY</v>
      </c>
      <c r="E1136" s="58" t="str">
        <f>INDEX(db[QTY/ CTN],A1136)</f>
        <v>144 LSN</v>
      </c>
      <c r="F1136" s="58" t="str">
        <f>INDEX(db[JENIS],A1136)</f>
        <v>mechpen</v>
      </c>
      <c r="G1136" s="58">
        <f>INDEX(db[QTY X],A1136)</f>
        <v>1728</v>
      </c>
      <c r="H1136" s="58" t="str">
        <f>INDEX(db[STN X],A1136)</f>
        <v>PCS</v>
      </c>
    </row>
    <row r="1137" spans="1:8" x14ac:dyDescent="0.25">
      <c r="A1137" s="56">
        <v>2010</v>
      </c>
      <c r="C1137" s="58" t="str">
        <f>INDEX(db[NB BM],A1137)</f>
        <v>Mechpen Batik 2.0 TM030-D</v>
      </c>
      <c r="D1137" s="58" t="str">
        <f>INDEX(db[SUPPLIER],A1137)</f>
        <v>DB</v>
      </c>
      <c r="E1137" s="58" t="str">
        <f>INDEX(db[QTY/ CTN],A1137)</f>
        <v>96 LSN</v>
      </c>
      <c r="F1137" s="58" t="str">
        <f>INDEX(db[JENIS],A1137)</f>
        <v>mechpen</v>
      </c>
      <c r="G1137" s="58">
        <f>INDEX(db[QTY X],A1137)</f>
        <v>1152</v>
      </c>
      <c r="H1137" s="58" t="str">
        <f>INDEX(db[STN X],A1137)</f>
        <v>PCS</v>
      </c>
    </row>
    <row r="1138" spans="1:8" x14ac:dyDescent="0.25">
      <c r="A1138" s="56">
        <v>2011</v>
      </c>
      <c r="C1138" s="58" t="str">
        <f>INDEX(db[NB BM],A1138)</f>
        <v>Mechpen Tizo TM 01800-A</v>
      </c>
      <c r="D1138" s="58" t="str">
        <f>INDEX(db[SUPPLIER],A1138)</f>
        <v>DB STATIONERY</v>
      </c>
      <c r="E1138" s="58" t="str">
        <f>INDEX(db[QTY/ CTN],A1138)</f>
        <v>96 LSN</v>
      </c>
      <c r="F1138" s="58" t="str">
        <f>INDEX(db[JENIS],A1138)</f>
        <v>mechpen</v>
      </c>
      <c r="G1138" s="58">
        <f>INDEX(db[QTY X],A1138)</f>
        <v>1152</v>
      </c>
      <c r="H1138" s="58" t="str">
        <f>INDEX(db[STN X],A1138)</f>
        <v>PCS</v>
      </c>
    </row>
    <row r="1139" spans="1:8" x14ac:dyDescent="0.25">
      <c r="A1139" s="56">
        <v>2012</v>
      </c>
      <c r="C1139" s="58" t="str">
        <f>INDEX(db[NB BM],A1139)</f>
        <v>Mechpen Tizo TM 030-H</v>
      </c>
      <c r="D1139" s="58" t="str">
        <f>INDEX(db[SUPPLIER],A1139)</f>
        <v>DB</v>
      </c>
      <c r="E1139" s="58" t="str">
        <f>INDEX(db[QTY/ CTN],A1139)</f>
        <v>96 LSN</v>
      </c>
      <c r="F1139" s="58" t="str">
        <f>INDEX(db[JENIS],A1139)</f>
        <v>mechpen</v>
      </c>
      <c r="G1139" s="58">
        <f>INDEX(db[QTY X],A1139)</f>
        <v>1152</v>
      </c>
      <c r="H1139" s="58" t="str">
        <f>INDEX(db[STN X],A1139)</f>
        <v>PCS</v>
      </c>
    </row>
    <row r="1140" spans="1:8" x14ac:dyDescent="0.25">
      <c r="A1140" s="56">
        <v>2013</v>
      </c>
      <c r="C1140" s="58" t="str">
        <f>INDEX(db[NB BM],A1140)</f>
        <v>Mechpen Tizo TM1800</v>
      </c>
      <c r="D1140" s="58" t="str">
        <f>INDEX(db[SUPPLIER],A1140)</f>
        <v>DB STATIONERY</v>
      </c>
      <c r="E1140" s="58" t="str">
        <f>INDEX(db[QTY/ CTN],A1140)</f>
        <v>96 LSN</v>
      </c>
      <c r="F1140" s="58" t="str">
        <f>INDEX(db[JENIS],A1140)</f>
        <v>mechpen</v>
      </c>
      <c r="G1140" s="58">
        <f>INDEX(db[QTY X],A1140)</f>
        <v>1152</v>
      </c>
      <c r="H1140" s="58" t="str">
        <f>INDEX(db[STN X],A1140)</f>
        <v>PCS</v>
      </c>
    </row>
    <row r="1141" spans="1:8" x14ac:dyDescent="0.25">
      <c r="A1141" s="56">
        <v>2014</v>
      </c>
      <c r="C1141" s="58" t="str">
        <f>INDEX(db[NB BM],A1141)</f>
        <v>Mechpen Tizo TM-01800</v>
      </c>
      <c r="D1141" s="58" t="str">
        <f>INDEX(db[SUPPLIER],A1141)</f>
        <v>DB</v>
      </c>
      <c r="E1141" s="58" t="str">
        <f>INDEX(db[QTY/ CTN],A1141)</f>
        <v>96 LSN</v>
      </c>
      <c r="F1141" s="58" t="str">
        <f>INDEX(db[JENIS],A1141)</f>
        <v>mechpen</v>
      </c>
      <c r="G1141" s="58">
        <f>INDEX(db[QTY X],A1141)</f>
        <v>1152</v>
      </c>
      <c r="H1141" s="58" t="str">
        <f>INDEX(db[STN X],A1141)</f>
        <v>PCS</v>
      </c>
    </row>
    <row r="1142" spans="1:8" x14ac:dyDescent="0.25">
      <c r="A1142" s="56">
        <v>2015</v>
      </c>
      <c r="C1142" s="58" t="str">
        <f>INDEX(db[NB BM],A1142)</f>
        <v>Mechpen G 09306 24pc</v>
      </c>
      <c r="D1142" s="58" t="str">
        <f>INDEX(db[SUPPLIER],A1142)</f>
        <v>DB STATIONERY</v>
      </c>
      <c r="E1142" s="58" t="str">
        <f>INDEX(db[QTY/ CTN],A1142)</f>
        <v>72 PCS</v>
      </c>
      <c r="F1142" s="58" t="str">
        <f>INDEX(db[JENIS],A1142)</f>
        <v>mechpen</v>
      </c>
      <c r="G1142" s="58">
        <f>INDEX(db[QTY X],A1142)</f>
        <v>72</v>
      </c>
      <c r="H1142" s="58" t="str">
        <f>INDEX(db[STN X],A1142)</f>
        <v>PCS</v>
      </c>
    </row>
    <row r="1143" spans="1:8" x14ac:dyDescent="0.25">
      <c r="A1143" s="56">
        <v>2016</v>
      </c>
      <c r="C1143" s="58" t="str">
        <f>INDEX(db[NB BM],A1143)</f>
        <v>Mechpen G 09309 24pc</v>
      </c>
      <c r="D1143" s="58" t="str">
        <f>INDEX(db[SUPPLIER],A1143)</f>
        <v>DB STATIONERY</v>
      </c>
      <c r="E1143" s="58" t="str">
        <f>INDEX(db[QTY/ CTN],A1143)</f>
        <v>72 PCS</v>
      </c>
      <c r="F1143" s="58" t="str">
        <f>INDEX(db[JENIS],A1143)</f>
        <v>mechpen</v>
      </c>
      <c r="G1143" s="58">
        <f>INDEX(db[QTY X],A1143)</f>
        <v>72</v>
      </c>
      <c r="H1143" s="58" t="str">
        <f>INDEX(db[STN X],A1143)</f>
        <v>PCS</v>
      </c>
    </row>
    <row r="1144" spans="1:8" x14ac:dyDescent="0.25">
      <c r="A1144" s="56">
        <v>2017</v>
      </c>
      <c r="C1144" s="58" t="str">
        <f>INDEX(db[NB BM],A1144)</f>
        <v>Mechpen Tizo TM 01069</v>
      </c>
      <c r="D1144" s="58" t="str">
        <f>INDEX(db[SUPPLIER],A1144)</f>
        <v>DB STATIONERY</v>
      </c>
      <c r="E1144" s="58" t="str">
        <f>INDEX(db[QTY/ CTN],A1144)</f>
        <v>144 LSN</v>
      </c>
      <c r="F1144" s="58" t="str">
        <f>INDEX(db[JENIS],A1144)</f>
        <v>mechpen</v>
      </c>
      <c r="G1144" s="58">
        <f>INDEX(db[QTY X],A1144)</f>
        <v>1728</v>
      </c>
      <c r="H1144" s="58" t="str">
        <f>INDEX(db[STN X],A1144)</f>
        <v>PCS</v>
      </c>
    </row>
    <row r="1145" spans="1:8" x14ac:dyDescent="0.25">
      <c r="A1145" s="56">
        <v>2018</v>
      </c>
      <c r="C1145" s="58" t="str">
        <f>INDEX(db[NB BM],A1145)</f>
        <v>Mechpen Tizo TM 01661</v>
      </c>
      <c r="D1145" s="58" t="str">
        <f>INDEX(db[SUPPLIER],A1145)</f>
        <v>DB STATIONERY</v>
      </c>
      <c r="E1145" s="58" t="str">
        <f>INDEX(db[QTY/ CTN],A1145)</f>
        <v>144 LSN</v>
      </c>
      <c r="F1145" s="58" t="str">
        <f>INDEX(db[JENIS],A1145)</f>
        <v>mechpen</v>
      </c>
      <c r="G1145" s="58">
        <f>INDEX(db[QTY X],A1145)</f>
        <v>1728</v>
      </c>
      <c r="H1145" s="58" t="str">
        <f>INDEX(db[STN X],A1145)</f>
        <v>PCS</v>
      </c>
    </row>
    <row r="1146" spans="1:8" x14ac:dyDescent="0.25">
      <c r="A1146" s="56">
        <v>2019</v>
      </c>
      <c r="C1146" s="58">
        <f>INDEX(db[NB BM],A1146)</f>
        <v>0</v>
      </c>
      <c r="D1146" s="58" t="str">
        <f>INDEX(db[SUPPLIER],A1146)</f>
        <v>DB STATIONERY</v>
      </c>
      <c r="E1146" s="58" t="str">
        <f>INDEX(db[QTY/ CTN],A1146)</f>
        <v>144 LSN</v>
      </c>
      <c r="F1146" s="58">
        <f>INDEX(db[JENIS],A1146)</f>
        <v>0</v>
      </c>
      <c r="G1146" s="58">
        <f>INDEX(db[QTY X],A1146)</f>
        <v>1728</v>
      </c>
      <c r="H1146" s="58" t="str">
        <f>INDEX(db[STN X],A1146)</f>
        <v>PCS</v>
      </c>
    </row>
    <row r="1147" spans="1:8" x14ac:dyDescent="0.25">
      <c r="A1147" s="56">
        <v>2020</v>
      </c>
      <c r="C1147" s="58" t="str">
        <f>INDEX(db[NB BM],A1147)</f>
        <v>Mechpen Tizo G-9000 A</v>
      </c>
      <c r="D1147" s="58" t="str">
        <f>INDEX(db[SUPPLIER],A1147)</f>
        <v>DB STATIONERY</v>
      </c>
      <c r="E1147" s="58" t="str">
        <f>INDEX(db[QTY/ CTN],A1147)</f>
        <v>144 LSN</v>
      </c>
      <c r="F1147" s="58">
        <f>INDEX(db[JENIS],A1147)</f>
        <v>0</v>
      </c>
      <c r="G1147" s="58">
        <f>INDEX(db[QTY X],A1147)</f>
        <v>1728</v>
      </c>
      <c r="H1147" s="58" t="str">
        <f>INDEX(db[STN X],A1147)</f>
        <v>PCS</v>
      </c>
    </row>
    <row r="1148" spans="1:8" x14ac:dyDescent="0.25">
      <c r="A1148" s="56">
        <v>2021</v>
      </c>
      <c r="C1148" s="58" t="str">
        <f>INDEX(db[NB BM],A1148)</f>
        <v>Mechpen Tizo G-9001 A</v>
      </c>
      <c r="D1148" s="58" t="str">
        <f>INDEX(db[SUPPLIER],A1148)</f>
        <v>DB STATIONERY</v>
      </c>
      <c r="E1148" s="58" t="str">
        <f>INDEX(db[QTY/ CTN],A1148)</f>
        <v>144 LSN</v>
      </c>
      <c r="F1148" s="58">
        <f>INDEX(db[JENIS],A1148)</f>
        <v>0</v>
      </c>
      <c r="G1148" s="58">
        <f>INDEX(db[QTY X],A1148)</f>
        <v>1728</v>
      </c>
      <c r="H1148" s="58" t="str">
        <f>INDEX(db[STN X],A1148)</f>
        <v>PCS</v>
      </c>
    </row>
    <row r="1149" spans="1:8" x14ac:dyDescent="0.25">
      <c r="A1149" s="56">
        <v>2022</v>
      </c>
      <c r="C1149" s="58" t="str">
        <f>INDEX(db[NB BM],A1149)</f>
        <v>Mechpen Tizo TM 01730</v>
      </c>
      <c r="D1149" s="58" t="str">
        <f>INDEX(db[SUPPLIER],A1149)</f>
        <v>DB STATIONERY</v>
      </c>
      <c r="E1149" s="58" t="str">
        <f>INDEX(db[QTY/ CTN],A1149)</f>
        <v>144 LSN</v>
      </c>
      <c r="F1149" s="58">
        <f>INDEX(db[JENIS],A1149)</f>
        <v>0</v>
      </c>
      <c r="G1149" s="58">
        <f>INDEX(db[QTY X],A1149)</f>
        <v>1728</v>
      </c>
      <c r="H1149" s="58" t="str">
        <f>INDEX(db[STN X],A1149)</f>
        <v>PCS</v>
      </c>
    </row>
    <row r="1150" spans="1:8" x14ac:dyDescent="0.25">
      <c r="A1150" s="56">
        <v>2023</v>
      </c>
      <c r="C1150" s="58" t="str">
        <f>INDEX(db[NB BM],A1150)</f>
        <v>Mechpen Tizo TM 00303</v>
      </c>
      <c r="D1150" s="58" t="str">
        <f>INDEX(db[SUPPLIER],A1150)</f>
        <v>DB</v>
      </c>
      <c r="E1150" s="58" t="str">
        <f>INDEX(db[QTY/ CTN],A1150)</f>
        <v>96 LSN</v>
      </c>
      <c r="F1150" s="58" t="str">
        <f>INDEX(db[JENIS],A1150)</f>
        <v>mechpen</v>
      </c>
      <c r="G1150" s="58">
        <f>INDEX(db[QTY X],A1150)</f>
        <v>1152</v>
      </c>
      <c r="H1150" s="58" t="str">
        <f>INDEX(db[STN X],A1150)</f>
        <v>PCS</v>
      </c>
    </row>
    <row r="1151" spans="1:8" x14ac:dyDescent="0.25">
      <c r="A1151" s="56">
        <v>2024</v>
      </c>
      <c r="C1151" s="58" t="str">
        <f>INDEX(db[NB BM],A1151)</f>
        <v>Mechpen Tizo 12W TM 02630</v>
      </c>
      <c r="D1151" s="58" t="str">
        <f>INDEX(db[SUPPLIER],A1151)</f>
        <v>DB STATIONERY</v>
      </c>
      <c r="E1151" s="58" t="str">
        <f>INDEX(db[QTY/ CTN],A1151)</f>
        <v>160 SET</v>
      </c>
      <c r="F1151" s="58" t="str">
        <f>INDEX(db[JENIS],A1151)</f>
        <v>mechpen</v>
      </c>
      <c r="G1151" s="58">
        <f>INDEX(db[QTY X],A1151)</f>
        <v>160</v>
      </c>
      <c r="H1151" s="58" t="str">
        <f>INDEX(db[STN X],A1151)</f>
        <v>SET</v>
      </c>
    </row>
    <row r="1152" spans="1:8" x14ac:dyDescent="0.25">
      <c r="A1152" s="56">
        <v>2025</v>
      </c>
      <c r="C1152" s="58" t="str">
        <f>INDEX(db[NB BM],A1152)</f>
        <v>Mech Pen 12W Tizo TM02630-12</v>
      </c>
      <c r="D1152" s="58" t="str">
        <f>INDEX(db[SUPPLIER],A1152)</f>
        <v>DB STATIONERY</v>
      </c>
      <c r="E1152" s="58" t="str">
        <f>INDEX(db[QTY/ CTN],A1152)</f>
        <v>160 SET</v>
      </c>
      <c r="F1152" s="58" t="str">
        <f>INDEX(db[JENIS],A1152)</f>
        <v>mechpen</v>
      </c>
      <c r="G1152" s="58">
        <f>INDEX(db[QTY X],A1152)</f>
        <v>160</v>
      </c>
      <c r="H1152" s="58" t="str">
        <f>INDEX(db[STN X],A1152)</f>
        <v>SET</v>
      </c>
    </row>
    <row r="1153" spans="1:8" x14ac:dyDescent="0.25">
      <c r="A1153" s="56">
        <v>2026</v>
      </c>
      <c r="C1153" s="58" t="str">
        <f>INDEX(db[NB BM],A1153)</f>
        <v>Mechpen Tizo 18W TM02630-18</v>
      </c>
      <c r="D1153" s="58" t="str">
        <f>INDEX(db[SUPPLIER],A1153)</f>
        <v>DB STATIONERY</v>
      </c>
      <c r="E1153" s="58" t="str">
        <f>INDEX(db[QTY/ CTN],A1153)</f>
        <v>96 SET</v>
      </c>
      <c r="F1153" s="58" t="str">
        <f>INDEX(db[JENIS],A1153)</f>
        <v>mechpen</v>
      </c>
      <c r="G1153" s="58">
        <f>INDEX(db[QTY X],A1153)</f>
        <v>96</v>
      </c>
      <c r="H1153" s="58" t="str">
        <f>INDEX(db[STN X],A1153)</f>
        <v>SET</v>
      </c>
    </row>
    <row r="1154" spans="1:8" x14ac:dyDescent="0.25">
      <c r="A1154" s="56">
        <v>2027</v>
      </c>
      <c r="C1154" s="58" t="str">
        <f>INDEX(db[NB BM],A1154)</f>
        <v>Mechpen 0.5 TM1600-A</v>
      </c>
      <c r="D1154" s="58" t="str">
        <f>INDEX(db[SUPPLIER],A1154)</f>
        <v>DB STATIONERY</v>
      </c>
      <c r="E1154" s="58" t="str">
        <f>INDEX(db[QTY/ CTN],A1154)</f>
        <v>144 LSN</v>
      </c>
      <c r="F1154" s="58" t="str">
        <f>INDEX(db[JENIS],A1154)</f>
        <v>mechpen</v>
      </c>
      <c r="G1154" s="58">
        <f>INDEX(db[QTY X],A1154)</f>
        <v>1728</v>
      </c>
      <c r="H1154" s="58" t="str">
        <f>INDEX(db[STN X],A1154)</f>
        <v>PCS</v>
      </c>
    </row>
    <row r="1155" spans="1:8" x14ac:dyDescent="0.25">
      <c r="A1155" s="56">
        <v>2028</v>
      </c>
      <c r="C1155" s="58" t="str">
        <f>INDEX(db[NB BM],A1155)</f>
        <v>Mechpen 0.5 G09970</v>
      </c>
      <c r="D1155" s="58" t="str">
        <f>INDEX(db[SUPPLIER],A1155)</f>
        <v>DB STATIONERY</v>
      </c>
      <c r="E1155" s="58" t="str">
        <f>INDEX(db[QTY/ CTN],A1155)</f>
        <v>72 PCS</v>
      </c>
      <c r="F1155" s="58" t="str">
        <f>INDEX(db[JENIS],A1155)</f>
        <v>mechpen</v>
      </c>
      <c r="G1155" s="58">
        <f>INDEX(db[QTY X],A1155)</f>
        <v>72</v>
      </c>
      <c r="H1155" s="58" t="str">
        <f>INDEX(db[STN X],A1155)</f>
        <v>PCS</v>
      </c>
    </row>
    <row r="1156" spans="1:8" x14ac:dyDescent="0.25">
      <c r="A1156" s="56">
        <v>2029</v>
      </c>
      <c r="C1156" s="58" t="str">
        <f>INDEX(db[NB BM],A1156)</f>
        <v>Mechpen Tizo TM30-D Batik</v>
      </c>
      <c r="D1156" s="58" t="str">
        <f>INDEX(db[SUPPLIER],A1156)</f>
        <v>DB STATIONERY</v>
      </c>
      <c r="E1156" s="58" t="str">
        <f>INDEX(db[QTY/ CTN],A1156)</f>
        <v>96 LSN</v>
      </c>
      <c r="F1156" s="58" t="str">
        <f>INDEX(db[JENIS],A1156)</f>
        <v>mechpen</v>
      </c>
      <c r="G1156" s="58">
        <f>INDEX(db[QTY X],A1156)</f>
        <v>1152</v>
      </c>
      <c r="H1156" s="58" t="str">
        <f>INDEX(db[STN X],A1156)</f>
        <v>PCS</v>
      </c>
    </row>
    <row r="1157" spans="1:8" x14ac:dyDescent="0.25">
      <c r="A1157" s="56">
        <v>2030</v>
      </c>
      <c r="C1157" s="58" t="str">
        <f>INDEX(db[NB BM],A1157)</f>
        <v>Mechpen Tizo TM 030A-1</v>
      </c>
      <c r="D1157" s="58" t="str">
        <f>INDEX(db[SUPPLIER],A1157)</f>
        <v>DB</v>
      </c>
      <c r="E1157" s="58" t="str">
        <f>INDEX(db[QTY/ CTN],A1157)</f>
        <v>96 LSN</v>
      </c>
      <c r="F1157" s="58" t="str">
        <f>INDEX(db[JENIS],A1157)</f>
        <v>mechpen</v>
      </c>
      <c r="G1157" s="58">
        <f>INDEX(db[QTY X],A1157)</f>
        <v>1152</v>
      </c>
      <c r="H1157" s="58" t="str">
        <f>INDEX(db[STN X],A1157)</f>
        <v>PCS</v>
      </c>
    </row>
    <row r="1158" spans="1:8" x14ac:dyDescent="0.25">
      <c r="A1158" s="56">
        <v>2031</v>
      </c>
      <c r="C1158" s="58" t="str">
        <f>INDEX(db[NB BM],A1158)</f>
        <v>Mechpen Tizo TM 030-C</v>
      </c>
      <c r="D1158" s="58" t="str">
        <f>INDEX(db[SUPPLIER],A1158)</f>
        <v>DB</v>
      </c>
      <c r="E1158" s="58" t="str">
        <f>INDEX(db[QTY/ CTN],A1158)</f>
        <v>96 LSN</v>
      </c>
      <c r="F1158" s="58" t="str">
        <f>INDEX(db[JENIS],A1158)</f>
        <v>mechpen</v>
      </c>
      <c r="G1158" s="58">
        <f>INDEX(db[QTY X],A1158)</f>
        <v>1152</v>
      </c>
      <c r="H1158" s="58" t="str">
        <f>INDEX(db[STN X],A1158)</f>
        <v>PCS</v>
      </c>
    </row>
    <row r="1159" spans="1:8" x14ac:dyDescent="0.25">
      <c r="A1159" s="56">
        <v>2032</v>
      </c>
      <c r="C1159" s="58" t="str">
        <f>INDEX(db[NB BM],A1159)</f>
        <v>Mechpen Tizo TM 1800-A</v>
      </c>
      <c r="D1159" s="58" t="str">
        <f>INDEX(db[SUPPLIER],A1159)</f>
        <v>DB</v>
      </c>
      <c r="E1159" s="58" t="str">
        <f>INDEX(db[QTY/ CTN],A1159)</f>
        <v>96 LSN</v>
      </c>
      <c r="F1159" s="58" t="str">
        <f>INDEX(db[JENIS],A1159)</f>
        <v>mechpen</v>
      </c>
      <c r="G1159" s="58">
        <f>INDEX(db[QTY X],A1159)</f>
        <v>1152</v>
      </c>
      <c r="H1159" s="58" t="str">
        <f>INDEX(db[STN X],A1159)</f>
        <v>PCS</v>
      </c>
    </row>
    <row r="1160" spans="1:8" x14ac:dyDescent="0.25">
      <c r="A1160" s="56">
        <v>2033</v>
      </c>
      <c r="C1160" s="58" t="str">
        <f>INDEX(db[NB BM],A1160)</f>
        <v>Mechpen G09302A 24 pcs</v>
      </c>
      <c r="D1160" s="58" t="str">
        <f>INDEX(db[SUPPLIER],A1160)</f>
        <v>DB STATIONERY</v>
      </c>
      <c r="E1160" s="58" t="str">
        <f>INDEX(db[QTY/ CTN],A1160)</f>
        <v>72 PCS</v>
      </c>
      <c r="F1160" s="58" t="str">
        <f>INDEX(db[JENIS],A1160)</f>
        <v>mechpen</v>
      </c>
      <c r="G1160" s="58">
        <f>INDEX(db[QTY X],A1160)</f>
        <v>72</v>
      </c>
      <c r="H1160" s="58" t="str">
        <f>INDEX(db[STN X],A1160)</f>
        <v>PCS</v>
      </c>
    </row>
    <row r="1161" spans="1:8" x14ac:dyDescent="0.25">
      <c r="A1161" s="56">
        <v>2034</v>
      </c>
      <c r="C1161" s="58" t="str">
        <f>INDEX(db[NB BM],A1161)</f>
        <v>Mechpen G09307 24pc</v>
      </c>
      <c r="D1161" s="58" t="str">
        <f>INDEX(db[SUPPLIER],A1161)</f>
        <v>DB STATIONERY</v>
      </c>
      <c r="E1161" s="58" t="str">
        <f>INDEX(db[QTY/ CTN],A1161)</f>
        <v>72 PCS</v>
      </c>
      <c r="F1161" s="58" t="str">
        <f>INDEX(db[JENIS],A1161)</f>
        <v>mechpen</v>
      </c>
      <c r="G1161" s="58">
        <f>INDEX(db[QTY X],A1161)</f>
        <v>72</v>
      </c>
      <c r="H1161" s="58" t="str">
        <f>INDEX(db[STN X],A1161)</f>
        <v>PCS</v>
      </c>
    </row>
    <row r="1162" spans="1:8" x14ac:dyDescent="0.25">
      <c r="A1162" s="56">
        <v>2035</v>
      </c>
      <c r="C1162" s="58" t="str">
        <f>INDEX(db[NB BM],A1162)</f>
        <v>Mechpen G09311 24 pcs</v>
      </c>
      <c r="D1162" s="58" t="str">
        <f>INDEX(db[SUPPLIER],A1162)</f>
        <v>DB STATIONERY</v>
      </c>
      <c r="E1162" s="58" t="str">
        <f>INDEX(db[QTY/ CTN],A1162)</f>
        <v>72 PCS</v>
      </c>
      <c r="F1162" s="58" t="str">
        <f>INDEX(db[JENIS],A1162)</f>
        <v>mechpen</v>
      </c>
      <c r="G1162" s="58">
        <f>INDEX(db[QTY X],A1162)</f>
        <v>72</v>
      </c>
      <c r="H1162" s="58" t="str">
        <f>INDEX(db[STN X],A1162)</f>
        <v>PCS</v>
      </c>
    </row>
    <row r="1163" spans="1:8" x14ac:dyDescent="0.25">
      <c r="A1163" s="56">
        <v>2036</v>
      </c>
      <c r="C1163" s="58" t="str">
        <f>INDEX(db[NB BM],A1163)</f>
        <v>Mechpen Tizo TM 090-A</v>
      </c>
      <c r="D1163" s="58" t="str">
        <f>INDEX(db[SUPPLIER],A1163)</f>
        <v>DB STATIONERY</v>
      </c>
      <c r="E1163" s="58" t="str">
        <f>INDEX(db[QTY/ CTN],A1163)</f>
        <v>144 LSN</v>
      </c>
      <c r="F1163" s="58" t="str">
        <f>INDEX(db[JENIS],A1163)</f>
        <v>mechpen</v>
      </c>
      <c r="G1163" s="58">
        <f>INDEX(db[QTY X],A1163)</f>
        <v>1728</v>
      </c>
      <c r="H1163" s="58" t="str">
        <f>INDEX(db[STN X],A1163)</f>
        <v>PCS</v>
      </c>
    </row>
    <row r="1164" spans="1:8" x14ac:dyDescent="0.25">
      <c r="A1164" s="56">
        <v>2037</v>
      </c>
      <c r="C1164" s="58" t="str">
        <f>INDEX(db[NB BM],A1164)</f>
        <v>Mechpen Tizo TMP090-A</v>
      </c>
      <c r="D1164" s="58" t="str">
        <f>INDEX(db[SUPPLIER],A1164)</f>
        <v>DB STATIONERY</v>
      </c>
      <c r="E1164" s="58" t="str">
        <f>INDEX(db[QTY/ CTN],A1164)</f>
        <v>144 LSN</v>
      </c>
      <c r="F1164" s="58" t="str">
        <f>INDEX(db[JENIS],A1164)</f>
        <v>mechpen</v>
      </c>
      <c r="G1164" s="58">
        <f>INDEX(db[QTY X],A1164)</f>
        <v>1728</v>
      </c>
      <c r="H1164" s="58" t="str">
        <f>INDEX(db[STN X],A1164)</f>
        <v>PCS</v>
      </c>
    </row>
    <row r="1165" spans="1:8" x14ac:dyDescent="0.25">
      <c r="A1165" s="56">
        <v>2038</v>
      </c>
      <c r="C1165" s="58" t="str">
        <f>INDEX(db[NB BM],A1165)</f>
        <v>Mechpen Tizo TM 30-C</v>
      </c>
      <c r="D1165" s="58" t="str">
        <f>INDEX(db[SUPPLIER],A1165)</f>
        <v>DB</v>
      </c>
      <c r="E1165" s="58" t="str">
        <f>INDEX(db[QTY/ CTN],A1165)</f>
        <v>96 LSN</v>
      </c>
      <c r="F1165" s="58" t="str">
        <f>INDEX(db[JENIS],A1165)</f>
        <v>mechpen</v>
      </c>
      <c r="G1165" s="58">
        <f>INDEX(db[QTY X],A1165)</f>
        <v>1152</v>
      </c>
      <c r="H1165" s="58" t="str">
        <f>INDEX(db[STN X],A1165)</f>
        <v>PCS</v>
      </c>
    </row>
    <row r="1166" spans="1:8" x14ac:dyDescent="0.25">
      <c r="A1166" s="56">
        <v>2039</v>
      </c>
      <c r="C1166" s="58" t="str">
        <f>INDEX(db[NB BM],A1166)</f>
        <v>Mechpen Tizo Batik TM 030-P</v>
      </c>
      <c r="D1166" s="58" t="str">
        <f>INDEX(db[SUPPLIER],A1166)</f>
        <v>DB</v>
      </c>
      <c r="E1166" s="58" t="str">
        <f>INDEX(db[QTY/ CTN],A1166)</f>
        <v>96 LSN</v>
      </c>
      <c r="F1166" s="58" t="str">
        <f>INDEX(db[JENIS],A1166)</f>
        <v>mechpen</v>
      </c>
      <c r="G1166" s="58">
        <f>INDEX(db[QTY X],A1166)</f>
        <v>1152</v>
      </c>
      <c r="H1166" s="58" t="str">
        <f>INDEX(db[STN X],A1166)</f>
        <v>PCS</v>
      </c>
    </row>
    <row r="1167" spans="1:8" x14ac:dyDescent="0.25">
      <c r="A1167" s="56">
        <v>2040</v>
      </c>
      <c r="C1167" s="58" t="str">
        <f>INDEX(db[NB BM],A1167)</f>
        <v>Mechpen Tizo TM 030-F</v>
      </c>
      <c r="D1167" s="58">
        <f>INDEX(db[SUPPLIER],A1167)</f>
        <v>99</v>
      </c>
      <c r="E1167" s="58" t="str">
        <f>INDEX(db[QTY/ CTN],A1167)</f>
        <v>96 LSN</v>
      </c>
      <c r="F1167" s="58" t="str">
        <f>INDEX(db[JENIS],A1167)</f>
        <v>mechpen</v>
      </c>
      <c r="G1167" s="58">
        <f>INDEX(db[QTY X],A1167)</f>
        <v>1152</v>
      </c>
      <c r="H1167" s="58" t="str">
        <f>INDEX(db[STN X],A1167)</f>
        <v>PCS</v>
      </c>
    </row>
    <row r="1168" spans="1:8" x14ac:dyDescent="0.25">
      <c r="A1168" s="56">
        <v>2041</v>
      </c>
      <c r="C1168" s="58" t="str">
        <f>INDEX(db[NB BM],A1168)</f>
        <v>Mechpen Tizo TM 030-F</v>
      </c>
      <c r="D1168" s="58" t="str">
        <f>INDEX(db[SUPPLIER],A1168)</f>
        <v>DB STATIONERY</v>
      </c>
      <c r="E1168" s="58" t="str">
        <f>INDEX(db[QTY/ CTN],A1168)</f>
        <v>96 LSN</v>
      </c>
      <c r="F1168" s="58" t="str">
        <f>INDEX(db[JENIS],A1168)</f>
        <v>mechpen</v>
      </c>
      <c r="G1168" s="58">
        <f>INDEX(db[QTY X],A1168)</f>
        <v>1152</v>
      </c>
      <c r="H1168" s="58" t="str">
        <f>INDEX(db[STN X],A1168)</f>
        <v>PCS</v>
      </c>
    </row>
    <row r="1169" spans="1:8" x14ac:dyDescent="0.25">
      <c r="A1169" s="56">
        <v>2042</v>
      </c>
      <c r="C1169" s="58" t="str">
        <f>INDEX(db[NB BM],A1169)</f>
        <v>Mechpen Tizo G-9000</v>
      </c>
      <c r="D1169" s="58" t="str">
        <f>INDEX(db[SUPPLIER],A1169)</f>
        <v>DB</v>
      </c>
      <c r="E1169" s="58" t="str">
        <f>INDEX(db[QTY/ CTN],A1169)</f>
        <v>144 LSN</v>
      </c>
      <c r="F1169" s="58" t="str">
        <f>INDEX(db[JENIS],A1169)</f>
        <v>mechpen</v>
      </c>
      <c r="G1169" s="58">
        <f>INDEX(db[QTY X],A1169)</f>
        <v>1728</v>
      </c>
      <c r="H1169" s="58" t="str">
        <f>INDEX(db[STN X],A1169)</f>
        <v>PCS</v>
      </c>
    </row>
    <row r="1170" spans="1:8" x14ac:dyDescent="0.25">
      <c r="A1170" s="56">
        <v>2043</v>
      </c>
      <c r="C1170" s="58" t="str">
        <f>INDEX(db[NB BM],A1170)</f>
        <v>Mechpen Tizo G-9001</v>
      </c>
      <c r="D1170" s="58" t="str">
        <f>INDEX(db[SUPPLIER],A1170)</f>
        <v>DB</v>
      </c>
      <c r="E1170" s="58" t="str">
        <f>INDEX(db[QTY/ CTN],A1170)</f>
        <v>144 LSN</v>
      </c>
      <c r="F1170" s="58" t="str">
        <f>INDEX(db[JENIS],A1170)</f>
        <v>mechpen</v>
      </c>
      <c r="G1170" s="58">
        <f>INDEX(db[QTY X],A1170)</f>
        <v>1728</v>
      </c>
      <c r="H1170" s="58" t="str">
        <f>INDEX(db[STN X],A1170)</f>
        <v>PCS</v>
      </c>
    </row>
    <row r="1171" spans="1:8" x14ac:dyDescent="0.25">
      <c r="A1171" s="56">
        <v>2044</v>
      </c>
      <c r="C1171" s="58" t="str">
        <f>INDEX(db[NB BM],A1171)</f>
        <v>Mechpen Tizo G-9002</v>
      </c>
      <c r="D1171" s="58" t="str">
        <f>INDEX(db[SUPPLIER],A1171)</f>
        <v>DB</v>
      </c>
      <c r="E1171" s="58" t="str">
        <f>INDEX(db[QTY/ CTN],A1171)</f>
        <v>144 LSN</v>
      </c>
      <c r="F1171" s="58" t="str">
        <f>INDEX(db[JENIS],A1171)</f>
        <v>mechpen</v>
      </c>
      <c r="G1171" s="58">
        <f>INDEX(db[QTY X],A1171)</f>
        <v>1728</v>
      </c>
      <c r="H1171" s="58" t="str">
        <f>INDEX(db[STN X],A1171)</f>
        <v>PCS</v>
      </c>
    </row>
    <row r="1172" spans="1:8" x14ac:dyDescent="0.25">
      <c r="A1172" s="56">
        <v>2045</v>
      </c>
      <c r="C1172" s="58" t="str">
        <f>INDEX(db[NB BM],A1172)</f>
        <v>Mechpen Tizo G-9003</v>
      </c>
      <c r="D1172" s="58" t="str">
        <f>INDEX(db[SUPPLIER],A1172)</f>
        <v>DB</v>
      </c>
      <c r="E1172" s="58" t="str">
        <f>INDEX(db[QTY/ CTN],A1172)</f>
        <v>144 LSN</v>
      </c>
      <c r="F1172" s="58" t="str">
        <f>INDEX(db[JENIS],A1172)</f>
        <v>mechpen</v>
      </c>
      <c r="G1172" s="58">
        <f>INDEX(db[QTY X],A1172)</f>
        <v>1728</v>
      </c>
      <c r="H1172" s="58" t="str">
        <f>INDEX(db[STN X],A1172)</f>
        <v>PCS</v>
      </c>
    </row>
    <row r="1173" spans="1:8" x14ac:dyDescent="0.25">
      <c r="A1173" s="56">
        <v>2046</v>
      </c>
      <c r="C1173" s="58" t="str">
        <f>INDEX(db[NB BM],A1173)</f>
        <v>Mechpen Tizo G-9003 A</v>
      </c>
      <c r="D1173" s="58">
        <f>INDEX(db[SUPPLIER],A1173)</f>
        <v>99</v>
      </c>
      <c r="E1173" s="58" t="str">
        <f>INDEX(db[QTY/ CTN],A1173)</f>
        <v>144 LSN</v>
      </c>
      <c r="F1173" s="58" t="str">
        <f>INDEX(db[JENIS],A1173)</f>
        <v>mechpen</v>
      </c>
      <c r="G1173" s="58">
        <f>INDEX(db[QTY X],A1173)</f>
        <v>1728</v>
      </c>
      <c r="H1173" s="58" t="str">
        <f>INDEX(db[STN X],A1173)</f>
        <v>PCS</v>
      </c>
    </row>
    <row r="1174" spans="1:8" x14ac:dyDescent="0.25">
      <c r="A1174" s="56">
        <v>2047</v>
      </c>
      <c r="C1174" s="58" t="str">
        <f>INDEX(db[NB BM],A1174)</f>
        <v>Mechpen Tizo G-9004</v>
      </c>
      <c r="D1174" s="58" t="str">
        <f>INDEX(db[SUPPLIER],A1174)</f>
        <v>DB</v>
      </c>
      <c r="E1174" s="58" t="str">
        <f>INDEX(db[QTY/ CTN],A1174)</f>
        <v>144 LSN</v>
      </c>
      <c r="F1174" s="58" t="str">
        <f>INDEX(db[JENIS],A1174)</f>
        <v>mechpen</v>
      </c>
      <c r="G1174" s="58">
        <f>INDEX(db[QTY X],A1174)</f>
        <v>1728</v>
      </c>
      <c r="H1174" s="58" t="str">
        <f>INDEX(db[STN X],A1174)</f>
        <v>PCS</v>
      </c>
    </row>
    <row r="1175" spans="1:8" x14ac:dyDescent="0.25">
      <c r="A1175" s="56">
        <v>2048</v>
      </c>
      <c r="C1175" s="58" t="str">
        <f>INDEX(db[NB BM],A1175)</f>
        <v>Mechpen Tizo TM 030-C</v>
      </c>
      <c r="D1175" s="58">
        <f>INDEX(db[SUPPLIER],A1175)</f>
        <v>99</v>
      </c>
      <c r="E1175" s="58" t="str">
        <f>INDEX(db[QTY/ CTN],A1175)</f>
        <v>96 LSN</v>
      </c>
      <c r="F1175" s="58" t="str">
        <f>INDEX(db[JENIS],A1175)</f>
        <v>mechpen</v>
      </c>
      <c r="G1175" s="58">
        <f>INDEX(db[QTY X],A1175)</f>
        <v>1152</v>
      </c>
      <c r="H1175" s="58" t="str">
        <f>INDEX(db[STN X],A1175)</f>
        <v>PCS</v>
      </c>
    </row>
    <row r="1176" spans="1:8" x14ac:dyDescent="0.25">
      <c r="A1176" s="56">
        <v>2049</v>
      </c>
      <c r="C1176" s="58" t="str">
        <f>INDEX(db[NB BM],A1176)</f>
        <v>Mechpen Tizo TM 030-B</v>
      </c>
      <c r="D1176" s="58" t="str">
        <f>INDEX(db[SUPPLIER],A1176)</f>
        <v>DB</v>
      </c>
      <c r="E1176" s="58" t="str">
        <f>INDEX(db[QTY/ CTN],A1176)</f>
        <v>96 LSN</v>
      </c>
      <c r="F1176" s="58" t="str">
        <f>INDEX(db[JENIS],A1176)</f>
        <v>mechpen</v>
      </c>
      <c r="G1176" s="58">
        <f>INDEX(db[QTY X],A1176)</f>
        <v>1152</v>
      </c>
      <c r="H1176" s="58" t="str">
        <f>INDEX(db[STN X],A1176)</f>
        <v>PCS</v>
      </c>
    </row>
    <row r="1177" spans="1:8" x14ac:dyDescent="0.25">
      <c r="A1177" s="56">
        <v>2050</v>
      </c>
      <c r="C1177" s="58" t="str">
        <f>INDEX(db[NB BM],A1177)</f>
        <v>Mechpen Tizo TM 01500</v>
      </c>
      <c r="D1177" s="58" t="str">
        <f>INDEX(db[SUPPLIER],A1177)</f>
        <v>DB STATIONERY</v>
      </c>
      <c r="E1177" s="58" t="str">
        <f>INDEX(db[QTY/ CTN],A1177)</f>
        <v>144 LSN</v>
      </c>
      <c r="F1177" s="58" t="str">
        <f>INDEX(db[JENIS],A1177)</f>
        <v>mechpen</v>
      </c>
      <c r="G1177" s="58">
        <f>INDEX(db[QTY X],A1177)</f>
        <v>1728</v>
      </c>
      <c r="H1177" s="58" t="str">
        <f>INDEX(db[STN X],A1177)</f>
        <v>PCS</v>
      </c>
    </row>
    <row r="1178" spans="1:8" x14ac:dyDescent="0.25">
      <c r="A1178" s="56">
        <v>2051</v>
      </c>
      <c r="C1178" s="58" t="str">
        <f>INDEX(db[NB BM],A1178)</f>
        <v>Mechpen Tizo TM 030-E</v>
      </c>
      <c r="D1178" s="58" t="str">
        <f>INDEX(db[SUPPLIER],A1178)</f>
        <v>DB</v>
      </c>
      <c r="E1178" s="58" t="str">
        <f>INDEX(db[QTY/ CTN],A1178)</f>
        <v>96 LSN</v>
      </c>
      <c r="F1178" s="58" t="str">
        <f>INDEX(db[JENIS],A1178)</f>
        <v>mechpen</v>
      </c>
      <c r="G1178" s="58">
        <f>INDEX(db[QTY X],A1178)</f>
        <v>1152</v>
      </c>
      <c r="H1178" s="58" t="str">
        <f>INDEX(db[STN X],A1178)</f>
        <v>PCS</v>
      </c>
    </row>
    <row r="1179" spans="1:8" x14ac:dyDescent="0.25">
      <c r="A1179" s="56">
        <v>2052</v>
      </c>
      <c r="C1179" s="58" t="str">
        <f>INDEX(db[NB BM],A1179)</f>
        <v>Pianika Altoz Box</v>
      </c>
      <c r="D1179" s="58" t="str">
        <f>INDEX(db[SUPPLIER],A1179)</f>
        <v>JAYA MUSIK</v>
      </c>
      <c r="E1179" s="58" t="str">
        <f>INDEX(db[QTY/ CTN],A1179)</f>
        <v>12 PCS</v>
      </c>
      <c r="F1179" s="58" t="str">
        <f>INDEX(db[JENIS],A1179)</f>
        <v>dll</v>
      </c>
      <c r="G1179" s="58">
        <f>INDEX(db[QTY X],A1179)</f>
        <v>12</v>
      </c>
      <c r="H1179" s="58" t="str">
        <f>INDEX(db[STN X],A1179)</f>
        <v>PCS</v>
      </c>
    </row>
    <row r="1180" spans="1:8" x14ac:dyDescent="0.25">
      <c r="A1180" s="56">
        <v>2053</v>
      </c>
      <c r="C1180" s="58" t="str">
        <f>INDEX(db[NB BM],A1180)</f>
        <v>Pianika Altoz Box Pink</v>
      </c>
      <c r="D1180" s="58" t="str">
        <f>INDEX(db[SUPPLIER],A1180)</f>
        <v>JAYA MUSIK</v>
      </c>
      <c r="E1180" s="58" t="str">
        <f>INDEX(db[QTY/ CTN],A1180)</f>
        <v>12 PCS</v>
      </c>
      <c r="F1180" s="58" t="str">
        <f>INDEX(db[JENIS],A1180)</f>
        <v>dll</v>
      </c>
      <c r="G1180" s="58">
        <f>INDEX(db[QTY X],A1180)</f>
        <v>12</v>
      </c>
      <c r="H1180" s="58" t="str">
        <f>INDEX(db[STN X],A1180)</f>
        <v>PCS</v>
      </c>
    </row>
    <row r="1181" spans="1:8" x14ac:dyDescent="0.25">
      <c r="A1181" s="56">
        <v>2054</v>
      </c>
      <c r="C1181" s="58" t="str">
        <f>INDEX(db[NB BM],A1181)</f>
        <v>Pianika Marvel Box</v>
      </c>
      <c r="D1181" s="58" t="str">
        <f>INDEX(db[SUPPLIER],A1181)</f>
        <v>JAYA MUSIK</v>
      </c>
      <c r="E1181" s="58" t="str">
        <f>INDEX(db[QTY/ CTN],A1181)</f>
        <v>12 PCS</v>
      </c>
      <c r="F1181" s="58" t="str">
        <f>INDEX(db[JENIS],A1181)</f>
        <v>dll</v>
      </c>
      <c r="G1181" s="58">
        <f>INDEX(db[QTY X],A1181)</f>
        <v>12</v>
      </c>
      <c r="H1181" s="58" t="str">
        <f>INDEX(db[STN X],A1181)</f>
        <v>PCS</v>
      </c>
    </row>
    <row r="1182" spans="1:8" x14ac:dyDescent="0.25">
      <c r="A1182" s="56">
        <v>2055</v>
      </c>
      <c r="C1182" s="58" t="str">
        <f>INDEX(db[NB BM],A1182)</f>
        <v>Pianika Marvel Kain</v>
      </c>
      <c r="D1182" s="58" t="str">
        <f>INDEX(db[SUPPLIER],A1182)</f>
        <v>JAYA MUSIK</v>
      </c>
      <c r="E1182" s="58" t="str">
        <f>INDEX(db[QTY/ CTN],A1182)</f>
        <v>12 PCS</v>
      </c>
      <c r="F1182" s="58" t="str">
        <f>INDEX(db[JENIS],A1182)</f>
        <v>dll</v>
      </c>
      <c r="G1182" s="58">
        <f>INDEX(db[QTY X],A1182)</f>
        <v>12</v>
      </c>
      <c r="H1182" s="58" t="str">
        <f>INDEX(db[STN X],A1182)</f>
        <v>PCS</v>
      </c>
    </row>
    <row r="1183" spans="1:8" x14ac:dyDescent="0.25">
      <c r="A1183" s="56">
        <v>2056</v>
      </c>
      <c r="C1183" s="58" t="str">
        <f>INDEX(db[NB BM],A1183)</f>
        <v>Mesin Tembal Lem Bosco 20 W B-5538</v>
      </c>
      <c r="D1183" s="58" t="str">
        <f>INDEX(db[SUPPLIER],A1183)</f>
        <v>SINAR KOTA</v>
      </c>
      <c r="E1183" s="58" t="str">
        <f>INDEX(db[QTY/ CTN],A1183)</f>
        <v>20 PCS</v>
      </c>
      <c r="F1183" s="58" t="str">
        <f>INDEX(db[JENIS],A1183)</f>
        <v>dll</v>
      </c>
      <c r="G1183" s="58">
        <f>INDEX(db[QTY X],A1183)</f>
        <v>20</v>
      </c>
      <c r="H1183" s="58" t="str">
        <f>INDEX(db[STN X],A1183)</f>
        <v>PCS</v>
      </c>
    </row>
    <row r="1184" spans="1:8" x14ac:dyDescent="0.25">
      <c r="A1184" s="56">
        <v>2057</v>
      </c>
      <c r="C1184" s="58" t="str">
        <f>INDEX(db[NB BM],A1184)</f>
        <v>Mesin Tembak Lilin Kecil 20W</v>
      </c>
      <c r="D1184" s="58" t="str">
        <f>INDEX(db[SUPPLIER],A1184)</f>
        <v>SINAR KOTA</v>
      </c>
      <c r="E1184" s="58" t="str">
        <f>INDEX(db[QTY/ CTN],A1184)</f>
        <v>20 PCS</v>
      </c>
      <c r="F1184" s="58" t="str">
        <f>INDEX(db[JENIS],A1184)</f>
        <v>dll</v>
      </c>
      <c r="G1184" s="58">
        <f>INDEX(db[QTY X],A1184)</f>
        <v>20</v>
      </c>
      <c r="H1184" s="58" t="str">
        <f>INDEX(db[STN X],A1184)</f>
        <v>PCS</v>
      </c>
    </row>
    <row r="1185" spans="1:8" x14ac:dyDescent="0.25">
      <c r="A1185" s="56">
        <v>2058</v>
      </c>
      <c r="C1185" s="58" t="str">
        <f>INDEX(db[NB BM],A1185)</f>
        <v>ID Card A1</v>
      </c>
      <c r="D1185" s="58" t="str">
        <f>INDEX(db[SUPPLIER],A1185)</f>
        <v>YUSHINCA</v>
      </c>
      <c r="E1185" s="58" t="str">
        <f>INDEX(db[QTY/ CTN],A1185)</f>
        <v>5000 PCS</v>
      </c>
      <c r="F1185" s="58" t="str">
        <f>INDEX(db[JENIS],A1185)</f>
        <v>dll</v>
      </c>
      <c r="G1185" s="58">
        <f>INDEX(db[QTY X],A1185)</f>
        <v>5000</v>
      </c>
      <c r="H1185" s="58" t="str">
        <f>INDEX(db[STN X],A1185)</f>
        <v>PCS</v>
      </c>
    </row>
    <row r="1186" spans="1:8" x14ac:dyDescent="0.25">
      <c r="A1186" s="56">
        <v>2059</v>
      </c>
      <c r="C1186" s="58" t="str">
        <f>INDEX(db[NB BM],A1186)</f>
        <v>ID Card A2</v>
      </c>
      <c r="D1186" s="58" t="str">
        <f>INDEX(db[SUPPLIER],A1186)</f>
        <v>YUSHINCA</v>
      </c>
      <c r="E1186" s="58" t="str">
        <f>INDEX(db[QTY/ CTN],A1186)</f>
        <v>5000 PCS</v>
      </c>
      <c r="F1186" s="58" t="str">
        <f>INDEX(db[JENIS],A1186)</f>
        <v>dll</v>
      </c>
      <c r="G1186" s="58">
        <f>INDEX(db[QTY X],A1186)</f>
        <v>5000</v>
      </c>
      <c r="H1186" s="58" t="str">
        <f>INDEX(db[STN X],A1186)</f>
        <v>PCS</v>
      </c>
    </row>
    <row r="1187" spans="1:8" x14ac:dyDescent="0.25">
      <c r="A1187" s="56">
        <v>2060</v>
      </c>
      <c r="C1187" s="58" t="str">
        <f>INDEX(db[NB BM],A1187)</f>
        <v>ID Card A3</v>
      </c>
      <c r="D1187" s="58" t="str">
        <f>INDEX(db[SUPPLIER],A1187)</f>
        <v>YUSHINCA</v>
      </c>
      <c r="E1187" s="58" t="str">
        <f>INDEX(db[QTY/ CTN],A1187)</f>
        <v>5000 PCS</v>
      </c>
      <c r="F1187" s="58" t="str">
        <f>INDEX(db[JENIS],A1187)</f>
        <v>dll</v>
      </c>
      <c r="G1187" s="58">
        <f>INDEX(db[QTY X],A1187)</f>
        <v>5000</v>
      </c>
      <c r="H1187" s="58" t="str">
        <f>INDEX(db[STN X],A1187)</f>
        <v>PCS</v>
      </c>
    </row>
    <row r="1188" spans="1:8" x14ac:dyDescent="0.25">
      <c r="A1188" s="56">
        <v>2061</v>
      </c>
      <c r="C1188" s="58" t="str">
        <f>INDEX(db[NB BM],A1188)</f>
        <v>ID Card B1</v>
      </c>
      <c r="D1188" s="58" t="str">
        <f>INDEX(db[SUPPLIER],A1188)</f>
        <v>YUSHINCA</v>
      </c>
      <c r="E1188" s="58" t="str">
        <f>INDEX(db[QTY/ CTN],A1188)</f>
        <v>5000 PCS</v>
      </c>
      <c r="F1188" s="58" t="str">
        <f>INDEX(db[JENIS],A1188)</f>
        <v>dll</v>
      </c>
      <c r="G1188" s="58">
        <f>INDEX(db[QTY X],A1188)</f>
        <v>5000</v>
      </c>
      <c r="H1188" s="58" t="str">
        <f>INDEX(db[STN X],A1188)</f>
        <v>PCS</v>
      </c>
    </row>
    <row r="1189" spans="1:8" x14ac:dyDescent="0.25">
      <c r="A1189" s="56">
        <v>2062</v>
      </c>
      <c r="C1189" s="58" t="str">
        <f>INDEX(db[NB BM],A1189)</f>
        <v>ID Card B2</v>
      </c>
      <c r="D1189" s="58" t="str">
        <f>INDEX(db[SUPPLIER],A1189)</f>
        <v>YUSHINCA</v>
      </c>
      <c r="E1189" s="58" t="str">
        <f>INDEX(db[QTY/ CTN],A1189)</f>
        <v>5000 PCS</v>
      </c>
      <c r="F1189" s="58" t="str">
        <f>INDEX(db[JENIS],A1189)</f>
        <v>dll</v>
      </c>
      <c r="G1189" s="58">
        <f>INDEX(db[QTY X],A1189)</f>
        <v>5000</v>
      </c>
      <c r="H1189" s="58" t="str">
        <f>INDEX(db[STN X],A1189)</f>
        <v>PCS</v>
      </c>
    </row>
    <row r="1190" spans="1:8" x14ac:dyDescent="0.25">
      <c r="A1190" s="56">
        <v>2063</v>
      </c>
      <c r="C1190" s="58" t="str">
        <f>INDEX(db[NB BM],A1190)</f>
        <v>ID Card B3</v>
      </c>
      <c r="D1190" s="58" t="str">
        <f>INDEX(db[SUPPLIER],A1190)</f>
        <v>YUSHINCA</v>
      </c>
      <c r="E1190" s="58" t="str">
        <f>INDEX(db[QTY/ CTN],A1190)</f>
        <v>5000 PCS</v>
      </c>
      <c r="F1190" s="58" t="str">
        <f>INDEX(db[JENIS],A1190)</f>
        <v>dll</v>
      </c>
      <c r="G1190" s="58">
        <f>INDEX(db[QTY X],A1190)</f>
        <v>5000</v>
      </c>
      <c r="H1190" s="58" t="str">
        <f>INDEX(db[STN X],A1190)</f>
        <v>PCS</v>
      </c>
    </row>
    <row r="1191" spans="1:8" x14ac:dyDescent="0.25">
      <c r="A1191" s="56">
        <v>2064</v>
      </c>
      <c r="C1191" s="58" t="str">
        <f>INDEX(db[NB BM],A1191)</f>
        <v>ID Card B4</v>
      </c>
      <c r="D1191" s="58" t="str">
        <f>INDEX(db[SUPPLIER],A1191)</f>
        <v>YUSHINCA</v>
      </c>
      <c r="E1191" s="58" t="str">
        <f>INDEX(db[QTY/ CTN],A1191)</f>
        <v>5000 PCS</v>
      </c>
      <c r="F1191" s="58" t="str">
        <f>INDEX(db[JENIS],A1191)</f>
        <v>dll</v>
      </c>
      <c r="G1191" s="58">
        <f>INDEX(db[QTY X],A1191)</f>
        <v>5000</v>
      </c>
      <c r="H1191" s="58" t="str">
        <f>INDEX(db[STN X],A1191)</f>
        <v>PCS</v>
      </c>
    </row>
    <row r="1192" spans="1:8" x14ac:dyDescent="0.25">
      <c r="A1192" s="56">
        <v>2065</v>
      </c>
      <c r="C1192" s="58" t="str">
        <f>INDEX(db[NB BM],A1192)</f>
        <v>ID Card B5</v>
      </c>
      <c r="D1192" s="58" t="str">
        <f>INDEX(db[SUPPLIER],A1192)</f>
        <v>YUSHINCA</v>
      </c>
      <c r="E1192" s="58" t="str">
        <f>INDEX(db[QTY/ CTN],A1192)</f>
        <v>5000 PCS</v>
      </c>
      <c r="F1192" s="58" t="str">
        <f>INDEX(db[JENIS],A1192)</f>
        <v>dll</v>
      </c>
      <c r="G1192" s="58">
        <f>INDEX(db[QTY X],A1192)</f>
        <v>5000</v>
      </c>
      <c r="H1192" s="58" t="str">
        <f>INDEX(db[STN X],A1192)</f>
        <v>PCS</v>
      </c>
    </row>
    <row r="1193" spans="1:8" x14ac:dyDescent="0.25">
      <c r="A1193" s="56">
        <v>2066</v>
      </c>
      <c r="C1193" s="58" t="str">
        <f>INDEX(db[NB BM],A1193)</f>
        <v>Mika Laminating Vanco LF-100 Folio</v>
      </c>
      <c r="D1193" s="58" t="str">
        <f>INDEX(db[SUPPLIER],A1193)</f>
        <v>SAMUDERA ANGKASA JAYA</v>
      </c>
      <c r="E1193" s="58" t="str">
        <f>INDEX(db[QTY/ CTN],A1193)</f>
        <v>10 PAK</v>
      </c>
      <c r="F1193" s="58">
        <f>INDEX(db[JENIS],A1193)</f>
        <v>0</v>
      </c>
      <c r="G1193" s="58">
        <f>INDEX(db[QTY X],A1193)</f>
        <v>10</v>
      </c>
      <c r="H1193" s="58" t="str">
        <f>INDEX(db[STN X],A1193)</f>
        <v>PAK</v>
      </c>
    </row>
    <row r="1194" spans="1:8" x14ac:dyDescent="0.25">
      <c r="A1194" s="56">
        <v>2067</v>
      </c>
      <c r="C1194" s="58" t="str">
        <f>INDEX(db[NB BM],A1194)</f>
        <v>Mini Pocket MB-120 Warna Kulit</v>
      </c>
      <c r="D1194" s="58" t="str">
        <f>INDEX(db[SUPPLIER],A1194)</f>
        <v>BINTANG SAUDARA</v>
      </c>
      <c r="E1194" s="58" t="str">
        <f>INDEX(db[QTY/ CTN],A1194)</f>
        <v>30 LSN</v>
      </c>
      <c r="F1194" s="58" t="str">
        <f>INDEX(db[JENIS],A1194)</f>
        <v>note</v>
      </c>
      <c r="G1194" s="58">
        <f>INDEX(db[QTY X],A1194)</f>
        <v>360</v>
      </c>
      <c r="H1194" s="58" t="str">
        <f>INDEX(db[STN X],A1194)</f>
        <v>PCS</v>
      </c>
    </row>
    <row r="1195" spans="1:8" x14ac:dyDescent="0.25">
      <c r="A1195" s="56">
        <v>2068</v>
      </c>
      <c r="C1195" s="58" t="str">
        <f>INDEX(db[NB BM],A1195)</f>
        <v>Mechpen Tizo TM 030A-1L</v>
      </c>
      <c r="D1195" s="58" t="str">
        <f>INDEX(db[SUPPLIER],A1195)</f>
        <v>DB STATIONERY</v>
      </c>
      <c r="E1195" s="58" t="str">
        <f>INDEX(db[QTY/ CTN],A1195)</f>
        <v>48 LSN</v>
      </c>
      <c r="F1195" s="58" t="str">
        <f>INDEX(db[JENIS],A1195)</f>
        <v>mechpen</v>
      </c>
      <c r="G1195" s="58">
        <f>INDEX(db[QTY X],A1195)</f>
        <v>576</v>
      </c>
      <c r="H1195" s="58" t="str">
        <f>INDEX(db[STN X],A1195)</f>
        <v>PCS</v>
      </c>
    </row>
    <row r="1196" spans="1:8" x14ac:dyDescent="0.25">
      <c r="A1196" s="56">
        <v>2069</v>
      </c>
      <c r="C1196" s="58" t="str">
        <f>INDEX(db[NB BM],A1196)</f>
        <v>Mechpen Tizo G09031A 24 pcs</v>
      </c>
      <c r="D1196" s="58" t="str">
        <f>INDEX(db[SUPPLIER],A1196)</f>
        <v>DB STATIONERY</v>
      </c>
      <c r="E1196" s="58" t="str">
        <f>INDEX(db[QTY/ CTN],A1196)</f>
        <v>72 PCS</v>
      </c>
      <c r="F1196" s="58" t="str">
        <f>INDEX(db[JENIS],A1196)</f>
        <v>mechpen</v>
      </c>
      <c r="G1196" s="58">
        <f>INDEX(db[QTY X],A1196)</f>
        <v>72</v>
      </c>
      <c r="H1196" s="58" t="str">
        <f>INDEX(db[STN X],A1196)</f>
        <v>PCS</v>
      </c>
    </row>
    <row r="1197" spans="1:8" x14ac:dyDescent="0.25">
      <c r="A1197" s="56">
        <v>2070</v>
      </c>
      <c r="C1197" s="58" t="str">
        <f>INDEX(db[NB BM],A1197)</f>
        <v>Name Tag Dus Biru 300</v>
      </c>
      <c r="D1197" s="58" t="str">
        <f>INDEX(db[SUPPLIER],A1197)</f>
        <v>ETJ</v>
      </c>
      <c r="E1197" s="58" t="str">
        <f>INDEX(db[QTY/ CTN],A1197)</f>
        <v>4000 PCS</v>
      </c>
      <c r="F1197" s="58" t="str">
        <f>INDEX(db[JENIS],A1197)</f>
        <v>dll</v>
      </c>
      <c r="G1197" s="58">
        <f>INDEX(db[QTY X],A1197)</f>
        <v>4000</v>
      </c>
      <c r="H1197" s="58" t="str">
        <f>INDEX(db[STN X],A1197)</f>
        <v>PCS</v>
      </c>
    </row>
    <row r="1198" spans="1:8" x14ac:dyDescent="0.25">
      <c r="A1198" s="56">
        <v>2071</v>
      </c>
      <c r="C1198" s="58" t="str">
        <f>INDEX(db[NB BM],A1198)</f>
        <v>Name Tag Dus Merah 301</v>
      </c>
      <c r="D1198" s="58" t="str">
        <f>INDEX(db[SUPPLIER],A1198)</f>
        <v>ETJ</v>
      </c>
      <c r="E1198" s="58" t="str">
        <f>INDEX(db[QTY/ CTN],A1198)</f>
        <v>4000 PCS</v>
      </c>
      <c r="F1198" s="58" t="str">
        <f>INDEX(db[JENIS],A1198)</f>
        <v>dll</v>
      </c>
      <c r="G1198" s="58">
        <f>INDEX(db[QTY X],A1198)</f>
        <v>4000</v>
      </c>
      <c r="H1198" s="58" t="str">
        <f>INDEX(db[STN X],A1198)</f>
        <v>PCS</v>
      </c>
    </row>
    <row r="1199" spans="1:8" x14ac:dyDescent="0.25">
      <c r="A1199" s="56">
        <v>2072</v>
      </c>
      <c r="C1199" s="58" t="str">
        <f>INDEX(db[NB BM],A1199)</f>
        <v>Gunting kuku 777 besar N-211</v>
      </c>
      <c r="D1199" s="58" t="str">
        <f>INDEX(db[SUPPLIER],A1199)</f>
        <v>BINTANG JAYA</v>
      </c>
      <c r="E1199" s="58" t="str">
        <f>INDEX(db[QTY/ CTN],A1199)</f>
        <v>50 LSN</v>
      </c>
      <c r="F1199" s="58" t="str">
        <f>INDEX(db[JENIS],A1199)</f>
        <v>gunting</v>
      </c>
      <c r="G1199" s="58">
        <f>INDEX(db[QTY X],A1199)</f>
        <v>600</v>
      </c>
      <c r="H1199" s="58" t="str">
        <f>INDEX(db[STN X],A1199)</f>
        <v>PCS</v>
      </c>
    </row>
    <row r="1200" spans="1:8" x14ac:dyDescent="0.25">
      <c r="A1200" s="56">
        <v>2073</v>
      </c>
      <c r="C1200" s="58" t="str">
        <f>INDEX(db[NB BM],A1200)</f>
        <v>Nametag B3</v>
      </c>
      <c r="D1200" s="58" t="str">
        <f>INDEX(db[SUPPLIER],A1200)</f>
        <v>SINAR MAS</v>
      </c>
      <c r="E1200" s="58" t="str">
        <f>INDEX(db[QTY/ CTN],A1200)</f>
        <v>4000 PCS</v>
      </c>
      <c r="F1200" s="58" t="str">
        <f>INDEX(db[JENIS],A1200)</f>
        <v>dll</v>
      </c>
      <c r="G1200" s="58">
        <f>INDEX(db[QTY X],A1200)</f>
        <v>4000</v>
      </c>
      <c r="H1200" s="58" t="str">
        <f>INDEX(db[STN X],A1200)</f>
        <v>PCS</v>
      </c>
    </row>
    <row r="1201" spans="1:8" x14ac:dyDescent="0.25">
      <c r="A1201" s="56">
        <v>2074</v>
      </c>
      <c r="C1201" s="58" t="str">
        <f>INDEX(db[NB BM],A1201)</f>
        <v>Nametag B4</v>
      </c>
      <c r="D1201" s="58" t="str">
        <f>INDEX(db[SUPPLIER],A1201)</f>
        <v>SINAR MAS</v>
      </c>
      <c r="E1201" s="58" t="str">
        <f>INDEX(db[QTY/ CTN],A1201)</f>
        <v>3200 PCS</v>
      </c>
      <c r="F1201" s="58" t="str">
        <f>INDEX(db[JENIS],A1201)</f>
        <v>dll</v>
      </c>
      <c r="G1201" s="58">
        <f>INDEX(db[QTY X],A1201)</f>
        <v>3200</v>
      </c>
      <c r="H1201" s="58" t="str">
        <f>INDEX(db[STN X],A1201)</f>
        <v>PCS</v>
      </c>
    </row>
    <row r="1202" spans="1:8" x14ac:dyDescent="0.25">
      <c r="A1202" s="56">
        <v>2077</v>
      </c>
      <c r="C1202" s="58" t="str">
        <f>INDEX(db[NB BM],A1202)</f>
        <v>NB A5 KY-A58812</v>
      </c>
      <c r="D1202" s="58" t="str">
        <f>INDEX(db[SUPPLIER],A1202)</f>
        <v>DB STATIONERY</v>
      </c>
      <c r="E1202" s="58" t="str">
        <f>INDEX(db[QTY/ CTN],A1202)</f>
        <v>120 PCS</v>
      </c>
      <c r="F1202" s="58" t="str">
        <f>INDEX(db[JENIS],A1202)</f>
        <v>buku</v>
      </c>
      <c r="G1202" s="58">
        <f>INDEX(db[QTY X],A1202)</f>
        <v>120</v>
      </c>
      <c r="H1202" s="58" t="str">
        <f>INDEX(db[STN X],A1202)</f>
        <v>PCS</v>
      </c>
    </row>
    <row r="1203" spans="1:8" x14ac:dyDescent="0.25">
      <c r="A1203" s="56">
        <v>2078</v>
      </c>
      <c r="C1203" s="58" t="str">
        <f>INDEX(db[NB BM],A1203)</f>
        <v>NB A5 KY-A58815</v>
      </c>
      <c r="D1203" s="58" t="str">
        <f>INDEX(db[SUPPLIER],A1203)</f>
        <v>DB STATIONERY</v>
      </c>
      <c r="E1203" s="58" t="str">
        <f>INDEX(db[QTY/ CTN],A1203)</f>
        <v>120 PCS</v>
      </c>
      <c r="F1203" s="58" t="str">
        <f>INDEX(db[JENIS],A1203)</f>
        <v>buku</v>
      </c>
      <c r="G1203" s="58">
        <f>INDEX(db[QTY X],A1203)</f>
        <v>120</v>
      </c>
      <c r="H1203" s="58" t="str">
        <f>INDEX(db[STN X],A1203)</f>
        <v>PCS</v>
      </c>
    </row>
    <row r="1204" spans="1:8" x14ac:dyDescent="0.25">
      <c r="A1204" s="56">
        <v>2079</v>
      </c>
      <c r="C1204" s="58" t="str">
        <f>INDEX(db[NB BM],A1204)</f>
        <v>NB Exclusive 0801/ 80</v>
      </c>
      <c r="D1204" s="58" t="str">
        <f>INDEX(db[SUPPLIER],A1204)</f>
        <v>BINTANG SAUDARA</v>
      </c>
      <c r="E1204" s="58" t="str">
        <f>INDEX(db[QTY/ CTN],A1204)</f>
        <v>96 pcs</v>
      </c>
      <c r="F1204" s="58" t="str">
        <f>INDEX(db[JENIS],A1204)</f>
        <v>note</v>
      </c>
      <c r="G1204" s="58">
        <f>INDEX(db[QTY X],A1204)</f>
        <v>96</v>
      </c>
      <c r="H1204" s="58" t="str">
        <f>INDEX(db[STN X],A1204)</f>
        <v>pcs</v>
      </c>
    </row>
    <row r="1205" spans="1:8" x14ac:dyDescent="0.25">
      <c r="A1205" s="56">
        <v>2080</v>
      </c>
      <c r="C1205" s="58" t="str">
        <f>INDEX(db[NB BM],A1205)</f>
        <v>NB Spiral 8560-14 (B5)</v>
      </c>
      <c r="D1205" s="58" t="str">
        <f>INDEX(db[SUPPLIER],A1205)</f>
        <v>DUTA BAHAGIA</v>
      </c>
      <c r="E1205" s="58" t="str">
        <f>INDEX(db[QTY/ CTN],A1205)</f>
        <v>160 PCS</v>
      </c>
      <c r="F1205" s="58" t="str">
        <f>INDEX(db[JENIS],A1205)</f>
        <v>buku</v>
      </c>
      <c r="G1205" s="58">
        <f>INDEX(db[QTY X],A1205)</f>
        <v>160</v>
      </c>
      <c r="H1205" s="58" t="str">
        <f>INDEX(db[STN X],A1205)</f>
        <v>PCS</v>
      </c>
    </row>
    <row r="1206" spans="1:8" x14ac:dyDescent="0.25">
      <c r="A1206" s="56">
        <v>2081</v>
      </c>
      <c r="C1206" s="58" t="str">
        <f>INDEX(db[NB BM],A1206)</f>
        <v>NB Spiral 8560-16 (B5)</v>
      </c>
      <c r="D1206" s="58" t="str">
        <f>INDEX(db[SUPPLIER],A1206)</f>
        <v>DUTA BAHAGIA</v>
      </c>
      <c r="E1206" s="58" t="str">
        <f>INDEX(db[QTY/ CTN],A1206)</f>
        <v>144 PCS</v>
      </c>
      <c r="F1206" s="58" t="str">
        <f>INDEX(db[JENIS],A1206)</f>
        <v>buku</v>
      </c>
      <c r="G1206" s="58">
        <f>INDEX(db[QTY X],A1206)</f>
        <v>144</v>
      </c>
      <c r="H1206" s="58" t="str">
        <f>INDEX(db[STN X],A1206)</f>
        <v>PCS</v>
      </c>
    </row>
    <row r="1207" spans="1:8" x14ac:dyDescent="0.25">
      <c r="A1207" s="56">
        <v>2082</v>
      </c>
      <c r="C1207" s="58" t="str">
        <f>INDEX(db[NB BM],A1207)</f>
        <v>NB Spiral 8560-18 (B5)</v>
      </c>
      <c r="D1207" s="58" t="str">
        <f>INDEX(db[SUPPLIER],A1207)</f>
        <v>DUTA BAHAGIA</v>
      </c>
      <c r="E1207" s="58" t="str">
        <f>INDEX(db[QTY/ CTN],A1207)</f>
        <v>144 PCS</v>
      </c>
      <c r="F1207" s="58" t="str">
        <f>INDEX(db[JENIS],A1207)</f>
        <v>buku</v>
      </c>
      <c r="G1207" s="58">
        <f>INDEX(db[QTY X],A1207)</f>
        <v>144</v>
      </c>
      <c r="H1207" s="58" t="str">
        <f>INDEX(db[STN X],A1207)</f>
        <v>PCS</v>
      </c>
    </row>
    <row r="1208" spans="1:8" x14ac:dyDescent="0.25">
      <c r="A1208" s="56">
        <v>2083</v>
      </c>
      <c r="C1208" s="58" t="str">
        <f>INDEX(db[NB BM],A1208)</f>
        <v>NB Spiral XQ 80K-851 (A6) Flamingo</v>
      </c>
      <c r="D1208" s="58" t="str">
        <f>INDEX(db[SUPPLIER],A1208)</f>
        <v>DUTA BAHAGIA</v>
      </c>
      <c r="E1208" s="58" t="str">
        <f>INDEX(db[QTY/ CTN],A1208)</f>
        <v>240 PCS</v>
      </c>
      <c r="F1208" s="58" t="str">
        <f>INDEX(db[JENIS],A1208)</f>
        <v>buku</v>
      </c>
      <c r="G1208" s="58">
        <f>INDEX(db[QTY X],A1208)</f>
        <v>240</v>
      </c>
      <c r="H1208" s="58" t="str">
        <f>INDEX(db[STN X],A1208)</f>
        <v>PCS</v>
      </c>
    </row>
    <row r="1209" spans="1:8" x14ac:dyDescent="0.25">
      <c r="A1209" s="56">
        <v>2084</v>
      </c>
      <c r="C1209" s="58" t="str">
        <f>INDEX(db[NB BM],A1209)</f>
        <v>NB Spiral A98QY-190/ 402 FA Flamingo</v>
      </c>
      <c r="D1209" s="58" t="str">
        <f>INDEX(db[SUPPLIER],A1209)</f>
        <v>DUTA BAHAGIA</v>
      </c>
      <c r="E1209" s="58" t="str">
        <f>INDEX(db[QTY/ CTN],A1209)</f>
        <v>288 PCS</v>
      </c>
      <c r="F1209" s="58" t="str">
        <f>INDEX(db[JENIS],A1209)</f>
        <v>buku</v>
      </c>
      <c r="G1209" s="58">
        <f>INDEX(db[QTY X],A1209)</f>
        <v>288</v>
      </c>
      <c r="H1209" s="58" t="str">
        <f>INDEX(db[STN X],A1209)</f>
        <v>PCS</v>
      </c>
    </row>
    <row r="1210" spans="1:8" x14ac:dyDescent="0.25">
      <c r="A1210" s="56">
        <v>2085</v>
      </c>
      <c r="C1210" s="58" t="str">
        <f>INDEX(db[NB BM],A1210)</f>
        <v>NB Divider CXQF-A5819 Raibow Jelly</v>
      </c>
      <c r="D1210" s="58" t="str">
        <f>INDEX(db[SUPPLIER],A1210)</f>
        <v>SAHABAT REJEKI</v>
      </c>
      <c r="E1210" s="58" t="str">
        <f>INDEX(db[QTY/ CTN],A1210)</f>
        <v>200 PCS</v>
      </c>
      <c r="F1210" s="58" t="str">
        <f>INDEX(db[JENIS],A1210)</f>
        <v>nb</v>
      </c>
      <c r="G1210" s="58">
        <f>INDEX(db[QTY X],A1210)</f>
        <v>200</v>
      </c>
      <c r="H1210" s="58" t="str">
        <f>INDEX(db[STN X],A1210)</f>
        <v>PCS</v>
      </c>
    </row>
    <row r="1211" spans="1:8" x14ac:dyDescent="0.25">
      <c r="A1211" s="56">
        <v>2086</v>
      </c>
      <c r="C1211" s="58" t="str">
        <f>INDEX(db[NB BM],A1211)</f>
        <v>Notebook JK NB-661 A5 BIRU</v>
      </c>
      <c r="D1211" s="58" t="str">
        <f>INDEX(db[SUPPLIER],A1211)</f>
        <v>ATALI</v>
      </c>
      <c r="E1211" s="58" t="str">
        <f>INDEX(db[QTY/ CTN],A1211)</f>
        <v>2 BOX (24 PCS)</v>
      </c>
      <c r="F1211" s="58" t="str">
        <f>INDEX(db[JENIS],A1211)</f>
        <v>note</v>
      </c>
      <c r="G1211" s="58">
        <f>INDEX(db[QTY X],A1211)</f>
        <v>48</v>
      </c>
      <c r="H1211" s="58" t="str">
        <f>INDEX(db[STN X],A1211)</f>
        <v>PCS</v>
      </c>
    </row>
    <row r="1212" spans="1:8" x14ac:dyDescent="0.25">
      <c r="A1212" s="56">
        <v>2087</v>
      </c>
      <c r="C1212" s="58" t="str">
        <f>INDEX(db[NB BM],A1212)</f>
        <v>Notebook JK NB-661 A5 orange</v>
      </c>
      <c r="D1212" s="58" t="str">
        <f>INDEX(db[SUPPLIER],A1212)</f>
        <v>ATALI</v>
      </c>
      <c r="E1212" s="58" t="str">
        <f>INDEX(db[QTY/ CTN],A1212)</f>
        <v>2 BOX (24 PCS)</v>
      </c>
      <c r="F1212" s="58" t="str">
        <f>INDEX(db[JENIS],A1212)</f>
        <v>note</v>
      </c>
      <c r="G1212" s="58">
        <f>INDEX(db[QTY X],A1212)</f>
        <v>48</v>
      </c>
      <c r="H1212" s="58" t="str">
        <f>INDEX(db[STN X],A1212)</f>
        <v>PCS</v>
      </c>
    </row>
    <row r="1213" spans="1:8" x14ac:dyDescent="0.25">
      <c r="A1213" s="56">
        <v>2088</v>
      </c>
      <c r="C1213" s="58" t="str">
        <f>INDEX(db[NB BM],A1213)</f>
        <v>Notebook JK NB-661 A5 merah</v>
      </c>
      <c r="D1213" s="58" t="str">
        <f>INDEX(db[SUPPLIER],A1213)</f>
        <v>ATALI</v>
      </c>
      <c r="E1213" s="58" t="str">
        <f>INDEX(db[QTY/ CTN],A1213)</f>
        <v>2 BOX (24 PCS)</v>
      </c>
      <c r="F1213" s="58" t="str">
        <f>INDEX(db[JENIS],A1213)</f>
        <v>note</v>
      </c>
      <c r="G1213" s="58">
        <f>INDEX(db[QTY X],A1213)</f>
        <v>48</v>
      </c>
      <c r="H1213" s="58" t="str">
        <f>INDEX(db[STN X],A1213)</f>
        <v>PCS</v>
      </c>
    </row>
    <row r="1214" spans="1:8" x14ac:dyDescent="0.25">
      <c r="A1214" s="56">
        <v>2089</v>
      </c>
      <c r="C1214" s="58" t="str">
        <f>INDEX(db[NB BM],A1214)</f>
        <v>Notebook JK NB-661 A5 kuning</v>
      </c>
      <c r="D1214" s="58" t="str">
        <f>INDEX(db[SUPPLIER],A1214)</f>
        <v>ATALI</v>
      </c>
      <c r="E1214" s="58" t="str">
        <f>INDEX(db[QTY/ CTN],A1214)</f>
        <v>2 BOX (24 PCS)</v>
      </c>
      <c r="F1214" s="58" t="str">
        <f>INDEX(db[JENIS],A1214)</f>
        <v>note</v>
      </c>
      <c r="G1214" s="58">
        <f>INDEX(db[QTY X],A1214)</f>
        <v>48</v>
      </c>
      <c r="H1214" s="58" t="str">
        <f>INDEX(db[STN X],A1214)</f>
        <v>PCS</v>
      </c>
    </row>
    <row r="1215" spans="1:8" x14ac:dyDescent="0.25">
      <c r="A1215" s="56">
        <v>2090</v>
      </c>
      <c r="C1215" s="58" t="str">
        <f>INDEX(db[NB BM],A1215)</f>
        <v>Notebook JK NB-665 A6</v>
      </c>
      <c r="D1215" s="58" t="str">
        <f>INDEX(db[SUPPLIER],A1215)</f>
        <v>ATALI</v>
      </c>
      <c r="E1215" s="58" t="str">
        <f>INDEX(db[QTY/ CTN],A1215)</f>
        <v>4 BOX (24 PCS)</v>
      </c>
      <c r="F1215" s="58" t="str">
        <f>INDEX(db[JENIS],A1215)</f>
        <v>note</v>
      </c>
      <c r="G1215" s="58">
        <f>INDEX(db[QTY X],A1215)</f>
        <v>96</v>
      </c>
      <c r="H1215" s="58" t="str">
        <f>INDEX(db[STN X],A1215)</f>
        <v>PCS</v>
      </c>
    </row>
    <row r="1216" spans="1:8" x14ac:dyDescent="0.25">
      <c r="A1216" s="56">
        <v>2091</v>
      </c>
      <c r="C1216" s="58" t="str">
        <f>INDEX(db[NB BM],A1216)</f>
        <v>NB Spiral A65QY-190402 FA Flamingo</v>
      </c>
      <c r="D1216" s="58" t="str">
        <f>INDEX(db[SUPPLIER],A1216)</f>
        <v>DUTA BAHAGIA</v>
      </c>
      <c r="E1216" s="58" t="str">
        <f>INDEX(db[QTY/ CTN],A1216)</f>
        <v>91 PCS</v>
      </c>
      <c r="F1216" s="58" t="str">
        <f>INDEX(db[JENIS],A1216)</f>
        <v>buku</v>
      </c>
      <c r="G1216" s="58">
        <f>INDEX(db[QTY X],A1216)</f>
        <v>91</v>
      </c>
      <c r="H1216" s="58" t="str">
        <f>INDEX(db[STN X],A1216)</f>
        <v>PCS</v>
      </c>
    </row>
    <row r="1217" spans="1:8" x14ac:dyDescent="0.25">
      <c r="A1217" s="56">
        <v>2092</v>
      </c>
      <c r="C1217" s="58" t="str">
        <f>INDEX(db[NB BM],A1217)</f>
        <v>Notes 156-80/ Address Telepon</v>
      </c>
      <c r="D1217" s="58" t="str">
        <f>INDEX(db[SUPPLIER],A1217)</f>
        <v>BINTANG SAUDARA</v>
      </c>
      <c r="E1217" s="58" t="str">
        <f>INDEX(db[QTY/ CTN],A1217)</f>
        <v>60 LSN</v>
      </c>
      <c r="F1217" s="58" t="str">
        <f>INDEX(db[JENIS],A1217)</f>
        <v>note</v>
      </c>
      <c r="G1217" s="58">
        <f>INDEX(db[QTY X],A1217)</f>
        <v>720</v>
      </c>
      <c r="H1217" s="58" t="str">
        <f>INDEX(db[STN X],A1217)</f>
        <v>PCS</v>
      </c>
    </row>
    <row r="1218" spans="1:8" x14ac:dyDescent="0.25">
      <c r="A1218" s="56">
        <v>2093</v>
      </c>
      <c r="C1218" s="58" t="str">
        <f>INDEX(db[NB BM],A1218)</f>
        <v>Notes Spiral A5 Tutup Hitam</v>
      </c>
      <c r="D1218" s="58" t="str">
        <f>INDEX(db[SUPPLIER],A1218)</f>
        <v>BINTANG SAUDARA</v>
      </c>
      <c r="E1218" s="58" t="str">
        <f>INDEX(db[QTY/ CTN],A1218)</f>
        <v>124 PCS</v>
      </c>
      <c r="F1218" s="58" t="str">
        <f>INDEX(db[JENIS],A1218)</f>
        <v>note</v>
      </c>
      <c r="G1218" s="58">
        <f>INDEX(db[QTY X],A1218)</f>
        <v>124</v>
      </c>
      <c r="H1218" s="58" t="str">
        <f>INDEX(db[STN X],A1218)</f>
        <v>PCS</v>
      </c>
    </row>
    <row r="1219" spans="1:8" x14ac:dyDescent="0.25">
      <c r="A1219" s="56">
        <v>2094</v>
      </c>
      <c r="C1219" s="58" t="str">
        <f>INDEX(db[NB BM],A1219)</f>
        <v>Notes Spiral B5 Tutup Hitam</v>
      </c>
      <c r="D1219" s="58" t="str">
        <f>INDEX(db[SUPPLIER],A1219)</f>
        <v>BINTANG SAUDARA</v>
      </c>
      <c r="E1219" s="58" t="str">
        <f>INDEX(db[QTY/ CTN],A1219)</f>
        <v>108 PCS</v>
      </c>
      <c r="F1219" s="58" t="str">
        <f>INDEX(db[JENIS],A1219)</f>
        <v>note</v>
      </c>
      <c r="G1219" s="58">
        <f>INDEX(db[QTY X],A1219)</f>
        <v>108</v>
      </c>
      <c r="H1219" s="58" t="str">
        <f>INDEX(db[STN X],A1219)</f>
        <v>PCS</v>
      </c>
    </row>
    <row r="1220" spans="1:8" x14ac:dyDescent="0.25">
      <c r="A1220" s="56">
        <v>2095</v>
      </c>
      <c r="C1220" s="58" t="str">
        <f>INDEX(db[NB BM],A1220)</f>
        <v>O Pastel 12W HW</v>
      </c>
      <c r="D1220" s="58" t="str">
        <f>INDEX(db[SUPPLIER],A1220)</f>
        <v>ANTON</v>
      </c>
      <c r="E1220" s="58" t="str">
        <f>INDEX(db[QTY/ CTN],A1220)</f>
        <v>12 LSN</v>
      </c>
      <c r="F1220" s="58" t="str">
        <f>INDEX(db[JENIS],A1220)</f>
        <v>cr/op</v>
      </c>
      <c r="G1220" s="58">
        <f>INDEX(db[QTY X],A1220)</f>
        <v>144</v>
      </c>
      <c r="H1220" s="58" t="str">
        <f>INDEX(db[STN X],A1220)</f>
        <v>PCS</v>
      </c>
    </row>
    <row r="1221" spans="1:8" x14ac:dyDescent="0.25">
      <c r="A1221" s="56">
        <v>2096</v>
      </c>
      <c r="C1221" s="58" t="str">
        <f>INDEX(db[NB BM],A1221)</f>
        <v>O pastel 18W DB 998-18</v>
      </c>
      <c r="D1221" s="58" t="str">
        <f>INDEX(db[SUPPLIER],A1221)</f>
        <v>DB</v>
      </c>
      <c r="E1221" s="58" t="str">
        <f>INDEX(db[QTY/ CTN],A1221)</f>
        <v>72 SET</v>
      </c>
      <c r="F1221" s="58" t="str">
        <f>INDEX(db[JENIS],A1221)</f>
        <v>cr/op</v>
      </c>
      <c r="G1221" s="58">
        <f>INDEX(db[QTY X],A1221)</f>
        <v>72</v>
      </c>
      <c r="H1221" s="58" t="str">
        <f>INDEX(db[STN X],A1221)</f>
        <v>SET</v>
      </c>
    </row>
    <row r="1222" spans="1:8" x14ac:dyDescent="0.25">
      <c r="A1222" s="56">
        <v>2097</v>
      </c>
      <c r="C1222" s="58" t="str">
        <f>INDEX(db[NB BM],A1222)</f>
        <v>O pastel 24W DB 998-24</v>
      </c>
      <c r="D1222" s="58" t="str">
        <f>INDEX(db[SUPPLIER],A1222)</f>
        <v>DB</v>
      </c>
      <c r="E1222" s="58" t="str">
        <f>INDEX(db[QTY/ CTN],A1222)</f>
        <v>60 SET</v>
      </c>
      <c r="F1222" s="58" t="str">
        <f>INDEX(db[JENIS],A1222)</f>
        <v>cr/op</v>
      </c>
      <c r="G1222" s="58">
        <f>INDEX(db[QTY X],A1222)</f>
        <v>60</v>
      </c>
      <c r="H1222" s="58" t="str">
        <f>INDEX(db[STN X],A1222)</f>
        <v>SET</v>
      </c>
    </row>
    <row r="1223" spans="1:8" x14ac:dyDescent="0.25">
      <c r="A1223" s="56">
        <v>2098</v>
      </c>
      <c r="C1223" s="58" t="str">
        <f>INDEX(db[NB BM],A1223)</f>
        <v>O Pastel 36W DB 998-36</v>
      </c>
      <c r="D1223" s="58" t="str">
        <f>INDEX(db[SUPPLIER],A1223)</f>
        <v>DB</v>
      </c>
      <c r="E1223" s="58" t="str">
        <f>INDEX(db[QTY/ CTN],A1223)</f>
        <v>42 SET</v>
      </c>
      <c r="F1223" s="58" t="str">
        <f>INDEX(db[JENIS],A1223)</f>
        <v>cr/op</v>
      </c>
      <c r="G1223" s="58">
        <f>INDEX(db[QTY X],A1223)</f>
        <v>42</v>
      </c>
      <c r="H1223" s="58" t="str">
        <f>INDEX(db[STN X],A1223)</f>
        <v>SET</v>
      </c>
    </row>
    <row r="1224" spans="1:8" x14ac:dyDescent="0.25">
      <c r="A1224" s="56">
        <v>2099</v>
      </c>
      <c r="C1224" s="58" t="str">
        <f>INDEX(db[NB BM],A1224)</f>
        <v>O pastel Debozz 12</v>
      </c>
      <c r="D1224" s="58" t="str">
        <f>INDEX(db[SUPPLIER],A1224)</f>
        <v>DB</v>
      </c>
      <c r="E1224" s="58" t="str">
        <f>INDEX(db[QTY/ CTN],A1224)</f>
        <v>144 SET</v>
      </c>
      <c r="F1224" s="58" t="str">
        <f>INDEX(db[JENIS],A1224)</f>
        <v>cr/op</v>
      </c>
      <c r="G1224" s="58">
        <f>INDEX(db[QTY X],A1224)</f>
        <v>144</v>
      </c>
      <c r="H1224" s="58" t="str">
        <f>INDEX(db[STN X],A1224)</f>
        <v>SET</v>
      </c>
    </row>
    <row r="1225" spans="1:8" x14ac:dyDescent="0.25">
      <c r="A1225" s="56">
        <v>2100</v>
      </c>
      <c r="C1225" s="58" t="str">
        <f>INDEX(db[NB BM],A1225)</f>
        <v>O pastel 12W DB 998-12 A</v>
      </c>
      <c r="D1225" s="58" t="str">
        <f>INDEX(db[SUPPLIER],A1225)</f>
        <v>DB</v>
      </c>
      <c r="E1225" s="58" t="str">
        <f>INDEX(db[QTY/ CTN],A1225)</f>
        <v>144 SET</v>
      </c>
      <c r="F1225" s="58" t="str">
        <f>INDEX(db[JENIS],A1225)</f>
        <v>cr/op</v>
      </c>
      <c r="G1225" s="58">
        <f>INDEX(db[QTY X],A1225)</f>
        <v>144</v>
      </c>
      <c r="H1225" s="58" t="str">
        <f>INDEX(db[STN X],A1225)</f>
        <v>SET</v>
      </c>
    </row>
    <row r="1226" spans="1:8" x14ac:dyDescent="0.25">
      <c r="A1226" s="56">
        <v>2101</v>
      </c>
      <c r="C1226" s="58" t="str">
        <f>INDEX(db[NB BM],A1226)</f>
        <v>O pastel JK 12W OP-12CH Hexagonal</v>
      </c>
      <c r="D1226" s="58" t="str">
        <f>INDEX(db[SUPPLIER],A1226)</f>
        <v>ATALI</v>
      </c>
      <c r="E1226" s="58" t="str">
        <f>INDEX(db[QTY/ CTN],A1226)</f>
        <v>12 LSN</v>
      </c>
      <c r="F1226" s="58" t="str">
        <f>INDEX(db[JENIS],A1226)</f>
        <v>cr/op</v>
      </c>
      <c r="G1226" s="58">
        <f>INDEX(db[QTY X],A1226)</f>
        <v>144</v>
      </c>
      <c r="H1226" s="58" t="str">
        <f>INDEX(db[STN X],A1226)</f>
        <v>PCS</v>
      </c>
    </row>
    <row r="1227" spans="1:8" x14ac:dyDescent="0.25">
      <c r="A1227" s="56">
        <v>2102</v>
      </c>
      <c r="C1227" s="58" t="str">
        <f>INDEX(db[NB BM],A1227)</f>
        <v>O pastel JK 12W OP-12 CHC Compact</v>
      </c>
      <c r="D1227" s="58" t="str">
        <f>INDEX(db[SUPPLIER],A1227)</f>
        <v>ATALI</v>
      </c>
      <c r="E1227" s="58" t="str">
        <f>INDEX(db[QTY/ CTN],A1227)</f>
        <v>12 LSN</v>
      </c>
      <c r="F1227" s="58" t="str">
        <f>INDEX(db[JENIS],A1227)</f>
        <v>cr/op</v>
      </c>
      <c r="G1227" s="58">
        <f>INDEX(db[QTY X],A1227)</f>
        <v>144</v>
      </c>
      <c r="H1227" s="58" t="str">
        <f>INDEX(db[STN X],A1227)</f>
        <v>PCS</v>
      </c>
    </row>
    <row r="1228" spans="1:8" x14ac:dyDescent="0.25">
      <c r="A1228" s="56">
        <v>2103</v>
      </c>
      <c r="C1228" s="58" t="str">
        <f>INDEX(db[NB BM],A1228)</f>
        <v>O pastel JK 12W OP-12 CR Round</v>
      </c>
      <c r="D1228" s="58" t="str">
        <f>INDEX(db[SUPPLIER],A1228)</f>
        <v>ATALI</v>
      </c>
      <c r="E1228" s="58" t="str">
        <f>INDEX(db[QTY/ CTN],A1228)</f>
        <v>6 BOX (24 SET)</v>
      </c>
      <c r="F1228" s="58" t="str">
        <f>INDEX(db[JENIS],A1228)</f>
        <v>cr/op</v>
      </c>
      <c r="G1228" s="58">
        <f>INDEX(db[QTY X],A1228)</f>
        <v>144</v>
      </c>
      <c r="H1228" s="58" t="str">
        <f>INDEX(db[STN X],A1228)</f>
        <v>SET</v>
      </c>
    </row>
    <row r="1229" spans="1:8" x14ac:dyDescent="0.25">
      <c r="A1229" s="56">
        <v>2104</v>
      </c>
      <c r="C1229" s="58" t="str">
        <f>INDEX(db[NB BM],A1229)</f>
        <v>O pastel JK 12W OP-12 S</v>
      </c>
      <c r="D1229" s="58" t="str">
        <f>INDEX(db[SUPPLIER],A1229)</f>
        <v>ATALI</v>
      </c>
      <c r="E1229" s="58" t="str">
        <f>INDEX(db[QTY/ CTN],A1229)</f>
        <v>12 LSN</v>
      </c>
      <c r="F1229" s="58" t="str">
        <f>INDEX(db[JENIS],A1229)</f>
        <v>cr/op</v>
      </c>
      <c r="G1229" s="58">
        <f>INDEX(db[QTY X],A1229)</f>
        <v>144</v>
      </c>
      <c r="H1229" s="58" t="str">
        <f>INDEX(db[STN X],A1229)</f>
        <v>PCS</v>
      </c>
    </row>
    <row r="1230" spans="1:8" x14ac:dyDescent="0.25">
      <c r="A1230" s="56">
        <v>2105</v>
      </c>
      <c r="C1230" s="58" t="str">
        <f>INDEX(db[NB BM],A1230)</f>
        <v>O pastel JK 18W OP-18 S</v>
      </c>
      <c r="D1230" s="58" t="str">
        <f>INDEX(db[SUPPLIER],A1230)</f>
        <v>ATALI</v>
      </c>
      <c r="E1230" s="58" t="str">
        <f>INDEX(db[QTY/ CTN],A1230)</f>
        <v>6 LSN</v>
      </c>
      <c r="F1230" s="58" t="str">
        <f>INDEX(db[JENIS],A1230)</f>
        <v>cr/op</v>
      </c>
      <c r="G1230" s="58">
        <f>INDEX(db[QTY X],A1230)</f>
        <v>72</v>
      </c>
      <c r="H1230" s="58" t="str">
        <f>INDEX(db[STN X],A1230)</f>
        <v>PCS</v>
      </c>
    </row>
    <row r="1231" spans="1:8" x14ac:dyDescent="0.25">
      <c r="A1231" s="56">
        <v>2106</v>
      </c>
      <c r="C1231" s="58" t="str">
        <f>INDEX(db[NB BM],A1231)</f>
        <v>O pastel JK 24W OP-24 S</v>
      </c>
      <c r="D1231" s="58" t="str">
        <f>INDEX(db[SUPPLIER],A1231)</f>
        <v>ATALI</v>
      </c>
      <c r="E1231" s="58" t="str">
        <f>INDEX(db[QTY/ CTN],A1231)</f>
        <v>8 BOX (6 SET)</v>
      </c>
      <c r="F1231" s="58" t="str">
        <f>INDEX(db[JENIS],A1231)</f>
        <v>cr/op</v>
      </c>
      <c r="G1231" s="58">
        <f>INDEX(db[QTY X],A1231)</f>
        <v>48</v>
      </c>
      <c r="H1231" s="58" t="str">
        <f>INDEX(db[STN X],A1231)</f>
        <v>SET</v>
      </c>
    </row>
    <row r="1232" spans="1:8" x14ac:dyDescent="0.25">
      <c r="A1232" s="56">
        <v>2107</v>
      </c>
      <c r="C1232" s="58" t="str">
        <f>INDEX(db[NB BM],A1232)</f>
        <v>O pastel JK 36W OP-36 S</v>
      </c>
      <c r="D1232" s="58" t="str">
        <f>INDEX(db[SUPPLIER],A1232)</f>
        <v>ATALI</v>
      </c>
      <c r="E1232" s="58" t="str">
        <f>INDEX(db[QTY/ CTN],A1232)</f>
        <v>6 BOX (6 SET)</v>
      </c>
      <c r="F1232" s="58" t="str">
        <f>INDEX(db[JENIS],A1232)</f>
        <v>cr/op</v>
      </c>
      <c r="G1232" s="58">
        <f>INDEX(db[QTY X],A1232)</f>
        <v>36</v>
      </c>
      <c r="H1232" s="58" t="str">
        <f>INDEX(db[STN X],A1232)</f>
        <v>SET</v>
      </c>
    </row>
    <row r="1233" spans="1:8" x14ac:dyDescent="0.25">
      <c r="A1233" s="56">
        <v>2108</v>
      </c>
      <c r="C1233" s="58" t="str">
        <f>INDEX(db[NB BM],A1233)</f>
        <v>O pastel JK 48W OP-48 S</v>
      </c>
      <c r="D1233" s="58" t="str">
        <f>INDEX(db[SUPPLIER],A1233)</f>
        <v>ATALI</v>
      </c>
      <c r="E1233" s="58" t="str">
        <f>INDEX(db[QTY/ CTN],A1233)</f>
        <v>4 BOX (6 SET)</v>
      </c>
      <c r="F1233" s="58" t="str">
        <f>INDEX(db[JENIS],A1233)</f>
        <v>cr/op</v>
      </c>
      <c r="G1233" s="58">
        <f>INDEX(db[QTY X],A1233)</f>
        <v>24</v>
      </c>
      <c r="H1233" s="58" t="str">
        <f>INDEX(db[STN X],A1233)</f>
        <v>SET</v>
      </c>
    </row>
    <row r="1234" spans="1:8" x14ac:dyDescent="0.25">
      <c r="A1234" s="56">
        <v>2109</v>
      </c>
      <c r="C1234" s="58" t="str">
        <f>INDEX(db[NB BM],A1234)</f>
        <v>O pastel JK 55W OP-55 S</v>
      </c>
      <c r="D1234" s="58" t="str">
        <f>INDEX(db[SUPPLIER],A1234)</f>
        <v>ATALI</v>
      </c>
      <c r="E1234" s="58" t="str">
        <f>INDEX(db[QTY/ CTN],A1234)</f>
        <v>4 BOX (6 SET)</v>
      </c>
      <c r="F1234" s="58" t="str">
        <f>INDEX(db[JENIS],A1234)</f>
        <v>cr/op</v>
      </c>
      <c r="G1234" s="58">
        <f>INDEX(db[QTY X],A1234)</f>
        <v>24</v>
      </c>
      <c r="H1234" s="58" t="str">
        <f>INDEX(db[STN X],A1234)</f>
        <v>SET</v>
      </c>
    </row>
    <row r="1235" spans="1:8" x14ac:dyDescent="0.25">
      <c r="A1235" s="56">
        <v>2110</v>
      </c>
      <c r="C1235" s="58" t="str">
        <f>INDEX(db[NB BM],A1235)</f>
        <v>O pastel JK 72W OP-72 S</v>
      </c>
      <c r="D1235" s="58" t="str">
        <f>INDEX(db[SUPPLIER],A1235)</f>
        <v>ATALI</v>
      </c>
      <c r="E1235" s="58" t="str">
        <f>INDEX(db[QTY/ CTN],A1235)</f>
        <v>4 BOX (6 SET)</v>
      </c>
      <c r="F1235" s="58" t="str">
        <f>INDEX(db[JENIS],A1235)</f>
        <v>cr/op</v>
      </c>
      <c r="G1235" s="58">
        <f>INDEX(db[QTY X],A1235)</f>
        <v>24</v>
      </c>
      <c r="H1235" s="58" t="str">
        <f>INDEX(db[STN X],A1235)</f>
        <v>SET</v>
      </c>
    </row>
    <row r="1236" spans="1:8" x14ac:dyDescent="0.25">
      <c r="A1236" s="56">
        <v>2111</v>
      </c>
      <c r="C1236" s="58" t="str">
        <f>INDEX(db[NB BM],A1236)</f>
        <v>Gunting Gunindo OLL</v>
      </c>
      <c r="D1236" s="58" t="str">
        <f>INDEX(db[SUPPLIER],A1236)</f>
        <v>GUNINDO</v>
      </c>
      <c r="E1236" s="58" t="str">
        <f>INDEX(db[QTY/ CTN],A1236)</f>
        <v>30 LSN</v>
      </c>
      <c r="F1236" s="58" t="str">
        <f>INDEX(db[JENIS],A1236)</f>
        <v>gunting</v>
      </c>
      <c r="G1236" s="58">
        <f>INDEX(db[QTY X],A1236)</f>
        <v>360</v>
      </c>
      <c r="H1236" s="58" t="str">
        <f>INDEX(db[STN X],A1236)</f>
        <v>PCS</v>
      </c>
    </row>
    <row r="1237" spans="1:8" x14ac:dyDescent="0.25">
      <c r="A1237" s="56">
        <v>2112</v>
      </c>
      <c r="C1237" s="58" t="str">
        <f>INDEX(db[NB BM],A1237)</f>
        <v>Gunting Gunindo OLL</v>
      </c>
      <c r="D1237" s="58" t="str">
        <f>INDEX(db[SUPPLIER],A1237)</f>
        <v>GUNINDO</v>
      </c>
      <c r="E1237" s="58" t="str">
        <f>INDEX(db[QTY/ CTN],A1237)</f>
        <v>30 LSN</v>
      </c>
      <c r="F1237" s="58" t="str">
        <f>INDEX(db[JENIS],A1237)</f>
        <v>gunting</v>
      </c>
      <c r="G1237" s="58">
        <f>INDEX(db[QTY X],A1237)</f>
        <v>360</v>
      </c>
      <c r="H1237" s="58" t="str">
        <f>INDEX(db[STN X],A1237)</f>
        <v>PCS</v>
      </c>
    </row>
    <row r="1238" spans="1:8" x14ac:dyDescent="0.25">
      <c r="A1238" s="56">
        <v>2113</v>
      </c>
      <c r="C1238" s="58" t="str">
        <f>INDEX(db[NB BM],A1238)</f>
        <v>Gunting Gunindo OLL</v>
      </c>
      <c r="D1238" s="58" t="str">
        <f>INDEX(db[SUPPLIER],A1238)</f>
        <v>GUNINDO</v>
      </c>
      <c r="E1238" s="58" t="str">
        <f>INDEX(db[QTY/ CTN],A1238)</f>
        <v>30 LSN</v>
      </c>
      <c r="F1238" s="58" t="str">
        <f>INDEX(db[JENIS],A1238)</f>
        <v>gunting</v>
      </c>
      <c r="G1238" s="58">
        <f>INDEX(db[QTY X],A1238)</f>
        <v>360</v>
      </c>
      <c r="H1238" s="58" t="str">
        <f>INDEX(db[STN X],A1238)</f>
        <v>PCS</v>
      </c>
    </row>
    <row r="1239" spans="1:8" x14ac:dyDescent="0.25">
      <c r="A1239" s="56">
        <v>2114</v>
      </c>
      <c r="C1239" s="58" t="str">
        <f>INDEX(db[NB BM],A1239)</f>
        <v>Gunting Gunindo OMM</v>
      </c>
      <c r="D1239" s="58" t="str">
        <f>INDEX(db[SUPPLIER],A1239)</f>
        <v>GUNINDO</v>
      </c>
      <c r="E1239" s="58" t="str">
        <f>INDEX(db[QTY/ CTN],A1239)</f>
        <v>60 LSN</v>
      </c>
      <c r="F1239" s="58" t="str">
        <f>INDEX(db[JENIS],A1239)</f>
        <v>gunting</v>
      </c>
      <c r="G1239" s="58">
        <f>INDEX(db[QTY X],A1239)</f>
        <v>720</v>
      </c>
      <c r="H1239" s="58" t="str">
        <f>INDEX(db[STN X],A1239)</f>
        <v>PCS</v>
      </c>
    </row>
    <row r="1240" spans="1:8" x14ac:dyDescent="0.25">
      <c r="A1240" s="56">
        <v>2115</v>
      </c>
      <c r="C1240" s="58" t="str">
        <f>INDEX(db[NB BM],A1240)</f>
        <v>Gunting Gunindo OMM</v>
      </c>
      <c r="D1240" s="58" t="str">
        <f>INDEX(db[SUPPLIER],A1240)</f>
        <v>GUNINDO</v>
      </c>
      <c r="E1240" s="58" t="str">
        <f>INDEX(db[QTY/ CTN],A1240)</f>
        <v>60 LSN</v>
      </c>
      <c r="F1240" s="58" t="str">
        <f>INDEX(db[JENIS],A1240)</f>
        <v>gunting</v>
      </c>
      <c r="G1240" s="58">
        <f>INDEX(db[QTY X],A1240)</f>
        <v>720</v>
      </c>
      <c r="H1240" s="58" t="str">
        <f>INDEX(db[STN X],A1240)</f>
        <v>PCS</v>
      </c>
    </row>
    <row r="1241" spans="1:8" x14ac:dyDescent="0.25">
      <c r="A1241" s="56">
        <v>2116</v>
      </c>
      <c r="C1241" s="58" t="str">
        <f>INDEX(db[NB BM],A1241)</f>
        <v>Kantong OPP 18x36</v>
      </c>
      <c r="D1241" s="58" t="str">
        <f>INDEX(db[SUPPLIER],A1241)</f>
        <v>WIN'S SENTOSA</v>
      </c>
      <c r="E1241" s="58" t="str">
        <f>INDEX(db[QTY/ CTN],A1241)</f>
        <v>700 PCS</v>
      </c>
      <c r="F1241" s="58" t="str">
        <f>INDEX(db[JENIS],A1241)</f>
        <v>dll</v>
      </c>
      <c r="G1241" s="58">
        <f>INDEX(db[QTY X],A1241)</f>
        <v>700</v>
      </c>
      <c r="H1241" s="58" t="str">
        <f>INDEX(db[STN X],A1241)</f>
        <v>PCS</v>
      </c>
    </row>
    <row r="1242" spans="1:8" x14ac:dyDescent="0.25">
      <c r="A1242" s="56">
        <v>2117</v>
      </c>
      <c r="C1242" s="58" t="str">
        <f>INDEX(db[NB BM],A1242)</f>
        <v>Isolasi OPP 18 x 36</v>
      </c>
      <c r="D1242" s="58" t="str">
        <f>INDEX(db[SUPPLIER],A1242)</f>
        <v>WIN'S SENTOSA</v>
      </c>
      <c r="E1242" s="58" t="str">
        <f>INDEX(db[QTY/ CTN],A1242)</f>
        <v>700 ROL</v>
      </c>
      <c r="F1242" s="58" t="str">
        <f>INDEX(db[JENIS],A1242)</f>
        <v>isolasi</v>
      </c>
      <c r="G1242" s="58">
        <f>INDEX(db[QTY X],A1242)</f>
        <v>700</v>
      </c>
      <c r="H1242" s="58" t="str">
        <f>INDEX(db[STN X],A1242)</f>
        <v>ROL</v>
      </c>
    </row>
    <row r="1243" spans="1:8" x14ac:dyDescent="0.25">
      <c r="A1243" s="56">
        <v>2118</v>
      </c>
      <c r="C1243" s="58" t="str">
        <f>INDEX(db[NB BM],A1243)</f>
        <v>Plakband OPP 20 x 40 MIX @ 700</v>
      </c>
      <c r="D1243" s="58" t="str">
        <f>INDEX(db[SUPPLIER],A1243)</f>
        <v>WIN'S SENTOSA</v>
      </c>
      <c r="E1243" s="58" t="str">
        <f>INDEX(db[QTY/ CTN],A1243)</f>
        <v>1 CTN</v>
      </c>
      <c r="F1243" s="58" t="str">
        <f>INDEX(db[JENIS],A1243)</f>
        <v>isolasi</v>
      </c>
      <c r="G1243" s="58">
        <f>INDEX(db[QTY X],A1243)</f>
        <v>1</v>
      </c>
      <c r="H1243" s="58" t="str">
        <f>INDEX(db[STN X],A1243)</f>
        <v>CTN</v>
      </c>
    </row>
    <row r="1244" spans="1:8" x14ac:dyDescent="0.25">
      <c r="A1244" s="56">
        <v>2119</v>
      </c>
      <c r="C1244" s="58" t="str">
        <f>INDEX(db[NB BM],A1244)</f>
        <v>Isolasi OPP 25 x 50</v>
      </c>
      <c r="D1244" s="58" t="str">
        <f>INDEX(db[SUPPLIER],A1244)</f>
        <v>WIN'S SENTOSA</v>
      </c>
      <c r="E1244" s="58" t="str">
        <f>INDEX(db[QTY/ CTN],A1244)</f>
        <v>560 ROL</v>
      </c>
      <c r="F1244" s="58" t="str">
        <f>INDEX(db[JENIS],A1244)</f>
        <v>isolasi</v>
      </c>
      <c r="G1244" s="58">
        <f>INDEX(db[QTY X],A1244)</f>
        <v>560</v>
      </c>
      <c r="H1244" s="58" t="str">
        <f>INDEX(db[STN X],A1244)</f>
        <v>ROL</v>
      </c>
    </row>
    <row r="1245" spans="1:8" x14ac:dyDescent="0.25">
      <c r="A1245" s="56">
        <v>2120</v>
      </c>
      <c r="C1245" s="58" t="str">
        <f>INDEX(db[NB BM],A1245)</f>
        <v>Crayon O pastel 12W OP-SQ12W</v>
      </c>
      <c r="D1245" s="58" t="str">
        <f>INDEX(db[SUPPLIER],A1245)</f>
        <v>BINTANG JAYA</v>
      </c>
      <c r="E1245" s="58" t="str">
        <f>INDEX(db[QTY/ CTN],A1245)</f>
        <v>144 LSN</v>
      </c>
      <c r="F1245" s="58" t="str">
        <f>INDEX(db[JENIS],A1245)</f>
        <v>cr/op</v>
      </c>
      <c r="G1245" s="58">
        <f>INDEX(db[QTY X],A1245)</f>
        <v>1728</v>
      </c>
      <c r="H1245" s="58" t="str">
        <f>INDEX(db[STN X],A1245)</f>
        <v>PCS</v>
      </c>
    </row>
    <row r="1246" spans="1:8" x14ac:dyDescent="0.25">
      <c r="A1246" s="56">
        <v>2121</v>
      </c>
      <c r="C1246" s="58" t="str">
        <f>INDEX(db[NB BM],A1246)</f>
        <v>Kertas Lipat C 037</v>
      </c>
      <c r="D1246" s="58" t="str">
        <f>INDEX(db[SUPPLIER],A1246)</f>
        <v>SBS</v>
      </c>
      <c r="E1246" s="58" t="str">
        <f>INDEX(db[QTY/ CTN],A1246)</f>
        <v>100 PCS</v>
      </c>
      <c r="F1246" s="58">
        <f>INDEX(db[JENIS],A1246)</f>
        <v>0</v>
      </c>
      <c r="G1246" s="58">
        <f>INDEX(db[QTY X],A1246)</f>
        <v>100</v>
      </c>
      <c r="H1246" s="58" t="str">
        <f>INDEX(db[STN X],A1246)</f>
        <v>PCS</v>
      </c>
    </row>
    <row r="1247" spans="1:8" x14ac:dyDescent="0.25">
      <c r="A1247" s="56">
        <v>2122</v>
      </c>
      <c r="C1247" s="58" t="str">
        <f>INDEX(db[NB BM],A1247)</f>
        <v>Kertas lipat origami Fluorescent Alfa 12x12</v>
      </c>
      <c r="D1247" s="58" t="str">
        <f>INDEX(db[SUPPLIER],A1247)</f>
        <v>PARAMA</v>
      </c>
      <c r="E1247" s="58" t="str">
        <f>INDEX(db[QTY/ CTN],A1247)</f>
        <v>1200 PCS</v>
      </c>
      <c r="F1247" s="58" t="str">
        <f>INDEX(db[JENIS],A1247)</f>
        <v>kertas</v>
      </c>
      <c r="G1247" s="58">
        <f>INDEX(db[QTY X],A1247)</f>
        <v>1200</v>
      </c>
      <c r="H1247" s="58" t="str">
        <f>INDEX(db[STN X],A1247)</f>
        <v>PCS</v>
      </c>
    </row>
    <row r="1248" spans="1:8" x14ac:dyDescent="0.25">
      <c r="A1248" s="56">
        <v>2124</v>
      </c>
      <c r="C1248" s="58" t="str">
        <f>INDEX(db[NB BM],A1248)</f>
        <v>Kartu Lipat Origami 16 x 16 Alfa</v>
      </c>
      <c r="D1248" s="58" t="str">
        <f>INDEX(db[SUPPLIER],A1248)</f>
        <v>PARAMA</v>
      </c>
      <c r="E1248" s="58" t="str">
        <f>INDEX(db[QTY/ CTN],A1248)</f>
        <v>750 PCS</v>
      </c>
      <c r="F1248" s="58" t="str">
        <f>INDEX(db[JENIS],A1248)</f>
        <v>kertas</v>
      </c>
      <c r="G1248" s="58">
        <f>INDEX(db[QTY X],A1248)</f>
        <v>750</v>
      </c>
      <c r="H1248" s="58" t="str">
        <f>INDEX(db[STN X],A1248)</f>
        <v>PCS</v>
      </c>
    </row>
    <row r="1249" spans="1:8" x14ac:dyDescent="0.25">
      <c r="A1249" s="56">
        <v>2125</v>
      </c>
      <c r="C1249" s="58" t="str">
        <f>INDEX(db[NB BM],A1249)</f>
        <v>Kertas lipat origami Fluorescent Alfa 20x20</v>
      </c>
      <c r="D1249" s="58" t="str">
        <f>INDEX(db[SUPPLIER],A1249)</f>
        <v>PARAMA</v>
      </c>
      <c r="E1249" s="58" t="str">
        <f>INDEX(db[QTY/ CTN],A1249)</f>
        <v>500 PCS</v>
      </c>
      <c r="F1249" s="58" t="str">
        <f>INDEX(db[JENIS],A1249)</f>
        <v>kertas</v>
      </c>
      <c r="G1249" s="58">
        <f>INDEX(db[QTY X],A1249)</f>
        <v>500</v>
      </c>
      <c r="H1249" s="58" t="str">
        <f>INDEX(db[STN X],A1249)</f>
        <v>PCS</v>
      </c>
    </row>
    <row r="1250" spans="1:8" x14ac:dyDescent="0.25">
      <c r="A1250" s="56">
        <v>2126</v>
      </c>
      <c r="C1250" s="58" t="str">
        <f>INDEX(db[NB BM],A1250)</f>
        <v>Gunting Gunindo OSS</v>
      </c>
      <c r="D1250" s="58" t="str">
        <f>INDEX(db[SUPPLIER],A1250)</f>
        <v>GUNINDO</v>
      </c>
      <c r="E1250" s="58" t="str">
        <f>INDEX(db[QTY/ CTN],A1250)</f>
        <v>60 LSN</v>
      </c>
      <c r="F1250" s="58" t="str">
        <f>INDEX(db[JENIS],A1250)</f>
        <v>gunting</v>
      </c>
      <c r="G1250" s="58">
        <f>INDEX(db[QTY X],A1250)</f>
        <v>720</v>
      </c>
      <c r="H1250" s="58" t="str">
        <f>INDEX(db[STN X],A1250)</f>
        <v>PCS</v>
      </c>
    </row>
    <row r="1251" spans="1:8" x14ac:dyDescent="0.25">
      <c r="A1251" s="56">
        <v>2127</v>
      </c>
      <c r="C1251" s="58" t="str">
        <f>INDEX(db[NB BM],A1251)</f>
        <v>Gunting Gunindo OSS</v>
      </c>
      <c r="D1251" s="58" t="str">
        <f>INDEX(db[SUPPLIER],A1251)</f>
        <v>GUNINDO</v>
      </c>
      <c r="E1251" s="58" t="str">
        <f>INDEX(db[QTY/ CTN],A1251)</f>
        <v>60 LSN</v>
      </c>
      <c r="F1251" s="58" t="str">
        <f>INDEX(db[JENIS],A1251)</f>
        <v>gunting</v>
      </c>
      <c r="G1251" s="58">
        <f>INDEX(db[QTY X],A1251)</f>
        <v>720</v>
      </c>
      <c r="H1251" s="58" t="str">
        <f>INDEX(db[STN X],A1251)</f>
        <v>PCS</v>
      </c>
    </row>
    <row r="1252" spans="1:8" x14ac:dyDescent="0.25">
      <c r="A1252" s="56">
        <v>2128</v>
      </c>
      <c r="C1252" s="58" t="str">
        <f>INDEX(db[NB BM],A1252)</f>
        <v>Paper Bag Batik Besar Tali Putih</v>
      </c>
      <c r="D1252" s="58" t="str">
        <f>INDEX(db[SUPPLIER],A1252)</f>
        <v>ALPINDO</v>
      </c>
      <c r="E1252" s="58" t="str">
        <f>INDEX(db[QTY/ CTN],A1252)</f>
        <v>50 LSN</v>
      </c>
      <c r="F1252" s="58" t="str">
        <f>INDEX(db[JENIS],A1252)</f>
        <v>ras</v>
      </c>
      <c r="G1252" s="58">
        <f>INDEX(db[QTY X],A1252)</f>
        <v>600</v>
      </c>
      <c r="H1252" s="58" t="str">
        <f>INDEX(db[STN X],A1252)</f>
        <v>PCS</v>
      </c>
    </row>
    <row r="1253" spans="1:8" x14ac:dyDescent="0.25">
      <c r="A1253" s="56">
        <v>2129</v>
      </c>
      <c r="C1253" s="58" t="str">
        <f>INDEX(db[NB BM],A1253)</f>
        <v>Paper Bag Batik Besar Tali Putih</v>
      </c>
      <c r="D1253" s="58" t="str">
        <f>INDEX(db[SUPPLIER],A1253)</f>
        <v>ALPINDO</v>
      </c>
      <c r="E1253" s="58" t="str">
        <f>INDEX(db[QTY/ CTN],A1253)</f>
        <v>50 LSN</v>
      </c>
      <c r="F1253" s="58" t="str">
        <f>INDEX(db[JENIS],A1253)</f>
        <v>tas</v>
      </c>
      <c r="G1253" s="58">
        <f>INDEX(db[QTY X],A1253)</f>
        <v>600</v>
      </c>
      <c r="H1253" s="58" t="str">
        <f>INDEX(db[STN X],A1253)</f>
        <v>PCS</v>
      </c>
    </row>
    <row r="1254" spans="1:8" x14ac:dyDescent="0.25">
      <c r="A1254" s="56">
        <v>2130</v>
      </c>
      <c r="C1254" s="58" t="str">
        <f>INDEX(db[NB BM],A1254)</f>
        <v>Paper bag batik B</v>
      </c>
      <c r="D1254" s="58" t="str">
        <f>INDEX(db[SUPPLIER],A1254)</f>
        <v>ALPINDO</v>
      </c>
      <c r="E1254" s="58" t="str">
        <f>INDEX(db[QTY/ CTN],A1254)</f>
        <v>50 LSN</v>
      </c>
      <c r="F1254" s="58" t="str">
        <f>INDEX(db[JENIS],A1254)</f>
        <v>tas</v>
      </c>
      <c r="G1254" s="58">
        <f>INDEX(db[QTY X],A1254)</f>
        <v>600</v>
      </c>
      <c r="H1254" s="58" t="str">
        <f>INDEX(db[STN X],A1254)</f>
        <v>PCS</v>
      </c>
    </row>
    <row r="1255" spans="1:8" x14ac:dyDescent="0.25">
      <c r="A1255" s="56">
        <v>2131</v>
      </c>
      <c r="C1255" s="58" t="str">
        <f>INDEX(db[NB BM],A1255)</f>
        <v>Paper bag batik k</v>
      </c>
      <c r="D1255" s="58" t="str">
        <f>INDEX(db[SUPPLIER],A1255)</f>
        <v>ALPINDO</v>
      </c>
      <c r="E1255" s="58" t="str">
        <f>INDEX(db[QTY/ CTN],A1255)</f>
        <v>50 LSN</v>
      </c>
      <c r="F1255" s="58" t="str">
        <f>INDEX(db[JENIS],A1255)</f>
        <v>tas</v>
      </c>
      <c r="G1255" s="58">
        <f>INDEX(db[QTY X],A1255)</f>
        <v>600</v>
      </c>
      <c r="H1255" s="58" t="str">
        <f>INDEX(db[STN X],A1255)</f>
        <v>PCS</v>
      </c>
    </row>
    <row r="1256" spans="1:8" x14ac:dyDescent="0.25">
      <c r="A1256" s="56">
        <v>2132</v>
      </c>
      <c r="C1256" s="58" t="str">
        <f>INDEX(db[NB BM],A1256)</f>
        <v>Paper bag batik tanggung tali putih</v>
      </c>
      <c r="D1256" s="58" t="str">
        <f>INDEX(db[SUPPLIER],A1256)</f>
        <v>ALPINDO</v>
      </c>
      <c r="E1256" s="58" t="str">
        <f>INDEX(db[QTY/ CTN],A1256)</f>
        <v>50 LSN</v>
      </c>
      <c r="F1256" s="58" t="str">
        <f>INDEX(db[JENIS],A1256)</f>
        <v>tas</v>
      </c>
      <c r="G1256" s="58">
        <f>INDEX(db[QTY X],A1256)</f>
        <v>600</v>
      </c>
      <c r="H1256" s="58" t="str">
        <f>INDEX(db[STN X],A1256)</f>
        <v>PCS</v>
      </c>
    </row>
    <row r="1257" spans="1:8" x14ac:dyDescent="0.25">
      <c r="A1257" s="56">
        <v>2135</v>
      </c>
      <c r="C1257" s="58" t="str">
        <f>INDEX(db[NB BM],A1257)</f>
        <v>Pianika Brother Pink</v>
      </c>
      <c r="D1257" s="58" t="str">
        <f>INDEX(db[SUPPLIER],A1257)</f>
        <v>DB</v>
      </c>
      <c r="E1257" s="58" t="str">
        <f>INDEX(db[QTY/ CTN],A1257)</f>
        <v>12 PCS</v>
      </c>
      <c r="F1257" s="58" t="str">
        <f>INDEX(db[JENIS],A1257)</f>
        <v>dll</v>
      </c>
      <c r="G1257" s="58">
        <f>INDEX(db[QTY X],A1257)</f>
        <v>12</v>
      </c>
      <c r="H1257" s="58" t="str">
        <f>INDEX(db[STN X],A1257)</f>
        <v>PCS</v>
      </c>
    </row>
    <row r="1258" spans="1:8" x14ac:dyDescent="0.25">
      <c r="A1258" s="56">
        <v>2136</v>
      </c>
      <c r="C1258" s="58" t="str">
        <f>INDEX(db[NB BM],A1258)</f>
        <v>Pc 551-3</v>
      </c>
      <c r="D1258" s="58" t="str">
        <f>INDEX(db[SUPPLIER],A1258)</f>
        <v>PMJP</v>
      </c>
      <c r="E1258" s="58" t="str">
        <f>INDEX(db[QTY/ CTN],A1258)</f>
        <v>96 PCS</v>
      </c>
      <c r="F1258" s="58" t="str">
        <f>INDEX(db[JENIS],A1258)</f>
        <v>pcase</v>
      </c>
      <c r="G1258" s="58">
        <f>INDEX(db[QTY X],A1258)</f>
        <v>96</v>
      </c>
      <c r="H1258" s="58" t="str">
        <f>INDEX(db[STN X],A1258)</f>
        <v>PCS</v>
      </c>
    </row>
    <row r="1259" spans="1:8" x14ac:dyDescent="0.25">
      <c r="A1259" s="56">
        <v>2137</v>
      </c>
      <c r="C1259" s="58" t="str">
        <f>INDEX(db[NB BM],A1259)</f>
        <v>Pc 551-7</v>
      </c>
      <c r="D1259" s="58" t="str">
        <f>INDEX(db[SUPPLIER],A1259)</f>
        <v>PMJP</v>
      </c>
      <c r="E1259" s="58" t="str">
        <f>INDEX(db[QTY/ CTN],A1259)</f>
        <v>96 PCS</v>
      </c>
      <c r="F1259" s="58" t="str">
        <f>INDEX(db[JENIS],A1259)</f>
        <v>pcase</v>
      </c>
      <c r="G1259" s="58">
        <f>INDEX(db[QTY X],A1259)</f>
        <v>96</v>
      </c>
      <c r="H1259" s="58" t="str">
        <f>INDEX(db[STN X],A1259)</f>
        <v>PCS</v>
      </c>
    </row>
    <row r="1260" spans="1:8" x14ac:dyDescent="0.25">
      <c r="A1260" s="56">
        <v>2138</v>
      </c>
      <c r="C1260" s="58" t="str">
        <f>INDEX(db[NB BM],A1260)</f>
        <v>Pc 553-11</v>
      </c>
      <c r="D1260" s="58" t="str">
        <f>INDEX(db[SUPPLIER],A1260)</f>
        <v>PMJP</v>
      </c>
      <c r="E1260" s="58" t="str">
        <f>INDEX(db[QTY/ CTN],A1260)</f>
        <v>96 PCS</v>
      </c>
      <c r="F1260" s="58" t="str">
        <f>INDEX(db[JENIS],A1260)</f>
        <v>pcase</v>
      </c>
      <c r="G1260" s="58">
        <f>INDEX(db[QTY X],A1260)</f>
        <v>96</v>
      </c>
      <c r="H1260" s="58" t="str">
        <f>INDEX(db[STN X],A1260)</f>
        <v>PCS</v>
      </c>
    </row>
    <row r="1261" spans="1:8" x14ac:dyDescent="0.25">
      <c r="A1261" s="56">
        <v>2139</v>
      </c>
      <c r="C1261" s="58" t="str">
        <f>INDEX(db[NB BM],A1261)</f>
        <v>Pc 553-3</v>
      </c>
      <c r="D1261" s="58" t="str">
        <f>INDEX(db[SUPPLIER],A1261)</f>
        <v>PMJP</v>
      </c>
      <c r="E1261" s="58" t="str">
        <f>INDEX(db[QTY/ CTN],A1261)</f>
        <v>96 PCS</v>
      </c>
      <c r="F1261" s="58" t="str">
        <f>INDEX(db[JENIS],A1261)</f>
        <v>pcase</v>
      </c>
      <c r="G1261" s="58">
        <f>INDEX(db[QTY X],A1261)</f>
        <v>96</v>
      </c>
      <c r="H1261" s="58" t="str">
        <f>INDEX(db[STN X],A1261)</f>
        <v>PCS</v>
      </c>
    </row>
    <row r="1262" spans="1:8" x14ac:dyDescent="0.25">
      <c r="A1262" s="56">
        <v>2140</v>
      </c>
      <c r="C1262" s="58" t="str">
        <f>INDEX(db[NB BM],A1262)</f>
        <v>Pc 553-7</v>
      </c>
      <c r="D1262" s="58" t="str">
        <f>INDEX(db[SUPPLIER],A1262)</f>
        <v>PMJP</v>
      </c>
      <c r="E1262" s="58" t="str">
        <f>INDEX(db[QTY/ CTN],A1262)</f>
        <v>96 PCS</v>
      </c>
      <c r="F1262" s="58" t="str">
        <f>INDEX(db[JENIS],A1262)</f>
        <v>pcase</v>
      </c>
      <c r="G1262" s="58">
        <f>INDEX(db[QTY X],A1262)</f>
        <v>96</v>
      </c>
      <c r="H1262" s="58" t="str">
        <f>INDEX(db[STN X],A1262)</f>
        <v>PCS</v>
      </c>
    </row>
    <row r="1263" spans="1:8" x14ac:dyDescent="0.25">
      <c r="A1263" s="56">
        <v>2141</v>
      </c>
      <c r="C1263" s="58" t="str">
        <f>INDEX(db[NB BM],A1263)</f>
        <v>Pc 65031 HG</v>
      </c>
      <c r="D1263" s="58" t="str">
        <f>INDEX(db[SUPPLIER],A1263)</f>
        <v>PMJP</v>
      </c>
      <c r="E1263" s="58" t="str">
        <f>INDEX(db[QTY/ CTN],A1263)</f>
        <v>120 PCS</v>
      </c>
      <c r="F1263" s="58" t="str">
        <f>INDEX(db[JENIS],A1263)</f>
        <v>pcase</v>
      </c>
      <c r="G1263" s="58">
        <f>INDEX(db[QTY X],A1263)</f>
        <v>120</v>
      </c>
      <c r="H1263" s="58" t="str">
        <f>INDEX(db[STN X],A1263)</f>
        <v>PCS</v>
      </c>
    </row>
    <row r="1264" spans="1:8" x14ac:dyDescent="0.25">
      <c r="A1264" s="56">
        <v>2142</v>
      </c>
      <c r="C1264" s="58" t="str">
        <f>INDEX(db[NB BM],A1264)</f>
        <v>Pc B 233</v>
      </c>
      <c r="D1264" s="58" t="str">
        <f>INDEX(db[SUPPLIER],A1264)</f>
        <v>PMJP</v>
      </c>
      <c r="E1264" s="58" t="str">
        <f>INDEX(db[QTY/ CTN],A1264)</f>
        <v>120 PCS</v>
      </c>
      <c r="F1264" s="58" t="str">
        <f>INDEX(db[JENIS],A1264)</f>
        <v>pcase</v>
      </c>
      <c r="G1264" s="58">
        <f>INDEX(db[QTY X],A1264)</f>
        <v>120</v>
      </c>
      <c r="H1264" s="58" t="str">
        <f>INDEX(db[STN X],A1264)</f>
        <v>PCS</v>
      </c>
    </row>
    <row r="1265" spans="1:8" x14ac:dyDescent="0.25">
      <c r="A1265" s="56">
        <v>2143</v>
      </c>
      <c r="C1265" s="58" t="str">
        <f>INDEX(db[NB BM],A1265)</f>
        <v>Pc mobil set GP-0008</v>
      </c>
      <c r="D1265" s="58" t="str">
        <f>INDEX(db[SUPPLIER],A1265)</f>
        <v>SBS</v>
      </c>
      <c r="E1265" s="58" t="str">
        <f>INDEX(db[QTY/ CTN],A1265)</f>
        <v>120 PCS</v>
      </c>
      <c r="F1265" s="58" t="str">
        <f>INDEX(db[JENIS],A1265)</f>
        <v>pcase</v>
      </c>
      <c r="G1265" s="58">
        <f>INDEX(db[QTY X],A1265)</f>
        <v>120</v>
      </c>
      <c r="H1265" s="58" t="str">
        <f>INDEX(db[STN X],A1265)</f>
        <v>PCS</v>
      </c>
    </row>
    <row r="1266" spans="1:8" x14ac:dyDescent="0.25">
      <c r="A1266" s="56">
        <v>2144</v>
      </c>
      <c r="C1266" s="58" t="str">
        <f>INDEX(db[NB BM],A1266)</f>
        <v>Pc GP-018-3</v>
      </c>
      <c r="D1266" s="58" t="str">
        <f>INDEX(db[SUPPLIER],A1266)</f>
        <v>SBS</v>
      </c>
      <c r="E1266" s="58" t="str">
        <f>INDEX(db[QTY/ CTN],A1266)</f>
        <v>180 PCS</v>
      </c>
      <c r="F1266" s="58" t="str">
        <f>INDEX(db[JENIS],A1266)</f>
        <v>pcase</v>
      </c>
      <c r="G1266" s="58">
        <f>INDEX(db[QTY X],A1266)</f>
        <v>180</v>
      </c>
      <c r="H1266" s="58" t="str">
        <f>INDEX(db[STN X],A1266)</f>
        <v>PCS</v>
      </c>
    </row>
    <row r="1267" spans="1:8" x14ac:dyDescent="0.25">
      <c r="A1267" s="56">
        <v>2145</v>
      </c>
      <c r="C1267" s="58" t="str">
        <f>INDEX(db[NB BM],A1267)</f>
        <v>Pc rest A 776</v>
      </c>
      <c r="D1267" s="58" t="str">
        <f>INDEX(db[SUPPLIER],A1267)</f>
        <v>HONGSIAN</v>
      </c>
      <c r="E1267" s="58" t="str">
        <f>INDEX(db[QTY/ CTN],A1267)</f>
        <v>32 LSN</v>
      </c>
      <c r="F1267" s="58" t="str">
        <f>INDEX(db[JENIS],A1267)</f>
        <v>pcase</v>
      </c>
      <c r="G1267" s="58">
        <f>INDEX(db[QTY X],A1267)</f>
        <v>384</v>
      </c>
      <c r="H1267" s="58" t="str">
        <f>INDEX(db[STN X],A1267)</f>
        <v>PCS</v>
      </c>
    </row>
    <row r="1268" spans="1:8" x14ac:dyDescent="0.25">
      <c r="A1268" s="56">
        <v>2146</v>
      </c>
      <c r="C1268" s="58" t="str">
        <f>INDEX(db[NB BM],A1268)</f>
        <v>Pc rest H 466</v>
      </c>
      <c r="D1268" s="58" t="str">
        <f>INDEX(db[SUPPLIER],A1268)</f>
        <v>HONGSIAN</v>
      </c>
      <c r="E1268" s="58" t="str">
        <f>INDEX(db[QTY/ CTN],A1268)</f>
        <v>32 LSN</v>
      </c>
      <c r="F1268" s="58" t="str">
        <f>INDEX(db[JENIS],A1268)</f>
        <v>pcase</v>
      </c>
      <c r="G1268" s="58">
        <f>INDEX(db[QTY X],A1268)</f>
        <v>384</v>
      </c>
      <c r="H1268" s="58" t="str">
        <f>INDEX(db[STN X],A1268)</f>
        <v>PCS</v>
      </c>
    </row>
    <row r="1269" spans="1:8" x14ac:dyDescent="0.25">
      <c r="A1269" s="56">
        <v>2147</v>
      </c>
      <c r="C1269" s="58" t="str">
        <f>INDEX(db[NB BM],A1269)</f>
        <v>Pc rest H 761</v>
      </c>
      <c r="D1269" s="58" t="str">
        <f>INDEX(db[SUPPLIER],A1269)</f>
        <v>HONG SIAN</v>
      </c>
      <c r="E1269" s="58" t="str">
        <f>INDEX(db[QTY/ CTN],A1269)</f>
        <v>32 LSN</v>
      </c>
      <c r="F1269" s="58" t="str">
        <f>INDEX(db[JENIS],A1269)</f>
        <v>pcase</v>
      </c>
      <c r="G1269" s="58">
        <f>INDEX(db[QTY X],A1269)</f>
        <v>384</v>
      </c>
      <c r="H1269" s="58" t="str">
        <f>INDEX(db[STN X],A1269)</f>
        <v>PCS</v>
      </c>
    </row>
    <row r="1270" spans="1:8" x14ac:dyDescent="0.25">
      <c r="A1270" s="56">
        <v>2148</v>
      </c>
      <c r="C1270" s="58" t="str">
        <f>INDEX(db[NB BM],A1270)</f>
        <v>Pc XU-0084</v>
      </c>
      <c r="D1270" s="58" t="str">
        <f>INDEX(db[SUPPLIER],A1270)</f>
        <v>PMJP</v>
      </c>
      <c r="E1270" s="58" t="str">
        <f>INDEX(db[QTY/ CTN],A1270)</f>
        <v>120 PCS</v>
      </c>
      <c r="F1270" s="58" t="str">
        <f>INDEX(db[JENIS],A1270)</f>
        <v>pcase</v>
      </c>
      <c r="G1270" s="58">
        <f>INDEX(db[QTY X],A1270)</f>
        <v>120</v>
      </c>
      <c r="H1270" s="58" t="str">
        <f>INDEX(db[STN X],A1270)</f>
        <v>PCS</v>
      </c>
    </row>
    <row r="1271" spans="1:8" x14ac:dyDescent="0.25">
      <c r="A1271" s="56">
        <v>2149</v>
      </c>
      <c r="C1271" s="58" t="str">
        <f>INDEX(db[NB BM],A1271)</f>
        <v>PW 24W Kayagi KY-CP 0724</v>
      </c>
      <c r="D1271" s="58">
        <f>INDEX(db[SUPPLIER],A1271)</f>
        <v>99</v>
      </c>
      <c r="E1271" s="58" t="str">
        <f>INDEX(db[QTY/ CTN],A1271)</f>
        <v>144 SET</v>
      </c>
      <c r="F1271" s="58" t="str">
        <f>INDEX(db[JENIS],A1271)</f>
        <v>pw</v>
      </c>
      <c r="G1271" s="58">
        <f>INDEX(db[QTY X],A1271)</f>
        <v>144</v>
      </c>
      <c r="H1271" s="58" t="str">
        <f>INDEX(db[STN X],A1271)</f>
        <v>SET</v>
      </c>
    </row>
    <row r="1272" spans="1:8" x14ac:dyDescent="0.25">
      <c r="A1272" s="56">
        <v>2153</v>
      </c>
      <c r="C1272" s="58" t="str">
        <f>INDEX(db[NB BM],A1272)</f>
        <v>Pc Magnit C-1758 (22x7.5)</v>
      </c>
      <c r="D1272" s="58" t="str">
        <f>INDEX(db[SUPPLIER],A1272)</f>
        <v>SAMUDERA ANGKASA JAYA</v>
      </c>
      <c r="E1272" s="58" t="str">
        <f>INDEX(db[QTY/ CTN],A1272)</f>
        <v>192 PCS</v>
      </c>
      <c r="F1272" s="58" t="str">
        <f>INDEX(db[JENIS],A1272)</f>
        <v>pcase</v>
      </c>
      <c r="G1272" s="58">
        <f>INDEX(db[QTY X],A1272)</f>
        <v>192</v>
      </c>
      <c r="H1272" s="58" t="str">
        <f>INDEX(db[STN X],A1272)</f>
        <v>PCS</v>
      </c>
    </row>
    <row r="1273" spans="1:8" x14ac:dyDescent="0.25">
      <c r="A1273" s="56">
        <v>2154</v>
      </c>
      <c r="C1273" s="58" t="str">
        <f>INDEX(db[NB BM],A1273)</f>
        <v>Pc klg F-35 mobil susun 3</v>
      </c>
      <c r="D1273" s="58" t="str">
        <f>INDEX(db[SUPPLIER],A1273)</f>
        <v>HARAPAN JAYA</v>
      </c>
      <c r="E1273" s="58" t="str">
        <f>INDEX(db[QTY/ CTN],A1273)</f>
        <v>120 PCS</v>
      </c>
      <c r="F1273" s="58" t="str">
        <f>INDEX(db[JENIS],A1273)</f>
        <v>pcase</v>
      </c>
      <c r="G1273" s="58">
        <f>INDEX(db[QTY X],A1273)</f>
        <v>120</v>
      </c>
      <c r="H1273" s="58" t="str">
        <f>INDEX(db[STN X],A1273)</f>
        <v>PCS</v>
      </c>
    </row>
    <row r="1274" spans="1:8" x14ac:dyDescent="0.25">
      <c r="A1274" s="56">
        <v>2155</v>
      </c>
      <c r="C1274" s="58" t="str">
        <f>INDEX(db[NB BM],A1274)</f>
        <v>Pc klg F-39 mobil susun 3</v>
      </c>
      <c r="D1274" s="58" t="str">
        <f>INDEX(db[SUPPLIER],A1274)</f>
        <v>SAMUDERA ANGKASA JAYA</v>
      </c>
      <c r="E1274" s="58" t="str">
        <f>INDEX(db[QTY/ CTN],A1274)</f>
        <v>120 PCS</v>
      </c>
      <c r="F1274" s="58" t="str">
        <f>INDEX(db[JENIS],A1274)</f>
        <v>pcase</v>
      </c>
      <c r="G1274" s="58">
        <f>INDEX(db[QTY X],A1274)</f>
        <v>120</v>
      </c>
      <c r="H1274" s="58" t="str">
        <f>INDEX(db[STN X],A1274)</f>
        <v>PCS</v>
      </c>
    </row>
    <row r="1275" spans="1:8" x14ac:dyDescent="0.25">
      <c r="A1275" s="56">
        <v>2156</v>
      </c>
      <c r="C1275" s="58" t="str">
        <f>INDEX(db[NB BM],A1275)</f>
        <v>Pc Klg/ Study Set K-597 Mobil 20.5x7</v>
      </c>
      <c r="D1275" s="58" t="str">
        <f>INDEX(db[SUPPLIER],A1275)</f>
        <v>SAMUDERA ANGKASA JAYA</v>
      </c>
      <c r="E1275" s="58" t="str">
        <f>INDEX(db[QTY/ CTN],A1275)</f>
        <v>144 PCS</v>
      </c>
      <c r="F1275" s="58" t="str">
        <f>INDEX(db[JENIS],A1275)</f>
        <v>pcase</v>
      </c>
      <c r="G1275" s="58">
        <f>INDEX(db[QTY X],A1275)</f>
        <v>144</v>
      </c>
      <c r="H1275" s="58" t="str">
        <f>INDEX(db[STN X],A1275)</f>
        <v>PCS</v>
      </c>
    </row>
    <row r="1276" spans="1:8" x14ac:dyDescent="0.25">
      <c r="A1276" s="56">
        <v>2157</v>
      </c>
      <c r="C1276" s="58" t="str">
        <f>INDEX(db[NB BM],A1276)</f>
        <v>Pc Klg TY-552 Mobil+Anak 21x6.5</v>
      </c>
      <c r="D1276" s="58" t="str">
        <f>INDEX(db[SUPPLIER],A1276)</f>
        <v>SAMUDERA ANGKASA JAYA</v>
      </c>
      <c r="E1276" s="58" t="str">
        <f>INDEX(db[QTY/ CTN],A1276)</f>
        <v>160 PCS</v>
      </c>
      <c r="F1276" s="58" t="str">
        <f>INDEX(db[JENIS],A1276)</f>
        <v>pcase</v>
      </c>
      <c r="G1276" s="58">
        <f>INDEX(db[QTY X],A1276)</f>
        <v>160</v>
      </c>
      <c r="H1276" s="58" t="str">
        <f>INDEX(db[STN X],A1276)</f>
        <v>PCS</v>
      </c>
    </row>
    <row r="1277" spans="1:8" x14ac:dyDescent="0.25">
      <c r="A1277" s="56">
        <v>2158</v>
      </c>
      <c r="C1277" s="58" t="str">
        <f>INDEX(db[NB BM],A1277)</f>
        <v>Pc Kode A 2020 D 3ssn 3D</v>
      </c>
      <c r="D1277" s="58" t="str">
        <f>INDEX(db[SUPPLIER],A1277)</f>
        <v>SINAR MAS</v>
      </c>
      <c r="E1277" s="58" t="str">
        <f>INDEX(db[QTY/ CTN],A1277)</f>
        <v>96 PCS</v>
      </c>
      <c r="F1277" s="58" t="str">
        <f>INDEX(db[JENIS],A1277)</f>
        <v>pcase</v>
      </c>
      <c r="G1277" s="58">
        <f>INDEX(db[QTY X],A1277)</f>
        <v>96</v>
      </c>
      <c r="H1277" s="58" t="str">
        <f>INDEX(db[STN X],A1277)</f>
        <v>PCS</v>
      </c>
    </row>
    <row r="1278" spans="1:8" x14ac:dyDescent="0.25">
      <c r="A1278" s="56">
        <v>2159</v>
      </c>
      <c r="C1278" s="58" t="str">
        <f>INDEX(db[NB BM],A1278)</f>
        <v>Pc Kode A 4001 4 susun</v>
      </c>
      <c r="D1278" s="58" t="str">
        <f>INDEX(db[SUPPLIER],A1278)</f>
        <v>SINAR MAS</v>
      </c>
      <c r="E1278" s="58" t="str">
        <f>INDEX(db[QTY/ CTN],A1278)</f>
        <v>72 PCS</v>
      </c>
      <c r="F1278" s="58">
        <f>INDEX(db[JENIS],A1278)</f>
        <v>0</v>
      </c>
      <c r="G1278" s="58">
        <f>INDEX(db[QTY X],A1278)</f>
        <v>72</v>
      </c>
      <c r="H1278" s="58" t="str">
        <f>INDEX(db[STN X],A1278)</f>
        <v>PCS</v>
      </c>
    </row>
    <row r="1279" spans="1:8" x14ac:dyDescent="0.25">
      <c r="A1279" s="56">
        <v>2160</v>
      </c>
      <c r="C1279" s="58" t="str">
        <f>INDEX(db[NB BM],A1279)</f>
        <v>Pc Kode 15001 5 susun</v>
      </c>
      <c r="D1279" s="58" t="str">
        <f>INDEX(db[SUPPLIER],A1279)</f>
        <v>SINAR MAS</v>
      </c>
      <c r="E1279" s="58" t="str">
        <f>INDEX(db[QTY/ CTN],A1279)</f>
        <v>60 PCS</v>
      </c>
      <c r="F1279" s="58">
        <f>INDEX(db[JENIS],A1279)</f>
        <v>0</v>
      </c>
      <c r="G1279" s="58">
        <f>INDEX(db[QTY X],A1279)</f>
        <v>60</v>
      </c>
      <c r="H1279" s="58" t="str">
        <f>INDEX(db[STN X],A1279)</f>
        <v>PCS</v>
      </c>
    </row>
    <row r="1280" spans="1:8" x14ac:dyDescent="0.25">
      <c r="A1280" s="56">
        <v>2161</v>
      </c>
      <c r="C1280" s="58" t="str">
        <f>INDEX(db[NB BM],A1280)</f>
        <v>Pc KRT 3320+ Lampu susun 3</v>
      </c>
      <c r="D1280" s="58" t="str">
        <f>INDEX(db[SUPPLIER],A1280)</f>
        <v>SAMUDERA ANGKASA JAYA</v>
      </c>
      <c r="E1280" s="58" t="str">
        <f>INDEX(db[QTY/ CTN],A1280)</f>
        <v>96 PCS</v>
      </c>
      <c r="F1280" s="58" t="str">
        <f>INDEX(db[JENIS],A1280)</f>
        <v>pcase</v>
      </c>
      <c r="G1280" s="58">
        <f>INDEX(db[QTY X],A1280)</f>
        <v>96</v>
      </c>
      <c r="H1280" s="58" t="str">
        <f>INDEX(db[STN X],A1280)</f>
        <v>PCS</v>
      </c>
    </row>
    <row r="1281" spans="1:8" x14ac:dyDescent="0.25">
      <c r="A1281" s="56">
        <v>2162</v>
      </c>
      <c r="C1281" s="58" t="str">
        <f>INDEX(db[NB BM],A1281)</f>
        <v xml:space="preserve">Pc karton KK-2C 8D </v>
      </c>
      <c r="D1281" s="58" t="str">
        <f>INDEX(db[SUPPLIER],A1281)</f>
        <v>SAMUDERA ANGKASA JAYA</v>
      </c>
      <c r="E1281" s="58" t="str">
        <f>INDEX(db[QTY/ CTN],A1281)</f>
        <v>100 PCS</v>
      </c>
      <c r="F1281" s="58" t="str">
        <f>INDEX(db[JENIS],A1281)</f>
        <v>pcase</v>
      </c>
      <c r="G1281" s="58">
        <f>INDEX(db[QTY X],A1281)</f>
        <v>100</v>
      </c>
      <c r="H1281" s="58" t="str">
        <f>INDEX(db[STN X],A1281)</f>
        <v>PCS</v>
      </c>
    </row>
    <row r="1282" spans="1:8" x14ac:dyDescent="0.25">
      <c r="A1282" s="56">
        <v>2164</v>
      </c>
      <c r="C1282" s="58" t="str">
        <f>INDEX(db[NB BM],A1282)</f>
        <v>Pc Magnit  AC-1762 (22x7.5)</v>
      </c>
      <c r="D1282" s="58" t="str">
        <f>INDEX(db[SUPPLIER],A1282)</f>
        <v>SAMUDERA ANGKASA JAYA</v>
      </c>
      <c r="E1282" s="58" t="str">
        <f>INDEX(db[QTY/ CTN],A1282)</f>
        <v>144 PCS</v>
      </c>
      <c r="F1282" s="58" t="str">
        <f>INDEX(db[JENIS],A1282)</f>
        <v>pcase</v>
      </c>
      <c r="G1282" s="58">
        <f>INDEX(db[QTY X],A1282)</f>
        <v>144</v>
      </c>
      <c r="H1282" s="58" t="str">
        <f>INDEX(db[STN X],A1282)</f>
        <v>PCS</v>
      </c>
    </row>
    <row r="1283" spans="1:8" x14ac:dyDescent="0.25">
      <c r="A1283" s="56">
        <v>2165</v>
      </c>
      <c r="C1283" s="58" t="str">
        <f>INDEX(db[NB BM],A1283)</f>
        <v>Pc Magnit B-511-1 (22x8)</v>
      </c>
      <c r="D1283" s="58" t="str">
        <f>INDEX(db[SUPPLIER],A1283)</f>
        <v>SAMUDERA ANGKASA JAYA</v>
      </c>
      <c r="E1283" s="58" t="str">
        <f>INDEX(db[QTY/ CTN],A1283)</f>
        <v>192 PCS</v>
      </c>
      <c r="F1283" s="58" t="str">
        <f>INDEX(db[JENIS],A1283)</f>
        <v>pcase</v>
      </c>
      <c r="G1283" s="58">
        <f>INDEX(db[QTY X],A1283)</f>
        <v>192</v>
      </c>
      <c r="H1283" s="58" t="str">
        <f>INDEX(db[STN X],A1283)</f>
        <v>PCS</v>
      </c>
    </row>
    <row r="1284" spans="1:8" x14ac:dyDescent="0.25">
      <c r="A1284" s="56">
        <v>2166</v>
      </c>
      <c r="C1284" s="58" t="str">
        <f>INDEX(db[NB BM],A1284)</f>
        <v>Pc Magnit C-1755-1 (22x7.5)</v>
      </c>
      <c r="D1284" s="58" t="str">
        <f>INDEX(db[SUPPLIER],A1284)</f>
        <v>SAMUDERA ANGKASA JAYA</v>
      </c>
      <c r="E1284" s="58" t="str">
        <f>INDEX(db[QTY/ CTN],A1284)</f>
        <v>160 PCS</v>
      </c>
      <c r="F1284" s="58" t="str">
        <f>INDEX(db[JENIS],A1284)</f>
        <v>pcase</v>
      </c>
      <c r="G1284" s="58">
        <f>INDEX(db[QTY X],A1284)</f>
        <v>160</v>
      </c>
      <c r="H1284" s="58" t="str">
        <f>INDEX(db[STN X],A1284)</f>
        <v>PCS</v>
      </c>
    </row>
    <row r="1285" spans="1:8" x14ac:dyDescent="0.25">
      <c r="A1285" s="56">
        <v>2167</v>
      </c>
      <c r="C1285" s="58" t="str">
        <f>INDEX(db[NB BM],A1285)</f>
        <v>Pc Magnit C-1756 (22x7.5)</v>
      </c>
      <c r="D1285" s="58" t="str">
        <f>INDEX(db[SUPPLIER],A1285)</f>
        <v>SAMUDERA ANGKASA JAYA</v>
      </c>
      <c r="E1285" s="58" t="str">
        <f>INDEX(db[QTY/ CTN],A1285)</f>
        <v>160 PCS</v>
      </c>
      <c r="F1285" s="58" t="str">
        <f>INDEX(db[JENIS],A1285)</f>
        <v>pcase</v>
      </c>
      <c r="G1285" s="58">
        <f>INDEX(db[QTY X],A1285)</f>
        <v>160</v>
      </c>
      <c r="H1285" s="58" t="str">
        <f>INDEX(db[STN X],A1285)</f>
        <v>PCS</v>
      </c>
    </row>
    <row r="1286" spans="1:8" x14ac:dyDescent="0.25">
      <c r="A1286" s="56">
        <v>2168</v>
      </c>
      <c r="C1286" s="58" t="str">
        <f>INDEX(db[NB BM],A1286)</f>
        <v>Pc Magnit C-2755-1 (22x7.5)</v>
      </c>
      <c r="D1286" s="58" t="str">
        <f>INDEX(db[SUPPLIER],A1286)</f>
        <v>SAMUDERA ANGKASA JAYA</v>
      </c>
      <c r="E1286" s="58" t="str">
        <f>INDEX(db[QTY/ CTN],A1286)</f>
        <v>192 PCS</v>
      </c>
      <c r="F1286" s="58" t="str">
        <f>INDEX(db[JENIS],A1286)</f>
        <v>pcase</v>
      </c>
      <c r="G1286" s="58">
        <f>INDEX(db[QTY X],A1286)</f>
        <v>192</v>
      </c>
      <c r="H1286" s="58" t="str">
        <f>INDEX(db[STN X],A1286)</f>
        <v>PCS</v>
      </c>
    </row>
    <row r="1287" spans="1:8" x14ac:dyDescent="0.25">
      <c r="A1287" s="56">
        <v>2169</v>
      </c>
      <c r="C1287" s="58" t="str">
        <f>INDEX(db[NB BM],A1287)</f>
        <v>Pc Magnit C-5212 3D (23x8.5)</v>
      </c>
      <c r="D1287" s="58" t="str">
        <f>INDEX(db[SUPPLIER],A1287)</f>
        <v>SAMUDERA ANGKASA JAYA</v>
      </c>
      <c r="E1287" s="58" t="str">
        <f>INDEX(db[QTY/ CTN],A1287)</f>
        <v>144 PCS</v>
      </c>
      <c r="F1287" s="58" t="str">
        <f>INDEX(db[JENIS],A1287)</f>
        <v>pcase</v>
      </c>
      <c r="G1287" s="58">
        <f>INDEX(db[QTY X],A1287)</f>
        <v>144</v>
      </c>
      <c r="H1287" s="58" t="str">
        <f>INDEX(db[STN X],A1287)</f>
        <v>PCS</v>
      </c>
    </row>
    <row r="1288" spans="1:8" x14ac:dyDescent="0.25">
      <c r="A1288" s="56">
        <v>2170</v>
      </c>
      <c r="C1288" s="58" t="str">
        <f>INDEX(db[NB BM],A1288)</f>
        <v>Pc Magnit FC-1757 (22x7.5)</v>
      </c>
      <c r="D1288" s="58" t="str">
        <f>INDEX(db[SUPPLIER],A1288)</f>
        <v>SAMUDERA ANGKASA JAYA</v>
      </c>
      <c r="E1288" s="58" t="str">
        <f>INDEX(db[QTY/ CTN],A1288)</f>
        <v>144 PCS</v>
      </c>
      <c r="F1288" s="58" t="str">
        <f>INDEX(db[JENIS],A1288)</f>
        <v>pcase</v>
      </c>
      <c r="G1288" s="58">
        <f>INDEX(db[QTY X],A1288)</f>
        <v>144</v>
      </c>
      <c r="H1288" s="58" t="str">
        <f>INDEX(db[STN X],A1288)</f>
        <v>PCS</v>
      </c>
    </row>
    <row r="1289" spans="1:8" x14ac:dyDescent="0.25">
      <c r="A1289" s="56">
        <v>2171</v>
      </c>
      <c r="C1289" s="58" t="str">
        <f>INDEX(db[NB BM],A1289)</f>
        <v>Pc Magnit FC-1758 (22x7.5)</v>
      </c>
      <c r="D1289" s="58" t="str">
        <f>INDEX(db[SUPPLIER],A1289)</f>
        <v>SAMUDERA ANGKASA JAYA</v>
      </c>
      <c r="E1289" s="58" t="str">
        <f>INDEX(db[QTY/ CTN],A1289)</f>
        <v>144 PCS</v>
      </c>
      <c r="F1289" s="58" t="str">
        <f>INDEX(db[JENIS],A1289)</f>
        <v>pcase</v>
      </c>
      <c r="G1289" s="58">
        <f>INDEX(db[QTY X],A1289)</f>
        <v>144</v>
      </c>
      <c r="H1289" s="58" t="str">
        <f>INDEX(db[STN X],A1289)</f>
        <v>PCS</v>
      </c>
    </row>
    <row r="1290" spans="1:8" x14ac:dyDescent="0.25">
      <c r="A1290" s="56">
        <v>2174</v>
      </c>
      <c r="C1290" s="58" t="str">
        <f>INDEX(db[NB BM],A1290)</f>
        <v>Pc Magnit FC-5223 3D (23x8.5)</v>
      </c>
      <c r="D1290" s="58" t="str">
        <f>INDEX(db[SUPPLIER],A1290)</f>
        <v>SAMUDERA ANGKASA JAYA</v>
      </c>
      <c r="E1290" s="58" t="str">
        <f>INDEX(db[QTY/ CTN],A1290)</f>
        <v>144 PCS</v>
      </c>
      <c r="F1290" s="58" t="str">
        <f>INDEX(db[JENIS],A1290)</f>
        <v>pcase</v>
      </c>
      <c r="G1290" s="58">
        <f>INDEX(db[QTY X],A1290)</f>
        <v>144</v>
      </c>
      <c r="H1290" s="58" t="str">
        <f>INDEX(db[STN X],A1290)</f>
        <v>PCS</v>
      </c>
    </row>
    <row r="1291" spans="1:8" x14ac:dyDescent="0.25">
      <c r="A1291" s="56">
        <v>2175</v>
      </c>
      <c r="C1291" s="58" t="str">
        <f>INDEX(db[NB BM],A1291)</f>
        <v>Pc Magnit FC-6295 (23x10)</v>
      </c>
      <c r="D1291" s="58" t="str">
        <f>INDEX(db[SUPPLIER],A1291)</f>
        <v>SAMUDERA ANGKASA JAYA</v>
      </c>
      <c r="E1291" s="58" t="str">
        <f>INDEX(db[QTY/ CTN],A1291)</f>
        <v>144 PCS</v>
      </c>
      <c r="F1291" s="58" t="str">
        <f>INDEX(db[JENIS],A1291)</f>
        <v>pcase</v>
      </c>
      <c r="G1291" s="58">
        <f>INDEX(db[QTY X],A1291)</f>
        <v>144</v>
      </c>
      <c r="H1291" s="58" t="str">
        <f>INDEX(db[STN X],A1291)</f>
        <v>PCS</v>
      </c>
    </row>
    <row r="1292" spans="1:8" x14ac:dyDescent="0.25">
      <c r="A1292" s="56">
        <v>2176</v>
      </c>
      <c r="C1292" s="58" t="str">
        <f>INDEX(db[NB BM],A1292)</f>
        <v>Pc Magnit FX-2210 Metalik Lebar (22x10)</v>
      </c>
      <c r="D1292" s="58" t="str">
        <f>INDEX(db[SUPPLIER],A1292)</f>
        <v>SAMUDERA ANGKASA JAYA</v>
      </c>
      <c r="E1292" s="58" t="str">
        <f>INDEX(db[QTY/ CTN],A1292)</f>
        <v>120 PCS</v>
      </c>
      <c r="F1292" s="58" t="str">
        <f>INDEX(db[JENIS],A1292)</f>
        <v>pcase</v>
      </c>
      <c r="G1292" s="58">
        <f>INDEX(db[QTY X],A1292)</f>
        <v>120</v>
      </c>
      <c r="H1292" s="58" t="str">
        <f>INDEX(db[STN X],A1292)</f>
        <v>PCS</v>
      </c>
    </row>
    <row r="1293" spans="1:8" x14ac:dyDescent="0.25">
      <c r="A1293" s="56">
        <v>2177</v>
      </c>
      <c r="C1293" s="58" t="str">
        <f>INDEX(db[NB BM],A1293)</f>
        <v>Pc Magnit FX-2275 (22x7.5) Metalik</v>
      </c>
      <c r="D1293" s="58" t="str">
        <f>INDEX(db[SUPPLIER],A1293)</f>
        <v>SAMUDERA ANGKASA JAYA</v>
      </c>
      <c r="E1293" s="58" t="str">
        <f>INDEX(db[QTY/ CTN],A1293)</f>
        <v>144 PCS</v>
      </c>
      <c r="F1293" s="58" t="str">
        <f>INDEX(db[JENIS],A1293)</f>
        <v>pcase</v>
      </c>
      <c r="G1293" s="58">
        <f>INDEX(db[QTY X],A1293)</f>
        <v>144</v>
      </c>
      <c r="H1293" s="58" t="str">
        <f>INDEX(db[STN X],A1293)</f>
        <v>PCS</v>
      </c>
    </row>
    <row r="1294" spans="1:8" x14ac:dyDescent="0.25">
      <c r="A1294" s="56">
        <v>2178</v>
      </c>
      <c r="C1294" s="58" t="str">
        <f>INDEX(db[NB BM],A1294)</f>
        <v>Pc Magnit FX-2276 (22x7.5) Metalik</v>
      </c>
      <c r="D1294" s="58" t="str">
        <f>INDEX(db[SUPPLIER],A1294)</f>
        <v>SAMUDERA ANGKASA JAYA</v>
      </c>
      <c r="E1294" s="58" t="str">
        <f>INDEX(db[QTY/ CTN],A1294)</f>
        <v>144 PCS</v>
      </c>
      <c r="F1294" s="58" t="str">
        <f>INDEX(db[JENIS],A1294)</f>
        <v>pcase</v>
      </c>
      <c r="G1294" s="58">
        <f>INDEX(db[QTY X],A1294)</f>
        <v>144</v>
      </c>
      <c r="H1294" s="58" t="str">
        <f>INDEX(db[STN X],A1294)</f>
        <v>PCS</v>
      </c>
    </row>
    <row r="1295" spans="1:8" x14ac:dyDescent="0.25">
      <c r="A1295" s="56">
        <v>2179</v>
      </c>
      <c r="C1295" s="58" t="str">
        <f>INDEX(db[NB BM],A1295)</f>
        <v>Pc Magnit FY-6822 (22x7.5)</v>
      </c>
      <c r="D1295" s="58" t="str">
        <f>INDEX(db[SUPPLIER],A1295)</f>
        <v>SAMUDERA ANGKASA JAYA</v>
      </c>
      <c r="E1295" s="58" t="str">
        <f>INDEX(db[QTY/ CTN],A1295)</f>
        <v>192 PCS</v>
      </c>
      <c r="F1295" s="58" t="str">
        <f>INDEX(db[JENIS],A1295)</f>
        <v>pcase</v>
      </c>
      <c r="G1295" s="58">
        <f>INDEX(db[QTY X],A1295)</f>
        <v>192</v>
      </c>
      <c r="H1295" s="58" t="str">
        <f>INDEX(db[STN X],A1295)</f>
        <v>PCS</v>
      </c>
    </row>
    <row r="1296" spans="1:8" x14ac:dyDescent="0.25">
      <c r="A1296" s="56">
        <v>2180</v>
      </c>
      <c r="C1296" s="58" t="str">
        <f>INDEX(db[NB BM],A1296)</f>
        <v>Pc Magnit FY-6823 (23x8.5)</v>
      </c>
      <c r="D1296" s="58" t="str">
        <f>INDEX(db[SUPPLIER],A1296)</f>
        <v>SAMUDERA ANGKASA JAYA</v>
      </c>
      <c r="E1296" s="58" t="str">
        <f>INDEX(db[QTY/ CTN],A1296)</f>
        <v>144 PCS</v>
      </c>
      <c r="F1296" s="58" t="str">
        <f>INDEX(db[JENIS],A1296)</f>
        <v>pcase</v>
      </c>
      <c r="G1296" s="58">
        <f>INDEX(db[QTY X],A1296)</f>
        <v>144</v>
      </c>
      <c r="H1296" s="58" t="str">
        <f>INDEX(db[STN X],A1296)</f>
        <v>PCS</v>
      </c>
    </row>
    <row r="1297" spans="1:8" x14ac:dyDescent="0.25">
      <c r="A1297" s="56">
        <v>2181</v>
      </c>
      <c r="C1297" s="58" t="str">
        <f>INDEX(db[NB BM],A1297)</f>
        <v>Pc Magnit JH-220 A (22x8.5)</v>
      </c>
      <c r="D1297" s="58" t="str">
        <f>INDEX(db[SUPPLIER],A1297)</f>
        <v>SAMUDERA ANGKASA JAYA</v>
      </c>
      <c r="E1297" s="58" t="str">
        <f>INDEX(db[QTY/ CTN],A1297)</f>
        <v>192 PCS</v>
      </c>
      <c r="F1297" s="58" t="str">
        <f>INDEX(db[JENIS],A1297)</f>
        <v>pcase</v>
      </c>
      <c r="G1297" s="58">
        <f>INDEX(db[QTY X],A1297)</f>
        <v>192</v>
      </c>
      <c r="H1297" s="58" t="str">
        <f>INDEX(db[STN X],A1297)</f>
        <v>PCS</v>
      </c>
    </row>
    <row r="1298" spans="1:8" x14ac:dyDescent="0.25">
      <c r="A1298" s="56">
        <v>2182</v>
      </c>
      <c r="C1298" s="58" t="str">
        <f>INDEX(db[NB BM],A1298)</f>
        <v>Pc Magnit LC-1059 (22x7.5)</v>
      </c>
      <c r="D1298" s="58" t="str">
        <f>INDEX(db[SUPPLIER],A1298)</f>
        <v>SAMUDERA ANGKASA JAYA</v>
      </c>
      <c r="E1298" s="58" t="str">
        <f>INDEX(db[QTY/ CTN],A1298)</f>
        <v>144 PCS</v>
      </c>
      <c r="F1298" s="58" t="str">
        <f>INDEX(db[JENIS],A1298)</f>
        <v>pcase</v>
      </c>
      <c r="G1298" s="58">
        <f>INDEX(db[QTY X],A1298)</f>
        <v>144</v>
      </c>
      <c r="H1298" s="58" t="str">
        <f>INDEX(db[STN X],A1298)</f>
        <v>PCS</v>
      </c>
    </row>
    <row r="1299" spans="1:8" x14ac:dyDescent="0.25">
      <c r="A1299" s="56">
        <v>2183</v>
      </c>
      <c r="C1299" s="58" t="str">
        <f>INDEX(db[NB BM],A1299)</f>
        <v>Pc Magnt LPY-6 (23x8)</v>
      </c>
      <c r="D1299" s="58" t="str">
        <f>INDEX(db[SUPPLIER],A1299)</f>
        <v>SAMUDERA ANGKASA JAYA</v>
      </c>
      <c r="E1299" s="58" t="str">
        <f>INDEX(db[QTY/ CTN],A1299)</f>
        <v>144 PCS</v>
      </c>
      <c r="F1299" s="58" t="str">
        <f>INDEX(db[JENIS],A1299)</f>
        <v>pcase</v>
      </c>
      <c r="G1299" s="58">
        <f>INDEX(db[QTY X],A1299)</f>
        <v>144</v>
      </c>
      <c r="H1299" s="58" t="str">
        <f>INDEX(db[STN X],A1299)</f>
        <v>PCS</v>
      </c>
    </row>
    <row r="1300" spans="1:8" x14ac:dyDescent="0.25">
      <c r="A1300" s="56">
        <v>2184</v>
      </c>
      <c r="C1300" s="58" t="str">
        <f>INDEX(db[NB BM],A1300)</f>
        <v>Pc magnit TC-1056</v>
      </c>
      <c r="D1300" s="58" t="str">
        <f>INDEX(db[SUPPLIER],A1300)</f>
        <v>HARAPAN JAYA</v>
      </c>
      <c r="E1300" s="58" t="str">
        <f>INDEX(db[QTY/ CTN],A1300)</f>
        <v>144 PCS</v>
      </c>
      <c r="F1300" s="58" t="str">
        <f>INDEX(db[JENIS],A1300)</f>
        <v>pcase</v>
      </c>
      <c r="G1300" s="58">
        <f>INDEX(db[QTY X],A1300)</f>
        <v>144</v>
      </c>
      <c r="H1300" s="58" t="str">
        <f>INDEX(db[STN X],A1300)</f>
        <v>PCS</v>
      </c>
    </row>
    <row r="1301" spans="1:8" x14ac:dyDescent="0.25">
      <c r="A1301" s="56">
        <v>2185</v>
      </c>
      <c r="C1301" s="58" t="str">
        <f>INDEX(db[NB BM],A1301)</f>
        <v>Pc Magnit TC-1057 22x7.5 (LC-10)</v>
      </c>
      <c r="D1301" s="58" t="str">
        <f>INDEX(db[SUPPLIER],A1301)</f>
        <v>SAMUDERA ANGKASA JAYA</v>
      </c>
      <c r="E1301" s="58" t="str">
        <f>INDEX(db[QTY/ CTN],A1301)</f>
        <v>144 PCS</v>
      </c>
      <c r="F1301" s="58" t="str">
        <f>INDEX(db[JENIS],A1301)</f>
        <v>pcase</v>
      </c>
      <c r="G1301" s="58">
        <f>INDEX(db[QTY X],A1301)</f>
        <v>144</v>
      </c>
      <c r="H1301" s="58" t="str">
        <f>INDEX(db[STN X],A1301)</f>
        <v>PCS</v>
      </c>
    </row>
    <row r="1302" spans="1:8" x14ac:dyDescent="0.25">
      <c r="A1302" s="56">
        <v>2186</v>
      </c>
      <c r="C1302" s="58" t="str">
        <f>INDEX(db[NB BM],A1302)</f>
        <v>Pc magnit TC-1057</v>
      </c>
      <c r="D1302" s="58" t="str">
        <f>INDEX(db[SUPPLIER],A1302)</f>
        <v>HARAPAN JAYA</v>
      </c>
      <c r="E1302" s="58" t="str">
        <f>INDEX(db[QTY/ CTN],A1302)</f>
        <v>144 PCS</v>
      </c>
      <c r="F1302" s="58" t="str">
        <f>INDEX(db[JENIS],A1302)</f>
        <v>pcase</v>
      </c>
      <c r="G1302" s="58">
        <f>INDEX(db[QTY X],A1302)</f>
        <v>144</v>
      </c>
      <c r="H1302" s="58" t="str">
        <f>INDEX(db[STN X],A1302)</f>
        <v>PCS</v>
      </c>
    </row>
    <row r="1303" spans="1:8" x14ac:dyDescent="0.25">
      <c r="A1303" s="56">
        <v>2188</v>
      </c>
      <c r="C1303" s="58" t="str">
        <f>INDEX(db[NB BM],A1303)</f>
        <v>Pc Magnit TC-1756 (22x7.5)</v>
      </c>
      <c r="D1303" s="58" t="str">
        <f>INDEX(db[SUPPLIER],A1303)</f>
        <v>SAMUDERA ANGKASA JAYA</v>
      </c>
      <c r="E1303" s="58" t="str">
        <f>INDEX(db[QTY/ CTN],A1303)</f>
        <v>160 PCS</v>
      </c>
      <c r="F1303" s="58" t="str">
        <f>INDEX(db[JENIS],A1303)</f>
        <v>pcase</v>
      </c>
      <c r="G1303" s="58">
        <f>INDEX(db[QTY X],A1303)</f>
        <v>160</v>
      </c>
      <c r="H1303" s="58" t="str">
        <f>INDEX(db[STN X],A1303)</f>
        <v>PCS</v>
      </c>
    </row>
    <row r="1304" spans="1:8" x14ac:dyDescent="0.25">
      <c r="A1304" s="56">
        <v>2189</v>
      </c>
      <c r="C1304" s="58" t="str">
        <f>INDEX(db[NB BM],A1304)</f>
        <v>Palet Anggur</v>
      </c>
      <c r="D1304" s="58" t="str">
        <f>INDEX(db[SUPPLIER],A1304)</f>
        <v>SBS</v>
      </c>
      <c r="E1304" s="58" t="str">
        <f>INDEX(db[QTY/ CTN],A1304)</f>
        <v>60 LSN</v>
      </c>
      <c r="F1304" s="58" t="str">
        <f>INDEX(db[JENIS],A1304)</f>
        <v>dll</v>
      </c>
      <c r="G1304" s="58">
        <f>INDEX(db[QTY X],A1304)</f>
        <v>720</v>
      </c>
      <c r="H1304" s="58" t="str">
        <f>INDEX(db[STN X],A1304)</f>
        <v>PCS</v>
      </c>
    </row>
    <row r="1305" spans="1:8" x14ac:dyDescent="0.25">
      <c r="A1305" s="56">
        <v>2190</v>
      </c>
      <c r="C1305" s="58" t="str">
        <f>INDEX(db[NB BM],A1305)</f>
        <v>Palet Apel</v>
      </c>
      <c r="D1305" s="58" t="str">
        <f>INDEX(db[SUPPLIER],A1305)</f>
        <v>SBS</v>
      </c>
      <c r="E1305" s="58" t="str">
        <f>INDEX(db[QTY/ CTN],A1305)</f>
        <v>60 LSN</v>
      </c>
      <c r="F1305" s="58" t="str">
        <f>INDEX(db[JENIS],A1305)</f>
        <v>dll</v>
      </c>
      <c r="G1305" s="58">
        <f>INDEX(db[QTY X],A1305)</f>
        <v>720</v>
      </c>
      <c r="H1305" s="58" t="str">
        <f>INDEX(db[STN X],A1305)</f>
        <v>PCS</v>
      </c>
    </row>
    <row r="1306" spans="1:8" x14ac:dyDescent="0.25">
      <c r="A1306" s="56">
        <v>2191</v>
      </c>
      <c r="C1306" s="58" t="str">
        <f>INDEX(db[NB BM],A1306)</f>
        <v>Palet cat air biasa DOF</v>
      </c>
      <c r="D1306" s="58" t="str">
        <f>INDEX(db[SUPPLIER],A1306)</f>
        <v>CAHAYA GEMILANG</v>
      </c>
      <c r="E1306" s="58" t="str">
        <f>INDEX(db[QTY/ CTN],A1306)</f>
        <v>84 LSN</v>
      </c>
      <c r="F1306" s="58" t="str">
        <f>INDEX(db[JENIS],A1306)</f>
        <v>dll</v>
      </c>
      <c r="G1306" s="58">
        <f>INDEX(db[QTY X],A1306)</f>
        <v>1008</v>
      </c>
      <c r="H1306" s="58" t="str">
        <f>INDEX(db[STN X],A1306)</f>
        <v>PCS</v>
      </c>
    </row>
    <row r="1307" spans="1:8" x14ac:dyDescent="0.25">
      <c r="A1307" s="56">
        <v>2192</v>
      </c>
      <c r="C1307" s="58" t="str">
        <f>INDEX(db[NB BM],A1307)</f>
        <v>Palet cat air transparan Sakura</v>
      </c>
      <c r="D1307" s="58" t="str">
        <f>INDEX(db[SUPPLIER],A1307)</f>
        <v>CAHAYA GEMILANG</v>
      </c>
      <c r="E1307" s="58" t="str">
        <f>INDEX(db[QTY/ CTN],A1307)</f>
        <v>84 LSN</v>
      </c>
      <c r="F1307" s="58" t="str">
        <f>INDEX(db[JENIS],A1307)</f>
        <v>dll</v>
      </c>
      <c r="G1307" s="58">
        <f>INDEX(db[QTY X],A1307)</f>
        <v>1008</v>
      </c>
      <c r="H1307" s="58" t="str">
        <f>INDEX(db[STN X],A1307)</f>
        <v>PCS</v>
      </c>
    </row>
    <row r="1308" spans="1:8" x14ac:dyDescent="0.25">
      <c r="A1308" s="56">
        <v>2193</v>
      </c>
      <c r="C1308" s="58" t="str">
        <f>INDEX(db[NB BM],A1308)</f>
        <v>Palet Gambar 1011</v>
      </c>
      <c r="D1308" s="58" t="str">
        <f>INDEX(db[SUPPLIER],A1308)</f>
        <v>SBS</v>
      </c>
      <c r="E1308" s="58" t="str">
        <f>INDEX(db[QTY/ CTN],A1308)</f>
        <v>48 LSN</v>
      </c>
      <c r="F1308" s="58" t="str">
        <f>INDEX(db[JENIS],A1308)</f>
        <v>dll</v>
      </c>
      <c r="G1308" s="58">
        <f>INDEX(db[QTY X],A1308)</f>
        <v>576</v>
      </c>
      <c r="H1308" s="58" t="str">
        <f>INDEX(db[STN X],A1308)</f>
        <v>PCS</v>
      </c>
    </row>
    <row r="1309" spans="1:8" x14ac:dyDescent="0.25">
      <c r="A1309" s="56">
        <v>2194</v>
      </c>
      <c r="C1309" s="58" t="str">
        <f>INDEX(db[NB BM],A1309)</f>
        <v>Palet gambar Biola-Anggur warna WAG-201</v>
      </c>
      <c r="D1309" s="58" t="str">
        <f>INDEX(db[SUPPLIER],A1309)</f>
        <v>SBS</v>
      </c>
      <c r="E1309" s="58" t="str">
        <f>INDEX(db[QTY/ CTN],A1309)</f>
        <v>60 LSN</v>
      </c>
      <c r="F1309" s="58" t="str">
        <f>INDEX(db[JENIS],A1309)</f>
        <v>dll</v>
      </c>
      <c r="G1309" s="58">
        <f>INDEX(db[QTY X],A1309)</f>
        <v>720</v>
      </c>
      <c r="H1309" s="58" t="str">
        <f>INDEX(db[STN X],A1309)</f>
        <v>PCS</v>
      </c>
    </row>
    <row r="1310" spans="1:8" x14ac:dyDescent="0.25">
      <c r="A1310" s="56">
        <v>2195</v>
      </c>
      <c r="C1310" s="58" t="str">
        <f>INDEX(db[NB BM],A1310)</f>
        <v>Palet gambar Biola-Apel warna WAP-202</v>
      </c>
      <c r="D1310" s="58" t="str">
        <f>INDEX(db[SUPPLIER],A1310)</f>
        <v>SBS</v>
      </c>
      <c r="E1310" s="58" t="str">
        <f>INDEX(db[QTY/ CTN],A1310)</f>
        <v>60 LSN</v>
      </c>
      <c r="F1310" s="58" t="str">
        <f>INDEX(db[JENIS],A1310)</f>
        <v>dll</v>
      </c>
      <c r="G1310" s="58">
        <f>INDEX(db[QTY X],A1310)</f>
        <v>720</v>
      </c>
      <c r="H1310" s="58" t="str">
        <f>INDEX(db[STN X],A1310)</f>
        <v>PCS</v>
      </c>
    </row>
    <row r="1311" spans="1:8" x14ac:dyDescent="0.25">
      <c r="A1311" s="56">
        <v>2196</v>
      </c>
      <c r="C1311" s="58" t="str">
        <f>INDEX(db[NB BM],A1311)</f>
        <v>Palet DOP PKD-202 Kepiting</v>
      </c>
      <c r="D1311" s="58" t="str">
        <f>INDEX(db[SUPPLIER],A1311)</f>
        <v>ETJ</v>
      </c>
      <c r="E1311" s="58" t="str">
        <f>INDEX(db[QTY/ CTN],A1311)</f>
        <v>120 LSN</v>
      </c>
      <c r="F1311" s="58">
        <f>INDEX(db[JENIS],A1311)</f>
        <v>0</v>
      </c>
      <c r="G1311" s="58">
        <f>INDEX(db[QTY X],A1311)</f>
        <v>1440</v>
      </c>
      <c r="H1311" s="58" t="str">
        <f>INDEX(db[STN X],A1311)</f>
        <v>PCS</v>
      </c>
    </row>
    <row r="1312" spans="1:8" x14ac:dyDescent="0.25">
      <c r="A1312" s="56">
        <v>2198</v>
      </c>
      <c r="C1312" s="58" t="str">
        <f>INDEX(db[NB BM],A1312)</f>
        <v>Palet Cat Air DOP Sakura 201</v>
      </c>
      <c r="D1312" s="58" t="str">
        <f>INDEX(db[SUPPLIER],A1312)</f>
        <v>ETJ</v>
      </c>
      <c r="E1312" s="58" t="str">
        <f>INDEX(db[QTY/ CTN],A1312)</f>
        <v>120 LSN</v>
      </c>
      <c r="F1312" s="58" t="str">
        <f>INDEX(db[JENIS],A1312)</f>
        <v>cat</v>
      </c>
      <c r="G1312" s="58">
        <f>INDEX(db[QTY X],A1312)</f>
        <v>1440</v>
      </c>
      <c r="H1312" s="58" t="str">
        <f>INDEX(db[STN X],A1312)</f>
        <v>PCS</v>
      </c>
    </row>
    <row r="1313" spans="1:8" x14ac:dyDescent="0.25">
      <c r="A1313" s="56">
        <v>2199</v>
      </c>
      <c r="C1313" s="58" t="str">
        <f>INDEX(db[NB BM],A1313)</f>
        <v>Paper Bag Baru Kecil</v>
      </c>
      <c r="D1313" s="58" t="str">
        <f>INDEX(db[SUPPLIER],A1313)</f>
        <v>ERA JAYA</v>
      </c>
      <c r="E1313" s="58" t="str">
        <f>INDEX(db[QTY/ CTN],A1313)</f>
        <v>80 LSN</v>
      </c>
      <c r="F1313" s="58" t="str">
        <f>INDEX(db[JENIS],A1313)</f>
        <v>tas</v>
      </c>
      <c r="G1313" s="58">
        <f>INDEX(db[QTY X],A1313)</f>
        <v>960</v>
      </c>
      <c r="H1313" s="58" t="str">
        <f>INDEX(db[STN X],A1313)</f>
        <v>PCS</v>
      </c>
    </row>
    <row r="1314" spans="1:8" x14ac:dyDescent="0.25">
      <c r="A1314" s="56">
        <v>2200</v>
      </c>
      <c r="C1314" s="58" t="str">
        <f>INDEX(db[NB BM],A1314)</f>
        <v>Paper Bag Besar Tebal</v>
      </c>
      <c r="D1314" s="58" t="str">
        <f>INDEX(db[SUPPLIER],A1314)</f>
        <v>BINTANG SAUDARA</v>
      </c>
      <c r="E1314" s="58" t="str">
        <f>INDEX(db[QTY/ CTN],A1314)</f>
        <v>30 LSN</v>
      </c>
      <c r="F1314" s="58">
        <f>INDEX(db[JENIS],A1314)</f>
        <v>0</v>
      </c>
      <c r="G1314" s="58">
        <f>INDEX(db[QTY X],A1314)</f>
        <v>360</v>
      </c>
      <c r="H1314" s="58" t="str">
        <f>INDEX(db[STN X],A1314)</f>
        <v>PCS</v>
      </c>
    </row>
    <row r="1315" spans="1:8" x14ac:dyDescent="0.25">
      <c r="A1315" s="56">
        <v>2201</v>
      </c>
      <c r="C1315" s="58" t="str">
        <f>INDEX(db[NB BM],A1315)</f>
        <v>Tas Coklat Besar Tebal</v>
      </c>
      <c r="D1315" s="58" t="str">
        <f>INDEX(db[SUPPLIER],A1315)</f>
        <v>BINTANG SAUDARA</v>
      </c>
      <c r="E1315" s="58" t="str">
        <f>INDEX(db[QTY/ CTN],A1315)</f>
        <v>30 LSN</v>
      </c>
      <c r="F1315" s="58" t="str">
        <f>INDEX(db[JENIS],A1315)</f>
        <v>tas</v>
      </c>
      <c r="G1315" s="58">
        <f>INDEX(db[QTY X],A1315)</f>
        <v>360</v>
      </c>
      <c r="H1315" s="58" t="str">
        <f>INDEX(db[STN X],A1315)</f>
        <v>PCS</v>
      </c>
    </row>
    <row r="1316" spans="1:8" x14ac:dyDescent="0.25">
      <c r="A1316" s="56">
        <v>2202</v>
      </c>
      <c r="C1316" s="58" t="str">
        <f>INDEX(db[NB BM],A1316)</f>
        <v>Tas Coklat Tanggung Tebal</v>
      </c>
      <c r="D1316" s="58" t="str">
        <f>INDEX(db[SUPPLIER],A1316)</f>
        <v>BINTANG SAUDARA</v>
      </c>
      <c r="E1316" s="58" t="str">
        <f>INDEX(db[QTY/ CTN],A1316)</f>
        <v>40 LSN</v>
      </c>
      <c r="F1316" s="58" t="str">
        <f>INDEX(db[JENIS],A1316)</f>
        <v>tas</v>
      </c>
      <c r="G1316" s="58">
        <f>INDEX(db[QTY X],A1316)</f>
        <v>480</v>
      </c>
      <c r="H1316" s="58" t="str">
        <f>INDEX(db[STN X],A1316)</f>
        <v>PCS</v>
      </c>
    </row>
    <row r="1317" spans="1:8" x14ac:dyDescent="0.25">
      <c r="A1317" s="56">
        <v>2203</v>
      </c>
      <c r="C1317" s="58" t="str">
        <f>INDEX(db[NB BM],A1317)</f>
        <v>Tas Coklat Kecil Tebal</v>
      </c>
      <c r="D1317" s="58" t="str">
        <f>INDEX(db[SUPPLIER],A1317)</f>
        <v>BINTANG SAUDARA</v>
      </c>
      <c r="E1317" s="58" t="str">
        <f>INDEX(db[QTY/ CTN],A1317)</f>
        <v>50 LSN</v>
      </c>
      <c r="F1317" s="58" t="str">
        <f>INDEX(db[JENIS],A1317)</f>
        <v>tas</v>
      </c>
      <c r="G1317" s="58">
        <f>INDEX(db[QTY X],A1317)</f>
        <v>600</v>
      </c>
      <c r="H1317" s="58" t="str">
        <f>INDEX(db[STN X],A1317)</f>
        <v>PCS</v>
      </c>
    </row>
    <row r="1318" spans="1:8" x14ac:dyDescent="0.25">
      <c r="A1318" s="56">
        <v>2204</v>
      </c>
      <c r="C1318" s="58" t="str">
        <f>INDEX(db[NB BM],A1318)</f>
        <v>Paper bag MJ-1</v>
      </c>
      <c r="D1318" s="58" t="str">
        <f>INDEX(db[SUPPLIER],A1318)</f>
        <v>NEW GOTO</v>
      </c>
      <c r="E1318" s="58" t="str">
        <f>INDEX(db[QTY/ CTN],A1318)</f>
        <v>90 LSN</v>
      </c>
      <c r="F1318" s="58" t="str">
        <f>INDEX(db[JENIS],A1318)</f>
        <v>tas</v>
      </c>
      <c r="G1318" s="58">
        <f>INDEX(db[QTY X],A1318)</f>
        <v>1080</v>
      </c>
      <c r="H1318" s="58" t="str">
        <f>INDEX(db[STN X],A1318)</f>
        <v>PCS</v>
      </c>
    </row>
    <row r="1319" spans="1:8" x14ac:dyDescent="0.25">
      <c r="A1319" s="56">
        <v>2205</v>
      </c>
      <c r="C1319" s="58" t="str">
        <f>INDEX(db[NB BM],A1319)</f>
        <v>Tas Kertas/ Paper Bag Motif Batik uk Besar</v>
      </c>
      <c r="D1319" s="58" t="str">
        <f>INDEX(db[SUPPLIER],A1319)</f>
        <v>BINTANG JAYA</v>
      </c>
      <c r="E1319" s="58" t="str">
        <f>INDEX(db[QTY/ CTN],A1319)</f>
        <v>336 PCS</v>
      </c>
      <c r="F1319" s="58" t="str">
        <f>INDEX(db[JENIS],A1319)</f>
        <v>tas</v>
      </c>
      <c r="G1319" s="58">
        <f>INDEX(db[QTY X],A1319)</f>
        <v>336</v>
      </c>
      <c r="H1319" s="58" t="str">
        <f>INDEX(db[STN X],A1319)</f>
        <v>PCS</v>
      </c>
    </row>
    <row r="1320" spans="1:8" x14ac:dyDescent="0.25">
      <c r="A1320" s="56">
        <v>2206</v>
      </c>
      <c r="C1320" s="58" t="str">
        <f>INDEX(db[NB BM],A1320)</f>
        <v>Paper Bag Tas Motif Batik TB B01 Besar</v>
      </c>
      <c r="D1320" s="58" t="str">
        <f>INDEX(db[SUPPLIER],A1320)</f>
        <v>BINTANG JAYA</v>
      </c>
      <c r="E1320" s="58" t="str">
        <f>INDEX(db[QTY/ CTN],A1320)</f>
        <v>360 PCS</v>
      </c>
      <c r="F1320" s="58">
        <f>INDEX(db[JENIS],A1320)</f>
        <v>0</v>
      </c>
      <c r="G1320" s="58">
        <f>INDEX(db[QTY X],A1320)</f>
        <v>360</v>
      </c>
      <c r="H1320" s="58" t="str">
        <f>INDEX(db[STN X],A1320)</f>
        <v>PCS</v>
      </c>
    </row>
    <row r="1321" spans="1:8" x14ac:dyDescent="0.25">
      <c r="A1321" s="56">
        <v>2207</v>
      </c>
      <c r="C1321" s="58" t="str">
        <f>INDEX(db[NB BM],A1321)</f>
        <v>Paper Bag Tas Motif Batik TB K02 Kecil</v>
      </c>
      <c r="D1321" s="58" t="str">
        <f>INDEX(db[SUPPLIER],A1321)</f>
        <v>BINTANG JAYA</v>
      </c>
      <c r="E1321" s="58" t="str">
        <f>INDEX(db[QTY/ CTN],A1321)</f>
        <v>576 PCS</v>
      </c>
      <c r="F1321" s="58">
        <f>INDEX(db[JENIS],A1321)</f>
        <v>0</v>
      </c>
      <c r="G1321" s="58">
        <f>INDEX(db[QTY X],A1321)</f>
        <v>576</v>
      </c>
      <c r="H1321" s="58" t="str">
        <f>INDEX(db[STN X],A1321)</f>
        <v>PCS</v>
      </c>
    </row>
    <row r="1322" spans="1:8" x14ac:dyDescent="0.25">
      <c r="A1322" s="56">
        <v>2208</v>
      </c>
      <c r="C1322" s="58" t="str">
        <f>INDEX(db[NB BM],A1322)</f>
        <v>Paper Bag Tas Motif Batik TB T02 Tanggung</v>
      </c>
      <c r="D1322" s="58" t="str">
        <f>INDEX(db[SUPPLIER],A1322)</f>
        <v>BINTANG JAYA</v>
      </c>
      <c r="E1322" s="58" t="str">
        <f>INDEX(db[QTY/ CTN],A1322)</f>
        <v>360 PCS</v>
      </c>
      <c r="F1322" s="58">
        <f>INDEX(db[JENIS],A1322)</f>
        <v>0</v>
      </c>
      <c r="G1322" s="58">
        <f>INDEX(db[QTY X],A1322)</f>
        <v>360</v>
      </c>
      <c r="H1322" s="58" t="str">
        <f>INDEX(db[STN X],A1322)</f>
        <v>PCS</v>
      </c>
    </row>
    <row r="1323" spans="1:8" x14ac:dyDescent="0.25">
      <c r="A1323" s="56">
        <v>2209</v>
      </c>
      <c r="C1323" s="58" t="str">
        <f>INDEX(db[NB BM],A1323)</f>
        <v>Paper Bag Tanggung Tebal</v>
      </c>
      <c r="D1323" s="58" t="str">
        <f>INDEX(db[SUPPLIER],A1323)</f>
        <v>BINTANG SAUDARA</v>
      </c>
      <c r="E1323" s="58" t="str">
        <f>INDEX(db[QTY/ CTN],A1323)</f>
        <v>40 LSN</v>
      </c>
      <c r="F1323" s="58" t="str">
        <f>INDEX(db[JENIS],A1323)</f>
        <v>tas</v>
      </c>
      <c r="G1323" s="58">
        <f>INDEX(db[QTY X],A1323)</f>
        <v>480</v>
      </c>
      <c r="H1323" s="58" t="str">
        <f>INDEX(db[STN X],A1323)</f>
        <v>PCS</v>
      </c>
    </row>
    <row r="1324" spans="1:8" x14ac:dyDescent="0.25">
      <c r="A1324" s="56">
        <v>2210</v>
      </c>
      <c r="C1324" s="58" t="str">
        <f>INDEX(db[NB BM],A1324)</f>
        <v>Tas Kertas/ Paper Bag Motif Batik uk Kecil TBK 02</v>
      </c>
      <c r="D1324" s="58" t="str">
        <f>INDEX(db[SUPPLIER],A1324)</f>
        <v>BINTANG JAYA</v>
      </c>
      <c r="E1324" s="58" t="str">
        <f>INDEX(db[QTY/ CTN],A1324)</f>
        <v>576 PCS</v>
      </c>
      <c r="F1324" s="58" t="str">
        <f>INDEX(db[JENIS],A1324)</f>
        <v>tas</v>
      </c>
      <c r="G1324" s="58">
        <f>INDEX(db[QTY X],A1324)</f>
        <v>576</v>
      </c>
      <c r="H1324" s="58" t="str">
        <f>INDEX(db[STN X],A1324)</f>
        <v>PCS</v>
      </c>
    </row>
    <row r="1325" spans="1:8" x14ac:dyDescent="0.25">
      <c r="A1325" s="56">
        <v>2211</v>
      </c>
      <c r="C1325" s="58" t="str">
        <f>INDEX(db[NB BM],A1325)</f>
        <v>Tas Kertas/ Paper Bag Motif Batik uk Tanggung</v>
      </c>
      <c r="D1325" s="58" t="str">
        <f>INDEX(db[SUPPLIER],A1325)</f>
        <v>BINTANG JAYA</v>
      </c>
      <c r="E1325" s="58" t="str">
        <f>INDEX(db[QTY/ CTN],A1325)</f>
        <v>360 PCS</v>
      </c>
      <c r="F1325" s="58" t="str">
        <f>INDEX(db[JENIS],A1325)</f>
        <v>tas</v>
      </c>
      <c r="G1325" s="58">
        <f>INDEX(db[QTY X],A1325)</f>
        <v>360</v>
      </c>
      <c r="H1325" s="58" t="str">
        <f>INDEX(db[STN X],A1325)</f>
        <v>PCS</v>
      </c>
    </row>
    <row r="1326" spans="1:8" x14ac:dyDescent="0.25">
      <c r="A1326" s="56">
        <v>2212</v>
      </c>
      <c r="C1326" s="58" t="str">
        <f>INDEX(db[NB BM],A1326)</f>
        <v>Paper Bag Tas Motif Bunga Kecil</v>
      </c>
      <c r="D1326" s="58" t="str">
        <f>INDEX(db[SUPPLIER],A1326)</f>
        <v>BINTANG JAYA</v>
      </c>
      <c r="E1326" s="58" t="str">
        <f>INDEX(db[QTY/ CTN],A1326)</f>
        <v>576 PCS</v>
      </c>
      <c r="F1326" s="58" t="str">
        <f>INDEX(db[JENIS],A1326)</f>
        <v>tas</v>
      </c>
      <c r="G1326" s="58">
        <f>INDEX(db[QTY X],A1326)</f>
        <v>576</v>
      </c>
      <c r="H1326" s="58" t="str">
        <f>INDEX(db[STN X],A1326)</f>
        <v>PCS</v>
      </c>
    </row>
    <row r="1327" spans="1:8" x14ac:dyDescent="0.25">
      <c r="A1327" s="56">
        <v>2213</v>
      </c>
      <c r="C1327" s="58" t="str">
        <f>INDEX(db[NB BM],A1327)</f>
        <v>Paper Bag Tas Motif Bunga Besar</v>
      </c>
      <c r="D1327" s="58" t="str">
        <f>INDEX(db[SUPPLIER],A1327)</f>
        <v>BINTANG JAYA</v>
      </c>
      <c r="E1327" s="58" t="str">
        <f>INDEX(db[QTY/ CTN],A1327)</f>
        <v>336 PCS</v>
      </c>
      <c r="F1327" s="58" t="str">
        <f>INDEX(db[JENIS],A1327)</f>
        <v>tas</v>
      </c>
      <c r="G1327" s="58">
        <f>INDEX(db[QTY X],A1327)</f>
        <v>336</v>
      </c>
      <c r="H1327" s="58" t="str">
        <f>INDEX(db[STN X],A1327)</f>
        <v>PCS</v>
      </c>
    </row>
    <row r="1328" spans="1:8" x14ac:dyDescent="0.25">
      <c r="A1328" s="56">
        <v>2214</v>
      </c>
      <c r="C1328" s="58" t="str">
        <f>INDEX(db[NB BM],A1328)</f>
        <v>Clip JK C-3100</v>
      </c>
      <c r="D1328" s="58" t="str">
        <f>INDEX(db[SUPPLIER],A1328)</f>
        <v>ATALI</v>
      </c>
      <c r="E1328" s="58" t="str">
        <f>INDEX(db[QTY/ CTN],A1328)</f>
        <v>24 LSN</v>
      </c>
      <c r="F1328" s="58" t="str">
        <f>INDEX(db[JENIS],A1328)</f>
        <v>clip</v>
      </c>
      <c r="G1328" s="58">
        <f>INDEX(db[QTY X],A1328)</f>
        <v>288</v>
      </c>
      <c r="H1328" s="58" t="str">
        <f>INDEX(db[STN X],A1328)</f>
        <v>PCS</v>
      </c>
    </row>
    <row r="1329" spans="1:8" x14ac:dyDescent="0.25">
      <c r="A1329" s="56">
        <v>2215</v>
      </c>
      <c r="C1329" s="58" t="str">
        <f>INDEX(db[NB BM],A1329)</f>
        <v>Clip JK no.5</v>
      </c>
      <c r="D1329" s="58" t="str">
        <f>INDEX(db[SUPPLIER],A1329)</f>
        <v>ATALI</v>
      </c>
      <c r="E1329" s="58" t="str">
        <f>INDEX(db[QTY/ CTN],A1329)</f>
        <v>200 BOX</v>
      </c>
      <c r="F1329" s="58" t="str">
        <f>INDEX(db[JENIS],A1329)</f>
        <v>clip</v>
      </c>
      <c r="G1329" s="58">
        <f>INDEX(db[QTY X],A1329)</f>
        <v>200</v>
      </c>
      <c r="H1329" s="58" t="str">
        <f>INDEX(db[STN X],A1329)</f>
        <v>BOX</v>
      </c>
    </row>
    <row r="1330" spans="1:8" x14ac:dyDescent="0.25">
      <c r="A1330" s="56">
        <v>2216</v>
      </c>
      <c r="C1330" s="58" t="str">
        <f>INDEX(db[NB BM],A1330)</f>
        <v>Paper Cutter JK PC-1938 (A4)</v>
      </c>
      <c r="D1330" s="58" t="str">
        <f>INDEX(db[SUPPLIER],A1330)</f>
        <v>ATALI</v>
      </c>
      <c r="E1330" s="58" t="str">
        <f>INDEX(db[QTY/ CTN],A1330)</f>
        <v>20 PCS</v>
      </c>
      <c r="F1330" s="58" t="str">
        <f>INDEX(db[JENIS],A1330)</f>
        <v>ct</v>
      </c>
      <c r="G1330" s="58">
        <f>INDEX(db[QTY X],A1330)</f>
        <v>20</v>
      </c>
      <c r="H1330" s="58" t="str">
        <f>INDEX(db[STN X],A1330)</f>
        <v>PCS</v>
      </c>
    </row>
    <row r="1331" spans="1:8" x14ac:dyDescent="0.25">
      <c r="A1331" s="56">
        <v>2217</v>
      </c>
      <c r="C1331" s="58" t="str">
        <f>INDEX(db[NB BM],A1331)</f>
        <v>Paper Cutter JK PC-2638 (F4)</v>
      </c>
      <c r="D1331" s="58" t="str">
        <f>INDEX(db[SUPPLIER],A1331)</f>
        <v>ATALI</v>
      </c>
      <c r="E1331" s="58" t="str">
        <f>INDEX(db[QTY/ CTN],A1331)</f>
        <v>5 PCS</v>
      </c>
      <c r="F1331" s="58" t="str">
        <f>INDEX(db[JENIS],A1331)</f>
        <v>cutter</v>
      </c>
      <c r="G1331" s="58">
        <f>INDEX(db[QTY X],A1331)</f>
        <v>5</v>
      </c>
      <c r="H1331" s="58" t="str">
        <f>INDEX(db[STN X],A1331)</f>
        <v>PCS</v>
      </c>
    </row>
    <row r="1332" spans="1:8" x14ac:dyDescent="0.25">
      <c r="A1332" s="56">
        <v>2218</v>
      </c>
      <c r="C1332" s="58" t="str">
        <f>INDEX(db[NB BM],A1332)</f>
        <v>Paper cutter JK PC-3846 besi A4</v>
      </c>
      <c r="D1332" s="58" t="str">
        <f>INDEX(db[SUPPLIER],A1332)</f>
        <v>ATALI</v>
      </c>
      <c r="E1332" s="58" t="str">
        <f>INDEX(db[QTY/ CTN],A1332)</f>
        <v>4 PCS</v>
      </c>
      <c r="F1332" s="58" t="str">
        <f>INDEX(db[JENIS],A1332)</f>
        <v>cutter</v>
      </c>
      <c r="G1332" s="58">
        <f>INDEX(db[QTY X],A1332)</f>
        <v>4</v>
      </c>
      <c r="H1332" s="58" t="str">
        <f>INDEX(db[STN X],A1332)</f>
        <v>PCS</v>
      </c>
    </row>
    <row r="1333" spans="1:8" x14ac:dyDescent="0.25">
      <c r="A1333" s="56">
        <v>2219</v>
      </c>
      <c r="C1333" s="58" t="str">
        <f>INDEX(db[NB BM],A1333)</f>
        <v>Paper Cutter JK PC-3846 besi A3</v>
      </c>
      <c r="D1333" s="58" t="str">
        <f>INDEX(db[SUPPLIER],A1333)</f>
        <v>ATALI</v>
      </c>
      <c r="E1333" s="58" t="str">
        <f>INDEX(db[QTY/ CTN],A1333)</f>
        <v>4 PCS</v>
      </c>
      <c r="F1333" s="58" t="str">
        <f>INDEX(db[JENIS],A1333)</f>
        <v>cutter</v>
      </c>
      <c r="G1333" s="58">
        <f>INDEX(db[QTY X],A1333)</f>
        <v>4</v>
      </c>
      <c r="H1333" s="58" t="str">
        <f>INDEX(db[STN X],A1333)</f>
        <v>PCS</v>
      </c>
    </row>
    <row r="1334" spans="1:8" x14ac:dyDescent="0.25">
      <c r="A1334" s="56">
        <v>2220</v>
      </c>
      <c r="C1334" s="58" t="str">
        <f>INDEX(db[NB BM],A1334)</f>
        <v>Paper fastener JK PF-50 warna</v>
      </c>
      <c r="D1334" s="58" t="str">
        <f>INDEX(db[SUPPLIER],A1334)</f>
        <v>ATALI</v>
      </c>
      <c r="E1334" s="58" t="str">
        <f>INDEX(db[QTY/ CTN],A1334)</f>
        <v>100 PAK</v>
      </c>
      <c r="F1334" s="58" t="str">
        <f>INDEX(db[JENIS],A1334)</f>
        <v>acco</v>
      </c>
      <c r="G1334" s="58">
        <f>INDEX(db[QTY X],A1334)</f>
        <v>100</v>
      </c>
      <c r="H1334" s="58" t="str">
        <f>INDEX(db[STN X],A1334)</f>
        <v>PAK</v>
      </c>
    </row>
    <row r="1335" spans="1:8" x14ac:dyDescent="0.25">
      <c r="A1335" s="56">
        <v>2221</v>
      </c>
      <c r="C1335" s="58" t="str">
        <f>INDEX(db[NB BM],A1335)</f>
        <v>Paper Fastener JK PF-50 Putih</v>
      </c>
      <c r="D1335" s="58" t="str">
        <f>INDEX(db[SUPPLIER],A1335)</f>
        <v>ATALI</v>
      </c>
      <c r="E1335" s="58" t="str">
        <f>INDEX(db[QTY/ CTN],A1335)</f>
        <v>100 PAK</v>
      </c>
      <c r="F1335" s="58" t="str">
        <f>INDEX(db[JENIS],A1335)</f>
        <v>acco</v>
      </c>
      <c r="G1335" s="58">
        <f>INDEX(db[QTY X],A1335)</f>
        <v>100</v>
      </c>
      <c r="H1335" s="58" t="str">
        <f>INDEX(db[STN X],A1335)</f>
        <v>PAK</v>
      </c>
    </row>
    <row r="1336" spans="1:8" x14ac:dyDescent="0.25">
      <c r="A1336" s="56">
        <v>2222</v>
      </c>
      <c r="C1336" s="58" t="str">
        <f>INDEX(db[NB BM],A1336)</f>
        <v>Pc 823</v>
      </c>
      <c r="D1336" s="58" t="str">
        <f>INDEX(db[SUPPLIER],A1336)</f>
        <v>HOMGSIAN</v>
      </c>
      <c r="E1336" s="58" t="str">
        <f>INDEX(db[QTY/ CTN],A1336)</f>
        <v>32 LSN</v>
      </c>
      <c r="F1336" s="58" t="str">
        <f>INDEX(db[JENIS],A1336)</f>
        <v>pcase</v>
      </c>
      <c r="G1336" s="58">
        <f>INDEX(db[QTY X],A1336)</f>
        <v>384</v>
      </c>
      <c r="H1336" s="58" t="str">
        <f>INDEX(db[STN X],A1336)</f>
        <v>PCS</v>
      </c>
    </row>
    <row r="1337" spans="1:8" x14ac:dyDescent="0.25">
      <c r="A1337" s="56">
        <v>2223</v>
      </c>
      <c r="C1337" s="58" t="str">
        <f>INDEX(db[NB BM],A1337)</f>
        <v>Pc A 792</v>
      </c>
      <c r="D1337" s="58" t="str">
        <f>INDEX(db[SUPPLIER],A1337)</f>
        <v>HONGSIAN</v>
      </c>
      <c r="E1337" s="58" t="str">
        <f>INDEX(db[QTY/ CTN],A1337)</f>
        <v>36 LSN</v>
      </c>
      <c r="F1337" s="58" t="str">
        <f>INDEX(db[JENIS],A1337)</f>
        <v>pcase</v>
      </c>
      <c r="G1337" s="58">
        <f>INDEX(db[QTY X],A1337)</f>
        <v>432</v>
      </c>
      <c r="H1337" s="58" t="str">
        <f>INDEX(db[STN X],A1337)</f>
        <v>PCS</v>
      </c>
    </row>
    <row r="1338" spans="1:8" x14ac:dyDescent="0.25">
      <c r="A1338" s="56">
        <v>2224</v>
      </c>
      <c r="C1338" s="58" t="str">
        <f>INDEX(db[NB BM],A1338)</f>
        <v>Pc A 807</v>
      </c>
      <c r="D1338" s="58" t="str">
        <f>INDEX(db[SUPPLIER],A1338)</f>
        <v>HONG SIAN</v>
      </c>
      <c r="E1338" s="58" t="str">
        <f>INDEX(db[QTY/ CTN],A1338)</f>
        <v>20 LSN</v>
      </c>
      <c r="F1338" s="58" t="str">
        <f>INDEX(db[JENIS],A1338)</f>
        <v>pcase</v>
      </c>
      <c r="G1338" s="58">
        <f>INDEX(db[QTY X],A1338)</f>
        <v>240</v>
      </c>
      <c r="H1338" s="58" t="str">
        <f>INDEX(db[STN X],A1338)</f>
        <v>PCS</v>
      </c>
    </row>
    <row r="1339" spans="1:8" x14ac:dyDescent="0.25">
      <c r="A1339" s="56">
        <v>2225</v>
      </c>
      <c r="C1339" s="58" t="str">
        <f>INDEX(db[NB BM],A1339)</f>
        <v>Pc A 816</v>
      </c>
      <c r="D1339" s="58" t="str">
        <f>INDEX(db[SUPPLIER],A1339)</f>
        <v>HOMG SIAN</v>
      </c>
      <c r="E1339" s="58" t="str">
        <f>INDEX(db[QTY/ CTN],A1339)</f>
        <v>32 LSN</v>
      </c>
      <c r="F1339" s="58" t="str">
        <f>INDEX(db[JENIS],A1339)</f>
        <v>pcase</v>
      </c>
      <c r="G1339" s="58">
        <f>INDEX(db[QTY X],A1339)</f>
        <v>384</v>
      </c>
      <c r="H1339" s="58" t="str">
        <f>INDEX(db[STN X],A1339)</f>
        <v>PCS</v>
      </c>
    </row>
    <row r="1340" spans="1:8" x14ac:dyDescent="0.25">
      <c r="A1340" s="56">
        <v>2226</v>
      </c>
      <c r="C1340" s="58" t="str">
        <f>INDEX(db[NB BM],A1340)</f>
        <v>Pc A 838</v>
      </c>
      <c r="D1340" s="58" t="str">
        <f>INDEX(db[SUPPLIER],A1340)</f>
        <v>HONGSIAN</v>
      </c>
      <c r="E1340" s="58" t="str">
        <f>INDEX(db[QTY/ CTN],A1340)</f>
        <v>36 LSN</v>
      </c>
      <c r="F1340" s="58" t="str">
        <f>INDEX(db[JENIS],A1340)</f>
        <v>pcase</v>
      </c>
      <c r="G1340" s="58">
        <f>INDEX(db[QTY X],A1340)</f>
        <v>432</v>
      </c>
      <c r="H1340" s="58" t="str">
        <f>INDEX(db[STN X],A1340)</f>
        <v>PCS</v>
      </c>
    </row>
    <row r="1341" spans="1:8" x14ac:dyDescent="0.25">
      <c r="A1341" s="56">
        <v>2227</v>
      </c>
      <c r="C1341" s="58" t="str">
        <f>INDEX(db[NB BM],A1341)</f>
        <v>Pc B 123</v>
      </c>
      <c r="D1341" s="58" t="str">
        <f>INDEX(db[SUPPLIER],A1341)</f>
        <v>COMBI</v>
      </c>
      <c r="E1341" s="58" t="str">
        <f>INDEX(db[QTY/ CTN],A1341)</f>
        <v>34 LSN</v>
      </c>
      <c r="F1341" s="58" t="str">
        <f>INDEX(db[JENIS],A1341)</f>
        <v>pcase</v>
      </c>
      <c r="G1341" s="58">
        <f>INDEX(db[QTY X],A1341)</f>
        <v>408</v>
      </c>
      <c r="H1341" s="58" t="str">
        <f>INDEX(db[STN X],A1341)</f>
        <v>PCS</v>
      </c>
    </row>
    <row r="1342" spans="1:8" x14ac:dyDescent="0.25">
      <c r="A1342" s="56">
        <v>2228</v>
      </c>
      <c r="C1342" s="58" t="str">
        <f>INDEX(db[NB BM],A1342)</f>
        <v>Pc B 119</v>
      </c>
      <c r="D1342" s="58" t="str">
        <f>INDEX(db[SUPPLIER],A1342)</f>
        <v>COMBI</v>
      </c>
      <c r="E1342" s="58" t="str">
        <f>INDEX(db[QTY/ CTN],A1342)</f>
        <v>34 LSN</v>
      </c>
      <c r="F1342" s="58" t="str">
        <f>INDEX(db[JENIS],A1342)</f>
        <v>pcase</v>
      </c>
      <c r="G1342" s="58">
        <f>INDEX(db[QTY X],A1342)</f>
        <v>408</v>
      </c>
      <c r="H1342" s="58" t="str">
        <f>INDEX(db[STN X],A1342)</f>
        <v>PCS</v>
      </c>
    </row>
    <row r="1343" spans="1:8" x14ac:dyDescent="0.25">
      <c r="A1343" s="56">
        <v>2229</v>
      </c>
      <c r="C1343" s="58" t="str">
        <f>INDEX(db[NB BM],A1343)</f>
        <v>Pc B 124</v>
      </c>
      <c r="D1343" s="58" t="str">
        <f>INDEX(db[SUPPLIER],A1343)</f>
        <v>COMBI</v>
      </c>
      <c r="E1343" s="58" t="str">
        <f>INDEX(db[QTY/ CTN],A1343)</f>
        <v>34 LSN</v>
      </c>
      <c r="F1343" s="58" t="str">
        <f>INDEX(db[JENIS],A1343)</f>
        <v>pcase</v>
      </c>
      <c r="G1343" s="58">
        <f>INDEX(db[QTY X],A1343)</f>
        <v>408</v>
      </c>
      <c r="H1343" s="58" t="str">
        <f>INDEX(db[STN X],A1343)</f>
        <v>PCS</v>
      </c>
    </row>
    <row r="1344" spans="1:8" x14ac:dyDescent="0.25">
      <c r="A1344" s="56">
        <v>2230</v>
      </c>
      <c r="C1344" s="58" t="str">
        <f>INDEX(db[NB BM],A1344)</f>
        <v>Pc B 125</v>
      </c>
      <c r="D1344" s="58" t="str">
        <f>INDEX(db[SUPPLIER],A1344)</f>
        <v>COMBI</v>
      </c>
      <c r="E1344" s="58" t="str">
        <f>INDEX(db[QTY/ CTN],A1344)</f>
        <v>30 LSN</v>
      </c>
      <c r="F1344" s="58" t="str">
        <f>INDEX(db[JENIS],A1344)</f>
        <v>pcase</v>
      </c>
      <c r="G1344" s="58">
        <f>INDEX(db[QTY X],A1344)</f>
        <v>360</v>
      </c>
      <c r="H1344" s="58" t="str">
        <f>INDEX(db[STN X],A1344)</f>
        <v>PCS</v>
      </c>
    </row>
    <row r="1345" spans="1:8" x14ac:dyDescent="0.25">
      <c r="A1345" s="56">
        <v>2231</v>
      </c>
      <c r="C1345" s="58" t="str">
        <f>INDEX(db[NB BM],A1345)</f>
        <v>Pc H 761</v>
      </c>
      <c r="D1345" s="58" t="str">
        <f>INDEX(db[SUPPLIER],A1345)</f>
        <v>HOMG SIAN</v>
      </c>
      <c r="E1345" s="58" t="str">
        <f>INDEX(db[QTY/ CTN],A1345)</f>
        <v>32 LSN</v>
      </c>
      <c r="F1345" s="58" t="str">
        <f>INDEX(db[JENIS],A1345)</f>
        <v>pcase</v>
      </c>
      <c r="G1345" s="58">
        <f>INDEX(db[QTY X],A1345)</f>
        <v>384</v>
      </c>
      <c r="H1345" s="58" t="str">
        <f>INDEX(db[STN X],A1345)</f>
        <v>PCS</v>
      </c>
    </row>
    <row r="1346" spans="1:8" x14ac:dyDescent="0.25">
      <c r="A1346" s="56">
        <v>2232</v>
      </c>
      <c r="C1346" s="58" t="str">
        <f>INDEX(db[NB BM],A1346)</f>
        <v>Pc H 769</v>
      </c>
      <c r="D1346" s="58" t="str">
        <f>INDEX(db[SUPPLIER],A1346)</f>
        <v>HONGSIAN</v>
      </c>
      <c r="E1346" s="58" t="str">
        <f>INDEX(db[QTY/ CTN],A1346)</f>
        <v>36 LSN</v>
      </c>
      <c r="F1346" s="58" t="str">
        <f>INDEX(db[JENIS],A1346)</f>
        <v>pcase</v>
      </c>
      <c r="G1346" s="58">
        <f>INDEX(db[QTY X],A1346)</f>
        <v>432</v>
      </c>
      <c r="H1346" s="58" t="str">
        <f>INDEX(db[STN X],A1346)</f>
        <v>PCS</v>
      </c>
    </row>
    <row r="1347" spans="1:8" x14ac:dyDescent="0.25">
      <c r="A1347" s="56">
        <v>2233</v>
      </c>
      <c r="C1347" s="58" t="str">
        <f>INDEX(db[NB BM],A1347)</f>
        <v>Pc H 797</v>
      </c>
      <c r="D1347" s="58" t="str">
        <f>INDEX(db[SUPPLIER],A1347)</f>
        <v>HONGSIAN</v>
      </c>
      <c r="E1347" s="58" t="str">
        <f>INDEX(db[QTY/ CTN],A1347)</f>
        <v>36 LSN</v>
      </c>
      <c r="F1347" s="58" t="str">
        <f>INDEX(db[JENIS],A1347)</f>
        <v>pcase</v>
      </c>
      <c r="G1347" s="58">
        <f>INDEX(db[QTY X],A1347)</f>
        <v>432</v>
      </c>
      <c r="H1347" s="58" t="str">
        <f>INDEX(db[STN X],A1347)</f>
        <v>PCS</v>
      </c>
    </row>
    <row r="1348" spans="1:8" x14ac:dyDescent="0.25">
      <c r="A1348" s="56">
        <v>2234</v>
      </c>
      <c r="C1348" s="58" t="str">
        <f>INDEX(db[NB BM],A1348)</f>
        <v>Pc H 810</v>
      </c>
      <c r="D1348" s="58" t="str">
        <f>INDEX(db[SUPPLIER],A1348)</f>
        <v>HOMG SIAN</v>
      </c>
      <c r="E1348" s="58" t="str">
        <f>INDEX(db[QTY/ CTN],A1348)</f>
        <v>32 LSN</v>
      </c>
      <c r="F1348" s="58" t="str">
        <f>INDEX(db[JENIS],A1348)</f>
        <v>pcase</v>
      </c>
      <c r="G1348" s="58">
        <f>INDEX(db[QTY X],A1348)</f>
        <v>384</v>
      </c>
      <c r="H1348" s="58" t="str">
        <f>INDEX(db[STN X],A1348)</f>
        <v>PCS</v>
      </c>
    </row>
    <row r="1349" spans="1:8" x14ac:dyDescent="0.25">
      <c r="A1349" s="56">
        <v>2235</v>
      </c>
      <c r="C1349" s="58" t="str">
        <f>INDEX(db[NB BM],A1349)</f>
        <v>Pc H 812</v>
      </c>
      <c r="D1349" s="58" t="str">
        <f>INDEX(db[SUPPLIER],A1349)</f>
        <v>HOMG SIAN</v>
      </c>
      <c r="E1349" s="58" t="str">
        <f>INDEX(db[QTY/ CTN],A1349)</f>
        <v>28 LSN</v>
      </c>
      <c r="F1349" s="58" t="str">
        <f>INDEX(db[JENIS],A1349)</f>
        <v>pcase</v>
      </c>
      <c r="G1349" s="58">
        <f>INDEX(db[QTY X],A1349)</f>
        <v>336</v>
      </c>
      <c r="H1349" s="58" t="str">
        <f>INDEX(db[STN X],A1349)</f>
        <v>PCS</v>
      </c>
    </row>
    <row r="1350" spans="1:8" x14ac:dyDescent="0.25">
      <c r="A1350" s="56">
        <v>2236</v>
      </c>
      <c r="C1350" s="58" t="str">
        <f>INDEX(db[NB BM],A1350)</f>
        <v>Pc H 328</v>
      </c>
      <c r="D1350" s="58" t="str">
        <f>INDEX(db[SUPPLIER],A1350)</f>
        <v>HONG SIAN</v>
      </c>
      <c r="E1350" s="58" t="str">
        <f>INDEX(db[QTY/ CTN],A1350)</f>
        <v>32 LSN</v>
      </c>
      <c r="F1350" s="58" t="str">
        <f>INDEX(db[JENIS],A1350)</f>
        <v>pcase</v>
      </c>
      <c r="G1350" s="58">
        <f>INDEX(db[QTY X],A1350)</f>
        <v>384</v>
      </c>
      <c r="H1350" s="58" t="str">
        <f>INDEX(db[STN X],A1350)</f>
        <v>PCS</v>
      </c>
    </row>
    <row r="1351" spans="1:8" x14ac:dyDescent="0.25">
      <c r="A1351" s="56">
        <v>2237</v>
      </c>
      <c r="C1351" s="58" t="str">
        <f>INDEX(db[NB BM],A1351)</f>
        <v>Pc H 837</v>
      </c>
      <c r="D1351" s="58" t="str">
        <f>INDEX(db[SUPPLIER],A1351)</f>
        <v>HONGSIAN</v>
      </c>
      <c r="E1351" s="58" t="str">
        <f>INDEX(db[QTY/ CTN],A1351)</f>
        <v>36 LSN</v>
      </c>
      <c r="F1351" s="58" t="str">
        <f>INDEX(db[JENIS],A1351)</f>
        <v>pcase</v>
      </c>
      <c r="G1351" s="58">
        <f>INDEX(db[QTY X],A1351)</f>
        <v>432</v>
      </c>
      <c r="H1351" s="58" t="str">
        <f>INDEX(db[STN X],A1351)</f>
        <v>PCS</v>
      </c>
    </row>
    <row r="1352" spans="1:8" x14ac:dyDescent="0.25">
      <c r="A1352" s="56">
        <v>2238</v>
      </c>
      <c r="C1352" s="58" t="str">
        <f>INDEX(db[NB BM],A1352)</f>
        <v>Pc Imitasi 385</v>
      </c>
      <c r="D1352" s="58" t="str">
        <f>INDEX(db[SUPPLIER],A1352)</f>
        <v>SBS</v>
      </c>
      <c r="E1352" s="58" t="str">
        <f>INDEX(db[QTY/ CTN],A1352)</f>
        <v>27 LSN</v>
      </c>
      <c r="F1352" s="58" t="str">
        <f>INDEX(db[JENIS],A1352)</f>
        <v>pcase</v>
      </c>
      <c r="G1352" s="58">
        <f>INDEX(db[QTY X],A1352)</f>
        <v>324</v>
      </c>
      <c r="H1352" s="58" t="str">
        <f>INDEX(db[STN X],A1352)</f>
        <v>PCS</v>
      </c>
    </row>
    <row r="1353" spans="1:8" x14ac:dyDescent="0.25">
      <c r="A1353" s="56">
        <v>2239</v>
      </c>
      <c r="C1353" s="58" t="str">
        <f>INDEX(db[NB BM],A1353)</f>
        <v>Pc K 92</v>
      </c>
      <c r="D1353" s="58" t="str">
        <f>INDEX(db[SUPPLIER],A1353)</f>
        <v>COMBI</v>
      </c>
      <c r="E1353" s="58" t="str">
        <f>INDEX(db[QTY/ CTN],A1353)</f>
        <v>36 LSN</v>
      </c>
      <c r="F1353" s="58" t="str">
        <f>INDEX(db[JENIS],A1353)</f>
        <v>pcase</v>
      </c>
      <c r="G1353" s="58">
        <f>INDEX(db[QTY X],A1353)</f>
        <v>432</v>
      </c>
      <c r="H1353" s="58" t="str">
        <f>INDEX(db[STN X],A1353)</f>
        <v>PCS</v>
      </c>
    </row>
    <row r="1354" spans="1:8" x14ac:dyDescent="0.25">
      <c r="A1354" s="56">
        <v>2240</v>
      </c>
      <c r="C1354" s="58" t="str">
        <f>INDEX(db[NB BM],A1354)</f>
        <v>Pc Karton 8003</v>
      </c>
      <c r="D1354" s="58" t="str">
        <f>INDEX(db[SUPPLIER],A1354)</f>
        <v>SBS</v>
      </c>
      <c r="E1354" s="58" t="str">
        <f>INDEX(db[QTY/ CTN],A1354)</f>
        <v>84 PCS</v>
      </c>
      <c r="F1354" s="58">
        <f>INDEX(db[JENIS],A1354)</f>
        <v>0</v>
      </c>
      <c r="G1354" s="58">
        <f>INDEX(db[QTY X],A1354)</f>
        <v>84</v>
      </c>
      <c r="H1354" s="58" t="str">
        <f>INDEX(db[STN X],A1354)</f>
        <v>PCS</v>
      </c>
    </row>
    <row r="1355" spans="1:8" x14ac:dyDescent="0.25">
      <c r="A1355" s="56">
        <v>2241</v>
      </c>
      <c r="C1355" s="58" t="str">
        <f>INDEX(db[NB BM],A1355)</f>
        <v>Pc Krt KAX 210-59/ 1SSN/ UNICORN</v>
      </c>
      <c r="D1355" s="58" t="str">
        <f>INDEX(db[SUPPLIER],A1355)</f>
        <v>SBS</v>
      </c>
      <c r="E1355" s="58" t="str">
        <f>INDEX(db[QTY/ CTN],A1355)</f>
        <v>240 PCS</v>
      </c>
      <c r="F1355" s="58" t="str">
        <f>INDEX(db[JENIS],A1355)</f>
        <v>pcase</v>
      </c>
      <c r="G1355" s="58">
        <f>INDEX(db[QTY X],A1355)</f>
        <v>240</v>
      </c>
      <c r="H1355" s="58" t="str">
        <f>INDEX(db[STN X],A1355)</f>
        <v>PCS</v>
      </c>
    </row>
    <row r="1356" spans="1:8" x14ac:dyDescent="0.25">
      <c r="A1356" s="56">
        <v>2242</v>
      </c>
      <c r="C1356" s="58" t="str">
        <f>INDEX(db[NB BM],A1356)</f>
        <v>Pc Krt KAX 210-60/ 1SSN/ MELODY</v>
      </c>
      <c r="D1356" s="58" t="str">
        <f>INDEX(db[SUPPLIER],A1356)</f>
        <v>SBS</v>
      </c>
      <c r="E1356" s="58" t="str">
        <f>INDEX(db[QTY/ CTN],A1356)</f>
        <v>240 PCS</v>
      </c>
      <c r="F1356" s="58" t="str">
        <f>INDEX(db[JENIS],A1356)</f>
        <v>pcase</v>
      </c>
      <c r="G1356" s="58">
        <f>INDEX(db[QTY X],A1356)</f>
        <v>240</v>
      </c>
      <c r="H1356" s="58" t="str">
        <f>INDEX(db[STN X],A1356)</f>
        <v>PCS</v>
      </c>
    </row>
    <row r="1357" spans="1:8" x14ac:dyDescent="0.25">
      <c r="A1357" s="56">
        <v>2244</v>
      </c>
      <c r="C1357" s="58" t="str">
        <f>INDEX(db[NB BM],A1357)</f>
        <v>Pc Karton Kode 1 Susun Biasa</v>
      </c>
      <c r="D1357" s="58" t="str">
        <f>INDEX(db[SUPPLIER],A1357)</f>
        <v>SBS</v>
      </c>
      <c r="E1357" s="58" t="str">
        <f>INDEX(db[QTY/ CTN],A1357)</f>
        <v>168 PCS</v>
      </c>
      <c r="F1357" s="58" t="str">
        <f>INDEX(db[JENIS],A1357)</f>
        <v>pcase</v>
      </c>
      <c r="G1357" s="58">
        <f>INDEX(db[QTY X],A1357)</f>
        <v>168</v>
      </c>
      <c r="H1357" s="58" t="str">
        <f>INDEX(db[STN X],A1357)</f>
        <v>PCS</v>
      </c>
    </row>
    <row r="1358" spans="1:8" x14ac:dyDescent="0.25">
      <c r="A1358" s="56">
        <v>2245</v>
      </c>
      <c r="C1358" s="58" t="str">
        <f>INDEX(db[NB BM],A1358)</f>
        <v>Pc Karton Kode 1 Susun Kalkulator</v>
      </c>
      <c r="D1358" s="58" t="str">
        <f>INDEX(db[SUPPLIER],A1358)</f>
        <v>SBS</v>
      </c>
      <c r="E1358" s="58" t="str">
        <f>INDEX(db[QTY/ CTN],A1358)</f>
        <v>168 PCS</v>
      </c>
      <c r="F1358" s="58" t="str">
        <f>INDEX(db[JENIS],A1358)</f>
        <v>pcase</v>
      </c>
      <c r="G1358" s="58">
        <f>INDEX(db[QTY X],A1358)</f>
        <v>168</v>
      </c>
      <c r="H1358" s="58" t="str">
        <f>INDEX(db[STN X],A1358)</f>
        <v>PCS</v>
      </c>
    </row>
    <row r="1359" spans="1:8" x14ac:dyDescent="0.25">
      <c r="A1359" s="56">
        <v>2246</v>
      </c>
      <c r="C1359" s="58" t="str">
        <f>INDEX(db[NB BM],A1359)</f>
        <v>Pc Karton Kode 3 susun Lampu Kedip SP 398</v>
      </c>
      <c r="D1359" s="58" t="str">
        <f>INDEX(db[SUPPLIER],A1359)</f>
        <v>SBS</v>
      </c>
      <c r="E1359" s="58" t="str">
        <f>INDEX(db[QTY/ CTN],A1359)</f>
        <v>96 PCS</v>
      </c>
      <c r="F1359" s="58" t="str">
        <f>INDEX(db[JENIS],A1359)</f>
        <v>pcase</v>
      </c>
      <c r="G1359" s="58">
        <f>INDEX(db[QTY X],A1359)</f>
        <v>96</v>
      </c>
      <c r="H1359" s="58" t="str">
        <f>INDEX(db[STN X],A1359)</f>
        <v>PCS</v>
      </c>
    </row>
    <row r="1360" spans="1:8" x14ac:dyDescent="0.25">
      <c r="A1360" s="56">
        <v>2247</v>
      </c>
      <c r="C1360" s="58" t="str">
        <f>INDEX(db[NB BM],A1360)</f>
        <v>Pc Karton WY-1257</v>
      </c>
      <c r="D1360" s="58" t="str">
        <f>INDEX(db[SUPPLIER],A1360)</f>
        <v>SBS</v>
      </c>
      <c r="E1360" s="58" t="str">
        <f>INDEX(db[QTY/ CTN],A1360)</f>
        <v>120 PCS</v>
      </c>
      <c r="F1360" s="58">
        <f>INDEX(db[JENIS],A1360)</f>
        <v>0</v>
      </c>
      <c r="G1360" s="58">
        <f>INDEX(db[QTY X],A1360)</f>
        <v>120</v>
      </c>
      <c r="H1360" s="58" t="str">
        <f>INDEX(db[STN X],A1360)</f>
        <v>PCS</v>
      </c>
    </row>
    <row r="1361" spans="1:8" x14ac:dyDescent="0.25">
      <c r="A1361" s="56">
        <v>2248</v>
      </c>
      <c r="C1361" s="58" t="str">
        <f>INDEX(db[NB BM],A1361)</f>
        <v>Pc Karton WY-1258</v>
      </c>
      <c r="D1361" s="58" t="str">
        <f>INDEX(db[SUPPLIER],A1361)</f>
        <v>SBS</v>
      </c>
      <c r="E1361" s="58" t="str">
        <f>INDEX(db[QTY/ CTN],A1361)</f>
        <v>120 PCS</v>
      </c>
      <c r="F1361" s="58">
        <f>INDEX(db[JENIS],A1361)</f>
        <v>0</v>
      </c>
      <c r="G1361" s="58">
        <f>INDEX(db[QTY X],A1361)</f>
        <v>120</v>
      </c>
      <c r="H1361" s="58" t="str">
        <f>INDEX(db[STN X],A1361)</f>
        <v>PCS</v>
      </c>
    </row>
    <row r="1362" spans="1:8" x14ac:dyDescent="0.25">
      <c r="A1362" s="56">
        <v>2249</v>
      </c>
      <c r="C1362" s="58" t="str">
        <f>INDEX(db[NB BM],A1362)</f>
        <v>Pc M 8631</v>
      </c>
      <c r="D1362" s="58" t="str">
        <f>INDEX(db[SUPPLIER],A1362)</f>
        <v>SURYA PRATAMA</v>
      </c>
      <c r="E1362" s="58" t="str">
        <f>INDEX(db[QTY/ CTN],A1362)</f>
        <v>160 PCS</v>
      </c>
      <c r="F1362" s="58">
        <f>INDEX(db[JENIS],A1362)</f>
        <v>0</v>
      </c>
      <c r="G1362" s="58">
        <f>INDEX(db[QTY X],A1362)</f>
        <v>160</v>
      </c>
      <c r="H1362" s="58" t="str">
        <f>INDEX(db[STN X],A1362)</f>
        <v>PCS</v>
      </c>
    </row>
    <row r="1363" spans="1:8" x14ac:dyDescent="0.25">
      <c r="A1363" s="56">
        <v>2250</v>
      </c>
      <c r="C1363" s="58" t="str">
        <f>INDEX(db[NB BM],A1363)</f>
        <v>Pc Magnit PB-11 A kalkulator</v>
      </c>
      <c r="D1363" s="58" t="str">
        <f>INDEX(db[SUPPLIER],A1363)</f>
        <v>SURYA PRATAMA</v>
      </c>
      <c r="E1363" s="58" t="str">
        <f>INDEX(db[QTY/ CTN],A1363)</f>
        <v>144 PCS</v>
      </c>
      <c r="F1363" s="58" t="str">
        <f>INDEX(db[JENIS],A1363)</f>
        <v>pcase</v>
      </c>
      <c r="G1363" s="58">
        <f>INDEX(db[QTY X],A1363)</f>
        <v>144</v>
      </c>
      <c r="H1363" s="58" t="str">
        <f>INDEX(db[STN X],A1363)</f>
        <v>PCS</v>
      </c>
    </row>
    <row r="1364" spans="1:8" x14ac:dyDescent="0.25">
      <c r="A1364" s="56">
        <v>2251</v>
      </c>
      <c r="C1364" s="58" t="str">
        <f>INDEX(db[NB BM],A1364)</f>
        <v>Pc klg 17-33/ 8.5x20/ mobil/ 2 susun</v>
      </c>
      <c r="D1364" s="58" t="str">
        <f>INDEX(db[SUPPLIER],A1364)</f>
        <v>SBS</v>
      </c>
      <c r="E1364" s="58" t="str">
        <f>INDEX(db[QTY/ CTN],A1364)</f>
        <v>12 LSN</v>
      </c>
      <c r="F1364" s="58" t="str">
        <f>INDEX(db[JENIS],A1364)</f>
        <v>pcase</v>
      </c>
      <c r="G1364" s="58">
        <f>INDEX(db[QTY X],A1364)</f>
        <v>144</v>
      </c>
      <c r="H1364" s="58" t="str">
        <f>INDEX(db[STN X],A1364)</f>
        <v>PCS</v>
      </c>
    </row>
    <row r="1365" spans="1:8" x14ac:dyDescent="0.25">
      <c r="A1365" s="56">
        <v>2252</v>
      </c>
      <c r="C1365" s="58" t="str">
        <f>INDEX(db[NB BM],A1365)</f>
        <v>Pc klg 17-33/ 8.5x20/ mobil/ 2 susun</v>
      </c>
      <c r="D1365" s="58" t="str">
        <f>INDEX(db[SUPPLIER],A1365)</f>
        <v>SBS</v>
      </c>
      <c r="E1365" s="58" t="str">
        <f>INDEX(db[QTY/ CTN],A1365)</f>
        <v>144 PCS</v>
      </c>
      <c r="F1365" s="58" t="str">
        <f>INDEX(db[JENIS],A1365)</f>
        <v>pcase</v>
      </c>
      <c r="G1365" s="58">
        <f>INDEX(db[QTY X],A1365)</f>
        <v>144</v>
      </c>
      <c r="H1365" s="58" t="str">
        <f>INDEX(db[STN X],A1365)</f>
        <v>PCS</v>
      </c>
    </row>
    <row r="1366" spans="1:8" x14ac:dyDescent="0.25">
      <c r="A1366" s="56">
        <v>2253</v>
      </c>
      <c r="C1366" s="58" t="str">
        <f>INDEX(db[NB BM],A1366)</f>
        <v>Pc klg 19-15/ 8x20.5/ mobil/ set</v>
      </c>
      <c r="D1366" s="58" t="str">
        <f>INDEX(db[SUPPLIER],A1366)</f>
        <v>SBS</v>
      </c>
      <c r="E1366" s="58" t="str">
        <f>INDEX(db[QTY/ CTN],A1366)</f>
        <v>120 PCS</v>
      </c>
      <c r="F1366" s="58" t="str">
        <f>INDEX(db[JENIS],A1366)</f>
        <v>pcase</v>
      </c>
      <c r="G1366" s="58">
        <f>INDEX(db[QTY X],A1366)</f>
        <v>120</v>
      </c>
      <c r="H1366" s="58" t="str">
        <f>INDEX(db[STN X],A1366)</f>
        <v>PCS</v>
      </c>
    </row>
    <row r="1367" spans="1:8" x14ac:dyDescent="0.25">
      <c r="A1367" s="56">
        <v>2254</v>
      </c>
      <c r="C1367" s="58" t="str">
        <f>INDEX(db[NB BM],A1367)</f>
        <v>Pc klg 195</v>
      </c>
      <c r="D1367" s="58" t="str">
        <f>INDEX(db[SUPPLIER],A1367)</f>
        <v>SBS</v>
      </c>
      <c r="E1367" s="58" t="str">
        <f>INDEX(db[QTY/ CTN],A1367)</f>
        <v>1 CTN</v>
      </c>
      <c r="F1367" s="58" t="str">
        <f>INDEX(db[JENIS],A1367)</f>
        <v>pcase</v>
      </c>
      <c r="G1367" s="58">
        <f>INDEX(db[QTY X],A1367)</f>
        <v>1</v>
      </c>
      <c r="H1367" s="58" t="str">
        <f>INDEX(db[STN X],A1367)</f>
        <v>CTN</v>
      </c>
    </row>
    <row r="1368" spans="1:8" x14ac:dyDescent="0.25">
      <c r="A1368" s="56">
        <v>2255</v>
      </c>
      <c r="C1368" s="58" t="str">
        <f>INDEX(db[NB BM],A1368)</f>
        <v>Pc klg 19-55</v>
      </c>
      <c r="D1368" s="58" t="str">
        <f>INDEX(db[SUPPLIER],A1368)</f>
        <v>SBS</v>
      </c>
      <c r="E1368" s="58" t="str">
        <f>INDEX(db[QTY/ CTN],A1368)</f>
        <v>144 PCS</v>
      </c>
      <c r="F1368" s="58" t="str">
        <f>INDEX(db[JENIS],A1368)</f>
        <v>pcase</v>
      </c>
      <c r="G1368" s="58">
        <f>INDEX(db[QTY X],A1368)</f>
        <v>144</v>
      </c>
      <c r="H1368" s="58" t="str">
        <f>INDEX(db[STN X],A1368)</f>
        <v>PCS</v>
      </c>
    </row>
    <row r="1369" spans="1:8" x14ac:dyDescent="0.25">
      <c r="A1369" s="56">
        <v>2256</v>
      </c>
      <c r="C1369" s="58" t="str">
        <f>INDEX(db[NB BM],A1369)</f>
        <v>Pc klg AD-11 E</v>
      </c>
      <c r="D1369" s="58" t="str">
        <f>INDEX(db[SUPPLIER],A1369)</f>
        <v>SBS</v>
      </c>
      <c r="E1369" s="58" t="str">
        <f>INDEX(db[QTY/ CTN],A1369)</f>
        <v>120 PCS</v>
      </c>
      <c r="F1369" s="58" t="str">
        <f>INDEX(db[JENIS],A1369)</f>
        <v>pcase</v>
      </c>
      <c r="G1369" s="58">
        <f>INDEX(db[QTY X],A1369)</f>
        <v>120</v>
      </c>
      <c r="H1369" s="58" t="str">
        <f>INDEX(db[STN X],A1369)</f>
        <v>PCS</v>
      </c>
    </row>
    <row r="1370" spans="1:8" x14ac:dyDescent="0.25">
      <c r="A1370" s="56">
        <v>2257</v>
      </c>
      <c r="C1370" s="58" t="str">
        <f>INDEX(db[NB BM],A1370)</f>
        <v>Pc klg AD-118/ SET/ BT21</v>
      </c>
      <c r="D1370" s="58" t="str">
        <f>INDEX(db[SUPPLIER],A1370)</f>
        <v>SBS</v>
      </c>
      <c r="E1370" s="58" t="str">
        <f>INDEX(db[QTY/ CTN],A1370)</f>
        <v>120 PCS</v>
      </c>
      <c r="F1370" s="58" t="str">
        <f>INDEX(db[JENIS],A1370)</f>
        <v>pcase</v>
      </c>
      <c r="G1370" s="58">
        <f>INDEX(db[QTY X],A1370)</f>
        <v>120</v>
      </c>
      <c r="H1370" s="58" t="str">
        <f>INDEX(db[STN X],A1370)</f>
        <v>PCS</v>
      </c>
    </row>
    <row r="1371" spans="1:8" x14ac:dyDescent="0.25">
      <c r="A1371" s="56">
        <v>2258</v>
      </c>
      <c r="C1371" s="58" t="str">
        <f>INDEX(db[NB BM],A1371)</f>
        <v>Pc klg AD-70/ Mobil/ Anak</v>
      </c>
      <c r="D1371" s="58" t="str">
        <f>INDEX(db[SUPPLIER],A1371)</f>
        <v>SBS</v>
      </c>
      <c r="E1371" s="58" t="str">
        <f>INDEX(db[QTY/ CTN],A1371)</f>
        <v>144 PCS</v>
      </c>
      <c r="F1371" s="58" t="str">
        <f>INDEX(db[JENIS],A1371)</f>
        <v>pcase</v>
      </c>
      <c r="G1371" s="58">
        <f>INDEX(db[QTY X],A1371)</f>
        <v>144</v>
      </c>
      <c r="H1371" s="58" t="str">
        <f>INDEX(db[STN X],A1371)</f>
        <v>PCS</v>
      </c>
    </row>
    <row r="1372" spans="1:8" x14ac:dyDescent="0.25">
      <c r="A1372" s="56">
        <v>2259</v>
      </c>
      <c r="C1372" s="58" t="str">
        <f>INDEX(db[NB BM],A1372)</f>
        <v>Pc klg AD-118/ SET/ BT21</v>
      </c>
      <c r="D1372" s="58" t="str">
        <f>INDEX(db[SUPPLIER],A1372)</f>
        <v>SBS</v>
      </c>
      <c r="E1372" s="58" t="str">
        <f>INDEX(db[QTY/ CTN],A1372)</f>
        <v>120 PCS</v>
      </c>
      <c r="F1372" s="58" t="str">
        <f>INDEX(db[JENIS],A1372)</f>
        <v>pcase</v>
      </c>
      <c r="G1372" s="58">
        <f>INDEX(db[QTY X],A1372)</f>
        <v>120</v>
      </c>
      <c r="H1372" s="58" t="str">
        <f>INDEX(db[STN X],A1372)</f>
        <v>PCS</v>
      </c>
    </row>
    <row r="1373" spans="1:8" x14ac:dyDescent="0.25">
      <c r="A1373" s="56">
        <v>2260</v>
      </c>
      <c r="C1373" s="58" t="str">
        <f>INDEX(db[NB BM],A1373)</f>
        <v>Pc klg AD-122/ 8x20/ SET/ BT21</v>
      </c>
      <c r="D1373" s="58" t="str">
        <f>INDEX(db[SUPPLIER],A1373)</f>
        <v>SBS</v>
      </c>
      <c r="E1373" s="58" t="str">
        <f>INDEX(db[QTY/ CTN],A1373)</f>
        <v>192 PCS</v>
      </c>
      <c r="F1373" s="58" t="str">
        <f>INDEX(db[JENIS],A1373)</f>
        <v>pcase</v>
      </c>
      <c r="G1373" s="58">
        <f>INDEX(db[QTY X],A1373)</f>
        <v>192</v>
      </c>
      <c r="H1373" s="58" t="str">
        <f>INDEX(db[STN X],A1373)</f>
        <v>PCS</v>
      </c>
    </row>
    <row r="1374" spans="1:8" x14ac:dyDescent="0.25">
      <c r="A1374" s="56">
        <v>2261</v>
      </c>
      <c r="C1374" s="58" t="str">
        <f>INDEX(db[NB BM],A1374)</f>
        <v>Pc klg B 652</v>
      </c>
      <c r="D1374" s="58" t="str">
        <f>INDEX(db[SUPPLIER],A1374)</f>
        <v>SBS</v>
      </c>
      <c r="E1374" s="58" t="str">
        <f>INDEX(db[QTY/ CTN],A1374)</f>
        <v>200 PCS</v>
      </c>
      <c r="F1374" s="58" t="str">
        <f>INDEX(db[JENIS],A1374)</f>
        <v>pcase</v>
      </c>
      <c r="G1374" s="58">
        <f>INDEX(db[QTY X],A1374)</f>
        <v>200</v>
      </c>
      <c r="H1374" s="58" t="str">
        <f>INDEX(db[STN X],A1374)</f>
        <v>PCS</v>
      </c>
    </row>
    <row r="1375" spans="1:8" x14ac:dyDescent="0.25">
      <c r="A1375" s="56">
        <v>2262</v>
      </c>
      <c r="C1375" s="58" t="str">
        <f>INDEX(db[NB BM],A1375)</f>
        <v>Pc Klg B-583/ 7 x20/ mobil/ anak</v>
      </c>
      <c r="D1375" s="58" t="str">
        <f>INDEX(db[SUPPLIER],A1375)</f>
        <v>SBS</v>
      </c>
      <c r="E1375" s="58" t="str">
        <f>INDEX(db[QTY/ CTN],A1375)</f>
        <v>192 PCS</v>
      </c>
      <c r="F1375" s="58" t="str">
        <f>INDEX(db[JENIS],A1375)</f>
        <v>pcase</v>
      </c>
      <c r="G1375" s="58">
        <f>INDEX(db[QTY X],A1375)</f>
        <v>192</v>
      </c>
      <c r="H1375" s="58" t="str">
        <f>INDEX(db[STN X],A1375)</f>
        <v>PCS</v>
      </c>
    </row>
    <row r="1376" spans="1:8" x14ac:dyDescent="0.25">
      <c r="A1376" s="56">
        <v>2263</v>
      </c>
      <c r="C1376" s="58" t="str">
        <f>INDEX(db[NB BM],A1376)</f>
        <v>Pc Klg B-597/ 7x20/ mobil/ set</v>
      </c>
      <c r="D1376" s="58" t="str">
        <f>INDEX(db[SUPPLIER],A1376)</f>
        <v>SBS</v>
      </c>
      <c r="E1376" s="58" t="str">
        <f>INDEX(db[QTY/ CTN],A1376)</f>
        <v>144 PCS</v>
      </c>
      <c r="F1376" s="58" t="str">
        <f>INDEX(db[JENIS],A1376)</f>
        <v>pcase</v>
      </c>
      <c r="G1376" s="58">
        <f>INDEX(db[QTY X],A1376)</f>
        <v>144</v>
      </c>
      <c r="H1376" s="58" t="str">
        <f>INDEX(db[STN X],A1376)</f>
        <v>PCS</v>
      </c>
    </row>
    <row r="1377" spans="1:8" x14ac:dyDescent="0.25">
      <c r="A1377" s="56">
        <v>2264</v>
      </c>
      <c r="C1377" s="58" t="str">
        <f>INDEX(db[NB BM],A1377)</f>
        <v>Pc klg B-652/ 8x2.5/ 2SSN/ KACA/ BT21</v>
      </c>
      <c r="D1377" s="58" t="str">
        <f>INDEX(db[SUPPLIER],A1377)</f>
        <v>SBS</v>
      </c>
      <c r="E1377" s="58" t="str">
        <f>INDEX(db[QTY/ CTN],A1377)</f>
        <v>200 PCS</v>
      </c>
      <c r="F1377" s="58" t="str">
        <f>INDEX(db[JENIS],A1377)</f>
        <v>pcase</v>
      </c>
      <c r="G1377" s="58">
        <f>INDEX(db[QTY X],A1377)</f>
        <v>200</v>
      </c>
      <c r="H1377" s="58" t="str">
        <f>INDEX(db[STN X],A1377)</f>
        <v>PCS</v>
      </c>
    </row>
    <row r="1378" spans="1:8" x14ac:dyDescent="0.25">
      <c r="A1378" s="56">
        <v>2265</v>
      </c>
      <c r="C1378" s="58" t="str">
        <f>INDEX(db[NB BM],A1378)</f>
        <v>Pc klg B-667/ 7x20/ Mobil/ Set</v>
      </c>
      <c r="D1378" s="58" t="str">
        <f>INDEX(db[SUPPLIER],A1378)</f>
        <v>SBS</v>
      </c>
      <c r="E1378" s="58" t="str">
        <f>INDEX(db[QTY/ CTN],A1378)</f>
        <v>144 PCS</v>
      </c>
      <c r="F1378" s="58" t="str">
        <f>INDEX(db[JENIS],A1378)</f>
        <v>pcase</v>
      </c>
      <c r="G1378" s="58">
        <f>INDEX(db[QTY X],A1378)</f>
        <v>144</v>
      </c>
      <c r="H1378" s="58" t="str">
        <f>INDEX(db[STN X],A1378)</f>
        <v>PCS</v>
      </c>
    </row>
    <row r="1379" spans="1:8" x14ac:dyDescent="0.25">
      <c r="A1379" s="56">
        <v>2266</v>
      </c>
      <c r="C1379" s="58" t="str">
        <f>INDEX(db[NB BM],A1379)</f>
        <v>Pc klg B-673/ 7x20/ Mobil/ Anak</v>
      </c>
      <c r="D1379" s="58" t="str">
        <f>INDEX(db[SUPPLIER],A1379)</f>
        <v>SBS</v>
      </c>
      <c r="E1379" s="58" t="str">
        <f>INDEX(db[QTY/ CTN],A1379)</f>
        <v>144 PCS</v>
      </c>
      <c r="F1379" s="58" t="str">
        <f>INDEX(db[JENIS],A1379)</f>
        <v>pcase</v>
      </c>
      <c r="G1379" s="58">
        <f>INDEX(db[QTY X],A1379)</f>
        <v>144</v>
      </c>
      <c r="H1379" s="58" t="str">
        <f>INDEX(db[STN X],A1379)</f>
        <v>PCS</v>
      </c>
    </row>
    <row r="1380" spans="1:8" x14ac:dyDescent="0.25">
      <c r="A1380" s="56">
        <v>2267</v>
      </c>
      <c r="C1380" s="58" t="str">
        <f>INDEX(db[NB BM],A1380)</f>
        <v>Pc Klg B-715/ 7x20/ mobil/ 2ssn</v>
      </c>
      <c r="D1380" s="58" t="str">
        <f>INDEX(db[SUPPLIER],A1380)</f>
        <v>SBS</v>
      </c>
      <c r="E1380" s="58" t="str">
        <f>INDEX(db[QTY/ CTN],A1380)</f>
        <v>144 PCS</v>
      </c>
      <c r="F1380" s="58" t="str">
        <f>INDEX(db[JENIS],A1380)</f>
        <v>pcase</v>
      </c>
      <c r="G1380" s="58">
        <f>INDEX(db[QTY X],A1380)</f>
        <v>144</v>
      </c>
      <c r="H1380" s="58" t="str">
        <f>INDEX(db[STN X],A1380)</f>
        <v>PCS</v>
      </c>
    </row>
    <row r="1381" spans="1:8" x14ac:dyDescent="0.25">
      <c r="A1381" s="56">
        <v>2268</v>
      </c>
      <c r="C1381" s="58" t="str">
        <f>INDEX(db[NB BM],A1381)</f>
        <v>Pc Klg B-905 Mobil</v>
      </c>
      <c r="D1381" s="58" t="str">
        <f>INDEX(db[SUPPLIER],A1381)</f>
        <v>SBS</v>
      </c>
      <c r="E1381" s="58" t="str">
        <f>INDEX(db[QTY/ CTN],A1381)</f>
        <v>120 PCS</v>
      </c>
      <c r="F1381" s="58" t="str">
        <f>INDEX(db[JENIS],A1381)</f>
        <v>pcase</v>
      </c>
      <c r="G1381" s="58">
        <f>INDEX(db[QTY X],A1381)</f>
        <v>120</v>
      </c>
      <c r="H1381" s="58" t="str">
        <f>INDEX(db[STN X],A1381)</f>
        <v>PCS</v>
      </c>
    </row>
    <row r="1382" spans="1:8" x14ac:dyDescent="0.25">
      <c r="A1382" s="56">
        <v>2269</v>
      </c>
      <c r="C1382" s="58" t="str">
        <f>INDEX(db[NB BM],A1382)</f>
        <v>Pc Gasta 202 Hijau</v>
      </c>
      <c r="D1382" s="58" t="str">
        <f>INDEX(db[SUPPLIER],A1382)</f>
        <v>SBS</v>
      </c>
      <c r="E1382" s="58" t="str">
        <f>INDEX(db[QTY/ CTN],A1382)</f>
        <v>24 PCS</v>
      </c>
      <c r="F1382" s="58" t="str">
        <f>INDEX(db[JENIS],A1382)</f>
        <v>pcase</v>
      </c>
      <c r="G1382" s="58">
        <f>INDEX(db[QTY X],A1382)</f>
        <v>24</v>
      </c>
      <c r="H1382" s="58" t="str">
        <f>INDEX(db[STN X],A1382)</f>
        <v>PCS</v>
      </c>
    </row>
    <row r="1383" spans="1:8" x14ac:dyDescent="0.25">
      <c r="A1383" s="56">
        <v>2270</v>
      </c>
      <c r="C1383" s="58" t="str">
        <f>INDEX(db[NB BM],A1383)</f>
        <v>Pc klg GP-008-3/ 8.5x21.5/ mobil/ set</v>
      </c>
      <c r="D1383" s="58" t="str">
        <f>INDEX(db[SUPPLIER],A1383)</f>
        <v>SBS</v>
      </c>
      <c r="E1383" s="58" t="str">
        <f>INDEX(db[QTY/ CTN],A1383)</f>
        <v>121 PCS</v>
      </c>
      <c r="F1383" s="58" t="str">
        <f>INDEX(db[JENIS],A1383)</f>
        <v>pcase</v>
      </c>
      <c r="G1383" s="58">
        <f>INDEX(db[QTY X],A1383)</f>
        <v>121</v>
      </c>
      <c r="H1383" s="58" t="str">
        <f>INDEX(db[STN X],A1383)</f>
        <v>PCS</v>
      </c>
    </row>
    <row r="1384" spans="1:8" x14ac:dyDescent="0.25">
      <c r="A1384" s="56">
        <v>2271</v>
      </c>
      <c r="C1384" s="58" t="str">
        <f>INDEX(db[NB BM],A1384)</f>
        <v>Pc klg GP-009-3/10x21/ set</v>
      </c>
      <c r="D1384" s="58" t="str">
        <f>INDEX(db[SUPPLIER],A1384)</f>
        <v>SBS</v>
      </c>
      <c r="E1384" s="58" t="str">
        <f>INDEX(db[QTY/ CTN],A1384)</f>
        <v>122 PCS</v>
      </c>
      <c r="F1384" s="58" t="str">
        <f>INDEX(db[JENIS],A1384)</f>
        <v>pcase</v>
      </c>
      <c r="G1384" s="58">
        <f>INDEX(db[QTY X],A1384)</f>
        <v>122</v>
      </c>
      <c r="H1384" s="58" t="str">
        <f>INDEX(db[STN X],A1384)</f>
        <v>PCS</v>
      </c>
    </row>
    <row r="1385" spans="1:8" x14ac:dyDescent="0.25">
      <c r="A1385" s="56">
        <v>2272</v>
      </c>
      <c r="C1385" s="58" t="str">
        <f>INDEX(db[NB BM],A1385)</f>
        <v>Pc klg GP-018-3/ 12x23/ set/ D</v>
      </c>
      <c r="D1385" s="58" t="str">
        <f>INDEX(db[SUPPLIER],A1385)</f>
        <v>SBS</v>
      </c>
      <c r="E1385" s="58" t="str">
        <f>INDEX(db[QTY/ CTN],A1385)</f>
        <v>123 PCS</v>
      </c>
      <c r="F1385" s="58" t="str">
        <f>INDEX(db[JENIS],A1385)</f>
        <v>pcase</v>
      </c>
      <c r="G1385" s="58">
        <f>INDEX(db[QTY X],A1385)</f>
        <v>123</v>
      </c>
      <c r="H1385" s="58" t="str">
        <f>INDEX(db[STN X],A1385)</f>
        <v>PCS</v>
      </c>
    </row>
    <row r="1386" spans="1:8" x14ac:dyDescent="0.25">
      <c r="A1386" s="56">
        <v>2273</v>
      </c>
      <c r="C1386" s="58" t="str">
        <f>INDEX(db[NB BM],A1386)</f>
        <v>Pc klg GP-009-3/ 10x21/ set</v>
      </c>
      <c r="D1386" s="58" t="str">
        <f>INDEX(db[SUPPLIER],A1386)</f>
        <v>SBS</v>
      </c>
      <c r="E1386" s="58" t="str">
        <f>INDEX(db[QTY/ CTN],A1386)</f>
        <v>120 PCS</v>
      </c>
      <c r="F1386" s="58" t="str">
        <f>INDEX(db[JENIS],A1386)</f>
        <v>pcase</v>
      </c>
      <c r="G1386" s="58">
        <f>INDEX(db[QTY X],A1386)</f>
        <v>120</v>
      </c>
      <c r="H1386" s="58" t="str">
        <f>INDEX(db[STN X],A1386)</f>
        <v>PCS</v>
      </c>
    </row>
    <row r="1387" spans="1:8" x14ac:dyDescent="0.25">
      <c r="A1387" s="56">
        <v>2274</v>
      </c>
      <c r="C1387" s="58" t="str">
        <f>INDEX(db[NB BM],A1387)</f>
        <v>Pc klg K-658/ 8x20.5/ Set/ D</v>
      </c>
      <c r="D1387" s="58" t="str">
        <f>INDEX(db[SUPPLIER],A1387)</f>
        <v>SBS</v>
      </c>
      <c r="E1387" s="58" t="str">
        <f>INDEX(db[QTY/ CTN],A1387)</f>
        <v>120 PCS</v>
      </c>
      <c r="F1387" s="58" t="str">
        <f>INDEX(db[JENIS],A1387)</f>
        <v>pcase</v>
      </c>
      <c r="G1387" s="58">
        <f>INDEX(db[QTY X],A1387)</f>
        <v>120</v>
      </c>
      <c r="H1387" s="58" t="str">
        <f>INDEX(db[STN X],A1387)</f>
        <v>PCS</v>
      </c>
    </row>
    <row r="1388" spans="1:8" x14ac:dyDescent="0.25">
      <c r="A1388" s="56">
        <v>2275</v>
      </c>
      <c r="C1388" s="58" t="str">
        <f>INDEX(db[NB BM],A1388)</f>
        <v>Pc klg K-668/ 8x20/ Set/  BT21</v>
      </c>
      <c r="D1388" s="58" t="str">
        <f>INDEX(db[SUPPLIER],A1388)</f>
        <v>SBS</v>
      </c>
      <c r="E1388" s="58" t="str">
        <f>INDEX(db[QTY/ CTN],A1388)</f>
        <v>160 PCS</v>
      </c>
      <c r="F1388" s="58" t="str">
        <f>INDEX(db[JENIS],A1388)</f>
        <v>pcase</v>
      </c>
      <c r="G1388" s="58">
        <f>INDEX(db[QTY X],A1388)</f>
        <v>160</v>
      </c>
      <c r="H1388" s="58" t="str">
        <f>INDEX(db[STN X],A1388)</f>
        <v>PCS</v>
      </c>
    </row>
    <row r="1389" spans="1:8" x14ac:dyDescent="0.25">
      <c r="A1389" s="56">
        <v>2276</v>
      </c>
      <c r="C1389" s="58" t="str">
        <f>INDEX(db[NB BM],A1389)</f>
        <v>Pc klg K-669/ 8x20/ Set</v>
      </c>
      <c r="D1389" s="58" t="str">
        <f>INDEX(db[SUPPLIER],A1389)</f>
        <v>SBS</v>
      </c>
      <c r="E1389" s="58" t="str">
        <f>INDEX(db[QTY/ CTN],A1389)</f>
        <v>160 PCS</v>
      </c>
      <c r="F1389" s="58" t="str">
        <f>INDEX(db[JENIS],A1389)</f>
        <v>pcase</v>
      </c>
      <c r="G1389" s="58">
        <f>INDEX(db[QTY X],A1389)</f>
        <v>160</v>
      </c>
      <c r="H1389" s="58" t="str">
        <f>INDEX(db[STN X],A1389)</f>
        <v>PCS</v>
      </c>
    </row>
    <row r="1390" spans="1:8" x14ac:dyDescent="0.25">
      <c r="A1390" s="56">
        <v>2277</v>
      </c>
      <c r="C1390" s="58" t="str">
        <f>INDEX(db[NB BM],A1390)</f>
        <v>Pc klg LPY 99-10/ 8x21.5x4.5/ 3S/ D</v>
      </c>
      <c r="D1390" s="58" t="str">
        <f>INDEX(db[SUPPLIER],A1390)</f>
        <v>SBS</v>
      </c>
      <c r="E1390" s="58" t="str">
        <f>INDEX(db[QTY/ CTN],A1390)</f>
        <v>120 PCS</v>
      </c>
      <c r="F1390" s="58" t="str">
        <f>INDEX(db[JENIS],A1390)</f>
        <v>pcase</v>
      </c>
      <c r="G1390" s="58">
        <f>INDEX(db[QTY X],A1390)</f>
        <v>120</v>
      </c>
      <c r="H1390" s="58" t="str">
        <f>INDEX(db[STN X],A1390)</f>
        <v>PCS</v>
      </c>
    </row>
    <row r="1391" spans="1:8" x14ac:dyDescent="0.25">
      <c r="A1391" s="56">
        <v>2278</v>
      </c>
      <c r="C1391" s="58" t="str">
        <f>INDEX(db[NB BM],A1391)</f>
        <v>Pc klg LPY 99-11/ 8x21.5x4.5/ 3susun/ +WB/ BT21</v>
      </c>
      <c r="D1391" s="58" t="str">
        <f>INDEX(db[SUPPLIER],A1391)</f>
        <v>SBS</v>
      </c>
      <c r="E1391" s="58" t="str">
        <f>INDEX(db[QTY/ CTN],A1391)</f>
        <v>120 PCS</v>
      </c>
      <c r="F1391" s="58" t="str">
        <f>INDEX(db[JENIS],A1391)</f>
        <v>pcase</v>
      </c>
      <c r="G1391" s="58">
        <f>INDEX(db[QTY X],A1391)</f>
        <v>120</v>
      </c>
      <c r="H1391" s="58" t="str">
        <f>INDEX(db[STN X],A1391)</f>
        <v>PCS</v>
      </c>
    </row>
    <row r="1392" spans="1:8" x14ac:dyDescent="0.25">
      <c r="A1392" s="56">
        <v>2279</v>
      </c>
      <c r="C1392" s="58" t="str">
        <f>INDEX(db[NB BM],A1392)</f>
        <v>Pc klg LPY 99-12/ 9.8x21.5/ Set/ Mobil/ Roda</v>
      </c>
      <c r="D1392" s="58" t="str">
        <f>INDEX(db[SUPPLIER],A1392)</f>
        <v>SBS</v>
      </c>
      <c r="E1392" s="58" t="str">
        <f>INDEX(db[QTY/ CTN],A1392)</f>
        <v>144 PCS</v>
      </c>
      <c r="F1392" s="58" t="str">
        <f>INDEX(db[JENIS],A1392)</f>
        <v>pcase</v>
      </c>
      <c r="G1392" s="58">
        <f>INDEX(db[QTY X],A1392)</f>
        <v>144</v>
      </c>
      <c r="H1392" s="58" t="str">
        <f>INDEX(db[STN X],A1392)</f>
        <v>PCS</v>
      </c>
    </row>
    <row r="1393" spans="1:8" x14ac:dyDescent="0.25">
      <c r="A1393" s="56">
        <v>2280</v>
      </c>
      <c r="C1393" s="58" t="str">
        <f>INDEX(db[NB BM],A1393)</f>
        <v>Pc klg LPY 99-2/ 7.2x21/ SET/ BT21</v>
      </c>
      <c r="D1393" s="58" t="str">
        <f>INDEX(db[SUPPLIER],A1393)</f>
        <v>SBS</v>
      </c>
      <c r="E1393" s="58" t="str">
        <f>INDEX(db[QTY/ CTN],A1393)</f>
        <v>192 PCS</v>
      </c>
      <c r="F1393" s="58" t="str">
        <f>INDEX(db[JENIS],A1393)</f>
        <v>pcase</v>
      </c>
      <c r="G1393" s="58">
        <f>INDEX(db[QTY X],A1393)</f>
        <v>192</v>
      </c>
      <c r="H1393" s="58" t="str">
        <f>INDEX(db[STN X],A1393)</f>
        <v>PCS</v>
      </c>
    </row>
    <row r="1394" spans="1:8" x14ac:dyDescent="0.25">
      <c r="A1394" s="56">
        <v>2281</v>
      </c>
      <c r="C1394" s="58" t="str">
        <f>INDEX(db[NB BM],A1394)</f>
        <v>Pc klg LPY 99-3/ 8.9x21.7/ Set/ D</v>
      </c>
      <c r="D1394" s="58" t="str">
        <f>INDEX(db[SUPPLIER],A1394)</f>
        <v>SBS</v>
      </c>
      <c r="E1394" s="58" t="str">
        <f>INDEX(db[QTY/ CTN],A1394)</f>
        <v>144 PCS</v>
      </c>
      <c r="F1394" s="58" t="str">
        <f>INDEX(db[JENIS],A1394)</f>
        <v>pcase</v>
      </c>
      <c r="G1394" s="58">
        <f>INDEX(db[QTY X],A1394)</f>
        <v>144</v>
      </c>
      <c r="H1394" s="58" t="str">
        <f>INDEX(db[STN X],A1394)</f>
        <v>PCS</v>
      </c>
    </row>
    <row r="1395" spans="1:8" x14ac:dyDescent="0.25">
      <c r="A1395" s="56">
        <v>2282</v>
      </c>
      <c r="C1395" s="58" t="str">
        <f>INDEX(db[NB BM],A1395)</f>
        <v>Pc klg LPY99-6/ 6.5x20.6/ 1 susun/ Set/ D</v>
      </c>
      <c r="D1395" s="58" t="str">
        <f>INDEX(db[SUPPLIER],A1395)</f>
        <v>SBS</v>
      </c>
      <c r="E1395" s="58" t="str">
        <f>INDEX(db[QTY/ CTN],A1395)</f>
        <v>312 PCS</v>
      </c>
      <c r="F1395" s="58" t="str">
        <f>INDEX(db[JENIS],A1395)</f>
        <v>pcase</v>
      </c>
      <c r="G1395" s="58">
        <f>INDEX(db[QTY X],A1395)</f>
        <v>312</v>
      </c>
      <c r="H1395" s="58" t="str">
        <f>INDEX(db[STN X],A1395)</f>
        <v>PCS</v>
      </c>
    </row>
    <row r="1396" spans="1:8" x14ac:dyDescent="0.25">
      <c r="A1396" s="56">
        <v>2283</v>
      </c>
      <c r="C1396" s="58" t="str">
        <f>INDEX(db[NB BM],A1396)</f>
        <v>Pc klg XDA 3339 Doraemon</v>
      </c>
      <c r="D1396" s="58" t="str">
        <f>INDEX(db[SUPPLIER],A1396)</f>
        <v>SBS</v>
      </c>
      <c r="E1396" s="58" t="str">
        <f>INDEX(db[QTY/ CTN],A1396)</f>
        <v>144 PCS</v>
      </c>
      <c r="F1396" s="58" t="str">
        <f>INDEX(db[JENIS],A1396)</f>
        <v>pcase</v>
      </c>
      <c r="G1396" s="58">
        <f>INDEX(db[QTY X],A1396)</f>
        <v>144</v>
      </c>
      <c r="H1396" s="58" t="str">
        <f>INDEX(db[STN X],A1396)</f>
        <v>PCS</v>
      </c>
    </row>
    <row r="1397" spans="1:8" x14ac:dyDescent="0.25">
      <c r="A1397" s="56">
        <v>2284</v>
      </c>
      <c r="C1397" s="58" t="str">
        <f>INDEX(db[NB BM],A1397)</f>
        <v>Pc klg XDA 3339 TSUM</v>
      </c>
      <c r="D1397" s="58" t="str">
        <f>INDEX(db[SUPPLIER],A1397)</f>
        <v>SBS</v>
      </c>
      <c r="E1397" s="58" t="str">
        <f>INDEX(db[QTY/ CTN],A1397)</f>
        <v>144 PCS</v>
      </c>
      <c r="F1397" s="58" t="str">
        <f>INDEX(db[JENIS],A1397)</f>
        <v>pcase</v>
      </c>
      <c r="G1397" s="58">
        <f>INDEX(db[QTY X],A1397)</f>
        <v>144</v>
      </c>
      <c r="H1397" s="58" t="str">
        <f>INDEX(db[STN X],A1397)</f>
        <v>PCS</v>
      </c>
    </row>
    <row r="1398" spans="1:8" x14ac:dyDescent="0.25">
      <c r="A1398" s="56">
        <v>2285</v>
      </c>
      <c r="C1398" s="58" t="str">
        <f>INDEX(db[NB BM],A1398)</f>
        <v>Pc XDA-3348 D/ 8x20/ bentuk/ set/ Lucu Pink</v>
      </c>
      <c r="D1398" s="58" t="str">
        <f>INDEX(db[SUPPLIER],A1398)</f>
        <v>SBS</v>
      </c>
      <c r="E1398" s="58" t="str">
        <f>INDEX(db[QTY/ CTN],A1398)</f>
        <v>192 PCS</v>
      </c>
      <c r="F1398" s="58" t="str">
        <f>INDEX(db[JENIS],A1398)</f>
        <v>pcase</v>
      </c>
      <c r="G1398" s="58">
        <f>INDEX(db[QTY X],A1398)</f>
        <v>192</v>
      </c>
      <c r="H1398" s="58" t="str">
        <f>INDEX(db[STN X],A1398)</f>
        <v>PCS</v>
      </c>
    </row>
    <row r="1399" spans="1:8" x14ac:dyDescent="0.25">
      <c r="A1399" s="56">
        <v>2286</v>
      </c>
      <c r="C1399" s="58" t="str">
        <f>INDEX(db[NB BM],A1399)</f>
        <v>Pc XDA-3348 D/ 8x20/ bentuk/ set/ MM</v>
      </c>
      <c r="D1399" s="58" t="str">
        <f>INDEX(db[SUPPLIER],A1399)</f>
        <v>SBS</v>
      </c>
      <c r="E1399" s="58" t="str">
        <f>INDEX(db[QTY/ CTN],A1399)</f>
        <v>192 PCS</v>
      </c>
      <c r="F1399" s="58" t="str">
        <f>INDEX(db[JENIS],A1399)</f>
        <v>pcase</v>
      </c>
      <c r="G1399" s="58">
        <f>INDEX(db[QTY X],A1399)</f>
        <v>192</v>
      </c>
      <c r="H1399" s="58" t="str">
        <f>INDEX(db[STN X],A1399)</f>
        <v>PCS</v>
      </c>
    </row>
    <row r="1400" spans="1:8" x14ac:dyDescent="0.25">
      <c r="A1400" s="56">
        <v>2287</v>
      </c>
      <c r="C1400" s="58" t="str">
        <f>INDEX(db[NB BM],A1400)</f>
        <v>Pc XDA-3348 D/ 8x20/ bentuk/ set/ HK</v>
      </c>
      <c r="D1400" s="58" t="str">
        <f>INDEX(db[SUPPLIER],A1400)</f>
        <v>SBS</v>
      </c>
      <c r="E1400" s="58" t="str">
        <f>INDEX(db[QTY/ CTN],A1400)</f>
        <v>192 PCS</v>
      </c>
      <c r="F1400" s="58" t="str">
        <f>INDEX(db[JENIS],A1400)</f>
        <v>pcase</v>
      </c>
      <c r="G1400" s="58">
        <f>INDEX(db[QTY X],A1400)</f>
        <v>192</v>
      </c>
      <c r="H1400" s="58" t="str">
        <f>INDEX(db[STN X],A1400)</f>
        <v>PCS</v>
      </c>
    </row>
    <row r="1401" spans="1:8" x14ac:dyDescent="0.25">
      <c r="A1401" s="56">
        <v>2288</v>
      </c>
      <c r="C1401" s="58" t="str">
        <f>INDEX(db[NB BM],A1401)</f>
        <v>Pc XDA-3348 D/ 8x20/ bentuk/ set/ Lucu Biru</v>
      </c>
      <c r="D1401" s="58" t="str">
        <f>INDEX(db[SUPPLIER],A1401)</f>
        <v>SBS</v>
      </c>
      <c r="E1401" s="58" t="str">
        <f>INDEX(db[QTY/ CTN],A1401)</f>
        <v>192 PCS</v>
      </c>
      <c r="F1401" s="58" t="str">
        <f>INDEX(db[JENIS],A1401)</f>
        <v>pcase</v>
      </c>
      <c r="G1401" s="58">
        <f>INDEX(db[QTY X],A1401)</f>
        <v>192</v>
      </c>
      <c r="H1401" s="58" t="str">
        <f>INDEX(db[STN X],A1401)</f>
        <v>PCS</v>
      </c>
    </row>
    <row r="1402" spans="1:8" x14ac:dyDescent="0.25">
      <c r="A1402" s="56">
        <v>2289</v>
      </c>
      <c r="C1402" s="58" t="str">
        <f>INDEX(db[NB BM],A1402)</f>
        <v>Pc XDA-3348 D/ 8x20/ bentuk/ set/ Lucu Hijau</v>
      </c>
      <c r="D1402" s="58" t="str">
        <f>INDEX(db[SUPPLIER],A1402)</f>
        <v>SBS</v>
      </c>
      <c r="E1402" s="58" t="str">
        <f>INDEX(db[QTY/ CTN],A1402)</f>
        <v>192 PCS</v>
      </c>
      <c r="F1402" s="58" t="str">
        <f>INDEX(db[JENIS],A1402)</f>
        <v>pcase</v>
      </c>
      <c r="G1402" s="58">
        <f>INDEX(db[QTY X],A1402)</f>
        <v>192</v>
      </c>
      <c r="H1402" s="58" t="str">
        <f>INDEX(db[STN X],A1402)</f>
        <v>PCS</v>
      </c>
    </row>
    <row r="1403" spans="1:8" x14ac:dyDescent="0.25">
      <c r="A1403" s="56">
        <v>2290</v>
      </c>
      <c r="C1403" s="58" t="str">
        <f>INDEX(db[NB BM],A1403)</f>
        <v>Pc XDA-3348 D/ 8x20/ bentuk/ set/ Minion</v>
      </c>
      <c r="D1403" s="58" t="str">
        <f>INDEX(db[SUPPLIER],A1403)</f>
        <v>SBS</v>
      </c>
      <c r="E1403" s="58" t="str">
        <f>INDEX(db[QTY/ CTN],A1403)</f>
        <v>192 PCS</v>
      </c>
      <c r="F1403" s="58" t="str">
        <f>INDEX(db[JENIS],A1403)</f>
        <v>pcase</v>
      </c>
      <c r="G1403" s="58">
        <f>INDEX(db[QTY X],A1403)</f>
        <v>192</v>
      </c>
      <c r="H1403" s="58" t="str">
        <f>INDEX(db[STN X],A1403)</f>
        <v>PCS</v>
      </c>
    </row>
    <row r="1404" spans="1:8" x14ac:dyDescent="0.25">
      <c r="A1404" s="56">
        <v>2291</v>
      </c>
      <c r="C1404" s="58" t="str">
        <f>INDEX(db[NB BM],A1404)</f>
        <v>Pc XDA-3348 D/ 8x20/ bentuk/ set/ TSUM</v>
      </c>
      <c r="D1404" s="58" t="str">
        <f>INDEX(db[SUPPLIER],A1404)</f>
        <v>SBS</v>
      </c>
      <c r="E1404" s="58" t="str">
        <f>INDEX(db[QTY/ CTN],A1404)</f>
        <v>192 PCS</v>
      </c>
      <c r="F1404" s="58" t="str">
        <f>INDEX(db[JENIS],A1404)</f>
        <v>pcase</v>
      </c>
      <c r="G1404" s="58">
        <f>INDEX(db[QTY X],A1404)</f>
        <v>192</v>
      </c>
      <c r="H1404" s="58" t="str">
        <f>INDEX(db[STN X],A1404)</f>
        <v>PCS</v>
      </c>
    </row>
    <row r="1405" spans="1:8" x14ac:dyDescent="0.25">
      <c r="A1405" s="56">
        <v>2292</v>
      </c>
      <c r="C1405" s="58" t="str">
        <f>INDEX(db[NB BM],A1405)</f>
        <v>Pc Gasta GS-3210/ buah/ fruit</v>
      </c>
      <c r="D1405" s="58" t="str">
        <f>INDEX(db[SUPPLIER],A1405)</f>
        <v>SBS</v>
      </c>
      <c r="E1405" s="58" t="str">
        <f>INDEX(db[QTY/ CTN],A1405)</f>
        <v>935 PCS</v>
      </c>
      <c r="F1405" s="58" t="str">
        <f>INDEX(db[JENIS],A1405)</f>
        <v>pcase</v>
      </c>
      <c r="G1405" s="58">
        <f>INDEX(db[QTY X],A1405)</f>
        <v>935</v>
      </c>
      <c r="H1405" s="58" t="str">
        <f>INDEX(db[STN X],A1405)</f>
        <v>PCS</v>
      </c>
    </row>
    <row r="1406" spans="1:8" x14ac:dyDescent="0.25">
      <c r="A1406" s="56">
        <v>2293</v>
      </c>
      <c r="C1406" s="58" t="str">
        <f>INDEX(db[NB BM],A1406)</f>
        <v>Pc rest HJ D 4167</v>
      </c>
      <c r="D1406" s="58" t="str">
        <f>INDEX(db[SUPPLIER],A1406)</f>
        <v>SBS</v>
      </c>
      <c r="E1406" s="58" t="str">
        <f>INDEX(db[QTY/ CTN],A1406)</f>
        <v>192 PCS</v>
      </c>
      <c r="F1406" s="58" t="str">
        <f>INDEX(db[JENIS],A1406)</f>
        <v>pcase</v>
      </c>
      <c r="G1406" s="58">
        <f>INDEX(db[QTY X],A1406)</f>
        <v>192</v>
      </c>
      <c r="H1406" s="58" t="str">
        <f>INDEX(db[STN X],A1406)</f>
        <v>PCS</v>
      </c>
    </row>
    <row r="1407" spans="1:8" x14ac:dyDescent="0.25">
      <c r="A1407" s="56">
        <v>2294</v>
      </c>
      <c r="C1407" s="58" t="str">
        <f>INDEX(db[NB BM],A1407)</f>
        <v>Pc rest HJ D 417-2</v>
      </c>
      <c r="D1407" s="58" t="str">
        <f>INDEX(db[SUPPLIER],A1407)</f>
        <v>SBS</v>
      </c>
      <c r="E1407" s="58" t="str">
        <f>INDEX(db[QTY/ CTN],A1407)</f>
        <v>120 PCS</v>
      </c>
      <c r="F1407" s="58" t="str">
        <f>INDEX(db[JENIS],A1407)</f>
        <v>pcase</v>
      </c>
      <c r="G1407" s="58">
        <f>INDEX(db[QTY X],A1407)</f>
        <v>120</v>
      </c>
      <c r="H1407" s="58" t="str">
        <f>INDEX(db[STN X],A1407)</f>
        <v>PCS</v>
      </c>
    </row>
    <row r="1408" spans="1:8" x14ac:dyDescent="0.25">
      <c r="A1408" s="56">
        <v>2295</v>
      </c>
      <c r="C1408" s="58" t="str">
        <f>INDEX(db[NB BM],A1408)</f>
        <v>Pc magnit 1628 kalkulator</v>
      </c>
      <c r="D1408" s="58" t="str">
        <f>INDEX(db[SUPPLIER],A1408)</f>
        <v>SBS</v>
      </c>
      <c r="E1408" s="58" t="str">
        <f>INDEX(db[QTY/ CTN],A1408)</f>
        <v>120 PCS</v>
      </c>
      <c r="F1408" s="58" t="str">
        <f>INDEX(db[JENIS],A1408)</f>
        <v>pcase</v>
      </c>
      <c r="G1408" s="58">
        <f>INDEX(db[QTY X],A1408)</f>
        <v>120</v>
      </c>
      <c r="H1408" s="58" t="str">
        <f>INDEX(db[STN X],A1408)</f>
        <v>PCS</v>
      </c>
    </row>
    <row r="1409" spans="1:8" x14ac:dyDescent="0.25">
      <c r="A1409" s="56">
        <v>2296</v>
      </c>
      <c r="C1409" s="58" t="str">
        <f>INDEX(db[NB BM],A1409)</f>
        <v>Pc magnit 59696</v>
      </c>
      <c r="D1409" s="58" t="str">
        <f>INDEX(db[SUPPLIER],A1409)</f>
        <v>SBS</v>
      </c>
      <c r="E1409" s="58" t="str">
        <f>INDEX(db[QTY/ CTN],A1409)</f>
        <v>120 PCS</v>
      </c>
      <c r="F1409" s="58" t="str">
        <f>INDEX(db[JENIS],A1409)</f>
        <v>pcase</v>
      </c>
      <c r="G1409" s="58">
        <f>INDEX(db[QTY X],A1409)</f>
        <v>120</v>
      </c>
      <c r="H1409" s="58" t="str">
        <f>INDEX(db[STN X],A1409)</f>
        <v>PCS</v>
      </c>
    </row>
    <row r="1410" spans="1:8" x14ac:dyDescent="0.25">
      <c r="A1410" s="56">
        <v>2297</v>
      </c>
      <c r="C1410" s="58" t="str">
        <f>INDEX(db[NB BM],A1410)</f>
        <v>Pc magnit GP-9354/ 8x22/ +PUA/ TR/ BT21</v>
      </c>
      <c r="D1410" s="58" t="str">
        <f>INDEX(db[SUPPLIER],A1410)</f>
        <v>SBS</v>
      </c>
      <c r="E1410" s="58" t="str">
        <f>INDEX(db[QTY/ CTN],A1410)</f>
        <v>192 PCS</v>
      </c>
      <c r="F1410" s="58" t="str">
        <f>INDEX(db[JENIS],A1410)</f>
        <v>pcase</v>
      </c>
      <c r="G1410" s="58">
        <f>INDEX(db[QTY X],A1410)</f>
        <v>192</v>
      </c>
      <c r="H1410" s="58" t="str">
        <f>INDEX(db[STN X],A1410)</f>
        <v>PCS</v>
      </c>
    </row>
    <row r="1411" spans="1:8" x14ac:dyDescent="0.25">
      <c r="A1411" s="56">
        <v>2298</v>
      </c>
      <c r="C1411" s="58" t="str">
        <f>INDEX(db[NB BM],A1411)</f>
        <v>Pc magnit GP-9356/ 7.5x22/ PUA/ BT21</v>
      </c>
      <c r="D1411" s="58" t="str">
        <f>INDEX(db[SUPPLIER],A1411)</f>
        <v>SBS</v>
      </c>
      <c r="E1411" s="58" t="str">
        <f>INDEX(db[QTY/ CTN],A1411)</f>
        <v>160 PCS</v>
      </c>
      <c r="F1411" s="58" t="str">
        <f>INDEX(db[JENIS],A1411)</f>
        <v>pcase</v>
      </c>
      <c r="G1411" s="58">
        <f>INDEX(db[QTY X],A1411)</f>
        <v>160</v>
      </c>
      <c r="H1411" s="58" t="str">
        <f>INDEX(db[STN X],A1411)</f>
        <v>PCS</v>
      </c>
    </row>
    <row r="1412" spans="1:8" x14ac:dyDescent="0.25">
      <c r="A1412" s="56">
        <v>2299</v>
      </c>
      <c r="C1412" s="58" t="str">
        <f>INDEX(db[NB BM],A1412)</f>
        <v>Pc Magnit A-1151</v>
      </c>
      <c r="D1412" s="58" t="str">
        <f>INDEX(db[SUPPLIER],A1412)</f>
        <v>SBS</v>
      </c>
      <c r="E1412" s="58" t="str">
        <f>INDEX(db[QTY/ CTN],A1412)</f>
        <v>144 PCS</v>
      </c>
      <c r="F1412" s="58" t="str">
        <f>INDEX(db[JENIS],A1412)</f>
        <v>pcase</v>
      </c>
      <c r="G1412" s="58">
        <f>INDEX(db[QTY X],A1412)</f>
        <v>144</v>
      </c>
      <c r="H1412" s="58" t="str">
        <f>INDEX(db[STN X],A1412)</f>
        <v>PCS</v>
      </c>
    </row>
    <row r="1413" spans="1:8" x14ac:dyDescent="0.25">
      <c r="A1413" s="56">
        <v>2300</v>
      </c>
      <c r="C1413" s="58" t="str">
        <f>INDEX(db[NB BM],A1413)</f>
        <v>Pc magnit A-1190/ 8x23/ PUA/ senter/ DNY</v>
      </c>
      <c r="D1413" s="58" t="str">
        <f>INDEX(db[SUPPLIER],A1413)</f>
        <v>SBS</v>
      </c>
      <c r="E1413" s="58" t="str">
        <f>INDEX(db[QTY/ CTN],A1413)</f>
        <v>144 PCS</v>
      </c>
      <c r="F1413" s="58" t="str">
        <f>INDEX(db[JENIS],A1413)</f>
        <v>pcase</v>
      </c>
      <c r="G1413" s="58">
        <f>INDEX(db[QTY X],A1413)</f>
        <v>144</v>
      </c>
      <c r="H1413" s="58" t="str">
        <f>INDEX(db[STN X],A1413)</f>
        <v>PCS</v>
      </c>
    </row>
    <row r="1414" spans="1:8" x14ac:dyDescent="0.25">
      <c r="A1414" s="56">
        <v>2301</v>
      </c>
      <c r="C1414" s="58" t="str">
        <f>INDEX(db[NB BM],A1414)</f>
        <v>Pc Magnit BC-9801/7.5x22/PUA/D</v>
      </c>
      <c r="D1414" s="58" t="str">
        <f>INDEX(db[SUPPLIER],A1414)</f>
        <v>SBS</v>
      </c>
      <c r="E1414" s="58" t="str">
        <f>INDEX(db[QTY/ CTN],A1414)</f>
        <v>160 PCS</v>
      </c>
      <c r="F1414" s="58" t="str">
        <f>INDEX(db[JENIS],A1414)</f>
        <v>pcase</v>
      </c>
      <c r="G1414" s="58">
        <f>INDEX(db[QTY X],A1414)</f>
        <v>160</v>
      </c>
      <c r="H1414" s="58" t="str">
        <f>INDEX(db[STN X],A1414)</f>
        <v>PCS</v>
      </c>
    </row>
    <row r="1415" spans="1:8" x14ac:dyDescent="0.25">
      <c r="A1415" s="56">
        <v>2302</v>
      </c>
      <c r="C1415" s="58" t="str">
        <f>INDEX(db[NB BM],A1415)</f>
        <v>Pc magnit GP 9342</v>
      </c>
      <c r="D1415" s="58" t="str">
        <f>INDEX(db[SUPPLIER],A1415)</f>
        <v>SBS</v>
      </c>
      <c r="E1415" s="58" t="str">
        <f>INDEX(db[QTY/ CTN],A1415)</f>
        <v>168 PCS</v>
      </c>
      <c r="F1415" s="58" t="str">
        <f>INDEX(db[JENIS],A1415)</f>
        <v>pcase</v>
      </c>
      <c r="G1415" s="58">
        <f>INDEX(db[QTY X],A1415)</f>
        <v>168</v>
      </c>
      <c r="H1415" s="58" t="str">
        <f>INDEX(db[STN X],A1415)</f>
        <v>PCS</v>
      </c>
    </row>
    <row r="1416" spans="1:8" x14ac:dyDescent="0.25">
      <c r="A1416" s="56">
        <v>2303</v>
      </c>
      <c r="C1416" s="58" t="str">
        <f>INDEX(db[NB BM],A1416)</f>
        <v>Pc magnit GP-9357/ 7.5x21.8/ PUA/ KALKULATOR</v>
      </c>
      <c r="D1416" s="58" t="str">
        <f>INDEX(db[SUPPLIER],A1416)</f>
        <v>SBS</v>
      </c>
      <c r="E1416" s="58" t="str">
        <f>INDEX(db[QTY/ CTN],A1416)</f>
        <v>160 PCS</v>
      </c>
      <c r="F1416" s="58" t="str">
        <f>INDEX(db[JENIS],A1416)</f>
        <v>pcase</v>
      </c>
      <c r="G1416" s="58">
        <f>INDEX(db[QTY X],A1416)</f>
        <v>160</v>
      </c>
      <c r="H1416" s="58" t="str">
        <f>INDEX(db[STN X],A1416)</f>
        <v>PCS</v>
      </c>
    </row>
    <row r="1417" spans="1:8" x14ac:dyDescent="0.25">
      <c r="A1417" s="56">
        <v>2304</v>
      </c>
      <c r="C1417" s="58" t="str">
        <f>INDEX(db[NB BM],A1417)</f>
        <v>Pc magnit GP-65071/ 8x22.5/ PUA/ UGLT/ D</v>
      </c>
      <c r="D1417" s="58" t="str">
        <f>INDEX(db[SUPPLIER],A1417)</f>
        <v>SBS</v>
      </c>
      <c r="E1417" s="58" t="str">
        <f>INDEX(db[QTY/ CTN],A1417)</f>
        <v>144 PCS</v>
      </c>
      <c r="F1417" s="58" t="str">
        <f>INDEX(db[JENIS],A1417)</f>
        <v>pcase</v>
      </c>
      <c r="G1417" s="58">
        <f>INDEX(db[QTY X],A1417)</f>
        <v>144</v>
      </c>
      <c r="H1417" s="58" t="str">
        <f>INDEX(db[STN X],A1417)</f>
        <v>PCS</v>
      </c>
    </row>
    <row r="1418" spans="1:8" x14ac:dyDescent="0.25">
      <c r="A1418" s="56">
        <v>2305</v>
      </c>
      <c r="C1418" s="58" t="str">
        <f>INDEX(db[NB BM],A1418)</f>
        <v>Pc Magnit GP-65084/ 10 X 21/ SET/ SR</v>
      </c>
      <c r="D1418" s="58" t="str">
        <f>INDEX(db[SUPPLIER],A1418)</f>
        <v>SBS</v>
      </c>
      <c r="E1418" s="58" t="str">
        <f>INDEX(db[QTY/ CTN],A1418)</f>
        <v>120 PCS</v>
      </c>
      <c r="F1418" s="58" t="str">
        <f>INDEX(db[JENIS],A1418)</f>
        <v>pcase</v>
      </c>
      <c r="G1418" s="58">
        <f>INDEX(db[QTY X],A1418)</f>
        <v>120</v>
      </c>
      <c r="H1418" s="58" t="str">
        <f>INDEX(db[STN X],A1418)</f>
        <v>PCS</v>
      </c>
    </row>
    <row r="1419" spans="1:8" x14ac:dyDescent="0.25">
      <c r="A1419" s="56">
        <v>2306</v>
      </c>
      <c r="C1419" s="58" t="str">
        <f>INDEX(db[NB BM],A1419)</f>
        <v>Pc Magnit GP-65089/ 7.5 X 22/ PUA/ SR</v>
      </c>
      <c r="D1419" s="58" t="str">
        <f>INDEX(db[SUPPLIER],A1419)</f>
        <v>SBS</v>
      </c>
      <c r="E1419" s="58" t="str">
        <f>INDEX(db[QTY/ CTN],A1419)</f>
        <v>192 PCS</v>
      </c>
      <c r="F1419" s="58" t="str">
        <f>INDEX(db[JENIS],A1419)</f>
        <v>pcase</v>
      </c>
      <c r="G1419" s="58">
        <f>INDEX(db[QTY X],A1419)</f>
        <v>192</v>
      </c>
      <c r="H1419" s="58" t="str">
        <f>INDEX(db[STN X],A1419)</f>
        <v>PCS</v>
      </c>
    </row>
    <row r="1420" spans="1:8" x14ac:dyDescent="0.25">
      <c r="A1420" s="56">
        <v>2307</v>
      </c>
      <c r="C1420" s="58" t="str">
        <f>INDEX(db[NB BM],A1420)</f>
        <v>Pc Magnit GP-9294/ 7.8 X 22.5/ PU/ GLT/ UNICORN</v>
      </c>
      <c r="D1420" s="58" t="str">
        <f>INDEX(db[SUPPLIER],A1420)</f>
        <v>SBS</v>
      </c>
      <c r="E1420" s="58" t="str">
        <f>INDEX(db[QTY/ CTN],A1420)</f>
        <v>144 PCS</v>
      </c>
      <c r="F1420" s="58" t="str">
        <f>INDEX(db[JENIS],A1420)</f>
        <v>pcase</v>
      </c>
      <c r="G1420" s="58">
        <f>INDEX(db[QTY X],A1420)</f>
        <v>144</v>
      </c>
      <c r="H1420" s="58" t="str">
        <f>INDEX(db[STN X],A1420)</f>
        <v>PCS</v>
      </c>
    </row>
    <row r="1421" spans="1:8" x14ac:dyDescent="0.25">
      <c r="A1421" s="56">
        <v>2308</v>
      </c>
      <c r="C1421" s="58" t="str">
        <f>INDEX(db[NB BM],A1421)</f>
        <v>Pc Magnit GP-9340-2/ 7 X 21.5/ SET/ UNICORN</v>
      </c>
      <c r="D1421" s="58" t="str">
        <f>INDEX(db[SUPPLIER],A1421)</f>
        <v>SBS</v>
      </c>
      <c r="E1421" s="58" t="str">
        <f>INDEX(db[QTY/ CTN],A1421)</f>
        <v>168 PCS</v>
      </c>
      <c r="F1421" s="58" t="str">
        <f>INDEX(db[JENIS],A1421)</f>
        <v>pcase</v>
      </c>
      <c r="G1421" s="58">
        <f>INDEX(db[QTY X],A1421)</f>
        <v>168</v>
      </c>
      <c r="H1421" s="58" t="str">
        <f>INDEX(db[STN X],A1421)</f>
        <v>PCS</v>
      </c>
    </row>
    <row r="1422" spans="1:8" x14ac:dyDescent="0.25">
      <c r="A1422" s="56">
        <v>2309</v>
      </c>
      <c r="C1422" s="58" t="str">
        <f>INDEX(db[NB BM],A1422)</f>
        <v>Pc magnit GP-9342/ 7x21.5/ SET/ BT21</v>
      </c>
      <c r="D1422" s="58" t="str">
        <f>INDEX(db[SUPPLIER],A1422)</f>
        <v>SBS</v>
      </c>
      <c r="E1422" s="58" t="str">
        <f>INDEX(db[QTY/ CTN],A1422)</f>
        <v>168 PCS</v>
      </c>
      <c r="F1422" s="58" t="str">
        <f>INDEX(db[JENIS],A1422)</f>
        <v>pcase</v>
      </c>
      <c r="G1422" s="58">
        <f>INDEX(db[QTY X],A1422)</f>
        <v>168</v>
      </c>
      <c r="H1422" s="58" t="str">
        <f>INDEX(db[STN X],A1422)</f>
        <v>PCS</v>
      </c>
    </row>
    <row r="1423" spans="1:8" x14ac:dyDescent="0.25">
      <c r="A1423" s="56">
        <v>2310</v>
      </c>
      <c r="C1423" s="58" t="str">
        <f>INDEX(db[NB BM],A1423)</f>
        <v>Pc Magnit GP-9342-2/ 7 X 21.5/ SET/ BT21</v>
      </c>
      <c r="D1423" s="58" t="str">
        <f>INDEX(db[SUPPLIER],A1423)</f>
        <v>SBS</v>
      </c>
      <c r="E1423" s="58" t="str">
        <f>INDEX(db[QTY/ CTN],A1423)</f>
        <v>168 PCS</v>
      </c>
      <c r="F1423" s="58" t="str">
        <f>INDEX(db[JENIS],A1423)</f>
        <v>pcase</v>
      </c>
      <c r="G1423" s="58">
        <f>INDEX(db[QTY X],A1423)</f>
        <v>168</v>
      </c>
      <c r="H1423" s="58" t="str">
        <f>INDEX(db[STN X],A1423)</f>
        <v>PCS</v>
      </c>
    </row>
    <row r="1424" spans="1:8" x14ac:dyDescent="0.25">
      <c r="A1424" s="56">
        <v>2311</v>
      </c>
      <c r="C1424" s="58" t="str">
        <f>INDEX(db[NB BM],A1424)</f>
        <v>Pc magnit GP-9354/ 8x22/ +PUA/ TR/ BT21</v>
      </c>
      <c r="D1424" s="58" t="str">
        <f>INDEX(db[SUPPLIER],A1424)</f>
        <v>SBS</v>
      </c>
      <c r="E1424" s="58" t="str">
        <f>INDEX(db[QTY/ CTN],A1424)</f>
        <v>140 PCS</v>
      </c>
      <c r="F1424" s="58" t="str">
        <f>INDEX(db[JENIS],A1424)</f>
        <v>pcase</v>
      </c>
      <c r="G1424" s="58">
        <f>INDEX(db[QTY X],A1424)</f>
        <v>140</v>
      </c>
      <c r="H1424" s="58" t="str">
        <f>INDEX(db[STN X],A1424)</f>
        <v>PCS</v>
      </c>
    </row>
    <row r="1425" spans="1:8" x14ac:dyDescent="0.25">
      <c r="A1425" s="56">
        <v>2312</v>
      </c>
      <c r="C1425" s="58" t="str">
        <f>INDEX(db[NB BM],A1425)</f>
        <v>Pc magnit GP-9356/ 7.5x22/ PUA/ BT21</v>
      </c>
      <c r="D1425" s="58" t="str">
        <f>INDEX(db[SUPPLIER],A1425)</f>
        <v>SBS</v>
      </c>
      <c r="E1425" s="58" t="str">
        <f>INDEX(db[QTY/ CTN],A1425)</f>
        <v>160 PCS</v>
      </c>
      <c r="F1425" s="58" t="str">
        <f>INDEX(db[JENIS],A1425)</f>
        <v>pcase</v>
      </c>
      <c r="G1425" s="58">
        <f>INDEX(db[QTY X],A1425)</f>
        <v>160</v>
      </c>
      <c r="H1425" s="58" t="str">
        <f>INDEX(db[STN X],A1425)</f>
        <v>PCS</v>
      </c>
    </row>
    <row r="1426" spans="1:8" x14ac:dyDescent="0.25">
      <c r="A1426" s="56">
        <v>2313</v>
      </c>
      <c r="C1426" s="58" t="str">
        <f>INDEX(db[NB BM],A1426)</f>
        <v>Pc magnit GP-9357/ 7.5x21.8/ PUA/ KALKULATOR</v>
      </c>
      <c r="D1426" s="58" t="str">
        <f>INDEX(db[SUPPLIER],A1426)</f>
        <v>SBS</v>
      </c>
      <c r="E1426" s="58" t="str">
        <f>INDEX(db[QTY/ CTN],A1426)</f>
        <v>160 PCS</v>
      </c>
      <c r="F1426" s="58" t="str">
        <f>INDEX(db[JENIS],A1426)</f>
        <v>pcase</v>
      </c>
      <c r="G1426" s="58">
        <f>INDEX(db[QTY X],A1426)</f>
        <v>160</v>
      </c>
      <c r="H1426" s="58" t="str">
        <f>INDEX(db[STN X],A1426)</f>
        <v>PCS</v>
      </c>
    </row>
    <row r="1427" spans="1:8" x14ac:dyDescent="0.25">
      <c r="A1427" s="56">
        <v>2314</v>
      </c>
      <c r="C1427" s="58" t="str">
        <f>INDEX(db[NB BM],A1427)</f>
        <v>Pc magnit GP-9363/ 8x22/ PUA/ Bentuk/ D</v>
      </c>
      <c r="D1427" s="58" t="str">
        <f>INDEX(db[SUPPLIER],A1427)</f>
        <v>SBS</v>
      </c>
      <c r="E1427" s="58" t="str">
        <f>INDEX(db[QTY/ CTN],A1427)</f>
        <v>192 PCS</v>
      </c>
      <c r="F1427" s="58" t="str">
        <f>INDEX(db[JENIS],A1427)</f>
        <v>pcase</v>
      </c>
      <c r="G1427" s="58">
        <f>INDEX(db[QTY X],A1427)</f>
        <v>192</v>
      </c>
      <c r="H1427" s="58" t="str">
        <f>INDEX(db[STN X],A1427)</f>
        <v>PCS</v>
      </c>
    </row>
    <row r="1428" spans="1:8" x14ac:dyDescent="0.25">
      <c r="A1428" s="56">
        <v>2315</v>
      </c>
      <c r="C1428" s="58" t="str">
        <f>INDEX(db[NB BM],A1428)</f>
        <v>Pc Magnit GP-9372/ 8 X 23/ PUA/ GLT/ SR</v>
      </c>
      <c r="D1428" s="58" t="str">
        <f>INDEX(db[SUPPLIER],A1428)</f>
        <v>SBS</v>
      </c>
      <c r="E1428" s="58" t="str">
        <f>INDEX(db[QTY/ CTN],A1428)</f>
        <v>144 PCS</v>
      </c>
      <c r="F1428" s="58" t="str">
        <f>INDEX(db[JENIS],A1428)</f>
        <v>pcase</v>
      </c>
      <c r="G1428" s="58">
        <f>INDEX(db[QTY X],A1428)</f>
        <v>144</v>
      </c>
      <c r="H1428" s="58" t="str">
        <f>INDEX(db[STN X],A1428)</f>
        <v>PCS</v>
      </c>
    </row>
    <row r="1429" spans="1:8" x14ac:dyDescent="0.25">
      <c r="A1429" s="56">
        <v>2316</v>
      </c>
      <c r="C1429" s="58" t="str">
        <f>INDEX(db[NB BM],A1429)</f>
        <v>Pc Magnit GP-9373/ 8 X 23/ PUA/ GLT/ ASTRO</v>
      </c>
      <c r="D1429" s="58" t="str">
        <f>INDEX(db[SUPPLIER],A1429)</f>
        <v>SBS</v>
      </c>
      <c r="E1429" s="58" t="str">
        <f>INDEX(db[QTY/ CTN],A1429)</f>
        <v>144 PCS</v>
      </c>
      <c r="F1429" s="58" t="str">
        <f>INDEX(db[JENIS],A1429)</f>
        <v>pcase</v>
      </c>
      <c r="G1429" s="58">
        <f>INDEX(db[QTY X],A1429)</f>
        <v>144</v>
      </c>
      <c r="H1429" s="58" t="str">
        <f>INDEX(db[STN X],A1429)</f>
        <v>PCS</v>
      </c>
    </row>
    <row r="1430" spans="1:8" x14ac:dyDescent="0.25">
      <c r="A1430" s="56">
        <v>2317</v>
      </c>
      <c r="C1430" s="58" t="str">
        <f>INDEX(db[NB BM],A1430)</f>
        <v>Pc Magnit GP-9374/ 8 X 23/ PUA/ GLT/ LUCU</v>
      </c>
      <c r="D1430" s="58" t="str">
        <f>INDEX(db[SUPPLIER],A1430)</f>
        <v>SBS</v>
      </c>
      <c r="E1430" s="58" t="str">
        <f>INDEX(db[QTY/ CTN],A1430)</f>
        <v>144 PCS</v>
      </c>
      <c r="F1430" s="58" t="str">
        <f>INDEX(db[JENIS],A1430)</f>
        <v>pcase</v>
      </c>
      <c r="G1430" s="58">
        <f>INDEX(db[QTY X],A1430)</f>
        <v>144</v>
      </c>
      <c r="H1430" s="58" t="str">
        <f>INDEX(db[STN X],A1430)</f>
        <v>PCS</v>
      </c>
    </row>
    <row r="1431" spans="1:8" x14ac:dyDescent="0.25">
      <c r="A1431" s="56">
        <v>2318</v>
      </c>
      <c r="C1431" s="58" t="str">
        <f>INDEX(db[NB BM],A1431)</f>
        <v>Pc magnit KT 208</v>
      </c>
      <c r="D1431" s="58" t="str">
        <f>INDEX(db[SUPPLIER],A1431)</f>
        <v>SBS</v>
      </c>
      <c r="E1431" s="58" t="str">
        <f>INDEX(db[QTY/ CTN],A1431)</f>
        <v>120 PCS</v>
      </c>
      <c r="F1431" s="58" t="str">
        <f>INDEX(db[JENIS],A1431)</f>
        <v>pcase</v>
      </c>
      <c r="G1431" s="58">
        <f>INDEX(db[QTY X],A1431)</f>
        <v>120</v>
      </c>
      <c r="H1431" s="58" t="str">
        <f>INDEX(db[STN X],A1431)</f>
        <v>PCS</v>
      </c>
    </row>
    <row r="1432" spans="1:8" x14ac:dyDescent="0.25">
      <c r="A1432" s="56">
        <v>2322</v>
      </c>
      <c r="C1432" s="58" t="str">
        <f>INDEX(db[NB BM],A1432)</f>
        <v>Pc Magnit KT-2220/ 8 X 23/ PUA/GLT/ D</v>
      </c>
      <c r="D1432" s="58" t="str">
        <f>INDEX(db[SUPPLIER],A1432)</f>
        <v>SBS</v>
      </c>
      <c r="E1432" s="58" t="str">
        <f>INDEX(db[QTY/ CTN],A1432)</f>
        <v>144 PCS</v>
      </c>
      <c r="F1432" s="58" t="str">
        <f>INDEX(db[JENIS],A1432)</f>
        <v>pcase</v>
      </c>
      <c r="G1432" s="58">
        <f>INDEX(db[QTY X],A1432)</f>
        <v>144</v>
      </c>
      <c r="H1432" s="58" t="str">
        <f>INDEX(db[STN X],A1432)</f>
        <v>PCS</v>
      </c>
    </row>
    <row r="1433" spans="1:8" x14ac:dyDescent="0.25">
      <c r="A1433" s="56">
        <v>2324</v>
      </c>
      <c r="C1433" s="58" t="str">
        <f>INDEX(db[NB BM],A1433)</f>
        <v>Pc Magnit KT-75/7.x22/+PU/D+BT21</v>
      </c>
      <c r="D1433" s="58" t="str">
        <f>INDEX(db[SUPPLIER],A1433)</f>
        <v>SBS</v>
      </c>
      <c r="E1433" s="58" t="str">
        <f>INDEX(db[QTY/ CTN],A1433)</f>
        <v>144 PCS</v>
      </c>
      <c r="F1433" s="58" t="str">
        <f>INDEX(db[JENIS],A1433)</f>
        <v>pcase</v>
      </c>
      <c r="G1433" s="58">
        <f>INDEX(db[QTY X],A1433)</f>
        <v>144</v>
      </c>
      <c r="H1433" s="58" t="str">
        <f>INDEX(db[STN X],A1433)</f>
        <v>PCS</v>
      </c>
    </row>
    <row r="1434" spans="1:8" x14ac:dyDescent="0.25">
      <c r="A1434" s="56">
        <v>2325</v>
      </c>
      <c r="C1434" s="58" t="str">
        <f>INDEX(db[NB BM],A1434)</f>
        <v>Pc magnit KT-77/ 7.5x22/ PUB/ GLT/ BT21</v>
      </c>
      <c r="D1434" s="58" t="str">
        <f>INDEX(db[SUPPLIER],A1434)</f>
        <v>SBS</v>
      </c>
      <c r="E1434" s="58" t="str">
        <f>INDEX(db[QTY/ CTN],A1434)</f>
        <v>144 PCS</v>
      </c>
      <c r="F1434" s="58" t="str">
        <f>INDEX(db[JENIS],A1434)</f>
        <v>pcase</v>
      </c>
      <c r="G1434" s="58">
        <f>INDEX(db[QTY X],A1434)</f>
        <v>144</v>
      </c>
      <c r="H1434" s="58" t="str">
        <f>INDEX(db[STN X],A1434)</f>
        <v>PCS</v>
      </c>
    </row>
    <row r="1435" spans="1:8" x14ac:dyDescent="0.25">
      <c r="A1435" s="56">
        <v>2326</v>
      </c>
      <c r="C1435" s="58" t="str">
        <f>INDEX(db[NB BM],A1435)</f>
        <v>Pc magnit KT-77/ 7.5x22/ PUB/ GLT/ BT21</v>
      </c>
      <c r="D1435" s="58" t="str">
        <f>INDEX(db[SUPPLIER],A1435)</f>
        <v>SBS</v>
      </c>
      <c r="E1435" s="58" t="str">
        <f>INDEX(db[QTY/ CTN],A1435)</f>
        <v>144 PCS</v>
      </c>
      <c r="F1435" s="58" t="str">
        <f>INDEX(db[JENIS],A1435)</f>
        <v>pcase</v>
      </c>
      <c r="G1435" s="58">
        <f>INDEX(db[QTY X],A1435)</f>
        <v>144</v>
      </c>
      <c r="H1435" s="58" t="str">
        <f>INDEX(db[STN X],A1435)</f>
        <v>PCS</v>
      </c>
    </row>
    <row r="1436" spans="1:8" x14ac:dyDescent="0.25">
      <c r="A1436" s="56">
        <v>2327</v>
      </c>
      <c r="C1436" s="58" t="str">
        <f>INDEX(db[NB BM],A1436)</f>
        <v>Pc Magnit LPY 66-11/ 8 x 23/ PUA/ D</v>
      </c>
      <c r="D1436" s="58" t="str">
        <f>INDEX(db[SUPPLIER],A1436)</f>
        <v>SBS</v>
      </c>
      <c r="E1436" s="58" t="str">
        <f>INDEX(db[QTY/ CTN],A1436)</f>
        <v>144 PCS</v>
      </c>
      <c r="F1436" s="58" t="str">
        <f>INDEX(db[JENIS],A1436)</f>
        <v>pcase</v>
      </c>
      <c r="G1436" s="58">
        <f>INDEX(db[QTY X],A1436)</f>
        <v>144</v>
      </c>
      <c r="H1436" s="58" t="str">
        <f>INDEX(db[STN X],A1436)</f>
        <v>PCS</v>
      </c>
    </row>
    <row r="1437" spans="1:8" x14ac:dyDescent="0.25">
      <c r="A1437" s="56">
        <v>2328</v>
      </c>
      <c r="C1437" s="58" t="str">
        <f>INDEX(db[NB BM],A1437)</f>
        <v>Pc Magnit LPY 66-17/ 8 x 23/ PUA/ GLT</v>
      </c>
      <c r="D1437" s="58" t="str">
        <f>INDEX(db[SUPPLIER],A1437)</f>
        <v>SBS</v>
      </c>
      <c r="E1437" s="58" t="str">
        <f>INDEX(db[QTY/ CTN],A1437)</f>
        <v>144 PCS</v>
      </c>
      <c r="F1437" s="58" t="str">
        <f>INDEX(db[JENIS],A1437)</f>
        <v>pcase</v>
      </c>
      <c r="G1437" s="58">
        <f>INDEX(db[QTY X],A1437)</f>
        <v>144</v>
      </c>
      <c r="H1437" s="58" t="str">
        <f>INDEX(db[STN X],A1437)</f>
        <v>PCS</v>
      </c>
    </row>
    <row r="1438" spans="1:8" x14ac:dyDescent="0.25">
      <c r="A1438" s="56">
        <v>2329</v>
      </c>
      <c r="C1438" s="58" t="str">
        <f>INDEX(db[NB BM],A1438)</f>
        <v>Pc Magnit LPY 66-31/ 7.5 x 21/ PUA/ BT21</v>
      </c>
      <c r="D1438" s="58" t="str">
        <f>INDEX(db[SUPPLIER],A1438)</f>
        <v>SBS</v>
      </c>
      <c r="E1438" s="58" t="str">
        <f>INDEX(db[QTY/ CTN],A1438)</f>
        <v>192 PCS</v>
      </c>
      <c r="F1438" s="58" t="str">
        <f>INDEX(db[JENIS],A1438)</f>
        <v>pcase</v>
      </c>
      <c r="G1438" s="58">
        <f>INDEX(db[QTY X],A1438)</f>
        <v>192</v>
      </c>
      <c r="H1438" s="58" t="str">
        <f>INDEX(db[STN X],A1438)</f>
        <v>PCS</v>
      </c>
    </row>
    <row r="1439" spans="1:8" x14ac:dyDescent="0.25">
      <c r="A1439" s="56">
        <v>2330</v>
      </c>
      <c r="C1439" s="58" t="str">
        <f>INDEX(db[NB BM],A1439)</f>
        <v>Pc Magnit LPY 66-7/ 7.5 x 22/ PUA/ Timbul/ D</v>
      </c>
      <c r="D1439" s="58" t="str">
        <f>INDEX(db[SUPPLIER],A1439)</f>
        <v>SBS</v>
      </c>
      <c r="E1439" s="58" t="str">
        <f>INDEX(db[QTY/ CTN],A1439)</f>
        <v>192 PCS</v>
      </c>
      <c r="F1439" s="58" t="str">
        <f>INDEX(db[JENIS],A1439)</f>
        <v>pcase</v>
      </c>
      <c r="G1439" s="58">
        <f>INDEX(db[QTY X],A1439)</f>
        <v>192</v>
      </c>
      <c r="H1439" s="58" t="str">
        <f>INDEX(db[STN X],A1439)</f>
        <v>PCS</v>
      </c>
    </row>
    <row r="1440" spans="1:8" x14ac:dyDescent="0.25">
      <c r="A1440" s="56">
        <v>2331</v>
      </c>
      <c r="C1440" s="58" t="str">
        <f>INDEX(db[NB BM],A1440)</f>
        <v>Pc klg LPY 99-2/ 7.2x21/ SET/ BT21</v>
      </c>
      <c r="D1440" s="58" t="str">
        <f>INDEX(db[SUPPLIER],A1440)</f>
        <v>SBS</v>
      </c>
      <c r="E1440" s="58" t="str">
        <f>INDEX(db[QTY/ CTN],A1440)</f>
        <v>192 PCS</v>
      </c>
      <c r="F1440" s="58" t="str">
        <f>INDEX(db[JENIS],A1440)</f>
        <v>pcase</v>
      </c>
      <c r="G1440" s="58">
        <f>INDEX(db[QTY X],A1440)</f>
        <v>192</v>
      </c>
      <c r="H1440" s="58" t="str">
        <f>INDEX(db[STN X],A1440)</f>
        <v>PCS</v>
      </c>
    </row>
    <row r="1441" spans="1:8" x14ac:dyDescent="0.25">
      <c r="A1441" s="56">
        <v>2332</v>
      </c>
      <c r="C1441" s="58" t="str">
        <f>INDEX(db[NB BM],A1441)</f>
        <v>Pc magnit LY 99-2</v>
      </c>
      <c r="D1441" s="58" t="str">
        <f>INDEX(db[SUPPLIER],A1441)</f>
        <v>SBS</v>
      </c>
      <c r="E1441" s="58" t="str">
        <f>INDEX(db[QTY/ CTN],A1441)</f>
        <v>192 PCS</v>
      </c>
      <c r="F1441" s="58" t="str">
        <f>INDEX(db[JENIS],A1441)</f>
        <v>pcase</v>
      </c>
      <c r="G1441" s="58">
        <f>INDEX(db[QTY X],A1441)</f>
        <v>192</v>
      </c>
      <c r="H1441" s="58" t="str">
        <f>INDEX(db[STN X],A1441)</f>
        <v>PCS</v>
      </c>
    </row>
    <row r="1442" spans="1:8" x14ac:dyDescent="0.25">
      <c r="A1442" s="56">
        <v>2333</v>
      </c>
      <c r="C1442" s="58" t="str">
        <f>INDEX(db[NB BM],A1442)</f>
        <v>Pc magnit S 9696</v>
      </c>
      <c r="D1442" s="58" t="str">
        <f>INDEX(db[SUPPLIER],A1442)</f>
        <v>SBS</v>
      </c>
      <c r="E1442" s="58" t="str">
        <f>INDEX(db[QTY/ CTN],A1442)</f>
        <v>120 PCS</v>
      </c>
      <c r="F1442" s="58" t="str">
        <f>INDEX(db[JENIS],A1442)</f>
        <v>pcase</v>
      </c>
      <c r="G1442" s="58">
        <f>INDEX(db[QTY X],A1442)</f>
        <v>120</v>
      </c>
      <c r="H1442" s="58" t="str">
        <f>INDEX(db[STN X],A1442)</f>
        <v>PCS</v>
      </c>
    </row>
    <row r="1443" spans="1:8" x14ac:dyDescent="0.25">
      <c r="A1443" s="56">
        <v>2334</v>
      </c>
      <c r="C1443" s="58" t="str">
        <f>INDEX(db[NB BM],A1443)</f>
        <v>Pc magnit XU-0080/ 12x22/ +PU/ DNY</v>
      </c>
      <c r="D1443" s="58" t="str">
        <f>INDEX(db[SUPPLIER],A1443)</f>
        <v>SBS</v>
      </c>
      <c r="E1443" s="58" t="str">
        <f>INDEX(db[QTY/ CTN],A1443)</f>
        <v>120 PCS</v>
      </c>
      <c r="F1443" s="58" t="str">
        <f>INDEX(db[JENIS],A1443)</f>
        <v>pcase</v>
      </c>
      <c r="G1443" s="58">
        <f>INDEX(db[QTY X],A1443)</f>
        <v>120</v>
      </c>
      <c r="H1443" s="58" t="str">
        <f>INDEX(db[STN X],A1443)</f>
        <v>PCS</v>
      </c>
    </row>
    <row r="1444" spans="1:8" x14ac:dyDescent="0.25">
      <c r="A1444" s="56">
        <v>2335</v>
      </c>
      <c r="C1444" s="58" t="str">
        <f>INDEX(db[NB BM],A1444)</f>
        <v>Pc Plastik Gasta PC-202 PTB / SOROK / POLOS</v>
      </c>
      <c r="D1444" s="58" t="str">
        <f>INDEX(db[SUPPLIER],A1444)</f>
        <v>SBS</v>
      </c>
      <c r="E1444" s="58" t="str">
        <f>INDEX(db[QTY/ CTN],A1444)</f>
        <v>24 LSN</v>
      </c>
      <c r="F1444" s="58" t="str">
        <f>INDEX(db[JENIS],A1444)</f>
        <v>pcase</v>
      </c>
      <c r="G1444" s="58">
        <f>INDEX(db[QTY X],A1444)</f>
        <v>288</v>
      </c>
      <c r="H1444" s="58" t="str">
        <f>INDEX(db[STN X],A1444)</f>
        <v>PCS</v>
      </c>
    </row>
    <row r="1445" spans="1:8" x14ac:dyDescent="0.25">
      <c r="A1445" s="56">
        <v>2336</v>
      </c>
      <c r="C1445" s="58" t="str">
        <f>INDEX(db[NB BM],A1445)</f>
        <v>Bp Pelna 0.1 Ht</v>
      </c>
      <c r="D1445" s="58" t="str">
        <f>INDEX(db[SUPPLIER],A1445)</f>
        <v>PELNA</v>
      </c>
      <c r="E1445" s="58" t="str">
        <f>INDEX(db[QTY/ CTN],A1445)</f>
        <v>20 GRS</v>
      </c>
      <c r="F1445" s="58" t="str">
        <f>INDEX(db[JENIS],A1445)</f>
        <v>pen</v>
      </c>
      <c r="G1445" s="58">
        <f>INDEX(db[QTY X],A1445)</f>
        <v>2880</v>
      </c>
      <c r="H1445" s="58" t="str">
        <f>INDEX(db[STN X],A1445)</f>
        <v>PCS</v>
      </c>
    </row>
    <row r="1446" spans="1:8" x14ac:dyDescent="0.25">
      <c r="A1446" s="56">
        <v>2337</v>
      </c>
      <c r="C1446" s="58" t="str">
        <f>INDEX(db[NB BM],A1446)</f>
        <v>Bp Pelna 0.5mm Ht</v>
      </c>
      <c r="D1446" s="58" t="str">
        <f>INDEX(db[SUPPLIER],A1446)</f>
        <v>PELNA</v>
      </c>
      <c r="E1446" s="58" t="str">
        <f>INDEX(db[QTY/ CTN],A1446)</f>
        <v>12 GRS</v>
      </c>
      <c r="F1446" s="58" t="str">
        <f>INDEX(db[JENIS],A1446)</f>
        <v>pen</v>
      </c>
      <c r="G1446" s="58">
        <f>INDEX(db[QTY X],A1446)</f>
        <v>1728</v>
      </c>
      <c r="H1446" s="58" t="str">
        <f>INDEX(db[STN X],A1446)</f>
        <v>PCS</v>
      </c>
    </row>
    <row r="1447" spans="1:8" x14ac:dyDescent="0.25">
      <c r="A1447" s="56">
        <v>2338</v>
      </c>
      <c r="C1447" s="58" t="str">
        <f>INDEX(db[NB BM],A1447)</f>
        <v>Meja Belajar Pelna</v>
      </c>
      <c r="D1447" s="58" t="str">
        <f>INDEX(db[SUPPLIER],A1447)</f>
        <v>PELNA</v>
      </c>
      <c r="E1447" s="58" t="str">
        <f>INDEX(db[QTY/ CTN],A1447)</f>
        <v>10 PCS</v>
      </c>
      <c r="F1447" s="58" t="str">
        <f>INDEX(db[JENIS],A1447)</f>
        <v>dll</v>
      </c>
      <c r="G1447" s="58">
        <f>INDEX(db[QTY X],A1447)</f>
        <v>10</v>
      </c>
      <c r="H1447" s="58" t="str">
        <f>INDEX(db[STN X],A1447)</f>
        <v>PCS</v>
      </c>
    </row>
    <row r="1448" spans="1:8" x14ac:dyDescent="0.25">
      <c r="A1448" s="56">
        <v>2339</v>
      </c>
      <c r="C1448" s="58" t="str">
        <f>INDEX(db[NB BM],A1448)</f>
        <v>Bp Pelna X01 Ht</v>
      </c>
      <c r="D1448" s="58" t="str">
        <f>INDEX(db[SUPPLIER],A1448)</f>
        <v>PELNA</v>
      </c>
      <c r="E1448" s="58" t="str">
        <f>INDEX(db[QTY/ CTN],A1448)</f>
        <v>10 GRS</v>
      </c>
      <c r="F1448" s="58" t="str">
        <f>INDEX(db[JENIS],A1448)</f>
        <v>pen</v>
      </c>
      <c r="G1448" s="58">
        <f>INDEX(db[QTY X],A1448)</f>
        <v>1440</v>
      </c>
      <c r="H1448" s="58" t="str">
        <f>INDEX(db[STN X],A1448)</f>
        <v>PCS</v>
      </c>
    </row>
    <row r="1449" spans="1:8" x14ac:dyDescent="0.25">
      <c r="A1449" s="56">
        <v>2340</v>
      </c>
      <c r="C1449" s="58" t="str">
        <f>INDEX(db[NB BM],A1449)</f>
        <v>Bp Pelna X02 Ht</v>
      </c>
      <c r="D1449" s="58" t="str">
        <f>INDEX(db[SUPPLIER],A1449)</f>
        <v>PELNA</v>
      </c>
      <c r="E1449" s="58" t="str">
        <f>INDEX(db[QTY/ CTN],A1449)</f>
        <v>10 GRS</v>
      </c>
      <c r="F1449" s="58" t="str">
        <f>INDEX(db[JENIS],A1449)</f>
        <v>pen</v>
      </c>
      <c r="G1449" s="58">
        <f>INDEX(db[QTY X],A1449)</f>
        <v>1440</v>
      </c>
      <c r="H1449" s="58" t="str">
        <f>INDEX(db[STN X],A1449)</f>
        <v>PCS</v>
      </c>
    </row>
    <row r="1450" spans="1:8" x14ac:dyDescent="0.25">
      <c r="A1450" s="56">
        <v>2341</v>
      </c>
      <c r="C1450" s="58" t="str">
        <f>INDEX(db[NB BM],A1450)</f>
        <v>Bp Pelna X03 Ht</v>
      </c>
      <c r="D1450" s="58" t="str">
        <f>INDEX(db[SUPPLIER],A1450)</f>
        <v>PELNA</v>
      </c>
      <c r="E1450" s="58" t="str">
        <f>INDEX(db[QTY/ CTN],A1450)</f>
        <v>10 GRS</v>
      </c>
      <c r="F1450" s="58" t="str">
        <f>INDEX(db[JENIS],A1450)</f>
        <v>pen</v>
      </c>
      <c r="G1450" s="58">
        <f>INDEX(db[QTY X],A1450)</f>
        <v>1440</v>
      </c>
      <c r="H1450" s="58" t="str">
        <f>INDEX(db[STN X],A1450)</f>
        <v>PCS</v>
      </c>
    </row>
    <row r="1451" spans="1:8" x14ac:dyDescent="0.25">
      <c r="A1451" s="56">
        <v>2342</v>
      </c>
      <c r="C1451" s="58" t="str">
        <f>INDEX(db[NB BM],A1451)</f>
        <v>Pen 4W TZ 8401</v>
      </c>
      <c r="D1451" s="58" t="str">
        <f>INDEX(db[SUPPLIER],A1451)</f>
        <v>PMJP</v>
      </c>
      <c r="E1451" s="58" t="str">
        <f>INDEX(db[QTY/ CTN],A1451)</f>
        <v>144 LSN</v>
      </c>
      <c r="F1451" s="58" t="str">
        <f>INDEX(db[JENIS],A1451)</f>
        <v>pen</v>
      </c>
      <c r="G1451" s="58">
        <f>INDEX(db[QTY X],A1451)</f>
        <v>1728</v>
      </c>
      <c r="H1451" s="58" t="str">
        <f>INDEX(db[STN X],A1451)</f>
        <v>PCS</v>
      </c>
    </row>
    <row r="1452" spans="1:8" x14ac:dyDescent="0.25">
      <c r="A1452" s="56">
        <v>2343</v>
      </c>
      <c r="C1452" s="58" t="str">
        <f>INDEX(db[NB BM],A1452)</f>
        <v>Bp 4W Vanco VC-6210</v>
      </c>
      <c r="D1452" s="58" t="str">
        <f>INDEX(db[SUPPLIER],A1452)</f>
        <v>SAMUDERA ANGKASA JAYA</v>
      </c>
      <c r="E1452" s="58" t="str">
        <f>INDEX(db[QTY/ CTN],A1452)</f>
        <v>144 LSN</v>
      </c>
      <c r="F1452" s="58" t="str">
        <f>INDEX(db[JENIS],A1452)</f>
        <v>pen</v>
      </c>
      <c r="G1452" s="58">
        <f>INDEX(db[QTY X],A1452)</f>
        <v>1728</v>
      </c>
      <c r="H1452" s="58" t="str">
        <f>INDEX(db[STN X],A1452)</f>
        <v>PCS</v>
      </c>
    </row>
    <row r="1453" spans="1:8" x14ac:dyDescent="0.25">
      <c r="A1453" s="56">
        <v>2344</v>
      </c>
      <c r="C1453" s="58" t="str">
        <f>INDEX(db[NB BM],A1453)</f>
        <v>Stand Pen JK PSGP-300 Hitam</v>
      </c>
      <c r="D1453" s="58" t="str">
        <f>INDEX(db[SUPPLIER],A1453)</f>
        <v>ATALI</v>
      </c>
      <c r="E1453" s="58" t="str">
        <f>INDEX(db[QTY/ CTN],A1453)</f>
        <v>480 PCS</v>
      </c>
      <c r="F1453" s="58" t="str">
        <f>INDEX(db[JENIS],A1453)</f>
        <v>pen</v>
      </c>
      <c r="G1453" s="58">
        <f>INDEX(db[QTY X],A1453)</f>
        <v>480</v>
      </c>
      <c r="H1453" s="58" t="str">
        <f>INDEX(db[STN X],A1453)</f>
        <v>PCS</v>
      </c>
    </row>
    <row r="1454" spans="1:8" x14ac:dyDescent="0.25">
      <c r="A1454" s="56">
        <v>2345</v>
      </c>
      <c r="C1454" s="58" t="str">
        <f>INDEX(db[NB BM],A1454)</f>
        <v>Pensil 2B JK 6161</v>
      </c>
      <c r="D1454" s="58" t="str">
        <f>INDEX(db[SUPPLIER],A1454)</f>
        <v>ATALI</v>
      </c>
      <c r="E1454" s="58" t="str">
        <f>INDEX(db[QTY/ CTN],A1454)</f>
        <v>30 GRS</v>
      </c>
      <c r="F1454" s="58" t="str">
        <f>INDEX(db[JENIS],A1454)</f>
        <v>pensil</v>
      </c>
      <c r="G1454" s="58">
        <f>INDEX(db[QTY X],A1454)</f>
        <v>4320</v>
      </c>
      <c r="H1454" s="58" t="str">
        <f>INDEX(db[STN X],A1454)</f>
        <v>PCS</v>
      </c>
    </row>
    <row r="1455" spans="1:8" x14ac:dyDescent="0.25">
      <c r="A1455" s="56">
        <v>2346</v>
      </c>
      <c r="C1455" s="58" t="str">
        <f>INDEX(db[NB BM],A1455)</f>
        <v>Pc Topla 2878 Biru</v>
      </c>
      <c r="D1455" s="58" t="str">
        <f>INDEX(db[SUPPLIER],A1455)</f>
        <v>TFS</v>
      </c>
      <c r="E1455" s="58">
        <f>INDEX(db[QTY/ CTN],A1455)</f>
        <v>0</v>
      </c>
      <c r="F1455" s="58" t="str">
        <f>INDEX(db[JENIS],A1455)</f>
        <v>pcase</v>
      </c>
      <c r="G1455" s="58" t="e">
        <f>INDEX(db[QTY X],A1455)</f>
        <v>#VALUE!</v>
      </c>
      <c r="H1455" s="58" t="str">
        <f>INDEX(db[STN X],A1455)</f>
        <v/>
      </c>
    </row>
    <row r="1456" spans="1:8" x14ac:dyDescent="0.25">
      <c r="A1456" s="56">
        <v>2347</v>
      </c>
      <c r="C1456" s="58" t="str">
        <f>INDEX(db[NB BM],A1456)</f>
        <v>Pc Topla 2878 Hijau</v>
      </c>
      <c r="D1456" s="58" t="str">
        <f>INDEX(db[SUPPLIER],A1456)</f>
        <v>TFS</v>
      </c>
      <c r="E1456" s="58">
        <f>INDEX(db[QTY/ CTN],A1456)</f>
        <v>0</v>
      </c>
      <c r="F1456" s="58" t="str">
        <f>INDEX(db[JENIS],A1456)</f>
        <v>pcase</v>
      </c>
      <c r="G1456" s="58" t="e">
        <f>INDEX(db[QTY X],A1456)</f>
        <v>#VALUE!</v>
      </c>
      <c r="H1456" s="58" t="str">
        <f>INDEX(db[STN X],A1456)</f>
        <v/>
      </c>
    </row>
    <row r="1457" spans="1:8" x14ac:dyDescent="0.25">
      <c r="A1457" s="56">
        <v>2348</v>
      </c>
      <c r="C1457" s="58" t="str">
        <f>INDEX(db[NB BM],A1457)</f>
        <v>Pc Topla 2878 Orange</v>
      </c>
      <c r="D1457" s="58" t="str">
        <f>INDEX(db[SUPPLIER],A1457)</f>
        <v>TFS</v>
      </c>
      <c r="E1457" s="58">
        <f>INDEX(db[QTY/ CTN],A1457)</f>
        <v>0</v>
      </c>
      <c r="F1457" s="58" t="str">
        <f>INDEX(db[JENIS],A1457)</f>
        <v>pcase</v>
      </c>
      <c r="G1457" s="58" t="e">
        <f>INDEX(db[QTY X],A1457)</f>
        <v>#VALUE!</v>
      </c>
      <c r="H1457" s="58" t="str">
        <f>INDEX(db[STN X],A1457)</f>
        <v/>
      </c>
    </row>
    <row r="1458" spans="1:8" x14ac:dyDescent="0.25">
      <c r="A1458" s="56">
        <v>2349</v>
      </c>
      <c r="C1458" s="58" t="str">
        <f>INDEX(db[NB BM],A1458)</f>
        <v>Pc Topla 2878 Ungu</v>
      </c>
      <c r="D1458" s="58" t="str">
        <f>INDEX(db[SUPPLIER],A1458)</f>
        <v>TFS</v>
      </c>
      <c r="E1458" s="58">
        <f>INDEX(db[QTY/ CTN],A1458)</f>
        <v>0</v>
      </c>
      <c r="F1458" s="58" t="str">
        <f>INDEX(db[JENIS],A1458)</f>
        <v>pcase</v>
      </c>
      <c r="G1458" s="58" t="e">
        <f>INDEX(db[QTY X],A1458)</f>
        <v>#VALUE!</v>
      </c>
      <c r="H1458" s="58" t="str">
        <f>INDEX(db[STN X],A1458)</f>
        <v/>
      </c>
    </row>
    <row r="1459" spans="1:8" x14ac:dyDescent="0.25">
      <c r="A1459" s="56">
        <v>2350</v>
      </c>
      <c r="C1459" s="58" t="str">
        <f>INDEX(db[NB BM],A1459)</f>
        <v>Pc Topla 2878 Merah</v>
      </c>
      <c r="D1459" s="58" t="str">
        <f>INDEX(db[SUPPLIER],A1459)</f>
        <v>TFS</v>
      </c>
      <c r="E1459" s="58">
        <f>INDEX(db[QTY/ CTN],A1459)</f>
        <v>0</v>
      </c>
      <c r="F1459" s="58" t="str">
        <f>INDEX(db[JENIS],A1459)</f>
        <v>pcase</v>
      </c>
      <c r="G1459" s="58" t="e">
        <f>INDEX(db[QTY X],A1459)</f>
        <v>#VALUE!</v>
      </c>
      <c r="H1459" s="58" t="str">
        <f>INDEX(db[STN X],A1459)</f>
        <v/>
      </c>
    </row>
    <row r="1460" spans="1:8" x14ac:dyDescent="0.25">
      <c r="A1460" s="56">
        <v>2351</v>
      </c>
      <c r="C1460" s="58" t="str">
        <f>INDEX(db[NB BM],A1460)</f>
        <v>Pc Topla 2878 Kuning</v>
      </c>
      <c r="D1460" s="58" t="str">
        <f>INDEX(db[SUPPLIER],A1460)</f>
        <v>TFS</v>
      </c>
      <c r="E1460" s="58">
        <f>INDEX(db[QTY/ CTN],A1460)</f>
        <v>0</v>
      </c>
      <c r="F1460" s="58" t="str">
        <f>INDEX(db[JENIS],A1460)</f>
        <v>pcase</v>
      </c>
      <c r="G1460" s="58" t="e">
        <f>INDEX(db[QTY X],A1460)</f>
        <v>#VALUE!</v>
      </c>
      <c r="H1460" s="58" t="str">
        <f>INDEX(db[STN X],A1460)</f>
        <v/>
      </c>
    </row>
    <row r="1461" spans="1:8" x14ac:dyDescent="0.25">
      <c r="A1461" s="56">
        <v>2367</v>
      </c>
      <c r="C1461" s="58" t="str">
        <f>INDEX(db[NB BM],A1461)</f>
        <v>Pc lampu 6635-6 BT21</v>
      </c>
      <c r="D1461" s="58" t="str">
        <f>INDEX(db[SUPPLIER],A1461)</f>
        <v>HERMAN</v>
      </c>
      <c r="E1461" s="58" t="str">
        <f>INDEX(db[QTY/ CTN],A1461)</f>
        <v>432 PCS</v>
      </c>
      <c r="F1461" s="58" t="str">
        <f>INDEX(db[JENIS],A1461)</f>
        <v>pcase</v>
      </c>
      <c r="G1461" s="58">
        <f>INDEX(db[QTY X],A1461)</f>
        <v>432</v>
      </c>
      <c r="H1461" s="58" t="str">
        <f>INDEX(db[STN X],A1461)</f>
        <v>PCS</v>
      </c>
    </row>
    <row r="1462" spans="1:8" x14ac:dyDescent="0.25">
      <c r="A1462" s="56">
        <v>2368</v>
      </c>
      <c r="C1462" s="58" t="str">
        <f>INDEX(db[NB BM],A1462)</f>
        <v>Pc magnit+call CC-7806</v>
      </c>
      <c r="D1462" s="58" t="str">
        <f>INDEX(db[SUPPLIER],A1462)</f>
        <v>BINTANG JAYA</v>
      </c>
      <c r="E1462" s="58" t="str">
        <f>INDEX(db[QTY/ CTN],A1462)</f>
        <v>144 PCS</v>
      </c>
      <c r="F1462" s="58" t="str">
        <f>INDEX(db[JENIS],A1462)</f>
        <v>pcase</v>
      </c>
      <c r="G1462" s="58">
        <f>INDEX(db[QTY X],A1462)</f>
        <v>144</v>
      </c>
      <c r="H1462" s="58" t="str">
        <f>INDEX(db[STN X],A1462)</f>
        <v>PCS</v>
      </c>
    </row>
    <row r="1463" spans="1:8" x14ac:dyDescent="0.25">
      <c r="A1463" s="56">
        <v>2369</v>
      </c>
      <c r="C1463" s="58" t="str">
        <f>INDEX(db[NB BM],A1463)</f>
        <v>Pc Magnit CC-1021 + Isi</v>
      </c>
      <c r="D1463" s="58" t="str">
        <f>INDEX(db[SUPPLIER],A1463)</f>
        <v>BINTANG JAYA</v>
      </c>
      <c r="E1463" s="58" t="str">
        <f>INDEX(db[QTY/ CTN],A1463)</f>
        <v>144 PCS</v>
      </c>
      <c r="F1463" s="58" t="str">
        <f>INDEX(db[JENIS],A1463)</f>
        <v>pcase</v>
      </c>
      <c r="G1463" s="58">
        <f>INDEX(db[QTY X],A1463)</f>
        <v>144</v>
      </c>
      <c r="H1463" s="58" t="str">
        <f>INDEX(db[STN X],A1463)</f>
        <v>PCS</v>
      </c>
    </row>
    <row r="1464" spans="1:8" x14ac:dyDescent="0.25">
      <c r="A1464" s="56">
        <v>2370</v>
      </c>
      <c r="C1464" s="58" t="str">
        <f>INDEX(db[NB BM],A1464)</f>
        <v xml:space="preserve">Pc Magnit CC-1025 + ISI </v>
      </c>
      <c r="D1464" s="58" t="str">
        <f>INDEX(db[SUPPLIER],A1464)</f>
        <v>BINTANG JAYA</v>
      </c>
      <c r="E1464" s="58" t="str">
        <f>INDEX(db[QTY/ CTN],A1464)</f>
        <v>96 PCS</v>
      </c>
      <c r="F1464" s="58" t="str">
        <f>INDEX(db[JENIS],A1464)</f>
        <v>pcase</v>
      </c>
      <c r="G1464" s="58">
        <f>INDEX(db[QTY X],A1464)</f>
        <v>96</v>
      </c>
      <c r="H1464" s="58" t="str">
        <f>INDEX(db[STN X],A1464)</f>
        <v>PCS</v>
      </c>
    </row>
    <row r="1465" spans="1:8" x14ac:dyDescent="0.25">
      <c r="A1465" s="56">
        <v>2371</v>
      </c>
      <c r="C1465" s="58" t="str">
        <f>INDEX(db[NB BM],A1465)</f>
        <v>Pc Magnit CC-7806 + Call</v>
      </c>
      <c r="D1465" s="58" t="str">
        <f>INDEX(db[SUPPLIER],A1465)</f>
        <v>BINTANG JAYA</v>
      </c>
      <c r="E1465" s="58" t="str">
        <f>INDEX(db[QTY/ CTN],A1465)</f>
        <v>144 PCS</v>
      </c>
      <c r="F1465" s="58" t="str">
        <f>INDEX(db[JENIS],A1465)</f>
        <v>pcase</v>
      </c>
      <c r="G1465" s="58">
        <f>INDEX(db[QTY X],A1465)</f>
        <v>144</v>
      </c>
      <c r="H1465" s="58" t="str">
        <f>INDEX(db[STN X],A1465)</f>
        <v>PCS</v>
      </c>
    </row>
    <row r="1466" spans="1:8" x14ac:dyDescent="0.25">
      <c r="A1466" s="56">
        <v>2372</v>
      </c>
      <c r="C1466" s="58" t="str">
        <f>INDEX(db[NB BM],A1466)</f>
        <v>Pcase Mika Rakitan SQ-803</v>
      </c>
      <c r="D1466" s="58" t="str">
        <f>INDEX(db[SUPPLIER],A1466)</f>
        <v>BINTANG JAYA</v>
      </c>
      <c r="E1466" s="58" t="str">
        <f>INDEX(db[QTY/ CTN],A1466)</f>
        <v>1200 PCS</v>
      </c>
      <c r="F1466" s="58" t="str">
        <f>INDEX(db[JENIS],A1466)</f>
        <v>pcase</v>
      </c>
      <c r="G1466" s="58">
        <f>INDEX(db[QTY X],A1466)</f>
        <v>1200</v>
      </c>
      <c r="H1466" s="58" t="str">
        <f>INDEX(db[STN X],A1466)</f>
        <v>PCS</v>
      </c>
    </row>
    <row r="1467" spans="1:8" x14ac:dyDescent="0.25">
      <c r="A1467" s="56">
        <v>2373</v>
      </c>
      <c r="C1467" s="58" t="str">
        <f>INDEX(db[NB BM],A1467)</f>
        <v>Pc JK PC-0618FZ-1A/D Fruitzy</v>
      </c>
      <c r="D1467" s="58" t="str">
        <f>INDEX(db[SUPPLIER],A1467)</f>
        <v>ATALI</v>
      </c>
      <c r="E1467" s="58" t="str">
        <f>INDEX(db[QTY/ CTN],A1467)</f>
        <v>288 PCS</v>
      </c>
      <c r="F1467" s="58" t="str">
        <f>INDEX(db[JENIS],A1467)</f>
        <v>pcase</v>
      </c>
      <c r="G1467" s="58">
        <f>INDEX(db[QTY X],A1467)</f>
        <v>288</v>
      </c>
      <c r="H1467" s="58" t="str">
        <f>INDEX(db[STN X],A1467)</f>
        <v>PCS</v>
      </c>
    </row>
    <row r="1468" spans="1:8" x14ac:dyDescent="0.25">
      <c r="A1468" s="56">
        <v>2374</v>
      </c>
      <c r="C1468" s="58" t="str">
        <f>INDEX(db[NB BM],A1468)</f>
        <v>Pc JK PC-0618PL-11 4 Warna</v>
      </c>
      <c r="D1468" s="58" t="str">
        <f>INDEX(db[SUPPLIER],A1468)</f>
        <v>ATALI</v>
      </c>
      <c r="E1468" s="58" t="str">
        <f>INDEX(db[QTY/ CTN],A1468)</f>
        <v>288 PCS</v>
      </c>
      <c r="F1468" s="58" t="str">
        <f>INDEX(db[JENIS],A1468)</f>
        <v>pcase</v>
      </c>
      <c r="G1468" s="58">
        <f>INDEX(db[QTY X],A1468)</f>
        <v>288</v>
      </c>
      <c r="H1468" s="58" t="str">
        <f>INDEX(db[STN X],A1468)</f>
        <v>PCS</v>
      </c>
    </row>
    <row r="1469" spans="1:8" x14ac:dyDescent="0.25">
      <c r="A1469" s="56">
        <v>2375</v>
      </c>
      <c r="C1469" s="58" t="str">
        <f>INDEX(db[NB BM],A1469)</f>
        <v>Pc JK PC-0618PL-11 Biru</v>
      </c>
      <c r="D1469" s="58" t="str">
        <f>INDEX(db[SUPPLIER],A1469)</f>
        <v>ATALI</v>
      </c>
      <c r="E1469" s="58" t="str">
        <f>INDEX(db[QTY/ CTN],A1469)</f>
        <v>288 PCS</v>
      </c>
      <c r="F1469" s="58" t="str">
        <f>INDEX(db[JENIS],A1469)</f>
        <v>pcase</v>
      </c>
      <c r="G1469" s="58">
        <f>INDEX(db[QTY X],A1469)</f>
        <v>288</v>
      </c>
      <c r="H1469" s="58" t="str">
        <f>INDEX(db[STN X],A1469)</f>
        <v>PCS</v>
      </c>
    </row>
    <row r="1470" spans="1:8" x14ac:dyDescent="0.25">
      <c r="A1470" s="56">
        <v>2376</v>
      </c>
      <c r="C1470" s="58" t="str">
        <f>INDEX(db[NB BM],A1470)</f>
        <v>Pc JK PC-0618PL-11 Hijau</v>
      </c>
      <c r="D1470" s="58" t="str">
        <f>INDEX(db[SUPPLIER],A1470)</f>
        <v>ATALI</v>
      </c>
      <c r="E1470" s="58" t="str">
        <f>INDEX(db[QTY/ CTN],A1470)</f>
        <v>288 PCS</v>
      </c>
      <c r="F1470" s="58" t="str">
        <f>INDEX(db[JENIS],A1470)</f>
        <v>pcase</v>
      </c>
      <c r="G1470" s="58">
        <f>INDEX(db[QTY X],A1470)</f>
        <v>288</v>
      </c>
      <c r="H1470" s="58" t="str">
        <f>INDEX(db[STN X],A1470)</f>
        <v>PCS</v>
      </c>
    </row>
    <row r="1471" spans="1:8" x14ac:dyDescent="0.25">
      <c r="A1471" s="56">
        <v>2377</v>
      </c>
      <c r="C1471" s="58" t="str">
        <f>INDEX(db[NB BM],A1471)</f>
        <v>Pc JK PC-0618PL-11 Merah</v>
      </c>
      <c r="D1471" s="58" t="str">
        <f>INDEX(db[SUPPLIER],A1471)</f>
        <v>ATALI</v>
      </c>
      <c r="E1471" s="58" t="str">
        <f>INDEX(db[QTY/ CTN],A1471)</f>
        <v>288 PCS</v>
      </c>
      <c r="F1471" s="58" t="str">
        <f>INDEX(db[JENIS],A1471)</f>
        <v>pcase</v>
      </c>
      <c r="G1471" s="58">
        <f>INDEX(db[QTY X],A1471)</f>
        <v>288</v>
      </c>
      <c r="H1471" s="58" t="str">
        <f>INDEX(db[STN X],A1471)</f>
        <v>PCS</v>
      </c>
    </row>
    <row r="1472" spans="1:8" x14ac:dyDescent="0.25">
      <c r="A1472" s="56">
        <v>2378</v>
      </c>
      <c r="C1472" s="58" t="str">
        <f>INDEX(db[NB BM],A1472)</f>
        <v>Pc JK PC-0618PL-11 Kuning</v>
      </c>
      <c r="D1472" s="58" t="str">
        <f>INDEX(db[SUPPLIER],A1472)</f>
        <v>ATALI</v>
      </c>
      <c r="E1472" s="58" t="str">
        <f>INDEX(db[QTY/ CTN],A1472)</f>
        <v>288 PCS</v>
      </c>
      <c r="F1472" s="58" t="str">
        <f>INDEX(db[JENIS],A1472)</f>
        <v>pcase</v>
      </c>
      <c r="G1472" s="58">
        <f>INDEX(db[QTY X],A1472)</f>
        <v>288</v>
      </c>
      <c r="H1472" s="58" t="str">
        <f>INDEX(db[STN X],A1472)</f>
        <v>PCS</v>
      </c>
    </row>
    <row r="1473" spans="1:8" x14ac:dyDescent="0.25">
      <c r="A1473" s="56">
        <v>2379</v>
      </c>
      <c r="C1473" s="58" t="str">
        <f>INDEX(db[NB BM],A1473)</f>
        <v>Pc JK PC-0717SC-30A/D Space</v>
      </c>
      <c r="D1473" s="58" t="str">
        <f>INDEX(db[SUPPLIER],A1473)</f>
        <v>ATALI</v>
      </c>
      <c r="E1473" s="58" t="str">
        <f>INDEX(db[QTY/ CTN],A1473)</f>
        <v>288 PCS</v>
      </c>
      <c r="F1473" s="58" t="str">
        <f>INDEX(db[JENIS],A1473)</f>
        <v>pcase</v>
      </c>
      <c r="G1473" s="58">
        <f>INDEX(db[QTY X],A1473)</f>
        <v>288</v>
      </c>
      <c r="H1473" s="58" t="str">
        <f>INDEX(db[STN X],A1473)</f>
        <v>PCS</v>
      </c>
    </row>
    <row r="1474" spans="1:8" x14ac:dyDescent="0.25">
      <c r="A1474" s="56">
        <v>2380</v>
      </c>
      <c r="C1474" s="58" t="str">
        <f>INDEX(db[NB BM],A1474)</f>
        <v>Pc JK PC-0719AC-36A/F Animal Calender</v>
      </c>
      <c r="D1474" s="58" t="str">
        <f>INDEX(db[SUPPLIER],A1474)</f>
        <v>ATALI</v>
      </c>
      <c r="E1474" s="58" t="str">
        <f>INDEX(db[QTY/ CTN],A1474)</f>
        <v>288 PCS</v>
      </c>
      <c r="F1474" s="58" t="str">
        <f>INDEX(db[JENIS],A1474)</f>
        <v>pcase</v>
      </c>
      <c r="G1474" s="58">
        <f>INDEX(db[QTY X],A1474)</f>
        <v>288</v>
      </c>
      <c r="H1474" s="58" t="str">
        <f>INDEX(db[STN X],A1474)</f>
        <v>PCS</v>
      </c>
    </row>
    <row r="1475" spans="1:8" x14ac:dyDescent="0.25">
      <c r="A1475" s="56">
        <v>2381</v>
      </c>
      <c r="C1475" s="58" t="str">
        <f>INDEX(db[NB BM],A1475)</f>
        <v>Pc JK PC-0719AC-37A/F Animal Calender</v>
      </c>
      <c r="D1475" s="58" t="str">
        <f>INDEX(db[SUPPLIER],A1475)</f>
        <v>ATALI</v>
      </c>
      <c r="E1475" s="58" t="str">
        <f>INDEX(db[QTY/ CTN],A1475)</f>
        <v>288 PCS</v>
      </c>
      <c r="F1475" s="58" t="str">
        <f>INDEX(db[JENIS],A1475)</f>
        <v>pcase</v>
      </c>
      <c r="G1475" s="58">
        <f>INDEX(db[QTY X],A1475)</f>
        <v>288</v>
      </c>
      <c r="H1475" s="58" t="str">
        <f>INDEX(db[STN X],A1475)</f>
        <v>PCS</v>
      </c>
    </row>
    <row r="1476" spans="1:8" x14ac:dyDescent="0.25">
      <c r="A1476" s="56">
        <v>2382</v>
      </c>
      <c r="C1476" s="58" t="str">
        <f>INDEX(db[NB BM],A1476)</f>
        <v>Pc JK PC-0719GZ-34A/F Gozzy</v>
      </c>
      <c r="D1476" s="58" t="str">
        <f>INDEX(db[SUPPLIER],A1476)</f>
        <v>ATALI</v>
      </c>
      <c r="E1476" s="58" t="str">
        <f>INDEX(db[QTY/ CTN],A1476)</f>
        <v>288 PCS</v>
      </c>
      <c r="F1476" s="58" t="str">
        <f>INDEX(db[JENIS],A1476)</f>
        <v>pcase</v>
      </c>
      <c r="G1476" s="58">
        <f>INDEX(db[QTY X],A1476)</f>
        <v>288</v>
      </c>
      <c r="H1476" s="58" t="str">
        <f>INDEX(db[STN X],A1476)</f>
        <v>PCS</v>
      </c>
    </row>
    <row r="1477" spans="1:8" x14ac:dyDescent="0.25">
      <c r="A1477" s="56">
        <v>2383</v>
      </c>
      <c r="C1477" s="58" t="str">
        <f>INDEX(db[NB BM],A1477)</f>
        <v>Pc JK PC-0719PL-32 4W</v>
      </c>
      <c r="D1477" s="58" t="str">
        <f>INDEX(db[SUPPLIER],A1477)</f>
        <v>ATALI</v>
      </c>
      <c r="E1477" s="58" t="str">
        <f>INDEX(db[QTY/ CTN],A1477)</f>
        <v>288 PCS</v>
      </c>
      <c r="F1477" s="58" t="str">
        <f>INDEX(db[JENIS],A1477)</f>
        <v>pcase</v>
      </c>
      <c r="G1477" s="58">
        <f>INDEX(db[QTY X],A1477)</f>
        <v>288</v>
      </c>
      <c r="H1477" s="58" t="str">
        <f>INDEX(db[STN X],A1477)</f>
        <v>PCS</v>
      </c>
    </row>
    <row r="1478" spans="1:8" x14ac:dyDescent="0.25">
      <c r="A1478" s="56">
        <v>2384</v>
      </c>
      <c r="C1478" s="58" t="str">
        <f>INDEX(db[NB BM],A1478)</f>
        <v>Pc JK PC-0719PL-32 Biru</v>
      </c>
      <c r="D1478" s="58" t="str">
        <f>INDEX(db[SUPPLIER],A1478)</f>
        <v>ATALI</v>
      </c>
      <c r="E1478" s="58" t="str">
        <f>INDEX(db[QTY/ CTN],A1478)</f>
        <v>288 PCS</v>
      </c>
      <c r="F1478" s="58" t="str">
        <f>INDEX(db[JENIS],A1478)</f>
        <v>pcase</v>
      </c>
      <c r="G1478" s="58">
        <f>INDEX(db[QTY X],A1478)</f>
        <v>288</v>
      </c>
      <c r="H1478" s="58" t="str">
        <f>INDEX(db[STN X],A1478)</f>
        <v>PCS</v>
      </c>
    </row>
    <row r="1479" spans="1:8" x14ac:dyDescent="0.25">
      <c r="A1479" s="56">
        <v>2385</v>
      </c>
      <c r="C1479" s="58" t="str">
        <f>INDEX(db[NB BM],A1479)</f>
        <v>Pc JK PC-0719PL-32 Hijau</v>
      </c>
      <c r="D1479" s="58" t="str">
        <f>INDEX(db[SUPPLIER],A1479)</f>
        <v>ATALI</v>
      </c>
      <c r="E1479" s="58" t="str">
        <f>INDEX(db[QTY/ CTN],A1479)</f>
        <v>288 PCS</v>
      </c>
      <c r="F1479" s="58" t="str">
        <f>INDEX(db[JENIS],A1479)</f>
        <v>pcase</v>
      </c>
      <c r="G1479" s="58">
        <f>INDEX(db[QTY X],A1479)</f>
        <v>288</v>
      </c>
      <c r="H1479" s="58" t="str">
        <f>INDEX(db[STN X],A1479)</f>
        <v>PCS</v>
      </c>
    </row>
    <row r="1480" spans="1:8" x14ac:dyDescent="0.25">
      <c r="A1480" s="56">
        <v>2386</v>
      </c>
      <c r="C1480" s="58" t="str">
        <f>INDEX(db[NB BM],A1480)</f>
        <v>Pc JK PC-0719PL-32 Merah</v>
      </c>
      <c r="D1480" s="58" t="str">
        <f>INDEX(db[SUPPLIER],A1480)</f>
        <v>ATALI</v>
      </c>
      <c r="E1480" s="58" t="str">
        <f>INDEX(db[QTY/ CTN],A1480)</f>
        <v>288 PCS</v>
      </c>
      <c r="F1480" s="58" t="str">
        <f>INDEX(db[JENIS],A1480)</f>
        <v>pcase</v>
      </c>
      <c r="G1480" s="58">
        <f>INDEX(db[QTY X],A1480)</f>
        <v>288</v>
      </c>
      <c r="H1480" s="58" t="str">
        <f>INDEX(db[STN X],A1480)</f>
        <v>PCS</v>
      </c>
    </row>
    <row r="1481" spans="1:8" x14ac:dyDescent="0.25">
      <c r="A1481" s="56">
        <v>2387</v>
      </c>
      <c r="C1481" s="58" t="str">
        <f>INDEX(db[NB BM],A1481)</f>
        <v>Pc JK PC-0719PL-32 Kuning</v>
      </c>
      <c r="D1481" s="58" t="str">
        <f>INDEX(db[SUPPLIER],A1481)</f>
        <v>ATALI</v>
      </c>
      <c r="E1481" s="58" t="str">
        <f>INDEX(db[QTY/ CTN],A1481)</f>
        <v>288 PCS</v>
      </c>
      <c r="F1481" s="58" t="str">
        <f>INDEX(db[JENIS],A1481)</f>
        <v>pcase</v>
      </c>
      <c r="G1481" s="58">
        <f>INDEX(db[QTY X],A1481)</f>
        <v>288</v>
      </c>
      <c r="H1481" s="58" t="str">
        <f>INDEX(db[STN X],A1481)</f>
        <v>PCS</v>
      </c>
    </row>
    <row r="1482" spans="1:8" x14ac:dyDescent="0.25">
      <c r="A1482" s="56">
        <v>2388</v>
      </c>
      <c r="C1482" s="58" t="str">
        <f>INDEX(db[NB BM],A1482)</f>
        <v>Pc JK PC-0719PSTL-35 Biru</v>
      </c>
      <c r="D1482" s="58" t="str">
        <f>INDEX(db[SUPPLIER],A1482)</f>
        <v>ATALI</v>
      </c>
      <c r="E1482" s="58" t="str">
        <f>INDEX(db[QTY/ CTN],A1482)</f>
        <v>288 PCS</v>
      </c>
      <c r="F1482" s="58" t="str">
        <f>INDEX(db[JENIS],A1482)</f>
        <v>pcase</v>
      </c>
      <c r="G1482" s="58">
        <f>INDEX(db[QTY X],A1482)</f>
        <v>288</v>
      </c>
      <c r="H1482" s="58" t="str">
        <f>INDEX(db[STN X],A1482)</f>
        <v>PCS</v>
      </c>
    </row>
    <row r="1483" spans="1:8" x14ac:dyDescent="0.25">
      <c r="A1483" s="56">
        <v>2389</v>
      </c>
      <c r="C1483" s="58" t="str">
        <f>INDEX(db[NB BM],A1483)</f>
        <v>Pc JK PC-0719PSTL-35 Hijau</v>
      </c>
      <c r="D1483" s="58" t="str">
        <f>INDEX(db[SUPPLIER],A1483)</f>
        <v>ATALI</v>
      </c>
      <c r="E1483" s="58" t="str">
        <f>INDEX(db[QTY/ CTN],A1483)</f>
        <v>288 PCS</v>
      </c>
      <c r="F1483" s="58" t="str">
        <f>INDEX(db[JENIS],A1483)</f>
        <v>pcase</v>
      </c>
      <c r="G1483" s="58">
        <f>INDEX(db[QTY X],A1483)</f>
        <v>288</v>
      </c>
      <c r="H1483" s="58" t="str">
        <f>INDEX(db[STN X],A1483)</f>
        <v>PCS</v>
      </c>
    </row>
    <row r="1484" spans="1:8" x14ac:dyDescent="0.25">
      <c r="A1484" s="56">
        <v>2390</v>
      </c>
      <c r="C1484" s="58" t="str">
        <f>INDEX(db[NB BM],A1484)</f>
        <v>Pc JK PC-0719PSTL-35 Pink</v>
      </c>
      <c r="D1484" s="58" t="str">
        <f>INDEX(db[SUPPLIER],A1484)</f>
        <v>ATALI</v>
      </c>
      <c r="E1484" s="58" t="str">
        <f>INDEX(db[QTY/ CTN],A1484)</f>
        <v>288 PCS</v>
      </c>
      <c r="F1484" s="58" t="str">
        <f>INDEX(db[JENIS],A1484)</f>
        <v>pcase</v>
      </c>
      <c r="G1484" s="58">
        <f>INDEX(db[QTY X],A1484)</f>
        <v>288</v>
      </c>
      <c r="H1484" s="58" t="str">
        <f>INDEX(db[STN X],A1484)</f>
        <v>PCS</v>
      </c>
    </row>
    <row r="1485" spans="1:8" x14ac:dyDescent="0.25">
      <c r="A1485" s="56">
        <v>2391</v>
      </c>
      <c r="C1485" s="58" t="str">
        <f>INDEX(db[NB BM],A1485)</f>
        <v>Pc JK PC-0719PSTL-35 Ungu</v>
      </c>
      <c r="D1485" s="58" t="str">
        <f>INDEX(db[SUPPLIER],A1485)</f>
        <v>ATALI</v>
      </c>
      <c r="E1485" s="58" t="str">
        <f>INDEX(db[QTY/ CTN],A1485)</f>
        <v>288 PCS</v>
      </c>
      <c r="F1485" s="58" t="str">
        <f>INDEX(db[JENIS],A1485)</f>
        <v>pcase</v>
      </c>
      <c r="G1485" s="58">
        <f>INDEX(db[QTY X],A1485)</f>
        <v>288</v>
      </c>
      <c r="H1485" s="58" t="str">
        <f>INDEX(db[STN X],A1485)</f>
        <v>PCS</v>
      </c>
    </row>
    <row r="1486" spans="1:8" x14ac:dyDescent="0.25">
      <c r="A1486" s="56">
        <v>2392</v>
      </c>
      <c r="C1486" s="58" t="str">
        <f>INDEX(db[NB BM],A1486)</f>
        <v>Pc JK PC-0719PSTL-35</v>
      </c>
      <c r="D1486" s="58" t="str">
        <f>INDEX(db[SUPPLIER],A1486)</f>
        <v>ATALI</v>
      </c>
      <c r="E1486" s="58" t="str">
        <f>INDEX(db[QTY/ CTN],A1486)</f>
        <v>288 PCS</v>
      </c>
      <c r="F1486" s="58" t="str">
        <f>INDEX(db[JENIS],A1486)</f>
        <v>pcase</v>
      </c>
      <c r="G1486" s="58">
        <f>INDEX(db[QTY X],A1486)</f>
        <v>288</v>
      </c>
      <c r="H1486" s="58" t="str">
        <f>INDEX(db[STN X],A1486)</f>
        <v>PCS</v>
      </c>
    </row>
    <row r="1487" spans="1:8" x14ac:dyDescent="0.25">
      <c r="A1487" s="56">
        <v>2393</v>
      </c>
      <c r="C1487" s="58" t="str">
        <f>INDEX(db[NB BM],A1487)</f>
        <v>Pc JK PC-0719TV-33A/F Travel</v>
      </c>
      <c r="D1487" s="58" t="str">
        <f>INDEX(db[SUPPLIER],A1487)</f>
        <v>ATALI</v>
      </c>
      <c r="E1487" s="58" t="str">
        <f>INDEX(db[QTY/ CTN],A1487)</f>
        <v>288 PCS</v>
      </c>
      <c r="F1487" s="58" t="str">
        <f>INDEX(db[JENIS],A1487)</f>
        <v>pcase</v>
      </c>
      <c r="G1487" s="58">
        <f>INDEX(db[QTY X],A1487)</f>
        <v>288</v>
      </c>
      <c r="H1487" s="58" t="str">
        <f>INDEX(db[STN X],A1487)</f>
        <v>PCS</v>
      </c>
    </row>
    <row r="1488" spans="1:8" x14ac:dyDescent="0.25">
      <c r="A1488" s="56">
        <v>2394</v>
      </c>
      <c r="C1488" s="58" t="str">
        <f>INDEX(db[NB BM],A1488)</f>
        <v>Pensil Fancy lucu</v>
      </c>
      <c r="D1488" s="58" t="str">
        <f>INDEX(db[SUPPLIER],A1488)</f>
        <v>BINTANG SAUDARA</v>
      </c>
      <c r="E1488" s="58" t="str">
        <f>INDEX(db[QTY/ CTN],A1488)</f>
        <v>2400 PCS</v>
      </c>
      <c r="F1488" s="58" t="str">
        <f>INDEX(db[JENIS],A1488)</f>
        <v>pensil</v>
      </c>
      <c r="G1488" s="58">
        <f>INDEX(db[QTY X],A1488)</f>
        <v>2400</v>
      </c>
      <c r="H1488" s="58" t="str">
        <f>INDEX(db[STN X],A1488)</f>
        <v>PCS</v>
      </c>
    </row>
    <row r="1489" spans="1:8" x14ac:dyDescent="0.25">
      <c r="A1489" s="56">
        <v>2395</v>
      </c>
      <c r="C1489" s="58" t="str">
        <f>INDEX(db[NB BM],A1489)</f>
        <v>Pensil Glass JK PG-100 Hitam</v>
      </c>
      <c r="D1489" s="58" t="str">
        <f>INDEX(db[SUPPLIER],A1489)</f>
        <v>ATALI</v>
      </c>
      <c r="E1489" s="58" t="str">
        <f>INDEX(db[QTY/ CTN],A1489)</f>
        <v>12 GRS</v>
      </c>
      <c r="F1489" s="58" t="str">
        <f>INDEX(db[JENIS],A1489)</f>
        <v>pensil</v>
      </c>
      <c r="G1489" s="58">
        <f>INDEX(db[QTY X],A1489)</f>
        <v>1728</v>
      </c>
      <c r="H1489" s="58" t="str">
        <f>INDEX(db[STN X],A1489)</f>
        <v>PCS</v>
      </c>
    </row>
    <row r="1490" spans="1:8" x14ac:dyDescent="0.25">
      <c r="A1490" s="56">
        <v>2396</v>
      </c>
      <c r="C1490" s="58" t="str">
        <f>INDEX(db[NB BM],A1490)</f>
        <v>Pensil Glass JK PG-100 Putih</v>
      </c>
      <c r="D1490" s="58" t="str">
        <f>INDEX(db[SUPPLIER],A1490)</f>
        <v>ATALI</v>
      </c>
      <c r="E1490" s="58" t="str">
        <f>INDEX(db[QTY/ CTN],A1490)</f>
        <v>12 GRS</v>
      </c>
      <c r="F1490" s="58" t="str">
        <f>INDEX(db[JENIS],A1490)</f>
        <v>pensil</v>
      </c>
      <c r="G1490" s="58">
        <f>INDEX(db[QTY X],A1490)</f>
        <v>1728</v>
      </c>
      <c r="H1490" s="58" t="str">
        <f>INDEX(db[STN X],A1490)</f>
        <v>PCS</v>
      </c>
    </row>
    <row r="1491" spans="1:8" x14ac:dyDescent="0.25">
      <c r="A1491" s="56">
        <v>2397</v>
      </c>
      <c r="C1491" s="58" t="str">
        <f>INDEX(db[NB BM],A1491)</f>
        <v>Pensil Glass JK PG-100</v>
      </c>
      <c r="D1491" s="58" t="str">
        <f>INDEX(db[SUPPLIER],A1491)</f>
        <v>ATALI</v>
      </c>
      <c r="E1491" s="58" t="str">
        <f>INDEX(db[QTY/ CTN],A1491)</f>
        <v>12 GRS</v>
      </c>
      <c r="F1491" s="58" t="str">
        <f>INDEX(db[JENIS],A1491)</f>
        <v>pensil</v>
      </c>
      <c r="G1491" s="58">
        <f>INDEX(db[QTY X],A1491)</f>
        <v>1728</v>
      </c>
      <c r="H1491" s="58" t="str">
        <f>INDEX(db[STN X],A1491)</f>
        <v>PCS</v>
      </c>
    </row>
    <row r="1492" spans="1:8" x14ac:dyDescent="0.25">
      <c r="A1492" s="56">
        <v>2398</v>
      </c>
      <c r="C1492" s="58" t="str">
        <f>INDEX(db[NB BM],A1492)</f>
        <v>Isi Mechpen 2.0 JK 2B PL-17</v>
      </c>
      <c r="D1492" s="58" t="str">
        <f>INDEX(db[SUPPLIER],A1492)</f>
        <v>ATALI</v>
      </c>
      <c r="E1492" s="58" t="str">
        <f>INDEX(db[QTY/ CTN],A1492)</f>
        <v>72 LSN</v>
      </c>
      <c r="F1492" s="58" t="str">
        <f>INDEX(db[JENIS],A1492)</f>
        <v>isi</v>
      </c>
      <c r="G1492" s="58">
        <f>INDEX(db[QTY X],A1492)</f>
        <v>864</v>
      </c>
      <c r="H1492" s="58" t="str">
        <f>INDEX(db[STN X],A1492)</f>
        <v>PCS</v>
      </c>
    </row>
    <row r="1493" spans="1:8" x14ac:dyDescent="0.25">
      <c r="A1493" s="56">
        <v>2399</v>
      </c>
      <c r="C1493" s="58" t="str">
        <f>INDEX(db[NB BM],A1493)</f>
        <v>Isi Pensil JK PL-05</v>
      </c>
      <c r="D1493" s="58" t="str">
        <f>INDEX(db[SUPPLIER],A1493)</f>
        <v>ATALI</v>
      </c>
      <c r="E1493" s="58" t="str">
        <f>INDEX(db[QTY/ CTN],A1493)</f>
        <v>12 GRS</v>
      </c>
      <c r="F1493" s="58" t="str">
        <f>INDEX(db[JENIS],A1493)</f>
        <v>isi</v>
      </c>
      <c r="G1493" s="58">
        <f>INDEX(db[QTY X],A1493)</f>
        <v>1728</v>
      </c>
      <c r="H1493" s="58" t="str">
        <f>INDEX(db[STN X],A1493)</f>
        <v>PCS</v>
      </c>
    </row>
    <row r="1494" spans="1:8" x14ac:dyDescent="0.25">
      <c r="A1494" s="56">
        <v>2400</v>
      </c>
      <c r="C1494" s="58" t="str">
        <f>INDEX(db[NB BM],A1494)</f>
        <v>Isi Pensil JK PL-07</v>
      </c>
      <c r="D1494" s="58" t="str">
        <f>INDEX(db[SUPPLIER],A1494)</f>
        <v>ATALI</v>
      </c>
      <c r="E1494" s="58" t="str">
        <f>INDEX(db[QTY/ CTN],A1494)</f>
        <v>12 GRS</v>
      </c>
      <c r="F1494" s="58" t="str">
        <f>INDEX(db[JENIS],A1494)</f>
        <v>prnsil</v>
      </c>
      <c r="G1494" s="58">
        <f>INDEX(db[QTY X],A1494)</f>
        <v>1728</v>
      </c>
      <c r="H1494" s="58" t="str">
        <f>INDEX(db[STN X],A1494)</f>
        <v>PCS</v>
      </c>
    </row>
    <row r="1495" spans="1:8" x14ac:dyDescent="0.25">
      <c r="A1495" s="56">
        <v>1</v>
      </c>
      <c r="C1495" s="58" t="str">
        <f>INDEX(db[NB BM],A1495)</f>
        <v>Garisan 11030</v>
      </c>
      <c r="D1495" s="58" t="str">
        <f>INDEX(db[SUPPLIER],A1495)</f>
        <v>PMJP</v>
      </c>
      <c r="E1495" s="58" t="str">
        <f>INDEX(db[QTY/ CTN],A1495)</f>
        <v>80 LSN</v>
      </c>
      <c r="F1495" s="58" t="str">
        <f>INDEX(db[JENIS],A1495)</f>
        <v>garisan</v>
      </c>
      <c r="G1495" s="58">
        <f>INDEX(db[QTY X],A1495)</f>
        <v>960</v>
      </c>
      <c r="H1495" s="58" t="str">
        <f>INDEX(db[STN X],A1495)</f>
        <v>PCS</v>
      </c>
    </row>
    <row r="1496" spans="1:8" x14ac:dyDescent="0.25">
      <c r="A1496" s="56" t="s">
        <v>5220</v>
      </c>
    </row>
  </sheetData>
  <conditionalFormatting sqref="A1">
    <cfRule type="duplicateValues" dxfId="6" priority="1"/>
  </conditionalFormatting>
  <pageMargins left="0.7" right="0.7" top="0.75" bottom="0.75" header="0.3" footer="0.3"/>
  <pageSetup paperSize="14" orientation="portrait" horizontalDpi="0" verticalDpi="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28" workbookViewId="0">
      <selection activeCell="C1" sqref="C1:C39"/>
    </sheetView>
  </sheetViews>
  <sheetFormatPr defaultRowHeight="15" x14ac:dyDescent="0.25"/>
  <cols>
    <col min="1" max="1" width="44.5703125" customWidth="1"/>
    <col min="2" max="2" width="12.28515625" customWidth="1"/>
    <col min="3" max="3" width="13.5703125" bestFit="1" customWidth="1"/>
    <col min="4" max="4" width="13.5703125" customWidth="1"/>
    <col min="5" max="5" width="1.7109375" bestFit="1" customWidth="1"/>
    <col min="6" max="6" width="43.5703125" bestFit="1" customWidth="1"/>
    <col min="7" max="7" width="1.5703125" bestFit="1" customWidth="1"/>
    <col min="8" max="8" width="3.42578125" bestFit="1" customWidth="1"/>
    <col min="9" max="9" width="1.5703125" bestFit="1" customWidth="1"/>
    <col min="10" max="10" width="16.85546875" bestFit="1" customWidth="1"/>
    <col min="11" max="11" width="1.7109375" bestFit="1" customWidth="1"/>
    <col min="12" max="12" width="1.5703125" bestFit="1" customWidth="1"/>
    <col min="14" max="14" width="63.85546875" bestFit="1" customWidth="1"/>
  </cols>
  <sheetData>
    <row r="1" spans="1:3" x14ac:dyDescent="0.25">
      <c r="A1" t="s">
        <v>7449</v>
      </c>
      <c r="B1" t="s">
        <v>1376</v>
      </c>
      <c r="C1" t="s">
        <v>1343</v>
      </c>
    </row>
    <row r="2" spans="1:3" x14ac:dyDescent="0.25">
      <c r="A2" t="s">
        <v>7450</v>
      </c>
      <c r="B2" t="s">
        <v>1473</v>
      </c>
      <c r="C2" t="s">
        <v>1343</v>
      </c>
    </row>
    <row r="3" spans="1:3" x14ac:dyDescent="0.25">
      <c r="A3" t="s">
        <v>7451</v>
      </c>
      <c r="B3" t="s">
        <v>1473</v>
      </c>
      <c r="C3" t="s">
        <v>1343</v>
      </c>
    </row>
    <row r="4" spans="1:3" x14ac:dyDescent="0.25">
      <c r="A4" t="s">
        <v>7452</v>
      </c>
      <c r="B4" t="s">
        <v>1474</v>
      </c>
      <c r="C4" t="s">
        <v>1343</v>
      </c>
    </row>
    <row r="5" spans="1:3" x14ac:dyDescent="0.25">
      <c r="A5" t="s">
        <v>7453</v>
      </c>
      <c r="B5" t="s">
        <v>1390</v>
      </c>
      <c r="C5" t="s">
        <v>4676</v>
      </c>
    </row>
    <row r="6" spans="1:3" x14ac:dyDescent="0.25">
      <c r="A6" t="s">
        <v>7454</v>
      </c>
      <c r="B6" t="s">
        <v>1380</v>
      </c>
      <c r="C6" t="s">
        <v>4676</v>
      </c>
    </row>
    <row r="7" spans="1:3" x14ac:dyDescent="0.25">
      <c r="A7" t="s">
        <v>7455</v>
      </c>
      <c r="B7" t="s">
        <v>1394</v>
      </c>
      <c r="C7" t="s">
        <v>1359</v>
      </c>
    </row>
    <row r="8" spans="1:3" x14ac:dyDescent="0.25">
      <c r="A8" t="s">
        <v>7456</v>
      </c>
      <c r="B8" t="s">
        <v>1448</v>
      </c>
      <c r="C8" t="s">
        <v>2659</v>
      </c>
    </row>
    <row r="9" spans="1:3" x14ac:dyDescent="0.25">
      <c r="A9" t="s">
        <v>7457</v>
      </c>
      <c r="B9" t="s">
        <v>7487</v>
      </c>
      <c r="C9" t="s">
        <v>1347</v>
      </c>
    </row>
    <row r="10" spans="1:3" x14ac:dyDescent="0.25">
      <c r="A10" t="s">
        <v>7458</v>
      </c>
      <c r="B10" t="s">
        <v>7487</v>
      </c>
      <c r="C10" t="s">
        <v>1347</v>
      </c>
    </row>
    <row r="11" spans="1:3" x14ac:dyDescent="0.25">
      <c r="A11" t="s">
        <v>7459</v>
      </c>
      <c r="B11" t="s">
        <v>1442</v>
      </c>
      <c r="C11" t="s">
        <v>1342</v>
      </c>
    </row>
    <row r="12" spans="1:3" x14ac:dyDescent="0.25">
      <c r="A12" t="s">
        <v>7460</v>
      </c>
      <c r="B12" t="s">
        <v>2692</v>
      </c>
      <c r="C12" t="s">
        <v>1372</v>
      </c>
    </row>
    <row r="13" spans="1:3" x14ac:dyDescent="0.25">
      <c r="A13" t="s">
        <v>7461</v>
      </c>
      <c r="B13" t="s">
        <v>2692</v>
      </c>
      <c r="C13" t="s">
        <v>1372</v>
      </c>
    </row>
    <row r="14" spans="1:3" x14ac:dyDescent="0.25">
      <c r="A14" t="s">
        <v>7462</v>
      </c>
      <c r="B14" t="s">
        <v>1379</v>
      </c>
      <c r="C14" t="s">
        <v>1350</v>
      </c>
    </row>
    <row r="15" spans="1:3" x14ac:dyDescent="0.25">
      <c r="A15" t="s">
        <v>7463</v>
      </c>
      <c r="B15" t="s">
        <v>1391</v>
      </c>
      <c r="C15" t="s">
        <v>1342</v>
      </c>
    </row>
    <row r="16" spans="1:3" x14ac:dyDescent="0.25">
      <c r="A16" t="s">
        <v>7464</v>
      </c>
      <c r="B16" t="s">
        <v>1412</v>
      </c>
      <c r="C16" t="s">
        <v>1354</v>
      </c>
    </row>
    <row r="17" spans="1:3" x14ac:dyDescent="0.25">
      <c r="A17" t="s">
        <v>7465</v>
      </c>
      <c r="B17" t="s">
        <v>1433</v>
      </c>
      <c r="C17" t="s">
        <v>1366</v>
      </c>
    </row>
    <row r="18" spans="1:3" x14ac:dyDescent="0.25">
      <c r="A18" t="s">
        <v>7466</v>
      </c>
      <c r="B18" t="s">
        <v>7489</v>
      </c>
      <c r="C18" t="s">
        <v>1366</v>
      </c>
    </row>
    <row r="19" spans="1:3" x14ac:dyDescent="0.25">
      <c r="A19" t="s">
        <v>7467</v>
      </c>
      <c r="B19" t="s">
        <v>1496</v>
      </c>
      <c r="C19" t="s">
        <v>1366</v>
      </c>
    </row>
    <row r="20" spans="1:3" x14ac:dyDescent="0.25">
      <c r="A20" t="s">
        <v>7468</v>
      </c>
      <c r="B20" t="s">
        <v>1380</v>
      </c>
      <c r="C20" t="s">
        <v>1342</v>
      </c>
    </row>
    <row r="21" spans="1:3" x14ac:dyDescent="0.25">
      <c r="A21" t="s">
        <v>7469</v>
      </c>
      <c r="B21" t="s">
        <v>1412</v>
      </c>
      <c r="C21" t="s">
        <v>1342</v>
      </c>
    </row>
    <row r="22" spans="1:3" x14ac:dyDescent="0.25">
      <c r="A22" t="s">
        <v>7470</v>
      </c>
      <c r="B22" t="s">
        <v>1391</v>
      </c>
      <c r="C22" t="s">
        <v>1342</v>
      </c>
    </row>
    <row r="23" spans="1:3" x14ac:dyDescent="0.25">
      <c r="A23" t="s">
        <v>7471</v>
      </c>
      <c r="B23" t="s">
        <v>1403</v>
      </c>
      <c r="C23" t="s">
        <v>1342</v>
      </c>
    </row>
    <row r="24" spans="1:3" x14ac:dyDescent="0.25">
      <c r="A24" t="s">
        <v>7472</v>
      </c>
      <c r="B24" t="s">
        <v>1403</v>
      </c>
      <c r="C24" t="s">
        <v>1342</v>
      </c>
    </row>
    <row r="25" spans="1:3" x14ac:dyDescent="0.25">
      <c r="A25" t="s">
        <v>7473</v>
      </c>
      <c r="B25" t="s">
        <v>1535</v>
      </c>
      <c r="C25" t="s">
        <v>1342</v>
      </c>
    </row>
    <row r="26" spans="1:3" x14ac:dyDescent="0.25">
      <c r="A26" t="s">
        <v>7474</v>
      </c>
      <c r="B26" t="s">
        <v>4701</v>
      </c>
      <c r="C26" t="s">
        <v>1352</v>
      </c>
    </row>
    <row r="27" spans="1:3" x14ac:dyDescent="0.25">
      <c r="A27" t="s">
        <v>7475</v>
      </c>
      <c r="B27" t="s">
        <v>4701</v>
      </c>
      <c r="C27" t="s">
        <v>1352</v>
      </c>
    </row>
    <row r="28" spans="1:3" x14ac:dyDescent="0.25">
      <c r="A28" t="s">
        <v>7476</v>
      </c>
      <c r="B28" t="s">
        <v>4701</v>
      </c>
      <c r="C28" t="s">
        <v>1352</v>
      </c>
    </row>
    <row r="29" spans="1:3" x14ac:dyDescent="0.25">
      <c r="A29" t="s">
        <v>7477</v>
      </c>
      <c r="B29" t="s">
        <v>4701</v>
      </c>
      <c r="C29" t="s">
        <v>1352</v>
      </c>
    </row>
    <row r="30" spans="1:3" x14ac:dyDescent="0.25">
      <c r="A30" t="s">
        <v>7477</v>
      </c>
      <c r="B30" t="s">
        <v>4701</v>
      </c>
      <c r="C30" t="s">
        <v>1352</v>
      </c>
    </row>
    <row r="31" spans="1:3" x14ac:dyDescent="0.25">
      <c r="A31" t="s">
        <v>7478</v>
      </c>
      <c r="B31" t="s">
        <v>4701</v>
      </c>
      <c r="C31" t="s">
        <v>1352</v>
      </c>
    </row>
    <row r="32" spans="1:3" x14ac:dyDescent="0.25">
      <c r="A32" t="s">
        <v>7479</v>
      </c>
      <c r="B32" t="s">
        <v>7488</v>
      </c>
      <c r="C32" t="s">
        <v>2305</v>
      </c>
    </row>
    <row r="33" spans="1:3" x14ac:dyDescent="0.25">
      <c r="A33" t="s">
        <v>7480</v>
      </c>
      <c r="B33" t="s">
        <v>1391</v>
      </c>
      <c r="C33" t="s">
        <v>2305</v>
      </c>
    </row>
    <row r="34" spans="1:3" x14ac:dyDescent="0.25">
      <c r="A34" t="s">
        <v>7481</v>
      </c>
      <c r="B34" t="s">
        <v>1391</v>
      </c>
      <c r="C34" t="s">
        <v>2305</v>
      </c>
    </row>
    <row r="35" spans="1:3" x14ac:dyDescent="0.25">
      <c r="A35" t="s">
        <v>7482</v>
      </c>
      <c r="B35" t="s">
        <v>1431</v>
      </c>
      <c r="C35" t="s">
        <v>7254</v>
      </c>
    </row>
    <row r="36" spans="1:3" x14ac:dyDescent="0.25">
      <c r="A36" t="s">
        <v>7483</v>
      </c>
      <c r="B36" t="s">
        <v>1433</v>
      </c>
      <c r="C36" t="s">
        <v>2305</v>
      </c>
    </row>
    <row r="37" spans="1:3" x14ac:dyDescent="0.25">
      <c r="A37" t="s">
        <v>7484</v>
      </c>
      <c r="B37" t="s">
        <v>1433</v>
      </c>
      <c r="C37" t="s">
        <v>2305</v>
      </c>
    </row>
    <row r="38" spans="1:3" x14ac:dyDescent="0.25">
      <c r="A38" t="s">
        <v>7485</v>
      </c>
      <c r="B38" t="s">
        <v>1379</v>
      </c>
      <c r="C38" t="s">
        <v>1343</v>
      </c>
    </row>
    <row r="39" spans="1:3" x14ac:dyDescent="0.25">
      <c r="A39" t="s">
        <v>7486</v>
      </c>
      <c r="B39" t="s">
        <v>1379</v>
      </c>
      <c r="C39" t="s">
        <v>1343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2024-01-06T08:59:10Z</dcterms:modified>
</cp:coreProperties>
</file>